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71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emf" ContentType="image/x-emf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120" yWindow="315" windowWidth="15120" windowHeight="7575" tabRatio="861" activeTab="8"/>
  </bookViews>
  <sheets>
    <sheet name="Final" sheetId="62" r:id="rId1"/>
    <sheet name="1st 1" sheetId="76" r:id="rId2"/>
    <sheet name="1st 2" sheetId="9" r:id="rId3"/>
    <sheet name="1st 3" sheetId="10" r:id="rId4"/>
    <sheet name="1st 4" sheetId="11" r:id="rId5"/>
    <sheet name="1st 5" sheetId="12" r:id="rId6"/>
    <sheet name="1st 6" sheetId="13" r:id="rId7"/>
    <sheet name="Imp-1" sheetId="78" r:id="rId8"/>
    <sheet name="Tabu-1" sheetId="68" r:id="rId9"/>
    <sheet name="2nd 1" sheetId="15" r:id="rId10"/>
    <sheet name="2nd 2" sheetId="16" r:id="rId11"/>
    <sheet name="2nd 3" sheetId="17" r:id="rId12"/>
    <sheet name="2nd 4" sheetId="18" r:id="rId13"/>
    <sheet name="2nd 5" sheetId="19" r:id="rId14"/>
    <sheet name="2nd 6" sheetId="60" r:id="rId15"/>
    <sheet name="2nd 7" sheetId="64" r:id="rId16"/>
    <sheet name="viva-1" sheetId="20" r:id="rId17"/>
    <sheet name="Imp-2" sheetId="79" r:id="rId18"/>
    <sheet name="Tabu-2" sheetId="69" r:id="rId19"/>
    <sheet name="3rd 1" sheetId="21" r:id="rId20"/>
    <sheet name="3rd 2" sheetId="22" r:id="rId21"/>
    <sheet name="3rd 3" sheetId="23" r:id="rId22"/>
    <sheet name="3rd 4" sheetId="24" r:id="rId23"/>
    <sheet name="3rd 5" sheetId="25" r:id="rId24"/>
    <sheet name="3rd 6" sheetId="26" r:id="rId25"/>
    <sheet name="Imp-3" sheetId="80" r:id="rId26"/>
    <sheet name="Tabu-3" sheetId="70" r:id="rId27"/>
    <sheet name="4th 1" sheetId="27" r:id="rId28"/>
    <sheet name="4th 2" sheetId="28" r:id="rId29"/>
    <sheet name="4th 3" sheetId="29" r:id="rId30"/>
    <sheet name="4th 4" sheetId="30" r:id="rId31"/>
    <sheet name="4th 5" sheetId="31" r:id="rId32"/>
    <sheet name="4th 6" sheetId="32" r:id="rId33"/>
    <sheet name="4th 7" sheetId="65" r:id="rId34"/>
    <sheet name="viva-2" sheetId="33" r:id="rId35"/>
    <sheet name="Imp-4" sheetId="81" r:id="rId36"/>
    <sheet name="Tabu-4" sheetId="71" r:id="rId37"/>
    <sheet name="5th 1" sheetId="34" r:id="rId38"/>
    <sheet name="5th 2" sheetId="35" r:id="rId39"/>
    <sheet name="5th 3" sheetId="36" r:id="rId40"/>
    <sheet name="5th 4" sheetId="37" r:id="rId41"/>
    <sheet name="5th 5" sheetId="38" r:id="rId42"/>
    <sheet name="5th 6" sheetId="39" r:id="rId43"/>
    <sheet name="Imp-5" sheetId="82" r:id="rId44"/>
    <sheet name="Tabu-5" sheetId="72" r:id="rId45"/>
    <sheet name="6th 1" sheetId="40" r:id="rId46"/>
    <sheet name="6th 2" sheetId="41" r:id="rId47"/>
    <sheet name="6th 3" sheetId="42" r:id="rId48"/>
    <sheet name="6th 4" sheetId="43" r:id="rId49"/>
    <sheet name="6th 5" sheetId="44" r:id="rId50"/>
    <sheet name="6th 6" sheetId="45" r:id="rId51"/>
    <sheet name="6th 7" sheetId="66" r:id="rId52"/>
    <sheet name="viva-3" sheetId="46" r:id="rId53"/>
    <sheet name="Tabu-6" sheetId="73" r:id="rId54"/>
    <sheet name="Imp-6" sheetId="83" r:id="rId55"/>
    <sheet name="7th 1" sheetId="47" r:id="rId56"/>
    <sheet name="7th 2" sheetId="48" r:id="rId57"/>
    <sheet name="7th 3" sheetId="49" r:id="rId58"/>
    <sheet name="7th 4" sheetId="50" r:id="rId59"/>
    <sheet name="7th 5" sheetId="51" r:id="rId60"/>
    <sheet name="7th 6" sheetId="52" r:id="rId61"/>
    <sheet name="Imp-7" sheetId="77" r:id="rId62"/>
    <sheet name="Tabu-7" sheetId="74" r:id="rId63"/>
    <sheet name="8th 1" sheetId="53" r:id="rId64"/>
    <sheet name="8th 2" sheetId="54" r:id="rId65"/>
    <sheet name="8th 3" sheetId="55" r:id="rId66"/>
    <sheet name="8th 4" sheetId="56" r:id="rId67"/>
    <sheet name="8th 5" sheetId="57" r:id="rId68"/>
    <sheet name="8th 6" sheetId="63" r:id="rId69"/>
    <sheet name="8th 7" sheetId="67" r:id="rId70"/>
    <sheet name="viva-4" sheetId="58" r:id="rId71"/>
    <sheet name="Imp-8" sheetId="84" r:id="rId72"/>
    <sheet name="Tabu-8" sheetId="75" r:id="rId73"/>
  </sheets>
  <definedNames>
    <definedName name="_xlnm.Print_Titles" localSheetId="1">'1st 1'!$1:$7</definedName>
    <definedName name="_xlnm.Print_Titles" localSheetId="2">'1st 2'!$1:$7</definedName>
    <definedName name="_xlnm.Print_Titles" localSheetId="3">'1st 3'!$1:$7</definedName>
    <definedName name="_xlnm.Print_Titles" localSheetId="4">'1st 4'!$1:$7</definedName>
    <definedName name="_xlnm.Print_Titles" localSheetId="5">'1st 5'!$1:$7</definedName>
    <definedName name="_xlnm.Print_Titles" localSheetId="6">'1st 6'!$1:$7</definedName>
    <definedName name="_xlnm.Print_Titles" localSheetId="9">'2nd 1'!$1:$7</definedName>
    <definedName name="_xlnm.Print_Titles" localSheetId="10">'2nd 2'!$1:$7</definedName>
    <definedName name="_xlnm.Print_Titles" localSheetId="11">'2nd 3'!$1:$7</definedName>
    <definedName name="_xlnm.Print_Titles" localSheetId="12">'2nd 4'!$1:$7</definedName>
    <definedName name="_xlnm.Print_Titles" localSheetId="13">'2nd 5'!$1:$7</definedName>
    <definedName name="_xlnm.Print_Titles" localSheetId="14">'2nd 6'!$1:$7</definedName>
    <definedName name="_xlnm.Print_Titles" localSheetId="15">'2nd 7'!$1:$7</definedName>
    <definedName name="_xlnm.Print_Titles" localSheetId="19">'3rd 1'!$1:$7</definedName>
    <definedName name="_xlnm.Print_Titles" localSheetId="20">'3rd 2'!$1:$7</definedName>
    <definedName name="_xlnm.Print_Titles" localSheetId="21">'3rd 3'!$1:$7</definedName>
    <definedName name="_xlnm.Print_Titles" localSheetId="22">'3rd 4'!$1:$7</definedName>
    <definedName name="_xlnm.Print_Titles" localSheetId="23">'3rd 5'!$1:$7</definedName>
    <definedName name="_xlnm.Print_Titles" localSheetId="24">'3rd 6'!$1:$7</definedName>
    <definedName name="_xlnm.Print_Titles" localSheetId="27">'4th 1'!$1:$7</definedName>
    <definedName name="_xlnm.Print_Titles" localSheetId="28">'4th 2'!$1:$7</definedName>
    <definedName name="_xlnm.Print_Titles" localSheetId="29">'4th 3'!$1:$7</definedName>
    <definedName name="_xlnm.Print_Titles" localSheetId="30">'4th 4'!$1:$7</definedName>
    <definedName name="_xlnm.Print_Titles" localSheetId="31">'4th 5'!$1:$7</definedName>
    <definedName name="_xlnm.Print_Titles" localSheetId="32">'4th 6'!$1:$7</definedName>
    <definedName name="_xlnm.Print_Titles" localSheetId="33">'4th 7'!$1:$7</definedName>
    <definedName name="_xlnm.Print_Titles" localSheetId="37">'5th 1'!$1:$7</definedName>
    <definedName name="_xlnm.Print_Titles" localSheetId="38">'5th 2'!$1:$7</definedName>
    <definedName name="_xlnm.Print_Titles" localSheetId="39">'5th 3'!$1:$7</definedName>
    <definedName name="_xlnm.Print_Titles" localSheetId="40">'5th 4'!$1:$7</definedName>
    <definedName name="_xlnm.Print_Titles" localSheetId="41">'5th 5'!$1:$7</definedName>
    <definedName name="_xlnm.Print_Titles" localSheetId="42">'5th 6'!$1:$7</definedName>
    <definedName name="_xlnm.Print_Titles" localSheetId="45">'6th 1'!$1:$7</definedName>
    <definedName name="_xlnm.Print_Titles" localSheetId="46">'6th 2'!$1:$7</definedName>
    <definedName name="_xlnm.Print_Titles" localSheetId="47">'6th 3'!$1:$7</definedName>
    <definedName name="_xlnm.Print_Titles" localSheetId="48">'6th 4'!$1:$7</definedName>
    <definedName name="_xlnm.Print_Titles" localSheetId="49">'6th 5'!$1:$7</definedName>
    <definedName name="_xlnm.Print_Titles" localSheetId="50">'6th 6'!$1:$7</definedName>
    <definedName name="_xlnm.Print_Titles" localSheetId="51">'6th 7'!$1:$7</definedName>
    <definedName name="_xlnm.Print_Titles" localSheetId="55">'7th 1'!$1:$7</definedName>
    <definedName name="_xlnm.Print_Titles" localSheetId="56">'7th 2'!$1:$7</definedName>
    <definedName name="_xlnm.Print_Titles" localSheetId="57">'7th 3'!$1:$7</definedName>
    <definedName name="_xlnm.Print_Titles" localSheetId="58">'7th 4'!$1:$7</definedName>
    <definedName name="_xlnm.Print_Titles" localSheetId="59">'7th 5'!$1:$7</definedName>
    <definedName name="_xlnm.Print_Titles" localSheetId="60">'7th 6'!$1:$7</definedName>
    <definedName name="_xlnm.Print_Titles" localSheetId="63">'8th 1'!$1:$7</definedName>
    <definedName name="_xlnm.Print_Titles" localSheetId="64">'8th 2'!$1:$7</definedName>
    <definedName name="_xlnm.Print_Titles" localSheetId="65">'8th 3'!$1:$7</definedName>
    <definedName name="_xlnm.Print_Titles" localSheetId="66">'8th 4'!$1:$7</definedName>
    <definedName name="_xlnm.Print_Titles" localSheetId="67">'8th 5'!$1:$7</definedName>
    <definedName name="_xlnm.Print_Titles" localSheetId="68">'8th 6'!$1:$7</definedName>
    <definedName name="_xlnm.Print_Titles" localSheetId="69">'8th 7'!$1:$7</definedName>
    <definedName name="_xlnm.Print_Titles" localSheetId="8">'Tabu-1'!$1:$6</definedName>
    <definedName name="_xlnm.Print_Titles" localSheetId="26">'Tabu-3'!$1:$7</definedName>
    <definedName name="_xlnm.Print_Titles" localSheetId="36">'Tabu-4'!$1:$7</definedName>
    <definedName name="_xlnm.Print_Titles" localSheetId="44">'Tabu-5'!$1:$7</definedName>
    <definedName name="_xlnm.Print_Titles" localSheetId="53">'Tabu-6'!$1:$7</definedName>
    <definedName name="_xlnm.Print_Titles" localSheetId="62">'Tabu-7'!$1:$7</definedName>
    <definedName name="_xlnm.Print_Titles" localSheetId="72">'Tabu-8'!$1:$6</definedName>
    <definedName name="_xlnm.Print_Titles" localSheetId="16">'viva-1'!$1:$5</definedName>
    <definedName name="_xlnm.Print_Titles" localSheetId="34">'viva-2'!$1:$5</definedName>
    <definedName name="_xlnm.Print_Titles" localSheetId="52">'viva-3'!$1:$5</definedName>
    <definedName name="_xlnm.Print_Titles" localSheetId="70">'viva-4'!$1:$5</definedName>
  </definedNames>
  <calcPr calcId="124519"/>
</workbook>
</file>

<file path=xl/calcChain.xml><?xml version="1.0" encoding="utf-8"?>
<calcChain xmlns="http://schemas.openxmlformats.org/spreadsheetml/2006/main">
  <c r="Q58" i="84"/>
  <c r="M58"/>
  <c r="O58" s="1"/>
  <c r="P58" s="1"/>
  <c r="L58"/>
  <c r="H58"/>
  <c r="J58" s="1"/>
  <c r="K58" s="1"/>
  <c r="M57"/>
  <c r="Q57" s="1"/>
  <c r="L57"/>
  <c r="J57"/>
  <c r="K57" s="1"/>
  <c r="I57"/>
  <c r="H57"/>
  <c r="O56"/>
  <c r="P56" s="1"/>
  <c r="M56"/>
  <c r="Q56" s="1"/>
  <c r="L56"/>
  <c r="J56"/>
  <c r="K56" s="1"/>
  <c r="I56"/>
  <c r="H56"/>
  <c r="Q55"/>
  <c r="P55"/>
  <c r="O55"/>
  <c r="M55"/>
  <c r="L55"/>
  <c r="H55"/>
  <c r="J55" s="1"/>
  <c r="K55" s="1"/>
  <c r="Q54"/>
  <c r="M54"/>
  <c r="O54" s="1"/>
  <c r="P54" s="1"/>
  <c r="L54"/>
  <c r="H54"/>
  <c r="J54" s="1"/>
  <c r="K54" s="1"/>
  <c r="M53"/>
  <c r="Q53" s="1"/>
  <c r="L53"/>
  <c r="J53"/>
  <c r="K53" s="1"/>
  <c r="I53"/>
  <c r="H53"/>
  <c r="O52"/>
  <c r="P52" s="1"/>
  <c r="M52"/>
  <c r="Q52" s="1"/>
  <c r="L52"/>
  <c r="J52"/>
  <c r="K52" s="1"/>
  <c r="I52"/>
  <c r="H52"/>
  <c r="Q51"/>
  <c r="P51"/>
  <c r="O51"/>
  <c r="M51"/>
  <c r="L51"/>
  <c r="H51"/>
  <c r="J51" s="1"/>
  <c r="K51" s="1"/>
  <c r="Q50"/>
  <c r="M50"/>
  <c r="O50" s="1"/>
  <c r="P50" s="1"/>
  <c r="L50"/>
  <c r="H50"/>
  <c r="J50" s="1"/>
  <c r="K50" s="1"/>
  <c r="M49"/>
  <c r="Q49" s="1"/>
  <c r="L49"/>
  <c r="J49"/>
  <c r="K49" s="1"/>
  <c r="I49"/>
  <c r="H49"/>
  <c r="O48"/>
  <c r="P48" s="1"/>
  <c r="M48"/>
  <c r="Q48" s="1"/>
  <c r="L48"/>
  <c r="J48"/>
  <c r="K48" s="1"/>
  <c r="I48"/>
  <c r="H48"/>
  <c r="Q47"/>
  <c r="P47"/>
  <c r="O47"/>
  <c r="M47"/>
  <c r="L47"/>
  <c r="H47"/>
  <c r="J47" s="1"/>
  <c r="K47" s="1"/>
  <c r="Q45"/>
  <c r="M45"/>
  <c r="O45" s="1"/>
  <c r="P45" s="1"/>
  <c r="L45"/>
  <c r="H45"/>
  <c r="J45" s="1"/>
  <c r="K45" s="1"/>
  <c r="M44"/>
  <c r="Q44" s="1"/>
  <c r="L44"/>
  <c r="J44"/>
  <c r="K44" s="1"/>
  <c r="I44"/>
  <c r="H44"/>
  <c r="O43"/>
  <c r="P43" s="1"/>
  <c r="M43"/>
  <c r="Q43" s="1"/>
  <c r="L43"/>
  <c r="J43"/>
  <c r="K43" s="1"/>
  <c r="I43"/>
  <c r="H43"/>
  <c r="Q42"/>
  <c r="P42"/>
  <c r="O42"/>
  <c r="M42"/>
  <c r="L42"/>
  <c r="H42"/>
  <c r="J42" s="1"/>
  <c r="K42" s="1"/>
  <c r="Q41"/>
  <c r="M41"/>
  <c r="O41" s="1"/>
  <c r="P41" s="1"/>
  <c r="L41"/>
  <c r="H41"/>
  <c r="J41" s="1"/>
  <c r="K41" s="1"/>
  <c r="M40"/>
  <c r="Q40" s="1"/>
  <c r="L40"/>
  <c r="J40"/>
  <c r="K40" s="1"/>
  <c r="I40"/>
  <c r="H40"/>
  <c r="O39"/>
  <c r="P39" s="1"/>
  <c r="M39"/>
  <c r="Q39" s="1"/>
  <c r="L39"/>
  <c r="J39"/>
  <c r="K39" s="1"/>
  <c r="I39"/>
  <c r="H39"/>
  <c r="Q38"/>
  <c r="P38"/>
  <c r="O38"/>
  <c r="M38"/>
  <c r="L38"/>
  <c r="H38"/>
  <c r="J38" s="1"/>
  <c r="K38" s="1"/>
  <c r="Q37"/>
  <c r="M37"/>
  <c r="O37" s="1"/>
  <c r="P37" s="1"/>
  <c r="L37"/>
  <c r="H37"/>
  <c r="J37" s="1"/>
  <c r="K37" s="1"/>
  <c r="M36"/>
  <c r="Q36" s="1"/>
  <c r="L36"/>
  <c r="J36"/>
  <c r="K36" s="1"/>
  <c r="I36"/>
  <c r="H36"/>
  <c r="O34"/>
  <c r="P34" s="1"/>
  <c r="M34"/>
  <c r="Q34" s="1"/>
  <c r="L34"/>
  <c r="J34"/>
  <c r="K34" s="1"/>
  <c r="I34"/>
  <c r="H34"/>
  <c r="Q33"/>
  <c r="P33"/>
  <c r="O33"/>
  <c r="M33"/>
  <c r="L33"/>
  <c r="H33"/>
  <c r="J33" s="1"/>
  <c r="K33" s="1"/>
  <c r="Q32"/>
  <c r="M32"/>
  <c r="O32" s="1"/>
  <c r="P32" s="1"/>
  <c r="L32"/>
  <c r="H32"/>
  <c r="J32" s="1"/>
  <c r="K32" s="1"/>
  <c r="M31"/>
  <c r="Q31" s="1"/>
  <c r="L31"/>
  <c r="J31"/>
  <c r="K31" s="1"/>
  <c r="I31"/>
  <c r="H31"/>
  <c r="O30"/>
  <c r="P30" s="1"/>
  <c r="M30"/>
  <c r="Q30" s="1"/>
  <c r="L30"/>
  <c r="J30"/>
  <c r="K30" s="1"/>
  <c r="I30"/>
  <c r="H30"/>
  <c r="Q29"/>
  <c r="P29"/>
  <c r="O29"/>
  <c r="M29"/>
  <c r="L29"/>
  <c r="H29"/>
  <c r="J29" s="1"/>
  <c r="K29" s="1"/>
  <c r="Q28"/>
  <c r="M28"/>
  <c r="O28" s="1"/>
  <c r="P28" s="1"/>
  <c r="L28"/>
  <c r="H28"/>
  <c r="J28" s="1"/>
  <c r="K28" s="1"/>
  <c r="M27"/>
  <c r="Q27" s="1"/>
  <c r="L27"/>
  <c r="J27"/>
  <c r="K27" s="1"/>
  <c r="I27"/>
  <c r="H27"/>
  <c r="O26"/>
  <c r="P26" s="1"/>
  <c r="M26"/>
  <c r="Q26" s="1"/>
  <c r="L26"/>
  <c r="J26"/>
  <c r="K26" s="1"/>
  <c r="I26"/>
  <c r="H26"/>
  <c r="Q25"/>
  <c r="P25"/>
  <c r="O25"/>
  <c r="M25"/>
  <c r="L25"/>
  <c r="H25"/>
  <c r="J25" s="1"/>
  <c r="K25" s="1"/>
  <c r="Q23"/>
  <c r="M23"/>
  <c r="O23" s="1"/>
  <c r="P23" s="1"/>
  <c r="L23"/>
  <c r="H23"/>
  <c r="J23" s="1"/>
  <c r="K23" s="1"/>
  <c r="M22"/>
  <c r="Q22" s="1"/>
  <c r="L22"/>
  <c r="J22"/>
  <c r="K22" s="1"/>
  <c r="I22"/>
  <c r="H22"/>
  <c r="O21"/>
  <c r="P21" s="1"/>
  <c r="M21"/>
  <c r="Q21" s="1"/>
  <c r="L21"/>
  <c r="J21"/>
  <c r="K21" s="1"/>
  <c r="I21"/>
  <c r="H21"/>
  <c r="Q20"/>
  <c r="P20"/>
  <c r="O20"/>
  <c r="M20"/>
  <c r="L20"/>
  <c r="H20"/>
  <c r="J20" s="1"/>
  <c r="K20" s="1"/>
  <c r="Q19"/>
  <c r="M19"/>
  <c r="O19" s="1"/>
  <c r="P19" s="1"/>
  <c r="L19"/>
  <c r="H19"/>
  <c r="J19" s="1"/>
  <c r="K19" s="1"/>
  <c r="M18"/>
  <c r="Q18" s="1"/>
  <c r="L18"/>
  <c r="J18"/>
  <c r="K18" s="1"/>
  <c r="I18"/>
  <c r="H18"/>
  <c r="O17"/>
  <c r="P17" s="1"/>
  <c r="M17"/>
  <c r="Q17" s="1"/>
  <c r="L17"/>
  <c r="J17"/>
  <c r="K17" s="1"/>
  <c r="I17"/>
  <c r="H17"/>
  <c r="Q16"/>
  <c r="P16"/>
  <c r="O16"/>
  <c r="M16"/>
  <c r="L16"/>
  <c r="H16"/>
  <c r="J16" s="1"/>
  <c r="K16" s="1"/>
  <c r="Q15"/>
  <c r="M15"/>
  <c r="O15" s="1"/>
  <c r="P15" s="1"/>
  <c r="L15"/>
  <c r="H15"/>
  <c r="J15" s="1"/>
  <c r="K15" s="1"/>
  <c r="M14"/>
  <c r="Q14" s="1"/>
  <c r="L14"/>
  <c r="J14"/>
  <c r="K14" s="1"/>
  <c r="I14"/>
  <c r="H14"/>
  <c r="O13"/>
  <c r="P13" s="1"/>
  <c r="M13"/>
  <c r="Q13" s="1"/>
  <c r="L13"/>
  <c r="J13"/>
  <c r="K13" s="1"/>
  <c r="I13"/>
  <c r="H13"/>
  <c r="Q12"/>
  <c r="P12"/>
  <c r="O12"/>
  <c r="M12"/>
  <c r="L12"/>
  <c r="H12"/>
  <c r="J12" s="1"/>
  <c r="K12" s="1"/>
  <c r="Q11"/>
  <c r="M11"/>
  <c r="O11" s="1"/>
  <c r="P11" s="1"/>
  <c r="L11"/>
  <c r="H11"/>
  <c r="J11" s="1"/>
  <c r="K11" s="1"/>
  <c r="M10"/>
  <c r="Q10" s="1"/>
  <c r="L10"/>
  <c r="J10"/>
  <c r="K10" s="1"/>
  <c r="I10"/>
  <c r="H10"/>
  <c r="O9"/>
  <c r="P9" s="1"/>
  <c r="M9"/>
  <c r="Q9" s="1"/>
  <c r="L9"/>
  <c r="J9"/>
  <c r="K9" s="1"/>
  <c r="I9"/>
  <c r="H9"/>
  <c r="M58" i="83"/>
  <c r="Q58" s="1"/>
  <c r="L58"/>
  <c r="J58"/>
  <c r="K58" s="1"/>
  <c r="I58"/>
  <c r="H58"/>
  <c r="O57"/>
  <c r="P57" s="1"/>
  <c r="M57"/>
  <c r="Q57" s="1"/>
  <c r="L57"/>
  <c r="J57"/>
  <c r="K57" s="1"/>
  <c r="I57"/>
  <c r="H57"/>
  <c r="Q56"/>
  <c r="P56"/>
  <c r="O56"/>
  <c r="M56"/>
  <c r="L56"/>
  <c r="H56"/>
  <c r="J56" s="1"/>
  <c r="K56" s="1"/>
  <c r="Q55"/>
  <c r="M55"/>
  <c r="O55" s="1"/>
  <c r="P55" s="1"/>
  <c r="L55"/>
  <c r="H55"/>
  <c r="J55" s="1"/>
  <c r="K55" s="1"/>
  <c r="M54"/>
  <c r="Q54" s="1"/>
  <c r="L54"/>
  <c r="J54"/>
  <c r="K54" s="1"/>
  <c r="I54"/>
  <c r="H54"/>
  <c r="O53"/>
  <c r="P53" s="1"/>
  <c r="M53"/>
  <c r="Q53" s="1"/>
  <c r="L53"/>
  <c r="J53"/>
  <c r="K53" s="1"/>
  <c r="I53"/>
  <c r="H53"/>
  <c r="Q52"/>
  <c r="P52"/>
  <c r="O52"/>
  <c r="M52"/>
  <c r="L52"/>
  <c r="H52"/>
  <c r="J52" s="1"/>
  <c r="K52" s="1"/>
  <c r="Q51"/>
  <c r="M51"/>
  <c r="O51" s="1"/>
  <c r="P51" s="1"/>
  <c r="L51"/>
  <c r="H51"/>
  <c r="J51" s="1"/>
  <c r="K51" s="1"/>
  <c r="M50"/>
  <c r="Q50" s="1"/>
  <c r="L50"/>
  <c r="J50"/>
  <c r="K50" s="1"/>
  <c r="I50"/>
  <c r="H50"/>
  <c r="O49"/>
  <c r="P49" s="1"/>
  <c r="M49"/>
  <c r="Q49" s="1"/>
  <c r="L49"/>
  <c r="J49"/>
  <c r="K49" s="1"/>
  <c r="I49"/>
  <c r="H49"/>
  <c r="Q48"/>
  <c r="P48"/>
  <c r="O48"/>
  <c r="M48"/>
  <c r="L48"/>
  <c r="H48"/>
  <c r="J48" s="1"/>
  <c r="K48" s="1"/>
  <c r="Q47"/>
  <c r="M47"/>
  <c r="O47" s="1"/>
  <c r="P47" s="1"/>
  <c r="L47"/>
  <c r="H47"/>
  <c r="J47" s="1"/>
  <c r="K47" s="1"/>
  <c r="M45"/>
  <c r="Q45" s="1"/>
  <c r="L45"/>
  <c r="J45"/>
  <c r="K45" s="1"/>
  <c r="I45"/>
  <c r="H45"/>
  <c r="O44"/>
  <c r="P44" s="1"/>
  <c r="M44"/>
  <c r="Q44" s="1"/>
  <c r="L44"/>
  <c r="J44"/>
  <c r="K44" s="1"/>
  <c r="I44"/>
  <c r="H44"/>
  <c r="Q43"/>
  <c r="P43"/>
  <c r="O43"/>
  <c r="M43"/>
  <c r="L43"/>
  <c r="H43"/>
  <c r="J43" s="1"/>
  <c r="K43" s="1"/>
  <c r="Q42"/>
  <c r="M42"/>
  <c r="O42" s="1"/>
  <c r="P42" s="1"/>
  <c r="L42"/>
  <c r="H42"/>
  <c r="J42" s="1"/>
  <c r="K42" s="1"/>
  <c r="M41"/>
  <c r="Q41" s="1"/>
  <c r="L41"/>
  <c r="J41"/>
  <c r="K41" s="1"/>
  <c r="I41"/>
  <c r="H41"/>
  <c r="O40"/>
  <c r="P40" s="1"/>
  <c r="M40"/>
  <c r="Q40" s="1"/>
  <c r="L40"/>
  <c r="J40"/>
  <c r="K40" s="1"/>
  <c r="I40"/>
  <c r="H40"/>
  <c r="Q39"/>
  <c r="P39"/>
  <c r="O39"/>
  <c r="M39"/>
  <c r="L39"/>
  <c r="H39"/>
  <c r="J39" s="1"/>
  <c r="K39" s="1"/>
  <c r="Q38"/>
  <c r="M38"/>
  <c r="O38" s="1"/>
  <c r="P38" s="1"/>
  <c r="L38"/>
  <c r="H38"/>
  <c r="J38" s="1"/>
  <c r="K38" s="1"/>
  <c r="M37"/>
  <c r="Q37" s="1"/>
  <c r="L37"/>
  <c r="J37"/>
  <c r="K37" s="1"/>
  <c r="I37"/>
  <c r="H37"/>
  <c r="O36"/>
  <c r="P36" s="1"/>
  <c r="M36"/>
  <c r="Q36" s="1"/>
  <c r="L36"/>
  <c r="J36"/>
  <c r="K36" s="1"/>
  <c r="I36"/>
  <c r="H36"/>
  <c r="Q34"/>
  <c r="P34"/>
  <c r="O34"/>
  <c r="M34"/>
  <c r="L34"/>
  <c r="H34"/>
  <c r="J34" s="1"/>
  <c r="K34" s="1"/>
  <c r="Q33"/>
  <c r="M33"/>
  <c r="O33" s="1"/>
  <c r="P33" s="1"/>
  <c r="L33"/>
  <c r="H33"/>
  <c r="J33" s="1"/>
  <c r="K33" s="1"/>
  <c r="M32"/>
  <c r="Q32" s="1"/>
  <c r="L32"/>
  <c r="J32"/>
  <c r="K32" s="1"/>
  <c r="I32"/>
  <c r="H32"/>
  <c r="O31"/>
  <c r="P31" s="1"/>
  <c r="M31"/>
  <c r="Q31" s="1"/>
  <c r="L31"/>
  <c r="J31"/>
  <c r="K31" s="1"/>
  <c r="I31"/>
  <c r="H31"/>
  <c r="Q30"/>
  <c r="P30"/>
  <c r="O30"/>
  <c r="M30"/>
  <c r="L30"/>
  <c r="H30"/>
  <c r="J30" s="1"/>
  <c r="K30" s="1"/>
  <c r="Q29"/>
  <c r="M29"/>
  <c r="O29" s="1"/>
  <c r="P29" s="1"/>
  <c r="L29"/>
  <c r="H29"/>
  <c r="J29" s="1"/>
  <c r="K29" s="1"/>
  <c r="M28"/>
  <c r="Q28" s="1"/>
  <c r="L28"/>
  <c r="J28"/>
  <c r="K28" s="1"/>
  <c r="I28"/>
  <c r="H28"/>
  <c r="O27"/>
  <c r="P27" s="1"/>
  <c r="M27"/>
  <c r="Q27" s="1"/>
  <c r="L27"/>
  <c r="J27"/>
  <c r="K27" s="1"/>
  <c r="I27"/>
  <c r="H27"/>
  <c r="Q26"/>
  <c r="P26"/>
  <c r="O26"/>
  <c r="M26"/>
  <c r="L26"/>
  <c r="H26"/>
  <c r="J26" s="1"/>
  <c r="K26" s="1"/>
  <c r="Q25"/>
  <c r="M25"/>
  <c r="O25" s="1"/>
  <c r="P25" s="1"/>
  <c r="L25"/>
  <c r="H25"/>
  <c r="J25" s="1"/>
  <c r="K25" s="1"/>
  <c r="M23"/>
  <c r="Q23" s="1"/>
  <c r="L23"/>
  <c r="J23"/>
  <c r="K23" s="1"/>
  <c r="I23"/>
  <c r="H23"/>
  <c r="O22"/>
  <c r="P22" s="1"/>
  <c r="M22"/>
  <c r="Q22" s="1"/>
  <c r="L22"/>
  <c r="J22"/>
  <c r="K22" s="1"/>
  <c r="I22"/>
  <c r="H22"/>
  <c r="Q21"/>
  <c r="P21"/>
  <c r="O21"/>
  <c r="M21"/>
  <c r="L21"/>
  <c r="H21"/>
  <c r="J21" s="1"/>
  <c r="K21" s="1"/>
  <c r="Q20"/>
  <c r="M20"/>
  <c r="O20" s="1"/>
  <c r="P20" s="1"/>
  <c r="L20"/>
  <c r="H20"/>
  <c r="J20" s="1"/>
  <c r="K20" s="1"/>
  <c r="M19"/>
  <c r="Q19" s="1"/>
  <c r="L19"/>
  <c r="J19"/>
  <c r="K19" s="1"/>
  <c r="I19"/>
  <c r="H19"/>
  <c r="O18"/>
  <c r="P18" s="1"/>
  <c r="M18"/>
  <c r="Q18" s="1"/>
  <c r="L18"/>
  <c r="J18"/>
  <c r="K18" s="1"/>
  <c r="I18"/>
  <c r="H18"/>
  <c r="Q17"/>
  <c r="P17"/>
  <c r="O17"/>
  <c r="M17"/>
  <c r="L17"/>
  <c r="H17"/>
  <c r="J17" s="1"/>
  <c r="K17" s="1"/>
  <c r="Q16"/>
  <c r="M16"/>
  <c r="O16" s="1"/>
  <c r="P16" s="1"/>
  <c r="L16"/>
  <c r="H16"/>
  <c r="J16" s="1"/>
  <c r="K16" s="1"/>
  <c r="M15"/>
  <c r="Q15" s="1"/>
  <c r="L15"/>
  <c r="J15"/>
  <c r="K15" s="1"/>
  <c r="I15"/>
  <c r="H15"/>
  <c r="O14"/>
  <c r="P14" s="1"/>
  <c r="M14"/>
  <c r="Q14" s="1"/>
  <c r="L14"/>
  <c r="J14"/>
  <c r="K14" s="1"/>
  <c r="I14"/>
  <c r="H14"/>
  <c r="Q13"/>
  <c r="P13"/>
  <c r="O13"/>
  <c r="M13"/>
  <c r="L13"/>
  <c r="H13"/>
  <c r="J13" s="1"/>
  <c r="K13" s="1"/>
  <c r="Q12"/>
  <c r="M12"/>
  <c r="O12" s="1"/>
  <c r="P12" s="1"/>
  <c r="L12"/>
  <c r="H12"/>
  <c r="J12" s="1"/>
  <c r="K12" s="1"/>
  <c r="M11"/>
  <c r="Q11" s="1"/>
  <c r="L11"/>
  <c r="J11"/>
  <c r="K11" s="1"/>
  <c r="I11"/>
  <c r="H11"/>
  <c r="O10"/>
  <c r="P10" s="1"/>
  <c r="M10"/>
  <c r="Q10" s="1"/>
  <c r="L10"/>
  <c r="J10"/>
  <c r="K10" s="1"/>
  <c r="I10"/>
  <c r="H10"/>
  <c r="Q9"/>
  <c r="P9"/>
  <c r="O9"/>
  <c r="M9"/>
  <c r="L9"/>
  <c r="H9"/>
  <c r="J9" s="1"/>
  <c r="K9" s="1"/>
  <c r="M58" i="82"/>
  <c r="Q58" s="1"/>
  <c r="L58"/>
  <c r="J58"/>
  <c r="K58" s="1"/>
  <c r="I58"/>
  <c r="H58"/>
  <c r="Q57"/>
  <c r="P57"/>
  <c r="O57"/>
  <c r="M57"/>
  <c r="L57"/>
  <c r="K57"/>
  <c r="J57"/>
  <c r="H57"/>
  <c r="I57" s="1"/>
  <c r="Q56"/>
  <c r="P56"/>
  <c r="M56"/>
  <c r="O56" s="1"/>
  <c r="L56"/>
  <c r="H56"/>
  <c r="Q55"/>
  <c r="M55"/>
  <c r="O55" s="1"/>
  <c r="P55" s="1"/>
  <c r="L55"/>
  <c r="I55"/>
  <c r="H55"/>
  <c r="J55" s="1"/>
  <c r="K55" s="1"/>
  <c r="O54"/>
  <c r="P54" s="1"/>
  <c r="M54"/>
  <c r="Q54" s="1"/>
  <c r="L54"/>
  <c r="J54"/>
  <c r="K54" s="1"/>
  <c r="I54"/>
  <c r="H54"/>
  <c r="Q53"/>
  <c r="O53"/>
  <c r="P53" s="1"/>
  <c r="M53"/>
  <c r="L53"/>
  <c r="J53"/>
  <c r="K53" s="1"/>
  <c r="H53"/>
  <c r="I53" s="1"/>
  <c r="Q52"/>
  <c r="M52"/>
  <c r="O52" s="1"/>
  <c r="P52" s="1"/>
  <c r="L52"/>
  <c r="H52"/>
  <c r="Q51"/>
  <c r="M51"/>
  <c r="O51" s="1"/>
  <c r="P51" s="1"/>
  <c r="L51"/>
  <c r="H51"/>
  <c r="J51" s="1"/>
  <c r="K51" s="1"/>
  <c r="M50"/>
  <c r="Q50" s="1"/>
  <c r="L50"/>
  <c r="J50"/>
  <c r="K50" s="1"/>
  <c r="I50"/>
  <c r="H50"/>
  <c r="Q49"/>
  <c r="P49"/>
  <c r="O49"/>
  <c r="M49"/>
  <c r="L49"/>
  <c r="K49"/>
  <c r="J49"/>
  <c r="H49"/>
  <c r="I49" s="1"/>
  <c r="Q48"/>
  <c r="P48"/>
  <c r="M48"/>
  <c r="O48" s="1"/>
  <c r="L48"/>
  <c r="H48"/>
  <c r="M47"/>
  <c r="O47" s="1"/>
  <c r="P47" s="1"/>
  <c r="L47"/>
  <c r="I47"/>
  <c r="H47"/>
  <c r="J47" s="1"/>
  <c r="K47" s="1"/>
  <c r="M45"/>
  <c r="Q45" s="1"/>
  <c r="L45"/>
  <c r="K45"/>
  <c r="J45"/>
  <c r="I45"/>
  <c r="H45"/>
  <c r="Q44"/>
  <c r="O44"/>
  <c r="P44" s="1"/>
  <c r="M44"/>
  <c r="L44"/>
  <c r="J44"/>
  <c r="K44" s="1"/>
  <c r="H44"/>
  <c r="I44" s="1"/>
  <c r="Q43"/>
  <c r="M43"/>
  <c r="O43" s="1"/>
  <c r="P43" s="1"/>
  <c r="L43"/>
  <c r="K43"/>
  <c r="H43"/>
  <c r="J43" s="1"/>
  <c r="O42"/>
  <c r="P42" s="1"/>
  <c r="M42"/>
  <c r="Q42" s="1"/>
  <c r="L42"/>
  <c r="I42"/>
  <c r="H42"/>
  <c r="J42" s="1"/>
  <c r="K42" s="1"/>
  <c r="M41"/>
  <c r="Q41" s="1"/>
  <c r="L41"/>
  <c r="K41"/>
  <c r="J41"/>
  <c r="I41"/>
  <c r="H41"/>
  <c r="Q40"/>
  <c r="O40"/>
  <c r="P40" s="1"/>
  <c r="M40"/>
  <c r="L40"/>
  <c r="J40"/>
  <c r="K40" s="1"/>
  <c r="H40"/>
  <c r="I40" s="1"/>
  <c r="M39"/>
  <c r="O39" s="1"/>
  <c r="P39" s="1"/>
  <c r="L39"/>
  <c r="H39"/>
  <c r="J39" s="1"/>
  <c r="K39" s="1"/>
  <c r="Q38"/>
  <c r="O38"/>
  <c r="P38" s="1"/>
  <c r="M38"/>
  <c r="L38"/>
  <c r="J38"/>
  <c r="K38" s="1"/>
  <c r="I38"/>
  <c r="H38"/>
  <c r="M37"/>
  <c r="Q37" s="1"/>
  <c r="L37"/>
  <c r="K37"/>
  <c r="J37"/>
  <c r="I37"/>
  <c r="H37"/>
  <c r="Q36"/>
  <c r="O36"/>
  <c r="P36" s="1"/>
  <c r="M36"/>
  <c r="L36"/>
  <c r="J36"/>
  <c r="K36" s="1"/>
  <c r="H36"/>
  <c r="I36" s="1"/>
  <c r="Q34"/>
  <c r="M34"/>
  <c r="O34" s="1"/>
  <c r="P34" s="1"/>
  <c r="L34"/>
  <c r="K34"/>
  <c r="H34"/>
  <c r="J34" s="1"/>
  <c r="O33"/>
  <c r="P33" s="1"/>
  <c r="M33"/>
  <c r="Q33" s="1"/>
  <c r="L33"/>
  <c r="I33"/>
  <c r="H33"/>
  <c r="J33" s="1"/>
  <c r="K33" s="1"/>
  <c r="M32"/>
  <c r="Q32" s="1"/>
  <c r="L32"/>
  <c r="K32"/>
  <c r="J32"/>
  <c r="I32"/>
  <c r="H32"/>
  <c r="Q31"/>
  <c r="O31"/>
  <c r="P31" s="1"/>
  <c r="M31"/>
  <c r="L31"/>
  <c r="J31"/>
  <c r="K31" s="1"/>
  <c r="H31"/>
  <c r="I31" s="1"/>
  <c r="M30"/>
  <c r="O30" s="1"/>
  <c r="P30" s="1"/>
  <c r="L30"/>
  <c r="H30"/>
  <c r="J30" s="1"/>
  <c r="K30" s="1"/>
  <c r="Q29"/>
  <c r="O29"/>
  <c r="P29" s="1"/>
  <c r="M29"/>
  <c r="L29"/>
  <c r="J29"/>
  <c r="K29" s="1"/>
  <c r="I29"/>
  <c r="H29"/>
  <c r="M28"/>
  <c r="Q28" s="1"/>
  <c r="L28"/>
  <c r="K28"/>
  <c r="J28"/>
  <c r="I28"/>
  <c r="H28"/>
  <c r="Q27"/>
  <c r="O27"/>
  <c r="P27" s="1"/>
  <c r="M27"/>
  <c r="L27"/>
  <c r="J27"/>
  <c r="K27" s="1"/>
  <c r="H27"/>
  <c r="I27" s="1"/>
  <c r="Q26"/>
  <c r="M26"/>
  <c r="O26" s="1"/>
  <c r="P26" s="1"/>
  <c r="L26"/>
  <c r="K26"/>
  <c r="H26"/>
  <c r="J26" s="1"/>
  <c r="O25"/>
  <c r="P25" s="1"/>
  <c r="M25"/>
  <c r="Q25" s="1"/>
  <c r="L25"/>
  <c r="I25"/>
  <c r="H25"/>
  <c r="J25" s="1"/>
  <c r="K25" s="1"/>
  <c r="M23"/>
  <c r="Q23" s="1"/>
  <c r="L23"/>
  <c r="K23"/>
  <c r="J23"/>
  <c r="I23"/>
  <c r="H23"/>
  <c r="Q22"/>
  <c r="O22"/>
  <c r="P22" s="1"/>
  <c r="M22"/>
  <c r="L22"/>
  <c r="J22"/>
  <c r="K22" s="1"/>
  <c r="H22"/>
  <c r="I22" s="1"/>
  <c r="M21"/>
  <c r="O21" s="1"/>
  <c r="P21" s="1"/>
  <c r="L21"/>
  <c r="H21"/>
  <c r="J21" s="1"/>
  <c r="K21" s="1"/>
  <c r="Q20"/>
  <c r="O20"/>
  <c r="P20" s="1"/>
  <c r="M20"/>
  <c r="L20"/>
  <c r="J20"/>
  <c r="K20" s="1"/>
  <c r="I20"/>
  <c r="H20"/>
  <c r="M19"/>
  <c r="Q19" s="1"/>
  <c r="L19"/>
  <c r="K19"/>
  <c r="J19"/>
  <c r="I19"/>
  <c r="H19"/>
  <c r="Q18"/>
  <c r="O18"/>
  <c r="P18" s="1"/>
  <c r="M18"/>
  <c r="L18"/>
  <c r="J18"/>
  <c r="K18" s="1"/>
  <c r="H18"/>
  <c r="I18" s="1"/>
  <c r="Q17"/>
  <c r="M17"/>
  <c r="O17" s="1"/>
  <c r="P17" s="1"/>
  <c r="L17"/>
  <c r="K17"/>
  <c r="H17"/>
  <c r="J17" s="1"/>
  <c r="O16"/>
  <c r="P16" s="1"/>
  <c r="M16"/>
  <c r="Q16" s="1"/>
  <c r="L16"/>
  <c r="I16"/>
  <c r="H16"/>
  <c r="J16" s="1"/>
  <c r="K16" s="1"/>
  <c r="M15"/>
  <c r="Q15" s="1"/>
  <c r="L15"/>
  <c r="K15"/>
  <c r="J15"/>
  <c r="I15"/>
  <c r="H15"/>
  <c r="Q14"/>
  <c r="O14"/>
  <c r="P14" s="1"/>
  <c r="M14"/>
  <c r="L14"/>
  <c r="J14"/>
  <c r="K14" s="1"/>
  <c r="H14"/>
  <c r="I14" s="1"/>
  <c r="M13"/>
  <c r="O13" s="1"/>
  <c r="P13" s="1"/>
  <c r="L13"/>
  <c r="H13"/>
  <c r="J13" s="1"/>
  <c r="K13" s="1"/>
  <c r="M12"/>
  <c r="Q12" s="1"/>
  <c r="L12"/>
  <c r="J12"/>
  <c r="K12" s="1"/>
  <c r="I12"/>
  <c r="H12"/>
  <c r="M11"/>
  <c r="Q11" s="1"/>
  <c r="L11"/>
  <c r="K11"/>
  <c r="J11"/>
  <c r="I11"/>
  <c r="H11"/>
  <c r="Q10"/>
  <c r="O10"/>
  <c r="P10" s="1"/>
  <c r="M10"/>
  <c r="L10"/>
  <c r="J10"/>
  <c r="K10" s="1"/>
  <c r="H10"/>
  <c r="I10" s="1"/>
  <c r="Q9"/>
  <c r="M9"/>
  <c r="O9" s="1"/>
  <c r="P9" s="1"/>
  <c r="L9"/>
  <c r="K9"/>
  <c r="H9"/>
  <c r="J9" s="1"/>
  <c r="M58" i="81"/>
  <c r="Q58" s="1"/>
  <c r="L58"/>
  <c r="J58"/>
  <c r="K58" s="1"/>
  <c r="I58"/>
  <c r="H58"/>
  <c r="Q57"/>
  <c r="O57"/>
  <c r="P57" s="1"/>
  <c r="M57"/>
  <c r="L57"/>
  <c r="J57"/>
  <c r="K57" s="1"/>
  <c r="H57"/>
  <c r="I57" s="1"/>
  <c r="M56"/>
  <c r="O56" s="1"/>
  <c r="P56" s="1"/>
  <c r="L56"/>
  <c r="I56"/>
  <c r="H56"/>
  <c r="J56" s="1"/>
  <c r="K56" s="1"/>
  <c r="Q55"/>
  <c r="O55"/>
  <c r="P55" s="1"/>
  <c r="M55"/>
  <c r="L55"/>
  <c r="H55"/>
  <c r="J55" s="1"/>
  <c r="K55" s="1"/>
  <c r="M54"/>
  <c r="Q54" s="1"/>
  <c r="L54"/>
  <c r="K54"/>
  <c r="J54"/>
  <c r="I54"/>
  <c r="H54"/>
  <c r="Q53"/>
  <c r="O53"/>
  <c r="P53" s="1"/>
  <c r="M53"/>
  <c r="L53"/>
  <c r="J53"/>
  <c r="K53" s="1"/>
  <c r="H53"/>
  <c r="I53" s="1"/>
  <c r="M52"/>
  <c r="O52" s="1"/>
  <c r="P52" s="1"/>
  <c r="L52"/>
  <c r="I52"/>
  <c r="H52"/>
  <c r="J52" s="1"/>
  <c r="K52" s="1"/>
  <c r="Q51"/>
  <c r="O51"/>
  <c r="P51" s="1"/>
  <c r="M51"/>
  <c r="L51"/>
  <c r="H51"/>
  <c r="J51" s="1"/>
  <c r="K51" s="1"/>
  <c r="M50"/>
  <c r="Q50" s="1"/>
  <c r="L50"/>
  <c r="K50"/>
  <c r="J50"/>
  <c r="I50"/>
  <c r="H50"/>
  <c r="Q49"/>
  <c r="O49"/>
  <c r="P49" s="1"/>
  <c r="M49"/>
  <c r="L49"/>
  <c r="J49"/>
  <c r="K49" s="1"/>
  <c r="H49"/>
  <c r="I49" s="1"/>
  <c r="M48"/>
  <c r="O48" s="1"/>
  <c r="P48" s="1"/>
  <c r="L48"/>
  <c r="I48"/>
  <c r="H48"/>
  <c r="J48" s="1"/>
  <c r="K48" s="1"/>
  <c r="Q47"/>
  <c r="O47"/>
  <c r="P47" s="1"/>
  <c r="M47"/>
  <c r="L47"/>
  <c r="H47"/>
  <c r="J47" s="1"/>
  <c r="K47" s="1"/>
  <c r="M45"/>
  <c r="Q45" s="1"/>
  <c r="L45"/>
  <c r="K45"/>
  <c r="J45"/>
  <c r="I45"/>
  <c r="H45"/>
  <c r="Q44"/>
  <c r="O44"/>
  <c r="P44" s="1"/>
  <c r="M44"/>
  <c r="L44"/>
  <c r="J44"/>
  <c r="K44" s="1"/>
  <c r="H44"/>
  <c r="I44" s="1"/>
  <c r="M43"/>
  <c r="O43" s="1"/>
  <c r="P43" s="1"/>
  <c r="L43"/>
  <c r="I43"/>
  <c r="H43"/>
  <c r="J43" s="1"/>
  <c r="K43" s="1"/>
  <c r="Q42"/>
  <c r="O42"/>
  <c r="P42" s="1"/>
  <c r="M42"/>
  <c r="L42"/>
  <c r="H42"/>
  <c r="J42" s="1"/>
  <c r="K42" s="1"/>
  <c r="M41"/>
  <c r="Q41" s="1"/>
  <c r="L41"/>
  <c r="K41"/>
  <c r="J41"/>
  <c r="I41"/>
  <c r="H41"/>
  <c r="Q40"/>
  <c r="O40"/>
  <c r="P40" s="1"/>
  <c r="M40"/>
  <c r="L40"/>
  <c r="J40"/>
  <c r="K40" s="1"/>
  <c r="H40"/>
  <c r="I40" s="1"/>
  <c r="M39"/>
  <c r="O39" s="1"/>
  <c r="P39" s="1"/>
  <c r="L39"/>
  <c r="I39"/>
  <c r="H39"/>
  <c r="J39" s="1"/>
  <c r="K39" s="1"/>
  <c r="Q38"/>
  <c r="O38"/>
  <c r="P38" s="1"/>
  <c r="M38"/>
  <c r="L38"/>
  <c r="H38"/>
  <c r="J38" s="1"/>
  <c r="K38" s="1"/>
  <c r="M37"/>
  <c r="Q37" s="1"/>
  <c r="L37"/>
  <c r="K37"/>
  <c r="J37"/>
  <c r="I37"/>
  <c r="H37"/>
  <c r="Q36"/>
  <c r="O36"/>
  <c r="P36" s="1"/>
  <c r="M36"/>
  <c r="L36"/>
  <c r="J36"/>
  <c r="K36" s="1"/>
  <c r="H36"/>
  <c r="I36" s="1"/>
  <c r="M34"/>
  <c r="O34" s="1"/>
  <c r="P34" s="1"/>
  <c r="L34"/>
  <c r="I34"/>
  <c r="H34"/>
  <c r="J34" s="1"/>
  <c r="K34" s="1"/>
  <c r="Q33"/>
  <c r="O33"/>
  <c r="P33" s="1"/>
  <c r="M33"/>
  <c r="L33"/>
  <c r="H33"/>
  <c r="J33" s="1"/>
  <c r="K33" s="1"/>
  <c r="M32"/>
  <c r="Q32" s="1"/>
  <c r="L32"/>
  <c r="K32"/>
  <c r="J32"/>
  <c r="I32"/>
  <c r="H32"/>
  <c r="Q31"/>
  <c r="O31"/>
  <c r="P31" s="1"/>
  <c r="M31"/>
  <c r="L31"/>
  <c r="J31"/>
  <c r="K31" s="1"/>
  <c r="H31"/>
  <c r="I31" s="1"/>
  <c r="M30"/>
  <c r="O30" s="1"/>
  <c r="P30" s="1"/>
  <c r="L30"/>
  <c r="I30"/>
  <c r="H30"/>
  <c r="J30" s="1"/>
  <c r="K30" s="1"/>
  <c r="Q29"/>
  <c r="O29"/>
  <c r="P29" s="1"/>
  <c r="M29"/>
  <c r="L29"/>
  <c r="H29"/>
  <c r="J29" s="1"/>
  <c r="K29" s="1"/>
  <c r="M28"/>
  <c r="Q28" s="1"/>
  <c r="L28"/>
  <c r="K28"/>
  <c r="J28"/>
  <c r="I28"/>
  <c r="H28"/>
  <c r="Q27"/>
  <c r="O27"/>
  <c r="P27" s="1"/>
  <c r="M27"/>
  <c r="L27"/>
  <c r="J27"/>
  <c r="K27" s="1"/>
  <c r="H27"/>
  <c r="I27" s="1"/>
  <c r="M26"/>
  <c r="O26" s="1"/>
  <c r="P26" s="1"/>
  <c r="L26"/>
  <c r="I26"/>
  <c r="H26"/>
  <c r="J26" s="1"/>
  <c r="K26" s="1"/>
  <c r="Q25"/>
  <c r="O25"/>
  <c r="P25" s="1"/>
  <c r="M25"/>
  <c r="L25"/>
  <c r="H25"/>
  <c r="J25" s="1"/>
  <c r="K25" s="1"/>
  <c r="M23"/>
  <c r="Q23" s="1"/>
  <c r="L23"/>
  <c r="K23"/>
  <c r="J23"/>
  <c r="I23"/>
  <c r="H23"/>
  <c r="Q22"/>
  <c r="O22"/>
  <c r="P22" s="1"/>
  <c r="M22"/>
  <c r="L22"/>
  <c r="J22"/>
  <c r="K22" s="1"/>
  <c r="H22"/>
  <c r="I22" s="1"/>
  <c r="M21"/>
  <c r="O21" s="1"/>
  <c r="P21" s="1"/>
  <c r="L21"/>
  <c r="I21"/>
  <c r="H21"/>
  <c r="J21" s="1"/>
  <c r="K21" s="1"/>
  <c r="Q20"/>
  <c r="O20"/>
  <c r="P20" s="1"/>
  <c r="M20"/>
  <c r="L20"/>
  <c r="H20"/>
  <c r="J20" s="1"/>
  <c r="K20" s="1"/>
  <c r="M19"/>
  <c r="Q19" s="1"/>
  <c r="L19"/>
  <c r="K19"/>
  <c r="J19"/>
  <c r="I19"/>
  <c r="H19"/>
  <c r="Q18"/>
  <c r="O18"/>
  <c r="P18" s="1"/>
  <c r="M18"/>
  <c r="L18"/>
  <c r="J18"/>
  <c r="K18" s="1"/>
  <c r="H18"/>
  <c r="I18" s="1"/>
  <c r="M17"/>
  <c r="O17" s="1"/>
  <c r="P17" s="1"/>
  <c r="L17"/>
  <c r="I17"/>
  <c r="H17"/>
  <c r="J17" s="1"/>
  <c r="K17" s="1"/>
  <c r="Q16"/>
  <c r="O16"/>
  <c r="P16" s="1"/>
  <c r="M16"/>
  <c r="L16"/>
  <c r="H16"/>
  <c r="J16" s="1"/>
  <c r="K16" s="1"/>
  <c r="M15"/>
  <c r="Q15" s="1"/>
  <c r="L15"/>
  <c r="K15"/>
  <c r="J15"/>
  <c r="I15"/>
  <c r="H15"/>
  <c r="Q14"/>
  <c r="O14"/>
  <c r="P14" s="1"/>
  <c r="M14"/>
  <c r="L14"/>
  <c r="J14"/>
  <c r="K14" s="1"/>
  <c r="H14"/>
  <c r="I14" s="1"/>
  <c r="M13"/>
  <c r="O13" s="1"/>
  <c r="P13" s="1"/>
  <c r="L13"/>
  <c r="I13"/>
  <c r="H13"/>
  <c r="J13" s="1"/>
  <c r="K13" s="1"/>
  <c r="Q12"/>
  <c r="O12"/>
  <c r="P12" s="1"/>
  <c r="M12"/>
  <c r="L12"/>
  <c r="H12"/>
  <c r="J12" s="1"/>
  <c r="K12" s="1"/>
  <c r="M11"/>
  <c r="Q11" s="1"/>
  <c r="L11"/>
  <c r="K11"/>
  <c r="J11"/>
  <c r="I11"/>
  <c r="H11"/>
  <c r="Q10"/>
  <c r="O10"/>
  <c r="P10" s="1"/>
  <c r="M10"/>
  <c r="L10"/>
  <c r="J10"/>
  <c r="K10" s="1"/>
  <c r="H10"/>
  <c r="I10" s="1"/>
  <c r="M9"/>
  <c r="O9" s="1"/>
  <c r="P9" s="1"/>
  <c r="L9"/>
  <c r="I9"/>
  <c r="H9"/>
  <c r="J9" s="1"/>
  <c r="K9" s="1"/>
  <c r="M58" i="80"/>
  <c r="Q58" s="1"/>
  <c r="L58"/>
  <c r="I58"/>
  <c r="H58"/>
  <c r="J58" s="1"/>
  <c r="K58" s="1"/>
  <c r="O57"/>
  <c r="P57" s="1"/>
  <c r="M57"/>
  <c r="Q57" s="1"/>
  <c r="L57"/>
  <c r="J57"/>
  <c r="K57" s="1"/>
  <c r="H57"/>
  <c r="I57" s="1"/>
  <c r="M56"/>
  <c r="O56" s="1"/>
  <c r="P56" s="1"/>
  <c r="L56"/>
  <c r="I56"/>
  <c r="H56"/>
  <c r="J56" s="1"/>
  <c r="K56" s="1"/>
  <c r="Q55"/>
  <c r="O55"/>
  <c r="P55" s="1"/>
  <c r="M55"/>
  <c r="L55"/>
  <c r="J55"/>
  <c r="K55" s="1"/>
  <c r="H55"/>
  <c r="I55" s="1"/>
  <c r="M54"/>
  <c r="Q54" s="1"/>
  <c r="L54"/>
  <c r="K54"/>
  <c r="J54"/>
  <c r="I54"/>
  <c r="H54"/>
  <c r="Q53"/>
  <c r="O53"/>
  <c r="P53" s="1"/>
  <c r="M53"/>
  <c r="L53"/>
  <c r="H53"/>
  <c r="I53" s="1"/>
  <c r="M52"/>
  <c r="O52" s="1"/>
  <c r="P52" s="1"/>
  <c r="L52"/>
  <c r="I52"/>
  <c r="H52"/>
  <c r="J52" s="1"/>
  <c r="K52" s="1"/>
  <c r="Q51"/>
  <c r="O51"/>
  <c r="P51" s="1"/>
  <c r="M51"/>
  <c r="L51"/>
  <c r="J51"/>
  <c r="K51" s="1"/>
  <c r="H51"/>
  <c r="I51" s="1"/>
  <c r="M50"/>
  <c r="Q50" s="1"/>
  <c r="L50"/>
  <c r="K50"/>
  <c r="J50"/>
  <c r="I50"/>
  <c r="H50"/>
  <c r="Q49"/>
  <c r="O49"/>
  <c r="P49" s="1"/>
  <c r="M49"/>
  <c r="L49"/>
  <c r="H49"/>
  <c r="I49" s="1"/>
  <c r="M48"/>
  <c r="O48" s="1"/>
  <c r="P48" s="1"/>
  <c r="L48"/>
  <c r="I48"/>
  <c r="H48"/>
  <c r="J48" s="1"/>
  <c r="K48" s="1"/>
  <c r="Q47"/>
  <c r="O47"/>
  <c r="P47" s="1"/>
  <c r="M47"/>
  <c r="L47"/>
  <c r="J47"/>
  <c r="K47" s="1"/>
  <c r="H47"/>
  <c r="I47" s="1"/>
  <c r="M45"/>
  <c r="Q45" s="1"/>
  <c r="L45"/>
  <c r="K45"/>
  <c r="J45"/>
  <c r="I45"/>
  <c r="H45"/>
  <c r="Q44"/>
  <c r="O44"/>
  <c r="P44" s="1"/>
  <c r="M44"/>
  <c r="L44"/>
  <c r="H44"/>
  <c r="I44" s="1"/>
  <c r="M43"/>
  <c r="O43" s="1"/>
  <c r="P43" s="1"/>
  <c r="L43"/>
  <c r="I43"/>
  <c r="H43"/>
  <c r="J43" s="1"/>
  <c r="K43" s="1"/>
  <c r="Q42"/>
  <c r="O42"/>
  <c r="P42" s="1"/>
  <c r="M42"/>
  <c r="L42"/>
  <c r="J42"/>
  <c r="K42" s="1"/>
  <c r="H42"/>
  <c r="I42" s="1"/>
  <c r="M41"/>
  <c r="Q41" s="1"/>
  <c r="L41"/>
  <c r="K41"/>
  <c r="J41"/>
  <c r="I41"/>
  <c r="H41"/>
  <c r="Q40"/>
  <c r="O40"/>
  <c r="P40" s="1"/>
  <c r="M40"/>
  <c r="L40"/>
  <c r="H40"/>
  <c r="I40" s="1"/>
  <c r="M39"/>
  <c r="O39" s="1"/>
  <c r="P39" s="1"/>
  <c r="L39"/>
  <c r="I39"/>
  <c r="H39"/>
  <c r="J39" s="1"/>
  <c r="K39" s="1"/>
  <c r="Q38"/>
  <c r="O38"/>
  <c r="P38" s="1"/>
  <c r="M38"/>
  <c r="L38"/>
  <c r="J38"/>
  <c r="K38" s="1"/>
  <c r="H38"/>
  <c r="I38" s="1"/>
  <c r="M37"/>
  <c r="Q37" s="1"/>
  <c r="L37"/>
  <c r="K37"/>
  <c r="J37"/>
  <c r="I37"/>
  <c r="H37"/>
  <c r="Q36"/>
  <c r="O36"/>
  <c r="P36" s="1"/>
  <c r="M36"/>
  <c r="L36"/>
  <c r="H36"/>
  <c r="I36" s="1"/>
  <c r="M34"/>
  <c r="O34" s="1"/>
  <c r="P34" s="1"/>
  <c r="L34"/>
  <c r="I34"/>
  <c r="H34"/>
  <c r="J34" s="1"/>
  <c r="K34" s="1"/>
  <c r="Q33"/>
  <c r="O33"/>
  <c r="P33" s="1"/>
  <c r="M33"/>
  <c r="L33"/>
  <c r="J33"/>
  <c r="K33" s="1"/>
  <c r="H33"/>
  <c r="I33" s="1"/>
  <c r="M32"/>
  <c r="Q32" s="1"/>
  <c r="L32"/>
  <c r="K32"/>
  <c r="J32"/>
  <c r="I32"/>
  <c r="H32"/>
  <c r="Q31"/>
  <c r="O31"/>
  <c r="P31" s="1"/>
  <c r="M31"/>
  <c r="L31"/>
  <c r="H31"/>
  <c r="I31" s="1"/>
  <c r="M30"/>
  <c r="O30" s="1"/>
  <c r="P30" s="1"/>
  <c r="L30"/>
  <c r="I30"/>
  <c r="H30"/>
  <c r="J30" s="1"/>
  <c r="K30" s="1"/>
  <c r="Q29"/>
  <c r="O29"/>
  <c r="P29" s="1"/>
  <c r="M29"/>
  <c r="L29"/>
  <c r="J29"/>
  <c r="K29" s="1"/>
  <c r="H29"/>
  <c r="I29" s="1"/>
  <c r="M28"/>
  <c r="Q28" s="1"/>
  <c r="L28"/>
  <c r="K28"/>
  <c r="J28"/>
  <c r="I28"/>
  <c r="H28"/>
  <c r="Q27"/>
  <c r="O27"/>
  <c r="P27" s="1"/>
  <c r="M27"/>
  <c r="L27"/>
  <c r="H27"/>
  <c r="I27" s="1"/>
  <c r="M26"/>
  <c r="O26" s="1"/>
  <c r="P26" s="1"/>
  <c r="L26"/>
  <c r="I26"/>
  <c r="H26"/>
  <c r="J26" s="1"/>
  <c r="K26" s="1"/>
  <c r="Q25"/>
  <c r="O25"/>
  <c r="P25" s="1"/>
  <c r="M25"/>
  <c r="L25"/>
  <c r="J25"/>
  <c r="K25" s="1"/>
  <c r="H25"/>
  <c r="I25" s="1"/>
  <c r="M23"/>
  <c r="Q23" s="1"/>
  <c r="L23"/>
  <c r="K23"/>
  <c r="J23"/>
  <c r="I23"/>
  <c r="H23"/>
  <c r="Q22"/>
  <c r="O22"/>
  <c r="P22" s="1"/>
  <c r="M22"/>
  <c r="L22"/>
  <c r="H22"/>
  <c r="I22" s="1"/>
  <c r="M21"/>
  <c r="O21" s="1"/>
  <c r="P21" s="1"/>
  <c r="L21"/>
  <c r="I21"/>
  <c r="H21"/>
  <c r="J21" s="1"/>
  <c r="K21" s="1"/>
  <c r="Q20"/>
  <c r="O20"/>
  <c r="P20" s="1"/>
  <c r="M20"/>
  <c r="L20"/>
  <c r="J20"/>
  <c r="K20" s="1"/>
  <c r="H20"/>
  <c r="I20" s="1"/>
  <c r="M19"/>
  <c r="Q19" s="1"/>
  <c r="L19"/>
  <c r="K19"/>
  <c r="J19"/>
  <c r="I19"/>
  <c r="H19"/>
  <c r="Q18"/>
  <c r="O18"/>
  <c r="P18" s="1"/>
  <c r="M18"/>
  <c r="L18"/>
  <c r="H18"/>
  <c r="I18" s="1"/>
  <c r="M17"/>
  <c r="O17" s="1"/>
  <c r="P17" s="1"/>
  <c r="L17"/>
  <c r="I17"/>
  <c r="H17"/>
  <c r="J17" s="1"/>
  <c r="K17" s="1"/>
  <c r="Q16"/>
  <c r="O16"/>
  <c r="P16" s="1"/>
  <c r="M16"/>
  <c r="L16"/>
  <c r="J16"/>
  <c r="K16" s="1"/>
  <c r="H16"/>
  <c r="I16" s="1"/>
  <c r="M15"/>
  <c r="Q15" s="1"/>
  <c r="L15"/>
  <c r="K15"/>
  <c r="J15"/>
  <c r="I15"/>
  <c r="H15"/>
  <c r="Q14"/>
  <c r="O14"/>
  <c r="P14" s="1"/>
  <c r="M14"/>
  <c r="L14"/>
  <c r="H14"/>
  <c r="I14" s="1"/>
  <c r="M13"/>
  <c r="O13" s="1"/>
  <c r="P13" s="1"/>
  <c r="L13"/>
  <c r="I13"/>
  <c r="H13"/>
  <c r="J13" s="1"/>
  <c r="K13" s="1"/>
  <c r="Q12"/>
  <c r="O12"/>
  <c r="P12" s="1"/>
  <c r="M12"/>
  <c r="L12"/>
  <c r="J12"/>
  <c r="K12" s="1"/>
  <c r="H12"/>
  <c r="I12" s="1"/>
  <c r="M11"/>
  <c r="Q11" s="1"/>
  <c r="L11"/>
  <c r="K11"/>
  <c r="J11"/>
  <c r="I11"/>
  <c r="H11"/>
  <c r="Q10"/>
  <c r="O10"/>
  <c r="P10" s="1"/>
  <c r="M10"/>
  <c r="L10"/>
  <c r="H10"/>
  <c r="I10" s="1"/>
  <c r="M9"/>
  <c r="O9" s="1"/>
  <c r="P9" s="1"/>
  <c r="L9"/>
  <c r="I9"/>
  <c r="H9"/>
  <c r="J9" s="1"/>
  <c r="K9" s="1"/>
  <c r="M58" i="79"/>
  <c r="Q58" s="1"/>
  <c r="L58"/>
  <c r="J58"/>
  <c r="K58" s="1"/>
  <c r="I58"/>
  <c r="H58"/>
  <c r="Q57"/>
  <c r="O57"/>
  <c r="P57" s="1"/>
  <c r="M57"/>
  <c r="L57"/>
  <c r="H57"/>
  <c r="I57" s="1"/>
  <c r="M56"/>
  <c r="O56" s="1"/>
  <c r="P56" s="1"/>
  <c r="L56"/>
  <c r="I56"/>
  <c r="H56"/>
  <c r="J56" s="1"/>
  <c r="K56" s="1"/>
  <c r="O55"/>
  <c r="P55" s="1"/>
  <c r="M55"/>
  <c r="Q55" s="1"/>
  <c r="L55"/>
  <c r="J55"/>
  <c r="K55" s="1"/>
  <c r="I55"/>
  <c r="H55"/>
  <c r="P54"/>
  <c r="O54"/>
  <c r="M54"/>
  <c r="Q54" s="1"/>
  <c r="L54"/>
  <c r="K54"/>
  <c r="J54"/>
  <c r="I54"/>
  <c r="H54"/>
  <c r="Q53"/>
  <c r="P53"/>
  <c r="O53"/>
  <c r="M53"/>
  <c r="L53"/>
  <c r="H53"/>
  <c r="I53" s="1"/>
  <c r="M52"/>
  <c r="O52" s="1"/>
  <c r="P52" s="1"/>
  <c r="L52"/>
  <c r="I52"/>
  <c r="H52"/>
  <c r="J52" s="1"/>
  <c r="K52" s="1"/>
  <c r="O51"/>
  <c r="P51" s="1"/>
  <c r="M51"/>
  <c r="Q51" s="1"/>
  <c r="L51"/>
  <c r="J51"/>
  <c r="K51" s="1"/>
  <c r="I51"/>
  <c r="H51"/>
  <c r="P50"/>
  <c r="O50"/>
  <c r="M50"/>
  <c r="Q50" s="1"/>
  <c r="L50"/>
  <c r="K50"/>
  <c r="J50"/>
  <c r="I50"/>
  <c r="H50"/>
  <c r="Q49"/>
  <c r="P49"/>
  <c r="O49"/>
  <c r="M49"/>
  <c r="L49"/>
  <c r="H49"/>
  <c r="I49" s="1"/>
  <c r="M48"/>
  <c r="O48" s="1"/>
  <c r="P48" s="1"/>
  <c r="L48"/>
  <c r="I48"/>
  <c r="H48"/>
  <c r="J48" s="1"/>
  <c r="K48" s="1"/>
  <c r="O47"/>
  <c r="P47" s="1"/>
  <c r="M47"/>
  <c r="Q47" s="1"/>
  <c r="L47"/>
  <c r="J47"/>
  <c r="K47" s="1"/>
  <c r="I47"/>
  <c r="H47"/>
  <c r="P45"/>
  <c r="O45"/>
  <c r="M45"/>
  <c r="Q45" s="1"/>
  <c r="L45"/>
  <c r="K45"/>
  <c r="J45"/>
  <c r="I45"/>
  <c r="H45"/>
  <c r="Q44"/>
  <c r="P44"/>
  <c r="O44"/>
  <c r="M44"/>
  <c r="L44"/>
  <c r="H44"/>
  <c r="I44" s="1"/>
  <c r="M43"/>
  <c r="O43" s="1"/>
  <c r="P43" s="1"/>
  <c r="L43"/>
  <c r="I43"/>
  <c r="H43"/>
  <c r="J43" s="1"/>
  <c r="K43" s="1"/>
  <c r="O42"/>
  <c r="P42" s="1"/>
  <c r="M42"/>
  <c r="Q42" s="1"/>
  <c r="L42"/>
  <c r="J42"/>
  <c r="K42" s="1"/>
  <c r="I42"/>
  <c r="H42"/>
  <c r="P41"/>
  <c r="O41"/>
  <c r="M41"/>
  <c r="Q41" s="1"/>
  <c r="L41"/>
  <c r="K41"/>
  <c r="J41"/>
  <c r="I41"/>
  <c r="H41"/>
  <c r="Q40"/>
  <c r="P40"/>
  <c r="O40"/>
  <c r="M40"/>
  <c r="L40"/>
  <c r="H40"/>
  <c r="I40" s="1"/>
  <c r="M39"/>
  <c r="O39" s="1"/>
  <c r="P39" s="1"/>
  <c r="L39"/>
  <c r="I39"/>
  <c r="H39"/>
  <c r="J39" s="1"/>
  <c r="K39" s="1"/>
  <c r="O38"/>
  <c r="P38" s="1"/>
  <c r="M38"/>
  <c r="Q38" s="1"/>
  <c r="L38"/>
  <c r="J38"/>
  <c r="K38" s="1"/>
  <c r="I38"/>
  <c r="H38"/>
  <c r="P37"/>
  <c r="O37"/>
  <c r="M37"/>
  <c r="Q37" s="1"/>
  <c r="L37"/>
  <c r="K37"/>
  <c r="J37"/>
  <c r="I37"/>
  <c r="H37"/>
  <c r="Q36"/>
  <c r="P36"/>
  <c r="O36"/>
  <c r="M36"/>
  <c r="L36"/>
  <c r="H36"/>
  <c r="I36" s="1"/>
  <c r="M34"/>
  <c r="O34" s="1"/>
  <c r="P34" s="1"/>
  <c r="L34"/>
  <c r="I34"/>
  <c r="H34"/>
  <c r="J34" s="1"/>
  <c r="K34" s="1"/>
  <c r="O33"/>
  <c r="P33" s="1"/>
  <c r="M33"/>
  <c r="Q33" s="1"/>
  <c r="L33"/>
  <c r="J33"/>
  <c r="K33" s="1"/>
  <c r="I33"/>
  <c r="H33"/>
  <c r="P32"/>
  <c r="O32"/>
  <c r="M32"/>
  <c r="Q32" s="1"/>
  <c r="L32"/>
  <c r="K32"/>
  <c r="J32"/>
  <c r="I32"/>
  <c r="H32"/>
  <c r="Q31"/>
  <c r="P31"/>
  <c r="O31"/>
  <c r="M31"/>
  <c r="L31"/>
  <c r="H31"/>
  <c r="I31" s="1"/>
  <c r="M30"/>
  <c r="O30" s="1"/>
  <c r="P30" s="1"/>
  <c r="L30"/>
  <c r="I30"/>
  <c r="H30"/>
  <c r="J30" s="1"/>
  <c r="K30" s="1"/>
  <c r="O29"/>
  <c r="P29" s="1"/>
  <c r="M29"/>
  <c r="Q29" s="1"/>
  <c r="L29"/>
  <c r="J29"/>
  <c r="K29" s="1"/>
  <c r="I29"/>
  <c r="H29"/>
  <c r="O28"/>
  <c r="P28" s="1"/>
  <c r="M28"/>
  <c r="Q28" s="1"/>
  <c r="L28"/>
  <c r="J28"/>
  <c r="K28" s="1"/>
  <c r="I28"/>
  <c r="H28"/>
  <c r="Q27"/>
  <c r="P27"/>
  <c r="O27"/>
  <c r="M27"/>
  <c r="L27"/>
  <c r="H27"/>
  <c r="I27" s="1"/>
  <c r="Q26"/>
  <c r="M26"/>
  <c r="O26" s="1"/>
  <c r="P26" s="1"/>
  <c r="L26"/>
  <c r="H26"/>
  <c r="J26" s="1"/>
  <c r="K26" s="1"/>
  <c r="M25"/>
  <c r="O25" s="1"/>
  <c r="P25" s="1"/>
  <c r="L25"/>
  <c r="J25"/>
  <c r="K25" s="1"/>
  <c r="I25"/>
  <c r="H25"/>
  <c r="O23"/>
  <c r="P23" s="1"/>
  <c r="M23"/>
  <c r="Q23" s="1"/>
  <c r="L23"/>
  <c r="J23"/>
  <c r="K23" s="1"/>
  <c r="I23"/>
  <c r="H23"/>
  <c r="Q22"/>
  <c r="P22"/>
  <c r="O22"/>
  <c r="M22"/>
  <c r="L22"/>
  <c r="H22"/>
  <c r="I22" s="1"/>
  <c r="Q21"/>
  <c r="M21"/>
  <c r="O21" s="1"/>
  <c r="P21" s="1"/>
  <c r="L21"/>
  <c r="H21"/>
  <c r="J21" s="1"/>
  <c r="K21" s="1"/>
  <c r="M20"/>
  <c r="Q20" s="1"/>
  <c r="L20"/>
  <c r="J20"/>
  <c r="K20" s="1"/>
  <c r="I20"/>
  <c r="H20"/>
  <c r="O19"/>
  <c r="P19" s="1"/>
  <c r="M19"/>
  <c r="Q19" s="1"/>
  <c r="L19"/>
  <c r="J19"/>
  <c r="K19" s="1"/>
  <c r="I19"/>
  <c r="H19"/>
  <c r="Q18"/>
  <c r="P18"/>
  <c r="O18"/>
  <c r="M18"/>
  <c r="L18"/>
  <c r="H18"/>
  <c r="I18" s="1"/>
  <c r="Q17"/>
  <c r="M17"/>
  <c r="O17" s="1"/>
  <c r="P17" s="1"/>
  <c r="L17"/>
  <c r="H17"/>
  <c r="J17" s="1"/>
  <c r="K17" s="1"/>
  <c r="M16"/>
  <c r="O16" s="1"/>
  <c r="P16" s="1"/>
  <c r="L16"/>
  <c r="J16"/>
  <c r="K16" s="1"/>
  <c r="I16"/>
  <c r="H16"/>
  <c r="O15"/>
  <c r="P15" s="1"/>
  <c r="M15"/>
  <c r="Q15" s="1"/>
  <c r="L15"/>
  <c r="J15"/>
  <c r="K15" s="1"/>
  <c r="I15"/>
  <c r="H15"/>
  <c r="Q14"/>
  <c r="P14"/>
  <c r="O14"/>
  <c r="M14"/>
  <c r="L14"/>
  <c r="H14"/>
  <c r="I14" s="1"/>
  <c r="Q13"/>
  <c r="M13"/>
  <c r="O13" s="1"/>
  <c r="P13" s="1"/>
  <c r="L13"/>
  <c r="H13"/>
  <c r="J13" s="1"/>
  <c r="K13" s="1"/>
  <c r="M12"/>
  <c r="O12" s="1"/>
  <c r="P12" s="1"/>
  <c r="L12"/>
  <c r="J12"/>
  <c r="K12" s="1"/>
  <c r="I12"/>
  <c r="H12"/>
  <c r="O11"/>
  <c r="P11" s="1"/>
  <c r="M11"/>
  <c r="Q11" s="1"/>
  <c r="L11"/>
  <c r="J11"/>
  <c r="K11" s="1"/>
  <c r="I11"/>
  <c r="H11"/>
  <c r="Q10"/>
  <c r="P10"/>
  <c r="O10"/>
  <c r="M10"/>
  <c r="L10"/>
  <c r="H10"/>
  <c r="I10" s="1"/>
  <c r="H9"/>
  <c r="J9" s="1"/>
  <c r="K9" s="1"/>
  <c r="L9" s="1"/>
  <c r="M58" i="78"/>
  <c r="Q58" s="1"/>
  <c r="L58"/>
  <c r="I58"/>
  <c r="H58"/>
  <c r="J58" s="1"/>
  <c r="K58" s="1"/>
  <c r="O57"/>
  <c r="P57" s="1"/>
  <c r="M57"/>
  <c r="Q57" s="1"/>
  <c r="L57"/>
  <c r="J57"/>
  <c r="K57" s="1"/>
  <c r="H57"/>
  <c r="I57" s="1"/>
  <c r="M56"/>
  <c r="O56" s="1"/>
  <c r="P56" s="1"/>
  <c r="L56"/>
  <c r="K56"/>
  <c r="J56"/>
  <c r="I56"/>
  <c r="H56"/>
  <c r="Q55"/>
  <c r="O55"/>
  <c r="P55" s="1"/>
  <c r="M55"/>
  <c r="L55"/>
  <c r="H55"/>
  <c r="J55" s="1"/>
  <c r="K55" s="1"/>
  <c r="M54"/>
  <c r="Q54" s="1"/>
  <c r="L54"/>
  <c r="I54"/>
  <c r="H54"/>
  <c r="J54" s="1"/>
  <c r="K54" s="1"/>
  <c r="Q53"/>
  <c r="O53"/>
  <c r="P53" s="1"/>
  <c r="M53"/>
  <c r="L53"/>
  <c r="J53"/>
  <c r="K53" s="1"/>
  <c r="H53"/>
  <c r="I53" s="1"/>
  <c r="M52"/>
  <c r="O52" s="1"/>
  <c r="P52" s="1"/>
  <c r="L52"/>
  <c r="K52"/>
  <c r="J52"/>
  <c r="I52"/>
  <c r="H52"/>
  <c r="Q51"/>
  <c r="O51"/>
  <c r="P51" s="1"/>
  <c r="M51"/>
  <c r="L51"/>
  <c r="H51"/>
  <c r="J51" s="1"/>
  <c r="K51" s="1"/>
  <c r="M50"/>
  <c r="Q50" s="1"/>
  <c r="L50"/>
  <c r="I50"/>
  <c r="H50"/>
  <c r="J50" s="1"/>
  <c r="K50" s="1"/>
  <c r="Q49"/>
  <c r="O49"/>
  <c r="P49" s="1"/>
  <c r="M49"/>
  <c r="L49"/>
  <c r="J49"/>
  <c r="K49" s="1"/>
  <c r="H49"/>
  <c r="I49" s="1"/>
  <c r="M48"/>
  <c r="O48" s="1"/>
  <c r="P48" s="1"/>
  <c r="L48"/>
  <c r="K48"/>
  <c r="J48"/>
  <c r="I48"/>
  <c r="H48"/>
  <c r="Q47"/>
  <c r="O47"/>
  <c r="P47" s="1"/>
  <c r="M47"/>
  <c r="L47"/>
  <c r="H47"/>
  <c r="J47" s="1"/>
  <c r="K47" s="1"/>
  <c r="M45"/>
  <c r="Q45" s="1"/>
  <c r="L45"/>
  <c r="I45"/>
  <c r="H45"/>
  <c r="J45" s="1"/>
  <c r="K45" s="1"/>
  <c r="Q44"/>
  <c r="O44"/>
  <c r="P44" s="1"/>
  <c r="M44"/>
  <c r="L44"/>
  <c r="J44"/>
  <c r="K44" s="1"/>
  <c r="H44"/>
  <c r="I44" s="1"/>
  <c r="M43"/>
  <c r="O43" s="1"/>
  <c r="P43" s="1"/>
  <c r="L43"/>
  <c r="K43"/>
  <c r="J43"/>
  <c r="I43"/>
  <c r="H43"/>
  <c r="Q42"/>
  <c r="O42"/>
  <c r="P42" s="1"/>
  <c r="M42"/>
  <c r="L42"/>
  <c r="H42"/>
  <c r="J42" s="1"/>
  <c r="K42" s="1"/>
  <c r="M41"/>
  <c r="Q41" s="1"/>
  <c r="L41"/>
  <c r="I41"/>
  <c r="H41"/>
  <c r="J41" s="1"/>
  <c r="K41" s="1"/>
  <c r="Q40"/>
  <c r="O40"/>
  <c r="P40" s="1"/>
  <c r="M40"/>
  <c r="L40"/>
  <c r="J40"/>
  <c r="K40" s="1"/>
  <c r="H40"/>
  <c r="I40" s="1"/>
  <c r="M39"/>
  <c r="O39" s="1"/>
  <c r="P39" s="1"/>
  <c r="L39"/>
  <c r="K39"/>
  <c r="J39"/>
  <c r="I39"/>
  <c r="H39"/>
  <c r="Q38"/>
  <c r="O38"/>
  <c r="P38" s="1"/>
  <c r="M38"/>
  <c r="L38"/>
  <c r="H38"/>
  <c r="J38" s="1"/>
  <c r="K38" s="1"/>
  <c r="M37"/>
  <c r="Q37" s="1"/>
  <c r="L37"/>
  <c r="I37"/>
  <c r="H37"/>
  <c r="J37" s="1"/>
  <c r="K37" s="1"/>
  <c r="Q36"/>
  <c r="O36"/>
  <c r="P36" s="1"/>
  <c r="M36"/>
  <c r="L36"/>
  <c r="J36"/>
  <c r="K36" s="1"/>
  <c r="H36"/>
  <c r="I36" s="1"/>
  <c r="M34"/>
  <c r="O34" s="1"/>
  <c r="P34" s="1"/>
  <c r="L34"/>
  <c r="K34"/>
  <c r="J34"/>
  <c r="I34"/>
  <c r="H34"/>
  <c r="Q33"/>
  <c r="O33"/>
  <c r="P33" s="1"/>
  <c r="M33"/>
  <c r="L33"/>
  <c r="H33"/>
  <c r="J33" s="1"/>
  <c r="K33" s="1"/>
  <c r="M32"/>
  <c r="Q32" s="1"/>
  <c r="L32"/>
  <c r="I32"/>
  <c r="H32"/>
  <c r="J32" s="1"/>
  <c r="K32" s="1"/>
  <c r="Q31"/>
  <c r="O31"/>
  <c r="P31" s="1"/>
  <c r="M31"/>
  <c r="L31"/>
  <c r="J31"/>
  <c r="K31" s="1"/>
  <c r="H31"/>
  <c r="I31" s="1"/>
  <c r="M30"/>
  <c r="O30" s="1"/>
  <c r="P30" s="1"/>
  <c r="L30"/>
  <c r="K30"/>
  <c r="J30"/>
  <c r="I30"/>
  <c r="H30"/>
  <c r="Q29"/>
  <c r="O29"/>
  <c r="P29" s="1"/>
  <c r="M29"/>
  <c r="L29"/>
  <c r="H29"/>
  <c r="J29" s="1"/>
  <c r="K29" s="1"/>
  <c r="M28"/>
  <c r="Q28" s="1"/>
  <c r="L28"/>
  <c r="I28"/>
  <c r="H28"/>
  <c r="J28" s="1"/>
  <c r="K28" s="1"/>
  <c r="Q27"/>
  <c r="O27"/>
  <c r="P27" s="1"/>
  <c r="M27"/>
  <c r="L27"/>
  <c r="J27"/>
  <c r="K27" s="1"/>
  <c r="H27"/>
  <c r="I27" s="1"/>
  <c r="M26"/>
  <c r="O26" s="1"/>
  <c r="P26" s="1"/>
  <c r="L26"/>
  <c r="K26"/>
  <c r="J26"/>
  <c r="I26"/>
  <c r="H26"/>
  <c r="Q25"/>
  <c r="O25"/>
  <c r="P25" s="1"/>
  <c r="M25"/>
  <c r="L25"/>
  <c r="H25"/>
  <c r="J25" s="1"/>
  <c r="K25" s="1"/>
  <c r="M23"/>
  <c r="Q23" s="1"/>
  <c r="L23"/>
  <c r="I23"/>
  <c r="H23"/>
  <c r="J23" s="1"/>
  <c r="K23" s="1"/>
  <c r="Q22"/>
  <c r="O22"/>
  <c r="P22" s="1"/>
  <c r="M22"/>
  <c r="L22"/>
  <c r="J22"/>
  <c r="K22" s="1"/>
  <c r="H22"/>
  <c r="I22" s="1"/>
  <c r="M21"/>
  <c r="O21" s="1"/>
  <c r="P21" s="1"/>
  <c r="L21"/>
  <c r="K21"/>
  <c r="J21"/>
  <c r="I21"/>
  <c r="H21"/>
  <c r="Q20"/>
  <c r="O20"/>
  <c r="P20" s="1"/>
  <c r="M20"/>
  <c r="L20"/>
  <c r="H20"/>
  <c r="J20" s="1"/>
  <c r="K20" s="1"/>
  <c r="M19"/>
  <c r="Q19" s="1"/>
  <c r="L19"/>
  <c r="I19"/>
  <c r="H19"/>
  <c r="J19" s="1"/>
  <c r="K19" s="1"/>
  <c r="Q18"/>
  <c r="O18"/>
  <c r="P18" s="1"/>
  <c r="M18"/>
  <c r="L18"/>
  <c r="J18"/>
  <c r="K18" s="1"/>
  <c r="H18"/>
  <c r="I18" s="1"/>
  <c r="M17"/>
  <c r="O17" s="1"/>
  <c r="P17" s="1"/>
  <c r="L17"/>
  <c r="K17"/>
  <c r="J17"/>
  <c r="I17"/>
  <c r="H17"/>
  <c r="Q16"/>
  <c r="O16"/>
  <c r="P16" s="1"/>
  <c r="M16"/>
  <c r="L16"/>
  <c r="H16"/>
  <c r="J16" s="1"/>
  <c r="K16" s="1"/>
  <c r="M15"/>
  <c r="Q15" s="1"/>
  <c r="L15"/>
  <c r="I15"/>
  <c r="H15"/>
  <c r="J15" s="1"/>
  <c r="K15" s="1"/>
  <c r="Q14"/>
  <c r="O14"/>
  <c r="P14" s="1"/>
  <c r="M14"/>
  <c r="L14"/>
  <c r="J14"/>
  <c r="K14" s="1"/>
  <c r="H14"/>
  <c r="I14" s="1"/>
  <c r="M13"/>
  <c r="O13" s="1"/>
  <c r="P13" s="1"/>
  <c r="L13"/>
  <c r="K13"/>
  <c r="J13"/>
  <c r="I13"/>
  <c r="H13"/>
  <c r="Q12"/>
  <c r="O12"/>
  <c r="P12" s="1"/>
  <c r="M12"/>
  <c r="L12"/>
  <c r="H12"/>
  <c r="J12" s="1"/>
  <c r="K12" s="1"/>
  <c r="M11"/>
  <c r="Q11" s="1"/>
  <c r="L11"/>
  <c r="I11"/>
  <c r="H11"/>
  <c r="J11" s="1"/>
  <c r="K11" s="1"/>
  <c r="Q10"/>
  <c r="O10"/>
  <c r="P10" s="1"/>
  <c r="M10"/>
  <c r="L10"/>
  <c r="J10"/>
  <c r="K10" s="1"/>
  <c r="H10"/>
  <c r="I10" s="1"/>
  <c r="M9"/>
  <c r="O9" s="1"/>
  <c r="P9" s="1"/>
  <c r="L9"/>
  <c r="K9"/>
  <c r="J9"/>
  <c r="I9"/>
  <c r="H9"/>
  <c r="M9" i="79" l="1"/>
  <c r="O12" i="82"/>
  <c r="P12" s="1"/>
  <c r="O10" i="84"/>
  <c r="P10" s="1"/>
  <c r="I11"/>
  <c r="O14"/>
  <c r="P14" s="1"/>
  <c r="I15"/>
  <c r="O18"/>
  <c r="P18" s="1"/>
  <c r="I19"/>
  <c r="O22"/>
  <c r="P22" s="1"/>
  <c r="I23"/>
  <c r="O27"/>
  <c r="P27" s="1"/>
  <c r="I28"/>
  <c r="O31"/>
  <c r="P31" s="1"/>
  <c r="I32"/>
  <c r="O36"/>
  <c r="P36" s="1"/>
  <c r="I37"/>
  <c r="O40"/>
  <c r="P40" s="1"/>
  <c r="I41"/>
  <c r="O44"/>
  <c r="P44" s="1"/>
  <c r="I45"/>
  <c r="O49"/>
  <c r="P49" s="1"/>
  <c r="I50"/>
  <c r="O53"/>
  <c r="P53" s="1"/>
  <c r="I54"/>
  <c r="O57"/>
  <c r="P57" s="1"/>
  <c r="I58"/>
  <c r="I12"/>
  <c r="I16"/>
  <c r="I20"/>
  <c r="I25"/>
  <c r="I29"/>
  <c r="I33"/>
  <c r="I38"/>
  <c r="I42"/>
  <c r="I47"/>
  <c r="I51"/>
  <c r="I55"/>
  <c r="O11" i="83"/>
  <c r="P11" s="1"/>
  <c r="I12"/>
  <c r="O15"/>
  <c r="P15" s="1"/>
  <c r="I16"/>
  <c r="O19"/>
  <c r="P19" s="1"/>
  <c r="I20"/>
  <c r="O23"/>
  <c r="P23" s="1"/>
  <c r="I25"/>
  <c r="O28"/>
  <c r="P28" s="1"/>
  <c r="I29"/>
  <c r="O32"/>
  <c r="P32" s="1"/>
  <c r="I33"/>
  <c r="O37"/>
  <c r="P37" s="1"/>
  <c r="I38"/>
  <c r="O41"/>
  <c r="P41" s="1"/>
  <c r="I42"/>
  <c r="O45"/>
  <c r="P45" s="1"/>
  <c r="I47"/>
  <c r="O50"/>
  <c r="P50" s="1"/>
  <c r="I51"/>
  <c r="O54"/>
  <c r="P54" s="1"/>
  <c r="I55"/>
  <c r="O58"/>
  <c r="P58" s="1"/>
  <c r="I9"/>
  <c r="I13"/>
  <c r="I17"/>
  <c r="I21"/>
  <c r="I26"/>
  <c r="I30"/>
  <c r="I34"/>
  <c r="I39"/>
  <c r="I43"/>
  <c r="I48"/>
  <c r="I52"/>
  <c r="I56"/>
  <c r="J56" i="82"/>
  <c r="K56" s="1"/>
  <c r="I56"/>
  <c r="I13"/>
  <c r="O15"/>
  <c r="P15" s="1"/>
  <c r="I21"/>
  <c r="O23"/>
  <c r="P23" s="1"/>
  <c r="I30"/>
  <c r="O32"/>
  <c r="P32" s="1"/>
  <c r="I39"/>
  <c r="O41"/>
  <c r="P41" s="1"/>
  <c r="Q47"/>
  <c r="O50"/>
  <c r="P50" s="1"/>
  <c r="Q13"/>
  <c r="Q21"/>
  <c r="Q30"/>
  <c r="Q39"/>
  <c r="J48"/>
  <c r="K48" s="1"/>
  <c r="I48"/>
  <c r="I9"/>
  <c r="O11"/>
  <c r="P11" s="1"/>
  <c r="I17"/>
  <c r="O19"/>
  <c r="P19" s="1"/>
  <c r="I26"/>
  <c r="O28"/>
  <c r="P28" s="1"/>
  <c r="I34"/>
  <c r="O37"/>
  <c r="P37" s="1"/>
  <c r="I43"/>
  <c r="O45"/>
  <c r="P45" s="1"/>
  <c r="I51"/>
  <c r="J52"/>
  <c r="K52" s="1"/>
  <c r="I52"/>
  <c r="O58"/>
  <c r="P58" s="1"/>
  <c r="Q9" i="81"/>
  <c r="O11"/>
  <c r="P11" s="1"/>
  <c r="I12"/>
  <c r="Q13"/>
  <c r="O15"/>
  <c r="P15" s="1"/>
  <c r="I16"/>
  <c r="Q17"/>
  <c r="O19"/>
  <c r="P19" s="1"/>
  <c r="I20"/>
  <c r="Q21"/>
  <c r="O23"/>
  <c r="P23" s="1"/>
  <c r="I25"/>
  <c r="Q26"/>
  <c r="O28"/>
  <c r="P28" s="1"/>
  <c r="I29"/>
  <c r="Q30"/>
  <c r="O32"/>
  <c r="P32" s="1"/>
  <c r="I33"/>
  <c r="Q34"/>
  <c r="O37"/>
  <c r="P37" s="1"/>
  <c r="I38"/>
  <c r="Q39"/>
  <c r="O41"/>
  <c r="P41" s="1"/>
  <c r="I42"/>
  <c r="Q43"/>
  <c r="O45"/>
  <c r="P45" s="1"/>
  <c r="I47"/>
  <c r="Q48"/>
  <c r="O50"/>
  <c r="P50" s="1"/>
  <c r="I51"/>
  <c r="Q52"/>
  <c r="O54"/>
  <c r="P54" s="1"/>
  <c r="I55"/>
  <c r="Q56"/>
  <c r="O58"/>
  <c r="P58" s="1"/>
  <c r="J10" i="80"/>
  <c r="K10" s="1"/>
  <c r="J14"/>
  <c r="K14" s="1"/>
  <c r="J18"/>
  <c r="K18" s="1"/>
  <c r="J22"/>
  <c r="K22" s="1"/>
  <c r="J27"/>
  <c r="K27" s="1"/>
  <c r="J31"/>
  <c r="K31" s="1"/>
  <c r="J36"/>
  <c r="K36" s="1"/>
  <c r="J40"/>
  <c r="K40" s="1"/>
  <c r="J44"/>
  <c r="K44" s="1"/>
  <c r="J49"/>
  <c r="K49" s="1"/>
  <c r="J53"/>
  <c r="K53" s="1"/>
  <c r="Q9"/>
  <c r="O11"/>
  <c r="P11" s="1"/>
  <c r="Q13"/>
  <c r="O15"/>
  <c r="P15" s="1"/>
  <c r="Q17"/>
  <c r="O19"/>
  <c r="P19" s="1"/>
  <c r="Q21"/>
  <c r="O23"/>
  <c r="P23" s="1"/>
  <c r="Q26"/>
  <c r="O28"/>
  <c r="P28" s="1"/>
  <c r="Q30"/>
  <c r="O32"/>
  <c r="P32" s="1"/>
  <c r="Q34"/>
  <c r="O37"/>
  <c r="P37" s="1"/>
  <c r="Q39"/>
  <c r="O41"/>
  <c r="P41" s="1"/>
  <c r="Q43"/>
  <c r="O45"/>
  <c r="P45" s="1"/>
  <c r="Q48"/>
  <c r="O50"/>
  <c r="P50" s="1"/>
  <c r="Q52"/>
  <c r="O54"/>
  <c r="P54" s="1"/>
  <c r="Q56"/>
  <c r="O58"/>
  <c r="P58" s="1"/>
  <c r="I9" i="79"/>
  <c r="I13"/>
  <c r="I17"/>
  <c r="O20"/>
  <c r="P20" s="1"/>
  <c r="J10"/>
  <c r="K10" s="1"/>
  <c r="Q12"/>
  <c r="J14"/>
  <c r="K14" s="1"/>
  <c r="Q16"/>
  <c r="J18"/>
  <c r="K18" s="1"/>
  <c r="J22"/>
  <c r="K22" s="1"/>
  <c r="Q25"/>
  <c r="J27"/>
  <c r="K27" s="1"/>
  <c r="J31"/>
  <c r="K31" s="1"/>
  <c r="J36"/>
  <c r="K36" s="1"/>
  <c r="J40"/>
  <c r="K40" s="1"/>
  <c r="J44"/>
  <c r="K44" s="1"/>
  <c r="J49"/>
  <c r="K49" s="1"/>
  <c r="J53"/>
  <c r="K53" s="1"/>
  <c r="J57"/>
  <c r="K57" s="1"/>
  <c r="Q30"/>
  <c r="Q34"/>
  <c r="Q39"/>
  <c r="Q43"/>
  <c r="Q48"/>
  <c r="Q52"/>
  <c r="Q56"/>
  <c r="O58"/>
  <c r="P58" s="1"/>
  <c r="I21"/>
  <c r="I26"/>
  <c r="Q9" i="78"/>
  <c r="O11"/>
  <c r="P11" s="1"/>
  <c r="I12"/>
  <c r="Q13"/>
  <c r="O15"/>
  <c r="P15" s="1"/>
  <c r="I16"/>
  <c r="Q17"/>
  <c r="O19"/>
  <c r="P19" s="1"/>
  <c r="I20"/>
  <c r="Q21"/>
  <c r="O23"/>
  <c r="P23" s="1"/>
  <c r="I25"/>
  <c r="Q26"/>
  <c r="O28"/>
  <c r="P28" s="1"/>
  <c r="I29"/>
  <c r="Q30"/>
  <c r="O32"/>
  <c r="P32" s="1"/>
  <c r="I33"/>
  <c r="Q34"/>
  <c r="O37"/>
  <c r="P37" s="1"/>
  <c r="I38"/>
  <c r="Q39"/>
  <c r="O41"/>
  <c r="P41" s="1"/>
  <c r="I42"/>
  <c r="Q43"/>
  <c r="O45"/>
  <c r="P45" s="1"/>
  <c r="I47"/>
  <c r="Q48"/>
  <c r="O50"/>
  <c r="P50" s="1"/>
  <c r="I51"/>
  <c r="Q52"/>
  <c r="O54"/>
  <c r="P54" s="1"/>
  <c r="I55"/>
  <c r="Q56"/>
  <c r="O58"/>
  <c r="P58" s="1"/>
  <c r="W77" i="21"/>
  <c r="O77"/>
  <c r="Q77" s="1"/>
  <c r="R77" s="1"/>
  <c r="G77"/>
  <c r="B77"/>
  <c r="A77"/>
  <c r="W76"/>
  <c r="Q76"/>
  <c r="R76" s="1"/>
  <c r="O76"/>
  <c r="P76" s="1"/>
  <c r="G76"/>
  <c r="H76" s="1"/>
  <c r="B76"/>
  <c r="A76"/>
  <c r="W75"/>
  <c r="O75"/>
  <c r="Q75" s="1"/>
  <c r="R75" s="1"/>
  <c r="G75"/>
  <c r="B75"/>
  <c r="A75"/>
  <c r="W74"/>
  <c r="Q74"/>
  <c r="R74" s="1"/>
  <c r="O74"/>
  <c r="P74" s="1"/>
  <c r="G74"/>
  <c r="B74"/>
  <c r="A74"/>
  <c r="W73"/>
  <c r="O73"/>
  <c r="Q73" s="1"/>
  <c r="R73" s="1"/>
  <c r="G73"/>
  <c r="B73"/>
  <c r="A73"/>
  <c r="W72"/>
  <c r="Y72" s="1"/>
  <c r="Z72" s="1"/>
  <c r="R72"/>
  <c r="Q72"/>
  <c r="O72"/>
  <c r="P72" s="1"/>
  <c r="G72"/>
  <c r="B72"/>
  <c r="A72"/>
  <c r="W71"/>
  <c r="O71"/>
  <c r="Q71" s="1"/>
  <c r="R71" s="1"/>
  <c r="G71"/>
  <c r="B71"/>
  <c r="A71"/>
  <c r="Z70"/>
  <c r="Y70"/>
  <c r="W70"/>
  <c r="X70" s="1"/>
  <c r="P70"/>
  <c r="O70"/>
  <c r="Q70" s="1"/>
  <c r="R70" s="1"/>
  <c r="G70"/>
  <c r="B70"/>
  <c r="A70"/>
  <c r="W69"/>
  <c r="O69"/>
  <c r="Q69" s="1"/>
  <c r="R69" s="1"/>
  <c r="G69"/>
  <c r="B69"/>
  <c r="A69"/>
  <c r="W68"/>
  <c r="O68"/>
  <c r="Q68" s="1"/>
  <c r="R68" s="1"/>
  <c r="G68"/>
  <c r="H68" s="1"/>
  <c r="B68"/>
  <c r="A68"/>
  <c r="X67"/>
  <c r="W67"/>
  <c r="P67"/>
  <c r="O67"/>
  <c r="Q67" s="1"/>
  <c r="R67" s="1"/>
  <c r="G67"/>
  <c r="B67"/>
  <c r="A67"/>
  <c r="Z66"/>
  <c r="W66"/>
  <c r="Y66" s="1"/>
  <c r="O66"/>
  <c r="P66" s="1"/>
  <c r="I66"/>
  <c r="G66"/>
  <c r="B66"/>
  <c r="A66"/>
  <c r="W65"/>
  <c r="O65"/>
  <c r="Q65" s="1"/>
  <c r="R65" s="1"/>
  <c r="G65"/>
  <c r="B65"/>
  <c r="A65"/>
  <c r="W64"/>
  <c r="Y64" s="1"/>
  <c r="Z64" s="1"/>
  <c r="R64"/>
  <c r="Q64"/>
  <c r="O64"/>
  <c r="P64" s="1"/>
  <c r="G64"/>
  <c r="I64" s="1"/>
  <c r="J64" s="1"/>
  <c r="AA64" s="1"/>
  <c r="B64"/>
  <c r="A64"/>
  <c r="W63"/>
  <c r="P63"/>
  <c r="O63"/>
  <c r="Q63" s="1"/>
  <c r="R63" s="1"/>
  <c r="G63"/>
  <c r="B63"/>
  <c r="A63"/>
  <c r="W62"/>
  <c r="Y62" s="1"/>
  <c r="Z62" s="1"/>
  <c r="O62"/>
  <c r="Q62" s="1"/>
  <c r="G62"/>
  <c r="I62" s="1"/>
  <c r="B62"/>
  <c r="A62"/>
  <c r="X61"/>
  <c r="W61"/>
  <c r="O61"/>
  <c r="Q61" s="1"/>
  <c r="R61" s="1"/>
  <c r="G61"/>
  <c r="B61"/>
  <c r="A61"/>
  <c r="X60"/>
  <c r="W60"/>
  <c r="Y60" s="1"/>
  <c r="Z60" s="1"/>
  <c r="O60"/>
  <c r="P60" s="1"/>
  <c r="G60"/>
  <c r="H60" s="1"/>
  <c r="B60"/>
  <c r="A60"/>
  <c r="W59"/>
  <c r="P59"/>
  <c r="O59"/>
  <c r="Q59" s="1"/>
  <c r="R59" s="1"/>
  <c r="G59"/>
  <c r="B59"/>
  <c r="A59"/>
  <c r="Z58"/>
  <c r="W58"/>
  <c r="Y58" s="1"/>
  <c r="O58"/>
  <c r="Q58" s="1"/>
  <c r="G58"/>
  <c r="I58" s="1"/>
  <c r="B58"/>
  <c r="A58"/>
  <c r="W57"/>
  <c r="O57"/>
  <c r="Q57" s="1"/>
  <c r="R57" s="1"/>
  <c r="G57"/>
  <c r="B57"/>
  <c r="A57"/>
  <c r="W56"/>
  <c r="Y56" s="1"/>
  <c r="Z56" s="1"/>
  <c r="O56"/>
  <c r="P56" s="1"/>
  <c r="G56"/>
  <c r="I56" s="1"/>
  <c r="J56" s="1"/>
  <c r="B56"/>
  <c r="A56"/>
  <c r="W55"/>
  <c r="O55"/>
  <c r="Q55" s="1"/>
  <c r="R55" s="1"/>
  <c r="G55"/>
  <c r="B55"/>
  <c r="A55"/>
  <c r="Z54"/>
  <c r="W54"/>
  <c r="Y54" s="1"/>
  <c r="P54"/>
  <c r="O54"/>
  <c r="Q54" s="1"/>
  <c r="G54"/>
  <c r="I54" s="1"/>
  <c r="B54"/>
  <c r="A54"/>
  <c r="W53"/>
  <c r="O53"/>
  <c r="Q53" s="1"/>
  <c r="R53" s="1"/>
  <c r="G53"/>
  <c r="B53"/>
  <c r="A53"/>
  <c r="W52"/>
  <c r="X52" s="1"/>
  <c r="O52"/>
  <c r="P52" s="1"/>
  <c r="G52"/>
  <c r="H52" s="1"/>
  <c r="B52"/>
  <c r="A52"/>
  <c r="W51"/>
  <c r="O51"/>
  <c r="Q51" s="1"/>
  <c r="R51" s="1"/>
  <c r="G51"/>
  <c r="H51" s="1"/>
  <c r="B51"/>
  <c r="A51"/>
  <c r="W50"/>
  <c r="X50" s="1"/>
  <c r="O50"/>
  <c r="P50" s="1"/>
  <c r="G50"/>
  <c r="H50" s="1"/>
  <c r="B50"/>
  <c r="A50"/>
  <c r="W49"/>
  <c r="Y49" s="1"/>
  <c r="Z49" s="1"/>
  <c r="O49"/>
  <c r="Q49" s="1"/>
  <c r="R49" s="1"/>
  <c r="G49"/>
  <c r="B49"/>
  <c r="A49"/>
  <c r="W48"/>
  <c r="X48" s="1"/>
  <c r="O48"/>
  <c r="P48" s="1"/>
  <c r="G48"/>
  <c r="H48" s="1"/>
  <c r="B48"/>
  <c r="A48"/>
  <c r="W47"/>
  <c r="X47" s="1"/>
  <c r="O47"/>
  <c r="G47"/>
  <c r="I47" s="1"/>
  <c r="J47" s="1"/>
  <c r="B47"/>
  <c r="A47"/>
  <c r="W46"/>
  <c r="O46"/>
  <c r="Q46" s="1"/>
  <c r="G46"/>
  <c r="B46"/>
  <c r="A46"/>
  <c r="W45"/>
  <c r="O45"/>
  <c r="Q45" s="1"/>
  <c r="G45"/>
  <c r="I45" s="1"/>
  <c r="J45" s="1"/>
  <c r="B45"/>
  <c r="A45"/>
  <c r="W44"/>
  <c r="X44" s="1"/>
  <c r="O44"/>
  <c r="P44" s="1"/>
  <c r="G44"/>
  <c r="H44" s="1"/>
  <c r="B44"/>
  <c r="A44"/>
  <c r="W43"/>
  <c r="X43" s="1"/>
  <c r="O43"/>
  <c r="Q43" s="1"/>
  <c r="R43" s="1"/>
  <c r="G43"/>
  <c r="H43" s="1"/>
  <c r="B43"/>
  <c r="A43"/>
  <c r="W42"/>
  <c r="X42" s="1"/>
  <c r="O42"/>
  <c r="P42" s="1"/>
  <c r="G42"/>
  <c r="H42" s="1"/>
  <c r="B42"/>
  <c r="A42"/>
  <c r="W41"/>
  <c r="X41" s="1"/>
  <c r="O41"/>
  <c r="Q41" s="1"/>
  <c r="R41" s="1"/>
  <c r="G41"/>
  <c r="H41" s="1"/>
  <c r="B41"/>
  <c r="A41"/>
  <c r="W40"/>
  <c r="X40" s="1"/>
  <c r="O40"/>
  <c r="P40" s="1"/>
  <c r="G40"/>
  <c r="H40" s="1"/>
  <c r="B40"/>
  <c r="A40"/>
  <c r="W39"/>
  <c r="X39" s="1"/>
  <c r="O39"/>
  <c r="Q39" s="1"/>
  <c r="R39" s="1"/>
  <c r="G39"/>
  <c r="H39" s="1"/>
  <c r="B39"/>
  <c r="A39"/>
  <c r="W38"/>
  <c r="X38" s="1"/>
  <c r="O38"/>
  <c r="P38" s="1"/>
  <c r="G38"/>
  <c r="H38" s="1"/>
  <c r="B38"/>
  <c r="A38"/>
  <c r="W37"/>
  <c r="X37" s="1"/>
  <c r="O37"/>
  <c r="Q37" s="1"/>
  <c r="R37" s="1"/>
  <c r="G37"/>
  <c r="H37" s="1"/>
  <c r="B37"/>
  <c r="A37"/>
  <c r="W36"/>
  <c r="X36" s="1"/>
  <c r="O36"/>
  <c r="P36" s="1"/>
  <c r="G36"/>
  <c r="H36" s="1"/>
  <c r="B36"/>
  <c r="A36"/>
  <c r="W35"/>
  <c r="X35" s="1"/>
  <c r="O35"/>
  <c r="Q35" s="1"/>
  <c r="R35" s="1"/>
  <c r="H35"/>
  <c r="G35"/>
  <c r="B35"/>
  <c r="A35"/>
  <c r="W34"/>
  <c r="X34" s="1"/>
  <c r="O34"/>
  <c r="P34" s="1"/>
  <c r="G34"/>
  <c r="H34" s="1"/>
  <c r="B34"/>
  <c r="A34"/>
  <c r="W33"/>
  <c r="X33" s="1"/>
  <c r="O33"/>
  <c r="Q33" s="1"/>
  <c r="R33" s="1"/>
  <c r="G33"/>
  <c r="H33" s="1"/>
  <c r="B33"/>
  <c r="A33"/>
  <c r="W32"/>
  <c r="X32" s="1"/>
  <c r="O32"/>
  <c r="P32" s="1"/>
  <c r="G32"/>
  <c r="H32" s="1"/>
  <c r="B32"/>
  <c r="A32"/>
  <c r="W31"/>
  <c r="X31" s="1"/>
  <c r="O31"/>
  <c r="Q31" s="1"/>
  <c r="R31" s="1"/>
  <c r="G31"/>
  <c r="H31" s="1"/>
  <c r="B31"/>
  <c r="A31"/>
  <c r="W30"/>
  <c r="X30" s="1"/>
  <c r="O30"/>
  <c r="P30" s="1"/>
  <c r="G30"/>
  <c r="H30" s="1"/>
  <c r="B30"/>
  <c r="A30"/>
  <c r="W29"/>
  <c r="X29" s="1"/>
  <c r="O29"/>
  <c r="Q29" s="1"/>
  <c r="R29" s="1"/>
  <c r="G29"/>
  <c r="H29" s="1"/>
  <c r="B29"/>
  <c r="A29"/>
  <c r="W28"/>
  <c r="X28" s="1"/>
  <c r="O28"/>
  <c r="P28" s="1"/>
  <c r="G28"/>
  <c r="H28" s="1"/>
  <c r="B28"/>
  <c r="A28"/>
  <c r="W27"/>
  <c r="X27" s="1"/>
  <c r="O27"/>
  <c r="Q27" s="1"/>
  <c r="R27" s="1"/>
  <c r="G27"/>
  <c r="H27" s="1"/>
  <c r="B27"/>
  <c r="A27"/>
  <c r="W26"/>
  <c r="X26" s="1"/>
  <c r="O26"/>
  <c r="P26" s="1"/>
  <c r="G26"/>
  <c r="H26" s="1"/>
  <c r="B26"/>
  <c r="A26"/>
  <c r="W25"/>
  <c r="X25" s="1"/>
  <c r="O25"/>
  <c r="Q25" s="1"/>
  <c r="R25" s="1"/>
  <c r="G25"/>
  <c r="H25" s="1"/>
  <c r="B25"/>
  <c r="A25"/>
  <c r="W24"/>
  <c r="X24" s="1"/>
  <c r="O24"/>
  <c r="P24" s="1"/>
  <c r="G24"/>
  <c r="H24" s="1"/>
  <c r="B24"/>
  <c r="A24"/>
  <c r="W23"/>
  <c r="X23" s="1"/>
  <c r="O23"/>
  <c r="Q23" s="1"/>
  <c r="R23" s="1"/>
  <c r="G23"/>
  <c r="I23" s="1"/>
  <c r="B23"/>
  <c r="A23"/>
  <c r="W22"/>
  <c r="O22"/>
  <c r="P22" s="1"/>
  <c r="G22"/>
  <c r="I22" s="1"/>
  <c r="B22"/>
  <c r="A22"/>
  <c r="W21"/>
  <c r="Y21" s="1"/>
  <c r="O21"/>
  <c r="Q21" s="1"/>
  <c r="R21" s="1"/>
  <c r="G21"/>
  <c r="I21" s="1"/>
  <c r="B21"/>
  <c r="A21"/>
  <c r="W20"/>
  <c r="Y20" s="1"/>
  <c r="Z20" s="1"/>
  <c r="Q20"/>
  <c r="R20" s="1"/>
  <c r="O20"/>
  <c r="P20" s="1"/>
  <c r="G20"/>
  <c r="I20" s="1"/>
  <c r="B20"/>
  <c r="A20"/>
  <c r="W19"/>
  <c r="Y19" s="1"/>
  <c r="O19"/>
  <c r="Q19" s="1"/>
  <c r="R19" s="1"/>
  <c r="G19"/>
  <c r="I19" s="1"/>
  <c r="B19"/>
  <c r="A19"/>
  <c r="Z18"/>
  <c r="X18"/>
  <c r="W18"/>
  <c r="Y18" s="1"/>
  <c r="P18"/>
  <c r="O18"/>
  <c r="Q18" s="1"/>
  <c r="R18" s="1"/>
  <c r="G18"/>
  <c r="I18" s="1"/>
  <c r="B18"/>
  <c r="A18"/>
  <c r="W17"/>
  <c r="Y17" s="1"/>
  <c r="O17"/>
  <c r="Q17" s="1"/>
  <c r="R17" s="1"/>
  <c r="G17"/>
  <c r="I17" s="1"/>
  <c r="B17"/>
  <c r="A17"/>
  <c r="Y16"/>
  <c r="W16"/>
  <c r="X16" s="1"/>
  <c r="P16"/>
  <c r="O16"/>
  <c r="Q16" s="1"/>
  <c r="R16" s="1"/>
  <c r="G16"/>
  <c r="I16" s="1"/>
  <c r="B16"/>
  <c r="A16"/>
  <c r="W15"/>
  <c r="Y15" s="1"/>
  <c r="O15"/>
  <c r="Q15" s="1"/>
  <c r="R15" s="1"/>
  <c r="G15"/>
  <c r="I15" s="1"/>
  <c r="B15"/>
  <c r="A15"/>
  <c r="W14"/>
  <c r="O14"/>
  <c r="P14" s="1"/>
  <c r="G14"/>
  <c r="I14" s="1"/>
  <c r="B14"/>
  <c r="A14"/>
  <c r="W13"/>
  <c r="Y13" s="1"/>
  <c r="O13"/>
  <c r="Q13" s="1"/>
  <c r="R13" s="1"/>
  <c r="G13"/>
  <c r="I13" s="1"/>
  <c r="B13"/>
  <c r="A13"/>
  <c r="Y12"/>
  <c r="Z12" s="1"/>
  <c r="X12"/>
  <c r="W12"/>
  <c r="Q12"/>
  <c r="R12" s="1"/>
  <c r="O12"/>
  <c r="P12" s="1"/>
  <c r="G12"/>
  <c r="I12" s="1"/>
  <c r="B12"/>
  <c r="A12"/>
  <c r="W11"/>
  <c r="Y11" s="1"/>
  <c r="O11"/>
  <c r="Q11" s="1"/>
  <c r="R11" s="1"/>
  <c r="G11"/>
  <c r="I11" s="1"/>
  <c r="B11"/>
  <c r="A11"/>
  <c r="Z10"/>
  <c r="W10"/>
  <c r="Y10" s="1"/>
  <c r="Q10"/>
  <c r="R10" s="1"/>
  <c r="P10"/>
  <c r="O10"/>
  <c r="G10"/>
  <c r="I10" s="1"/>
  <c r="B10"/>
  <c r="A10"/>
  <c r="W9"/>
  <c r="Y9" s="1"/>
  <c r="O9"/>
  <c r="Q9" s="1"/>
  <c r="R9" s="1"/>
  <c r="G9"/>
  <c r="I9" s="1"/>
  <c r="B9"/>
  <c r="A9"/>
  <c r="W8"/>
  <c r="X8" s="1"/>
  <c r="P8"/>
  <c r="O8"/>
  <c r="Q8" s="1"/>
  <c r="R8" s="1"/>
  <c r="G8"/>
  <c r="I8" s="1"/>
  <c r="J8" s="1"/>
  <c r="AA8" s="1"/>
  <c r="B8"/>
  <c r="A8"/>
  <c r="V7"/>
  <c r="U7"/>
  <c r="T7"/>
  <c r="N7"/>
  <c r="M7"/>
  <c r="L7"/>
  <c r="F7"/>
  <c r="E7"/>
  <c r="D7"/>
  <c r="A6"/>
  <c r="A3"/>
  <c r="A1"/>
  <c r="AE77" i="63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57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56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55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54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53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52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51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50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49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48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66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45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44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43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42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41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9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8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7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6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5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4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65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2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1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30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29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28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27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26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25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24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23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7" i="22"/>
  <c r="AE76"/>
  <c r="AE75"/>
  <c r="AE74"/>
  <c r="AE73"/>
  <c r="AE72"/>
  <c r="AE71"/>
  <c r="AE70"/>
  <c r="AE69"/>
  <c r="AE68"/>
  <c r="AE67"/>
  <c r="AE66"/>
  <c r="AE65"/>
  <c r="AE64"/>
  <c r="AE63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E37"/>
  <c r="AE36"/>
  <c r="AE35"/>
  <c r="AE34"/>
  <c r="AE33"/>
  <c r="AE32"/>
  <c r="AE31"/>
  <c r="AE30"/>
  <c r="AE29"/>
  <c r="AE28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O77" i="64"/>
  <c r="M77"/>
  <c r="O76"/>
  <c r="M76"/>
  <c r="O75"/>
  <c r="M75"/>
  <c r="O74"/>
  <c r="M74"/>
  <c r="O73"/>
  <c r="M73"/>
  <c r="O72"/>
  <c r="M72"/>
  <c r="O71"/>
  <c r="M71"/>
  <c r="O70"/>
  <c r="M70"/>
  <c r="O69"/>
  <c r="M69"/>
  <c r="O68"/>
  <c r="M68"/>
  <c r="O67"/>
  <c r="M67"/>
  <c r="O66"/>
  <c r="M66"/>
  <c r="O65"/>
  <c r="M65"/>
  <c r="O64"/>
  <c r="M64"/>
  <c r="O63"/>
  <c r="M63"/>
  <c r="O62"/>
  <c r="M62"/>
  <c r="O61"/>
  <c r="M61"/>
  <c r="O60"/>
  <c r="M60"/>
  <c r="O59"/>
  <c r="M59"/>
  <c r="O58"/>
  <c r="M58"/>
  <c r="O57"/>
  <c r="M57"/>
  <c r="O56"/>
  <c r="M56"/>
  <c r="O55"/>
  <c r="M55"/>
  <c r="O54"/>
  <c r="M54"/>
  <c r="O53"/>
  <c r="M53"/>
  <c r="O52"/>
  <c r="M52"/>
  <c r="O51"/>
  <c r="M51"/>
  <c r="O50"/>
  <c r="M50"/>
  <c r="O49"/>
  <c r="M49"/>
  <c r="O48"/>
  <c r="M48"/>
  <c r="O47"/>
  <c r="M47"/>
  <c r="O46"/>
  <c r="M46"/>
  <c r="O45"/>
  <c r="M45"/>
  <c r="O44"/>
  <c r="M44"/>
  <c r="O43"/>
  <c r="M43"/>
  <c r="O42"/>
  <c r="M42"/>
  <c r="O41"/>
  <c r="M41"/>
  <c r="O40"/>
  <c r="M40"/>
  <c r="O39"/>
  <c r="M39"/>
  <c r="O38"/>
  <c r="M38"/>
  <c r="O37"/>
  <c r="M37"/>
  <c r="O36"/>
  <c r="M36"/>
  <c r="O35"/>
  <c r="M35"/>
  <c r="O34"/>
  <c r="M34"/>
  <c r="O33"/>
  <c r="M33"/>
  <c r="O32"/>
  <c r="M32"/>
  <c r="O31"/>
  <c r="M31"/>
  <c r="O30"/>
  <c r="M30"/>
  <c r="O29"/>
  <c r="M29"/>
  <c r="O28"/>
  <c r="M28"/>
  <c r="O27"/>
  <c r="M27"/>
  <c r="O26"/>
  <c r="M26"/>
  <c r="O25"/>
  <c r="M25"/>
  <c r="O24"/>
  <c r="M24"/>
  <c r="O23"/>
  <c r="M23"/>
  <c r="O22"/>
  <c r="M22"/>
  <c r="O21"/>
  <c r="M21"/>
  <c r="O20"/>
  <c r="M20"/>
  <c r="O19"/>
  <c r="M19"/>
  <c r="O18"/>
  <c r="M18"/>
  <c r="O17"/>
  <c r="M17"/>
  <c r="O16"/>
  <c r="M16"/>
  <c r="O15"/>
  <c r="M15"/>
  <c r="O14"/>
  <c r="M14"/>
  <c r="O13"/>
  <c r="M13"/>
  <c r="O12"/>
  <c r="M12"/>
  <c r="O11"/>
  <c r="M11"/>
  <c r="O10"/>
  <c r="M10"/>
  <c r="O9"/>
  <c r="M9"/>
  <c r="O8"/>
  <c r="M8"/>
  <c r="O77" i="60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77" i="19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7" i="18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7" i="1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77" i="16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7" i="13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77" i="12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77" i="11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77" i="10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77" i="9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AA6" i="73"/>
  <c r="J77" i="64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O9" i="79" l="1"/>
  <c r="P9" s="1"/>
  <c r="Q9"/>
  <c r="AA56" i="21"/>
  <c r="Y50"/>
  <c r="Z50" s="1"/>
  <c r="Y48"/>
  <c r="Z48" s="1"/>
  <c r="X20"/>
  <c r="Y38"/>
  <c r="Z38" s="1"/>
  <c r="Y40"/>
  <c r="Z74"/>
  <c r="X76"/>
  <c r="Y8"/>
  <c r="Y30"/>
  <c r="Z30" s="1"/>
  <c r="X56"/>
  <c r="X57"/>
  <c r="X63"/>
  <c r="X64"/>
  <c r="X65"/>
  <c r="X68"/>
  <c r="X10"/>
  <c r="Y28"/>
  <c r="Y52"/>
  <c r="Z52" s="1"/>
  <c r="X59"/>
  <c r="Y68"/>
  <c r="Z68" s="1"/>
  <c r="Q26"/>
  <c r="R26" s="1"/>
  <c r="Q36"/>
  <c r="R36" s="1"/>
  <c r="Q30"/>
  <c r="R30" s="1"/>
  <c r="Q34"/>
  <c r="R34" s="1"/>
  <c r="P46"/>
  <c r="Q50"/>
  <c r="R50" s="1"/>
  <c r="Q52"/>
  <c r="R52" s="1"/>
  <c r="P55"/>
  <c r="Q60"/>
  <c r="R60" s="1"/>
  <c r="P62"/>
  <c r="P68"/>
  <c r="R46"/>
  <c r="Q40"/>
  <c r="R40" s="1"/>
  <c r="Q56"/>
  <c r="R56" s="1"/>
  <c r="P58"/>
  <c r="I36"/>
  <c r="Z8"/>
  <c r="X14"/>
  <c r="Z16"/>
  <c r="X22"/>
  <c r="Y26"/>
  <c r="Z26" s="1"/>
  <c r="Y32"/>
  <c r="Z32" s="1"/>
  <c r="X46"/>
  <c r="X74"/>
  <c r="Y76"/>
  <c r="Z76" s="1"/>
  <c r="Y14"/>
  <c r="Z14" s="1"/>
  <c r="Y22"/>
  <c r="Z22" s="1"/>
  <c r="Y46"/>
  <c r="Z46" s="1"/>
  <c r="X54"/>
  <c r="X58"/>
  <c r="X62"/>
  <c r="X66"/>
  <c r="X72"/>
  <c r="Y74"/>
  <c r="Y24"/>
  <c r="Z24" s="1"/>
  <c r="Z28"/>
  <c r="Y34"/>
  <c r="Z34" s="1"/>
  <c r="Y36"/>
  <c r="Z36" s="1"/>
  <c r="Z40"/>
  <c r="Y42"/>
  <c r="Z42" s="1"/>
  <c r="Y44"/>
  <c r="Z44" s="1"/>
  <c r="X49"/>
  <c r="X51"/>
  <c r="X53"/>
  <c r="X55"/>
  <c r="Q14"/>
  <c r="R14" s="1"/>
  <c r="Q22"/>
  <c r="R22" s="1"/>
  <c r="Q44"/>
  <c r="R44" s="1"/>
  <c r="R45"/>
  <c r="AA45" s="1"/>
  <c r="Q48"/>
  <c r="R48" s="1"/>
  <c r="R54"/>
  <c r="R58"/>
  <c r="R62"/>
  <c r="Q66"/>
  <c r="R66" s="1"/>
  <c r="Q24"/>
  <c r="R24" s="1"/>
  <c r="Q28"/>
  <c r="R28" s="1"/>
  <c r="Q32"/>
  <c r="R32" s="1"/>
  <c r="Q38"/>
  <c r="R38" s="1"/>
  <c r="Q42"/>
  <c r="R42" s="1"/>
  <c r="P53"/>
  <c r="P57"/>
  <c r="P61"/>
  <c r="P65"/>
  <c r="I52"/>
  <c r="J52" s="1"/>
  <c r="H56"/>
  <c r="H64"/>
  <c r="H45"/>
  <c r="I28"/>
  <c r="I68"/>
  <c r="J68" s="1"/>
  <c r="AA68" s="1"/>
  <c r="AB68" s="1"/>
  <c r="I48"/>
  <c r="J48" s="1"/>
  <c r="I60"/>
  <c r="J60" s="1"/>
  <c r="AA60" s="1"/>
  <c r="AB60" s="1"/>
  <c r="J58"/>
  <c r="AA58" s="1"/>
  <c r="AB58" s="1"/>
  <c r="J66"/>
  <c r="AA66" s="1"/>
  <c r="AB66" s="1"/>
  <c r="I76"/>
  <c r="J76" s="1"/>
  <c r="AA76" s="1"/>
  <c r="AB76" s="1"/>
  <c r="I24"/>
  <c r="J24" s="1"/>
  <c r="AA24" s="1"/>
  <c r="I40"/>
  <c r="J40" s="1"/>
  <c r="AA40" s="1"/>
  <c r="I46"/>
  <c r="J46" s="1"/>
  <c r="J54"/>
  <c r="AA54" s="1"/>
  <c r="AB54" s="1"/>
  <c r="H58"/>
  <c r="J62"/>
  <c r="AA62" s="1"/>
  <c r="AB62" s="1"/>
  <c r="H66"/>
  <c r="H70"/>
  <c r="I32"/>
  <c r="H54"/>
  <c r="H62"/>
  <c r="H72"/>
  <c r="J32"/>
  <c r="J10"/>
  <c r="AA10" s="1"/>
  <c r="AC10" s="1"/>
  <c r="AE10" s="1"/>
  <c r="J12"/>
  <c r="AA12" s="1"/>
  <c r="AC12" s="1"/>
  <c r="AE12" s="1"/>
  <c r="J14"/>
  <c r="AA14" s="1"/>
  <c r="AB14" s="1"/>
  <c r="J16"/>
  <c r="AA16" s="1"/>
  <c r="AC16" s="1"/>
  <c r="AE16" s="1"/>
  <c r="J18"/>
  <c r="AA18" s="1"/>
  <c r="AB18" s="1"/>
  <c r="J20"/>
  <c r="AA20" s="1"/>
  <c r="AC20" s="1"/>
  <c r="AE20" s="1"/>
  <c r="J22"/>
  <c r="AA22" s="1"/>
  <c r="AC22" s="1"/>
  <c r="AE22" s="1"/>
  <c r="I30"/>
  <c r="J30" s="1"/>
  <c r="AA30" s="1"/>
  <c r="I38"/>
  <c r="J38" s="1"/>
  <c r="AA38" s="1"/>
  <c r="AB38" s="1"/>
  <c r="I44"/>
  <c r="J44" s="1"/>
  <c r="AA44" s="1"/>
  <c r="AC44" s="1"/>
  <c r="AE44" s="1"/>
  <c r="H46"/>
  <c r="I70"/>
  <c r="J70" s="1"/>
  <c r="AA70" s="1"/>
  <c r="I72"/>
  <c r="J72" s="1"/>
  <c r="AA72" s="1"/>
  <c r="AB72" s="1"/>
  <c r="H74"/>
  <c r="H10"/>
  <c r="H12"/>
  <c r="H14"/>
  <c r="H16"/>
  <c r="H18"/>
  <c r="H20"/>
  <c r="H22"/>
  <c r="I26"/>
  <c r="J26" s="1"/>
  <c r="AA26" s="1"/>
  <c r="J28"/>
  <c r="I34"/>
  <c r="J34" s="1"/>
  <c r="AA34" s="1"/>
  <c r="J36"/>
  <c r="AA36" s="1"/>
  <c r="AB36" s="1"/>
  <c r="I42"/>
  <c r="J42" s="1"/>
  <c r="I50"/>
  <c r="J50" s="1"/>
  <c r="H53"/>
  <c r="H55"/>
  <c r="H57"/>
  <c r="H59"/>
  <c r="H61"/>
  <c r="H63"/>
  <c r="H65"/>
  <c r="H67"/>
  <c r="I74"/>
  <c r="J74" s="1"/>
  <c r="AA74" s="1"/>
  <c r="H8"/>
  <c r="AB8"/>
  <c r="AC8"/>
  <c r="AE8" s="1"/>
  <c r="AB16"/>
  <c r="AB10"/>
  <c r="J9"/>
  <c r="AA9" s="1"/>
  <c r="Z9"/>
  <c r="J11"/>
  <c r="AA11" s="1"/>
  <c r="Z11"/>
  <c r="J13"/>
  <c r="AA13" s="1"/>
  <c r="Z13"/>
  <c r="J15"/>
  <c r="AA15" s="1"/>
  <c r="Z15"/>
  <c r="J17"/>
  <c r="AA17" s="1"/>
  <c r="Z17"/>
  <c r="J19"/>
  <c r="AA19" s="1"/>
  <c r="Z19"/>
  <c r="J21"/>
  <c r="AA21" s="1"/>
  <c r="Z21"/>
  <c r="J23"/>
  <c r="AA23" s="1"/>
  <c r="Y47"/>
  <c r="Z47" s="1"/>
  <c r="AA47" s="1"/>
  <c r="P49"/>
  <c r="H9"/>
  <c r="P9"/>
  <c r="X9"/>
  <c r="H11"/>
  <c r="P11"/>
  <c r="X11"/>
  <c r="H13"/>
  <c r="P13"/>
  <c r="X13"/>
  <c r="H15"/>
  <c r="P15"/>
  <c r="X15"/>
  <c r="H17"/>
  <c r="P17"/>
  <c r="X17"/>
  <c r="H19"/>
  <c r="P19"/>
  <c r="X19"/>
  <c r="H21"/>
  <c r="P21"/>
  <c r="X21"/>
  <c r="H23"/>
  <c r="P23"/>
  <c r="P25"/>
  <c r="P27"/>
  <c r="P29"/>
  <c r="P31"/>
  <c r="P33"/>
  <c r="P35"/>
  <c r="P37"/>
  <c r="P39"/>
  <c r="P41"/>
  <c r="P43"/>
  <c r="I49"/>
  <c r="J49" s="1"/>
  <c r="AA49" s="1"/>
  <c r="H49"/>
  <c r="Z23"/>
  <c r="Y23"/>
  <c r="I25"/>
  <c r="J25" s="1"/>
  <c r="AA25" s="1"/>
  <c r="Z25"/>
  <c r="Y25"/>
  <c r="I27"/>
  <c r="J27" s="1"/>
  <c r="AA27" s="1"/>
  <c r="Y27"/>
  <c r="Z27" s="1"/>
  <c r="I29"/>
  <c r="J29" s="1"/>
  <c r="AA29" s="1"/>
  <c r="Y29"/>
  <c r="Z29" s="1"/>
  <c r="I31"/>
  <c r="J31" s="1"/>
  <c r="AA31" s="1"/>
  <c r="Z31"/>
  <c r="Y31"/>
  <c r="I33"/>
  <c r="J33" s="1"/>
  <c r="AA33" s="1"/>
  <c r="Z33"/>
  <c r="Y33"/>
  <c r="I35"/>
  <c r="J35" s="1"/>
  <c r="AA35" s="1"/>
  <c r="Y35"/>
  <c r="Z35" s="1"/>
  <c r="I37"/>
  <c r="J37" s="1"/>
  <c r="AA37" s="1"/>
  <c r="Y37"/>
  <c r="Z37" s="1"/>
  <c r="I39"/>
  <c r="J39" s="1"/>
  <c r="AA39" s="1"/>
  <c r="Z39"/>
  <c r="Y39"/>
  <c r="I41"/>
  <c r="J41" s="1"/>
  <c r="AA41" s="1"/>
  <c r="Z41"/>
  <c r="Y41"/>
  <c r="I43"/>
  <c r="J43" s="1"/>
  <c r="AA43" s="1"/>
  <c r="Y43"/>
  <c r="Z43" s="1"/>
  <c r="Y45"/>
  <c r="Z45" s="1"/>
  <c r="X45"/>
  <c r="Q47"/>
  <c r="R47" s="1"/>
  <c r="P47"/>
  <c r="AB56"/>
  <c r="AC56"/>
  <c r="AE56" s="1"/>
  <c r="AB64"/>
  <c r="AC64"/>
  <c r="AE64" s="1"/>
  <c r="AC66"/>
  <c r="AE66" s="1"/>
  <c r="P51"/>
  <c r="P45"/>
  <c r="H47"/>
  <c r="I51"/>
  <c r="J51" s="1"/>
  <c r="H69"/>
  <c r="P69"/>
  <c r="X69"/>
  <c r="H71"/>
  <c r="P71"/>
  <c r="X71"/>
  <c r="H73"/>
  <c r="P73"/>
  <c r="X73"/>
  <c r="H75"/>
  <c r="P75"/>
  <c r="X75"/>
  <c r="H77"/>
  <c r="P77"/>
  <c r="X77"/>
  <c r="Y51"/>
  <c r="Z51" s="1"/>
  <c r="I53"/>
  <c r="J53" s="1"/>
  <c r="Y53"/>
  <c r="Z53" s="1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W77" i="67"/>
  <c r="Z77" s="1"/>
  <c r="O77"/>
  <c r="Q77" s="1"/>
  <c r="R77" s="1"/>
  <c r="G77"/>
  <c r="B77"/>
  <c r="A77"/>
  <c r="W76"/>
  <c r="X76" s="1"/>
  <c r="O76"/>
  <c r="P76" s="1"/>
  <c r="G76"/>
  <c r="H76" s="1"/>
  <c r="B76"/>
  <c r="A76"/>
  <c r="W75"/>
  <c r="Z75" s="1"/>
  <c r="O75"/>
  <c r="G75"/>
  <c r="B75"/>
  <c r="A75"/>
  <c r="W74"/>
  <c r="X74" s="1"/>
  <c r="Q74"/>
  <c r="R74" s="1"/>
  <c r="O74"/>
  <c r="P74" s="1"/>
  <c r="G74"/>
  <c r="H74" s="1"/>
  <c r="B74"/>
  <c r="A74"/>
  <c r="W73"/>
  <c r="O73"/>
  <c r="G73"/>
  <c r="B73"/>
  <c r="A73"/>
  <c r="W72"/>
  <c r="X72" s="1"/>
  <c r="O72"/>
  <c r="P72" s="1"/>
  <c r="G72"/>
  <c r="H72" s="1"/>
  <c r="B72"/>
  <c r="A72"/>
  <c r="W71"/>
  <c r="O71"/>
  <c r="G71"/>
  <c r="B71"/>
  <c r="A71"/>
  <c r="W70"/>
  <c r="X70" s="1"/>
  <c r="O70"/>
  <c r="P70" s="1"/>
  <c r="G70"/>
  <c r="H70" s="1"/>
  <c r="B70"/>
  <c r="A70"/>
  <c r="W69"/>
  <c r="O69"/>
  <c r="G69"/>
  <c r="B69"/>
  <c r="A69"/>
  <c r="Y68"/>
  <c r="W68"/>
  <c r="X68" s="1"/>
  <c r="O68"/>
  <c r="P68" s="1"/>
  <c r="G68"/>
  <c r="H68" s="1"/>
  <c r="B68"/>
  <c r="A68"/>
  <c r="W67"/>
  <c r="O67"/>
  <c r="G67"/>
  <c r="B67"/>
  <c r="A67"/>
  <c r="Y66"/>
  <c r="W66"/>
  <c r="X66" s="1"/>
  <c r="Q66"/>
  <c r="R66" s="1"/>
  <c r="O66"/>
  <c r="P66" s="1"/>
  <c r="G66"/>
  <c r="H66" s="1"/>
  <c r="B66"/>
  <c r="A66"/>
  <c r="W65"/>
  <c r="O65"/>
  <c r="G65"/>
  <c r="B65"/>
  <c r="A65"/>
  <c r="Y64"/>
  <c r="W64"/>
  <c r="X64" s="1"/>
  <c r="Q64"/>
  <c r="R64" s="1"/>
  <c r="O64"/>
  <c r="P64" s="1"/>
  <c r="G64"/>
  <c r="H64" s="1"/>
  <c r="B64"/>
  <c r="A64"/>
  <c r="W63"/>
  <c r="O63"/>
  <c r="G63"/>
  <c r="B63"/>
  <c r="A63"/>
  <c r="Y62"/>
  <c r="W62"/>
  <c r="X62" s="1"/>
  <c r="Q62"/>
  <c r="R62" s="1"/>
  <c r="O62"/>
  <c r="P62" s="1"/>
  <c r="G62"/>
  <c r="H62" s="1"/>
  <c r="B62"/>
  <c r="A62"/>
  <c r="W61"/>
  <c r="O61"/>
  <c r="G61"/>
  <c r="B61"/>
  <c r="A61"/>
  <c r="Y60"/>
  <c r="W60"/>
  <c r="X60" s="1"/>
  <c r="Q60"/>
  <c r="R60" s="1"/>
  <c r="O60"/>
  <c r="P60" s="1"/>
  <c r="G60"/>
  <c r="H60" s="1"/>
  <c r="B60"/>
  <c r="A60"/>
  <c r="Y59"/>
  <c r="W59"/>
  <c r="Q59"/>
  <c r="R59" s="1"/>
  <c r="O59"/>
  <c r="P59" s="1"/>
  <c r="G59"/>
  <c r="I59" s="1"/>
  <c r="B59"/>
  <c r="A59"/>
  <c r="W58"/>
  <c r="O58"/>
  <c r="G58"/>
  <c r="B58"/>
  <c r="A58"/>
  <c r="Y57"/>
  <c r="W57"/>
  <c r="Q57"/>
  <c r="R57" s="1"/>
  <c r="O57"/>
  <c r="P57" s="1"/>
  <c r="G57"/>
  <c r="I57" s="1"/>
  <c r="B57"/>
  <c r="A57"/>
  <c r="W56"/>
  <c r="O56"/>
  <c r="G56"/>
  <c r="B56"/>
  <c r="A56"/>
  <c r="Y55"/>
  <c r="W55"/>
  <c r="Q55"/>
  <c r="R55" s="1"/>
  <c r="O55"/>
  <c r="P55" s="1"/>
  <c r="G55"/>
  <c r="I55" s="1"/>
  <c r="B55"/>
  <c r="A55"/>
  <c r="W54"/>
  <c r="O54"/>
  <c r="Q54" s="1"/>
  <c r="R54" s="1"/>
  <c r="G54"/>
  <c r="B54"/>
  <c r="A54"/>
  <c r="Z53"/>
  <c r="Y53"/>
  <c r="X53"/>
  <c r="W53"/>
  <c r="R53"/>
  <c r="O53"/>
  <c r="P53" s="1"/>
  <c r="G53"/>
  <c r="I53" s="1"/>
  <c r="J53" s="1"/>
  <c r="AA53" s="1"/>
  <c r="AC53" s="1"/>
  <c r="AE53" s="1"/>
  <c r="B53"/>
  <c r="A53"/>
  <c r="W52"/>
  <c r="Y52" s="1"/>
  <c r="P52"/>
  <c r="O52"/>
  <c r="Q52" s="1"/>
  <c r="R52" s="1"/>
  <c r="G52"/>
  <c r="I52" s="1"/>
  <c r="J52" s="1"/>
  <c r="AA52" s="1"/>
  <c r="AC52" s="1"/>
  <c r="AE52" s="1"/>
  <c r="B52"/>
  <c r="A52"/>
  <c r="Y51"/>
  <c r="X51"/>
  <c r="W51"/>
  <c r="Z51" s="1"/>
  <c r="R51"/>
  <c r="O51"/>
  <c r="P51" s="1"/>
  <c r="H51"/>
  <c r="G51"/>
  <c r="I51" s="1"/>
  <c r="J51" s="1"/>
  <c r="AA51" s="1"/>
  <c r="AC51" s="1"/>
  <c r="AE51" s="1"/>
  <c r="B51"/>
  <c r="A51"/>
  <c r="W50"/>
  <c r="Y50" s="1"/>
  <c r="O50"/>
  <c r="Q50" s="1"/>
  <c r="G50"/>
  <c r="I50" s="1"/>
  <c r="J50" s="1"/>
  <c r="AA50" s="1"/>
  <c r="AC50" s="1"/>
  <c r="AE50" s="1"/>
  <c r="B50"/>
  <c r="A50"/>
  <c r="Z49"/>
  <c r="Y49"/>
  <c r="X49"/>
  <c r="W49"/>
  <c r="R49"/>
  <c r="Q49"/>
  <c r="P49"/>
  <c r="O49"/>
  <c r="G49"/>
  <c r="I49" s="1"/>
  <c r="J49" s="1"/>
  <c r="AA49" s="1"/>
  <c r="AC49" s="1"/>
  <c r="AE49" s="1"/>
  <c r="B49"/>
  <c r="A49"/>
  <c r="W48"/>
  <c r="Y48" s="1"/>
  <c r="R48"/>
  <c r="P48"/>
  <c r="O48"/>
  <c r="Q48" s="1"/>
  <c r="G48"/>
  <c r="I48" s="1"/>
  <c r="J48" s="1"/>
  <c r="AA48" s="1"/>
  <c r="AC48" s="1"/>
  <c r="AE48" s="1"/>
  <c r="B48"/>
  <c r="A48"/>
  <c r="Z47"/>
  <c r="Y47"/>
  <c r="X47"/>
  <c r="W47"/>
  <c r="O47"/>
  <c r="Q47" s="1"/>
  <c r="G47"/>
  <c r="I47" s="1"/>
  <c r="J47" s="1"/>
  <c r="AA47" s="1"/>
  <c r="AC47" s="1"/>
  <c r="AE47" s="1"/>
  <c r="B47"/>
  <c r="A47"/>
  <c r="W46"/>
  <c r="Y46" s="1"/>
  <c r="P46"/>
  <c r="O46"/>
  <c r="Q46" s="1"/>
  <c r="R46" s="1"/>
  <c r="G46"/>
  <c r="I46" s="1"/>
  <c r="J46" s="1"/>
  <c r="AA46" s="1"/>
  <c r="AC46" s="1"/>
  <c r="AE46" s="1"/>
  <c r="B46"/>
  <c r="A46"/>
  <c r="Y45"/>
  <c r="X45"/>
  <c r="W45"/>
  <c r="Z45" s="1"/>
  <c r="O45"/>
  <c r="Q45" s="1"/>
  <c r="H45"/>
  <c r="G45"/>
  <c r="I45" s="1"/>
  <c r="J45" s="1"/>
  <c r="AA45" s="1"/>
  <c r="AC45" s="1"/>
  <c r="AE45" s="1"/>
  <c r="B45"/>
  <c r="A45"/>
  <c r="Z44"/>
  <c r="X44"/>
  <c r="W44"/>
  <c r="Y44" s="1"/>
  <c r="P44"/>
  <c r="O44"/>
  <c r="Q44" s="1"/>
  <c r="R44" s="1"/>
  <c r="G44"/>
  <c r="I44" s="1"/>
  <c r="J44" s="1"/>
  <c r="AA44" s="1"/>
  <c r="B44"/>
  <c r="A44"/>
  <c r="Z43"/>
  <c r="Y43"/>
  <c r="X43"/>
  <c r="W43"/>
  <c r="Q43"/>
  <c r="P43"/>
  <c r="O43"/>
  <c r="R43" s="1"/>
  <c r="G43"/>
  <c r="I43" s="1"/>
  <c r="J43" s="1"/>
  <c r="AA43" s="1"/>
  <c r="AC43" s="1"/>
  <c r="AE43" s="1"/>
  <c r="B43"/>
  <c r="A43"/>
  <c r="W42"/>
  <c r="Y42" s="1"/>
  <c r="O42"/>
  <c r="Q42" s="1"/>
  <c r="G42"/>
  <c r="I42" s="1"/>
  <c r="J42" s="1"/>
  <c r="AA42" s="1"/>
  <c r="B42"/>
  <c r="A42"/>
  <c r="Z41"/>
  <c r="Y41"/>
  <c r="X41"/>
  <c r="W41"/>
  <c r="R41"/>
  <c r="O41"/>
  <c r="P41" s="1"/>
  <c r="G41"/>
  <c r="I41" s="1"/>
  <c r="J41" s="1"/>
  <c r="AA41" s="1"/>
  <c r="AC41" s="1"/>
  <c r="AE41" s="1"/>
  <c r="B41"/>
  <c r="A41"/>
  <c r="W40"/>
  <c r="Y40" s="1"/>
  <c r="R40"/>
  <c r="P40"/>
  <c r="O40"/>
  <c r="Q40" s="1"/>
  <c r="G40"/>
  <c r="I40" s="1"/>
  <c r="J40" s="1"/>
  <c r="AA40" s="1"/>
  <c r="B40"/>
  <c r="A40"/>
  <c r="Z39"/>
  <c r="Y39"/>
  <c r="X39"/>
  <c r="W39"/>
  <c r="Q39"/>
  <c r="P39"/>
  <c r="O39"/>
  <c r="R39" s="1"/>
  <c r="G39"/>
  <c r="I39" s="1"/>
  <c r="J39" s="1"/>
  <c r="AA39" s="1"/>
  <c r="AC39" s="1"/>
  <c r="AE39" s="1"/>
  <c r="B39"/>
  <c r="A39"/>
  <c r="W38"/>
  <c r="Y38" s="1"/>
  <c r="O38"/>
  <c r="Q38" s="1"/>
  <c r="R38" s="1"/>
  <c r="G38"/>
  <c r="I38" s="1"/>
  <c r="J38" s="1"/>
  <c r="AA38" s="1"/>
  <c r="AC38" s="1"/>
  <c r="AE38" s="1"/>
  <c r="B38"/>
  <c r="A38"/>
  <c r="Y37"/>
  <c r="X37"/>
  <c r="W37"/>
  <c r="Z37" s="1"/>
  <c r="Q37"/>
  <c r="P37"/>
  <c r="O37"/>
  <c r="R37" s="1"/>
  <c r="G37"/>
  <c r="I37" s="1"/>
  <c r="J37" s="1"/>
  <c r="AA37" s="1"/>
  <c r="AC37" s="1"/>
  <c r="AE37" s="1"/>
  <c r="B37"/>
  <c r="A37"/>
  <c r="W36"/>
  <c r="Y36" s="1"/>
  <c r="O36"/>
  <c r="Q36" s="1"/>
  <c r="R36" s="1"/>
  <c r="G36"/>
  <c r="I36" s="1"/>
  <c r="J36" s="1"/>
  <c r="AA36" s="1"/>
  <c r="AC36" s="1"/>
  <c r="AE36" s="1"/>
  <c r="B36"/>
  <c r="A36"/>
  <c r="W35"/>
  <c r="Z35" s="1"/>
  <c r="R35"/>
  <c r="O35"/>
  <c r="P35" s="1"/>
  <c r="G35"/>
  <c r="I35" s="1"/>
  <c r="J35" s="1"/>
  <c r="AA35" s="1"/>
  <c r="AC35" s="1"/>
  <c r="AE35" s="1"/>
  <c r="B35"/>
  <c r="A35"/>
  <c r="W34"/>
  <c r="Y34" s="1"/>
  <c r="R34"/>
  <c r="O34"/>
  <c r="Q34" s="1"/>
  <c r="G34"/>
  <c r="I34" s="1"/>
  <c r="J34" s="1"/>
  <c r="AA34" s="1"/>
  <c r="AC34" s="1"/>
  <c r="AE34" s="1"/>
  <c r="B34"/>
  <c r="A34"/>
  <c r="Y33"/>
  <c r="X33"/>
  <c r="W33"/>
  <c r="Z33" s="1"/>
  <c r="Q33"/>
  <c r="R33" s="1"/>
  <c r="O33"/>
  <c r="P33" s="1"/>
  <c r="I33"/>
  <c r="J33" s="1"/>
  <c r="AA33" s="1"/>
  <c r="AC33" s="1"/>
  <c r="AE33" s="1"/>
  <c r="G33"/>
  <c r="H33" s="1"/>
  <c r="B33"/>
  <c r="A33"/>
  <c r="W32"/>
  <c r="Y32" s="1"/>
  <c r="O32"/>
  <c r="Q32" s="1"/>
  <c r="G32"/>
  <c r="I32" s="1"/>
  <c r="B32"/>
  <c r="A32"/>
  <c r="Y31"/>
  <c r="X31"/>
  <c r="W31"/>
  <c r="Z31" s="1"/>
  <c r="O31"/>
  <c r="Q31" s="1"/>
  <c r="R31" s="1"/>
  <c r="G31"/>
  <c r="I31" s="1"/>
  <c r="J31" s="1"/>
  <c r="AA31" s="1"/>
  <c r="AC31" s="1"/>
  <c r="AE31" s="1"/>
  <c r="B31"/>
  <c r="A31"/>
  <c r="W30"/>
  <c r="Y30" s="1"/>
  <c r="O30"/>
  <c r="Q30" s="1"/>
  <c r="R30" s="1"/>
  <c r="G30"/>
  <c r="I30" s="1"/>
  <c r="B30"/>
  <c r="A30"/>
  <c r="W29"/>
  <c r="Z29" s="1"/>
  <c r="Q29"/>
  <c r="R29" s="1"/>
  <c r="O29"/>
  <c r="P29" s="1"/>
  <c r="G29"/>
  <c r="I29" s="1"/>
  <c r="J29" s="1"/>
  <c r="AA29" s="1"/>
  <c r="AC29" s="1"/>
  <c r="AE29" s="1"/>
  <c r="B29"/>
  <c r="A29"/>
  <c r="W28"/>
  <c r="Y28" s="1"/>
  <c r="O28"/>
  <c r="Q28" s="1"/>
  <c r="R28" s="1"/>
  <c r="G28"/>
  <c r="I28" s="1"/>
  <c r="J28" s="1"/>
  <c r="AA28" s="1"/>
  <c r="AC28" s="1"/>
  <c r="AE28" s="1"/>
  <c r="B28"/>
  <c r="A28"/>
  <c r="Z27"/>
  <c r="W27"/>
  <c r="Y27" s="1"/>
  <c r="O27"/>
  <c r="Q27" s="1"/>
  <c r="G27"/>
  <c r="I27" s="1"/>
  <c r="J27" s="1"/>
  <c r="AA27" s="1"/>
  <c r="AC27" s="1"/>
  <c r="AE27" s="1"/>
  <c r="B27"/>
  <c r="A27"/>
  <c r="W26"/>
  <c r="Y26" s="1"/>
  <c r="O26"/>
  <c r="Q26" s="1"/>
  <c r="G26"/>
  <c r="I26" s="1"/>
  <c r="J26" s="1"/>
  <c r="AA26" s="1"/>
  <c r="AC26" s="1"/>
  <c r="AE26" s="1"/>
  <c r="B26"/>
  <c r="A26"/>
  <c r="Y25"/>
  <c r="X25"/>
  <c r="W25"/>
  <c r="Z25" s="1"/>
  <c r="O25"/>
  <c r="Q25" s="1"/>
  <c r="R25" s="1"/>
  <c r="G25"/>
  <c r="H25" s="1"/>
  <c r="B25"/>
  <c r="A25"/>
  <c r="Z24"/>
  <c r="W24"/>
  <c r="Y24" s="1"/>
  <c r="O24"/>
  <c r="Q24" s="1"/>
  <c r="R24" s="1"/>
  <c r="G24"/>
  <c r="I24" s="1"/>
  <c r="B24"/>
  <c r="A24"/>
  <c r="Z23"/>
  <c r="Y23"/>
  <c r="X23"/>
  <c r="W23"/>
  <c r="Q23"/>
  <c r="R23" s="1"/>
  <c r="P23"/>
  <c r="O23"/>
  <c r="G23"/>
  <c r="I23" s="1"/>
  <c r="J23" s="1"/>
  <c r="AA23" s="1"/>
  <c r="AC23" s="1"/>
  <c r="AE23" s="1"/>
  <c r="B23"/>
  <c r="A23"/>
  <c r="Z22"/>
  <c r="W22"/>
  <c r="Y22" s="1"/>
  <c r="O22"/>
  <c r="Q22" s="1"/>
  <c r="R22" s="1"/>
  <c r="G22"/>
  <c r="I22" s="1"/>
  <c r="J22" s="1"/>
  <c r="AA22" s="1"/>
  <c r="AC22" s="1"/>
  <c r="AE22" s="1"/>
  <c r="B22"/>
  <c r="A22"/>
  <c r="Z21"/>
  <c r="Y21"/>
  <c r="X21"/>
  <c r="W21"/>
  <c r="Q21"/>
  <c r="R21" s="1"/>
  <c r="P21"/>
  <c r="O21"/>
  <c r="I21"/>
  <c r="J21" s="1"/>
  <c r="AA21" s="1"/>
  <c r="AC21" s="1"/>
  <c r="AE21" s="1"/>
  <c r="G21"/>
  <c r="H21" s="1"/>
  <c r="B21"/>
  <c r="A21"/>
  <c r="W20"/>
  <c r="Y20" s="1"/>
  <c r="O20"/>
  <c r="Q20" s="1"/>
  <c r="R20" s="1"/>
  <c r="G20"/>
  <c r="I20" s="1"/>
  <c r="B20"/>
  <c r="A20"/>
  <c r="W19"/>
  <c r="Z19" s="1"/>
  <c r="O19"/>
  <c r="P19" s="1"/>
  <c r="G19"/>
  <c r="I19" s="1"/>
  <c r="J19" s="1"/>
  <c r="AA19" s="1"/>
  <c r="AC19" s="1"/>
  <c r="AE19" s="1"/>
  <c r="B19"/>
  <c r="A19"/>
  <c r="W18"/>
  <c r="Y18" s="1"/>
  <c r="O18"/>
  <c r="Q18" s="1"/>
  <c r="R18" s="1"/>
  <c r="G18"/>
  <c r="I18" s="1"/>
  <c r="J18" s="1"/>
  <c r="AA18" s="1"/>
  <c r="AC18" s="1"/>
  <c r="AE18" s="1"/>
  <c r="B18"/>
  <c r="A18"/>
  <c r="W17"/>
  <c r="Z17" s="1"/>
  <c r="O17"/>
  <c r="P17" s="1"/>
  <c r="G17"/>
  <c r="I17" s="1"/>
  <c r="J17" s="1"/>
  <c r="AA17" s="1"/>
  <c r="AC17" s="1"/>
  <c r="AE17" s="1"/>
  <c r="B17"/>
  <c r="A17"/>
  <c r="Z16"/>
  <c r="W16"/>
  <c r="Y16" s="1"/>
  <c r="O16"/>
  <c r="Q16" s="1"/>
  <c r="R16" s="1"/>
  <c r="G16"/>
  <c r="I16" s="1"/>
  <c r="J16" s="1"/>
  <c r="AA16" s="1"/>
  <c r="AC16" s="1"/>
  <c r="AE16" s="1"/>
  <c r="B16"/>
  <c r="A16"/>
  <c r="Y15"/>
  <c r="X15"/>
  <c r="W15"/>
  <c r="Z15" s="1"/>
  <c r="O15"/>
  <c r="P15" s="1"/>
  <c r="G15"/>
  <c r="I15" s="1"/>
  <c r="J15" s="1"/>
  <c r="AA15" s="1"/>
  <c r="AC15" s="1"/>
  <c r="AE15" s="1"/>
  <c r="B15"/>
  <c r="A15"/>
  <c r="Z14"/>
  <c r="W14"/>
  <c r="Y14" s="1"/>
  <c r="O14"/>
  <c r="Q14" s="1"/>
  <c r="R14" s="1"/>
  <c r="G14"/>
  <c r="I14" s="1"/>
  <c r="J14" s="1"/>
  <c r="AA14" s="1"/>
  <c r="AC14" s="1"/>
  <c r="AE14" s="1"/>
  <c r="B14"/>
  <c r="A14"/>
  <c r="Y13"/>
  <c r="X13"/>
  <c r="W13"/>
  <c r="Z13" s="1"/>
  <c r="Q13"/>
  <c r="R13" s="1"/>
  <c r="O13"/>
  <c r="P13" s="1"/>
  <c r="G13"/>
  <c r="I13" s="1"/>
  <c r="J13" s="1"/>
  <c r="AA13" s="1"/>
  <c r="AC13" s="1"/>
  <c r="AE13" s="1"/>
  <c r="B13"/>
  <c r="A13"/>
  <c r="Z12"/>
  <c r="W12"/>
  <c r="Y12" s="1"/>
  <c r="O12"/>
  <c r="Q12" s="1"/>
  <c r="R12" s="1"/>
  <c r="G12"/>
  <c r="I12" s="1"/>
  <c r="J12" s="1"/>
  <c r="AA12" s="1"/>
  <c r="AC12" s="1"/>
  <c r="AE12" s="1"/>
  <c r="B12"/>
  <c r="A12"/>
  <c r="Y11"/>
  <c r="X11"/>
  <c r="W11"/>
  <c r="Z11" s="1"/>
  <c r="Q11"/>
  <c r="R11" s="1"/>
  <c r="P11"/>
  <c r="O11"/>
  <c r="G11"/>
  <c r="I11" s="1"/>
  <c r="J11" s="1"/>
  <c r="AA11" s="1"/>
  <c r="AC11" s="1"/>
  <c r="AE11" s="1"/>
  <c r="B11"/>
  <c r="A11"/>
  <c r="Z10"/>
  <c r="W10"/>
  <c r="Y10" s="1"/>
  <c r="O10"/>
  <c r="Q10" s="1"/>
  <c r="R10" s="1"/>
  <c r="G10"/>
  <c r="I10" s="1"/>
  <c r="J10" s="1"/>
  <c r="AA10" s="1"/>
  <c r="AC10" s="1"/>
  <c r="AE10" s="1"/>
  <c r="B10"/>
  <c r="A10"/>
  <c r="Y9"/>
  <c r="X9"/>
  <c r="W9"/>
  <c r="Z9" s="1"/>
  <c r="O9"/>
  <c r="Q9" s="1"/>
  <c r="R9" s="1"/>
  <c r="G9"/>
  <c r="H9" s="1"/>
  <c r="B9"/>
  <c r="A9"/>
  <c r="Z8"/>
  <c r="W8"/>
  <c r="Y8" s="1"/>
  <c r="O8"/>
  <c r="Q8" s="1"/>
  <c r="R8" s="1"/>
  <c r="J8"/>
  <c r="AA8" s="1"/>
  <c r="AC8" s="1"/>
  <c r="AE8" s="1"/>
  <c r="G8"/>
  <c r="I8" s="1"/>
  <c r="B8"/>
  <c r="A8"/>
  <c r="V7"/>
  <c r="U7"/>
  <c r="T7"/>
  <c r="N7"/>
  <c r="M7"/>
  <c r="L7"/>
  <c r="F7"/>
  <c r="E7"/>
  <c r="D7"/>
  <c r="A6"/>
  <c r="A3"/>
  <c r="A1"/>
  <c r="W77" i="63"/>
  <c r="Z77" s="1"/>
  <c r="O77"/>
  <c r="Q77" s="1"/>
  <c r="R77" s="1"/>
  <c r="G77"/>
  <c r="J77" s="1"/>
  <c r="AA77" s="1"/>
  <c r="AC77" s="1"/>
  <c r="B77"/>
  <c r="A77"/>
  <c r="Y76"/>
  <c r="W76"/>
  <c r="X76" s="1"/>
  <c r="Q76"/>
  <c r="P76"/>
  <c r="O76"/>
  <c r="R76" s="1"/>
  <c r="G76"/>
  <c r="H76" s="1"/>
  <c r="B76"/>
  <c r="A76"/>
  <c r="X75"/>
  <c r="W75"/>
  <c r="Z75" s="1"/>
  <c r="O75"/>
  <c r="Q75" s="1"/>
  <c r="R75" s="1"/>
  <c r="G75"/>
  <c r="J75" s="1"/>
  <c r="AA75" s="1"/>
  <c r="AC75" s="1"/>
  <c r="B75"/>
  <c r="A75"/>
  <c r="X74"/>
  <c r="W74"/>
  <c r="Y74" s="1"/>
  <c r="R74"/>
  <c r="Q74"/>
  <c r="O74"/>
  <c r="P74" s="1"/>
  <c r="G74"/>
  <c r="I74" s="1"/>
  <c r="B74"/>
  <c r="A74"/>
  <c r="W73"/>
  <c r="Z73" s="1"/>
  <c r="O73"/>
  <c r="Q73" s="1"/>
  <c r="R73" s="1"/>
  <c r="G73"/>
  <c r="J73" s="1"/>
  <c r="AA73" s="1"/>
  <c r="AC73" s="1"/>
  <c r="B73"/>
  <c r="A73"/>
  <c r="W72"/>
  <c r="X72" s="1"/>
  <c r="O72"/>
  <c r="Q72" s="1"/>
  <c r="G72"/>
  <c r="H72" s="1"/>
  <c r="B72"/>
  <c r="A72"/>
  <c r="W71"/>
  <c r="Z71" s="1"/>
  <c r="O71"/>
  <c r="Q71" s="1"/>
  <c r="R71" s="1"/>
  <c r="G71"/>
  <c r="J71" s="1"/>
  <c r="AA71" s="1"/>
  <c r="AC71" s="1"/>
  <c r="B71"/>
  <c r="A71"/>
  <c r="X70"/>
  <c r="W70"/>
  <c r="Z70" s="1"/>
  <c r="R70"/>
  <c r="Q70"/>
  <c r="P70"/>
  <c r="O70"/>
  <c r="G70"/>
  <c r="I70" s="1"/>
  <c r="B70"/>
  <c r="A70"/>
  <c r="W69"/>
  <c r="Z69" s="1"/>
  <c r="P69"/>
  <c r="O69"/>
  <c r="Q69" s="1"/>
  <c r="R69" s="1"/>
  <c r="G69"/>
  <c r="J69" s="1"/>
  <c r="AA69" s="1"/>
  <c r="AC69" s="1"/>
  <c r="B69"/>
  <c r="A69"/>
  <c r="Z68"/>
  <c r="W68"/>
  <c r="X68" s="1"/>
  <c r="O68"/>
  <c r="Q68" s="1"/>
  <c r="G68"/>
  <c r="J68" s="1"/>
  <c r="AA68" s="1"/>
  <c r="AC68" s="1"/>
  <c r="B68"/>
  <c r="A68"/>
  <c r="X67"/>
  <c r="W67"/>
  <c r="Z67" s="1"/>
  <c r="O67"/>
  <c r="Q67" s="1"/>
  <c r="R67" s="1"/>
  <c r="G67"/>
  <c r="J67" s="1"/>
  <c r="AA67" s="1"/>
  <c r="AC67" s="1"/>
  <c r="B67"/>
  <c r="A67"/>
  <c r="X66"/>
  <c r="W66"/>
  <c r="Z66" s="1"/>
  <c r="R66"/>
  <c r="Q66"/>
  <c r="P66"/>
  <c r="O66"/>
  <c r="G66"/>
  <c r="H66" s="1"/>
  <c r="B66"/>
  <c r="A66"/>
  <c r="X65"/>
  <c r="W65"/>
  <c r="Z65" s="1"/>
  <c r="O65"/>
  <c r="Q65" s="1"/>
  <c r="R65" s="1"/>
  <c r="G65"/>
  <c r="J65" s="1"/>
  <c r="AA65" s="1"/>
  <c r="AC65" s="1"/>
  <c r="B65"/>
  <c r="A65"/>
  <c r="Y64"/>
  <c r="X64"/>
  <c r="W64"/>
  <c r="Z64" s="1"/>
  <c r="R64"/>
  <c r="O64"/>
  <c r="Q64" s="1"/>
  <c r="G64"/>
  <c r="J64" s="1"/>
  <c r="AA64" s="1"/>
  <c r="AC64" s="1"/>
  <c r="B64"/>
  <c r="A64"/>
  <c r="W63"/>
  <c r="Z63" s="1"/>
  <c r="O63"/>
  <c r="Q63" s="1"/>
  <c r="R63" s="1"/>
  <c r="G63"/>
  <c r="J63" s="1"/>
  <c r="AA63" s="1"/>
  <c r="AC63" s="1"/>
  <c r="B63"/>
  <c r="A63"/>
  <c r="W62"/>
  <c r="Z62" s="1"/>
  <c r="Q62"/>
  <c r="P62"/>
  <c r="O62"/>
  <c r="R62" s="1"/>
  <c r="G62"/>
  <c r="H62" s="1"/>
  <c r="B62"/>
  <c r="A62"/>
  <c r="W61"/>
  <c r="Z61" s="1"/>
  <c r="O61"/>
  <c r="Q61" s="1"/>
  <c r="R61" s="1"/>
  <c r="G61"/>
  <c r="J61" s="1"/>
  <c r="AA61" s="1"/>
  <c r="AC61" s="1"/>
  <c r="B61"/>
  <c r="A61"/>
  <c r="W60"/>
  <c r="X60" s="1"/>
  <c r="O60"/>
  <c r="Q60" s="1"/>
  <c r="G60"/>
  <c r="J60" s="1"/>
  <c r="AA60" s="1"/>
  <c r="AC60" s="1"/>
  <c r="B60"/>
  <c r="A60"/>
  <c r="W59"/>
  <c r="Z59" s="1"/>
  <c r="O59"/>
  <c r="Q59" s="1"/>
  <c r="R59" s="1"/>
  <c r="G59"/>
  <c r="J59" s="1"/>
  <c r="AA59" s="1"/>
  <c r="AC59" s="1"/>
  <c r="B59"/>
  <c r="A59"/>
  <c r="X58"/>
  <c r="W58"/>
  <c r="Z58" s="1"/>
  <c r="O58"/>
  <c r="Q58" s="1"/>
  <c r="G58"/>
  <c r="H58" s="1"/>
  <c r="B58"/>
  <c r="A58"/>
  <c r="W57"/>
  <c r="Z57" s="1"/>
  <c r="O57"/>
  <c r="Q57" s="1"/>
  <c r="R57" s="1"/>
  <c r="G57"/>
  <c r="J57" s="1"/>
  <c r="B57"/>
  <c r="A57"/>
  <c r="W56"/>
  <c r="X56" s="1"/>
  <c r="O56"/>
  <c r="Q56" s="1"/>
  <c r="G56"/>
  <c r="J56" s="1"/>
  <c r="B56"/>
  <c r="A56"/>
  <c r="W55"/>
  <c r="Z55" s="1"/>
  <c r="O55"/>
  <c r="Q55" s="1"/>
  <c r="R55" s="1"/>
  <c r="G55"/>
  <c r="J55" s="1"/>
  <c r="B55"/>
  <c r="A55"/>
  <c r="W54"/>
  <c r="Z54" s="1"/>
  <c r="O54"/>
  <c r="P54" s="1"/>
  <c r="J54"/>
  <c r="I54"/>
  <c r="G54"/>
  <c r="H54" s="1"/>
  <c r="B54"/>
  <c r="A54"/>
  <c r="W53"/>
  <c r="O53"/>
  <c r="Q53" s="1"/>
  <c r="R53" s="1"/>
  <c r="G53"/>
  <c r="B53"/>
  <c r="A53"/>
  <c r="W52"/>
  <c r="Y52" s="1"/>
  <c r="O52"/>
  <c r="R52" s="1"/>
  <c r="J52"/>
  <c r="G52"/>
  <c r="H52" s="1"/>
  <c r="B52"/>
  <c r="A52"/>
  <c r="W51"/>
  <c r="R51"/>
  <c r="O51"/>
  <c r="Q51" s="1"/>
  <c r="G51"/>
  <c r="I51" s="1"/>
  <c r="B51"/>
  <c r="A51"/>
  <c r="W50"/>
  <c r="Z50" s="1"/>
  <c r="R50"/>
  <c r="Q50"/>
  <c r="P50"/>
  <c r="O50"/>
  <c r="G50"/>
  <c r="J50" s="1"/>
  <c r="B50"/>
  <c r="A50"/>
  <c r="W49"/>
  <c r="Y49" s="1"/>
  <c r="R49"/>
  <c r="O49"/>
  <c r="Q49" s="1"/>
  <c r="G49"/>
  <c r="B49"/>
  <c r="A49"/>
  <c r="W48"/>
  <c r="Y48" s="1"/>
  <c r="O48"/>
  <c r="Q48" s="1"/>
  <c r="R48" s="1"/>
  <c r="I48"/>
  <c r="G48"/>
  <c r="J48" s="1"/>
  <c r="B48"/>
  <c r="A48"/>
  <c r="W47"/>
  <c r="Y47" s="1"/>
  <c r="O47"/>
  <c r="Q47" s="1"/>
  <c r="R47" s="1"/>
  <c r="G47"/>
  <c r="B47"/>
  <c r="A47"/>
  <c r="W46"/>
  <c r="Z46" s="1"/>
  <c r="R46"/>
  <c r="P46"/>
  <c r="O46"/>
  <c r="Q46" s="1"/>
  <c r="J46"/>
  <c r="AA46" s="1"/>
  <c r="AC46" s="1"/>
  <c r="G46"/>
  <c r="I46" s="1"/>
  <c r="B46"/>
  <c r="A46"/>
  <c r="W45"/>
  <c r="O45"/>
  <c r="G45"/>
  <c r="I45" s="1"/>
  <c r="B45"/>
  <c r="A45"/>
  <c r="W44"/>
  <c r="Z44" s="1"/>
  <c r="O44"/>
  <c r="G44"/>
  <c r="J44" s="1"/>
  <c r="B44"/>
  <c r="A44"/>
  <c r="Y43"/>
  <c r="X43"/>
  <c r="W43"/>
  <c r="Z43" s="1"/>
  <c r="O43"/>
  <c r="Q43" s="1"/>
  <c r="R43" s="1"/>
  <c r="G43"/>
  <c r="J43" s="1"/>
  <c r="B43"/>
  <c r="A43"/>
  <c r="W42"/>
  <c r="Z42" s="1"/>
  <c r="O42"/>
  <c r="G42"/>
  <c r="J42" s="1"/>
  <c r="B42"/>
  <c r="A42"/>
  <c r="W41"/>
  <c r="Z41" s="1"/>
  <c r="O41"/>
  <c r="P41" s="1"/>
  <c r="G41"/>
  <c r="J41" s="1"/>
  <c r="B41"/>
  <c r="A41"/>
  <c r="W40"/>
  <c r="Z40" s="1"/>
  <c r="O40"/>
  <c r="G40"/>
  <c r="J40" s="1"/>
  <c r="B40"/>
  <c r="A40"/>
  <c r="X39"/>
  <c r="W39"/>
  <c r="Z39" s="1"/>
  <c r="O39"/>
  <c r="P39" s="1"/>
  <c r="G39"/>
  <c r="J39" s="1"/>
  <c r="B39"/>
  <c r="A39"/>
  <c r="W38"/>
  <c r="Z38" s="1"/>
  <c r="O38"/>
  <c r="G38"/>
  <c r="J38" s="1"/>
  <c r="B38"/>
  <c r="A38"/>
  <c r="X37"/>
  <c r="W37"/>
  <c r="Z37" s="1"/>
  <c r="O37"/>
  <c r="P37" s="1"/>
  <c r="G37"/>
  <c r="J37" s="1"/>
  <c r="B37"/>
  <c r="A37"/>
  <c r="W36"/>
  <c r="Z36" s="1"/>
  <c r="O36"/>
  <c r="G36"/>
  <c r="J36" s="1"/>
  <c r="B36"/>
  <c r="A36"/>
  <c r="W35"/>
  <c r="Z35" s="1"/>
  <c r="O35"/>
  <c r="P35" s="1"/>
  <c r="G35"/>
  <c r="J35" s="1"/>
  <c r="B35"/>
  <c r="A35"/>
  <c r="Z34"/>
  <c r="W34"/>
  <c r="O34"/>
  <c r="G34"/>
  <c r="J34" s="1"/>
  <c r="B34"/>
  <c r="A34"/>
  <c r="W33"/>
  <c r="Z33" s="1"/>
  <c r="O33"/>
  <c r="P33" s="1"/>
  <c r="G33"/>
  <c r="J33" s="1"/>
  <c r="B33"/>
  <c r="A33"/>
  <c r="W32"/>
  <c r="Z32" s="1"/>
  <c r="O32"/>
  <c r="J32"/>
  <c r="G32"/>
  <c r="B32"/>
  <c r="A32"/>
  <c r="W31"/>
  <c r="Z31" s="1"/>
  <c r="O31"/>
  <c r="P31" s="1"/>
  <c r="G31"/>
  <c r="J31" s="1"/>
  <c r="B31"/>
  <c r="A31"/>
  <c r="Z30"/>
  <c r="W30"/>
  <c r="O30"/>
  <c r="J30"/>
  <c r="G30"/>
  <c r="B30"/>
  <c r="A30"/>
  <c r="Y29"/>
  <c r="X29"/>
  <c r="W29"/>
  <c r="Z29" s="1"/>
  <c r="O29"/>
  <c r="P29" s="1"/>
  <c r="G29"/>
  <c r="J29" s="1"/>
  <c r="B29"/>
  <c r="A29"/>
  <c r="W28"/>
  <c r="Z28" s="1"/>
  <c r="O28"/>
  <c r="G28"/>
  <c r="J28" s="1"/>
  <c r="B28"/>
  <c r="A28"/>
  <c r="Y27"/>
  <c r="X27"/>
  <c r="W27"/>
  <c r="Z27" s="1"/>
  <c r="O27"/>
  <c r="Q27" s="1"/>
  <c r="R27" s="1"/>
  <c r="G27"/>
  <c r="J27" s="1"/>
  <c r="B27"/>
  <c r="A27"/>
  <c r="W26"/>
  <c r="Z26" s="1"/>
  <c r="O26"/>
  <c r="G26"/>
  <c r="J26" s="1"/>
  <c r="B26"/>
  <c r="A26"/>
  <c r="W25"/>
  <c r="Z25" s="1"/>
  <c r="O25"/>
  <c r="P25" s="1"/>
  <c r="G25"/>
  <c r="J25" s="1"/>
  <c r="B25"/>
  <c r="A25"/>
  <c r="Z24"/>
  <c r="W24"/>
  <c r="O24"/>
  <c r="G24"/>
  <c r="J24" s="1"/>
  <c r="B24"/>
  <c r="A24"/>
  <c r="W23"/>
  <c r="Z23" s="1"/>
  <c r="Q23"/>
  <c r="R23" s="1"/>
  <c r="O23"/>
  <c r="P23" s="1"/>
  <c r="G23"/>
  <c r="J23" s="1"/>
  <c r="AA23" s="1"/>
  <c r="B23"/>
  <c r="A23"/>
  <c r="Z22"/>
  <c r="W22"/>
  <c r="O22"/>
  <c r="G22"/>
  <c r="J22" s="1"/>
  <c r="AA22" s="1"/>
  <c r="AC22" s="1"/>
  <c r="B22"/>
  <c r="A22"/>
  <c r="W21"/>
  <c r="Z21" s="1"/>
  <c r="O21"/>
  <c r="Q21" s="1"/>
  <c r="R21" s="1"/>
  <c r="G21"/>
  <c r="J21" s="1"/>
  <c r="AA21" s="1"/>
  <c r="B21"/>
  <c r="A21"/>
  <c r="W20"/>
  <c r="Z20" s="1"/>
  <c r="O20"/>
  <c r="G20"/>
  <c r="J20" s="1"/>
  <c r="AA20" s="1"/>
  <c r="AC20" s="1"/>
  <c r="B20"/>
  <c r="A20"/>
  <c r="W19"/>
  <c r="Z19" s="1"/>
  <c r="O19"/>
  <c r="P19" s="1"/>
  <c r="G19"/>
  <c r="J19" s="1"/>
  <c r="AA19" s="1"/>
  <c r="B19"/>
  <c r="A19"/>
  <c r="Z18"/>
  <c r="W18"/>
  <c r="O18"/>
  <c r="G18"/>
  <c r="J18" s="1"/>
  <c r="AA18" s="1"/>
  <c r="AC18" s="1"/>
  <c r="B18"/>
  <c r="A18"/>
  <c r="W17"/>
  <c r="Z17" s="1"/>
  <c r="O17"/>
  <c r="P17" s="1"/>
  <c r="G17"/>
  <c r="J17" s="1"/>
  <c r="AA17" s="1"/>
  <c r="B17"/>
  <c r="A17"/>
  <c r="Z16"/>
  <c r="W16"/>
  <c r="O16"/>
  <c r="G16"/>
  <c r="J16" s="1"/>
  <c r="AA16" s="1"/>
  <c r="AC16" s="1"/>
  <c r="B16"/>
  <c r="A16"/>
  <c r="W15"/>
  <c r="Z15" s="1"/>
  <c r="Q15"/>
  <c r="R15" s="1"/>
  <c r="O15"/>
  <c r="P15" s="1"/>
  <c r="G15"/>
  <c r="J15" s="1"/>
  <c r="AA15" s="1"/>
  <c r="B15"/>
  <c r="A15"/>
  <c r="W14"/>
  <c r="Z14" s="1"/>
  <c r="O14"/>
  <c r="G14"/>
  <c r="J14" s="1"/>
  <c r="AA14" s="1"/>
  <c r="AC14" s="1"/>
  <c r="B14"/>
  <c r="A14"/>
  <c r="W13"/>
  <c r="Z13" s="1"/>
  <c r="P13"/>
  <c r="O13"/>
  <c r="Q13" s="1"/>
  <c r="R13" s="1"/>
  <c r="G13"/>
  <c r="J13" s="1"/>
  <c r="AA13" s="1"/>
  <c r="AC13" s="1"/>
  <c r="B13"/>
  <c r="A13"/>
  <c r="W12"/>
  <c r="X12" s="1"/>
  <c r="O12"/>
  <c r="Q12" s="1"/>
  <c r="R12" s="1"/>
  <c r="G12"/>
  <c r="J12" s="1"/>
  <c r="AA12" s="1"/>
  <c r="AC12" s="1"/>
  <c r="B12"/>
  <c r="A12"/>
  <c r="X11"/>
  <c r="W11"/>
  <c r="Z11" s="1"/>
  <c r="O11"/>
  <c r="P11" s="1"/>
  <c r="G11"/>
  <c r="H11" s="1"/>
  <c r="B11"/>
  <c r="A11"/>
  <c r="W10"/>
  <c r="Z10" s="1"/>
  <c r="O10"/>
  <c r="Q10" s="1"/>
  <c r="R10" s="1"/>
  <c r="G10"/>
  <c r="J10" s="1"/>
  <c r="AA10" s="1"/>
  <c r="AC10" s="1"/>
  <c r="B10"/>
  <c r="A10"/>
  <c r="X9"/>
  <c r="W9"/>
  <c r="Y9" s="1"/>
  <c r="O9"/>
  <c r="Q9" s="1"/>
  <c r="R9" s="1"/>
  <c r="G9"/>
  <c r="I9" s="1"/>
  <c r="B9"/>
  <c r="A9"/>
  <c r="W8"/>
  <c r="Z8" s="1"/>
  <c r="O8"/>
  <c r="Q8" s="1"/>
  <c r="R8" s="1"/>
  <c r="G8"/>
  <c r="J8" s="1"/>
  <c r="AA8" s="1"/>
  <c r="AC8" s="1"/>
  <c r="B8"/>
  <c r="A8"/>
  <c r="V7"/>
  <c r="U7"/>
  <c r="T7"/>
  <c r="N7"/>
  <c r="M7"/>
  <c r="L7"/>
  <c r="F7"/>
  <c r="E7"/>
  <c r="D7"/>
  <c r="A6"/>
  <c r="A3"/>
  <c r="A1"/>
  <c r="W77" i="57"/>
  <c r="Z77" s="1"/>
  <c r="O77"/>
  <c r="Q77" s="1"/>
  <c r="R77" s="1"/>
  <c r="G77"/>
  <c r="J77" s="1"/>
  <c r="AA77" s="1"/>
  <c r="AC77" s="1"/>
  <c r="B77"/>
  <c r="A77"/>
  <c r="W76"/>
  <c r="Y76" s="1"/>
  <c r="R76"/>
  <c r="O76"/>
  <c r="Q76" s="1"/>
  <c r="I76"/>
  <c r="G76"/>
  <c r="H76" s="1"/>
  <c r="B76"/>
  <c r="A76"/>
  <c r="W75"/>
  <c r="Z75" s="1"/>
  <c r="O75"/>
  <c r="Q75" s="1"/>
  <c r="R75" s="1"/>
  <c r="G75"/>
  <c r="J75" s="1"/>
  <c r="AA75" s="1"/>
  <c r="AC75" s="1"/>
  <c r="B75"/>
  <c r="A75"/>
  <c r="Z74"/>
  <c r="X74"/>
  <c r="W74"/>
  <c r="Y74" s="1"/>
  <c r="O74"/>
  <c r="R74" s="1"/>
  <c r="G74"/>
  <c r="H74" s="1"/>
  <c r="B74"/>
  <c r="A74"/>
  <c r="X73"/>
  <c r="W73"/>
  <c r="Z73" s="1"/>
  <c r="P73"/>
  <c r="O73"/>
  <c r="Q73" s="1"/>
  <c r="R73" s="1"/>
  <c r="G73"/>
  <c r="J73" s="1"/>
  <c r="AA73" s="1"/>
  <c r="AC73" s="1"/>
  <c r="B73"/>
  <c r="A73"/>
  <c r="W72"/>
  <c r="X72" s="1"/>
  <c r="O72"/>
  <c r="R72" s="1"/>
  <c r="G72"/>
  <c r="I72" s="1"/>
  <c r="B72"/>
  <c r="A72"/>
  <c r="W71"/>
  <c r="Z71" s="1"/>
  <c r="O71"/>
  <c r="Q71" s="1"/>
  <c r="R71" s="1"/>
  <c r="G71"/>
  <c r="J71" s="1"/>
  <c r="AA71" s="1"/>
  <c r="AC71" s="1"/>
  <c r="B71"/>
  <c r="A71"/>
  <c r="W70"/>
  <c r="Z70" s="1"/>
  <c r="O70"/>
  <c r="R70" s="1"/>
  <c r="G70"/>
  <c r="H70" s="1"/>
  <c r="B70"/>
  <c r="A70"/>
  <c r="W69"/>
  <c r="Z69" s="1"/>
  <c r="O69"/>
  <c r="Q69" s="1"/>
  <c r="R69" s="1"/>
  <c r="G69"/>
  <c r="J69" s="1"/>
  <c r="AA69" s="1"/>
  <c r="AC69" s="1"/>
  <c r="B69"/>
  <c r="A69"/>
  <c r="Z68"/>
  <c r="Y68"/>
  <c r="X68"/>
  <c r="W68"/>
  <c r="O68"/>
  <c r="R68" s="1"/>
  <c r="G68"/>
  <c r="I68" s="1"/>
  <c r="B68"/>
  <c r="A68"/>
  <c r="W67"/>
  <c r="Z67" s="1"/>
  <c r="O67"/>
  <c r="Q67" s="1"/>
  <c r="R67" s="1"/>
  <c r="G67"/>
  <c r="J67" s="1"/>
  <c r="AA67" s="1"/>
  <c r="AC67" s="1"/>
  <c r="B67"/>
  <c r="A67"/>
  <c r="W66"/>
  <c r="Y66" s="1"/>
  <c r="O66"/>
  <c r="P66" s="1"/>
  <c r="G66"/>
  <c r="J66" s="1"/>
  <c r="AA66" s="1"/>
  <c r="AC66" s="1"/>
  <c r="B66"/>
  <c r="A66"/>
  <c r="W65"/>
  <c r="Z65" s="1"/>
  <c r="P65"/>
  <c r="O65"/>
  <c r="Q65" s="1"/>
  <c r="R65" s="1"/>
  <c r="G65"/>
  <c r="J65" s="1"/>
  <c r="AA65" s="1"/>
  <c r="AC65" s="1"/>
  <c r="B65"/>
  <c r="A65"/>
  <c r="Z64"/>
  <c r="Y64"/>
  <c r="X64"/>
  <c r="W64"/>
  <c r="O64"/>
  <c r="R64" s="1"/>
  <c r="G64"/>
  <c r="I64" s="1"/>
  <c r="B64"/>
  <c r="A64"/>
  <c r="W63"/>
  <c r="Z63" s="1"/>
  <c r="O63"/>
  <c r="Q63" s="1"/>
  <c r="R63" s="1"/>
  <c r="G63"/>
  <c r="J63" s="1"/>
  <c r="AA63" s="1"/>
  <c r="AC63" s="1"/>
  <c r="B63"/>
  <c r="A63"/>
  <c r="W62"/>
  <c r="Y62" s="1"/>
  <c r="R62"/>
  <c r="O62"/>
  <c r="P62" s="1"/>
  <c r="G62"/>
  <c r="J62" s="1"/>
  <c r="AA62" s="1"/>
  <c r="AC62" s="1"/>
  <c r="B62"/>
  <c r="A62"/>
  <c r="W61"/>
  <c r="Z61" s="1"/>
  <c r="O61"/>
  <c r="Q61" s="1"/>
  <c r="R61" s="1"/>
  <c r="G61"/>
  <c r="J61" s="1"/>
  <c r="AA61" s="1"/>
  <c r="AC61" s="1"/>
  <c r="B61"/>
  <c r="A61"/>
  <c r="W60"/>
  <c r="X60" s="1"/>
  <c r="R60"/>
  <c r="O60"/>
  <c r="Q60" s="1"/>
  <c r="G60"/>
  <c r="I60" s="1"/>
  <c r="B60"/>
  <c r="A60"/>
  <c r="W59"/>
  <c r="Z59" s="1"/>
  <c r="P59"/>
  <c r="O59"/>
  <c r="Q59" s="1"/>
  <c r="R59" s="1"/>
  <c r="G59"/>
  <c r="J59" s="1"/>
  <c r="AA59" s="1"/>
  <c r="AC59" s="1"/>
  <c r="B59"/>
  <c r="A59"/>
  <c r="W58"/>
  <c r="Y58" s="1"/>
  <c r="O58"/>
  <c r="Q58" s="1"/>
  <c r="G58"/>
  <c r="J58" s="1"/>
  <c r="B58"/>
  <c r="A58"/>
  <c r="W57"/>
  <c r="Z57" s="1"/>
  <c r="O57"/>
  <c r="Q57" s="1"/>
  <c r="R57" s="1"/>
  <c r="G57"/>
  <c r="J57" s="1"/>
  <c r="B57"/>
  <c r="A57"/>
  <c r="W56"/>
  <c r="Z56" s="1"/>
  <c r="R56"/>
  <c r="P56"/>
  <c r="O56"/>
  <c r="Q56" s="1"/>
  <c r="G56"/>
  <c r="I56" s="1"/>
  <c r="B56"/>
  <c r="A56"/>
  <c r="W55"/>
  <c r="Z55" s="1"/>
  <c r="O55"/>
  <c r="Q55" s="1"/>
  <c r="R55" s="1"/>
  <c r="G55"/>
  <c r="J55" s="1"/>
  <c r="B55"/>
  <c r="A55"/>
  <c r="W54"/>
  <c r="Y54" s="1"/>
  <c r="O54"/>
  <c r="P54" s="1"/>
  <c r="J54"/>
  <c r="G54"/>
  <c r="I54" s="1"/>
  <c r="B54"/>
  <c r="A54"/>
  <c r="W53"/>
  <c r="O53"/>
  <c r="Q53" s="1"/>
  <c r="R53" s="1"/>
  <c r="G53"/>
  <c r="B53"/>
  <c r="A53"/>
  <c r="W52"/>
  <c r="Z52" s="1"/>
  <c r="Q52"/>
  <c r="O52"/>
  <c r="P52" s="1"/>
  <c r="G52"/>
  <c r="I52" s="1"/>
  <c r="B52"/>
  <c r="A52"/>
  <c r="W51"/>
  <c r="R51"/>
  <c r="O51"/>
  <c r="Q51" s="1"/>
  <c r="G51"/>
  <c r="I51" s="1"/>
  <c r="B51"/>
  <c r="A51"/>
  <c r="W50"/>
  <c r="Y50" s="1"/>
  <c r="O50"/>
  <c r="Q50" s="1"/>
  <c r="R50" s="1"/>
  <c r="G50"/>
  <c r="I50" s="1"/>
  <c r="B50"/>
  <c r="A50"/>
  <c r="W49"/>
  <c r="Y49" s="1"/>
  <c r="O49"/>
  <c r="Q49" s="1"/>
  <c r="G49"/>
  <c r="H49" s="1"/>
  <c r="B49"/>
  <c r="A49"/>
  <c r="W48"/>
  <c r="Z48" s="1"/>
  <c r="O48"/>
  <c r="P48" s="1"/>
  <c r="G48"/>
  <c r="J48" s="1"/>
  <c r="B48"/>
  <c r="A48"/>
  <c r="W47"/>
  <c r="Y47" s="1"/>
  <c r="O47"/>
  <c r="Q47" s="1"/>
  <c r="R47" s="1"/>
  <c r="G47"/>
  <c r="H47" s="1"/>
  <c r="B47"/>
  <c r="A47"/>
  <c r="W46"/>
  <c r="Z46" s="1"/>
  <c r="O46"/>
  <c r="Q46" s="1"/>
  <c r="R46" s="1"/>
  <c r="G46"/>
  <c r="I46" s="1"/>
  <c r="B46"/>
  <c r="A46"/>
  <c r="W45"/>
  <c r="Y45" s="1"/>
  <c r="O45"/>
  <c r="Q45" s="1"/>
  <c r="R45" s="1"/>
  <c r="G45"/>
  <c r="B45"/>
  <c r="A45"/>
  <c r="W44"/>
  <c r="Y44" s="1"/>
  <c r="O44"/>
  <c r="Q44" s="1"/>
  <c r="R44" s="1"/>
  <c r="G44"/>
  <c r="I44" s="1"/>
  <c r="B44"/>
  <c r="A44"/>
  <c r="W43"/>
  <c r="Y43" s="1"/>
  <c r="O43"/>
  <c r="P43" s="1"/>
  <c r="G43"/>
  <c r="J43" s="1"/>
  <c r="B43"/>
  <c r="A43"/>
  <c r="W42"/>
  <c r="Y42" s="1"/>
  <c r="O42"/>
  <c r="Q42" s="1"/>
  <c r="G42"/>
  <c r="I42" s="1"/>
  <c r="B42"/>
  <c r="A42"/>
  <c r="W41"/>
  <c r="Z41" s="1"/>
  <c r="O41"/>
  <c r="P41" s="1"/>
  <c r="G41"/>
  <c r="I41" s="1"/>
  <c r="B41"/>
  <c r="A41"/>
  <c r="W40"/>
  <c r="Y40" s="1"/>
  <c r="O40"/>
  <c r="Q40" s="1"/>
  <c r="G40"/>
  <c r="I40" s="1"/>
  <c r="B40"/>
  <c r="A40"/>
  <c r="W39"/>
  <c r="X39" s="1"/>
  <c r="O39"/>
  <c r="P39" s="1"/>
  <c r="G39"/>
  <c r="I39" s="1"/>
  <c r="B39"/>
  <c r="A39"/>
  <c r="Z38"/>
  <c r="X38"/>
  <c r="W38"/>
  <c r="Y38" s="1"/>
  <c r="O38"/>
  <c r="Q38" s="1"/>
  <c r="R38" s="1"/>
  <c r="G38"/>
  <c r="I38" s="1"/>
  <c r="B38"/>
  <c r="A38"/>
  <c r="Z37"/>
  <c r="Y37"/>
  <c r="X37"/>
  <c r="W37"/>
  <c r="O37"/>
  <c r="P37" s="1"/>
  <c r="G37"/>
  <c r="I37" s="1"/>
  <c r="B37"/>
  <c r="A37"/>
  <c r="W36"/>
  <c r="Y36" s="1"/>
  <c r="O36"/>
  <c r="Q36" s="1"/>
  <c r="R36" s="1"/>
  <c r="J36"/>
  <c r="G36"/>
  <c r="I36" s="1"/>
  <c r="B36"/>
  <c r="A36"/>
  <c r="W35"/>
  <c r="Y35" s="1"/>
  <c r="O35"/>
  <c r="R35" s="1"/>
  <c r="G35"/>
  <c r="I35" s="1"/>
  <c r="B35"/>
  <c r="A35"/>
  <c r="W34"/>
  <c r="Y34" s="1"/>
  <c r="O34"/>
  <c r="Q34" s="1"/>
  <c r="G34"/>
  <c r="I34" s="1"/>
  <c r="B34"/>
  <c r="A34"/>
  <c r="W33"/>
  <c r="Z33" s="1"/>
  <c r="O33"/>
  <c r="P33" s="1"/>
  <c r="G33"/>
  <c r="I33" s="1"/>
  <c r="B33"/>
  <c r="A33"/>
  <c r="W32"/>
  <c r="Y32" s="1"/>
  <c r="O32"/>
  <c r="Q32" s="1"/>
  <c r="G32"/>
  <c r="I32" s="1"/>
  <c r="B32"/>
  <c r="A32"/>
  <c r="W31"/>
  <c r="Y31" s="1"/>
  <c r="O31"/>
  <c r="Q31" s="1"/>
  <c r="R31" s="1"/>
  <c r="I31"/>
  <c r="G31"/>
  <c r="H31" s="1"/>
  <c r="B31"/>
  <c r="A31"/>
  <c r="W30"/>
  <c r="Y30" s="1"/>
  <c r="O30"/>
  <c r="Q30" s="1"/>
  <c r="R30" s="1"/>
  <c r="G30"/>
  <c r="I30" s="1"/>
  <c r="B30"/>
  <c r="A30"/>
  <c r="W29"/>
  <c r="Z29" s="1"/>
  <c r="O29"/>
  <c r="P29" s="1"/>
  <c r="G29"/>
  <c r="I29" s="1"/>
  <c r="B29"/>
  <c r="A29"/>
  <c r="W28"/>
  <c r="Y28" s="1"/>
  <c r="O28"/>
  <c r="Q28" s="1"/>
  <c r="R28" s="1"/>
  <c r="J28"/>
  <c r="G28"/>
  <c r="I28" s="1"/>
  <c r="B28"/>
  <c r="A28"/>
  <c r="W27"/>
  <c r="Y27" s="1"/>
  <c r="O27"/>
  <c r="P27" s="1"/>
  <c r="J27"/>
  <c r="G27"/>
  <c r="I27" s="1"/>
  <c r="B27"/>
  <c r="A27"/>
  <c r="W26"/>
  <c r="Y26" s="1"/>
  <c r="O26"/>
  <c r="Q26" s="1"/>
  <c r="G26"/>
  <c r="I26" s="1"/>
  <c r="B26"/>
  <c r="A26"/>
  <c r="Z25"/>
  <c r="X25"/>
  <c r="W25"/>
  <c r="Y25" s="1"/>
  <c r="O25"/>
  <c r="P25" s="1"/>
  <c r="G25"/>
  <c r="I25" s="1"/>
  <c r="B25"/>
  <c r="A25"/>
  <c r="W24"/>
  <c r="Y24" s="1"/>
  <c r="O24"/>
  <c r="Q24" s="1"/>
  <c r="G24"/>
  <c r="I24" s="1"/>
  <c r="B24"/>
  <c r="A24"/>
  <c r="W23"/>
  <c r="Z23" s="1"/>
  <c r="O23"/>
  <c r="Q23" s="1"/>
  <c r="R23" s="1"/>
  <c r="G23"/>
  <c r="H23" s="1"/>
  <c r="B23"/>
  <c r="A23"/>
  <c r="Z22"/>
  <c r="W22"/>
  <c r="Y22" s="1"/>
  <c r="O22"/>
  <c r="Q22" s="1"/>
  <c r="R22" s="1"/>
  <c r="G22"/>
  <c r="I22" s="1"/>
  <c r="B22"/>
  <c r="A22"/>
  <c r="Y21"/>
  <c r="W21"/>
  <c r="Z21" s="1"/>
  <c r="O21"/>
  <c r="P21" s="1"/>
  <c r="G21"/>
  <c r="I21" s="1"/>
  <c r="B21"/>
  <c r="A21"/>
  <c r="W20"/>
  <c r="Y20" s="1"/>
  <c r="O20"/>
  <c r="Q20" s="1"/>
  <c r="R20" s="1"/>
  <c r="G20"/>
  <c r="I20" s="1"/>
  <c r="B20"/>
  <c r="A20"/>
  <c r="W19"/>
  <c r="Y19" s="1"/>
  <c r="O19"/>
  <c r="P19" s="1"/>
  <c r="G19"/>
  <c r="I19" s="1"/>
  <c r="B19"/>
  <c r="A19"/>
  <c r="W18"/>
  <c r="Y18" s="1"/>
  <c r="O18"/>
  <c r="Q18" s="1"/>
  <c r="G18"/>
  <c r="I18" s="1"/>
  <c r="B18"/>
  <c r="A18"/>
  <c r="W17"/>
  <c r="Z17" s="1"/>
  <c r="O17"/>
  <c r="Q17" s="1"/>
  <c r="R17" s="1"/>
  <c r="G17"/>
  <c r="I17" s="1"/>
  <c r="B17"/>
  <c r="A17"/>
  <c r="W16"/>
  <c r="Y16" s="1"/>
  <c r="O16"/>
  <c r="Q16" s="1"/>
  <c r="G16"/>
  <c r="I16" s="1"/>
  <c r="B16"/>
  <c r="A16"/>
  <c r="W15"/>
  <c r="X15" s="1"/>
  <c r="O15"/>
  <c r="P15" s="1"/>
  <c r="G15"/>
  <c r="H15" s="1"/>
  <c r="B15"/>
  <c r="A15"/>
  <c r="W14"/>
  <c r="Z14" s="1"/>
  <c r="O14"/>
  <c r="Q14" s="1"/>
  <c r="R14" s="1"/>
  <c r="G14"/>
  <c r="J14" s="1"/>
  <c r="AA14" s="1"/>
  <c r="AC14" s="1"/>
  <c r="B14"/>
  <c r="A14"/>
  <c r="W13"/>
  <c r="X13" s="1"/>
  <c r="O13"/>
  <c r="P13" s="1"/>
  <c r="G13"/>
  <c r="H13" s="1"/>
  <c r="B13"/>
  <c r="A13"/>
  <c r="W12"/>
  <c r="Z12" s="1"/>
  <c r="O12"/>
  <c r="Q12" s="1"/>
  <c r="R12" s="1"/>
  <c r="G12"/>
  <c r="J12" s="1"/>
  <c r="AA12" s="1"/>
  <c r="AC12" s="1"/>
  <c r="B12"/>
  <c r="A12"/>
  <c r="W11"/>
  <c r="X11" s="1"/>
  <c r="O11"/>
  <c r="P11" s="1"/>
  <c r="G11"/>
  <c r="H11" s="1"/>
  <c r="B11"/>
  <c r="A11"/>
  <c r="W10"/>
  <c r="Z10" s="1"/>
  <c r="O10"/>
  <c r="Q10" s="1"/>
  <c r="R10" s="1"/>
  <c r="G10"/>
  <c r="J10" s="1"/>
  <c r="AA10" s="1"/>
  <c r="AC10" s="1"/>
  <c r="B10"/>
  <c r="A10"/>
  <c r="Z9"/>
  <c r="W9"/>
  <c r="X9" s="1"/>
  <c r="O9"/>
  <c r="P9" s="1"/>
  <c r="G9"/>
  <c r="H9" s="1"/>
  <c r="B9"/>
  <c r="A9"/>
  <c r="W8"/>
  <c r="Z8" s="1"/>
  <c r="O8"/>
  <c r="Q8" s="1"/>
  <c r="R8" s="1"/>
  <c r="G8"/>
  <c r="J8" s="1"/>
  <c r="AA8" s="1"/>
  <c r="AC8" s="1"/>
  <c r="B8"/>
  <c r="A8"/>
  <c r="V7"/>
  <c r="U7"/>
  <c r="T7"/>
  <c r="N7"/>
  <c r="M7"/>
  <c r="L7"/>
  <c r="F7"/>
  <c r="E7"/>
  <c r="D7"/>
  <c r="A6"/>
  <c r="A3"/>
  <c r="A1"/>
  <c r="W77" i="56"/>
  <c r="O77"/>
  <c r="Q77" s="1"/>
  <c r="R77" s="1"/>
  <c r="G77"/>
  <c r="B77"/>
  <c r="A77"/>
  <c r="W76"/>
  <c r="X76" s="1"/>
  <c r="O76"/>
  <c r="P76" s="1"/>
  <c r="G76"/>
  <c r="H76" s="1"/>
  <c r="B76"/>
  <c r="A76"/>
  <c r="W75"/>
  <c r="O75"/>
  <c r="Q75" s="1"/>
  <c r="R75" s="1"/>
  <c r="G75"/>
  <c r="B75"/>
  <c r="A75"/>
  <c r="W74"/>
  <c r="X74" s="1"/>
  <c r="O74"/>
  <c r="P74" s="1"/>
  <c r="G74"/>
  <c r="H74" s="1"/>
  <c r="B74"/>
  <c r="A74"/>
  <c r="W73"/>
  <c r="O73"/>
  <c r="G73"/>
  <c r="B73"/>
  <c r="A73"/>
  <c r="W72"/>
  <c r="X72" s="1"/>
  <c r="O72"/>
  <c r="P72" s="1"/>
  <c r="G72"/>
  <c r="I72" s="1"/>
  <c r="B72"/>
  <c r="A72"/>
  <c r="W71"/>
  <c r="O71"/>
  <c r="P71" s="1"/>
  <c r="G71"/>
  <c r="B71"/>
  <c r="A71"/>
  <c r="W70"/>
  <c r="Y70" s="1"/>
  <c r="O70"/>
  <c r="P70" s="1"/>
  <c r="G70"/>
  <c r="I70" s="1"/>
  <c r="B70"/>
  <c r="A70"/>
  <c r="W69"/>
  <c r="O69"/>
  <c r="G69"/>
  <c r="B69"/>
  <c r="A69"/>
  <c r="W68"/>
  <c r="Y68" s="1"/>
  <c r="O68"/>
  <c r="P68" s="1"/>
  <c r="G68"/>
  <c r="I68" s="1"/>
  <c r="B68"/>
  <c r="A68"/>
  <c r="W67"/>
  <c r="O67"/>
  <c r="P67" s="1"/>
  <c r="G67"/>
  <c r="B67"/>
  <c r="A67"/>
  <c r="W66"/>
  <c r="Y66" s="1"/>
  <c r="O66"/>
  <c r="P66" s="1"/>
  <c r="G66"/>
  <c r="I66" s="1"/>
  <c r="B66"/>
  <c r="A66"/>
  <c r="W65"/>
  <c r="O65"/>
  <c r="G65"/>
  <c r="B65"/>
  <c r="A65"/>
  <c r="W64"/>
  <c r="Y64" s="1"/>
  <c r="O64"/>
  <c r="P64" s="1"/>
  <c r="G64"/>
  <c r="I64" s="1"/>
  <c r="B64"/>
  <c r="A64"/>
  <c r="W63"/>
  <c r="O63"/>
  <c r="P63" s="1"/>
  <c r="G63"/>
  <c r="B63"/>
  <c r="A63"/>
  <c r="W62"/>
  <c r="Y62" s="1"/>
  <c r="Q62"/>
  <c r="R62" s="1"/>
  <c r="O62"/>
  <c r="P62" s="1"/>
  <c r="G62"/>
  <c r="I62" s="1"/>
  <c r="B62"/>
  <c r="A62"/>
  <c r="W61"/>
  <c r="O61"/>
  <c r="G61"/>
  <c r="B61"/>
  <c r="A61"/>
  <c r="W60"/>
  <c r="Y60" s="1"/>
  <c r="O60"/>
  <c r="P60" s="1"/>
  <c r="G60"/>
  <c r="I60" s="1"/>
  <c r="B60"/>
  <c r="A60"/>
  <c r="W59"/>
  <c r="O59"/>
  <c r="P59" s="1"/>
  <c r="G59"/>
  <c r="B59"/>
  <c r="A59"/>
  <c r="W58"/>
  <c r="Y58" s="1"/>
  <c r="O58"/>
  <c r="P58" s="1"/>
  <c r="G58"/>
  <c r="I58" s="1"/>
  <c r="B58"/>
  <c r="A58"/>
  <c r="W57"/>
  <c r="O57"/>
  <c r="G57"/>
  <c r="B57"/>
  <c r="A57"/>
  <c r="W56"/>
  <c r="Y56" s="1"/>
  <c r="O56"/>
  <c r="P56" s="1"/>
  <c r="G56"/>
  <c r="I56" s="1"/>
  <c r="B56"/>
  <c r="A56"/>
  <c r="W55"/>
  <c r="O55"/>
  <c r="P55" s="1"/>
  <c r="G55"/>
  <c r="B55"/>
  <c r="A55"/>
  <c r="W54"/>
  <c r="Y54" s="1"/>
  <c r="O54"/>
  <c r="P54" s="1"/>
  <c r="G54"/>
  <c r="I54" s="1"/>
  <c r="B54"/>
  <c r="A54"/>
  <c r="W53"/>
  <c r="O53"/>
  <c r="G53"/>
  <c r="B53"/>
  <c r="A53"/>
  <c r="W52"/>
  <c r="Y52" s="1"/>
  <c r="O52"/>
  <c r="G52"/>
  <c r="I52" s="1"/>
  <c r="B52"/>
  <c r="A52"/>
  <c r="W51"/>
  <c r="O51"/>
  <c r="P51" s="1"/>
  <c r="G51"/>
  <c r="B51"/>
  <c r="A51"/>
  <c r="W50"/>
  <c r="O50"/>
  <c r="P50" s="1"/>
  <c r="G50"/>
  <c r="B50"/>
  <c r="A50"/>
  <c r="W49"/>
  <c r="O49"/>
  <c r="P49" s="1"/>
  <c r="G49"/>
  <c r="B49"/>
  <c r="A49"/>
  <c r="W48"/>
  <c r="Y48" s="1"/>
  <c r="O48"/>
  <c r="G48"/>
  <c r="I48" s="1"/>
  <c r="B48"/>
  <c r="A48"/>
  <c r="W47"/>
  <c r="O47"/>
  <c r="P47" s="1"/>
  <c r="G47"/>
  <c r="I47" s="1"/>
  <c r="B47"/>
  <c r="A47"/>
  <c r="W46"/>
  <c r="O46"/>
  <c r="P46" s="1"/>
  <c r="G46"/>
  <c r="B46"/>
  <c r="A46"/>
  <c r="W45"/>
  <c r="O45"/>
  <c r="P45" s="1"/>
  <c r="G45"/>
  <c r="B45"/>
  <c r="A45"/>
  <c r="W44"/>
  <c r="Y44" s="1"/>
  <c r="O44"/>
  <c r="G44"/>
  <c r="I44" s="1"/>
  <c r="B44"/>
  <c r="A44"/>
  <c r="W43"/>
  <c r="O43"/>
  <c r="P43" s="1"/>
  <c r="G43"/>
  <c r="B43"/>
  <c r="A43"/>
  <c r="W42"/>
  <c r="O42"/>
  <c r="P42" s="1"/>
  <c r="G42"/>
  <c r="B42"/>
  <c r="A42"/>
  <c r="W41"/>
  <c r="O41"/>
  <c r="P41" s="1"/>
  <c r="G41"/>
  <c r="B41"/>
  <c r="A41"/>
  <c r="W40"/>
  <c r="Y40" s="1"/>
  <c r="O40"/>
  <c r="G40"/>
  <c r="I40" s="1"/>
  <c r="B40"/>
  <c r="A40"/>
  <c r="W39"/>
  <c r="O39"/>
  <c r="P39" s="1"/>
  <c r="G39"/>
  <c r="I39" s="1"/>
  <c r="B39"/>
  <c r="A39"/>
  <c r="W38"/>
  <c r="O38"/>
  <c r="P38" s="1"/>
  <c r="G38"/>
  <c r="B38"/>
  <c r="A38"/>
  <c r="W37"/>
  <c r="X37" s="1"/>
  <c r="O37"/>
  <c r="G37"/>
  <c r="B37"/>
  <c r="A37"/>
  <c r="W36"/>
  <c r="O36"/>
  <c r="Q36" s="1"/>
  <c r="R36" s="1"/>
  <c r="G36"/>
  <c r="B36"/>
  <c r="A36"/>
  <c r="W35"/>
  <c r="X35" s="1"/>
  <c r="O35"/>
  <c r="P35" s="1"/>
  <c r="G35"/>
  <c r="H35" s="1"/>
  <c r="B35"/>
  <c r="A35"/>
  <c r="W34"/>
  <c r="O34"/>
  <c r="Q34" s="1"/>
  <c r="R34" s="1"/>
  <c r="G34"/>
  <c r="B34"/>
  <c r="A34"/>
  <c r="W33"/>
  <c r="X33" s="1"/>
  <c r="O33"/>
  <c r="P33" s="1"/>
  <c r="G33"/>
  <c r="H33" s="1"/>
  <c r="B33"/>
  <c r="A33"/>
  <c r="W32"/>
  <c r="O32"/>
  <c r="Q32" s="1"/>
  <c r="R32" s="1"/>
  <c r="G32"/>
  <c r="B32"/>
  <c r="A32"/>
  <c r="W31"/>
  <c r="X31" s="1"/>
  <c r="O31"/>
  <c r="P31" s="1"/>
  <c r="G31"/>
  <c r="H31" s="1"/>
  <c r="B31"/>
  <c r="A31"/>
  <c r="W30"/>
  <c r="O30"/>
  <c r="Q30" s="1"/>
  <c r="R30" s="1"/>
  <c r="G30"/>
  <c r="B30"/>
  <c r="A30"/>
  <c r="W29"/>
  <c r="X29" s="1"/>
  <c r="O29"/>
  <c r="P29" s="1"/>
  <c r="G29"/>
  <c r="H29" s="1"/>
  <c r="B29"/>
  <c r="A29"/>
  <c r="W28"/>
  <c r="O28"/>
  <c r="Q28" s="1"/>
  <c r="R28" s="1"/>
  <c r="G28"/>
  <c r="B28"/>
  <c r="A28"/>
  <c r="W27"/>
  <c r="X27" s="1"/>
  <c r="O27"/>
  <c r="P27" s="1"/>
  <c r="G27"/>
  <c r="H27" s="1"/>
  <c r="B27"/>
  <c r="A27"/>
  <c r="W26"/>
  <c r="O26"/>
  <c r="Q26" s="1"/>
  <c r="R26" s="1"/>
  <c r="G26"/>
  <c r="B26"/>
  <c r="A26"/>
  <c r="W25"/>
  <c r="X25" s="1"/>
  <c r="O25"/>
  <c r="P25" s="1"/>
  <c r="G25"/>
  <c r="H25" s="1"/>
  <c r="B25"/>
  <c r="A25"/>
  <c r="W24"/>
  <c r="O24"/>
  <c r="Q24" s="1"/>
  <c r="R24" s="1"/>
  <c r="G24"/>
  <c r="B24"/>
  <c r="A24"/>
  <c r="W23"/>
  <c r="X23" s="1"/>
  <c r="O23"/>
  <c r="P23" s="1"/>
  <c r="G23"/>
  <c r="H23" s="1"/>
  <c r="B23"/>
  <c r="A23"/>
  <c r="W22"/>
  <c r="O22"/>
  <c r="Q22" s="1"/>
  <c r="R22" s="1"/>
  <c r="G22"/>
  <c r="B22"/>
  <c r="A22"/>
  <c r="W21"/>
  <c r="X21" s="1"/>
  <c r="O21"/>
  <c r="P21" s="1"/>
  <c r="G21"/>
  <c r="H21" s="1"/>
  <c r="B21"/>
  <c r="A21"/>
  <c r="W20"/>
  <c r="X20" s="1"/>
  <c r="O20"/>
  <c r="Q20" s="1"/>
  <c r="R20" s="1"/>
  <c r="G20"/>
  <c r="H20" s="1"/>
  <c r="B20"/>
  <c r="A20"/>
  <c r="W19"/>
  <c r="X19" s="1"/>
  <c r="O19"/>
  <c r="P19" s="1"/>
  <c r="G19"/>
  <c r="H19" s="1"/>
  <c r="B19"/>
  <c r="A19"/>
  <c r="W18"/>
  <c r="X18" s="1"/>
  <c r="O18"/>
  <c r="Q18" s="1"/>
  <c r="R18" s="1"/>
  <c r="G18"/>
  <c r="H18" s="1"/>
  <c r="B18"/>
  <c r="A18"/>
  <c r="W17"/>
  <c r="X17" s="1"/>
  <c r="O17"/>
  <c r="P17" s="1"/>
  <c r="G17"/>
  <c r="H17" s="1"/>
  <c r="B17"/>
  <c r="A17"/>
  <c r="W16"/>
  <c r="X16" s="1"/>
  <c r="O16"/>
  <c r="Q16" s="1"/>
  <c r="R16" s="1"/>
  <c r="G16"/>
  <c r="H16" s="1"/>
  <c r="B16"/>
  <c r="A16"/>
  <c r="W15"/>
  <c r="X15" s="1"/>
  <c r="O15"/>
  <c r="P15" s="1"/>
  <c r="G15"/>
  <c r="H15" s="1"/>
  <c r="B15"/>
  <c r="A15"/>
  <c r="W14"/>
  <c r="O14"/>
  <c r="P14" s="1"/>
  <c r="G14"/>
  <c r="B14"/>
  <c r="A14"/>
  <c r="W13"/>
  <c r="X13" s="1"/>
  <c r="O13"/>
  <c r="P13" s="1"/>
  <c r="G13"/>
  <c r="H13" s="1"/>
  <c r="B13"/>
  <c r="A13"/>
  <c r="Y12"/>
  <c r="W12"/>
  <c r="O12"/>
  <c r="P12" s="1"/>
  <c r="G12"/>
  <c r="B12"/>
  <c r="A12"/>
  <c r="W11"/>
  <c r="X11" s="1"/>
  <c r="O11"/>
  <c r="P11" s="1"/>
  <c r="G11"/>
  <c r="H11" s="1"/>
  <c r="B11"/>
  <c r="A11"/>
  <c r="W10"/>
  <c r="O10"/>
  <c r="P10" s="1"/>
  <c r="G10"/>
  <c r="B10"/>
  <c r="A10"/>
  <c r="W9"/>
  <c r="X9" s="1"/>
  <c r="O9"/>
  <c r="P9" s="1"/>
  <c r="G9"/>
  <c r="H9" s="1"/>
  <c r="B9"/>
  <c r="A9"/>
  <c r="W8"/>
  <c r="O8"/>
  <c r="Q8" s="1"/>
  <c r="R8" s="1"/>
  <c r="G8"/>
  <c r="B8"/>
  <c r="A8"/>
  <c r="V7"/>
  <c r="U7"/>
  <c r="T7"/>
  <c r="N7"/>
  <c r="M7"/>
  <c r="L7"/>
  <c r="F7"/>
  <c r="E7"/>
  <c r="D7"/>
  <c r="A6"/>
  <c r="A3"/>
  <c r="A1"/>
  <c r="W77" i="55"/>
  <c r="O77"/>
  <c r="Q77" s="1"/>
  <c r="R77" s="1"/>
  <c r="G77"/>
  <c r="B77"/>
  <c r="A77"/>
  <c r="W76"/>
  <c r="X76" s="1"/>
  <c r="P76"/>
  <c r="O76"/>
  <c r="Q76" s="1"/>
  <c r="R76" s="1"/>
  <c r="G76"/>
  <c r="I76" s="1"/>
  <c r="B76"/>
  <c r="A76"/>
  <c r="W75"/>
  <c r="O75"/>
  <c r="Q75" s="1"/>
  <c r="R75" s="1"/>
  <c r="G75"/>
  <c r="B75"/>
  <c r="A75"/>
  <c r="X74"/>
  <c r="W74"/>
  <c r="Y74" s="1"/>
  <c r="Z74" s="1"/>
  <c r="O74"/>
  <c r="P74" s="1"/>
  <c r="G74"/>
  <c r="I74" s="1"/>
  <c r="B74"/>
  <c r="A74"/>
  <c r="W73"/>
  <c r="O73"/>
  <c r="Q73" s="1"/>
  <c r="R73" s="1"/>
  <c r="G73"/>
  <c r="B73"/>
  <c r="A73"/>
  <c r="X72"/>
  <c r="W72"/>
  <c r="Y72" s="1"/>
  <c r="Z72" s="1"/>
  <c r="P72"/>
  <c r="O72"/>
  <c r="Q72" s="1"/>
  <c r="R72" s="1"/>
  <c r="G72"/>
  <c r="I72" s="1"/>
  <c r="B72"/>
  <c r="A72"/>
  <c r="W71"/>
  <c r="O71"/>
  <c r="Q71" s="1"/>
  <c r="R71" s="1"/>
  <c r="G71"/>
  <c r="B71"/>
  <c r="A71"/>
  <c r="W70"/>
  <c r="Y70" s="1"/>
  <c r="Z70" s="1"/>
  <c r="Q70"/>
  <c r="O70"/>
  <c r="G70"/>
  <c r="B70"/>
  <c r="A70"/>
  <c r="W69"/>
  <c r="O69"/>
  <c r="Q69" s="1"/>
  <c r="R69" s="1"/>
  <c r="G69"/>
  <c r="B69"/>
  <c r="A69"/>
  <c r="Y68"/>
  <c r="Z68" s="1"/>
  <c r="W68"/>
  <c r="X68" s="1"/>
  <c r="O68"/>
  <c r="Q68" s="1"/>
  <c r="G68"/>
  <c r="H68" s="1"/>
  <c r="B68"/>
  <c r="A68"/>
  <c r="W67"/>
  <c r="X67" s="1"/>
  <c r="O67"/>
  <c r="Q67" s="1"/>
  <c r="R67" s="1"/>
  <c r="G67"/>
  <c r="H67" s="1"/>
  <c r="B67"/>
  <c r="A67"/>
  <c r="W66"/>
  <c r="X66" s="1"/>
  <c r="Q66"/>
  <c r="O66"/>
  <c r="G66"/>
  <c r="I66" s="1"/>
  <c r="B66"/>
  <c r="A66"/>
  <c r="W65"/>
  <c r="X65" s="1"/>
  <c r="O65"/>
  <c r="Q65" s="1"/>
  <c r="R65" s="1"/>
  <c r="G65"/>
  <c r="B65"/>
  <c r="A65"/>
  <c r="W64"/>
  <c r="Y64" s="1"/>
  <c r="Z64" s="1"/>
  <c r="O64"/>
  <c r="Q64" s="1"/>
  <c r="G64"/>
  <c r="I64" s="1"/>
  <c r="J64" s="1"/>
  <c r="AA64" s="1"/>
  <c r="AC64" s="1"/>
  <c r="B64"/>
  <c r="A64"/>
  <c r="W63"/>
  <c r="X63" s="1"/>
  <c r="O63"/>
  <c r="Q63" s="1"/>
  <c r="R63" s="1"/>
  <c r="G63"/>
  <c r="B63"/>
  <c r="A63"/>
  <c r="W62"/>
  <c r="X62" s="1"/>
  <c r="Q62"/>
  <c r="O62"/>
  <c r="G62"/>
  <c r="H62" s="1"/>
  <c r="B62"/>
  <c r="A62"/>
  <c r="W61"/>
  <c r="X61" s="1"/>
  <c r="O61"/>
  <c r="Q61" s="1"/>
  <c r="R61" s="1"/>
  <c r="G61"/>
  <c r="H61" s="1"/>
  <c r="B61"/>
  <c r="A61"/>
  <c r="X60"/>
  <c r="W60"/>
  <c r="Q60"/>
  <c r="O60"/>
  <c r="R60" s="1"/>
  <c r="G60"/>
  <c r="I60" s="1"/>
  <c r="J60" s="1"/>
  <c r="AA60" s="1"/>
  <c r="AC60" s="1"/>
  <c r="B60"/>
  <c r="A60"/>
  <c r="W59"/>
  <c r="X59" s="1"/>
  <c r="O59"/>
  <c r="Q59" s="1"/>
  <c r="R59" s="1"/>
  <c r="G59"/>
  <c r="B59"/>
  <c r="A59"/>
  <c r="W58"/>
  <c r="X58" s="1"/>
  <c r="O58"/>
  <c r="Q58" s="1"/>
  <c r="G58"/>
  <c r="H58" s="1"/>
  <c r="B58"/>
  <c r="A58"/>
  <c r="W57"/>
  <c r="O57"/>
  <c r="Q57" s="1"/>
  <c r="R57" s="1"/>
  <c r="G57"/>
  <c r="B57"/>
  <c r="A57"/>
  <c r="W56"/>
  <c r="X56" s="1"/>
  <c r="P56"/>
  <c r="O56"/>
  <c r="Q56" s="1"/>
  <c r="R56" s="1"/>
  <c r="G56"/>
  <c r="I56" s="1"/>
  <c r="J56" s="1"/>
  <c r="B56"/>
  <c r="A56"/>
  <c r="W55"/>
  <c r="X55" s="1"/>
  <c r="O55"/>
  <c r="Q55" s="1"/>
  <c r="R55" s="1"/>
  <c r="G55"/>
  <c r="H55" s="1"/>
  <c r="B55"/>
  <c r="A55"/>
  <c r="W54"/>
  <c r="Y54" s="1"/>
  <c r="Z54" s="1"/>
  <c r="P54"/>
  <c r="O54"/>
  <c r="Q54" s="1"/>
  <c r="R54" s="1"/>
  <c r="G54"/>
  <c r="I54" s="1"/>
  <c r="B54"/>
  <c r="A54"/>
  <c r="W53"/>
  <c r="X53" s="1"/>
  <c r="O53"/>
  <c r="Q53" s="1"/>
  <c r="R53" s="1"/>
  <c r="G53"/>
  <c r="H53" s="1"/>
  <c r="B53"/>
  <c r="A53"/>
  <c r="W52"/>
  <c r="Y52" s="1"/>
  <c r="P52"/>
  <c r="O52"/>
  <c r="Q52" s="1"/>
  <c r="R52" s="1"/>
  <c r="G52"/>
  <c r="I52" s="1"/>
  <c r="B52"/>
  <c r="A52"/>
  <c r="W51"/>
  <c r="Y51" s="1"/>
  <c r="O51"/>
  <c r="Q51" s="1"/>
  <c r="G51"/>
  <c r="I51" s="1"/>
  <c r="B51"/>
  <c r="A51"/>
  <c r="W50"/>
  <c r="X50" s="1"/>
  <c r="O50"/>
  <c r="Q50" s="1"/>
  <c r="R50" s="1"/>
  <c r="G50"/>
  <c r="I50" s="1"/>
  <c r="B50"/>
  <c r="A50"/>
  <c r="W49"/>
  <c r="Y49" s="1"/>
  <c r="Z49" s="1"/>
  <c r="R49"/>
  <c r="O49"/>
  <c r="Q49" s="1"/>
  <c r="G49"/>
  <c r="B49"/>
  <c r="A49"/>
  <c r="W48"/>
  <c r="X48" s="1"/>
  <c r="O48"/>
  <c r="P48" s="1"/>
  <c r="G48"/>
  <c r="B48"/>
  <c r="A48"/>
  <c r="W47"/>
  <c r="Y47" s="1"/>
  <c r="O47"/>
  <c r="G47"/>
  <c r="I47" s="1"/>
  <c r="B47"/>
  <c r="A47"/>
  <c r="W46"/>
  <c r="O46"/>
  <c r="P46" s="1"/>
  <c r="G46"/>
  <c r="B46"/>
  <c r="A46"/>
  <c r="W45"/>
  <c r="O45"/>
  <c r="Q45" s="1"/>
  <c r="R45" s="1"/>
  <c r="G45"/>
  <c r="I45" s="1"/>
  <c r="B45"/>
  <c r="A45"/>
  <c r="X44"/>
  <c r="W44"/>
  <c r="Y44" s="1"/>
  <c r="O44"/>
  <c r="Q44" s="1"/>
  <c r="R44" s="1"/>
  <c r="G44"/>
  <c r="I44" s="1"/>
  <c r="B44"/>
  <c r="A44"/>
  <c r="W43"/>
  <c r="Y43" s="1"/>
  <c r="Z43" s="1"/>
  <c r="O43"/>
  <c r="G43"/>
  <c r="B43"/>
  <c r="A43"/>
  <c r="W42"/>
  <c r="Y42" s="1"/>
  <c r="O42"/>
  <c r="Q42" s="1"/>
  <c r="R42" s="1"/>
  <c r="G42"/>
  <c r="I42" s="1"/>
  <c r="B42"/>
  <c r="A42"/>
  <c r="W41"/>
  <c r="O41"/>
  <c r="G41"/>
  <c r="B41"/>
  <c r="A41"/>
  <c r="X40"/>
  <c r="W40"/>
  <c r="Y40" s="1"/>
  <c r="Z40" s="1"/>
  <c r="O40"/>
  <c r="Q40" s="1"/>
  <c r="R40" s="1"/>
  <c r="G40"/>
  <c r="I40" s="1"/>
  <c r="J40" s="1"/>
  <c r="B40"/>
  <c r="A40"/>
  <c r="W39"/>
  <c r="O39"/>
  <c r="Q39" s="1"/>
  <c r="R39" s="1"/>
  <c r="G39"/>
  <c r="B39"/>
  <c r="A39"/>
  <c r="Z38"/>
  <c r="X38"/>
  <c r="W38"/>
  <c r="Y38" s="1"/>
  <c r="O38"/>
  <c r="Q38" s="1"/>
  <c r="R38" s="1"/>
  <c r="G38"/>
  <c r="I38" s="1"/>
  <c r="J38" s="1"/>
  <c r="B38"/>
  <c r="A38"/>
  <c r="W37"/>
  <c r="X37" s="1"/>
  <c r="O37"/>
  <c r="P37" s="1"/>
  <c r="G37"/>
  <c r="H37" s="1"/>
  <c r="B37"/>
  <c r="A37"/>
  <c r="Z36"/>
  <c r="W36"/>
  <c r="Y36" s="1"/>
  <c r="O36"/>
  <c r="Q36" s="1"/>
  <c r="R36" s="1"/>
  <c r="G36"/>
  <c r="I36" s="1"/>
  <c r="B36"/>
  <c r="A36"/>
  <c r="W35"/>
  <c r="X35" s="1"/>
  <c r="O35"/>
  <c r="G35"/>
  <c r="I35" s="1"/>
  <c r="J35" s="1"/>
  <c r="B35"/>
  <c r="A35"/>
  <c r="W34"/>
  <c r="Y34" s="1"/>
  <c r="O34"/>
  <c r="Q34" s="1"/>
  <c r="G34"/>
  <c r="I34" s="1"/>
  <c r="B34"/>
  <c r="A34"/>
  <c r="X33"/>
  <c r="W33"/>
  <c r="Y33" s="1"/>
  <c r="Z33" s="1"/>
  <c r="O33"/>
  <c r="G33"/>
  <c r="I33" s="1"/>
  <c r="B33"/>
  <c r="A33"/>
  <c r="Z32"/>
  <c r="W32"/>
  <c r="Y32" s="1"/>
  <c r="O32"/>
  <c r="Q32" s="1"/>
  <c r="R32" s="1"/>
  <c r="G32"/>
  <c r="I32" s="1"/>
  <c r="B32"/>
  <c r="A32"/>
  <c r="Y31"/>
  <c r="W31"/>
  <c r="X31" s="1"/>
  <c r="O31"/>
  <c r="P31" s="1"/>
  <c r="G31"/>
  <c r="B31"/>
  <c r="A31"/>
  <c r="W30"/>
  <c r="Y30" s="1"/>
  <c r="O30"/>
  <c r="Q30" s="1"/>
  <c r="R30" s="1"/>
  <c r="G30"/>
  <c r="I30" s="1"/>
  <c r="B30"/>
  <c r="A30"/>
  <c r="Z29"/>
  <c r="Y29"/>
  <c r="X29"/>
  <c r="W29"/>
  <c r="O29"/>
  <c r="Q29" s="1"/>
  <c r="R29" s="1"/>
  <c r="G29"/>
  <c r="B29"/>
  <c r="A29"/>
  <c r="W28"/>
  <c r="Y28" s="1"/>
  <c r="O28"/>
  <c r="Q28" s="1"/>
  <c r="R28" s="1"/>
  <c r="G28"/>
  <c r="I28" s="1"/>
  <c r="B28"/>
  <c r="A28"/>
  <c r="X27"/>
  <c r="W27"/>
  <c r="Y27" s="1"/>
  <c r="Z27" s="1"/>
  <c r="O27"/>
  <c r="P27" s="1"/>
  <c r="G27"/>
  <c r="B27"/>
  <c r="A27"/>
  <c r="W26"/>
  <c r="Y26" s="1"/>
  <c r="O26"/>
  <c r="Q26" s="1"/>
  <c r="R26" s="1"/>
  <c r="G26"/>
  <c r="I26" s="1"/>
  <c r="B26"/>
  <c r="A26"/>
  <c r="Z25"/>
  <c r="X25"/>
  <c r="W25"/>
  <c r="Y25" s="1"/>
  <c r="O25"/>
  <c r="P25" s="1"/>
  <c r="G25"/>
  <c r="H25" s="1"/>
  <c r="B25"/>
  <c r="A25"/>
  <c r="W24"/>
  <c r="Y24" s="1"/>
  <c r="O24"/>
  <c r="Q24" s="1"/>
  <c r="G24"/>
  <c r="I24" s="1"/>
  <c r="J24" s="1"/>
  <c r="B24"/>
  <c r="A24"/>
  <c r="Y23"/>
  <c r="W23"/>
  <c r="X23" s="1"/>
  <c r="O23"/>
  <c r="P23" s="1"/>
  <c r="G23"/>
  <c r="B23"/>
  <c r="A23"/>
  <c r="W22"/>
  <c r="Y22" s="1"/>
  <c r="Z22" s="1"/>
  <c r="O22"/>
  <c r="Q22" s="1"/>
  <c r="G22"/>
  <c r="I22" s="1"/>
  <c r="B22"/>
  <c r="A22"/>
  <c r="W21"/>
  <c r="X21" s="1"/>
  <c r="O21"/>
  <c r="G21"/>
  <c r="H21" s="1"/>
  <c r="B21"/>
  <c r="A21"/>
  <c r="W20"/>
  <c r="Y20" s="1"/>
  <c r="O20"/>
  <c r="Q20" s="1"/>
  <c r="R20" s="1"/>
  <c r="G20"/>
  <c r="I20" s="1"/>
  <c r="B20"/>
  <c r="A20"/>
  <c r="W19"/>
  <c r="X19" s="1"/>
  <c r="O19"/>
  <c r="Q19" s="1"/>
  <c r="R19" s="1"/>
  <c r="G19"/>
  <c r="H19" s="1"/>
  <c r="B19"/>
  <c r="A19"/>
  <c r="W18"/>
  <c r="Y18" s="1"/>
  <c r="O18"/>
  <c r="Q18" s="1"/>
  <c r="R18" s="1"/>
  <c r="G18"/>
  <c r="I18" s="1"/>
  <c r="B18"/>
  <c r="A18"/>
  <c r="W17"/>
  <c r="X17" s="1"/>
  <c r="O17"/>
  <c r="P17" s="1"/>
  <c r="G17"/>
  <c r="I17" s="1"/>
  <c r="J17" s="1"/>
  <c r="AA17" s="1"/>
  <c r="AC17" s="1"/>
  <c r="B17"/>
  <c r="A17"/>
  <c r="W16"/>
  <c r="Y16" s="1"/>
  <c r="O16"/>
  <c r="Q16" s="1"/>
  <c r="G16"/>
  <c r="I16" s="1"/>
  <c r="B16"/>
  <c r="A16"/>
  <c r="W15"/>
  <c r="Y15" s="1"/>
  <c r="P15"/>
  <c r="O15"/>
  <c r="Q15" s="1"/>
  <c r="R15" s="1"/>
  <c r="G15"/>
  <c r="I15" s="1"/>
  <c r="B15"/>
  <c r="A15"/>
  <c r="Y14"/>
  <c r="W14"/>
  <c r="Q14"/>
  <c r="O14"/>
  <c r="P14" s="1"/>
  <c r="G14"/>
  <c r="I14" s="1"/>
  <c r="J14" s="1"/>
  <c r="AA14" s="1"/>
  <c r="AC14" s="1"/>
  <c r="B14"/>
  <c r="A14"/>
  <c r="W13"/>
  <c r="Y13" s="1"/>
  <c r="O13"/>
  <c r="Q13" s="1"/>
  <c r="R13" s="1"/>
  <c r="G13"/>
  <c r="I13" s="1"/>
  <c r="B13"/>
  <c r="A13"/>
  <c r="W12"/>
  <c r="Q12"/>
  <c r="O12"/>
  <c r="P12" s="1"/>
  <c r="G12"/>
  <c r="B12"/>
  <c r="A12"/>
  <c r="W11"/>
  <c r="Y11" s="1"/>
  <c r="O11"/>
  <c r="Q11" s="1"/>
  <c r="R11" s="1"/>
  <c r="G11"/>
  <c r="I11" s="1"/>
  <c r="B11"/>
  <c r="A11"/>
  <c r="W10"/>
  <c r="Q10"/>
  <c r="O10"/>
  <c r="P10" s="1"/>
  <c r="G10"/>
  <c r="H10" s="1"/>
  <c r="B10"/>
  <c r="A10"/>
  <c r="X9"/>
  <c r="W9"/>
  <c r="Y9" s="1"/>
  <c r="O9"/>
  <c r="Q9" s="1"/>
  <c r="R9" s="1"/>
  <c r="G9"/>
  <c r="I9" s="1"/>
  <c r="J9" s="1"/>
  <c r="AA9" s="1"/>
  <c r="AC9" s="1"/>
  <c r="B9"/>
  <c r="A9"/>
  <c r="W8"/>
  <c r="Q8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54"/>
  <c r="O77"/>
  <c r="Q77" s="1"/>
  <c r="R77" s="1"/>
  <c r="G77"/>
  <c r="B77"/>
  <c r="A77"/>
  <c r="W76"/>
  <c r="O76"/>
  <c r="Q76" s="1"/>
  <c r="R76" s="1"/>
  <c r="G76"/>
  <c r="B76"/>
  <c r="A76"/>
  <c r="W75"/>
  <c r="O75"/>
  <c r="Q75" s="1"/>
  <c r="R75" s="1"/>
  <c r="G75"/>
  <c r="B75"/>
  <c r="A75"/>
  <c r="W74"/>
  <c r="X74" s="1"/>
  <c r="O74"/>
  <c r="P74" s="1"/>
  <c r="G74"/>
  <c r="H74" s="1"/>
  <c r="B74"/>
  <c r="A74"/>
  <c r="W73"/>
  <c r="O73"/>
  <c r="Q73" s="1"/>
  <c r="R73" s="1"/>
  <c r="G73"/>
  <c r="B73"/>
  <c r="A73"/>
  <c r="W72"/>
  <c r="O72"/>
  <c r="Q72" s="1"/>
  <c r="R72" s="1"/>
  <c r="G72"/>
  <c r="B72"/>
  <c r="A72"/>
  <c r="W71"/>
  <c r="O71"/>
  <c r="Q71" s="1"/>
  <c r="R71" s="1"/>
  <c r="G71"/>
  <c r="B71"/>
  <c r="A71"/>
  <c r="Y70"/>
  <c r="W70"/>
  <c r="X70" s="1"/>
  <c r="O70"/>
  <c r="Q70" s="1"/>
  <c r="R70" s="1"/>
  <c r="G70"/>
  <c r="B70"/>
  <c r="A70"/>
  <c r="W69"/>
  <c r="O69"/>
  <c r="Q69" s="1"/>
  <c r="R69" s="1"/>
  <c r="G69"/>
  <c r="B69"/>
  <c r="A69"/>
  <c r="W68"/>
  <c r="O68"/>
  <c r="P68" s="1"/>
  <c r="G68"/>
  <c r="H68" s="1"/>
  <c r="B68"/>
  <c r="A68"/>
  <c r="W67"/>
  <c r="O67"/>
  <c r="Q67" s="1"/>
  <c r="R67" s="1"/>
  <c r="G67"/>
  <c r="B67"/>
  <c r="A67"/>
  <c r="Y66"/>
  <c r="W66"/>
  <c r="X66" s="1"/>
  <c r="O66"/>
  <c r="P66" s="1"/>
  <c r="G66"/>
  <c r="H66" s="1"/>
  <c r="B66"/>
  <c r="A66"/>
  <c r="W65"/>
  <c r="O65"/>
  <c r="Q65" s="1"/>
  <c r="R65" s="1"/>
  <c r="G65"/>
  <c r="B65"/>
  <c r="A65"/>
  <c r="W64"/>
  <c r="Y64" s="1"/>
  <c r="O64"/>
  <c r="P64" s="1"/>
  <c r="G64"/>
  <c r="H64" s="1"/>
  <c r="B64"/>
  <c r="A64"/>
  <c r="W63"/>
  <c r="O63"/>
  <c r="Q63" s="1"/>
  <c r="R63" s="1"/>
  <c r="G63"/>
  <c r="B63"/>
  <c r="A63"/>
  <c r="W62"/>
  <c r="X62" s="1"/>
  <c r="Q62"/>
  <c r="R62" s="1"/>
  <c r="O62"/>
  <c r="P62" s="1"/>
  <c r="H62"/>
  <c r="G62"/>
  <c r="I62" s="1"/>
  <c r="B62"/>
  <c r="A62"/>
  <c r="W61"/>
  <c r="O61"/>
  <c r="Q61" s="1"/>
  <c r="R61" s="1"/>
  <c r="G61"/>
  <c r="B61"/>
  <c r="A61"/>
  <c r="W60"/>
  <c r="Y60" s="1"/>
  <c r="O60"/>
  <c r="P60" s="1"/>
  <c r="G60"/>
  <c r="I60" s="1"/>
  <c r="B60"/>
  <c r="A60"/>
  <c r="W59"/>
  <c r="O59"/>
  <c r="Q59" s="1"/>
  <c r="R59" s="1"/>
  <c r="G59"/>
  <c r="B59"/>
  <c r="A59"/>
  <c r="W58"/>
  <c r="X58" s="1"/>
  <c r="O58"/>
  <c r="Q58" s="1"/>
  <c r="R58" s="1"/>
  <c r="G58"/>
  <c r="H58" s="1"/>
  <c r="B58"/>
  <c r="A58"/>
  <c r="W57"/>
  <c r="O57"/>
  <c r="Q57" s="1"/>
  <c r="R57" s="1"/>
  <c r="G57"/>
  <c r="B57"/>
  <c r="A57"/>
  <c r="W56"/>
  <c r="Y56" s="1"/>
  <c r="O56"/>
  <c r="P56" s="1"/>
  <c r="G56"/>
  <c r="H56" s="1"/>
  <c r="B56"/>
  <c r="A56"/>
  <c r="W55"/>
  <c r="O55"/>
  <c r="Q55" s="1"/>
  <c r="R55" s="1"/>
  <c r="G55"/>
  <c r="B55"/>
  <c r="A55"/>
  <c r="W54"/>
  <c r="X54" s="1"/>
  <c r="P54"/>
  <c r="O54"/>
  <c r="Q54" s="1"/>
  <c r="R54" s="1"/>
  <c r="G54"/>
  <c r="H54" s="1"/>
  <c r="B54"/>
  <c r="A54"/>
  <c r="W53"/>
  <c r="X53" s="1"/>
  <c r="O53"/>
  <c r="G53"/>
  <c r="H53" s="1"/>
  <c r="B53"/>
  <c r="A53"/>
  <c r="W52"/>
  <c r="X52" s="1"/>
  <c r="O52"/>
  <c r="P52" s="1"/>
  <c r="G52"/>
  <c r="H52" s="1"/>
  <c r="B52"/>
  <c r="A52"/>
  <c r="W51"/>
  <c r="O51"/>
  <c r="Q51" s="1"/>
  <c r="R51" s="1"/>
  <c r="G51"/>
  <c r="H51" s="1"/>
  <c r="B51"/>
  <c r="A51"/>
  <c r="W50"/>
  <c r="Y50" s="1"/>
  <c r="Z50" s="1"/>
  <c r="Q50"/>
  <c r="R50" s="1"/>
  <c r="P50"/>
  <c r="O50"/>
  <c r="G50"/>
  <c r="I50" s="1"/>
  <c r="J50" s="1"/>
  <c r="AA50" s="1"/>
  <c r="B50"/>
  <c r="A50"/>
  <c r="W49"/>
  <c r="O49"/>
  <c r="Q49" s="1"/>
  <c r="R49" s="1"/>
  <c r="G49"/>
  <c r="B49"/>
  <c r="A49"/>
  <c r="W48"/>
  <c r="Y48" s="1"/>
  <c r="Z48" s="1"/>
  <c r="O48"/>
  <c r="P48" s="1"/>
  <c r="G48"/>
  <c r="I48" s="1"/>
  <c r="B48"/>
  <c r="A48"/>
  <c r="W47"/>
  <c r="X47" s="1"/>
  <c r="O47"/>
  <c r="G47"/>
  <c r="I47" s="1"/>
  <c r="B47"/>
  <c r="A47"/>
  <c r="W46"/>
  <c r="Y46" s="1"/>
  <c r="Z46" s="1"/>
  <c r="Q46"/>
  <c r="R46" s="1"/>
  <c r="O46"/>
  <c r="P46" s="1"/>
  <c r="G46"/>
  <c r="H46" s="1"/>
  <c r="B46"/>
  <c r="A46"/>
  <c r="W45"/>
  <c r="O45"/>
  <c r="Q45" s="1"/>
  <c r="G45"/>
  <c r="I45" s="1"/>
  <c r="J45" s="1"/>
  <c r="B45"/>
  <c r="A45"/>
  <c r="W44"/>
  <c r="X44" s="1"/>
  <c r="O44"/>
  <c r="P44" s="1"/>
  <c r="G44"/>
  <c r="H44" s="1"/>
  <c r="B44"/>
  <c r="A44"/>
  <c r="W43"/>
  <c r="O43"/>
  <c r="Q43" s="1"/>
  <c r="R43" s="1"/>
  <c r="G43"/>
  <c r="B43"/>
  <c r="A43"/>
  <c r="W42"/>
  <c r="X42" s="1"/>
  <c r="O42"/>
  <c r="P42" s="1"/>
  <c r="G42"/>
  <c r="H42" s="1"/>
  <c r="B42"/>
  <c r="A42"/>
  <c r="W41"/>
  <c r="O41"/>
  <c r="Q41" s="1"/>
  <c r="R41" s="1"/>
  <c r="G41"/>
  <c r="B41"/>
  <c r="A41"/>
  <c r="W40"/>
  <c r="X40" s="1"/>
  <c r="O40"/>
  <c r="P40" s="1"/>
  <c r="G40"/>
  <c r="H40" s="1"/>
  <c r="B40"/>
  <c r="A40"/>
  <c r="W39"/>
  <c r="O39"/>
  <c r="Q39" s="1"/>
  <c r="R39" s="1"/>
  <c r="G39"/>
  <c r="B39"/>
  <c r="A39"/>
  <c r="W38"/>
  <c r="X38" s="1"/>
  <c r="O38"/>
  <c r="P38" s="1"/>
  <c r="G38"/>
  <c r="H38" s="1"/>
  <c r="B38"/>
  <c r="A38"/>
  <c r="W37"/>
  <c r="O37"/>
  <c r="Q37" s="1"/>
  <c r="R37" s="1"/>
  <c r="G37"/>
  <c r="B37"/>
  <c r="A37"/>
  <c r="W36"/>
  <c r="X36" s="1"/>
  <c r="O36"/>
  <c r="P36" s="1"/>
  <c r="G36"/>
  <c r="H36" s="1"/>
  <c r="B36"/>
  <c r="A36"/>
  <c r="W35"/>
  <c r="O35"/>
  <c r="Q35" s="1"/>
  <c r="R35" s="1"/>
  <c r="G35"/>
  <c r="B35"/>
  <c r="A35"/>
  <c r="W34"/>
  <c r="X34" s="1"/>
  <c r="O34"/>
  <c r="P34" s="1"/>
  <c r="G34"/>
  <c r="H34" s="1"/>
  <c r="B34"/>
  <c r="A34"/>
  <c r="W33"/>
  <c r="O33"/>
  <c r="Q33" s="1"/>
  <c r="R33" s="1"/>
  <c r="G33"/>
  <c r="B33"/>
  <c r="A33"/>
  <c r="W32"/>
  <c r="X32" s="1"/>
  <c r="O32"/>
  <c r="P32" s="1"/>
  <c r="G32"/>
  <c r="H32" s="1"/>
  <c r="B32"/>
  <c r="A32"/>
  <c r="W31"/>
  <c r="O31"/>
  <c r="P31" s="1"/>
  <c r="G31"/>
  <c r="B31"/>
  <c r="A31"/>
  <c r="W30"/>
  <c r="X30" s="1"/>
  <c r="O30"/>
  <c r="P30" s="1"/>
  <c r="G30"/>
  <c r="H30" s="1"/>
  <c r="B30"/>
  <c r="A30"/>
  <c r="W29"/>
  <c r="O29"/>
  <c r="P29" s="1"/>
  <c r="G29"/>
  <c r="B29"/>
  <c r="A29"/>
  <c r="W28"/>
  <c r="X28" s="1"/>
  <c r="O28"/>
  <c r="P28" s="1"/>
  <c r="G28"/>
  <c r="H28" s="1"/>
  <c r="B28"/>
  <c r="A28"/>
  <c r="W27"/>
  <c r="O27"/>
  <c r="Q27" s="1"/>
  <c r="R27" s="1"/>
  <c r="G27"/>
  <c r="B27"/>
  <c r="A27"/>
  <c r="W26"/>
  <c r="X26" s="1"/>
  <c r="O26"/>
  <c r="P26" s="1"/>
  <c r="G26"/>
  <c r="H26" s="1"/>
  <c r="B26"/>
  <c r="A26"/>
  <c r="W25"/>
  <c r="O25"/>
  <c r="Q25" s="1"/>
  <c r="R25" s="1"/>
  <c r="G25"/>
  <c r="B25"/>
  <c r="A25"/>
  <c r="W24"/>
  <c r="X24" s="1"/>
  <c r="O24"/>
  <c r="P24" s="1"/>
  <c r="G24"/>
  <c r="H24" s="1"/>
  <c r="B24"/>
  <c r="A24"/>
  <c r="W23"/>
  <c r="O23"/>
  <c r="Q23" s="1"/>
  <c r="R23" s="1"/>
  <c r="G23"/>
  <c r="B23"/>
  <c r="A23"/>
  <c r="W22"/>
  <c r="X22" s="1"/>
  <c r="O22"/>
  <c r="P22" s="1"/>
  <c r="G22"/>
  <c r="H22" s="1"/>
  <c r="B22"/>
  <c r="A22"/>
  <c r="W21"/>
  <c r="O21"/>
  <c r="Q21" s="1"/>
  <c r="R21" s="1"/>
  <c r="G21"/>
  <c r="B21"/>
  <c r="A21"/>
  <c r="W20"/>
  <c r="X20" s="1"/>
  <c r="O20"/>
  <c r="P20" s="1"/>
  <c r="G20"/>
  <c r="H20" s="1"/>
  <c r="B20"/>
  <c r="A20"/>
  <c r="W19"/>
  <c r="O19"/>
  <c r="Q19" s="1"/>
  <c r="R19" s="1"/>
  <c r="G19"/>
  <c r="B19"/>
  <c r="A19"/>
  <c r="W18"/>
  <c r="X18" s="1"/>
  <c r="O18"/>
  <c r="P18" s="1"/>
  <c r="G18"/>
  <c r="H18" s="1"/>
  <c r="B18"/>
  <c r="A18"/>
  <c r="W17"/>
  <c r="O17"/>
  <c r="Q17" s="1"/>
  <c r="R17" s="1"/>
  <c r="G17"/>
  <c r="B17"/>
  <c r="A17"/>
  <c r="Y16"/>
  <c r="W16"/>
  <c r="X16" s="1"/>
  <c r="Q16"/>
  <c r="R16" s="1"/>
  <c r="O16"/>
  <c r="P16" s="1"/>
  <c r="G16"/>
  <c r="H16" s="1"/>
  <c r="B16"/>
  <c r="A16"/>
  <c r="W15"/>
  <c r="O15"/>
  <c r="Q15" s="1"/>
  <c r="R15" s="1"/>
  <c r="G15"/>
  <c r="B15"/>
  <c r="A15"/>
  <c r="W14"/>
  <c r="X14" s="1"/>
  <c r="O14"/>
  <c r="P14" s="1"/>
  <c r="G14"/>
  <c r="H14" s="1"/>
  <c r="B14"/>
  <c r="A14"/>
  <c r="W13"/>
  <c r="O13"/>
  <c r="Q13" s="1"/>
  <c r="R13" s="1"/>
  <c r="G13"/>
  <c r="B13"/>
  <c r="A13"/>
  <c r="W12"/>
  <c r="X12" s="1"/>
  <c r="O12"/>
  <c r="P12" s="1"/>
  <c r="G12"/>
  <c r="H12" s="1"/>
  <c r="B12"/>
  <c r="A12"/>
  <c r="W11"/>
  <c r="O11"/>
  <c r="Q11" s="1"/>
  <c r="R11" s="1"/>
  <c r="G11"/>
  <c r="B11"/>
  <c r="A11"/>
  <c r="W10"/>
  <c r="X10" s="1"/>
  <c r="O10"/>
  <c r="P10" s="1"/>
  <c r="G10"/>
  <c r="H10" s="1"/>
  <c r="B10"/>
  <c r="A10"/>
  <c r="W9"/>
  <c r="O9"/>
  <c r="Q9" s="1"/>
  <c r="R9" s="1"/>
  <c r="G9"/>
  <c r="B9"/>
  <c r="A9"/>
  <c r="Y8"/>
  <c r="W8"/>
  <c r="X8" s="1"/>
  <c r="Q8"/>
  <c r="R8" s="1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53"/>
  <c r="X77" s="1"/>
  <c r="O77"/>
  <c r="Q77" s="1"/>
  <c r="R77" s="1"/>
  <c r="G77"/>
  <c r="H77" s="1"/>
  <c r="B77"/>
  <c r="A77"/>
  <c r="W76"/>
  <c r="X76" s="1"/>
  <c r="O76"/>
  <c r="P76" s="1"/>
  <c r="G76"/>
  <c r="H76" s="1"/>
  <c r="B76"/>
  <c r="A76"/>
  <c r="W75"/>
  <c r="X75" s="1"/>
  <c r="O75"/>
  <c r="Q75" s="1"/>
  <c r="R75" s="1"/>
  <c r="G75"/>
  <c r="H75" s="1"/>
  <c r="B75"/>
  <c r="A75"/>
  <c r="Y74"/>
  <c r="Z74" s="1"/>
  <c r="W74"/>
  <c r="X74" s="1"/>
  <c r="Q74"/>
  <c r="R74" s="1"/>
  <c r="O74"/>
  <c r="P74" s="1"/>
  <c r="G74"/>
  <c r="H74" s="1"/>
  <c r="B74"/>
  <c r="A74"/>
  <c r="W73"/>
  <c r="X73" s="1"/>
  <c r="O73"/>
  <c r="Q73" s="1"/>
  <c r="R73" s="1"/>
  <c r="G73"/>
  <c r="H73" s="1"/>
  <c r="B73"/>
  <c r="A73"/>
  <c r="W72"/>
  <c r="X72" s="1"/>
  <c r="O72"/>
  <c r="P72" s="1"/>
  <c r="G72"/>
  <c r="H72" s="1"/>
  <c r="B72"/>
  <c r="A72"/>
  <c r="W71"/>
  <c r="X71" s="1"/>
  <c r="O71"/>
  <c r="Q71" s="1"/>
  <c r="R71" s="1"/>
  <c r="G71"/>
  <c r="H71" s="1"/>
  <c r="B71"/>
  <c r="A71"/>
  <c r="W70"/>
  <c r="X70" s="1"/>
  <c r="O70"/>
  <c r="P70" s="1"/>
  <c r="G70"/>
  <c r="H70" s="1"/>
  <c r="B70"/>
  <c r="A70"/>
  <c r="W69"/>
  <c r="X69" s="1"/>
  <c r="O69"/>
  <c r="Q69" s="1"/>
  <c r="R69" s="1"/>
  <c r="G69"/>
  <c r="H69" s="1"/>
  <c r="B69"/>
  <c r="A69"/>
  <c r="W68"/>
  <c r="X68" s="1"/>
  <c r="O68"/>
  <c r="P68" s="1"/>
  <c r="G68"/>
  <c r="H68" s="1"/>
  <c r="B68"/>
  <c r="A68"/>
  <c r="W67"/>
  <c r="X67" s="1"/>
  <c r="O67"/>
  <c r="Q67" s="1"/>
  <c r="R67" s="1"/>
  <c r="G67"/>
  <c r="H67" s="1"/>
  <c r="B67"/>
  <c r="A67"/>
  <c r="W66"/>
  <c r="X66" s="1"/>
  <c r="O66"/>
  <c r="P66" s="1"/>
  <c r="G66"/>
  <c r="H66" s="1"/>
  <c r="B66"/>
  <c r="A66"/>
  <c r="W65"/>
  <c r="X65" s="1"/>
  <c r="O65"/>
  <c r="Q65" s="1"/>
  <c r="R65" s="1"/>
  <c r="G65"/>
  <c r="H65" s="1"/>
  <c r="B65"/>
  <c r="A65"/>
  <c r="W64"/>
  <c r="X64" s="1"/>
  <c r="O64"/>
  <c r="P64" s="1"/>
  <c r="G64"/>
  <c r="H64" s="1"/>
  <c r="B64"/>
  <c r="A64"/>
  <c r="W63"/>
  <c r="X63" s="1"/>
  <c r="O63"/>
  <c r="Q63" s="1"/>
  <c r="R63" s="1"/>
  <c r="G63"/>
  <c r="H63" s="1"/>
  <c r="B63"/>
  <c r="A63"/>
  <c r="W62"/>
  <c r="X62" s="1"/>
  <c r="O62"/>
  <c r="P62" s="1"/>
  <c r="G62"/>
  <c r="H62" s="1"/>
  <c r="B62"/>
  <c r="A62"/>
  <c r="W61"/>
  <c r="X61" s="1"/>
  <c r="O61"/>
  <c r="Q61" s="1"/>
  <c r="R61" s="1"/>
  <c r="G61"/>
  <c r="H61" s="1"/>
  <c r="B61"/>
  <c r="A61"/>
  <c r="W60"/>
  <c r="X60" s="1"/>
  <c r="O60"/>
  <c r="P60" s="1"/>
  <c r="I60"/>
  <c r="G60"/>
  <c r="H60" s="1"/>
  <c r="B60"/>
  <c r="A60"/>
  <c r="W59"/>
  <c r="O59"/>
  <c r="P59" s="1"/>
  <c r="G59"/>
  <c r="B59"/>
  <c r="A59"/>
  <c r="W58"/>
  <c r="X58" s="1"/>
  <c r="O58"/>
  <c r="G58"/>
  <c r="H58" s="1"/>
  <c r="B58"/>
  <c r="A58"/>
  <c r="W57"/>
  <c r="O57"/>
  <c r="Q57" s="1"/>
  <c r="R57" s="1"/>
  <c r="G57"/>
  <c r="B57"/>
  <c r="A57"/>
  <c r="W56"/>
  <c r="X56" s="1"/>
  <c r="O56"/>
  <c r="P56" s="1"/>
  <c r="G56"/>
  <c r="B56"/>
  <c r="A56"/>
  <c r="W55"/>
  <c r="X55" s="1"/>
  <c r="O55"/>
  <c r="G55"/>
  <c r="B55"/>
  <c r="A55"/>
  <c r="W54"/>
  <c r="X54" s="1"/>
  <c r="O54"/>
  <c r="P54" s="1"/>
  <c r="G54"/>
  <c r="H54" s="1"/>
  <c r="B54"/>
  <c r="A54"/>
  <c r="W53"/>
  <c r="O53"/>
  <c r="Q53" s="1"/>
  <c r="R53" s="1"/>
  <c r="G53"/>
  <c r="I53" s="1"/>
  <c r="B53"/>
  <c r="A53"/>
  <c r="W52"/>
  <c r="O52"/>
  <c r="G52"/>
  <c r="B52"/>
  <c r="A52"/>
  <c r="W51"/>
  <c r="Y51" s="1"/>
  <c r="O51"/>
  <c r="Q51" s="1"/>
  <c r="R51" s="1"/>
  <c r="G51"/>
  <c r="B51"/>
  <c r="A51"/>
  <c r="W50"/>
  <c r="O50"/>
  <c r="G50"/>
  <c r="B50"/>
  <c r="A50"/>
  <c r="W49"/>
  <c r="Y49" s="1"/>
  <c r="O49"/>
  <c r="Q49" s="1"/>
  <c r="R49" s="1"/>
  <c r="I49"/>
  <c r="G49"/>
  <c r="H49" s="1"/>
  <c r="B49"/>
  <c r="A49"/>
  <c r="W48"/>
  <c r="O48"/>
  <c r="G48"/>
  <c r="B48"/>
  <c r="A48"/>
  <c r="W47"/>
  <c r="Y47" s="1"/>
  <c r="O47"/>
  <c r="Q47" s="1"/>
  <c r="R47" s="1"/>
  <c r="H47"/>
  <c r="G47"/>
  <c r="B47"/>
  <c r="A47"/>
  <c r="W46"/>
  <c r="O46"/>
  <c r="G46"/>
  <c r="B46"/>
  <c r="A46"/>
  <c r="W45"/>
  <c r="Y45" s="1"/>
  <c r="O45"/>
  <c r="P45" s="1"/>
  <c r="G45"/>
  <c r="H45" s="1"/>
  <c r="B45"/>
  <c r="A45"/>
  <c r="W44"/>
  <c r="O44"/>
  <c r="G44"/>
  <c r="B44"/>
  <c r="A44"/>
  <c r="W43"/>
  <c r="Y43" s="1"/>
  <c r="O43"/>
  <c r="Q43" s="1"/>
  <c r="R43" s="1"/>
  <c r="H43"/>
  <c r="G43"/>
  <c r="B43"/>
  <c r="A43"/>
  <c r="W42"/>
  <c r="O42"/>
  <c r="Q42" s="1"/>
  <c r="R42" s="1"/>
  <c r="G42"/>
  <c r="B42"/>
  <c r="A42"/>
  <c r="W41"/>
  <c r="Y41" s="1"/>
  <c r="Z41" s="1"/>
  <c r="O41"/>
  <c r="Q41" s="1"/>
  <c r="R41" s="1"/>
  <c r="G41"/>
  <c r="H41" s="1"/>
  <c r="B41"/>
  <c r="A41"/>
  <c r="W40"/>
  <c r="X40" s="1"/>
  <c r="O40"/>
  <c r="Q40" s="1"/>
  <c r="R40" s="1"/>
  <c r="G40"/>
  <c r="H40" s="1"/>
  <c r="B40"/>
  <c r="A40"/>
  <c r="W39"/>
  <c r="Y39" s="1"/>
  <c r="O39"/>
  <c r="Q39" s="1"/>
  <c r="R39" s="1"/>
  <c r="H39"/>
  <c r="G39"/>
  <c r="B39"/>
  <c r="A39"/>
  <c r="X38"/>
  <c r="W38"/>
  <c r="Y38" s="1"/>
  <c r="O38"/>
  <c r="Q38" s="1"/>
  <c r="R38" s="1"/>
  <c r="H38"/>
  <c r="G38"/>
  <c r="I38" s="1"/>
  <c r="B38"/>
  <c r="A38"/>
  <c r="W37"/>
  <c r="Y37" s="1"/>
  <c r="O37"/>
  <c r="P37" s="1"/>
  <c r="G37"/>
  <c r="I37" s="1"/>
  <c r="B37"/>
  <c r="A37"/>
  <c r="W36"/>
  <c r="Y36" s="1"/>
  <c r="Z36" s="1"/>
  <c r="O36"/>
  <c r="Q36" s="1"/>
  <c r="R36" s="1"/>
  <c r="G36"/>
  <c r="I36" s="1"/>
  <c r="B36"/>
  <c r="A36"/>
  <c r="W35"/>
  <c r="O35"/>
  <c r="G35"/>
  <c r="H35" s="1"/>
  <c r="B35"/>
  <c r="A35"/>
  <c r="X34"/>
  <c r="W34"/>
  <c r="Y34" s="1"/>
  <c r="O34"/>
  <c r="Q34" s="1"/>
  <c r="R34" s="1"/>
  <c r="G34"/>
  <c r="I34" s="1"/>
  <c r="J34" s="1"/>
  <c r="B34"/>
  <c r="A34"/>
  <c r="W33"/>
  <c r="O33"/>
  <c r="Q33" s="1"/>
  <c r="R33" s="1"/>
  <c r="I33"/>
  <c r="G33"/>
  <c r="H33" s="1"/>
  <c r="B33"/>
  <c r="A33"/>
  <c r="W32"/>
  <c r="O32"/>
  <c r="Q32" s="1"/>
  <c r="R32" s="1"/>
  <c r="H32"/>
  <c r="G32"/>
  <c r="B32"/>
  <c r="A32"/>
  <c r="W31"/>
  <c r="Y31" s="1"/>
  <c r="Z31" s="1"/>
  <c r="O31"/>
  <c r="Q31" s="1"/>
  <c r="R31" s="1"/>
  <c r="G31"/>
  <c r="I31" s="1"/>
  <c r="B31"/>
  <c r="A31"/>
  <c r="W30"/>
  <c r="Y30" s="1"/>
  <c r="Z30" s="1"/>
  <c r="O30"/>
  <c r="Q30" s="1"/>
  <c r="R30" s="1"/>
  <c r="G30"/>
  <c r="I30" s="1"/>
  <c r="B30"/>
  <c r="A30"/>
  <c r="Z29"/>
  <c r="X29"/>
  <c r="W29"/>
  <c r="Y29" s="1"/>
  <c r="O29"/>
  <c r="Q29" s="1"/>
  <c r="R29" s="1"/>
  <c r="G29"/>
  <c r="I29" s="1"/>
  <c r="B29"/>
  <c r="A29"/>
  <c r="W28"/>
  <c r="Y28" s="1"/>
  <c r="O28"/>
  <c r="P28" s="1"/>
  <c r="G28"/>
  <c r="I28" s="1"/>
  <c r="B28"/>
  <c r="A28"/>
  <c r="W27"/>
  <c r="Y27" s="1"/>
  <c r="O27"/>
  <c r="Q27" s="1"/>
  <c r="R27" s="1"/>
  <c r="G27"/>
  <c r="I27" s="1"/>
  <c r="J27" s="1"/>
  <c r="B27"/>
  <c r="A27"/>
  <c r="W26"/>
  <c r="Y26" s="1"/>
  <c r="Z26" s="1"/>
  <c r="O26"/>
  <c r="P26" s="1"/>
  <c r="G26"/>
  <c r="H26" s="1"/>
  <c r="B26"/>
  <c r="A26"/>
  <c r="W25"/>
  <c r="Y25" s="1"/>
  <c r="O25"/>
  <c r="Q25" s="1"/>
  <c r="R25" s="1"/>
  <c r="G25"/>
  <c r="I25" s="1"/>
  <c r="B25"/>
  <c r="A25"/>
  <c r="W24"/>
  <c r="Y24" s="1"/>
  <c r="Z24" s="1"/>
  <c r="O24"/>
  <c r="Q24" s="1"/>
  <c r="R24" s="1"/>
  <c r="H24"/>
  <c r="G24"/>
  <c r="B24"/>
  <c r="A24"/>
  <c r="W23"/>
  <c r="Y23" s="1"/>
  <c r="O23"/>
  <c r="Q23" s="1"/>
  <c r="R23" s="1"/>
  <c r="G23"/>
  <c r="I23" s="1"/>
  <c r="B23"/>
  <c r="A23"/>
  <c r="Z22"/>
  <c r="X22"/>
  <c r="W22"/>
  <c r="Y22" s="1"/>
  <c r="O22"/>
  <c r="G22"/>
  <c r="I22" s="1"/>
  <c r="J22" s="1"/>
  <c r="AA22" s="1"/>
  <c r="AC22" s="1"/>
  <c r="B22"/>
  <c r="A22"/>
  <c r="Z21"/>
  <c r="X21"/>
  <c r="W21"/>
  <c r="Y21" s="1"/>
  <c r="O21"/>
  <c r="Q21" s="1"/>
  <c r="R21" s="1"/>
  <c r="G21"/>
  <c r="I21" s="1"/>
  <c r="B21"/>
  <c r="A21"/>
  <c r="W20"/>
  <c r="Q20"/>
  <c r="R20" s="1"/>
  <c r="P20"/>
  <c r="O20"/>
  <c r="G20"/>
  <c r="I20" s="1"/>
  <c r="J20" s="1"/>
  <c r="AA20" s="1"/>
  <c r="AC20" s="1"/>
  <c r="B20"/>
  <c r="A20"/>
  <c r="W19"/>
  <c r="Y19" s="1"/>
  <c r="Z19" s="1"/>
  <c r="O19"/>
  <c r="Q19" s="1"/>
  <c r="R19" s="1"/>
  <c r="G19"/>
  <c r="I19" s="1"/>
  <c r="J19" s="1"/>
  <c r="AA19" s="1"/>
  <c r="AC19" s="1"/>
  <c r="B19"/>
  <c r="A19"/>
  <c r="Y18"/>
  <c r="Z18" s="1"/>
  <c r="W18"/>
  <c r="X18" s="1"/>
  <c r="Q18"/>
  <c r="R18" s="1"/>
  <c r="O18"/>
  <c r="P18" s="1"/>
  <c r="G18"/>
  <c r="B18"/>
  <c r="A18"/>
  <c r="Z17"/>
  <c r="W17"/>
  <c r="Y17" s="1"/>
  <c r="O17"/>
  <c r="Q17" s="1"/>
  <c r="R17" s="1"/>
  <c r="G17"/>
  <c r="I17" s="1"/>
  <c r="B17"/>
  <c r="A17"/>
  <c r="Z16"/>
  <c r="Y16"/>
  <c r="X16"/>
  <c r="W16"/>
  <c r="O16"/>
  <c r="G16"/>
  <c r="I16" s="1"/>
  <c r="B16"/>
  <c r="A16"/>
  <c r="Z15"/>
  <c r="W15"/>
  <c r="Y15" s="1"/>
  <c r="O15"/>
  <c r="Q15" s="1"/>
  <c r="R15" s="1"/>
  <c r="G15"/>
  <c r="I15" s="1"/>
  <c r="B15"/>
  <c r="A15"/>
  <c r="Z14"/>
  <c r="W14"/>
  <c r="Y14" s="1"/>
  <c r="O14"/>
  <c r="P14" s="1"/>
  <c r="G14"/>
  <c r="I14" s="1"/>
  <c r="B14"/>
  <c r="A14"/>
  <c r="Z13"/>
  <c r="X13"/>
  <c r="W13"/>
  <c r="Y13" s="1"/>
  <c r="O13"/>
  <c r="Q13" s="1"/>
  <c r="R13" s="1"/>
  <c r="G13"/>
  <c r="I13" s="1"/>
  <c r="B13"/>
  <c r="A13"/>
  <c r="Y12"/>
  <c r="W12"/>
  <c r="X12" s="1"/>
  <c r="O12"/>
  <c r="Q12" s="1"/>
  <c r="R12" s="1"/>
  <c r="G12"/>
  <c r="H12" s="1"/>
  <c r="B12"/>
  <c r="A12"/>
  <c r="W11"/>
  <c r="Y11" s="1"/>
  <c r="O11"/>
  <c r="Q11" s="1"/>
  <c r="R11" s="1"/>
  <c r="G11"/>
  <c r="I11" s="1"/>
  <c r="B11"/>
  <c r="A11"/>
  <c r="W10"/>
  <c r="Y10" s="1"/>
  <c r="Z10" s="1"/>
  <c r="O10"/>
  <c r="Q10" s="1"/>
  <c r="R10" s="1"/>
  <c r="G10"/>
  <c r="I10" s="1"/>
  <c r="B10"/>
  <c r="A10"/>
  <c r="Z9"/>
  <c r="X9"/>
  <c r="W9"/>
  <c r="Y9" s="1"/>
  <c r="O9"/>
  <c r="Q9" s="1"/>
  <c r="R9" s="1"/>
  <c r="G9"/>
  <c r="H9" s="1"/>
  <c r="B9"/>
  <c r="A9"/>
  <c r="Z8"/>
  <c r="W8"/>
  <c r="Y8" s="1"/>
  <c r="P8"/>
  <c r="O8"/>
  <c r="Q8" s="1"/>
  <c r="R8" s="1"/>
  <c r="G8"/>
  <c r="I8" s="1"/>
  <c r="B8"/>
  <c r="A8"/>
  <c r="V7"/>
  <c r="U7"/>
  <c r="T7"/>
  <c r="N7"/>
  <c r="M7"/>
  <c r="L7"/>
  <c r="F7"/>
  <c r="E7"/>
  <c r="D7"/>
  <c r="A6"/>
  <c r="A3"/>
  <c r="A1"/>
  <c r="W77" i="52"/>
  <c r="O77"/>
  <c r="Q77" s="1"/>
  <c r="R77" s="1"/>
  <c r="G77"/>
  <c r="B77"/>
  <c r="A77"/>
  <c r="W76"/>
  <c r="X76" s="1"/>
  <c r="O76"/>
  <c r="P76" s="1"/>
  <c r="G76"/>
  <c r="H76" s="1"/>
  <c r="B76"/>
  <c r="A76"/>
  <c r="W75"/>
  <c r="O75"/>
  <c r="Q75" s="1"/>
  <c r="R75" s="1"/>
  <c r="G75"/>
  <c r="B75"/>
  <c r="A75"/>
  <c r="W74"/>
  <c r="Y74" s="1"/>
  <c r="O74"/>
  <c r="Q74" s="1"/>
  <c r="G74"/>
  <c r="I74" s="1"/>
  <c r="B74"/>
  <c r="A74"/>
  <c r="X73"/>
  <c r="W73"/>
  <c r="O73"/>
  <c r="Q73" s="1"/>
  <c r="R73" s="1"/>
  <c r="G73"/>
  <c r="B73"/>
  <c r="A73"/>
  <c r="W72"/>
  <c r="X72" s="1"/>
  <c r="R72"/>
  <c r="P72"/>
  <c r="O72"/>
  <c r="Q72" s="1"/>
  <c r="G72"/>
  <c r="H72" s="1"/>
  <c r="B72"/>
  <c r="A72"/>
  <c r="W71"/>
  <c r="O71"/>
  <c r="Q71" s="1"/>
  <c r="R71" s="1"/>
  <c r="G71"/>
  <c r="B71"/>
  <c r="A71"/>
  <c r="X70"/>
  <c r="W70"/>
  <c r="Y70" s="1"/>
  <c r="O70"/>
  <c r="Q70" s="1"/>
  <c r="G70"/>
  <c r="B70"/>
  <c r="A70"/>
  <c r="W69"/>
  <c r="X69" s="1"/>
  <c r="O69"/>
  <c r="Q69" s="1"/>
  <c r="R69" s="1"/>
  <c r="G69"/>
  <c r="B69"/>
  <c r="A69"/>
  <c r="Z68"/>
  <c r="Y68"/>
  <c r="W68"/>
  <c r="X68" s="1"/>
  <c r="P68"/>
  <c r="O68"/>
  <c r="Q68" s="1"/>
  <c r="R68" s="1"/>
  <c r="H68"/>
  <c r="G68"/>
  <c r="B68"/>
  <c r="A68"/>
  <c r="W67"/>
  <c r="O67"/>
  <c r="Q67" s="1"/>
  <c r="R67" s="1"/>
  <c r="G67"/>
  <c r="B67"/>
  <c r="A67"/>
  <c r="W66"/>
  <c r="Y66" s="1"/>
  <c r="O66"/>
  <c r="Q66" s="1"/>
  <c r="G66"/>
  <c r="I66" s="1"/>
  <c r="B66"/>
  <c r="A66"/>
  <c r="X65"/>
  <c r="W65"/>
  <c r="O65"/>
  <c r="Q65" s="1"/>
  <c r="R65" s="1"/>
  <c r="G65"/>
  <c r="B65"/>
  <c r="A65"/>
  <c r="W64"/>
  <c r="X64" s="1"/>
  <c r="O64"/>
  <c r="Q64" s="1"/>
  <c r="R64" s="1"/>
  <c r="G64"/>
  <c r="H64" s="1"/>
  <c r="B64"/>
  <c r="A64"/>
  <c r="W63"/>
  <c r="O63"/>
  <c r="Q63" s="1"/>
  <c r="R63" s="1"/>
  <c r="H63"/>
  <c r="G63"/>
  <c r="B63"/>
  <c r="A63"/>
  <c r="W62"/>
  <c r="Y62" s="1"/>
  <c r="Q62"/>
  <c r="O62"/>
  <c r="P62" s="1"/>
  <c r="G62"/>
  <c r="H62" s="1"/>
  <c r="B62"/>
  <c r="A62"/>
  <c r="W61"/>
  <c r="X61" s="1"/>
  <c r="O61"/>
  <c r="Q61" s="1"/>
  <c r="R61" s="1"/>
  <c r="G61"/>
  <c r="B61"/>
  <c r="A61"/>
  <c r="Z60"/>
  <c r="Y60"/>
  <c r="W60"/>
  <c r="X60" s="1"/>
  <c r="O60"/>
  <c r="Q60" s="1"/>
  <c r="R60" s="1"/>
  <c r="I60"/>
  <c r="J60" s="1"/>
  <c r="AA60" s="1"/>
  <c r="AC60" s="1"/>
  <c r="G60"/>
  <c r="H60" s="1"/>
  <c r="B60"/>
  <c r="A60"/>
  <c r="W59"/>
  <c r="O59"/>
  <c r="Q59" s="1"/>
  <c r="R59" s="1"/>
  <c r="G59"/>
  <c r="H59" s="1"/>
  <c r="B59"/>
  <c r="A59"/>
  <c r="X58"/>
  <c r="W58"/>
  <c r="Y58" s="1"/>
  <c r="O58"/>
  <c r="P58" s="1"/>
  <c r="G58"/>
  <c r="H58" s="1"/>
  <c r="B58"/>
  <c r="A58"/>
  <c r="W57"/>
  <c r="O57"/>
  <c r="Q57" s="1"/>
  <c r="R57" s="1"/>
  <c r="G57"/>
  <c r="B57"/>
  <c r="A57"/>
  <c r="W56"/>
  <c r="X56" s="1"/>
  <c r="Q56"/>
  <c r="O56"/>
  <c r="P56" s="1"/>
  <c r="G56"/>
  <c r="H56" s="1"/>
  <c r="B56"/>
  <c r="A56"/>
  <c r="W55"/>
  <c r="O55"/>
  <c r="Q55" s="1"/>
  <c r="R55" s="1"/>
  <c r="G55"/>
  <c r="B55"/>
  <c r="A55"/>
  <c r="W54"/>
  <c r="X54" s="1"/>
  <c r="O54"/>
  <c r="P54" s="1"/>
  <c r="H54"/>
  <c r="G54"/>
  <c r="B54"/>
  <c r="A54"/>
  <c r="W53"/>
  <c r="X53" s="1"/>
  <c r="O53"/>
  <c r="Q53" s="1"/>
  <c r="R53" s="1"/>
  <c r="G53"/>
  <c r="H53" s="1"/>
  <c r="B53"/>
  <c r="A53"/>
  <c r="W52"/>
  <c r="X52" s="1"/>
  <c r="O52"/>
  <c r="Q52" s="1"/>
  <c r="R52" s="1"/>
  <c r="G52"/>
  <c r="B52"/>
  <c r="A52"/>
  <c r="W51"/>
  <c r="X51" s="1"/>
  <c r="O51"/>
  <c r="G51"/>
  <c r="I51" s="1"/>
  <c r="B51"/>
  <c r="A51"/>
  <c r="W50"/>
  <c r="Y50" s="1"/>
  <c r="Q50"/>
  <c r="R50" s="1"/>
  <c r="P50"/>
  <c r="O50"/>
  <c r="G50"/>
  <c r="H50" s="1"/>
  <c r="B50"/>
  <c r="A50"/>
  <c r="W49"/>
  <c r="O49"/>
  <c r="Q49" s="1"/>
  <c r="G49"/>
  <c r="I49" s="1"/>
  <c r="B49"/>
  <c r="A49"/>
  <c r="W48"/>
  <c r="X48" s="1"/>
  <c r="Q48"/>
  <c r="O48"/>
  <c r="P48" s="1"/>
  <c r="I48"/>
  <c r="G48"/>
  <c r="B48"/>
  <c r="A48"/>
  <c r="W47"/>
  <c r="Y47" s="1"/>
  <c r="O47"/>
  <c r="Q47" s="1"/>
  <c r="G47"/>
  <c r="H47" s="1"/>
  <c r="B47"/>
  <c r="A47"/>
  <c r="W46"/>
  <c r="Y46" s="1"/>
  <c r="Z46" s="1"/>
  <c r="P46"/>
  <c r="O46"/>
  <c r="Q46" s="1"/>
  <c r="R46" s="1"/>
  <c r="G46"/>
  <c r="H46" s="1"/>
  <c r="B46"/>
  <c r="A46"/>
  <c r="X45"/>
  <c r="W45"/>
  <c r="Y45" s="1"/>
  <c r="Z45" s="1"/>
  <c r="O45"/>
  <c r="Q45" s="1"/>
  <c r="R45" s="1"/>
  <c r="G45"/>
  <c r="B45"/>
  <c r="A45"/>
  <c r="W44"/>
  <c r="X44" s="1"/>
  <c r="O44"/>
  <c r="Q44" s="1"/>
  <c r="R44" s="1"/>
  <c r="H44"/>
  <c r="G44"/>
  <c r="B44"/>
  <c r="A44"/>
  <c r="W43"/>
  <c r="X43" s="1"/>
  <c r="O43"/>
  <c r="P43" s="1"/>
  <c r="G43"/>
  <c r="H43" s="1"/>
  <c r="B43"/>
  <c r="A43"/>
  <c r="W42"/>
  <c r="X42" s="1"/>
  <c r="O42"/>
  <c r="Q42" s="1"/>
  <c r="R42" s="1"/>
  <c r="H42"/>
  <c r="G42"/>
  <c r="B42"/>
  <c r="A42"/>
  <c r="W41"/>
  <c r="X41" s="1"/>
  <c r="O41"/>
  <c r="P41" s="1"/>
  <c r="G41"/>
  <c r="H41" s="1"/>
  <c r="B41"/>
  <c r="A41"/>
  <c r="W40"/>
  <c r="X40" s="1"/>
  <c r="O40"/>
  <c r="Q40" s="1"/>
  <c r="R40" s="1"/>
  <c r="G40"/>
  <c r="H40" s="1"/>
  <c r="B40"/>
  <c r="A40"/>
  <c r="W39"/>
  <c r="X39" s="1"/>
  <c r="O39"/>
  <c r="P39" s="1"/>
  <c r="G39"/>
  <c r="H39" s="1"/>
  <c r="B39"/>
  <c r="A39"/>
  <c r="W38"/>
  <c r="X38" s="1"/>
  <c r="O38"/>
  <c r="Q38" s="1"/>
  <c r="R38" s="1"/>
  <c r="G38"/>
  <c r="H38" s="1"/>
  <c r="B38"/>
  <c r="A38"/>
  <c r="W37"/>
  <c r="X37" s="1"/>
  <c r="O37"/>
  <c r="P37" s="1"/>
  <c r="G37"/>
  <c r="H37" s="1"/>
  <c r="B37"/>
  <c r="A37"/>
  <c r="W36"/>
  <c r="X36" s="1"/>
  <c r="O36"/>
  <c r="Q36" s="1"/>
  <c r="R36" s="1"/>
  <c r="H36"/>
  <c r="G36"/>
  <c r="B36"/>
  <c r="A36"/>
  <c r="W35"/>
  <c r="X35" s="1"/>
  <c r="O35"/>
  <c r="P35" s="1"/>
  <c r="J35"/>
  <c r="AA35" s="1"/>
  <c r="I35"/>
  <c r="G35"/>
  <c r="H35" s="1"/>
  <c r="B35"/>
  <c r="A35"/>
  <c r="W34"/>
  <c r="X34" s="1"/>
  <c r="O34"/>
  <c r="Q34" s="1"/>
  <c r="R34" s="1"/>
  <c r="G34"/>
  <c r="H34" s="1"/>
  <c r="B34"/>
  <c r="A34"/>
  <c r="W33"/>
  <c r="X33" s="1"/>
  <c r="O33"/>
  <c r="P33" s="1"/>
  <c r="G33"/>
  <c r="H33" s="1"/>
  <c r="B33"/>
  <c r="A33"/>
  <c r="W32"/>
  <c r="X32" s="1"/>
  <c r="O32"/>
  <c r="Q32" s="1"/>
  <c r="R32" s="1"/>
  <c r="G32"/>
  <c r="H32" s="1"/>
  <c r="B32"/>
  <c r="A32"/>
  <c r="W31"/>
  <c r="X31" s="1"/>
  <c r="O31"/>
  <c r="P31" s="1"/>
  <c r="G31"/>
  <c r="H31" s="1"/>
  <c r="B31"/>
  <c r="A31"/>
  <c r="W30"/>
  <c r="X30" s="1"/>
  <c r="O30"/>
  <c r="Q30" s="1"/>
  <c r="R30" s="1"/>
  <c r="H30"/>
  <c r="G30"/>
  <c r="B30"/>
  <c r="A30"/>
  <c r="W29"/>
  <c r="X29" s="1"/>
  <c r="O29"/>
  <c r="P29" s="1"/>
  <c r="I29"/>
  <c r="J29" s="1"/>
  <c r="AA29" s="1"/>
  <c r="G29"/>
  <c r="H29" s="1"/>
  <c r="B29"/>
  <c r="A29"/>
  <c r="AA28"/>
  <c r="AC28" s="1"/>
  <c r="W28"/>
  <c r="O28"/>
  <c r="Q28" s="1"/>
  <c r="R28" s="1"/>
  <c r="I28"/>
  <c r="H28"/>
  <c r="G28"/>
  <c r="B28"/>
  <c r="A28"/>
  <c r="W27"/>
  <c r="X27" s="1"/>
  <c r="O27"/>
  <c r="P27" s="1"/>
  <c r="G27"/>
  <c r="H27" s="1"/>
  <c r="B27"/>
  <c r="A27"/>
  <c r="W26"/>
  <c r="O26"/>
  <c r="Q26" s="1"/>
  <c r="R26" s="1"/>
  <c r="AA26" s="1"/>
  <c r="AC26" s="1"/>
  <c r="I26"/>
  <c r="G26"/>
  <c r="B26"/>
  <c r="A26"/>
  <c r="W25"/>
  <c r="X25" s="1"/>
  <c r="O25"/>
  <c r="P25" s="1"/>
  <c r="G25"/>
  <c r="H25" s="1"/>
  <c r="B25"/>
  <c r="A25"/>
  <c r="W24"/>
  <c r="O24"/>
  <c r="Q24" s="1"/>
  <c r="R24" s="1"/>
  <c r="G24"/>
  <c r="B24"/>
  <c r="A24"/>
  <c r="W23"/>
  <c r="X23" s="1"/>
  <c r="Q23"/>
  <c r="R23" s="1"/>
  <c r="P23"/>
  <c r="O23"/>
  <c r="G23"/>
  <c r="H23" s="1"/>
  <c r="B23"/>
  <c r="A23"/>
  <c r="W22"/>
  <c r="O22"/>
  <c r="Q22" s="1"/>
  <c r="R22" s="1"/>
  <c r="G22"/>
  <c r="B22"/>
  <c r="A22"/>
  <c r="Y21"/>
  <c r="Z21" s="1"/>
  <c r="X21"/>
  <c r="W21"/>
  <c r="O21"/>
  <c r="Q21" s="1"/>
  <c r="R21" s="1"/>
  <c r="G21"/>
  <c r="I21" s="1"/>
  <c r="B21"/>
  <c r="A21"/>
  <c r="W20"/>
  <c r="O20"/>
  <c r="Q20" s="1"/>
  <c r="R20" s="1"/>
  <c r="G20"/>
  <c r="B20"/>
  <c r="A20"/>
  <c r="W19"/>
  <c r="X19" s="1"/>
  <c r="O19"/>
  <c r="Q19" s="1"/>
  <c r="R19" s="1"/>
  <c r="G19"/>
  <c r="H19" s="1"/>
  <c r="B19"/>
  <c r="A19"/>
  <c r="W18"/>
  <c r="O18"/>
  <c r="Q18" s="1"/>
  <c r="R18" s="1"/>
  <c r="G18"/>
  <c r="B18"/>
  <c r="A18"/>
  <c r="Y17"/>
  <c r="Z17" s="1"/>
  <c r="X17"/>
  <c r="W17"/>
  <c r="Q17"/>
  <c r="R17" s="1"/>
  <c r="P17"/>
  <c r="O17"/>
  <c r="G17"/>
  <c r="H17" s="1"/>
  <c r="B17"/>
  <c r="A17"/>
  <c r="W16"/>
  <c r="O16"/>
  <c r="Q16" s="1"/>
  <c r="R16" s="1"/>
  <c r="G16"/>
  <c r="B16"/>
  <c r="A16"/>
  <c r="W15"/>
  <c r="X15" s="1"/>
  <c r="Q15"/>
  <c r="R15" s="1"/>
  <c r="O15"/>
  <c r="P15" s="1"/>
  <c r="G15"/>
  <c r="H15" s="1"/>
  <c r="B15"/>
  <c r="A15"/>
  <c r="W14"/>
  <c r="O14"/>
  <c r="Q14" s="1"/>
  <c r="R14" s="1"/>
  <c r="G14"/>
  <c r="B14"/>
  <c r="A14"/>
  <c r="W13"/>
  <c r="X13" s="1"/>
  <c r="O13"/>
  <c r="Q13" s="1"/>
  <c r="R13" s="1"/>
  <c r="G13"/>
  <c r="H13" s="1"/>
  <c r="B13"/>
  <c r="A13"/>
  <c r="W12"/>
  <c r="O12"/>
  <c r="Q12" s="1"/>
  <c r="R12" s="1"/>
  <c r="G12"/>
  <c r="B12"/>
  <c r="A12"/>
  <c r="W11"/>
  <c r="X11" s="1"/>
  <c r="Q11"/>
  <c r="R11" s="1"/>
  <c r="P11"/>
  <c r="O11"/>
  <c r="G11"/>
  <c r="H11" s="1"/>
  <c r="B11"/>
  <c r="A11"/>
  <c r="W10"/>
  <c r="O10"/>
  <c r="Q10" s="1"/>
  <c r="R10" s="1"/>
  <c r="G10"/>
  <c r="B10"/>
  <c r="A10"/>
  <c r="X9"/>
  <c r="W9"/>
  <c r="Y9" s="1"/>
  <c r="Z9" s="1"/>
  <c r="P9"/>
  <c r="O9"/>
  <c r="Q9" s="1"/>
  <c r="R9" s="1"/>
  <c r="G9"/>
  <c r="H9" s="1"/>
  <c r="B9"/>
  <c r="A9"/>
  <c r="W8"/>
  <c r="O8"/>
  <c r="Q8" s="1"/>
  <c r="R8" s="1"/>
  <c r="G8"/>
  <c r="B8"/>
  <c r="A8"/>
  <c r="V7"/>
  <c r="U7"/>
  <c r="T7"/>
  <c r="N7"/>
  <c r="M7"/>
  <c r="L7"/>
  <c r="F7"/>
  <c r="E7"/>
  <c r="D7"/>
  <c r="A6"/>
  <c r="A3"/>
  <c r="A1"/>
  <c r="W77" i="51"/>
  <c r="O77"/>
  <c r="G77"/>
  <c r="B77"/>
  <c r="A77"/>
  <c r="W76"/>
  <c r="Y76" s="1"/>
  <c r="O76"/>
  <c r="Q76" s="1"/>
  <c r="R76" s="1"/>
  <c r="G76"/>
  <c r="B76"/>
  <c r="A76"/>
  <c r="W75"/>
  <c r="O75"/>
  <c r="G75"/>
  <c r="B75"/>
  <c r="A75"/>
  <c r="W74"/>
  <c r="Z74" s="1"/>
  <c r="O74"/>
  <c r="Q74" s="1"/>
  <c r="R74" s="1"/>
  <c r="G74"/>
  <c r="H74" s="1"/>
  <c r="B74"/>
  <c r="A74"/>
  <c r="W73"/>
  <c r="O73"/>
  <c r="G73"/>
  <c r="B73"/>
  <c r="A73"/>
  <c r="W72"/>
  <c r="Y72" s="1"/>
  <c r="O72"/>
  <c r="Q72" s="1"/>
  <c r="R72" s="1"/>
  <c r="G72"/>
  <c r="B72"/>
  <c r="A72"/>
  <c r="W71"/>
  <c r="O71"/>
  <c r="G71"/>
  <c r="B71"/>
  <c r="A71"/>
  <c r="W70"/>
  <c r="Z70" s="1"/>
  <c r="O70"/>
  <c r="P70" s="1"/>
  <c r="G70"/>
  <c r="I70" s="1"/>
  <c r="J70" s="1"/>
  <c r="AA70" s="1"/>
  <c r="B70"/>
  <c r="A70"/>
  <c r="W69"/>
  <c r="O69"/>
  <c r="G69"/>
  <c r="B69"/>
  <c r="A69"/>
  <c r="W68"/>
  <c r="Y68" s="1"/>
  <c r="O68"/>
  <c r="P68" s="1"/>
  <c r="G68"/>
  <c r="B68"/>
  <c r="A68"/>
  <c r="W67"/>
  <c r="O67"/>
  <c r="G67"/>
  <c r="B67"/>
  <c r="A67"/>
  <c r="W66"/>
  <c r="Z66" s="1"/>
  <c r="O66"/>
  <c r="P66" s="1"/>
  <c r="G66"/>
  <c r="H66" s="1"/>
  <c r="B66"/>
  <c r="A66"/>
  <c r="W65"/>
  <c r="O65"/>
  <c r="G65"/>
  <c r="B65"/>
  <c r="A65"/>
  <c r="W64"/>
  <c r="Y64" s="1"/>
  <c r="O64"/>
  <c r="Q64" s="1"/>
  <c r="R64" s="1"/>
  <c r="G64"/>
  <c r="B64"/>
  <c r="A64"/>
  <c r="W63"/>
  <c r="O63"/>
  <c r="G63"/>
  <c r="B63"/>
  <c r="A63"/>
  <c r="Y62"/>
  <c r="W62"/>
  <c r="Z62" s="1"/>
  <c r="O62"/>
  <c r="Q62" s="1"/>
  <c r="R62" s="1"/>
  <c r="G62"/>
  <c r="I62" s="1"/>
  <c r="J62" s="1"/>
  <c r="AA62" s="1"/>
  <c r="B62"/>
  <c r="A62"/>
  <c r="W61"/>
  <c r="O61"/>
  <c r="G61"/>
  <c r="B61"/>
  <c r="A61"/>
  <c r="W60"/>
  <c r="Y60" s="1"/>
  <c r="O60"/>
  <c r="Q60" s="1"/>
  <c r="R60" s="1"/>
  <c r="G60"/>
  <c r="B60"/>
  <c r="A60"/>
  <c r="W59"/>
  <c r="O59"/>
  <c r="G59"/>
  <c r="B59"/>
  <c r="A59"/>
  <c r="W58"/>
  <c r="Z58" s="1"/>
  <c r="O58"/>
  <c r="Q58" s="1"/>
  <c r="R58" s="1"/>
  <c r="I58"/>
  <c r="G58"/>
  <c r="H58" s="1"/>
  <c r="B58"/>
  <c r="A58"/>
  <c r="W57"/>
  <c r="O57"/>
  <c r="G57"/>
  <c r="H57" s="1"/>
  <c r="B57"/>
  <c r="A57"/>
  <c r="W56"/>
  <c r="Y56" s="1"/>
  <c r="Q56"/>
  <c r="R56" s="1"/>
  <c r="O56"/>
  <c r="P56" s="1"/>
  <c r="G56"/>
  <c r="H56" s="1"/>
  <c r="B56"/>
  <c r="A56"/>
  <c r="W55"/>
  <c r="X55" s="1"/>
  <c r="O55"/>
  <c r="G55"/>
  <c r="H55" s="1"/>
  <c r="B55"/>
  <c r="A55"/>
  <c r="W54"/>
  <c r="Y54" s="1"/>
  <c r="O54"/>
  <c r="Q54" s="1"/>
  <c r="R54" s="1"/>
  <c r="I54"/>
  <c r="H54"/>
  <c r="G54"/>
  <c r="B54"/>
  <c r="A54"/>
  <c r="W53"/>
  <c r="X53" s="1"/>
  <c r="O53"/>
  <c r="Q53" s="1"/>
  <c r="R53" s="1"/>
  <c r="G53"/>
  <c r="H53" s="1"/>
  <c r="B53"/>
  <c r="A53"/>
  <c r="W52"/>
  <c r="Z52" s="1"/>
  <c r="R52"/>
  <c r="Q52"/>
  <c r="P52"/>
  <c r="O52"/>
  <c r="G52"/>
  <c r="H52" s="1"/>
  <c r="B52"/>
  <c r="A52"/>
  <c r="W51"/>
  <c r="O51"/>
  <c r="Q51" s="1"/>
  <c r="R51" s="1"/>
  <c r="G51"/>
  <c r="B51"/>
  <c r="A51"/>
  <c r="W50"/>
  <c r="Z50" s="1"/>
  <c r="O50"/>
  <c r="Q50" s="1"/>
  <c r="G50"/>
  <c r="H50" s="1"/>
  <c r="B50"/>
  <c r="A50"/>
  <c r="W49"/>
  <c r="X49" s="1"/>
  <c r="R49"/>
  <c r="P49"/>
  <c r="O49"/>
  <c r="Q49" s="1"/>
  <c r="G49"/>
  <c r="H49" s="1"/>
  <c r="B49"/>
  <c r="A49"/>
  <c r="W48"/>
  <c r="Z48" s="1"/>
  <c r="O48"/>
  <c r="Q48" s="1"/>
  <c r="R48" s="1"/>
  <c r="G48"/>
  <c r="I48" s="1"/>
  <c r="J48" s="1"/>
  <c r="AA48" s="1"/>
  <c r="AC48" s="1"/>
  <c r="B48"/>
  <c r="A48"/>
  <c r="W47"/>
  <c r="Y47" s="1"/>
  <c r="O47"/>
  <c r="Q47" s="1"/>
  <c r="R47" s="1"/>
  <c r="G47"/>
  <c r="B47"/>
  <c r="A47"/>
  <c r="W46"/>
  <c r="Y46" s="1"/>
  <c r="R46"/>
  <c r="P46"/>
  <c r="O46"/>
  <c r="Q46" s="1"/>
  <c r="G46"/>
  <c r="B46"/>
  <c r="A46"/>
  <c r="W45"/>
  <c r="O45"/>
  <c r="G45"/>
  <c r="I45" s="1"/>
  <c r="B45"/>
  <c r="A45"/>
  <c r="Z44"/>
  <c r="W44"/>
  <c r="O44"/>
  <c r="G44"/>
  <c r="B44"/>
  <c r="A44"/>
  <c r="X43"/>
  <c r="W43"/>
  <c r="Z43" s="1"/>
  <c r="O43"/>
  <c r="Q43" s="1"/>
  <c r="R43" s="1"/>
  <c r="G43"/>
  <c r="B43"/>
  <c r="A43"/>
  <c r="Z42"/>
  <c r="W42"/>
  <c r="O42"/>
  <c r="G42"/>
  <c r="B42"/>
  <c r="A42"/>
  <c r="X41"/>
  <c r="W41"/>
  <c r="Z41" s="1"/>
  <c r="O41"/>
  <c r="P41" s="1"/>
  <c r="G41"/>
  <c r="B41"/>
  <c r="A41"/>
  <c r="W40"/>
  <c r="Z40" s="1"/>
  <c r="O40"/>
  <c r="G40"/>
  <c r="B40"/>
  <c r="A40"/>
  <c r="Y39"/>
  <c r="W39"/>
  <c r="Z39" s="1"/>
  <c r="O39"/>
  <c r="Q39" s="1"/>
  <c r="R39" s="1"/>
  <c r="G39"/>
  <c r="B39"/>
  <c r="A39"/>
  <c r="Z38"/>
  <c r="W38"/>
  <c r="O38"/>
  <c r="G38"/>
  <c r="B38"/>
  <c r="A38"/>
  <c r="W37"/>
  <c r="Z37" s="1"/>
  <c r="O37"/>
  <c r="Q37" s="1"/>
  <c r="R37" s="1"/>
  <c r="G37"/>
  <c r="B37"/>
  <c r="A37"/>
  <c r="Z36"/>
  <c r="W36"/>
  <c r="O36"/>
  <c r="G36"/>
  <c r="B36"/>
  <c r="A36"/>
  <c r="X35"/>
  <c r="W35"/>
  <c r="Z35" s="1"/>
  <c r="O35"/>
  <c r="P35" s="1"/>
  <c r="G35"/>
  <c r="I35" s="1"/>
  <c r="B35"/>
  <c r="A35"/>
  <c r="W34"/>
  <c r="Z34" s="1"/>
  <c r="O34"/>
  <c r="G34"/>
  <c r="B34"/>
  <c r="A34"/>
  <c r="W33"/>
  <c r="Z33" s="1"/>
  <c r="O33"/>
  <c r="P33" s="1"/>
  <c r="G33"/>
  <c r="B33"/>
  <c r="A33"/>
  <c r="W32"/>
  <c r="Z32" s="1"/>
  <c r="O32"/>
  <c r="G32"/>
  <c r="B32"/>
  <c r="A32"/>
  <c r="W31"/>
  <c r="Z31" s="1"/>
  <c r="O31"/>
  <c r="P31" s="1"/>
  <c r="G31"/>
  <c r="B31"/>
  <c r="A31"/>
  <c r="Z30"/>
  <c r="W30"/>
  <c r="O30"/>
  <c r="G30"/>
  <c r="B30"/>
  <c r="A30"/>
  <c r="W29"/>
  <c r="Z29" s="1"/>
  <c r="O29"/>
  <c r="Q29" s="1"/>
  <c r="R29" s="1"/>
  <c r="H29"/>
  <c r="G29"/>
  <c r="I29" s="1"/>
  <c r="B29"/>
  <c r="A29"/>
  <c r="W28"/>
  <c r="Z28" s="1"/>
  <c r="O28"/>
  <c r="G28"/>
  <c r="B28"/>
  <c r="A28"/>
  <c r="X27"/>
  <c r="W27"/>
  <c r="Z27" s="1"/>
  <c r="O27"/>
  <c r="Q27" s="1"/>
  <c r="R27" s="1"/>
  <c r="G27"/>
  <c r="H27" s="1"/>
  <c r="B27"/>
  <c r="A27"/>
  <c r="W26"/>
  <c r="Z26" s="1"/>
  <c r="O26"/>
  <c r="G26"/>
  <c r="B26"/>
  <c r="A26"/>
  <c r="W25"/>
  <c r="Z25" s="1"/>
  <c r="O25"/>
  <c r="Q25" s="1"/>
  <c r="R25" s="1"/>
  <c r="G25"/>
  <c r="B25"/>
  <c r="A25"/>
  <c r="Z24"/>
  <c r="W24"/>
  <c r="O24"/>
  <c r="G24"/>
  <c r="B24"/>
  <c r="A24"/>
  <c r="W23"/>
  <c r="Z23" s="1"/>
  <c r="O23"/>
  <c r="P23" s="1"/>
  <c r="G23"/>
  <c r="B23"/>
  <c r="A23"/>
  <c r="W22"/>
  <c r="Z22" s="1"/>
  <c r="O22"/>
  <c r="G22"/>
  <c r="B22"/>
  <c r="A22"/>
  <c r="X21"/>
  <c r="W21"/>
  <c r="Z21" s="1"/>
  <c r="O21"/>
  <c r="Q21" s="1"/>
  <c r="R21" s="1"/>
  <c r="G21"/>
  <c r="H21" s="1"/>
  <c r="B21"/>
  <c r="A21"/>
  <c r="W20"/>
  <c r="Z20" s="1"/>
  <c r="O20"/>
  <c r="G20"/>
  <c r="B20"/>
  <c r="A20"/>
  <c r="W19"/>
  <c r="Z19" s="1"/>
  <c r="O19"/>
  <c r="Q19" s="1"/>
  <c r="R19" s="1"/>
  <c r="G19"/>
  <c r="B19"/>
  <c r="A19"/>
  <c r="W18"/>
  <c r="Z18" s="1"/>
  <c r="O18"/>
  <c r="G18"/>
  <c r="B18"/>
  <c r="A18"/>
  <c r="W17"/>
  <c r="Z17" s="1"/>
  <c r="O17"/>
  <c r="Q17" s="1"/>
  <c r="R17" s="1"/>
  <c r="G17"/>
  <c r="H17" s="1"/>
  <c r="B17"/>
  <c r="A17"/>
  <c r="W16"/>
  <c r="X16" s="1"/>
  <c r="Q16"/>
  <c r="R16" s="1"/>
  <c r="O16"/>
  <c r="P16" s="1"/>
  <c r="G16"/>
  <c r="H16" s="1"/>
  <c r="B16"/>
  <c r="A16"/>
  <c r="Y15"/>
  <c r="W15"/>
  <c r="Z15" s="1"/>
  <c r="O15"/>
  <c r="Q15" s="1"/>
  <c r="R15" s="1"/>
  <c r="G15"/>
  <c r="B15"/>
  <c r="A15"/>
  <c r="W14"/>
  <c r="X14" s="1"/>
  <c r="O14"/>
  <c r="P14" s="1"/>
  <c r="G14"/>
  <c r="H14" s="1"/>
  <c r="B14"/>
  <c r="A14"/>
  <c r="W13"/>
  <c r="Z13" s="1"/>
  <c r="O13"/>
  <c r="Q13" s="1"/>
  <c r="R13" s="1"/>
  <c r="G13"/>
  <c r="B13"/>
  <c r="A13"/>
  <c r="W12"/>
  <c r="X12" s="1"/>
  <c r="O12"/>
  <c r="P12" s="1"/>
  <c r="G12"/>
  <c r="H12" s="1"/>
  <c r="B12"/>
  <c r="A12"/>
  <c r="AA11"/>
  <c r="AC11" s="1"/>
  <c r="W11"/>
  <c r="Z11" s="1"/>
  <c r="O11"/>
  <c r="P11" s="1"/>
  <c r="G11"/>
  <c r="I11" s="1"/>
  <c r="B11"/>
  <c r="A11"/>
  <c r="Z10"/>
  <c r="Y10"/>
  <c r="W10"/>
  <c r="X10" s="1"/>
  <c r="O10"/>
  <c r="P10" s="1"/>
  <c r="G10"/>
  <c r="H10" s="1"/>
  <c r="B10"/>
  <c r="A10"/>
  <c r="W9"/>
  <c r="Z9" s="1"/>
  <c r="O9"/>
  <c r="Q9" s="1"/>
  <c r="R9" s="1"/>
  <c r="G9"/>
  <c r="B9"/>
  <c r="A9"/>
  <c r="W8"/>
  <c r="X8" s="1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50"/>
  <c r="Z77" s="1"/>
  <c r="O77"/>
  <c r="Q77" s="1"/>
  <c r="R77" s="1"/>
  <c r="G77"/>
  <c r="J77" s="1"/>
  <c r="AA77" s="1"/>
  <c r="AC77" s="1"/>
  <c r="B77"/>
  <c r="A77"/>
  <c r="W76"/>
  <c r="X76" s="1"/>
  <c r="O76"/>
  <c r="P76" s="1"/>
  <c r="G76"/>
  <c r="H76" s="1"/>
  <c r="B76"/>
  <c r="A76"/>
  <c r="W75"/>
  <c r="Z75" s="1"/>
  <c r="O75"/>
  <c r="Q75" s="1"/>
  <c r="R75" s="1"/>
  <c r="G75"/>
  <c r="J75" s="1"/>
  <c r="AA75" s="1"/>
  <c r="AC75" s="1"/>
  <c r="B75"/>
  <c r="A75"/>
  <c r="W74"/>
  <c r="X74" s="1"/>
  <c r="O74"/>
  <c r="P74" s="1"/>
  <c r="G74"/>
  <c r="H74" s="1"/>
  <c r="B74"/>
  <c r="A74"/>
  <c r="W73"/>
  <c r="Z73" s="1"/>
  <c r="O73"/>
  <c r="Q73" s="1"/>
  <c r="R73" s="1"/>
  <c r="G73"/>
  <c r="J73" s="1"/>
  <c r="AA73" s="1"/>
  <c r="AC73" s="1"/>
  <c r="B73"/>
  <c r="A73"/>
  <c r="W72"/>
  <c r="X72" s="1"/>
  <c r="Q72"/>
  <c r="O72"/>
  <c r="P72" s="1"/>
  <c r="G72"/>
  <c r="H72" s="1"/>
  <c r="B72"/>
  <c r="A72"/>
  <c r="W71"/>
  <c r="Z71" s="1"/>
  <c r="O71"/>
  <c r="Q71" s="1"/>
  <c r="R71" s="1"/>
  <c r="G71"/>
  <c r="J71" s="1"/>
  <c r="AA71" s="1"/>
  <c r="AC71" s="1"/>
  <c r="B71"/>
  <c r="A71"/>
  <c r="Z70"/>
  <c r="Y70"/>
  <c r="W70"/>
  <c r="X70" s="1"/>
  <c r="O70"/>
  <c r="P70" s="1"/>
  <c r="G70"/>
  <c r="H70" s="1"/>
  <c r="B70"/>
  <c r="A70"/>
  <c r="W69"/>
  <c r="Z69" s="1"/>
  <c r="P69"/>
  <c r="O69"/>
  <c r="Q69" s="1"/>
  <c r="R69" s="1"/>
  <c r="G69"/>
  <c r="J69" s="1"/>
  <c r="AA69" s="1"/>
  <c r="AC69" s="1"/>
  <c r="B69"/>
  <c r="A69"/>
  <c r="W68"/>
  <c r="X68" s="1"/>
  <c r="Q68"/>
  <c r="R68" s="1"/>
  <c r="O68"/>
  <c r="P68" s="1"/>
  <c r="G68"/>
  <c r="H68" s="1"/>
  <c r="B68"/>
  <c r="A68"/>
  <c r="W67"/>
  <c r="Z67" s="1"/>
  <c r="O67"/>
  <c r="Q67" s="1"/>
  <c r="R67" s="1"/>
  <c r="G67"/>
  <c r="J67" s="1"/>
  <c r="AA67" s="1"/>
  <c r="AC67" s="1"/>
  <c r="B67"/>
  <c r="A67"/>
  <c r="W66"/>
  <c r="X66" s="1"/>
  <c r="R66"/>
  <c r="Q66"/>
  <c r="O66"/>
  <c r="P66" s="1"/>
  <c r="G66"/>
  <c r="H66" s="1"/>
  <c r="B66"/>
  <c r="A66"/>
  <c r="X65"/>
  <c r="W65"/>
  <c r="Z65" s="1"/>
  <c r="O65"/>
  <c r="Q65" s="1"/>
  <c r="R65" s="1"/>
  <c r="G65"/>
  <c r="J65" s="1"/>
  <c r="AA65" s="1"/>
  <c r="AC65" s="1"/>
  <c r="B65"/>
  <c r="A65"/>
  <c r="Z64"/>
  <c r="W64"/>
  <c r="X64" s="1"/>
  <c r="O64"/>
  <c r="P64" s="1"/>
  <c r="G64"/>
  <c r="H64" s="1"/>
  <c r="B64"/>
  <c r="A64"/>
  <c r="W63"/>
  <c r="Z63" s="1"/>
  <c r="O63"/>
  <c r="Q63" s="1"/>
  <c r="R63" s="1"/>
  <c r="G63"/>
  <c r="J63" s="1"/>
  <c r="AA63" s="1"/>
  <c r="AC63" s="1"/>
  <c r="B63"/>
  <c r="A63"/>
  <c r="Y62"/>
  <c r="W62"/>
  <c r="X62" s="1"/>
  <c r="O62"/>
  <c r="P62" s="1"/>
  <c r="G62"/>
  <c r="H62" s="1"/>
  <c r="B62"/>
  <c r="A62"/>
  <c r="W61"/>
  <c r="Z61" s="1"/>
  <c r="O61"/>
  <c r="G61"/>
  <c r="B61"/>
  <c r="A61"/>
  <c r="W60"/>
  <c r="X60" s="1"/>
  <c r="O60"/>
  <c r="P60" s="1"/>
  <c r="G60"/>
  <c r="H60" s="1"/>
  <c r="B60"/>
  <c r="A60"/>
  <c r="W59"/>
  <c r="O59"/>
  <c r="G59"/>
  <c r="B59"/>
  <c r="A59"/>
  <c r="Z58"/>
  <c r="W58"/>
  <c r="X58" s="1"/>
  <c r="O58"/>
  <c r="P58" s="1"/>
  <c r="G58"/>
  <c r="H58" s="1"/>
  <c r="B58"/>
  <c r="A58"/>
  <c r="W57"/>
  <c r="O57"/>
  <c r="Q57" s="1"/>
  <c r="R57" s="1"/>
  <c r="G57"/>
  <c r="B57"/>
  <c r="A57"/>
  <c r="W56"/>
  <c r="Z56" s="1"/>
  <c r="O56"/>
  <c r="P56" s="1"/>
  <c r="G56"/>
  <c r="B56"/>
  <c r="A56"/>
  <c r="W55"/>
  <c r="Z55" s="1"/>
  <c r="Q55"/>
  <c r="R55" s="1"/>
  <c r="O55"/>
  <c r="P55" s="1"/>
  <c r="G55"/>
  <c r="J55" s="1"/>
  <c r="AA55" s="1"/>
  <c r="B55"/>
  <c r="A55"/>
  <c r="W54"/>
  <c r="X54" s="1"/>
  <c r="O54"/>
  <c r="G54"/>
  <c r="H54" s="1"/>
  <c r="B54"/>
  <c r="A54"/>
  <c r="W53"/>
  <c r="Y53" s="1"/>
  <c r="O53"/>
  <c r="P53" s="1"/>
  <c r="G53"/>
  <c r="I53" s="1"/>
  <c r="B53"/>
  <c r="A53"/>
  <c r="W52"/>
  <c r="O52"/>
  <c r="P52" s="1"/>
  <c r="G52"/>
  <c r="I52" s="1"/>
  <c r="B52"/>
  <c r="A52"/>
  <c r="W51"/>
  <c r="Y51" s="1"/>
  <c r="O51"/>
  <c r="P51" s="1"/>
  <c r="G51"/>
  <c r="I51" s="1"/>
  <c r="B51"/>
  <c r="A51"/>
  <c r="W50"/>
  <c r="O50"/>
  <c r="P50" s="1"/>
  <c r="G50"/>
  <c r="B50"/>
  <c r="A50"/>
  <c r="W49"/>
  <c r="Y49" s="1"/>
  <c r="O49"/>
  <c r="P49" s="1"/>
  <c r="G49"/>
  <c r="I49" s="1"/>
  <c r="B49"/>
  <c r="A49"/>
  <c r="W48"/>
  <c r="Y48" s="1"/>
  <c r="O48"/>
  <c r="P48" s="1"/>
  <c r="G48"/>
  <c r="B48"/>
  <c r="A48"/>
  <c r="W47"/>
  <c r="Y47" s="1"/>
  <c r="O47"/>
  <c r="P47" s="1"/>
  <c r="G47"/>
  <c r="I47" s="1"/>
  <c r="B47"/>
  <c r="A47"/>
  <c r="W46"/>
  <c r="O46"/>
  <c r="P46" s="1"/>
  <c r="G46"/>
  <c r="B46"/>
  <c r="A46"/>
  <c r="W45"/>
  <c r="Y45" s="1"/>
  <c r="O45"/>
  <c r="P45" s="1"/>
  <c r="G45"/>
  <c r="I45" s="1"/>
  <c r="B45"/>
  <c r="A45"/>
  <c r="W44"/>
  <c r="Y44" s="1"/>
  <c r="O44"/>
  <c r="P44" s="1"/>
  <c r="G44"/>
  <c r="B44"/>
  <c r="A44"/>
  <c r="W43"/>
  <c r="Y43" s="1"/>
  <c r="O43"/>
  <c r="P43" s="1"/>
  <c r="G43"/>
  <c r="I43" s="1"/>
  <c r="B43"/>
  <c r="A43"/>
  <c r="W42"/>
  <c r="O42"/>
  <c r="P42" s="1"/>
  <c r="G42"/>
  <c r="B42"/>
  <c r="A42"/>
  <c r="W41"/>
  <c r="Y41" s="1"/>
  <c r="O41"/>
  <c r="P41" s="1"/>
  <c r="G41"/>
  <c r="I41" s="1"/>
  <c r="B41"/>
  <c r="A41"/>
  <c r="W40"/>
  <c r="O40"/>
  <c r="P40" s="1"/>
  <c r="G40"/>
  <c r="B40"/>
  <c r="A40"/>
  <c r="Y39"/>
  <c r="W39"/>
  <c r="O39"/>
  <c r="P39" s="1"/>
  <c r="G39"/>
  <c r="I39" s="1"/>
  <c r="B39"/>
  <c r="A39"/>
  <c r="W38"/>
  <c r="O38"/>
  <c r="P38" s="1"/>
  <c r="G38"/>
  <c r="B38"/>
  <c r="A38"/>
  <c r="W37"/>
  <c r="Y37" s="1"/>
  <c r="O37"/>
  <c r="P37" s="1"/>
  <c r="G37"/>
  <c r="I37" s="1"/>
  <c r="B37"/>
  <c r="A37"/>
  <c r="W36"/>
  <c r="Y36" s="1"/>
  <c r="O36"/>
  <c r="P36" s="1"/>
  <c r="G36"/>
  <c r="B36"/>
  <c r="A36"/>
  <c r="W35"/>
  <c r="Y35" s="1"/>
  <c r="O35"/>
  <c r="P35" s="1"/>
  <c r="G35"/>
  <c r="I35" s="1"/>
  <c r="B35"/>
  <c r="A35"/>
  <c r="W34"/>
  <c r="O34"/>
  <c r="P34" s="1"/>
  <c r="G34"/>
  <c r="B34"/>
  <c r="A34"/>
  <c r="W33"/>
  <c r="Y33" s="1"/>
  <c r="O33"/>
  <c r="P33" s="1"/>
  <c r="G33"/>
  <c r="I33" s="1"/>
  <c r="B33"/>
  <c r="A33"/>
  <c r="W32"/>
  <c r="Y32" s="1"/>
  <c r="O32"/>
  <c r="P32" s="1"/>
  <c r="G32"/>
  <c r="H32" s="1"/>
  <c r="B32"/>
  <c r="A32"/>
  <c r="W31"/>
  <c r="Z31" s="1"/>
  <c r="O31"/>
  <c r="P31" s="1"/>
  <c r="G31"/>
  <c r="J31" s="1"/>
  <c r="B31"/>
  <c r="A31"/>
  <c r="Z30"/>
  <c r="W30"/>
  <c r="X30" s="1"/>
  <c r="O30"/>
  <c r="Q30" s="1"/>
  <c r="R30" s="1"/>
  <c r="G30"/>
  <c r="J30" s="1"/>
  <c r="AA30" s="1"/>
  <c r="AC30" s="1"/>
  <c r="B30"/>
  <c r="A30"/>
  <c r="W29"/>
  <c r="Y29" s="1"/>
  <c r="O29"/>
  <c r="Q29" s="1"/>
  <c r="R29" s="1"/>
  <c r="G29"/>
  <c r="I29" s="1"/>
  <c r="B29"/>
  <c r="A29"/>
  <c r="W28"/>
  <c r="X28" s="1"/>
  <c r="O28"/>
  <c r="J28"/>
  <c r="AA28" s="1"/>
  <c r="AC28" s="1"/>
  <c r="G28"/>
  <c r="H28" s="1"/>
  <c r="B28"/>
  <c r="A28"/>
  <c r="W27"/>
  <c r="Y27" s="1"/>
  <c r="O27"/>
  <c r="Q27" s="1"/>
  <c r="R27" s="1"/>
  <c r="G27"/>
  <c r="I27" s="1"/>
  <c r="B27"/>
  <c r="A27"/>
  <c r="W26"/>
  <c r="X26" s="1"/>
  <c r="O26"/>
  <c r="P26" s="1"/>
  <c r="G26"/>
  <c r="H26" s="1"/>
  <c r="B26"/>
  <c r="A26"/>
  <c r="W25"/>
  <c r="Y25" s="1"/>
  <c r="O25"/>
  <c r="Q25" s="1"/>
  <c r="R25" s="1"/>
  <c r="G25"/>
  <c r="I25" s="1"/>
  <c r="B25"/>
  <c r="A25"/>
  <c r="Y24"/>
  <c r="W24"/>
  <c r="X24" s="1"/>
  <c r="O24"/>
  <c r="P24" s="1"/>
  <c r="G24"/>
  <c r="I24" s="1"/>
  <c r="B24"/>
  <c r="A24"/>
  <c r="W23"/>
  <c r="Y23" s="1"/>
  <c r="O23"/>
  <c r="Q23" s="1"/>
  <c r="R23" s="1"/>
  <c r="G23"/>
  <c r="I23" s="1"/>
  <c r="B23"/>
  <c r="A23"/>
  <c r="Z22"/>
  <c r="Y22"/>
  <c r="W22"/>
  <c r="X22" s="1"/>
  <c r="O22"/>
  <c r="Q22" s="1"/>
  <c r="R22" s="1"/>
  <c r="G22"/>
  <c r="I22" s="1"/>
  <c r="B22"/>
  <c r="A22"/>
  <c r="W21"/>
  <c r="Y21" s="1"/>
  <c r="O21"/>
  <c r="Q21" s="1"/>
  <c r="R21" s="1"/>
  <c r="G21"/>
  <c r="I21" s="1"/>
  <c r="B21"/>
  <c r="A21"/>
  <c r="Z20"/>
  <c r="X20"/>
  <c r="W20"/>
  <c r="Y20" s="1"/>
  <c r="P20"/>
  <c r="O20"/>
  <c r="Q20" s="1"/>
  <c r="R20" s="1"/>
  <c r="G20"/>
  <c r="J20" s="1"/>
  <c r="AA20" s="1"/>
  <c r="AC20" s="1"/>
  <c r="B20"/>
  <c r="A20"/>
  <c r="W19"/>
  <c r="Y19" s="1"/>
  <c r="O19"/>
  <c r="Q19" s="1"/>
  <c r="R19" s="1"/>
  <c r="G19"/>
  <c r="I19" s="1"/>
  <c r="B19"/>
  <c r="A19"/>
  <c r="Z18"/>
  <c r="W18"/>
  <c r="X18" s="1"/>
  <c r="O18"/>
  <c r="Q18" s="1"/>
  <c r="R18" s="1"/>
  <c r="G18"/>
  <c r="I18" s="1"/>
  <c r="B18"/>
  <c r="A18"/>
  <c r="W17"/>
  <c r="Y17" s="1"/>
  <c r="O17"/>
  <c r="Q17" s="1"/>
  <c r="R17" s="1"/>
  <c r="G17"/>
  <c r="I17" s="1"/>
  <c r="B17"/>
  <c r="A17"/>
  <c r="Z16"/>
  <c r="Y16"/>
  <c r="X16"/>
  <c r="W16"/>
  <c r="O16"/>
  <c r="P16" s="1"/>
  <c r="G16"/>
  <c r="J16" s="1"/>
  <c r="AA16" s="1"/>
  <c r="AC16" s="1"/>
  <c r="B16"/>
  <c r="A16"/>
  <c r="W15"/>
  <c r="Y15" s="1"/>
  <c r="O15"/>
  <c r="Q15" s="1"/>
  <c r="R15" s="1"/>
  <c r="G15"/>
  <c r="I15" s="1"/>
  <c r="B15"/>
  <c r="A15"/>
  <c r="Z14"/>
  <c r="Y14"/>
  <c r="X14"/>
  <c r="W14"/>
  <c r="R14"/>
  <c r="O14"/>
  <c r="Q14" s="1"/>
  <c r="G14"/>
  <c r="I14" s="1"/>
  <c r="B14"/>
  <c r="A14"/>
  <c r="W13"/>
  <c r="Y13" s="1"/>
  <c r="O13"/>
  <c r="Q13" s="1"/>
  <c r="R13" s="1"/>
  <c r="G13"/>
  <c r="I13" s="1"/>
  <c r="B13"/>
  <c r="A13"/>
  <c r="Z12"/>
  <c r="X12"/>
  <c r="W12"/>
  <c r="Y12" s="1"/>
  <c r="O12"/>
  <c r="P12" s="1"/>
  <c r="G12"/>
  <c r="J12" s="1"/>
  <c r="AA12" s="1"/>
  <c r="AC12" s="1"/>
  <c r="B12"/>
  <c r="A12"/>
  <c r="W11"/>
  <c r="Y11" s="1"/>
  <c r="O11"/>
  <c r="Q11" s="1"/>
  <c r="R11" s="1"/>
  <c r="G11"/>
  <c r="I11" s="1"/>
  <c r="B11"/>
  <c r="A11"/>
  <c r="Z10"/>
  <c r="W10"/>
  <c r="X10" s="1"/>
  <c r="O10"/>
  <c r="Q10" s="1"/>
  <c r="R10" s="1"/>
  <c r="G10"/>
  <c r="I10" s="1"/>
  <c r="B10"/>
  <c r="A10"/>
  <c r="W9"/>
  <c r="Y9" s="1"/>
  <c r="O9"/>
  <c r="Q9" s="1"/>
  <c r="R9" s="1"/>
  <c r="G9"/>
  <c r="I9" s="1"/>
  <c r="B9"/>
  <c r="A9"/>
  <c r="Z8"/>
  <c r="Y8"/>
  <c r="X8"/>
  <c r="W8"/>
  <c r="O8"/>
  <c r="P8" s="1"/>
  <c r="G8"/>
  <c r="J8" s="1"/>
  <c r="AA8" s="1"/>
  <c r="AC8" s="1"/>
  <c r="B8"/>
  <c r="A8"/>
  <c r="V7"/>
  <c r="U7"/>
  <c r="T7"/>
  <c r="N7"/>
  <c r="M7"/>
  <c r="L7"/>
  <c r="F7"/>
  <c r="E7"/>
  <c r="D7"/>
  <c r="A6"/>
  <c r="A3"/>
  <c r="A1"/>
  <c r="W77" i="49"/>
  <c r="O77"/>
  <c r="Q77" s="1"/>
  <c r="R77" s="1"/>
  <c r="G77"/>
  <c r="B77"/>
  <c r="A77"/>
  <c r="W76"/>
  <c r="X76" s="1"/>
  <c r="O76"/>
  <c r="P76" s="1"/>
  <c r="G76"/>
  <c r="H76" s="1"/>
  <c r="B76"/>
  <c r="A76"/>
  <c r="W75"/>
  <c r="O75"/>
  <c r="Q75" s="1"/>
  <c r="R75" s="1"/>
  <c r="G75"/>
  <c r="B75"/>
  <c r="A75"/>
  <c r="Y74"/>
  <c r="W74"/>
  <c r="X74" s="1"/>
  <c r="O74"/>
  <c r="P74" s="1"/>
  <c r="G74"/>
  <c r="H74" s="1"/>
  <c r="B74"/>
  <c r="A74"/>
  <c r="X73"/>
  <c r="W73"/>
  <c r="O73"/>
  <c r="Q73" s="1"/>
  <c r="R73" s="1"/>
  <c r="G73"/>
  <c r="B73"/>
  <c r="A73"/>
  <c r="W72"/>
  <c r="X72" s="1"/>
  <c r="O72"/>
  <c r="P72" s="1"/>
  <c r="G72"/>
  <c r="H72" s="1"/>
  <c r="B72"/>
  <c r="A72"/>
  <c r="W71"/>
  <c r="O71"/>
  <c r="Q71" s="1"/>
  <c r="R71" s="1"/>
  <c r="G71"/>
  <c r="B71"/>
  <c r="A71"/>
  <c r="W70"/>
  <c r="X70" s="1"/>
  <c r="O70"/>
  <c r="P70" s="1"/>
  <c r="I70"/>
  <c r="J70" s="1"/>
  <c r="AA70" s="1"/>
  <c r="AC70" s="1"/>
  <c r="G70"/>
  <c r="H70" s="1"/>
  <c r="B70"/>
  <c r="A70"/>
  <c r="X69"/>
  <c r="W69"/>
  <c r="O69"/>
  <c r="Q69" s="1"/>
  <c r="R69" s="1"/>
  <c r="H69"/>
  <c r="G69"/>
  <c r="B69"/>
  <c r="A69"/>
  <c r="W68"/>
  <c r="X68" s="1"/>
  <c r="O68"/>
  <c r="P68" s="1"/>
  <c r="G68"/>
  <c r="H68" s="1"/>
  <c r="B68"/>
  <c r="A68"/>
  <c r="W67"/>
  <c r="P67"/>
  <c r="O67"/>
  <c r="Q67" s="1"/>
  <c r="R67" s="1"/>
  <c r="H67"/>
  <c r="G67"/>
  <c r="B67"/>
  <c r="A67"/>
  <c r="W66"/>
  <c r="X66" s="1"/>
  <c r="O66"/>
  <c r="P66" s="1"/>
  <c r="G66"/>
  <c r="H66" s="1"/>
  <c r="B66"/>
  <c r="A66"/>
  <c r="X65"/>
  <c r="W65"/>
  <c r="O65"/>
  <c r="Q65" s="1"/>
  <c r="R65" s="1"/>
  <c r="G65"/>
  <c r="B65"/>
  <c r="A65"/>
  <c r="W64"/>
  <c r="X64" s="1"/>
  <c r="Q64"/>
  <c r="R64" s="1"/>
  <c r="O64"/>
  <c r="P64" s="1"/>
  <c r="G64"/>
  <c r="H64" s="1"/>
  <c r="B64"/>
  <c r="A64"/>
  <c r="W63"/>
  <c r="O63"/>
  <c r="Q63" s="1"/>
  <c r="R63" s="1"/>
  <c r="G63"/>
  <c r="B63"/>
  <c r="A63"/>
  <c r="W62"/>
  <c r="X62" s="1"/>
  <c r="O62"/>
  <c r="P62" s="1"/>
  <c r="G62"/>
  <c r="H62" s="1"/>
  <c r="B62"/>
  <c r="A62"/>
  <c r="X61"/>
  <c r="W61"/>
  <c r="O61"/>
  <c r="Q61" s="1"/>
  <c r="R61" s="1"/>
  <c r="G61"/>
  <c r="H61" s="1"/>
  <c r="B61"/>
  <c r="A61"/>
  <c r="W60"/>
  <c r="X60" s="1"/>
  <c r="O60"/>
  <c r="P60" s="1"/>
  <c r="G60"/>
  <c r="H60" s="1"/>
  <c r="B60"/>
  <c r="A60"/>
  <c r="X59"/>
  <c r="W59"/>
  <c r="O59"/>
  <c r="Q59" s="1"/>
  <c r="R59" s="1"/>
  <c r="G59"/>
  <c r="H59" s="1"/>
  <c r="B59"/>
  <c r="A59"/>
  <c r="W58"/>
  <c r="X58" s="1"/>
  <c r="O58"/>
  <c r="P58" s="1"/>
  <c r="G58"/>
  <c r="H58" s="1"/>
  <c r="B58"/>
  <c r="A58"/>
  <c r="W57"/>
  <c r="O57"/>
  <c r="P57" s="1"/>
  <c r="G57"/>
  <c r="B57"/>
  <c r="A57"/>
  <c r="W56"/>
  <c r="X56" s="1"/>
  <c r="O56"/>
  <c r="P56" s="1"/>
  <c r="G56"/>
  <c r="H56" s="1"/>
  <c r="B56"/>
  <c r="A56"/>
  <c r="W55"/>
  <c r="O55"/>
  <c r="Q55" s="1"/>
  <c r="R55" s="1"/>
  <c r="I55"/>
  <c r="G55"/>
  <c r="B55"/>
  <c r="A55"/>
  <c r="W54"/>
  <c r="X54" s="1"/>
  <c r="Q54"/>
  <c r="R54" s="1"/>
  <c r="O54"/>
  <c r="P54" s="1"/>
  <c r="G54"/>
  <c r="H54" s="1"/>
  <c r="B54"/>
  <c r="A54"/>
  <c r="W53"/>
  <c r="O53"/>
  <c r="Q53" s="1"/>
  <c r="R53" s="1"/>
  <c r="G53"/>
  <c r="I53" s="1"/>
  <c r="B53"/>
  <c r="A53"/>
  <c r="W52"/>
  <c r="Y52" s="1"/>
  <c r="Z52" s="1"/>
  <c r="P52"/>
  <c r="O52"/>
  <c r="Q52" s="1"/>
  <c r="R52" s="1"/>
  <c r="G52"/>
  <c r="I52" s="1"/>
  <c r="B52"/>
  <c r="A52"/>
  <c r="W51"/>
  <c r="O51"/>
  <c r="P51" s="1"/>
  <c r="I51"/>
  <c r="G51"/>
  <c r="H51" s="1"/>
  <c r="B51"/>
  <c r="A51"/>
  <c r="W50"/>
  <c r="Y50" s="1"/>
  <c r="Z50" s="1"/>
  <c r="O50"/>
  <c r="Q50" s="1"/>
  <c r="R50" s="1"/>
  <c r="G50"/>
  <c r="I50" s="1"/>
  <c r="B50"/>
  <c r="A50"/>
  <c r="W49"/>
  <c r="Q49"/>
  <c r="O49"/>
  <c r="G49"/>
  <c r="I49" s="1"/>
  <c r="J49" s="1"/>
  <c r="AA49" s="1"/>
  <c r="AC49" s="1"/>
  <c r="B49"/>
  <c r="A49"/>
  <c r="W48"/>
  <c r="Y48" s="1"/>
  <c r="Z48" s="1"/>
  <c r="O48"/>
  <c r="Q48" s="1"/>
  <c r="R48" s="1"/>
  <c r="G48"/>
  <c r="I48" s="1"/>
  <c r="B48"/>
  <c r="A48"/>
  <c r="W47"/>
  <c r="O47"/>
  <c r="P47" s="1"/>
  <c r="G47"/>
  <c r="H47" s="1"/>
  <c r="B47"/>
  <c r="A47"/>
  <c r="W46"/>
  <c r="Y46" s="1"/>
  <c r="O46"/>
  <c r="Q46" s="1"/>
  <c r="R46" s="1"/>
  <c r="G46"/>
  <c r="I46" s="1"/>
  <c r="B46"/>
  <c r="A46"/>
  <c r="W45"/>
  <c r="O45"/>
  <c r="P45" s="1"/>
  <c r="G45"/>
  <c r="H45" s="1"/>
  <c r="B45"/>
  <c r="A45"/>
  <c r="X44"/>
  <c r="W44"/>
  <c r="Y44" s="1"/>
  <c r="O44"/>
  <c r="Q44" s="1"/>
  <c r="R44" s="1"/>
  <c r="G44"/>
  <c r="I44" s="1"/>
  <c r="B44"/>
  <c r="A44"/>
  <c r="W43"/>
  <c r="O43"/>
  <c r="P43" s="1"/>
  <c r="I43"/>
  <c r="J43" s="1"/>
  <c r="AA43" s="1"/>
  <c r="AC43" s="1"/>
  <c r="G43"/>
  <c r="H43" s="1"/>
  <c r="B43"/>
  <c r="A43"/>
  <c r="X42"/>
  <c r="W42"/>
  <c r="Y42" s="1"/>
  <c r="O42"/>
  <c r="Q42" s="1"/>
  <c r="R42" s="1"/>
  <c r="G42"/>
  <c r="I42" s="1"/>
  <c r="B42"/>
  <c r="A42"/>
  <c r="W41"/>
  <c r="O41"/>
  <c r="P41" s="1"/>
  <c r="G41"/>
  <c r="H41" s="1"/>
  <c r="B41"/>
  <c r="A41"/>
  <c r="X40"/>
  <c r="W40"/>
  <c r="Y40" s="1"/>
  <c r="O40"/>
  <c r="Q40" s="1"/>
  <c r="R40" s="1"/>
  <c r="G40"/>
  <c r="I40" s="1"/>
  <c r="B40"/>
  <c r="A40"/>
  <c r="W39"/>
  <c r="O39"/>
  <c r="P39" s="1"/>
  <c r="G39"/>
  <c r="H39" s="1"/>
  <c r="B39"/>
  <c r="A39"/>
  <c r="W38"/>
  <c r="Y38" s="1"/>
  <c r="O38"/>
  <c r="Q38" s="1"/>
  <c r="R38" s="1"/>
  <c r="G38"/>
  <c r="I38" s="1"/>
  <c r="B38"/>
  <c r="A38"/>
  <c r="W37"/>
  <c r="O37"/>
  <c r="P37" s="1"/>
  <c r="G37"/>
  <c r="H37" s="1"/>
  <c r="B37"/>
  <c r="A37"/>
  <c r="W36"/>
  <c r="Y36" s="1"/>
  <c r="O36"/>
  <c r="Q36" s="1"/>
  <c r="R36" s="1"/>
  <c r="G36"/>
  <c r="I36" s="1"/>
  <c r="B36"/>
  <c r="A36"/>
  <c r="W35"/>
  <c r="O35"/>
  <c r="P35" s="1"/>
  <c r="I35"/>
  <c r="J35" s="1"/>
  <c r="AA35" s="1"/>
  <c r="AC35" s="1"/>
  <c r="G35"/>
  <c r="H35" s="1"/>
  <c r="B35"/>
  <c r="A35"/>
  <c r="W34"/>
  <c r="Y34" s="1"/>
  <c r="O34"/>
  <c r="Q34" s="1"/>
  <c r="R34" s="1"/>
  <c r="G34"/>
  <c r="I34" s="1"/>
  <c r="B34"/>
  <c r="A34"/>
  <c r="W33"/>
  <c r="O33"/>
  <c r="Q33" s="1"/>
  <c r="R33" s="1"/>
  <c r="G33"/>
  <c r="H33" s="1"/>
  <c r="B33"/>
  <c r="A33"/>
  <c r="X32"/>
  <c r="W32"/>
  <c r="Y32" s="1"/>
  <c r="O32"/>
  <c r="Q32" s="1"/>
  <c r="R32" s="1"/>
  <c r="G32"/>
  <c r="I32" s="1"/>
  <c r="B32"/>
  <c r="A32"/>
  <c r="W31"/>
  <c r="O31"/>
  <c r="P31" s="1"/>
  <c r="G31"/>
  <c r="H31" s="1"/>
  <c r="B31"/>
  <c r="A31"/>
  <c r="X30"/>
  <c r="W30"/>
  <c r="Y30" s="1"/>
  <c r="O30"/>
  <c r="Q30" s="1"/>
  <c r="R30" s="1"/>
  <c r="G30"/>
  <c r="I30" s="1"/>
  <c r="B30"/>
  <c r="A30"/>
  <c r="W29"/>
  <c r="O29"/>
  <c r="P29" s="1"/>
  <c r="G29"/>
  <c r="H29" s="1"/>
  <c r="B29"/>
  <c r="A29"/>
  <c r="W28"/>
  <c r="Y28" s="1"/>
  <c r="O28"/>
  <c r="Q28" s="1"/>
  <c r="R28" s="1"/>
  <c r="G28"/>
  <c r="I28" s="1"/>
  <c r="B28"/>
  <c r="A28"/>
  <c r="W27"/>
  <c r="O27"/>
  <c r="Q27" s="1"/>
  <c r="R27" s="1"/>
  <c r="I27"/>
  <c r="J27" s="1"/>
  <c r="AA27" s="1"/>
  <c r="AC27" s="1"/>
  <c r="G27"/>
  <c r="H27" s="1"/>
  <c r="B27"/>
  <c r="A27"/>
  <c r="W26"/>
  <c r="Y26" s="1"/>
  <c r="O26"/>
  <c r="Q26" s="1"/>
  <c r="R26" s="1"/>
  <c r="G26"/>
  <c r="I26" s="1"/>
  <c r="B26"/>
  <c r="A26"/>
  <c r="W25"/>
  <c r="O25"/>
  <c r="P25" s="1"/>
  <c r="G25"/>
  <c r="H25" s="1"/>
  <c r="B25"/>
  <c r="A25"/>
  <c r="W24"/>
  <c r="Y24" s="1"/>
  <c r="O24"/>
  <c r="Q24" s="1"/>
  <c r="R24" s="1"/>
  <c r="G24"/>
  <c r="I24" s="1"/>
  <c r="B24"/>
  <c r="A24"/>
  <c r="W23"/>
  <c r="O23"/>
  <c r="P23" s="1"/>
  <c r="G23"/>
  <c r="H23" s="1"/>
  <c r="B23"/>
  <c r="A23"/>
  <c r="X22"/>
  <c r="W22"/>
  <c r="Y22" s="1"/>
  <c r="O22"/>
  <c r="Q22" s="1"/>
  <c r="R22" s="1"/>
  <c r="G22"/>
  <c r="I22" s="1"/>
  <c r="B22"/>
  <c r="A22"/>
  <c r="W21"/>
  <c r="O21"/>
  <c r="Q21" s="1"/>
  <c r="R21" s="1"/>
  <c r="G21"/>
  <c r="H21" s="1"/>
  <c r="B21"/>
  <c r="A21"/>
  <c r="X20"/>
  <c r="W20"/>
  <c r="Y20" s="1"/>
  <c r="O20"/>
  <c r="Q20" s="1"/>
  <c r="R20" s="1"/>
  <c r="G20"/>
  <c r="I20" s="1"/>
  <c r="B20"/>
  <c r="A20"/>
  <c r="W19"/>
  <c r="Q19"/>
  <c r="R19" s="1"/>
  <c r="O19"/>
  <c r="P19" s="1"/>
  <c r="G19"/>
  <c r="H19" s="1"/>
  <c r="B19"/>
  <c r="A19"/>
  <c r="X18"/>
  <c r="W18"/>
  <c r="Y18" s="1"/>
  <c r="P18"/>
  <c r="O18"/>
  <c r="Q18" s="1"/>
  <c r="R18" s="1"/>
  <c r="G18"/>
  <c r="I18" s="1"/>
  <c r="B18"/>
  <c r="A18"/>
  <c r="W17"/>
  <c r="Q17"/>
  <c r="R17" s="1"/>
  <c r="P17"/>
  <c r="O17"/>
  <c r="G17"/>
  <c r="H17" s="1"/>
  <c r="B17"/>
  <c r="A17"/>
  <c r="W16"/>
  <c r="Y16" s="1"/>
  <c r="O16"/>
  <c r="Q16" s="1"/>
  <c r="R16" s="1"/>
  <c r="G16"/>
  <c r="I16" s="1"/>
  <c r="B16"/>
  <c r="A16"/>
  <c r="W15"/>
  <c r="O15"/>
  <c r="Q15" s="1"/>
  <c r="R15" s="1"/>
  <c r="G15"/>
  <c r="H15" s="1"/>
  <c r="B15"/>
  <c r="A15"/>
  <c r="W14"/>
  <c r="Y14" s="1"/>
  <c r="P14"/>
  <c r="O14"/>
  <c r="Q14" s="1"/>
  <c r="R14" s="1"/>
  <c r="G14"/>
  <c r="I14" s="1"/>
  <c r="B14"/>
  <c r="A14"/>
  <c r="W13"/>
  <c r="Q13"/>
  <c r="R13" s="1"/>
  <c r="P13"/>
  <c r="O13"/>
  <c r="G13"/>
  <c r="H13" s="1"/>
  <c r="B13"/>
  <c r="A13"/>
  <c r="X12"/>
  <c r="W12"/>
  <c r="Y12" s="1"/>
  <c r="O12"/>
  <c r="Q12" s="1"/>
  <c r="R12" s="1"/>
  <c r="G12"/>
  <c r="I12" s="1"/>
  <c r="B12"/>
  <c r="A12"/>
  <c r="W11"/>
  <c r="O11"/>
  <c r="P11" s="1"/>
  <c r="G11"/>
  <c r="H11" s="1"/>
  <c r="B11"/>
  <c r="A11"/>
  <c r="X10"/>
  <c r="W10"/>
  <c r="Y10" s="1"/>
  <c r="O10"/>
  <c r="Q10" s="1"/>
  <c r="R10" s="1"/>
  <c r="G10"/>
  <c r="I10" s="1"/>
  <c r="B10"/>
  <c r="A10"/>
  <c r="W9"/>
  <c r="O9"/>
  <c r="Q9" s="1"/>
  <c r="R9" s="1"/>
  <c r="G9"/>
  <c r="H9" s="1"/>
  <c r="B9"/>
  <c r="A9"/>
  <c r="X8"/>
  <c r="W8"/>
  <c r="Y8" s="1"/>
  <c r="O8"/>
  <c r="Q8" s="1"/>
  <c r="R8" s="1"/>
  <c r="G8"/>
  <c r="I8" s="1"/>
  <c r="B8"/>
  <c r="A8"/>
  <c r="V7"/>
  <c r="U7"/>
  <c r="T7"/>
  <c r="N7"/>
  <c r="M7"/>
  <c r="L7"/>
  <c r="F7"/>
  <c r="E7"/>
  <c r="D7"/>
  <c r="A6"/>
  <c r="A3"/>
  <c r="A1"/>
  <c r="W77" i="48"/>
  <c r="O77"/>
  <c r="Q77" s="1"/>
  <c r="R77" s="1"/>
  <c r="G77"/>
  <c r="B77"/>
  <c r="A77"/>
  <c r="W76"/>
  <c r="O76"/>
  <c r="P76" s="1"/>
  <c r="G76"/>
  <c r="B76"/>
  <c r="A76"/>
  <c r="W75"/>
  <c r="O75"/>
  <c r="Q75" s="1"/>
  <c r="R75" s="1"/>
  <c r="G75"/>
  <c r="B75"/>
  <c r="A75"/>
  <c r="W74"/>
  <c r="X74" s="1"/>
  <c r="O74"/>
  <c r="P74" s="1"/>
  <c r="G74"/>
  <c r="I74" s="1"/>
  <c r="B74"/>
  <c r="A74"/>
  <c r="W73"/>
  <c r="O73"/>
  <c r="Q73" s="1"/>
  <c r="R73" s="1"/>
  <c r="G73"/>
  <c r="B73"/>
  <c r="A73"/>
  <c r="W72"/>
  <c r="O72"/>
  <c r="Q72" s="1"/>
  <c r="G72"/>
  <c r="B72"/>
  <c r="A72"/>
  <c r="W71"/>
  <c r="O71"/>
  <c r="Q71" s="1"/>
  <c r="R71" s="1"/>
  <c r="H71"/>
  <c r="G71"/>
  <c r="B71"/>
  <c r="A71"/>
  <c r="W70"/>
  <c r="X70" s="1"/>
  <c r="O70"/>
  <c r="P70" s="1"/>
  <c r="G70"/>
  <c r="B70"/>
  <c r="A70"/>
  <c r="W69"/>
  <c r="O69"/>
  <c r="Q69" s="1"/>
  <c r="R69" s="1"/>
  <c r="G69"/>
  <c r="B69"/>
  <c r="A69"/>
  <c r="W68"/>
  <c r="O68"/>
  <c r="R68" s="1"/>
  <c r="G68"/>
  <c r="B68"/>
  <c r="A68"/>
  <c r="W67"/>
  <c r="O67"/>
  <c r="Q67" s="1"/>
  <c r="R67" s="1"/>
  <c r="G67"/>
  <c r="B67"/>
  <c r="A67"/>
  <c r="Y66"/>
  <c r="W66"/>
  <c r="X66" s="1"/>
  <c r="O66"/>
  <c r="Q66" s="1"/>
  <c r="G66"/>
  <c r="I66" s="1"/>
  <c r="B66"/>
  <c r="A66"/>
  <c r="W65"/>
  <c r="O65"/>
  <c r="Q65" s="1"/>
  <c r="R65" s="1"/>
  <c r="G65"/>
  <c r="B65"/>
  <c r="A65"/>
  <c r="W64"/>
  <c r="O64"/>
  <c r="Q64" s="1"/>
  <c r="J64"/>
  <c r="AA64" s="1"/>
  <c r="AC64" s="1"/>
  <c r="G64"/>
  <c r="I64" s="1"/>
  <c r="B64"/>
  <c r="A64"/>
  <c r="W63"/>
  <c r="O63"/>
  <c r="Q63" s="1"/>
  <c r="R63" s="1"/>
  <c r="G63"/>
  <c r="B63"/>
  <c r="A63"/>
  <c r="Y62"/>
  <c r="W62"/>
  <c r="X62" s="1"/>
  <c r="Q62"/>
  <c r="P62"/>
  <c r="O62"/>
  <c r="R62" s="1"/>
  <c r="G62"/>
  <c r="H62" s="1"/>
  <c r="B62"/>
  <c r="A62"/>
  <c r="W61"/>
  <c r="O61"/>
  <c r="Q61" s="1"/>
  <c r="R61" s="1"/>
  <c r="G61"/>
  <c r="B61"/>
  <c r="A61"/>
  <c r="W60"/>
  <c r="R60"/>
  <c r="O60"/>
  <c r="P60" s="1"/>
  <c r="G60"/>
  <c r="H60" s="1"/>
  <c r="B60"/>
  <c r="A60"/>
  <c r="W59"/>
  <c r="O59"/>
  <c r="Q59" s="1"/>
  <c r="R59" s="1"/>
  <c r="G59"/>
  <c r="H59" s="1"/>
  <c r="B59"/>
  <c r="A59"/>
  <c r="W58"/>
  <c r="X58" s="1"/>
  <c r="O58"/>
  <c r="Q58" s="1"/>
  <c r="G58"/>
  <c r="B58"/>
  <c r="A58"/>
  <c r="W57"/>
  <c r="O57"/>
  <c r="Q57" s="1"/>
  <c r="R57" s="1"/>
  <c r="G57"/>
  <c r="B57"/>
  <c r="A57"/>
  <c r="W56"/>
  <c r="O56"/>
  <c r="Q56" s="1"/>
  <c r="I56"/>
  <c r="G56"/>
  <c r="H56" s="1"/>
  <c r="B56"/>
  <c r="A56"/>
  <c r="W55"/>
  <c r="X55" s="1"/>
  <c r="P55"/>
  <c r="O55"/>
  <c r="Q55" s="1"/>
  <c r="R55" s="1"/>
  <c r="G55"/>
  <c r="B55"/>
  <c r="A55"/>
  <c r="W54"/>
  <c r="Y54" s="1"/>
  <c r="Z54" s="1"/>
  <c r="O54"/>
  <c r="R54" s="1"/>
  <c r="G54"/>
  <c r="B54"/>
  <c r="A54"/>
  <c r="W53"/>
  <c r="O53"/>
  <c r="Q53" s="1"/>
  <c r="R53" s="1"/>
  <c r="G53"/>
  <c r="B53"/>
  <c r="A53"/>
  <c r="W52"/>
  <c r="Y52" s="1"/>
  <c r="Z52" s="1"/>
  <c r="R52"/>
  <c r="O52"/>
  <c r="P52" s="1"/>
  <c r="G52"/>
  <c r="I52" s="1"/>
  <c r="B52"/>
  <c r="A52"/>
  <c r="W51"/>
  <c r="Y51" s="1"/>
  <c r="R51"/>
  <c r="O51"/>
  <c r="Q51" s="1"/>
  <c r="G51"/>
  <c r="I51" s="1"/>
  <c r="B51"/>
  <c r="A51"/>
  <c r="W50"/>
  <c r="Y50" s="1"/>
  <c r="Z50" s="1"/>
  <c r="O50"/>
  <c r="P50" s="1"/>
  <c r="G50"/>
  <c r="H50" s="1"/>
  <c r="B50"/>
  <c r="A50"/>
  <c r="W49"/>
  <c r="Y49" s="1"/>
  <c r="Z49" s="1"/>
  <c r="R49"/>
  <c r="P49"/>
  <c r="O49"/>
  <c r="Q49" s="1"/>
  <c r="G49"/>
  <c r="B49"/>
  <c r="A49"/>
  <c r="W48"/>
  <c r="X48" s="1"/>
  <c r="Q48"/>
  <c r="R48" s="1"/>
  <c r="P48"/>
  <c r="O48"/>
  <c r="G48"/>
  <c r="H48" s="1"/>
  <c r="B48"/>
  <c r="A48"/>
  <c r="W47"/>
  <c r="Y47" s="1"/>
  <c r="Z47" s="1"/>
  <c r="O47"/>
  <c r="G47"/>
  <c r="I47" s="1"/>
  <c r="B47"/>
  <c r="A47"/>
  <c r="W46"/>
  <c r="X46" s="1"/>
  <c r="Q46"/>
  <c r="P46"/>
  <c r="O46"/>
  <c r="R46" s="1"/>
  <c r="I46"/>
  <c r="J46" s="1"/>
  <c r="AA46" s="1"/>
  <c r="AC46" s="1"/>
  <c r="G46"/>
  <c r="H46" s="1"/>
  <c r="B46"/>
  <c r="A46"/>
  <c r="W45"/>
  <c r="O45"/>
  <c r="Q45" s="1"/>
  <c r="R45" s="1"/>
  <c r="G45"/>
  <c r="I45" s="1"/>
  <c r="B45"/>
  <c r="A45"/>
  <c r="Z44"/>
  <c r="W44"/>
  <c r="Y44" s="1"/>
  <c r="O44"/>
  <c r="Q44" s="1"/>
  <c r="R44" s="1"/>
  <c r="G44"/>
  <c r="I44" s="1"/>
  <c r="B44"/>
  <c r="A44"/>
  <c r="X43"/>
  <c r="W43"/>
  <c r="O43"/>
  <c r="Q43" s="1"/>
  <c r="R43" s="1"/>
  <c r="G43"/>
  <c r="H43" s="1"/>
  <c r="B43"/>
  <c r="A43"/>
  <c r="W42"/>
  <c r="Y42" s="1"/>
  <c r="Z42" s="1"/>
  <c r="O42"/>
  <c r="Q42" s="1"/>
  <c r="G42"/>
  <c r="I42" s="1"/>
  <c r="J42" s="1"/>
  <c r="AA42" s="1"/>
  <c r="AC42" s="1"/>
  <c r="B42"/>
  <c r="A42"/>
  <c r="W41"/>
  <c r="Y41" s="1"/>
  <c r="O41"/>
  <c r="P41" s="1"/>
  <c r="G41"/>
  <c r="I41" s="1"/>
  <c r="B41"/>
  <c r="A41"/>
  <c r="W40"/>
  <c r="Y40" s="1"/>
  <c r="O40"/>
  <c r="Q40" s="1"/>
  <c r="R40" s="1"/>
  <c r="J40"/>
  <c r="AA40" s="1"/>
  <c r="AC40" s="1"/>
  <c r="G40"/>
  <c r="I40" s="1"/>
  <c r="B40"/>
  <c r="A40"/>
  <c r="W39"/>
  <c r="O39"/>
  <c r="Q39" s="1"/>
  <c r="R39" s="1"/>
  <c r="G39"/>
  <c r="B39"/>
  <c r="A39"/>
  <c r="W38"/>
  <c r="Y38" s="1"/>
  <c r="O38"/>
  <c r="Q38" s="1"/>
  <c r="G38"/>
  <c r="I38" s="1"/>
  <c r="J38" s="1"/>
  <c r="AA38" s="1"/>
  <c r="AC38" s="1"/>
  <c r="B38"/>
  <c r="A38"/>
  <c r="W37"/>
  <c r="O37"/>
  <c r="P37" s="1"/>
  <c r="G37"/>
  <c r="B37"/>
  <c r="A37"/>
  <c r="W36"/>
  <c r="Y36" s="1"/>
  <c r="Z36" s="1"/>
  <c r="O36"/>
  <c r="Q36" s="1"/>
  <c r="R36" s="1"/>
  <c r="J36"/>
  <c r="AA36" s="1"/>
  <c r="AC36" s="1"/>
  <c r="G36"/>
  <c r="I36" s="1"/>
  <c r="B36"/>
  <c r="A36"/>
  <c r="X35"/>
  <c r="W35"/>
  <c r="O35"/>
  <c r="Q35" s="1"/>
  <c r="R35" s="1"/>
  <c r="G35"/>
  <c r="B35"/>
  <c r="A35"/>
  <c r="W34"/>
  <c r="Y34" s="1"/>
  <c r="Z34" s="1"/>
  <c r="O34"/>
  <c r="Q34" s="1"/>
  <c r="G34"/>
  <c r="I34" s="1"/>
  <c r="B34"/>
  <c r="A34"/>
  <c r="W33"/>
  <c r="Y33" s="1"/>
  <c r="Z33" s="1"/>
  <c r="O33"/>
  <c r="P33" s="1"/>
  <c r="G33"/>
  <c r="I33" s="1"/>
  <c r="B33"/>
  <c r="A33"/>
  <c r="W32"/>
  <c r="Y32" s="1"/>
  <c r="O32"/>
  <c r="Q32" s="1"/>
  <c r="G32"/>
  <c r="I32" s="1"/>
  <c r="B32"/>
  <c r="A32"/>
  <c r="W31"/>
  <c r="X31" s="1"/>
  <c r="O31"/>
  <c r="P31" s="1"/>
  <c r="G31"/>
  <c r="B31"/>
  <c r="A31"/>
  <c r="W30"/>
  <c r="Y30" s="1"/>
  <c r="Z30" s="1"/>
  <c r="O30"/>
  <c r="Q30" s="1"/>
  <c r="G30"/>
  <c r="I30" s="1"/>
  <c r="J30" s="1"/>
  <c r="AA30" s="1"/>
  <c r="AC30" s="1"/>
  <c r="B30"/>
  <c r="A30"/>
  <c r="W29"/>
  <c r="X29" s="1"/>
  <c r="O29"/>
  <c r="P29" s="1"/>
  <c r="H29"/>
  <c r="G29"/>
  <c r="B29"/>
  <c r="A29"/>
  <c r="W28"/>
  <c r="Y28" s="1"/>
  <c r="O28"/>
  <c r="Q28" s="1"/>
  <c r="G28"/>
  <c r="B28"/>
  <c r="A28"/>
  <c r="W27"/>
  <c r="X27" s="1"/>
  <c r="O27"/>
  <c r="Q27" s="1"/>
  <c r="R27" s="1"/>
  <c r="G27"/>
  <c r="H27" s="1"/>
  <c r="B27"/>
  <c r="A27"/>
  <c r="W26"/>
  <c r="O26"/>
  <c r="G26"/>
  <c r="B26"/>
  <c r="A26"/>
  <c r="Y25"/>
  <c r="Z25" s="1"/>
  <c r="X25"/>
  <c r="W25"/>
  <c r="O25"/>
  <c r="Q25" s="1"/>
  <c r="R25" s="1"/>
  <c r="G25"/>
  <c r="B25"/>
  <c r="A25"/>
  <c r="W24"/>
  <c r="O24"/>
  <c r="G24"/>
  <c r="B24"/>
  <c r="A24"/>
  <c r="Z23"/>
  <c r="W23"/>
  <c r="Y23" s="1"/>
  <c r="P23"/>
  <c r="O23"/>
  <c r="Q23" s="1"/>
  <c r="R23" s="1"/>
  <c r="G23"/>
  <c r="H23" s="1"/>
  <c r="B23"/>
  <c r="A23"/>
  <c r="W22"/>
  <c r="O22"/>
  <c r="G22"/>
  <c r="B22"/>
  <c r="A22"/>
  <c r="W21"/>
  <c r="Y21" s="1"/>
  <c r="Z21" s="1"/>
  <c r="O21"/>
  <c r="P21" s="1"/>
  <c r="G21"/>
  <c r="H21" s="1"/>
  <c r="B21"/>
  <c r="A21"/>
  <c r="W20"/>
  <c r="Y20" s="1"/>
  <c r="P20"/>
  <c r="O20"/>
  <c r="Q20" s="1"/>
  <c r="G20"/>
  <c r="I20" s="1"/>
  <c r="B20"/>
  <c r="A20"/>
  <c r="W19"/>
  <c r="X19" s="1"/>
  <c r="P19"/>
  <c r="O19"/>
  <c r="Q19" s="1"/>
  <c r="R19" s="1"/>
  <c r="G19"/>
  <c r="I19" s="1"/>
  <c r="B19"/>
  <c r="A19"/>
  <c r="W18"/>
  <c r="Y18" s="1"/>
  <c r="Z18" s="1"/>
  <c r="O18"/>
  <c r="Q18" s="1"/>
  <c r="R18" s="1"/>
  <c r="G18"/>
  <c r="I18" s="1"/>
  <c r="B18"/>
  <c r="A18"/>
  <c r="W17"/>
  <c r="X17" s="1"/>
  <c r="O17"/>
  <c r="Q17" s="1"/>
  <c r="R17" s="1"/>
  <c r="G17"/>
  <c r="H17" s="1"/>
  <c r="B17"/>
  <c r="A17"/>
  <c r="W16"/>
  <c r="Y16" s="1"/>
  <c r="O16"/>
  <c r="Q16" s="1"/>
  <c r="R16" s="1"/>
  <c r="G16"/>
  <c r="I16" s="1"/>
  <c r="B16"/>
  <c r="A16"/>
  <c r="W15"/>
  <c r="X15" s="1"/>
  <c r="R15"/>
  <c r="O15"/>
  <c r="P15" s="1"/>
  <c r="G15"/>
  <c r="H15" s="1"/>
  <c r="B15"/>
  <c r="A15"/>
  <c r="W14"/>
  <c r="Y14" s="1"/>
  <c r="O14"/>
  <c r="Q14" s="1"/>
  <c r="G14"/>
  <c r="I14" s="1"/>
  <c r="B14"/>
  <c r="A14"/>
  <c r="W13"/>
  <c r="Y13" s="1"/>
  <c r="Z13" s="1"/>
  <c r="O13"/>
  <c r="Q13" s="1"/>
  <c r="R13" s="1"/>
  <c r="G13"/>
  <c r="I13" s="1"/>
  <c r="B13"/>
  <c r="A13"/>
  <c r="W12"/>
  <c r="O12"/>
  <c r="Q12" s="1"/>
  <c r="R12" s="1"/>
  <c r="G12"/>
  <c r="I12" s="1"/>
  <c r="B12"/>
  <c r="A12"/>
  <c r="W11"/>
  <c r="Y11" s="1"/>
  <c r="Z11" s="1"/>
  <c r="O11"/>
  <c r="Q11" s="1"/>
  <c r="R11" s="1"/>
  <c r="G11"/>
  <c r="I11" s="1"/>
  <c r="B11"/>
  <c r="A11"/>
  <c r="W10"/>
  <c r="P10"/>
  <c r="O10"/>
  <c r="Q10" s="1"/>
  <c r="R10" s="1"/>
  <c r="G10"/>
  <c r="B10"/>
  <c r="A10"/>
  <c r="W9"/>
  <c r="Y9" s="1"/>
  <c r="Z9" s="1"/>
  <c r="O9"/>
  <c r="Q9" s="1"/>
  <c r="R9" s="1"/>
  <c r="G9"/>
  <c r="I9" s="1"/>
  <c r="B9"/>
  <c r="A9"/>
  <c r="W8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47"/>
  <c r="O77"/>
  <c r="Q77" s="1"/>
  <c r="R77" s="1"/>
  <c r="G77"/>
  <c r="B77"/>
  <c r="A77"/>
  <c r="W76"/>
  <c r="X76" s="1"/>
  <c r="O76"/>
  <c r="P76" s="1"/>
  <c r="G76"/>
  <c r="B76"/>
  <c r="A76"/>
  <c r="W75"/>
  <c r="O75"/>
  <c r="Q75" s="1"/>
  <c r="R75" s="1"/>
  <c r="G75"/>
  <c r="B75"/>
  <c r="A75"/>
  <c r="W74"/>
  <c r="X74" s="1"/>
  <c r="Q74"/>
  <c r="R74" s="1"/>
  <c r="P74"/>
  <c r="O74"/>
  <c r="G74"/>
  <c r="H74" s="1"/>
  <c r="B74"/>
  <c r="A74"/>
  <c r="W73"/>
  <c r="O73"/>
  <c r="Q73" s="1"/>
  <c r="R73" s="1"/>
  <c r="G73"/>
  <c r="B73"/>
  <c r="A73"/>
  <c r="W72"/>
  <c r="O72"/>
  <c r="Q72" s="1"/>
  <c r="R72" s="1"/>
  <c r="G72"/>
  <c r="I72" s="1"/>
  <c r="B72"/>
  <c r="A72"/>
  <c r="W71"/>
  <c r="O71"/>
  <c r="Q71" s="1"/>
  <c r="R71" s="1"/>
  <c r="G71"/>
  <c r="B71"/>
  <c r="A71"/>
  <c r="X70"/>
  <c r="W70"/>
  <c r="Y70" s="1"/>
  <c r="Z70" s="1"/>
  <c r="O70"/>
  <c r="P70" s="1"/>
  <c r="G70"/>
  <c r="B70"/>
  <c r="A70"/>
  <c r="W69"/>
  <c r="O69"/>
  <c r="Q69" s="1"/>
  <c r="R69" s="1"/>
  <c r="G69"/>
  <c r="B69"/>
  <c r="A69"/>
  <c r="W68"/>
  <c r="Y68" s="1"/>
  <c r="Z68" s="1"/>
  <c r="O68"/>
  <c r="P68" s="1"/>
  <c r="G68"/>
  <c r="I68" s="1"/>
  <c r="J68" s="1"/>
  <c r="AA68" s="1"/>
  <c r="AC68" s="1"/>
  <c r="AE68" s="1"/>
  <c r="B68"/>
  <c r="A68"/>
  <c r="W67"/>
  <c r="O67"/>
  <c r="Q67" s="1"/>
  <c r="R67" s="1"/>
  <c r="G67"/>
  <c r="B67"/>
  <c r="A67"/>
  <c r="W66"/>
  <c r="O66"/>
  <c r="Q66" s="1"/>
  <c r="R66" s="1"/>
  <c r="G66"/>
  <c r="B66"/>
  <c r="A66"/>
  <c r="W65"/>
  <c r="O65"/>
  <c r="Q65" s="1"/>
  <c r="R65" s="1"/>
  <c r="G65"/>
  <c r="B65"/>
  <c r="A65"/>
  <c r="W64"/>
  <c r="X64" s="1"/>
  <c r="O64"/>
  <c r="Q64" s="1"/>
  <c r="R64" s="1"/>
  <c r="J64"/>
  <c r="AA64" s="1"/>
  <c r="AC64" s="1"/>
  <c r="AE64" s="1"/>
  <c r="G64"/>
  <c r="I64" s="1"/>
  <c r="B64"/>
  <c r="A64"/>
  <c r="W63"/>
  <c r="O63"/>
  <c r="Q63" s="1"/>
  <c r="R63" s="1"/>
  <c r="G63"/>
  <c r="B63"/>
  <c r="A63"/>
  <c r="W62"/>
  <c r="Y62" s="1"/>
  <c r="Z62" s="1"/>
  <c r="O62"/>
  <c r="Q62" s="1"/>
  <c r="R62" s="1"/>
  <c r="G62"/>
  <c r="H62" s="1"/>
  <c r="B62"/>
  <c r="A62"/>
  <c r="W61"/>
  <c r="O61"/>
  <c r="Q61" s="1"/>
  <c r="R61" s="1"/>
  <c r="G61"/>
  <c r="B61"/>
  <c r="A61"/>
  <c r="X60"/>
  <c r="W60"/>
  <c r="Y60" s="1"/>
  <c r="Z60" s="1"/>
  <c r="Q60"/>
  <c r="R60" s="1"/>
  <c r="P60"/>
  <c r="O60"/>
  <c r="G60"/>
  <c r="I60" s="1"/>
  <c r="J60" s="1"/>
  <c r="AA60" s="1"/>
  <c r="AC60" s="1"/>
  <c r="AE60" s="1"/>
  <c r="B60"/>
  <c r="A60"/>
  <c r="W59"/>
  <c r="O59"/>
  <c r="Q59" s="1"/>
  <c r="R59" s="1"/>
  <c r="G59"/>
  <c r="B59"/>
  <c r="A59"/>
  <c r="Z58"/>
  <c r="Y58"/>
  <c r="W58"/>
  <c r="X58" s="1"/>
  <c r="O58"/>
  <c r="Q58" s="1"/>
  <c r="R58" s="1"/>
  <c r="G58"/>
  <c r="H58" s="1"/>
  <c r="B58"/>
  <c r="A58"/>
  <c r="W57"/>
  <c r="O57"/>
  <c r="Q57" s="1"/>
  <c r="R57" s="1"/>
  <c r="G57"/>
  <c r="B57"/>
  <c r="A57"/>
  <c r="W56"/>
  <c r="P56"/>
  <c r="O56"/>
  <c r="Q56" s="1"/>
  <c r="R56" s="1"/>
  <c r="G56"/>
  <c r="I56" s="1"/>
  <c r="B56"/>
  <c r="A56"/>
  <c r="W55"/>
  <c r="O55"/>
  <c r="Q55" s="1"/>
  <c r="R55" s="1"/>
  <c r="G55"/>
  <c r="B55"/>
  <c r="A55"/>
  <c r="W54"/>
  <c r="X54" s="1"/>
  <c r="O54"/>
  <c r="P54" s="1"/>
  <c r="G54"/>
  <c r="H54" s="1"/>
  <c r="B54"/>
  <c r="A54"/>
  <c r="W53"/>
  <c r="O53"/>
  <c r="G53"/>
  <c r="B53"/>
  <c r="A53"/>
  <c r="W52"/>
  <c r="Y52" s="1"/>
  <c r="Z52" s="1"/>
  <c r="O52"/>
  <c r="P52" s="1"/>
  <c r="J52"/>
  <c r="G52"/>
  <c r="I52" s="1"/>
  <c r="B52"/>
  <c r="A52"/>
  <c r="W51"/>
  <c r="P51"/>
  <c r="O51"/>
  <c r="Q51" s="1"/>
  <c r="R51" s="1"/>
  <c r="G51"/>
  <c r="B51"/>
  <c r="A51"/>
  <c r="W50"/>
  <c r="X50" s="1"/>
  <c r="Q50"/>
  <c r="P50"/>
  <c r="O50"/>
  <c r="G50"/>
  <c r="I50" s="1"/>
  <c r="B50"/>
  <c r="A50"/>
  <c r="W49"/>
  <c r="Y49" s="1"/>
  <c r="O49"/>
  <c r="Q49" s="1"/>
  <c r="G49"/>
  <c r="I49" s="1"/>
  <c r="B49"/>
  <c r="A49"/>
  <c r="W48"/>
  <c r="O48"/>
  <c r="Q48" s="1"/>
  <c r="R48" s="1"/>
  <c r="G48"/>
  <c r="B48"/>
  <c r="A48"/>
  <c r="W47"/>
  <c r="Y47" s="1"/>
  <c r="Z47" s="1"/>
  <c r="P47"/>
  <c r="O47"/>
  <c r="Q47" s="1"/>
  <c r="R47" s="1"/>
  <c r="G47"/>
  <c r="B47"/>
  <c r="A47"/>
  <c r="W46"/>
  <c r="Y46" s="1"/>
  <c r="Z46" s="1"/>
  <c r="P46"/>
  <c r="O46"/>
  <c r="Q46" s="1"/>
  <c r="R46" s="1"/>
  <c r="G46"/>
  <c r="H46" s="1"/>
  <c r="B46"/>
  <c r="A46"/>
  <c r="X45"/>
  <c r="W45"/>
  <c r="Y45" s="1"/>
  <c r="Z45" s="1"/>
  <c r="O45"/>
  <c r="G45"/>
  <c r="I45" s="1"/>
  <c r="B45"/>
  <c r="A45"/>
  <c r="W44"/>
  <c r="O44"/>
  <c r="G44"/>
  <c r="B44"/>
  <c r="A44"/>
  <c r="W43"/>
  <c r="X43" s="1"/>
  <c r="O43"/>
  <c r="Q43" s="1"/>
  <c r="R43" s="1"/>
  <c r="G43"/>
  <c r="H43" s="1"/>
  <c r="B43"/>
  <c r="A43"/>
  <c r="W42"/>
  <c r="O42"/>
  <c r="G42"/>
  <c r="B42"/>
  <c r="A42"/>
  <c r="W41"/>
  <c r="O41"/>
  <c r="P41" s="1"/>
  <c r="G41"/>
  <c r="I41" s="1"/>
  <c r="B41"/>
  <c r="A41"/>
  <c r="W40"/>
  <c r="O40"/>
  <c r="G40"/>
  <c r="B40"/>
  <c r="A40"/>
  <c r="Y39"/>
  <c r="Z39" s="1"/>
  <c r="W39"/>
  <c r="X39" s="1"/>
  <c r="O39"/>
  <c r="Q39" s="1"/>
  <c r="R39" s="1"/>
  <c r="G39"/>
  <c r="H39" s="1"/>
  <c r="B39"/>
  <c r="A39"/>
  <c r="W38"/>
  <c r="O38"/>
  <c r="G38"/>
  <c r="B38"/>
  <c r="A38"/>
  <c r="Z37"/>
  <c r="W37"/>
  <c r="Y37" s="1"/>
  <c r="O37"/>
  <c r="Q37" s="1"/>
  <c r="R37" s="1"/>
  <c r="G37"/>
  <c r="I37" s="1"/>
  <c r="B37"/>
  <c r="A37"/>
  <c r="W36"/>
  <c r="O36"/>
  <c r="G36"/>
  <c r="B36"/>
  <c r="A36"/>
  <c r="W35"/>
  <c r="O35"/>
  <c r="P35" s="1"/>
  <c r="H35"/>
  <c r="G35"/>
  <c r="I35" s="1"/>
  <c r="J35" s="1"/>
  <c r="AA35" s="1"/>
  <c r="B35"/>
  <c r="A35"/>
  <c r="W34"/>
  <c r="O34"/>
  <c r="G34"/>
  <c r="B34"/>
  <c r="A34"/>
  <c r="Y33"/>
  <c r="Z33" s="1"/>
  <c r="W33"/>
  <c r="X33" s="1"/>
  <c r="O33"/>
  <c r="P33" s="1"/>
  <c r="G33"/>
  <c r="I33" s="1"/>
  <c r="J33" s="1"/>
  <c r="AA33" s="1"/>
  <c r="B33"/>
  <c r="A33"/>
  <c r="W32"/>
  <c r="O32"/>
  <c r="G32"/>
  <c r="B32"/>
  <c r="A32"/>
  <c r="W31"/>
  <c r="Y31" s="1"/>
  <c r="Z31" s="1"/>
  <c r="O31"/>
  <c r="P31" s="1"/>
  <c r="G31"/>
  <c r="H31" s="1"/>
  <c r="B31"/>
  <c r="A31"/>
  <c r="W30"/>
  <c r="O30"/>
  <c r="G30"/>
  <c r="B30"/>
  <c r="A30"/>
  <c r="W29"/>
  <c r="X29" s="1"/>
  <c r="O29"/>
  <c r="Q29" s="1"/>
  <c r="R29" s="1"/>
  <c r="G29"/>
  <c r="I29" s="1"/>
  <c r="B29"/>
  <c r="A29"/>
  <c r="W28"/>
  <c r="O28"/>
  <c r="G28"/>
  <c r="B28"/>
  <c r="A28"/>
  <c r="W27"/>
  <c r="X27" s="1"/>
  <c r="O27"/>
  <c r="Q27" s="1"/>
  <c r="R27" s="1"/>
  <c r="G27"/>
  <c r="B27"/>
  <c r="A27"/>
  <c r="W26"/>
  <c r="O26"/>
  <c r="G26"/>
  <c r="B26"/>
  <c r="A26"/>
  <c r="W25"/>
  <c r="O25"/>
  <c r="P25" s="1"/>
  <c r="G25"/>
  <c r="I25" s="1"/>
  <c r="B25"/>
  <c r="A25"/>
  <c r="W24"/>
  <c r="O24"/>
  <c r="G24"/>
  <c r="B24"/>
  <c r="A24"/>
  <c r="W23"/>
  <c r="X23" s="1"/>
  <c r="O23"/>
  <c r="Q23" s="1"/>
  <c r="R23" s="1"/>
  <c r="G23"/>
  <c r="H23" s="1"/>
  <c r="B23"/>
  <c r="A23"/>
  <c r="W22"/>
  <c r="O22"/>
  <c r="G22"/>
  <c r="B22"/>
  <c r="A22"/>
  <c r="W21"/>
  <c r="Y21" s="1"/>
  <c r="Z21" s="1"/>
  <c r="O21"/>
  <c r="Q21" s="1"/>
  <c r="R21" s="1"/>
  <c r="G21"/>
  <c r="I21" s="1"/>
  <c r="B21"/>
  <c r="A21"/>
  <c r="W20"/>
  <c r="O20"/>
  <c r="G20"/>
  <c r="B20"/>
  <c r="A20"/>
  <c r="W19"/>
  <c r="Q19"/>
  <c r="R19" s="1"/>
  <c r="O19"/>
  <c r="P19" s="1"/>
  <c r="G19"/>
  <c r="H19" s="1"/>
  <c r="B19"/>
  <c r="A19"/>
  <c r="W18"/>
  <c r="O18"/>
  <c r="G18"/>
  <c r="B18"/>
  <c r="A18"/>
  <c r="Y17"/>
  <c r="Z17" s="1"/>
  <c r="W17"/>
  <c r="X17" s="1"/>
  <c r="O17"/>
  <c r="P17" s="1"/>
  <c r="G17"/>
  <c r="I17" s="1"/>
  <c r="J17" s="1"/>
  <c r="AA17" s="1"/>
  <c r="B17"/>
  <c r="A17"/>
  <c r="W16"/>
  <c r="O16"/>
  <c r="G16"/>
  <c r="B16"/>
  <c r="A16"/>
  <c r="W15"/>
  <c r="Y15" s="1"/>
  <c r="Z15" s="1"/>
  <c r="O15"/>
  <c r="P15" s="1"/>
  <c r="G15"/>
  <c r="H15" s="1"/>
  <c r="B15"/>
  <c r="A15"/>
  <c r="W14"/>
  <c r="X14" s="1"/>
  <c r="O14"/>
  <c r="Q14" s="1"/>
  <c r="R14" s="1"/>
  <c r="G14"/>
  <c r="H14" s="1"/>
  <c r="B14"/>
  <c r="A14"/>
  <c r="W13"/>
  <c r="O13"/>
  <c r="Q13" s="1"/>
  <c r="R13" s="1"/>
  <c r="G13"/>
  <c r="I13" s="1"/>
  <c r="B13"/>
  <c r="A13"/>
  <c r="W12"/>
  <c r="Y12" s="1"/>
  <c r="O12"/>
  <c r="Q12" s="1"/>
  <c r="G12"/>
  <c r="I12" s="1"/>
  <c r="B12"/>
  <c r="A12"/>
  <c r="W11"/>
  <c r="X11" s="1"/>
  <c r="Q11"/>
  <c r="R11" s="1"/>
  <c r="O11"/>
  <c r="P11" s="1"/>
  <c r="G11"/>
  <c r="B11"/>
  <c r="A11"/>
  <c r="W10"/>
  <c r="Y10" s="1"/>
  <c r="O10"/>
  <c r="Q10" s="1"/>
  <c r="R10" s="1"/>
  <c r="G10"/>
  <c r="I10" s="1"/>
  <c r="B10"/>
  <c r="A10"/>
  <c r="W9"/>
  <c r="X9" s="1"/>
  <c r="Q9"/>
  <c r="O9"/>
  <c r="G9"/>
  <c r="I9" s="1"/>
  <c r="B9"/>
  <c r="A9"/>
  <c r="W8"/>
  <c r="Y8" s="1"/>
  <c r="O8"/>
  <c r="Q8" s="1"/>
  <c r="R8" s="1"/>
  <c r="G8"/>
  <c r="I8" s="1"/>
  <c r="B8"/>
  <c r="A8"/>
  <c r="V7"/>
  <c r="U7"/>
  <c r="T7"/>
  <c r="N7"/>
  <c r="M7"/>
  <c r="L7"/>
  <c r="F7"/>
  <c r="E7"/>
  <c r="D7"/>
  <c r="A6"/>
  <c r="A3"/>
  <c r="A1"/>
  <c r="W77" i="66"/>
  <c r="Z77" s="1"/>
  <c r="O77"/>
  <c r="Q77" s="1"/>
  <c r="R77" s="1"/>
  <c r="G77"/>
  <c r="J77" s="1"/>
  <c r="AA77" s="1"/>
  <c r="AC77" s="1"/>
  <c r="B77"/>
  <c r="A77"/>
  <c r="W76"/>
  <c r="X76" s="1"/>
  <c r="Q76"/>
  <c r="R76" s="1"/>
  <c r="O76"/>
  <c r="P76" s="1"/>
  <c r="G76"/>
  <c r="J76" s="1"/>
  <c r="AA76" s="1"/>
  <c r="AC76" s="1"/>
  <c r="B76"/>
  <c r="A76"/>
  <c r="W75"/>
  <c r="Z75" s="1"/>
  <c r="O75"/>
  <c r="Q75" s="1"/>
  <c r="R75" s="1"/>
  <c r="G75"/>
  <c r="J75" s="1"/>
  <c r="AA75" s="1"/>
  <c r="AC75" s="1"/>
  <c r="B75"/>
  <c r="A75"/>
  <c r="Y74"/>
  <c r="W74"/>
  <c r="Z74" s="1"/>
  <c r="Q74"/>
  <c r="R74" s="1"/>
  <c r="O74"/>
  <c r="P74" s="1"/>
  <c r="J74"/>
  <c r="AA74" s="1"/>
  <c r="AC74" s="1"/>
  <c r="G74"/>
  <c r="I74" s="1"/>
  <c r="B74"/>
  <c r="A74"/>
  <c r="W73"/>
  <c r="Z73" s="1"/>
  <c r="O73"/>
  <c r="Q73" s="1"/>
  <c r="R73" s="1"/>
  <c r="G73"/>
  <c r="J73" s="1"/>
  <c r="AA73" s="1"/>
  <c r="AC73" s="1"/>
  <c r="B73"/>
  <c r="A73"/>
  <c r="W72"/>
  <c r="X72" s="1"/>
  <c r="R72"/>
  <c r="Q72"/>
  <c r="O72"/>
  <c r="P72" s="1"/>
  <c r="G72"/>
  <c r="H72" s="1"/>
  <c r="B72"/>
  <c r="A72"/>
  <c r="W71"/>
  <c r="Z71" s="1"/>
  <c r="O71"/>
  <c r="Q71" s="1"/>
  <c r="R71" s="1"/>
  <c r="G71"/>
  <c r="J71" s="1"/>
  <c r="AA71" s="1"/>
  <c r="AC71" s="1"/>
  <c r="B71"/>
  <c r="A71"/>
  <c r="Z70"/>
  <c r="Y70"/>
  <c r="X70"/>
  <c r="W70"/>
  <c r="R70"/>
  <c r="Q70"/>
  <c r="P70"/>
  <c r="O70"/>
  <c r="I70"/>
  <c r="H70"/>
  <c r="G70"/>
  <c r="J70" s="1"/>
  <c r="AA70" s="1"/>
  <c r="AC70" s="1"/>
  <c r="B70"/>
  <c r="A70"/>
  <c r="W69"/>
  <c r="Z69" s="1"/>
  <c r="O69"/>
  <c r="Q69" s="1"/>
  <c r="R69" s="1"/>
  <c r="G69"/>
  <c r="J69" s="1"/>
  <c r="AA69" s="1"/>
  <c r="AC69" s="1"/>
  <c r="B69"/>
  <c r="A69"/>
  <c r="Y68"/>
  <c r="W68"/>
  <c r="Z68" s="1"/>
  <c r="R68"/>
  <c r="Q68"/>
  <c r="O68"/>
  <c r="P68" s="1"/>
  <c r="I68"/>
  <c r="H68"/>
  <c r="G68"/>
  <c r="J68" s="1"/>
  <c r="AA68" s="1"/>
  <c r="AC68" s="1"/>
  <c r="B68"/>
  <c r="A68"/>
  <c r="W67"/>
  <c r="Z67" s="1"/>
  <c r="O67"/>
  <c r="Q67" s="1"/>
  <c r="R67" s="1"/>
  <c r="G67"/>
  <c r="J67" s="1"/>
  <c r="AA67" s="1"/>
  <c r="AC67" s="1"/>
  <c r="B67"/>
  <c r="A67"/>
  <c r="W66"/>
  <c r="X66" s="1"/>
  <c r="P66"/>
  <c r="O66"/>
  <c r="R66" s="1"/>
  <c r="G66"/>
  <c r="J66" s="1"/>
  <c r="AA66" s="1"/>
  <c r="AC66" s="1"/>
  <c r="B66"/>
  <c r="A66"/>
  <c r="W65"/>
  <c r="Z65" s="1"/>
  <c r="P65"/>
  <c r="O65"/>
  <c r="Q65" s="1"/>
  <c r="R65" s="1"/>
  <c r="G65"/>
  <c r="J65" s="1"/>
  <c r="AA65" s="1"/>
  <c r="AC65" s="1"/>
  <c r="B65"/>
  <c r="A65"/>
  <c r="Y64"/>
  <c r="W64"/>
  <c r="Z64" s="1"/>
  <c r="O64"/>
  <c r="Q64" s="1"/>
  <c r="G64"/>
  <c r="J64" s="1"/>
  <c r="AA64" s="1"/>
  <c r="AC64" s="1"/>
  <c r="B64"/>
  <c r="A64"/>
  <c r="W63"/>
  <c r="Z63" s="1"/>
  <c r="P63"/>
  <c r="O63"/>
  <c r="Q63" s="1"/>
  <c r="R63" s="1"/>
  <c r="G63"/>
  <c r="J63" s="1"/>
  <c r="AA63" s="1"/>
  <c r="AC63" s="1"/>
  <c r="B63"/>
  <c r="A63"/>
  <c r="W62"/>
  <c r="X62" s="1"/>
  <c r="R62"/>
  <c r="Q62"/>
  <c r="P62"/>
  <c r="O62"/>
  <c r="I62"/>
  <c r="H62"/>
  <c r="G62"/>
  <c r="J62" s="1"/>
  <c r="AA62" s="1"/>
  <c r="AC62" s="1"/>
  <c r="B62"/>
  <c r="A62"/>
  <c r="W61"/>
  <c r="Z61" s="1"/>
  <c r="O61"/>
  <c r="Q61" s="1"/>
  <c r="R61" s="1"/>
  <c r="G61"/>
  <c r="J61" s="1"/>
  <c r="AA61" s="1"/>
  <c r="AC61" s="1"/>
  <c r="B61"/>
  <c r="A61"/>
  <c r="Y60"/>
  <c r="W60"/>
  <c r="Z60" s="1"/>
  <c r="P60"/>
  <c r="O60"/>
  <c r="R60" s="1"/>
  <c r="G60"/>
  <c r="H60" s="1"/>
  <c r="B60"/>
  <c r="A60"/>
  <c r="W59"/>
  <c r="Z59" s="1"/>
  <c r="P59"/>
  <c r="O59"/>
  <c r="Q59" s="1"/>
  <c r="R59" s="1"/>
  <c r="G59"/>
  <c r="J59" s="1"/>
  <c r="AA59" s="1"/>
  <c r="AC59" s="1"/>
  <c r="B59"/>
  <c r="A59"/>
  <c r="W58"/>
  <c r="X58" s="1"/>
  <c r="R58"/>
  <c r="Q58"/>
  <c r="O58"/>
  <c r="P58" s="1"/>
  <c r="G58"/>
  <c r="I58" s="1"/>
  <c r="B58"/>
  <c r="A58"/>
  <c r="W57"/>
  <c r="Z57" s="1"/>
  <c r="O57"/>
  <c r="Q57" s="1"/>
  <c r="R57" s="1"/>
  <c r="H57"/>
  <c r="G57"/>
  <c r="J57" s="1"/>
  <c r="AA57" s="1"/>
  <c r="AC57" s="1"/>
  <c r="B57"/>
  <c r="A57"/>
  <c r="Y56"/>
  <c r="W56"/>
  <c r="Z56" s="1"/>
  <c r="R56"/>
  <c r="Q56"/>
  <c r="P56"/>
  <c r="O56"/>
  <c r="G56"/>
  <c r="J56" s="1"/>
  <c r="AA56" s="1"/>
  <c r="AC56" s="1"/>
  <c r="B56"/>
  <c r="A56"/>
  <c r="W55"/>
  <c r="Z55" s="1"/>
  <c r="O55"/>
  <c r="Q55" s="1"/>
  <c r="R55" s="1"/>
  <c r="G55"/>
  <c r="J55" s="1"/>
  <c r="AA55" s="1"/>
  <c r="AC55" s="1"/>
  <c r="B55"/>
  <c r="A55"/>
  <c r="W54"/>
  <c r="X54" s="1"/>
  <c r="O54"/>
  <c r="Q54" s="1"/>
  <c r="G54"/>
  <c r="I54" s="1"/>
  <c r="B54"/>
  <c r="A54"/>
  <c r="W53"/>
  <c r="X53" s="1"/>
  <c r="P53"/>
  <c r="O53"/>
  <c r="Q53" s="1"/>
  <c r="R53" s="1"/>
  <c r="H53"/>
  <c r="G53"/>
  <c r="B53"/>
  <c r="A53"/>
  <c r="Y52"/>
  <c r="W52"/>
  <c r="Z52" s="1"/>
  <c r="R52"/>
  <c r="Q52"/>
  <c r="O52"/>
  <c r="P52" s="1"/>
  <c r="G52"/>
  <c r="J52" s="1"/>
  <c r="AA52" s="1"/>
  <c r="B52"/>
  <c r="A52"/>
  <c r="Z51"/>
  <c r="X51"/>
  <c r="W51"/>
  <c r="Y51" s="1"/>
  <c r="O51"/>
  <c r="G51"/>
  <c r="I51" s="1"/>
  <c r="B51"/>
  <c r="A51"/>
  <c r="Z50"/>
  <c r="X50"/>
  <c r="W50"/>
  <c r="Y50" s="1"/>
  <c r="Q50"/>
  <c r="R50" s="1"/>
  <c r="O50"/>
  <c r="P50" s="1"/>
  <c r="G50"/>
  <c r="J50" s="1"/>
  <c r="AA50" s="1"/>
  <c r="AC50" s="1"/>
  <c r="B50"/>
  <c r="A50"/>
  <c r="W49"/>
  <c r="O49"/>
  <c r="Q49" s="1"/>
  <c r="R49" s="1"/>
  <c r="J49"/>
  <c r="AA49" s="1"/>
  <c r="AC49" s="1"/>
  <c r="G49"/>
  <c r="I49" s="1"/>
  <c r="B49"/>
  <c r="A49"/>
  <c r="Z48"/>
  <c r="X48"/>
  <c r="W48"/>
  <c r="Y48" s="1"/>
  <c r="R48"/>
  <c r="Q48"/>
  <c r="O48"/>
  <c r="P48" s="1"/>
  <c r="J48"/>
  <c r="AA48" s="1"/>
  <c r="AC48" s="1"/>
  <c r="I48"/>
  <c r="H48"/>
  <c r="G48"/>
  <c r="B48"/>
  <c r="A48"/>
  <c r="W47"/>
  <c r="Y47" s="1"/>
  <c r="R47"/>
  <c r="O47"/>
  <c r="Q47" s="1"/>
  <c r="G47"/>
  <c r="I47" s="1"/>
  <c r="B47"/>
  <c r="A47"/>
  <c r="Y46"/>
  <c r="W46"/>
  <c r="Z46" s="1"/>
  <c r="Q46"/>
  <c r="R46" s="1"/>
  <c r="O46"/>
  <c r="P46" s="1"/>
  <c r="I46"/>
  <c r="H46"/>
  <c r="G46"/>
  <c r="J46" s="1"/>
  <c r="AA46" s="1"/>
  <c r="AC46" s="1"/>
  <c r="B46"/>
  <c r="A46"/>
  <c r="Z45"/>
  <c r="W45"/>
  <c r="Y45" s="1"/>
  <c r="R45"/>
  <c r="P45"/>
  <c r="O45"/>
  <c r="Q45" s="1"/>
  <c r="G45"/>
  <c r="B45"/>
  <c r="A45"/>
  <c r="Z44"/>
  <c r="Y44"/>
  <c r="X44"/>
  <c r="W44"/>
  <c r="P44"/>
  <c r="O44"/>
  <c r="R44" s="1"/>
  <c r="G44"/>
  <c r="J44" s="1"/>
  <c r="AA44" s="1"/>
  <c r="B44"/>
  <c r="A44"/>
  <c r="W43"/>
  <c r="Y43" s="1"/>
  <c r="R43"/>
  <c r="O43"/>
  <c r="Q43" s="1"/>
  <c r="G43"/>
  <c r="I43" s="1"/>
  <c r="B43"/>
  <c r="A43"/>
  <c r="W42"/>
  <c r="X42" s="1"/>
  <c r="P42"/>
  <c r="O42"/>
  <c r="R42" s="1"/>
  <c r="I42"/>
  <c r="H42"/>
  <c r="G42"/>
  <c r="J42" s="1"/>
  <c r="AA42" s="1"/>
  <c r="AC42" s="1"/>
  <c r="B42"/>
  <c r="A42"/>
  <c r="X41"/>
  <c r="W41"/>
  <c r="Y41" s="1"/>
  <c r="O41"/>
  <c r="Q41" s="1"/>
  <c r="R41" s="1"/>
  <c r="J41"/>
  <c r="AA41" s="1"/>
  <c r="AC41" s="1"/>
  <c r="H41"/>
  <c r="G41"/>
  <c r="I41" s="1"/>
  <c r="B41"/>
  <c r="A41"/>
  <c r="Z40"/>
  <c r="X40"/>
  <c r="W40"/>
  <c r="Y40" s="1"/>
  <c r="R40"/>
  <c r="Q40"/>
  <c r="O40"/>
  <c r="P40" s="1"/>
  <c r="I40"/>
  <c r="H40"/>
  <c r="G40"/>
  <c r="J40" s="1"/>
  <c r="AA40" s="1"/>
  <c r="AC40" s="1"/>
  <c r="B40"/>
  <c r="A40"/>
  <c r="Z39"/>
  <c r="X39"/>
  <c r="W39"/>
  <c r="Y39" s="1"/>
  <c r="O39"/>
  <c r="Q39" s="1"/>
  <c r="R39" s="1"/>
  <c r="G39"/>
  <c r="I39" s="1"/>
  <c r="B39"/>
  <c r="A39"/>
  <c r="Y38"/>
  <c r="W38"/>
  <c r="Z38" s="1"/>
  <c r="R38"/>
  <c r="Q38"/>
  <c r="P38"/>
  <c r="O38"/>
  <c r="J38"/>
  <c r="AA38" s="1"/>
  <c r="AC38" s="1"/>
  <c r="G38"/>
  <c r="I38" s="1"/>
  <c r="B38"/>
  <c r="A38"/>
  <c r="Z37"/>
  <c r="X37"/>
  <c r="W37"/>
  <c r="Y37" s="1"/>
  <c r="R37"/>
  <c r="P37"/>
  <c r="O37"/>
  <c r="Q37" s="1"/>
  <c r="J37"/>
  <c r="AA37" s="1"/>
  <c r="AC37" s="1"/>
  <c r="H37"/>
  <c r="G37"/>
  <c r="I37" s="1"/>
  <c r="B37"/>
  <c r="A37"/>
  <c r="W36"/>
  <c r="X36" s="1"/>
  <c r="P36"/>
  <c r="O36"/>
  <c r="R36" s="1"/>
  <c r="G36"/>
  <c r="J36" s="1"/>
  <c r="AA36" s="1"/>
  <c r="B36"/>
  <c r="A36"/>
  <c r="Z35"/>
  <c r="W35"/>
  <c r="Y35" s="1"/>
  <c r="O35"/>
  <c r="Q35" s="1"/>
  <c r="G35"/>
  <c r="I35" s="1"/>
  <c r="B35"/>
  <c r="A35"/>
  <c r="Y34"/>
  <c r="W34"/>
  <c r="Z34" s="1"/>
  <c r="R34"/>
  <c r="Q34"/>
  <c r="O34"/>
  <c r="P34" s="1"/>
  <c r="J34"/>
  <c r="AA34" s="1"/>
  <c r="AC34" s="1"/>
  <c r="G34"/>
  <c r="I34" s="1"/>
  <c r="B34"/>
  <c r="A34"/>
  <c r="Z33"/>
  <c r="X33"/>
  <c r="W33"/>
  <c r="Y33" s="1"/>
  <c r="P33"/>
  <c r="O33"/>
  <c r="Q33" s="1"/>
  <c r="R33" s="1"/>
  <c r="G33"/>
  <c r="I33" s="1"/>
  <c r="B33"/>
  <c r="A33"/>
  <c r="Z32"/>
  <c r="Y32"/>
  <c r="X32"/>
  <c r="W32"/>
  <c r="R32"/>
  <c r="Q32"/>
  <c r="O32"/>
  <c r="P32" s="1"/>
  <c r="I32"/>
  <c r="H32"/>
  <c r="G32"/>
  <c r="J32" s="1"/>
  <c r="AA32" s="1"/>
  <c r="AC32" s="1"/>
  <c r="B32"/>
  <c r="A32"/>
  <c r="X31"/>
  <c r="W31"/>
  <c r="Y31" s="1"/>
  <c r="P31"/>
  <c r="O31"/>
  <c r="Q31" s="1"/>
  <c r="R31" s="1"/>
  <c r="G31"/>
  <c r="I31" s="1"/>
  <c r="B31"/>
  <c r="A31"/>
  <c r="W30"/>
  <c r="X30" s="1"/>
  <c r="R30"/>
  <c r="Q30"/>
  <c r="O30"/>
  <c r="P30" s="1"/>
  <c r="I30"/>
  <c r="H30"/>
  <c r="G30"/>
  <c r="J30" s="1"/>
  <c r="AA30" s="1"/>
  <c r="AC30" s="1"/>
  <c r="B30"/>
  <c r="A30"/>
  <c r="X29"/>
  <c r="W29"/>
  <c r="Y29" s="1"/>
  <c r="R29"/>
  <c r="P29"/>
  <c r="O29"/>
  <c r="Q29" s="1"/>
  <c r="G29"/>
  <c r="I29" s="1"/>
  <c r="B29"/>
  <c r="A29"/>
  <c r="Y28"/>
  <c r="W28"/>
  <c r="Z28" s="1"/>
  <c r="R28"/>
  <c r="Q28"/>
  <c r="P28"/>
  <c r="O28"/>
  <c r="G28"/>
  <c r="J28" s="1"/>
  <c r="AA28" s="1"/>
  <c r="B28"/>
  <c r="A28"/>
  <c r="W27"/>
  <c r="Y27" s="1"/>
  <c r="O27"/>
  <c r="Q27" s="1"/>
  <c r="R27" s="1"/>
  <c r="G27"/>
  <c r="I27" s="1"/>
  <c r="B27"/>
  <c r="A27"/>
  <c r="Z26"/>
  <c r="Y26"/>
  <c r="X26"/>
  <c r="W26"/>
  <c r="R26"/>
  <c r="Q26"/>
  <c r="O26"/>
  <c r="P26" s="1"/>
  <c r="G26"/>
  <c r="I26" s="1"/>
  <c r="B26"/>
  <c r="A26"/>
  <c r="W25"/>
  <c r="Y25" s="1"/>
  <c r="R25"/>
  <c r="O25"/>
  <c r="Q25" s="1"/>
  <c r="G25"/>
  <c r="I25" s="1"/>
  <c r="B25"/>
  <c r="A25"/>
  <c r="W24"/>
  <c r="X24" s="1"/>
  <c r="Q24"/>
  <c r="R24" s="1"/>
  <c r="P24"/>
  <c r="O24"/>
  <c r="J24"/>
  <c r="AA24" s="1"/>
  <c r="AC24" s="1"/>
  <c r="G24"/>
  <c r="I24" s="1"/>
  <c r="B24"/>
  <c r="A24"/>
  <c r="Z23"/>
  <c r="W23"/>
  <c r="Y23" s="1"/>
  <c r="P23"/>
  <c r="O23"/>
  <c r="Q23" s="1"/>
  <c r="G23"/>
  <c r="I23" s="1"/>
  <c r="B23"/>
  <c r="A23"/>
  <c r="Z22"/>
  <c r="X22"/>
  <c r="W22"/>
  <c r="Y22" s="1"/>
  <c r="R22"/>
  <c r="Q22"/>
  <c r="O22"/>
  <c r="P22" s="1"/>
  <c r="I22"/>
  <c r="H22"/>
  <c r="G22"/>
  <c r="J22" s="1"/>
  <c r="AA22" s="1"/>
  <c r="B22"/>
  <c r="A22"/>
  <c r="Z21"/>
  <c r="W21"/>
  <c r="Y21" s="1"/>
  <c r="O21"/>
  <c r="Q21" s="1"/>
  <c r="R21" s="1"/>
  <c r="G21"/>
  <c r="I21" s="1"/>
  <c r="B21"/>
  <c r="A21"/>
  <c r="W20"/>
  <c r="X20" s="1"/>
  <c r="O20"/>
  <c r="Q20" s="1"/>
  <c r="R20" s="1"/>
  <c r="G20"/>
  <c r="J20" s="1"/>
  <c r="AA20" s="1"/>
  <c r="AC20" s="1"/>
  <c r="B20"/>
  <c r="A20"/>
  <c r="W19"/>
  <c r="Y19" s="1"/>
  <c r="P19"/>
  <c r="O19"/>
  <c r="Q19" s="1"/>
  <c r="R19" s="1"/>
  <c r="G19"/>
  <c r="I19" s="1"/>
  <c r="B19"/>
  <c r="A19"/>
  <c r="W18"/>
  <c r="X18" s="1"/>
  <c r="R18"/>
  <c r="Q18"/>
  <c r="P18"/>
  <c r="O18"/>
  <c r="I18"/>
  <c r="H18"/>
  <c r="G18"/>
  <c r="J18" s="1"/>
  <c r="AA18" s="1"/>
  <c r="AC18" s="1"/>
  <c r="B18"/>
  <c r="A18"/>
  <c r="X17"/>
  <c r="W17"/>
  <c r="Y17" s="1"/>
  <c r="R17"/>
  <c r="O17"/>
  <c r="Q17" s="1"/>
  <c r="G17"/>
  <c r="I17" s="1"/>
  <c r="B17"/>
  <c r="A17"/>
  <c r="Z16"/>
  <c r="X16"/>
  <c r="W16"/>
  <c r="Y16" s="1"/>
  <c r="O16"/>
  <c r="Q16" s="1"/>
  <c r="R16" s="1"/>
  <c r="J16"/>
  <c r="AA16" s="1"/>
  <c r="AC16" s="1"/>
  <c r="I16"/>
  <c r="H16"/>
  <c r="G16"/>
  <c r="B16"/>
  <c r="A16"/>
  <c r="X15"/>
  <c r="W15"/>
  <c r="Y15" s="1"/>
  <c r="P15"/>
  <c r="O15"/>
  <c r="Q15" s="1"/>
  <c r="R15" s="1"/>
  <c r="G15"/>
  <c r="I15" s="1"/>
  <c r="B15"/>
  <c r="A15"/>
  <c r="W14"/>
  <c r="X14" s="1"/>
  <c r="O14"/>
  <c r="Q14" s="1"/>
  <c r="G14"/>
  <c r="I14" s="1"/>
  <c r="B14"/>
  <c r="A14"/>
  <c r="X13"/>
  <c r="W13"/>
  <c r="Y13" s="1"/>
  <c r="P13"/>
  <c r="O13"/>
  <c r="Q13" s="1"/>
  <c r="R13" s="1"/>
  <c r="G13"/>
  <c r="I13" s="1"/>
  <c r="B13"/>
  <c r="A13"/>
  <c r="W12"/>
  <c r="X12" s="1"/>
  <c r="O12"/>
  <c r="Q12" s="1"/>
  <c r="G12"/>
  <c r="J12" s="1"/>
  <c r="AA12" s="1"/>
  <c r="AC12" s="1"/>
  <c r="B12"/>
  <c r="A12"/>
  <c r="X11"/>
  <c r="W11"/>
  <c r="Y11" s="1"/>
  <c r="P11"/>
  <c r="O11"/>
  <c r="Q11" s="1"/>
  <c r="R11" s="1"/>
  <c r="G11"/>
  <c r="I11" s="1"/>
  <c r="B11"/>
  <c r="A11"/>
  <c r="W10"/>
  <c r="X10" s="1"/>
  <c r="O10"/>
  <c r="Q10" s="1"/>
  <c r="G10"/>
  <c r="J10" s="1"/>
  <c r="AA10" s="1"/>
  <c r="AC10" s="1"/>
  <c r="B10"/>
  <c r="A10"/>
  <c r="X9"/>
  <c r="W9"/>
  <c r="Y9" s="1"/>
  <c r="P9"/>
  <c r="O9"/>
  <c r="Q9" s="1"/>
  <c r="R9" s="1"/>
  <c r="G9"/>
  <c r="I9" s="1"/>
  <c r="B9"/>
  <c r="A9"/>
  <c r="W8"/>
  <c r="X8" s="1"/>
  <c r="O8"/>
  <c r="Q8" s="1"/>
  <c r="G8"/>
  <c r="H8" s="1"/>
  <c r="B8"/>
  <c r="A8"/>
  <c r="V7"/>
  <c r="U7"/>
  <c r="T7"/>
  <c r="N7"/>
  <c r="M7"/>
  <c r="L7"/>
  <c r="F7"/>
  <c r="E7"/>
  <c r="D7"/>
  <c r="A6"/>
  <c r="A3"/>
  <c r="A1"/>
  <c r="W77" i="45"/>
  <c r="Z77" s="1"/>
  <c r="O77"/>
  <c r="Q77" s="1"/>
  <c r="R77" s="1"/>
  <c r="G77"/>
  <c r="J77" s="1"/>
  <c r="AA77" s="1"/>
  <c r="AC77" s="1"/>
  <c r="B77"/>
  <c r="A77"/>
  <c r="X76"/>
  <c r="W76"/>
  <c r="Z76" s="1"/>
  <c r="O76"/>
  <c r="P76" s="1"/>
  <c r="G76"/>
  <c r="J76" s="1"/>
  <c r="AA76" s="1"/>
  <c r="AC76" s="1"/>
  <c r="B76"/>
  <c r="A76"/>
  <c r="W75"/>
  <c r="Y75" s="1"/>
  <c r="O75"/>
  <c r="Q75" s="1"/>
  <c r="R75" s="1"/>
  <c r="G75"/>
  <c r="I75" s="1"/>
  <c r="B75"/>
  <c r="A75"/>
  <c r="W74"/>
  <c r="Y74" s="1"/>
  <c r="Q74"/>
  <c r="R74" s="1"/>
  <c r="O74"/>
  <c r="P74" s="1"/>
  <c r="G74"/>
  <c r="H74" s="1"/>
  <c r="B74"/>
  <c r="A74"/>
  <c r="W73"/>
  <c r="Y73" s="1"/>
  <c r="O73"/>
  <c r="Q73" s="1"/>
  <c r="R73" s="1"/>
  <c r="G73"/>
  <c r="I73" s="1"/>
  <c r="B73"/>
  <c r="A73"/>
  <c r="W72"/>
  <c r="Y72" s="1"/>
  <c r="Q72"/>
  <c r="R72" s="1"/>
  <c r="O72"/>
  <c r="P72" s="1"/>
  <c r="J72"/>
  <c r="AA72" s="1"/>
  <c r="AC72" s="1"/>
  <c r="G72"/>
  <c r="H72" s="1"/>
  <c r="B72"/>
  <c r="A72"/>
  <c r="W71"/>
  <c r="Y71" s="1"/>
  <c r="O71"/>
  <c r="Q71" s="1"/>
  <c r="R71" s="1"/>
  <c r="G71"/>
  <c r="I71" s="1"/>
  <c r="B71"/>
  <c r="A71"/>
  <c r="W70"/>
  <c r="Y70" s="1"/>
  <c r="Q70"/>
  <c r="R70" s="1"/>
  <c r="O70"/>
  <c r="P70" s="1"/>
  <c r="G70"/>
  <c r="J70" s="1"/>
  <c r="AA70" s="1"/>
  <c r="AC70" s="1"/>
  <c r="B70"/>
  <c r="A70"/>
  <c r="W69"/>
  <c r="Y69" s="1"/>
  <c r="O69"/>
  <c r="Q69" s="1"/>
  <c r="R69" s="1"/>
  <c r="G69"/>
  <c r="I69" s="1"/>
  <c r="B69"/>
  <c r="A69"/>
  <c r="W68"/>
  <c r="Y68" s="1"/>
  <c r="Q68"/>
  <c r="R68" s="1"/>
  <c r="O68"/>
  <c r="P68" s="1"/>
  <c r="G68"/>
  <c r="I68" s="1"/>
  <c r="B68"/>
  <c r="A68"/>
  <c r="W67"/>
  <c r="Y67" s="1"/>
  <c r="O67"/>
  <c r="Q67" s="1"/>
  <c r="R67" s="1"/>
  <c r="G67"/>
  <c r="I67" s="1"/>
  <c r="B67"/>
  <c r="A67"/>
  <c r="W66"/>
  <c r="Y66" s="1"/>
  <c r="Q66"/>
  <c r="R66" s="1"/>
  <c r="O66"/>
  <c r="P66" s="1"/>
  <c r="G66"/>
  <c r="H66" s="1"/>
  <c r="B66"/>
  <c r="A66"/>
  <c r="W65"/>
  <c r="Y65" s="1"/>
  <c r="O65"/>
  <c r="Q65" s="1"/>
  <c r="R65" s="1"/>
  <c r="G65"/>
  <c r="I65" s="1"/>
  <c r="B65"/>
  <c r="A65"/>
  <c r="W64"/>
  <c r="Y64" s="1"/>
  <c r="Q64"/>
  <c r="R64" s="1"/>
  <c r="O64"/>
  <c r="P64" s="1"/>
  <c r="J64"/>
  <c r="AA64" s="1"/>
  <c r="AC64" s="1"/>
  <c r="G64"/>
  <c r="H64" s="1"/>
  <c r="B64"/>
  <c r="A64"/>
  <c r="W63"/>
  <c r="Y63" s="1"/>
  <c r="O63"/>
  <c r="Q63" s="1"/>
  <c r="R63" s="1"/>
  <c r="G63"/>
  <c r="I63" s="1"/>
  <c r="B63"/>
  <c r="A63"/>
  <c r="W62"/>
  <c r="Y62" s="1"/>
  <c r="Q62"/>
  <c r="R62" s="1"/>
  <c r="O62"/>
  <c r="P62" s="1"/>
  <c r="G62"/>
  <c r="J62" s="1"/>
  <c r="AA62" s="1"/>
  <c r="AC62" s="1"/>
  <c r="B62"/>
  <c r="A62"/>
  <c r="W61"/>
  <c r="Y61" s="1"/>
  <c r="O61"/>
  <c r="Q61" s="1"/>
  <c r="R61" s="1"/>
  <c r="G61"/>
  <c r="I61" s="1"/>
  <c r="B61"/>
  <c r="A61"/>
  <c r="W60"/>
  <c r="Y60" s="1"/>
  <c r="Q60"/>
  <c r="R60" s="1"/>
  <c r="O60"/>
  <c r="P60" s="1"/>
  <c r="G60"/>
  <c r="I60" s="1"/>
  <c r="B60"/>
  <c r="A60"/>
  <c r="W59"/>
  <c r="Y59" s="1"/>
  <c r="O59"/>
  <c r="Q59" s="1"/>
  <c r="R59" s="1"/>
  <c r="G59"/>
  <c r="I59" s="1"/>
  <c r="B59"/>
  <c r="A59"/>
  <c r="W58"/>
  <c r="Y58" s="1"/>
  <c r="O58"/>
  <c r="P58" s="1"/>
  <c r="G58"/>
  <c r="I58" s="1"/>
  <c r="B58"/>
  <c r="A58"/>
  <c r="W57"/>
  <c r="Y57" s="1"/>
  <c r="O57"/>
  <c r="Q57" s="1"/>
  <c r="R57" s="1"/>
  <c r="G57"/>
  <c r="I57" s="1"/>
  <c r="B57"/>
  <c r="A57"/>
  <c r="X56"/>
  <c r="W56"/>
  <c r="Z56" s="1"/>
  <c r="R56"/>
  <c r="Q56"/>
  <c r="P56"/>
  <c r="O56"/>
  <c r="G56"/>
  <c r="I56" s="1"/>
  <c r="B56"/>
  <c r="A56"/>
  <c r="Z55"/>
  <c r="X55"/>
  <c r="W55"/>
  <c r="Y55" s="1"/>
  <c r="P55"/>
  <c r="O55"/>
  <c r="Q55" s="1"/>
  <c r="R55" s="1"/>
  <c r="G55"/>
  <c r="I55" s="1"/>
  <c r="B55"/>
  <c r="A55"/>
  <c r="X54"/>
  <c r="W54"/>
  <c r="Z54" s="1"/>
  <c r="O54"/>
  <c r="P54" s="1"/>
  <c r="G54"/>
  <c r="H54" s="1"/>
  <c r="B54"/>
  <c r="A54"/>
  <c r="Z53"/>
  <c r="X53"/>
  <c r="W53"/>
  <c r="Y53" s="1"/>
  <c r="O53"/>
  <c r="Q53" s="1"/>
  <c r="G53"/>
  <c r="B53"/>
  <c r="A53"/>
  <c r="X52"/>
  <c r="W52"/>
  <c r="Z52" s="1"/>
  <c r="O52"/>
  <c r="P52" s="1"/>
  <c r="G52"/>
  <c r="H52" s="1"/>
  <c r="B52"/>
  <c r="A52"/>
  <c r="W51"/>
  <c r="Y51" s="1"/>
  <c r="O51"/>
  <c r="J51"/>
  <c r="AA51" s="1"/>
  <c r="AC51" s="1"/>
  <c r="G51"/>
  <c r="I51" s="1"/>
  <c r="B51"/>
  <c r="A51"/>
  <c r="Z50"/>
  <c r="Y50"/>
  <c r="X50"/>
  <c r="W50"/>
  <c r="O50"/>
  <c r="P50" s="1"/>
  <c r="G50"/>
  <c r="I50" s="1"/>
  <c r="B50"/>
  <c r="A50"/>
  <c r="W49"/>
  <c r="R49"/>
  <c r="O49"/>
  <c r="Q49" s="1"/>
  <c r="G49"/>
  <c r="I49" s="1"/>
  <c r="B49"/>
  <c r="A49"/>
  <c r="Z48"/>
  <c r="W48"/>
  <c r="Y48" s="1"/>
  <c r="O48"/>
  <c r="P48" s="1"/>
  <c r="G48"/>
  <c r="J48" s="1"/>
  <c r="AA48" s="1"/>
  <c r="AC48" s="1"/>
  <c r="B48"/>
  <c r="A48"/>
  <c r="W47"/>
  <c r="Y47" s="1"/>
  <c r="R47"/>
  <c r="P47"/>
  <c r="O47"/>
  <c r="Q47" s="1"/>
  <c r="G47"/>
  <c r="I47" s="1"/>
  <c r="B47"/>
  <c r="A47"/>
  <c r="Z46"/>
  <c r="Y46"/>
  <c r="W46"/>
  <c r="X46" s="1"/>
  <c r="O46"/>
  <c r="P46" s="1"/>
  <c r="G46"/>
  <c r="H46" s="1"/>
  <c r="B46"/>
  <c r="A46"/>
  <c r="Z45"/>
  <c r="W45"/>
  <c r="Y45" s="1"/>
  <c r="P45"/>
  <c r="O45"/>
  <c r="Q45" s="1"/>
  <c r="R45" s="1"/>
  <c r="G45"/>
  <c r="B45"/>
  <c r="A45"/>
  <c r="X44"/>
  <c r="W44"/>
  <c r="O44"/>
  <c r="Q44" s="1"/>
  <c r="R44" s="1"/>
  <c r="H44"/>
  <c r="G44"/>
  <c r="B44"/>
  <c r="A44"/>
  <c r="Z43"/>
  <c r="Y43"/>
  <c r="W43"/>
  <c r="X43" s="1"/>
  <c r="Q43"/>
  <c r="R43" s="1"/>
  <c r="O43"/>
  <c r="P43" s="1"/>
  <c r="G43"/>
  <c r="H43" s="1"/>
  <c r="B43"/>
  <c r="A43"/>
  <c r="W42"/>
  <c r="X42" s="1"/>
  <c r="O42"/>
  <c r="Q42" s="1"/>
  <c r="R42" s="1"/>
  <c r="G42"/>
  <c r="H42" s="1"/>
  <c r="B42"/>
  <c r="A42"/>
  <c r="Z41"/>
  <c r="W41"/>
  <c r="X41" s="1"/>
  <c r="O41"/>
  <c r="P41" s="1"/>
  <c r="G41"/>
  <c r="H41" s="1"/>
  <c r="B41"/>
  <c r="A41"/>
  <c r="W40"/>
  <c r="X40" s="1"/>
  <c r="O40"/>
  <c r="Q40" s="1"/>
  <c r="R40" s="1"/>
  <c r="G40"/>
  <c r="H40" s="1"/>
  <c r="B40"/>
  <c r="A40"/>
  <c r="W39"/>
  <c r="X39" s="1"/>
  <c r="Q39"/>
  <c r="R39" s="1"/>
  <c r="O39"/>
  <c r="P39" s="1"/>
  <c r="G39"/>
  <c r="H39" s="1"/>
  <c r="B39"/>
  <c r="A39"/>
  <c r="W38"/>
  <c r="X38" s="1"/>
  <c r="O38"/>
  <c r="Q38" s="1"/>
  <c r="R38" s="1"/>
  <c r="H38"/>
  <c r="G38"/>
  <c r="B38"/>
  <c r="A38"/>
  <c r="W37"/>
  <c r="X37" s="1"/>
  <c r="O37"/>
  <c r="P37" s="1"/>
  <c r="G37"/>
  <c r="H37" s="1"/>
  <c r="B37"/>
  <c r="A37"/>
  <c r="X36"/>
  <c r="W36"/>
  <c r="O36"/>
  <c r="Q36" s="1"/>
  <c r="R36" s="1"/>
  <c r="G36"/>
  <c r="H36" s="1"/>
  <c r="B36"/>
  <c r="A36"/>
  <c r="Z35"/>
  <c r="Y35"/>
  <c r="W35"/>
  <c r="X35" s="1"/>
  <c r="Q35"/>
  <c r="R35" s="1"/>
  <c r="O35"/>
  <c r="P35" s="1"/>
  <c r="I35"/>
  <c r="G35"/>
  <c r="H35" s="1"/>
  <c r="B35"/>
  <c r="A35"/>
  <c r="W34"/>
  <c r="X34" s="1"/>
  <c r="O34"/>
  <c r="Q34" s="1"/>
  <c r="R34" s="1"/>
  <c r="G34"/>
  <c r="H34" s="1"/>
  <c r="B34"/>
  <c r="A34"/>
  <c r="Z33"/>
  <c r="W33"/>
  <c r="X33" s="1"/>
  <c r="O33"/>
  <c r="P33" s="1"/>
  <c r="J33"/>
  <c r="AA33" s="1"/>
  <c r="G33"/>
  <c r="H33" s="1"/>
  <c r="B33"/>
  <c r="A33"/>
  <c r="W32"/>
  <c r="X32" s="1"/>
  <c r="O32"/>
  <c r="Q32" s="1"/>
  <c r="R32" s="1"/>
  <c r="G32"/>
  <c r="H32" s="1"/>
  <c r="B32"/>
  <c r="A32"/>
  <c r="W31"/>
  <c r="X31" s="1"/>
  <c r="Q31"/>
  <c r="R31" s="1"/>
  <c r="O31"/>
  <c r="P31" s="1"/>
  <c r="G31"/>
  <c r="H31" s="1"/>
  <c r="B31"/>
  <c r="A31"/>
  <c r="W30"/>
  <c r="X30" s="1"/>
  <c r="O30"/>
  <c r="Q30" s="1"/>
  <c r="R30" s="1"/>
  <c r="G30"/>
  <c r="H30" s="1"/>
  <c r="B30"/>
  <c r="A30"/>
  <c r="W29"/>
  <c r="X29" s="1"/>
  <c r="O29"/>
  <c r="P29" s="1"/>
  <c r="J29"/>
  <c r="AA29" s="1"/>
  <c r="G29"/>
  <c r="H29" s="1"/>
  <c r="B29"/>
  <c r="A29"/>
  <c r="X28"/>
  <c r="W28"/>
  <c r="O28"/>
  <c r="Q28" s="1"/>
  <c r="R28" s="1"/>
  <c r="H28"/>
  <c r="G28"/>
  <c r="B28"/>
  <c r="A28"/>
  <c r="Z27"/>
  <c r="Y27"/>
  <c r="W27"/>
  <c r="X27" s="1"/>
  <c r="Q27"/>
  <c r="R27" s="1"/>
  <c r="O27"/>
  <c r="P27" s="1"/>
  <c r="G27"/>
  <c r="H27" s="1"/>
  <c r="B27"/>
  <c r="A27"/>
  <c r="W26"/>
  <c r="X26" s="1"/>
  <c r="O26"/>
  <c r="Q26" s="1"/>
  <c r="R26" s="1"/>
  <c r="G26"/>
  <c r="H26" s="1"/>
  <c r="B26"/>
  <c r="A26"/>
  <c r="Z25"/>
  <c r="W25"/>
  <c r="X25" s="1"/>
  <c r="O25"/>
  <c r="P25" s="1"/>
  <c r="G25"/>
  <c r="H25" s="1"/>
  <c r="B25"/>
  <c r="A25"/>
  <c r="X24"/>
  <c r="W24"/>
  <c r="O24"/>
  <c r="Q24" s="1"/>
  <c r="R24" s="1"/>
  <c r="G24"/>
  <c r="H24" s="1"/>
  <c r="B24"/>
  <c r="A24"/>
  <c r="Y23"/>
  <c r="W23"/>
  <c r="X23" s="1"/>
  <c r="O23"/>
  <c r="P23" s="1"/>
  <c r="G23"/>
  <c r="H23" s="1"/>
  <c r="B23"/>
  <c r="A23"/>
  <c r="W22"/>
  <c r="X22" s="1"/>
  <c r="O22"/>
  <c r="Q22" s="1"/>
  <c r="R22" s="1"/>
  <c r="H22"/>
  <c r="G22"/>
  <c r="B22"/>
  <c r="A22"/>
  <c r="W21"/>
  <c r="X21" s="1"/>
  <c r="Q21"/>
  <c r="R21" s="1"/>
  <c r="O21"/>
  <c r="P21" s="1"/>
  <c r="J21"/>
  <c r="AA21" s="1"/>
  <c r="I21"/>
  <c r="G21"/>
  <c r="H21" s="1"/>
  <c r="B21"/>
  <c r="A21"/>
  <c r="X20"/>
  <c r="W20"/>
  <c r="O20"/>
  <c r="Q20" s="1"/>
  <c r="R20" s="1"/>
  <c r="G20"/>
  <c r="H20" s="1"/>
  <c r="B20"/>
  <c r="A20"/>
  <c r="Z19"/>
  <c r="Y19"/>
  <c r="W19"/>
  <c r="X19" s="1"/>
  <c r="O19"/>
  <c r="P19" s="1"/>
  <c r="J19"/>
  <c r="AA19" s="1"/>
  <c r="I19"/>
  <c r="G19"/>
  <c r="H19" s="1"/>
  <c r="B19"/>
  <c r="A19"/>
  <c r="W18"/>
  <c r="X18" s="1"/>
  <c r="O18"/>
  <c r="Q18" s="1"/>
  <c r="R18" s="1"/>
  <c r="G18"/>
  <c r="H18" s="1"/>
  <c r="B18"/>
  <c r="A18"/>
  <c r="W17"/>
  <c r="X17" s="1"/>
  <c r="O17"/>
  <c r="P17" s="1"/>
  <c r="G17"/>
  <c r="H17" s="1"/>
  <c r="B17"/>
  <c r="A17"/>
  <c r="AA16"/>
  <c r="AC16" s="1"/>
  <c r="W16"/>
  <c r="Z16" s="1"/>
  <c r="O16"/>
  <c r="P16" s="1"/>
  <c r="G16"/>
  <c r="J16" s="1"/>
  <c r="B16"/>
  <c r="A16"/>
  <c r="Z15"/>
  <c r="Y15"/>
  <c r="W15"/>
  <c r="X15" s="1"/>
  <c r="O15"/>
  <c r="P15" s="1"/>
  <c r="G15"/>
  <c r="H15" s="1"/>
  <c r="B15"/>
  <c r="A15"/>
  <c r="W14"/>
  <c r="Z14" s="1"/>
  <c r="O14"/>
  <c r="Q14" s="1"/>
  <c r="R14" s="1"/>
  <c r="G14"/>
  <c r="J14" s="1"/>
  <c r="AA14" s="1"/>
  <c r="AC14" s="1"/>
  <c r="B14"/>
  <c r="A14"/>
  <c r="Z13"/>
  <c r="W13"/>
  <c r="X13" s="1"/>
  <c r="Q13"/>
  <c r="R13" s="1"/>
  <c r="O13"/>
  <c r="P13" s="1"/>
  <c r="G13"/>
  <c r="H13" s="1"/>
  <c r="B13"/>
  <c r="A13"/>
  <c r="W12"/>
  <c r="Z12" s="1"/>
  <c r="O12"/>
  <c r="Q12" s="1"/>
  <c r="R12" s="1"/>
  <c r="G12"/>
  <c r="J12" s="1"/>
  <c r="AA12" s="1"/>
  <c r="AC12" s="1"/>
  <c r="B12"/>
  <c r="A12"/>
  <c r="W11"/>
  <c r="X11" s="1"/>
  <c r="O11"/>
  <c r="P11" s="1"/>
  <c r="G11"/>
  <c r="H11" s="1"/>
  <c r="B11"/>
  <c r="A11"/>
  <c r="W10"/>
  <c r="Z10" s="1"/>
  <c r="Q10"/>
  <c r="R10" s="1"/>
  <c r="P10"/>
  <c r="O10"/>
  <c r="G10"/>
  <c r="J10" s="1"/>
  <c r="AA10" s="1"/>
  <c r="AC10" s="1"/>
  <c r="B10"/>
  <c r="A10"/>
  <c r="W9"/>
  <c r="X9" s="1"/>
  <c r="O9"/>
  <c r="P9" s="1"/>
  <c r="G9"/>
  <c r="H9" s="1"/>
  <c r="B9"/>
  <c r="A9"/>
  <c r="W8"/>
  <c r="Z8" s="1"/>
  <c r="O8"/>
  <c r="P8" s="1"/>
  <c r="G8"/>
  <c r="J8" s="1"/>
  <c r="AA8" s="1"/>
  <c r="AC8" s="1"/>
  <c r="B8"/>
  <c r="A8"/>
  <c r="V7"/>
  <c r="U7"/>
  <c r="T7"/>
  <c r="N7"/>
  <c r="M7"/>
  <c r="L7"/>
  <c r="F7"/>
  <c r="E7"/>
  <c r="D7"/>
  <c r="A6"/>
  <c r="A3"/>
  <c r="A1"/>
  <c r="W77" i="44"/>
  <c r="O77"/>
  <c r="Q77" s="1"/>
  <c r="R77" s="1"/>
  <c r="G77"/>
  <c r="B77"/>
  <c r="A77"/>
  <c r="W76"/>
  <c r="X76" s="1"/>
  <c r="O76"/>
  <c r="P76" s="1"/>
  <c r="G76"/>
  <c r="H76" s="1"/>
  <c r="B76"/>
  <c r="A76"/>
  <c r="X75"/>
  <c r="W75"/>
  <c r="O75"/>
  <c r="Q75" s="1"/>
  <c r="R75" s="1"/>
  <c r="G75"/>
  <c r="B75"/>
  <c r="A75"/>
  <c r="W74"/>
  <c r="X74" s="1"/>
  <c r="O74"/>
  <c r="P74" s="1"/>
  <c r="G74"/>
  <c r="H74" s="1"/>
  <c r="B74"/>
  <c r="A74"/>
  <c r="X73"/>
  <c r="W73"/>
  <c r="O73"/>
  <c r="Q73" s="1"/>
  <c r="R73" s="1"/>
  <c r="G73"/>
  <c r="B73"/>
  <c r="A73"/>
  <c r="Y72"/>
  <c r="Z72" s="1"/>
  <c r="W72"/>
  <c r="X72" s="1"/>
  <c r="Q72"/>
  <c r="O72"/>
  <c r="P72" s="1"/>
  <c r="G72"/>
  <c r="H72" s="1"/>
  <c r="B72"/>
  <c r="A72"/>
  <c r="W71"/>
  <c r="O71"/>
  <c r="Q71" s="1"/>
  <c r="R71" s="1"/>
  <c r="G71"/>
  <c r="B71"/>
  <c r="A71"/>
  <c r="W70"/>
  <c r="X70" s="1"/>
  <c r="O70"/>
  <c r="P70" s="1"/>
  <c r="G70"/>
  <c r="H70" s="1"/>
  <c r="B70"/>
  <c r="A70"/>
  <c r="X69"/>
  <c r="W69"/>
  <c r="O69"/>
  <c r="Q69" s="1"/>
  <c r="R69" s="1"/>
  <c r="G69"/>
  <c r="B69"/>
  <c r="A69"/>
  <c r="W68"/>
  <c r="X68" s="1"/>
  <c r="O68"/>
  <c r="P68" s="1"/>
  <c r="G68"/>
  <c r="H68" s="1"/>
  <c r="B68"/>
  <c r="A68"/>
  <c r="X67"/>
  <c r="W67"/>
  <c r="O67"/>
  <c r="Q67" s="1"/>
  <c r="R67" s="1"/>
  <c r="G67"/>
  <c r="B67"/>
  <c r="A67"/>
  <c r="Y66"/>
  <c r="Z66" s="1"/>
  <c r="W66"/>
  <c r="X66" s="1"/>
  <c r="O66"/>
  <c r="P66" s="1"/>
  <c r="G66"/>
  <c r="H66" s="1"/>
  <c r="B66"/>
  <c r="A66"/>
  <c r="W65"/>
  <c r="O65"/>
  <c r="Q65" s="1"/>
  <c r="R65" s="1"/>
  <c r="G65"/>
  <c r="B65"/>
  <c r="A65"/>
  <c r="Z64"/>
  <c r="Y64"/>
  <c r="W64"/>
  <c r="X64" s="1"/>
  <c r="O64"/>
  <c r="P64" s="1"/>
  <c r="G64"/>
  <c r="H64" s="1"/>
  <c r="B64"/>
  <c r="A64"/>
  <c r="W63"/>
  <c r="O63"/>
  <c r="Q63" s="1"/>
  <c r="R63" s="1"/>
  <c r="G63"/>
  <c r="B63"/>
  <c r="A63"/>
  <c r="W62"/>
  <c r="X62" s="1"/>
  <c r="O62"/>
  <c r="P62" s="1"/>
  <c r="G62"/>
  <c r="H62" s="1"/>
  <c r="B62"/>
  <c r="A62"/>
  <c r="X61"/>
  <c r="W61"/>
  <c r="O61"/>
  <c r="Q61" s="1"/>
  <c r="R61" s="1"/>
  <c r="G61"/>
  <c r="B61"/>
  <c r="A61"/>
  <c r="W60"/>
  <c r="X60" s="1"/>
  <c r="Q60"/>
  <c r="R60" s="1"/>
  <c r="O60"/>
  <c r="P60" s="1"/>
  <c r="G60"/>
  <c r="H60" s="1"/>
  <c r="B60"/>
  <c r="A60"/>
  <c r="W59"/>
  <c r="X59" s="1"/>
  <c r="O59"/>
  <c r="Q59" s="1"/>
  <c r="R59" s="1"/>
  <c r="G59"/>
  <c r="H59" s="1"/>
  <c r="B59"/>
  <c r="A59"/>
  <c r="Z58"/>
  <c r="Y58"/>
  <c r="W58"/>
  <c r="X58" s="1"/>
  <c r="O58"/>
  <c r="P58" s="1"/>
  <c r="G58"/>
  <c r="H58" s="1"/>
  <c r="B58"/>
  <c r="A58"/>
  <c r="W57"/>
  <c r="O57"/>
  <c r="Q57" s="1"/>
  <c r="R57" s="1"/>
  <c r="G57"/>
  <c r="B57"/>
  <c r="A57"/>
  <c r="W56"/>
  <c r="X56" s="1"/>
  <c r="O56"/>
  <c r="P56" s="1"/>
  <c r="G56"/>
  <c r="H56" s="1"/>
  <c r="B56"/>
  <c r="A56"/>
  <c r="W55"/>
  <c r="P55"/>
  <c r="O55"/>
  <c r="Q55" s="1"/>
  <c r="R55" s="1"/>
  <c r="G55"/>
  <c r="H55" s="1"/>
  <c r="B55"/>
  <c r="A55"/>
  <c r="W54"/>
  <c r="O54"/>
  <c r="G54"/>
  <c r="H54" s="1"/>
  <c r="B54"/>
  <c r="A54"/>
  <c r="W53"/>
  <c r="O53"/>
  <c r="G53"/>
  <c r="B53"/>
  <c r="A53"/>
  <c r="W52"/>
  <c r="Y52" s="1"/>
  <c r="O52"/>
  <c r="P52" s="1"/>
  <c r="G52"/>
  <c r="B52"/>
  <c r="A52"/>
  <c r="W51"/>
  <c r="O51"/>
  <c r="G51"/>
  <c r="B51"/>
  <c r="A51"/>
  <c r="W50"/>
  <c r="Y50" s="1"/>
  <c r="Q50"/>
  <c r="R50" s="1"/>
  <c r="O50"/>
  <c r="P50" s="1"/>
  <c r="G50"/>
  <c r="B50"/>
  <c r="A50"/>
  <c r="W49"/>
  <c r="O49"/>
  <c r="G49"/>
  <c r="B49"/>
  <c r="A49"/>
  <c r="W48"/>
  <c r="Y48" s="1"/>
  <c r="P48"/>
  <c r="O48"/>
  <c r="Q48" s="1"/>
  <c r="R48" s="1"/>
  <c r="G48"/>
  <c r="B48"/>
  <c r="A48"/>
  <c r="W47"/>
  <c r="O47"/>
  <c r="G47"/>
  <c r="B47"/>
  <c r="A47"/>
  <c r="W46"/>
  <c r="O46"/>
  <c r="P46" s="1"/>
  <c r="G46"/>
  <c r="B46"/>
  <c r="A46"/>
  <c r="W45"/>
  <c r="O45"/>
  <c r="G45"/>
  <c r="B45"/>
  <c r="A45"/>
  <c r="W44"/>
  <c r="O44"/>
  <c r="G44"/>
  <c r="B44"/>
  <c r="A44"/>
  <c r="W43"/>
  <c r="X43" s="1"/>
  <c r="O43"/>
  <c r="P43" s="1"/>
  <c r="G43"/>
  <c r="H43" s="1"/>
  <c r="B43"/>
  <c r="A43"/>
  <c r="W42"/>
  <c r="O42"/>
  <c r="P42" s="1"/>
  <c r="G42"/>
  <c r="B42"/>
  <c r="A42"/>
  <c r="W41"/>
  <c r="O41"/>
  <c r="P41" s="1"/>
  <c r="G41"/>
  <c r="H41" s="1"/>
  <c r="B41"/>
  <c r="A41"/>
  <c r="W40"/>
  <c r="O40"/>
  <c r="P40" s="1"/>
  <c r="G40"/>
  <c r="B40"/>
  <c r="A40"/>
  <c r="W39"/>
  <c r="X39" s="1"/>
  <c r="O39"/>
  <c r="G39"/>
  <c r="H39" s="1"/>
  <c r="B39"/>
  <c r="A39"/>
  <c r="W38"/>
  <c r="O38"/>
  <c r="Q38" s="1"/>
  <c r="R38" s="1"/>
  <c r="G38"/>
  <c r="B38"/>
  <c r="A38"/>
  <c r="Y37"/>
  <c r="Z37" s="1"/>
  <c r="W37"/>
  <c r="X37" s="1"/>
  <c r="O37"/>
  <c r="P37" s="1"/>
  <c r="G37"/>
  <c r="B37"/>
  <c r="A37"/>
  <c r="W36"/>
  <c r="O36"/>
  <c r="G36"/>
  <c r="B36"/>
  <c r="A36"/>
  <c r="W35"/>
  <c r="X35" s="1"/>
  <c r="O35"/>
  <c r="P35" s="1"/>
  <c r="G35"/>
  <c r="H35" s="1"/>
  <c r="B35"/>
  <c r="A35"/>
  <c r="W34"/>
  <c r="O34"/>
  <c r="P34" s="1"/>
  <c r="G34"/>
  <c r="B34"/>
  <c r="A34"/>
  <c r="W33"/>
  <c r="O33"/>
  <c r="P33" s="1"/>
  <c r="G33"/>
  <c r="H33" s="1"/>
  <c r="B33"/>
  <c r="A33"/>
  <c r="W32"/>
  <c r="O32"/>
  <c r="P32" s="1"/>
  <c r="G32"/>
  <c r="B32"/>
  <c r="A32"/>
  <c r="W31"/>
  <c r="Y31" s="1"/>
  <c r="Z31" s="1"/>
  <c r="O31"/>
  <c r="Q31" s="1"/>
  <c r="R31" s="1"/>
  <c r="G31"/>
  <c r="B31"/>
  <c r="A31"/>
  <c r="W30"/>
  <c r="O30"/>
  <c r="G30"/>
  <c r="B30"/>
  <c r="A30"/>
  <c r="W29"/>
  <c r="O29"/>
  <c r="Q29" s="1"/>
  <c r="R29" s="1"/>
  <c r="G29"/>
  <c r="B29"/>
  <c r="A29"/>
  <c r="W28"/>
  <c r="O28"/>
  <c r="G28"/>
  <c r="B28"/>
  <c r="A28"/>
  <c r="W27"/>
  <c r="O27"/>
  <c r="Q27" s="1"/>
  <c r="R27" s="1"/>
  <c r="G27"/>
  <c r="B27"/>
  <c r="A27"/>
  <c r="W26"/>
  <c r="O26"/>
  <c r="G26"/>
  <c r="B26"/>
  <c r="A26"/>
  <c r="W25"/>
  <c r="O25"/>
  <c r="P25" s="1"/>
  <c r="G25"/>
  <c r="B25"/>
  <c r="A25"/>
  <c r="W24"/>
  <c r="O24"/>
  <c r="G24"/>
  <c r="B24"/>
  <c r="A24"/>
  <c r="Z23"/>
  <c r="W23"/>
  <c r="Y23" s="1"/>
  <c r="O23"/>
  <c r="P23" s="1"/>
  <c r="G23"/>
  <c r="B23"/>
  <c r="A23"/>
  <c r="W22"/>
  <c r="O22"/>
  <c r="G22"/>
  <c r="B22"/>
  <c r="A22"/>
  <c r="W21"/>
  <c r="O21"/>
  <c r="P21" s="1"/>
  <c r="G21"/>
  <c r="B21"/>
  <c r="A21"/>
  <c r="W20"/>
  <c r="O20"/>
  <c r="G20"/>
  <c r="B20"/>
  <c r="A20"/>
  <c r="W19"/>
  <c r="O19"/>
  <c r="P19" s="1"/>
  <c r="G19"/>
  <c r="B19"/>
  <c r="A19"/>
  <c r="W18"/>
  <c r="O18"/>
  <c r="G18"/>
  <c r="B18"/>
  <c r="A18"/>
  <c r="W17"/>
  <c r="O17"/>
  <c r="Q17" s="1"/>
  <c r="R17" s="1"/>
  <c r="G17"/>
  <c r="I17" s="1"/>
  <c r="B17"/>
  <c r="A17"/>
  <c r="W16"/>
  <c r="O16"/>
  <c r="G16"/>
  <c r="B16"/>
  <c r="A16"/>
  <c r="Z15"/>
  <c r="X15"/>
  <c r="W15"/>
  <c r="Y15" s="1"/>
  <c r="P15"/>
  <c r="O15"/>
  <c r="Q15" s="1"/>
  <c r="R15" s="1"/>
  <c r="G15"/>
  <c r="B15"/>
  <c r="A15"/>
  <c r="W14"/>
  <c r="O14"/>
  <c r="G14"/>
  <c r="B14"/>
  <c r="A14"/>
  <c r="W13"/>
  <c r="O13"/>
  <c r="Q13" s="1"/>
  <c r="R13" s="1"/>
  <c r="G13"/>
  <c r="B13"/>
  <c r="A13"/>
  <c r="W12"/>
  <c r="O12"/>
  <c r="G12"/>
  <c r="B12"/>
  <c r="A12"/>
  <c r="W11"/>
  <c r="O11"/>
  <c r="Q11" s="1"/>
  <c r="R11" s="1"/>
  <c r="G11"/>
  <c r="B11"/>
  <c r="A11"/>
  <c r="W10"/>
  <c r="O10"/>
  <c r="G10"/>
  <c r="B10"/>
  <c r="A10"/>
  <c r="W9"/>
  <c r="O9"/>
  <c r="Q9" s="1"/>
  <c r="R9" s="1"/>
  <c r="G9"/>
  <c r="B9"/>
  <c r="A9"/>
  <c r="W8"/>
  <c r="X8" s="1"/>
  <c r="O8"/>
  <c r="Q8" s="1"/>
  <c r="R8" s="1"/>
  <c r="G8"/>
  <c r="H8" s="1"/>
  <c r="B8"/>
  <c r="A8"/>
  <c r="V7"/>
  <c r="U7"/>
  <c r="T7"/>
  <c r="N7"/>
  <c r="M7"/>
  <c r="L7"/>
  <c r="F7"/>
  <c r="E7"/>
  <c r="D7"/>
  <c r="A6"/>
  <c r="A3"/>
  <c r="A1"/>
  <c r="W77" i="43"/>
  <c r="O77"/>
  <c r="Q77" s="1"/>
  <c r="R77" s="1"/>
  <c r="G77"/>
  <c r="B77"/>
  <c r="A77"/>
  <c r="W76"/>
  <c r="O76"/>
  <c r="P76" s="1"/>
  <c r="G76"/>
  <c r="H76" s="1"/>
  <c r="B76"/>
  <c r="A76"/>
  <c r="W75"/>
  <c r="O75"/>
  <c r="Q75" s="1"/>
  <c r="R75" s="1"/>
  <c r="G75"/>
  <c r="B75"/>
  <c r="A75"/>
  <c r="W74"/>
  <c r="X74" s="1"/>
  <c r="O74"/>
  <c r="Q74" s="1"/>
  <c r="R74" s="1"/>
  <c r="G74"/>
  <c r="B74"/>
  <c r="A74"/>
  <c r="W73"/>
  <c r="O73"/>
  <c r="Q73" s="1"/>
  <c r="R73" s="1"/>
  <c r="G73"/>
  <c r="B73"/>
  <c r="A73"/>
  <c r="W72"/>
  <c r="O72"/>
  <c r="Q72" s="1"/>
  <c r="G72"/>
  <c r="H72" s="1"/>
  <c r="B72"/>
  <c r="A72"/>
  <c r="W71"/>
  <c r="O71"/>
  <c r="Q71" s="1"/>
  <c r="R71" s="1"/>
  <c r="G71"/>
  <c r="B71"/>
  <c r="A71"/>
  <c r="W70"/>
  <c r="X70" s="1"/>
  <c r="O70"/>
  <c r="I70"/>
  <c r="G70"/>
  <c r="H70" s="1"/>
  <c r="B70"/>
  <c r="A70"/>
  <c r="W69"/>
  <c r="P69"/>
  <c r="O69"/>
  <c r="Q69" s="1"/>
  <c r="R69" s="1"/>
  <c r="G69"/>
  <c r="B69"/>
  <c r="A69"/>
  <c r="Y68"/>
  <c r="W68"/>
  <c r="Q68"/>
  <c r="R68" s="1"/>
  <c r="O68"/>
  <c r="P68" s="1"/>
  <c r="G68"/>
  <c r="B68"/>
  <c r="A68"/>
  <c r="W67"/>
  <c r="O67"/>
  <c r="Q67" s="1"/>
  <c r="R67" s="1"/>
  <c r="G67"/>
  <c r="B67"/>
  <c r="A67"/>
  <c r="W66"/>
  <c r="X66" s="1"/>
  <c r="R66"/>
  <c r="O66"/>
  <c r="Q66" s="1"/>
  <c r="G66"/>
  <c r="I66" s="1"/>
  <c r="J66" s="1"/>
  <c r="AA66" s="1"/>
  <c r="AC66" s="1"/>
  <c r="B66"/>
  <c r="A66"/>
  <c r="W65"/>
  <c r="O65"/>
  <c r="Q65" s="1"/>
  <c r="R65" s="1"/>
  <c r="G65"/>
  <c r="B65"/>
  <c r="A65"/>
  <c r="Y64"/>
  <c r="W64"/>
  <c r="O64"/>
  <c r="I64"/>
  <c r="H64"/>
  <c r="G64"/>
  <c r="B64"/>
  <c r="A64"/>
  <c r="W63"/>
  <c r="O63"/>
  <c r="Q63" s="1"/>
  <c r="R63" s="1"/>
  <c r="G63"/>
  <c r="B63"/>
  <c r="A63"/>
  <c r="W62"/>
  <c r="X62" s="1"/>
  <c r="O62"/>
  <c r="Q62" s="1"/>
  <c r="G62"/>
  <c r="B62"/>
  <c r="A62"/>
  <c r="W61"/>
  <c r="P61"/>
  <c r="O61"/>
  <c r="Q61" s="1"/>
  <c r="R61" s="1"/>
  <c r="G61"/>
  <c r="B61"/>
  <c r="A61"/>
  <c r="Y60"/>
  <c r="W60"/>
  <c r="R60"/>
  <c r="P60"/>
  <c r="O60"/>
  <c r="Q60" s="1"/>
  <c r="G60"/>
  <c r="H60" s="1"/>
  <c r="B60"/>
  <c r="A60"/>
  <c r="W59"/>
  <c r="O59"/>
  <c r="Q59" s="1"/>
  <c r="R59" s="1"/>
  <c r="G59"/>
  <c r="B59"/>
  <c r="A59"/>
  <c r="W58"/>
  <c r="X58" s="1"/>
  <c r="O58"/>
  <c r="Q58" s="1"/>
  <c r="R58" s="1"/>
  <c r="G58"/>
  <c r="B58"/>
  <c r="A58"/>
  <c r="W57"/>
  <c r="O57"/>
  <c r="Q57" s="1"/>
  <c r="R57" s="1"/>
  <c r="H57"/>
  <c r="G57"/>
  <c r="B57"/>
  <c r="A57"/>
  <c r="W56"/>
  <c r="Y56" s="1"/>
  <c r="O56"/>
  <c r="Q56" s="1"/>
  <c r="I56"/>
  <c r="J56" s="1"/>
  <c r="G56"/>
  <c r="H56" s="1"/>
  <c r="B56"/>
  <c r="A56"/>
  <c r="W55"/>
  <c r="O55"/>
  <c r="Q55" s="1"/>
  <c r="R55" s="1"/>
  <c r="G55"/>
  <c r="B55"/>
  <c r="A55"/>
  <c r="W54"/>
  <c r="Y54" s="1"/>
  <c r="Z54" s="1"/>
  <c r="O54"/>
  <c r="Q54" s="1"/>
  <c r="R54" s="1"/>
  <c r="G54"/>
  <c r="H54" s="1"/>
  <c r="B54"/>
  <c r="A54"/>
  <c r="W53"/>
  <c r="X53" s="1"/>
  <c r="O53"/>
  <c r="Q53" s="1"/>
  <c r="R53" s="1"/>
  <c r="G53"/>
  <c r="H53" s="1"/>
  <c r="B53"/>
  <c r="A53"/>
  <c r="W52"/>
  <c r="O52"/>
  <c r="Q52" s="1"/>
  <c r="G52"/>
  <c r="B52"/>
  <c r="A52"/>
  <c r="W51"/>
  <c r="Y51" s="1"/>
  <c r="O51"/>
  <c r="Q51" s="1"/>
  <c r="G51"/>
  <c r="I51" s="1"/>
  <c r="B51"/>
  <c r="A51"/>
  <c r="W50"/>
  <c r="O50"/>
  <c r="Q50" s="1"/>
  <c r="R50" s="1"/>
  <c r="G50"/>
  <c r="H50" s="1"/>
  <c r="B50"/>
  <c r="A50"/>
  <c r="W49"/>
  <c r="Y49" s="1"/>
  <c r="Z49" s="1"/>
  <c r="O49"/>
  <c r="Q49" s="1"/>
  <c r="R49" s="1"/>
  <c r="G49"/>
  <c r="B49"/>
  <c r="A49"/>
  <c r="W48"/>
  <c r="Q48"/>
  <c r="O48"/>
  <c r="G48"/>
  <c r="B48"/>
  <c r="A48"/>
  <c r="W47"/>
  <c r="Y47" s="1"/>
  <c r="O47"/>
  <c r="H47"/>
  <c r="G47"/>
  <c r="I47" s="1"/>
  <c r="B47"/>
  <c r="A47"/>
  <c r="W46"/>
  <c r="Y46" s="1"/>
  <c r="O46"/>
  <c r="P46" s="1"/>
  <c r="J46"/>
  <c r="I46"/>
  <c r="G46"/>
  <c r="H46" s="1"/>
  <c r="B46"/>
  <c r="A46"/>
  <c r="W45"/>
  <c r="O45"/>
  <c r="Q45" s="1"/>
  <c r="J45"/>
  <c r="AA45" s="1"/>
  <c r="AC45" s="1"/>
  <c r="G45"/>
  <c r="I45" s="1"/>
  <c r="B45"/>
  <c r="A45"/>
  <c r="W44"/>
  <c r="X44" s="1"/>
  <c r="O44"/>
  <c r="I44"/>
  <c r="J44" s="1"/>
  <c r="G44"/>
  <c r="H44" s="1"/>
  <c r="B44"/>
  <c r="A44"/>
  <c r="Z43"/>
  <c r="X43"/>
  <c r="W43"/>
  <c r="Y43" s="1"/>
  <c r="O43"/>
  <c r="Q43" s="1"/>
  <c r="R43" s="1"/>
  <c r="H43"/>
  <c r="G43"/>
  <c r="I43" s="1"/>
  <c r="B43"/>
  <c r="A43"/>
  <c r="W42"/>
  <c r="X42" s="1"/>
  <c r="O42"/>
  <c r="Q42" s="1"/>
  <c r="R42" s="1"/>
  <c r="G42"/>
  <c r="B42"/>
  <c r="A42"/>
  <c r="Z41"/>
  <c r="W41"/>
  <c r="Y41" s="1"/>
  <c r="O41"/>
  <c r="Q41" s="1"/>
  <c r="R41" s="1"/>
  <c r="H41"/>
  <c r="G41"/>
  <c r="I41" s="1"/>
  <c r="B41"/>
  <c r="A41"/>
  <c r="W40"/>
  <c r="Y40" s="1"/>
  <c r="Z40" s="1"/>
  <c r="O40"/>
  <c r="Q40" s="1"/>
  <c r="R40" s="1"/>
  <c r="J40"/>
  <c r="I40"/>
  <c r="G40"/>
  <c r="H40" s="1"/>
  <c r="B40"/>
  <c r="A40"/>
  <c r="W39"/>
  <c r="Y39" s="1"/>
  <c r="O39"/>
  <c r="Q39" s="1"/>
  <c r="R39" s="1"/>
  <c r="G39"/>
  <c r="I39" s="1"/>
  <c r="B39"/>
  <c r="A39"/>
  <c r="Y38"/>
  <c r="W38"/>
  <c r="O38"/>
  <c r="Q38" s="1"/>
  <c r="R38" s="1"/>
  <c r="J38"/>
  <c r="AA38" s="1"/>
  <c r="AC38" s="1"/>
  <c r="I38"/>
  <c r="G38"/>
  <c r="H38" s="1"/>
  <c r="B38"/>
  <c r="A38"/>
  <c r="X37"/>
  <c r="W37"/>
  <c r="Y37" s="1"/>
  <c r="O37"/>
  <c r="Q37" s="1"/>
  <c r="R37" s="1"/>
  <c r="G37"/>
  <c r="I37" s="1"/>
  <c r="B37"/>
  <c r="A37"/>
  <c r="W36"/>
  <c r="O36"/>
  <c r="G36"/>
  <c r="B36"/>
  <c r="A36"/>
  <c r="W35"/>
  <c r="Y35" s="1"/>
  <c r="O35"/>
  <c r="Q35" s="1"/>
  <c r="R35" s="1"/>
  <c r="G35"/>
  <c r="I35" s="1"/>
  <c r="B35"/>
  <c r="A35"/>
  <c r="W34"/>
  <c r="O34"/>
  <c r="Q34" s="1"/>
  <c r="R34" s="1"/>
  <c r="G34"/>
  <c r="B34"/>
  <c r="A34"/>
  <c r="W33"/>
  <c r="Y33" s="1"/>
  <c r="O33"/>
  <c r="Q33" s="1"/>
  <c r="R33" s="1"/>
  <c r="G33"/>
  <c r="I33" s="1"/>
  <c r="B33"/>
  <c r="A33"/>
  <c r="X32"/>
  <c r="W32"/>
  <c r="Y32" s="1"/>
  <c r="Z32" s="1"/>
  <c r="O32"/>
  <c r="G32"/>
  <c r="B32"/>
  <c r="A32"/>
  <c r="X31"/>
  <c r="W31"/>
  <c r="Y31" s="1"/>
  <c r="O31"/>
  <c r="Q31" s="1"/>
  <c r="G31"/>
  <c r="I31" s="1"/>
  <c r="B31"/>
  <c r="A31"/>
  <c r="Z30"/>
  <c r="W30"/>
  <c r="Y30" s="1"/>
  <c r="O30"/>
  <c r="J30"/>
  <c r="AA30" s="1"/>
  <c r="AC30" s="1"/>
  <c r="G30"/>
  <c r="I30" s="1"/>
  <c r="B30"/>
  <c r="A30"/>
  <c r="W29"/>
  <c r="Y29" s="1"/>
  <c r="O29"/>
  <c r="Q29" s="1"/>
  <c r="R29" s="1"/>
  <c r="G29"/>
  <c r="I29" s="1"/>
  <c r="B29"/>
  <c r="A29"/>
  <c r="Z28"/>
  <c r="X28"/>
  <c r="W28"/>
  <c r="Y28" s="1"/>
  <c r="O28"/>
  <c r="Q28" s="1"/>
  <c r="R28" s="1"/>
  <c r="J28"/>
  <c r="AA28" s="1"/>
  <c r="AC28" s="1"/>
  <c r="G28"/>
  <c r="I28" s="1"/>
  <c r="B28"/>
  <c r="A28"/>
  <c r="Z27"/>
  <c r="X27"/>
  <c r="W27"/>
  <c r="Y27" s="1"/>
  <c r="O27"/>
  <c r="Q27" s="1"/>
  <c r="R27" s="1"/>
  <c r="G27"/>
  <c r="I27" s="1"/>
  <c r="B27"/>
  <c r="A27"/>
  <c r="W26"/>
  <c r="X26" s="1"/>
  <c r="O26"/>
  <c r="P26" s="1"/>
  <c r="G26"/>
  <c r="B26"/>
  <c r="A26"/>
  <c r="W25"/>
  <c r="Y25" s="1"/>
  <c r="Z25" s="1"/>
  <c r="O25"/>
  <c r="Q25" s="1"/>
  <c r="R25" s="1"/>
  <c r="G25"/>
  <c r="I25" s="1"/>
  <c r="B25"/>
  <c r="A25"/>
  <c r="W24"/>
  <c r="Y24" s="1"/>
  <c r="Z24" s="1"/>
  <c r="O24"/>
  <c r="Q24" s="1"/>
  <c r="R24" s="1"/>
  <c r="G24"/>
  <c r="B24"/>
  <c r="A24"/>
  <c r="X23"/>
  <c r="W23"/>
  <c r="Y23" s="1"/>
  <c r="O23"/>
  <c r="Q23" s="1"/>
  <c r="R23" s="1"/>
  <c r="G23"/>
  <c r="I23" s="1"/>
  <c r="B23"/>
  <c r="A23"/>
  <c r="W22"/>
  <c r="X22" s="1"/>
  <c r="O22"/>
  <c r="Q22" s="1"/>
  <c r="R22" s="1"/>
  <c r="G22"/>
  <c r="B22"/>
  <c r="A22"/>
  <c r="W21"/>
  <c r="Y21" s="1"/>
  <c r="O21"/>
  <c r="Q21" s="1"/>
  <c r="R21" s="1"/>
  <c r="G21"/>
  <c r="I21" s="1"/>
  <c r="J21" s="1"/>
  <c r="AA21" s="1"/>
  <c r="AC21" s="1"/>
  <c r="B21"/>
  <c r="A21"/>
  <c r="W20"/>
  <c r="Y20" s="1"/>
  <c r="Z20" s="1"/>
  <c r="Q20"/>
  <c r="O20"/>
  <c r="P20" s="1"/>
  <c r="G20"/>
  <c r="B20"/>
  <c r="A20"/>
  <c r="W19"/>
  <c r="Y19" s="1"/>
  <c r="O19"/>
  <c r="Q19" s="1"/>
  <c r="G19"/>
  <c r="I19" s="1"/>
  <c r="B19"/>
  <c r="A19"/>
  <c r="W18"/>
  <c r="Q18"/>
  <c r="R18" s="1"/>
  <c r="O18"/>
  <c r="P18" s="1"/>
  <c r="G18"/>
  <c r="H18" s="1"/>
  <c r="B18"/>
  <c r="A18"/>
  <c r="Z17"/>
  <c r="W17"/>
  <c r="Y17" s="1"/>
  <c r="O17"/>
  <c r="Q17" s="1"/>
  <c r="G17"/>
  <c r="I17" s="1"/>
  <c r="B17"/>
  <c r="A17"/>
  <c r="W16"/>
  <c r="Y16" s="1"/>
  <c r="Z16" s="1"/>
  <c r="O16"/>
  <c r="P16" s="1"/>
  <c r="G16"/>
  <c r="H16" s="1"/>
  <c r="B16"/>
  <c r="A16"/>
  <c r="X15"/>
  <c r="W15"/>
  <c r="Y15" s="1"/>
  <c r="O15"/>
  <c r="Q15" s="1"/>
  <c r="R15" s="1"/>
  <c r="G15"/>
  <c r="H15" s="1"/>
  <c r="B15"/>
  <c r="A15"/>
  <c r="W14"/>
  <c r="Y14" s="1"/>
  <c r="O14"/>
  <c r="Q14" s="1"/>
  <c r="R14" s="1"/>
  <c r="G14"/>
  <c r="I14" s="1"/>
  <c r="B14"/>
  <c r="A14"/>
  <c r="X13"/>
  <c r="W13"/>
  <c r="Y13" s="1"/>
  <c r="Z13" s="1"/>
  <c r="O13"/>
  <c r="Q13" s="1"/>
  <c r="R13" s="1"/>
  <c r="G13"/>
  <c r="H13" s="1"/>
  <c r="B13"/>
  <c r="A13"/>
  <c r="W12"/>
  <c r="Y12" s="1"/>
  <c r="O12"/>
  <c r="Q12" s="1"/>
  <c r="R12" s="1"/>
  <c r="G12"/>
  <c r="I12" s="1"/>
  <c r="B12"/>
  <c r="A12"/>
  <c r="Z11"/>
  <c r="W11"/>
  <c r="Y11" s="1"/>
  <c r="P11"/>
  <c r="O11"/>
  <c r="Q11" s="1"/>
  <c r="R11" s="1"/>
  <c r="G11"/>
  <c r="H11" s="1"/>
  <c r="B11"/>
  <c r="A11"/>
  <c r="W10"/>
  <c r="Y10" s="1"/>
  <c r="O10"/>
  <c r="Q10" s="1"/>
  <c r="R10" s="1"/>
  <c r="G10"/>
  <c r="I10" s="1"/>
  <c r="B10"/>
  <c r="A10"/>
  <c r="X9"/>
  <c r="W9"/>
  <c r="Y9" s="1"/>
  <c r="Z9" s="1"/>
  <c r="Q9"/>
  <c r="R9" s="1"/>
  <c r="P9"/>
  <c r="O9"/>
  <c r="G9"/>
  <c r="B9"/>
  <c r="A9"/>
  <c r="W8"/>
  <c r="Y8" s="1"/>
  <c r="O8"/>
  <c r="Q8" s="1"/>
  <c r="R8" s="1"/>
  <c r="G8"/>
  <c r="I8" s="1"/>
  <c r="J8" s="1"/>
  <c r="AA8" s="1"/>
  <c r="AC8" s="1"/>
  <c r="B8"/>
  <c r="A8"/>
  <c r="V7"/>
  <c r="U7"/>
  <c r="T7"/>
  <c r="N7"/>
  <c r="M7"/>
  <c r="L7"/>
  <c r="F7"/>
  <c r="E7"/>
  <c r="D7"/>
  <c r="A6"/>
  <c r="A3"/>
  <c r="A1"/>
  <c r="W77" i="42"/>
  <c r="O77"/>
  <c r="Q77" s="1"/>
  <c r="R77" s="1"/>
  <c r="G77"/>
  <c r="B77"/>
  <c r="A77"/>
  <c r="W76"/>
  <c r="X76" s="1"/>
  <c r="O76"/>
  <c r="Q76" s="1"/>
  <c r="R76" s="1"/>
  <c r="H76"/>
  <c r="G76"/>
  <c r="I76" s="1"/>
  <c r="B76"/>
  <c r="A76"/>
  <c r="W75"/>
  <c r="O75"/>
  <c r="Q75" s="1"/>
  <c r="R75" s="1"/>
  <c r="G75"/>
  <c r="B75"/>
  <c r="A75"/>
  <c r="X74"/>
  <c r="W74"/>
  <c r="Y74" s="1"/>
  <c r="Q74"/>
  <c r="R74" s="1"/>
  <c r="P74"/>
  <c r="O74"/>
  <c r="I74"/>
  <c r="J74" s="1"/>
  <c r="AA74" s="1"/>
  <c r="AC74" s="1"/>
  <c r="G74"/>
  <c r="H74" s="1"/>
  <c r="B74"/>
  <c r="A74"/>
  <c r="W73"/>
  <c r="O73"/>
  <c r="Q73" s="1"/>
  <c r="R73" s="1"/>
  <c r="G73"/>
  <c r="H73" s="1"/>
  <c r="B73"/>
  <c r="A73"/>
  <c r="W72"/>
  <c r="X72" s="1"/>
  <c r="P72"/>
  <c r="O72"/>
  <c r="Q72" s="1"/>
  <c r="R72" s="1"/>
  <c r="G72"/>
  <c r="B72"/>
  <c r="A72"/>
  <c r="W71"/>
  <c r="X71" s="1"/>
  <c r="O71"/>
  <c r="Q71" s="1"/>
  <c r="R71" s="1"/>
  <c r="G71"/>
  <c r="B71"/>
  <c r="A71"/>
  <c r="W70"/>
  <c r="Y70" s="1"/>
  <c r="Q70"/>
  <c r="P70"/>
  <c r="O70"/>
  <c r="I70"/>
  <c r="H70"/>
  <c r="G70"/>
  <c r="B70"/>
  <c r="A70"/>
  <c r="W69"/>
  <c r="P69"/>
  <c r="O69"/>
  <c r="Q69" s="1"/>
  <c r="R69" s="1"/>
  <c r="G69"/>
  <c r="B69"/>
  <c r="A69"/>
  <c r="Y68"/>
  <c r="Z68" s="1"/>
  <c r="X68"/>
  <c r="W68"/>
  <c r="Q68"/>
  <c r="R68" s="1"/>
  <c r="O68"/>
  <c r="P68" s="1"/>
  <c r="G68"/>
  <c r="I68" s="1"/>
  <c r="B68"/>
  <c r="A68"/>
  <c r="X67"/>
  <c r="W67"/>
  <c r="O67"/>
  <c r="Q67" s="1"/>
  <c r="R67" s="1"/>
  <c r="G67"/>
  <c r="B67"/>
  <c r="A67"/>
  <c r="W66"/>
  <c r="Y66" s="1"/>
  <c r="O66"/>
  <c r="Q66" s="1"/>
  <c r="R66" s="1"/>
  <c r="H66"/>
  <c r="G66"/>
  <c r="B66"/>
  <c r="A66"/>
  <c r="W65"/>
  <c r="O65"/>
  <c r="Q65" s="1"/>
  <c r="R65" s="1"/>
  <c r="G65"/>
  <c r="B65"/>
  <c r="A65"/>
  <c r="W64"/>
  <c r="X64" s="1"/>
  <c r="O64"/>
  <c r="P64" s="1"/>
  <c r="G64"/>
  <c r="B64"/>
  <c r="A64"/>
  <c r="X63"/>
  <c r="W63"/>
  <c r="P63"/>
  <c r="O63"/>
  <c r="Q63" s="1"/>
  <c r="R63" s="1"/>
  <c r="G63"/>
  <c r="B63"/>
  <c r="A63"/>
  <c r="W62"/>
  <c r="Y62" s="1"/>
  <c r="P62"/>
  <c r="O62"/>
  <c r="Q62" s="1"/>
  <c r="R62" s="1"/>
  <c r="I62"/>
  <c r="J62" s="1"/>
  <c r="AA62" s="1"/>
  <c r="AC62" s="1"/>
  <c r="G62"/>
  <c r="H62" s="1"/>
  <c r="B62"/>
  <c r="A62"/>
  <c r="W61"/>
  <c r="O61"/>
  <c r="Q61" s="1"/>
  <c r="R61" s="1"/>
  <c r="G61"/>
  <c r="B61"/>
  <c r="A61"/>
  <c r="W60"/>
  <c r="Y60" s="1"/>
  <c r="Z60" s="1"/>
  <c r="Q60"/>
  <c r="R60" s="1"/>
  <c r="O60"/>
  <c r="P60" s="1"/>
  <c r="I60"/>
  <c r="H60"/>
  <c r="G60"/>
  <c r="B60"/>
  <c r="A60"/>
  <c r="W59"/>
  <c r="O59"/>
  <c r="Q59" s="1"/>
  <c r="R59" s="1"/>
  <c r="G59"/>
  <c r="H59" s="1"/>
  <c r="B59"/>
  <c r="A59"/>
  <c r="W58"/>
  <c r="Y58" s="1"/>
  <c r="O58"/>
  <c r="Q58" s="1"/>
  <c r="R58" s="1"/>
  <c r="G58"/>
  <c r="H58" s="1"/>
  <c r="B58"/>
  <c r="A58"/>
  <c r="W57"/>
  <c r="O57"/>
  <c r="Q57" s="1"/>
  <c r="R57" s="1"/>
  <c r="G57"/>
  <c r="B57"/>
  <c r="A57"/>
  <c r="W56"/>
  <c r="X56" s="1"/>
  <c r="O56"/>
  <c r="P56" s="1"/>
  <c r="G56"/>
  <c r="B56"/>
  <c r="A56"/>
  <c r="W55"/>
  <c r="O55"/>
  <c r="Q55" s="1"/>
  <c r="R55" s="1"/>
  <c r="G55"/>
  <c r="B55"/>
  <c r="A55"/>
  <c r="W54"/>
  <c r="Y54" s="1"/>
  <c r="O54"/>
  <c r="P54" s="1"/>
  <c r="G54"/>
  <c r="H54" s="1"/>
  <c r="B54"/>
  <c r="A54"/>
  <c r="W53"/>
  <c r="O53"/>
  <c r="Q53" s="1"/>
  <c r="R53" s="1"/>
  <c r="G53"/>
  <c r="B53"/>
  <c r="A53"/>
  <c r="W52"/>
  <c r="Y52" s="1"/>
  <c r="P52"/>
  <c r="O52"/>
  <c r="Q52" s="1"/>
  <c r="R52" s="1"/>
  <c r="G52"/>
  <c r="B52"/>
  <c r="A52"/>
  <c r="W51"/>
  <c r="O51"/>
  <c r="Q51" s="1"/>
  <c r="R51" s="1"/>
  <c r="G51"/>
  <c r="B51"/>
  <c r="A51"/>
  <c r="W50"/>
  <c r="Y50" s="1"/>
  <c r="Q50"/>
  <c r="R50" s="1"/>
  <c r="O50"/>
  <c r="P50" s="1"/>
  <c r="G50"/>
  <c r="B50"/>
  <c r="A50"/>
  <c r="W49"/>
  <c r="Y49" s="1"/>
  <c r="O49"/>
  <c r="Q49" s="1"/>
  <c r="G49"/>
  <c r="B49"/>
  <c r="A49"/>
  <c r="W48"/>
  <c r="Y48" s="1"/>
  <c r="Z48" s="1"/>
  <c r="Q48"/>
  <c r="R48" s="1"/>
  <c r="P48"/>
  <c r="O48"/>
  <c r="I48"/>
  <c r="H48"/>
  <c r="G48"/>
  <c r="B48"/>
  <c r="A48"/>
  <c r="W47"/>
  <c r="Y47" s="1"/>
  <c r="Z47" s="1"/>
  <c r="P47"/>
  <c r="O47"/>
  <c r="Q47" s="1"/>
  <c r="R47" s="1"/>
  <c r="G47"/>
  <c r="B47"/>
  <c r="A47"/>
  <c r="W46"/>
  <c r="Y46" s="1"/>
  <c r="O46"/>
  <c r="P46" s="1"/>
  <c r="H46"/>
  <c r="G46"/>
  <c r="B46"/>
  <c r="A46"/>
  <c r="W45"/>
  <c r="O45"/>
  <c r="G45"/>
  <c r="I45" s="1"/>
  <c r="B45"/>
  <c r="A45"/>
  <c r="W44"/>
  <c r="O44"/>
  <c r="G44"/>
  <c r="B44"/>
  <c r="A44"/>
  <c r="Y43"/>
  <c r="Z43" s="1"/>
  <c r="X43"/>
  <c r="W43"/>
  <c r="O43"/>
  <c r="P43" s="1"/>
  <c r="G43"/>
  <c r="B43"/>
  <c r="A43"/>
  <c r="W42"/>
  <c r="O42"/>
  <c r="G42"/>
  <c r="B42"/>
  <c r="A42"/>
  <c r="W41"/>
  <c r="Y41" s="1"/>
  <c r="O41"/>
  <c r="Q41" s="1"/>
  <c r="R41" s="1"/>
  <c r="G41"/>
  <c r="I41" s="1"/>
  <c r="B41"/>
  <c r="A41"/>
  <c r="W40"/>
  <c r="O40"/>
  <c r="G40"/>
  <c r="B40"/>
  <c r="A40"/>
  <c r="W39"/>
  <c r="Y39" s="1"/>
  <c r="O39"/>
  <c r="Q39" s="1"/>
  <c r="R39" s="1"/>
  <c r="G39"/>
  <c r="B39"/>
  <c r="A39"/>
  <c r="W38"/>
  <c r="O38"/>
  <c r="G38"/>
  <c r="B38"/>
  <c r="A38"/>
  <c r="W37"/>
  <c r="X37" s="1"/>
  <c r="O37"/>
  <c r="Q37" s="1"/>
  <c r="R37" s="1"/>
  <c r="G37"/>
  <c r="B37"/>
  <c r="A37"/>
  <c r="W36"/>
  <c r="Y36" s="1"/>
  <c r="O36"/>
  <c r="Q36" s="1"/>
  <c r="R36" s="1"/>
  <c r="J36"/>
  <c r="G36"/>
  <c r="I36" s="1"/>
  <c r="B36"/>
  <c r="A36"/>
  <c r="Y35"/>
  <c r="Z35" s="1"/>
  <c r="X35"/>
  <c r="W35"/>
  <c r="O35"/>
  <c r="Q35" s="1"/>
  <c r="I35"/>
  <c r="J35" s="1"/>
  <c r="H35"/>
  <c r="G35"/>
  <c r="B35"/>
  <c r="A35"/>
  <c r="W34"/>
  <c r="Y34" s="1"/>
  <c r="O34"/>
  <c r="Q34" s="1"/>
  <c r="G34"/>
  <c r="I34" s="1"/>
  <c r="J34" s="1"/>
  <c r="B34"/>
  <c r="A34"/>
  <c r="W33"/>
  <c r="Y33" s="1"/>
  <c r="O33"/>
  <c r="Q33" s="1"/>
  <c r="R33" s="1"/>
  <c r="G33"/>
  <c r="I33" s="1"/>
  <c r="B33"/>
  <c r="A33"/>
  <c r="W32"/>
  <c r="Y32" s="1"/>
  <c r="O32"/>
  <c r="Q32" s="1"/>
  <c r="G32"/>
  <c r="I32" s="1"/>
  <c r="B32"/>
  <c r="A32"/>
  <c r="Y31"/>
  <c r="Z31" s="1"/>
  <c r="W31"/>
  <c r="X31" s="1"/>
  <c r="O31"/>
  <c r="P31" s="1"/>
  <c r="G31"/>
  <c r="B31"/>
  <c r="A31"/>
  <c r="Z30"/>
  <c r="W30"/>
  <c r="Y30" s="1"/>
  <c r="O30"/>
  <c r="Q30" s="1"/>
  <c r="R30" s="1"/>
  <c r="G30"/>
  <c r="I30" s="1"/>
  <c r="B30"/>
  <c r="A30"/>
  <c r="W29"/>
  <c r="X29" s="1"/>
  <c r="O29"/>
  <c r="P29" s="1"/>
  <c r="G29"/>
  <c r="B29"/>
  <c r="A29"/>
  <c r="W28"/>
  <c r="Y28" s="1"/>
  <c r="O28"/>
  <c r="Q28" s="1"/>
  <c r="R28" s="1"/>
  <c r="G28"/>
  <c r="I28" s="1"/>
  <c r="B28"/>
  <c r="A28"/>
  <c r="Y27"/>
  <c r="Z27" s="1"/>
  <c r="X27"/>
  <c r="W27"/>
  <c r="O27"/>
  <c r="P27" s="1"/>
  <c r="G27"/>
  <c r="B27"/>
  <c r="A27"/>
  <c r="W26"/>
  <c r="Y26" s="1"/>
  <c r="O26"/>
  <c r="Q26" s="1"/>
  <c r="R26" s="1"/>
  <c r="G26"/>
  <c r="I26" s="1"/>
  <c r="B26"/>
  <c r="A26"/>
  <c r="Y25"/>
  <c r="X25"/>
  <c r="W25"/>
  <c r="O25"/>
  <c r="Q25" s="1"/>
  <c r="R25" s="1"/>
  <c r="G25"/>
  <c r="B25"/>
  <c r="A25"/>
  <c r="W24"/>
  <c r="Y24" s="1"/>
  <c r="O24"/>
  <c r="Q24" s="1"/>
  <c r="R24" s="1"/>
  <c r="G24"/>
  <c r="I24" s="1"/>
  <c r="B24"/>
  <c r="A24"/>
  <c r="Y23"/>
  <c r="Z23" s="1"/>
  <c r="W23"/>
  <c r="X23" s="1"/>
  <c r="P23"/>
  <c r="O23"/>
  <c r="Q23" s="1"/>
  <c r="R23" s="1"/>
  <c r="G23"/>
  <c r="H23" s="1"/>
  <c r="B23"/>
  <c r="A23"/>
  <c r="Z22"/>
  <c r="W22"/>
  <c r="Y22" s="1"/>
  <c r="O22"/>
  <c r="Q22" s="1"/>
  <c r="R22" s="1"/>
  <c r="G22"/>
  <c r="I22" s="1"/>
  <c r="B22"/>
  <c r="A22"/>
  <c r="W21"/>
  <c r="X21" s="1"/>
  <c r="Q21"/>
  <c r="R21" s="1"/>
  <c r="O21"/>
  <c r="P21" s="1"/>
  <c r="G21"/>
  <c r="B21"/>
  <c r="A21"/>
  <c r="W20"/>
  <c r="Y20" s="1"/>
  <c r="O20"/>
  <c r="Q20" s="1"/>
  <c r="R20" s="1"/>
  <c r="G20"/>
  <c r="I20" s="1"/>
  <c r="J20" s="1"/>
  <c r="AA20" s="1"/>
  <c r="AC20" s="1"/>
  <c r="B20"/>
  <c r="A20"/>
  <c r="Y19"/>
  <c r="Z19" s="1"/>
  <c r="W19"/>
  <c r="X19" s="1"/>
  <c r="O19"/>
  <c r="P19" s="1"/>
  <c r="G19"/>
  <c r="H19" s="1"/>
  <c r="B19"/>
  <c r="A19"/>
  <c r="W18"/>
  <c r="Y18" s="1"/>
  <c r="O18"/>
  <c r="Q18" s="1"/>
  <c r="R18" s="1"/>
  <c r="G18"/>
  <c r="I18" s="1"/>
  <c r="B18"/>
  <c r="A18"/>
  <c r="Y17"/>
  <c r="W17"/>
  <c r="O17"/>
  <c r="P17" s="1"/>
  <c r="G17"/>
  <c r="I17" s="1"/>
  <c r="J17" s="1"/>
  <c r="AA17" s="1"/>
  <c r="AC17" s="1"/>
  <c r="B17"/>
  <c r="A17"/>
  <c r="W16"/>
  <c r="Y16" s="1"/>
  <c r="R16"/>
  <c r="O16"/>
  <c r="Q16" s="1"/>
  <c r="G16"/>
  <c r="I16" s="1"/>
  <c r="B16"/>
  <c r="A16"/>
  <c r="W15"/>
  <c r="X15" s="1"/>
  <c r="O15"/>
  <c r="P15" s="1"/>
  <c r="G15"/>
  <c r="B15"/>
  <c r="A15"/>
  <c r="W14"/>
  <c r="Y14" s="1"/>
  <c r="Z14" s="1"/>
  <c r="O14"/>
  <c r="Q14" s="1"/>
  <c r="R14" s="1"/>
  <c r="G14"/>
  <c r="I14" s="1"/>
  <c r="B14"/>
  <c r="A14"/>
  <c r="Y13"/>
  <c r="Z13" s="1"/>
  <c r="W13"/>
  <c r="X13" s="1"/>
  <c r="O13"/>
  <c r="P13" s="1"/>
  <c r="G13"/>
  <c r="I13" s="1"/>
  <c r="J13" s="1"/>
  <c r="AA13" s="1"/>
  <c r="AC13" s="1"/>
  <c r="B13"/>
  <c r="A13"/>
  <c r="W12"/>
  <c r="Y12" s="1"/>
  <c r="Z12" s="1"/>
  <c r="O12"/>
  <c r="Q12" s="1"/>
  <c r="R12" s="1"/>
  <c r="G12"/>
  <c r="I12" s="1"/>
  <c r="J12" s="1"/>
  <c r="AA12" s="1"/>
  <c r="AC12" s="1"/>
  <c r="B12"/>
  <c r="A12"/>
  <c r="W11"/>
  <c r="X11" s="1"/>
  <c r="O11"/>
  <c r="P11" s="1"/>
  <c r="G11"/>
  <c r="B11"/>
  <c r="A11"/>
  <c r="W10"/>
  <c r="Y10" s="1"/>
  <c r="Z10" s="1"/>
  <c r="O10"/>
  <c r="Q10" s="1"/>
  <c r="R10" s="1"/>
  <c r="G10"/>
  <c r="I10" s="1"/>
  <c r="B10"/>
  <c r="A10"/>
  <c r="Y9"/>
  <c r="Z9" s="1"/>
  <c r="W9"/>
  <c r="X9" s="1"/>
  <c r="O9"/>
  <c r="P9" s="1"/>
  <c r="G9"/>
  <c r="I9" s="1"/>
  <c r="J9" s="1"/>
  <c r="AA9" s="1"/>
  <c r="AC9" s="1"/>
  <c r="B9"/>
  <c r="A9"/>
  <c r="W8"/>
  <c r="Y8" s="1"/>
  <c r="Z8" s="1"/>
  <c r="O8"/>
  <c r="Q8" s="1"/>
  <c r="R8" s="1"/>
  <c r="G8"/>
  <c r="I8" s="1"/>
  <c r="J8" s="1"/>
  <c r="AA8" s="1"/>
  <c r="AC8" s="1"/>
  <c r="B8"/>
  <c r="A8"/>
  <c r="V7"/>
  <c r="U7"/>
  <c r="T7"/>
  <c r="N7"/>
  <c r="M7"/>
  <c r="L7"/>
  <c r="F7"/>
  <c r="E7"/>
  <c r="D7"/>
  <c r="A6"/>
  <c r="A3"/>
  <c r="A1"/>
  <c r="W77" i="41"/>
  <c r="O77"/>
  <c r="Q77" s="1"/>
  <c r="R77" s="1"/>
  <c r="G77"/>
  <c r="B77"/>
  <c r="A77"/>
  <c r="W76"/>
  <c r="X76" s="1"/>
  <c r="O76"/>
  <c r="P76" s="1"/>
  <c r="G76"/>
  <c r="H76" s="1"/>
  <c r="B76"/>
  <c r="A76"/>
  <c r="W75"/>
  <c r="O75"/>
  <c r="Q75" s="1"/>
  <c r="R75" s="1"/>
  <c r="G75"/>
  <c r="B75"/>
  <c r="A75"/>
  <c r="W74"/>
  <c r="X74" s="1"/>
  <c r="O74"/>
  <c r="P74" s="1"/>
  <c r="G74"/>
  <c r="H74" s="1"/>
  <c r="B74"/>
  <c r="A74"/>
  <c r="W73"/>
  <c r="O73"/>
  <c r="Q73" s="1"/>
  <c r="R73" s="1"/>
  <c r="G73"/>
  <c r="B73"/>
  <c r="A73"/>
  <c r="W72"/>
  <c r="X72" s="1"/>
  <c r="O72"/>
  <c r="P72" s="1"/>
  <c r="G72"/>
  <c r="H72" s="1"/>
  <c r="B72"/>
  <c r="A72"/>
  <c r="W71"/>
  <c r="O71"/>
  <c r="Q71" s="1"/>
  <c r="R71" s="1"/>
  <c r="G71"/>
  <c r="B71"/>
  <c r="A71"/>
  <c r="Z70"/>
  <c r="Y70"/>
  <c r="W70"/>
  <c r="X70" s="1"/>
  <c r="O70"/>
  <c r="P70" s="1"/>
  <c r="G70"/>
  <c r="H70" s="1"/>
  <c r="B70"/>
  <c r="A70"/>
  <c r="W69"/>
  <c r="P69"/>
  <c r="O69"/>
  <c r="Q69" s="1"/>
  <c r="R69" s="1"/>
  <c r="G69"/>
  <c r="B69"/>
  <c r="A69"/>
  <c r="Y68"/>
  <c r="W68"/>
  <c r="X68" s="1"/>
  <c r="O68"/>
  <c r="P68" s="1"/>
  <c r="G68"/>
  <c r="H68" s="1"/>
  <c r="B68"/>
  <c r="A68"/>
  <c r="W67"/>
  <c r="O67"/>
  <c r="Q67" s="1"/>
  <c r="R67" s="1"/>
  <c r="G67"/>
  <c r="B67"/>
  <c r="A67"/>
  <c r="W66"/>
  <c r="X66" s="1"/>
  <c r="Q66"/>
  <c r="R66" s="1"/>
  <c r="O66"/>
  <c r="P66" s="1"/>
  <c r="G66"/>
  <c r="H66" s="1"/>
  <c r="B66"/>
  <c r="A66"/>
  <c r="W65"/>
  <c r="O65"/>
  <c r="Q65" s="1"/>
  <c r="R65" s="1"/>
  <c r="G65"/>
  <c r="B65"/>
  <c r="A65"/>
  <c r="W64"/>
  <c r="X64" s="1"/>
  <c r="O64"/>
  <c r="P64" s="1"/>
  <c r="G64"/>
  <c r="H64" s="1"/>
  <c r="B64"/>
  <c r="A64"/>
  <c r="W63"/>
  <c r="P63"/>
  <c r="O63"/>
  <c r="Q63" s="1"/>
  <c r="R63" s="1"/>
  <c r="G63"/>
  <c r="B63"/>
  <c r="A63"/>
  <c r="W62"/>
  <c r="X62" s="1"/>
  <c r="O62"/>
  <c r="P62" s="1"/>
  <c r="G62"/>
  <c r="H62" s="1"/>
  <c r="B62"/>
  <c r="A62"/>
  <c r="W61"/>
  <c r="O61"/>
  <c r="Q61" s="1"/>
  <c r="R61" s="1"/>
  <c r="G61"/>
  <c r="B61"/>
  <c r="A61"/>
  <c r="W60"/>
  <c r="X60" s="1"/>
  <c r="O60"/>
  <c r="P60" s="1"/>
  <c r="I60"/>
  <c r="J60" s="1"/>
  <c r="AA60" s="1"/>
  <c r="G60"/>
  <c r="H60" s="1"/>
  <c r="B60"/>
  <c r="A60"/>
  <c r="W59"/>
  <c r="O59"/>
  <c r="Q59" s="1"/>
  <c r="R59" s="1"/>
  <c r="G59"/>
  <c r="B59"/>
  <c r="A59"/>
  <c r="W58"/>
  <c r="X58" s="1"/>
  <c r="O58"/>
  <c r="P58" s="1"/>
  <c r="G58"/>
  <c r="H58" s="1"/>
  <c r="B58"/>
  <c r="A58"/>
  <c r="W57"/>
  <c r="O57"/>
  <c r="P57" s="1"/>
  <c r="G57"/>
  <c r="B57"/>
  <c r="A57"/>
  <c r="W56"/>
  <c r="X56" s="1"/>
  <c r="O56"/>
  <c r="P56" s="1"/>
  <c r="G56"/>
  <c r="B56"/>
  <c r="A56"/>
  <c r="W55"/>
  <c r="O55"/>
  <c r="G55"/>
  <c r="B55"/>
  <c r="A55"/>
  <c r="W54"/>
  <c r="X54" s="1"/>
  <c r="O54"/>
  <c r="P54" s="1"/>
  <c r="G54"/>
  <c r="B54"/>
  <c r="A54"/>
  <c r="W53"/>
  <c r="O53"/>
  <c r="P53" s="1"/>
  <c r="G53"/>
  <c r="B53"/>
  <c r="A53"/>
  <c r="W52"/>
  <c r="O52"/>
  <c r="G52"/>
  <c r="B52"/>
  <c r="A52"/>
  <c r="W51"/>
  <c r="Q51"/>
  <c r="R51" s="1"/>
  <c r="P51"/>
  <c r="O51"/>
  <c r="G51"/>
  <c r="B51"/>
  <c r="A51"/>
  <c r="W50"/>
  <c r="O50"/>
  <c r="G50"/>
  <c r="B50"/>
  <c r="A50"/>
  <c r="W49"/>
  <c r="Y49" s="1"/>
  <c r="Z49" s="1"/>
  <c r="O49"/>
  <c r="Q49" s="1"/>
  <c r="R49" s="1"/>
  <c r="G49"/>
  <c r="B49"/>
  <c r="A49"/>
  <c r="W48"/>
  <c r="O48"/>
  <c r="G48"/>
  <c r="B48"/>
  <c r="A48"/>
  <c r="W47"/>
  <c r="O47"/>
  <c r="P47" s="1"/>
  <c r="G47"/>
  <c r="B47"/>
  <c r="A47"/>
  <c r="W46"/>
  <c r="O46"/>
  <c r="G46"/>
  <c r="B46"/>
  <c r="A46"/>
  <c r="W45"/>
  <c r="Y45" s="1"/>
  <c r="Z45" s="1"/>
  <c r="O45"/>
  <c r="Q45" s="1"/>
  <c r="R45" s="1"/>
  <c r="G45"/>
  <c r="I45" s="1"/>
  <c r="B45"/>
  <c r="A45"/>
  <c r="W44"/>
  <c r="O44"/>
  <c r="G44"/>
  <c r="B44"/>
  <c r="A44"/>
  <c r="W43"/>
  <c r="O43"/>
  <c r="Q43" s="1"/>
  <c r="R43" s="1"/>
  <c r="G43"/>
  <c r="B43"/>
  <c r="A43"/>
  <c r="W42"/>
  <c r="O42"/>
  <c r="G42"/>
  <c r="B42"/>
  <c r="A42"/>
  <c r="Y41"/>
  <c r="Z41" s="1"/>
  <c r="X41"/>
  <c r="W41"/>
  <c r="O41"/>
  <c r="P41" s="1"/>
  <c r="I41"/>
  <c r="G41"/>
  <c r="H41" s="1"/>
  <c r="B41"/>
  <c r="A41"/>
  <c r="W40"/>
  <c r="O40"/>
  <c r="G40"/>
  <c r="B40"/>
  <c r="A40"/>
  <c r="X39"/>
  <c r="W39"/>
  <c r="O39"/>
  <c r="P39" s="1"/>
  <c r="G39"/>
  <c r="B39"/>
  <c r="A39"/>
  <c r="W38"/>
  <c r="X38" s="1"/>
  <c r="O38"/>
  <c r="G38"/>
  <c r="H38" s="1"/>
  <c r="B38"/>
  <c r="A38"/>
  <c r="W37"/>
  <c r="O37"/>
  <c r="Q37" s="1"/>
  <c r="R37" s="1"/>
  <c r="G37"/>
  <c r="B37"/>
  <c r="A37"/>
  <c r="W36"/>
  <c r="X36" s="1"/>
  <c r="O36"/>
  <c r="P36" s="1"/>
  <c r="G36"/>
  <c r="B36"/>
  <c r="A36"/>
  <c r="W35"/>
  <c r="O35"/>
  <c r="G35"/>
  <c r="B35"/>
  <c r="A35"/>
  <c r="W34"/>
  <c r="X34" s="1"/>
  <c r="O34"/>
  <c r="P34" s="1"/>
  <c r="G34"/>
  <c r="H34" s="1"/>
  <c r="B34"/>
  <c r="A34"/>
  <c r="Y33"/>
  <c r="W33"/>
  <c r="O33"/>
  <c r="P33" s="1"/>
  <c r="G33"/>
  <c r="B33"/>
  <c r="A33"/>
  <c r="W32"/>
  <c r="O32"/>
  <c r="P32" s="1"/>
  <c r="G32"/>
  <c r="H32" s="1"/>
  <c r="B32"/>
  <c r="A32"/>
  <c r="AA31"/>
  <c r="AC31" s="1"/>
  <c r="W31"/>
  <c r="O31"/>
  <c r="P31" s="1"/>
  <c r="I31"/>
  <c r="H31"/>
  <c r="G31"/>
  <c r="B31"/>
  <c r="A31"/>
  <c r="Y30"/>
  <c r="Z30" s="1"/>
  <c r="W30"/>
  <c r="X30" s="1"/>
  <c r="O30"/>
  <c r="G30"/>
  <c r="H30" s="1"/>
  <c r="B30"/>
  <c r="A30"/>
  <c r="W29"/>
  <c r="O29"/>
  <c r="G29"/>
  <c r="B29"/>
  <c r="A29"/>
  <c r="Y28"/>
  <c r="Z28" s="1"/>
  <c r="W28"/>
  <c r="X28" s="1"/>
  <c r="O28"/>
  <c r="P28" s="1"/>
  <c r="G28"/>
  <c r="H28" s="1"/>
  <c r="B28"/>
  <c r="A28"/>
  <c r="W27"/>
  <c r="O27"/>
  <c r="G27"/>
  <c r="B27"/>
  <c r="A27"/>
  <c r="W26"/>
  <c r="X26" s="1"/>
  <c r="O26"/>
  <c r="P26" s="1"/>
  <c r="G26"/>
  <c r="H26" s="1"/>
  <c r="B26"/>
  <c r="A26"/>
  <c r="W25"/>
  <c r="O25"/>
  <c r="G25"/>
  <c r="B25"/>
  <c r="A25"/>
  <c r="W24"/>
  <c r="X24" s="1"/>
  <c r="O24"/>
  <c r="P24" s="1"/>
  <c r="G24"/>
  <c r="H24" s="1"/>
  <c r="B24"/>
  <c r="A24"/>
  <c r="W23"/>
  <c r="O23"/>
  <c r="G23"/>
  <c r="B23"/>
  <c r="A23"/>
  <c r="W22"/>
  <c r="X22" s="1"/>
  <c r="O22"/>
  <c r="P22" s="1"/>
  <c r="G22"/>
  <c r="H22" s="1"/>
  <c r="B22"/>
  <c r="A22"/>
  <c r="W21"/>
  <c r="O21"/>
  <c r="G21"/>
  <c r="B21"/>
  <c r="A21"/>
  <c r="Z20"/>
  <c r="Y20"/>
  <c r="W20"/>
  <c r="X20" s="1"/>
  <c r="Q20"/>
  <c r="R20" s="1"/>
  <c r="O20"/>
  <c r="P20" s="1"/>
  <c r="G20"/>
  <c r="H20" s="1"/>
  <c r="B20"/>
  <c r="A20"/>
  <c r="W19"/>
  <c r="O19"/>
  <c r="G19"/>
  <c r="B19"/>
  <c r="A19"/>
  <c r="Y18"/>
  <c r="W18"/>
  <c r="X18" s="1"/>
  <c r="Q18"/>
  <c r="R18" s="1"/>
  <c r="O18"/>
  <c r="P18" s="1"/>
  <c r="G18"/>
  <c r="H18" s="1"/>
  <c r="B18"/>
  <c r="A18"/>
  <c r="W17"/>
  <c r="O17"/>
  <c r="G17"/>
  <c r="B17"/>
  <c r="A17"/>
  <c r="W16"/>
  <c r="X16" s="1"/>
  <c r="O16"/>
  <c r="P16" s="1"/>
  <c r="G16"/>
  <c r="H16" s="1"/>
  <c r="B16"/>
  <c r="A16"/>
  <c r="W15"/>
  <c r="O15"/>
  <c r="G15"/>
  <c r="B15"/>
  <c r="A15"/>
  <c r="W14"/>
  <c r="X14" s="1"/>
  <c r="O14"/>
  <c r="P14" s="1"/>
  <c r="G14"/>
  <c r="H14" s="1"/>
  <c r="B14"/>
  <c r="A14"/>
  <c r="W13"/>
  <c r="O13"/>
  <c r="G13"/>
  <c r="B13"/>
  <c r="A13"/>
  <c r="W12"/>
  <c r="X12" s="1"/>
  <c r="O12"/>
  <c r="P12" s="1"/>
  <c r="G12"/>
  <c r="H12" s="1"/>
  <c r="B12"/>
  <c r="A12"/>
  <c r="W11"/>
  <c r="O11"/>
  <c r="G11"/>
  <c r="B11"/>
  <c r="A11"/>
  <c r="Y10"/>
  <c r="W10"/>
  <c r="X10" s="1"/>
  <c r="O10"/>
  <c r="P10" s="1"/>
  <c r="G10"/>
  <c r="H10" s="1"/>
  <c r="B10"/>
  <c r="A10"/>
  <c r="W9"/>
  <c r="O9"/>
  <c r="G9"/>
  <c r="B9"/>
  <c r="A9"/>
  <c r="W8"/>
  <c r="X8" s="1"/>
  <c r="Q8"/>
  <c r="R8" s="1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40"/>
  <c r="O77"/>
  <c r="G77"/>
  <c r="B77"/>
  <c r="A77"/>
  <c r="W76"/>
  <c r="O76"/>
  <c r="Q76" s="1"/>
  <c r="R76" s="1"/>
  <c r="G76"/>
  <c r="B76"/>
  <c r="A76"/>
  <c r="W75"/>
  <c r="O75"/>
  <c r="G75"/>
  <c r="B75"/>
  <c r="A75"/>
  <c r="W74"/>
  <c r="P74"/>
  <c r="O74"/>
  <c r="Q74" s="1"/>
  <c r="R74" s="1"/>
  <c r="G74"/>
  <c r="B74"/>
  <c r="A74"/>
  <c r="W73"/>
  <c r="O73"/>
  <c r="G73"/>
  <c r="B73"/>
  <c r="A73"/>
  <c r="W72"/>
  <c r="P72"/>
  <c r="O72"/>
  <c r="Q72" s="1"/>
  <c r="R72" s="1"/>
  <c r="G72"/>
  <c r="B72"/>
  <c r="A72"/>
  <c r="W71"/>
  <c r="O71"/>
  <c r="G71"/>
  <c r="B71"/>
  <c r="A71"/>
  <c r="W70"/>
  <c r="O70"/>
  <c r="P70" s="1"/>
  <c r="G70"/>
  <c r="B70"/>
  <c r="A70"/>
  <c r="W69"/>
  <c r="O69"/>
  <c r="G69"/>
  <c r="B69"/>
  <c r="A69"/>
  <c r="W68"/>
  <c r="P68"/>
  <c r="O68"/>
  <c r="Q68" s="1"/>
  <c r="R68" s="1"/>
  <c r="I68"/>
  <c r="G68"/>
  <c r="B68"/>
  <c r="A68"/>
  <c r="W67"/>
  <c r="O67"/>
  <c r="G67"/>
  <c r="B67"/>
  <c r="A67"/>
  <c r="X66"/>
  <c r="W66"/>
  <c r="P66"/>
  <c r="O66"/>
  <c r="Q66" s="1"/>
  <c r="R66" s="1"/>
  <c r="G66"/>
  <c r="B66"/>
  <c r="A66"/>
  <c r="W65"/>
  <c r="O65"/>
  <c r="G65"/>
  <c r="B65"/>
  <c r="A65"/>
  <c r="W64"/>
  <c r="Q64"/>
  <c r="R64" s="1"/>
  <c r="P64"/>
  <c r="O64"/>
  <c r="G64"/>
  <c r="B64"/>
  <c r="A64"/>
  <c r="W63"/>
  <c r="O63"/>
  <c r="G63"/>
  <c r="B63"/>
  <c r="A63"/>
  <c r="X62"/>
  <c r="W62"/>
  <c r="O62"/>
  <c r="Q62" s="1"/>
  <c r="R62" s="1"/>
  <c r="G62"/>
  <c r="B62"/>
  <c r="A62"/>
  <c r="W61"/>
  <c r="O61"/>
  <c r="G61"/>
  <c r="B61"/>
  <c r="A61"/>
  <c r="X60"/>
  <c r="W60"/>
  <c r="O60"/>
  <c r="P60" s="1"/>
  <c r="G60"/>
  <c r="I60" s="1"/>
  <c r="B60"/>
  <c r="A60"/>
  <c r="W59"/>
  <c r="O59"/>
  <c r="G59"/>
  <c r="B59"/>
  <c r="A59"/>
  <c r="W58"/>
  <c r="O58"/>
  <c r="P58" s="1"/>
  <c r="G58"/>
  <c r="B58"/>
  <c r="A58"/>
  <c r="W57"/>
  <c r="O57"/>
  <c r="G57"/>
  <c r="B57"/>
  <c r="A57"/>
  <c r="W56"/>
  <c r="O56"/>
  <c r="P56" s="1"/>
  <c r="G56"/>
  <c r="B56"/>
  <c r="A56"/>
  <c r="W55"/>
  <c r="O55"/>
  <c r="G55"/>
  <c r="B55"/>
  <c r="A55"/>
  <c r="W54"/>
  <c r="O54"/>
  <c r="P54" s="1"/>
  <c r="G54"/>
  <c r="H54" s="1"/>
  <c r="B54"/>
  <c r="A54"/>
  <c r="W53"/>
  <c r="O53"/>
  <c r="G53"/>
  <c r="B53"/>
  <c r="A53"/>
  <c r="W52"/>
  <c r="Y52" s="1"/>
  <c r="O52"/>
  <c r="P52" s="1"/>
  <c r="G52"/>
  <c r="I52" s="1"/>
  <c r="B52"/>
  <c r="A52"/>
  <c r="W51"/>
  <c r="O51"/>
  <c r="P51" s="1"/>
  <c r="G51"/>
  <c r="B51"/>
  <c r="A51"/>
  <c r="W50"/>
  <c r="Q50"/>
  <c r="R50" s="1"/>
  <c r="O50"/>
  <c r="P50" s="1"/>
  <c r="G50"/>
  <c r="B50"/>
  <c r="A50"/>
  <c r="W49"/>
  <c r="O49"/>
  <c r="P49" s="1"/>
  <c r="G49"/>
  <c r="B49"/>
  <c r="A49"/>
  <c r="W48"/>
  <c r="Y48" s="1"/>
  <c r="O48"/>
  <c r="G48"/>
  <c r="I48" s="1"/>
  <c r="B48"/>
  <c r="A48"/>
  <c r="W47"/>
  <c r="Y47" s="1"/>
  <c r="O47"/>
  <c r="P47" s="1"/>
  <c r="G47"/>
  <c r="B47"/>
  <c r="A47"/>
  <c r="W46"/>
  <c r="O46"/>
  <c r="P46" s="1"/>
  <c r="G46"/>
  <c r="B46"/>
  <c r="A46"/>
  <c r="W45"/>
  <c r="O45"/>
  <c r="P45" s="1"/>
  <c r="G45"/>
  <c r="B45"/>
  <c r="A45"/>
  <c r="W44"/>
  <c r="Y44" s="1"/>
  <c r="O44"/>
  <c r="G44"/>
  <c r="I44" s="1"/>
  <c r="B44"/>
  <c r="A44"/>
  <c r="W43"/>
  <c r="O43"/>
  <c r="P43" s="1"/>
  <c r="G43"/>
  <c r="B43"/>
  <c r="A43"/>
  <c r="W42"/>
  <c r="O42"/>
  <c r="P42" s="1"/>
  <c r="G42"/>
  <c r="B42"/>
  <c r="A42"/>
  <c r="W41"/>
  <c r="O41"/>
  <c r="P41" s="1"/>
  <c r="G41"/>
  <c r="B41"/>
  <c r="A41"/>
  <c r="W40"/>
  <c r="Y40" s="1"/>
  <c r="O40"/>
  <c r="G40"/>
  <c r="I40" s="1"/>
  <c r="B40"/>
  <c r="A40"/>
  <c r="W39"/>
  <c r="Y39" s="1"/>
  <c r="O39"/>
  <c r="P39" s="1"/>
  <c r="G39"/>
  <c r="I39" s="1"/>
  <c r="B39"/>
  <c r="A39"/>
  <c r="W38"/>
  <c r="O38"/>
  <c r="P38" s="1"/>
  <c r="G38"/>
  <c r="B38"/>
  <c r="A38"/>
  <c r="W37"/>
  <c r="O37"/>
  <c r="P37" s="1"/>
  <c r="G37"/>
  <c r="B37"/>
  <c r="A37"/>
  <c r="W36"/>
  <c r="Y36" s="1"/>
  <c r="O36"/>
  <c r="G36"/>
  <c r="I36" s="1"/>
  <c r="B36"/>
  <c r="A36"/>
  <c r="W35"/>
  <c r="O35"/>
  <c r="P35" s="1"/>
  <c r="G35"/>
  <c r="B35"/>
  <c r="A35"/>
  <c r="W34"/>
  <c r="O34"/>
  <c r="P34" s="1"/>
  <c r="G34"/>
  <c r="B34"/>
  <c r="A34"/>
  <c r="W33"/>
  <c r="O33"/>
  <c r="P33" s="1"/>
  <c r="G33"/>
  <c r="B33"/>
  <c r="A33"/>
  <c r="W32"/>
  <c r="O32"/>
  <c r="G32"/>
  <c r="B32"/>
  <c r="A32"/>
  <c r="W31"/>
  <c r="X31" s="1"/>
  <c r="O31"/>
  <c r="P31" s="1"/>
  <c r="G31"/>
  <c r="I31" s="1"/>
  <c r="B31"/>
  <c r="A31"/>
  <c r="W30"/>
  <c r="O30"/>
  <c r="Q30" s="1"/>
  <c r="R30" s="1"/>
  <c r="G30"/>
  <c r="B30"/>
  <c r="A30"/>
  <c r="W29"/>
  <c r="O29"/>
  <c r="P29" s="1"/>
  <c r="G29"/>
  <c r="H29" s="1"/>
  <c r="B29"/>
  <c r="A29"/>
  <c r="Y28"/>
  <c r="W28"/>
  <c r="O28"/>
  <c r="P28" s="1"/>
  <c r="G28"/>
  <c r="B28"/>
  <c r="A28"/>
  <c r="W27"/>
  <c r="O27"/>
  <c r="G27"/>
  <c r="H27" s="1"/>
  <c r="B27"/>
  <c r="A27"/>
  <c r="W26"/>
  <c r="O26"/>
  <c r="P26" s="1"/>
  <c r="G26"/>
  <c r="B26"/>
  <c r="A26"/>
  <c r="W25"/>
  <c r="X25" s="1"/>
  <c r="O25"/>
  <c r="P25" s="1"/>
  <c r="G25"/>
  <c r="B25"/>
  <c r="A25"/>
  <c r="W24"/>
  <c r="O24"/>
  <c r="Q24" s="1"/>
  <c r="R24" s="1"/>
  <c r="G24"/>
  <c r="I24" s="1"/>
  <c r="B24"/>
  <c r="A24"/>
  <c r="W23"/>
  <c r="O23"/>
  <c r="G23"/>
  <c r="B23"/>
  <c r="A23"/>
  <c r="W22"/>
  <c r="Q22"/>
  <c r="R22" s="1"/>
  <c r="O22"/>
  <c r="P22" s="1"/>
  <c r="G22"/>
  <c r="H22" s="1"/>
  <c r="B22"/>
  <c r="A22"/>
  <c r="W21"/>
  <c r="O21"/>
  <c r="G21"/>
  <c r="B21"/>
  <c r="A21"/>
  <c r="W20"/>
  <c r="X20" s="1"/>
  <c r="P20"/>
  <c r="O20"/>
  <c r="Q20" s="1"/>
  <c r="R20" s="1"/>
  <c r="G20"/>
  <c r="H20" s="1"/>
  <c r="B20"/>
  <c r="A20"/>
  <c r="W19"/>
  <c r="O19"/>
  <c r="G19"/>
  <c r="B19"/>
  <c r="A19"/>
  <c r="W18"/>
  <c r="O18"/>
  <c r="P18" s="1"/>
  <c r="G18"/>
  <c r="I18" s="1"/>
  <c r="B18"/>
  <c r="A18"/>
  <c r="W17"/>
  <c r="O17"/>
  <c r="G17"/>
  <c r="B17"/>
  <c r="A17"/>
  <c r="X16"/>
  <c r="W16"/>
  <c r="O16"/>
  <c r="Q16" s="1"/>
  <c r="R16" s="1"/>
  <c r="G16"/>
  <c r="I16" s="1"/>
  <c r="B16"/>
  <c r="A16"/>
  <c r="W15"/>
  <c r="O15"/>
  <c r="G15"/>
  <c r="B15"/>
  <c r="A15"/>
  <c r="X14"/>
  <c r="W14"/>
  <c r="O14"/>
  <c r="P14" s="1"/>
  <c r="G14"/>
  <c r="H14" s="1"/>
  <c r="B14"/>
  <c r="A14"/>
  <c r="W13"/>
  <c r="O13"/>
  <c r="G13"/>
  <c r="B13"/>
  <c r="A13"/>
  <c r="W12"/>
  <c r="O12"/>
  <c r="P12" s="1"/>
  <c r="G12"/>
  <c r="H12" s="1"/>
  <c r="B12"/>
  <c r="A12"/>
  <c r="W11"/>
  <c r="O11"/>
  <c r="G11"/>
  <c r="B11"/>
  <c r="A11"/>
  <c r="X10"/>
  <c r="W10"/>
  <c r="P10"/>
  <c r="O10"/>
  <c r="Q10" s="1"/>
  <c r="R10" s="1"/>
  <c r="G10"/>
  <c r="I10" s="1"/>
  <c r="B10"/>
  <c r="A10"/>
  <c r="W9"/>
  <c r="O9"/>
  <c r="Q9" s="1"/>
  <c r="R9" s="1"/>
  <c r="G9"/>
  <c r="I9" s="1"/>
  <c r="B9"/>
  <c r="A9"/>
  <c r="W8"/>
  <c r="Y8" s="1"/>
  <c r="Z8" s="1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39"/>
  <c r="Z77" s="1"/>
  <c r="O77"/>
  <c r="Q77" s="1"/>
  <c r="R77" s="1"/>
  <c r="G77"/>
  <c r="J77" s="1"/>
  <c r="AA77" s="1"/>
  <c r="AC77" s="1"/>
  <c r="B77"/>
  <c r="A77"/>
  <c r="Y76"/>
  <c r="W76"/>
  <c r="X76" s="1"/>
  <c r="O76"/>
  <c r="P76" s="1"/>
  <c r="G76"/>
  <c r="H76" s="1"/>
  <c r="B76"/>
  <c r="A76"/>
  <c r="X75"/>
  <c r="W75"/>
  <c r="Z75" s="1"/>
  <c r="P75"/>
  <c r="O75"/>
  <c r="Q75" s="1"/>
  <c r="R75" s="1"/>
  <c r="G75"/>
  <c r="J75" s="1"/>
  <c r="AA75" s="1"/>
  <c r="AC75" s="1"/>
  <c r="B75"/>
  <c r="A75"/>
  <c r="Y74"/>
  <c r="W74"/>
  <c r="X74" s="1"/>
  <c r="R74"/>
  <c r="Q74"/>
  <c r="O74"/>
  <c r="P74" s="1"/>
  <c r="J74"/>
  <c r="AA74" s="1"/>
  <c r="AC74" s="1"/>
  <c r="G74"/>
  <c r="H74" s="1"/>
  <c r="B74"/>
  <c r="A74"/>
  <c r="X73"/>
  <c r="W73"/>
  <c r="Z73" s="1"/>
  <c r="O73"/>
  <c r="Q73" s="1"/>
  <c r="R73" s="1"/>
  <c r="H73"/>
  <c r="G73"/>
  <c r="J73" s="1"/>
  <c r="AA73" s="1"/>
  <c r="AC73" s="1"/>
  <c r="B73"/>
  <c r="A73"/>
  <c r="Y72"/>
  <c r="W72"/>
  <c r="X72" s="1"/>
  <c r="O72"/>
  <c r="P72" s="1"/>
  <c r="G72"/>
  <c r="H72" s="1"/>
  <c r="B72"/>
  <c r="A72"/>
  <c r="X71"/>
  <c r="W71"/>
  <c r="Z71" s="1"/>
  <c r="O71"/>
  <c r="Q71" s="1"/>
  <c r="R71" s="1"/>
  <c r="G71"/>
  <c r="J71" s="1"/>
  <c r="AA71" s="1"/>
  <c r="AC71" s="1"/>
  <c r="B71"/>
  <c r="A71"/>
  <c r="Y70"/>
  <c r="W70"/>
  <c r="X70" s="1"/>
  <c r="R70"/>
  <c r="Q70"/>
  <c r="O70"/>
  <c r="P70" s="1"/>
  <c r="G70"/>
  <c r="H70" s="1"/>
  <c r="B70"/>
  <c r="A70"/>
  <c r="X69"/>
  <c r="W69"/>
  <c r="Z69" s="1"/>
  <c r="O69"/>
  <c r="Q69" s="1"/>
  <c r="R69" s="1"/>
  <c r="H69"/>
  <c r="G69"/>
  <c r="J69" s="1"/>
  <c r="AA69" s="1"/>
  <c r="AC69" s="1"/>
  <c r="B69"/>
  <c r="A69"/>
  <c r="Y68"/>
  <c r="W68"/>
  <c r="X68" s="1"/>
  <c r="Q68"/>
  <c r="O68"/>
  <c r="P68" s="1"/>
  <c r="G68"/>
  <c r="H68" s="1"/>
  <c r="B68"/>
  <c r="A68"/>
  <c r="X67"/>
  <c r="W67"/>
  <c r="Z67" s="1"/>
  <c r="O67"/>
  <c r="Q67" s="1"/>
  <c r="R67" s="1"/>
  <c r="G67"/>
  <c r="J67" s="1"/>
  <c r="AA67" s="1"/>
  <c r="AC67" s="1"/>
  <c r="B67"/>
  <c r="A67"/>
  <c r="Y66"/>
  <c r="W66"/>
  <c r="X66" s="1"/>
  <c r="R66"/>
  <c r="Q66"/>
  <c r="O66"/>
  <c r="P66" s="1"/>
  <c r="J66"/>
  <c r="AA66" s="1"/>
  <c r="AC66" s="1"/>
  <c r="I66"/>
  <c r="G66"/>
  <c r="H66" s="1"/>
  <c r="B66"/>
  <c r="A66"/>
  <c r="W65"/>
  <c r="Z65" s="1"/>
  <c r="P65"/>
  <c r="O65"/>
  <c r="Q65" s="1"/>
  <c r="R65" s="1"/>
  <c r="G65"/>
  <c r="J65" s="1"/>
  <c r="AA65" s="1"/>
  <c r="AC65" s="1"/>
  <c r="B65"/>
  <c r="A65"/>
  <c r="Y64"/>
  <c r="W64"/>
  <c r="X64" s="1"/>
  <c r="R64"/>
  <c r="O64"/>
  <c r="P64" s="1"/>
  <c r="J64"/>
  <c r="AA64" s="1"/>
  <c r="AC64" s="1"/>
  <c r="I64"/>
  <c r="G64"/>
  <c r="H64" s="1"/>
  <c r="B64"/>
  <c r="A64"/>
  <c r="X63"/>
  <c r="W63"/>
  <c r="Z63" s="1"/>
  <c r="P63"/>
  <c r="O63"/>
  <c r="Q63" s="1"/>
  <c r="R63" s="1"/>
  <c r="H63"/>
  <c r="G63"/>
  <c r="J63" s="1"/>
  <c r="AA63" s="1"/>
  <c r="AC63" s="1"/>
  <c r="B63"/>
  <c r="A63"/>
  <c r="W62"/>
  <c r="X62" s="1"/>
  <c r="O62"/>
  <c r="P62" s="1"/>
  <c r="G62"/>
  <c r="H62" s="1"/>
  <c r="B62"/>
  <c r="A62"/>
  <c r="W61"/>
  <c r="O61"/>
  <c r="Q61" s="1"/>
  <c r="R61" s="1"/>
  <c r="G61"/>
  <c r="B61"/>
  <c r="A61"/>
  <c r="Y60"/>
  <c r="W60"/>
  <c r="X60" s="1"/>
  <c r="O60"/>
  <c r="P60" s="1"/>
  <c r="J60"/>
  <c r="AA60" s="1"/>
  <c r="I60"/>
  <c r="G60"/>
  <c r="H60" s="1"/>
  <c r="B60"/>
  <c r="A60"/>
  <c r="W59"/>
  <c r="O59"/>
  <c r="Q59" s="1"/>
  <c r="R59" s="1"/>
  <c r="G59"/>
  <c r="B59"/>
  <c r="A59"/>
  <c r="Y58"/>
  <c r="W58"/>
  <c r="X58" s="1"/>
  <c r="O58"/>
  <c r="P58" s="1"/>
  <c r="G58"/>
  <c r="B58"/>
  <c r="A58"/>
  <c r="Y57"/>
  <c r="X57"/>
  <c r="W57"/>
  <c r="Z57" s="1"/>
  <c r="O57"/>
  <c r="Q57" s="1"/>
  <c r="R57" s="1"/>
  <c r="G57"/>
  <c r="B57"/>
  <c r="A57"/>
  <c r="W56"/>
  <c r="O56"/>
  <c r="P56" s="1"/>
  <c r="G56"/>
  <c r="H56" s="1"/>
  <c r="B56"/>
  <c r="A56"/>
  <c r="W55"/>
  <c r="Z55" s="1"/>
  <c r="Q55"/>
  <c r="R55" s="1"/>
  <c r="O55"/>
  <c r="P55" s="1"/>
  <c r="G55"/>
  <c r="H55" s="1"/>
  <c r="B55"/>
  <c r="A55"/>
  <c r="W54"/>
  <c r="O54"/>
  <c r="G54"/>
  <c r="H54" s="1"/>
  <c r="B54"/>
  <c r="A54"/>
  <c r="W53"/>
  <c r="O53"/>
  <c r="G53"/>
  <c r="B53"/>
  <c r="A53"/>
  <c r="X52"/>
  <c r="W52"/>
  <c r="Y52" s="1"/>
  <c r="P52"/>
  <c r="O52"/>
  <c r="Q52" s="1"/>
  <c r="R52" s="1"/>
  <c r="J52"/>
  <c r="AA52" s="1"/>
  <c r="I52"/>
  <c r="H52"/>
  <c r="G52"/>
  <c r="B52"/>
  <c r="A52"/>
  <c r="W51"/>
  <c r="Z51" s="1"/>
  <c r="O51"/>
  <c r="G51"/>
  <c r="J51" s="1"/>
  <c r="AA51" s="1"/>
  <c r="AC51" s="1"/>
  <c r="B51"/>
  <c r="A51"/>
  <c r="X50"/>
  <c r="W50"/>
  <c r="Y50" s="1"/>
  <c r="Q50"/>
  <c r="R50" s="1"/>
  <c r="O50"/>
  <c r="P50" s="1"/>
  <c r="J50"/>
  <c r="AA50" s="1"/>
  <c r="AC50" s="1"/>
  <c r="I50"/>
  <c r="H50"/>
  <c r="G50"/>
  <c r="B50"/>
  <c r="A50"/>
  <c r="W49"/>
  <c r="O49"/>
  <c r="G49"/>
  <c r="B49"/>
  <c r="A49"/>
  <c r="Z48"/>
  <c r="Y48"/>
  <c r="X48"/>
  <c r="W48"/>
  <c r="O48"/>
  <c r="P48" s="1"/>
  <c r="J48"/>
  <c r="AA48" s="1"/>
  <c r="AC48" s="1"/>
  <c r="I48"/>
  <c r="H48"/>
  <c r="G48"/>
  <c r="B48"/>
  <c r="A48"/>
  <c r="Z47"/>
  <c r="W47"/>
  <c r="O47"/>
  <c r="J47"/>
  <c r="AA47" s="1"/>
  <c r="AC47" s="1"/>
  <c r="G47"/>
  <c r="B47"/>
  <c r="A47"/>
  <c r="Z46"/>
  <c r="Y46"/>
  <c r="X46"/>
  <c r="W46"/>
  <c r="O46"/>
  <c r="P46" s="1"/>
  <c r="H46"/>
  <c r="G46"/>
  <c r="J46" s="1"/>
  <c r="AA46" s="1"/>
  <c r="AC46" s="1"/>
  <c r="B46"/>
  <c r="A46"/>
  <c r="W45"/>
  <c r="O45"/>
  <c r="G45"/>
  <c r="B45"/>
  <c r="A45"/>
  <c r="W44"/>
  <c r="Y44" s="1"/>
  <c r="Q44"/>
  <c r="R44" s="1"/>
  <c r="P44"/>
  <c r="O44"/>
  <c r="G44"/>
  <c r="J44" s="1"/>
  <c r="AA44" s="1"/>
  <c r="AC44" s="1"/>
  <c r="B44"/>
  <c r="A44"/>
  <c r="W43"/>
  <c r="Z43" s="1"/>
  <c r="O43"/>
  <c r="G43"/>
  <c r="J43" s="1"/>
  <c r="AA43" s="1"/>
  <c r="AC43" s="1"/>
  <c r="B43"/>
  <c r="A43"/>
  <c r="W42"/>
  <c r="Y42" s="1"/>
  <c r="Q42"/>
  <c r="R42" s="1"/>
  <c r="P42"/>
  <c r="O42"/>
  <c r="G42"/>
  <c r="I42" s="1"/>
  <c r="B42"/>
  <c r="A42"/>
  <c r="W41"/>
  <c r="O41"/>
  <c r="G41"/>
  <c r="B41"/>
  <c r="A41"/>
  <c r="Z40"/>
  <c r="Y40"/>
  <c r="X40"/>
  <c r="W40"/>
  <c r="P40"/>
  <c r="O40"/>
  <c r="Q40" s="1"/>
  <c r="R40" s="1"/>
  <c r="G40"/>
  <c r="J40" s="1"/>
  <c r="AA40" s="1"/>
  <c r="AC40" s="1"/>
  <c r="B40"/>
  <c r="A40"/>
  <c r="Z39"/>
  <c r="W39"/>
  <c r="O39"/>
  <c r="G39"/>
  <c r="J39" s="1"/>
  <c r="AA39" s="1"/>
  <c r="AC39" s="1"/>
  <c r="B39"/>
  <c r="A39"/>
  <c r="Z38"/>
  <c r="Y38"/>
  <c r="X38"/>
  <c r="W38"/>
  <c r="P38"/>
  <c r="O38"/>
  <c r="Q38" s="1"/>
  <c r="R38" s="1"/>
  <c r="G38"/>
  <c r="I38" s="1"/>
  <c r="B38"/>
  <c r="A38"/>
  <c r="W37"/>
  <c r="O37"/>
  <c r="G37"/>
  <c r="B37"/>
  <c r="A37"/>
  <c r="W36"/>
  <c r="Y36" s="1"/>
  <c r="O36"/>
  <c r="P36" s="1"/>
  <c r="G36"/>
  <c r="J36" s="1"/>
  <c r="AA36" s="1"/>
  <c r="B36"/>
  <c r="A36"/>
  <c r="W35"/>
  <c r="Z35" s="1"/>
  <c r="O35"/>
  <c r="G35"/>
  <c r="J35" s="1"/>
  <c r="AA35" s="1"/>
  <c r="AC35" s="1"/>
  <c r="B35"/>
  <c r="A35"/>
  <c r="W34"/>
  <c r="Y34" s="1"/>
  <c r="O34"/>
  <c r="P34" s="1"/>
  <c r="J34"/>
  <c r="AA34" s="1"/>
  <c r="AC34" s="1"/>
  <c r="I34"/>
  <c r="G34"/>
  <c r="H34" s="1"/>
  <c r="B34"/>
  <c r="A34"/>
  <c r="W33"/>
  <c r="O33"/>
  <c r="G33"/>
  <c r="B33"/>
  <c r="A33"/>
  <c r="Z32"/>
  <c r="Y32"/>
  <c r="W32"/>
  <c r="X32" s="1"/>
  <c r="P32"/>
  <c r="O32"/>
  <c r="Q32" s="1"/>
  <c r="R32" s="1"/>
  <c r="J32"/>
  <c r="AA32" s="1"/>
  <c r="AC32" s="1"/>
  <c r="I32"/>
  <c r="G32"/>
  <c r="H32" s="1"/>
  <c r="B32"/>
  <c r="A32"/>
  <c r="Z31"/>
  <c r="W31"/>
  <c r="O31"/>
  <c r="J31"/>
  <c r="AA31" s="1"/>
  <c r="AC31" s="1"/>
  <c r="G31"/>
  <c r="B31"/>
  <c r="A31"/>
  <c r="Z30"/>
  <c r="Y30"/>
  <c r="W30"/>
  <c r="X30" s="1"/>
  <c r="O30"/>
  <c r="P30" s="1"/>
  <c r="J30"/>
  <c r="AA30" s="1"/>
  <c r="AC30" s="1"/>
  <c r="G30"/>
  <c r="I30" s="1"/>
  <c r="B30"/>
  <c r="A30"/>
  <c r="W29"/>
  <c r="O29"/>
  <c r="G29"/>
  <c r="B29"/>
  <c r="A29"/>
  <c r="W28"/>
  <c r="Y28" s="1"/>
  <c r="Q28"/>
  <c r="R28" s="1"/>
  <c r="P28"/>
  <c r="O28"/>
  <c r="G28"/>
  <c r="J28" s="1"/>
  <c r="AA28" s="1"/>
  <c r="AC28" s="1"/>
  <c r="B28"/>
  <c r="A28"/>
  <c r="W27"/>
  <c r="Z27" s="1"/>
  <c r="O27"/>
  <c r="G27"/>
  <c r="J27" s="1"/>
  <c r="AA27" s="1"/>
  <c r="AC27" s="1"/>
  <c r="B27"/>
  <c r="A27"/>
  <c r="W26"/>
  <c r="Y26" s="1"/>
  <c r="Q26"/>
  <c r="R26" s="1"/>
  <c r="P26"/>
  <c r="O26"/>
  <c r="J26"/>
  <c r="AA26" s="1"/>
  <c r="AC26" s="1"/>
  <c r="G26"/>
  <c r="I26" s="1"/>
  <c r="B26"/>
  <c r="A26"/>
  <c r="W25"/>
  <c r="Y25" s="1"/>
  <c r="P25"/>
  <c r="O25"/>
  <c r="Q25" s="1"/>
  <c r="G25"/>
  <c r="I25" s="1"/>
  <c r="B25"/>
  <c r="A25"/>
  <c r="Z24"/>
  <c r="Y24"/>
  <c r="X24"/>
  <c r="W24"/>
  <c r="Q24"/>
  <c r="R24" s="1"/>
  <c r="P24"/>
  <c r="O24"/>
  <c r="I24"/>
  <c r="H24"/>
  <c r="G24"/>
  <c r="J24" s="1"/>
  <c r="AA24" s="1"/>
  <c r="B24"/>
  <c r="A24"/>
  <c r="Z23"/>
  <c r="X23"/>
  <c r="W23"/>
  <c r="Y23" s="1"/>
  <c r="O23"/>
  <c r="Q23" s="1"/>
  <c r="R23" s="1"/>
  <c r="G23"/>
  <c r="I23" s="1"/>
  <c r="B23"/>
  <c r="A23"/>
  <c r="Z22"/>
  <c r="Y22"/>
  <c r="W22"/>
  <c r="X22" s="1"/>
  <c r="O22"/>
  <c r="Q22" s="1"/>
  <c r="R22" s="1"/>
  <c r="J22"/>
  <c r="AA22" s="1"/>
  <c r="AC22" s="1"/>
  <c r="I22"/>
  <c r="H22"/>
  <c r="G22"/>
  <c r="B22"/>
  <c r="A22"/>
  <c r="W21"/>
  <c r="Y21" s="1"/>
  <c r="O21"/>
  <c r="Q21" s="1"/>
  <c r="R21" s="1"/>
  <c r="G21"/>
  <c r="I21" s="1"/>
  <c r="B21"/>
  <c r="A21"/>
  <c r="Z20"/>
  <c r="Y20"/>
  <c r="X20"/>
  <c r="W20"/>
  <c r="O20"/>
  <c r="R20" s="1"/>
  <c r="G20"/>
  <c r="I20" s="1"/>
  <c r="B20"/>
  <c r="A20"/>
  <c r="W19"/>
  <c r="Y19" s="1"/>
  <c r="O19"/>
  <c r="Q19" s="1"/>
  <c r="G19"/>
  <c r="I19" s="1"/>
  <c r="B19"/>
  <c r="A19"/>
  <c r="W18"/>
  <c r="Y18" s="1"/>
  <c r="P18"/>
  <c r="O18"/>
  <c r="Q18" s="1"/>
  <c r="R18" s="1"/>
  <c r="G18"/>
  <c r="J18" s="1"/>
  <c r="AA18" s="1"/>
  <c r="AC18" s="1"/>
  <c r="B18"/>
  <c r="A18"/>
  <c r="W17"/>
  <c r="Y17" s="1"/>
  <c r="R17"/>
  <c r="P17"/>
  <c r="O17"/>
  <c r="Q17" s="1"/>
  <c r="G17"/>
  <c r="I17" s="1"/>
  <c r="B17"/>
  <c r="A17"/>
  <c r="Z16"/>
  <c r="Y16"/>
  <c r="X16"/>
  <c r="W16"/>
  <c r="O16"/>
  <c r="Q16" s="1"/>
  <c r="R16" s="1"/>
  <c r="I16"/>
  <c r="H16"/>
  <c r="G16"/>
  <c r="J16" s="1"/>
  <c r="AA16" s="1"/>
  <c r="B16"/>
  <c r="A16"/>
  <c r="Z15"/>
  <c r="X15"/>
  <c r="W15"/>
  <c r="Y15" s="1"/>
  <c r="O15"/>
  <c r="Q15" s="1"/>
  <c r="R15" s="1"/>
  <c r="G15"/>
  <c r="I15" s="1"/>
  <c r="B15"/>
  <c r="A15"/>
  <c r="Z14"/>
  <c r="Y14"/>
  <c r="W14"/>
  <c r="X14" s="1"/>
  <c r="Q14"/>
  <c r="R14" s="1"/>
  <c r="O14"/>
  <c r="P14" s="1"/>
  <c r="G14"/>
  <c r="J14" s="1"/>
  <c r="AA14" s="1"/>
  <c r="AC14" s="1"/>
  <c r="B14"/>
  <c r="A14"/>
  <c r="W13"/>
  <c r="Y13" s="1"/>
  <c r="O13"/>
  <c r="Q13" s="1"/>
  <c r="R13" s="1"/>
  <c r="J13"/>
  <c r="AA13" s="1"/>
  <c r="AC13" s="1"/>
  <c r="G13"/>
  <c r="I13" s="1"/>
  <c r="B13"/>
  <c r="A13"/>
  <c r="Z12"/>
  <c r="Y12"/>
  <c r="X12"/>
  <c r="W12"/>
  <c r="R12"/>
  <c r="Q12"/>
  <c r="O12"/>
  <c r="P12" s="1"/>
  <c r="J12"/>
  <c r="AA12" s="1"/>
  <c r="AC12" s="1"/>
  <c r="G12"/>
  <c r="I12" s="1"/>
  <c r="B12"/>
  <c r="A12"/>
  <c r="W11"/>
  <c r="Y11" s="1"/>
  <c r="O11"/>
  <c r="Q11" s="1"/>
  <c r="G11"/>
  <c r="I11" s="1"/>
  <c r="B11"/>
  <c r="A11"/>
  <c r="W10"/>
  <c r="Y10" s="1"/>
  <c r="Q10"/>
  <c r="R10" s="1"/>
  <c r="P10"/>
  <c r="O10"/>
  <c r="G10"/>
  <c r="J10" s="1"/>
  <c r="AA10" s="1"/>
  <c r="AC10" s="1"/>
  <c r="B10"/>
  <c r="A10"/>
  <c r="Z9"/>
  <c r="W9"/>
  <c r="Y9" s="1"/>
  <c r="O9"/>
  <c r="Q9" s="1"/>
  <c r="G9"/>
  <c r="I9" s="1"/>
  <c r="B9"/>
  <c r="A9"/>
  <c r="Z8"/>
  <c r="Y8"/>
  <c r="X8"/>
  <c r="W8"/>
  <c r="Q8"/>
  <c r="R8" s="1"/>
  <c r="O8"/>
  <c r="P8" s="1"/>
  <c r="G8"/>
  <c r="I8" s="1"/>
  <c r="B8"/>
  <c r="A8"/>
  <c r="V7"/>
  <c r="U7"/>
  <c r="T7"/>
  <c r="N7"/>
  <c r="M7"/>
  <c r="L7"/>
  <c r="F7"/>
  <c r="E7"/>
  <c r="D7"/>
  <c r="A6"/>
  <c r="A3"/>
  <c r="A1"/>
  <c r="W77" i="38"/>
  <c r="O77"/>
  <c r="Q77" s="1"/>
  <c r="R77" s="1"/>
  <c r="G77"/>
  <c r="B77"/>
  <c r="A77"/>
  <c r="W76"/>
  <c r="X76" s="1"/>
  <c r="O76"/>
  <c r="Q76" s="1"/>
  <c r="R76" s="1"/>
  <c r="G76"/>
  <c r="B76"/>
  <c r="A76"/>
  <c r="W75"/>
  <c r="O75"/>
  <c r="Q75" s="1"/>
  <c r="R75" s="1"/>
  <c r="G75"/>
  <c r="B75"/>
  <c r="A75"/>
  <c r="W74"/>
  <c r="O74"/>
  <c r="P74" s="1"/>
  <c r="G74"/>
  <c r="B74"/>
  <c r="A74"/>
  <c r="W73"/>
  <c r="O73"/>
  <c r="Q73" s="1"/>
  <c r="R73" s="1"/>
  <c r="G73"/>
  <c r="B73"/>
  <c r="A73"/>
  <c r="W72"/>
  <c r="X72" s="1"/>
  <c r="O72"/>
  <c r="I72"/>
  <c r="G72"/>
  <c r="H72" s="1"/>
  <c r="B72"/>
  <c r="A72"/>
  <c r="W71"/>
  <c r="O71"/>
  <c r="Q71" s="1"/>
  <c r="R71" s="1"/>
  <c r="H71"/>
  <c r="G71"/>
  <c r="B71"/>
  <c r="A71"/>
  <c r="W70"/>
  <c r="X70" s="1"/>
  <c r="O70"/>
  <c r="G70"/>
  <c r="H70" s="1"/>
  <c r="B70"/>
  <c r="A70"/>
  <c r="W69"/>
  <c r="P69"/>
  <c r="O69"/>
  <c r="Q69" s="1"/>
  <c r="R69" s="1"/>
  <c r="G69"/>
  <c r="B69"/>
  <c r="A69"/>
  <c r="W68"/>
  <c r="X68" s="1"/>
  <c r="Q68"/>
  <c r="R68" s="1"/>
  <c r="P68"/>
  <c r="O68"/>
  <c r="G68"/>
  <c r="I68" s="1"/>
  <c r="B68"/>
  <c r="A68"/>
  <c r="W67"/>
  <c r="O67"/>
  <c r="Q67" s="1"/>
  <c r="R67" s="1"/>
  <c r="G67"/>
  <c r="H67" s="1"/>
  <c r="B67"/>
  <c r="A67"/>
  <c r="Y66"/>
  <c r="Z66" s="1"/>
  <c r="W66"/>
  <c r="X66" s="1"/>
  <c r="Q66"/>
  <c r="R66" s="1"/>
  <c r="P66"/>
  <c r="O66"/>
  <c r="G66"/>
  <c r="B66"/>
  <c r="A66"/>
  <c r="W65"/>
  <c r="O65"/>
  <c r="Q65" s="1"/>
  <c r="R65" s="1"/>
  <c r="G65"/>
  <c r="B65"/>
  <c r="A65"/>
  <c r="W64"/>
  <c r="X64" s="1"/>
  <c r="O64"/>
  <c r="I64"/>
  <c r="G64"/>
  <c r="H64" s="1"/>
  <c r="B64"/>
  <c r="A64"/>
  <c r="W63"/>
  <c r="P63"/>
  <c r="O63"/>
  <c r="Q63" s="1"/>
  <c r="R63" s="1"/>
  <c r="G63"/>
  <c r="H63" s="1"/>
  <c r="B63"/>
  <c r="A63"/>
  <c r="Z62"/>
  <c r="Y62"/>
  <c r="W62"/>
  <c r="X62" s="1"/>
  <c r="O62"/>
  <c r="G62"/>
  <c r="H62" s="1"/>
  <c r="B62"/>
  <c r="A62"/>
  <c r="W61"/>
  <c r="O61"/>
  <c r="Q61" s="1"/>
  <c r="R61" s="1"/>
  <c r="G61"/>
  <c r="B61"/>
  <c r="A61"/>
  <c r="W60"/>
  <c r="X60" s="1"/>
  <c r="O60"/>
  <c r="P60" s="1"/>
  <c r="G60"/>
  <c r="I60" s="1"/>
  <c r="B60"/>
  <c r="A60"/>
  <c r="W59"/>
  <c r="O59"/>
  <c r="Q59" s="1"/>
  <c r="R59" s="1"/>
  <c r="G59"/>
  <c r="H59" s="1"/>
  <c r="B59"/>
  <c r="A59"/>
  <c r="Y58"/>
  <c r="Z58" s="1"/>
  <c r="W58"/>
  <c r="X58" s="1"/>
  <c r="O58"/>
  <c r="Q58" s="1"/>
  <c r="R58" s="1"/>
  <c r="G58"/>
  <c r="B58"/>
  <c r="A58"/>
  <c r="W57"/>
  <c r="O57"/>
  <c r="Q57" s="1"/>
  <c r="R57" s="1"/>
  <c r="G57"/>
  <c r="B57"/>
  <c r="A57"/>
  <c r="W56"/>
  <c r="X56" s="1"/>
  <c r="O56"/>
  <c r="I56"/>
  <c r="G56"/>
  <c r="H56" s="1"/>
  <c r="B56"/>
  <c r="A56"/>
  <c r="W55"/>
  <c r="O55"/>
  <c r="Q55" s="1"/>
  <c r="R55" s="1"/>
  <c r="G55"/>
  <c r="H55" s="1"/>
  <c r="B55"/>
  <c r="A55"/>
  <c r="W54"/>
  <c r="Y54" s="1"/>
  <c r="Z54" s="1"/>
  <c r="P54"/>
  <c r="O54"/>
  <c r="G54"/>
  <c r="H54" s="1"/>
  <c r="B54"/>
  <c r="A54"/>
  <c r="W53"/>
  <c r="P53"/>
  <c r="O53"/>
  <c r="Q53" s="1"/>
  <c r="R53" s="1"/>
  <c r="G53"/>
  <c r="B53"/>
  <c r="A53"/>
  <c r="W52"/>
  <c r="X52" s="1"/>
  <c r="O52"/>
  <c r="Q52" s="1"/>
  <c r="R52" s="1"/>
  <c r="G52"/>
  <c r="B52"/>
  <c r="A52"/>
  <c r="W51"/>
  <c r="R51"/>
  <c r="P51"/>
  <c r="O51"/>
  <c r="Q51" s="1"/>
  <c r="G51"/>
  <c r="B51"/>
  <c r="A51"/>
  <c r="W50"/>
  <c r="X50" s="1"/>
  <c r="O50"/>
  <c r="G50"/>
  <c r="I50" s="1"/>
  <c r="B50"/>
  <c r="A50"/>
  <c r="W49"/>
  <c r="Y49" s="1"/>
  <c r="O49"/>
  <c r="H49"/>
  <c r="G49"/>
  <c r="I49" s="1"/>
  <c r="B49"/>
  <c r="A49"/>
  <c r="W48"/>
  <c r="Y48" s="1"/>
  <c r="Z48" s="1"/>
  <c r="Q48"/>
  <c r="R48" s="1"/>
  <c r="O48"/>
  <c r="P48" s="1"/>
  <c r="I48"/>
  <c r="J48" s="1"/>
  <c r="AA48" s="1"/>
  <c r="AC48" s="1"/>
  <c r="H48"/>
  <c r="G48"/>
  <c r="B48"/>
  <c r="A48"/>
  <c r="W47"/>
  <c r="O47"/>
  <c r="Q47" s="1"/>
  <c r="R47" s="1"/>
  <c r="G47"/>
  <c r="B47"/>
  <c r="A47"/>
  <c r="W46"/>
  <c r="X46" s="1"/>
  <c r="O46"/>
  <c r="P46" s="1"/>
  <c r="G46"/>
  <c r="I46" s="1"/>
  <c r="B46"/>
  <c r="A46"/>
  <c r="W45"/>
  <c r="Y45" s="1"/>
  <c r="O45"/>
  <c r="H45"/>
  <c r="G45"/>
  <c r="I45" s="1"/>
  <c r="B45"/>
  <c r="A45"/>
  <c r="W44"/>
  <c r="O44"/>
  <c r="P44" s="1"/>
  <c r="G44"/>
  <c r="B44"/>
  <c r="A44"/>
  <c r="W43"/>
  <c r="Y43" s="1"/>
  <c r="O43"/>
  <c r="P43" s="1"/>
  <c r="G43"/>
  <c r="I43" s="1"/>
  <c r="B43"/>
  <c r="A43"/>
  <c r="W42"/>
  <c r="Y42" s="1"/>
  <c r="O42"/>
  <c r="P42" s="1"/>
  <c r="G42"/>
  <c r="I42" s="1"/>
  <c r="B42"/>
  <c r="A42"/>
  <c r="W41"/>
  <c r="O41"/>
  <c r="P41" s="1"/>
  <c r="G41"/>
  <c r="B41"/>
  <c r="A41"/>
  <c r="W40"/>
  <c r="O40"/>
  <c r="P40" s="1"/>
  <c r="G40"/>
  <c r="B40"/>
  <c r="A40"/>
  <c r="W39"/>
  <c r="Y39" s="1"/>
  <c r="O39"/>
  <c r="P39" s="1"/>
  <c r="G39"/>
  <c r="I39" s="1"/>
  <c r="B39"/>
  <c r="A39"/>
  <c r="W38"/>
  <c r="Y38" s="1"/>
  <c r="O38"/>
  <c r="P38" s="1"/>
  <c r="G38"/>
  <c r="I38" s="1"/>
  <c r="B38"/>
  <c r="A38"/>
  <c r="W37"/>
  <c r="O37"/>
  <c r="P37" s="1"/>
  <c r="G37"/>
  <c r="B37"/>
  <c r="A37"/>
  <c r="W36"/>
  <c r="O36"/>
  <c r="P36" s="1"/>
  <c r="G36"/>
  <c r="B36"/>
  <c r="A36"/>
  <c r="W35"/>
  <c r="Y35" s="1"/>
  <c r="O35"/>
  <c r="P35" s="1"/>
  <c r="I35"/>
  <c r="G35"/>
  <c r="B35"/>
  <c r="A35"/>
  <c r="W34"/>
  <c r="Y34" s="1"/>
  <c r="O34"/>
  <c r="P34" s="1"/>
  <c r="G34"/>
  <c r="I34" s="1"/>
  <c r="B34"/>
  <c r="A34"/>
  <c r="W33"/>
  <c r="O33"/>
  <c r="P33" s="1"/>
  <c r="G33"/>
  <c r="B33"/>
  <c r="A33"/>
  <c r="W32"/>
  <c r="O32"/>
  <c r="P32" s="1"/>
  <c r="G32"/>
  <c r="B32"/>
  <c r="A32"/>
  <c r="Y31"/>
  <c r="W31"/>
  <c r="O31"/>
  <c r="P31" s="1"/>
  <c r="G31"/>
  <c r="I31" s="1"/>
  <c r="B31"/>
  <c r="A31"/>
  <c r="Y30"/>
  <c r="Z30" s="1"/>
  <c r="W30"/>
  <c r="X30" s="1"/>
  <c r="O30"/>
  <c r="P30" s="1"/>
  <c r="G30"/>
  <c r="H30" s="1"/>
  <c r="B30"/>
  <c r="A30"/>
  <c r="W29"/>
  <c r="O29"/>
  <c r="Q29" s="1"/>
  <c r="R29" s="1"/>
  <c r="G29"/>
  <c r="B29"/>
  <c r="A29"/>
  <c r="W28"/>
  <c r="X28" s="1"/>
  <c r="O28"/>
  <c r="P28" s="1"/>
  <c r="G28"/>
  <c r="H28" s="1"/>
  <c r="B28"/>
  <c r="A28"/>
  <c r="W27"/>
  <c r="O27"/>
  <c r="Q27" s="1"/>
  <c r="R27" s="1"/>
  <c r="G27"/>
  <c r="B27"/>
  <c r="A27"/>
  <c r="AA26"/>
  <c r="W26"/>
  <c r="X26" s="1"/>
  <c r="O26"/>
  <c r="P26" s="1"/>
  <c r="G26"/>
  <c r="H26" s="1"/>
  <c r="B26"/>
  <c r="A26"/>
  <c r="W25"/>
  <c r="O25"/>
  <c r="P25" s="1"/>
  <c r="G25"/>
  <c r="B25"/>
  <c r="A25"/>
  <c r="W24"/>
  <c r="X24" s="1"/>
  <c r="O24"/>
  <c r="P24" s="1"/>
  <c r="G24"/>
  <c r="H24" s="1"/>
  <c r="B24"/>
  <c r="A24"/>
  <c r="W23"/>
  <c r="O23"/>
  <c r="Q23" s="1"/>
  <c r="R23" s="1"/>
  <c r="G23"/>
  <c r="I23" s="1"/>
  <c r="B23"/>
  <c r="A23"/>
  <c r="W22"/>
  <c r="O22"/>
  <c r="P22" s="1"/>
  <c r="G22"/>
  <c r="I22" s="1"/>
  <c r="B22"/>
  <c r="A22"/>
  <c r="W21"/>
  <c r="Y21" s="1"/>
  <c r="O21"/>
  <c r="Q21" s="1"/>
  <c r="R21" s="1"/>
  <c r="G21"/>
  <c r="I21" s="1"/>
  <c r="J21" s="1"/>
  <c r="AA21" s="1"/>
  <c r="AC21" s="1"/>
  <c r="B21"/>
  <c r="A21"/>
  <c r="W20"/>
  <c r="P20"/>
  <c r="O20"/>
  <c r="Q20" s="1"/>
  <c r="R20" s="1"/>
  <c r="G20"/>
  <c r="H20" s="1"/>
  <c r="B20"/>
  <c r="A20"/>
  <c r="W19"/>
  <c r="Y19" s="1"/>
  <c r="O19"/>
  <c r="Q19" s="1"/>
  <c r="R19" s="1"/>
  <c r="G19"/>
  <c r="I19" s="1"/>
  <c r="B19"/>
  <c r="A19"/>
  <c r="Y18"/>
  <c r="X18"/>
  <c r="W18"/>
  <c r="O18"/>
  <c r="P18" s="1"/>
  <c r="G18"/>
  <c r="H18" s="1"/>
  <c r="B18"/>
  <c r="A18"/>
  <c r="W17"/>
  <c r="Y17" s="1"/>
  <c r="O17"/>
  <c r="Q17" s="1"/>
  <c r="R17" s="1"/>
  <c r="G17"/>
  <c r="I17" s="1"/>
  <c r="J17" s="1"/>
  <c r="AA17" s="1"/>
  <c r="AC17" s="1"/>
  <c r="B17"/>
  <c r="A17"/>
  <c r="Y16"/>
  <c r="X16"/>
  <c r="W16"/>
  <c r="P16"/>
  <c r="O16"/>
  <c r="Q16" s="1"/>
  <c r="R16" s="1"/>
  <c r="G16"/>
  <c r="B16"/>
  <c r="A16"/>
  <c r="W15"/>
  <c r="Y15" s="1"/>
  <c r="O15"/>
  <c r="Q15" s="1"/>
  <c r="R15" s="1"/>
  <c r="G15"/>
  <c r="I15" s="1"/>
  <c r="B15"/>
  <c r="A15"/>
  <c r="Y14"/>
  <c r="X14"/>
  <c r="W14"/>
  <c r="O14"/>
  <c r="P14" s="1"/>
  <c r="G14"/>
  <c r="I14" s="1"/>
  <c r="B14"/>
  <c r="A14"/>
  <c r="W13"/>
  <c r="Y13" s="1"/>
  <c r="O13"/>
  <c r="Q13" s="1"/>
  <c r="R13" s="1"/>
  <c r="G13"/>
  <c r="I13" s="1"/>
  <c r="J13" s="1"/>
  <c r="AA13" s="1"/>
  <c r="AC13" s="1"/>
  <c r="B13"/>
  <c r="A13"/>
  <c r="W12"/>
  <c r="O12"/>
  <c r="Q12" s="1"/>
  <c r="R12" s="1"/>
  <c r="G12"/>
  <c r="H12" s="1"/>
  <c r="B12"/>
  <c r="A12"/>
  <c r="W11"/>
  <c r="Y11" s="1"/>
  <c r="O11"/>
  <c r="Q11" s="1"/>
  <c r="R11" s="1"/>
  <c r="G11"/>
  <c r="I11" s="1"/>
  <c r="B11"/>
  <c r="A11"/>
  <c r="W10"/>
  <c r="Q10"/>
  <c r="R10" s="1"/>
  <c r="O10"/>
  <c r="P10" s="1"/>
  <c r="G10"/>
  <c r="H10" s="1"/>
  <c r="B10"/>
  <c r="A10"/>
  <c r="W9"/>
  <c r="Y9" s="1"/>
  <c r="O9"/>
  <c r="Q9" s="1"/>
  <c r="R9" s="1"/>
  <c r="G9"/>
  <c r="I9" s="1"/>
  <c r="J9" s="1"/>
  <c r="AA9" s="1"/>
  <c r="AC9" s="1"/>
  <c r="B9"/>
  <c r="A9"/>
  <c r="Y8"/>
  <c r="X8"/>
  <c r="W8"/>
  <c r="P8"/>
  <c r="O8"/>
  <c r="Q8" s="1"/>
  <c r="R8" s="1"/>
  <c r="G8"/>
  <c r="B8"/>
  <c r="A8"/>
  <c r="V7"/>
  <c r="U7"/>
  <c r="T7"/>
  <c r="N7"/>
  <c r="M7"/>
  <c r="L7"/>
  <c r="F7"/>
  <c r="E7"/>
  <c r="D7"/>
  <c r="A6"/>
  <c r="A3"/>
  <c r="A1"/>
  <c r="W77" i="37"/>
  <c r="O77"/>
  <c r="Q77" s="1"/>
  <c r="R77" s="1"/>
  <c r="G77"/>
  <c r="B77"/>
  <c r="A77"/>
  <c r="W76"/>
  <c r="O76"/>
  <c r="Q76" s="1"/>
  <c r="R76" s="1"/>
  <c r="G76"/>
  <c r="H76" s="1"/>
  <c r="B76"/>
  <c r="A76"/>
  <c r="W75"/>
  <c r="X75" s="1"/>
  <c r="O75"/>
  <c r="Q75" s="1"/>
  <c r="R75" s="1"/>
  <c r="G75"/>
  <c r="B75"/>
  <c r="A75"/>
  <c r="W74"/>
  <c r="X74" s="1"/>
  <c r="O74"/>
  <c r="P74" s="1"/>
  <c r="G74"/>
  <c r="B74"/>
  <c r="A74"/>
  <c r="W73"/>
  <c r="O73"/>
  <c r="Q73" s="1"/>
  <c r="R73" s="1"/>
  <c r="G73"/>
  <c r="B73"/>
  <c r="A73"/>
  <c r="W72"/>
  <c r="O72"/>
  <c r="P72" s="1"/>
  <c r="G72"/>
  <c r="B72"/>
  <c r="A72"/>
  <c r="W71"/>
  <c r="X71" s="1"/>
  <c r="O71"/>
  <c r="Q71" s="1"/>
  <c r="R71" s="1"/>
  <c r="G71"/>
  <c r="B71"/>
  <c r="A71"/>
  <c r="W70"/>
  <c r="X70" s="1"/>
  <c r="Q70"/>
  <c r="R70" s="1"/>
  <c r="P70"/>
  <c r="O70"/>
  <c r="G70"/>
  <c r="B70"/>
  <c r="A70"/>
  <c r="W69"/>
  <c r="O69"/>
  <c r="Q69" s="1"/>
  <c r="R69" s="1"/>
  <c r="H69"/>
  <c r="G69"/>
  <c r="B69"/>
  <c r="A69"/>
  <c r="X68"/>
  <c r="W68"/>
  <c r="Y68" s="1"/>
  <c r="Q68"/>
  <c r="R68" s="1"/>
  <c r="P68"/>
  <c r="O68"/>
  <c r="G68"/>
  <c r="I68" s="1"/>
  <c r="B68"/>
  <c r="A68"/>
  <c r="X67"/>
  <c r="W67"/>
  <c r="O67"/>
  <c r="Q67" s="1"/>
  <c r="R67" s="1"/>
  <c r="G67"/>
  <c r="B67"/>
  <c r="A67"/>
  <c r="W66"/>
  <c r="X66" s="1"/>
  <c r="P66"/>
  <c r="O66"/>
  <c r="Q66" s="1"/>
  <c r="R66" s="1"/>
  <c r="I66"/>
  <c r="J66" s="1"/>
  <c r="AA66" s="1"/>
  <c r="AC66" s="1"/>
  <c r="G66"/>
  <c r="H66" s="1"/>
  <c r="B66"/>
  <c r="A66"/>
  <c r="W65"/>
  <c r="O65"/>
  <c r="Q65" s="1"/>
  <c r="R65" s="1"/>
  <c r="G65"/>
  <c r="B65"/>
  <c r="A65"/>
  <c r="X64"/>
  <c r="W64"/>
  <c r="Y64" s="1"/>
  <c r="R64"/>
  <c r="Q64"/>
  <c r="P64"/>
  <c r="O64"/>
  <c r="G64"/>
  <c r="B64"/>
  <c r="A64"/>
  <c r="W63"/>
  <c r="O63"/>
  <c r="Q63" s="1"/>
  <c r="R63" s="1"/>
  <c r="G63"/>
  <c r="B63"/>
  <c r="A63"/>
  <c r="W62"/>
  <c r="X62" s="1"/>
  <c r="P62"/>
  <c r="O62"/>
  <c r="Q62" s="1"/>
  <c r="R62" s="1"/>
  <c r="G62"/>
  <c r="B62"/>
  <c r="A62"/>
  <c r="W61"/>
  <c r="O61"/>
  <c r="Q61" s="1"/>
  <c r="R61" s="1"/>
  <c r="H61"/>
  <c r="G61"/>
  <c r="B61"/>
  <c r="A61"/>
  <c r="W60"/>
  <c r="P60"/>
  <c r="O60"/>
  <c r="Q60" s="1"/>
  <c r="R60" s="1"/>
  <c r="G60"/>
  <c r="I60" s="1"/>
  <c r="B60"/>
  <c r="A60"/>
  <c r="X59"/>
  <c r="W59"/>
  <c r="O59"/>
  <c r="Q59" s="1"/>
  <c r="R59" s="1"/>
  <c r="G59"/>
  <c r="B59"/>
  <c r="A59"/>
  <c r="W58"/>
  <c r="X58" s="1"/>
  <c r="O58"/>
  <c r="Q58" s="1"/>
  <c r="G58"/>
  <c r="B58"/>
  <c r="A58"/>
  <c r="W57"/>
  <c r="O57"/>
  <c r="Q57" s="1"/>
  <c r="R57" s="1"/>
  <c r="G57"/>
  <c r="B57"/>
  <c r="A57"/>
  <c r="W56"/>
  <c r="Y56" s="1"/>
  <c r="Q56"/>
  <c r="P56"/>
  <c r="O56"/>
  <c r="G56"/>
  <c r="I56" s="1"/>
  <c r="B56"/>
  <c r="A56"/>
  <c r="W55"/>
  <c r="X55" s="1"/>
  <c r="O55"/>
  <c r="Q55" s="1"/>
  <c r="R55" s="1"/>
  <c r="G55"/>
  <c r="B55"/>
  <c r="A55"/>
  <c r="W54"/>
  <c r="X54" s="1"/>
  <c r="O54"/>
  <c r="G54"/>
  <c r="H54" s="1"/>
  <c r="B54"/>
  <c r="A54"/>
  <c r="W53"/>
  <c r="P53"/>
  <c r="O53"/>
  <c r="Q53" s="1"/>
  <c r="R53" s="1"/>
  <c r="G53"/>
  <c r="B53"/>
  <c r="A53"/>
  <c r="W52"/>
  <c r="Y52" s="1"/>
  <c r="Z52" s="1"/>
  <c r="O52"/>
  <c r="Q52" s="1"/>
  <c r="G52"/>
  <c r="H52" s="1"/>
  <c r="B52"/>
  <c r="A52"/>
  <c r="W51"/>
  <c r="O51"/>
  <c r="Q51" s="1"/>
  <c r="R51" s="1"/>
  <c r="G51"/>
  <c r="I51" s="1"/>
  <c r="B51"/>
  <c r="A51"/>
  <c r="W50"/>
  <c r="Y50" s="1"/>
  <c r="O50"/>
  <c r="Q50" s="1"/>
  <c r="R50" s="1"/>
  <c r="G50"/>
  <c r="H50" s="1"/>
  <c r="B50"/>
  <c r="A50"/>
  <c r="W49"/>
  <c r="Y49" s="1"/>
  <c r="R49"/>
  <c r="P49"/>
  <c r="O49"/>
  <c r="Q49" s="1"/>
  <c r="G49"/>
  <c r="I49" s="1"/>
  <c r="B49"/>
  <c r="A49"/>
  <c r="W48"/>
  <c r="Y48" s="1"/>
  <c r="O48"/>
  <c r="Q48" s="1"/>
  <c r="R48" s="1"/>
  <c r="G48"/>
  <c r="B48"/>
  <c r="A48"/>
  <c r="W47"/>
  <c r="Y47" s="1"/>
  <c r="R47"/>
  <c r="O47"/>
  <c r="Q47" s="1"/>
  <c r="G47"/>
  <c r="B47"/>
  <c r="A47"/>
  <c r="W46"/>
  <c r="X46" s="1"/>
  <c r="Q46"/>
  <c r="R46" s="1"/>
  <c r="O46"/>
  <c r="P46" s="1"/>
  <c r="G46"/>
  <c r="H46" s="1"/>
  <c r="B46"/>
  <c r="A46"/>
  <c r="W45"/>
  <c r="Y45" s="1"/>
  <c r="O45"/>
  <c r="G45"/>
  <c r="I45" s="1"/>
  <c r="B45"/>
  <c r="A45"/>
  <c r="W44"/>
  <c r="O44"/>
  <c r="G44"/>
  <c r="B44"/>
  <c r="A44"/>
  <c r="W43"/>
  <c r="Y43" s="1"/>
  <c r="O43"/>
  <c r="Q43" s="1"/>
  <c r="R43" s="1"/>
  <c r="J43"/>
  <c r="I43"/>
  <c r="G43"/>
  <c r="H43" s="1"/>
  <c r="B43"/>
  <c r="A43"/>
  <c r="W42"/>
  <c r="O42"/>
  <c r="G42"/>
  <c r="B42"/>
  <c r="A42"/>
  <c r="Z41"/>
  <c r="Y41"/>
  <c r="X41"/>
  <c r="W41"/>
  <c r="O41"/>
  <c r="Q41" s="1"/>
  <c r="R41" s="1"/>
  <c r="G41"/>
  <c r="H41" s="1"/>
  <c r="B41"/>
  <c r="A41"/>
  <c r="W40"/>
  <c r="O40"/>
  <c r="G40"/>
  <c r="B40"/>
  <c r="A40"/>
  <c r="W39"/>
  <c r="Y39" s="1"/>
  <c r="O39"/>
  <c r="Q39" s="1"/>
  <c r="R39" s="1"/>
  <c r="J39"/>
  <c r="G39"/>
  <c r="I39" s="1"/>
  <c r="B39"/>
  <c r="A39"/>
  <c r="W38"/>
  <c r="O38"/>
  <c r="G38"/>
  <c r="B38"/>
  <c r="A38"/>
  <c r="Z37"/>
  <c r="Y37"/>
  <c r="X37"/>
  <c r="W37"/>
  <c r="O37"/>
  <c r="P37" s="1"/>
  <c r="J37"/>
  <c r="G37"/>
  <c r="I37" s="1"/>
  <c r="B37"/>
  <c r="A37"/>
  <c r="W36"/>
  <c r="O36"/>
  <c r="G36"/>
  <c r="B36"/>
  <c r="A36"/>
  <c r="W35"/>
  <c r="Y35" s="1"/>
  <c r="O35"/>
  <c r="Q35" s="1"/>
  <c r="R35" s="1"/>
  <c r="G35"/>
  <c r="H35" s="1"/>
  <c r="B35"/>
  <c r="A35"/>
  <c r="W34"/>
  <c r="O34"/>
  <c r="G34"/>
  <c r="B34"/>
  <c r="A34"/>
  <c r="Z33"/>
  <c r="Y33"/>
  <c r="X33"/>
  <c r="W33"/>
  <c r="O33"/>
  <c r="P33" s="1"/>
  <c r="G33"/>
  <c r="B33"/>
  <c r="A33"/>
  <c r="W32"/>
  <c r="O32"/>
  <c r="G32"/>
  <c r="B32"/>
  <c r="A32"/>
  <c r="W31"/>
  <c r="Y31" s="1"/>
  <c r="O31"/>
  <c r="P31" s="1"/>
  <c r="G31"/>
  <c r="B31"/>
  <c r="A31"/>
  <c r="W30"/>
  <c r="O30"/>
  <c r="G30"/>
  <c r="B30"/>
  <c r="A30"/>
  <c r="Z29"/>
  <c r="Y29"/>
  <c r="X29"/>
  <c r="W29"/>
  <c r="O29"/>
  <c r="Q29" s="1"/>
  <c r="R29" s="1"/>
  <c r="G29"/>
  <c r="I29" s="1"/>
  <c r="B29"/>
  <c r="A29"/>
  <c r="W28"/>
  <c r="O28"/>
  <c r="G28"/>
  <c r="B28"/>
  <c r="A28"/>
  <c r="W27"/>
  <c r="Y27" s="1"/>
  <c r="O27"/>
  <c r="Q27" s="1"/>
  <c r="R27" s="1"/>
  <c r="J27"/>
  <c r="I27"/>
  <c r="G27"/>
  <c r="H27" s="1"/>
  <c r="B27"/>
  <c r="A27"/>
  <c r="W26"/>
  <c r="O26"/>
  <c r="G26"/>
  <c r="B26"/>
  <c r="A26"/>
  <c r="Y25"/>
  <c r="Z25" s="1"/>
  <c r="W25"/>
  <c r="X25" s="1"/>
  <c r="O25"/>
  <c r="Q25" s="1"/>
  <c r="R25" s="1"/>
  <c r="G25"/>
  <c r="H25" s="1"/>
  <c r="B25"/>
  <c r="A25"/>
  <c r="W24"/>
  <c r="O24"/>
  <c r="G24"/>
  <c r="B24"/>
  <c r="A24"/>
  <c r="W23"/>
  <c r="Y23" s="1"/>
  <c r="Q23"/>
  <c r="R23" s="1"/>
  <c r="O23"/>
  <c r="P23" s="1"/>
  <c r="G23"/>
  <c r="I23" s="1"/>
  <c r="J23" s="1"/>
  <c r="AA23" s="1"/>
  <c r="B23"/>
  <c r="A23"/>
  <c r="W22"/>
  <c r="O22"/>
  <c r="G22"/>
  <c r="B22"/>
  <c r="A22"/>
  <c r="W21"/>
  <c r="X21" s="1"/>
  <c r="O21"/>
  <c r="Q21" s="1"/>
  <c r="R21" s="1"/>
  <c r="G21"/>
  <c r="I21" s="1"/>
  <c r="J21" s="1"/>
  <c r="AA21" s="1"/>
  <c r="B21"/>
  <c r="A21"/>
  <c r="W20"/>
  <c r="O20"/>
  <c r="G20"/>
  <c r="B20"/>
  <c r="A20"/>
  <c r="W19"/>
  <c r="Y19" s="1"/>
  <c r="O19"/>
  <c r="Q19" s="1"/>
  <c r="R19" s="1"/>
  <c r="G19"/>
  <c r="H19" s="1"/>
  <c r="B19"/>
  <c r="A19"/>
  <c r="W18"/>
  <c r="O18"/>
  <c r="G18"/>
  <c r="B18"/>
  <c r="A18"/>
  <c r="X17"/>
  <c r="W17"/>
  <c r="Y17" s="1"/>
  <c r="Z17" s="1"/>
  <c r="Q17"/>
  <c r="R17" s="1"/>
  <c r="O17"/>
  <c r="P17" s="1"/>
  <c r="G17"/>
  <c r="B17"/>
  <c r="A17"/>
  <c r="W16"/>
  <c r="O16"/>
  <c r="Q16" s="1"/>
  <c r="R16" s="1"/>
  <c r="G16"/>
  <c r="H16" s="1"/>
  <c r="B16"/>
  <c r="A16"/>
  <c r="W15"/>
  <c r="O15"/>
  <c r="G15"/>
  <c r="B15"/>
  <c r="A15"/>
  <c r="W14"/>
  <c r="P14"/>
  <c r="O14"/>
  <c r="Q14" s="1"/>
  <c r="R14" s="1"/>
  <c r="G14"/>
  <c r="B14"/>
  <c r="A14"/>
  <c r="Y13"/>
  <c r="X13"/>
  <c r="W13"/>
  <c r="R13"/>
  <c r="O13"/>
  <c r="Q13" s="1"/>
  <c r="G13"/>
  <c r="H13" s="1"/>
  <c r="B13"/>
  <c r="A13"/>
  <c r="W12"/>
  <c r="X12" s="1"/>
  <c r="O12"/>
  <c r="Q12" s="1"/>
  <c r="R12" s="1"/>
  <c r="G12"/>
  <c r="H12" s="1"/>
  <c r="B12"/>
  <c r="A12"/>
  <c r="Y11"/>
  <c r="Z11" s="1"/>
  <c r="X11"/>
  <c r="W11"/>
  <c r="O11"/>
  <c r="Q11" s="1"/>
  <c r="R11" s="1"/>
  <c r="G11"/>
  <c r="I11" s="1"/>
  <c r="B11"/>
  <c r="A11"/>
  <c r="W10"/>
  <c r="X10" s="1"/>
  <c r="O10"/>
  <c r="Q10" s="1"/>
  <c r="R10" s="1"/>
  <c r="G10"/>
  <c r="H10" s="1"/>
  <c r="B10"/>
  <c r="A10"/>
  <c r="W9"/>
  <c r="X9" s="1"/>
  <c r="O9"/>
  <c r="Q9" s="1"/>
  <c r="R9" s="1"/>
  <c r="G9"/>
  <c r="H9" s="1"/>
  <c r="B9"/>
  <c r="A9"/>
  <c r="W8"/>
  <c r="O8"/>
  <c r="Q8" s="1"/>
  <c r="R8" s="1"/>
  <c r="G8"/>
  <c r="H8" s="1"/>
  <c r="B8"/>
  <c r="A8"/>
  <c r="V7"/>
  <c r="U7"/>
  <c r="T7"/>
  <c r="N7"/>
  <c r="M7"/>
  <c r="L7"/>
  <c r="F7"/>
  <c r="E7"/>
  <c r="D7"/>
  <c r="A6"/>
  <c r="A3"/>
  <c r="A1"/>
  <c r="W77" i="36"/>
  <c r="O77"/>
  <c r="Q77" s="1"/>
  <c r="R77" s="1"/>
  <c r="G77"/>
  <c r="B77"/>
  <c r="A77"/>
  <c r="W76"/>
  <c r="X76" s="1"/>
  <c r="O76"/>
  <c r="P76" s="1"/>
  <c r="G76"/>
  <c r="H76" s="1"/>
  <c r="B76"/>
  <c r="A76"/>
  <c r="W75"/>
  <c r="X75" s="1"/>
  <c r="O75"/>
  <c r="Q75" s="1"/>
  <c r="R75" s="1"/>
  <c r="G75"/>
  <c r="B75"/>
  <c r="A75"/>
  <c r="W74"/>
  <c r="X74" s="1"/>
  <c r="O74"/>
  <c r="P74" s="1"/>
  <c r="G74"/>
  <c r="H74" s="1"/>
  <c r="B74"/>
  <c r="A74"/>
  <c r="W73"/>
  <c r="X73" s="1"/>
  <c r="P73"/>
  <c r="O73"/>
  <c r="Q73" s="1"/>
  <c r="R73" s="1"/>
  <c r="G73"/>
  <c r="B73"/>
  <c r="A73"/>
  <c r="W72"/>
  <c r="X72" s="1"/>
  <c r="O72"/>
  <c r="P72" s="1"/>
  <c r="G72"/>
  <c r="H72" s="1"/>
  <c r="B72"/>
  <c r="A72"/>
  <c r="W71"/>
  <c r="O71"/>
  <c r="Q71" s="1"/>
  <c r="R71" s="1"/>
  <c r="G71"/>
  <c r="B71"/>
  <c r="A71"/>
  <c r="W70"/>
  <c r="X70" s="1"/>
  <c r="O70"/>
  <c r="P70" s="1"/>
  <c r="G70"/>
  <c r="H70" s="1"/>
  <c r="B70"/>
  <c r="A70"/>
  <c r="W69"/>
  <c r="O69"/>
  <c r="Q69" s="1"/>
  <c r="R69" s="1"/>
  <c r="G69"/>
  <c r="B69"/>
  <c r="A69"/>
  <c r="Y68"/>
  <c r="W68"/>
  <c r="X68" s="1"/>
  <c r="O68"/>
  <c r="P68" s="1"/>
  <c r="G68"/>
  <c r="H68" s="1"/>
  <c r="B68"/>
  <c r="A68"/>
  <c r="X67"/>
  <c r="W67"/>
  <c r="O67"/>
  <c r="Q67" s="1"/>
  <c r="R67" s="1"/>
  <c r="G67"/>
  <c r="B67"/>
  <c r="A67"/>
  <c r="W66"/>
  <c r="X66" s="1"/>
  <c r="O66"/>
  <c r="P66" s="1"/>
  <c r="G66"/>
  <c r="H66" s="1"/>
  <c r="B66"/>
  <c r="A66"/>
  <c r="W65"/>
  <c r="X65" s="1"/>
  <c r="O65"/>
  <c r="Q65" s="1"/>
  <c r="R65" s="1"/>
  <c r="H65"/>
  <c r="G65"/>
  <c r="B65"/>
  <c r="A65"/>
  <c r="W64"/>
  <c r="X64" s="1"/>
  <c r="O64"/>
  <c r="P64" s="1"/>
  <c r="G64"/>
  <c r="H64" s="1"/>
  <c r="B64"/>
  <c r="A64"/>
  <c r="W63"/>
  <c r="O63"/>
  <c r="Q63" s="1"/>
  <c r="R63" s="1"/>
  <c r="H63"/>
  <c r="G63"/>
  <c r="B63"/>
  <c r="A63"/>
  <c r="W62"/>
  <c r="X62" s="1"/>
  <c r="O62"/>
  <c r="P62" s="1"/>
  <c r="G62"/>
  <c r="H62" s="1"/>
  <c r="B62"/>
  <c r="A62"/>
  <c r="W61"/>
  <c r="O61"/>
  <c r="Q61" s="1"/>
  <c r="R61" s="1"/>
  <c r="G61"/>
  <c r="B61"/>
  <c r="A61"/>
  <c r="Y60"/>
  <c r="W60"/>
  <c r="X60" s="1"/>
  <c r="O60"/>
  <c r="P60" s="1"/>
  <c r="G60"/>
  <c r="H60" s="1"/>
  <c r="B60"/>
  <c r="A60"/>
  <c r="W59"/>
  <c r="O59"/>
  <c r="Q59" s="1"/>
  <c r="R59" s="1"/>
  <c r="G59"/>
  <c r="B59"/>
  <c r="A59"/>
  <c r="Y58"/>
  <c r="Z58" s="1"/>
  <c r="W58"/>
  <c r="X58" s="1"/>
  <c r="O58"/>
  <c r="P58" s="1"/>
  <c r="G58"/>
  <c r="H58" s="1"/>
  <c r="B58"/>
  <c r="A58"/>
  <c r="W57"/>
  <c r="X57" s="1"/>
  <c r="O57"/>
  <c r="Q57" s="1"/>
  <c r="R57" s="1"/>
  <c r="G57"/>
  <c r="H57" s="1"/>
  <c r="B57"/>
  <c r="A57"/>
  <c r="W56"/>
  <c r="O56"/>
  <c r="G56"/>
  <c r="H56" s="1"/>
  <c r="B56"/>
  <c r="A56"/>
  <c r="W55"/>
  <c r="O55"/>
  <c r="Q55" s="1"/>
  <c r="R55" s="1"/>
  <c r="G55"/>
  <c r="B55"/>
  <c r="A55"/>
  <c r="W54"/>
  <c r="X54" s="1"/>
  <c r="O54"/>
  <c r="P54" s="1"/>
  <c r="G54"/>
  <c r="B54"/>
  <c r="A54"/>
  <c r="W53"/>
  <c r="O53"/>
  <c r="Q53" s="1"/>
  <c r="R53" s="1"/>
  <c r="G53"/>
  <c r="B53"/>
  <c r="A53"/>
  <c r="W52"/>
  <c r="O52"/>
  <c r="Q52" s="1"/>
  <c r="R52" s="1"/>
  <c r="J52"/>
  <c r="G52"/>
  <c r="I52" s="1"/>
  <c r="B52"/>
  <c r="A52"/>
  <c r="W51"/>
  <c r="X51" s="1"/>
  <c r="O51"/>
  <c r="Q51" s="1"/>
  <c r="R51" s="1"/>
  <c r="G51"/>
  <c r="H51" s="1"/>
  <c r="B51"/>
  <c r="A51"/>
  <c r="W50"/>
  <c r="Q50"/>
  <c r="R50" s="1"/>
  <c r="O50"/>
  <c r="P50" s="1"/>
  <c r="G50"/>
  <c r="B50"/>
  <c r="A50"/>
  <c r="W49"/>
  <c r="X49" s="1"/>
  <c r="O49"/>
  <c r="Q49" s="1"/>
  <c r="R49" s="1"/>
  <c r="G49"/>
  <c r="H49" s="1"/>
  <c r="B49"/>
  <c r="A49"/>
  <c r="W48"/>
  <c r="X48" s="1"/>
  <c r="Q48"/>
  <c r="R48" s="1"/>
  <c r="O48"/>
  <c r="P48" s="1"/>
  <c r="G48"/>
  <c r="B48"/>
  <c r="A48"/>
  <c r="W47"/>
  <c r="O47"/>
  <c r="Q47" s="1"/>
  <c r="R47" s="1"/>
  <c r="G47"/>
  <c r="B47"/>
  <c r="A47"/>
  <c r="W46"/>
  <c r="Y46" s="1"/>
  <c r="Z46" s="1"/>
  <c r="O46"/>
  <c r="P46" s="1"/>
  <c r="I46"/>
  <c r="J46" s="1"/>
  <c r="G46"/>
  <c r="H46" s="1"/>
  <c r="B46"/>
  <c r="A46"/>
  <c r="W45"/>
  <c r="O45"/>
  <c r="Q45" s="1"/>
  <c r="R45" s="1"/>
  <c r="G45"/>
  <c r="B45"/>
  <c r="A45"/>
  <c r="W44"/>
  <c r="O44"/>
  <c r="Q44" s="1"/>
  <c r="R44" s="1"/>
  <c r="G44"/>
  <c r="B44"/>
  <c r="A44"/>
  <c r="W43"/>
  <c r="X43" s="1"/>
  <c r="O43"/>
  <c r="Q43" s="1"/>
  <c r="R43" s="1"/>
  <c r="G43"/>
  <c r="H43" s="1"/>
  <c r="B43"/>
  <c r="A43"/>
  <c r="W42"/>
  <c r="O42"/>
  <c r="Q42" s="1"/>
  <c r="R42" s="1"/>
  <c r="G42"/>
  <c r="I42" s="1"/>
  <c r="B42"/>
  <c r="A42"/>
  <c r="W41"/>
  <c r="X41" s="1"/>
  <c r="O41"/>
  <c r="Q41" s="1"/>
  <c r="R41" s="1"/>
  <c r="G41"/>
  <c r="H41" s="1"/>
  <c r="B41"/>
  <c r="A41"/>
  <c r="W40"/>
  <c r="X40" s="1"/>
  <c r="O40"/>
  <c r="P40" s="1"/>
  <c r="G40"/>
  <c r="H40" s="1"/>
  <c r="B40"/>
  <c r="A40"/>
  <c r="W39"/>
  <c r="O39"/>
  <c r="Q39" s="1"/>
  <c r="R39" s="1"/>
  <c r="G39"/>
  <c r="B39"/>
  <c r="A39"/>
  <c r="X38"/>
  <c r="W38"/>
  <c r="Y38" s="1"/>
  <c r="Z38" s="1"/>
  <c r="O38"/>
  <c r="P38" s="1"/>
  <c r="G38"/>
  <c r="B38"/>
  <c r="A38"/>
  <c r="W37"/>
  <c r="O37"/>
  <c r="Q37" s="1"/>
  <c r="R37" s="1"/>
  <c r="G37"/>
  <c r="B37"/>
  <c r="A37"/>
  <c r="W36"/>
  <c r="O36"/>
  <c r="Q36" s="1"/>
  <c r="R36" s="1"/>
  <c r="G36"/>
  <c r="I36" s="1"/>
  <c r="B36"/>
  <c r="A36"/>
  <c r="W35"/>
  <c r="X35" s="1"/>
  <c r="O35"/>
  <c r="Q35" s="1"/>
  <c r="R35" s="1"/>
  <c r="G35"/>
  <c r="H35" s="1"/>
  <c r="B35"/>
  <c r="A35"/>
  <c r="W34"/>
  <c r="O34"/>
  <c r="Q34" s="1"/>
  <c r="R34" s="1"/>
  <c r="G34"/>
  <c r="I34" s="1"/>
  <c r="J34" s="1"/>
  <c r="AA34" s="1"/>
  <c r="B34"/>
  <c r="A34"/>
  <c r="W33"/>
  <c r="X33" s="1"/>
  <c r="O33"/>
  <c r="Q33" s="1"/>
  <c r="R33" s="1"/>
  <c r="G33"/>
  <c r="H33" s="1"/>
  <c r="B33"/>
  <c r="A33"/>
  <c r="Y32"/>
  <c r="Z32" s="1"/>
  <c r="W32"/>
  <c r="X32" s="1"/>
  <c r="O32"/>
  <c r="P32" s="1"/>
  <c r="G32"/>
  <c r="B32"/>
  <c r="A32"/>
  <c r="W31"/>
  <c r="Y31" s="1"/>
  <c r="O31"/>
  <c r="Q31" s="1"/>
  <c r="R31" s="1"/>
  <c r="G31"/>
  <c r="I31" s="1"/>
  <c r="J31" s="1"/>
  <c r="AA31" s="1"/>
  <c r="AC31" s="1"/>
  <c r="B31"/>
  <c r="A31"/>
  <c r="Y30"/>
  <c r="Z30" s="1"/>
  <c r="X30"/>
  <c r="W30"/>
  <c r="O30"/>
  <c r="P30" s="1"/>
  <c r="G30"/>
  <c r="I30" s="1"/>
  <c r="B30"/>
  <c r="A30"/>
  <c r="W29"/>
  <c r="Y29" s="1"/>
  <c r="O29"/>
  <c r="Q29" s="1"/>
  <c r="G29"/>
  <c r="I29" s="1"/>
  <c r="B29"/>
  <c r="A29"/>
  <c r="W28"/>
  <c r="O28"/>
  <c r="Q28" s="1"/>
  <c r="R28" s="1"/>
  <c r="I28"/>
  <c r="G28"/>
  <c r="B28"/>
  <c r="A28"/>
  <c r="W27"/>
  <c r="Y27" s="1"/>
  <c r="Z27" s="1"/>
  <c r="O27"/>
  <c r="Q27" s="1"/>
  <c r="G27"/>
  <c r="I27" s="1"/>
  <c r="B27"/>
  <c r="A27"/>
  <c r="W26"/>
  <c r="Y26" s="1"/>
  <c r="Z26" s="1"/>
  <c r="O26"/>
  <c r="P26" s="1"/>
  <c r="G26"/>
  <c r="I26" s="1"/>
  <c r="B26"/>
  <c r="A26"/>
  <c r="W25"/>
  <c r="Y25" s="1"/>
  <c r="Z25" s="1"/>
  <c r="O25"/>
  <c r="Q25" s="1"/>
  <c r="R25" s="1"/>
  <c r="G25"/>
  <c r="I25" s="1"/>
  <c r="B25"/>
  <c r="A25"/>
  <c r="W24"/>
  <c r="X24" s="1"/>
  <c r="O24"/>
  <c r="Q24" s="1"/>
  <c r="R24" s="1"/>
  <c r="G24"/>
  <c r="I24" s="1"/>
  <c r="B24"/>
  <c r="A24"/>
  <c r="Z23"/>
  <c r="X23"/>
  <c r="W23"/>
  <c r="Y23" s="1"/>
  <c r="O23"/>
  <c r="Q23" s="1"/>
  <c r="R23" s="1"/>
  <c r="G23"/>
  <c r="I23" s="1"/>
  <c r="B23"/>
  <c r="A23"/>
  <c r="W22"/>
  <c r="Y22" s="1"/>
  <c r="O22"/>
  <c r="Q22" s="1"/>
  <c r="R22" s="1"/>
  <c r="G22"/>
  <c r="I22" s="1"/>
  <c r="B22"/>
  <c r="A22"/>
  <c r="W21"/>
  <c r="Y21" s="1"/>
  <c r="Z21" s="1"/>
  <c r="P21"/>
  <c r="O21"/>
  <c r="Q21" s="1"/>
  <c r="R21" s="1"/>
  <c r="G21"/>
  <c r="I21" s="1"/>
  <c r="B21"/>
  <c r="A21"/>
  <c r="W20"/>
  <c r="Y20" s="1"/>
  <c r="O20"/>
  <c r="Q20" s="1"/>
  <c r="R20" s="1"/>
  <c r="G20"/>
  <c r="I20" s="1"/>
  <c r="B20"/>
  <c r="A20"/>
  <c r="W19"/>
  <c r="Y19" s="1"/>
  <c r="Z19" s="1"/>
  <c r="O19"/>
  <c r="Q19" s="1"/>
  <c r="R19" s="1"/>
  <c r="G19"/>
  <c r="I19" s="1"/>
  <c r="B19"/>
  <c r="A19"/>
  <c r="W18"/>
  <c r="Y18" s="1"/>
  <c r="O18"/>
  <c r="Q18" s="1"/>
  <c r="R18" s="1"/>
  <c r="G18"/>
  <c r="I18" s="1"/>
  <c r="B18"/>
  <c r="A18"/>
  <c r="W17"/>
  <c r="Y17" s="1"/>
  <c r="Z17" s="1"/>
  <c r="Q17"/>
  <c r="R17" s="1"/>
  <c r="P17"/>
  <c r="O17"/>
  <c r="G17"/>
  <c r="B17"/>
  <c r="A17"/>
  <c r="W16"/>
  <c r="Y16" s="1"/>
  <c r="O16"/>
  <c r="Q16" s="1"/>
  <c r="R16" s="1"/>
  <c r="G16"/>
  <c r="I16" s="1"/>
  <c r="B16"/>
  <c r="A16"/>
  <c r="Z15"/>
  <c r="W15"/>
  <c r="Y15" s="1"/>
  <c r="O15"/>
  <c r="Q15" s="1"/>
  <c r="R15" s="1"/>
  <c r="G15"/>
  <c r="B15"/>
  <c r="A15"/>
  <c r="W14"/>
  <c r="Y14" s="1"/>
  <c r="O14"/>
  <c r="Q14" s="1"/>
  <c r="R14" s="1"/>
  <c r="G14"/>
  <c r="I14" s="1"/>
  <c r="B14"/>
  <c r="A14"/>
  <c r="Z13"/>
  <c r="W13"/>
  <c r="Y13" s="1"/>
  <c r="P13"/>
  <c r="O13"/>
  <c r="Q13" s="1"/>
  <c r="R13" s="1"/>
  <c r="G13"/>
  <c r="I13" s="1"/>
  <c r="B13"/>
  <c r="A13"/>
  <c r="W12"/>
  <c r="Y12" s="1"/>
  <c r="O12"/>
  <c r="Q12" s="1"/>
  <c r="R12" s="1"/>
  <c r="G12"/>
  <c r="I12" s="1"/>
  <c r="B12"/>
  <c r="A12"/>
  <c r="W11"/>
  <c r="Y11" s="1"/>
  <c r="Z11" s="1"/>
  <c r="O11"/>
  <c r="Q11" s="1"/>
  <c r="R11" s="1"/>
  <c r="G11"/>
  <c r="I11" s="1"/>
  <c r="B11"/>
  <c r="A11"/>
  <c r="W10"/>
  <c r="Y10" s="1"/>
  <c r="O10"/>
  <c r="Q10" s="1"/>
  <c r="R10" s="1"/>
  <c r="G10"/>
  <c r="I10" s="1"/>
  <c r="B10"/>
  <c r="A10"/>
  <c r="W9"/>
  <c r="Y9" s="1"/>
  <c r="Z9" s="1"/>
  <c r="Q9"/>
  <c r="R9" s="1"/>
  <c r="P9"/>
  <c r="O9"/>
  <c r="G9"/>
  <c r="B9"/>
  <c r="A9"/>
  <c r="W8"/>
  <c r="Y8" s="1"/>
  <c r="O8"/>
  <c r="Q8" s="1"/>
  <c r="R8" s="1"/>
  <c r="G8"/>
  <c r="I8" s="1"/>
  <c r="B8"/>
  <c r="A8"/>
  <c r="V7"/>
  <c r="U7"/>
  <c r="T7"/>
  <c r="N7"/>
  <c r="M7"/>
  <c r="L7"/>
  <c r="F7"/>
  <c r="E7"/>
  <c r="D7"/>
  <c r="A6"/>
  <c r="A3"/>
  <c r="A1"/>
  <c r="W77" i="35"/>
  <c r="O77"/>
  <c r="Q77" s="1"/>
  <c r="R77" s="1"/>
  <c r="G77"/>
  <c r="B77"/>
  <c r="A77"/>
  <c r="W76"/>
  <c r="X76" s="1"/>
  <c r="O76"/>
  <c r="P76" s="1"/>
  <c r="G76"/>
  <c r="H76" s="1"/>
  <c r="B76"/>
  <c r="A76"/>
  <c r="W75"/>
  <c r="O75"/>
  <c r="Q75" s="1"/>
  <c r="R75" s="1"/>
  <c r="G75"/>
  <c r="B75"/>
  <c r="A75"/>
  <c r="W74"/>
  <c r="X74" s="1"/>
  <c r="O74"/>
  <c r="P74" s="1"/>
  <c r="G74"/>
  <c r="H74" s="1"/>
  <c r="B74"/>
  <c r="A74"/>
  <c r="W73"/>
  <c r="Q73"/>
  <c r="R73" s="1"/>
  <c r="O73"/>
  <c r="P73" s="1"/>
  <c r="G73"/>
  <c r="B73"/>
  <c r="A73"/>
  <c r="W72"/>
  <c r="X72" s="1"/>
  <c r="O72"/>
  <c r="P72" s="1"/>
  <c r="G72"/>
  <c r="H72" s="1"/>
  <c r="B72"/>
  <c r="A72"/>
  <c r="W71"/>
  <c r="O71"/>
  <c r="Q71" s="1"/>
  <c r="R71" s="1"/>
  <c r="G71"/>
  <c r="B71"/>
  <c r="A71"/>
  <c r="W70"/>
  <c r="X70" s="1"/>
  <c r="O70"/>
  <c r="P70" s="1"/>
  <c r="G70"/>
  <c r="H70" s="1"/>
  <c r="B70"/>
  <c r="A70"/>
  <c r="W69"/>
  <c r="O69"/>
  <c r="Q69" s="1"/>
  <c r="R69" s="1"/>
  <c r="G69"/>
  <c r="B69"/>
  <c r="A69"/>
  <c r="W68"/>
  <c r="X68" s="1"/>
  <c r="O68"/>
  <c r="P68" s="1"/>
  <c r="G68"/>
  <c r="H68" s="1"/>
  <c r="B68"/>
  <c r="A68"/>
  <c r="Y67"/>
  <c r="W67"/>
  <c r="P67"/>
  <c r="O67"/>
  <c r="Q67" s="1"/>
  <c r="R67" s="1"/>
  <c r="I67"/>
  <c r="G67"/>
  <c r="B67"/>
  <c r="A67"/>
  <c r="W66"/>
  <c r="X66" s="1"/>
  <c r="O66"/>
  <c r="P66" s="1"/>
  <c r="G66"/>
  <c r="H66" s="1"/>
  <c r="B66"/>
  <c r="A66"/>
  <c r="W65"/>
  <c r="O65"/>
  <c r="Q65" s="1"/>
  <c r="R65" s="1"/>
  <c r="G65"/>
  <c r="B65"/>
  <c r="A65"/>
  <c r="W64"/>
  <c r="X64" s="1"/>
  <c r="O64"/>
  <c r="P64" s="1"/>
  <c r="G64"/>
  <c r="H64" s="1"/>
  <c r="B64"/>
  <c r="A64"/>
  <c r="Y63"/>
  <c r="W63"/>
  <c r="O63"/>
  <c r="Q63" s="1"/>
  <c r="R63" s="1"/>
  <c r="G63"/>
  <c r="B63"/>
  <c r="A63"/>
  <c r="W62"/>
  <c r="X62" s="1"/>
  <c r="O62"/>
  <c r="P62" s="1"/>
  <c r="G62"/>
  <c r="H62" s="1"/>
  <c r="B62"/>
  <c r="A62"/>
  <c r="W61"/>
  <c r="Y61" s="1"/>
  <c r="Z61" s="1"/>
  <c r="O61"/>
  <c r="P61" s="1"/>
  <c r="G61"/>
  <c r="I61" s="1"/>
  <c r="B61"/>
  <c r="A61"/>
  <c r="W60"/>
  <c r="X60" s="1"/>
  <c r="O60"/>
  <c r="P60" s="1"/>
  <c r="G60"/>
  <c r="H60" s="1"/>
  <c r="B60"/>
  <c r="A60"/>
  <c r="Y59"/>
  <c r="Z59" s="1"/>
  <c r="W59"/>
  <c r="X59" s="1"/>
  <c r="Q59"/>
  <c r="R59" s="1"/>
  <c r="O59"/>
  <c r="P59" s="1"/>
  <c r="G59"/>
  <c r="H59" s="1"/>
  <c r="B59"/>
  <c r="A59"/>
  <c r="W58"/>
  <c r="X58" s="1"/>
  <c r="O58"/>
  <c r="P58" s="1"/>
  <c r="G58"/>
  <c r="H58" s="1"/>
  <c r="B58"/>
  <c r="A58"/>
  <c r="W57"/>
  <c r="Y57" s="1"/>
  <c r="Z57" s="1"/>
  <c r="O57"/>
  <c r="P57" s="1"/>
  <c r="G57"/>
  <c r="B57"/>
  <c r="A57"/>
  <c r="W56"/>
  <c r="O56"/>
  <c r="G56"/>
  <c r="B56"/>
  <c r="A56"/>
  <c r="W55"/>
  <c r="O55"/>
  <c r="P55" s="1"/>
  <c r="G55"/>
  <c r="I55" s="1"/>
  <c r="B55"/>
  <c r="A55"/>
  <c r="W54"/>
  <c r="O54"/>
  <c r="G54"/>
  <c r="B54"/>
  <c r="A54"/>
  <c r="W53"/>
  <c r="Y53" s="1"/>
  <c r="Z53" s="1"/>
  <c r="O53"/>
  <c r="Q53" s="1"/>
  <c r="R53" s="1"/>
  <c r="G53"/>
  <c r="B53"/>
  <c r="A53"/>
  <c r="W52"/>
  <c r="O52"/>
  <c r="G52"/>
  <c r="B52"/>
  <c r="A52"/>
  <c r="W51"/>
  <c r="O51"/>
  <c r="P51" s="1"/>
  <c r="G51"/>
  <c r="H51" s="1"/>
  <c r="B51"/>
  <c r="A51"/>
  <c r="W50"/>
  <c r="O50"/>
  <c r="G50"/>
  <c r="I50" s="1"/>
  <c r="B50"/>
  <c r="A50"/>
  <c r="W49"/>
  <c r="O49"/>
  <c r="Q49" s="1"/>
  <c r="R49" s="1"/>
  <c r="G49"/>
  <c r="H49" s="1"/>
  <c r="B49"/>
  <c r="A49"/>
  <c r="W48"/>
  <c r="Y48" s="1"/>
  <c r="P48"/>
  <c r="O48"/>
  <c r="Q48" s="1"/>
  <c r="R48" s="1"/>
  <c r="G48"/>
  <c r="H48" s="1"/>
  <c r="B48"/>
  <c r="A48"/>
  <c r="W47"/>
  <c r="Y47" s="1"/>
  <c r="Z47" s="1"/>
  <c r="O47"/>
  <c r="Q47" s="1"/>
  <c r="R47" s="1"/>
  <c r="G47"/>
  <c r="H47" s="1"/>
  <c r="B47"/>
  <c r="A47"/>
  <c r="W46"/>
  <c r="Y46" s="1"/>
  <c r="Z46" s="1"/>
  <c r="O46"/>
  <c r="Q46" s="1"/>
  <c r="R46" s="1"/>
  <c r="G46"/>
  <c r="B46"/>
  <c r="A46"/>
  <c r="W45"/>
  <c r="X45" s="1"/>
  <c r="O45"/>
  <c r="Q45" s="1"/>
  <c r="R45" s="1"/>
  <c r="G45"/>
  <c r="H45" s="1"/>
  <c r="B45"/>
  <c r="A45"/>
  <c r="W44"/>
  <c r="X44" s="1"/>
  <c r="O44"/>
  <c r="P44" s="1"/>
  <c r="G44"/>
  <c r="H44" s="1"/>
  <c r="B44"/>
  <c r="A44"/>
  <c r="W43"/>
  <c r="X43" s="1"/>
  <c r="O43"/>
  <c r="Q43" s="1"/>
  <c r="R43" s="1"/>
  <c r="G43"/>
  <c r="H43" s="1"/>
  <c r="B43"/>
  <c r="A43"/>
  <c r="Y42"/>
  <c r="W42"/>
  <c r="X42" s="1"/>
  <c r="O42"/>
  <c r="P42" s="1"/>
  <c r="G42"/>
  <c r="H42" s="1"/>
  <c r="B42"/>
  <c r="A42"/>
  <c r="X41"/>
  <c r="W41"/>
  <c r="O41"/>
  <c r="Q41" s="1"/>
  <c r="R41" s="1"/>
  <c r="G41"/>
  <c r="H41" s="1"/>
  <c r="B41"/>
  <c r="A41"/>
  <c r="W40"/>
  <c r="X40" s="1"/>
  <c r="O40"/>
  <c r="P40" s="1"/>
  <c r="G40"/>
  <c r="H40" s="1"/>
  <c r="B40"/>
  <c r="A40"/>
  <c r="W39"/>
  <c r="X39" s="1"/>
  <c r="O39"/>
  <c r="Q39" s="1"/>
  <c r="R39" s="1"/>
  <c r="G39"/>
  <c r="H39" s="1"/>
  <c r="B39"/>
  <c r="A39"/>
  <c r="Y38"/>
  <c r="W38"/>
  <c r="X38" s="1"/>
  <c r="O38"/>
  <c r="P38" s="1"/>
  <c r="G38"/>
  <c r="H38" s="1"/>
  <c r="B38"/>
  <c r="A38"/>
  <c r="W37"/>
  <c r="X37" s="1"/>
  <c r="O37"/>
  <c r="Q37" s="1"/>
  <c r="R37" s="1"/>
  <c r="G37"/>
  <c r="H37" s="1"/>
  <c r="B37"/>
  <c r="A37"/>
  <c r="W36"/>
  <c r="X36" s="1"/>
  <c r="O36"/>
  <c r="P36" s="1"/>
  <c r="G36"/>
  <c r="H36" s="1"/>
  <c r="B36"/>
  <c r="A36"/>
  <c r="W35"/>
  <c r="X35" s="1"/>
  <c r="O35"/>
  <c r="Q35" s="1"/>
  <c r="R35" s="1"/>
  <c r="G35"/>
  <c r="H35" s="1"/>
  <c r="B35"/>
  <c r="A35"/>
  <c r="Y34"/>
  <c r="W34"/>
  <c r="X34" s="1"/>
  <c r="O34"/>
  <c r="P34" s="1"/>
  <c r="G34"/>
  <c r="H34" s="1"/>
  <c r="B34"/>
  <c r="A34"/>
  <c r="X33"/>
  <c r="W33"/>
  <c r="O33"/>
  <c r="Q33" s="1"/>
  <c r="R33" s="1"/>
  <c r="G33"/>
  <c r="H33" s="1"/>
  <c r="B33"/>
  <c r="A33"/>
  <c r="W32"/>
  <c r="X32" s="1"/>
  <c r="O32"/>
  <c r="P32" s="1"/>
  <c r="I32"/>
  <c r="G32"/>
  <c r="H32" s="1"/>
  <c r="B32"/>
  <c r="A32"/>
  <c r="W31"/>
  <c r="X31" s="1"/>
  <c r="O31"/>
  <c r="Q31" s="1"/>
  <c r="R31" s="1"/>
  <c r="G31"/>
  <c r="H31" s="1"/>
  <c r="B31"/>
  <c r="A31"/>
  <c r="Y30"/>
  <c r="W30"/>
  <c r="X30" s="1"/>
  <c r="O30"/>
  <c r="P30" s="1"/>
  <c r="G30"/>
  <c r="H30" s="1"/>
  <c r="B30"/>
  <c r="A30"/>
  <c r="X29"/>
  <c r="W29"/>
  <c r="O29"/>
  <c r="Q29" s="1"/>
  <c r="R29" s="1"/>
  <c r="G29"/>
  <c r="H29" s="1"/>
  <c r="B29"/>
  <c r="A29"/>
  <c r="W28"/>
  <c r="X28" s="1"/>
  <c r="O28"/>
  <c r="P28" s="1"/>
  <c r="G28"/>
  <c r="H28" s="1"/>
  <c r="B28"/>
  <c r="A28"/>
  <c r="W27"/>
  <c r="X27" s="1"/>
  <c r="O27"/>
  <c r="Q27" s="1"/>
  <c r="R27" s="1"/>
  <c r="G27"/>
  <c r="H27" s="1"/>
  <c r="B27"/>
  <c r="A27"/>
  <c r="Y26"/>
  <c r="W26"/>
  <c r="X26" s="1"/>
  <c r="O26"/>
  <c r="P26" s="1"/>
  <c r="G26"/>
  <c r="H26" s="1"/>
  <c r="B26"/>
  <c r="A26"/>
  <c r="W25"/>
  <c r="X25" s="1"/>
  <c r="O25"/>
  <c r="Q25" s="1"/>
  <c r="R25" s="1"/>
  <c r="G25"/>
  <c r="H25" s="1"/>
  <c r="B25"/>
  <c r="A25"/>
  <c r="W24"/>
  <c r="X24" s="1"/>
  <c r="O24"/>
  <c r="P24" s="1"/>
  <c r="G24"/>
  <c r="H24" s="1"/>
  <c r="B24"/>
  <c r="A24"/>
  <c r="W23"/>
  <c r="X23" s="1"/>
  <c r="O23"/>
  <c r="Q23" s="1"/>
  <c r="R23" s="1"/>
  <c r="G23"/>
  <c r="H23" s="1"/>
  <c r="B23"/>
  <c r="A23"/>
  <c r="W22"/>
  <c r="X22" s="1"/>
  <c r="O22"/>
  <c r="P22" s="1"/>
  <c r="G22"/>
  <c r="H22" s="1"/>
  <c r="B22"/>
  <c r="A22"/>
  <c r="W21"/>
  <c r="X21" s="1"/>
  <c r="O21"/>
  <c r="Q21" s="1"/>
  <c r="R21" s="1"/>
  <c r="G21"/>
  <c r="H21" s="1"/>
  <c r="B21"/>
  <c r="A21"/>
  <c r="W20"/>
  <c r="X20" s="1"/>
  <c r="O20"/>
  <c r="P20" s="1"/>
  <c r="G20"/>
  <c r="H20" s="1"/>
  <c r="B20"/>
  <c r="A20"/>
  <c r="W19"/>
  <c r="X19" s="1"/>
  <c r="O19"/>
  <c r="Q19" s="1"/>
  <c r="R19" s="1"/>
  <c r="G19"/>
  <c r="H19" s="1"/>
  <c r="B19"/>
  <c r="A19"/>
  <c r="Y18"/>
  <c r="W18"/>
  <c r="X18" s="1"/>
  <c r="O18"/>
  <c r="P18" s="1"/>
  <c r="G18"/>
  <c r="H18" s="1"/>
  <c r="B18"/>
  <c r="A18"/>
  <c r="X17"/>
  <c r="W17"/>
  <c r="O17"/>
  <c r="Q17" s="1"/>
  <c r="R17" s="1"/>
  <c r="G17"/>
  <c r="H17" s="1"/>
  <c r="B17"/>
  <c r="A17"/>
  <c r="W16"/>
  <c r="X16" s="1"/>
  <c r="O16"/>
  <c r="P16" s="1"/>
  <c r="G16"/>
  <c r="H16" s="1"/>
  <c r="B16"/>
  <c r="A16"/>
  <c r="X15"/>
  <c r="W15"/>
  <c r="O15"/>
  <c r="Q15" s="1"/>
  <c r="R15" s="1"/>
  <c r="G15"/>
  <c r="B15"/>
  <c r="A15"/>
  <c r="W14"/>
  <c r="X14" s="1"/>
  <c r="O14"/>
  <c r="P14" s="1"/>
  <c r="G14"/>
  <c r="H14" s="1"/>
  <c r="B14"/>
  <c r="A14"/>
  <c r="Y13"/>
  <c r="W13"/>
  <c r="O13"/>
  <c r="Q13" s="1"/>
  <c r="R13" s="1"/>
  <c r="G13"/>
  <c r="B13"/>
  <c r="A13"/>
  <c r="W12"/>
  <c r="X12" s="1"/>
  <c r="O12"/>
  <c r="P12" s="1"/>
  <c r="G12"/>
  <c r="H12" s="1"/>
  <c r="B12"/>
  <c r="A12"/>
  <c r="AA11"/>
  <c r="AC11" s="1"/>
  <c r="W11"/>
  <c r="O11"/>
  <c r="P11" s="1"/>
  <c r="G11"/>
  <c r="H11" s="1"/>
  <c r="B11"/>
  <c r="A11"/>
  <c r="AA10"/>
  <c r="W10"/>
  <c r="X10" s="1"/>
  <c r="O10"/>
  <c r="P10" s="1"/>
  <c r="G10"/>
  <c r="H10" s="1"/>
  <c r="B10"/>
  <c r="A10"/>
  <c r="W9"/>
  <c r="O9"/>
  <c r="Q9" s="1"/>
  <c r="R9" s="1"/>
  <c r="G9"/>
  <c r="B9"/>
  <c r="A9"/>
  <c r="W8"/>
  <c r="X8" s="1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34"/>
  <c r="O77"/>
  <c r="Q77" s="1"/>
  <c r="R77" s="1"/>
  <c r="G77"/>
  <c r="B77"/>
  <c r="A77"/>
  <c r="W76"/>
  <c r="X76" s="1"/>
  <c r="O76"/>
  <c r="P76" s="1"/>
  <c r="G76"/>
  <c r="H76" s="1"/>
  <c r="B76"/>
  <c r="A76"/>
  <c r="W75"/>
  <c r="O75"/>
  <c r="Q75" s="1"/>
  <c r="R75" s="1"/>
  <c r="G75"/>
  <c r="B75"/>
  <c r="A75"/>
  <c r="Y74"/>
  <c r="W74"/>
  <c r="X74" s="1"/>
  <c r="O74"/>
  <c r="P74" s="1"/>
  <c r="G74"/>
  <c r="H74" s="1"/>
  <c r="B74"/>
  <c r="A74"/>
  <c r="X73"/>
  <c r="W73"/>
  <c r="O73"/>
  <c r="Q73" s="1"/>
  <c r="R73" s="1"/>
  <c r="G73"/>
  <c r="B73"/>
  <c r="A73"/>
  <c r="W72"/>
  <c r="X72" s="1"/>
  <c r="O72"/>
  <c r="P72" s="1"/>
  <c r="G72"/>
  <c r="H72" s="1"/>
  <c r="B72"/>
  <c r="A72"/>
  <c r="W71"/>
  <c r="O71"/>
  <c r="Q71" s="1"/>
  <c r="R71" s="1"/>
  <c r="G71"/>
  <c r="B71"/>
  <c r="A71"/>
  <c r="W70"/>
  <c r="X70" s="1"/>
  <c r="Q70"/>
  <c r="R70" s="1"/>
  <c r="O70"/>
  <c r="P70" s="1"/>
  <c r="I70"/>
  <c r="G70"/>
  <c r="H70" s="1"/>
  <c r="B70"/>
  <c r="A70"/>
  <c r="W69"/>
  <c r="X69" s="1"/>
  <c r="O69"/>
  <c r="Q69" s="1"/>
  <c r="R69" s="1"/>
  <c r="G69"/>
  <c r="B69"/>
  <c r="A69"/>
  <c r="W68"/>
  <c r="X68" s="1"/>
  <c r="O68"/>
  <c r="P68" s="1"/>
  <c r="G68"/>
  <c r="H68" s="1"/>
  <c r="B68"/>
  <c r="A68"/>
  <c r="W67"/>
  <c r="X67" s="1"/>
  <c r="P67"/>
  <c r="O67"/>
  <c r="Q67" s="1"/>
  <c r="R67" s="1"/>
  <c r="G67"/>
  <c r="B67"/>
  <c r="A67"/>
  <c r="W66"/>
  <c r="X66" s="1"/>
  <c r="O66"/>
  <c r="P66" s="1"/>
  <c r="G66"/>
  <c r="H66" s="1"/>
  <c r="B66"/>
  <c r="A66"/>
  <c r="W65"/>
  <c r="X65" s="1"/>
  <c r="P65"/>
  <c r="O65"/>
  <c r="Q65" s="1"/>
  <c r="R65" s="1"/>
  <c r="G65"/>
  <c r="B65"/>
  <c r="A65"/>
  <c r="W64"/>
  <c r="X64" s="1"/>
  <c r="O64"/>
  <c r="P64" s="1"/>
  <c r="G64"/>
  <c r="H64" s="1"/>
  <c r="B64"/>
  <c r="A64"/>
  <c r="W63"/>
  <c r="O63"/>
  <c r="Q63" s="1"/>
  <c r="R63" s="1"/>
  <c r="H63"/>
  <c r="G63"/>
  <c r="B63"/>
  <c r="A63"/>
  <c r="Y62"/>
  <c r="Z62" s="1"/>
  <c r="W62"/>
  <c r="X62" s="1"/>
  <c r="O62"/>
  <c r="P62" s="1"/>
  <c r="G62"/>
  <c r="H62" s="1"/>
  <c r="B62"/>
  <c r="A62"/>
  <c r="W61"/>
  <c r="O61"/>
  <c r="Q61" s="1"/>
  <c r="R61" s="1"/>
  <c r="G61"/>
  <c r="B61"/>
  <c r="A61"/>
  <c r="W60"/>
  <c r="X60" s="1"/>
  <c r="O60"/>
  <c r="P60" s="1"/>
  <c r="G60"/>
  <c r="H60" s="1"/>
  <c r="B60"/>
  <c r="A60"/>
  <c r="W59"/>
  <c r="O59"/>
  <c r="Q59" s="1"/>
  <c r="R59" s="1"/>
  <c r="G59"/>
  <c r="B59"/>
  <c r="A59"/>
  <c r="W58"/>
  <c r="X58" s="1"/>
  <c r="O58"/>
  <c r="P58" s="1"/>
  <c r="G58"/>
  <c r="H58" s="1"/>
  <c r="B58"/>
  <c r="A58"/>
  <c r="W57"/>
  <c r="O57"/>
  <c r="P57" s="1"/>
  <c r="G57"/>
  <c r="B57"/>
  <c r="A57"/>
  <c r="W56"/>
  <c r="X56" s="1"/>
  <c r="O56"/>
  <c r="P56" s="1"/>
  <c r="G56"/>
  <c r="H56" s="1"/>
  <c r="B56"/>
  <c r="A56"/>
  <c r="W55"/>
  <c r="O55"/>
  <c r="Q55" s="1"/>
  <c r="R55" s="1"/>
  <c r="G55"/>
  <c r="B55"/>
  <c r="A55"/>
  <c r="W54"/>
  <c r="X54" s="1"/>
  <c r="Q54"/>
  <c r="R54" s="1"/>
  <c r="O54"/>
  <c r="P54" s="1"/>
  <c r="G54"/>
  <c r="H54" s="1"/>
  <c r="B54"/>
  <c r="A54"/>
  <c r="W53"/>
  <c r="P53"/>
  <c r="O53"/>
  <c r="Q53" s="1"/>
  <c r="R53" s="1"/>
  <c r="G53"/>
  <c r="H53" s="1"/>
  <c r="B53"/>
  <c r="A53"/>
  <c r="W52"/>
  <c r="Y52" s="1"/>
  <c r="O52"/>
  <c r="Q52" s="1"/>
  <c r="R52" s="1"/>
  <c r="G52"/>
  <c r="I52" s="1"/>
  <c r="B52"/>
  <c r="A52"/>
  <c r="W51"/>
  <c r="O51"/>
  <c r="P51" s="1"/>
  <c r="G51"/>
  <c r="H51" s="1"/>
  <c r="B51"/>
  <c r="A51"/>
  <c r="W50"/>
  <c r="Y50" s="1"/>
  <c r="P50"/>
  <c r="O50"/>
  <c r="Q50" s="1"/>
  <c r="R50" s="1"/>
  <c r="G50"/>
  <c r="I50" s="1"/>
  <c r="B50"/>
  <c r="A50"/>
  <c r="W49"/>
  <c r="R49"/>
  <c r="Q49"/>
  <c r="P49"/>
  <c r="O49"/>
  <c r="I49"/>
  <c r="J49" s="1"/>
  <c r="G49"/>
  <c r="H49" s="1"/>
  <c r="B49"/>
  <c r="A49"/>
  <c r="W48"/>
  <c r="Y48" s="1"/>
  <c r="P48"/>
  <c r="O48"/>
  <c r="Q48" s="1"/>
  <c r="R48" s="1"/>
  <c r="G48"/>
  <c r="I48" s="1"/>
  <c r="B48"/>
  <c r="A48"/>
  <c r="W47"/>
  <c r="P47"/>
  <c r="O47"/>
  <c r="Q47" s="1"/>
  <c r="R47" s="1"/>
  <c r="J47"/>
  <c r="I47"/>
  <c r="G47"/>
  <c r="H47" s="1"/>
  <c r="B47"/>
  <c r="A47"/>
  <c r="W46"/>
  <c r="Y46" s="1"/>
  <c r="O46"/>
  <c r="Q46" s="1"/>
  <c r="R46" s="1"/>
  <c r="G46"/>
  <c r="I46" s="1"/>
  <c r="B46"/>
  <c r="A46"/>
  <c r="W45"/>
  <c r="O45"/>
  <c r="P45" s="1"/>
  <c r="G45"/>
  <c r="H45" s="1"/>
  <c r="B45"/>
  <c r="A45"/>
  <c r="W44"/>
  <c r="Y44" s="1"/>
  <c r="O44"/>
  <c r="Q44" s="1"/>
  <c r="R44" s="1"/>
  <c r="G44"/>
  <c r="I44" s="1"/>
  <c r="B44"/>
  <c r="A44"/>
  <c r="W43"/>
  <c r="O43"/>
  <c r="Q43" s="1"/>
  <c r="R43" s="1"/>
  <c r="I43"/>
  <c r="G43"/>
  <c r="H43" s="1"/>
  <c r="B43"/>
  <c r="A43"/>
  <c r="X42"/>
  <c r="W42"/>
  <c r="Y42" s="1"/>
  <c r="O42"/>
  <c r="Q42" s="1"/>
  <c r="R42" s="1"/>
  <c r="G42"/>
  <c r="I42" s="1"/>
  <c r="B42"/>
  <c r="A42"/>
  <c r="W41"/>
  <c r="O41"/>
  <c r="Q41" s="1"/>
  <c r="R41" s="1"/>
  <c r="J41"/>
  <c r="AA41" s="1"/>
  <c r="AC41" s="1"/>
  <c r="I41"/>
  <c r="G41"/>
  <c r="H41" s="1"/>
  <c r="B41"/>
  <c r="A41"/>
  <c r="W40"/>
  <c r="Y40" s="1"/>
  <c r="O40"/>
  <c r="Q40" s="1"/>
  <c r="R40" s="1"/>
  <c r="G40"/>
  <c r="I40" s="1"/>
  <c r="B40"/>
  <c r="A40"/>
  <c r="W39"/>
  <c r="O39"/>
  <c r="P39" s="1"/>
  <c r="J39"/>
  <c r="AA39" s="1"/>
  <c r="AC39" s="1"/>
  <c r="G39"/>
  <c r="I39" s="1"/>
  <c r="B39"/>
  <c r="A39"/>
  <c r="W38"/>
  <c r="Y38" s="1"/>
  <c r="O38"/>
  <c r="Q38" s="1"/>
  <c r="R38" s="1"/>
  <c r="G38"/>
  <c r="I38" s="1"/>
  <c r="B38"/>
  <c r="A38"/>
  <c r="W37"/>
  <c r="O37"/>
  <c r="P37" s="1"/>
  <c r="J37"/>
  <c r="AA37" s="1"/>
  <c r="AC37" s="1"/>
  <c r="G37"/>
  <c r="I37" s="1"/>
  <c r="B37"/>
  <c r="A37"/>
  <c r="X36"/>
  <c r="W36"/>
  <c r="Y36" s="1"/>
  <c r="O36"/>
  <c r="Q36" s="1"/>
  <c r="R36" s="1"/>
  <c r="G36"/>
  <c r="I36" s="1"/>
  <c r="B36"/>
  <c r="A36"/>
  <c r="W35"/>
  <c r="O35"/>
  <c r="P35" s="1"/>
  <c r="J35"/>
  <c r="AA35" s="1"/>
  <c r="AC35" s="1"/>
  <c r="G35"/>
  <c r="I35" s="1"/>
  <c r="B35"/>
  <c r="A35"/>
  <c r="X34"/>
  <c r="W34"/>
  <c r="Y34" s="1"/>
  <c r="O34"/>
  <c r="Q34" s="1"/>
  <c r="R34" s="1"/>
  <c r="G34"/>
  <c r="I34" s="1"/>
  <c r="B34"/>
  <c r="A34"/>
  <c r="W33"/>
  <c r="O33"/>
  <c r="P33" s="1"/>
  <c r="J33"/>
  <c r="AA33" s="1"/>
  <c r="AC33" s="1"/>
  <c r="G33"/>
  <c r="I33" s="1"/>
  <c r="B33"/>
  <c r="A33"/>
  <c r="X32"/>
  <c r="W32"/>
  <c r="Y32" s="1"/>
  <c r="O32"/>
  <c r="Q32" s="1"/>
  <c r="R32" s="1"/>
  <c r="G32"/>
  <c r="I32" s="1"/>
  <c r="B32"/>
  <c r="A32"/>
  <c r="W31"/>
  <c r="O31"/>
  <c r="P31" s="1"/>
  <c r="J31"/>
  <c r="AA31" s="1"/>
  <c r="AC31" s="1"/>
  <c r="G31"/>
  <c r="I31" s="1"/>
  <c r="B31"/>
  <c r="A31"/>
  <c r="X30"/>
  <c r="W30"/>
  <c r="Y30" s="1"/>
  <c r="O30"/>
  <c r="Q30" s="1"/>
  <c r="R30" s="1"/>
  <c r="G30"/>
  <c r="I30" s="1"/>
  <c r="B30"/>
  <c r="A30"/>
  <c r="W29"/>
  <c r="O29"/>
  <c r="P29" s="1"/>
  <c r="J29"/>
  <c r="AA29" s="1"/>
  <c r="AC29" s="1"/>
  <c r="G29"/>
  <c r="I29" s="1"/>
  <c r="B29"/>
  <c r="A29"/>
  <c r="X28"/>
  <c r="W28"/>
  <c r="Y28" s="1"/>
  <c r="O28"/>
  <c r="Q28" s="1"/>
  <c r="R28" s="1"/>
  <c r="G28"/>
  <c r="I28" s="1"/>
  <c r="B28"/>
  <c r="A28"/>
  <c r="W27"/>
  <c r="O27"/>
  <c r="P27" s="1"/>
  <c r="J27"/>
  <c r="AA27" s="1"/>
  <c r="AC27" s="1"/>
  <c r="G27"/>
  <c r="I27" s="1"/>
  <c r="B27"/>
  <c r="A27"/>
  <c r="X26"/>
  <c r="W26"/>
  <c r="Y26" s="1"/>
  <c r="O26"/>
  <c r="Q26" s="1"/>
  <c r="R26" s="1"/>
  <c r="G26"/>
  <c r="I26" s="1"/>
  <c r="B26"/>
  <c r="A26"/>
  <c r="W25"/>
  <c r="O25"/>
  <c r="P25" s="1"/>
  <c r="J25"/>
  <c r="AA25" s="1"/>
  <c r="AC25" s="1"/>
  <c r="G25"/>
  <c r="I25" s="1"/>
  <c r="B25"/>
  <c r="A25"/>
  <c r="X24"/>
  <c r="W24"/>
  <c r="Y24" s="1"/>
  <c r="O24"/>
  <c r="Q24" s="1"/>
  <c r="R24" s="1"/>
  <c r="G24"/>
  <c r="I24" s="1"/>
  <c r="B24"/>
  <c r="A24"/>
  <c r="W23"/>
  <c r="O23"/>
  <c r="P23" s="1"/>
  <c r="G23"/>
  <c r="I23" s="1"/>
  <c r="J23" s="1"/>
  <c r="AA23" s="1"/>
  <c r="AC23" s="1"/>
  <c r="B23"/>
  <c r="A23"/>
  <c r="X22"/>
  <c r="W22"/>
  <c r="Y22" s="1"/>
  <c r="O22"/>
  <c r="Q22" s="1"/>
  <c r="R22" s="1"/>
  <c r="G22"/>
  <c r="I22" s="1"/>
  <c r="B22"/>
  <c r="A22"/>
  <c r="W21"/>
  <c r="O21"/>
  <c r="P21" s="1"/>
  <c r="G21"/>
  <c r="I21" s="1"/>
  <c r="J21" s="1"/>
  <c r="AA21" s="1"/>
  <c r="AC21" s="1"/>
  <c r="B21"/>
  <c r="A21"/>
  <c r="X20"/>
  <c r="W20"/>
  <c r="Y20" s="1"/>
  <c r="O20"/>
  <c r="Q20" s="1"/>
  <c r="R20" s="1"/>
  <c r="G20"/>
  <c r="I20" s="1"/>
  <c r="B20"/>
  <c r="A20"/>
  <c r="W19"/>
  <c r="O19"/>
  <c r="P19" s="1"/>
  <c r="G19"/>
  <c r="I19" s="1"/>
  <c r="J19" s="1"/>
  <c r="AA19" s="1"/>
  <c r="AC19" s="1"/>
  <c r="B19"/>
  <c r="A19"/>
  <c r="X18"/>
  <c r="W18"/>
  <c r="Y18" s="1"/>
  <c r="O18"/>
  <c r="Q18" s="1"/>
  <c r="R18" s="1"/>
  <c r="G18"/>
  <c r="I18" s="1"/>
  <c r="B18"/>
  <c r="A18"/>
  <c r="W17"/>
  <c r="O17"/>
  <c r="P17" s="1"/>
  <c r="G17"/>
  <c r="I17" s="1"/>
  <c r="J17" s="1"/>
  <c r="AA17" s="1"/>
  <c r="AC17" s="1"/>
  <c r="B17"/>
  <c r="A17"/>
  <c r="X16"/>
  <c r="W16"/>
  <c r="Y16" s="1"/>
  <c r="O16"/>
  <c r="Q16" s="1"/>
  <c r="R16" s="1"/>
  <c r="G16"/>
  <c r="I16" s="1"/>
  <c r="B16"/>
  <c r="A16"/>
  <c r="W15"/>
  <c r="O15"/>
  <c r="P15" s="1"/>
  <c r="G15"/>
  <c r="I15" s="1"/>
  <c r="J15" s="1"/>
  <c r="AA15" s="1"/>
  <c r="AC15" s="1"/>
  <c r="B15"/>
  <c r="A15"/>
  <c r="X14"/>
  <c r="W14"/>
  <c r="Y14" s="1"/>
  <c r="O14"/>
  <c r="Q14" s="1"/>
  <c r="R14" s="1"/>
  <c r="G14"/>
  <c r="I14" s="1"/>
  <c r="B14"/>
  <c r="A14"/>
  <c r="W13"/>
  <c r="O13"/>
  <c r="P13" s="1"/>
  <c r="G13"/>
  <c r="I13" s="1"/>
  <c r="J13" s="1"/>
  <c r="AA13" s="1"/>
  <c r="AC13" s="1"/>
  <c r="B13"/>
  <c r="A13"/>
  <c r="X12"/>
  <c r="W12"/>
  <c r="Y12" s="1"/>
  <c r="O12"/>
  <c r="Q12" s="1"/>
  <c r="R12" s="1"/>
  <c r="G12"/>
  <c r="I12" s="1"/>
  <c r="B12"/>
  <c r="A12"/>
  <c r="W11"/>
  <c r="O11"/>
  <c r="P11" s="1"/>
  <c r="G11"/>
  <c r="I11" s="1"/>
  <c r="J11" s="1"/>
  <c r="AA11" s="1"/>
  <c r="AC11" s="1"/>
  <c r="B11"/>
  <c r="A11"/>
  <c r="X10"/>
  <c r="W10"/>
  <c r="Y10" s="1"/>
  <c r="O10"/>
  <c r="Q10" s="1"/>
  <c r="R10" s="1"/>
  <c r="G10"/>
  <c r="I10" s="1"/>
  <c r="B10"/>
  <c r="A10"/>
  <c r="W9"/>
  <c r="O9"/>
  <c r="P9" s="1"/>
  <c r="G9"/>
  <c r="I9" s="1"/>
  <c r="J9" s="1"/>
  <c r="AA9" s="1"/>
  <c r="AC9" s="1"/>
  <c r="B9"/>
  <c r="A9"/>
  <c r="X8"/>
  <c r="W8"/>
  <c r="Y8" s="1"/>
  <c r="O8"/>
  <c r="Q8" s="1"/>
  <c r="R8" s="1"/>
  <c r="G8"/>
  <c r="I8" s="1"/>
  <c r="B8"/>
  <c r="A8"/>
  <c r="V7"/>
  <c r="U7"/>
  <c r="T7"/>
  <c r="N7"/>
  <c r="M7"/>
  <c r="L7"/>
  <c r="F7"/>
  <c r="E7"/>
  <c r="D7"/>
  <c r="A6"/>
  <c r="A3"/>
  <c r="A1"/>
  <c r="W77" i="32"/>
  <c r="O77"/>
  <c r="G77"/>
  <c r="B77"/>
  <c r="A77"/>
  <c r="W76"/>
  <c r="O76"/>
  <c r="P76" s="1"/>
  <c r="G76"/>
  <c r="B76"/>
  <c r="A76"/>
  <c r="W75"/>
  <c r="O75"/>
  <c r="G75"/>
  <c r="B75"/>
  <c r="A75"/>
  <c r="W74"/>
  <c r="O74"/>
  <c r="Q74" s="1"/>
  <c r="R74" s="1"/>
  <c r="H74"/>
  <c r="G74"/>
  <c r="B74"/>
  <c r="A74"/>
  <c r="W73"/>
  <c r="O73"/>
  <c r="G73"/>
  <c r="B73"/>
  <c r="A73"/>
  <c r="Y72"/>
  <c r="Z72" s="1"/>
  <c r="W72"/>
  <c r="X72" s="1"/>
  <c r="P72"/>
  <c r="O72"/>
  <c r="Q72" s="1"/>
  <c r="R72" s="1"/>
  <c r="H72"/>
  <c r="G72"/>
  <c r="B72"/>
  <c r="A72"/>
  <c r="W71"/>
  <c r="O71"/>
  <c r="G71"/>
  <c r="B71"/>
  <c r="A71"/>
  <c r="W70"/>
  <c r="O70"/>
  <c r="Q70" s="1"/>
  <c r="R70" s="1"/>
  <c r="G70"/>
  <c r="I70" s="1"/>
  <c r="J70" s="1"/>
  <c r="AA70" s="1"/>
  <c r="B70"/>
  <c r="A70"/>
  <c r="W69"/>
  <c r="O69"/>
  <c r="G69"/>
  <c r="B69"/>
  <c r="A69"/>
  <c r="W68"/>
  <c r="X68" s="1"/>
  <c r="O68"/>
  <c r="Q68" s="1"/>
  <c r="R68" s="1"/>
  <c r="G68"/>
  <c r="H68" s="1"/>
  <c r="B68"/>
  <c r="A68"/>
  <c r="W67"/>
  <c r="O67"/>
  <c r="G67"/>
  <c r="B67"/>
  <c r="A67"/>
  <c r="W66"/>
  <c r="O66"/>
  <c r="P66" s="1"/>
  <c r="G66"/>
  <c r="I66" s="1"/>
  <c r="B66"/>
  <c r="A66"/>
  <c r="W65"/>
  <c r="O65"/>
  <c r="G65"/>
  <c r="B65"/>
  <c r="A65"/>
  <c r="Y64"/>
  <c r="W64"/>
  <c r="X64" s="1"/>
  <c r="O64"/>
  <c r="P64" s="1"/>
  <c r="G64"/>
  <c r="I64" s="1"/>
  <c r="B64"/>
  <c r="A64"/>
  <c r="W63"/>
  <c r="O63"/>
  <c r="G63"/>
  <c r="B63"/>
  <c r="A63"/>
  <c r="W62"/>
  <c r="O62"/>
  <c r="Q62" s="1"/>
  <c r="R62" s="1"/>
  <c r="G62"/>
  <c r="I62" s="1"/>
  <c r="B62"/>
  <c r="A62"/>
  <c r="W61"/>
  <c r="O61"/>
  <c r="G61"/>
  <c r="B61"/>
  <c r="A61"/>
  <c r="Y60"/>
  <c r="W60"/>
  <c r="X60" s="1"/>
  <c r="P60"/>
  <c r="O60"/>
  <c r="Q60" s="1"/>
  <c r="R60" s="1"/>
  <c r="G60"/>
  <c r="I60" s="1"/>
  <c r="B60"/>
  <c r="A60"/>
  <c r="W59"/>
  <c r="O59"/>
  <c r="G59"/>
  <c r="B59"/>
  <c r="A59"/>
  <c r="W58"/>
  <c r="O58"/>
  <c r="Q58" s="1"/>
  <c r="R58" s="1"/>
  <c r="I58"/>
  <c r="H58"/>
  <c r="G58"/>
  <c r="J58" s="1"/>
  <c r="B58"/>
  <c r="A58"/>
  <c r="W57"/>
  <c r="O57"/>
  <c r="G57"/>
  <c r="B57"/>
  <c r="A57"/>
  <c r="W56"/>
  <c r="X56" s="1"/>
  <c r="O56"/>
  <c r="Q56" s="1"/>
  <c r="R56" s="1"/>
  <c r="G56"/>
  <c r="B56"/>
  <c r="A56"/>
  <c r="W55"/>
  <c r="O55"/>
  <c r="G55"/>
  <c r="B55"/>
  <c r="A55"/>
  <c r="W54"/>
  <c r="O54"/>
  <c r="Q54" s="1"/>
  <c r="R54" s="1"/>
  <c r="H54"/>
  <c r="G54"/>
  <c r="B54"/>
  <c r="A54"/>
  <c r="W53"/>
  <c r="O53"/>
  <c r="G53"/>
  <c r="B53"/>
  <c r="A53"/>
  <c r="W52"/>
  <c r="X52" s="1"/>
  <c r="O52"/>
  <c r="Q52" s="1"/>
  <c r="R52" s="1"/>
  <c r="H52"/>
  <c r="G52"/>
  <c r="B52"/>
  <c r="A52"/>
  <c r="W51"/>
  <c r="O51"/>
  <c r="G51"/>
  <c r="B51"/>
  <c r="A51"/>
  <c r="W50"/>
  <c r="X50" s="1"/>
  <c r="P50"/>
  <c r="O50"/>
  <c r="Q50" s="1"/>
  <c r="R50" s="1"/>
  <c r="G50"/>
  <c r="B50"/>
  <c r="A50"/>
  <c r="W49"/>
  <c r="Y49" s="1"/>
  <c r="Z49" s="1"/>
  <c r="O49"/>
  <c r="G49"/>
  <c r="B49"/>
  <c r="A49"/>
  <c r="W48"/>
  <c r="Y48" s="1"/>
  <c r="Z48" s="1"/>
  <c r="O48"/>
  <c r="Q48" s="1"/>
  <c r="G48"/>
  <c r="B48"/>
  <c r="A48"/>
  <c r="W47"/>
  <c r="O47"/>
  <c r="H47"/>
  <c r="G47"/>
  <c r="I47" s="1"/>
  <c r="B47"/>
  <c r="A47"/>
  <c r="W46"/>
  <c r="Y46" s="1"/>
  <c r="Z46" s="1"/>
  <c r="Q46"/>
  <c r="O46"/>
  <c r="I46"/>
  <c r="H46"/>
  <c r="G46"/>
  <c r="B46"/>
  <c r="A46"/>
  <c r="W45"/>
  <c r="O45"/>
  <c r="Q45" s="1"/>
  <c r="G45"/>
  <c r="I45" s="1"/>
  <c r="B45"/>
  <c r="A45"/>
  <c r="W44"/>
  <c r="O44"/>
  <c r="H44"/>
  <c r="G44"/>
  <c r="B44"/>
  <c r="A44"/>
  <c r="W43"/>
  <c r="O43"/>
  <c r="G43"/>
  <c r="B43"/>
  <c r="A43"/>
  <c r="W42"/>
  <c r="Y42" s="1"/>
  <c r="Z42" s="1"/>
  <c r="O42"/>
  <c r="P42" s="1"/>
  <c r="G42"/>
  <c r="B42"/>
  <c r="A42"/>
  <c r="W41"/>
  <c r="X41" s="1"/>
  <c r="O41"/>
  <c r="Q41" s="1"/>
  <c r="R41" s="1"/>
  <c r="G41"/>
  <c r="H41" s="1"/>
  <c r="B41"/>
  <c r="A41"/>
  <c r="W40"/>
  <c r="O40"/>
  <c r="Q40" s="1"/>
  <c r="I40"/>
  <c r="G40"/>
  <c r="H40" s="1"/>
  <c r="B40"/>
  <c r="A40"/>
  <c r="W39"/>
  <c r="O39"/>
  <c r="Q39" s="1"/>
  <c r="R39" s="1"/>
  <c r="G39"/>
  <c r="B39"/>
  <c r="A39"/>
  <c r="W38"/>
  <c r="O38"/>
  <c r="P38" s="1"/>
  <c r="G38"/>
  <c r="H38" s="1"/>
  <c r="B38"/>
  <c r="A38"/>
  <c r="W37"/>
  <c r="O37"/>
  <c r="P37" s="1"/>
  <c r="I37"/>
  <c r="H37"/>
  <c r="G37"/>
  <c r="B37"/>
  <c r="A37"/>
  <c r="W36"/>
  <c r="X36" s="1"/>
  <c r="O36"/>
  <c r="G36"/>
  <c r="H36" s="1"/>
  <c r="B36"/>
  <c r="A36"/>
  <c r="W35"/>
  <c r="O35"/>
  <c r="Q35" s="1"/>
  <c r="R35" s="1"/>
  <c r="G35"/>
  <c r="B35"/>
  <c r="A35"/>
  <c r="W34"/>
  <c r="X34" s="1"/>
  <c r="O34"/>
  <c r="P34" s="1"/>
  <c r="G34"/>
  <c r="B34"/>
  <c r="A34"/>
  <c r="W33"/>
  <c r="O33"/>
  <c r="G33"/>
  <c r="B33"/>
  <c r="A33"/>
  <c r="W32"/>
  <c r="X32" s="1"/>
  <c r="O32"/>
  <c r="P32" s="1"/>
  <c r="G32"/>
  <c r="H32" s="1"/>
  <c r="B32"/>
  <c r="A32"/>
  <c r="W31"/>
  <c r="O31"/>
  <c r="Q31" s="1"/>
  <c r="R31" s="1"/>
  <c r="G31"/>
  <c r="I31" s="1"/>
  <c r="B31"/>
  <c r="A31"/>
  <c r="W30"/>
  <c r="O30"/>
  <c r="P30" s="1"/>
  <c r="G30"/>
  <c r="B30"/>
  <c r="A30"/>
  <c r="W29"/>
  <c r="O29"/>
  <c r="P29" s="1"/>
  <c r="H29"/>
  <c r="G29"/>
  <c r="I29" s="1"/>
  <c r="B29"/>
  <c r="A29"/>
  <c r="W28"/>
  <c r="X28" s="1"/>
  <c r="O28"/>
  <c r="G28"/>
  <c r="H28" s="1"/>
  <c r="B28"/>
  <c r="A28"/>
  <c r="W27"/>
  <c r="O27"/>
  <c r="Q27" s="1"/>
  <c r="R27" s="1"/>
  <c r="G27"/>
  <c r="B27"/>
  <c r="A27"/>
  <c r="W26"/>
  <c r="O26"/>
  <c r="P26" s="1"/>
  <c r="G26"/>
  <c r="B26"/>
  <c r="A26"/>
  <c r="W25"/>
  <c r="O25"/>
  <c r="P25" s="1"/>
  <c r="G25"/>
  <c r="B25"/>
  <c r="A25"/>
  <c r="W24"/>
  <c r="X24" s="1"/>
  <c r="O24"/>
  <c r="G24"/>
  <c r="H24" s="1"/>
  <c r="B24"/>
  <c r="A24"/>
  <c r="W23"/>
  <c r="Q23"/>
  <c r="R23" s="1"/>
  <c r="P23"/>
  <c r="O23"/>
  <c r="G23"/>
  <c r="B23"/>
  <c r="A23"/>
  <c r="W22"/>
  <c r="O22"/>
  <c r="P22" s="1"/>
  <c r="G22"/>
  <c r="B22"/>
  <c r="A22"/>
  <c r="W21"/>
  <c r="Y21" s="1"/>
  <c r="O21"/>
  <c r="P21" s="1"/>
  <c r="G21"/>
  <c r="I21" s="1"/>
  <c r="B21"/>
  <c r="A21"/>
  <c r="W20"/>
  <c r="Y20" s="1"/>
  <c r="O20"/>
  <c r="P20" s="1"/>
  <c r="G20"/>
  <c r="B20"/>
  <c r="A20"/>
  <c r="W19"/>
  <c r="O19"/>
  <c r="P19" s="1"/>
  <c r="G19"/>
  <c r="B19"/>
  <c r="A19"/>
  <c r="W18"/>
  <c r="O18"/>
  <c r="P18" s="1"/>
  <c r="G18"/>
  <c r="B18"/>
  <c r="A18"/>
  <c r="Y17"/>
  <c r="W17"/>
  <c r="O17"/>
  <c r="P17" s="1"/>
  <c r="G17"/>
  <c r="I17" s="1"/>
  <c r="B17"/>
  <c r="A17"/>
  <c r="W16"/>
  <c r="Y16" s="1"/>
  <c r="O16"/>
  <c r="P16" s="1"/>
  <c r="G16"/>
  <c r="B16"/>
  <c r="A16"/>
  <c r="W15"/>
  <c r="O15"/>
  <c r="P15" s="1"/>
  <c r="G15"/>
  <c r="B15"/>
  <c r="A15"/>
  <c r="W14"/>
  <c r="O14"/>
  <c r="P14" s="1"/>
  <c r="G14"/>
  <c r="B14"/>
  <c r="A14"/>
  <c r="W13"/>
  <c r="Y13" s="1"/>
  <c r="O13"/>
  <c r="P13" s="1"/>
  <c r="G13"/>
  <c r="I13" s="1"/>
  <c r="B13"/>
  <c r="A13"/>
  <c r="W12"/>
  <c r="Y12" s="1"/>
  <c r="O12"/>
  <c r="P12" s="1"/>
  <c r="G12"/>
  <c r="B12"/>
  <c r="A12"/>
  <c r="W11"/>
  <c r="O11"/>
  <c r="P11" s="1"/>
  <c r="G11"/>
  <c r="B11"/>
  <c r="A11"/>
  <c r="W10"/>
  <c r="O10"/>
  <c r="P10" s="1"/>
  <c r="G10"/>
  <c r="B10"/>
  <c r="A10"/>
  <c r="Y9"/>
  <c r="W9"/>
  <c r="O9"/>
  <c r="Q9" s="1"/>
  <c r="R9" s="1"/>
  <c r="G9"/>
  <c r="B9"/>
  <c r="A9"/>
  <c r="W8"/>
  <c r="X8" s="1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31"/>
  <c r="Z77" s="1"/>
  <c r="O77"/>
  <c r="Q77" s="1"/>
  <c r="R77" s="1"/>
  <c r="G77"/>
  <c r="J77" s="1"/>
  <c r="AA77" s="1"/>
  <c r="AC77" s="1"/>
  <c r="B77"/>
  <c r="A77"/>
  <c r="W76"/>
  <c r="X76" s="1"/>
  <c r="O76"/>
  <c r="P76" s="1"/>
  <c r="G76"/>
  <c r="H76" s="1"/>
  <c r="B76"/>
  <c r="A76"/>
  <c r="W75"/>
  <c r="Z75" s="1"/>
  <c r="O75"/>
  <c r="Q75" s="1"/>
  <c r="R75" s="1"/>
  <c r="G75"/>
  <c r="J75" s="1"/>
  <c r="AA75" s="1"/>
  <c r="AC75" s="1"/>
  <c r="B75"/>
  <c r="A75"/>
  <c r="W74"/>
  <c r="X74" s="1"/>
  <c r="O74"/>
  <c r="P74" s="1"/>
  <c r="G74"/>
  <c r="H74" s="1"/>
  <c r="B74"/>
  <c r="A74"/>
  <c r="W73"/>
  <c r="Z73" s="1"/>
  <c r="O73"/>
  <c r="Q73" s="1"/>
  <c r="R73" s="1"/>
  <c r="G73"/>
  <c r="J73" s="1"/>
  <c r="AA73" s="1"/>
  <c r="AC73" s="1"/>
  <c r="B73"/>
  <c r="A73"/>
  <c r="Y72"/>
  <c r="W72"/>
  <c r="X72" s="1"/>
  <c r="R72"/>
  <c r="O72"/>
  <c r="P72" s="1"/>
  <c r="G72"/>
  <c r="H72" s="1"/>
  <c r="B72"/>
  <c r="A72"/>
  <c r="W71"/>
  <c r="Z71" s="1"/>
  <c r="P71"/>
  <c r="O71"/>
  <c r="Q71" s="1"/>
  <c r="R71" s="1"/>
  <c r="G71"/>
  <c r="J71" s="1"/>
  <c r="AA71" s="1"/>
  <c r="AC71" s="1"/>
  <c r="B71"/>
  <c r="A71"/>
  <c r="Z70"/>
  <c r="W70"/>
  <c r="X70" s="1"/>
  <c r="O70"/>
  <c r="P70" s="1"/>
  <c r="G70"/>
  <c r="H70" s="1"/>
  <c r="B70"/>
  <c r="A70"/>
  <c r="W69"/>
  <c r="Z69" s="1"/>
  <c r="O69"/>
  <c r="Q69" s="1"/>
  <c r="R69" s="1"/>
  <c r="G69"/>
  <c r="J69" s="1"/>
  <c r="AA69" s="1"/>
  <c r="AC69" s="1"/>
  <c r="B69"/>
  <c r="A69"/>
  <c r="Y68"/>
  <c r="W68"/>
  <c r="X68" s="1"/>
  <c r="Q68"/>
  <c r="O68"/>
  <c r="P68" s="1"/>
  <c r="G68"/>
  <c r="H68" s="1"/>
  <c r="B68"/>
  <c r="A68"/>
  <c r="W67"/>
  <c r="Z67" s="1"/>
  <c r="O67"/>
  <c r="Q67" s="1"/>
  <c r="R67" s="1"/>
  <c r="G67"/>
  <c r="J67" s="1"/>
  <c r="AA67" s="1"/>
  <c r="AC67" s="1"/>
  <c r="B67"/>
  <c r="A67"/>
  <c r="W66"/>
  <c r="X66" s="1"/>
  <c r="R66"/>
  <c r="Q66"/>
  <c r="O66"/>
  <c r="P66" s="1"/>
  <c r="J66"/>
  <c r="AA66" s="1"/>
  <c r="AC66" s="1"/>
  <c r="G66"/>
  <c r="H66" s="1"/>
  <c r="B66"/>
  <c r="A66"/>
  <c r="W65"/>
  <c r="Z65" s="1"/>
  <c r="P65"/>
  <c r="O65"/>
  <c r="Q65" s="1"/>
  <c r="R65" s="1"/>
  <c r="G65"/>
  <c r="J65" s="1"/>
  <c r="AA65" s="1"/>
  <c r="AC65" s="1"/>
  <c r="B65"/>
  <c r="A65"/>
  <c r="W64"/>
  <c r="X64" s="1"/>
  <c r="O64"/>
  <c r="P64" s="1"/>
  <c r="G64"/>
  <c r="H64" s="1"/>
  <c r="B64"/>
  <c r="A64"/>
  <c r="X63"/>
  <c r="W63"/>
  <c r="Z63" s="1"/>
  <c r="O63"/>
  <c r="Q63" s="1"/>
  <c r="R63" s="1"/>
  <c r="G63"/>
  <c r="J63" s="1"/>
  <c r="AA63" s="1"/>
  <c r="AC63" s="1"/>
  <c r="B63"/>
  <c r="A63"/>
  <c r="W62"/>
  <c r="X62" s="1"/>
  <c r="R62"/>
  <c r="O62"/>
  <c r="P62" s="1"/>
  <c r="G62"/>
  <c r="H62" s="1"/>
  <c r="B62"/>
  <c r="A62"/>
  <c r="W61"/>
  <c r="Z61" s="1"/>
  <c r="P61"/>
  <c r="O61"/>
  <c r="Q61" s="1"/>
  <c r="R61" s="1"/>
  <c r="G61"/>
  <c r="J61" s="1"/>
  <c r="AA61" s="1"/>
  <c r="AC61" s="1"/>
  <c r="B61"/>
  <c r="A61"/>
  <c r="Z60"/>
  <c r="Y60"/>
  <c r="W60"/>
  <c r="X60" s="1"/>
  <c r="O60"/>
  <c r="P60" s="1"/>
  <c r="G60"/>
  <c r="H60" s="1"/>
  <c r="B60"/>
  <c r="A60"/>
  <c r="W59"/>
  <c r="Z59" s="1"/>
  <c r="O59"/>
  <c r="G59"/>
  <c r="B59"/>
  <c r="A59"/>
  <c r="Z58"/>
  <c r="W58"/>
  <c r="X58" s="1"/>
  <c r="O58"/>
  <c r="P58" s="1"/>
  <c r="J58"/>
  <c r="G58"/>
  <c r="H58" s="1"/>
  <c r="B58"/>
  <c r="A58"/>
  <c r="W57"/>
  <c r="O57"/>
  <c r="G57"/>
  <c r="B57"/>
  <c r="A57"/>
  <c r="W56"/>
  <c r="X56" s="1"/>
  <c r="O56"/>
  <c r="G56"/>
  <c r="H56" s="1"/>
  <c r="B56"/>
  <c r="A56"/>
  <c r="W55"/>
  <c r="O55"/>
  <c r="Q55" s="1"/>
  <c r="R55" s="1"/>
  <c r="G55"/>
  <c r="J55" s="1"/>
  <c r="B55"/>
  <c r="A55"/>
  <c r="W54"/>
  <c r="X54" s="1"/>
  <c r="Q54"/>
  <c r="R54" s="1"/>
  <c r="O54"/>
  <c r="P54" s="1"/>
  <c r="G54"/>
  <c r="B54"/>
  <c r="A54"/>
  <c r="W53"/>
  <c r="Z53" s="1"/>
  <c r="O53"/>
  <c r="Q53" s="1"/>
  <c r="R53" s="1"/>
  <c r="J53"/>
  <c r="G53"/>
  <c r="I53" s="1"/>
  <c r="B53"/>
  <c r="A53"/>
  <c r="W52"/>
  <c r="Y52" s="1"/>
  <c r="O52"/>
  <c r="Q52" s="1"/>
  <c r="R52" s="1"/>
  <c r="J52"/>
  <c r="G52"/>
  <c r="I52" s="1"/>
  <c r="B52"/>
  <c r="A52"/>
  <c r="W51"/>
  <c r="Y51" s="1"/>
  <c r="O51"/>
  <c r="Q51" s="1"/>
  <c r="R51" s="1"/>
  <c r="G51"/>
  <c r="J51" s="1"/>
  <c r="B51"/>
  <c r="A51"/>
  <c r="W50"/>
  <c r="Y50" s="1"/>
  <c r="O50"/>
  <c r="Q50" s="1"/>
  <c r="R50" s="1"/>
  <c r="G50"/>
  <c r="I50" s="1"/>
  <c r="B50"/>
  <c r="A50"/>
  <c r="W49"/>
  <c r="Y49" s="1"/>
  <c r="P49"/>
  <c r="O49"/>
  <c r="Q49" s="1"/>
  <c r="R49" s="1"/>
  <c r="G49"/>
  <c r="I49" s="1"/>
  <c r="B49"/>
  <c r="A49"/>
  <c r="W48"/>
  <c r="Y48" s="1"/>
  <c r="O48"/>
  <c r="Q48" s="1"/>
  <c r="R48" s="1"/>
  <c r="G48"/>
  <c r="I48" s="1"/>
  <c r="B48"/>
  <c r="A48"/>
  <c r="W47"/>
  <c r="Y47" s="1"/>
  <c r="Q47"/>
  <c r="R47" s="1"/>
  <c r="P47"/>
  <c r="O47"/>
  <c r="G47"/>
  <c r="J47" s="1"/>
  <c r="B47"/>
  <c r="A47"/>
  <c r="W46"/>
  <c r="Y46" s="1"/>
  <c r="O46"/>
  <c r="Q46" s="1"/>
  <c r="R46" s="1"/>
  <c r="G46"/>
  <c r="I46" s="1"/>
  <c r="B46"/>
  <c r="A46"/>
  <c r="Z45"/>
  <c r="X45"/>
  <c r="W45"/>
  <c r="Y45" s="1"/>
  <c r="O45"/>
  <c r="Q45" s="1"/>
  <c r="R45" s="1"/>
  <c r="I45"/>
  <c r="G45"/>
  <c r="J45" s="1"/>
  <c r="B45"/>
  <c r="A45"/>
  <c r="W44"/>
  <c r="Y44" s="1"/>
  <c r="O44"/>
  <c r="G44"/>
  <c r="J44" s="1"/>
  <c r="B44"/>
  <c r="A44"/>
  <c r="Z43"/>
  <c r="X43"/>
  <c r="W43"/>
  <c r="Y43" s="1"/>
  <c r="O43"/>
  <c r="Q43" s="1"/>
  <c r="R43" s="1"/>
  <c r="J43"/>
  <c r="G43"/>
  <c r="I43" s="1"/>
  <c r="B43"/>
  <c r="A43"/>
  <c r="W42"/>
  <c r="O42"/>
  <c r="G42"/>
  <c r="B42"/>
  <c r="A42"/>
  <c r="W41"/>
  <c r="X41" s="1"/>
  <c r="O41"/>
  <c r="Q41" s="1"/>
  <c r="R41" s="1"/>
  <c r="G41"/>
  <c r="J41" s="1"/>
  <c r="B41"/>
  <c r="A41"/>
  <c r="W40"/>
  <c r="Z40" s="1"/>
  <c r="O40"/>
  <c r="J40"/>
  <c r="G40"/>
  <c r="B40"/>
  <c r="A40"/>
  <c r="Z39"/>
  <c r="Y39"/>
  <c r="X39"/>
  <c r="W39"/>
  <c r="O39"/>
  <c r="Q39" s="1"/>
  <c r="R39" s="1"/>
  <c r="I39"/>
  <c r="H39"/>
  <c r="G39"/>
  <c r="J39" s="1"/>
  <c r="B39"/>
  <c r="A39"/>
  <c r="W38"/>
  <c r="O38"/>
  <c r="G38"/>
  <c r="B38"/>
  <c r="A38"/>
  <c r="W37"/>
  <c r="Y37" s="1"/>
  <c r="O37"/>
  <c r="Q37" s="1"/>
  <c r="R37" s="1"/>
  <c r="I37"/>
  <c r="G37"/>
  <c r="J37" s="1"/>
  <c r="B37"/>
  <c r="A37"/>
  <c r="W36"/>
  <c r="Z36" s="1"/>
  <c r="O36"/>
  <c r="G36"/>
  <c r="J36" s="1"/>
  <c r="B36"/>
  <c r="A36"/>
  <c r="X35"/>
  <c r="W35"/>
  <c r="Y35" s="1"/>
  <c r="O35"/>
  <c r="Q35" s="1"/>
  <c r="R35" s="1"/>
  <c r="J35"/>
  <c r="G35"/>
  <c r="I35" s="1"/>
  <c r="B35"/>
  <c r="A35"/>
  <c r="W34"/>
  <c r="O34"/>
  <c r="G34"/>
  <c r="B34"/>
  <c r="A34"/>
  <c r="Z33"/>
  <c r="W33"/>
  <c r="Y33" s="1"/>
  <c r="O33"/>
  <c r="Q33" s="1"/>
  <c r="R33" s="1"/>
  <c r="G33"/>
  <c r="J33" s="1"/>
  <c r="B33"/>
  <c r="A33"/>
  <c r="W32"/>
  <c r="Z32" s="1"/>
  <c r="O32"/>
  <c r="J32"/>
  <c r="G32"/>
  <c r="B32"/>
  <c r="A32"/>
  <c r="X31"/>
  <c r="W31"/>
  <c r="Y31" s="1"/>
  <c r="O31"/>
  <c r="Q31" s="1"/>
  <c r="R31" s="1"/>
  <c r="I31"/>
  <c r="H31"/>
  <c r="G31"/>
  <c r="J31" s="1"/>
  <c r="B31"/>
  <c r="A31"/>
  <c r="W30"/>
  <c r="O30"/>
  <c r="G30"/>
  <c r="B30"/>
  <c r="A30"/>
  <c r="W29"/>
  <c r="Y29" s="1"/>
  <c r="O29"/>
  <c r="Q29" s="1"/>
  <c r="R29" s="1"/>
  <c r="I29"/>
  <c r="G29"/>
  <c r="J29" s="1"/>
  <c r="B29"/>
  <c r="A29"/>
  <c r="W28"/>
  <c r="Z28" s="1"/>
  <c r="O28"/>
  <c r="G28"/>
  <c r="J28" s="1"/>
  <c r="B28"/>
  <c r="A28"/>
  <c r="W27"/>
  <c r="Y27" s="1"/>
  <c r="O27"/>
  <c r="Q27" s="1"/>
  <c r="R27" s="1"/>
  <c r="J27"/>
  <c r="G27"/>
  <c r="I27" s="1"/>
  <c r="B27"/>
  <c r="A27"/>
  <c r="W26"/>
  <c r="O26"/>
  <c r="G26"/>
  <c r="B26"/>
  <c r="A26"/>
  <c r="Z25"/>
  <c r="Y25"/>
  <c r="X25"/>
  <c r="W25"/>
  <c r="O25"/>
  <c r="Q25" s="1"/>
  <c r="R25" s="1"/>
  <c r="G25"/>
  <c r="J25" s="1"/>
  <c r="B25"/>
  <c r="A25"/>
  <c r="W24"/>
  <c r="Y24" s="1"/>
  <c r="O24"/>
  <c r="Q24" s="1"/>
  <c r="G24"/>
  <c r="I24" s="1"/>
  <c r="B24"/>
  <c r="A24"/>
  <c r="W23"/>
  <c r="Z23" s="1"/>
  <c r="Q23"/>
  <c r="R23" s="1"/>
  <c r="P23"/>
  <c r="O23"/>
  <c r="G23"/>
  <c r="J23" s="1"/>
  <c r="AA23" s="1"/>
  <c r="B23"/>
  <c r="A23"/>
  <c r="W22"/>
  <c r="Y22" s="1"/>
  <c r="O22"/>
  <c r="Q22" s="1"/>
  <c r="R22" s="1"/>
  <c r="G22"/>
  <c r="I22" s="1"/>
  <c r="B22"/>
  <c r="A22"/>
  <c r="Z21"/>
  <c r="X21"/>
  <c r="W21"/>
  <c r="Y21" s="1"/>
  <c r="O21"/>
  <c r="Q21" s="1"/>
  <c r="R21" s="1"/>
  <c r="G21"/>
  <c r="I21" s="1"/>
  <c r="B21"/>
  <c r="A21"/>
  <c r="W20"/>
  <c r="Y20" s="1"/>
  <c r="O20"/>
  <c r="Q20" s="1"/>
  <c r="R20" s="1"/>
  <c r="G20"/>
  <c r="I20" s="1"/>
  <c r="B20"/>
  <c r="A20"/>
  <c r="W19"/>
  <c r="Z19" s="1"/>
  <c r="O19"/>
  <c r="R19" s="1"/>
  <c r="G19"/>
  <c r="J19" s="1"/>
  <c r="AA19" s="1"/>
  <c r="AC19" s="1"/>
  <c r="B19"/>
  <c r="A19"/>
  <c r="W18"/>
  <c r="Y18" s="1"/>
  <c r="O18"/>
  <c r="Q18" s="1"/>
  <c r="G18"/>
  <c r="I18" s="1"/>
  <c r="B18"/>
  <c r="A18"/>
  <c r="Y17"/>
  <c r="X17"/>
  <c r="W17"/>
  <c r="Z17" s="1"/>
  <c r="Q17"/>
  <c r="R17" s="1"/>
  <c r="P17"/>
  <c r="O17"/>
  <c r="G17"/>
  <c r="I17" s="1"/>
  <c r="B17"/>
  <c r="A17"/>
  <c r="W16"/>
  <c r="Y16" s="1"/>
  <c r="O16"/>
  <c r="Q16" s="1"/>
  <c r="G16"/>
  <c r="I16" s="1"/>
  <c r="B16"/>
  <c r="A16"/>
  <c r="W15"/>
  <c r="Z15" s="1"/>
  <c r="Q15"/>
  <c r="R15" s="1"/>
  <c r="P15"/>
  <c r="O15"/>
  <c r="G15"/>
  <c r="J15" s="1"/>
  <c r="AA15" s="1"/>
  <c r="B15"/>
  <c r="A15"/>
  <c r="W14"/>
  <c r="Y14" s="1"/>
  <c r="O14"/>
  <c r="Q14" s="1"/>
  <c r="R14" s="1"/>
  <c r="G14"/>
  <c r="I14" s="1"/>
  <c r="B14"/>
  <c r="A14"/>
  <c r="Z13"/>
  <c r="W13"/>
  <c r="Y13" s="1"/>
  <c r="O13"/>
  <c r="Q13" s="1"/>
  <c r="R13" s="1"/>
  <c r="G13"/>
  <c r="J13" s="1"/>
  <c r="AA13" s="1"/>
  <c r="AC13" s="1"/>
  <c r="B13"/>
  <c r="A13"/>
  <c r="W12"/>
  <c r="Y12" s="1"/>
  <c r="O12"/>
  <c r="Q12" s="1"/>
  <c r="R12" s="1"/>
  <c r="G12"/>
  <c r="I12" s="1"/>
  <c r="B12"/>
  <c r="A12"/>
  <c r="W11"/>
  <c r="Z11" s="1"/>
  <c r="P11"/>
  <c r="O11"/>
  <c r="R11" s="1"/>
  <c r="J11"/>
  <c r="AA11" s="1"/>
  <c r="AC11" s="1"/>
  <c r="G11"/>
  <c r="I11" s="1"/>
  <c r="B11"/>
  <c r="A11"/>
  <c r="W10"/>
  <c r="Y10" s="1"/>
  <c r="O10"/>
  <c r="Q10" s="1"/>
  <c r="G10"/>
  <c r="I10" s="1"/>
  <c r="B10"/>
  <c r="A10"/>
  <c r="W9"/>
  <c r="X9" s="1"/>
  <c r="Q9"/>
  <c r="R9" s="1"/>
  <c r="P9"/>
  <c r="O9"/>
  <c r="G9"/>
  <c r="J9" s="1"/>
  <c r="AA9" s="1"/>
  <c r="AC9" s="1"/>
  <c r="B9"/>
  <c r="A9"/>
  <c r="W8"/>
  <c r="Y8" s="1"/>
  <c r="O8"/>
  <c r="Q8" s="1"/>
  <c r="G8"/>
  <c r="I8" s="1"/>
  <c r="B8"/>
  <c r="A8"/>
  <c r="V7"/>
  <c r="U7"/>
  <c r="T7"/>
  <c r="N7"/>
  <c r="M7"/>
  <c r="L7"/>
  <c r="F7"/>
  <c r="E7"/>
  <c r="D7"/>
  <c r="A6"/>
  <c r="A3"/>
  <c r="A1"/>
  <c r="W77" i="30"/>
  <c r="Z77" s="1"/>
  <c r="O77"/>
  <c r="Q77" s="1"/>
  <c r="R77" s="1"/>
  <c r="G77"/>
  <c r="B77"/>
  <c r="A77"/>
  <c r="W76"/>
  <c r="X76" s="1"/>
  <c r="O76"/>
  <c r="P76" s="1"/>
  <c r="G76"/>
  <c r="H76" s="1"/>
  <c r="B76"/>
  <c r="A76"/>
  <c r="W75"/>
  <c r="Z75" s="1"/>
  <c r="O75"/>
  <c r="Q75" s="1"/>
  <c r="R75" s="1"/>
  <c r="G75"/>
  <c r="B75"/>
  <c r="A75"/>
  <c r="W74"/>
  <c r="X74" s="1"/>
  <c r="O74"/>
  <c r="P74" s="1"/>
  <c r="G74"/>
  <c r="H74" s="1"/>
  <c r="B74"/>
  <c r="A74"/>
  <c r="X73"/>
  <c r="W73"/>
  <c r="Z73" s="1"/>
  <c r="P73"/>
  <c r="O73"/>
  <c r="Q73" s="1"/>
  <c r="R73" s="1"/>
  <c r="G73"/>
  <c r="H73" s="1"/>
  <c r="B73"/>
  <c r="A73"/>
  <c r="W72"/>
  <c r="X72" s="1"/>
  <c r="O72"/>
  <c r="P72" s="1"/>
  <c r="G72"/>
  <c r="H72" s="1"/>
  <c r="B72"/>
  <c r="A72"/>
  <c r="W71"/>
  <c r="Z71" s="1"/>
  <c r="O71"/>
  <c r="Q71" s="1"/>
  <c r="R71" s="1"/>
  <c r="G71"/>
  <c r="B71"/>
  <c r="A71"/>
  <c r="W70"/>
  <c r="X70" s="1"/>
  <c r="O70"/>
  <c r="P70" s="1"/>
  <c r="G70"/>
  <c r="H70" s="1"/>
  <c r="B70"/>
  <c r="A70"/>
  <c r="X69"/>
  <c r="W69"/>
  <c r="Z69" s="1"/>
  <c r="O69"/>
  <c r="Q69" s="1"/>
  <c r="R69" s="1"/>
  <c r="G69"/>
  <c r="B69"/>
  <c r="A69"/>
  <c r="W68"/>
  <c r="X68" s="1"/>
  <c r="O68"/>
  <c r="P68" s="1"/>
  <c r="G68"/>
  <c r="H68" s="1"/>
  <c r="B68"/>
  <c r="A68"/>
  <c r="W67"/>
  <c r="Z67" s="1"/>
  <c r="O67"/>
  <c r="Q67" s="1"/>
  <c r="R67" s="1"/>
  <c r="G67"/>
  <c r="B67"/>
  <c r="A67"/>
  <c r="Y66"/>
  <c r="W66"/>
  <c r="X66" s="1"/>
  <c r="O66"/>
  <c r="P66" s="1"/>
  <c r="G66"/>
  <c r="H66" s="1"/>
  <c r="B66"/>
  <c r="A66"/>
  <c r="W65"/>
  <c r="Z65" s="1"/>
  <c r="O65"/>
  <c r="Q65" s="1"/>
  <c r="R65" s="1"/>
  <c r="G65"/>
  <c r="B65"/>
  <c r="A65"/>
  <c r="W64"/>
  <c r="X64" s="1"/>
  <c r="O64"/>
  <c r="P64" s="1"/>
  <c r="G64"/>
  <c r="H64" s="1"/>
  <c r="B64"/>
  <c r="A64"/>
  <c r="W63"/>
  <c r="Z63" s="1"/>
  <c r="O63"/>
  <c r="Q63" s="1"/>
  <c r="R63" s="1"/>
  <c r="G63"/>
  <c r="B63"/>
  <c r="A63"/>
  <c r="W62"/>
  <c r="O62"/>
  <c r="G62"/>
  <c r="B62"/>
  <c r="A62"/>
  <c r="W61"/>
  <c r="Z61" s="1"/>
  <c r="O61"/>
  <c r="Q61" s="1"/>
  <c r="R61" s="1"/>
  <c r="G61"/>
  <c r="B61"/>
  <c r="A61"/>
  <c r="W60"/>
  <c r="O60"/>
  <c r="G60"/>
  <c r="B60"/>
  <c r="A60"/>
  <c r="W59"/>
  <c r="Z59" s="1"/>
  <c r="Q59"/>
  <c r="R59" s="1"/>
  <c r="O59"/>
  <c r="P59" s="1"/>
  <c r="G59"/>
  <c r="H59" s="1"/>
  <c r="B59"/>
  <c r="A59"/>
  <c r="W58"/>
  <c r="O58"/>
  <c r="G58"/>
  <c r="H58" s="1"/>
  <c r="B58"/>
  <c r="A58"/>
  <c r="W57"/>
  <c r="O57"/>
  <c r="P57" s="1"/>
  <c r="G57"/>
  <c r="B57"/>
  <c r="A57"/>
  <c r="W56"/>
  <c r="X56" s="1"/>
  <c r="O56"/>
  <c r="P56" s="1"/>
  <c r="G56"/>
  <c r="B56"/>
  <c r="A56"/>
  <c r="W55"/>
  <c r="X55" s="1"/>
  <c r="O55"/>
  <c r="G55"/>
  <c r="I55" s="1"/>
  <c r="B55"/>
  <c r="A55"/>
  <c r="W54"/>
  <c r="X54" s="1"/>
  <c r="O54"/>
  <c r="P54" s="1"/>
  <c r="G54"/>
  <c r="B54"/>
  <c r="A54"/>
  <c r="W53"/>
  <c r="Z53" s="1"/>
  <c r="O53"/>
  <c r="P53" s="1"/>
  <c r="G53"/>
  <c r="I53" s="1"/>
  <c r="B53"/>
  <c r="A53"/>
  <c r="W52"/>
  <c r="O52"/>
  <c r="G52"/>
  <c r="B52"/>
  <c r="A52"/>
  <c r="W51"/>
  <c r="Z51" s="1"/>
  <c r="O51"/>
  <c r="P51" s="1"/>
  <c r="G51"/>
  <c r="H51" s="1"/>
  <c r="B51"/>
  <c r="A51"/>
  <c r="W50"/>
  <c r="O50"/>
  <c r="G50"/>
  <c r="B50"/>
  <c r="A50"/>
  <c r="W49"/>
  <c r="X49" s="1"/>
  <c r="O49"/>
  <c r="Q49" s="1"/>
  <c r="R49" s="1"/>
  <c r="G49"/>
  <c r="B49"/>
  <c r="A49"/>
  <c r="W48"/>
  <c r="O48"/>
  <c r="G48"/>
  <c r="B48"/>
  <c r="A48"/>
  <c r="W47"/>
  <c r="Z47" s="1"/>
  <c r="O47"/>
  <c r="Q47" s="1"/>
  <c r="R47" s="1"/>
  <c r="G47"/>
  <c r="B47"/>
  <c r="A47"/>
  <c r="W46"/>
  <c r="O46"/>
  <c r="G46"/>
  <c r="B46"/>
  <c r="A46"/>
  <c r="W45"/>
  <c r="X45" s="1"/>
  <c r="O45"/>
  <c r="P45" s="1"/>
  <c r="G45"/>
  <c r="I45" s="1"/>
  <c r="B45"/>
  <c r="A45"/>
  <c r="W44"/>
  <c r="O44"/>
  <c r="G44"/>
  <c r="B44"/>
  <c r="A44"/>
  <c r="Y43"/>
  <c r="W43"/>
  <c r="Z43" s="1"/>
  <c r="O43"/>
  <c r="Q43" s="1"/>
  <c r="R43" s="1"/>
  <c r="G43"/>
  <c r="I43" s="1"/>
  <c r="B43"/>
  <c r="A43"/>
  <c r="W42"/>
  <c r="O42"/>
  <c r="G42"/>
  <c r="B42"/>
  <c r="A42"/>
  <c r="W41"/>
  <c r="X41" s="1"/>
  <c r="O41"/>
  <c r="Q41" s="1"/>
  <c r="R41" s="1"/>
  <c r="G41"/>
  <c r="B41"/>
  <c r="A41"/>
  <c r="W40"/>
  <c r="O40"/>
  <c r="G40"/>
  <c r="B40"/>
  <c r="A40"/>
  <c r="W39"/>
  <c r="Z39" s="1"/>
  <c r="O39"/>
  <c r="Q39" s="1"/>
  <c r="R39" s="1"/>
  <c r="G39"/>
  <c r="B39"/>
  <c r="A39"/>
  <c r="W38"/>
  <c r="Z38" s="1"/>
  <c r="O38"/>
  <c r="G38"/>
  <c r="B38"/>
  <c r="A38"/>
  <c r="W37"/>
  <c r="X37" s="1"/>
  <c r="O37"/>
  <c r="Q37" s="1"/>
  <c r="R37" s="1"/>
  <c r="G37"/>
  <c r="I37" s="1"/>
  <c r="B37"/>
  <c r="A37"/>
  <c r="W36"/>
  <c r="O36"/>
  <c r="G36"/>
  <c r="B36"/>
  <c r="A36"/>
  <c r="W35"/>
  <c r="Z35" s="1"/>
  <c r="O35"/>
  <c r="Q35" s="1"/>
  <c r="R35" s="1"/>
  <c r="G35"/>
  <c r="B35"/>
  <c r="A35"/>
  <c r="W34"/>
  <c r="Z34" s="1"/>
  <c r="O34"/>
  <c r="G34"/>
  <c r="B34"/>
  <c r="A34"/>
  <c r="W33"/>
  <c r="X33" s="1"/>
  <c r="O33"/>
  <c r="Q33" s="1"/>
  <c r="R33" s="1"/>
  <c r="G33"/>
  <c r="B33"/>
  <c r="A33"/>
  <c r="W32"/>
  <c r="O32"/>
  <c r="G32"/>
  <c r="B32"/>
  <c r="A32"/>
  <c r="Y31"/>
  <c r="W31"/>
  <c r="Z31" s="1"/>
  <c r="O31"/>
  <c r="Q31" s="1"/>
  <c r="R31" s="1"/>
  <c r="G31"/>
  <c r="B31"/>
  <c r="A31"/>
  <c r="W30"/>
  <c r="O30"/>
  <c r="G30"/>
  <c r="B30"/>
  <c r="A30"/>
  <c r="W29"/>
  <c r="X29" s="1"/>
  <c r="O29"/>
  <c r="P29" s="1"/>
  <c r="G29"/>
  <c r="I29" s="1"/>
  <c r="B29"/>
  <c r="A29"/>
  <c r="W28"/>
  <c r="O28"/>
  <c r="G28"/>
  <c r="B28"/>
  <c r="A28"/>
  <c r="Y27"/>
  <c r="W27"/>
  <c r="Z27" s="1"/>
  <c r="O27"/>
  <c r="Q27" s="1"/>
  <c r="R27" s="1"/>
  <c r="G27"/>
  <c r="I27" s="1"/>
  <c r="B27"/>
  <c r="A27"/>
  <c r="W26"/>
  <c r="Y26" s="1"/>
  <c r="O26"/>
  <c r="Q26" s="1"/>
  <c r="R26" s="1"/>
  <c r="G26"/>
  <c r="I26" s="1"/>
  <c r="B26"/>
  <c r="A26"/>
  <c r="W25"/>
  <c r="Y25" s="1"/>
  <c r="O25"/>
  <c r="G25"/>
  <c r="B25"/>
  <c r="A25"/>
  <c r="W24"/>
  <c r="Y24" s="1"/>
  <c r="O24"/>
  <c r="Q24" s="1"/>
  <c r="R24" s="1"/>
  <c r="G24"/>
  <c r="I24" s="1"/>
  <c r="B24"/>
  <c r="A24"/>
  <c r="W23"/>
  <c r="Z23" s="1"/>
  <c r="O23"/>
  <c r="P23" s="1"/>
  <c r="G23"/>
  <c r="I23" s="1"/>
  <c r="B23"/>
  <c r="A23"/>
  <c r="W22"/>
  <c r="Y22" s="1"/>
  <c r="O22"/>
  <c r="Q22" s="1"/>
  <c r="R22" s="1"/>
  <c r="G22"/>
  <c r="I22" s="1"/>
  <c r="J22" s="1"/>
  <c r="AA22" s="1"/>
  <c r="AC22" s="1"/>
  <c r="B22"/>
  <c r="A22"/>
  <c r="Y21"/>
  <c r="W21"/>
  <c r="Z21" s="1"/>
  <c r="O21"/>
  <c r="G21"/>
  <c r="I21" s="1"/>
  <c r="B21"/>
  <c r="A21"/>
  <c r="W20"/>
  <c r="Y20" s="1"/>
  <c r="O20"/>
  <c r="Q20" s="1"/>
  <c r="G20"/>
  <c r="I20" s="1"/>
  <c r="B20"/>
  <c r="A20"/>
  <c r="W19"/>
  <c r="Y19" s="1"/>
  <c r="O19"/>
  <c r="Q19" s="1"/>
  <c r="R19" s="1"/>
  <c r="G19"/>
  <c r="I19" s="1"/>
  <c r="B19"/>
  <c r="A19"/>
  <c r="W18"/>
  <c r="Y18" s="1"/>
  <c r="R18"/>
  <c r="O18"/>
  <c r="Q18" s="1"/>
  <c r="G18"/>
  <c r="I18" s="1"/>
  <c r="B18"/>
  <c r="A18"/>
  <c r="W17"/>
  <c r="X17" s="1"/>
  <c r="Q17"/>
  <c r="P17"/>
  <c r="O17"/>
  <c r="H17"/>
  <c r="G17"/>
  <c r="B17"/>
  <c r="A17"/>
  <c r="W16"/>
  <c r="Y16" s="1"/>
  <c r="O16"/>
  <c r="Q16" s="1"/>
  <c r="R16" s="1"/>
  <c r="G16"/>
  <c r="I16" s="1"/>
  <c r="B16"/>
  <c r="A16"/>
  <c r="W15"/>
  <c r="Z15" s="1"/>
  <c r="O15"/>
  <c r="Q15" s="1"/>
  <c r="R15" s="1"/>
  <c r="G15"/>
  <c r="B15"/>
  <c r="A15"/>
  <c r="W14"/>
  <c r="X14" s="1"/>
  <c r="O14"/>
  <c r="P14" s="1"/>
  <c r="G14"/>
  <c r="H14" s="1"/>
  <c r="B14"/>
  <c r="A14"/>
  <c r="W13"/>
  <c r="Z13" s="1"/>
  <c r="O13"/>
  <c r="Q13" s="1"/>
  <c r="R13" s="1"/>
  <c r="G13"/>
  <c r="B13"/>
  <c r="A13"/>
  <c r="W12"/>
  <c r="X12" s="1"/>
  <c r="O12"/>
  <c r="P12" s="1"/>
  <c r="I12"/>
  <c r="G12"/>
  <c r="H12" s="1"/>
  <c r="B12"/>
  <c r="A12"/>
  <c r="W11"/>
  <c r="Z11" s="1"/>
  <c r="O11"/>
  <c r="Q11" s="1"/>
  <c r="R11" s="1"/>
  <c r="G11"/>
  <c r="B11"/>
  <c r="A11"/>
  <c r="Y10"/>
  <c r="W10"/>
  <c r="X10" s="1"/>
  <c r="O10"/>
  <c r="P10" s="1"/>
  <c r="I10"/>
  <c r="G10"/>
  <c r="H10" s="1"/>
  <c r="B10"/>
  <c r="A10"/>
  <c r="W9"/>
  <c r="Z9" s="1"/>
  <c r="O9"/>
  <c r="Q9" s="1"/>
  <c r="R9" s="1"/>
  <c r="G9"/>
  <c r="B9"/>
  <c r="A9"/>
  <c r="W8"/>
  <c r="X8" s="1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29"/>
  <c r="O77"/>
  <c r="Q77" s="1"/>
  <c r="R77" s="1"/>
  <c r="G77"/>
  <c r="B77"/>
  <c r="A77"/>
  <c r="W76"/>
  <c r="X76" s="1"/>
  <c r="O76"/>
  <c r="P76" s="1"/>
  <c r="G76"/>
  <c r="H76" s="1"/>
  <c r="B76"/>
  <c r="A76"/>
  <c r="W75"/>
  <c r="O75"/>
  <c r="Q75" s="1"/>
  <c r="R75" s="1"/>
  <c r="G75"/>
  <c r="B75"/>
  <c r="A75"/>
  <c r="W74"/>
  <c r="X74" s="1"/>
  <c r="O74"/>
  <c r="P74" s="1"/>
  <c r="G74"/>
  <c r="H74" s="1"/>
  <c r="B74"/>
  <c r="A74"/>
  <c r="W73"/>
  <c r="O73"/>
  <c r="Q73" s="1"/>
  <c r="R73" s="1"/>
  <c r="G73"/>
  <c r="B73"/>
  <c r="A73"/>
  <c r="W72"/>
  <c r="X72" s="1"/>
  <c r="O72"/>
  <c r="P72" s="1"/>
  <c r="G72"/>
  <c r="H72" s="1"/>
  <c r="B72"/>
  <c r="A72"/>
  <c r="W71"/>
  <c r="O71"/>
  <c r="Q71" s="1"/>
  <c r="R71" s="1"/>
  <c r="G71"/>
  <c r="B71"/>
  <c r="A71"/>
  <c r="W70"/>
  <c r="X70" s="1"/>
  <c r="Q70"/>
  <c r="O70"/>
  <c r="P70" s="1"/>
  <c r="G70"/>
  <c r="H70" s="1"/>
  <c r="B70"/>
  <c r="A70"/>
  <c r="X69"/>
  <c r="W69"/>
  <c r="O69"/>
  <c r="Q69" s="1"/>
  <c r="R69" s="1"/>
  <c r="G69"/>
  <c r="B69"/>
  <c r="A69"/>
  <c r="Y68"/>
  <c r="W68"/>
  <c r="X68" s="1"/>
  <c r="O68"/>
  <c r="P68" s="1"/>
  <c r="G68"/>
  <c r="H68" s="1"/>
  <c r="B68"/>
  <c r="A68"/>
  <c r="X67"/>
  <c r="W67"/>
  <c r="O67"/>
  <c r="Q67" s="1"/>
  <c r="R67" s="1"/>
  <c r="G67"/>
  <c r="B67"/>
  <c r="A67"/>
  <c r="Y66"/>
  <c r="W66"/>
  <c r="X66" s="1"/>
  <c r="Q66"/>
  <c r="O66"/>
  <c r="P66" s="1"/>
  <c r="G66"/>
  <c r="H66" s="1"/>
  <c r="B66"/>
  <c r="A66"/>
  <c r="W65"/>
  <c r="P65"/>
  <c r="O65"/>
  <c r="Q65" s="1"/>
  <c r="R65" s="1"/>
  <c r="G65"/>
  <c r="B65"/>
  <c r="A65"/>
  <c r="W64"/>
  <c r="X64" s="1"/>
  <c r="Q64"/>
  <c r="R64" s="1"/>
  <c r="O64"/>
  <c r="P64" s="1"/>
  <c r="G64"/>
  <c r="H64" s="1"/>
  <c r="B64"/>
  <c r="A64"/>
  <c r="X63"/>
  <c r="W63"/>
  <c r="O63"/>
  <c r="Q63" s="1"/>
  <c r="R63" s="1"/>
  <c r="G63"/>
  <c r="B63"/>
  <c r="A63"/>
  <c r="W62"/>
  <c r="X62" s="1"/>
  <c r="Q62"/>
  <c r="R62" s="1"/>
  <c r="O62"/>
  <c r="P62" s="1"/>
  <c r="G62"/>
  <c r="H62" s="1"/>
  <c r="B62"/>
  <c r="A62"/>
  <c r="W61"/>
  <c r="P61"/>
  <c r="O61"/>
  <c r="Q61" s="1"/>
  <c r="R61" s="1"/>
  <c r="G61"/>
  <c r="B61"/>
  <c r="A61"/>
  <c r="W60"/>
  <c r="X60" s="1"/>
  <c r="O60"/>
  <c r="P60" s="1"/>
  <c r="G60"/>
  <c r="H60" s="1"/>
  <c r="B60"/>
  <c r="A60"/>
  <c r="W59"/>
  <c r="O59"/>
  <c r="Q59" s="1"/>
  <c r="R59" s="1"/>
  <c r="G59"/>
  <c r="B59"/>
  <c r="A59"/>
  <c r="W58"/>
  <c r="X58" s="1"/>
  <c r="O58"/>
  <c r="P58" s="1"/>
  <c r="G58"/>
  <c r="H58" s="1"/>
  <c r="B58"/>
  <c r="A58"/>
  <c r="W57"/>
  <c r="O57"/>
  <c r="Q57" s="1"/>
  <c r="R57" s="1"/>
  <c r="G57"/>
  <c r="B57"/>
  <c r="A57"/>
  <c r="W56"/>
  <c r="X56" s="1"/>
  <c r="O56"/>
  <c r="P56" s="1"/>
  <c r="G56"/>
  <c r="H56" s="1"/>
  <c r="B56"/>
  <c r="A56"/>
  <c r="W55"/>
  <c r="O55"/>
  <c r="Q55" s="1"/>
  <c r="R55" s="1"/>
  <c r="G55"/>
  <c r="B55"/>
  <c r="A55"/>
  <c r="W54"/>
  <c r="X54" s="1"/>
  <c r="O54"/>
  <c r="P54" s="1"/>
  <c r="G54"/>
  <c r="H54" s="1"/>
  <c r="B54"/>
  <c r="A54"/>
  <c r="W53"/>
  <c r="O53"/>
  <c r="Q53" s="1"/>
  <c r="R53" s="1"/>
  <c r="G53"/>
  <c r="B53"/>
  <c r="A53"/>
  <c r="W52"/>
  <c r="Y52" s="1"/>
  <c r="Z52" s="1"/>
  <c r="O52"/>
  <c r="Q52" s="1"/>
  <c r="R52" s="1"/>
  <c r="J52"/>
  <c r="G52"/>
  <c r="I52" s="1"/>
  <c r="B52"/>
  <c r="A52"/>
  <c r="W51"/>
  <c r="O51"/>
  <c r="Q51" s="1"/>
  <c r="R51" s="1"/>
  <c r="G51"/>
  <c r="B51"/>
  <c r="A51"/>
  <c r="W50"/>
  <c r="Y50" s="1"/>
  <c r="O50"/>
  <c r="Q50" s="1"/>
  <c r="R50" s="1"/>
  <c r="G50"/>
  <c r="I50" s="1"/>
  <c r="J50" s="1"/>
  <c r="B50"/>
  <c r="A50"/>
  <c r="W49"/>
  <c r="P49"/>
  <c r="O49"/>
  <c r="Q49" s="1"/>
  <c r="R49" s="1"/>
  <c r="G49"/>
  <c r="B49"/>
  <c r="A49"/>
  <c r="W48"/>
  <c r="Y48" s="1"/>
  <c r="O48"/>
  <c r="Q48" s="1"/>
  <c r="R48" s="1"/>
  <c r="G48"/>
  <c r="I48" s="1"/>
  <c r="B48"/>
  <c r="A48"/>
  <c r="W47"/>
  <c r="P47"/>
  <c r="O47"/>
  <c r="Q47" s="1"/>
  <c r="R47" s="1"/>
  <c r="G47"/>
  <c r="B47"/>
  <c r="A47"/>
  <c r="W46"/>
  <c r="Y46" s="1"/>
  <c r="O46"/>
  <c r="Q46" s="1"/>
  <c r="R46" s="1"/>
  <c r="G46"/>
  <c r="I46" s="1"/>
  <c r="J46" s="1"/>
  <c r="B46"/>
  <c r="A46"/>
  <c r="W45"/>
  <c r="O45"/>
  <c r="Q45" s="1"/>
  <c r="R45" s="1"/>
  <c r="G45"/>
  <c r="B45"/>
  <c r="A45"/>
  <c r="W44"/>
  <c r="Y44" s="1"/>
  <c r="O44"/>
  <c r="Q44" s="1"/>
  <c r="R44" s="1"/>
  <c r="G44"/>
  <c r="I44" s="1"/>
  <c r="B44"/>
  <c r="A44"/>
  <c r="Z43"/>
  <c r="X43"/>
  <c r="W43"/>
  <c r="Y43" s="1"/>
  <c r="O43"/>
  <c r="Q43" s="1"/>
  <c r="R43" s="1"/>
  <c r="I43"/>
  <c r="G43"/>
  <c r="B43"/>
  <c r="A43"/>
  <c r="W42"/>
  <c r="Y42" s="1"/>
  <c r="O42"/>
  <c r="Q42" s="1"/>
  <c r="R42" s="1"/>
  <c r="G42"/>
  <c r="I42" s="1"/>
  <c r="B42"/>
  <c r="A42"/>
  <c r="W41"/>
  <c r="Y41" s="1"/>
  <c r="Z41" s="1"/>
  <c r="O41"/>
  <c r="Q41" s="1"/>
  <c r="G41"/>
  <c r="B41"/>
  <c r="A41"/>
  <c r="W40"/>
  <c r="Y40" s="1"/>
  <c r="O40"/>
  <c r="Q40" s="1"/>
  <c r="R40" s="1"/>
  <c r="G40"/>
  <c r="I40" s="1"/>
  <c r="B40"/>
  <c r="A40"/>
  <c r="W39"/>
  <c r="Y39" s="1"/>
  <c r="Z39" s="1"/>
  <c r="O39"/>
  <c r="P39" s="1"/>
  <c r="G39"/>
  <c r="B39"/>
  <c r="A39"/>
  <c r="W38"/>
  <c r="Y38" s="1"/>
  <c r="O38"/>
  <c r="Q38" s="1"/>
  <c r="R38" s="1"/>
  <c r="G38"/>
  <c r="I38" s="1"/>
  <c r="J38" s="1"/>
  <c r="B38"/>
  <c r="A38"/>
  <c r="W37"/>
  <c r="Y37" s="1"/>
  <c r="Z37" s="1"/>
  <c r="O37"/>
  <c r="G37"/>
  <c r="B37"/>
  <c r="A37"/>
  <c r="W36"/>
  <c r="Y36" s="1"/>
  <c r="O36"/>
  <c r="Q36" s="1"/>
  <c r="R36" s="1"/>
  <c r="G36"/>
  <c r="I36" s="1"/>
  <c r="B36"/>
  <c r="A36"/>
  <c r="W35"/>
  <c r="Y35" s="1"/>
  <c r="Z35" s="1"/>
  <c r="O35"/>
  <c r="P35" s="1"/>
  <c r="G35"/>
  <c r="B35"/>
  <c r="A35"/>
  <c r="W34"/>
  <c r="Y34" s="1"/>
  <c r="O34"/>
  <c r="Q34" s="1"/>
  <c r="R34" s="1"/>
  <c r="G34"/>
  <c r="I34" s="1"/>
  <c r="B34"/>
  <c r="A34"/>
  <c r="W33"/>
  <c r="Y33" s="1"/>
  <c r="Z33" s="1"/>
  <c r="O33"/>
  <c r="Q33" s="1"/>
  <c r="G33"/>
  <c r="B33"/>
  <c r="A33"/>
  <c r="W32"/>
  <c r="Y32" s="1"/>
  <c r="O32"/>
  <c r="Q32" s="1"/>
  <c r="R32" s="1"/>
  <c r="G32"/>
  <c r="I32" s="1"/>
  <c r="J32" s="1"/>
  <c r="B32"/>
  <c r="A32"/>
  <c r="W31"/>
  <c r="Y31" s="1"/>
  <c r="Z31" s="1"/>
  <c r="O31"/>
  <c r="G31"/>
  <c r="B31"/>
  <c r="A31"/>
  <c r="W30"/>
  <c r="Y30" s="1"/>
  <c r="O30"/>
  <c r="Q30" s="1"/>
  <c r="R30" s="1"/>
  <c r="G30"/>
  <c r="I30" s="1"/>
  <c r="B30"/>
  <c r="A30"/>
  <c r="W29"/>
  <c r="Y29" s="1"/>
  <c r="Z29" s="1"/>
  <c r="O29"/>
  <c r="Q29" s="1"/>
  <c r="G29"/>
  <c r="B29"/>
  <c r="A29"/>
  <c r="W28"/>
  <c r="Y28" s="1"/>
  <c r="O28"/>
  <c r="Q28" s="1"/>
  <c r="R28" s="1"/>
  <c r="G28"/>
  <c r="I28" s="1"/>
  <c r="B28"/>
  <c r="A28"/>
  <c r="Z27"/>
  <c r="W27"/>
  <c r="Y27" s="1"/>
  <c r="O27"/>
  <c r="Q27" s="1"/>
  <c r="R27" s="1"/>
  <c r="G27"/>
  <c r="I27" s="1"/>
  <c r="B27"/>
  <c r="A27"/>
  <c r="W26"/>
  <c r="Y26" s="1"/>
  <c r="O26"/>
  <c r="Q26" s="1"/>
  <c r="R26" s="1"/>
  <c r="G26"/>
  <c r="I26" s="1"/>
  <c r="B26"/>
  <c r="A26"/>
  <c r="Z25"/>
  <c r="W25"/>
  <c r="Y25" s="1"/>
  <c r="O25"/>
  <c r="P25" s="1"/>
  <c r="G25"/>
  <c r="B25"/>
  <c r="A25"/>
  <c r="W24"/>
  <c r="Y24" s="1"/>
  <c r="O24"/>
  <c r="Q24" s="1"/>
  <c r="R24" s="1"/>
  <c r="G24"/>
  <c r="I24" s="1"/>
  <c r="J24" s="1"/>
  <c r="B24"/>
  <c r="A24"/>
  <c r="Z23"/>
  <c r="W23"/>
  <c r="Y23" s="1"/>
  <c r="P23"/>
  <c r="O23"/>
  <c r="Q23" s="1"/>
  <c r="R23" s="1"/>
  <c r="G23"/>
  <c r="B23"/>
  <c r="A23"/>
  <c r="W22"/>
  <c r="Y22" s="1"/>
  <c r="O22"/>
  <c r="Q22" s="1"/>
  <c r="R22" s="1"/>
  <c r="G22"/>
  <c r="I22" s="1"/>
  <c r="B22"/>
  <c r="A22"/>
  <c r="Z21"/>
  <c r="W21"/>
  <c r="Y21" s="1"/>
  <c r="R21"/>
  <c r="Q21"/>
  <c r="P21"/>
  <c r="O21"/>
  <c r="G21"/>
  <c r="B21"/>
  <c r="A21"/>
  <c r="W20"/>
  <c r="Y20" s="1"/>
  <c r="O20"/>
  <c r="Q20" s="1"/>
  <c r="R20" s="1"/>
  <c r="G20"/>
  <c r="I20" s="1"/>
  <c r="B20"/>
  <c r="A20"/>
  <c r="Z19"/>
  <c r="W19"/>
  <c r="Y19" s="1"/>
  <c r="P19"/>
  <c r="O19"/>
  <c r="Q19" s="1"/>
  <c r="R19" s="1"/>
  <c r="G19"/>
  <c r="I19" s="1"/>
  <c r="B19"/>
  <c r="A19"/>
  <c r="W18"/>
  <c r="Y18" s="1"/>
  <c r="O18"/>
  <c r="Q18" s="1"/>
  <c r="R18" s="1"/>
  <c r="G18"/>
  <c r="I18" s="1"/>
  <c r="B18"/>
  <c r="A18"/>
  <c r="Z17"/>
  <c r="W17"/>
  <c r="Y17" s="1"/>
  <c r="R17"/>
  <c r="Q17"/>
  <c r="P17"/>
  <c r="O17"/>
  <c r="G17"/>
  <c r="H17" s="1"/>
  <c r="B17"/>
  <c r="A17"/>
  <c r="W16"/>
  <c r="Y16" s="1"/>
  <c r="O16"/>
  <c r="Q16" s="1"/>
  <c r="R16" s="1"/>
  <c r="G16"/>
  <c r="I16" s="1"/>
  <c r="B16"/>
  <c r="A16"/>
  <c r="Z15"/>
  <c r="W15"/>
  <c r="Y15" s="1"/>
  <c r="P15"/>
  <c r="O15"/>
  <c r="Q15" s="1"/>
  <c r="R15" s="1"/>
  <c r="H15"/>
  <c r="G15"/>
  <c r="B15"/>
  <c r="A15"/>
  <c r="W14"/>
  <c r="Y14" s="1"/>
  <c r="O14"/>
  <c r="Q14" s="1"/>
  <c r="R14" s="1"/>
  <c r="G14"/>
  <c r="I14" s="1"/>
  <c r="B14"/>
  <c r="A14"/>
  <c r="Z13"/>
  <c r="W13"/>
  <c r="Y13" s="1"/>
  <c r="O13"/>
  <c r="Q13" s="1"/>
  <c r="R13" s="1"/>
  <c r="H13"/>
  <c r="G13"/>
  <c r="B13"/>
  <c r="A13"/>
  <c r="W12"/>
  <c r="Y12" s="1"/>
  <c r="O12"/>
  <c r="Q12" s="1"/>
  <c r="R12" s="1"/>
  <c r="G12"/>
  <c r="I12" s="1"/>
  <c r="B12"/>
  <c r="A12"/>
  <c r="Z11"/>
  <c r="W11"/>
  <c r="Y11" s="1"/>
  <c r="R11"/>
  <c r="Q11"/>
  <c r="P11"/>
  <c r="O11"/>
  <c r="G11"/>
  <c r="I11" s="1"/>
  <c r="B11"/>
  <c r="A11"/>
  <c r="W10"/>
  <c r="Y10" s="1"/>
  <c r="O10"/>
  <c r="Q10" s="1"/>
  <c r="R10" s="1"/>
  <c r="J10"/>
  <c r="AA10" s="1"/>
  <c r="AC10" s="1"/>
  <c r="H10"/>
  <c r="G10"/>
  <c r="I10" s="1"/>
  <c r="B10"/>
  <c r="A10"/>
  <c r="Z9"/>
  <c r="W9"/>
  <c r="Y9" s="1"/>
  <c r="R9"/>
  <c r="Q9"/>
  <c r="P9"/>
  <c r="O9"/>
  <c r="G9"/>
  <c r="B9"/>
  <c r="A9"/>
  <c r="W8"/>
  <c r="Y8" s="1"/>
  <c r="O8"/>
  <c r="Q8" s="1"/>
  <c r="R8" s="1"/>
  <c r="G8"/>
  <c r="I8" s="1"/>
  <c r="B8"/>
  <c r="A8"/>
  <c r="V7"/>
  <c r="U7"/>
  <c r="T7"/>
  <c r="N7"/>
  <c r="M7"/>
  <c r="L7"/>
  <c r="F7"/>
  <c r="E7"/>
  <c r="D7"/>
  <c r="A6"/>
  <c r="A3"/>
  <c r="A1"/>
  <c r="W77" i="28"/>
  <c r="O77"/>
  <c r="G77"/>
  <c r="B77"/>
  <c r="A77"/>
  <c r="W76"/>
  <c r="Y76" s="1"/>
  <c r="O76"/>
  <c r="Q76" s="1"/>
  <c r="R76" s="1"/>
  <c r="I76"/>
  <c r="G76"/>
  <c r="H76" s="1"/>
  <c r="B76"/>
  <c r="A76"/>
  <c r="W75"/>
  <c r="O75"/>
  <c r="G75"/>
  <c r="B75"/>
  <c r="A75"/>
  <c r="Y74"/>
  <c r="Z74" s="1"/>
  <c r="W74"/>
  <c r="X74" s="1"/>
  <c r="O74"/>
  <c r="P74" s="1"/>
  <c r="G74"/>
  <c r="H74" s="1"/>
  <c r="B74"/>
  <c r="A74"/>
  <c r="W73"/>
  <c r="O73"/>
  <c r="G73"/>
  <c r="B73"/>
  <c r="A73"/>
  <c r="W72"/>
  <c r="X72" s="1"/>
  <c r="O72"/>
  <c r="P72" s="1"/>
  <c r="G72"/>
  <c r="H72" s="1"/>
  <c r="B72"/>
  <c r="A72"/>
  <c r="W71"/>
  <c r="O71"/>
  <c r="G71"/>
  <c r="B71"/>
  <c r="A71"/>
  <c r="W70"/>
  <c r="X70" s="1"/>
  <c r="O70"/>
  <c r="P70" s="1"/>
  <c r="G70"/>
  <c r="H70" s="1"/>
  <c r="B70"/>
  <c r="A70"/>
  <c r="W69"/>
  <c r="O69"/>
  <c r="G69"/>
  <c r="B69"/>
  <c r="A69"/>
  <c r="W68"/>
  <c r="X68" s="1"/>
  <c r="Q68"/>
  <c r="R68" s="1"/>
  <c r="O68"/>
  <c r="P68" s="1"/>
  <c r="G68"/>
  <c r="H68" s="1"/>
  <c r="B68"/>
  <c r="A68"/>
  <c r="W67"/>
  <c r="O67"/>
  <c r="G67"/>
  <c r="B67"/>
  <c r="A67"/>
  <c r="Y66"/>
  <c r="Z66" s="1"/>
  <c r="W66"/>
  <c r="X66" s="1"/>
  <c r="O66"/>
  <c r="P66" s="1"/>
  <c r="G66"/>
  <c r="H66" s="1"/>
  <c r="B66"/>
  <c r="A66"/>
  <c r="W65"/>
  <c r="O65"/>
  <c r="G65"/>
  <c r="B65"/>
  <c r="A65"/>
  <c r="W64"/>
  <c r="X64" s="1"/>
  <c r="O64"/>
  <c r="P64" s="1"/>
  <c r="I64"/>
  <c r="J64" s="1"/>
  <c r="AA64" s="1"/>
  <c r="AC64" s="1"/>
  <c r="G64"/>
  <c r="H64" s="1"/>
  <c r="B64"/>
  <c r="A64"/>
  <c r="X63"/>
  <c r="W63"/>
  <c r="O63"/>
  <c r="Q63" s="1"/>
  <c r="R63" s="1"/>
  <c r="G63"/>
  <c r="B63"/>
  <c r="A63"/>
  <c r="W62"/>
  <c r="X62" s="1"/>
  <c r="O62"/>
  <c r="P62" s="1"/>
  <c r="G62"/>
  <c r="H62" s="1"/>
  <c r="B62"/>
  <c r="A62"/>
  <c r="W61"/>
  <c r="O61"/>
  <c r="Q61" s="1"/>
  <c r="R61" s="1"/>
  <c r="G61"/>
  <c r="H61" s="1"/>
  <c r="B61"/>
  <c r="A61"/>
  <c r="W60"/>
  <c r="X60" s="1"/>
  <c r="Q60"/>
  <c r="O60"/>
  <c r="P60" s="1"/>
  <c r="G60"/>
  <c r="H60" s="1"/>
  <c r="B60"/>
  <c r="A60"/>
  <c r="W59"/>
  <c r="O59"/>
  <c r="Q59" s="1"/>
  <c r="R59" s="1"/>
  <c r="G59"/>
  <c r="B59"/>
  <c r="A59"/>
  <c r="Y58"/>
  <c r="Z58" s="1"/>
  <c r="W58"/>
  <c r="X58" s="1"/>
  <c r="O58"/>
  <c r="P58" s="1"/>
  <c r="G58"/>
  <c r="H58" s="1"/>
  <c r="B58"/>
  <c r="A58"/>
  <c r="W57"/>
  <c r="O57"/>
  <c r="Q57" s="1"/>
  <c r="R57" s="1"/>
  <c r="G57"/>
  <c r="B57"/>
  <c r="A57"/>
  <c r="W56"/>
  <c r="X56" s="1"/>
  <c r="Q56"/>
  <c r="O56"/>
  <c r="P56" s="1"/>
  <c r="I56"/>
  <c r="G56"/>
  <c r="H56" s="1"/>
  <c r="B56"/>
  <c r="A56"/>
  <c r="W55"/>
  <c r="O55"/>
  <c r="G55"/>
  <c r="B55"/>
  <c r="A55"/>
  <c r="W54"/>
  <c r="O54"/>
  <c r="P54" s="1"/>
  <c r="G54"/>
  <c r="H54" s="1"/>
  <c r="B54"/>
  <c r="A54"/>
  <c r="W53"/>
  <c r="Q53"/>
  <c r="R53" s="1"/>
  <c r="O53"/>
  <c r="P53" s="1"/>
  <c r="G53"/>
  <c r="B53"/>
  <c r="A53"/>
  <c r="W52"/>
  <c r="X52" s="1"/>
  <c r="O52"/>
  <c r="P52" s="1"/>
  <c r="G52"/>
  <c r="H52" s="1"/>
  <c r="B52"/>
  <c r="A52"/>
  <c r="W51"/>
  <c r="X51" s="1"/>
  <c r="O51"/>
  <c r="Q51" s="1"/>
  <c r="R51" s="1"/>
  <c r="G51"/>
  <c r="H51" s="1"/>
  <c r="B51"/>
  <c r="A51"/>
  <c r="W50"/>
  <c r="X50" s="1"/>
  <c r="O50"/>
  <c r="P50" s="1"/>
  <c r="I50"/>
  <c r="J50" s="1"/>
  <c r="G50"/>
  <c r="H50" s="1"/>
  <c r="B50"/>
  <c r="A50"/>
  <c r="W49"/>
  <c r="X49" s="1"/>
  <c r="P49"/>
  <c r="O49"/>
  <c r="Q49" s="1"/>
  <c r="R49" s="1"/>
  <c r="H49"/>
  <c r="G49"/>
  <c r="B49"/>
  <c r="A49"/>
  <c r="W48"/>
  <c r="X48" s="1"/>
  <c r="O48"/>
  <c r="P48" s="1"/>
  <c r="G48"/>
  <c r="H48" s="1"/>
  <c r="B48"/>
  <c r="A48"/>
  <c r="W47"/>
  <c r="X47" s="1"/>
  <c r="O47"/>
  <c r="Q47" s="1"/>
  <c r="R47" s="1"/>
  <c r="G47"/>
  <c r="H47" s="1"/>
  <c r="B47"/>
  <c r="A47"/>
  <c r="W46"/>
  <c r="X46" s="1"/>
  <c r="O46"/>
  <c r="P46" s="1"/>
  <c r="G46"/>
  <c r="H46" s="1"/>
  <c r="B46"/>
  <c r="A46"/>
  <c r="W45"/>
  <c r="X45" s="1"/>
  <c r="O45"/>
  <c r="Q45" s="1"/>
  <c r="R45" s="1"/>
  <c r="G45"/>
  <c r="H45" s="1"/>
  <c r="B45"/>
  <c r="A45"/>
  <c r="Y44"/>
  <c r="Z44" s="1"/>
  <c r="W44"/>
  <c r="X44" s="1"/>
  <c r="O44"/>
  <c r="P44" s="1"/>
  <c r="G44"/>
  <c r="H44" s="1"/>
  <c r="B44"/>
  <c r="A44"/>
  <c r="W43"/>
  <c r="X43" s="1"/>
  <c r="O43"/>
  <c r="Q43" s="1"/>
  <c r="R43" s="1"/>
  <c r="H43"/>
  <c r="G43"/>
  <c r="B43"/>
  <c r="A43"/>
  <c r="W42"/>
  <c r="X42" s="1"/>
  <c r="O42"/>
  <c r="P42" s="1"/>
  <c r="G42"/>
  <c r="H42" s="1"/>
  <c r="B42"/>
  <c r="A42"/>
  <c r="W41"/>
  <c r="X41" s="1"/>
  <c r="O41"/>
  <c r="Q41" s="1"/>
  <c r="R41" s="1"/>
  <c r="G41"/>
  <c r="H41" s="1"/>
  <c r="B41"/>
  <c r="A41"/>
  <c r="Y40"/>
  <c r="Z40" s="1"/>
  <c r="W40"/>
  <c r="X40" s="1"/>
  <c r="O40"/>
  <c r="P40" s="1"/>
  <c r="I40"/>
  <c r="G40"/>
  <c r="H40" s="1"/>
  <c r="B40"/>
  <c r="A40"/>
  <c r="W39"/>
  <c r="X39" s="1"/>
  <c r="O39"/>
  <c r="Q39" s="1"/>
  <c r="R39" s="1"/>
  <c r="H39"/>
  <c r="G39"/>
  <c r="B39"/>
  <c r="A39"/>
  <c r="W38"/>
  <c r="X38" s="1"/>
  <c r="O38"/>
  <c r="P38" s="1"/>
  <c r="G38"/>
  <c r="H38" s="1"/>
  <c r="B38"/>
  <c r="A38"/>
  <c r="X37"/>
  <c r="W37"/>
  <c r="O37"/>
  <c r="Q37" s="1"/>
  <c r="R37" s="1"/>
  <c r="G37"/>
  <c r="H37" s="1"/>
  <c r="B37"/>
  <c r="A37"/>
  <c r="W36"/>
  <c r="X36" s="1"/>
  <c r="O36"/>
  <c r="P36" s="1"/>
  <c r="G36"/>
  <c r="H36" s="1"/>
  <c r="B36"/>
  <c r="A36"/>
  <c r="W35"/>
  <c r="X35" s="1"/>
  <c r="O35"/>
  <c r="Q35" s="1"/>
  <c r="R35" s="1"/>
  <c r="H35"/>
  <c r="G35"/>
  <c r="B35"/>
  <c r="A35"/>
  <c r="W34"/>
  <c r="X34" s="1"/>
  <c r="O34"/>
  <c r="P34" s="1"/>
  <c r="G34"/>
  <c r="H34" s="1"/>
  <c r="B34"/>
  <c r="A34"/>
  <c r="X33"/>
  <c r="W33"/>
  <c r="O33"/>
  <c r="Q33" s="1"/>
  <c r="R33" s="1"/>
  <c r="G33"/>
  <c r="H33" s="1"/>
  <c r="B33"/>
  <c r="A33"/>
  <c r="W32"/>
  <c r="X32" s="1"/>
  <c r="O32"/>
  <c r="P32" s="1"/>
  <c r="G32"/>
  <c r="B32"/>
  <c r="A32"/>
  <c r="X31"/>
  <c r="W31"/>
  <c r="O31"/>
  <c r="G31"/>
  <c r="I31" s="1"/>
  <c r="B31"/>
  <c r="A31"/>
  <c r="W30"/>
  <c r="X30" s="1"/>
  <c r="O30"/>
  <c r="P30" s="1"/>
  <c r="G30"/>
  <c r="H30" s="1"/>
  <c r="B30"/>
  <c r="A30"/>
  <c r="W29"/>
  <c r="O29"/>
  <c r="Q29" s="1"/>
  <c r="R29" s="1"/>
  <c r="G29"/>
  <c r="B29"/>
  <c r="A29"/>
  <c r="W28"/>
  <c r="O28"/>
  <c r="P28" s="1"/>
  <c r="G28"/>
  <c r="H28" s="1"/>
  <c r="B28"/>
  <c r="A28"/>
  <c r="Y27"/>
  <c r="W27"/>
  <c r="O27"/>
  <c r="P27" s="1"/>
  <c r="G27"/>
  <c r="B27"/>
  <c r="A27"/>
  <c r="W26"/>
  <c r="X26" s="1"/>
  <c r="O26"/>
  <c r="G26"/>
  <c r="H26" s="1"/>
  <c r="B26"/>
  <c r="A26"/>
  <c r="W25"/>
  <c r="Y25" s="1"/>
  <c r="O25"/>
  <c r="Q25" s="1"/>
  <c r="R25" s="1"/>
  <c r="G25"/>
  <c r="B25"/>
  <c r="A25"/>
  <c r="W24"/>
  <c r="O24"/>
  <c r="P24" s="1"/>
  <c r="G24"/>
  <c r="B24"/>
  <c r="A24"/>
  <c r="X23"/>
  <c r="W23"/>
  <c r="O23"/>
  <c r="P23" s="1"/>
  <c r="G23"/>
  <c r="B23"/>
  <c r="A23"/>
  <c r="W22"/>
  <c r="X22" s="1"/>
  <c r="O22"/>
  <c r="G22"/>
  <c r="H22" s="1"/>
  <c r="B22"/>
  <c r="A22"/>
  <c r="W21"/>
  <c r="Y21" s="1"/>
  <c r="O21"/>
  <c r="Q21" s="1"/>
  <c r="R21" s="1"/>
  <c r="G21"/>
  <c r="I21" s="1"/>
  <c r="B21"/>
  <c r="A21"/>
  <c r="W20"/>
  <c r="O20"/>
  <c r="P20" s="1"/>
  <c r="G20"/>
  <c r="B20"/>
  <c r="A20"/>
  <c r="W19"/>
  <c r="O19"/>
  <c r="P19" s="1"/>
  <c r="G19"/>
  <c r="B19"/>
  <c r="A19"/>
  <c r="Y18"/>
  <c r="W18"/>
  <c r="X18" s="1"/>
  <c r="O18"/>
  <c r="I18"/>
  <c r="G18"/>
  <c r="H18" s="1"/>
  <c r="B18"/>
  <c r="A18"/>
  <c r="W17"/>
  <c r="P17"/>
  <c r="O17"/>
  <c r="Q17" s="1"/>
  <c r="R17" s="1"/>
  <c r="G17"/>
  <c r="I17" s="1"/>
  <c r="B17"/>
  <c r="A17"/>
  <c r="W16"/>
  <c r="O16"/>
  <c r="P16" s="1"/>
  <c r="G16"/>
  <c r="B16"/>
  <c r="A16"/>
  <c r="W15"/>
  <c r="X15" s="1"/>
  <c r="O15"/>
  <c r="P15" s="1"/>
  <c r="H15"/>
  <c r="G15"/>
  <c r="B15"/>
  <c r="A15"/>
  <c r="W14"/>
  <c r="X14" s="1"/>
  <c r="O14"/>
  <c r="P14" s="1"/>
  <c r="G14"/>
  <c r="B14"/>
  <c r="A14"/>
  <c r="W13"/>
  <c r="O13"/>
  <c r="Q13" s="1"/>
  <c r="R13" s="1"/>
  <c r="G13"/>
  <c r="B13"/>
  <c r="A13"/>
  <c r="W12"/>
  <c r="O12"/>
  <c r="P12" s="1"/>
  <c r="G12"/>
  <c r="H12" s="1"/>
  <c r="B12"/>
  <c r="A12"/>
  <c r="W11"/>
  <c r="O11"/>
  <c r="Q11" s="1"/>
  <c r="R11" s="1"/>
  <c r="G11"/>
  <c r="B11"/>
  <c r="A11"/>
  <c r="Y10"/>
  <c r="W10"/>
  <c r="O10"/>
  <c r="G10"/>
  <c r="H10" s="1"/>
  <c r="B10"/>
  <c r="A10"/>
  <c r="W9"/>
  <c r="Q9"/>
  <c r="R9" s="1"/>
  <c r="O9"/>
  <c r="P9" s="1"/>
  <c r="G9"/>
  <c r="B9"/>
  <c r="A9"/>
  <c r="W8"/>
  <c r="Y8" s="1"/>
  <c r="O8"/>
  <c r="Q8" s="1"/>
  <c r="R8" s="1"/>
  <c r="G8"/>
  <c r="I8" s="1"/>
  <c r="B8"/>
  <c r="A8"/>
  <c r="V7"/>
  <c r="U7"/>
  <c r="T7"/>
  <c r="N7"/>
  <c r="M7"/>
  <c r="L7"/>
  <c r="F7"/>
  <c r="E7"/>
  <c r="D7"/>
  <c r="A6"/>
  <c r="A3"/>
  <c r="A1"/>
  <c r="W77" i="27"/>
  <c r="O77"/>
  <c r="Q77" s="1"/>
  <c r="R77" s="1"/>
  <c r="G77"/>
  <c r="B77"/>
  <c r="A77"/>
  <c r="W76"/>
  <c r="Y76" s="1"/>
  <c r="O76"/>
  <c r="G76"/>
  <c r="H76" s="1"/>
  <c r="B76"/>
  <c r="A76"/>
  <c r="W75"/>
  <c r="O75"/>
  <c r="Q75" s="1"/>
  <c r="R75" s="1"/>
  <c r="G75"/>
  <c r="B75"/>
  <c r="A75"/>
  <c r="Z74"/>
  <c r="X74"/>
  <c r="W74"/>
  <c r="Y74" s="1"/>
  <c r="O74"/>
  <c r="G74"/>
  <c r="B74"/>
  <c r="A74"/>
  <c r="W73"/>
  <c r="X73" s="1"/>
  <c r="P73"/>
  <c r="O73"/>
  <c r="Q73" s="1"/>
  <c r="R73" s="1"/>
  <c r="G73"/>
  <c r="B73"/>
  <c r="A73"/>
  <c r="W72"/>
  <c r="X72" s="1"/>
  <c r="P72"/>
  <c r="O72"/>
  <c r="Q72" s="1"/>
  <c r="R72" s="1"/>
  <c r="G72"/>
  <c r="I72" s="1"/>
  <c r="B72"/>
  <c r="A72"/>
  <c r="W71"/>
  <c r="X71" s="1"/>
  <c r="O71"/>
  <c r="Q71" s="1"/>
  <c r="R71" s="1"/>
  <c r="H71"/>
  <c r="G71"/>
  <c r="B71"/>
  <c r="A71"/>
  <c r="W70"/>
  <c r="Y70" s="1"/>
  <c r="Z70" s="1"/>
  <c r="O70"/>
  <c r="Q70" s="1"/>
  <c r="R70" s="1"/>
  <c r="I70"/>
  <c r="G70"/>
  <c r="B70"/>
  <c r="A70"/>
  <c r="W69"/>
  <c r="O69"/>
  <c r="Q69" s="1"/>
  <c r="R69" s="1"/>
  <c r="G69"/>
  <c r="B69"/>
  <c r="A69"/>
  <c r="W68"/>
  <c r="Y68" s="1"/>
  <c r="Z68" s="1"/>
  <c r="Q68"/>
  <c r="P68"/>
  <c r="O68"/>
  <c r="G68"/>
  <c r="B68"/>
  <c r="A68"/>
  <c r="W67"/>
  <c r="O67"/>
  <c r="Q67" s="1"/>
  <c r="R67" s="1"/>
  <c r="G67"/>
  <c r="B67"/>
  <c r="A67"/>
  <c r="Z66"/>
  <c r="X66"/>
  <c r="W66"/>
  <c r="Y66" s="1"/>
  <c r="Q66"/>
  <c r="R66" s="1"/>
  <c r="P66"/>
  <c r="O66"/>
  <c r="G66"/>
  <c r="B66"/>
  <c r="A66"/>
  <c r="W65"/>
  <c r="O65"/>
  <c r="Q65" s="1"/>
  <c r="R65" s="1"/>
  <c r="G65"/>
  <c r="H65" s="1"/>
  <c r="B65"/>
  <c r="A65"/>
  <c r="W64"/>
  <c r="Y64" s="1"/>
  <c r="Z64" s="1"/>
  <c r="O64"/>
  <c r="G64"/>
  <c r="B64"/>
  <c r="A64"/>
  <c r="W63"/>
  <c r="X63" s="1"/>
  <c r="O63"/>
  <c r="Q63" s="1"/>
  <c r="R63" s="1"/>
  <c r="G63"/>
  <c r="B63"/>
  <c r="A63"/>
  <c r="X62"/>
  <c r="W62"/>
  <c r="Y62" s="1"/>
  <c r="Z62" s="1"/>
  <c r="O62"/>
  <c r="Q62" s="1"/>
  <c r="G62"/>
  <c r="B62"/>
  <c r="A62"/>
  <c r="W61"/>
  <c r="O61"/>
  <c r="Q61" s="1"/>
  <c r="R61" s="1"/>
  <c r="G61"/>
  <c r="B61"/>
  <c r="A61"/>
  <c r="W60"/>
  <c r="X60" s="1"/>
  <c r="O60"/>
  <c r="Q60" s="1"/>
  <c r="R60" s="1"/>
  <c r="G60"/>
  <c r="I60" s="1"/>
  <c r="J60" s="1"/>
  <c r="AA60" s="1"/>
  <c r="AC60" s="1"/>
  <c r="B60"/>
  <c r="A60"/>
  <c r="W59"/>
  <c r="O59"/>
  <c r="Q59" s="1"/>
  <c r="R59" s="1"/>
  <c r="G59"/>
  <c r="B59"/>
  <c r="A59"/>
  <c r="W58"/>
  <c r="Y58" s="1"/>
  <c r="Z58" s="1"/>
  <c r="O58"/>
  <c r="G58"/>
  <c r="B58"/>
  <c r="A58"/>
  <c r="W57"/>
  <c r="X57" s="1"/>
  <c r="O57"/>
  <c r="Q57" s="1"/>
  <c r="R57" s="1"/>
  <c r="G57"/>
  <c r="B57"/>
  <c r="A57"/>
  <c r="W56"/>
  <c r="X56" s="1"/>
  <c r="O56"/>
  <c r="Q56" s="1"/>
  <c r="R56" s="1"/>
  <c r="G56"/>
  <c r="I56" s="1"/>
  <c r="J56" s="1"/>
  <c r="B56"/>
  <c r="A56"/>
  <c r="W55"/>
  <c r="O55"/>
  <c r="Q55" s="1"/>
  <c r="R55" s="1"/>
  <c r="G55"/>
  <c r="B55"/>
  <c r="A55"/>
  <c r="W54"/>
  <c r="Y54" s="1"/>
  <c r="Z54" s="1"/>
  <c r="R54"/>
  <c r="O54"/>
  <c r="Q54" s="1"/>
  <c r="G54"/>
  <c r="B54"/>
  <c r="A54"/>
  <c r="W53"/>
  <c r="O53"/>
  <c r="Q53" s="1"/>
  <c r="R53" s="1"/>
  <c r="G53"/>
  <c r="B53"/>
  <c r="A53"/>
  <c r="W52"/>
  <c r="X52" s="1"/>
  <c r="O52"/>
  <c r="Q52" s="1"/>
  <c r="R52" s="1"/>
  <c r="J52"/>
  <c r="G52"/>
  <c r="I52" s="1"/>
  <c r="B52"/>
  <c r="A52"/>
  <c r="W51"/>
  <c r="O51"/>
  <c r="Q51" s="1"/>
  <c r="R51" s="1"/>
  <c r="G51"/>
  <c r="I51" s="1"/>
  <c r="J51" s="1"/>
  <c r="B51"/>
  <c r="A51"/>
  <c r="W50"/>
  <c r="Y50" s="1"/>
  <c r="P50"/>
  <c r="O50"/>
  <c r="Q50" s="1"/>
  <c r="G50"/>
  <c r="B50"/>
  <c r="A50"/>
  <c r="W49"/>
  <c r="Y49" s="1"/>
  <c r="O49"/>
  <c r="Q49" s="1"/>
  <c r="G49"/>
  <c r="I49" s="1"/>
  <c r="B49"/>
  <c r="A49"/>
  <c r="W48"/>
  <c r="Y48" s="1"/>
  <c r="Q48"/>
  <c r="R48" s="1"/>
  <c r="P48"/>
  <c r="O48"/>
  <c r="G48"/>
  <c r="B48"/>
  <c r="A48"/>
  <c r="W47"/>
  <c r="Y47" s="1"/>
  <c r="Z47" s="1"/>
  <c r="R47"/>
  <c r="P47"/>
  <c r="O47"/>
  <c r="Q47" s="1"/>
  <c r="G47"/>
  <c r="B47"/>
  <c r="A47"/>
  <c r="W46"/>
  <c r="Y46" s="1"/>
  <c r="Z46" s="1"/>
  <c r="O46"/>
  <c r="Q46" s="1"/>
  <c r="R46" s="1"/>
  <c r="G46"/>
  <c r="B46"/>
  <c r="A46"/>
  <c r="X45"/>
  <c r="W45"/>
  <c r="Y45" s="1"/>
  <c r="O45"/>
  <c r="G45"/>
  <c r="I45" s="1"/>
  <c r="B45"/>
  <c r="A45"/>
  <c r="W44"/>
  <c r="O44"/>
  <c r="G44"/>
  <c r="B44"/>
  <c r="A44"/>
  <c r="W43"/>
  <c r="O43"/>
  <c r="Q43" s="1"/>
  <c r="R43" s="1"/>
  <c r="G43"/>
  <c r="B43"/>
  <c r="A43"/>
  <c r="W42"/>
  <c r="O42"/>
  <c r="G42"/>
  <c r="B42"/>
  <c r="A42"/>
  <c r="W41"/>
  <c r="X41" s="1"/>
  <c r="O41"/>
  <c r="Q41" s="1"/>
  <c r="R41" s="1"/>
  <c r="G41"/>
  <c r="B41"/>
  <c r="A41"/>
  <c r="W40"/>
  <c r="O40"/>
  <c r="G40"/>
  <c r="B40"/>
  <c r="A40"/>
  <c r="Y39"/>
  <c r="W39"/>
  <c r="O39"/>
  <c r="Q39" s="1"/>
  <c r="R39" s="1"/>
  <c r="G39"/>
  <c r="I39" s="1"/>
  <c r="B39"/>
  <c r="A39"/>
  <c r="W38"/>
  <c r="O38"/>
  <c r="G38"/>
  <c r="B38"/>
  <c r="A38"/>
  <c r="W37"/>
  <c r="X37" s="1"/>
  <c r="O37"/>
  <c r="P37" s="1"/>
  <c r="G37"/>
  <c r="I37" s="1"/>
  <c r="J37" s="1"/>
  <c r="B37"/>
  <c r="A37"/>
  <c r="W36"/>
  <c r="O36"/>
  <c r="G36"/>
  <c r="B36"/>
  <c r="A36"/>
  <c r="Y35"/>
  <c r="W35"/>
  <c r="O35"/>
  <c r="Q35" s="1"/>
  <c r="R35" s="1"/>
  <c r="G35"/>
  <c r="I35" s="1"/>
  <c r="J35" s="1"/>
  <c r="B35"/>
  <c r="A35"/>
  <c r="W34"/>
  <c r="O34"/>
  <c r="G34"/>
  <c r="B34"/>
  <c r="A34"/>
  <c r="W33"/>
  <c r="Y33" s="1"/>
  <c r="O33"/>
  <c r="Q33" s="1"/>
  <c r="R33" s="1"/>
  <c r="H33"/>
  <c r="G33"/>
  <c r="B33"/>
  <c r="A33"/>
  <c r="W32"/>
  <c r="O32"/>
  <c r="G32"/>
  <c r="B32"/>
  <c r="A32"/>
  <c r="W31"/>
  <c r="O31"/>
  <c r="Q31" s="1"/>
  <c r="R31" s="1"/>
  <c r="I31"/>
  <c r="G31"/>
  <c r="B31"/>
  <c r="A31"/>
  <c r="W30"/>
  <c r="O30"/>
  <c r="G30"/>
  <c r="B30"/>
  <c r="A30"/>
  <c r="W29"/>
  <c r="X29" s="1"/>
  <c r="O29"/>
  <c r="P29" s="1"/>
  <c r="J29"/>
  <c r="H29"/>
  <c r="G29"/>
  <c r="I29" s="1"/>
  <c r="B29"/>
  <c r="A29"/>
  <c r="W28"/>
  <c r="O28"/>
  <c r="G28"/>
  <c r="B28"/>
  <c r="A28"/>
  <c r="W27"/>
  <c r="O27"/>
  <c r="P27" s="1"/>
  <c r="G27"/>
  <c r="B27"/>
  <c r="A27"/>
  <c r="W26"/>
  <c r="O26"/>
  <c r="G26"/>
  <c r="B26"/>
  <c r="A26"/>
  <c r="W25"/>
  <c r="X25" s="1"/>
  <c r="O25"/>
  <c r="Q25" s="1"/>
  <c r="R25" s="1"/>
  <c r="I25"/>
  <c r="G25"/>
  <c r="B25"/>
  <c r="A25"/>
  <c r="W24"/>
  <c r="O24"/>
  <c r="G24"/>
  <c r="B24"/>
  <c r="A24"/>
  <c r="Y23"/>
  <c r="W23"/>
  <c r="Z23" s="1"/>
  <c r="O23"/>
  <c r="Q23" s="1"/>
  <c r="R23" s="1"/>
  <c r="G23"/>
  <c r="I23" s="1"/>
  <c r="B23"/>
  <c r="A23"/>
  <c r="W22"/>
  <c r="O22"/>
  <c r="G22"/>
  <c r="B22"/>
  <c r="A22"/>
  <c r="W21"/>
  <c r="X21" s="1"/>
  <c r="Q21"/>
  <c r="R21" s="1"/>
  <c r="P21"/>
  <c r="O21"/>
  <c r="J21"/>
  <c r="AA21" s="1"/>
  <c r="I21"/>
  <c r="G21"/>
  <c r="H21" s="1"/>
  <c r="B21"/>
  <c r="A21"/>
  <c r="W20"/>
  <c r="O20"/>
  <c r="G20"/>
  <c r="B20"/>
  <c r="A20"/>
  <c r="W19"/>
  <c r="Q19"/>
  <c r="R19" s="1"/>
  <c r="O19"/>
  <c r="P19" s="1"/>
  <c r="I19"/>
  <c r="J19" s="1"/>
  <c r="AA19" s="1"/>
  <c r="G19"/>
  <c r="H19" s="1"/>
  <c r="B19"/>
  <c r="A19"/>
  <c r="W18"/>
  <c r="O18"/>
  <c r="G18"/>
  <c r="B18"/>
  <c r="A18"/>
  <c r="W17"/>
  <c r="Y17" s="1"/>
  <c r="Q17"/>
  <c r="R17" s="1"/>
  <c r="P17"/>
  <c r="O17"/>
  <c r="G17"/>
  <c r="B17"/>
  <c r="A17"/>
  <c r="W16"/>
  <c r="X16" s="1"/>
  <c r="P16"/>
  <c r="O16"/>
  <c r="Q16" s="1"/>
  <c r="R16" s="1"/>
  <c r="G16"/>
  <c r="H16" s="1"/>
  <c r="B16"/>
  <c r="A16"/>
  <c r="X15"/>
  <c r="W15"/>
  <c r="Y15" s="1"/>
  <c r="Z15" s="1"/>
  <c r="Q15"/>
  <c r="P15"/>
  <c r="O15"/>
  <c r="G15"/>
  <c r="B15"/>
  <c r="A15"/>
  <c r="W14"/>
  <c r="P14"/>
  <c r="O14"/>
  <c r="Q14" s="1"/>
  <c r="R14" s="1"/>
  <c r="G14"/>
  <c r="B14"/>
  <c r="A14"/>
  <c r="X13"/>
  <c r="W13"/>
  <c r="Y13" s="1"/>
  <c r="Z13" s="1"/>
  <c r="Q13"/>
  <c r="P13"/>
  <c r="O13"/>
  <c r="G13"/>
  <c r="I13" s="1"/>
  <c r="B13"/>
  <c r="A13"/>
  <c r="X12"/>
  <c r="W12"/>
  <c r="O12"/>
  <c r="Q12" s="1"/>
  <c r="R12" s="1"/>
  <c r="G12"/>
  <c r="H12" s="1"/>
  <c r="B12"/>
  <c r="A12"/>
  <c r="W11"/>
  <c r="Y11" s="1"/>
  <c r="O11"/>
  <c r="Q11" s="1"/>
  <c r="R11" s="1"/>
  <c r="G11"/>
  <c r="B11"/>
  <c r="A11"/>
  <c r="W10"/>
  <c r="X10" s="1"/>
  <c r="O10"/>
  <c r="Q10" s="1"/>
  <c r="R10" s="1"/>
  <c r="G10"/>
  <c r="H10" s="1"/>
  <c r="B10"/>
  <c r="A10"/>
  <c r="W9"/>
  <c r="Y9" s="1"/>
  <c r="O9"/>
  <c r="Q9" s="1"/>
  <c r="R9" s="1"/>
  <c r="G9"/>
  <c r="I9" s="1"/>
  <c r="B9"/>
  <c r="A9"/>
  <c r="W8"/>
  <c r="O8"/>
  <c r="Q8" s="1"/>
  <c r="R8" s="1"/>
  <c r="G8"/>
  <c r="H8" s="1"/>
  <c r="B8"/>
  <c r="A8"/>
  <c r="V7"/>
  <c r="U7"/>
  <c r="T7"/>
  <c r="N7"/>
  <c r="M7"/>
  <c r="L7"/>
  <c r="F7"/>
  <c r="E7"/>
  <c r="D7"/>
  <c r="A6"/>
  <c r="A3"/>
  <c r="A1"/>
  <c r="W77" i="26"/>
  <c r="Z77" s="1"/>
  <c r="O77"/>
  <c r="Q77" s="1"/>
  <c r="R77" s="1"/>
  <c r="G77"/>
  <c r="J77" s="1"/>
  <c r="AA77" s="1"/>
  <c r="AC77" s="1"/>
  <c r="B77"/>
  <c r="A77"/>
  <c r="Y76"/>
  <c r="W76"/>
  <c r="X76" s="1"/>
  <c r="O76"/>
  <c r="Q76" s="1"/>
  <c r="R76" s="1"/>
  <c r="G76"/>
  <c r="H76" s="1"/>
  <c r="B76"/>
  <c r="A76"/>
  <c r="W75"/>
  <c r="Z75" s="1"/>
  <c r="O75"/>
  <c r="Q75" s="1"/>
  <c r="R75" s="1"/>
  <c r="G75"/>
  <c r="J75" s="1"/>
  <c r="AA75" s="1"/>
  <c r="AC75" s="1"/>
  <c r="B75"/>
  <c r="A75"/>
  <c r="Y74"/>
  <c r="W74"/>
  <c r="Z74" s="1"/>
  <c r="O74"/>
  <c r="Q74" s="1"/>
  <c r="R74" s="1"/>
  <c r="J74"/>
  <c r="AA74" s="1"/>
  <c r="AC74" s="1"/>
  <c r="I74"/>
  <c r="G74"/>
  <c r="H74" s="1"/>
  <c r="B74"/>
  <c r="A74"/>
  <c r="W73"/>
  <c r="Z73" s="1"/>
  <c r="O73"/>
  <c r="Q73" s="1"/>
  <c r="R73" s="1"/>
  <c r="G73"/>
  <c r="J73" s="1"/>
  <c r="AA73" s="1"/>
  <c r="AC73" s="1"/>
  <c r="B73"/>
  <c r="A73"/>
  <c r="W72"/>
  <c r="Y72" s="1"/>
  <c r="Q72"/>
  <c r="R72" s="1"/>
  <c r="P72"/>
  <c r="O72"/>
  <c r="G72"/>
  <c r="I72" s="1"/>
  <c r="B72"/>
  <c r="A72"/>
  <c r="W71"/>
  <c r="Z71" s="1"/>
  <c r="O71"/>
  <c r="Q71" s="1"/>
  <c r="R71" s="1"/>
  <c r="G71"/>
  <c r="J71" s="1"/>
  <c r="AA71" s="1"/>
  <c r="AC71" s="1"/>
  <c r="B71"/>
  <c r="A71"/>
  <c r="Y70"/>
  <c r="W70"/>
  <c r="Z70" s="1"/>
  <c r="Q70"/>
  <c r="R70" s="1"/>
  <c r="P70"/>
  <c r="O70"/>
  <c r="G70"/>
  <c r="I70" s="1"/>
  <c r="B70"/>
  <c r="A70"/>
  <c r="W69"/>
  <c r="Z69" s="1"/>
  <c r="O69"/>
  <c r="Q69" s="1"/>
  <c r="R69" s="1"/>
  <c r="G69"/>
  <c r="J69" s="1"/>
  <c r="AA69" s="1"/>
  <c r="AC69" s="1"/>
  <c r="B69"/>
  <c r="A69"/>
  <c r="W68"/>
  <c r="Y68" s="1"/>
  <c r="Q68"/>
  <c r="R68" s="1"/>
  <c r="P68"/>
  <c r="O68"/>
  <c r="J68"/>
  <c r="AA68" s="1"/>
  <c r="AC68" s="1"/>
  <c r="G68"/>
  <c r="H68" s="1"/>
  <c r="B68"/>
  <c r="A68"/>
  <c r="W67"/>
  <c r="Z67" s="1"/>
  <c r="O67"/>
  <c r="Q67" s="1"/>
  <c r="R67" s="1"/>
  <c r="G67"/>
  <c r="J67" s="1"/>
  <c r="AA67" s="1"/>
  <c r="AC67" s="1"/>
  <c r="B67"/>
  <c r="A67"/>
  <c r="Y66"/>
  <c r="W66"/>
  <c r="Z66" s="1"/>
  <c r="Q66"/>
  <c r="R66" s="1"/>
  <c r="P66"/>
  <c r="O66"/>
  <c r="J66"/>
  <c r="AA66" s="1"/>
  <c r="AC66" s="1"/>
  <c r="G66"/>
  <c r="H66" s="1"/>
  <c r="B66"/>
  <c r="A66"/>
  <c r="W65"/>
  <c r="Z65" s="1"/>
  <c r="O65"/>
  <c r="Q65" s="1"/>
  <c r="R65" s="1"/>
  <c r="G65"/>
  <c r="J65" s="1"/>
  <c r="AA65" s="1"/>
  <c r="AC65" s="1"/>
  <c r="B65"/>
  <c r="A65"/>
  <c r="W64"/>
  <c r="Y64" s="1"/>
  <c r="O64"/>
  <c r="Q64" s="1"/>
  <c r="R64" s="1"/>
  <c r="G64"/>
  <c r="I64" s="1"/>
  <c r="B64"/>
  <c r="A64"/>
  <c r="W63"/>
  <c r="Z63" s="1"/>
  <c r="O63"/>
  <c r="Q63" s="1"/>
  <c r="R63" s="1"/>
  <c r="G63"/>
  <c r="J63" s="1"/>
  <c r="AA63" s="1"/>
  <c r="AC63" s="1"/>
  <c r="B63"/>
  <c r="A63"/>
  <c r="Y62"/>
  <c r="W62"/>
  <c r="Z62" s="1"/>
  <c r="O62"/>
  <c r="Q62" s="1"/>
  <c r="R62" s="1"/>
  <c r="J62"/>
  <c r="AA62" s="1"/>
  <c r="AC62" s="1"/>
  <c r="I62"/>
  <c r="G62"/>
  <c r="H62" s="1"/>
  <c r="B62"/>
  <c r="A62"/>
  <c r="W61"/>
  <c r="Z61" s="1"/>
  <c r="O61"/>
  <c r="Q61" s="1"/>
  <c r="R61" s="1"/>
  <c r="G61"/>
  <c r="J61" s="1"/>
  <c r="AA61" s="1"/>
  <c r="AC61" s="1"/>
  <c r="B61"/>
  <c r="A61"/>
  <c r="W60"/>
  <c r="Y60" s="1"/>
  <c r="O60"/>
  <c r="Q60" s="1"/>
  <c r="R60" s="1"/>
  <c r="J60"/>
  <c r="AA60" s="1"/>
  <c r="AC60" s="1"/>
  <c r="G60"/>
  <c r="H60" s="1"/>
  <c r="B60"/>
  <c r="A60"/>
  <c r="W59"/>
  <c r="Z59" s="1"/>
  <c r="O59"/>
  <c r="Q59" s="1"/>
  <c r="R59" s="1"/>
  <c r="G59"/>
  <c r="J59" s="1"/>
  <c r="AA59" s="1"/>
  <c r="AC59" s="1"/>
  <c r="B59"/>
  <c r="A59"/>
  <c r="Y58"/>
  <c r="W58"/>
  <c r="Z58" s="1"/>
  <c r="O58"/>
  <c r="Q58" s="1"/>
  <c r="R58" s="1"/>
  <c r="I58"/>
  <c r="H58"/>
  <c r="G58"/>
  <c r="J58" s="1"/>
  <c r="AA58" s="1"/>
  <c r="AC58" s="1"/>
  <c r="B58"/>
  <c r="A58"/>
  <c r="W57"/>
  <c r="Z57" s="1"/>
  <c r="O57"/>
  <c r="Q57" s="1"/>
  <c r="R57" s="1"/>
  <c r="G57"/>
  <c r="J57" s="1"/>
  <c r="AA57" s="1"/>
  <c r="AC57" s="1"/>
  <c r="B57"/>
  <c r="A57"/>
  <c r="W56"/>
  <c r="Y56" s="1"/>
  <c r="R56"/>
  <c r="O56"/>
  <c r="Q56" s="1"/>
  <c r="J56"/>
  <c r="AA56" s="1"/>
  <c r="AC56" s="1"/>
  <c r="G56"/>
  <c r="H56" s="1"/>
  <c r="B56"/>
  <c r="A56"/>
  <c r="W55"/>
  <c r="Z55" s="1"/>
  <c r="O55"/>
  <c r="Q55" s="1"/>
  <c r="R55" s="1"/>
  <c r="G55"/>
  <c r="J55" s="1"/>
  <c r="AA55" s="1"/>
  <c r="AC55" s="1"/>
  <c r="B55"/>
  <c r="A55"/>
  <c r="Y54"/>
  <c r="W54"/>
  <c r="Z54" s="1"/>
  <c r="R54"/>
  <c r="Q54"/>
  <c r="P54"/>
  <c r="O54"/>
  <c r="I54"/>
  <c r="H54"/>
  <c r="G54"/>
  <c r="J54" s="1"/>
  <c r="AA54" s="1"/>
  <c r="AC54" s="1"/>
  <c r="B54"/>
  <c r="A54"/>
  <c r="W53"/>
  <c r="Z53" s="1"/>
  <c r="O53"/>
  <c r="Q53" s="1"/>
  <c r="R53" s="1"/>
  <c r="G53"/>
  <c r="H53" s="1"/>
  <c r="B53"/>
  <c r="A53"/>
  <c r="W52"/>
  <c r="Y52" s="1"/>
  <c r="O52"/>
  <c r="R52" s="1"/>
  <c r="J52"/>
  <c r="AA52" s="1"/>
  <c r="AC52" s="1"/>
  <c r="G52"/>
  <c r="H52" s="1"/>
  <c r="B52"/>
  <c r="A52"/>
  <c r="W51"/>
  <c r="O51"/>
  <c r="G51"/>
  <c r="B51"/>
  <c r="A51"/>
  <c r="Z50"/>
  <c r="Y50"/>
  <c r="X50"/>
  <c r="W50"/>
  <c r="Q50"/>
  <c r="R50" s="1"/>
  <c r="P50"/>
  <c r="O50"/>
  <c r="I50"/>
  <c r="H50"/>
  <c r="G50"/>
  <c r="J50" s="1"/>
  <c r="AA50" s="1"/>
  <c r="B50"/>
  <c r="A50"/>
  <c r="W49"/>
  <c r="X49" s="1"/>
  <c r="O49"/>
  <c r="Q49" s="1"/>
  <c r="R49" s="1"/>
  <c r="G49"/>
  <c r="H49" s="1"/>
  <c r="B49"/>
  <c r="A49"/>
  <c r="Z48"/>
  <c r="X48"/>
  <c r="W48"/>
  <c r="Y48" s="1"/>
  <c r="Q48"/>
  <c r="R48" s="1"/>
  <c r="P48"/>
  <c r="O48"/>
  <c r="J48"/>
  <c r="AA48" s="1"/>
  <c r="AC48" s="1"/>
  <c r="G48"/>
  <c r="H48" s="1"/>
  <c r="B48"/>
  <c r="A48"/>
  <c r="W47"/>
  <c r="Z47" s="1"/>
  <c r="P47"/>
  <c r="O47"/>
  <c r="Q47" s="1"/>
  <c r="R47" s="1"/>
  <c r="G47"/>
  <c r="J47" s="1"/>
  <c r="AA47" s="1"/>
  <c r="AC47" s="1"/>
  <c r="B47"/>
  <c r="A47"/>
  <c r="Y46"/>
  <c r="W46"/>
  <c r="Z46" s="1"/>
  <c r="O46"/>
  <c r="R46" s="1"/>
  <c r="J46"/>
  <c r="AA46" s="1"/>
  <c r="G46"/>
  <c r="H46" s="1"/>
  <c r="B46"/>
  <c r="A46"/>
  <c r="X45"/>
  <c r="W45"/>
  <c r="Y45" s="1"/>
  <c r="O45"/>
  <c r="G45"/>
  <c r="I45" s="1"/>
  <c r="B45"/>
  <c r="A45"/>
  <c r="W44"/>
  <c r="O44"/>
  <c r="P44" s="1"/>
  <c r="G44"/>
  <c r="B44"/>
  <c r="A44"/>
  <c r="W43"/>
  <c r="Y43" s="1"/>
  <c r="O43"/>
  <c r="P43" s="1"/>
  <c r="G43"/>
  <c r="I43" s="1"/>
  <c r="B43"/>
  <c r="A43"/>
  <c r="W42"/>
  <c r="O42"/>
  <c r="P42" s="1"/>
  <c r="G42"/>
  <c r="B42"/>
  <c r="A42"/>
  <c r="W41"/>
  <c r="Y41" s="1"/>
  <c r="Q41"/>
  <c r="R41" s="1"/>
  <c r="O41"/>
  <c r="P41" s="1"/>
  <c r="G41"/>
  <c r="B41"/>
  <c r="A41"/>
  <c r="W40"/>
  <c r="O40"/>
  <c r="P40" s="1"/>
  <c r="G40"/>
  <c r="B40"/>
  <c r="A40"/>
  <c r="Y39"/>
  <c r="W39"/>
  <c r="O39"/>
  <c r="P39" s="1"/>
  <c r="G39"/>
  <c r="I39" s="1"/>
  <c r="B39"/>
  <c r="A39"/>
  <c r="W38"/>
  <c r="Y38" s="1"/>
  <c r="O38"/>
  <c r="P38" s="1"/>
  <c r="G38"/>
  <c r="I38" s="1"/>
  <c r="B38"/>
  <c r="A38"/>
  <c r="W37"/>
  <c r="Q37"/>
  <c r="R37" s="1"/>
  <c r="O37"/>
  <c r="P37" s="1"/>
  <c r="G37"/>
  <c r="I37" s="1"/>
  <c r="B37"/>
  <c r="A37"/>
  <c r="W36"/>
  <c r="O36"/>
  <c r="P36" s="1"/>
  <c r="G36"/>
  <c r="B36"/>
  <c r="A36"/>
  <c r="W35"/>
  <c r="Y35" s="1"/>
  <c r="O35"/>
  <c r="P35" s="1"/>
  <c r="G35"/>
  <c r="I35" s="1"/>
  <c r="B35"/>
  <c r="A35"/>
  <c r="W34"/>
  <c r="O34"/>
  <c r="P34" s="1"/>
  <c r="G34"/>
  <c r="B34"/>
  <c r="A34"/>
  <c r="W33"/>
  <c r="Y33" s="1"/>
  <c r="O33"/>
  <c r="P33" s="1"/>
  <c r="G33"/>
  <c r="I33" s="1"/>
  <c r="B33"/>
  <c r="A33"/>
  <c r="W32"/>
  <c r="O32"/>
  <c r="P32" s="1"/>
  <c r="G32"/>
  <c r="B32"/>
  <c r="A32"/>
  <c r="Y31"/>
  <c r="W31"/>
  <c r="O31"/>
  <c r="P31" s="1"/>
  <c r="G31"/>
  <c r="I31" s="1"/>
  <c r="B31"/>
  <c r="A31"/>
  <c r="W30"/>
  <c r="Y30" s="1"/>
  <c r="O30"/>
  <c r="P30" s="1"/>
  <c r="G30"/>
  <c r="I30" s="1"/>
  <c r="B30"/>
  <c r="A30"/>
  <c r="W29"/>
  <c r="Q29"/>
  <c r="R29" s="1"/>
  <c r="O29"/>
  <c r="P29" s="1"/>
  <c r="G29"/>
  <c r="I29" s="1"/>
  <c r="B29"/>
  <c r="A29"/>
  <c r="W28"/>
  <c r="O28"/>
  <c r="P28" s="1"/>
  <c r="G28"/>
  <c r="B28"/>
  <c r="A28"/>
  <c r="W27"/>
  <c r="Y27" s="1"/>
  <c r="O27"/>
  <c r="P27" s="1"/>
  <c r="G27"/>
  <c r="I27" s="1"/>
  <c r="B27"/>
  <c r="A27"/>
  <c r="W26"/>
  <c r="O26"/>
  <c r="P26" s="1"/>
  <c r="G26"/>
  <c r="B26"/>
  <c r="A26"/>
  <c r="W25"/>
  <c r="Y25" s="1"/>
  <c r="O25"/>
  <c r="P25" s="1"/>
  <c r="G25"/>
  <c r="J25" s="1"/>
  <c r="AA25" s="1"/>
  <c r="AC25" s="1"/>
  <c r="B25"/>
  <c r="A25"/>
  <c r="W24"/>
  <c r="X24" s="1"/>
  <c r="O24"/>
  <c r="P24" s="1"/>
  <c r="G24"/>
  <c r="H24" s="1"/>
  <c r="B24"/>
  <c r="A24"/>
  <c r="W23"/>
  <c r="Z23" s="1"/>
  <c r="O23"/>
  <c r="P23" s="1"/>
  <c r="G23"/>
  <c r="J23" s="1"/>
  <c r="AA23" s="1"/>
  <c r="AC23" s="1"/>
  <c r="B23"/>
  <c r="A23"/>
  <c r="Z22"/>
  <c r="W22"/>
  <c r="X22" s="1"/>
  <c r="Q22"/>
  <c r="R22" s="1"/>
  <c r="O22"/>
  <c r="P22" s="1"/>
  <c r="G22"/>
  <c r="H22" s="1"/>
  <c r="B22"/>
  <c r="A22"/>
  <c r="W21"/>
  <c r="Z21" s="1"/>
  <c r="O21"/>
  <c r="Q21" s="1"/>
  <c r="R21" s="1"/>
  <c r="G21"/>
  <c r="J21" s="1"/>
  <c r="AA21" s="1"/>
  <c r="AC21" s="1"/>
  <c r="B21"/>
  <c r="A21"/>
  <c r="Y20"/>
  <c r="W20"/>
  <c r="X20" s="1"/>
  <c r="O20"/>
  <c r="P20" s="1"/>
  <c r="G20"/>
  <c r="H20" s="1"/>
  <c r="B20"/>
  <c r="A20"/>
  <c r="W19"/>
  <c r="Z19" s="1"/>
  <c r="O19"/>
  <c r="Q19" s="1"/>
  <c r="R19" s="1"/>
  <c r="G19"/>
  <c r="J19" s="1"/>
  <c r="AA19" s="1"/>
  <c r="AC19" s="1"/>
  <c r="B19"/>
  <c r="A19"/>
  <c r="W18"/>
  <c r="X18" s="1"/>
  <c r="Q18"/>
  <c r="R18" s="1"/>
  <c r="O18"/>
  <c r="P18" s="1"/>
  <c r="G18"/>
  <c r="H18" s="1"/>
  <c r="B18"/>
  <c r="A18"/>
  <c r="W17"/>
  <c r="Z17" s="1"/>
  <c r="O17"/>
  <c r="P17" s="1"/>
  <c r="G17"/>
  <c r="J17" s="1"/>
  <c r="AA17" s="1"/>
  <c r="AC17" s="1"/>
  <c r="B17"/>
  <c r="A17"/>
  <c r="Z16"/>
  <c r="Y16"/>
  <c r="W16"/>
  <c r="X16" s="1"/>
  <c r="O16"/>
  <c r="P16" s="1"/>
  <c r="J16"/>
  <c r="AA16" s="1"/>
  <c r="AC16" s="1"/>
  <c r="G16"/>
  <c r="H16" s="1"/>
  <c r="B16"/>
  <c r="A16"/>
  <c r="W15"/>
  <c r="Z15" s="1"/>
  <c r="O15"/>
  <c r="Q15" s="1"/>
  <c r="R15" s="1"/>
  <c r="G15"/>
  <c r="J15" s="1"/>
  <c r="AA15" s="1"/>
  <c r="AC15" s="1"/>
  <c r="B15"/>
  <c r="A15"/>
  <c r="Z14"/>
  <c r="W14"/>
  <c r="X14" s="1"/>
  <c r="Q14"/>
  <c r="R14" s="1"/>
  <c r="O14"/>
  <c r="P14" s="1"/>
  <c r="G14"/>
  <c r="H14" s="1"/>
  <c r="B14"/>
  <c r="A14"/>
  <c r="W13"/>
  <c r="Z13" s="1"/>
  <c r="O13"/>
  <c r="P13" s="1"/>
  <c r="G13"/>
  <c r="J13" s="1"/>
  <c r="AA13" s="1"/>
  <c r="AC13" s="1"/>
  <c r="B13"/>
  <c r="A13"/>
  <c r="Y12"/>
  <c r="W12"/>
  <c r="X12" s="1"/>
  <c r="O12"/>
  <c r="P12" s="1"/>
  <c r="G12"/>
  <c r="H12" s="1"/>
  <c r="B12"/>
  <c r="A12"/>
  <c r="W11"/>
  <c r="Z11" s="1"/>
  <c r="O11"/>
  <c r="Q11" s="1"/>
  <c r="R11" s="1"/>
  <c r="G11"/>
  <c r="J11" s="1"/>
  <c r="AA11" s="1"/>
  <c r="AC11" s="1"/>
  <c r="B11"/>
  <c r="A11"/>
  <c r="W10"/>
  <c r="X10" s="1"/>
  <c r="Q10"/>
  <c r="R10" s="1"/>
  <c r="O10"/>
  <c r="P10" s="1"/>
  <c r="G10"/>
  <c r="H10" s="1"/>
  <c r="B10"/>
  <c r="A10"/>
  <c r="W9"/>
  <c r="Z9" s="1"/>
  <c r="O9"/>
  <c r="P9" s="1"/>
  <c r="G9"/>
  <c r="J9" s="1"/>
  <c r="AA9" s="1"/>
  <c r="AC9" s="1"/>
  <c r="B9"/>
  <c r="A9"/>
  <c r="Y8"/>
  <c r="W8"/>
  <c r="X8" s="1"/>
  <c r="O8"/>
  <c r="P8" s="1"/>
  <c r="G8"/>
  <c r="H8" s="1"/>
  <c r="B8"/>
  <c r="A8"/>
  <c r="V7"/>
  <c r="U7"/>
  <c r="T7"/>
  <c r="N7"/>
  <c r="M7"/>
  <c r="L7"/>
  <c r="F7"/>
  <c r="E7"/>
  <c r="D7"/>
  <c r="A6"/>
  <c r="A3"/>
  <c r="A1"/>
  <c r="W77" i="25"/>
  <c r="O77"/>
  <c r="Q77" s="1"/>
  <c r="R77" s="1"/>
  <c r="G77"/>
  <c r="B77"/>
  <c r="A77"/>
  <c r="W76"/>
  <c r="X76" s="1"/>
  <c r="O76"/>
  <c r="Q76" s="1"/>
  <c r="R76" s="1"/>
  <c r="G76"/>
  <c r="H76" s="1"/>
  <c r="B76"/>
  <c r="A76"/>
  <c r="W75"/>
  <c r="O75"/>
  <c r="Q75" s="1"/>
  <c r="R75" s="1"/>
  <c r="G75"/>
  <c r="B75"/>
  <c r="A75"/>
  <c r="Y74"/>
  <c r="W74"/>
  <c r="O74"/>
  <c r="Q74" s="1"/>
  <c r="R74" s="1"/>
  <c r="G74"/>
  <c r="I74" s="1"/>
  <c r="B74"/>
  <c r="A74"/>
  <c r="W73"/>
  <c r="O73"/>
  <c r="Q73" s="1"/>
  <c r="R73" s="1"/>
  <c r="G73"/>
  <c r="B73"/>
  <c r="A73"/>
  <c r="W72"/>
  <c r="X72" s="1"/>
  <c r="O72"/>
  <c r="P72" s="1"/>
  <c r="G72"/>
  <c r="I72" s="1"/>
  <c r="J72" s="1"/>
  <c r="AA72" s="1"/>
  <c r="AC72" s="1"/>
  <c r="B72"/>
  <c r="A72"/>
  <c r="W71"/>
  <c r="O71"/>
  <c r="Q71" s="1"/>
  <c r="R71" s="1"/>
  <c r="G71"/>
  <c r="B71"/>
  <c r="A71"/>
  <c r="Y70"/>
  <c r="W70"/>
  <c r="O70"/>
  <c r="P70" s="1"/>
  <c r="G70"/>
  <c r="H70" s="1"/>
  <c r="B70"/>
  <c r="A70"/>
  <c r="W69"/>
  <c r="O69"/>
  <c r="Q69" s="1"/>
  <c r="R69" s="1"/>
  <c r="G69"/>
  <c r="B69"/>
  <c r="A69"/>
  <c r="W68"/>
  <c r="X68" s="1"/>
  <c r="Q68"/>
  <c r="R68" s="1"/>
  <c r="O68"/>
  <c r="P68" s="1"/>
  <c r="J68"/>
  <c r="AA68" s="1"/>
  <c r="AC68" s="1"/>
  <c r="G68"/>
  <c r="I68" s="1"/>
  <c r="B68"/>
  <c r="A68"/>
  <c r="W67"/>
  <c r="O67"/>
  <c r="Q67" s="1"/>
  <c r="R67" s="1"/>
  <c r="G67"/>
  <c r="B67"/>
  <c r="A67"/>
  <c r="W66"/>
  <c r="Y66" s="1"/>
  <c r="P66"/>
  <c r="O66"/>
  <c r="Q66" s="1"/>
  <c r="R66" s="1"/>
  <c r="G66"/>
  <c r="I66" s="1"/>
  <c r="J66" s="1"/>
  <c r="AA66" s="1"/>
  <c r="AC66" s="1"/>
  <c r="B66"/>
  <c r="A66"/>
  <c r="W65"/>
  <c r="O65"/>
  <c r="Q65" s="1"/>
  <c r="R65" s="1"/>
  <c r="G65"/>
  <c r="B65"/>
  <c r="A65"/>
  <c r="W64"/>
  <c r="X64" s="1"/>
  <c r="O64"/>
  <c r="Q64" s="1"/>
  <c r="R64" s="1"/>
  <c r="G64"/>
  <c r="H64" s="1"/>
  <c r="B64"/>
  <c r="A64"/>
  <c r="W63"/>
  <c r="O63"/>
  <c r="Q63" s="1"/>
  <c r="R63" s="1"/>
  <c r="G63"/>
  <c r="B63"/>
  <c r="A63"/>
  <c r="W62"/>
  <c r="O62"/>
  <c r="Q62" s="1"/>
  <c r="R62" s="1"/>
  <c r="I62"/>
  <c r="H62"/>
  <c r="G62"/>
  <c r="B62"/>
  <c r="A62"/>
  <c r="W61"/>
  <c r="O61"/>
  <c r="Q61" s="1"/>
  <c r="R61" s="1"/>
  <c r="G61"/>
  <c r="B61"/>
  <c r="A61"/>
  <c r="W60"/>
  <c r="X60" s="1"/>
  <c r="P60"/>
  <c r="O60"/>
  <c r="Q60" s="1"/>
  <c r="R60" s="1"/>
  <c r="G60"/>
  <c r="H60" s="1"/>
  <c r="B60"/>
  <c r="A60"/>
  <c r="W59"/>
  <c r="O59"/>
  <c r="Q59" s="1"/>
  <c r="R59" s="1"/>
  <c r="G59"/>
  <c r="B59"/>
  <c r="A59"/>
  <c r="W58"/>
  <c r="O58"/>
  <c r="Q58" s="1"/>
  <c r="R58" s="1"/>
  <c r="G58"/>
  <c r="I58" s="1"/>
  <c r="B58"/>
  <c r="A58"/>
  <c r="W57"/>
  <c r="O57"/>
  <c r="Q57" s="1"/>
  <c r="R57" s="1"/>
  <c r="G57"/>
  <c r="B57"/>
  <c r="A57"/>
  <c r="W56"/>
  <c r="X56" s="1"/>
  <c r="O56"/>
  <c r="P56" s="1"/>
  <c r="G56"/>
  <c r="I56" s="1"/>
  <c r="B56"/>
  <c r="A56"/>
  <c r="W55"/>
  <c r="O55"/>
  <c r="Q55" s="1"/>
  <c r="R55" s="1"/>
  <c r="G55"/>
  <c r="B55"/>
  <c r="A55"/>
  <c r="W54"/>
  <c r="Y54" s="1"/>
  <c r="O54"/>
  <c r="P54" s="1"/>
  <c r="G54"/>
  <c r="H54" s="1"/>
  <c r="B54"/>
  <c r="A54"/>
  <c r="W53"/>
  <c r="O53"/>
  <c r="Q53" s="1"/>
  <c r="R53" s="1"/>
  <c r="G53"/>
  <c r="B53"/>
  <c r="A53"/>
  <c r="W52"/>
  <c r="X52" s="1"/>
  <c r="Q52"/>
  <c r="R52" s="1"/>
  <c r="O52"/>
  <c r="P52" s="1"/>
  <c r="G52"/>
  <c r="B52"/>
  <c r="A52"/>
  <c r="W51"/>
  <c r="X51" s="1"/>
  <c r="O51"/>
  <c r="Q51" s="1"/>
  <c r="R51" s="1"/>
  <c r="G51"/>
  <c r="H51" s="1"/>
  <c r="B51"/>
  <c r="A51"/>
  <c r="W50"/>
  <c r="X50" s="1"/>
  <c r="O50"/>
  <c r="P50" s="1"/>
  <c r="G50"/>
  <c r="B50"/>
  <c r="A50"/>
  <c r="W49"/>
  <c r="X49" s="1"/>
  <c r="O49"/>
  <c r="G49"/>
  <c r="I49" s="1"/>
  <c r="B49"/>
  <c r="A49"/>
  <c r="W48"/>
  <c r="Y48" s="1"/>
  <c r="Z48" s="1"/>
  <c r="O48"/>
  <c r="P48" s="1"/>
  <c r="G48"/>
  <c r="I48" s="1"/>
  <c r="B48"/>
  <c r="A48"/>
  <c r="W47"/>
  <c r="O47"/>
  <c r="Q47" s="1"/>
  <c r="R47" s="1"/>
  <c r="G47"/>
  <c r="I47" s="1"/>
  <c r="B47"/>
  <c r="A47"/>
  <c r="W46"/>
  <c r="Y46" s="1"/>
  <c r="Z46" s="1"/>
  <c r="O46"/>
  <c r="P46" s="1"/>
  <c r="G46"/>
  <c r="H46" s="1"/>
  <c r="B46"/>
  <c r="A46"/>
  <c r="W45"/>
  <c r="Y45" s="1"/>
  <c r="O45"/>
  <c r="Q45" s="1"/>
  <c r="G45"/>
  <c r="H45" s="1"/>
  <c r="B45"/>
  <c r="A45"/>
  <c r="Y44"/>
  <c r="Z44" s="1"/>
  <c r="W44"/>
  <c r="X44" s="1"/>
  <c r="O44"/>
  <c r="Q44" s="1"/>
  <c r="R44" s="1"/>
  <c r="G44"/>
  <c r="B44"/>
  <c r="A44"/>
  <c r="W43"/>
  <c r="Y43" s="1"/>
  <c r="O43"/>
  <c r="Q43" s="1"/>
  <c r="R43" s="1"/>
  <c r="G43"/>
  <c r="I43" s="1"/>
  <c r="B43"/>
  <c r="A43"/>
  <c r="Z42"/>
  <c r="Y42"/>
  <c r="X42"/>
  <c r="W42"/>
  <c r="O42"/>
  <c r="G42"/>
  <c r="H42" s="1"/>
  <c r="B42"/>
  <c r="A42"/>
  <c r="W41"/>
  <c r="Y41" s="1"/>
  <c r="O41"/>
  <c r="Q41" s="1"/>
  <c r="G41"/>
  <c r="I41" s="1"/>
  <c r="B41"/>
  <c r="A41"/>
  <c r="Z40"/>
  <c r="X40"/>
  <c r="W40"/>
  <c r="Y40" s="1"/>
  <c r="O40"/>
  <c r="P40" s="1"/>
  <c r="G40"/>
  <c r="H40" s="1"/>
  <c r="B40"/>
  <c r="A40"/>
  <c r="X39"/>
  <c r="W39"/>
  <c r="Y39" s="1"/>
  <c r="O39"/>
  <c r="Q39" s="1"/>
  <c r="G39"/>
  <c r="I39" s="1"/>
  <c r="B39"/>
  <c r="A39"/>
  <c r="W38"/>
  <c r="X38" s="1"/>
  <c r="O38"/>
  <c r="Q38" s="1"/>
  <c r="R38" s="1"/>
  <c r="G38"/>
  <c r="H38" s="1"/>
  <c r="B38"/>
  <c r="A38"/>
  <c r="W37"/>
  <c r="Y37" s="1"/>
  <c r="O37"/>
  <c r="Q37" s="1"/>
  <c r="R37" s="1"/>
  <c r="G37"/>
  <c r="I37" s="1"/>
  <c r="B37"/>
  <c r="A37"/>
  <c r="Z36"/>
  <c r="W36"/>
  <c r="Y36" s="1"/>
  <c r="O36"/>
  <c r="P36" s="1"/>
  <c r="G36"/>
  <c r="H36" s="1"/>
  <c r="B36"/>
  <c r="A36"/>
  <c r="W35"/>
  <c r="Y35" s="1"/>
  <c r="O35"/>
  <c r="Q35" s="1"/>
  <c r="R35" s="1"/>
  <c r="G35"/>
  <c r="I35" s="1"/>
  <c r="B35"/>
  <c r="A35"/>
  <c r="Y34"/>
  <c r="W34"/>
  <c r="O34"/>
  <c r="Q34" s="1"/>
  <c r="J34"/>
  <c r="G34"/>
  <c r="I34" s="1"/>
  <c r="B34"/>
  <c r="A34"/>
  <c r="W33"/>
  <c r="Y33" s="1"/>
  <c r="O33"/>
  <c r="Q33" s="1"/>
  <c r="G33"/>
  <c r="I33" s="1"/>
  <c r="J33" s="1"/>
  <c r="B33"/>
  <c r="A33"/>
  <c r="Y32"/>
  <c r="W32"/>
  <c r="O32"/>
  <c r="P32" s="1"/>
  <c r="G32"/>
  <c r="I32" s="1"/>
  <c r="B32"/>
  <c r="A32"/>
  <c r="Z31"/>
  <c r="W31"/>
  <c r="Y31" s="1"/>
  <c r="O31"/>
  <c r="Q31" s="1"/>
  <c r="G31"/>
  <c r="I31" s="1"/>
  <c r="B31"/>
  <c r="A31"/>
  <c r="Z30"/>
  <c r="W30"/>
  <c r="Y30" s="1"/>
  <c r="O30"/>
  <c r="P30" s="1"/>
  <c r="G30"/>
  <c r="H30" s="1"/>
  <c r="B30"/>
  <c r="A30"/>
  <c r="W29"/>
  <c r="Y29" s="1"/>
  <c r="O29"/>
  <c r="Q29" s="1"/>
  <c r="R29" s="1"/>
  <c r="G29"/>
  <c r="I29" s="1"/>
  <c r="B29"/>
  <c r="A29"/>
  <c r="W28"/>
  <c r="Y28" s="1"/>
  <c r="O28"/>
  <c r="Q28" s="1"/>
  <c r="G28"/>
  <c r="I28" s="1"/>
  <c r="B28"/>
  <c r="A28"/>
  <c r="W27"/>
  <c r="Y27" s="1"/>
  <c r="O27"/>
  <c r="Q27" s="1"/>
  <c r="R27" s="1"/>
  <c r="G27"/>
  <c r="I27" s="1"/>
  <c r="B27"/>
  <c r="A27"/>
  <c r="X26"/>
  <c r="W26"/>
  <c r="Y26" s="1"/>
  <c r="Z26" s="1"/>
  <c r="Q26"/>
  <c r="O26"/>
  <c r="P26" s="1"/>
  <c r="G26"/>
  <c r="I26" s="1"/>
  <c r="B26"/>
  <c r="A26"/>
  <c r="W25"/>
  <c r="Y25" s="1"/>
  <c r="O25"/>
  <c r="Q25" s="1"/>
  <c r="G25"/>
  <c r="I25" s="1"/>
  <c r="J25" s="1"/>
  <c r="B25"/>
  <c r="A25"/>
  <c r="X24"/>
  <c r="W24"/>
  <c r="Y24" s="1"/>
  <c r="Z24" s="1"/>
  <c r="O24"/>
  <c r="P24" s="1"/>
  <c r="G24"/>
  <c r="H24" s="1"/>
  <c r="B24"/>
  <c r="A24"/>
  <c r="W23"/>
  <c r="Y23" s="1"/>
  <c r="Z23" s="1"/>
  <c r="P23"/>
  <c r="O23"/>
  <c r="Q23" s="1"/>
  <c r="R23" s="1"/>
  <c r="G23"/>
  <c r="I23" s="1"/>
  <c r="B23"/>
  <c r="A23"/>
  <c r="W22"/>
  <c r="O22"/>
  <c r="Q22" s="1"/>
  <c r="R22" s="1"/>
  <c r="G22"/>
  <c r="I22" s="1"/>
  <c r="B22"/>
  <c r="A22"/>
  <c r="W21"/>
  <c r="Y21" s="1"/>
  <c r="O21"/>
  <c r="Q21" s="1"/>
  <c r="R21" s="1"/>
  <c r="G21"/>
  <c r="I21" s="1"/>
  <c r="B21"/>
  <c r="A21"/>
  <c r="X20"/>
  <c r="W20"/>
  <c r="Y20" s="1"/>
  <c r="Z20" s="1"/>
  <c r="P20"/>
  <c r="O20"/>
  <c r="Q20" s="1"/>
  <c r="R20" s="1"/>
  <c r="G20"/>
  <c r="H20" s="1"/>
  <c r="B20"/>
  <c r="A20"/>
  <c r="W19"/>
  <c r="Y19" s="1"/>
  <c r="O19"/>
  <c r="Q19" s="1"/>
  <c r="R19" s="1"/>
  <c r="G19"/>
  <c r="I19" s="1"/>
  <c r="B19"/>
  <c r="A19"/>
  <c r="Y18"/>
  <c r="W18"/>
  <c r="X18" s="1"/>
  <c r="Q18"/>
  <c r="O18"/>
  <c r="P18" s="1"/>
  <c r="G18"/>
  <c r="H18" s="1"/>
  <c r="B18"/>
  <c r="A18"/>
  <c r="W17"/>
  <c r="Y17" s="1"/>
  <c r="O17"/>
  <c r="Q17" s="1"/>
  <c r="R17" s="1"/>
  <c r="G17"/>
  <c r="I17" s="1"/>
  <c r="B17"/>
  <c r="A17"/>
  <c r="Y16"/>
  <c r="W16"/>
  <c r="X16" s="1"/>
  <c r="O16"/>
  <c r="Q16" s="1"/>
  <c r="R16" s="1"/>
  <c r="G16"/>
  <c r="H16" s="1"/>
  <c r="B16"/>
  <c r="A16"/>
  <c r="Z15"/>
  <c r="W15"/>
  <c r="Y15" s="1"/>
  <c r="R15"/>
  <c r="O15"/>
  <c r="Q15" s="1"/>
  <c r="G15"/>
  <c r="I15" s="1"/>
  <c r="B15"/>
  <c r="A15"/>
  <c r="W14"/>
  <c r="Q14"/>
  <c r="R14" s="1"/>
  <c r="O14"/>
  <c r="P14" s="1"/>
  <c r="G14"/>
  <c r="B14"/>
  <c r="A14"/>
  <c r="W13"/>
  <c r="Y13" s="1"/>
  <c r="Z13" s="1"/>
  <c r="O13"/>
  <c r="Q13" s="1"/>
  <c r="R13" s="1"/>
  <c r="G13"/>
  <c r="I13" s="1"/>
  <c r="J13" s="1"/>
  <c r="AA13" s="1"/>
  <c r="AC13" s="1"/>
  <c r="B13"/>
  <c r="A13"/>
  <c r="Y12"/>
  <c r="X12"/>
  <c r="W12"/>
  <c r="O12"/>
  <c r="Q12" s="1"/>
  <c r="R12" s="1"/>
  <c r="G12"/>
  <c r="B12"/>
  <c r="A12"/>
  <c r="W11"/>
  <c r="Y11" s="1"/>
  <c r="Z11" s="1"/>
  <c r="O11"/>
  <c r="Q11" s="1"/>
  <c r="R11" s="1"/>
  <c r="G11"/>
  <c r="I11" s="1"/>
  <c r="B11"/>
  <c r="A11"/>
  <c r="X10"/>
  <c r="W10"/>
  <c r="O10"/>
  <c r="Q10" s="1"/>
  <c r="R10" s="1"/>
  <c r="G10"/>
  <c r="B10"/>
  <c r="A10"/>
  <c r="W9"/>
  <c r="Y9" s="1"/>
  <c r="Z9" s="1"/>
  <c r="O9"/>
  <c r="Q9" s="1"/>
  <c r="R9" s="1"/>
  <c r="G9"/>
  <c r="I9" s="1"/>
  <c r="B9"/>
  <c r="A9"/>
  <c r="Y8"/>
  <c r="X8"/>
  <c r="W8"/>
  <c r="P8"/>
  <c r="O8"/>
  <c r="Q8" s="1"/>
  <c r="R8" s="1"/>
  <c r="G8"/>
  <c r="B8"/>
  <c r="A8"/>
  <c r="V7"/>
  <c r="U7"/>
  <c r="T7"/>
  <c r="N7"/>
  <c r="M7"/>
  <c r="L7"/>
  <c r="F7"/>
  <c r="E7"/>
  <c r="D7"/>
  <c r="A6"/>
  <c r="A3"/>
  <c r="A1"/>
  <c r="W77" i="24"/>
  <c r="O77"/>
  <c r="Q77" s="1"/>
  <c r="R77" s="1"/>
  <c r="G77"/>
  <c r="B77"/>
  <c r="A77"/>
  <c r="W76"/>
  <c r="X76" s="1"/>
  <c r="O76"/>
  <c r="P76" s="1"/>
  <c r="G76"/>
  <c r="H76" s="1"/>
  <c r="B76"/>
  <c r="A76"/>
  <c r="W75"/>
  <c r="O75"/>
  <c r="Q75" s="1"/>
  <c r="R75" s="1"/>
  <c r="G75"/>
  <c r="B75"/>
  <c r="A75"/>
  <c r="W74"/>
  <c r="X74" s="1"/>
  <c r="O74"/>
  <c r="P74" s="1"/>
  <c r="I74"/>
  <c r="G74"/>
  <c r="H74" s="1"/>
  <c r="B74"/>
  <c r="A74"/>
  <c r="X73"/>
  <c r="W73"/>
  <c r="O73"/>
  <c r="Q73" s="1"/>
  <c r="R73" s="1"/>
  <c r="G73"/>
  <c r="B73"/>
  <c r="A73"/>
  <c r="W72"/>
  <c r="X72" s="1"/>
  <c r="O72"/>
  <c r="P72" s="1"/>
  <c r="G72"/>
  <c r="H72" s="1"/>
  <c r="B72"/>
  <c r="A72"/>
  <c r="X71"/>
  <c r="W71"/>
  <c r="O71"/>
  <c r="Q71" s="1"/>
  <c r="R71" s="1"/>
  <c r="G71"/>
  <c r="B71"/>
  <c r="A71"/>
  <c r="W70"/>
  <c r="X70" s="1"/>
  <c r="O70"/>
  <c r="P70" s="1"/>
  <c r="G70"/>
  <c r="H70" s="1"/>
  <c r="B70"/>
  <c r="A70"/>
  <c r="W69"/>
  <c r="O69"/>
  <c r="Q69" s="1"/>
  <c r="R69" s="1"/>
  <c r="G69"/>
  <c r="B69"/>
  <c r="A69"/>
  <c r="Y68"/>
  <c r="W68"/>
  <c r="X68" s="1"/>
  <c r="O68"/>
  <c r="P68" s="1"/>
  <c r="G68"/>
  <c r="H68" s="1"/>
  <c r="B68"/>
  <c r="A68"/>
  <c r="W67"/>
  <c r="O67"/>
  <c r="Q67" s="1"/>
  <c r="R67" s="1"/>
  <c r="G67"/>
  <c r="B67"/>
  <c r="A67"/>
  <c r="W66"/>
  <c r="X66" s="1"/>
  <c r="Q66"/>
  <c r="R66" s="1"/>
  <c r="O66"/>
  <c r="P66" s="1"/>
  <c r="G66"/>
  <c r="H66" s="1"/>
  <c r="B66"/>
  <c r="A66"/>
  <c r="W65"/>
  <c r="O65"/>
  <c r="Q65" s="1"/>
  <c r="R65" s="1"/>
  <c r="G65"/>
  <c r="B65"/>
  <c r="A65"/>
  <c r="W64"/>
  <c r="X64" s="1"/>
  <c r="O64"/>
  <c r="P64" s="1"/>
  <c r="G64"/>
  <c r="H64" s="1"/>
  <c r="B64"/>
  <c r="A64"/>
  <c r="W63"/>
  <c r="O63"/>
  <c r="Q63" s="1"/>
  <c r="R63" s="1"/>
  <c r="G63"/>
  <c r="B63"/>
  <c r="A63"/>
  <c r="Z62"/>
  <c r="Y62"/>
  <c r="W62"/>
  <c r="X62" s="1"/>
  <c r="O62"/>
  <c r="P62" s="1"/>
  <c r="G62"/>
  <c r="H62" s="1"/>
  <c r="B62"/>
  <c r="A62"/>
  <c r="W61"/>
  <c r="O61"/>
  <c r="Q61" s="1"/>
  <c r="R61" s="1"/>
  <c r="G61"/>
  <c r="B61"/>
  <c r="A61"/>
  <c r="W60"/>
  <c r="X60" s="1"/>
  <c r="Q60"/>
  <c r="R60" s="1"/>
  <c r="O60"/>
  <c r="P60" s="1"/>
  <c r="G60"/>
  <c r="H60" s="1"/>
  <c r="B60"/>
  <c r="A60"/>
  <c r="W59"/>
  <c r="X59" s="1"/>
  <c r="P59"/>
  <c r="O59"/>
  <c r="Q59" s="1"/>
  <c r="R59" s="1"/>
  <c r="G59"/>
  <c r="H59" s="1"/>
  <c r="B59"/>
  <c r="A59"/>
  <c r="Y58"/>
  <c r="W58"/>
  <c r="X58" s="1"/>
  <c r="O58"/>
  <c r="P58" s="1"/>
  <c r="G58"/>
  <c r="H58" s="1"/>
  <c r="B58"/>
  <c r="A58"/>
  <c r="W57"/>
  <c r="X57" s="1"/>
  <c r="O57"/>
  <c r="Q57" s="1"/>
  <c r="R57" s="1"/>
  <c r="G57"/>
  <c r="B57"/>
  <c r="A57"/>
  <c r="W56"/>
  <c r="X56" s="1"/>
  <c r="Q56"/>
  <c r="O56"/>
  <c r="P56" s="1"/>
  <c r="G56"/>
  <c r="H56" s="1"/>
  <c r="B56"/>
  <c r="A56"/>
  <c r="W55"/>
  <c r="P55"/>
  <c r="O55"/>
  <c r="Q55" s="1"/>
  <c r="R55" s="1"/>
  <c r="G55"/>
  <c r="H55" s="1"/>
  <c r="B55"/>
  <c r="A55"/>
  <c r="W54"/>
  <c r="O54"/>
  <c r="G54"/>
  <c r="H54" s="1"/>
  <c r="B54"/>
  <c r="A54"/>
  <c r="W53"/>
  <c r="O53"/>
  <c r="G53"/>
  <c r="B53"/>
  <c r="A53"/>
  <c r="W52"/>
  <c r="X52" s="1"/>
  <c r="Q52"/>
  <c r="R52" s="1"/>
  <c r="O52"/>
  <c r="P52" s="1"/>
  <c r="G52"/>
  <c r="H52" s="1"/>
  <c r="B52"/>
  <c r="A52"/>
  <c r="W51"/>
  <c r="O51"/>
  <c r="G51"/>
  <c r="B51"/>
  <c r="A51"/>
  <c r="W50"/>
  <c r="O50"/>
  <c r="Q50" s="1"/>
  <c r="R50" s="1"/>
  <c r="H50"/>
  <c r="G50"/>
  <c r="I50" s="1"/>
  <c r="B50"/>
  <c r="A50"/>
  <c r="W49"/>
  <c r="O49"/>
  <c r="G49"/>
  <c r="B49"/>
  <c r="A49"/>
  <c r="W48"/>
  <c r="Y48" s="1"/>
  <c r="Z48" s="1"/>
  <c r="P48"/>
  <c r="O48"/>
  <c r="Q48" s="1"/>
  <c r="R48" s="1"/>
  <c r="G48"/>
  <c r="I48" s="1"/>
  <c r="J48" s="1"/>
  <c r="B48"/>
  <c r="A48"/>
  <c r="W47"/>
  <c r="O47"/>
  <c r="G47"/>
  <c r="B47"/>
  <c r="A47"/>
  <c r="W46"/>
  <c r="X46" s="1"/>
  <c r="O46"/>
  <c r="Q46" s="1"/>
  <c r="R46" s="1"/>
  <c r="G46"/>
  <c r="I46" s="1"/>
  <c r="J46" s="1"/>
  <c r="B46"/>
  <c r="A46"/>
  <c r="W45"/>
  <c r="O45"/>
  <c r="G45"/>
  <c r="B45"/>
  <c r="A45"/>
  <c r="X44"/>
  <c r="W44"/>
  <c r="O44"/>
  <c r="Q44" s="1"/>
  <c r="R44" s="1"/>
  <c r="G44"/>
  <c r="I44" s="1"/>
  <c r="B44"/>
  <c r="A44"/>
  <c r="W43"/>
  <c r="O43"/>
  <c r="G43"/>
  <c r="B43"/>
  <c r="A43"/>
  <c r="X42"/>
  <c r="W42"/>
  <c r="Y42" s="1"/>
  <c r="Z42" s="1"/>
  <c r="O42"/>
  <c r="P42" s="1"/>
  <c r="G42"/>
  <c r="I42" s="1"/>
  <c r="B42"/>
  <c r="A42"/>
  <c r="W41"/>
  <c r="O41"/>
  <c r="G41"/>
  <c r="B41"/>
  <c r="A41"/>
  <c r="W40"/>
  <c r="O40"/>
  <c r="Q40" s="1"/>
  <c r="R40" s="1"/>
  <c r="I40"/>
  <c r="J40" s="1"/>
  <c r="G40"/>
  <c r="H40" s="1"/>
  <c r="B40"/>
  <c r="A40"/>
  <c r="W39"/>
  <c r="O39"/>
  <c r="G39"/>
  <c r="B39"/>
  <c r="A39"/>
  <c r="W38"/>
  <c r="O38"/>
  <c r="Q38" s="1"/>
  <c r="R38" s="1"/>
  <c r="G38"/>
  <c r="H38" s="1"/>
  <c r="B38"/>
  <c r="A38"/>
  <c r="W37"/>
  <c r="O37"/>
  <c r="G37"/>
  <c r="B37"/>
  <c r="A37"/>
  <c r="W36"/>
  <c r="X36" s="1"/>
  <c r="O36"/>
  <c r="Q36" s="1"/>
  <c r="R36" s="1"/>
  <c r="G36"/>
  <c r="H36" s="1"/>
  <c r="B36"/>
  <c r="A36"/>
  <c r="W35"/>
  <c r="O35"/>
  <c r="G35"/>
  <c r="B35"/>
  <c r="A35"/>
  <c r="W34"/>
  <c r="O34"/>
  <c r="Q34" s="1"/>
  <c r="R34" s="1"/>
  <c r="G34"/>
  <c r="H34" s="1"/>
  <c r="B34"/>
  <c r="A34"/>
  <c r="W33"/>
  <c r="O33"/>
  <c r="G33"/>
  <c r="B33"/>
  <c r="A33"/>
  <c r="W32"/>
  <c r="Y32" s="1"/>
  <c r="Z32" s="1"/>
  <c r="O32"/>
  <c r="Q32" s="1"/>
  <c r="R32" s="1"/>
  <c r="G32"/>
  <c r="H32" s="1"/>
  <c r="B32"/>
  <c r="A32"/>
  <c r="W31"/>
  <c r="O31"/>
  <c r="G31"/>
  <c r="B31"/>
  <c r="A31"/>
  <c r="W30"/>
  <c r="X30" s="1"/>
  <c r="O30"/>
  <c r="Q30" s="1"/>
  <c r="R30" s="1"/>
  <c r="G30"/>
  <c r="H30" s="1"/>
  <c r="B30"/>
  <c r="A30"/>
  <c r="W29"/>
  <c r="O29"/>
  <c r="G29"/>
  <c r="B29"/>
  <c r="A29"/>
  <c r="W28"/>
  <c r="X28" s="1"/>
  <c r="O28"/>
  <c r="Q28" s="1"/>
  <c r="R28" s="1"/>
  <c r="G28"/>
  <c r="H28" s="1"/>
  <c r="B28"/>
  <c r="A28"/>
  <c r="W27"/>
  <c r="O27"/>
  <c r="G27"/>
  <c r="B27"/>
  <c r="A27"/>
  <c r="W26"/>
  <c r="Y26" s="1"/>
  <c r="Z26" s="1"/>
  <c r="O26"/>
  <c r="Q26" s="1"/>
  <c r="R26" s="1"/>
  <c r="G26"/>
  <c r="I26" s="1"/>
  <c r="J26" s="1"/>
  <c r="AA26" s="1"/>
  <c r="AC26" s="1"/>
  <c r="B26"/>
  <c r="A26"/>
  <c r="W25"/>
  <c r="O25"/>
  <c r="G25"/>
  <c r="B25"/>
  <c r="A25"/>
  <c r="W24"/>
  <c r="O24"/>
  <c r="Q24" s="1"/>
  <c r="R24" s="1"/>
  <c r="G24"/>
  <c r="H24" s="1"/>
  <c r="B24"/>
  <c r="A24"/>
  <c r="W23"/>
  <c r="O23"/>
  <c r="G23"/>
  <c r="I23" s="1"/>
  <c r="J23" s="1"/>
  <c r="AA23" s="1"/>
  <c r="AC23" s="1"/>
  <c r="B23"/>
  <c r="A23"/>
  <c r="Y22"/>
  <c r="Z22" s="1"/>
  <c r="X22"/>
  <c r="W22"/>
  <c r="O22"/>
  <c r="G22"/>
  <c r="H22" s="1"/>
  <c r="B22"/>
  <c r="A22"/>
  <c r="W21"/>
  <c r="Y21" s="1"/>
  <c r="O21"/>
  <c r="Q21" s="1"/>
  <c r="R21" s="1"/>
  <c r="G21"/>
  <c r="I21" s="1"/>
  <c r="B21"/>
  <c r="A21"/>
  <c r="W20"/>
  <c r="R20"/>
  <c r="O20"/>
  <c r="Q20" s="1"/>
  <c r="G20"/>
  <c r="B20"/>
  <c r="A20"/>
  <c r="W19"/>
  <c r="Y19" s="1"/>
  <c r="P19"/>
  <c r="O19"/>
  <c r="Q19" s="1"/>
  <c r="R19" s="1"/>
  <c r="G19"/>
  <c r="I19" s="1"/>
  <c r="B19"/>
  <c r="A19"/>
  <c r="Z18"/>
  <c r="Y18"/>
  <c r="W18"/>
  <c r="X18" s="1"/>
  <c r="O18"/>
  <c r="Q18" s="1"/>
  <c r="R18" s="1"/>
  <c r="G18"/>
  <c r="I18" s="1"/>
  <c r="B18"/>
  <c r="A18"/>
  <c r="W17"/>
  <c r="Y17" s="1"/>
  <c r="Z17" s="1"/>
  <c r="O17"/>
  <c r="Q17" s="1"/>
  <c r="R17" s="1"/>
  <c r="G17"/>
  <c r="I17" s="1"/>
  <c r="B17"/>
  <c r="A17"/>
  <c r="X16"/>
  <c r="W16"/>
  <c r="O16"/>
  <c r="Q16" s="1"/>
  <c r="R16" s="1"/>
  <c r="G16"/>
  <c r="B16"/>
  <c r="A16"/>
  <c r="W15"/>
  <c r="Y15" s="1"/>
  <c r="O15"/>
  <c r="Q15" s="1"/>
  <c r="R15" s="1"/>
  <c r="G15"/>
  <c r="I15" s="1"/>
  <c r="B15"/>
  <c r="A15"/>
  <c r="Z14"/>
  <c r="Y14"/>
  <c r="X14"/>
  <c r="W14"/>
  <c r="Q14"/>
  <c r="P14"/>
  <c r="O14"/>
  <c r="G14"/>
  <c r="H14" s="1"/>
  <c r="B14"/>
  <c r="A14"/>
  <c r="W13"/>
  <c r="Y13" s="1"/>
  <c r="O13"/>
  <c r="Q13" s="1"/>
  <c r="R13" s="1"/>
  <c r="G13"/>
  <c r="I13" s="1"/>
  <c r="B13"/>
  <c r="A13"/>
  <c r="W12"/>
  <c r="O12"/>
  <c r="G12"/>
  <c r="H12" s="1"/>
  <c r="B12"/>
  <c r="A12"/>
  <c r="W11"/>
  <c r="Y11" s="1"/>
  <c r="O11"/>
  <c r="Q11" s="1"/>
  <c r="R11" s="1"/>
  <c r="G11"/>
  <c r="I11" s="1"/>
  <c r="B11"/>
  <c r="A11"/>
  <c r="Y10"/>
  <c r="Z10" s="1"/>
  <c r="W10"/>
  <c r="X10" s="1"/>
  <c r="O10"/>
  <c r="Q10" s="1"/>
  <c r="R10" s="1"/>
  <c r="G10"/>
  <c r="H10" s="1"/>
  <c r="B10"/>
  <c r="A10"/>
  <c r="Z9"/>
  <c r="W9"/>
  <c r="Y9" s="1"/>
  <c r="P9"/>
  <c r="O9"/>
  <c r="Q9" s="1"/>
  <c r="R9" s="1"/>
  <c r="G9"/>
  <c r="I9" s="1"/>
  <c r="B9"/>
  <c r="A9"/>
  <c r="W8"/>
  <c r="O8"/>
  <c r="Q8" s="1"/>
  <c r="R8" s="1"/>
  <c r="G8"/>
  <c r="H8" s="1"/>
  <c r="B8"/>
  <c r="A8"/>
  <c r="V7"/>
  <c r="U7"/>
  <c r="T7"/>
  <c r="N7"/>
  <c r="M7"/>
  <c r="L7"/>
  <c r="F7"/>
  <c r="E7"/>
  <c r="D7"/>
  <c r="A6"/>
  <c r="A3"/>
  <c r="A1"/>
  <c r="W77" i="23"/>
  <c r="O77"/>
  <c r="Q77" s="1"/>
  <c r="R77" s="1"/>
  <c r="G77"/>
  <c r="B77"/>
  <c r="A77"/>
  <c r="W76"/>
  <c r="X76" s="1"/>
  <c r="O76"/>
  <c r="Q76" s="1"/>
  <c r="R76" s="1"/>
  <c r="G76"/>
  <c r="B76"/>
  <c r="A76"/>
  <c r="W75"/>
  <c r="O75"/>
  <c r="Q75" s="1"/>
  <c r="R75" s="1"/>
  <c r="G75"/>
  <c r="B75"/>
  <c r="A75"/>
  <c r="W74"/>
  <c r="O74"/>
  <c r="Q74" s="1"/>
  <c r="R74" s="1"/>
  <c r="G74"/>
  <c r="B74"/>
  <c r="A74"/>
  <c r="W73"/>
  <c r="O73"/>
  <c r="Q73" s="1"/>
  <c r="R73" s="1"/>
  <c r="G73"/>
  <c r="B73"/>
  <c r="A73"/>
  <c r="W72"/>
  <c r="X72" s="1"/>
  <c r="O72"/>
  <c r="Q72" s="1"/>
  <c r="R72" s="1"/>
  <c r="G72"/>
  <c r="I72" s="1"/>
  <c r="B72"/>
  <c r="A72"/>
  <c r="W71"/>
  <c r="O71"/>
  <c r="Q71" s="1"/>
  <c r="R71" s="1"/>
  <c r="G71"/>
  <c r="B71"/>
  <c r="A71"/>
  <c r="W70"/>
  <c r="Y70" s="1"/>
  <c r="O70"/>
  <c r="Q70" s="1"/>
  <c r="R70" s="1"/>
  <c r="G70"/>
  <c r="I70" s="1"/>
  <c r="J70" s="1"/>
  <c r="AA70" s="1"/>
  <c r="AC70" s="1"/>
  <c r="B70"/>
  <c r="A70"/>
  <c r="W69"/>
  <c r="O69"/>
  <c r="Q69" s="1"/>
  <c r="R69" s="1"/>
  <c r="G69"/>
  <c r="B69"/>
  <c r="A69"/>
  <c r="W68"/>
  <c r="X68" s="1"/>
  <c r="O68"/>
  <c r="Q68" s="1"/>
  <c r="R68" s="1"/>
  <c r="G68"/>
  <c r="H68" s="1"/>
  <c r="B68"/>
  <c r="A68"/>
  <c r="W67"/>
  <c r="O67"/>
  <c r="Q67" s="1"/>
  <c r="R67" s="1"/>
  <c r="G67"/>
  <c r="B67"/>
  <c r="A67"/>
  <c r="W66"/>
  <c r="O66"/>
  <c r="Q66" s="1"/>
  <c r="R66" s="1"/>
  <c r="G66"/>
  <c r="H66" s="1"/>
  <c r="B66"/>
  <c r="A66"/>
  <c r="W65"/>
  <c r="O65"/>
  <c r="Q65" s="1"/>
  <c r="R65" s="1"/>
  <c r="G65"/>
  <c r="B65"/>
  <c r="A65"/>
  <c r="W64"/>
  <c r="X64" s="1"/>
  <c r="O64"/>
  <c r="P64" s="1"/>
  <c r="G64"/>
  <c r="B64"/>
  <c r="A64"/>
  <c r="W63"/>
  <c r="O63"/>
  <c r="Q63" s="1"/>
  <c r="R63" s="1"/>
  <c r="G63"/>
  <c r="B63"/>
  <c r="A63"/>
  <c r="W62"/>
  <c r="O62"/>
  <c r="P62" s="1"/>
  <c r="I62"/>
  <c r="J62" s="1"/>
  <c r="AA62" s="1"/>
  <c r="AC62" s="1"/>
  <c r="G62"/>
  <c r="H62" s="1"/>
  <c r="B62"/>
  <c r="A62"/>
  <c r="W61"/>
  <c r="O61"/>
  <c r="Q61" s="1"/>
  <c r="R61" s="1"/>
  <c r="G61"/>
  <c r="B61"/>
  <c r="A61"/>
  <c r="W60"/>
  <c r="X60" s="1"/>
  <c r="O60"/>
  <c r="Q60" s="1"/>
  <c r="R60" s="1"/>
  <c r="G60"/>
  <c r="I60" s="1"/>
  <c r="J60" s="1"/>
  <c r="AA60" s="1"/>
  <c r="AC60" s="1"/>
  <c r="B60"/>
  <c r="A60"/>
  <c r="W59"/>
  <c r="O59"/>
  <c r="Q59" s="1"/>
  <c r="R59" s="1"/>
  <c r="G59"/>
  <c r="B59"/>
  <c r="A59"/>
  <c r="W58"/>
  <c r="Y58" s="1"/>
  <c r="O58"/>
  <c r="Q58" s="1"/>
  <c r="R58" s="1"/>
  <c r="G58"/>
  <c r="B58"/>
  <c r="A58"/>
  <c r="W57"/>
  <c r="O57"/>
  <c r="Q57" s="1"/>
  <c r="R57" s="1"/>
  <c r="G57"/>
  <c r="B57"/>
  <c r="A57"/>
  <c r="W56"/>
  <c r="X56" s="1"/>
  <c r="O56"/>
  <c r="Q56" s="1"/>
  <c r="R56" s="1"/>
  <c r="G56"/>
  <c r="I56" s="1"/>
  <c r="B56"/>
  <c r="A56"/>
  <c r="W55"/>
  <c r="O55"/>
  <c r="Q55" s="1"/>
  <c r="R55" s="1"/>
  <c r="G55"/>
  <c r="B55"/>
  <c r="A55"/>
  <c r="W54"/>
  <c r="Y54" s="1"/>
  <c r="O54"/>
  <c r="Q54" s="1"/>
  <c r="R54" s="1"/>
  <c r="H54"/>
  <c r="G54"/>
  <c r="I54" s="1"/>
  <c r="J54" s="1"/>
  <c r="B54"/>
  <c r="A54"/>
  <c r="W53"/>
  <c r="X53" s="1"/>
  <c r="O53"/>
  <c r="Q53" s="1"/>
  <c r="R53" s="1"/>
  <c r="G53"/>
  <c r="B53"/>
  <c r="A53"/>
  <c r="W52"/>
  <c r="Y52" s="1"/>
  <c r="Z52" s="1"/>
  <c r="O52"/>
  <c r="Q52" s="1"/>
  <c r="R52" s="1"/>
  <c r="G52"/>
  <c r="H52" s="1"/>
  <c r="B52"/>
  <c r="A52"/>
  <c r="W51"/>
  <c r="X51" s="1"/>
  <c r="O51"/>
  <c r="Q51" s="1"/>
  <c r="R51" s="1"/>
  <c r="G51"/>
  <c r="H51" s="1"/>
  <c r="B51"/>
  <c r="A51"/>
  <c r="W50"/>
  <c r="Y50" s="1"/>
  <c r="Z50" s="1"/>
  <c r="O50"/>
  <c r="Q50" s="1"/>
  <c r="R50" s="1"/>
  <c r="G50"/>
  <c r="B50"/>
  <c r="A50"/>
  <c r="W49"/>
  <c r="Y49" s="1"/>
  <c r="O49"/>
  <c r="G49"/>
  <c r="I49" s="1"/>
  <c r="B49"/>
  <c r="A49"/>
  <c r="W48"/>
  <c r="X48" s="1"/>
  <c r="Q48"/>
  <c r="P48"/>
  <c r="O48"/>
  <c r="G48"/>
  <c r="B48"/>
  <c r="A48"/>
  <c r="W47"/>
  <c r="O47"/>
  <c r="Q47" s="1"/>
  <c r="R47" s="1"/>
  <c r="G47"/>
  <c r="I47" s="1"/>
  <c r="J47" s="1"/>
  <c r="B47"/>
  <c r="A47"/>
  <c r="W46"/>
  <c r="Y46" s="1"/>
  <c r="O46"/>
  <c r="G46"/>
  <c r="B46"/>
  <c r="A46"/>
  <c r="W45"/>
  <c r="Y45" s="1"/>
  <c r="O45"/>
  <c r="Q45" s="1"/>
  <c r="G45"/>
  <c r="I45" s="1"/>
  <c r="B45"/>
  <c r="A45"/>
  <c r="W44"/>
  <c r="Y44" s="1"/>
  <c r="Z44" s="1"/>
  <c r="O44"/>
  <c r="Q44" s="1"/>
  <c r="R44" s="1"/>
  <c r="G44"/>
  <c r="I44" s="1"/>
  <c r="J44" s="1"/>
  <c r="B44"/>
  <c r="A44"/>
  <c r="W43"/>
  <c r="O43"/>
  <c r="G43"/>
  <c r="B43"/>
  <c r="A43"/>
  <c r="X42"/>
  <c r="W42"/>
  <c r="Y42" s="1"/>
  <c r="Z42" s="1"/>
  <c r="O42"/>
  <c r="Q42" s="1"/>
  <c r="R42" s="1"/>
  <c r="G42"/>
  <c r="I42" s="1"/>
  <c r="B42"/>
  <c r="A42"/>
  <c r="W41"/>
  <c r="O41"/>
  <c r="G41"/>
  <c r="B41"/>
  <c r="A41"/>
  <c r="X40"/>
  <c r="W40"/>
  <c r="Y40" s="1"/>
  <c r="Z40" s="1"/>
  <c r="P40"/>
  <c r="O40"/>
  <c r="Q40" s="1"/>
  <c r="R40" s="1"/>
  <c r="G40"/>
  <c r="I40" s="1"/>
  <c r="B40"/>
  <c r="A40"/>
  <c r="W39"/>
  <c r="O39"/>
  <c r="G39"/>
  <c r="B39"/>
  <c r="A39"/>
  <c r="Z38"/>
  <c r="Y38"/>
  <c r="X38"/>
  <c r="W38"/>
  <c r="O38"/>
  <c r="P38" s="1"/>
  <c r="H38"/>
  <c r="G38"/>
  <c r="I38" s="1"/>
  <c r="J38" s="1"/>
  <c r="B38"/>
  <c r="A38"/>
  <c r="W37"/>
  <c r="O37"/>
  <c r="G37"/>
  <c r="B37"/>
  <c r="A37"/>
  <c r="W36"/>
  <c r="Y36" s="1"/>
  <c r="Z36" s="1"/>
  <c r="O36"/>
  <c r="Q36" s="1"/>
  <c r="R36" s="1"/>
  <c r="G36"/>
  <c r="H36" s="1"/>
  <c r="B36"/>
  <c r="A36"/>
  <c r="W35"/>
  <c r="O35"/>
  <c r="G35"/>
  <c r="B35"/>
  <c r="A35"/>
  <c r="X34"/>
  <c r="W34"/>
  <c r="Y34" s="1"/>
  <c r="Z34" s="1"/>
  <c r="O34"/>
  <c r="P34" s="1"/>
  <c r="G34"/>
  <c r="B34"/>
  <c r="A34"/>
  <c r="W33"/>
  <c r="O33"/>
  <c r="G33"/>
  <c r="B33"/>
  <c r="A33"/>
  <c r="X32"/>
  <c r="W32"/>
  <c r="Y32" s="1"/>
  <c r="Z32" s="1"/>
  <c r="O32"/>
  <c r="Q32" s="1"/>
  <c r="R32" s="1"/>
  <c r="G32"/>
  <c r="I32" s="1"/>
  <c r="J32" s="1"/>
  <c r="B32"/>
  <c r="A32"/>
  <c r="W31"/>
  <c r="O31"/>
  <c r="G31"/>
  <c r="B31"/>
  <c r="A31"/>
  <c r="Y30"/>
  <c r="Z30" s="1"/>
  <c r="W30"/>
  <c r="X30" s="1"/>
  <c r="O30"/>
  <c r="Q30" s="1"/>
  <c r="R30" s="1"/>
  <c r="G30"/>
  <c r="H30" s="1"/>
  <c r="B30"/>
  <c r="A30"/>
  <c r="W29"/>
  <c r="O29"/>
  <c r="G29"/>
  <c r="B29"/>
  <c r="A29"/>
  <c r="Z28"/>
  <c r="W28"/>
  <c r="Y28" s="1"/>
  <c r="O28"/>
  <c r="Q28" s="1"/>
  <c r="R28" s="1"/>
  <c r="G28"/>
  <c r="B28"/>
  <c r="A28"/>
  <c r="W27"/>
  <c r="O27"/>
  <c r="G27"/>
  <c r="B27"/>
  <c r="A27"/>
  <c r="Z26"/>
  <c r="Y26"/>
  <c r="X26"/>
  <c r="W26"/>
  <c r="O26"/>
  <c r="Q26" s="1"/>
  <c r="R26" s="1"/>
  <c r="G26"/>
  <c r="B26"/>
  <c r="A26"/>
  <c r="W25"/>
  <c r="O25"/>
  <c r="G25"/>
  <c r="B25"/>
  <c r="A25"/>
  <c r="Z24"/>
  <c r="X24"/>
  <c r="W24"/>
  <c r="Y24" s="1"/>
  <c r="P24"/>
  <c r="O24"/>
  <c r="Q24" s="1"/>
  <c r="R24" s="1"/>
  <c r="G24"/>
  <c r="B24"/>
  <c r="A24"/>
  <c r="W23"/>
  <c r="O23"/>
  <c r="G23"/>
  <c r="B23"/>
  <c r="A23"/>
  <c r="X22"/>
  <c r="W22"/>
  <c r="Y22" s="1"/>
  <c r="Z22" s="1"/>
  <c r="P22"/>
  <c r="O22"/>
  <c r="Q22" s="1"/>
  <c r="R22" s="1"/>
  <c r="G22"/>
  <c r="I22" s="1"/>
  <c r="B22"/>
  <c r="A22"/>
  <c r="W21"/>
  <c r="O21"/>
  <c r="G21"/>
  <c r="I21" s="1"/>
  <c r="B21"/>
  <c r="A21"/>
  <c r="Z20"/>
  <c r="Y20"/>
  <c r="X20"/>
  <c r="W20"/>
  <c r="O20"/>
  <c r="Q20" s="1"/>
  <c r="R20" s="1"/>
  <c r="G20"/>
  <c r="I20" s="1"/>
  <c r="B20"/>
  <c r="A20"/>
  <c r="W19"/>
  <c r="Y19" s="1"/>
  <c r="P19"/>
  <c r="O19"/>
  <c r="Q19" s="1"/>
  <c r="G19"/>
  <c r="I19" s="1"/>
  <c r="B19"/>
  <c r="A19"/>
  <c r="W18"/>
  <c r="X18" s="1"/>
  <c r="O18"/>
  <c r="Q18" s="1"/>
  <c r="R18" s="1"/>
  <c r="G18"/>
  <c r="H18" s="1"/>
  <c r="B18"/>
  <c r="A18"/>
  <c r="W17"/>
  <c r="Y17" s="1"/>
  <c r="O17"/>
  <c r="Q17" s="1"/>
  <c r="R17" s="1"/>
  <c r="G17"/>
  <c r="I17" s="1"/>
  <c r="B17"/>
  <c r="A17"/>
  <c r="Z16"/>
  <c r="W16"/>
  <c r="Y16" s="1"/>
  <c r="Q16"/>
  <c r="P16"/>
  <c r="O16"/>
  <c r="G16"/>
  <c r="B16"/>
  <c r="A16"/>
  <c r="W15"/>
  <c r="Y15" s="1"/>
  <c r="O15"/>
  <c r="Q15" s="1"/>
  <c r="R15" s="1"/>
  <c r="G15"/>
  <c r="I15" s="1"/>
  <c r="B15"/>
  <c r="A15"/>
  <c r="Y14"/>
  <c r="W14"/>
  <c r="P14"/>
  <c r="O14"/>
  <c r="G14"/>
  <c r="I14" s="1"/>
  <c r="B14"/>
  <c r="A14"/>
  <c r="W13"/>
  <c r="Y13" s="1"/>
  <c r="O13"/>
  <c r="Q13" s="1"/>
  <c r="G13"/>
  <c r="I13" s="1"/>
  <c r="B13"/>
  <c r="A13"/>
  <c r="Y12"/>
  <c r="W12"/>
  <c r="Q12"/>
  <c r="R12" s="1"/>
  <c r="O12"/>
  <c r="P12" s="1"/>
  <c r="G12"/>
  <c r="B12"/>
  <c r="A12"/>
  <c r="W11"/>
  <c r="Y11" s="1"/>
  <c r="Z11" s="1"/>
  <c r="P11"/>
  <c r="O11"/>
  <c r="Q11" s="1"/>
  <c r="G11"/>
  <c r="I11" s="1"/>
  <c r="B11"/>
  <c r="A11"/>
  <c r="W10"/>
  <c r="Y10" s="1"/>
  <c r="Z10" s="1"/>
  <c r="Q10"/>
  <c r="R10" s="1"/>
  <c r="P10"/>
  <c r="O10"/>
  <c r="I10"/>
  <c r="G10"/>
  <c r="H10" s="1"/>
  <c r="B10"/>
  <c r="A10"/>
  <c r="X9"/>
  <c r="W9"/>
  <c r="Y9" s="1"/>
  <c r="O9"/>
  <c r="Q9" s="1"/>
  <c r="R9" s="1"/>
  <c r="G9"/>
  <c r="I9" s="1"/>
  <c r="B9"/>
  <c r="A9"/>
  <c r="W8"/>
  <c r="O8"/>
  <c r="H8"/>
  <c r="G8"/>
  <c r="I8" s="1"/>
  <c r="B8"/>
  <c r="A8"/>
  <c r="V7"/>
  <c r="U7"/>
  <c r="T7"/>
  <c r="N7"/>
  <c r="M7"/>
  <c r="L7"/>
  <c r="F7"/>
  <c r="E7"/>
  <c r="D7"/>
  <c r="A6"/>
  <c r="A3"/>
  <c r="A1"/>
  <c r="G8" i="10"/>
  <c r="H8" s="1"/>
  <c r="M58" i="77"/>
  <c r="Q58" s="1"/>
  <c r="L58"/>
  <c r="H58"/>
  <c r="J58" s="1"/>
  <c r="K58" s="1"/>
  <c r="M57"/>
  <c r="Q57" s="1"/>
  <c r="L57"/>
  <c r="H57"/>
  <c r="I57" s="1"/>
  <c r="M56"/>
  <c r="O56" s="1"/>
  <c r="P56" s="1"/>
  <c r="L56"/>
  <c r="H56"/>
  <c r="J56" s="1"/>
  <c r="K56" s="1"/>
  <c r="O55"/>
  <c r="P55" s="1"/>
  <c r="M55"/>
  <c r="Q55" s="1"/>
  <c r="L55"/>
  <c r="J55"/>
  <c r="K55" s="1"/>
  <c r="I55"/>
  <c r="H55"/>
  <c r="O54"/>
  <c r="P54" s="1"/>
  <c r="M54"/>
  <c r="Q54" s="1"/>
  <c r="L54"/>
  <c r="J54"/>
  <c r="K54" s="1"/>
  <c r="I54"/>
  <c r="H54"/>
  <c r="P53"/>
  <c r="O53"/>
  <c r="M53"/>
  <c r="Q53" s="1"/>
  <c r="L53"/>
  <c r="H53"/>
  <c r="I53" s="1"/>
  <c r="Q52"/>
  <c r="M52"/>
  <c r="O52" s="1"/>
  <c r="P52" s="1"/>
  <c r="L52"/>
  <c r="H52"/>
  <c r="M51"/>
  <c r="L51"/>
  <c r="I51"/>
  <c r="H51"/>
  <c r="J51" s="1"/>
  <c r="K51" s="1"/>
  <c r="O50"/>
  <c r="P50" s="1"/>
  <c r="M50"/>
  <c r="Q50" s="1"/>
  <c r="L50"/>
  <c r="J50"/>
  <c r="K50" s="1"/>
  <c r="I50"/>
  <c r="H50"/>
  <c r="Q49"/>
  <c r="O49"/>
  <c r="P49" s="1"/>
  <c r="M49"/>
  <c r="L49"/>
  <c r="H49"/>
  <c r="I49" s="1"/>
  <c r="Q48"/>
  <c r="M48"/>
  <c r="O48" s="1"/>
  <c r="P48" s="1"/>
  <c r="L48"/>
  <c r="H48"/>
  <c r="M47"/>
  <c r="L47"/>
  <c r="J47"/>
  <c r="K47" s="1"/>
  <c r="H47"/>
  <c r="I47" s="1"/>
  <c r="M45"/>
  <c r="Q45" s="1"/>
  <c r="L45"/>
  <c r="H45"/>
  <c r="J45" s="1"/>
  <c r="K45" s="1"/>
  <c r="M44"/>
  <c r="Q44" s="1"/>
  <c r="L44"/>
  <c r="H44"/>
  <c r="I44" s="1"/>
  <c r="M43"/>
  <c r="O43" s="1"/>
  <c r="P43" s="1"/>
  <c r="L43"/>
  <c r="H43"/>
  <c r="M42"/>
  <c r="L42"/>
  <c r="J42"/>
  <c r="K42" s="1"/>
  <c r="I42"/>
  <c r="H42"/>
  <c r="O41"/>
  <c r="P41" s="1"/>
  <c r="M41"/>
  <c r="Q41" s="1"/>
  <c r="L41"/>
  <c r="I41"/>
  <c r="H41"/>
  <c r="J41" s="1"/>
  <c r="K41" s="1"/>
  <c r="Q40"/>
  <c r="O40"/>
  <c r="P40" s="1"/>
  <c r="M40"/>
  <c r="L40"/>
  <c r="H40"/>
  <c r="I40" s="1"/>
  <c r="Q39"/>
  <c r="M39"/>
  <c r="O39" s="1"/>
  <c r="P39" s="1"/>
  <c r="L39"/>
  <c r="H39"/>
  <c r="M38"/>
  <c r="L38"/>
  <c r="H38"/>
  <c r="J38" s="1"/>
  <c r="K38" s="1"/>
  <c r="M37"/>
  <c r="Q37" s="1"/>
  <c r="L37"/>
  <c r="J37"/>
  <c r="K37" s="1"/>
  <c r="H37"/>
  <c r="I37" s="1"/>
  <c r="M36"/>
  <c r="O36" s="1"/>
  <c r="P36" s="1"/>
  <c r="L36"/>
  <c r="H36"/>
  <c r="M34"/>
  <c r="O34" s="1"/>
  <c r="P34" s="1"/>
  <c r="L34"/>
  <c r="H34"/>
  <c r="J34" s="1"/>
  <c r="K34" s="1"/>
  <c r="M33"/>
  <c r="Q33" s="1"/>
  <c r="L33"/>
  <c r="I33"/>
  <c r="H33"/>
  <c r="J33" s="1"/>
  <c r="K33" s="1"/>
  <c r="O32"/>
  <c r="P32" s="1"/>
  <c r="M32"/>
  <c r="Q32" s="1"/>
  <c r="L32"/>
  <c r="J32"/>
  <c r="K32" s="1"/>
  <c r="I32"/>
  <c r="H32"/>
  <c r="Q31"/>
  <c r="O31"/>
  <c r="P31" s="1"/>
  <c r="M31"/>
  <c r="L31"/>
  <c r="H31"/>
  <c r="Q30"/>
  <c r="M30"/>
  <c r="O30" s="1"/>
  <c r="P30" s="1"/>
  <c r="L30"/>
  <c r="H30"/>
  <c r="J30" s="1"/>
  <c r="K30" s="1"/>
  <c r="O29"/>
  <c r="P29" s="1"/>
  <c r="M29"/>
  <c r="Q29" s="1"/>
  <c r="L29"/>
  <c r="J29"/>
  <c r="K29" s="1"/>
  <c r="I29"/>
  <c r="H29"/>
  <c r="O28"/>
  <c r="P28" s="1"/>
  <c r="M28"/>
  <c r="Q28" s="1"/>
  <c r="L28"/>
  <c r="I28"/>
  <c r="H28"/>
  <c r="J28" s="1"/>
  <c r="K28" s="1"/>
  <c r="Q27"/>
  <c r="O27"/>
  <c r="P27" s="1"/>
  <c r="M27"/>
  <c r="L27"/>
  <c r="H27"/>
  <c r="M26"/>
  <c r="O26" s="1"/>
  <c r="P26" s="1"/>
  <c r="L26"/>
  <c r="I26"/>
  <c r="H26"/>
  <c r="J26" s="1"/>
  <c r="K26" s="1"/>
  <c r="M25"/>
  <c r="Q25" s="1"/>
  <c r="L25"/>
  <c r="H25"/>
  <c r="J25" s="1"/>
  <c r="K25" s="1"/>
  <c r="O23"/>
  <c r="P23" s="1"/>
  <c r="M23"/>
  <c r="Q23" s="1"/>
  <c r="L23"/>
  <c r="H23"/>
  <c r="J23" s="1"/>
  <c r="K23" s="1"/>
  <c r="M22"/>
  <c r="Q22" s="1"/>
  <c r="L22"/>
  <c r="H22"/>
  <c r="M21"/>
  <c r="O21" s="1"/>
  <c r="P21" s="1"/>
  <c r="L21"/>
  <c r="H21"/>
  <c r="J21" s="1"/>
  <c r="K21" s="1"/>
  <c r="M20"/>
  <c r="Q20" s="1"/>
  <c r="L20"/>
  <c r="H20"/>
  <c r="J20" s="1"/>
  <c r="K20" s="1"/>
  <c r="M19"/>
  <c r="Q19" s="1"/>
  <c r="L19"/>
  <c r="J19"/>
  <c r="K19" s="1"/>
  <c r="H19"/>
  <c r="I19" s="1"/>
  <c r="M18"/>
  <c r="O18" s="1"/>
  <c r="P18" s="1"/>
  <c r="L18"/>
  <c r="H18"/>
  <c r="M17"/>
  <c r="O17" s="1"/>
  <c r="P17" s="1"/>
  <c r="L17"/>
  <c r="H17"/>
  <c r="J17" s="1"/>
  <c r="K17" s="1"/>
  <c r="M16"/>
  <c r="Q16" s="1"/>
  <c r="L16"/>
  <c r="I16"/>
  <c r="H16"/>
  <c r="J16" s="1"/>
  <c r="K16" s="1"/>
  <c r="M15"/>
  <c r="Q15" s="1"/>
  <c r="L15"/>
  <c r="I15"/>
  <c r="H15"/>
  <c r="J15" s="1"/>
  <c r="K15" s="1"/>
  <c r="Q14"/>
  <c r="O14"/>
  <c r="P14" s="1"/>
  <c r="M14"/>
  <c r="L14"/>
  <c r="H14"/>
  <c r="Q13"/>
  <c r="M13"/>
  <c r="O13" s="1"/>
  <c r="P13" s="1"/>
  <c r="L13"/>
  <c r="H13"/>
  <c r="J13" s="1"/>
  <c r="K13" s="1"/>
  <c r="O12"/>
  <c r="P12" s="1"/>
  <c r="M12"/>
  <c r="Q12" s="1"/>
  <c r="L12"/>
  <c r="I12"/>
  <c r="H12"/>
  <c r="J12" s="1"/>
  <c r="K12" s="1"/>
  <c r="O11"/>
  <c r="P11" s="1"/>
  <c r="M11"/>
  <c r="Q11" s="1"/>
  <c r="L11"/>
  <c r="J11"/>
  <c r="K11" s="1"/>
  <c r="I11"/>
  <c r="H11"/>
  <c r="Q10"/>
  <c r="O10"/>
  <c r="P10" s="1"/>
  <c r="M10"/>
  <c r="L10"/>
  <c r="J10"/>
  <c r="K10" s="1"/>
  <c r="H10"/>
  <c r="I10" s="1"/>
  <c r="H9"/>
  <c r="J9" s="1"/>
  <c r="K9" s="1"/>
  <c r="L9" s="1"/>
  <c r="AA57" i="63" l="1"/>
  <c r="AC57" s="1"/>
  <c r="AA55"/>
  <c r="AC55" s="1"/>
  <c r="AA54"/>
  <c r="AC54" s="1"/>
  <c r="X54"/>
  <c r="AA50"/>
  <c r="AC50" s="1"/>
  <c r="Z47"/>
  <c r="Y46"/>
  <c r="P58"/>
  <c r="P43"/>
  <c r="AA43"/>
  <c r="P27"/>
  <c r="AA27"/>
  <c r="Q25"/>
  <c r="R25" s="1"/>
  <c r="AA25" s="1"/>
  <c r="J11"/>
  <c r="AA11" s="1"/>
  <c r="AC11" s="1"/>
  <c r="AA57" i="57"/>
  <c r="AC57" s="1"/>
  <c r="AA55"/>
  <c r="AC55" s="1"/>
  <c r="Z50"/>
  <c r="AA48"/>
  <c r="R58"/>
  <c r="AA58" s="1"/>
  <c r="Q39"/>
  <c r="R39" s="1"/>
  <c r="Q37"/>
  <c r="R37" s="1"/>
  <c r="AA36"/>
  <c r="AC36" s="1"/>
  <c r="P35"/>
  <c r="Q35"/>
  <c r="P31"/>
  <c r="AA28"/>
  <c r="AC28" s="1"/>
  <c r="R24"/>
  <c r="P24"/>
  <c r="I23"/>
  <c r="J21"/>
  <c r="AA21" s="1"/>
  <c r="AC21" s="1"/>
  <c r="H21"/>
  <c r="J19"/>
  <c r="AA19" s="1"/>
  <c r="AC19" s="1"/>
  <c r="J15"/>
  <c r="AA15" s="1"/>
  <c r="AC15" s="1"/>
  <c r="X54" i="55"/>
  <c r="X52"/>
  <c r="X51"/>
  <c r="X48" i="54"/>
  <c r="Q29" i="56"/>
  <c r="R29" s="1"/>
  <c r="P40" i="55"/>
  <c r="AA40"/>
  <c r="AC40" s="1"/>
  <c r="AA38"/>
  <c r="AC38" s="1"/>
  <c r="P36"/>
  <c r="Q31"/>
  <c r="P28"/>
  <c r="Q27"/>
  <c r="R27" s="1"/>
  <c r="Q44" i="54"/>
  <c r="R44" s="1"/>
  <c r="Q40"/>
  <c r="R40" s="1"/>
  <c r="P35"/>
  <c r="AA34" i="53"/>
  <c r="AC34" s="1"/>
  <c r="Q28"/>
  <c r="R28" s="1"/>
  <c r="AA27"/>
  <c r="AC27" s="1"/>
  <c r="I10" i="55"/>
  <c r="X21" i="63"/>
  <c r="X33"/>
  <c r="Y37"/>
  <c r="Y39"/>
  <c r="X46"/>
  <c r="X47"/>
  <c r="X55"/>
  <c r="Z56"/>
  <c r="AA56" s="1"/>
  <c r="X59"/>
  <c r="Z60"/>
  <c r="Y50"/>
  <c r="Y56"/>
  <c r="Y60"/>
  <c r="Y62"/>
  <c r="Y70"/>
  <c r="Z72"/>
  <c r="X25"/>
  <c r="X50"/>
  <c r="Y54"/>
  <c r="X57"/>
  <c r="Y58"/>
  <c r="X61"/>
  <c r="X62"/>
  <c r="Y66"/>
  <c r="Z74"/>
  <c r="Y11"/>
  <c r="X15"/>
  <c r="X17"/>
  <c r="Y21"/>
  <c r="Y33"/>
  <c r="X63"/>
  <c r="X69"/>
  <c r="X71"/>
  <c r="Z76"/>
  <c r="Q37"/>
  <c r="R37" s="1"/>
  <c r="AA37" s="1"/>
  <c r="R60"/>
  <c r="P9"/>
  <c r="Q17"/>
  <c r="R17" s="1"/>
  <c r="P21"/>
  <c r="R54"/>
  <c r="Q54"/>
  <c r="R58"/>
  <c r="P53"/>
  <c r="R56"/>
  <c r="P73"/>
  <c r="H46"/>
  <c r="H48"/>
  <c r="I52"/>
  <c r="I37"/>
  <c r="I41"/>
  <c r="J76"/>
  <c r="AA76" s="1"/>
  <c r="AC76" s="1"/>
  <c r="I11"/>
  <c r="I17"/>
  <c r="I25"/>
  <c r="I76"/>
  <c r="Y17" i="57"/>
  <c r="Z27"/>
  <c r="X35"/>
  <c r="Z58"/>
  <c r="Y13"/>
  <c r="Z15"/>
  <c r="X17"/>
  <c r="Y23"/>
  <c r="X27"/>
  <c r="Y39"/>
  <c r="Z49"/>
  <c r="X55"/>
  <c r="Y56"/>
  <c r="X58"/>
  <c r="Z60"/>
  <c r="Y60"/>
  <c r="Y9"/>
  <c r="Z16"/>
  <c r="Z30"/>
  <c r="Z35"/>
  <c r="X50"/>
  <c r="X61"/>
  <c r="Y72"/>
  <c r="Q21"/>
  <c r="R21" s="1"/>
  <c r="P60"/>
  <c r="Q66"/>
  <c r="P68"/>
  <c r="Q70"/>
  <c r="P76"/>
  <c r="Q11"/>
  <c r="R11" s="1"/>
  <c r="R18"/>
  <c r="R26"/>
  <c r="AA26" s="1"/>
  <c r="AC26" s="1"/>
  <c r="Q48"/>
  <c r="R48" s="1"/>
  <c r="P70"/>
  <c r="Q13"/>
  <c r="R13" s="1"/>
  <c r="Q41"/>
  <c r="R41" s="1"/>
  <c r="R34"/>
  <c r="AA34" s="1"/>
  <c r="AC34" s="1"/>
  <c r="R52"/>
  <c r="Q62"/>
  <c r="P64"/>
  <c r="R66"/>
  <c r="P69"/>
  <c r="P74"/>
  <c r="P75"/>
  <c r="J20"/>
  <c r="AA20" s="1"/>
  <c r="AC20" s="1"/>
  <c r="J25"/>
  <c r="H27"/>
  <c r="H29"/>
  <c r="J35"/>
  <c r="AA35" s="1"/>
  <c r="AC35" s="1"/>
  <c r="H37"/>
  <c r="H41"/>
  <c r="I70"/>
  <c r="H35"/>
  <c r="I74"/>
  <c r="J29"/>
  <c r="H52"/>
  <c r="H19"/>
  <c r="J37"/>
  <c r="AA37" s="1"/>
  <c r="AC37" s="1"/>
  <c r="J41"/>
  <c r="H55"/>
  <c r="I62"/>
  <c r="Y25" i="56"/>
  <c r="Z25" s="1"/>
  <c r="Z12"/>
  <c r="Q19"/>
  <c r="R19" s="1"/>
  <c r="Q27"/>
  <c r="R27" s="1"/>
  <c r="Q38"/>
  <c r="R38" s="1"/>
  <c r="Q60"/>
  <c r="R60" s="1"/>
  <c r="Q54"/>
  <c r="R54" s="1"/>
  <c r="Q12"/>
  <c r="R12" s="1"/>
  <c r="Q15"/>
  <c r="R15" s="1"/>
  <c r="Q56"/>
  <c r="R56" s="1"/>
  <c r="Q13"/>
  <c r="R13" s="1"/>
  <c r="Q46"/>
  <c r="R46" s="1"/>
  <c r="Q58"/>
  <c r="R58" s="1"/>
  <c r="I25"/>
  <c r="J25" s="1"/>
  <c r="I35"/>
  <c r="J35" s="1"/>
  <c r="Z14" i="55"/>
  <c r="X15"/>
  <c r="X34"/>
  <c r="X64"/>
  <c r="Y66"/>
  <c r="Z66" s="1"/>
  <c r="X70"/>
  <c r="Y76"/>
  <c r="Z76" s="1"/>
  <c r="Y19"/>
  <c r="Y21"/>
  <c r="Z21" s="1"/>
  <c r="Y35"/>
  <c r="Z35" s="1"/>
  <c r="X36"/>
  <c r="Y48"/>
  <c r="Z48" s="1"/>
  <c r="Y58"/>
  <c r="Z58" s="1"/>
  <c r="Y62"/>
  <c r="Z62" s="1"/>
  <c r="X11"/>
  <c r="X13"/>
  <c r="X16"/>
  <c r="X43"/>
  <c r="Y50"/>
  <c r="Z50" s="1"/>
  <c r="X69"/>
  <c r="R70"/>
  <c r="Q74"/>
  <c r="R74" s="1"/>
  <c r="P29"/>
  <c r="P50"/>
  <c r="P53"/>
  <c r="R66"/>
  <c r="Q17"/>
  <c r="R17" s="1"/>
  <c r="P19"/>
  <c r="P22"/>
  <c r="Q25"/>
  <c r="P26"/>
  <c r="Q37"/>
  <c r="R37" s="1"/>
  <c r="Q46"/>
  <c r="R46" s="1"/>
  <c r="Q48"/>
  <c r="R48" s="1"/>
  <c r="R62"/>
  <c r="Q23"/>
  <c r="R23" s="1"/>
  <c r="P39"/>
  <c r="P42"/>
  <c r="P55"/>
  <c r="I21"/>
  <c r="H33"/>
  <c r="Y54" i="54"/>
  <c r="Y74"/>
  <c r="Y12"/>
  <c r="Z12" s="1"/>
  <c r="Y20"/>
  <c r="Z20" s="1"/>
  <c r="X50"/>
  <c r="Y52"/>
  <c r="Z60"/>
  <c r="Z56"/>
  <c r="Z64"/>
  <c r="X46"/>
  <c r="Q12"/>
  <c r="R12" s="1"/>
  <c r="Q29"/>
  <c r="R29" s="1"/>
  <c r="P43"/>
  <c r="Q56"/>
  <c r="R56" s="1"/>
  <c r="P58"/>
  <c r="Q60"/>
  <c r="R60" s="1"/>
  <c r="P70"/>
  <c r="P72"/>
  <c r="Q74"/>
  <c r="R74" s="1"/>
  <c r="P76"/>
  <c r="Q36"/>
  <c r="R36" s="1"/>
  <c r="P39"/>
  <c r="I14"/>
  <c r="I22"/>
  <c r="H50"/>
  <c r="H60"/>
  <c r="I8"/>
  <c r="J8" s="1"/>
  <c r="AA8" s="1"/>
  <c r="AC8" s="1"/>
  <c r="I16"/>
  <c r="I24"/>
  <c r="H45"/>
  <c r="Y58" i="53"/>
  <c r="X14"/>
  <c r="Z37"/>
  <c r="Z47"/>
  <c r="X30"/>
  <c r="X24"/>
  <c r="X26"/>
  <c r="Z39"/>
  <c r="X41"/>
  <c r="Z43"/>
  <c r="Z51"/>
  <c r="Y56"/>
  <c r="Y76"/>
  <c r="P12"/>
  <c r="Q14"/>
  <c r="R14" s="1"/>
  <c r="P40"/>
  <c r="Q56"/>
  <c r="R56" s="1"/>
  <c r="Q26"/>
  <c r="R26" s="1"/>
  <c r="P32"/>
  <c r="Q45"/>
  <c r="R45" s="1"/>
  <c r="Q59"/>
  <c r="R59" s="1"/>
  <c r="Q37"/>
  <c r="R37" s="1"/>
  <c r="H20"/>
  <c r="I35"/>
  <c r="J35" s="1"/>
  <c r="I70"/>
  <c r="J70" s="1"/>
  <c r="AA70" s="1"/>
  <c r="AC70" s="1"/>
  <c r="I9"/>
  <c r="J9" s="1"/>
  <c r="AA9" s="1"/>
  <c r="AC9" s="1"/>
  <c r="H18"/>
  <c r="I26"/>
  <c r="I39"/>
  <c r="J39" s="1"/>
  <c r="AA39" s="1"/>
  <c r="I45"/>
  <c r="J45" s="1"/>
  <c r="H51"/>
  <c r="I72"/>
  <c r="P58" i="47"/>
  <c r="AA52"/>
  <c r="AC52" s="1"/>
  <c r="AE52" s="1"/>
  <c r="Y50"/>
  <c r="Z50" s="1"/>
  <c r="Y54" i="52"/>
  <c r="Z54" s="1"/>
  <c r="Y48"/>
  <c r="Z48" s="1"/>
  <c r="X46"/>
  <c r="Q41"/>
  <c r="Q33"/>
  <c r="R33" s="1"/>
  <c r="Z54" i="51"/>
  <c r="X54"/>
  <c r="Y48"/>
  <c r="X50" i="49"/>
  <c r="X52" i="48"/>
  <c r="Q41" i="51"/>
  <c r="R41" s="1"/>
  <c r="P37"/>
  <c r="Q35"/>
  <c r="R35" s="1"/>
  <c r="Q33"/>
  <c r="R33" s="1"/>
  <c r="Q37" i="50"/>
  <c r="R37" s="1"/>
  <c r="Q35"/>
  <c r="R35" s="1"/>
  <c r="Q26"/>
  <c r="R26" s="1"/>
  <c r="Q24"/>
  <c r="R24" s="1"/>
  <c r="Q16"/>
  <c r="R16" s="1"/>
  <c r="P27"/>
  <c r="Q76"/>
  <c r="R76" s="1"/>
  <c r="Q8"/>
  <c r="R8" s="1"/>
  <c r="Q12"/>
  <c r="R12" s="1"/>
  <c r="Q39"/>
  <c r="R39" s="1"/>
  <c r="Q56"/>
  <c r="R56" s="1"/>
  <c r="Q62"/>
  <c r="R62" s="1"/>
  <c r="P67"/>
  <c r="Q74"/>
  <c r="R74" s="1"/>
  <c r="Q33"/>
  <c r="R33" s="1"/>
  <c r="Q70"/>
  <c r="R70" s="1"/>
  <c r="P75"/>
  <c r="Q37" i="49"/>
  <c r="R37" s="1"/>
  <c r="Q58"/>
  <c r="R58" s="1"/>
  <c r="Q45"/>
  <c r="R45" s="1"/>
  <c r="P44"/>
  <c r="Q43"/>
  <c r="R43" s="1"/>
  <c r="P42"/>
  <c r="Q41"/>
  <c r="R41" s="1"/>
  <c r="Q31"/>
  <c r="R31" s="1"/>
  <c r="P30"/>
  <c r="Q29"/>
  <c r="R29" s="1"/>
  <c r="Q25"/>
  <c r="R25" s="1"/>
  <c r="P9"/>
  <c r="P10"/>
  <c r="Q11"/>
  <c r="R11" s="1"/>
  <c r="P15"/>
  <c r="P16"/>
  <c r="P21"/>
  <c r="P22"/>
  <c r="Q23"/>
  <c r="R23" s="1"/>
  <c r="P27"/>
  <c r="P28"/>
  <c r="P33"/>
  <c r="P34"/>
  <c r="Q35"/>
  <c r="R35" s="1"/>
  <c r="Q39"/>
  <c r="R39" s="1"/>
  <c r="Q47"/>
  <c r="R47" s="1"/>
  <c r="R49"/>
  <c r="P53"/>
  <c r="Q57"/>
  <c r="R57" s="1"/>
  <c r="P59"/>
  <c r="P61"/>
  <c r="P63"/>
  <c r="Q68"/>
  <c r="R68" s="1"/>
  <c r="P69"/>
  <c r="Q70"/>
  <c r="R70" s="1"/>
  <c r="Q74"/>
  <c r="R74" s="1"/>
  <c r="P75"/>
  <c r="P12"/>
  <c r="P24"/>
  <c r="P36"/>
  <c r="P40"/>
  <c r="P48"/>
  <c r="Q76"/>
  <c r="P8"/>
  <c r="P20"/>
  <c r="P26"/>
  <c r="P32"/>
  <c r="P38"/>
  <c r="P46"/>
  <c r="P49"/>
  <c r="P55"/>
  <c r="P65"/>
  <c r="P73"/>
  <c r="P43" i="48"/>
  <c r="R42"/>
  <c r="P39"/>
  <c r="R38"/>
  <c r="R34"/>
  <c r="Q29"/>
  <c r="R29" s="1"/>
  <c r="P27"/>
  <c r="P25"/>
  <c r="Q8"/>
  <c r="R8" s="1"/>
  <c r="Q31" i="47"/>
  <c r="R31" s="1"/>
  <c r="Q25"/>
  <c r="R25" s="1"/>
  <c r="H11" i="51"/>
  <c r="I10"/>
  <c r="I19" i="49"/>
  <c r="J19" s="1"/>
  <c r="AA19" s="1"/>
  <c r="AC19" s="1"/>
  <c r="I11"/>
  <c r="J11" s="1"/>
  <c r="AA11" s="1"/>
  <c r="AC11" s="1"/>
  <c r="I21" i="48"/>
  <c r="I17"/>
  <c r="J17" s="1"/>
  <c r="AA17" s="1"/>
  <c r="AC17" s="1"/>
  <c r="H13" i="47"/>
  <c r="I31"/>
  <c r="J31" s="1"/>
  <c r="AA31" s="1"/>
  <c r="H33"/>
  <c r="Y13" i="52"/>
  <c r="Z13" s="1"/>
  <c r="X66"/>
  <c r="X74"/>
  <c r="X57"/>
  <c r="X62"/>
  <c r="Y64"/>
  <c r="Z64" s="1"/>
  <c r="Y72"/>
  <c r="Z72" s="1"/>
  <c r="Y76"/>
  <c r="Z76" s="1"/>
  <c r="P19"/>
  <c r="P21"/>
  <c r="Q35"/>
  <c r="R35" s="1"/>
  <c r="Q54"/>
  <c r="P55"/>
  <c r="P57"/>
  <c r="P60"/>
  <c r="P64"/>
  <c r="Q76"/>
  <c r="R76" s="1"/>
  <c r="Q43"/>
  <c r="P52"/>
  <c r="Q58"/>
  <c r="Y50" i="51"/>
  <c r="X56"/>
  <c r="Y70"/>
  <c r="Z16"/>
  <c r="X19"/>
  <c r="Y21"/>
  <c r="Y66"/>
  <c r="Y29"/>
  <c r="X37"/>
  <c r="X39"/>
  <c r="Y52"/>
  <c r="Y27"/>
  <c r="X29"/>
  <c r="Y35"/>
  <c r="Y43"/>
  <c r="Z47"/>
  <c r="Z56"/>
  <c r="Y58"/>
  <c r="Y74"/>
  <c r="Q8"/>
  <c r="R8" s="1"/>
  <c r="Q23"/>
  <c r="R23" s="1"/>
  <c r="P25"/>
  <c r="P50"/>
  <c r="Q66"/>
  <c r="R66" s="1"/>
  <c r="Q68"/>
  <c r="R68" s="1"/>
  <c r="Q70"/>
  <c r="R70" s="1"/>
  <c r="P72"/>
  <c r="P27"/>
  <c r="Q31"/>
  <c r="R31" s="1"/>
  <c r="P43"/>
  <c r="P53"/>
  <c r="R50"/>
  <c r="P62"/>
  <c r="P64"/>
  <c r="Y10" i="50"/>
  <c r="Y18"/>
  <c r="Z24"/>
  <c r="Y28"/>
  <c r="Z62"/>
  <c r="Z72"/>
  <c r="Z26"/>
  <c r="Y26"/>
  <c r="X55"/>
  <c r="Z60"/>
  <c r="X73"/>
  <c r="Z28"/>
  <c r="X50" i="48"/>
  <c r="X54"/>
  <c r="Y17"/>
  <c r="Z17" s="1"/>
  <c r="X23"/>
  <c r="Y27"/>
  <c r="Z27" s="1"/>
  <c r="Y31"/>
  <c r="Y74"/>
  <c r="Y15"/>
  <c r="X21"/>
  <c r="Y29"/>
  <c r="Z29" s="1"/>
  <c r="X33"/>
  <c r="Y37"/>
  <c r="Z37" s="1"/>
  <c r="Y46"/>
  <c r="Z46" s="1"/>
  <c r="Y58"/>
  <c r="Y19"/>
  <c r="X37"/>
  <c r="Z41"/>
  <c r="Y43"/>
  <c r="Z43" s="1"/>
  <c r="Y48"/>
  <c r="X49"/>
  <c r="Y70"/>
  <c r="X16" i="49"/>
  <c r="X26"/>
  <c r="X28"/>
  <c r="X38"/>
  <c r="X48"/>
  <c r="Y70"/>
  <c r="Z70" s="1"/>
  <c r="X14"/>
  <c r="X24"/>
  <c r="X34"/>
  <c r="X36"/>
  <c r="X46"/>
  <c r="X52"/>
  <c r="X53"/>
  <c r="Y56"/>
  <c r="Z56" s="1"/>
  <c r="X57"/>
  <c r="Y62"/>
  <c r="Z62" s="1"/>
  <c r="Y66"/>
  <c r="Q31" i="48"/>
  <c r="R31" s="1"/>
  <c r="P51"/>
  <c r="Q52"/>
  <c r="Q54"/>
  <c r="P58"/>
  <c r="P61"/>
  <c r="P64"/>
  <c r="P65"/>
  <c r="P71"/>
  <c r="Q15"/>
  <c r="R32"/>
  <c r="P35"/>
  <c r="Q41"/>
  <c r="R41" s="1"/>
  <c r="Q50"/>
  <c r="R50" s="1"/>
  <c r="P54"/>
  <c r="R58"/>
  <c r="R64"/>
  <c r="Q68"/>
  <c r="P72"/>
  <c r="R74"/>
  <c r="R76"/>
  <c r="P12"/>
  <c r="R14"/>
  <c r="P17"/>
  <c r="R20"/>
  <c r="P68"/>
  <c r="Q74"/>
  <c r="I39" i="52"/>
  <c r="J39" s="1"/>
  <c r="AA39" s="1"/>
  <c r="J48"/>
  <c r="AA48" s="1"/>
  <c r="AC48" s="1"/>
  <c r="I33"/>
  <c r="I54"/>
  <c r="J54" s="1"/>
  <c r="AA54" s="1"/>
  <c r="I58"/>
  <c r="J58" s="1"/>
  <c r="AA58" s="1"/>
  <c r="AC58" s="1"/>
  <c r="J26"/>
  <c r="J28"/>
  <c r="H48"/>
  <c r="J54" i="51"/>
  <c r="AA54" s="1"/>
  <c r="I56"/>
  <c r="I66"/>
  <c r="H70"/>
  <c r="J35"/>
  <c r="AA35" s="1"/>
  <c r="AC35" s="1"/>
  <c r="I74"/>
  <c r="J11"/>
  <c r="J29"/>
  <c r="AA29" s="1"/>
  <c r="AC29" s="1"/>
  <c r="J56"/>
  <c r="AA56" s="1"/>
  <c r="AC56" s="1"/>
  <c r="I27"/>
  <c r="J27" s="1"/>
  <c r="AA27" s="1"/>
  <c r="I52"/>
  <c r="J26" i="50"/>
  <c r="AA26" s="1"/>
  <c r="AC26" s="1"/>
  <c r="J27"/>
  <c r="AA27" s="1"/>
  <c r="AC27" s="1"/>
  <c r="I28"/>
  <c r="J62"/>
  <c r="AA62" s="1"/>
  <c r="AC62" s="1"/>
  <c r="I26"/>
  <c r="H27"/>
  <c r="I13" i="49"/>
  <c r="I21"/>
  <c r="I29"/>
  <c r="I37"/>
  <c r="I45"/>
  <c r="H49"/>
  <c r="H52"/>
  <c r="J55"/>
  <c r="AA55" s="1"/>
  <c r="AC55" s="1"/>
  <c r="I23" i="48"/>
  <c r="J23" s="1"/>
  <c r="AA23" s="1"/>
  <c r="AC23" s="1"/>
  <c r="H51"/>
  <c r="J41"/>
  <c r="AA41" s="1"/>
  <c r="AC41" s="1"/>
  <c r="H45"/>
  <c r="I50"/>
  <c r="H58"/>
  <c r="I60"/>
  <c r="J60" s="1"/>
  <c r="AA60" s="1"/>
  <c r="AC60" s="1"/>
  <c r="H61"/>
  <c r="H64"/>
  <c r="I54" i="47"/>
  <c r="J54" s="1"/>
  <c r="H68"/>
  <c r="J33" i="55"/>
  <c r="J54"/>
  <c r="AA54" s="1"/>
  <c r="AC54" s="1"/>
  <c r="H56"/>
  <c r="I58"/>
  <c r="J66"/>
  <c r="AA66" s="1"/>
  <c r="AC66" s="1"/>
  <c r="I19"/>
  <c r="J19" s="1"/>
  <c r="AA19" s="1"/>
  <c r="AC19" s="1"/>
  <c r="I37"/>
  <c r="J37" s="1"/>
  <c r="AA37" s="1"/>
  <c r="AC37" s="1"/>
  <c r="H15"/>
  <c r="H32"/>
  <c r="H38"/>
  <c r="Y9" i="47"/>
  <c r="Z9" s="1"/>
  <c r="Y29"/>
  <c r="Z29" s="1"/>
  <c r="Y54"/>
  <c r="Z54" s="1"/>
  <c r="Y23"/>
  <c r="Z23" s="1"/>
  <c r="Y27"/>
  <c r="Z27" s="1"/>
  <c r="Y64"/>
  <c r="Z64" s="1"/>
  <c r="Y11"/>
  <c r="Z11" s="1"/>
  <c r="Y43"/>
  <c r="Z43" s="1"/>
  <c r="Y74"/>
  <c r="Z74" s="1"/>
  <c r="Y76"/>
  <c r="X47"/>
  <c r="R9"/>
  <c r="Q54"/>
  <c r="R54" s="1"/>
  <c r="Q70"/>
  <c r="R70" s="1"/>
  <c r="Q76"/>
  <c r="R76" s="1"/>
  <c r="P10"/>
  <c r="P14"/>
  <c r="Q17"/>
  <c r="R17" s="1"/>
  <c r="Q33"/>
  <c r="R33" s="1"/>
  <c r="Q35"/>
  <c r="R35" s="1"/>
  <c r="Q41"/>
  <c r="R41" s="1"/>
  <c r="R50"/>
  <c r="P64"/>
  <c r="Q68"/>
  <c r="R68" s="1"/>
  <c r="Q15"/>
  <c r="R15" s="1"/>
  <c r="Q52"/>
  <c r="R52" s="1"/>
  <c r="P72"/>
  <c r="P9"/>
  <c r="J9"/>
  <c r="AA9" s="1"/>
  <c r="I15"/>
  <c r="J15" s="1"/>
  <c r="AA15" s="1"/>
  <c r="AB15" s="1"/>
  <c r="I19"/>
  <c r="J19" s="1"/>
  <c r="AA19" s="1"/>
  <c r="I46"/>
  <c r="H52"/>
  <c r="H17"/>
  <c r="H29"/>
  <c r="H27"/>
  <c r="P58" i="38"/>
  <c r="P59" i="34"/>
  <c r="AA58" i="32"/>
  <c r="P58"/>
  <c r="Q58" i="31"/>
  <c r="R58" s="1"/>
  <c r="AA58" s="1"/>
  <c r="Q58" i="28"/>
  <c r="P58" i="42"/>
  <c r="P58" i="25"/>
  <c r="X48"/>
  <c r="X46"/>
  <c r="Y56" i="32"/>
  <c r="Y50"/>
  <c r="X46"/>
  <c r="Y33"/>
  <c r="Z33" s="1"/>
  <c r="X42"/>
  <c r="Y52"/>
  <c r="Y28"/>
  <c r="Y36"/>
  <c r="X37"/>
  <c r="X48"/>
  <c r="Y68"/>
  <c r="Y56" i="31"/>
  <c r="X53"/>
  <c r="AA53"/>
  <c r="Z51"/>
  <c r="AA51" s="1"/>
  <c r="X51"/>
  <c r="Z49"/>
  <c r="X49"/>
  <c r="Y9"/>
  <c r="X13"/>
  <c r="Z27"/>
  <c r="X29"/>
  <c r="Z31"/>
  <c r="X33"/>
  <c r="Z37"/>
  <c r="Y41"/>
  <c r="X47"/>
  <c r="X59"/>
  <c r="Z62"/>
  <c r="Y64"/>
  <c r="X67"/>
  <c r="Z68"/>
  <c r="Z76"/>
  <c r="Z9"/>
  <c r="Z29"/>
  <c r="Z41"/>
  <c r="Z47"/>
  <c r="AA47" s="1"/>
  <c r="Z54"/>
  <c r="X71"/>
  <c r="Z72"/>
  <c r="X75"/>
  <c r="X27"/>
  <c r="Z35"/>
  <c r="X37"/>
  <c r="Y47" i="30"/>
  <c r="Z19"/>
  <c r="Z25"/>
  <c r="Z70"/>
  <c r="X16"/>
  <c r="X19"/>
  <c r="X20"/>
  <c r="X25"/>
  <c r="Z26"/>
  <c r="Y35"/>
  <c r="Y51"/>
  <c r="Y14"/>
  <c r="Y23"/>
  <c r="Y39"/>
  <c r="X65"/>
  <c r="Y70"/>
  <c r="Y74"/>
  <c r="AA52" i="29"/>
  <c r="AC52" s="1"/>
  <c r="X29"/>
  <c r="X31"/>
  <c r="X33"/>
  <c r="X35"/>
  <c r="X37"/>
  <c r="X39"/>
  <c r="X41"/>
  <c r="Y47"/>
  <c r="Z47" s="1"/>
  <c r="Y58"/>
  <c r="Z58" s="1"/>
  <c r="Y64"/>
  <c r="X71"/>
  <c r="X73"/>
  <c r="X75"/>
  <c r="Y51"/>
  <c r="Z51" s="1"/>
  <c r="Y70"/>
  <c r="Y72"/>
  <c r="Y74"/>
  <c r="Y76"/>
  <c r="Y26" i="28"/>
  <c r="Y30"/>
  <c r="Z30" s="1"/>
  <c r="Y36"/>
  <c r="Z36" s="1"/>
  <c r="Y48"/>
  <c r="Z48" s="1"/>
  <c r="Y56"/>
  <c r="Z56" s="1"/>
  <c r="Y14"/>
  <c r="Z14" s="1"/>
  <c r="Z27"/>
  <c r="Y68"/>
  <c r="Z68" s="1"/>
  <c r="Z76"/>
  <c r="X9"/>
  <c r="X27"/>
  <c r="Y29"/>
  <c r="Z29" s="1"/>
  <c r="Y52"/>
  <c r="Z52" s="1"/>
  <c r="Y53"/>
  <c r="Z53" s="1"/>
  <c r="Y60"/>
  <c r="Z60" s="1"/>
  <c r="X76"/>
  <c r="Y56" i="27"/>
  <c r="Z56" s="1"/>
  <c r="AA56" s="1"/>
  <c r="Y60"/>
  <c r="Z60" s="1"/>
  <c r="X70"/>
  <c r="Y72"/>
  <c r="Z72" s="1"/>
  <c r="Y27"/>
  <c r="Z27" s="1"/>
  <c r="Y31"/>
  <c r="Z31" s="1"/>
  <c r="Y43"/>
  <c r="Z43" s="1"/>
  <c r="X59"/>
  <c r="X67"/>
  <c r="X68"/>
  <c r="X69"/>
  <c r="X75"/>
  <c r="Y19"/>
  <c r="Z19" s="1"/>
  <c r="Z35"/>
  <c r="X46"/>
  <c r="Z48"/>
  <c r="X55"/>
  <c r="X58"/>
  <c r="X64"/>
  <c r="X65"/>
  <c r="Z39"/>
  <c r="Z50"/>
  <c r="X54"/>
  <c r="X61"/>
  <c r="X30" i="25"/>
  <c r="Z32"/>
  <c r="Z34"/>
  <c r="X36"/>
  <c r="Z58"/>
  <c r="Z8"/>
  <c r="X14"/>
  <c r="X23"/>
  <c r="X29"/>
  <c r="Y58"/>
  <c r="Y62"/>
  <c r="Z62" s="1"/>
  <c r="Z70"/>
  <c r="Z12"/>
  <c r="Z28"/>
  <c r="Z54"/>
  <c r="Z66"/>
  <c r="Z74"/>
  <c r="Y76"/>
  <c r="Y52" i="24"/>
  <c r="Z52" s="1"/>
  <c r="AA48"/>
  <c r="X48"/>
  <c r="X32"/>
  <c r="X26"/>
  <c r="Y46"/>
  <c r="Z46" s="1"/>
  <c r="AA46" s="1"/>
  <c r="Y56"/>
  <c r="Z56" s="1"/>
  <c r="X61"/>
  <c r="Y30"/>
  <c r="Z30" s="1"/>
  <c r="Y36"/>
  <c r="Z36" s="1"/>
  <c r="X38"/>
  <c r="X55"/>
  <c r="Y60"/>
  <c r="Z60" s="1"/>
  <c r="X63"/>
  <c r="X65"/>
  <c r="Y70"/>
  <c r="Z70" s="1"/>
  <c r="Y76"/>
  <c r="AA54" i="23"/>
  <c r="AC54" s="1"/>
  <c r="X50"/>
  <c r="Z12"/>
  <c r="Z14"/>
  <c r="X36"/>
  <c r="X44"/>
  <c r="X52"/>
  <c r="Y74"/>
  <c r="Z74" s="1"/>
  <c r="X10"/>
  <c r="X16"/>
  <c r="X28"/>
  <c r="Z54"/>
  <c r="Y62"/>
  <c r="Z62" s="1"/>
  <c r="Z66"/>
  <c r="Z46"/>
  <c r="Z58"/>
  <c r="Y66"/>
  <c r="Z70"/>
  <c r="AA55" i="21"/>
  <c r="AA57"/>
  <c r="AA53"/>
  <c r="AA52"/>
  <c r="AB52" s="1"/>
  <c r="AA51"/>
  <c r="AA50"/>
  <c r="AA48"/>
  <c r="AC48" s="1"/>
  <c r="AE48" s="1"/>
  <c r="AC47"/>
  <c r="AE47" s="1"/>
  <c r="AB47"/>
  <c r="AA46"/>
  <c r="P31" i="32"/>
  <c r="Q11"/>
  <c r="R11" s="1"/>
  <c r="P27"/>
  <c r="P44"/>
  <c r="P56"/>
  <c r="P62"/>
  <c r="Q76"/>
  <c r="R76" s="1"/>
  <c r="R40"/>
  <c r="Q44"/>
  <c r="R44" s="1"/>
  <c r="R46"/>
  <c r="P40"/>
  <c r="P46"/>
  <c r="AA45" i="31"/>
  <c r="AC45" s="1"/>
  <c r="P43"/>
  <c r="AA43"/>
  <c r="AC43" s="1"/>
  <c r="P41"/>
  <c r="AA41"/>
  <c r="AC41" s="1"/>
  <c r="AA39"/>
  <c r="AC39" s="1"/>
  <c r="AA37"/>
  <c r="AC37" s="1"/>
  <c r="AA35"/>
  <c r="AC35" s="1"/>
  <c r="P35"/>
  <c r="AA33"/>
  <c r="P33"/>
  <c r="AA31"/>
  <c r="AC31" s="1"/>
  <c r="P29"/>
  <c r="AA29"/>
  <c r="P27"/>
  <c r="AA27"/>
  <c r="AC27" s="1"/>
  <c r="AA25"/>
  <c r="R24"/>
  <c r="Q72"/>
  <c r="P8"/>
  <c r="R10"/>
  <c r="R18"/>
  <c r="P21"/>
  <c r="P25"/>
  <c r="P45"/>
  <c r="P51"/>
  <c r="P53"/>
  <c r="P67"/>
  <c r="R68"/>
  <c r="P24"/>
  <c r="P37"/>
  <c r="Q62"/>
  <c r="P63"/>
  <c r="P41" i="30"/>
  <c r="Q23"/>
  <c r="R23" s="1"/>
  <c r="P39"/>
  <c r="P43"/>
  <c r="P27"/>
  <c r="P26"/>
  <c r="R17"/>
  <c r="P18"/>
  <c r="Q29"/>
  <c r="R29" s="1"/>
  <c r="Q45"/>
  <c r="R45" s="1"/>
  <c r="Q54"/>
  <c r="R54" s="1"/>
  <c r="Q57"/>
  <c r="R57" s="1"/>
  <c r="Q64"/>
  <c r="R64" s="1"/>
  <c r="P71"/>
  <c r="P63"/>
  <c r="Q66"/>
  <c r="R66" s="1"/>
  <c r="P22"/>
  <c r="P65"/>
  <c r="Q72"/>
  <c r="R72" s="1"/>
  <c r="P40" i="29"/>
  <c r="P38"/>
  <c r="AA38"/>
  <c r="AC38" s="1"/>
  <c r="Q35"/>
  <c r="R35" s="1"/>
  <c r="AA32"/>
  <c r="AC32" s="1"/>
  <c r="P30"/>
  <c r="P29"/>
  <c r="P27"/>
  <c r="Q25"/>
  <c r="R25" s="1"/>
  <c r="AA24"/>
  <c r="AC24" s="1"/>
  <c r="P43"/>
  <c r="Q54"/>
  <c r="R54" s="1"/>
  <c r="P63"/>
  <c r="P53"/>
  <c r="Q74"/>
  <c r="P13"/>
  <c r="R29"/>
  <c r="P31"/>
  <c r="P32"/>
  <c r="P37"/>
  <c r="P51"/>
  <c r="Q68"/>
  <c r="R68" s="1"/>
  <c r="P69"/>
  <c r="Q72"/>
  <c r="R72" s="1"/>
  <c r="P73"/>
  <c r="Q37"/>
  <c r="R37" s="1"/>
  <c r="P41" i="28"/>
  <c r="Q38"/>
  <c r="R38" s="1"/>
  <c r="Q36"/>
  <c r="R36" s="1"/>
  <c r="P35"/>
  <c r="Q32"/>
  <c r="R32" s="1"/>
  <c r="P25"/>
  <c r="Q24"/>
  <c r="R24" s="1"/>
  <c r="Q23"/>
  <c r="R23" s="1"/>
  <c r="P29"/>
  <c r="P33"/>
  <c r="Q44"/>
  <c r="R44" s="1"/>
  <c r="Q52"/>
  <c r="R52" s="1"/>
  <c r="Q72"/>
  <c r="R72" s="1"/>
  <c r="P76"/>
  <c r="P8"/>
  <c r="Q12"/>
  <c r="Q16"/>
  <c r="R16" s="1"/>
  <c r="Q27"/>
  <c r="R27" s="1"/>
  <c r="Q28"/>
  <c r="R28" s="1"/>
  <c r="P43"/>
  <c r="Q46"/>
  <c r="R46" s="1"/>
  <c r="P51"/>
  <c r="Q64"/>
  <c r="R64" s="1"/>
  <c r="Q37" i="27"/>
  <c r="R37" s="1"/>
  <c r="AA37" s="1"/>
  <c r="P35"/>
  <c r="AA35"/>
  <c r="P33"/>
  <c r="P31"/>
  <c r="P11"/>
  <c r="R13"/>
  <c r="R15"/>
  <c r="P46"/>
  <c r="P57"/>
  <c r="P62"/>
  <c r="P69"/>
  <c r="P75"/>
  <c r="P52"/>
  <c r="P53"/>
  <c r="P56"/>
  <c r="P63"/>
  <c r="R68"/>
  <c r="R62"/>
  <c r="R50"/>
  <c r="P59"/>
  <c r="R76"/>
  <c r="P10" i="25"/>
  <c r="P17"/>
  <c r="Q24"/>
  <c r="R24" s="1"/>
  <c r="Q32"/>
  <c r="R32" s="1"/>
  <c r="P44"/>
  <c r="Q48"/>
  <c r="P74"/>
  <c r="P76"/>
  <c r="P16"/>
  <c r="P25"/>
  <c r="Q30"/>
  <c r="R30" s="1"/>
  <c r="P31"/>
  <c r="Q70"/>
  <c r="R70" s="1"/>
  <c r="Q72"/>
  <c r="R72" s="1"/>
  <c r="Q46"/>
  <c r="R46" s="1"/>
  <c r="Q50"/>
  <c r="R50" s="1"/>
  <c r="Q54"/>
  <c r="R54" s="1"/>
  <c r="Q56"/>
  <c r="R56" s="1"/>
  <c r="R28"/>
  <c r="R34"/>
  <c r="AA34" s="1"/>
  <c r="Q36"/>
  <c r="R25"/>
  <c r="AA25" s="1"/>
  <c r="P28"/>
  <c r="R31"/>
  <c r="P34"/>
  <c r="P39"/>
  <c r="Q40"/>
  <c r="R40" s="1"/>
  <c r="P41"/>
  <c r="R39"/>
  <c r="P67" i="24"/>
  <c r="P8"/>
  <c r="P11"/>
  <c r="Q72"/>
  <c r="R72" s="1"/>
  <c r="R14"/>
  <c r="P16"/>
  <c r="P17"/>
  <c r="P46"/>
  <c r="P65"/>
  <c r="Q68"/>
  <c r="R68" s="1"/>
  <c r="P71"/>
  <c r="AA40"/>
  <c r="P44"/>
  <c r="P34"/>
  <c r="P40"/>
  <c r="Q42"/>
  <c r="R42" s="1"/>
  <c r="P20" i="23"/>
  <c r="Q38"/>
  <c r="R38" s="1"/>
  <c r="AA38" s="1"/>
  <c r="P44"/>
  <c r="P52"/>
  <c r="P66"/>
  <c r="Q34"/>
  <c r="R34" s="1"/>
  <c r="P46"/>
  <c r="P58"/>
  <c r="P60"/>
  <c r="Q62"/>
  <c r="R62" s="1"/>
  <c r="Q64"/>
  <c r="R64" s="1"/>
  <c r="P68"/>
  <c r="R16"/>
  <c r="Q46"/>
  <c r="R46" s="1"/>
  <c r="R48"/>
  <c r="P74"/>
  <c r="P76"/>
  <c r="P28"/>
  <c r="P32"/>
  <c r="AA44"/>
  <c r="P30"/>
  <c r="AA32"/>
  <c r="AA42" i="21"/>
  <c r="AA32"/>
  <c r="AB32" s="1"/>
  <c r="AB45"/>
  <c r="AC45"/>
  <c r="AE45" s="1"/>
  <c r="AA28"/>
  <c r="AB28" s="1"/>
  <c r="J37" i="32"/>
  <c r="H66"/>
  <c r="H70"/>
  <c r="J72"/>
  <c r="AA72" s="1"/>
  <c r="J29"/>
  <c r="I32"/>
  <c r="J32" s="1"/>
  <c r="H42"/>
  <c r="I44"/>
  <c r="J44" s="1"/>
  <c r="AA44" s="1"/>
  <c r="J46"/>
  <c r="AA46" s="1"/>
  <c r="AC46" s="1"/>
  <c r="H50"/>
  <c r="I54"/>
  <c r="J54" s="1"/>
  <c r="I72"/>
  <c r="J40"/>
  <c r="AA40" s="1"/>
  <c r="I42"/>
  <c r="J42" s="1"/>
  <c r="J66"/>
  <c r="AA66" s="1"/>
  <c r="J12" i="31"/>
  <c r="AA12" s="1"/>
  <c r="AC12" s="1"/>
  <c r="H23"/>
  <c r="H18"/>
  <c r="H15"/>
  <c r="J17"/>
  <c r="AA17" s="1"/>
  <c r="AC17" s="1"/>
  <c r="J18"/>
  <c r="AA18" s="1"/>
  <c r="AC18" s="1"/>
  <c r="I23"/>
  <c r="H29"/>
  <c r="H37"/>
  <c r="H45"/>
  <c r="I58"/>
  <c r="I66"/>
  <c r="H69"/>
  <c r="H17"/>
  <c r="H61"/>
  <c r="I74"/>
  <c r="I70" i="30"/>
  <c r="I64"/>
  <c r="I74"/>
  <c r="H35"/>
  <c r="J55"/>
  <c r="I35"/>
  <c r="J35" s="1"/>
  <c r="AA35" s="1"/>
  <c r="I12" i="28"/>
  <c r="J12" s="1"/>
  <c r="AA12" s="1"/>
  <c r="I30"/>
  <c r="H31"/>
  <c r="I34"/>
  <c r="J34" s="1"/>
  <c r="I38"/>
  <c r="I54"/>
  <c r="I66"/>
  <c r="H19"/>
  <c r="I48"/>
  <c r="J48" s="1"/>
  <c r="AA48" s="1"/>
  <c r="J31"/>
  <c r="H31" i="29"/>
  <c r="H38"/>
  <c r="H39"/>
  <c r="H63"/>
  <c r="I64"/>
  <c r="J64" s="1"/>
  <c r="AA64" s="1"/>
  <c r="AC64" s="1"/>
  <c r="H71"/>
  <c r="H73"/>
  <c r="I74"/>
  <c r="H9"/>
  <c r="H24"/>
  <c r="H30"/>
  <c r="H32"/>
  <c r="H33"/>
  <c r="H37"/>
  <c r="I39"/>
  <c r="J39" s="1"/>
  <c r="H41"/>
  <c r="J43"/>
  <c r="AA43" s="1"/>
  <c r="AC43" s="1"/>
  <c r="H45"/>
  <c r="H61"/>
  <c r="I33"/>
  <c r="J33" s="1"/>
  <c r="I37"/>
  <c r="J37" s="1"/>
  <c r="H40"/>
  <c r="H43"/>
  <c r="I45"/>
  <c r="J45" s="1"/>
  <c r="AA45" s="1"/>
  <c r="H49"/>
  <c r="I60"/>
  <c r="H8"/>
  <c r="H14"/>
  <c r="H16"/>
  <c r="I17"/>
  <c r="J17" s="1"/>
  <c r="AA17" s="1"/>
  <c r="J18"/>
  <c r="AA18" s="1"/>
  <c r="AC18" s="1"/>
  <c r="H21"/>
  <c r="I23"/>
  <c r="J23" s="1"/>
  <c r="AA23" s="1"/>
  <c r="J16"/>
  <c r="AA16" s="1"/>
  <c r="AC16" s="1"/>
  <c r="I9"/>
  <c r="J9" s="1"/>
  <c r="AA9" s="1"/>
  <c r="H18"/>
  <c r="H23"/>
  <c r="I15" i="28"/>
  <c r="J15" s="1"/>
  <c r="AA15" s="1"/>
  <c r="J18"/>
  <c r="AA18" s="1"/>
  <c r="AC18" s="1"/>
  <c r="H23"/>
  <c r="I23"/>
  <c r="J23" s="1"/>
  <c r="AA23" s="1"/>
  <c r="J31" i="27"/>
  <c r="AA31" s="1"/>
  <c r="H35"/>
  <c r="H37"/>
  <c r="H57"/>
  <c r="H58"/>
  <c r="H67"/>
  <c r="J70"/>
  <c r="AA70" s="1"/>
  <c r="AC70" s="1"/>
  <c r="I74"/>
  <c r="J74" s="1"/>
  <c r="AA74" s="1"/>
  <c r="J41"/>
  <c r="AA41" s="1"/>
  <c r="H69"/>
  <c r="H70"/>
  <c r="J25"/>
  <c r="AA25" s="1"/>
  <c r="AB25" s="1"/>
  <c r="I41"/>
  <c r="H17"/>
  <c r="H17" i="25"/>
  <c r="H25"/>
  <c r="J62"/>
  <c r="AA62" s="1"/>
  <c r="AC62" s="1"/>
  <c r="J28"/>
  <c r="AA28" s="1"/>
  <c r="AC28" s="1"/>
  <c r="J58"/>
  <c r="AA58" s="1"/>
  <c r="AC58" s="1"/>
  <c r="J74"/>
  <c r="AA74" s="1"/>
  <c r="AC74" s="1"/>
  <c r="H33"/>
  <c r="H58"/>
  <c r="H74"/>
  <c r="I36" i="24"/>
  <c r="J36" s="1"/>
  <c r="AA36" s="1"/>
  <c r="H16"/>
  <c r="H61"/>
  <c r="I16"/>
  <c r="J16" s="1"/>
  <c r="AA16" s="1"/>
  <c r="I24"/>
  <c r="J24" s="1"/>
  <c r="AA24" s="1"/>
  <c r="H26"/>
  <c r="I34"/>
  <c r="J50"/>
  <c r="I28"/>
  <c r="J28" s="1"/>
  <c r="AA28" s="1"/>
  <c r="H69"/>
  <c r="H72" i="23"/>
  <c r="H32"/>
  <c r="I34"/>
  <c r="J34" s="1"/>
  <c r="AA34" s="1"/>
  <c r="H44"/>
  <c r="I58"/>
  <c r="J58" s="1"/>
  <c r="AA58" s="1"/>
  <c r="H70"/>
  <c r="H40"/>
  <c r="H56"/>
  <c r="H76"/>
  <c r="I12"/>
  <c r="J12" s="1"/>
  <c r="AA12" s="1"/>
  <c r="H20"/>
  <c r="I18"/>
  <c r="J18" s="1"/>
  <c r="AA18" s="1"/>
  <c r="J21"/>
  <c r="AA21" s="1"/>
  <c r="AC21" s="1"/>
  <c r="H22"/>
  <c r="H15"/>
  <c r="J22"/>
  <c r="AA22" s="1"/>
  <c r="AC22" s="1"/>
  <c r="AC58" i="21"/>
  <c r="AE58" s="1"/>
  <c r="AC36"/>
  <c r="AE36" s="1"/>
  <c r="AC18"/>
  <c r="AE18" s="1"/>
  <c r="AC62"/>
  <c r="AE62" s="1"/>
  <c r="AA40" i="43"/>
  <c r="AC40" s="1"/>
  <c r="AA36" i="42"/>
  <c r="AC36" s="1"/>
  <c r="P31" i="44"/>
  <c r="X51" i="43"/>
  <c r="X47"/>
  <c r="X48" i="42"/>
  <c r="Y56" i="41"/>
  <c r="Z56" s="1"/>
  <c r="P42" i="43"/>
  <c r="Q26"/>
  <c r="Q43" i="42"/>
  <c r="R43" s="1"/>
  <c r="P41"/>
  <c r="P35"/>
  <c r="P33"/>
  <c r="Q31"/>
  <c r="R31" s="1"/>
  <c r="Q24" i="41"/>
  <c r="R24" s="1"/>
  <c r="I18" i="43"/>
  <c r="J18" s="1"/>
  <c r="AA18" s="1"/>
  <c r="AC18" s="1"/>
  <c r="I15"/>
  <c r="J15" s="1"/>
  <c r="AA15" s="1"/>
  <c r="AC15" s="1"/>
  <c r="I11"/>
  <c r="J11" s="1"/>
  <c r="AA11" s="1"/>
  <c r="AC11" s="1"/>
  <c r="I12" i="41"/>
  <c r="J12" s="1"/>
  <c r="AA12" s="1"/>
  <c r="I8"/>
  <c r="Q28" i="40"/>
  <c r="R28" s="1"/>
  <c r="Z36" i="44"/>
  <c r="X31"/>
  <c r="X36"/>
  <c r="X55"/>
  <c r="Y60"/>
  <c r="Z60" s="1"/>
  <c r="X63"/>
  <c r="Y68"/>
  <c r="Z68" s="1"/>
  <c r="X71"/>
  <c r="Y74"/>
  <c r="Z74" s="1"/>
  <c r="X23"/>
  <c r="Y34"/>
  <c r="Z34" s="1"/>
  <c r="Y36"/>
  <c r="Y44"/>
  <c r="Z44" s="1"/>
  <c r="Y46"/>
  <c r="Z46" s="1"/>
  <c r="Z48"/>
  <c r="Y55"/>
  <c r="Z55" s="1"/>
  <c r="Y62"/>
  <c r="Z62" s="1"/>
  <c r="X65"/>
  <c r="Y70"/>
  <c r="Z70" s="1"/>
  <c r="Z50"/>
  <c r="Z52"/>
  <c r="P9"/>
  <c r="P11"/>
  <c r="P13"/>
  <c r="Q23"/>
  <c r="R23" s="1"/>
  <c r="P27"/>
  <c r="P29"/>
  <c r="Q35"/>
  <c r="R35" s="1"/>
  <c r="Q52"/>
  <c r="R52" s="1"/>
  <c r="Q58"/>
  <c r="R58" s="1"/>
  <c r="Q64"/>
  <c r="Q68"/>
  <c r="Q21"/>
  <c r="R21" s="1"/>
  <c r="Q25"/>
  <c r="R25" s="1"/>
  <c r="Q34"/>
  <c r="R34" s="1"/>
  <c r="Q42"/>
  <c r="R42" s="1"/>
  <c r="Q62"/>
  <c r="Q66"/>
  <c r="Q70"/>
  <c r="J17"/>
  <c r="AA17" s="1"/>
  <c r="AC17" s="1"/>
  <c r="J27"/>
  <c r="AA27" s="1"/>
  <c r="AC27" s="1"/>
  <c r="I25"/>
  <c r="J25" s="1"/>
  <c r="AA25" s="1"/>
  <c r="I27"/>
  <c r="Z36" i="43"/>
  <c r="X16"/>
  <c r="Y18"/>
  <c r="Z18" s="1"/>
  <c r="X20"/>
  <c r="X24"/>
  <c r="X25"/>
  <c r="Y34"/>
  <c r="Z34" s="1"/>
  <c r="Y36"/>
  <c r="X39"/>
  <c r="X40"/>
  <c r="X54"/>
  <c r="X55"/>
  <c r="Z38"/>
  <c r="Y48"/>
  <c r="Z48" s="1"/>
  <c r="Y50"/>
  <c r="Z50" s="1"/>
  <c r="Y52"/>
  <c r="Z52" s="1"/>
  <c r="Z68"/>
  <c r="Y72"/>
  <c r="Z72" s="1"/>
  <c r="X11"/>
  <c r="X30"/>
  <c r="X35"/>
  <c r="Z46"/>
  <c r="AA46" s="1"/>
  <c r="Z56"/>
  <c r="AA56" s="1"/>
  <c r="Z60"/>
  <c r="Z64"/>
  <c r="Y76"/>
  <c r="Z76" s="1"/>
  <c r="P71"/>
  <c r="P22"/>
  <c r="P28"/>
  <c r="P34"/>
  <c r="P37"/>
  <c r="P43"/>
  <c r="P45"/>
  <c r="Q46"/>
  <c r="R46" s="1"/>
  <c r="P50"/>
  <c r="P54"/>
  <c r="R64"/>
  <c r="P74"/>
  <c r="P13"/>
  <c r="P15"/>
  <c r="Q16"/>
  <c r="R16" s="1"/>
  <c r="P17"/>
  <c r="P24"/>
  <c r="P29"/>
  <c r="P33"/>
  <c r="P38"/>
  <c r="P40"/>
  <c r="Q44"/>
  <c r="R44" s="1"/>
  <c r="AA44" s="1"/>
  <c r="R48"/>
  <c r="P49"/>
  <c r="P58"/>
  <c r="P63"/>
  <c r="Q64"/>
  <c r="P66"/>
  <c r="Q70"/>
  <c r="R70" s="1"/>
  <c r="H66"/>
  <c r="I60"/>
  <c r="J60" s="1"/>
  <c r="AA60" s="1"/>
  <c r="AC60" s="1"/>
  <c r="H62"/>
  <c r="J64"/>
  <c r="AA64" s="1"/>
  <c r="AC64" s="1"/>
  <c r="H71"/>
  <c r="H20"/>
  <c r="I54"/>
  <c r="J54" s="1"/>
  <c r="AA54" s="1"/>
  <c r="AC54" s="1"/>
  <c r="H55"/>
  <c r="H63"/>
  <c r="Y11" i="42"/>
  <c r="Z11" s="1"/>
  <c r="Y15"/>
  <c r="Z15" s="1"/>
  <c r="Z17"/>
  <c r="Y56"/>
  <c r="Z56" s="1"/>
  <c r="X60"/>
  <c r="Y64"/>
  <c r="Z64" s="1"/>
  <c r="Y72"/>
  <c r="Z72" s="1"/>
  <c r="X17"/>
  <c r="X22"/>
  <c r="Z25"/>
  <c r="X30"/>
  <c r="Z33"/>
  <c r="Z52"/>
  <c r="Z54"/>
  <c r="Z74"/>
  <c r="X33"/>
  <c r="X47"/>
  <c r="X52"/>
  <c r="X54"/>
  <c r="X59"/>
  <c r="P16"/>
  <c r="Q19"/>
  <c r="R19" s="1"/>
  <c r="P25"/>
  <c r="Q54"/>
  <c r="R54" s="1"/>
  <c r="P73"/>
  <c r="P37"/>
  <c r="P39"/>
  <c r="Q56"/>
  <c r="R56" s="1"/>
  <c r="P59"/>
  <c r="Q64"/>
  <c r="R64" s="1"/>
  <c r="P66"/>
  <c r="P67"/>
  <c r="R70"/>
  <c r="P71"/>
  <c r="P76"/>
  <c r="J48"/>
  <c r="AA48" s="1"/>
  <c r="J60"/>
  <c r="AA60" s="1"/>
  <c r="AC60" s="1"/>
  <c r="J70"/>
  <c r="AA70" s="1"/>
  <c r="AC70" s="1"/>
  <c r="H9"/>
  <c r="H13"/>
  <c r="H17"/>
  <c r="I19"/>
  <c r="J19" s="1"/>
  <c r="AA19" s="1"/>
  <c r="AC19" s="1"/>
  <c r="I23"/>
  <c r="J23" s="1"/>
  <c r="AA23" s="1"/>
  <c r="J33"/>
  <c r="AA33" s="1"/>
  <c r="AC33" s="1"/>
  <c r="H34"/>
  <c r="J68"/>
  <c r="AA68" s="1"/>
  <c r="AC68" s="1"/>
  <c r="J76"/>
  <c r="AA76" s="1"/>
  <c r="AC76" s="1"/>
  <c r="H25"/>
  <c r="H33"/>
  <c r="I46"/>
  <c r="J46" s="1"/>
  <c r="AA46" s="1"/>
  <c r="H67"/>
  <c r="H68"/>
  <c r="Y12" i="41"/>
  <c r="Z12" s="1"/>
  <c r="Y26"/>
  <c r="X49"/>
  <c r="Z67"/>
  <c r="Z75"/>
  <c r="X45"/>
  <c r="X53"/>
  <c r="Y62"/>
  <c r="Z62" s="1"/>
  <c r="X63"/>
  <c r="X65"/>
  <c r="X71"/>
  <c r="X73"/>
  <c r="Y76"/>
  <c r="Z31"/>
  <c r="Z33"/>
  <c r="Y53"/>
  <c r="Z53" s="1"/>
  <c r="Q41"/>
  <c r="R41" s="1"/>
  <c r="P45"/>
  <c r="Q72"/>
  <c r="R72" s="1"/>
  <c r="P73"/>
  <c r="Q10"/>
  <c r="R10" s="1"/>
  <c r="Q26"/>
  <c r="R26" s="1"/>
  <c r="Q28"/>
  <c r="R28" s="1"/>
  <c r="Q54"/>
  <c r="R54" s="1"/>
  <c r="Q60"/>
  <c r="R60" s="1"/>
  <c r="P67"/>
  <c r="Q70"/>
  <c r="R70" s="1"/>
  <c r="Q12"/>
  <c r="R12" s="1"/>
  <c r="Q16"/>
  <c r="R16" s="1"/>
  <c r="Q31"/>
  <c r="R31" s="1"/>
  <c r="Q36"/>
  <c r="R36" s="1"/>
  <c r="Q68"/>
  <c r="R68" s="1"/>
  <c r="I22"/>
  <c r="I66"/>
  <c r="H73"/>
  <c r="I74"/>
  <c r="I16"/>
  <c r="J31"/>
  <c r="I47"/>
  <c r="J47" s="1"/>
  <c r="AA47" s="1"/>
  <c r="H53"/>
  <c r="I68"/>
  <c r="Z74" i="40"/>
  <c r="X8"/>
  <c r="X74"/>
  <c r="Y60"/>
  <c r="Z60" s="1"/>
  <c r="Y66"/>
  <c r="Z66" s="1"/>
  <c r="X70"/>
  <c r="Y74"/>
  <c r="Y20"/>
  <c r="Z20" s="1"/>
  <c r="Z28"/>
  <c r="X30"/>
  <c r="X56"/>
  <c r="Y68"/>
  <c r="Z68" s="1"/>
  <c r="Q8"/>
  <c r="R8" s="1"/>
  <c r="Q12"/>
  <c r="R12" s="1"/>
  <c r="Q18"/>
  <c r="R18" s="1"/>
  <c r="P24"/>
  <c r="P16"/>
  <c r="Q58"/>
  <c r="R58" s="1"/>
  <c r="J68"/>
  <c r="AA68" s="1"/>
  <c r="H18"/>
  <c r="I20"/>
  <c r="J20" s="1"/>
  <c r="AA20" s="1"/>
  <c r="AC20" s="1"/>
  <c r="AE20" s="1"/>
  <c r="H10"/>
  <c r="J60"/>
  <c r="AA60" s="1"/>
  <c r="AC60" s="1"/>
  <c r="AE60" s="1"/>
  <c r="I14"/>
  <c r="H60"/>
  <c r="Q46" i="38"/>
  <c r="R46" s="1"/>
  <c r="Y50"/>
  <c r="Z50" s="1"/>
  <c r="Q25"/>
  <c r="R25" s="1"/>
  <c r="X56" i="37"/>
  <c r="Y48" i="36"/>
  <c r="Z48" s="1"/>
  <c r="X46"/>
  <c r="AA46"/>
  <c r="X57" i="35"/>
  <c r="X47"/>
  <c r="X46"/>
  <c r="X52" i="34"/>
  <c r="X50"/>
  <c r="X48"/>
  <c r="AA43" i="37"/>
  <c r="AA39"/>
  <c r="Q33"/>
  <c r="R33" s="1"/>
  <c r="AA27"/>
  <c r="P28" i="36"/>
  <c r="P44"/>
  <c r="P42"/>
  <c r="Q40"/>
  <c r="R40" s="1"/>
  <c r="Q32"/>
  <c r="R32" s="1"/>
  <c r="Q30"/>
  <c r="R30" s="1"/>
  <c r="Q26"/>
  <c r="R26" s="1"/>
  <c r="Q44" i="35"/>
  <c r="R44" s="1"/>
  <c r="P43"/>
  <c r="P29"/>
  <c r="Q26"/>
  <c r="R26" s="1"/>
  <c r="P44" i="34"/>
  <c r="P43"/>
  <c r="P42"/>
  <c r="P41"/>
  <c r="I9" i="37"/>
  <c r="J9" s="1"/>
  <c r="AA9" s="1"/>
  <c r="H23" i="36"/>
  <c r="I10" i="35"/>
  <c r="J10" s="1"/>
  <c r="X20" i="38"/>
  <c r="X22"/>
  <c r="Z27"/>
  <c r="X48"/>
  <c r="Y52"/>
  <c r="Z52" s="1"/>
  <c r="X55"/>
  <c r="X10"/>
  <c r="X12"/>
  <c r="Z14"/>
  <c r="Y20"/>
  <c r="Z20" s="1"/>
  <c r="Y22"/>
  <c r="Z22" s="1"/>
  <c r="X27"/>
  <c r="Y46"/>
  <c r="Z46" s="1"/>
  <c r="Y70"/>
  <c r="Z70" s="1"/>
  <c r="Y74"/>
  <c r="Z74" s="1"/>
  <c r="Z8"/>
  <c r="Y10"/>
  <c r="Z10" s="1"/>
  <c r="Y12"/>
  <c r="Z12" s="1"/>
  <c r="Z16"/>
  <c r="Z18"/>
  <c r="Y27"/>
  <c r="Q60"/>
  <c r="R60" s="1"/>
  <c r="P12"/>
  <c r="Q18"/>
  <c r="R18" s="1"/>
  <c r="P71"/>
  <c r="Q14"/>
  <c r="R14" s="1"/>
  <c r="Q22"/>
  <c r="R22" s="1"/>
  <c r="Q37"/>
  <c r="R37" s="1"/>
  <c r="P61"/>
  <c r="Q74"/>
  <c r="I26"/>
  <c r="J26" s="1"/>
  <c r="Y9" i="37"/>
  <c r="Z9" s="1"/>
  <c r="Z13"/>
  <c r="Y21"/>
  <c r="Z21" s="1"/>
  <c r="Z56"/>
  <c r="X15"/>
  <c r="X52"/>
  <c r="X60"/>
  <c r="X63"/>
  <c r="Z64"/>
  <c r="Z68"/>
  <c r="X72"/>
  <c r="Y76"/>
  <c r="Z76" s="1"/>
  <c r="Y15"/>
  <c r="Z15" s="1"/>
  <c r="Y60"/>
  <c r="Z60" s="1"/>
  <c r="Y72"/>
  <c r="Z72" s="1"/>
  <c r="P27"/>
  <c r="P29"/>
  <c r="P43"/>
  <c r="R58"/>
  <c r="Q72"/>
  <c r="R72" s="1"/>
  <c r="P39"/>
  <c r="P47"/>
  <c r="R56"/>
  <c r="P58"/>
  <c r="R52"/>
  <c r="Q74"/>
  <c r="R74" s="1"/>
  <c r="P16"/>
  <c r="P52"/>
  <c r="P57"/>
  <c r="H48"/>
  <c r="I54"/>
  <c r="J54" s="1"/>
  <c r="I72"/>
  <c r="J72" s="1"/>
  <c r="AA72" s="1"/>
  <c r="H71"/>
  <c r="I13"/>
  <c r="J13" s="1"/>
  <c r="AA13" s="1"/>
  <c r="H15"/>
  <c r="X17" i="36"/>
  <c r="X19"/>
  <c r="X25"/>
  <c r="X26"/>
  <c r="Y40"/>
  <c r="Z40" s="1"/>
  <c r="Y62"/>
  <c r="Y64"/>
  <c r="Z64" s="1"/>
  <c r="Y70"/>
  <c r="Y72"/>
  <c r="Z72" s="1"/>
  <c r="X9"/>
  <c r="X11"/>
  <c r="X21"/>
  <c r="X13"/>
  <c r="X15"/>
  <c r="Y24"/>
  <c r="X50"/>
  <c r="X52"/>
  <c r="X71"/>
  <c r="Y74"/>
  <c r="Y76"/>
  <c r="P34"/>
  <c r="P36"/>
  <c r="Q38"/>
  <c r="R38" s="1"/>
  <c r="Q58"/>
  <c r="R58" s="1"/>
  <c r="Q70"/>
  <c r="R70" s="1"/>
  <c r="Q46"/>
  <c r="R46" s="1"/>
  <c r="P57"/>
  <c r="P69"/>
  <c r="J28"/>
  <c r="AA28" s="1"/>
  <c r="AC28" s="1"/>
  <c r="H15"/>
  <c r="I15"/>
  <c r="J15" s="1"/>
  <c r="AA15" s="1"/>
  <c r="J23"/>
  <c r="AA23" s="1"/>
  <c r="AC23" s="1"/>
  <c r="J42"/>
  <c r="AA42" s="1"/>
  <c r="I62"/>
  <c r="X11" i="35"/>
  <c r="Z13"/>
  <c r="Y45"/>
  <c r="Z45" s="1"/>
  <c r="X53"/>
  <c r="X61"/>
  <c r="Y11"/>
  <c r="Z11" s="1"/>
  <c r="Z63"/>
  <c r="X65"/>
  <c r="Z71"/>
  <c r="Y22"/>
  <c r="Z67"/>
  <c r="X69"/>
  <c r="Y71"/>
  <c r="X73"/>
  <c r="Y75"/>
  <c r="Z75" s="1"/>
  <c r="Q55"/>
  <c r="R55" s="1"/>
  <c r="P69"/>
  <c r="P27"/>
  <c r="P47"/>
  <c r="P75"/>
  <c r="P71"/>
  <c r="Q12"/>
  <c r="R12" s="1"/>
  <c r="Q28"/>
  <c r="R28" s="1"/>
  <c r="Q42"/>
  <c r="R42" s="1"/>
  <c r="Q51"/>
  <c r="R51" s="1"/>
  <c r="Q57"/>
  <c r="R57" s="1"/>
  <c r="I18"/>
  <c r="J18" s="1"/>
  <c r="AA18" s="1"/>
  <c r="I47"/>
  <c r="J47" s="1"/>
  <c r="AA47" s="1"/>
  <c r="H53"/>
  <c r="I22"/>
  <c r="I49"/>
  <c r="I53"/>
  <c r="J53" s="1"/>
  <c r="AA53" s="1"/>
  <c r="H69"/>
  <c r="J55"/>
  <c r="I63"/>
  <c r="J63" s="1"/>
  <c r="AA63" s="1"/>
  <c r="J67"/>
  <c r="AA67" s="1"/>
  <c r="AC67" s="1"/>
  <c r="Y64" i="34"/>
  <c r="Z64" s="1"/>
  <c r="Y76"/>
  <c r="X38"/>
  <c r="X40"/>
  <c r="X46"/>
  <c r="X44"/>
  <c r="Q9"/>
  <c r="R9" s="1"/>
  <c r="Q11"/>
  <c r="R11" s="1"/>
  <c r="Q13"/>
  <c r="R13" s="1"/>
  <c r="Q15"/>
  <c r="R15" s="1"/>
  <c r="Q17"/>
  <c r="R17" s="1"/>
  <c r="Q19"/>
  <c r="R19" s="1"/>
  <c r="Q21"/>
  <c r="R21" s="1"/>
  <c r="Q23"/>
  <c r="R23" s="1"/>
  <c r="Q25"/>
  <c r="R25" s="1"/>
  <c r="Q27"/>
  <c r="R27" s="1"/>
  <c r="Q29"/>
  <c r="R29" s="1"/>
  <c r="Q31"/>
  <c r="R31" s="1"/>
  <c r="Q33"/>
  <c r="R33" s="1"/>
  <c r="Q35"/>
  <c r="R35" s="1"/>
  <c r="Q37"/>
  <c r="R37" s="1"/>
  <c r="Q39"/>
  <c r="R39" s="1"/>
  <c r="Q45"/>
  <c r="R45" s="1"/>
  <c r="Q51"/>
  <c r="R51" s="1"/>
  <c r="P71"/>
  <c r="P8"/>
  <c r="P10"/>
  <c r="P12"/>
  <c r="P14"/>
  <c r="P16"/>
  <c r="P18"/>
  <c r="P20"/>
  <c r="P22"/>
  <c r="P24"/>
  <c r="P26"/>
  <c r="P28"/>
  <c r="P30"/>
  <c r="P32"/>
  <c r="P34"/>
  <c r="P36"/>
  <c r="P38"/>
  <c r="P40"/>
  <c r="P46"/>
  <c r="P52"/>
  <c r="Q68"/>
  <c r="R68" s="1"/>
  <c r="Q74"/>
  <c r="I51"/>
  <c r="I74"/>
  <c r="O15" i="77"/>
  <c r="P15" s="1"/>
  <c r="I17"/>
  <c r="Q18"/>
  <c r="I20"/>
  <c r="O20"/>
  <c r="P20" s="1"/>
  <c r="Q21"/>
  <c r="O22"/>
  <c r="P22" s="1"/>
  <c r="I23"/>
  <c r="I25"/>
  <c r="I34"/>
  <c r="Q36"/>
  <c r="I38"/>
  <c r="Q43"/>
  <c r="O44"/>
  <c r="P44" s="1"/>
  <c r="I45"/>
  <c r="O45"/>
  <c r="P45" s="1"/>
  <c r="I56"/>
  <c r="O19"/>
  <c r="P19" s="1"/>
  <c r="O37"/>
  <c r="P37" s="1"/>
  <c r="I11" i="52"/>
  <c r="J11" s="1"/>
  <c r="AA11" s="1"/>
  <c r="I17"/>
  <c r="J17" s="1"/>
  <c r="AA17" s="1"/>
  <c r="H21"/>
  <c r="J33"/>
  <c r="AA33" s="1"/>
  <c r="I43"/>
  <c r="J43" s="1"/>
  <c r="AA43" s="1"/>
  <c r="H49"/>
  <c r="H52"/>
  <c r="H55"/>
  <c r="H70"/>
  <c r="H26"/>
  <c r="I37"/>
  <c r="J37" s="1"/>
  <c r="AA37" s="1"/>
  <c r="AC37" s="1"/>
  <c r="J49"/>
  <c r="AA49" s="1"/>
  <c r="AC49" s="1"/>
  <c r="I52"/>
  <c r="J52" s="1"/>
  <c r="AA52" s="1"/>
  <c r="H57"/>
  <c r="H61"/>
  <c r="H69"/>
  <c r="I70"/>
  <c r="J70" s="1"/>
  <c r="AA70" s="1"/>
  <c r="H71"/>
  <c r="I9"/>
  <c r="J9" s="1"/>
  <c r="AA9" s="1"/>
  <c r="I13"/>
  <c r="J13" s="1"/>
  <c r="AA13" s="1"/>
  <c r="AC13" s="1"/>
  <c r="I15"/>
  <c r="J15" s="1"/>
  <c r="AA15" s="1"/>
  <c r="I19"/>
  <c r="J21"/>
  <c r="AA21" s="1"/>
  <c r="AC21" s="1"/>
  <c r="I23"/>
  <c r="J23" s="1"/>
  <c r="AA23" s="1"/>
  <c r="J31"/>
  <c r="AA31" s="1"/>
  <c r="AC31" s="1"/>
  <c r="I46"/>
  <c r="J46" s="1"/>
  <c r="AA46" s="1"/>
  <c r="I50"/>
  <c r="I56"/>
  <c r="J56" s="1"/>
  <c r="AA56" s="1"/>
  <c r="I62"/>
  <c r="I64"/>
  <c r="J64" s="1"/>
  <c r="AA64" s="1"/>
  <c r="J66"/>
  <c r="AA66" s="1"/>
  <c r="AC66" s="1"/>
  <c r="I72"/>
  <c r="J72" s="1"/>
  <c r="AA72" s="1"/>
  <c r="AC72" s="1"/>
  <c r="J74"/>
  <c r="AA74" s="1"/>
  <c r="AC74" s="1"/>
  <c r="J19"/>
  <c r="AA19" s="1"/>
  <c r="AC19" s="1"/>
  <c r="J50"/>
  <c r="AA50" s="1"/>
  <c r="J62"/>
  <c r="AA62" s="1"/>
  <c r="AC62" s="1"/>
  <c r="H66"/>
  <c r="I68"/>
  <c r="J68" s="1"/>
  <c r="AA68" s="1"/>
  <c r="H74"/>
  <c r="I76"/>
  <c r="J76" s="1"/>
  <c r="AA76" s="1"/>
  <c r="I31"/>
  <c r="I41"/>
  <c r="J41" s="1"/>
  <c r="AA41" s="1"/>
  <c r="J51"/>
  <c r="AA51" s="1"/>
  <c r="AC51" s="1"/>
  <c r="H65"/>
  <c r="H67"/>
  <c r="H73"/>
  <c r="H75"/>
  <c r="Q25"/>
  <c r="R25" s="1"/>
  <c r="Q29"/>
  <c r="Q31"/>
  <c r="R31" s="1"/>
  <c r="P47"/>
  <c r="R48"/>
  <c r="R54"/>
  <c r="R56"/>
  <c r="R58"/>
  <c r="P59"/>
  <c r="P61"/>
  <c r="R62"/>
  <c r="P63"/>
  <c r="P65"/>
  <c r="R66"/>
  <c r="P67"/>
  <c r="P69"/>
  <c r="R70"/>
  <c r="P71"/>
  <c r="P73"/>
  <c r="R74"/>
  <c r="P75"/>
  <c r="R29"/>
  <c r="R47"/>
  <c r="P13"/>
  <c r="AB26"/>
  <c r="P28"/>
  <c r="Q37"/>
  <c r="R37" s="1"/>
  <c r="Q39"/>
  <c r="R41"/>
  <c r="R43"/>
  <c r="P45"/>
  <c r="R49"/>
  <c r="P66"/>
  <c r="P70"/>
  <c r="P74"/>
  <c r="R39"/>
  <c r="Y11"/>
  <c r="Y15"/>
  <c r="Y19"/>
  <c r="Z19" s="1"/>
  <c r="Y23"/>
  <c r="Z23" s="1"/>
  <c r="Y24"/>
  <c r="Z24" s="1"/>
  <c r="Y29"/>
  <c r="Z29" s="1"/>
  <c r="Y33"/>
  <c r="Z33" s="1"/>
  <c r="Y37"/>
  <c r="Z37" s="1"/>
  <c r="Y41"/>
  <c r="Z41" s="1"/>
  <c r="Z47"/>
  <c r="Z50"/>
  <c r="Y52"/>
  <c r="Z52" s="1"/>
  <c r="Y56"/>
  <c r="Z56" s="1"/>
  <c r="Z58"/>
  <c r="X59"/>
  <c r="Z62"/>
  <c r="X63"/>
  <c r="Z66"/>
  <c r="X67"/>
  <c r="Z70"/>
  <c r="X71"/>
  <c r="Z74"/>
  <c r="X75"/>
  <c r="Z11"/>
  <c r="Z15"/>
  <c r="AB35"/>
  <c r="AC35"/>
  <c r="Y31"/>
  <c r="Y35"/>
  <c r="Z35" s="1"/>
  <c r="Y39"/>
  <c r="Y43"/>
  <c r="Z43" s="1"/>
  <c r="X50"/>
  <c r="X55"/>
  <c r="X24"/>
  <c r="Y25"/>
  <c r="Z25" s="1"/>
  <c r="Y27"/>
  <c r="Z27" s="1"/>
  <c r="AB29"/>
  <c r="AC29"/>
  <c r="Z31"/>
  <c r="AB33"/>
  <c r="AC33"/>
  <c r="Z39"/>
  <c r="I9" i="51"/>
  <c r="J9" s="1"/>
  <c r="AA9" s="1"/>
  <c r="H19"/>
  <c r="H23"/>
  <c r="H45"/>
  <c r="H68"/>
  <c r="I19"/>
  <c r="J19" s="1"/>
  <c r="AA19" s="1"/>
  <c r="H25"/>
  <c r="H31"/>
  <c r="J45"/>
  <c r="AA45" s="1"/>
  <c r="AC45" s="1"/>
  <c r="H48"/>
  <c r="I50"/>
  <c r="H62"/>
  <c r="I68"/>
  <c r="J68" s="1"/>
  <c r="AA68" s="1"/>
  <c r="H72"/>
  <c r="I31"/>
  <c r="J31" s="1"/>
  <c r="AA31" s="1"/>
  <c r="I14"/>
  <c r="J14" s="1"/>
  <c r="AA14" s="1"/>
  <c r="AB14" s="1"/>
  <c r="H15"/>
  <c r="I17"/>
  <c r="J17" s="1"/>
  <c r="AA17" s="1"/>
  <c r="I21"/>
  <c r="J21" s="1"/>
  <c r="AA21" s="1"/>
  <c r="I23"/>
  <c r="J23" s="1"/>
  <c r="AA23" s="1"/>
  <c r="I25"/>
  <c r="J25" s="1"/>
  <c r="AA25" s="1"/>
  <c r="H33"/>
  <c r="H37"/>
  <c r="H39"/>
  <c r="H41"/>
  <c r="H43"/>
  <c r="H46"/>
  <c r="J50"/>
  <c r="AA50" s="1"/>
  <c r="AB50" s="1"/>
  <c r="J52"/>
  <c r="AA52" s="1"/>
  <c r="AB52" s="1"/>
  <c r="J58"/>
  <c r="AA58" s="1"/>
  <c r="AC58" s="1"/>
  <c r="H60"/>
  <c r="H64"/>
  <c r="J66"/>
  <c r="AA66" s="1"/>
  <c r="AB66" s="1"/>
  <c r="I72"/>
  <c r="J72" s="1"/>
  <c r="AA72" s="1"/>
  <c r="J74"/>
  <c r="AA74" s="1"/>
  <c r="AC74" s="1"/>
  <c r="H76"/>
  <c r="I33"/>
  <c r="J33" s="1"/>
  <c r="AA33" s="1"/>
  <c r="I37"/>
  <c r="J37" s="1"/>
  <c r="AA37" s="1"/>
  <c r="I39"/>
  <c r="J39" s="1"/>
  <c r="AA39" s="1"/>
  <c r="I41"/>
  <c r="J41" s="1"/>
  <c r="AA41" s="1"/>
  <c r="I43"/>
  <c r="J43" s="1"/>
  <c r="AA43" s="1"/>
  <c r="I46"/>
  <c r="J46" s="1"/>
  <c r="AA46" s="1"/>
  <c r="I60"/>
  <c r="J60" s="1"/>
  <c r="AA60" s="1"/>
  <c r="I64"/>
  <c r="J64" s="1"/>
  <c r="AA64" s="1"/>
  <c r="I76"/>
  <c r="J76" s="1"/>
  <c r="AA76" s="1"/>
  <c r="H35"/>
  <c r="P9"/>
  <c r="Q11"/>
  <c r="R11" s="1"/>
  <c r="Q12"/>
  <c r="R12" s="1"/>
  <c r="P47"/>
  <c r="P13"/>
  <c r="P17"/>
  <c r="P19"/>
  <c r="P21"/>
  <c r="P29"/>
  <c r="P39"/>
  <c r="P48"/>
  <c r="P51"/>
  <c r="P54"/>
  <c r="P58"/>
  <c r="P60"/>
  <c r="P74"/>
  <c r="P76"/>
  <c r="Z46"/>
  <c r="X47"/>
  <c r="X48"/>
  <c r="X50"/>
  <c r="X52"/>
  <c r="AB54"/>
  <c r="AC54"/>
  <c r="X58"/>
  <c r="Z60"/>
  <c r="X62"/>
  <c r="Z64"/>
  <c r="X66"/>
  <c r="Z68"/>
  <c r="X70"/>
  <c r="Z72"/>
  <c r="X74"/>
  <c r="Z76"/>
  <c r="X17"/>
  <c r="Y19"/>
  <c r="X25"/>
  <c r="AB29"/>
  <c r="X33"/>
  <c r="Z8"/>
  <c r="X11"/>
  <c r="Y13"/>
  <c r="Y14"/>
  <c r="X15"/>
  <c r="Y17"/>
  <c r="X23"/>
  <c r="Y25"/>
  <c r="X31"/>
  <c r="Y33"/>
  <c r="Y37"/>
  <c r="Y41"/>
  <c r="X46"/>
  <c r="X60"/>
  <c r="X64"/>
  <c r="X68"/>
  <c r="X72"/>
  <c r="X76"/>
  <c r="Y23"/>
  <c r="Y31"/>
  <c r="AB48"/>
  <c r="AB62"/>
  <c r="AC62"/>
  <c r="AB70"/>
  <c r="AC70"/>
  <c r="AB74"/>
  <c r="H23" i="50"/>
  <c r="J24"/>
  <c r="AA24" s="1"/>
  <c r="AC24" s="1"/>
  <c r="H30"/>
  <c r="I31"/>
  <c r="J60"/>
  <c r="AA60" s="1"/>
  <c r="I62"/>
  <c r="I64"/>
  <c r="I74"/>
  <c r="H8"/>
  <c r="J9"/>
  <c r="AA9" s="1"/>
  <c r="AC9" s="1"/>
  <c r="H12"/>
  <c r="J13"/>
  <c r="AA13" s="1"/>
  <c r="AC13" s="1"/>
  <c r="H16"/>
  <c r="J17"/>
  <c r="AA17" s="1"/>
  <c r="AC17" s="1"/>
  <c r="H20"/>
  <c r="J21"/>
  <c r="AA21" s="1"/>
  <c r="AC21" s="1"/>
  <c r="H24"/>
  <c r="H25"/>
  <c r="H55"/>
  <c r="I66"/>
  <c r="I68"/>
  <c r="I70"/>
  <c r="I72"/>
  <c r="I76"/>
  <c r="J25"/>
  <c r="AA25" s="1"/>
  <c r="AC25" s="1"/>
  <c r="H65"/>
  <c r="J66"/>
  <c r="AA66" s="1"/>
  <c r="AC66" s="1"/>
  <c r="H67"/>
  <c r="J68"/>
  <c r="AA68" s="1"/>
  <c r="AC68" s="1"/>
  <c r="H69"/>
  <c r="J70"/>
  <c r="AA70" s="1"/>
  <c r="AC70" s="1"/>
  <c r="J10"/>
  <c r="AA10" s="1"/>
  <c r="AC10" s="1"/>
  <c r="J14"/>
  <c r="AA14" s="1"/>
  <c r="AC14" s="1"/>
  <c r="J18"/>
  <c r="AA18" s="1"/>
  <c r="AC18" s="1"/>
  <c r="J22"/>
  <c r="AA22" s="1"/>
  <c r="AC22" s="1"/>
  <c r="I8"/>
  <c r="H10"/>
  <c r="H11"/>
  <c r="I12"/>
  <c r="H14"/>
  <c r="H15"/>
  <c r="I16"/>
  <c r="H18"/>
  <c r="H19"/>
  <c r="I20"/>
  <c r="H22"/>
  <c r="J23"/>
  <c r="AA23" s="1"/>
  <c r="AC23" s="1"/>
  <c r="H29"/>
  <c r="I30"/>
  <c r="I55"/>
  <c r="I58"/>
  <c r="J64"/>
  <c r="AA64" s="1"/>
  <c r="AC64" s="1"/>
  <c r="J72"/>
  <c r="AA72" s="1"/>
  <c r="AC72" s="1"/>
  <c r="H73"/>
  <c r="J74"/>
  <c r="AA74" s="1"/>
  <c r="AC74" s="1"/>
  <c r="H75"/>
  <c r="J76"/>
  <c r="AA76" s="1"/>
  <c r="AC76" s="1"/>
  <c r="H9"/>
  <c r="J11"/>
  <c r="AA11" s="1"/>
  <c r="AC11" s="1"/>
  <c r="H13"/>
  <c r="J15"/>
  <c r="AA15" s="1"/>
  <c r="AC15" s="1"/>
  <c r="H17"/>
  <c r="J19"/>
  <c r="AA19" s="1"/>
  <c r="AC19" s="1"/>
  <c r="H21"/>
  <c r="J29"/>
  <c r="AA29" s="1"/>
  <c r="AC29" s="1"/>
  <c r="H31"/>
  <c r="J32"/>
  <c r="AA32" s="1"/>
  <c r="AC32" s="1"/>
  <c r="I54"/>
  <c r="J58"/>
  <c r="I60"/>
  <c r="H63"/>
  <c r="H71"/>
  <c r="P9"/>
  <c r="P13"/>
  <c r="P17"/>
  <c r="P21"/>
  <c r="P28"/>
  <c r="P29"/>
  <c r="Q31"/>
  <c r="R31" s="1"/>
  <c r="AA31" s="1"/>
  <c r="Q32"/>
  <c r="R32" s="1"/>
  <c r="Q41"/>
  <c r="R41" s="1"/>
  <c r="Q43"/>
  <c r="R43" s="1"/>
  <c r="Q45"/>
  <c r="R45" s="1"/>
  <c r="Q47"/>
  <c r="R47" s="1"/>
  <c r="Q60"/>
  <c r="R60" s="1"/>
  <c r="P10"/>
  <c r="P14"/>
  <c r="P18"/>
  <c r="P22"/>
  <c r="P23"/>
  <c r="Q28"/>
  <c r="R28" s="1"/>
  <c r="P30"/>
  <c r="Q49"/>
  <c r="R49" s="1"/>
  <c r="Q51"/>
  <c r="R51" s="1"/>
  <c r="Q53"/>
  <c r="R53" s="1"/>
  <c r="P57"/>
  <c r="Q58"/>
  <c r="R58" s="1"/>
  <c r="P63"/>
  <c r="Q64"/>
  <c r="P71"/>
  <c r="P11"/>
  <c r="P15"/>
  <c r="P19"/>
  <c r="P25"/>
  <c r="R64"/>
  <c r="P65"/>
  <c r="R72"/>
  <c r="P73"/>
  <c r="X31"/>
  <c r="AB55"/>
  <c r="AC55"/>
  <c r="X63"/>
  <c r="Y68"/>
  <c r="X71"/>
  <c r="Y76"/>
  <c r="X9"/>
  <c r="X11"/>
  <c r="X13"/>
  <c r="X15"/>
  <c r="X17"/>
  <c r="X19"/>
  <c r="X21"/>
  <c r="X23"/>
  <c r="X25"/>
  <c r="X27"/>
  <c r="X29"/>
  <c r="Y54"/>
  <c r="AB60"/>
  <c r="AC60"/>
  <c r="X61"/>
  <c r="Y66"/>
  <c r="Z68"/>
  <c r="X69"/>
  <c r="Y74"/>
  <c r="Z76"/>
  <c r="Z9"/>
  <c r="Z11"/>
  <c r="Z13"/>
  <c r="Z15"/>
  <c r="Z17"/>
  <c r="Z19"/>
  <c r="Z21"/>
  <c r="Z23"/>
  <c r="Z25"/>
  <c r="Z27"/>
  <c r="Z29"/>
  <c r="Y30"/>
  <c r="Z54"/>
  <c r="Y58"/>
  <c r="Y60"/>
  <c r="Y64"/>
  <c r="Z66"/>
  <c r="X67"/>
  <c r="Y72"/>
  <c r="Z74"/>
  <c r="X75"/>
  <c r="J13" i="49"/>
  <c r="AA13" s="1"/>
  <c r="AC13" s="1"/>
  <c r="I15"/>
  <c r="J15" s="1"/>
  <c r="AA15" s="1"/>
  <c r="J21"/>
  <c r="AA21" s="1"/>
  <c r="AC21" s="1"/>
  <c r="I23"/>
  <c r="J23" s="1"/>
  <c r="AA23" s="1"/>
  <c r="J29"/>
  <c r="AA29" s="1"/>
  <c r="AC29" s="1"/>
  <c r="I31"/>
  <c r="J37"/>
  <c r="AA37" s="1"/>
  <c r="AC37" s="1"/>
  <c r="I39"/>
  <c r="J45"/>
  <c r="AA45" s="1"/>
  <c r="AC45" s="1"/>
  <c r="I47"/>
  <c r="J51"/>
  <c r="AA51" s="1"/>
  <c r="AC51" s="1"/>
  <c r="J52"/>
  <c r="AA52" s="1"/>
  <c r="AC52" s="1"/>
  <c r="H65"/>
  <c r="I66"/>
  <c r="I9"/>
  <c r="J9" s="1"/>
  <c r="AA9" s="1"/>
  <c r="AC9" s="1"/>
  <c r="I17"/>
  <c r="J17" s="1"/>
  <c r="AA17" s="1"/>
  <c r="AC17" s="1"/>
  <c r="I25"/>
  <c r="J25" s="1"/>
  <c r="AA25" s="1"/>
  <c r="AC25" s="1"/>
  <c r="J31"/>
  <c r="AA31" s="1"/>
  <c r="AC31" s="1"/>
  <c r="I33"/>
  <c r="J33" s="1"/>
  <c r="AA33" s="1"/>
  <c r="AC33" s="1"/>
  <c r="J39"/>
  <c r="AA39" s="1"/>
  <c r="AC39" s="1"/>
  <c r="I41"/>
  <c r="J41" s="1"/>
  <c r="AA41" s="1"/>
  <c r="AC41" s="1"/>
  <c r="J47"/>
  <c r="AA47" s="1"/>
  <c r="AC47" s="1"/>
  <c r="J66"/>
  <c r="AA66" s="1"/>
  <c r="AC66" s="1"/>
  <c r="I56"/>
  <c r="H57"/>
  <c r="I72"/>
  <c r="H73"/>
  <c r="I74"/>
  <c r="H8"/>
  <c r="H10"/>
  <c r="H12"/>
  <c r="H14"/>
  <c r="H16"/>
  <c r="H18"/>
  <c r="H20"/>
  <c r="H22"/>
  <c r="H24"/>
  <c r="H26"/>
  <c r="H28"/>
  <c r="H30"/>
  <c r="H32"/>
  <c r="H34"/>
  <c r="H36"/>
  <c r="H38"/>
  <c r="H40"/>
  <c r="H42"/>
  <c r="H44"/>
  <c r="H46"/>
  <c r="H48"/>
  <c r="H50"/>
  <c r="H53"/>
  <c r="I57"/>
  <c r="J57" s="1"/>
  <c r="AA57" s="1"/>
  <c r="I62"/>
  <c r="I64"/>
  <c r="J72"/>
  <c r="AA72" s="1"/>
  <c r="AC72" s="1"/>
  <c r="J74"/>
  <c r="AA74" s="1"/>
  <c r="AC74" s="1"/>
  <c r="I76"/>
  <c r="J8"/>
  <c r="AA8" s="1"/>
  <c r="AC8" s="1"/>
  <c r="J10"/>
  <c r="AA10" s="1"/>
  <c r="AC10" s="1"/>
  <c r="J12"/>
  <c r="AA12" s="1"/>
  <c r="AC12" s="1"/>
  <c r="J14"/>
  <c r="AA14" s="1"/>
  <c r="AC14" s="1"/>
  <c r="J16"/>
  <c r="AA16" s="1"/>
  <c r="AC16" s="1"/>
  <c r="J18"/>
  <c r="AA18" s="1"/>
  <c r="AC18" s="1"/>
  <c r="J20"/>
  <c r="AA20" s="1"/>
  <c r="AC20" s="1"/>
  <c r="J22"/>
  <c r="AA22" s="1"/>
  <c r="AC22" s="1"/>
  <c r="J24"/>
  <c r="AA24" s="1"/>
  <c r="AC24" s="1"/>
  <c r="J26"/>
  <c r="AA26" s="1"/>
  <c r="AC26" s="1"/>
  <c r="J28"/>
  <c r="AA28" s="1"/>
  <c r="AC28" s="1"/>
  <c r="J30"/>
  <c r="AA30" s="1"/>
  <c r="AC30" s="1"/>
  <c r="J32"/>
  <c r="AA32" s="1"/>
  <c r="AC32" s="1"/>
  <c r="J34"/>
  <c r="AA34" s="1"/>
  <c r="AC34" s="1"/>
  <c r="J36"/>
  <c r="AA36" s="1"/>
  <c r="AC36" s="1"/>
  <c r="J38"/>
  <c r="AA38" s="1"/>
  <c r="AC38" s="1"/>
  <c r="J40"/>
  <c r="AA40" s="1"/>
  <c r="AC40" s="1"/>
  <c r="J42"/>
  <c r="AA42" s="1"/>
  <c r="AC42" s="1"/>
  <c r="J44"/>
  <c r="AA44" s="1"/>
  <c r="AC44" s="1"/>
  <c r="J46"/>
  <c r="AA46" s="1"/>
  <c r="AC46" s="1"/>
  <c r="J48"/>
  <c r="AA48" s="1"/>
  <c r="AC48" s="1"/>
  <c r="J50"/>
  <c r="AA50" s="1"/>
  <c r="AC50" s="1"/>
  <c r="J53"/>
  <c r="AA53" s="1"/>
  <c r="AC53" s="1"/>
  <c r="I60"/>
  <c r="J60" s="1"/>
  <c r="AA60" s="1"/>
  <c r="J62"/>
  <c r="AA62" s="1"/>
  <c r="AC62" s="1"/>
  <c r="H63"/>
  <c r="J64"/>
  <c r="AA64" s="1"/>
  <c r="AC64" s="1"/>
  <c r="I68"/>
  <c r="J68" s="1"/>
  <c r="AA68" s="1"/>
  <c r="H71"/>
  <c r="H75"/>
  <c r="J76"/>
  <c r="AA76" s="1"/>
  <c r="AC76" s="1"/>
  <c r="P50"/>
  <c r="Q51"/>
  <c r="R51" s="1"/>
  <c r="Q60"/>
  <c r="R60" s="1"/>
  <c r="Q62"/>
  <c r="R62" s="1"/>
  <c r="Q66"/>
  <c r="P71"/>
  <c r="Q72"/>
  <c r="R76"/>
  <c r="R66"/>
  <c r="R72"/>
  <c r="Z8"/>
  <c r="X9"/>
  <c r="Z10"/>
  <c r="X11"/>
  <c r="Z12"/>
  <c r="X13"/>
  <c r="Z14"/>
  <c r="X15"/>
  <c r="Z16"/>
  <c r="X17"/>
  <c r="Z18"/>
  <c r="X19"/>
  <c r="Z20"/>
  <c r="X21"/>
  <c r="Z22"/>
  <c r="X23"/>
  <c r="Z24"/>
  <c r="X25"/>
  <c r="Z26"/>
  <c r="X27"/>
  <c r="Z28"/>
  <c r="X29"/>
  <c r="Z30"/>
  <c r="X31"/>
  <c r="Z32"/>
  <c r="X33"/>
  <c r="Z34"/>
  <c r="X35"/>
  <c r="Z36"/>
  <c r="X37"/>
  <c r="Z38"/>
  <c r="X39"/>
  <c r="Z40"/>
  <c r="X41"/>
  <c r="Z42"/>
  <c r="X43"/>
  <c r="Z44"/>
  <c r="X45"/>
  <c r="Z46"/>
  <c r="X47"/>
  <c r="X49"/>
  <c r="X51"/>
  <c r="AB60"/>
  <c r="AC60"/>
  <c r="Y60"/>
  <c r="X63"/>
  <c r="Y68"/>
  <c r="X71"/>
  <c r="Y76"/>
  <c r="Y9"/>
  <c r="Z9" s="1"/>
  <c r="Y11"/>
  <c r="Z11" s="1"/>
  <c r="Y13"/>
  <c r="Z13" s="1"/>
  <c r="Y15"/>
  <c r="Z15" s="1"/>
  <c r="Y17"/>
  <c r="Z17" s="1"/>
  <c r="Y19"/>
  <c r="Z19" s="1"/>
  <c r="Y21"/>
  <c r="Z21" s="1"/>
  <c r="Y23"/>
  <c r="Z23" s="1"/>
  <c r="Y25"/>
  <c r="Z25" s="1"/>
  <c r="Y27"/>
  <c r="Z27" s="1"/>
  <c r="Y29"/>
  <c r="Z29" s="1"/>
  <c r="Y31"/>
  <c r="Z31" s="1"/>
  <c r="Y33"/>
  <c r="Z33" s="1"/>
  <c r="Y35"/>
  <c r="Z35" s="1"/>
  <c r="Y37"/>
  <c r="Z37" s="1"/>
  <c r="Y39"/>
  <c r="Z39" s="1"/>
  <c r="Y41"/>
  <c r="Z41" s="1"/>
  <c r="Y43"/>
  <c r="Z43" s="1"/>
  <c r="Y45"/>
  <c r="Z45" s="1"/>
  <c r="Y47"/>
  <c r="Z47" s="1"/>
  <c r="Y49"/>
  <c r="Z49" s="1"/>
  <c r="Y51"/>
  <c r="Z51" s="1"/>
  <c r="Z60"/>
  <c r="Z68"/>
  <c r="Z76"/>
  <c r="Y53"/>
  <c r="Z53" s="1"/>
  <c r="Y58"/>
  <c r="Z58" s="1"/>
  <c r="Y64"/>
  <c r="Z64" s="1"/>
  <c r="Z66"/>
  <c r="X67"/>
  <c r="Y72"/>
  <c r="Z72" s="1"/>
  <c r="Z74"/>
  <c r="X75"/>
  <c r="J21" i="48"/>
  <c r="AA21" s="1"/>
  <c r="AC21" s="1"/>
  <c r="H31"/>
  <c r="J34"/>
  <c r="AA34" s="1"/>
  <c r="AC34" s="1"/>
  <c r="H35"/>
  <c r="H37"/>
  <c r="H39"/>
  <c r="I43"/>
  <c r="J43" s="1"/>
  <c r="AA43" s="1"/>
  <c r="I48"/>
  <c r="J50"/>
  <c r="AA50" s="1"/>
  <c r="AC50" s="1"/>
  <c r="J51"/>
  <c r="AA51" s="1"/>
  <c r="AC51" s="1"/>
  <c r="H54"/>
  <c r="J56"/>
  <c r="AA56" s="1"/>
  <c r="AC56" s="1"/>
  <c r="H74"/>
  <c r="I31"/>
  <c r="J31" s="1"/>
  <c r="AA31" s="1"/>
  <c r="I35"/>
  <c r="J35" s="1"/>
  <c r="AA35" s="1"/>
  <c r="I37"/>
  <c r="J37" s="1"/>
  <c r="AA37" s="1"/>
  <c r="I39"/>
  <c r="J39" s="1"/>
  <c r="AA39" s="1"/>
  <c r="J48"/>
  <c r="AA48" s="1"/>
  <c r="AC48" s="1"/>
  <c r="J74"/>
  <c r="AA74" s="1"/>
  <c r="AC74" s="1"/>
  <c r="H10"/>
  <c r="I15"/>
  <c r="J15" s="1"/>
  <c r="AA15" s="1"/>
  <c r="AC15" s="1"/>
  <c r="H25"/>
  <c r="I27"/>
  <c r="J27" s="1"/>
  <c r="AA27" s="1"/>
  <c r="AC27" s="1"/>
  <c r="I62"/>
  <c r="H66"/>
  <c r="H73"/>
  <c r="H75"/>
  <c r="J62"/>
  <c r="AA62" s="1"/>
  <c r="AC62" s="1"/>
  <c r="J66"/>
  <c r="AA66" s="1"/>
  <c r="AC66" s="1"/>
  <c r="J12"/>
  <c r="AA12" s="1"/>
  <c r="AC12" s="1"/>
  <c r="J19"/>
  <c r="AA19" s="1"/>
  <c r="AC19" s="1"/>
  <c r="J33"/>
  <c r="AA33" s="1"/>
  <c r="AC33" s="1"/>
  <c r="J52"/>
  <c r="AA52" s="1"/>
  <c r="AC52" s="1"/>
  <c r="H68"/>
  <c r="H70"/>
  <c r="H72"/>
  <c r="H76"/>
  <c r="I8"/>
  <c r="J8" s="1"/>
  <c r="AA8" s="1"/>
  <c r="J9"/>
  <c r="AA9" s="1"/>
  <c r="AC9" s="1"/>
  <c r="I10"/>
  <c r="J10" s="1"/>
  <c r="AA10" s="1"/>
  <c r="H12"/>
  <c r="H14"/>
  <c r="J16"/>
  <c r="AA16" s="1"/>
  <c r="AC16" s="1"/>
  <c r="H19"/>
  <c r="I25"/>
  <c r="J25" s="1"/>
  <c r="AA25" s="1"/>
  <c r="I29"/>
  <c r="J29" s="1"/>
  <c r="AA29" s="1"/>
  <c r="H33"/>
  <c r="J44"/>
  <c r="AA44" s="1"/>
  <c r="AC44" s="1"/>
  <c r="J45"/>
  <c r="AA45" s="1"/>
  <c r="AC45" s="1"/>
  <c r="H52"/>
  <c r="I54"/>
  <c r="J54" s="1"/>
  <c r="AA54" s="1"/>
  <c r="I58"/>
  <c r="J58" s="1"/>
  <c r="AA58" s="1"/>
  <c r="H63"/>
  <c r="I68"/>
  <c r="J68" s="1"/>
  <c r="AA68" s="1"/>
  <c r="I70"/>
  <c r="J70" s="1"/>
  <c r="AA70" s="1"/>
  <c r="I72"/>
  <c r="J72" s="1"/>
  <c r="AA72" s="1"/>
  <c r="I76"/>
  <c r="J76" s="1"/>
  <c r="AA76" s="1"/>
  <c r="J11"/>
  <c r="AA11" s="1"/>
  <c r="AC11" s="1"/>
  <c r="J13"/>
  <c r="AA13" s="1"/>
  <c r="AC13" s="1"/>
  <c r="J14"/>
  <c r="AA14" s="1"/>
  <c r="AC14" s="1"/>
  <c r="J32"/>
  <c r="AA32" s="1"/>
  <c r="AC32" s="1"/>
  <c r="H41"/>
  <c r="H55"/>
  <c r="H57"/>
  <c r="H65"/>
  <c r="H67"/>
  <c r="H69"/>
  <c r="Q21"/>
  <c r="R21" s="1"/>
  <c r="Q33"/>
  <c r="R33" s="1"/>
  <c r="Q37"/>
  <c r="R37" s="1"/>
  <c r="R56"/>
  <c r="Q60"/>
  <c r="R66"/>
  <c r="P67"/>
  <c r="Q70"/>
  <c r="R72"/>
  <c r="Q76"/>
  <c r="R70"/>
  <c r="P56"/>
  <c r="P59"/>
  <c r="P66"/>
  <c r="P69"/>
  <c r="P75"/>
  <c r="R28"/>
  <c r="R30"/>
  <c r="P53"/>
  <c r="P57"/>
  <c r="P63"/>
  <c r="P73"/>
  <c r="X8"/>
  <c r="X10"/>
  <c r="X12"/>
  <c r="Z15"/>
  <c r="AB17"/>
  <c r="Z19"/>
  <c r="Z20"/>
  <c r="Z31"/>
  <c r="Z32"/>
  <c r="Y35"/>
  <c r="Z35" s="1"/>
  <c r="X39"/>
  <c r="Z40"/>
  <c r="AB46"/>
  <c r="Z48"/>
  <c r="X56"/>
  <c r="Z58"/>
  <c r="X59"/>
  <c r="X60"/>
  <c r="Z62"/>
  <c r="X63"/>
  <c r="X64"/>
  <c r="Z66"/>
  <c r="X67"/>
  <c r="X68"/>
  <c r="Z70"/>
  <c r="X71"/>
  <c r="X72"/>
  <c r="Z74"/>
  <c r="X75"/>
  <c r="X76"/>
  <c r="Y8"/>
  <c r="Z8" s="1"/>
  <c r="Y10"/>
  <c r="Z10" s="1"/>
  <c r="Y12"/>
  <c r="Z12" s="1"/>
  <c r="AB19"/>
  <c r="Y39"/>
  <c r="Z39" s="1"/>
  <c r="Y56"/>
  <c r="Z56" s="1"/>
  <c r="Y60"/>
  <c r="Z60" s="1"/>
  <c r="Y64"/>
  <c r="Z64" s="1"/>
  <c r="Y68"/>
  <c r="Z68" s="1"/>
  <c r="Y72"/>
  <c r="Z72" s="1"/>
  <c r="Y76"/>
  <c r="Z76" s="1"/>
  <c r="X18"/>
  <c r="Z28"/>
  <c r="Z38"/>
  <c r="X41"/>
  <c r="X47"/>
  <c r="X57"/>
  <c r="X61"/>
  <c r="X65"/>
  <c r="X69"/>
  <c r="X73"/>
  <c r="J8" i="47"/>
  <c r="AA8" s="1"/>
  <c r="AC8" s="1"/>
  <c r="AE8" s="1"/>
  <c r="I23"/>
  <c r="J23" s="1"/>
  <c r="AA23" s="1"/>
  <c r="J25"/>
  <c r="AA25" s="1"/>
  <c r="I39"/>
  <c r="J41"/>
  <c r="AA41" s="1"/>
  <c r="I58"/>
  <c r="H60"/>
  <c r="H64"/>
  <c r="J72"/>
  <c r="AA72" s="1"/>
  <c r="AC72" s="1"/>
  <c r="AE72" s="1"/>
  <c r="I74"/>
  <c r="J39"/>
  <c r="AA39" s="1"/>
  <c r="J58"/>
  <c r="AA58" s="1"/>
  <c r="AC58" s="1"/>
  <c r="AE58" s="1"/>
  <c r="H56"/>
  <c r="J13"/>
  <c r="AA13" s="1"/>
  <c r="H25"/>
  <c r="J29"/>
  <c r="AA29" s="1"/>
  <c r="AC29" s="1"/>
  <c r="AE29" s="1"/>
  <c r="H41"/>
  <c r="H70"/>
  <c r="H72"/>
  <c r="H76"/>
  <c r="H11"/>
  <c r="H21"/>
  <c r="I27"/>
  <c r="J27" s="1"/>
  <c r="AA27" s="1"/>
  <c r="H37"/>
  <c r="I43"/>
  <c r="J43" s="1"/>
  <c r="AA43" s="1"/>
  <c r="H49"/>
  <c r="H50"/>
  <c r="J56"/>
  <c r="I62"/>
  <c r="H66"/>
  <c r="I70"/>
  <c r="J70" s="1"/>
  <c r="AA70" s="1"/>
  <c r="J74"/>
  <c r="AA74" s="1"/>
  <c r="AC74" s="1"/>
  <c r="AE74" s="1"/>
  <c r="I11"/>
  <c r="J11" s="1"/>
  <c r="AA11" s="1"/>
  <c r="J21"/>
  <c r="AA21" s="1"/>
  <c r="J37"/>
  <c r="AA37" s="1"/>
  <c r="J49"/>
  <c r="J50"/>
  <c r="AA50" s="1"/>
  <c r="AC50" s="1"/>
  <c r="AE50" s="1"/>
  <c r="J62"/>
  <c r="AA62" s="1"/>
  <c r="AC62" s="1"/>
  <c r="AE62" s="1"/>
  <c r="I66"/>
  <c r="J66" s="1"/>
  <c r="AA66" s="1"/>
  <c r="P48"/>
  <c r="P62"/>
  <c r="P66"/>
  <c r="R12"/>
  <c r="P13"/>
  <c r="P21"/>
  <c r="P23"/>
  <c r="P27"/>
  <c r="P29"/>
  <c r="P37"/>
  <c r="P39"/>
  <c r="P43"/>
  <c r="P49"/>
  <c r="R49"/>
  <c r="Z10"/>
  <c r="X12"/>
  <c r="X13"/>
  <c r="X19"/>
  <c r="X25"/>
  <c r="X35"/>
  <c r="X41"/>
  <c r="X48"/>
  <c r="X56"/>
  <c r="X66"/>
  <c r="X72"/>
  <c r="Z76"/>
  <c r="X8"/>
  <c r="Z12"/>
  <c r="Y13"/>
  <c r="Z13" s="1"/>
  <c r="X15"/>
  <c r="Y19"/>
  <c r="Z19" s="1"/>
  <c r="X21"/>
  <c r="Y25"/>
  <c r="Z25" s="1"/>
  <c r="X31"/>
  <c r="Y35"/>
  <c r="Z35" s="1"/>
  <c r="X37"/>
  <c r="Y41"/>
  <c r="Z41" s="1"/>
  <c r="X46"/>
  <c r="Y48"/>
  <c r="Z48" s="1"/>
  <c r="X52"/>
  <c r="Y56"/>
  <c r="Z56" s="1"/>
  <c r="X62"/>
  <c r="Y66"/>
  <c r="Z66" s="1"/>
  <c r="X68"/>
  <c r="Y72"/>
  <c r="Z72" s="1"/>
  <c r="I8" i="66"/>
  <c r="J9"/>
  <c r="AA9" s="1"/>
  <c r="AC9" s="1"/>
  <c r="H10"/>
  <c r="J11"/>
  <c r="AA11" s="1"/>
  <c r="AC11" s="1"/>
  <c r="J14"/>
  <c r="AA14" s="1"/>
  <c r="AC14" s="1"/>
  <c r="H24"/>
  <c r="J26"/>
  <c r="AA26" s="1"/>
  <c r="AC26" s="1"/>
  <c r="J33"/>
  <c r="AA33" s="1"/>
  <c r="AC33" s="1"/>
  <c r="J43"/>
  <c r="AA43" s="1"/>
  <c r="AC43" s="1"/>
  <c r="I44"/>
  <c r="I52"/>
  <c r="J54"/>
  <c r="AA54" s="1"/>
  <c r="AC54" s="1"/>
  <c r="I56"/>
  <c r="J58"/>
  <c r="AA58" s="1"/>
  <c r="AC58" s="1"/>
  <c r="H59"/>
  <c r="I60"/>
  <c r="I72"/>
  <c r="J8"/>
  <c r="AA8" s="1"/>
  <c r="AC8" s="1"/>
  <c r="I10"/>
  <c r="J60"/>
  <c r="AA60" s="1"/>
  <c r="AC60" s="1"/>
  <c r="J72"/>
  <c r="AA72" s="1"/>
  <c r="AC72" s="1"/>
  <c r="H9"/>
  <c r="H11"/>
  <c r="J27"/>
  <c r="AA27" s="1"/>
  <c r="AC27" s="1"/>
  <c r="H33"/>
  <c r="H43"/>
  <c r="H44"/>
  <c r="H51"/>
  <c r="H52"/>
  <c r="H56"/>
  <c r="AC28"/>
  <c r="AB28"/>
  <c r="AC36"/>
  <c r="AB36"/>
  <c r="H12"/>
  <c r="H13"/>
  <c r="H17"/>
  <c r="H20"/>
  <c r="H21"/>
  <c r="H25"/>
  <c r="H28"/>
  <c r="H35"/>
  <c r="H36"/>
  <c r="H50"/>
  <c r="H61"/>
  <c r="H64"/>
  <c r="H66"/>
  <c r="H76"/>
  <c r="I12"/>
  <c r="J13"/>
  <c r="AA13" s="1"/>
  <c r="AC13" s="1"/>
  <c r="H14"/>
  <c r="H15"/>
  <c r="J17"/>
  <c r="AA17" s="1"/>
  <c r="AC17" s="1"/>
  <c r="J19"/>
  <c r="AA19" s="1"/>
  <c r="AC19" s="1"/>
  <c r="I20"/>
  <c r="J25"/>
  <c r="AA25" s="1"/>
  <c r="AC25" s="1"/>
  <c r="H26"/>
  <c r="I28"/>
  <c r="H29"/>
  <c r="H31"/>
  <c r="H34"/>
  <c r="J35"/>
  <c r="AA35" s="1"/>
  <c r="AC35" s="1"/>
  <c r="I36"/>
  <c r="H38"/>
  <c r="H39"/>
  <c r="H47"/>
  <c r="I50"/>
  <c r="H54"/>
  <c r="H55"/>
  <c r="H58"/>
  <c r="H63"/>
  <c r="I64"/>
  <c r="H65"/>
  <c r="I66"/>
  <c r="H67"/>
  <c r="H74"/>
  <c r="I76"/>
  <c r="J15"/>
  <c r="AA15" s="1"/>
  <c r="AC15" s="1"/>
  <c r="J29"/>
  <c r="AA29" s="1"/>
  <c r="AC29" s="1"/>
  <c r="J31"/>
  <c r="AA31" s="1"/>
  <c r="AC31" s="1"/>
  <c r="J39"/>
  <c r="AA39" s="1"/>
  <c r="AC39" s="1"/>
  <c r="J47"/>
  <c r="AA47" s="1"/>
  <c r="AC47" s="1"/>
  <c r="R8"/>
  <c r="R10"/>
  <c r="R12"/>
  <c r="R14"/>
  <c r="R54"/>
  <c r="R64"/>
  <c r="P8"/>
  <c r="P10"/>
  <c r="P12"/>
  <c r="P14"/>
  <c r="P16"/>
  <c r="P20"/>
  <c r="R23"/>
  <c r="P35"/>
  <c r="Q36"/>
  <c r="Q42"/>
  <c r="Q44"/>
  <c r="P49"/>
  <c r="P54"/>
  <c r="P57"/>
  <c r="Q60"/>
  <c r="P64"/>
  <c r="Q66"/>
  <c r="P67"/>
  <c r="P27"/>
  <c r="R35"/>
  <c r="P39"/>
  <c r="P41"/>
  <c r="P43"/>
  <c r="P55"/>
  <c r="P61"/>
  <c r="Y8"/>
  <c r="Y10"/>
  <c r="Y12"/>
  <c r="Y14"/>
  <c r="Y18"/>
  <c r="Y20"/>
  <c r="AB22"/>
  <c r="AC22"/>
  <c r="Y24"/>
  <c r="Y30"/>
  <c r="AB31"/>
  <c r="Y36"/>
  <c r="Y42"/>
  <c r="Z43"/>
  <c r="AB46"/>
  <c r="Y54"/>
  <c r="Y58"/>
  <c r="Y62"/>
  <c r="Y66"/>
  <c r="Y72"/>
  <c r="Y76"/>
  <c r="Z8"/>
  <c r="Z10"/>
  <c r="Z12"/>
  <c r="Z14"/>
  <c r="AB16"/>
  <c r="Z18"/>
  <c r="Z20"/>
  <c r="X21"/>
  <c r="Z24"/>
  <c r="X28"/>
  <c r="Z30"/>
  <c r="X34"/>
  <c r="X35"/>
  <c r="Z36"/>
  <c r="X38"/>
  <c r="AB40"/>
  <c r="Z42"/>
  <c r="X46"/>
  <c r="X47"/>
  <c r="AB50"/>
  <c r="X52"/>
  <c r="Z54"/>
  <c r="X55"/>
  <c r="X56"/>
  <c r="Z58"/>
  <c r="X59"/>
  <c r="X60"/>
  <c r="Z62"/>
  <c r="X63"/>
  <c r="X64"/>
  <c r="Z66"/>
  <c r="X67"/>
  <c r="X68"/>
  <c r="Z72"/>
  <c r="X74"/>
  <c r="Z76"/>
  <c r="AB20"/>
  <c r="AB24"/>
  <c r="AB44"/>
  <c r="AC44"/>
  <c r="Z9"/>
  <c r="Z11"/>
  <c r="Z13"/>
  <c r="Z15"/>
  <c r="X25"/>
  <c r="Z29"/>
  <c r="Z31"/>
  <c r="AB32"/>
  <c r="Z41"/>
  <c r="X43"/>
  <c r="AB52"/>
  <c r="AC52"/>
  <c r="X57"/>
  <c r="X61"/>
  <c r="X65"/>
  <c r="J11" i="45"/>
  <c r="AA11" s="1"/>
  <c r="J27"/>
  <c r="AA27" s="1"/>
  <c r="I29"/>
  <c r="I31"/>
  <c r="J43"/>
  <c r="AA43" s="1"/>
  <c r="J46"/>
  <c r="AA46" s="1"/>
  <c r="H47"/>
  <c r="H48"/>
  <c r="J52"/>
  <c r="AA52" s="1"/>
  <c r="AC52" s="1"/>
  <c r="J58"/>
  <c r="AA58" s="1"/>
  <c r="AC58" s="1"/>
  <c r="I64"/>
  <c r="J65"/>
  <c r="AA65" s="1"/>
  <c r="AC65" s="1"/>
  <c r="I72"/>
  <c r="J73"/>
  <c r="AA73" s="1"/>
  <c r="AC73" s="1"/>
  <c r="H16"/>
  <c r="J17"/>
  <c r="AA17" s="1"/>
  <c r="I54"/>
  <c r="H55"/>
  <c r="H58"/>
  <c r="J59"/>
  <c r="AA59" s="1"/>
  <c r="AC59" s="1"/>
  <c r="I66"/>
  <c r="J67"/>
  <c r="AA67" s="1"/>
  <c r="AC67" s="1"/>
  <c r="I74"/>
  <c r="J75"/>
  <c r="AA75" s="1"/>
  <c r="AC75" s="1"/>
  <c r="I16"/>
  <c r="I25"/>
  <c r="J39"/>
  <c r="AA39" s="1"/>
  <c r="AB39" s="1"/>
  <c r="I41"/>
  <c r="I46"/>
  <c r="I52"/>
  <c r="J54"/>
  <c r="AA54" s="1"/>
  <c r="AC54" s="1"/>
  <c r="J55"/>
  <c r="AA55" s="1"/>
  <c r="AC55" s="1"/>
  <c r="H62"/>
  <c r="J66"/>
  <c r="AA66" s="1"/>
  <c r="AC66" s="1"/>
  <c r="H70"/>
  <c r="J74"/>
  <c r="AA74" s="1"/>
  <c r="AC74" s="1"/>
  <c r="J50"/>
  <c r="AA50" s="1"/>
  <c r="AC50" s="1"/>
  <c r="J56"/>
  <c r="AA56" s="1"/>
  <c r="AC56" s="1"/>
  <c r="J60"/>
  <c r="AA60" s="1"/>
  <c r="AC60" s="1"/>
  <c r="J68"/>
  <c r="AA68" s="1"/>
  <c r="AC68" s="1"/>
  <c r="H8"/>
  <c r="J9"/>
  <c r="AA9" s="1"/>
  <c r="AC9" s="1"/>
  <c r="I23"/>
  <c r="J25"/>
  <c r="AA25" s="1"/>
  <c r="J31"/>
  <c r="AA31" s="1"/>
  <c r="J35"/>
  <c r="AA35" s="1"/>
  <c r="AB35" s="1"/>
  <c r="I37"/>
  <c r="J41"/>
  <c r="AA41" s="1"/>
  <c r="I48"/>
  <c r="H49"/>
  <c r="H50"/>
  <c r="H56"/>
  <c r="J57"/>
  <c r="AA57" s="1"/>
  <c r="AC57" s="1"/>
  <c r="H60"/>
  <c r="I62"/>
  <c r="J63"/>
  <c r="AA63" s="1"/>
  <c r="AC63" s="1"/>
  <c r="H68"/>
  <c r="I70"/>
  <c r="J71"/>
  <c r="AA71" s="1"/>
  <c r="AC71" s="1"/>
  <c r="H76"/>
  <c r="I8"/>
  <c r="I11"/>
  <c r="I14"/>
  <c r="J23"/>
  <c r="AA23" s="1"/>
  <c r="I27"/>
  <c r="I33"/>
  <c r="J37"/>
  <c r="AA37" s="1"/>
  <c r="AB37" s="1"/>
  <c r="I39"/>
  <c r="I43"/>
  <c r="J49"/>
  <c r="AA49" s="1"/>
  <c r="AC49" s="1"/>
  <c r="J61"/>
  <c r="AA61" s="1"/>
  <c r="AC61" s="1"/>
  <c r="J69"/>
  <c r="AA69" s="1"/>
  <c r="AC69" s="1"/>
  <c r="I76"/>
  <c r="Q8"/>
  <c r="R8" s="1"/>
  <c r="Q19"/>
  <c r="R19" s="1"/>
  <c r="Q46"/>
  <c r="R46" s="1"/>
  <c r="Q48"/>
  <c r="Q50"/>
  <c r="Q52"/>
  <c r="R52" s="1"/>
  <c r="R53"/>
  <c r="Q54"/>
  <c r="Q58"/>
  <c r="Q76"/>
  <c r="R76" s="1"/>
  <c r="R48"/>
  <c r="R50"/>
  <c r="R54"/>
  <c r="R58"/>
  <c r="Q16"/>
  <c r="R16" s="1"/>
  <c r="Q23"/>
  <c r="R23" s="1"/>
  <c r="Q25"/>
  <c r="R25" s="1"/>
  <c r="Q29"/>
  <c r="R29" s="1"/>
  <c r="Q33"/>
  <c r="R33" s="1"/>
  <c r="Q37"/>
  <c r="R37" s="1"/>
  <c r="Q41"/>
  <c r="R41" s="1"/>
  <c r="P53"/>
  <c r="X12"/>
  <c r="AB19"/>
  <c r="AC19"/>
  <c r="AB27"/>
  <c r="AC27"/>
  <c r="AC35"/>
  <c r="AB43"/>
  <c r="AC43"/>
  <c r="AB52"/>
  <c r="Z58"/>
  <c r="Z60"/>
  <c r="Z62"/>
  <c r="Z64"/>
  <c r="Z66"/>
  <c r="Z68"/>
  <c r="Z70"/>
  <c r="Z72"/>
  <c r="Z74"/>
  <c r="Y12"/>
  <c r="AB21"/>
  <c r="AC21"/>
  <c r="Y21"/>
  <c r="AB29"/>
  <c r="AC29"/>
  <c r="Y29"/>
  <c r="AC37"/>
  <c r="Y37"/>
  <c r="Y10"/>
  <c r="AB11"/>
  <c r="AC11"/>
  <c r="AB17"/>
  <c r="AC17"/>
  <c r="Z21"/>
  <c r="AB23"/>
  <c r="AC23"/>
  <c r="Z29"/>
  <c r="AB31"/>
  <c r="AC31"/>
  <c r="Y31"/>
  <c r="Z37"/>
  <c r="AC39"/>
  <c r="Y39"/>
  <c r="AB46"/>
  <c r="AC46"/>
  <c r="Z47"/>
  <c r="X48"/>
  <c r="X51"/>
  <c r="Y52"/>
  <c r="Y54"/>
  <c r="Y56"/>
  <c r="Z57"/>
  <c r="X58"/>
  <c r="X60"/>
  <c r="X62"/>
  <c r="X64"/>
  <c r="X66"/>
  <c r="X68"/>
  <c r="X70"/>
  <c r="X72"/>
  <c r="X74"/>
  <c r="Y76"/>
  <c r="Z23"/>
  <c r="AB25"/>
  <c r="AC25"/>
  <c r="Y25"/>
  <c r="Z31"/>
  <c r="AB33"/>
  <c r="AC33"/>
  <c r="Y33"/>
  <c r="Z39"/>
  <c r="AB41"/>
  <c r="AC41"/>
  <c r="Y41"/>
  <c r="X45"/>
  <c r="AB50"/>
  <c r="Z59"/>
  <c r="Z61"/>
  <c r="Z63"/>
  <c r="Z65"/>
  <c r="Z67"/>
  <c r="Z69"/>
  <c r="Z71"/>
  <c r="Z73"/>
  <c r="Z75"/>
  <c r="I9" i="44"/>
  <c r="J9" s="1"/>
  <c r="AA9" s="1"/>
  <c r="I48"/>
  <c r="J48" s="1"/>
  <c r="AA48" s="1"/>
  <c r="I11"/>
  <c r="J11" s="1"/>
  <c r="AA11" s="1"/>
  <c r="H29"/>
  <c r="I38"/>
  <c r="J38" s="1"/>
  <c r="AA38" s="1"/>
  <c r="I52"/>
  <c r="J52" s="1"/>
  <c r="AA52" s="1"/>
  <c r="I74"/>
  <c r="H13"/>
  <c r="H21"/>
  <c r="I33"/>
  <c r="I50"/>
  <c r="J50" s="1"/>
  <c r="AA50" s="1"/>
  <c r="H9"/>
  <c r="H17"/>
  <c r="I19"/>
  <c r="J19" s="1"/>
  <c r="AA19" s="1"/>
  <c r="H25"/>
  <c r="I46"/>
  <c r="J46" s="1"/>
  <c r="AA46" s="1"/>
  <c r="Q19"/>
  <c r="R19" s="1"/>
  <c r="Q32"/>
  <c r="R32" s="1"/>
  <c r="Q40"/>
  <c r="R40" s="1"/>
  <c r="Q46"/>
  <c r="R46" s="1"/>
  <c r="R56"/>
  <c r="P75"/>
  <c r="Q76"/>
  <c r="R76" s="1"/>
  <c r="P17"/>
  <c r="P59"/>
  <c r="P61"/>
  <c r="Q37"/>
  <c r="R37" s="1"/>
  <c r="Q43"/>
  <c r="R43" s="1"/>
  <c r="Q56"/>
  <c r="P57"/>
  <c r="R62"/>
  <c r="P63"/>
  <c r="R64"/>
  <c r="P65"/>
  <c r="R66"/>
  <c r="P67"/>
  <c r="R68"/>
  <c r="P69"/>
  <c r="R70"/>
  <c r="P71"/>
  <c r="R72"/>
  <c r="P73"/>
  <c r="Q74"/>
  <c r="R74" s="1"/>
  <c r="X9"/>
  <c r="X11"/>
  <c r="X13"/>
  <c r="X17"/>
  <c r="X19"/>
  <c r="X21"/>
  <c r="X25"/>
  <c r="X27"/>
  <c r="X29"/>
  <c r="X42"/>
  <c r="Y76"/>
  <c r="Z76" s="1"/>
  <c r="Y9"/>
  <c r="Z9" s="1"/>
  <c r="Y11"/>
  <c r="Z11" s="1"/>
  <c r="Y13"/>
  <c r="Z13" s="1"/>
  <c r="Y17"/>
  <c r="Z17" s="1"/>
  <c r="Y19"/>
  <c r="Z19" s="1"/>
  <c r="Y21"/>
  <c r="Z21" s="1"/>
  <c r="Y25"/>
  <c r="Z25" s="1"/>
  <c r="Y27"/>
  <c r="Z27" s="1"/>
  <c r="Y29"/>
  <c r="Z29" s="1"/>
  <c r="Y42"/>
  <c r="Z42" s="1"/>
  <c r="X34"/>
  <c r="Y39"/>
  <c r="Z39" s="1"/>
  <c r="X44"/>
  <c r="X46"/>
  <c r="X48"/>
  <c r="X50"/>
  <c r="X52"/>
  <c r="Y56"/>
  <c r="Z56" s="1"/>
  <c r="J14" i="43"/>
  <c r="AA14" s="1"/>
  <c r="AC14" s="1"/>
  <c r="H19"/>
  <c r="H36"/>
  <c r="I50"/>
  <c r="J50" s="1"/>
  <c r="AA50" s="1"/>
  <c r="H52"/>
  <c r="H59"/>
  <c r="J76"/>
  <c r="AA76" s="1"/>
  <c r="AC76" s="1"/>
  <c r="J27"/>
  <c r="AA27" s="1"/>
  <c r="AC27" s="1"/>
  <c r="H28"/>
  <c r="H29"/>
  <c r="H30"/>
  <c r="H33"/>
  <c r="H35"/>
  <c r="H51"/>
  <c r="I52"/>
  <c r="J52" s="1"/>
  <c r="AA52" s="1"/>
  <c r="H68"/>
  <c r="H69"/>
  <c r="J70"/>
  <c r="AA70" s="1"/>
  <c r="AC70" s="1"/>
  <c r="H75"/>
  <c r="J29"/>
  <c r="AA29" s="1"/>
  <c r="AC29" s="1"/>
  <c r="I68"/>
  <c r="J68" s="1"/>
  <c r="AA68" s="1"/>
  <c r="I72"/>
  <c r="J72" s="1"/>
  <c r="AA72" s="1"/>
  <c r="AC72" s="1"/>
  <c r="H73"/>
  <c r="I76"/>
  <c r="H9"/>
  <c r="J10"/>
  <c r="AA10" s="1"/>
  <c r="AC10" s="1"/>
  <c r="I13"/>
  <c r="J13" s="1"/>
  <c r="AA13" s="1"/>
  <c r="I16"/>
  <c r="J16" s="1"/>
  <c r="AA16" s="1"/>
  <c r="J19"/>
  <c r="AA19" s="1"/>
  <c r="AC19" s="1"/>
  <c r="I20"/>
  <c r="J20" s="1"/>
  <c r="AA20" s="1"/>
  <c r="H22"/>
  <c r="H24"/>
  <c r="H26"/>
  <c r="H31"/>
  <c r="H32"/>
  <c r="J33"/>
  <c r="AA33" s="1"/>
  <c r="AC33" s="1"/>
  <c r="H34"/>
  <c r="J35"/>
  <c r="AA35" s="1"/>
  <c r="AC35" s="1"/>
  <c r="I36"/>
  <c r="J36" s="1"/>
  <c r="AA36" s="1"/>
  <c r="H37"/>
  <c r="H39"/>
  <c r="J41"/>
  <c r="AA41" s="1"/>
  <c r="H42"/>
  <c r="J43"/>
  <c r="AA43" s="1"/>
  <c r="AC43" s="1"/>
  <c r="J47"/>
  <c r="H48"/>
  <c r="H58"/>
  <c r="H61"/>
  <c r="I62"/>
  <c r="J62" s="1"/>
  <c r="AA62" s="1"/>
  <c r="H65"/>
  <c r="H67"/>
  <c r="H74"/>
  <c r="I9"/>
  <c r="J9" s="1"/>
  <c r="AA9" s="1"/>
  <c r="J12"/>
  <c r="AA12" s="1"/>
  <c r="AC12" s="1"/>
  <c r="I22"/>
  <c r="J22" s="1"/>
  <c r="AA22" s="1"/>
  <c r="I24"/>
  <c r="J24" s="1"/>
  <c r="AA24" s="1"/>
  <c r="I26"/>
  <c r="J26" s="1"/>
  <c r="AA26" s="1"/>
  <c r="H27"/>
  <c r="J31"/>
  <c r="AA31" s="1"/>
  <c r="AC31" s="1"/>
  <c r="I32"/>
  <c r="J32" s="1"/>
  <c r="AA32" s="1"/>
  <c r="I34"/>
  <c r="J34" s="1"/>
  <c r="AA34" s="1"/>
  <c r="J37"/>
  <c r="AA37" s="1"/>
  <c r="AC37" s="1"/>
  <c r="J39"/>
  <c r="AA39" s="1"/>
  <c r="I42"/>
  <c r="J42" s="1"/>
  <c r="AA42" s="1"/>
  <c r="I48"/>
  <c r="J48" s="1"/>
  <c r="AA48" s="1"/>
  <c r="I58"/>
  <c r="J58" s="1"/>
  <c r="AA58" s="1"/>
  <c r="I74"/>
  <c r="J74" s="1"/>
  <c r="AA74" s="1"/>
  <c r="R17"/>
  <c r="R19"/>
  <c r="R20"/>
  <c r="R26"/>
  <c r="P27"/>
  <c r="P30"/>
  <c r="P31"/>
  <c r="AB31"/>
  <c r="P32"/>
  <c r="P36"/>
  <c r="P39"/>
  <c r="P41"/>
  <c r="P44"/>
  <c r="AB45"/>
  <c r="P48"/>
  <c r="R51"/>
  <c r="R52"/>
  <c r="P53"/>
  <c r="P55"/>
  <c r="R56"/>
  <c r="P57"/>
  <c r="R62"/>
  <c r="P64"/>
  <c r="P67"/>
  <c r="P70"/>
  <c r="R72"/>
  <c r="P73"/>
  <c r="Q76"/>
  <c r="R76" s="1"/>
  <c r="Q30"/>
  <c r="R30" s="1"/>
  <c r="R31"/>
  <c r="Q32"/>
  <c r="R32" s="1"/>
  <c r="Q36"/>
  <c r="R36" s="1"/>
  <c r="P25"/>
  <c r="P35"/>
  <c r="R45"/>
  <c r="P52"/>
  <c r="P56"/>
  <c r="P59"/>
  <c r="P62"/>
  <c r="P65"/>
  <c r="P72"/>
  <c r="P75"/>
  <c r="Y22"/>
  <c r="Z22" s="1"/>
  <c r="Y26"/>
  <c r="AB27"/>
  <c r="Z29"/>
  <c r="Z33"/>
  <c r="Y42"/>
  <c r="Y44"/>
  <c r="Y58"/>
  <c r="Y62"/>
  <c r="Z62" s="1"/>
  <c r="Y66"/>
  <c r="Y70"/>
  <c r="Y74"/>
  <c r="Z8"/>
  <c r="Z10"/>
  <c r="Z12"/>
  <c r="Z14"/>
  <c r="Z15"/>
  <c r="X18"/>
  <c r="Z23"/>
  <c r="Z26"/>
  <c r="Z31"/>
  <c r="AB33"/>
  <c r="X34"/>
  <c r="Z35"/>
  <c r="X36"/>
  <c r="Z37"/>
  <c r="X38"/>
  <c r="Z39"/>
  <c r="X41"/>
  <c r="Z42"/>
  <c r="Z44"/>
  <c r="X46"/>
  <c r="X48"/>
  <c r="X50"/>
  <c r="Z51"/>
  <c r="X52"/>
  <c r="X56"/>
  <c r="Z58"/>
  <c r="X59"/>
  <c r="X60"/>
  <c r="X63"/>
  <c r="X64"/>
  <c r="Z66"/>
  <c r="X67"/>
  <c r="X68"/>
  <c r="Z70"/>
  <c r="X71"/>
  <c r="X72"/>
  <c r="Z74"/>
  <c r="X75"/>
  <c r="X76"/>
  <c r="X29"/>
  <c r="X33"/>
  <c r="X57"/>
  <c r="X61"/>
  <c r="X65"/>
  <c r="X69"/>
  <c r="X73"/>
  <c r="J41" i="42"/>
  <c r="AA41" s="1"/>
  <c r="AC41" s="1"/>
  <c r="I54"/>
  <c r="J54" s="1"/>
  <c r="AA54" s="1"/>
  <c r="AC54" s="1"/>
  <c r="H26"/>
  <c r="H27"/>
  <c r="H39"/>
  <c r="H41"/>
  <c r="H61"/>
  <c r="H69"/>
  <c r="J26"/>
  <c r="AA26" s="1"/>
  <c r="AC26" s="1"/>
  <c r="J28"/>
  <c r="AA28" s="1"/>
  <c r="AC28" s="1"/>
  <c r="H55"/>
  <c r="H11"/>
  <c r="H15"/>
  <c r="H18"/>
  <c r="H21"/>
  <c r="I25"/>
  <c r="J25" s="1"/>
  <c r="AA25" s="1"/>
  <c r="I27"/>
  <c r="J27" s="1"/>
  <c r="H29"/>
  <c r="H31"/>
  <c r="H37"/>
  <c r="I39"/>
  <c r="J39" s="1"/>
  <c r="AA39" s="1"/>
  <c r="H43"/>
  <c r="J45"/>
  <c r="H50"/>
  <c r="H52"/>
  <c r="H56"/>
  <c r="I58"/>
  <c r="J58" s="1"/>
  <c r="AA58" s="1"/>
  <c r="H63"/>
  <c r="H64"/>
  <c r="I66"/>
  <c r="J66" s="1"/>
  <c r="AA66" s="1"/>
  <c r="H71"/>
  <c r="H72"/>
  <c r="J10"/>
  <c r="AA10" s="1"/>
  <c r="AC10" s="1"/>
  <c r="I11"/>
  <c r="J11" s="1"/>
  <c r="AA11" s="1"/>
  <c r="J14"/>
  <c r="AA14" s="1"/>
  <c r="AC14" s="1"/>
  <c r="I15"/>
  <c r="J15" s="1"/>
  <c r="AA15" s="1"/>
  <c r="J18"/>
  <c r="AA18" s="1"/>
  <c r="AC18" s="1"/>
  <c r="I21"/>
  <c r="J21" s="1"/>
  <c r="AA21" s="1"/>
  <c r="I29"/>
  <c r="J29" s="1"/>
  <c r="I31"/>
  <c r="J31" s="1"/>
  <c r="AA31" s="1"/>
  <c r="I37"/>
  <c r="J37" s="1"/>
  <c r="AA37" s="1"/>
  <c r="I43"/>
  <c r="J43" s="1"/>
  <c r="AA43" s="1"/>
  <c r="I50"/>
  <c r="J50" s="1"/>
  <c r="AA50" s="1"/>
  <c r="I52"/>
  <c r="J52" s="1"/>
  <c r="AA52" s="1"/>
  <c r="I56"/>
  <c r="J56" s="1"/>
  <c r="AA56" s="1"/>
  <c r="H57"/>
  <c r="I64"/>
  <c r="J64" s="1"/>
  <c r="AA64" s="1"/>
  <c r="H65"/>
  <c r="I72"/>
  <c r="J72" s="1"/>
  <c r="AA72" s="1"/>
  <c r="Q9"/>
  <c r="R9" s="1"/>
  <c r="Q11"/>
  <c r="R11" s="1"/>
  <c r="Q13"/>
  <c r="R13" s="1"/>
  <c r="Q15"/>
  <c r="R15" s="1"/>
  <c r="Q17"/>
  <c r="R17" s="1"/>
  <c r="P24"/>
  <c r="Q27"/>
  <c r="R27" s="1"/>
  <c r="Q29"/>
  <c r="R29" s="1"/>
  <c r="R32"/>
  <c r="R34"/>
  <c r="AA34" s="1"/>
  <c r="R35"/>
  <c r="AA35" s="1"/>
  <c r="Q46"/>
  <c r="R46" s="1"/>
  <c r="R49"/>
  <c r="P57"/>
  <c r="P61"/>
  <c r="P65"/>
  <c r="P32"/>
  <c r="P49"/>
  <c r="P53"/>
  <c r="P55"/>
  <c r="Y21"/>
  <c r="Z21" s="1"/>
  <c r="Y29"/>
  <c r="Z29" s="1"/>
  <c r="Y37"/>
  <c r="Z37" s="1"/>
  <c r="Z39"/>
  <c r="Z41"/>
  <c r="Z46"/>
  <c r="Z50"/>
  <c r="Z58"/>
  <c r="Z62"/>
  <c r="Z66"/>
  <c r="Z70"/>
  <c r="Y76"/>
  <c r="Z76" s="1"/>
  <c r="Z16"/>
  <c r="Z24"/>
  <c r="Z32"/>
  <c r="X39"/>
  <c r="X41"/>
  <c r="X46"/>
  <c r="Z49"/>
  <c r="X50"/>
  <c r="X57"/>
  <c r="X58"/>
  <c r="X61"/>
  <c r="X62"/>
  <c r="X65"/>
  <c r="X66"/>
  <c r="X69"/>
  <c r="X70"/>
  <c r="X73"/>
  <c r="AB23"/>
  <c r="AC23"/>
  <c r="AB48"/>
  <c r="AC48"/>
  <c r="X55"/>
  <c r="J8" i="41"/>
  <c r="AA8" s="1"/>
  <c r="AC8" s="1"/>
  <c r="I10"/>
  <c r="J10" s="1"/>
  <c r="AA10" s="1"/>
  <c r="AC10" s="1"/>
  <c r="J16"/>
  <c r="AA16" s="1"/>
  <c r="AB16" s="1"/>
  <c r="I18"/>
  <c r="J18" s="1"/>
  <c r="AA18" s="1"/>
  <c r="I28"/>
  <c r="I37"/>
  <c r="J37" s="1"/>
  <c r="AA37" s="1"/>
  <c r="J41"/>
  <c r="AA41" s="1"/>
  <c r="I53"/>
  <c r="J53" s="1"/>
  <c r="AA53" s="1"/>
  <c r="I62"/>
  <c r="J62"/>
  <c r="AA62" s="1"/>
  <c r="AC62" s="1"/>
  <c r="I72"/>
  <c r="I26"/>
  <c r="J26" s="1"/>
  <c r="AA26" s="1"/>
  <c r="AC26" s="1"/>
  <c r="I34"/>
  <c r="J34" s="1"/>
  <c r="AA34" s="1"/>
  <c r="AC34" s="1"/>
  <c r="J45"/>
  <c r="AA45" s="1"/>
  <c r="AB45" s="1"/>
  <c r="H47"/>
  <c r="H65"/>
  <c r="J66"/>
  <c r="AA66" s="1"/>
  <c r="AC66" s="1"/>
  <c r="H67"/>
  <c r="J68"/>
  <c r="AA68" s="1"/>
  <c r="AC68" s="1"/>
  <c r="H71"/>
  <c r="J72"/>
  <c r="AA72" s="1"/>
  <c r="AC72" s="1"/>
  <c r="H43"/>
  <c r="H49"/>
  <c r="H51"/>
  <c r="I55"/>
  <c r="J55" s="1"/>
  <c r="AA55" s="1"/>
  <c r="H63"/>
  <c r="I64"/>
  <c r="I70"/>
  <c r="I14"/>
  <c r="J14" s="1"/>
  <c r="AA14" s="1"/>
  <c r="I20"/>
  <c r="J22"/>
  <c r="AA22" s="1"/>
  <c r="AB22" s="1"/>
  <c r="I24"/>
  <c r="J28"/>
  <c r="AA28" s="1"/>
  <c r="AC28" s="1"/>
  <c r="H39"/>
  <c r="I43"/>
  <c r="J43" s="1"/>
  <c r="AA43" s="1"/>
  <c r="H45"/>
  <c r="I49"/>
  <c r="J49" s="1"/>
  <c r="AA49" s="1"/>
  <c r="I51"/>
  <c r="J51" s="1"/>
  <c r="H57"/>
  <c r="I58"/>
  <c r="J58" s="1"/>
  <c r="J64"/>
  <c r="AA64" s="1"/>
  <c r="AC64" s="1"/>
  <c r="H69"/>
  <c r="J70"/>
  <c r="AA70" s="1"/>
  <c r="AC70" s="1"/>
  <c r="J74"/>
  <c r="AA74" s="1"/>
  <c r="AC74" s="1"/>
  <c r="I76"/>
  <c r="J20"/>
  <c r="AA20" s="1"/>
  <c r="AC20" s="1"/>
  <c r="J24"/>
  <c r="AA24" s="1"/>
  <c r="AC24" s="1"/>
  <c r="I39"/>
  <c r="J39" s="1"/>
  <c r="AA39" s="1"/>
  <c r="I57"/>
  <c r="J57" s="1"/>
  <c r="J76"/>
  <c r="AA76" s="1"/>
  <c r="AC76" s="1"/>
  <c r="H75"/>
  <c r="Q33"/>
  <c r="R33" s="1"/>
  <c r="Q39"/>
  <c r="R39" s="1"/>
  <c r="Q47"/>
  <c r="R47" s="1"/>
  <c r="Q53"/>
  <c r="R53" s="1"/>
  <c r="P43"/>
  <c r="P49"/>
  <c r="Q57"/>
  <c r="R57" s="1"/>
  <c r="Q64"/>
  <c r="Q74"/>
  <c r="P75"/>
  <c r="Q76"/>
  <c r="Q14"/>
  <c r="R14" s="1"/>
  <c r="Q22"/>
  <c r="R22" s="1"/>
  <c r="Q58"/>
  <c r="R58" s="1"/>
  <c r="P61"/>
  <c r="Q62"/>
  <c r="R62" s="1"/>
  <c r="R64"/>
  <c r="P65"/>
  <c r="P71"/>
  <c r="R74"/>
  <c r="R76"/>
  <c r="AB26"/>
  <c r="Y8"/>
  <c r="Z10"/>
  <c r="AC16"/>
  <c r="Y16"/>
  <c r="Z18"/>
  <c r="AB24"/>
  <c r="Y24"/>
  <c r="Z26"/>
  <c r="X35"/>
  <c r="Y38"/>
  <c r="Z38" s="1"/>
  <c r="Y39"/>
  <c r="Z39" s="1"/>
  <c r="X43"/>
  <c r="X47"/>
  <c r="X51"/>
  <c r="AB60"/>
  <c r="AC60"/>
  <c r="Y60"/>
  <c r="X61"/>
  <c r="Y66"/>
  <c r="Z66" s="1"/>
  <c r="Z68"/>
  <c r="X69"/>
  <c r="Y74"/>
  <c r="Z74" s="1"/>
  <c r="Z76"/>
  <c r="Z8"/>
  <c r="Y14"/>
  <c r="Z14" s="1"/>
  <c r="Z16"/>
  <c r="AC22"/>
  <c r="Y22"/>
  <c r="Z22" s="1"/>
  <c r="Z24"/>
  <c r="Y35"/>
  <c r="Z35" s="1"/>
  <c r="AB41"/>
  <c r="AC41"/>
  <c r="Y43"/>
  <c r="Z43" s="1"/>
  <c r="Y47"/>
  <c r="Z47" s="1"/>
  <c r="Y51"/>
  <c r="Z51" s="1"/>
  <c r="Y58"/>
  <c r="Z58" s="1"/>
  <c r="Z60"/>
  <c r="Y64"/>
  <c r="Z64" s="1"/>
  <c r="X67"/>
  <c r="Y72"/>
  <c r="Z72" s="1"/>
  <c r="X75"/>
  <c r="AB12"/>
  <c r="AC12"/>
  <c r="AB20"/>
  <c r="J14" i="40"/>
  <c r="AA14" s="1"/>
  <c r="AC14" s="1"/>
  <c r="AE14" s="1"/>
  <c r="I54"/>
  <c r="J54" s="1"/>
  <c r="AA54" s="1"/>
  <c r="H26"/>
  <c r="H16"/>
  <c r="I22"/>
  <c r="J22" s="1"/>
  <c r="AA22" s="1"/>
  <c r="I76"/>
  <c r="J76" s="1"/>
  <c r="AA76" s="1"/>
  <c r="I12"/>
  <c r="J12" s="1"/>
  <c r="AA12" s="1"/>
  <c r="H24"/>
  <c r="I29"/>
  <c r="I62"/>
  <c r="J62" s="1"/>
  <c r="AA62" s="1"/>
  <c r="I66"/>
  <c r="J66" s="1"/>
  <c r="AA66" s="1"/>
  <c r="I70"/>
  <c r="J70" s="1"/>
  <c r="AA70" s="1"/>
  <c r="I72"/>
  <c r="J72" s="1"/>
  <c r="AA72" s="1"/>
  <c r="J29"/>
  <c r="AA29" s="1"/>
  <c r="AC29" s="1"/>
  <c r="AE29" s="1"/>
  <c r="I74"/>
  <c r="J74" s="1"/>
  <c r="AA74" s="1"/>
  <c r="Q14"/>
  <c r="R14" s="1"/>
  <c r="P30"/>
  <c r="Q34"/>
  <c r="R34" s="1"/>
  <c r="Q46"/>
  <c r="R46" s="1"/>
  <c r="Q56"/>
  <c r="R56" s="1"/>
  <c r="Q60"/>
  <c r="R60" s="1"/>
  <c r="AB60"/>
  <c r="P62"/>
  <c r="Q70"/>
  <c r="R70" s="1"/>
  <c r="P76"/>
  <c r="Q26"/>
  <c r="R26" s="1"/>
  <c r="Q38"/>
  <c r="R38" s="1"/>
  <c r="Q31"/>
  <c r="R31" s="1"/>
  <c r="Q42"/>
  <c r="R42" s="1"/>
  <c r="Q54"/>
  <c r="R54" s="1"/>
  <c r="Y10"/>
  <c r="Z10" s="1"/>
  <c r="X12"/>
  <c r="Y14"/>
  <c r="Z14" s="1"/>
  <c r="Y16"/>
  <c r="Z16" s="1"/>
  <c r="X18"/>
  <c r="X22"/>
  <c r="X24"/>
  <c r="Y25"/>
  <c r="Y30"/>
  <c r="Z30" s="1"/>
  <c r="X54"/>
  <c r="Y56"/>
  <c r="Z56" s="1"/>
  <c r="X64"/>
  <c r="X72"/>
  <c r="Y12"/>
  <c r="Z12" s="1"/>
  <c r="Y18"/>
  <c r="Z18" s="1"/>
  <c r="Y22"/>
  <c r="Z22" s="1"/>
  <c r="Y24"/>
  <c r="Z24" s="1"/>
  <c r="Z25"/>
  <c r="Y54"/>
  <c r="Z54" s="1"/>
  <c r="Y64"/>
  <c r="Z64" s="1"/>
  <c r="Y72"/>
  <c r="Z72" s="1"/>
  <c r="X58"/>
  <c r="Y62"/>
  <c r="Z62" s="1"/>
  <c r="X68"/>
  <c r="Y70"/>
  <c r="Z70" s="1"/>
  <c r="X76"/>
  <c r="Y58"/>
  <c r="Z58" s="1"/>
  <c r="Y76"/>
  <c r="Z76" s="1"/>
  <c r="J20" i="39"/>
  <c r="AA20" s="1"/>
  <c r="AC20" s="1"/>
  <c r="H28"/>
  <c r="J42"/>
  <c r="AA42" s="1"/>
  <c r="AC42" s="1"/>
  <c r="I62"/>
  <c r="H65"/>
  <c r="I68"/>
  <c r="I70"/>
  <c r="I72"/>
  <c r="J8"/>
  <c r="AA8" s="1"/>
  <c r="H10"/>
  <c r="H26"/>
  <c r="I28"/>
  <c r="J62"/>
  <c r="AA62" s="1"/>
  <c r="AC62" s="1"/>
  <c r="H67"/>
  <c r="J68"/>
  <c r="AA68" s="1"/>
  <c r="AC68" s="1"/>
  <c r="J70"/>
  <c r="AA70" s="1"/>
  <c r="AC70" s="1"/>
  <c r="I10"/>
  <c r="J38"/>
  <c r="AA38" s="1"/>
  <c r="AC38" s="1"/>
  <c r="H14"/>
  <c r="H18"/>
  <c r="J21"/>
  <c r="AA21" s="1"/>
  <c r="AC21" s="1"/>
  <c r="H36"/>
  <c r="H40"/>
  <c r="H8"/>
  <c r="H11"/>
  <c r="H12"/>
  <c r="I14"/>
  <c r="I18"/>
  <c r="H19"/>
  <c r="H20"/>
  <c r="H30"/>
  <c r="I36"/>
  <c r="H38"/>
  <c r="I40"/>
  <c r="H42"/>
  <c r="H44"/>
  <c r="I46"/>
  <c r="J54"/>
  <c r="AA54" s="1"/>
  <c r="AC54" s="1"/>
  <c r="I56"/>
  <c r="H71"/>
  <c r="J72"/>
  <c r="AA72" s="1"/>
  <c r="AC72" s="1"/>
  <c r="H75"/>
  <c r="I76"/>
  <c r="J11"/>
  <c r="AA11" s="1"/>
  <c r="AC11" s="1"/>
  <c r="J19"/>
  <c r="AA19" s="1"/>
  <c r="AC19" s="1"/>
  <c r="I44"/>
  <c r="J56"/>
  <c r="AA56" s="1"/>
  <c r="AC56" s="1"/>
  <c r="J76"/>
  <c r="AA76" s="1"/>
  <c r="AC76" s="1"/>
  <c r="I74"/>
  <c r="Q30"/>
  <c r="R30" s="1"/>
  <c r="Q34"/>
  <c r="R34" s="1"/>
  <c r="Q36"/>
  <c r="R36" s="1"/>
  <c r="Q46"/>
  <c r="R46" s="1"/>
  <c r="Q48"/>
  <c r="R48" s="1"/>
  <c r="R58"/>
  <c r="P9"/>
  <c r="R11"/>
  <c r="P20"/>
  <c r="P22"/>
  <c r="P67"/>
  <c r="P71"/>
  <c r="R9"/>
  <c r="P16"/>
  <c r="Q20"/>
  <c r="P61"/>
  <c r="Q62"/>
  <c r="Q72"/>
  <c r="Q76"/>
  <c r="R19"/>
  <c r="R25"/>
  <c r="P57"/>
  <c r="Q58"/>
  <c r="P59"/>
  <c r="Q60"/>
  <c r="R60" s="1"/>
  <c r="R62"/>
  <c r="Q64"/>
  <c r="R68"/>
  <c r="P69"/>
  <c r="R72"/>
  <c r="P73"/>
  <c r="R76"/>
  <c r="AB8"/>
  <c r="AC8"/>
  <c r="Z10"/>
  <c r="AB16"/>
  <c r="AC16"/>
  <c r="Z18"/>
  <c r="AB24"/>
  <c r="AC24"/>
  <c r="Z26"/>
  <c r="Z28"/>
  <c r="Z34"/>
  <c r="Z36"/>
  <c r="Z42"/>
  <c r="Z44"/>
  <c r="Z50"/>
  <c r="Z52"/>
  <c r="Z62"/>
  <c r="Z70"/>
  <c r="AB36"/>
  <c r="AC36"/>
  <c r="AB52"/>
  <c r="AC52"/>
  <c r="AB54"/>
  <c r="Z68"/>
  <c r="Z76"/>
  <c r="X10"/>
  <c r="X18"/>
  <c r="X26"/>
  <c r="X28"/>
  <c r="X34"/>
  <c r="X36"/>
  <c r="X42"/>
  <c r="X44"/>
  <c r="AB60"/>
  <c r="AC60"/>
  <c r="Z66"/>
  <c r="Z74"/>
  <c r="AB14"/>
  <c r="Z17"/>
  <c r="AB22"/>
  <c r="Z25"/>
  <c r="Y55"/>
  <c r="Z58"/>
  <c r="Z60"/>
  <c r="Y62"/>
  <c r="Z64"/>
  <c r="X65"/>
  <c r="Z72"/>
  <c r="I10" i="38"/>
  <c r="J10" s="1"/>
  <c r="AA10" s="1"/>
  <c r="AC10" s="1"/>
  <c r="I18"/>
  <c r="J18" s="1"/>
  <c r="AA18" s="1"/>
  <c r="AC18" s="1"/>
  <c r="J46"/>
  <c r="AA46" s="1"/>
  <c r="AC46" s="1"/>
  <c r="I54"/>
  <c r="J54" s="1"/>
  <c r="AA54" s="1"/>
  <c r="AC54" s="1"/>
  <c r="J60"/>
  <c r="AA60" s="1"/>
  <c r="AC60" s="1"/>
  <c r="I62"/>
  <c r="J62" s="1"/>
  <c r="AA62" s="1"/>
  <c r="AC62" s="1"/>
  <c r="J68"/>
  <c r="AA68" s="1"/>
  <c r="AC68" s="1"/>
  <c r="I70"/>
  <c r="J70" s="1"/>
  <c r="AA70" s="1"/>
  <c r="AC70" s="1"/>
  <c r="H14"/>
  <c r="H22"/>
  <c r="H50"/>
  <c r="I12"/>
  <c r="J12" s="1"/>
  <c r="AA12" s="1"/>
  <c r="J14"/>
  <c r="AA14" s="1"/>
  <c r="AC14" s="1"/>
  <c r="I20"/>
  <c r="J20" s="1"/>
  <c r="AA20" s="1"/>
  <c r="J22"/>
  <c r="AA22" s="1"/>
  <c r="AC22" s="1"/>
  <c r="H46"/>
  <c r="J50"/>
  <c r="AA50" s="1"/>
  <c r="AB50" s="1"/>
  <c r="H60"/>
  <c r="H68"/>
  <c r="H8"/>
  <c r="J11"/>
  <c r="AA11" s="1"/>
  <c r="AC11" s="1"/>
  <c r="H16"/>
  <c r="J19"/>
  <c r="AA19" s="1"/>
  <c r="AC19" s="1"/>
  <c r="J45"/>
  <c r="AA45" s="1"/>
  <c r="AC45" s="1"/>
  <c r="H52"/>
  <c r="J56"/>
  <c r="AA56" s="1"/>
  <c r="AC56" s="1"/>
  <c r="H58"/>
  <c r="J64"/>
  <c r="AA64" s="1"/>
  <c r="AC64" s="1"/>
  <c r="H66"/>
  <c r="J72"/>
  <c r="AA72" s="1"/>
  <c r="AC72" s="1"/>
  <c r="H74"/>
  <c r="H76"/>
  <c r="I8"/>
  <c r="J8" s="1"/>
  <c r="AA8" s="1"/>
  <c r="I16"/>
  <c r="J16" s="1"/>
  <c r="AA16" s="1"/>
  <c r="I52"/>
  <c r="J52" s="1"/>
  <c r="AA52" s="1"/>
  <c r="I58"/>
  <c r="J58" s="1"/>
  <c r="AA58" s="1"/>
  <c r="I66"/>
  <c r="J66" s="1"/>
  <c r="AA66" s="1"/>
  <c r="I74"/>
  <c r="J74" s="1"/>
  <c r="AA74" s="1"/>
  <c r="I76"/>
  <c r="J76" s="1"/>
  <c r="AA76" s="1"/>
  <c r="J15"/>
  <c r="AA15" s="1"/>
  <c r="AC15" s="1"/>
  <c r="J23"/>
  <c r="AA23" s="1"/>
  <c r="AC23" s="1"/>
  <c r="I29"/>
  <c r="J29" s="1"/>
  <c r="AA29" s="1"/>
  <c r="H53"/>
  <c r="H57"/>
  <c r="H61"/>
  <c r="H65"/>
  <c r="H69"/>
  <c r="H73"/>
  <c r="H75"/>
  <c r="Q28"/>
  <c r="R28" s="1"/>
  <c r="Q33"/>
  <c r="R33" s="1"/>
  <c r="Q41"/>
  <c r="R41" s="1"/>
  <c r="P47"/>
  <c r="P50"/>
  <c r="P52"/>
  <c r="Q54"/>
  <c r="R54" s="1"/>
  <c r="P56"/>
  <c r="P62"/>
  <c r="P64"/>
  <c r="P70"/>
  <c r="P72"/>
  <c r="R74"/>
  <c r="P75"/>
  <c r="Q50"/>
  <c r="R50" s="1"/>
  <c r="P55"/>
  <c r="Q56"/>
  <c r="R56" s="1"/>
  <c r="P57"/>
  <c r="P59"/>
  <c r="Q62"/>
  <c r="R62" s="1"/>
  <c r="Q64"/>
  <c r="R64" s="1"/>
  <c r="P65"/>
  <c r="P67"/>
  <c r="Q70"/>
  <c r="R70" s="1"/>
  <c r="Q72"/>
  <c r="R72" s="1"/>
  <c r="P73"/>
  <c r="P76"/>
  <c r="Y25"/>
  <c r="Z25" s="1"/>
  <c r="AB26"/>
  <c r="AC26"/>
  <c r="X45"/>
  <c r="X49"/>
  <c r="X54"/>
  <c r="Y56"/>
  <c r="Y60"/>
  <c r="Z60" s="1"/>
  <c r="Y64"/>
  <c r="Y68"/>
  <c r="Z68" s="1"/>
  <c r="Y72"/>
  <c r="Y76"/>
  <c r="Z76" s="1"/>
  <c r="AB48"/>
  <c r="Z49"/>
  <c r="Z56"/>
  <c r="X57"/>
  <c r="X61"/>
  <c r="Z64"/>
  <c r="X65"/>
  <c r="X69"/>
  <c r="Z72"/>
  <c r="X73"/>
  <c r="X74"/>
  <c r="Z9"/>
  <c r="Z11"/>
  <c r="Z13"/>
  <c r="Z15"/>
  <c r="Z17"/>
  <c r="Z19"/>
  <c r="Z21"/>
  <c r="AB46"/>
  <c r="X53"/>
  <c r="X59"/>
  <c r="X63"/>
  <c r="X67"/>
  <c r="X71"/>
  <c r="X75"/>
  <c r="I25" i="37"/>
  <c r="H31"/>
  <c r="I41"/>
  <c r="I52"/>
  <c r="H53"/>
  <c r="J60"/>
  <c r="AA60" s="1"/>
  <c r="AC60" s="1"/>
  <c r="H74"/>
  <c r="H17"/>
  <c r="I19"/>
  <c r="H21"/>
  <c r="H23"/>
  <c r="J25"/>
  <c r="AA25" s="1"/>
  <c r="AC25" s="1"/>
  <c r="I31"/>
  <c r="J31" s="1"/>
  <c r="H33"/>
  <c r="I35"/>
  <c r="H37"/>
  <c r="H39"/>
  <c r="J41"/>
  <c r="AA41" s="1"/>
  <c r="AC41" s="1"/>
  <c r="H49"/>
  <c r="I50"/>
  <c r="J50" s="1"/>
  <c r="H51"/>
  <c r="J52"/>
  <c r="AA52" s="1"/>
  <c r="AC52" s="1"/>
  <c r="H64"/>
  <c r="H65"/>
  <c r="H70"/>
  <c r="I74"/>
  <c r="J74" s="1"/>
  <c r="AA74" s="1"/>
  <c r="I76"/>
  <c r="J19"/>
  <c r="AA19" s="1"/>
  <c r="AB19" s="1"/>
  <c r="J35"/>
  <c r="AA35" s="1"/>
  <c r="AC35" s="1"/>
  <c r="I46"/>
  <c r="J46" s="1"/>
  <c r="J51"/>
  <c r="H63"/>
  <c r="I64"/>
  <c r="J64" s="1"/>
  <c r="AA64" s="1"/>
  <c r="H67"/>
  <c r="H72"/>
  <c r="H73"/>
  <c r="J11"/>
  <c r="AA11" s="1"/>
  <c r="AB11" s="1"/>
  <c r="J29"/>
  <c r="AA29" s="1"/>
  <c r="AC29" s="1"/>
  <c r="J56"/>
  <c r="AA56" s="1"/>
  <c r="AC56" s="1"/>
  <c r="J68"/>
  <c r="AA68" s="1"/>
  <c r="AC68" s="1"/>
  <c r="H58"/>
  <c r="H62"/>
  <c r="H11"/>
  <c r="I15"/>
  <c r="J15" s="1"/>
  <c r="AA15" s="1"/>
  <c r="I17"/>
  <c r="J17" s="1"/>
  <c r="AA17" s="1"/>
  <c r="H29"/>
  <c r="I33"/>
  <c r="J33" s="1"/>
  <c r="AA33" s="1"/>
  <c r="I48"/>
  <c r="J48" s="1"/>
  <c r="J49"/>
  <c r="H56"/>
  <c r="H57"/>
  <c r="I58"/>
  <c r="J58" s="1"/>
  <c r="AA58" s="1"/>
  <c r="H60"/>
  <c r="I62"/>
  <c r="J62" s="1"/>
  <c r="AA62" s="1"/>
  <c r="H68"/>
  <c r="I70"/>
  <c r="J70" s="1"/>
  <c r="AA70" s="1"/>
  <c r="H75"/>
  <c r="J76"/>
  <c r="AA76" s="1"/>
  <c r="AC76" s="1"/>
  <c r="H55"/>
  <c r="H59"/>
  <c r="P21"/>
  <c r="P54"/>
  <c r="P71"/>
  <c r="P75"/>
  <c r="P9"/>
  <c r="P11"/>
  <c r="P13"/>
  <c r="Q15"/>
  <c r="R15" s="1"/>
  <c r="P19"/>
  <c r="P25"/>
  <c r="Q31"/>
  <c r="R31" s="1"/>
  <c r="P35"/>
  <c r="Q37"/>
  <c r="R37" s="1"/>
  <c r="AA37" s="1"/>
  <c r="P41"/>
  <c r="P48"/>
  <c r="P50"/>
  <c r="Q54"/>
  <c r="R54" s="1"/>
  <c r="P55"/>
  <c r="P61"/>
  <c r="P65"/>
  <c r="P69"/>
  <c r="P73"/>
  <c r="P76"/>
  <c r="P8"/>
  <c r="P15"/>
  <c r="P59"/>
  <c r="P63"/>
  <c r="P67"/>
  <c r="Z19"/>
  <c r="Z23"/>
  <c r="Z27"/>
  <c r="Z31"/>
  <c r="Z35"/>
  <c r="Z39"/>
  <c r="Z43"/>
  <c r="Z45"/>
  <c r="Y46"/>
  <c r="Z46" s="1"/>
  <c r="Z48"/>
  <c r="Z50"/>
  <c r="Y54"/>
  <c r="Z54" s="1"/>
  <c r="Y58"/>
  <c r="Y62"/>
  <c r="Z62" s="1"/>
  <c r="Y66"/>
  <c r="Z66" s="1"/>
  <c r="Y70"/>
  <c r="Z70" s="1"/>
  <c r="Y74"/>
  <c r="Z74" s="1"/>
  <c r="X76"/>
  <c r="AB23"/>
  <c r="AC23"/>
  <c r="AB27"/>
  <c r="AC27"/>
  <c r="AB39"/>
  <c r="AC39"/>
  <c r="AB43"/>
  <c r="AC43"/>
  <c r="Z58"/>
  <c r="X19"/>
  <c r="X23"/>
  <c r="X27"/>
  <c r="X31"/>
  <c r="X35"/>
  <c r="X39"/>
  <c r="X43"/>
  <c r="X47"/>
  <c r="X48"/>
  <c r="X50"/>
  <c r="X53"/>
  <c r="AB9"/>
  <c r="AC9"/>
  <c r="AB13"/>
  <c r="AC13"/>
  <c r="AB21"/>
  <c r="AC21"/>
  <c r="X45"/>
  <c r="Z47"/>
  <c r="X57"/>
  <c r="X61"/>
  <c r="X65"/>
  <c r="X69"/>
  <c r="X73"/>
  <c r="I9" i="36"/>
  <c r="J9" s="1"/>
  <c r="AA9" s="1"/>
  <c r="J11"/>
  <c r="AA11" s="1"/>
  <c r="AC11" s="1"/>
  <c r="J12"/>
  <c r="AA12" s="1"/>
  <c r="AC12" s="1"/>
  <c r="I17"/>
  <c r="J17" s="1"/>
  <c r="AA17" s="1"/>
  <c r="J19"/>
  <c r="AA19" s="1"/>
  <c r="AC19" s="1"/>
  <c r="J20"/>
  <c r="AA20" s="1"/>
  <c r="AC20" s="1"/>
  <c r="J26"/>
  <c r="AA26" s="1"/>
  <c r="AB26" s="1"/>
  <c r="H28"/>
  <c r="I40"/>
  <c r="J40" s="1"/>
  <c r="AA40" s="1"/>
  <c r="AC40" s="1"/>
  <c r="H42"/>
  <c r="J62"/>
  <c r="AA62" s="1"/>
  <c r="AC62" s="1"/>
  <c r="I66"/>
  <c r="H73"/>
  <c r="I74"/>
  <c r="H75"/>
  <c r="J66"/>
  <c r="AA66" s="1"/>
  <c r="AC66" s="1"/>
  <c r="J74"/>
  <c r="AA74" s="1"/>
  <c r="AC74" s="1"/>
  <c r="J10"/>
  <c r="AA10" s="1"/>
  <c r="AC10" s="1"/>
  <c r="J13"/>
  <c r="AA13" s="1"/>
  <c r="AC13" s="1"/>
  <c r="J18"/>
  <c r="AA18" s="1"/>
  <c r="AC18" s="1"/>
  <c r="J21"/>
  <c r="AA21" s="1"/>
  <c r="AC21" s="1"/>
  <c r="J24"/>
  <c r="AA24" s="1"/>
  <c r="AC24" s="1"/>
  <c r="J30"/>
  <c r="AA30" s="1"/>
  <c r="AC30" s="1"/>
  <c r="H44"/>
  <c r="H71"/>
  <c r="H9"/>
  <c r="H17"/>
  <c r="J36"/>
  <c r="AA36" s="1"/>
  <c r="AC36" s="1"/>
  <c r="I44"/>
  <c r="J44" s="1"/>
  <c r="AA44" s="1"/>
  <c r="H38"/>
  <c r="H48"/>
  <c r="H50"/>
  <c r="H55"/>
  <c r="I56"/>
  <c r="I68"/>
  <c r="J68" s="1"/>
  <c r="AA68" s="1"/>
  <c r="I70"/>
  <c r="H32"/>
  <c r="J8"/>
  <c r="AA8" s="1"/>
  <c r="AC8" s="1"/>
  <c r="H11"/>
  <c r="H13"/>
  <c r="J14"/>
  <c r="AA14" s="1"/>
  <c r="AC14" s="1"/>
  <c r="J16"/>
  <c r="AA16" s="1"/>
  <c r="AC16" s="1"/>
  <c r="H19"/>
  <c r="H21"/>
  <c r="J22"/>
  <c r="AA22" s="1"/>
  <c r="AC22" s="1"/>
  <c r="H24"/>
  <c r="H26"/>
  <c r="H29"/>
  <c r="H30"/>
  <c r="I32"/>
  <c r="J32" s="1"/>
  <c r="AA32" s="1"/>
  <c r="H34"/>
  <c r="H36"/>
  <c r="I38"/>
  <c r="J38" s="1"/>
  <c r="AA38" s="1"/>
  <c r="I48"/>
  <c r="J48" s="1"/>
  <c r="AA48" s="1"/>
  <c r="I50"/>
  <c r="J50" s="1"/>
  <c r="H52"/>
  <c r="I55"/>
  <c r="J55" s="1"/>
  <c r="J56"/>
  <c r="I58"/>
  <c r="I60"/>
  <c r="H61"/>
  <c r="I64"/>
  <c r="J64" s="1"/>
  <c r="AA64" s="1"/>
  <c r="H67"/>
  <c r="H69"/>
  <c r="J70"/>
  <c r="AA70" s="1"/>
  <c r="AC70" s="1"/>
  <c r="I72"/>
  <c r="I76"/>
  <c r="J29"/>
  <c r="AA29" s="1"/>
  <c r="AC29" s="1"/>
  <c r="J58"/>
  <c r="AA58" s="1"/>
  <c r="AB58" s="1"/>
  <c r="J60"/>
  <c r="AA60" s="1"/>
  <c r="AC60" s="1"/>
  <c r="J72"/>
  <c r="AA72" s="1"/>
  <c r="AC72" s="1"/>
  <c r="J76"/>
  <c r="AA76" s="1"/>
  <c r="AC76" s="1"/>
  <c r="P11"/>
  <c r="P15"/>
  <c r="P19"/>
  <c r="P23"/>
  <c r="P24"/>
  <c r="P27"/>
  <c r="R29"/>
  <c r="P52"/>
  <c r="P55"/>
  <c r="P59"/>
  <c r="Q60"/>
  <c r="R60" s="1"/>
  <c r="P65"/>
  <c r="P71"/>
  <c r="Q74"/>
  <c r="R27"/>
  <c r="P39"/>
  <c r="P47"/>
  <c r="P61"/>
  <c r="Q62"/>
  <c r="R62" s="1"/>
  <c r="Q66"/>
  <c r="P67"/>
  <c r="Q72"/>
  <c r="R74"/>
  <c r="P75"/>
  <c r="P63"/>
  <c r="Q64"/>
  <c r="R64" s="1"/>
  <c r="R66"/>
  <c r="Q68"/>
  <c r="R68" s="1"/>
  <c r="R72"/>
  <c r="Q76"/>
  <c r="R76" s="1"/>
  <c r="Z24"/>
  <c r="X28"/>
  <c r="X34"/>
  <c r="X36"/>
  <c r="X42"/>
  <c r="X44"/>
  <c r="Y28"/>
  <c r="Z28" s="1"/>
  <c r="Y34"/>
  <c r="Z34" s="1"/>
  <c r="Y36"/>
  <c r="Z36" s="1"/>
  <c r="AB40"/>
  <c r="Y42"/>
  <c r="Z42" s="1"/>
  <c r="Y44"/>
  <c r="Z44" s="1"/>
  <c r="AB46"/>
  <c r="AC46"/>
  <c r="Y50"/>
  <c r="Z50" s="1"/>
  <c r="Y52"/>
  <c r="Z52" s="1"/>
  <c r="AA52" s="1"/>
  <c r="Y54"/>
  <c r="Z54" s="1"/>
  <c r="Z60"/>
  <c r="X61"/>
  <c r="Z62"/>
  <c r="X63"/>
  <c r="Z70"/>
  <c r="Z8"/>
  <c r="Z10"/>
  <c r="Z12"/>
  <c r="Z14"/>
  <c r="Z16"/>
  <c r="Z18"/>
  <c r="Z20"/>
  <c r="Z22"/>
  <c r="Y66"/>
  <c r="Z68"/>
  <c r="X69"/>
  <c r="Z76"/>
  <c r="AB34"/>
  <c r="AC34"/>
  <c r="AB36"/>
  <c r="AB42"/>
  <c r="AC42"/>
  <c r="Z66"/>
  <c r="Z74"/>
  <c r="I34" i="35"/>
  <c r="H50"/>
  <c r="H57"/>
  <c r="H65"/>
  <c r="H75"/>
  <c r="J34"/>
  <c r="AA34" s="1"/>
  <c r="AC34" s="1"/>
  <c r="J50"/>
  <c r="I57"/>
  <c r="J57" s="1"/>
  <c r="AA57" s="1"/>
  <c r="J22"/>
  <c r="AA22" s="1"/>
  <c r="AB22" s="1"/>
  <c r="J32"/>
  <c r="AA32" s="1"/>
  <c r="AB32" s="1"/>
  <c r="I38"/>
  <c r="J38" s="1"/>
  <c r="AA38" s="1"/>
  <c r="AC38" s="1"/>
  <c r="J49"/>
  <c r="H55"/>
  <c r="H63"/>
  <c r="H67"/>
  <c r="I69"/>
  <c r="J69" s="1"/>
  <c r="AA69" s="1"/>
  <c r="I45"/>
  <c r="J45" s="1"/>
  <c r="AA45" s="1"/>
  <c r="I51"/>
  <c r="J51" s="1"/>
  <c r="I59"/>
  <c r="J59" s="1"/>
  <c r="AA59" s="1"/>
  <c r="AC59" s="1"/>
  <c r="J61"/>
  <c r="AA61" s="1"/>
  <c r="AC61" s="1"/>
  <c r="I75"/>
  <c r="J75" s="1"/>
  <c r="AA75" s="1"/>
  <c r="H15"/>
  <c r="I20"/>
  <c r="I26"/>
  <c r="I28"/>
  <c r="I36"/>
  <c r="I42"/>
  <c r="I44"/>
  <c r="J44" s="1"/>
  <c r="AA44" s="1"/>
  <c r="H61"/>
  <c r="H71"/>
  <c r="H73"/>
  <c r="I9"/>
  <c r="J9" s="1"/>
  <c r="AA9" s="1"/>
  <c r="I14"/>
  <c r="I15"/>
  <c r="J15" s="1"/>
  <c r="AA15" s="1"/>
  <c r="J20"/>
  <c r="AA20" s="1"/>
  <c r="AC20" s="1"/>
  <c r="I24"/>
  <c r="J24" s="1"/>
  <c r="J26"/>
  <c r="AA26" s="1"/>
  <c r="AB26" s="1"/>
  <c r="J28"/>
  <c r="AA28" s="1"/>
  <c r="AB28" s="1"/>
  <c r="I30"/>
  <c r="J30" s="1"/>
  <c r="AA30" s="1"/>
  <c r="J36"/>
  <c r="I40"/>
  <c r="J40" s="1"/>
  <c r="AA40" s="1"/>
  <c r="J42"/>
  <c r="AA42" s="1"/>
  <c r="AB42" s="1"/>
  <c r="I65"/>
  <c r="J65" s="1"/>
  <c r="AA65" s="1"/>
  <c r="I71"/>
  <c r="J71" s="1"/>
  <c r="AA71" s="1"/>
  <c r="I73"/>
  <c r="J73" s="1"/>
  <c r="AA73" s="1"/>
  <c r="Q61"/>
  <c r="R61" s="1"/>
  <c r="Q16"/>
  <c r="R16" s="1"/>
  <c r="P17"/>
  <c r="Q30"/>
  <c r="R30" s="1"/>
  <c r="P31"/>
  <c r="Q32"/>
  <c r="R32" s="1"/>
  <c r="P33"/>
  <c r="P9"/>
  <c r="Q11"/>
  <c r="R11" s="1"/>
  <c r="P13"/>
  <c r="Q18"/>
  <c r="R18" s="1"/>
  <c r="P19"/>
  <c r="Q20"/>
  <c r="R20" s="1"/>
  <c r="P21"/>
  <c r="Q34"/>
  <c r="R34" s="1"/>
  <c r="P35"/>
  <c r="Q36"/>
  <c r="R36" s="1"/>
  <c r="P37"/>
  <c r="P45"/>
  <c r="P49"/>
  <c r="P53"/>
  <c r="P63"/>
  <c r="P65"/>
  <c r="Q8"/>
  <c r="R8" s="1"/>
  <c r="Q22"/>
  <c r="R22" s="1"/>
  <c r="P23"/>
  <c r="Q24"/>
  <c r="R24" s="1"/>
  <c r="P25"/>
  <c r="Q38"/>
  <c r="R38" s="1"/>
  <c r="P39"/>
  <c r="Q40"/>
  <c r="R40" s="1"/>
  <c r="P41"/>
  <c r="AB18"/>
  <c r="AC18"/>
  <c r="Z18"/>
  <c r="Z22"/>
  <c r="Z26"/>
  <c r="Z30"/>
  <c r="Z34"/>
  <c r="Z38"/>
  <c r="Z42"/>
  <c r="X49"/>
  <c r="X51"/>
  <c r="X55"/>
  <c r="Y65"/>
  <c r="Z65" s="1"/>
  <c r="Y69"/>
  <c r="Z69" s="1"/>
  <c r="Y73"/>
  <c r="Z73" s="1"/>
  <c r="Y10"/>
  <c r="Y14"/>
  <c r="Z14" s="1"/>
  <c r="Y20"/>
  <c r="Z20" s="1"/>
  <c r="Y24"/>
  <c r="Z24" s="1"/>
  <c r="Y28"/>
  <c r="Z28" s="1"/>
  <c r="Y32"/>
  <c r="Z32" s="1"/>
  <c r="Y36"/>
  <c r="Z36" s="1"/>
  <c r="Y40"/>
  <c r="Z40" s="1"/>
  <c r="Y44"/>
  <c r="Z44" s="1"/>
  <c r="AB47"/>
  <c r="AC47"/>
  <c r="Z48"/>
  <c r="Y49"/>
  <c r="Z49" s="1"/>
  <c r="Y51"/>
  <c r="Z51" s="1"/>
  <c r="Y55"/>
  <c r="Z55" s="1"/>
  <c r="X63"/>
  <c r="X67"/>
  <c r="X71"/>
  <c r="X75"/>
  <c r="AB10"/>
  <c r="AC10"/>
  <c r="J43" i="34"/>
  <c r="AA43" s="1"/>
  <c r="AC43" s="1"/>
  <c r="I45"/>
  <c r="J51"/>
  <c r="I53"/>
  <c r="I55"/>
  <c r="J55" s="1"/>
  <c r="H57"/>
  <c r="H69"/>
  <c r="J70"/>
  <c r="AA70" s="1"/>
  <c r="AC70" s="1"/>
  <c r="H71"/>
  <c r="I72"/>
  <c r="H73"/>
  <c r="J74"/>
  <c r="AA74" s="1"/>
  <c r="AC74" s="1"/>
  <c r="H75"/>
  <c r="J45"/>
  <c r="AA45" s="1"/>
  <c r="AC45" s="1"/>
  <c r="J53"/>
  <c r="J72"/>
  <c r="AA72" s="1"/>
  <c r="AC72" s="1"/>
  <c r="H8"/>
  <c r="H10"/>
  <c r="H12"/>
  <c r="H14"/>
  <c r="H16"/>
  <c r="H18"/>
  <c r="H20"/>
  <c r="H22"/>
  <c r="H24"/>
  <c r="H26"/>
  <c r="H28"/>
  <c r="H30"/>
  <c r="H32"/>
  <c r="H34"/>
  <c r="H36"/>
  <c r="H38"/>
  <c r="H40"/>
  <c r="H42"/>
  <c r="H44"/>
  <c r="H46"/>
  <c r="H48"/>
  <c r="H50"/>
  <c r="H52"/>
  <c r="I56"/>
  <c r="I57"/>
  <c r="J57" s="1"/>
  <c r="I60"/>
  <c r="I62"/>
  <c r="I64"/>
  <c r="H67"/>
  <c r="J8"/>
  <c r="AA8" s="1"/>
  <c r="AC8" s="1"/>
  <c r="H9"/>
  <c r="J10"/>
  <c r="AA10" s="1"/>
  <c r="AC10" s="1"/>
  <c r="H11"/>
  <c r="J12"/>
  <c r="AA12" s="1"/>
  <c r="AC12" s="1"/>
  <c r="H13"/>
  <c r="J14"/>
  <c r="AA14" s="1"/>
  <c r="AC14" s="1"/>
  <c r="H15"/>
  <c r="J16"/>
  <c r="AA16" s="1"/>
  <c r="AC16" s="1"/>
  <c r="H17"/>
  <c r="J18"/>
  <c r="AA18" s="1"/>
  <c r="AC18" s="1"/>
  <c r="H19"/>
  <c r="J20"/>
  <c r="AA20" s="1"/>
  <c r="AC20" s="1"/>
  <c r="H21"/>
  <c r="J22"/>
  <c r="AA22" s="1"/>
  <c r="AC22" s="1"/>
  <c r="H23"/>
  <c r="J24"/>
  <c r="AA24" s="1"/>
  <c r="AC24" s="1"/>
  <c r="H25"/>
  <c r="J26"/>
  <c r="AA26" s="1"/>
  <c r="AC26" s="1"/>
  <c r="H27"/>
  <c r="J28"/>
  <c r="AA28" s="1"/>
  <c r="AC28" s="1"/>
  <c r="H29"/>
  <c r="J30"/>
  <c r="AA30" s="1"/>
  <c r="AC30" s="1"/>
  <c r="H31"/>
  <c r="J32"/>
  <c r="AA32" s="1"/>
  <c r="AC32" s="1"/>
  <c r="H33"/>
  <c r="J34"/>
  <c r="AA34" s="1"/>
  <c r="AC34" s="1"/>
  <c r="H35"/>
  <c r="J36"/>
  <c r="AA36" s="1"/>
  <c r="AC36" s="1"/>
  <c r="H37"/>
  <c r="J38"/>
  <c r="AA38" s="1"/>
  <c r="AC38" s="1"/>
  <c r="H39"/>
  <c r="J40"/>
  <c r="AA40" s="1"/>
  <c r="AC40" s="1"/>
  <c r="J42"/>
  <c r="AA42" s="1"/>
  <c r="AC42" s="1"/>
  <c r="J44"/>
  <c r="AA44" s="1"/>
  <c r="AC44" s="1"/>
  <c r="J46"/>
  <c r="J48"/>
  <c r="J50"/>
  <c r="J52"/>
  <c r="AA52" s="1"/>
  <c r="AC52" s="1"/>
  <c r="J60"/>
  <c r="J62"/>
  <c r="AA62" s="1"/>
  <c r="AC62" s="1"/>
  <c r="J64"/>
  <c r="AA64" s="1"/>
  <c r="AC64" s="1"/>
  <c r="H65"/>
  <c r="I66"/>
  <c r="J66" s="1"/>
  <c r="AA66" s="1"/>
  <c r="AC66" s="1"/>
  <c r="I68"/>
  <c r="J68" s="1"/>
  <c r="AA68" s="1"/>
  <c r="AC68" s="1"/>
  <c r="I76"/>
  <c r="J76" s="1"/>
  <c r="AA76" s="1"/>
  <c r="Q57"/>
  <c r="R57" s="1"/>
  <c r="Q58"/>
  <c r="R58" s="1"/>
  <c r="Q66"/>
  <c r="P55"/>
  <c r="P63"/>
  <c r="Q64"/>
  <c r="R66"/>
  <c r="Q72"/>
  <c r="R72" s="1"/>
  <c r="P73"/>
  <c r="R64"/>
  <c r="Q62"/>
  <c r="R62" s="1"/>
  <c r="P69"/>
  <c r="R74"/>
  <c r="P75"/>
  <c r="Q76"/>
  <c r="R76" s="1"/>
  <c r="Z8"/>
  <c r="X9"/>
  <c r="Z10"/>
  <c r="X11"/>
  <c r="Z12"/>
  <c r="X13"/>
  <c r="Z14"/>
  <c r="X15"/>
  <c r="Z16"/>
  <c r="X17"/>
  <c r="Z18"/>
  <c r="X19"/>
  <c r="Z20"/>
  <c r="X21"/>
  <c r="Z22"/>
  <c r="X23"/>
  <c r="Z24"/>
  <c r="X25"/>
  <c r="Z26"/>
  <c r="X27"/>
  <c r="Z28"/>
  <c r="X29"/>
  <c r="Z30"/>
  <c r="X31"/>
  <c r="Z32"/>
  <c r="X33"/>
  <c r="Z34"/>
  <c r="X35"/>
  <c r="Z36"/>
  <c r="X37"/>
  <c r="Z38"/>
  <c r="X39"/>
  <c r="Z40"/>
  <c r="X41"/>
  <c r="Z42"/>
  <c r="X43"/>
  <c r="Z44"/>
  <c r="X45"/>
  <c r="Z46"/>
  <c r="X47"/>
  <c r="Z48"/>
  <c r="X49"/>
  <c r="Z50"/>
  <c r="X51"/>
  <c r="Z52"/>
  <c r="X53"/>
  <c r="X57"/>
  <c r="Y59"/>
  <c r="Z59" s="1"/>
  <c r="Y60"/>
  <c r="X63"/>
  <c r="Y9"/>
  <c r="Z9" s="1"/>
  <c r="Y11"/>
  <c r="Z11" s="1"/>
  <c r="Y13"/>
  <c r="Z13" s="1"/>
  <c r="Y15"/>
  <c r="Z15" s="1"/>
  <c r="Y17"/>
  <c r="Z17" s="1"/>
  <c r="Y19"/>
  <c r="Z19" s="1"/>
  <c r="Y21"/>
  <c r="Z21" s="1"/>
  <c r="Y23"/>
  <c r="Z23" s="1"/>
  <c r="Y25"/>
  <c r="Z25" s="1"/>
  <c r="Y27"/>
  <c r="Z27" s="1"/>
  <c r="Y29"/>
  <c r="Z29" s="1"/>
  <c r="Y31"/>
  <c r="Z31" s="1"/>
  <c r="Y33"/>
  <c r="Z33" s="1"/>
  <c r="Y35"/>
  <c r="Z35" s="1"/>
  <c r="Y37"/>
  <c r="Z37" s="1"/>
  <c r="Y39"/>
  <c r="Z39" s="1"/>
  <c r="Y41"/>
  <c r="Z41" s="1"/>
  <c r="Y43"/>
  <c r="Z43" s="1"/>
  <c r="Y45"/>
  <c r="Z45" s="1"/>
  <c r="Y47"/>
  <c r="Z47" s="1"/>
  <c r="AA47" s="1"/>
  <c r="Y49"/>
  <c r="Z49" s="1"/>
  <c r="AA49" s="1"/>
  <c r="Y51"/>
  <c r="Z51" s="1"/>
  <c r="Y53"/>
  <c r="Z53" s="1"/>
  <c r="Y70"/>
  <c r="Y72"/>
  <c r="Z72" s="1"/>
  <c r="Z74"/>
  <c r="X75"/>
  <c r="Z76"/>
  <c r="Y56"/>
  <c r="Z56" s="1"/>
  <c r="Y66"/>
  <c r="Z66" s="1"/>
  <c r="Y68"/>
  <c r="Z68" s="1"/>
  <c r="Z70"/>
  <c r="X71"/>
  <c r="I8" i="32"/>
  <c r="J8" s="1"/>
  <c r="AA8" s="1"/>
  <c r="I28"/>
  <c r="I36"/>
  <c r="J60"/>
  <c r="AA60" s="1"/>
  <c r="AB60" s="1"/>
  <c r="J62"/>
  <c r="AA62" s="1"/>
  <c r="J24"/>
  <c r="H33"/>
  <c r="H45"/>
  <c r="H48"/>
  <c r="I50"/>
  <c r="J50" s="1"/>
  <c r="H56"/>
  <c r="I48"/>
  <c r="J48" s="1"/>
  <c r="AA48" s="1"/>
  <c r="I56"/>
  <c r="J56" s="1"/>
  <c r="H60"/>
  <c r="H62"/>
  <c r="J64"/>
  <c r="AA64" s="1"/>
  <c r="AB64" s="1"/>
  <c r="I24"/>
  <c r="H25"/>
  <c r="I35"/>
  <c r="J35" s="1"/>
  <c r="AA35" s="1"/>
  <c r="J45"/>
  <c r="J47"/>
  <c r="I52"/>
  <c r="J52" s="1"/>
  <c r="H64"/>
  <c r="I68"/>
  <c r="J68" s="1"/>
  <c r="AA68" s="1"/>
  <c r="I74"/>
  <c r="J74" s="1"/>
  <c r="AA74" s="1"/>
  <c r="H76"/>
  <c r="I76"/>
  <c r="J76" s="1"/>
  <c r="AA76" s="1"/>
  <c r="Q42"/>
  <c r="R42" s="1"/>
  <c r="R45"/>
  <c r="R48"/>
  <c r="Q64"/>
  <c r="R64" s="1"/>
  <c r="Q66"/>
  <c r="R66" s="1"/>
  <c r="Q19"/>
  <c r="R19" s="1"/>
  <c r="Q30"/>
  <c r="R30" s="1"/>
  <c r="Q37"/>
  <c r="R37" s="1"/>
  <c r="AA37" s="1"/>
  <c r="AC37" s="1"/>
  <c r="P41"/>
  <c r="P48"/>
  <c r="P52"/>
  <c r="P54"/>
  <c r="P68"/>
  <c r="P70"/>
  <c r="P74"/>
  <c r="Q15"/>
  <c r="R15" s="1"/>
  <c r="Q26"/>
  <c r="R26" s="1"/>
  <c r="Q34"/>
  <c r="R34" s="1"/>
  <c r="P35"/>
  <c r="Q38"/>
  <c r="R38" s="1"/>
  <c r="P45"/>
  <c r="Y24"/>
  <c r="X25"/>
  <c r="Z28"/>
  <c r="X29"/>
  <c r="X40"/>
  <c r="X44"/>
  <c r="Z50"/>
  <c r="Z52"/>
  <c r="X54"/>
  <c r="Z56"/>
  <c r="X58"/>
  <c r="Z60"/>
  <c r="X62"/>
  <c r="Z64"/>
  <c r="X66"/>
  <c r="Z68"/>
  <c r="X70"/>
  <c r="X74"/>
  <c r="Y25"/>
  <c r="Z25" s="1"/>
  <c r="Y40"/>
  <c r="Z40" s="1"/>
  <c r="Y44"/>
  <c r="Z44" s="1"/>
  <c r="Y54"/>
  <c r="Z54" s="1"/>
  <c r="Y58"/>
  <c r="Z58" s="1"/>
  <c r="AC60"/>
  <c r="Y62"/>
  <c r="Z62" s="1"/>
  <c r="Y66"/>
  <c r="Z66" s="1"/>
  <c r="Y70"/>
  <c r="Z70" s="1"/>
  <c r="AB72"/>
  <c r="AC72"/>
  <c r="Y74"/>
  <c r="Z74" s="1"/>
  <c r="X76"/>
  <c r="Y32"/>
  <c r="X33"/>
  <c r="Z36"/>
  <c r="AB40"/>
  <c r="AC40"/>
  <c r="AB46"/>
  <c r="X49"/>
  <c r="Y76"/>
  <c r="Z76" s="1"/>
  <c r="AB58"/>
  <c r="AC58"/>
  <c r="AB62"/>
  <c r="AC62"/>
  <c r="AB66"/>
  <c r="AC66"/>
  <c r="AB70"/>
  <c r="AC70"/>
  <c r="J21" i="31"/>
  <c r="AA21" s="1"/>
  <c r="AC21" s="1"/>
  <c r="J49"/>
  <c r="AA49" s="1"/>
  <c r="AC49" s="1"/>
  <c r="H9"/>
  <c r="I15"/>
  <c r="H21"/>
  <c r="J46"/>
  <c r="AA46" s="1"/>
  <c r="AC46" s="1"/>
  <c r="H49"/>
  <c r="H51"/>
  <c r="I55"/>
  <c r="I60"/>
  <c r="I62"/>
  <c r="J74"/>
  <c r="AA74" s="1"/>
  <c r="AC74" s="1"/>
  <c r="I9"/>
  <c r="I51"/>
  <c r="J60"/>
  <c r="AA60" s="1"/>
  <c r="AC60" s="1"/>
  <c r="J62"/>
  <c r="AA62" s="1"/>
  <c r="AC62" s="1"/>
  <c r="H25"/>
  <c r="H33"/>
  <c r="H41"/>
  <c r="H47"/>
  <c r="J48"/>
  <c r="H63"/>
  <c r="I64"/>
  <c r="H65"/>
  <c r="H67"/>
  <c r="I68"/>
  <c r="H73"/>
  <c r="J76"/>
  <c r="AA76" s="1"/>
  <c r="AC76" s="1"/>
  <c r="H10"/>
  <c r="H13"/>
  <c r="H19"/>
  <c r="J20"/>
  <c r="AA20" s="1"/>
  <c r="AC20" s="1"/>
  <c r="J10"/>
  <c r="AA10" s="1"/>
  <c r="AC10" s="1"/>
  <c r="H11"/>
  <c r="I13"/>
  <c r="I19"/>
  <c r="I25"/>
  <c r="H27"/>
  <c r="I33"/>
  <c r="H35"/>
  <c r="I41"/>
  <c r="H43"/>
  <c r="I47"/>
  <c r="J50"/>
  <c r="H53"/>
  <c r="J64"/>
  <c r="AA64" s="1"/>
  <c r="AC64" s="1"/>
  <c r="J68"/>
  <c r="AA68" s="1"/>
  <c r="AC68" s="1"/>
  <c r="I70"/>
  <c r="H71"/>
  <c r="I72"/>
  <c r="H75"/>
  <c r="J70"/>
  <c r="AA70" s="1"/>
  <c r="AC70" s="1"/>
  <c r="J72"/>
  <c r="AA72" s="1"/>
  <c r="AC72" s="1"/>
  <c r="R8"/>
  <c r="Q11"/>
  <c r="P13"/>
  <c r="P16"/>
  <c r="P19"/>
  <c r="P31"/>
  <c r="P39"/>
  <c r="Q60"/>
  <c r="Q64"/>
  <c r="P69"/>
  <c r="Q70"/>
  <c r="P73"/>
  <c r="Q74"/>
  <c r="P75"/>
  <c r="Q76"/>
  <c r="R16"/>
  <c r="Q19"/>
  <c r="R60"/>
  <c r="R64"/>
  <c r="R70"/>
  <c r="R74"/>
  <c r="R76"/>
  <c r="AB15"/>
  <c r="AC15"/>
  <c r="AB23"/>
  <c r="AC23"/>
  <c r="X11"/>
  <c r="X14"/>
  <c r="X15"/>
  <c r="X19"/>
  <c r="X22"/>
  <c r="X23"/>
  <c r="AB25"/>
  <c r="AC25"/>
  <c r="AB33"/>
  <c r="AC33"/>
  <c r="Z44"/>
  <c r="Z46"/>
  <c r="Z48"/>
  <c r="Z50"/>
  <c r="Z52"/>
  <c r="AA52" s="1"/>
  <c r="Y53"/>
  <c r="Z56"/>
  <c r="X61"/>
  <c r="Y66"/>
  <c r="X69"/>
  <c r="Y74"/>
  <c r="Y11"/>
  <c r="Z14"/>
  <c r="Y15"/>
  <c r="Y19"/>
  <c r="Z22"/>
  <c r="Y23"/>
  <c r="Z66"/>
  <c r="Z74"/>
  <c r="Z8"/>
  <c r="AB13"/>
  <c r="Z16"/>
  <c r="AB21"/>
  <c r="Z24"/>
  <c r="AB29"/>
  <c r="AC29"/>
  <c r="AB53"/>
  <c r="AC53"/>
  <c r="Y58"/>
  <c r="Y62"/>
  <c r="Z64"/>
  <c r="X65"/>
  <c r="Y70"/>
  <c r="X73"/>
  <c r="Y76"/>
  <c r="I8" i="30"/>
  <c r="H25"/>
  <c r="H31"/>
  <c r="H33"/>
  <c r="H39"/>
  <c r="H41"/>
  <c r="H47"/>
  <c r="H49"/>
  <c r="H57"/>
  <c r="J70"/>
  <c r="AA70" s="1"/>
  <c r="AC70" s="1"/>
  <c r="I39"/>
  <c r="J39" s="1"/>
  <c r="AA39" s="1"/>
  <c r="I41"/>
  <c r="J41" s="1"/>
  <c r="AA41" s="1"/>
  <c r="I57"/>
  <c r="J57" s="1"/>
  <c r="I25"/>
  <c r="J25" s="1"/>
  <c r="I33"/>
  <c r="J33" s="1"/>
  <c r="AA33" s="1"/>
  <c r="I49"/>
  <c r="J49" s="1"/>
  <c r="H20"/>
  <c r="H24"/>
  <c r="I51"/>
  <c r="J51" s="1"/>
  <c r="AA51" s="1"/>
  <c r="H67"/>
  <c r="I72"/>
  <c r="J72" s="1"/>
  <c r="AA72" s="1"/>
  <c r="AC72" s="1"/>
  <c r="H75"/>
  <c r="J19"/>
  <c r="AA19" s="1"/>
  <c r="AC19" s="1"/>
  <c r="J21"/>
  <c r="AA21" s="1"/>
  <c r="AC21" s="1"/>
  <c r="J23"/>
  <c r="AA23" s="1"/>
  <c r="AC23" s="1"/>
  <c r="J27"/>
  <c r="AA27" s="1"/>
  <c r="AB27" s="1"/>
  <c r="J29"/>
  <c r="AA29" s="1"/>
  <c r="AB29" s="1"/>
  <c r="J37"/>
  <c r="AA37" s="1"/>
  <c r="AB37" s="1"/>
  <c r="J43"/>
  <c r="AA43" s="1"/>
  <c r="AB43" s="1"/>
  <c r="J45"/>
  <c r="AA45" s="1"/>
  <c r="AB45" s="1"/>
  <c r="J53"/>
  <c r="AA53" s="1"/>
  <c r="AB53" s="1"/>
  <c r="H69"/>
  <c r="H71"/>
  <c r="I14"/>
  <c r="H16"/>
  <c r="I17"/>
  <c r="J17" s="1"/>
  <c r="AA17" s="1"/>
  <c r="H19"/>
  <c r="J20"/>
  <c r="AA20" s="1"/>
  <c r="AC20" s="1"/>
  <c r="H21"/>
  <c r="H23"/>
  <c r="H27"/>
  <c r="H29"/>
  <c r="I31"/>
  <c r="J31" s="1"/>
  <c r="AA31" s="1"/>
  <c r="H37"/>
  <c r="H43"/>
  <c r="H45"/>
  <c r="I47"/>
  <c r="J47" s="1"/>
  <c r="AA47" s="1"/>
  <c r="H53"/>
  <c r="H61"/>
  <c r="H63"/>
  <c r="J64"/>
  <c r="AA64" s="1"/>
  <c r="AC64" s="1"/>
  <c r="H65"/>
  <c r="I66"/>
  <c r="I68"/>
  <c r="J74"/>
  <c r="AA74" s="1"/>
  <c r="AC74" s="1"/>
  <c r="I61"/>
  <c r="J61" s="1"/>
  <c r="AA61" s="1"/>
  <c r="J66"/>
  <c r="AA66" s="1"/>
  <c r="AC66" s="1"/>
  <c r="J68"/>
  <c r="AA68" s="1"/>
  <c r="AC68" s="1"/>
  <c r="I76"/>
  <c r="J76" s="1"/>
  <c r="AA76" s="1"/>
  <c r="Q10"/>
  <c r="R10" s="1"/>
  <c r="P21"/>
  <c r="P25"/>
  <c r="P35"/>
  <c r="P37"/>
  <c r="Q12"/>
  <c r="R12" s="1"/>
  <c r="Q14"/>
  <c r="R14" s="1"/>
  <c r="P19"/>
  <c r="R20"/>
  <c r="Q21"/>
  <c r="R21" s="1"/>
  <c r="Q25"/>
  <c r="R25" s="1"/>
  <c r="P31"/>
  <c r="P33"/>
  <c r="P47"/>
  <c r="P49"/>
  <c r="Q51"/>
  <c r="R51" s="1"/>
  <c r="Q53"/>
  <c r="R53" s="1"/>
  <c r="P61"/>
  <c r="R68"/>
  <c r="Q70"/>
  <c r="P75"/>
  <c r="Q76"/>
  <c r="R70"/>
  <c r="R76"/>
  <c r="Q8"/>
  <c r="R8" s="1"/>
  <c r="P67"/>
  <c r="Q68"/>
  <c r="P69"/>
  <c r="Q74"/>
  <c r="R74" s="1"/>
  <c r="Y17"/>
  <c r="Z24"/>
  <c r="Y29"/>
  <c r="Y33"/>
  <c r="Y37"/>
  <c r="Y41"/>
  <c r="Y45"/>
  <c r="Y49"/>
  <c r="Y53"/>
  <c r="Z56"/>
  <c r="Y59"/>
  <c r="Y61"/>
  <c r="Z64"/>
  <c r="Z72"/>
  <c r="Y12"/>
  <c r="Z17"/>
  <c r="Z18"/>
  <c r="X21"/>
  <c r="X23"/>
  <c r="X27"/>
  <c r="Z29"/>
  <c r="X31"/>
  <c r="Z33"/>
  <c r="X35"/>
  <c r="Z37"/>
  <c r="X39"/>
  <c r="Z41"/>
  <c r="X43"/>
  <c r="Z45"/>
  <c r="X47"/>
  <c r="Z49"/>
  <c r="X51"/>
  <c r="X63"/>
  <c r="Y68"/>
  <c r="X71"/>
  <c r="Y76"/>
  <c r="AC29"/>
  <c r="AC53"/>
  <c r="Z68"/>
  <c r="Z76"/>
  <c r="Y8"/>
  <c r="Z16"/>
  <c r="AB19"/>
  <c r="X24"/>
  <c r="X53"/>
  <c r="Z54"/>
  <c r="Y56"/>
  <c r="X59"/>
  <c r="X61"/>
  <c r="Y64"/>
  <c r="Z66"/>
  <c r="X67"/>
  <c r="Y72"/>
  <c r="Z74"/>
  <c r="X75"/>
  <c r="J8" i="29"/>
  <c r="AA8" s="1"/>
  <c r="AC8" s="1"/>
  <c r="I15"/>
  <c r="J15" s="1"/>
  <c r="AA15" s="1"/>
  <c r="H22"/>
  <c r="H25"/>
  <c r="H26"/>
  <c r="J40"/>
  <c r="AA40" s="1"/>
  <c r="AC40" s="1"/>
  <c r="I41"/>
  <c r="J41" s="1"/>
  <c r="I49"/>
  <c r="J49" s="1"/>
  <c r="I53"/>
  <c r="J53" s="1"/>
  <c r="H57"/>
  <c r="J60"/>
  <c r="AA60" s="1"/>
  <c r="AC60" s="1"/>
  <c r="I25"/>
  <c r="J25" s="1"/>
  <c r="AA25" s="1"/>
  <c r="J26"/>
  <c r="AA26" s="1"/>
  <c r="AC26" s="1"/>
  <c r="I57"/>
  <c r="J57" s="1"/>
  <c r="H67"/>
  <c r="I76"/>
  <c r="J11"/>
  <c r="AA11" s="1"/>
  <c r="AC11" s="1"/>
  <c r="J19"/>
  <c r="AA19" s="1"/>
  <c r="AC19" s="1"/>
  <c r="J27"/>
  <c r="AA27" s="1"/>
  <c r="AC27" s="1"/>
  <c r="H29"/>
  <c r="H35"/>
  <c r="H36"/>
  <c r="J42"/>
  <c r="AA42" s="1"/>
  <c r="AC42" s="1"/>
  <c r="H47"/>
  <c r="I66"/>
  <c r="I68"/>
  <c r="J68" s="1"/>
  <c r="AA68" s="1"/>
  <c r="H11"/>
  <c r="H12"/>
  <c r="I13"/>
  <c r="J13" s="1"/>
  <c r="AA13" s="1"/>
  <c r="J14"/>
  <c r="AA14" s="1"/>
  <c r="AC14" s="1"/>
  <c r="H19"/>
  <c r="H20"/>
  <c r="I21"/>
  <c r="J21" s="1"/>
  <c r="AA21" s="1"/>
  <c r="J22"/>
  <c r="AA22" s="1"/>
  <c r="AC22" s="1"/>
  <c r="H27"/>
  <c r="H28"/>
  <c r="I29"/>
  <c r="J29" s="1"/>
  <c r="AA29" s="1"/>
  <c r="J30"/>
  <c r="AA30" s="1"/>
  <c r="AC30" s="1"/>
  <c r="I31"/>
  <c r="J31" s="1"/>
  <c r="H34"/>
  <c r="I35"/>
  <c r="J35" s="1"/>
  <c r="AA35" s="1"/>
  <c r="J36"/>
  <c r="AA36" s="1"/>
  <c r="AC36" s="1"/>
  <c r="J44"/>
  <c r="AA44" s="1"/>
  <c r="AC44" s="1"/>
  <c r="I47"/>
  <c r="J47" s="1"/>
  <c r="AA47" s="1"/>
  <c r="J48"/>
  <c r="H51"/>
  <c r="H55"/>
  <c r="I58"/>
  <c r="H65"/>
  <c r="J66"/>
  <c r="AA66" s="1"/>
  <c r="AC66" s="1"/>
  <c r="J74"/>
  <c r="AA74" s="1"/>
  <c r="AC74" s="1"/>
  <c r="H75"/>
  <c r="J76"/>
  <c r="AA76" s="1"/>
  <c r="AC76" s="1"/>
  <c r="J12"/>
  <c r="AA12" s="1"/>
  <c r="AC12" s="1"/>
  <c r="J20"/>
  <c r="AA20" s="1"/>
  <c r="AC20" s="1"/>
  <c r="J28"/>
  <c r="AA28" s="1"/>
  <c r="AC28" s="1"/>
  <c r="J34"/>
  <c r="AA34" s="1"/>
  <c r="AC34" s="1"/>
  <c r="I51"/>
  <c r="J51" s="1"/>
  <c r="AA51" s="1"/>
  <c r="H53"/>
  <c r="I55"/>
  <c r="J55" s="1"/>
  <c r="J58"/>
  <c r="I62"/>
  <c r="J62" s="1"/>
  <c r="AA62" s="1"/>
  <c r="AC62" s="1"/>
  <c r="H69"/>
  <c r="I70"/>
  <c r="J70" s="1"/>
  <c r="AA70" s="1"/>
  <c r="AC70" s="1"/>
  <c r="I72"/>
  <c r="J72" s="1"/>
  <c r="AA72" s="1"/>
  <c r="AC72" s="1"/>
  <c r="R33"/>
  <c r="R41"/>
  <c r="Q31"/>
  <c r="R31" s="1"/>
  <c r="P33"/>
  <c r="P34"/>
  <c r="Q39"/>
  <c r="R39" s="1"/>
  <c r="P41"/>
  <c r="P45"/>
  <c r="P57"/>
  <c r="Q58"/>
  <c r="R58" s="1"/>
  <c r="R66"/>
  <c r="P67"/>
  <c r="R70"/>
  <c r="P71"/>
  <c r="R74"/>
  <c r="P75"/>
  <c r="P8"/>
  <c r="P10"/>
  <c r="P12"/>
  <c r="P14"/>
  <c r="P16"/>
  <c r="P18"/>
  <c r="P20"/>
  <c r="P22"/>
  <c r="P24"/>
  <c r="P26"/>
  <c r="P28"/>
  <c r="P36"/>
  <c r="P59"/>
  <c r="Q60"/>
  <c r="R60" s="1"/>
  <c r="Q76"/>
  <c r="R76" s="1"/>
  <c r="X8"/>
  <c r="X10"/>
  <c r="X12"/>
  <c r="X14"/>
  <c r="X16"/>
  <c r="X18"/>
  <c r="X20"/>
  <c r="X22"/>
  <c r="X24"/>
  <c r="X26"/>
  <c r="X28"/>
  <c r="X30"/>
  <c r="X32"/>
  <c r="X34"/>
  <c r="X36"/>
  <c r="X38"/>
  <c r="X40"/>
  <c r="X45"/>
  <c r="Z46"/>
  <c r="AA46" s="1"/>
  <c r="X49"/>
  <c r="Z50"/>
  <c r="AA50" s="1"/>
  <c r="X53"/>
  <c r="Y54"/>
  <c r="Y56"/>
  <c r="Z56" s="1"/>
  <c r="Y60"/>
  <c r="Y62"/>
  <c r="Z64"/>
  <c r="X65"/>
  <c r="Z72"/>
  <c r="Z8"/>
  <c r="X9"/>
  <c r="Z10"/>
  <c r="X11"/>
  <c r="Z12"/>
  <c r="X13"/>
  <c r="Z14"/>
  <c r="X15"/>
  <c r="Z16"/>
  <c r="X17"/>
  <c r="Z18"/>
  <c r="X19"/>
  <c r="Z20"/>
  <c r="X21"/>
  <c r="Z22"/>
  <c r="X23"/>
  <c r="Z24"/>
  <c r="X25"/>
  <c r="Z26"/>
  <c r="X27"/>
  <c r="Z28"/>
  <c r="Z30"/>
  <c r="Z32"/>
  <c r="Z34"/>
  <c r="Z36"/>
  <c r="Z38"/>
  <c r="Z40"/>
  <c r="Y45"/>
  <c r="Z45" s="1"/>
  <c r="Y49"/>
  <c r="Z49" s="1"/>
  <c r="Y53"/>
  <c r="Z53" s="1"/>
  <c r="Z54"/>
  <c r="Z60"/>
  <c r="X61"/>
  <c r="Z62"/>
  <c r="Z70"/>
  <c r="Z42"/>
  <c r="Z44"/>
  <c r="X47"/>
  <c r="Z48"/>
  <c r="X51"/>
  <c r="Z68"/>
  <c r="Z76"/>
  <c r="Z66"/>
  <c r="Z74"/>
  <c r="I26" i="28"/>
  <c r="H27"/>
  <c r="J38"/>
  <c r="AA38" s="1"/>
  <c r="AB38" s="1"/>
  <c r="I44"/>
  <c r="I46"/>
  <c r="J54"/>
  <c r="J56"/>
  <c r="AA56" s="1"/>
  <c r="AB56" s="1"/>
  <c r="J26"/>
  <c r="J44"/>
  <c r="AA44" s="1"/>
  <c r="AB44" s="1"/>
  <c r="H8"/>
  <c r="H9"/>
  <c r="I22"/>
  <c r="I36"/>
  <c r="J40"/>
  <c r="I42"/>
  <c r="J46"/>
  <c r="I52"/>
  <c r="I60"/>
  <c r="I62"/>
  <c r="J66"/>
  <c r="AA66" s="1"/>
  <c r="AC66" s="1"/>
  <c r="I70"/>
  <c r="I72"/>
  <c r="J76"/>
  <c r="AA76" s="1"/>
  <c r="AB76" s="1"/>
  <c r="J8"/>
  <c r="AA8" s="1"/>
  <c r="AC8" s="1"/>
  <c r="I9"/>
  <c r="J9" s="1"/>
  <c r="AA9" s="1"/>
  <c r="J36"/>
  <c r="AA36" s="1"/>
  <c r="AC36" s="1"/>
  <c r="J42"/>
  <c r="J52"/>
  <c r="AA52" s="1"/>
  <c r="I58"/>
  <c r="J58" s="1"/>
  <c r="J60"/>
  <c r="AA60" s="1"/>
  <c r="AC60" s="1"/>
  <c r="J62"/>
  <c r="AA62" s="1"/>
  <c r="AB62" s="1"/>
  <c r="I68"/>
  <c r="J68" s="1"/>
  <c r="AA68" s="1"/>
  <c r="J70"/>
  <c r="AA70" s="1"/>
  <c r="J72"/>
  <c r="AA72" s="1"/>
  <c r="AC72" s="1"/>
  <c r="I74"/>
  <c r="J74" s="1"/>
  <c r="AA74" s="1"/>
  <c r="AC74" s="1"/>
  <c r="Q19"/>
  <c r="R19" s="1"/>
  <c r="Q20"/>
  <c r="R20" s="1"/>
  <c r="P21"/>
  <c r="Q34"/>
  <c r="R34" s="1"/>
  <c r="P37"/>
  <c r="P39"/>
  <c r="Q40"/>
  <c r="R40" s="1"/>
  <c r="Q50"/>
  <c r="R50" s="1"/>
  <c r="Q70"/>
  <c r="R70" s="1"/>
  <c r="R12"/>
  <c r="Q15"/>
  <c r="R15" s="1"/>
  <c r="Q42"/>
  <c r="R42" s="1"/>
  <c r="P45"/>
  <c r="P47"/>
  <c r="Q48"/>
  <c r="R48" s="1"/>
  <c r="R56"/>
  <c r="R58"/>
  <c r="R60"/>
  <c r="Q62"/>
  <c r="R62" s="1"/>
  <c r="Q66"/>
  <c r="R66" s="1"/>
  <c r="Q74"/>
  <c r="R74" s="1"/>
  <c r="Y46"/>
  <c r="Z46" s="1"/>
  <c r="Y50"/>
  <c r="Z50" s="1"/>
  <c r="AA50" s="1"/>
  <c r="X55"/>
  <c r="Y62"/>
  <c r="Y64"/>
  <c r="Z64" s="1"/>
  <c r="Y72"/>
  <c r="X19"/>
  <c r="Y34"/>
  <c r="Z34" s="1"/>
  <c r="Y38"/>
  <c r="Z38" s="1"/>
  <c r="Y42"/>
  <c r="X8"/>
  <c r="X11"/>
  <c r="Y19"/>
  <c r="Z19" s="1"/>
  <c r="Y22"/>
  <c r="Z42"/>
  <c r="Y55"/>
  <c r="Z55" s="1"/>
  <c r="Z62"/>
  <c r="AB70"/>
  <c r="AC70"/>
  <c r="Y70"/>
  <c r="Z70" s="1"/>
  <c r="Z72"/>
  <c r="Z8"/>
  <c r="Y11"/>
  <c r="Z11" s="1"/>
  <c r="Z22"/>
  <c r="AB48"/>
  <c r="AC48"/>
  <c r="AB52"/>
  <c r="AC52"/>
  <c r="AC76"/>
  <c r="J13" i="27"/>
  <c r="AA13" s="1"/>
  <c r="AB13" s="1"/>
  <c r="H49"/>
  <c r="H50"/>
  <c r="H54"/>
  <c r="H66"/>
  <c r="H68"/>
  <c r="J49"/>
  <c r="I50"/>
  <c r="J50" s="1"/>
  <c r="AA50" s="1"/>
  <c r="I54"/>
  <c r="J54" s="1"/>
  <c r="AA54" s="1"/>
  <c r="I66"/>
  <c r="J66" s="1"/>
  <c r="AA66" s="1"/>
  <c r="I68"/>
  <c r="J68" s="1"/>
  <c r="AA68" s="1"/>
  <c r="J9"/>
  <c r="AA9" s="1"/>
  <c r="AB9" s="1"/>
  <c r="I17"/>
  <c r="J17" s="1"/>
  <c r="AA17" s="1"/>
  <c r="J23"/>
  <c r="AA23" s="1"/>
  <c r="H25"/>
  <c r="H31"/>
  <c r="I33"/>
  <c r="J33" s="1"/>
  <c r="AA33" s="1"/>
  <c r="J39"/>
  <c r="AA39" s="1"/>
  <c r="AC39" s="1"/>
  <c r="H41"/>
  <c r="H51"/>
  <c r="H55"/>
  <c r="I58"/>
  <c r="J58" s="1"/>
  <c r="J72"/>
  <c r="AA72" s="1"/>
  <c r="AC72" s="1"/>
  <c r="H73"/>
  <c r="H74"/>
  <c r="H43"/>
  <c r="H46"/>
  <c r="H48"/>
  <c r="H53"/>
  <c r="H62"/>
  <c r="H63"/>
  <c r="H64"/>
  <c r="H9"/>
  <c r="I11"/>
  <c r="J11" s="1"/>
  <c r="AA11" s="1"/>
  <c r="H13"/>
  <c r="I15"/>
  <c r="J15" s="1"/>
  <c r="AA15" s="1"/>
  <c r="H23"/>
  <c r="I27"/>
  <c r="J27" s="1"/>
  <c r="H39"/>
  <c r="I43"/>
  <c r="J43" s="1"/>
  <c r="AA43" s="1"/>
  <c r="I46"/>
  <c r="J46" s="1"/>
  <c r="AA46" s="1"/>
  <c r="I48"/>
  <c r="J48" s="1"/>
  <c r="AA48" s="1"/>
  <c r="H52"/>
  <c r="H56"/>
  <c r="H59"/>
  <c r="H60"/>
  <c r="H61"/>
  <c r="I62"/>
  <c r="J62" s="1"/>
  <c r="AA62" s="1"/>
  <c r="I64"/>
  <c r="J64" s="1"/>
  <c r="AA64" s="1"/>
  <c r="H72"/>
  <c r="H75"/>
  <c r="I76"/>
  <c r="H11"/>
  <c r="H15"/>
  <c r="H27"/>
  <c r="J76"/>
  <c r="AA76" s="1"/>
  <c r="AC76" s="1"/>
  <c r="P8"/>
  <c r="P49"/>
  <c r="P43"/>
  <c r="P55"/>
  <c r="P58"/>
  <c r="P64"/>
  <c r="P9"/>
  <c r="P23"/>
  <c r="P25"/>
  <c r="Q27"/>
  <c r="R27" s="1"/>
  <c r="Q29"/>
  <c r="R29" s="1"/>
  <c r="AA29" s="1"/>
  <c r="P39"/>
  <c r="P41"/>
  <c r="R49"/>
  <c r="P54"/>
  <c r="Q58"/>
  <c r="R58" s="1"/>
  <c r="P60"/>
  <c r="P61"/>
  <c r="Q64"/>
  <c r="R64" s="1"/>
  <c r="P67"/>
  <c r="P70"/>
  <c r="Q74"/>
  <c r="R74" s="1"/>
  <c r="Q76"/>
  <c r="P65"/>
  <c r="P71"/>
  <c r="P74"/>
  <c r="P76"/>
  <c r="AB19"/>
  <c r="AC19"/>
  <c r="Y21"/>
  <c r="Y25"/>
  <c r="Y29"/>
  <c r="Z29" s="1"/>
  <c r="AB35"/>
  <c r="AC35"/>
  <c r="Y37"/>
  <c r="Z37" s="1"/>
  <c r="Y41"/>
  <c r="Y52"/>
  <c r="Z52" s="1"/>
  <c r="AA52" s="1"/>
  <c r="Z9"/>
  <c r="Z11"/>
  <c r="Z17"/>
  <c r="X19"/>
  <c r="Z21"/>
  <c r="X23"/>
  <c r="Z25"/>
  <c r="X27"/>
  <c r="X31"/>
  <c r="Z33"/>
  <c r="X35"/>
  <c r="X39"/>
  <c r="Z41"/>
  <c r="X43"/>
  <c r="X47"/>
  <c r="X48"/>
  <c r="X50"/>
  <c r="X53"/>
  <c r="Z76"/>
  <c r="AB21"/>
  <c r="AC21"/>
  <c r="X9"/>
  <c r="X11"/>
  <c r="X17"/>
  <c r="X33"/>
  <c r="Z45"/>
  <c r="X76"/>
  <c r="AB41"/>
  <c r="AC41"/>
  <c r="AB23"/>
  <c r="AC23"/>
  <c r="AB31"/>
  <c r="AC31"/>
  <c r="J12" i="26"/>
  <c r="AA12" s="1"/>
  <c r="AC12" s="1"/>
  <c r="J10"/>
  <c r="AA10" s="1"/>
  <c r="AC10" s="1"/>
  <c r="I12"/>
  <c r="J22"/>
  <c r="AA22" s="1"/>
  <c r="AC22" s="1"/>
  <c r="H55"/>
  <c r="J8"/>
  <c r="AA8" s="1"/>
  <c r="AC8" s="1"/>
  <c r="I10"/>
  <c r="I16"/>
  <c r="J20"/>
  <c r="AA20" s="1"/>
  <c r="AC20" s="1"/>
  <c r="I22"/>
  <c r="I46"/>
  <c r="I48"/>
  <c r="I52"/>
  <c r="I56"/>
  <c r="I60"/>
  <c r="J64"/>
  <c r="AA64" s="1"/>
  <c r="AC64" s="1"/>
  <c r="I66"/>
  <c r="I68"/>
  <c r="J70"/>
  <c r="AA70" s="1"/>
  <c r="AC70" s="1"/>
  <c r="J72"/>
  <c r="AA72" s="1"/>
  <c r="AC72" s="1"/>
  <c r="I76"/>
  <c r="J76"/>
  <c r="AA76" s="1"/>
  <c r="AC76" s="1"/>
  <c r="I14"/>
  <c r="I18"/>
  <c r="J24"/>
  <c r="AA24" s="1"/>
  <c r="AC24" s="1"/>
  <c r="H45"/>
  <c r="H64"/>
  <c r="H70"/>
  <c r="H72"/>
  <c r="I8"/>
  <c r="J14"/>
  <c r="AA14" s="1"/>
  <c r="AC14" s="1"/>
  <c r="J18"/>
  <c r="AA18" s="1"/>
  <c r="AC18" s="1"/>
  <c r="I20"/>
  <c r="J45"/>
  <c r="AA45" s="1"/>
  <c r="AC45" s="1"/>
  <c r="Q12"/>
  <c r="R12" s="1"/>
  <c r="Q20"/>
  <c r="R20" s="1"/>
  <c r="P46"/>
  <c r="P52"/>
  <c r="P62"/>
  <c r="P64"/>
  <c r="Q8"/>
  <c r="R8" s="1"/>
  <c r="Q33"/>
  <c r="R33" s="1"/>
  <c r="Q46"/>
  <c r="P49"/>
  <c r="Q52"/>
  <c r="P53"/>
  <c r="P56"/>
  <c r="P58"/>
  <c r="P60"/>
  <c r="P74"/>
  <c r="P76"/>
  <c r="Q16"/>
  <c r="R16" s="1"/>
  <c r="Q25"/>
  <c r="R25" s="1"/>
  <c r="P55"/>
  <c r="Z8"/>
  <c r="Y14"/>
  <c r="Y22"/>
  <c r="X46"/>
  <c r="AB48"/>
  <c r="Z52"/>
  <c r="X53"/>
  <c r="X54"/>
  <c r="Z56"/>
  <c r="X58"/>
  <c r="Z60"/>
  <c r="X62"/>
  <c r="Z64"/>
  <c r="X66"/>
  <c r="Z68"/>
  <c r="X70"/>
  <c r="Z72"/>
  <c r="X74"/>
  <c r="Z76"/>
  <c r="Y10"/>
  <c r="Z12"/>
  <c r="Y18"/>
  <c r="Z20"/>
  <c r="AB46"/>
  <c r="AC46"/>
  <c r="AB50"/>
  <c r="AC50"/>
  <c r="X52"/>
  <c r="X55"/>
  <c r="X56"/>
  <c r="X60"/>
  <c r="X64"/>
  <c r="X68"/>
  <c r="X72"/>
  <c r="Z10"/>
  <c r="Z18"/>
  <c r="H8" i="25"/>
  <c r="J11"/>
  <c r="AA11" s="1"/>
  <c r="AC11" s="1"/>
  <c r="J17"/>
  <c r="AA17" s="1"/>
  <c r="AC17" s="1"/>
  <c r="H19"/>
  <c r="I20"/>
  <c r="J20" s="1"/>
  <c r="AA20" s="1"/>
  <c r="H50"/>
  <c r="H52"/>
  <c r="I70"/>
  <c r="I76"/>
  <c r="I8"/>
  <c r="J8" s="1"/>
  <c r="AA8" s="1"/>
  <c r="J19"/>
  <c r="AA19" s="1"/>
  <c r="AC19" s="1"/>
  <c r="H28"/>
  <c r="H34"/>
  <c r="H35"/>
  <c r="H44"/>
  <c r="J49"/>
  <c r="I50"/>
  <c r="J50" s="1"/>
  <c r="I52"/>
  <c r="J52" s="1"/>
  <c r="H66"/>
  <c r="H68"/>
  <c r="J70"/>
  <c r="AA70" s="1"/>
  <c r="AC70" s="1"/>
  <c r="J35"/>
  <c r="AA35" s="1"/>
  <c r="AC35" s="1"/>
  <c r="I44"/>
  <c r="J44" s="1"/>
  <c r="AA44" s="1"/>
  <c r="I12"/>
  <c r="J12" s="1"/>
  <c r="AA12" s="1"/>
  <c r="I14"/>
  <c r="J14" s="1"/>
  <c r="AA14" s="1"/>
  <c r="I16"/>
  <c r="J16" s="1"/>
  <c r="AA16" s="1"/>
  <c r="AC16" s="1"/>
  <c r="I18"/>
  <c r="J18" s="1"/>
  <c r="AA18" s="1"/>
  <c r="AC18" s="1"/>
  <c r="J22"/>
  <c r="AA22" s="1"/>
  <c r="AC22" s="1"/>
  <c r="I24"/>
  <c r="J24" s="1"/>
  <c r="AA24" s="1"/>
  <c r="AC24" s="1"/>
  <c r="J26"/>
  <c r="I30"/>
  <c r="J30" s="1"/>
  <c r="AA30" s="1"/>
  <c r="AC30" s="1"/>
  <c r="J32"/>
  <c r="AA32" s="1"/>
  <c r="AC32" s="1"/>
  <c r="I36"/>
  <c r="J36" s="1"/>
  <c r="I38"/>
  <c r="J38" s="1"/>
  <c r="AA38" s="1"/>
  <c r="AC38" s="1"/>
  <c r="I40"/>
  <c r="J40" s="1"/>
  <c r="AA40" s="1"/>
  <c r="I42"/>
  <c r="J42" s="1"/>
  <c r="I46"/>
  <c r="J46" s="1"/>
  <c r="AA46" s="1"/>
  <c r="AC46" s="1"/>
  <c r="J48"/>
  <c r="AA48" s="1"/>
  <c r="AC48" s="1"/>
  <c r="I54"/>
  <c r="J54" s="1"/>
  <c r="AA54" s="1"/>
  <c r="AC54" s="1"/>
  <c r="J56"/>
  <c r="I60"/>
  <c r="J60" s="1"/>
  <c r="AA60" s="1"/>
  <c r="AC60" s="1"/>
  <c r="I64"/>
  <c r="J64"/>
  <c r="AA64" s="1"/>
  <c r="AC64" s="1"/>
  <c r="J76"/>
  <c r="AA76" s="1"/>
  <c r="AC76" s="1"/>
  <c r="H10"/>
  <c r="H22"/>
  <c r="H26"/>
  <c r="H27"/>
  <c r="H32"/>
  <c r="H41"/>
  <c r="H43"/>
  <c r="H47"/>
  <c r="H48"/>
  <c r="H56"/>
  <c r="H72"/>
  <c r="J9"/>
  <c r="AA9" s="1"/>
  <c r="AC9" s="1"/>
  <c r="I10"/>
  <c r="J10" s="1"/>
  <c r="AA10" s="1"/>
  <c r="H12"/>
  <c r="H14"/>
  <c r="J27"/>
  <c r="AA27" s="1"/>
  <c r="AC27" s="1"/>
  <c r="J41"/>
  <c r="J43"/>
  <c r="AA43" s="1"/>
  <c r="AC43" s="1"/>
  <c r="J47"/>
  <c r="P12"/>
  <c r="R18"/>
  <c r="P22"/>
  <c r="R26"/>
  <c r="AB28"/>
  <c r="P33"/>
  <c r="R36"/>
  <c r="P38"/>
  <c r="P42"/>
  <c r="P45"/>
  <c r="R48"/>
  <c r="P62"/>
  <c r="P64"/>
  <c r="Q42"/>
  <c r="R42" s="1"/>
  <c r="R45"/>
  <c r="R33"/>
  <c r="AA33" s="1"/>
  <c r="P15"/>
  <c r="R41"/>
  <c r="Z37"/>
  <c r="Y38"/>
  <c r="Y50"/>
  <c r="Z50" s="1"/>
  <c r="Y52"/>
  <c r="Y56"/>
  <c r="Z56" s="1"/>
  <c r="Y60"/>
  <c r="Y64"/>
  <c r="Y68"/>
  <c r="Y72"/>
  <c r="Z16"/>
  <c r="Z18"/>
  <c r="X21"/>
  <c r="X22"/>
  <c r="X28"/>
  <c r="AB30"/>
  <c r="X31"/>
  <c r="X32"/>
  <c r="X34"/>
  <c r="Z38"/>
  <c r="Z45"/>
  <c r="AB48"/>
  <c r="Z52"/>
  <c r="X54"/>
  <c r="X58"/>
  <c r="Z60"/>
  <c r="X62"/>
  <c r="Z64"/>
  <c r="X66"/>
  <c r="Z68"/>
  <c r="X70"/>
  <c r="Z72"/>
  <c r="X74"/>
  <c r="Z76"/>
  <c r="Y22"/>
  <c r="Z22" s="1"/>
  <c r="AB38"/>
  <c r="Z21"/>
  <c r="Y10"/>
  <c r="Z10" s="1"/>
  <c r="Y14"/>
  <c r="Z14" s="1"/>
  <c r="X15"/>
  <c r="Z29"/>
  <c r="X37"/>
  <c r="Z39"/>
  <c r="I10" i="24"/>
  <c r="J10" s="1"/>
  <c r="AA10" s="1"/>
  <c r="AC10" s="1"/>
  <c r="J18"/>
  <c r="AA18" s="1"/>
  <c r="AB18" s="1"/>
  <c r="H19"/>
  <c r="H20"/>
  <c r="I32"/>
  <c r="J34"/>
  <c r="AA34" s="1"/>
  <c r="AC34" s="1"/>
  <c r="I38"/>
  <c r="J42"/>
  <c r="AA42" s="1"/>
  <c r="AC42" s="1"/>
  <c r="J44"/>
  <c r="AA44" s="1"/>
  <c r="I52"/>
  <c r="I68"/>
  <c r="I70"/>
  <c r="I8"/>
  <c r="J8" s="1"/>
  <c r="AA8" s="1"/>
  <c r="AC8" s="1"/>
  <c r="I20"/>
  <c r="J20" s="1"/>
  <c r="AA20" s="1"/>
  <c r="J32"/>
  <c r="AA32" s="1"/>
  <c r="J38"/>
  <c r="AA38" s="1"/>
  <c r="AC38" s="1"/>
  <c r="J52"/>
  <c r="AA52" s="1"/>
  <c r="AC52" s="1"/>
  <c r="I64"/>
  <c r="J64" s="1"/>
  <c r="AA64" s="1"/>
  <c r="AC64" s="1"/>
  <c r="H65"/>
  <c r="I66"/>
  <c r="J66" s="1"/>
  <c r="AA66" s="1"/>
  <c r="AC66" s="1"/>
  <c r="J68"/>
  <c r="AA68" s="1"/>
  <c r="AC68" s="1"/>
  <c r="J70"/>
  <c r="AA70" s="1"/>
  <c r="AC70" s="1"/>
  <c r="H18"/>
  <c r="J21"/>
  <c r="AA21" s="1"/>
  <c r="AC21" s="1"/>
  <c r="I22"/>
  <c r="I30"/>
  <c r="J30" s="1"/>
  <c r="AA30" s="1"/>
  <c r="H42"/>
  <c r="H44"/>
  <c r="H46"/>
  <c r="H48"/>
  <c r="I56"/>
  <c r="I12"/>
  <c r="J13"/>
  <c r="AA13" s="1"/>
  <c r="AC13" s="1"/>
  <c r="I14"/>
  <c r="J14" s="1"/>
  <c r="AA14" s="1"/>
  <c r="AC14" s="1"/>
  <c r="J15"/>
  <c r="AA15" s="1"/>
  <c r="AC15" s="1"/>
  <c r="J12"/>
  <c r="AA12" s="1"/>
  <c r="AC12" s="1"/>
  <c r="J22"/>
  <c r="AA22" s="1"/>
  <c r="AC22" s="1"/>
  <c r="J56"/>
  <c r="AA56" s="1"/>
  <c r="AB56" s="1"/>
  <c r="I62"/>
  <c r="J62" s="1"/>
  <c r="AA62" s="1"/>
  <c r="AC62" s="1"/>
  <c r="H73"/>
  <c r="J74"/>
  <c r="AA74" s="1"/>
  <c r="AC74" s="1"/>
  <c r="I76"/>
  <c r="J76"/>
  <c r="AA76" s="1"/>
  <c r="AC76" s="1"/>
  <c r="H11"/>
  <c r="H13"/>
  <c r="H21"/>
  <c r="I58"/>
  <c r="J58" s="1"/>
  <c r="I60"/>
  <c r="J60" s="1"/>
  <c r="AA60" s="1"/>
  <c r="H63"/>
  <c r="H67"/>
  <c r="H71"/>
  <c r="I72"/>
  <c r="J72" s="1"/>
  <c r="AA72" s="1"/>
  <c r="H75"/>
  <c r="P10"/>
  <c r="P12"/>
  <c r="P22"/>
  <c r="P26"/>
  <c r="P36"/>
  <c r="P63"/>
  <c r="P69"/>
  <c r="Q70"/>
  <c r="P73"/>
  <c r="Q12"/>
  <c r="R12" s="1"/>
  <c r="P18"/>
  <c r="P20"/>
  <c r="Q22"/>
  <c r="R22" s="1"/>
  <c r="P24"/>
  <c r="P28"/>
  <c r="P30"/>
  <c r="P32"/>
  <c r="P38"/>
  <c r="P50"/>
  <c r="P61"/>
  <c r="Q64"/>
  <c r="R64" s="1"/>
  <c r="R70"/>
  <c r="Q74"/>
  <c r="P75"/>
  <c r="Q76"/>
  <c r="R76" s="1"/>
  <c r="R56"/>
  <c r="P57"/>
  <c r="Q58"/>
  <c r="R58" s="1"/>
  <c r="Q62"/>
  <c r="R62" s="1"/>
  <c r="R74"/>
  <c r="X8"/>
  <c r="X12"/>
  <c r="X15"/>
  <c r="Y16"/>
  <c r="Z16" s="1"/>
  <c r="Y28"/>
  <c r="Z28" s="1"/>
  <c r="X40"/>
  <c r="X50"/>
  <c r="Y55"/>
  <c r="Z55" s="1"/>
  <c r="Z58"/>
  <c r="Y66"/>
  <c r="Z66" s="1"/>
  <c r="Z68"/>
  <c r="X69"/>
  <c r="Y74"/>
  <c r="Z76"/>
  <c r="AB24"/>
  <c r="AC24"/>
  <c r="AB40"/>
  <c r="AC40"/>
  <c r="Z11"/>
  <c r="AC18"/>
  <c r="Z19"/>
  <c r="X20"/>
  <c r="X24"/>
  <c r="X34"/>
  <c r="AB36"/>
  <c r="AC36"/>
  <c r="Y38"/>
  <c r="Z38" s="1"/>
  <c r="Y44"/>
  <c r="Z44" s="1"/>
  <c r="Y8"/>
  <c r="Z8" s="1"/>
  <c r="X9"/>
  <c r="Y12"/>
  <c r="Z12" s="1"/>
  <c r="X17"/>
  <c r="Y20"/>
  <c r="Z20" s="1"/>
  <c r="Y24"/>
  <c r="Z24" s="1"/>
  <c r="AB32"/>
  <c r="AC32"/>
  <c r="Y34"/>
  <c r="Z34" s="1"/>
  <c r="Y40"/>
  <c r="Z40" s="1"/>
  <c r="AB48"/>
  <c r="AC48"/>
  <c r="Y50"/>
  <c r="Z50" s="1"/>
  <c r="Y64"/>
  <c r="Z64" s="1"/>
  <c r="X67"/>
  <c r="Y72"/>
  <c r="Z72" s="1"/>
  <c r="Z74"/>
  <c r="X75"/>
  <c r="AB28"/>
  <c r="AC28"/>
  <c r="AB44"/>
  <c r="AC44"/>
  <c r="J10" i="23"/>
  <c r="AA10" s="1"/>
  <c r="AC10" s="1"/>
  <c r="H14"/>
  <c r="I16"/>
  <c r="J16" s="1"/>
  <c r="AA16" s="1"/>
  <c r="H24"/>
  <c r="H26"/>
  <c r="H28"/>
  <c r="H42"/>
  <c r="H46"/>
  <c r="H50"/>
  <c r="I26"/>
  <c r="J26" s="1"/>
  <c r="AA26" s="1"/>
  <c r="J42"/>
  <c r="AA42" s="1"/>
  <c r="I46"/>
  <c r="J46" s="1"/>
  <c r="AA46" s="1"/>
  <c r="I50"/>
  <c r="J50" s="1"/>
  <c r="AA50" s="1"/>
  <c r="J14"/>
  <c r="AA14" s="1"/>
  <c r="AB14" s="1"/>
  <c r="I24"/>
  <c r="J24" s="1"/>
  <c r="AA24" s="1"/>
  <c r="I28"/>
  <c r="J28" s="1"/>
  <c r="AA28" s="1"/>
  <c r="J8"/>
  <c r="AA8" s="1"/>
  <c r="AC8" s="1"/>
  <c r="H13"/>
  <c r="J15"/>
  <c r="AA15" s="1"/>
  <c r="AC15" s="1"/>
  <c r="J20"/>
  <c r="AA20" s="1"/>
  <c r="AC20" s="1"/>
  <c r="J40"/>
  <c r="AA40" s="1"/>
  <c r="AB40" s="1"/>
  <c r="H45"/>
  <c r="I48"/>
  <c r="J48" s="1"/>
  <c r="J49"/>
  <c r="J56"/>
  <c r="H60"/>
  <c r="I64"/>
  <c r="J64" s="1"/>
  <c r="AA64" s="1"/>
  <c r="J72"/>
  <c r="AA72" s="1"/>
  <c r="AC72" s="1"/>
  <c r="I30"/>
  <c r="J30" s="1"/>
  <c r="AA30" s="1"/>
  <c r="I36"/>
  <c r="J36" s="1"/>
  <c r="AA36" s="1"/>
  <c r="I52"/>
  <c r="I66"/>
  <c r="I68"/>
  <c r="H12"/>
  <c r="J13"/>
  <c r="AA13" s="1"/>
  <c r="AC13" s="1"/>
  <c r="H16"/>
  <c r="H21"/>
  <c r="H34"/>
  <c r="H47"/>
  <c r="H48"/>
  <c r="J52"/>
  <c r="AA52" s="1"/>
  <c r="AC52" s="1"/>
  <c r="H58"/>
  <c r="H64"/>
  <c r="J66"/>
  <c r="AA66" s="1"/>
  <c r="AC66" s="1"/>
  <c r="J68"/>
  <c r="AA68" s="1"/>
  <c r="AC68" s="1"/>
  <c r="H74"/>
  <c r="I76"/>
  <c r="J76" s="1"/>
  <c r="AA76" s="1"/>
  <c r="I74"/>
  <c r="J74" s="1"/>
  <c r="AA74" s="1"/>
  <c r="H53"/>
  <c r="P8"/>
  <c r="R11"/>
  <c r="P13"/>
  <c r="Q14"/>
  <c r="R14" s="1"/>
  <c r="P18"/>
  <c r="R19"/>
  <c r="P26"/>
  <c r="P36"/>
  <c r="P42"/>
  <c r="P45"/>
  <c r="P50"/>
  <c r="P54"/>
  <c r="P56"/>
  <c r="P70"/>
  <c r="P72"/>
  <c r="Q8"/>
  <c r="R8" s="1"/>
  <c r="R13"/>
  <c r="R45"/>
  <c r="P53"/>
  <c r="Z17"/>
  <c r="Y18"/>
  <c r="Y48"/>
  <c r="Y56"/>
  <c r="Z56" s="1"/>
  <c r="Y60"/>
  <c r="Y64"/>
  <c r="Y68"/>
  <c r="Y72"/>
  <c r="Y76"/>
  <c r="X8"/>
  <c r="X11"/>
  <c r="X12"/>
  <c r="X14"/>
  <c r="Z18"/>
  <c r="Z19"/>
  <c r="AB32"/>
  <c r="AC32"/>
  <c r="AC40"/>
  <c r="AB44"/>
  <c r="AC44"/>
  <c r="Z45"/>
  <c r="X46"/>
  <c r="Z48"/>
  <c r="X49"/>
  <c r="X54"/>
  <c r="X58"/>
  <c r="Z60"/>
  <c r="X62"/>
  <c r="Z64"/>
  <c r="X66"/>
  <c r="Z68"/>
  <c r="X70"/>
  <c r="Z72"/>
  <c r="X74"/>
  <c r="Z76"/>
  <c r="Y8"/>
  <c r="Z8" s="1"/>
  <c r="Z9"/>
  <c r="AC14"/>
  <c r="X17"/>
  <c r="AB42"/>
  <c r="AC42"/>
  <c r="AB12" i="21"/>
  <c r="AC76"/>
  <c r="AE76" s="1"/>
  <c r="AB44"/>
  <c r="AB22"/>
  <c r="AB20"/>
  <c r="AB77"/>
  <c r="AC77"/>
  <c r="AE77" s="1"/>
  <c r="AC65"/>
  <c r="AE65" s="1"/>
  <c r="AB65"/>
  <c r="AC61"/>
  <c r="AE61" s="1"/>
  <c r="AB61"/>
  <c r="AB40"/>
  <c r="AC40"/>
  <c r="AE40" s="1"/>
  <c r="AC68"/>
  <c r="AE68" s="1"/>
  <c r="AC14"/>
  <c r="AE14" s="1"/>
  <c r="H17" i="53"/>
  <c r="H13"/>
  <c r="J21"/>
  <c r="AA21" s="1"/>
  <c r="AC21" s="1"/>
  <c r="H22"/>
  <c r="H25"/>
  <c r="J26"/>
  <c r="AA26" s="1"/>
  <c r="AC26" s="1"/>
  <c r="H29"/>
  <c r="H31"/>
  <c r="J33"/>
  <c r="AA33" s="1"/>
  <c r="AC33" s="1"/>
  <c r="I43"/>
  <c r="J43" s="1"/>
  <c r="AA43" s="1"/>
  <c r="J49"/>
  <c r="I51"/>
  <c r="J51" s="1"/>
  <c r="AA51" s="1"/>
  <c r="I57"/>
  <c r="J57" s="1"/>
  <c r="J60"/>
  <c r="AA60" s="1"/>
  <c r="AC60" s="1"/>
  <c r="I66"/>
  <c r="J25"/>
  <c r="AA25" s="1"/>
  <c r="AC25" s="1"/>
  <c r="I62"/>
  <c r="J66"/>
  <c r="AA66" s="1"/>
  <c r="AC66" s="1"/>
  <c r="J14"/>
  <c r="AA14" s="1"/>
  <c r="AC14" s="1"/>
  <c r="J16"/>
  <c r="AA16" s="1"/>
  <c r="AC16" s="1"/>
  <c r="AB19"/>
  <c r="J28"/>
  <c r="AA28" s="1"/>
  <c r="AC28" s="1"/>
  <c r="J30"/>
  <c r="AA30" s="1"/>
  <c r="AC30" s="1"/>
  <c r="J37"/>
  <c r="AA37" s="1"/>
  <c r="AC37" s="1"/>
  <c r="J53"/>
  <c r="H59"/>
  <c r="I76"/>
  <c r="H8"/>
  <c r="H10"/>
  <c r="H11"/>
  <c r="I12"/>
  <c r="J12" s="1"/>
  <c r="AA12" s="1"/>
  <c r="J13"/>
  <c r="AA13" s="1"/>
  <c r="AC13" s="1"/>
  <c r="H14"/>
  <c r="H15"/>
  <c r="H16"/>
  <c r="J17"/>
  <c r="AA17" s="1"/>
  <c r="AC17" s="1"/>
  <c r="I18"/>
  <c r="J18" s="1"/>
  <c r="AA18" s="1"/>
  <c r="H23"/>
  <c r="I24"/>
  <c r="J24" s="1"/>
  <c r="AA24" s="1"/>
  <c r="H28"/>
  <c r="J29"/>
  <c r="AA29" s="1"/>
  <c r="AC29" s="1"/>
  <c r="H30"/>
  <c r="J31"/>
  <c r="AA31" s="1"/>
  <c r="AC31" s="1"/>
  <c r="I32"/>
  <c r="J32" s="1"/>
  <c r="AA32" s="1"/>
  <c r="H37"/>
  <c r="I41"/>
  <c r="J41" s="1"/>
  <c r="AA41" s="1"/>
  <c r="I47"/>
  <c r="J47" s="1"/>
  <c r="AA47" s="1"/>
  <c r="H53"/>
  <c r="I54"/>
  <c r="I59"/>
  <c r="J59" s="1"/>
  <c r="AA59" s="1"/>
  <c r="J62"/>
  <c r="AA62" s="1"/>
  <c r="AC62" s="1"/>
  <c r="I64"/>
  <c r="I68"/>
  <c r="J76"/>
  <c r="AA76" s="1"/>
  <c r="AC76" s="1"/>
  <c r="J8"/>
  <c r="AA8" s="1"/>
  <c r="AC8" s="1"/>
  <c r="J10"/>
  <c r="AA10" s="1"/>
  <c r="AC10" s="1"/>
  <c r="J11"/>
  <c r="AA11" s="1"/>
  <c r="AC11" s="1"/>
  <c r="J15"/>
  <c r="AA15" s="1"/>
  <c r="AC15" s="1"/>
  <c r="H19"/>
  <c r="H21"/>
  <c r="J23"/>
  <c r="AA23" s="1"/>
  <c r="AC23" s="1"/>
  <c r="H27"/>
  <c r="H34"/>
  <c r="J54"/>
  <c r="H57"/>
  <c r="J64"/>
  <c r="AA64" s="1"/>
  <c r="AC64" s="1"/>
  <c r="J68"/>
  <c r="AA68" s="1"/>
  <c r="AC68" s="1"/>
  <c r="J72"/>
  <c r="AA72" s="1"/>
  <c r="AC72" s="1"/>
  <c r="I74"/>
  <c r="J74" s="1"/>
  <c r="AA74" s="1"/>
  <c r="P16"/>
  <c r="P19"/>
  <c r="P22"/>
  <c r="P23"/>
  <c r="P35"/>
  <c r="P36"/>
  <c r="P41"/>
  <c r="P51"/>
  <c r="P53"/>
  <c r="Q64"/>
  <c r="Q66"/>
  <c r="Q68"/>
  <c r="Q70"/>
  <c r="Q72"/>
  <c r="R72" s="1"/>
  <c r="P9"/>
  <c r="P10"/>
  <c r="Q16"/>
  <c r="R16" s="1"/>
  <c r="P17"/>
  <c r="P21"/>
  <c r="Q22"/>
  <c r="R22" s="1"/>
  <c r="P24"/>
  <c r="P25"/>
  <c r="P29"/>
  <c r="AB29"/>
  <c r="P30"/>
  <c r="P31"/>
  <c r="P33"/>
  <c r="Q35"/>
  <c r="R35" s="1"/>
  <c r="P39"/>
  <c r="P43"/>
  <c r="P47"/>
  <c r="P49"/>
  <c r="Q54"/>
  <c r="Q60"/>
  <c r="R60" s="1"/>
  <c r="Q62"/>
  <c r="R64"/>
  <c r="R66"/>
  <c r="R68"/>
  <c r="R70"/>
  <c r="Q76"/>
  <c r="P11"/>
  <c r="P13"/>
  <c r="AB13"/>
  <c r="P15"/>
  <c r="P27"/>
  <c r="R54"/>
  <c r="R62"/>
  <c r="R76"/>
  <c r="X11"/>
  <c r="Z12"/>
  <c r="X20"/>
  <c r="X23"/>
  <c r="X25"/>
  <c r="X27"/>
  <c r="Z28"/>
  <c r="X33"/>
  <c r="X35"/>
  <c r="X37"/>
  <c r="Z38"/>
  <c r="X39"/>
  <c r="X43"/>
  <c r="Z45"/>
  <c r="X47"/>
  <c r="Z49"/>
  <c r="X51"/>
  <c r="Y55"/>
  <c r="Z55" s="1"/>
  <c r="Z56"/>
  <c r="Z58"/>
  <c r="Y60"/>
  <c r="Z60" s="1"/>
  <c r="Y64"/>
  <c r="Z64" s="1"/>
  <c r="Y68"/>
  <c r="Z68" s="1"/>
  <c r="Y72"/>
  <c r="Z11"/>
  <c r="Y20"/>
  <c r="Z20" s="1"/>
  <c r="AB21"/>
  <c r="Z23"/>
  <c r="Z25"/>
  <c r="Z27"/>
  <c r="Y33"/>
  <c r="Z33" s="1"/>
  <c r="Y35"/>
  <c r="Z35" s="1"/>
  <c r="Z72"/>
  <c r="Z76"/>
  <c r="X8"/>
  <c r="X10"/>
  <c r="X15"/>
  <c r="X17"/>
  <c r="X19"/>
  <c r="AB27"/>
  <c r="X28"/>
  <c r="X31"/>
  <c r="X45"/>
  <c r="X49"/>
  <c r="X53"/>
  <c r="Y62"/>
  <c r="Z62" s="1"/>
  <c r="Y66"/>
  <c r="Z66" s="1"/>
  <c r="Y70"/>
  <c r="Z70" s="1"/>
  <c r="AB33"/>
  <c r="AB37"/>
  <c r="Y53"/>
  <c r="Z53" s="1"/>
  <c r="I42" i="54"/>
  <c r="I46"/>
  <c r="H48"/>
  <c r="J62"/>
  <c r="AA62" s="1"/>
  <c r="AC62" s="1"/>
  <c r="I66"/>
  <c r="H72"/>
  <c r="I74"/>
  <c r="J74" s="1"/>
  <c r="AA74" s="1"/>
  <c r="AC74" s="1"/>
  <c r="J46"/>
  <c r="AA46" s="1"/>
  <c r="AC46" s="1"/>
  <c r="J66"/>
  <c r="AA66" s="1"/>
  <c r="AC66" s="1"/>
  <c r="I40"/>
  <c r="J40" s="1"/>
  <c r="AA40" s="1"/>
  <c r="I76"/>
  <c r="J76" s="1"/>
  <c r="AA76" s="1"/>
  <c r="I18"/>
  <c r="J18" s="1"/>
  <c r="AA18" s="1"/>
  <c r="AC18" s="1"/>
  <c r="I20"/>
  <c r="J20" s="1"/>
  <c r="AA20" s="1"/>
  <c r="AC20" s="1"/>
  <c r="I27"/>
  <c r="J27" s="1"/>
  <c r="AA27" s="1"/>
  <c r="I29"/>
  <c r="J29" s="1"/>
  <c r="AA29" s="1"/>
  <c r="I38"/>
  <c r="J38" s="1"/>
  <c r="I44"/>
  <c r="J44" s="1"/>
  <c r="AA44" s="1"/>
  <c r="AC44" s="1"/>
  <c r="J47"/>
  <c r="J48"/>
  <c r="AA48" s="1"/>
  <c r="AC48" s="1"/>
  <c r="I52"/>
  <c r="I54"/>
  <c r="I56"/>
  <c r="I58"/>
  <c r="J58" s="1"/>
  <c r="AA58" s="1"/>
  <c r="J60"/>
  <c r="AA60" s="1"/>
  <c r="AC60" s="1"/>
  <c r="I64"/>
  <c r="I68"/>
  <c r="J68" s="1"/>
  <c r="AA68" s="1"/>
  <c r="H70"/>
  <c r="I72"/>
  <c r="J72" s="1"/>
  <c r="AA72" s="1"/>
  <c r="J52"/>
  <c r="J54"/>
  <c r="J56"/>
  <c r="AA56" s="1"/>
  <c r="AC56" s="1"/>
  <c r="J64"/>
  <c r="AA64" s="1"/>
  <c r="AC64" s="1"/>
  <c r="I70"/>
  <c r="J70" s="1"/>
  <c r="AA70" s="1"/>
  <c r="H76"/>
  <c r="I10"/>
  <c r="J10" s="1"/>
  <c r="AA10" s="1"/>
  <c r="I12"/>
  <c r="J12" s="1"/>
  <c r="AA12" s="1"/>
  <c r="J14"/>
  <c r="AA14" s="1"/>
  <c r="AC14" s="1"/>
  <c r="J16"/>
  <c r="AA16" s="1"/>
  <c r="AC16" s="1"/>
  <c r="J22"/>
  <c r="AA22" s="1"/>
  <c r="AC22" s="1"/>
  <c r="J24"/>
  <c r="H29"/>
  <c r="I32"/>
  <c r="J32" s="1"/>
  <c r="I36"/>
  <c r="J36" s="1"/>
  <c r="AA36" s="1"/>
  <c r="J42"/>
  <c r="Q10"/>
  <c r="R10" s="1"/>
  <c r="Q14"/>
  <c r="R14" s="1"/>
  <c r="Q20"/>
  <c r="R20" s="1"/>
  <c r="Q31"/>
  <c r="R31" s="1"/>
  <c r="Q48"/>
  <c r="R48" s="1"/>
  <c r="P49"/>
  <c r="Q52"/>
  <c r="R52" s="1"/>
  <c r="Q64"/>
  <c r="R64" s="1"/>
  <c r="Q66"/>
  <c r="R66" s="1"/>
  <c r="Q68"/>
  <c r="R68" s="1"/>
  <c r="Q18"/>
  <c r="R18" s="1"/>
  <c r="Q22"/>
  <c r="R22" s="1"/>
  <c r="Q26"/>
  <c r="R26" s="1"/>
  <c r="Q34"/>
  <c r="R34" s="1"/>
  <c r="P37"/>
  <c r="Q38"/>
  <c r="R38" s="1"/>
  <c r="P41"/>
  <c r="Q42"/>
  <c r="R42" s="1"/>
  <c r="R45"/>
  <c r="AA45" s="1"/>
  <c r="Y33"/>
  <c r="Z33" s="1"/>
  <c r="Y58"/>
  <c r="Y62"/>
  <c r="Z62" s="1"/>
  <c r="Z8"/>
  <c r="Y14"/>
  <c r="Z16"/>
  <c r="Y22"/>
  <c r="X25"/>
  <c r="Y28"/>
  <c r="Y31"/>
  <c r="Z31" s="1"/>
  <c r="Z52"/>
  <c r="Z54"/>
  <c r="X56"/>
  <c r="Z58"/>
  <c r="X60"/>
  <c r="X64"/>
  <c r="Z66"/>
  <c r="X68"/>
  <c r="Z70"/>
  <c r="X72"/>
  <c r="Z74"/>
  <c r="X76"/>
  <c r="Z14"/>
  <c r="Z22"/>
  <c r="Y25"/>
  <c r="Z25" s="1"/>
  <c r="Z28"/>
  <c r="Y68"/>
  <c r="Z68" s="1"/>
  <c r="Y72"/>
  <c r="Z72" s="1"/>
  <c r="Y76"/>
  <c r="Z76" s="1"/>
  <c r="Y10"/>
  <c r="Z10" s="1"/>
  <c r="Y18"/>
  <c r="Z18" s="1"/>
  <c r="X33"/>
  <c r="Y34"/>
  <c r="Z34" s="1"/>
  <c r="Y36"/>
  <c r="Z36" s="1"/>
  <c r="Y38"/>
  <c r="Z38" s="1"/>
  <c r="Y40"/>
  <c r="Z40" s="1"/>
  <c r="Y42"/>
  <c r="Z42" s="1"/>
  <c r="Y44"/>
  <c r="Z44" s="1"/>
  <c r="AB50"/>
  <c r="AC50"/>
  <c r="J10" i="55"/>
  <c r="AA10" s="1"/>
  <c r="AC10" s="1"/>
  <c r="I25"/>
  <c r="H28"/>
  <c r="J32"/>
  <c r="AA32" s="1"/>
  <c r="AC32" s="1"/>
  <c r="J44"/>
  <c r="AA44" s="1"/>
  <c r="AC44" s="1"/>
  <c r="J58"/>
  <c r="I68"/>
  <c r="J25"/>
  <c r="J28"/>
  <c r="AA28" s="1"/>
  <c r="AC28" s="1"/>
  <c r="J68"/>
  <c r="AA68" s="1"/>
  <c r="AC68" s="1"/>
  <c r="I8"/>
  <c r="J8" s="1"/>
  <c r="AA8" s="1"/>
  <c r="AC8" s="1"/>
  <c r="H9"/>
  <c r="J15"/>
  <c r="AA15" s="1"/>
  <c r="AC15" s="1"/>
  <c r="J21"/>
  <c r="AA21" s="1"/>
  <c r="J50"/>
  <c r="AA50" s="1"/>
  <c r="AC50" s="1"/>
  <c r="J52"/>
  <c r="I62"/>
  <c r="J62" s="1"/>
  <c r="AA62" s="1"/>
  <c r="AC62" s="1"/>
  <c r="H66"/>
  <c r="J72"/>
  <c r="AA72" s="1"/>
  <c r="AC72" s="1"/>
  <c r="J74"/>
  <c r="AA74" s="1"/>
  <c r="AC74" s="1"/>
  <c r="J76"/>
  <c r="AA76" s="1"/>
  <c r="AC76" s="1"/>
  <c r="H11"/>
  <c r="H12"/>
  <c r="H16"/>
  <c r="J18"/>
  <c r="AA18" s="1"/>
  <c r="AC18" s="1"/>
  <c r="H20"/>
  <c r="H23"/>
  <c r="H27"/>
  <c r="H29"/>
  <c r="H31"/>
  <c r="H36"/>
  <c r="H39"/>
  <c r="H41"/>
  <c r="H42"/>
  <c r="H43"/>
  <c r="H46"/>
  <c r="H48"/>
  <c r="H51"/>
  <c r="H65"/>
  <c r="H70"/>
  <c r="J11"/>
  <c r="AA11" s="1"/>
  <c r="AC11" s="1"/>
  <c r="I12"/>
  <c r="J12" s="1"/>
  <c r="AA12" s="1"/>
  <c r="H13"/>
  <c r="H14"/>
  <c r="J16"/>
  <c r="AA16" s="1"/>
  <c r="AC16" s="1"/>
  <c r="H17"/>
  <c r="I23"/>
  <c r="J23" s="1"/>
  <c r="AA23" s="1"/>
  <c r="J26"/>
  <c r="AA26" s="1"/>
  <c r="AC26" s="1"/>
  <c r="I27"/>
  <c r="J27" s="1"/>
  <c r="AA27" s="1"/>
  <c r="I29"/>
  <c r="J29" s="1"/>
  <c r="AA29" s="1"/>
  <c r="H30"/>
  <c r="I31"/>
  <c r="J31" s="1"/>
  <c r="H34"/>
  <c r="H35"/>
  <c r="J36"/>
  <c r="AA36" s="1"/>
  <c r="AC36" s="1"/>
  <c r="I39"/>
  <c r="J39" s="1"/>
  <c r="AA39" s="1"/>
  <c r="I41"/>
  <c r="J41" s="1"/>
  <c r="J42"/>
  <c r="AA42" s="1"/>
  <c r="AC42" s="1"/>
  <c r="I43"/>
  <c r="J43" s="1"/>
  <c r="I46"/>
  <c r="J46" s="1"/>
  <c r="I48"/>
  <c r="J48" s="1"/>
  <c r="AA48" s="1"/>
  <c r="H50"/>
  <c r="J51"/>
  <c r="H52"/>
  <c r="H54"/>
  <c r="H57"/>
  <c r="H60"/>
  <c r="H64"/>
  <c r="H69"/>
  <c r="I70"/>
  <c r="J70" s="1"/>
  <c r="AA70" s="1"/>
  <c r="H72"/>
  <c r="H74"/>
  <c r="H76"/>
  <c r="J13"/>
  <c r="AA13" s="1"/>
  <c r="AC13" s="1"/>
  <c r="H24"/>
  <c r="J30"/>
  <c r="AA30" s="1"/>
  <c r="AC30" s="1"/>
  <c r="J34"/>
  <c r="H40"/>
  <c r="H44"/>
  <c r="J45"/>
  <c r="AA45" s="1"/>
  <c r="AC45" s="1"/>
  <c r="H47"/>
  <c r="H59"/>
  <c r="H63"/>
  <c r="R8"/>
  <c r="P9"/>
  <c r="R10"/>
  <c r="P11"/>
  <c r="R12"/>
  <c r="P13"/>
  <c r="R14"/>
  <c r="P21"/>
  <c r="R22"/>
  <c r="R24"/>
  <c r="AA24" s="1"/>
  <c r="AC24" s="1"/>
  <c r="R25"/>
  <c r="P30"/>
  <c r="R31"/>
  <c r="P33"/>
  <c r="P34"/>
  <c r="P35"/>
  <c r="P38"/>
  <c r="P41"/>
  <c r="P43"/>
  <c r="P44"/>
  <c r="P45"/>
  <c r="P49"/>
  <c r="P57"/>
  <c r="R58"/>
  <c r="P60"/>
  <c r="P62"/>
  <c r="P63"/>
  <c r="R64"/>
  <c r="P66"/>
  <c r="P67"/>
  <c r="R68"/>
  <c r="P70"/>
  <c r="Q21"/>
  <c r="R21" s="1"/>
  <c r="Q33"/>
  <c r="R33" s="1"/>
  <c r="R34"/>
  <c r="Q35"/>
  <c r="R35" s="1"/>
  <c r="AA35" s="1"/>
  <c r="Q41"/>
  <c r="R41" s="1"/>
  <c r="Q43"/>
  <c r="R43" s="1"/>
  <c r="R16"/>
  <c r="P18"/>
  <c r="AB30"/>
  <c r="P32"/>
  <c r="R51"/>
  <c r="P58"/>
  <c r="P59"/>
  <c r="P61"/>
  <c r="P64"/>
  <c r="P65"/>
  <c r="P68"/>
  <c r="P69"/>
  <c r="Y17"/>
  <c r="AB21"/>
  <c r="AC21"/>
  <c r="Z47"/>
  <c r="Z52"/>
  <c r="Y56"/>
  <c r="Z56" s="1"/>
  <c r="AA56" s="1"/>
  <c r="X8"/>
  <c r="Z9"/>
  <c r="X10"/>
  <c r="Z11"/>
  <c r="X12"/>
  <c r="Z13"/>
  <c r="X14"/>
  <c r="Z15"/>
  <c r="Z17"/>
  <c r="Z19"/>
  <c r="X20"/>
  <c r="Z23"/>
  <c r="X28"/>
  <c r="X30"/>
  <c r="Z31"/>
  <c r="Z34"/>
  <c r="Y37"/>
  <c r="Z37" s="1"/>
  <c r="AB38"/>
  <c r="X39"/>
  <c r="X41"/>
  <c r="X42"/>
  <c r="X46"/>
  <c r="X57"/>
  <c r="Y60"/>
  <c r="Z60" s="1"/>
  <c r="Y8"/>
  <c r="Z8" s="1"/>
  <c r="Y10"/>
  <c r="Z10" s="1"/>
  <c r="Y12"/>
  <c r="Z12" s="1"/>
  <c r="AB19"/>
  <c r="Z20"/>
  <c r="Z28"/>
  <c r="Z30"/>
  <c r="Y39"/>
  <c r="Z39" s="1"/>
  <c r="Y41"/>
  <c r="Z41" s="1"/>
  <c r="Z42"/>
  <c r="Y46"/>
  <c r="Z46" s="1"/>
  <c r="X24"/>
  <c r="X32"/>
  <c r="Z44"/>
  <c r="X47"/>
  <c r="Y9" i="56"/>
  <c r="Z9" s="1"/>
  <c r="X12"/>
  <c r="Y14"/>
  <c r="Z14" s="1"/>
  <c r="Y17"/>
  <c r="Z17" s="1"/>
  <c r="Y29"/>
  <c r="Z29" s="1"/>
  <c r="Y31"/>
  <c r="Z31" s="1"/>
  <c r="Y33"/>
  <c r="Z33" s="1"/>
  <c r="Y76"/>
  <c r="Y19"/>
  <c r="Y35"/>
  <c r="Y74"/>
  <c r="X14"/>
  <c r="Y15"/>
  <c r="Z15" s="1"/>
  <c r="Z19"/>
  <c r="Y21"/>
  <c r="Z21" s="1"/>
  <c r="Y23"/>
  <c r="Z23" s="1"/>
  <c r="Y27"/>
  <c r="Z27" s="1"/>
  <c r="Z35"/>
  <c r="Y72"/>
  <c r="Q10"/>
  <c r="R10" s="1"/>
  <c r="Q17"/>
  <c r="R17" s="1"/>
  <c r="Q21"/>
  <c r="R21" s="1"/>
  <c r="Q25"/>
  <c r="R25" s="1"/>
  <c r="Q31"/>
  <c r="R31" s="1"/>
  <c r="Q35"/>
  <c r="R35" s="1"/>
  <c r="Q42"/>
  <c r="R42" s="1"/>
  <c r="Q23"/>
  <c r="R23" s="1"/>
  <c r="Q33"/>
  <c r="R33" s="1"/>
  <c r="Q45"/>
  <c r="R45" s="1"/>
  <c r="Q50"/>
  <c r="R50" s="1"/>
  <c r="Q64"/>
  <c r="R64" s="1"/>
  <c r="Q66"/>
  <c r="R66" s="1"/>
  <c r="Q68"/>
  <c r="R68" s="1"/>
  <c r="Q70"/>
  <c r="R70" s="1"/>
  <c r="Q72"/>
  <c r="R72" s="1"/>
  <c r="Q74"/>
  <c r="R74" s="1"/>
  <c r="Q76"/>
  <c r="R76" s="1"/>
  <c r="I11"/>
  <c r="J11" s="1"/>
  <c r="AA11" s="1"/>
  <c r="I13"/>
  <c r="J13" s="1"/>
  <c r="AA13" s="1"/>
  <c r="AC13" s="1"/>
  <c r="I17"/>
  <c r="J17" s="1"/>
  <c r="AA17" s="1"/>
  <c r="AB17" s="1"/>
  <c r="I19"/>
  <c r="J19" s="1"/>
  <c r="AA19" s="1"/>
  <c r="I33"/>
  <c r="I23"/>
  <c r="J23" s="1"/>
  <c r="AA23" s="1"/>
  <c r="J33"/>
  <c r="AA33" s="1"/>
  <c r="AB33" s="1"/>
  <c r="I27"/>
  <c r="J27" s="1"/>
  <c r="AA27" s="1"/>
  <c r="AB27" s="1"/>
  <c r="I31"/>
  <c r="I74"/>
  <c r="H8"/>
  <c r="H10"/>
  <c r="I21"/>
  <c r="J21" s="1"/>
  <c r="AA21" s="1"/>
  <c r="I29"/>
  <c r="J31"/>
  <c r="AA31" s="1"/>
  <c r="I37"/>
  <c r="J37" s="1"/>
  <c r="I76"/>
  <c r="I8"/>
  <c r="J8" s="1"/>
  <c r="AA8" s="1"/>
  <c r="AC8" s="1"/>
  <c r="I10"/>
  <c r="J10" s="1"/>
  <c r="AA10" s="1"/>
  <c r="AC10" s="1"/>
  <c r="J29"/>
  <c r="AA29" s="1"/>
  <c r="Z13" i="57"/>
  <c r="Y15"/>
  <c r="Z19"/>
  <c r="X21"/>
  <c r="X22"/>
  <c r="X23"/>
  <c r="X29"/>
  <c r="X30"/>
  <c r="Z31"/>
  <c r="X33"/>
  <c r="Z39"/>
  <c r="X41"/>
  <c r="Z43"/>
  <c r="X46"/>
  <c r="X47"/>
  <c r="X48"/>
  <c r="X52"/>
  <c r="Z54"/>
  <c r="AA54" s="1"/>
  <c r="X56"/>
  <c r="X57"/>
  <c r="X59"/>
  <c r="Z62"/>
  <c r="Z66"/>
  <c r="X70"/>
  <c r="X71"/>
  <c r="Z72"/>
  <c r="X75"/>
  <c r="Z76"/>
  <c r="Y29"/>
  <c r="Y33"/>
  <c r="Y41"/>
  <c r="Y46"/>
  <c r="Z47"/>
  <c r="Y48"/>
  <c r="Y52"/>
  <c r="Y70"/>
  <c r="Y11"/>
  <c r="X19"/>
  <c r="Z24"/>
  <c r="X31"/>
  <c r="Z32"/>
  <c r="Z40"/>
  <c r="X43"/>
  <c r="X54"/>
  <c r="X62"/>
  <c r="X63"/>
  <c r="X65"/>
  <c r="X66"/>
  <c r="X67"/>
  <c r="X69"/>
  <c r="X76"/>
  <c r="Z11"/>
  <c r="Q9"/>
  <c r="R9" s="1"/>
  <c r="Q15"/>
  <c r="R15" s="1"/>
  <c r="P16"/>
  <c r="P17"/>
  <c r="Q19"/>
  <c r="P23"/>
  <c r="Q25"/>
  <c r="R25" s="1"/>
  <c r="Q27"/>
  <c r="Q29"/>
  <c r="R29" s="1"/>
  <c r="R32"/>
  <c r="Q33"/>
  <c r="R33" s="1"/>
  <c r="P40"/>
  <c r="R42"/>
  <c r="AA42" s="1"/>
  <c r="AC42" s="1"/>
  <c r="Q43"/>
  <c r="P46"/>
  <c r="P49"/>
  <c r="P50"/>
  <c r="P53"/>
  <c r="Q54"/>
  <c r="P58"/>
  <c r="P63"/>
  <c r="Q64"/>
  <c r="P67"/>
  <c r="Q68"/>
  <c r="P72"/>
  <c r="Q74"/>
  <c r="R16"/>
  <c r="R19"/>
  <c r="R27"/>
  <c r="AA27" s="1"/>
  <c r="R40"/>
  <c r="R43"/>
  <c r="AA43" s="1"/>
  <c r="R49"/>
  <c r="R54"/>
  <c r="P57"/>
  <c r="P61"/>
  <c r="P71"/>
  <c r="Q72"/>
  <c r="P32"/>
  <c r="P55"/>
  <c r="J13"/>
  <c r="AA13" s="1"/>
  <c r="AC13" s="1"/>
  <c r="H17"/>
  <c r="H33"/>
  <c r="H43"/>
  <c r="H51"/>
  <c r="J52"/>
  <c r="AA52" s="1"/>
  <c r="AB52" s="1"/>
  <c r="AB55"/>
  <c r="I66"/>
  <c r="J74"/>
  <c r="AA74" s="1"/>
  <c r="AC74" s="1"/>
  <c r="J17"/>
  <c r="AA17" s="1"/>
  <c r="AC17" s="1"/>
  <c r="J33"/>
  <c r="I43"/>
  <c r="I11"/>
  <c r="I15"/>
  <c r="H25"/>
  <c r="J44"/>
  <c r="AA44" s="1"/>
  <c r="AB44" s="1"/>
  <c r="I48"/>
  <c r="H54"/>
  <c r="I58"/>
  <c r="J70"/>
  <c r="AA70" s="1"/>
  <c r="AC70" s="1"/>
  <c r="AB48"/>
  <c r="AC48"/>
  <c r="I9"/>
  <c r="J11"/>
  <c r="AA11" s="1"/>
  <c r="AC11" s="1"/>
  <c r="H18"/>
  <c r="J23"/>
  <c r="AA23" s="1"/>
  <c r="H26"/>
  <c r="J31"/>
  <c r="AA31" s="1"/>
  <c r="H34"/>
  <c r="J39"/>
  <c r="AA39" s="1"/>
  <c r="H42"/>
  <c r="J46"/>
  <c r="AA46" s="1"/>
  <c r="H48"/>
  <c r="J50"/>
  <c r="AA50" s="1"/>
  <c r="AC50" s="1"/>
  <c r="J51"/>
  <c r="J56"/>
  <c r="AA56" s="1"/>
  <c r="AC56" s="1"/>
  <c r="H57"/>
  <c r="H58"/>
  <c r="J60"/>
  <c r="AA60" s="1"/>
  <c r="AC60" s="1"/>
  <c r="H61"/>
  <c r="H62"/>
  <c r="J64"/>
  <c r="AA64" s="1"/>
  <c r="AC64" s="1"/>
  <c r="H65"/>
  <c r="H66"/>
  <c r="J68"/>
  <c r="AA68" s="1"/>
  <c r="AC68" s="1"/>
  <c r="H69"/>
  <c r="J72"/>
  <c r="AA72" s="1"/>
  <c r="AC72" s="1"/>
  <c r="H73"/>
  <c r="J76"/>
  <c r="AA76" s="1"/>
  <c r="AC76" s="1"/>
  <c r="J9"/>
  <c r="AA9" s="1"/>
  <c r="AC9" s="1"/>
  <c r="J18"/>
  <c r="AA18" s="1"/>
  <c r="AC18" s="1"/>
  <c r="J26"/>
  <c r="J34"/>
  <c r="J42"/>
  <c r="I13"/>
  <c r="H39"/>
  <c r="H46"/>
  <c r="H50"/>
  <c r="H56"/>
  <c r="H59"/>
  <c r="H60"/>
  <c r="H63"/>
  <c r="H64"/>
  <c r="H67"/>
  <c r="H68"/>
  <c r="H71"/>
  <c r="H72"/>
  <c r="H75"/>
  <c r="AB21"/>
  <c r="AB37"/>
  <c r="Z9" i="63"/>
  <c r="Y13"/>
  <c r="Y19"/>
  <c r="Y23"/>
  <c r="Y31"/>
  <c r="Y35"/>
  <c r="Y41"/>
  <c r="Z48"/>
  <c r="AA48" s="1"/>
  <c r="Z49"/>
  <c r="Z52"/>
  <c r="AA52" s="1"/>
  <c r="Y68"/>
  <c r="Y72"/>
  <c r="X73"/>
  <c r="X48"/>
  <c r="X52"/>
  <c r="X13"/>
  <c r="Y15"/>
  <c r="Y17"/>
  <c r="X19"/>
  <c r="X23"/>
  <c r="Y25"/>
  <c r="X31"/>
  <c r="X35"/>
  <c r="X41"/>
  <c r="X49"/>
  <c r="Q11"/>
  <c r="R11" s="1"/>
  <c r="Q19"/>
  <c r="R19" s="1"/>
  <c r="Q29"/>
  <c r="R29" s="1"/>
  <c r="AA29" s="1"/>
  <c r="Q31"/>
  <c r="R31" s="1"/>
  <c r="AA31" s="1"/>
  <c r="Q33"/>
  <c r="R33" s="1"/>
  <c r="AA33" s="1"/>
  <c r="Q35"/>
  <c r="R35" s="1"/>
  <c r="AA35" s="1"/>
  <c r="Q39"/>
  <c r="R39" s="1"/>
  <c r="AA39" s="1"/>
  <c r="Q41"/>
  <c r="R41" s="1"/>
  <c r="AA41" s="1"/>
  <c r="R68"/>
  <c r="R72"/>
  <c r="P48"/>
  <c r="P52"/>
  <c r="P57"/>
  <c r="P61"/>
  <c r="P65"/>
  <c r="Q52"/>
  <c r="P56"/>
  <c r="P60"/>
  <c r="P64"/>
  <c r="P68"/>
  <c r="P72"/>
  <c r="P49"/>
  <c r="P51"/>
  <c r="P55"/>
  <c r="P59"/>
  <c r="P63"/>
  <c r="P67"/>
  <c r="P71"/>
  <c r="P75"/>
  <c r="J9"/>
  <c r="AA9" s="1"/>
  <c r="AC9" s="1"/>
  <c r="I33"/>
  <c r="I58"/>
  <c r="J72"/>
  <c r="AA72" s="1"/>
  <c r="AC72" s="1"/>
  <c r="H55"/>
  <c r="I62"/>
  <c r="I68"/>
  <c r="H9"/>
  <c r="I29"/>
  <c r="J45"/>
  <c r="I50"/>
  <c r="I60"/>
  <c r="I66"/>
  <c r="I72"/>
  <c r="H17"/>
  <c r="H21"/>
  <c r="H25"/>
  <c r="H29"/>
  <c r="H33"/>
  <c r="H37"/>
  <c r="H41"/>
  <c r="H45"/>
  <c r="H50"/>
  <c r="AB55"/>
  <c r="H56"/>
  <c r="J58"/>
  <c r="AA58" s="1"/>
  <c r="AC58" s="1"/>
  <c r="H59"/>
  <c r="H60"/>
  <c r="J62"/>
  <c r="AA62" s="1"/>
  <c r="AC62" s="1"/>
  <c r="H63"/>
  <c r="H64"/>
  <c r="J66"/>
  <c r="AA66" s="1"/>
  <c r="AC66" s="1"/>
  <c r="H67"/>
  <c r="H68"/>
  <c r="J70"/>
  <c r="AA70" s="1"/>
  <c r="AC70" s="1"/>
  <c r="H71"/>
  <c r="J74"/>
  <c r="AA74" s="1"/>
  <c r="AC74" s="1"/>
  <c r="H75"/>
  <c r="AB15"/>
  <c r="AC15"/>
  <c r="AB19"/>
  <c r="AC19"/>
  <c r="I21"/>
  <c r="AB23"/>
  <c r="AC23"/>
  <c r="AB27"/>
  <c r="AC27"/>
  <c r="AB43"/>
  <c r="AC43"/>
  <c r="I56"/>
  <c r="I64"/>
  <c r="H15"/>
  <c r="H19"/>
  <c r="H23"/>
  <c r="H27"/>
  <c r="H31"/>
  <c r="H35"/>
  <c r="H39"/>
  <c r="H43"/>
  <c r="AB46"/>
  <c r="H51"/>
  <c r="H57"/>
  <c r="H61"/>
  <c r="H65"/>
  <c r="H69"/>
  <c r="H70"/>
  <c r="H73"/>
  <c r="H74"/>
  <c r="I15"/>
  <c r="AB17"/>
  <c r="AC17"/>
  <c r="I19"/>
  <c r="AB21"/>
  <c r="AC21"/>
  <c r="I23"/>
  <c r="I27"/>
  <c r="I31"/>
  <c r="I35"/>
  <c r="I39"/>
  <c r="I43"/>
  <c r="J51"/>
  <c r="H31" i="67"/>
  <c r="I68"/>
  <c r="I70"/>
  <c r="I60"/>
  <c r="H17"/>
  <c r="J20"/>
  <c r="AA20" s="1"/>
  <c r="AC20" s="1"/>
  <c r="AE20" s="1"/>
  <c r="H27"/>
  <c r="J24"/>
  <c r="AA24" s="1"/>
  <c r="AC24" s="1"/>
  <c r="AE24" s="1"/>
  <c r="Q15"/>
  <c r="R15" s="1"/>
  <c r="Q17"/>
  <c r="R17" s="1"/>
  <c r="Q19"/>
  <c r="R19" s="1"/>
  <c r="R27"/>
  <c r="R32"/>
  <c r="Q35"/>
  <c r="Q41"/>
  <c r="R45"/>
  <c r="R47"/>
  <c r="R50"/>
  <c r="Q51"/>
  <c r="Q53"/>
  <c r="Q76"/>
  <c r="R76" s="1"/>
  <c r="P9"/>
  <c r="P25"/>
  <c r="P27"/>
  <c r="P31"/>
  <c r="P42"/>
  <c r="P45"/>
  <c r="P47"/>
  <c r="P54"/>
  <c r="Q68"/>
  <c r="R68" s="1"/>
  <c r="Q72"/>
  <c r="R72" s="1"/>
  <c r="R26"/>
  <c r="P32"/>
  <c r="P36"/>
  <c r="P38"/>
  <c r="R42"/>
  <c r="P50"/>
  <c r="Q70"/>
  <c r="R70" s="1"/>
  <c r="X29"/>
  <c r="X30"/>
  <c r="X38"/>
  <c r="X52"/>
  <c r="Y70"/>
  <c r="Y72"/>
  <c r="Y74"/>
  <c r="Y76"/>
  <c r="X17"/>
  <c r="Z18"/>
  <c r="X19"/>
  <c r="X35"/>
  <c r="X40"/>
  <c r="X42"/>
  <c r="X46"/>
  <c r="X48"/>
  <c r="X50"/>
  <c r="Y17"/>
  <c r="Y19"/>
  <c r="Z20"/>
  <c r="X27"/>
  <c r="Y29"/>
  <c r="Z30"/>
  <c r="Z32"/>
  <c r="Y35"/>
  <c r="X36"/>
  <c r="Z38"/>
  <c r="Z40"/>
  <c r="Z42"/>
  <c r="Z46"/>
  <c r="Z48"/>
  <c r="Z50"/>
  <c r="Z52"/>
  <c r="Z36"/>
  <c r="AB40"/>
  <c r="AC40"/>
  <c r="AE40" s="1"/>
  <c r="AC42"/>
  <c r="AE42" s="1"/>
  <c r="AB42"/>
  <c r="AB44"/>
  <c r="AC44"/>
  <c r="AE44" s="1"/>
  <c r="I9"/>
  <c r="J9" s="1"/>
  <c r="AA9" s="1"/>
  <c r="AC9" s="1"/>
  <c r="AE9" s="1"/>
  <c r="I25"/>
  <c r="J25" s="1"/>
  <c r="AA25" s="1"/>
  <c r="AC25" s="1"/>
  <c r="AE25" s="1"/>
  <c r="H41"/>
  <c r="H44"/>
  <c r="I76"/>
  <c r="H13"/>
  <c r="H35"/>
  <c r="H39"/>
  <c r="H40"/>
  <c r="H42"/>
  <c r="I62"/>
  <c r="AB73" i="21"/>
  <c r="AC73"/>
  <c r="AE73" s="1"/>
  <c r="AC69"/>
  <c r="AE69" s="1"/>
  <c r="AB69"/>
  <c r="AC57"/>
  <c r="AE57" s="1"/>
  <c r="AB57"/>
  <c r="AB53"/>
  <c r="AC53"/>
  <c r="AE53" s="1"/>
  <c r="AB74"/>
  <c r="AC74"/>
  <c r="AE74" s="1"/>
  <c r="AB34"/>
  <c r="AC34"/>
  <c r="AE34" s="1"/>
  <c r="AC70"/>
  <c r="AE70" s="1"/>
  <c r="AB70"/>
  <c r="AB30"/>
  <c r="AC30"/>
  <c r="AE30" s="1"/>
  <c r="AC46"/>
  <c r="AE46" s="1"/>
  <c r="AB46"/>
  <c r="AB50"/>
  <c r="AC50"/>
  <c r="AE50" s="1"/>
  <c r="AB75"/>
  <c r="AC75"/>
  <c r="AE75" s="1"/>
  <c r="AC71"/>
  <c r="AE71" s="1"/>
  <c r="AB71"/>
  <c r="AC67"/>
  <c r="AE67" s="1"/>
  <c r="AB67"/>
  <c r="AC63"/>
  <c r="AE63" s="1"/>
  <c r="AB63"/>
  <c r="AB59"/>
  <c r="AC59"/>
  <c r="AE59" s="1"/>
  <c r="AB55"/>
  <c r="AC55"/>
  <c r="AE55" s="1"/>
  <c r="AB26"/>
  <c r="AC26"/>
  <c r="AE26" s="1"/>
  <c r="AB24"/>
  <c r="AC24"/>
  <c r="AE24" s="1"/>
  <c r="AC72"/>
  <c r="AE72" s="1"/>
  <c r="AC32"/>
  <c r="AE32" s="1"/>
  <c r="AC60"/>
  <c r="AE60" s="1"/>
  <c r="AC54"/>
  <c r="AE54" s="1"/>
  <c r="AC38"/>
  <c r="AE38" s="1"/>
  <c r="AC28"/>
  <c r="AE28" s="1"/>
  <c r="AB42"/>
  <c r="AC42"/>
  <c r="AE42" s="1"/>
  <c r="AC35"/>
  <c r="AE35" s="1"/>
  <c r="AB35"/>
  <c r="AC51"/>
  <c r="AE51" s="1"/>
  <c r="AB51"/>
  <c r="AC43"/>
  <c r="AE43" s="1"/>
  <c r="AB43"/>
  <c r="AC41"/>
  <c r="AE41" s="1"/>
  <c r="AB41"/>
  <c r="AC33"/>
  <c r="AE33" s="1"/>
  <c r="AB33"/>
  <c r="AC25"/>
  <c r="AE25" s="1"/>
  <c r="AB25"/>
  <c r="AC23"/>
  <c r="AE23" s="1"/>
  <c r="AB23"/>
  <c r="AC19"/>
  <c r="AE19" s="1"/>
  <c r="AB19"/>
  <c r="AC15"/>
  <c r="AE15" s="1"/>
  <c r="AB15"/>
  <c r="AC11"/>
  <c r="AE11" s="1"/>
  <c r="AB11"/>
  <c r="AC27"/>
  <c r="AE27" s="1"/>
  <c r="AB27"/>
  <c r="AC49"/>
  <c r="AE49" s="1"/>
  <c r="AB49"/>
  <c r="AC39"/>
  <c r="AE39" s="1"/>
  <c r="AB39"/>
  <c r="AC31"/>
  <c r="AE31" s="1"/>
  <c r="AB31"/>
  <c r="AC37"/>
  <c r="AE37" s="1"/>
  <c r="AB37"/>
  <c r="AC29"/>
  <c r="AE29" s="1"/>
  <c r="AB29"/>
  <c r="AC21"/>
  <c r="AE21" s="1"/>
  <c r="AB21"/>
  <c r="AC17"/>
  <c r="AE17" s="1"/>
  <c r="AB17"/>
  <c r="AC13"/>
  <c r="AE13" s="1"/>
  <c r="AB13"/>
  <c r="AC9"/>
  <c r="AE9" s="1"/>
  <c r="AB9"/>
  <c r="J10" i="40"/>
  <c r="AA10" s="1"/>
  <c r="AC10" s="1"/>
  <c r="AE10" s="1"/>
  <c r="J16"/>
  <c r="AA16" s="1"/>
  <c r="AC16" s="1"/>
  <c r="AE16" s="1"/>
  <c r="J18"/>
  <c r="AA18" s="1"/>
  <c r="AC18" s="1"/>
  <c r="AE18" s="1"/>
  <c r="J24"/>
  <c r="AA24" s="1"/>
  <c r="AC24" s="1"/>
  <c r="AE24" s="1"/>
  <c r="I32"/>
  <c r="J32" s="1"/>
  <c r="AA32" s="1"/>
  <c r="I56"/>
  <c r="J56" s="1"/>
  <c r="AA56" s="1"/>
  <c r="H62"/>
  <c r="I64"/>
  <c r="J64" s="1"/>
  <c r="AA64" s="1"/>
  <c r="H66"/>
  <c r="H68"/>
  <c r="H70"/>
  <c r="H72"/>
  <c r="H74"/>
  <c r="H76"/>
  <c r="H58"/>
  <c r="I26"/>
  <c r="J26" s="1"/>
  <c r="AA26" s="1"/>
  <c r="H56"/>
  <c r="I58"/>
  <c r="J58" s="1"/>
  <c r="AA58" s="1"/>
  <c r="H64"/>
  <c r="AB68"/>
  <c r="AC68"/>
  <c r="AE68" s="1"/>
  <c r="I8"/>
  <c r="J8" s="1"/>
  <c r="AA8" s="1"/>
  <c r="AC8" s="1"/>
  <c r="AE8" s="1"/>
  <c r="H9" i="47"/>
  <c r="J46"/>
  <c r="AA46" s="1"/>
  <c r="AC46" s="1"/>
  <c r="AE46" s="1"/>
  <c r="H48"/>
  <c r="I76"/>
  <c r="J76" s="1"/>
  <c r="AA76" s="1"/>
  <c r="I48"/>
  <c r="J48" s="1"/>
  <c r="AA48" s="1"/>
  <c r="H12"/>
  <c r="H8"/>
  <c r="AB9"/>
  <c r="AC9"/>
  <c r="AE9" s="1"/>
  <c r="AB13"/>
  <c r="AC13"/>
  <c r="AE13" s="1"/>
  <c r="AB17"/>
  <c r="AC17"/>
  <c r="AE17" s="1"/>
  <c r="AB21"/>
  <c r="AC21"/>
  <c r="AE21" s="1"/>
  <c r="AB25"/>
  <c r="AC25"/>
  <c r="AE25" s="1"/>
  <c r="AB33"/>
  <c r="AC33"/>
  <c r="AE33" s="1"/>
  <c r="AB37"/>
  <c r="AC37"/>
  <c r="AE37" s="1"/>
  <c r="AB41"/>
  <c r="AC41"/>
  <c r="AE41" s="1"/>
  <c r="AB19"/>
  <c r="AC19"/>
  <c r="AE19" s="1"/>
  <c r="AB31"/>
  <c r="AC31"/>
  <c r="AE31" s="1"/>
  <c r="AB35"/>
  <c r="AC35"/>
  <c r="AE35" s="1"/>
  <c r="AB39"/>
  <c r="AC39"/>
  <c r="AE39" s="1"/>
  <c r="H15" i="44"/>
  <c r="H23"/>
  <c r="H31"/>
  <c r="H40"/>
  <c r="H67"/>
  <c r="I70"/>
  <c r="J70" s="1"/>
  <c r="AA70" s="1"/>
  <c r="AC70" s="1"/>
  <c r="H71"/>
  <c r="I15"/>
  <c r="J15" s="1"/>
  <c r="AA15" s="1"/>
  <c r="I23"/>
  <c r="J23" s="1"/>
  <c r="AA23" s="1"/>
  <c r="I31"/>
  <c r="J31" s="1"/>
  <c r="AA31" s="1"/>
  <c r="H61"/>
  <c r="I66"/>
  <c r="H11"/>
  <c r="I13"/>
  <c r="J13" s="1"/>
  <c r="AA13" s="1"/>
  <c r="H19"/>
  <c r="I21"/>
  <c r="J21" s="1"/>
  <c r="AA21" s="1"/>
  <c r="H27"/>
  <c r="I29"/>
  <c r="J29" s="1"/>
  <c r="AA29" s="1"/>
  <c r="I35"/>
  <c r="J35" s="1"/>
  <c r="AA35" s="1"/>
  <c r="H38"/>
  <c r="H46"/>
  <c r="H48"/>
  <c r="H50"/>
  <c r="H52"/>
  <c r="I56"/>
  <c r="I60"/>
  <c r="I62"/>
  <c r="J62" s="1"/>
  <c r="AA62" s="1"/>
  <c r="AC62" s="1"/>
  <c r="H63"/>
  <c r="H75"/>
  <c r="AB17"/>
  <c r="AB27"/>
  <c r="H32"/>
  <c r="J33"/>
  <c r="I40"/>
  <c r="J40" s="1"/>
  <c r="AA40" s="1"/>
  <c r="I43"/>
  <c r="I58"/>
  <c r="I64"/>
  <c r="J64" s="1"/>
  <c r="AA64" s="1"/>
  <c r="AC64" s="1"/>
  <c r="H65"/>
  <c r="I72"/>
  <c r="H73"/>
  <c r="I32"/>
  <c r="J32" s="1"/>
  <c r="AA32" s="1"/>
  <c r="J43"/>
  <c r="AA43" s="1"/>
  <c r="AC43" s="1"/>
  <c r="J58"/>
  <c r="AA58" s="1"/>
  <c r="AC58" s="1"/>
  <c r="J72"/>
  <c r="AA72" s="1"/>
  <c r="AC72" s="1"/>
  <c r="I41"/>
  <c r="J41" s="1"/>
  <c r="I54"/>
  <c r="J54" s="1"/>
  <c r="J56"/>
  <c r="AA56" s="1"/>
  <c r="AC56" s="1"/>
  <c r="J60"/>
  <c r="AA60" s="1"/>
  <c r="AC60" s="1"/>
  <c r="J66"/>
  <c r="AA66" s="1"/>
  <c r="AC66" s="1"/>
  <c r="I68"/>
  <c r="J68" s="1"/>
  <c r="AA68" s="1"/>
  <c r="AC68" s="1"/>
  <c r="H69"/>
  <c r="J74"/>
  <c r="AA74" s="1"/>
  <c r="AC74" s="1"/>
  <c r="I76"/>
  <c r="J76" s="1"/>
  <c r="AA76" s="1"/>
  <c r="AB49" i="67"/>
  <c r="AB50"/>
  <c r="AB52"/>
  <c r="AB31"/>
  <c r="AB36"/>
  <c r="AB53"/>
  <c r="AB29"/>
  <c r="AB41"/>
  <c r="AB48"/>
  <c r="H11"/>
  <c r="H15"/>
  <c r="H19"/>
  <c r="H23"/>
  <c r="H26"/>
  <c r="H29"/>
  <c r="H34"/>
  <c r="H38"/>
  <c r="H43"/>
  <c r="H48"/>
  <c r="I66"/>
  <c r="I74"/>
  <c r="H36"/>
  <c r="H37"/>
  <c r="H47"/>
  <c r="H49"/>
  <c r="H50"/>
  <c r="H52"/>
  <c r="H53"/>
  <c r="I64"/>
  <c r="I72"/>
  <c r="J72" s="1"/>
  <c r="AA72" s="1"/>
  <c r="AC72" s="1"/>
  <c r="AE72" s="1"/>
  <c r="H46"/>
  <c r="AB8"/>
  <c r="AB11"/>
  <c r="AB12"/>
  <c r="AB15"/>
  <c r="AB16"/>
  <c r="AB19"/>
  <c r="AB20"/>
  <c r="AB23"/>
  <c r="AB24"/>
  <c r="AB28"/>
  <c r="AB9"/>
  <c r="AB10"/>
  <c r="AB13"/>
  <c r="AB14"/>
  <c r="AB17"/>
  <c r="AB18"/>
  <c r="AB21"/>
  <c r="AB22"/>
  <c r="X56"/>
  <c r="Z56"/>
  <c r="Y56"/>
  <c r="P58"/>
  <c r="Q58"/>
  <c r="R58" s="1"/>
  <c r="AB26"/>
  <c r="AB27"/>
  <c r="X28"/>
  <c r="P30"/>
  <c r="H32"/>
  <c r="AB34"/>
  <c r="AB35"/>
  <c r="AB43"/>
  <c r="AB51"/>
  <c r="Q63"/>
  <c r="R63" s="1"/>
  <c r="P63"/>
  <c r="Z69"/>
  <c r="Y69"/>
  <c r="X69"/>
  <c r="H8"/>
  <c r="P8"/>
  <c r="X8"/>
  <c r="H10"/>
  <c r="P10"/>
  <c r="X10"/>
  <c r="H12"/>
  <c r="P12"/>
  <c r="X12"/>
  <c r="H14"/>
  <c r="P14"/>
  <c r="X14"/>
  <c r="H16"/>
  <c r="P16"/>
  <c r="X16"/>
  <c r="H18"/>
  <c r="P18"/>
  <c r="X18"/>
  <c r="H20"/>
  <c r="P20"/>
  <c r="X20"/>
  <c r="H22"/>
  <c r="P22"/>
  <c r="X22"/>
  <c r="H24"/>
  <c r="P24"/>
  <c r="X24"/>
  <c r="X26"/>
  <c r="P28"/>
  <c r="Z28"/>
  <c r="H30"/>
  <c r="J32"/>
  <c r="AA32" s="1"/>
  <c r="AC32" s="1"/>
  <c r="AE32" s="1"/>
  <c r="AB33"/>
  <c r="X34"/>
  <c r="AB37"/>
  <c r="AB45"/>
  <c r="H54"/>
  <c r="H56"/>
  <c r="I56"/>
  <c r="J56" s="1"/>
  <c r="AA56" s="1"/>
  <c r="AC56" s="1"/>
  <c r="AE56" s="1"/>
  <c r="J73"/>
  <c r="AA73" s="1"/>
  <c r="AC73" s="1"/>
  <c r="AE73" s="1"/>
  <c r="I73"/>
  <c r="H73"/>
  <c r="I65"/>
  <c r="J65" s="1"/>
  <c r="AA65" s="1"/>
  <c r="AC65" s="1"/>
  <c r="AE65" s="1"/>
  <c r="H65"/>
  <c r="P26"/>
  <c r="Z26"/>
  <c r="H28"/>
  <c r="J30"/>
  <c r="AA30" s="1"/>
  <c r="AC30" s="1"/>
  <c r="AE30" s="1"/>
  <c r="X32"/>
  <c r="P34"/>
  <c r="Z34"/>
  <c r="AB38"/>
  <c r="AB39"/>
  <c r="AB46"/>
  <c r="AB47"/>
  <c r="I54"/>
  <c r="J54" s="1"/>
  <c r="AA54" s="1"/>
  <c r="AC54" s="1"/>
  <c r="AE54" s="1"/>
  <c r="X54"/>
  <c r="Z54"/>
  <c r="Y54"/>
  <c r="P56"/>
  <c r="Q56"/>
  <c r="R56" s="1"/>
  <c r="Z61"/>
  <c r="Y61"/>
  <c r="X61"/>
  <c r="Q71"/>
  <c r="R71" s="1"/>
  <c r="P71"/>
  <c r="J55"/>
  <c r="AA55" s="1"/>
  <c r="AC55" s="1"/>
  <c r="AE55" s="1"/>
  <c r="H55"/>
  <c r="Z55"/>
  <c r="X55"/>
  <c r="J59"/>
  <c r="AA59" s="1"/>
  <c r="AC59" s="1"/>
  <c r="AE59" s="1"/>
  <c r="H59"/>
  <c r="Z59"/>
  <c r="X59"/>
  <c r="Z63"/>
  <c r="Y63"/>
  <c r="X63"/>
  <c r="Q65"/>
  <c r="R65" s="1"/>
  <c r="P65"/>
  <c r="I67"/>
  <c r="J67" s="1"/>
  <c r="AA67" s="1"/>
  <c r="AC67" s="1"/>
  <c r="AE67" s="1"/>
  <c r="H67"/>
  <c r="Z71"/>
  <c r="Y71"/>
  <c r="X71"/>
  <c r="Q73"/>
  <c r="R73" s="1"/>
  <c r="P73"/>
  <c r="I75"/>
  <c r="J75" s="1"/>
  <c r="AA75" s="1"/>
  <c r="AC75" s="1"/>
  <c r="AE75" s="1"/>
  <c r="H75"/>
  <c r="H58"/>
  <c r="X58"/>
  <c r="Z58"/>
  <c r="J61"/>
  <c r="AA61" s="1"/>
  <c r="AC61" s="1"/>
  <c r="AE61" s="1"/>
  <c r="I61"/>
  <c r="H61"/>
  <c r="Z65"/>
  <c r="Y65"/>
  <c r="X65"/>
  <c r="Q67"/>
  <c r="R67" s="1"/>
  <c r="P67"/>
  <c r="J69"/>
  <c r="AA69" s="1"/>
  <c r="AC69" s="1"/>
  <c r="AE69" s="1"/>
  <c r="I69"/>
  <c r="H69"/>
  <c r="Z73"/>
  <c r="Y73"/>
  <c r="X73"/>
  <c r="Q75"/>
  <c r="R75" s="1"/>
  <c r="P75"/>
  <c r="J57"/>
  <c r="AA57" s="1"/>
  <c r="AC57" s="1"/>
  <c r="AE57" s="1"/>
  <c r="H57"/>
  <c r="Z57"/>
  <c r="X57"/>
  <c r="I58"/>
  <c r="J58" s="1"/>
  <c r="AA58" s="1"/>
  <c r="AC58" s="1"/>
  <c r="AE58" s="1"/>
  <c r="Y58"/>
  <c r="Q61"/>
  <c r="R61" s="1"/>
  <c r="P61"/>
  <c r="J63"/>
  <c r="AA63" s="1"/>
  <c r="AC63" s="1"/>
  <c r="AE63" s="1"/>
  <c r="I63"/>
  <c r="H63"/>
  <c r="Z67"/>
  <c r="Y67"/>
  <c r="X67"/>
  <c r="Q69"/>
  <c r="R69" s="1"/>
  <c r="P69"/>
  <c r="J71"/>
  <c r="AA71" s="1"/>
  <c r="AC71" s="1"/>
  <c r="AE71" s="1"/>
  <c r="I71"/>
  <c r="H71"/>
  <c r="J60"/>
  <c r="AA60" s="1"/>
  <c r="AC60" s="1"/>
  <c r="AE60" s="1"/>
  <c r="Z60"/>
  <c r="J62"/>
  <c r="AA62" s="1"/>
  <c r="AC62" s="1"/>
  <c r="AE62" s="1"/>
  <c r="Z62"/>
  <c r="J64"/>
  <c r="AA64" s="1"/>
  <c r="AC64" s="1"/>
  <c r="AE64" s="1"/>
  <c r="Z64"/>
  <c r="J66"/>
  <c r="AA66" s="1"/>
  <c r="AC66" s="1"/>
  <c r="AE66" s="1"/>
  <c r="Z66"/>
  <c r="J68"/>
  <c r="AA68" s="1"/>
  <c r="AC68" s="1"/>
  <c r="AE68" s="1"/>
  <c r="Z68"/>
  <c r="J70"/>
  <c r="AA70" s="1"/>
  <c r="AC70" s="1"/>
  <c r="AE70" s="1"/>
  <c r="Z70"/>
  <c r="Z72"/>
  <c r="J74"/>
  <c r="AA74" s="1"/>
  <c r="AC74" s="1"/>
  <c r="AE74" s="1"/>
  <c r="Z74"/>
  <c r="X75"/>
  <c r="J76"/>
  <c r="AA76" s="1"/>
  <c r="AC76" s="1"/>
  <c r="AE76" s="1"/>
  <c r="Z76"/>
  <c r="H77"/>
  <c r="P77"/>
  <c r="X77"/>
  <c r="Y75"/>
  <c r="I77"/>
  <c r="J77" s="1"/>
  <c r="AA77" s="1"/>
  <c r="AC77" s="1"/>
  <c r="AE77" s="1"/>
  <c r="Y77"/>
  <c r="AB20" i="63"/>
  <c r="AB8"/>
  <c r="AB10"/>
  <c r="AB12"/>
  <c r="AB14"/>
  <c r="AB22"/>
  <c r="AB9"/>
  <c r="AB11"/>
  <c r="AB16"/>
  <c r="AB13"/>
  <c r="AB18"/>
  <c r="AB77"/>
  <c r="H8"/>
  <c r="P8"/>
  <c r="X8"/>
  <c r="H10"/>
  <c r="P10"/>
  <c r="X10"/>
  <c r="H12"/>
  <c r="P12"/>
  <c r="Y12"/>
  <c r="H13"/>
  <c r="Q14"/>
  <c r="R14" s="1"/>
  <c r="P14"/>
  <c r="Q16"/>
  <c r="R16" s="1"/>
  <c r="P16"/>
  <c r="Q18"/>
  <c r="R18" s="1"/>
  <c r="P18"/>
  <c r="Q20"/>
  <c r="R20" s="1"/>
  <c r="P20"/>
  <c r="Q22"/>
  <c r="R22" s="1"/>
  <c r="P22"/>
  <c r="Q24"/>
  <c r="R24" s="1"/>
  <c r="AA24" s="1"/>
  <c r="P24"/>
  <c r="Q26"/>
  <c r="R26" s="1"/>
  <c r="AA26" s="1"/>
  <c r="P26"/>
  <c r="Q28"/>
  <c r="R28" s="1"/>
  <c r="AA28" s="1"/>
  <c r="P28"/>
  <c r="Q30"/>
  <c r="R30" s="1"/>
  <c r="AA30" s="1"/>
  <c r="P30"/>
  <c r="Q32"/>
  <c r="R32" s="1"/>
  <c r="AA32" s="1"/>
  <c r="P32"/>
  <c r="Q34"/>
  <c r="R34" s="1"/>
  <c r="AA34" s="1"/>
  <c r="P34"/>
  <c r="Q36"/>
  <c r="R36" s="1"/>
  <c r="AA36" s="1"/>
  <c r="P36"/>
  <c r="Q38"/>
  <c r="R38" s="1"/>
  <c r="AA38" s="1"/>
  <c r="P38"/>
  <c r="Q40"/>
  <c r="R40" s="1"/>
  <c r="AA40" s="1"/>
  <c r="P40"/>
  <c r="Q42"/>
  <c r="R42" s="1"/>
  <c r="AA42" s="1"/>
  <c r="P42"/>
  <c r="Q44"/>
  <c r="R44" s="1"/>
  <c r="AA44" s="1"/>
  <c r="P44"/>
  <c r="Y45"/>
  <c r="Z45"/>
  <c r="I49"/>
  <c r="J49"/>
  <c r="AA49" s="1"/>
  <c r="AC49" s="1"/>
  <c r="I8"/>
  <c r="Y8"/>
  <c r="I10"/>
  <c r="Y10"/>
  <c r="I12"/>
  <c r="Z12"/>
  <c r="I13"/>
  <c r="X45"/>
  <c r="P47"/>
  <c r="H49"/>
  <c r="Y51"/>
  <c r="Z51"/>
  <c r="AA51" s="1"/>
  <c r="AC51" s="1"/>
  <c r="X51"/>
  <c r="Q45"/>
  <c r="R45" s="1"/>
  <c r="P45"/>
  <c r="I47"/>
  <c r="J47"/>
  <c r="AA47" s="1"/>
  <c r="AC47" s="1"/>
  <c r="H47"/>
  <c r="AB50"/>
  <c r="J53"/>
  <c r="I53"/>
  <c r="H53"/>
  <c r="AB57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I14"/>
  <c r="H14"/>
  <c r="Y14"/>
  <c r="X14"/>
  <c r="I16"/>
  <c r="H16"/>
  <c r="Y16"/>
  <c r="X16"/>
  <c r="I18"/>
  <c r="H18"/>
  <c r="Y18"/>
  <c r="X18"/>
  <c r="I20"/>
  <c r="H20"/>
  <c r="Y20"/>
  <c r="X20"/>
  <c r="I22"/>
  <c r="H22"/>
  <c r="Y22"/>
  <c r="X22"/>
  <c r="I24"/>
  <c r="H24"/>
  <c r="Y24"/>
  <c r="X24"/>
  <c r="I26"/>
  <c r="H26"/>
  <c r="Y26"/>
  <c r="X26"/>
  <c r="I28"/>
  <c r="H28"/>
  <c r="Y28"/>
  <c r="X28"/>
  <c r="I30"/>
  <c r="H30"/>
  <c r="Y30"/>
  <c r="X30"/>
  <c r="I32"/>
  <c r="H32"/>
  <c r="Y32"/>
  <c r="X32"/>
  <c r="I34"/>
  <c r="H34"/>
  <c r="Y34"/>
  <c r="X34"/>
  <c r="I36"/>
  <c r="H36"/>
  <c r="Y36"/>
  <c r="X36"/>
  <c r="I38"/>
  <c r="H38"/>
  <c r="Y38"/>
  <c r="X38"/>
  <c r="I40"/>
  <c r="H40"/>
  <c r="Y40"/>
  <c r="X40"/>
  <c r="I42"/>
  <c r="H42"/>
  <c r="Y42"/>
  <c r="X42"/>
  <c r="I44"/>
  <c r="H44"/>
  <c r="Y44"/>
  <c r="X44"/>
  <c r="Z53"/>
  <c r="Y53"/>
  <c r="X53"/>
  <c r="AB54"/>
  <c r="H77"/>
  <c r="P77"/>
  <c r="X77"/>
  <c r="I55"/>
  <c r="Y55"/>
  <c r="I57"/>
  <c r="Y57"/>
  <c r="I59"/>
  <c r="Y59"/>
  <c r="I61"/>
  <c r="Y61"/>
  <c r="I63"/>
  <c r="Y63"/>
  <c r="I65"/>
  <c r="Y65"/>
  <c r="I67"/>
  <c r="Y67"/>
  <c r="I69"/>
  <c r="Y69"/>
  <c r="I71"/>
  <c r="Y71"/>
  <c r="I73"/>
  <c r="Y73"/>
  <c r="I75"/>
  <c r="Y75"/>
  <c r="I77"/>
  <c r="Y77"/>
  <c r="AB14" i="57"/>
  <c r="AB15"/>
  <c r="AB28"/>
  <c r="AB12"/>
  <c r="AB8"/>
  <c r="AB9"/>
  <c r="AB13"/>
  <c r="AB10"/>
  <c r="AB11"/>
  <c r="AB20"/>
  <c r="AB36"/>
  <c r="I45"/>
  <c r="H45"/>
  <c r="J53"/>
  <c r="I53"/>
  <c r="H53"/>
  <c r="AB56"/>
  <c r="AB57"/>
  <c r="AB59"/>
  <c r="AB61"/>
  <c r="AB63"/>
  <c r="AB64"/>
  <c r="AB66"/>
  <c r="AB69"/>
  <c r="AB77"/>
  <c r="H8"/>
  <c r="P8"/>
  <c r="X8"/>
  <c r="H10"/>
  <c r="P10"/>
  <c r="X10"/>
  <c r="H12"/>
  <c r="P12"/>
  <c r="X12"/>
  <c r="H14"/>
  <c r="P14"/>
  <c r="X14"/>
  <c r="H16"/>
  <c r="AB18"/>
  <c r="AB19"/>
  <c r="X20"/>
  <c r="P22"/>
  <c r="H24"/>
  <c r="AB26"/>
  <c r="X28"/>
  <c r="P30"/>
  <c r="H32"/>
  <c r="AB34"/>
  <c r="AB35"/>
  <c r="X36"/>
  <c r="P38"/>
  <c r="H40"/>
  <c r="AB42"/>
  <c r="X44"/>
  <c r="J45"/>
  <c r="AA45" s="1"/>
  <c r="AC45" s="1"/>
  <c r="X45"/>
  <c r="AB50"/>
  <c r="I8"/>
  <c r="Y8"/>
  <c r="I10"/>
  <c r="Y10"/>
  <c r="I12"/>
  <c r="Y12"/>
  <c r="I14"/>
  <c r="Y14"/>
  <c r="J16"/>
  <c r="AA16" s="1"/>
  <c r="AC16" s="1"/>
  <c r="AB17"/>
  <c r="X18"/>
  <c r="P20"/>
  <c r="Z20"/>
  <c r="H22"/>
  <c r="J24"/>
  <c r="AA24" s="1"/>
  <c r="AC24" s="1"/>
  <c r="X26"/>
  <c r="P28"/>
  <c r="Z28"/>
  <c r="H30"/>
  <c r="J32"/>
  <c r="AA32" s="1"/>
  <c r="AC32" s="1"/>
  <c r="X34"/>
  <c r="P36"/>
  <c r="Z36"/>
  <c r="H38"/>
  <c r="J40"/>
  <c r="AA40" s="1"/>
  <c r="AC40" s="1"/>
  <c r="X42"/>
  <c r="P44"/>
  <c r="Z44"/>
  <c r="Z45"/>
  <c r="P47"/>
  <c r="Y51"/>
  <c r="Z51"/>
  <c r="X51"/>
  <c r="AB62"/>
  <c r="AB65"/>
  <c r="AB67"/>
  <c r="AB68"/>
  <c r="AB70"/>
  <c r="AB71"/>
  <c r="AB73"/>
  <c r="AB75"/>
  <c r="X16"/>
  <c r="P18"/>
  <c r="Z18"/>
  <c r="H20"/>
  <c r="J22"/>
  <c r="AA22" s="1"/>
  <c r="AC22" s="1"/>
  <c r="X24"/>
  <c r="P26"/>
  <c r="Z26"/>
  <c r="H28"/>
  <c r="J30"/>
  <c r="AA30" s="1"/>
  <c r="AC30" s="1"/>
  <c r="X32"/>
  <c r="P34"/>
  <c r="Z34"/>
  <c r="H36"/>
  <c r="J38"/>
  <c r="AA38" s="1"/>
  <c r="AC38" s="1"/>
  <c r="X40"/>
  <c r="P42"/>
  <c r="Z42"/>
  <c r="H44"/>
  <c r="P45"/>
  <c r="I47"/>
  <c r="J47"/>
  <c r="AA47" s="1"/>
  <c r="AC47" s="1"/>
  <c r="I49"/>
  <c r="J49"/>
  <c r="AA49" s="1"/>
  <c r="AC49" s="1"/>
  <c r="Z53"/>
  <c r="Y53"/>
  <c r="X53"/>
  <c r="X49"/>
  <c r="P51"/>
  <c r="H77"/>
  <c r="P77"/>
  <c r="X77"/>
  <c r="I55"/>
  <c r="Y55"/>
  <c r="I57"/>
  <c r="Y57"/>
  <c r="I59"/>
  <c r="Y59"/>
  <c r="I61"/>
  <c r="Y61"/>
  <c r="I63"/>
  <c r="Y63"/>
  <c r="I65"/>
  <c r="Y65"/>
  <c r="I67"/>
  <c r="Y67"/>
  <c r="I69"/>
  <c r="Y69"/>
  <c r="I71"/>
  <c r="Y71"/>
  <c r="I73"/>
  <c r="Y73"/>
  <c r="I75"/>
  <c r="Y75"/>
  <c r="I77"/>
  <c r="Y77"/>
  <c r="X42" i="56"/>
  <c r="Y42"/>
  <c r="Z42" s="1"/>
  <c r="X43"/>
  <c r="X50"/>
  <c r="Y50"/>
  <c r="Z50" s="1"/>
  <c r="X51"/>
  <c r="X71"/>
  <c r="Y71"/>
  <c r="Z71" s="1"/>
  <c r="X8"/>
  <c r="Q9"/>
  <c r="R9" s="1"/>
  <c r="AB10"/>
  <c r="Y11"/>
  <c r="H12"/>
  <c r="I15"/>
  <c r="P16"/>
  <c r="P18"/>
  <c r="P20"/>
  <c r="P22"/>
  <c r="P24"/>
  <c r="P26"/>
  <c r="P28"/>
  <c r="P30"/>
  <c r="P32"/>
  <c r="P34"/>
  <c r="P36"/>
  <c r="P40"/>
  <c r="Q40"/>
  <c r="R40" s="1"/>
  <c r="H42"/>
  <c r="I42"/>
  <c r="J42" s="1"/>
  <c r="AA42" s="1"/>
  <c r="AC42" s="1"/>
  <c r="H43"/>
  <c r="Y43"/>
  <c r="Z43" s="1"/>
  <c r="P48"/>
  <c r="Q48"/>
  <c r="R48" s="1"/>
  <c r="H50"/>
  <c r="I50"/>
  <c r="J50" s="1"/>
  <c r="H51"/>
  <c r="Y51"/>
  <c r="Z51" s="1"/>
  <c r="X67"/>
  <c r="Y67"/>
  <c r="Z67" s="1"/>
  <c r="P8"/>
  <c r="Y8"/>
  <c r="Z8" s="1"/>
  <c r="I9"/>
  <c r="J9" s="1"/>
  <c r="AA9" s="1"/>
  <c r="AC9" s="1"/>
  <c r="X10"/>
  <c r="Q11"/>
  <c r="R11" s="1"/>
  <c r="Z11"/>
  <c r="I12"/>
  <c r="J12" s="1"/>
  <c r="AA12" s="1"/>
  <c r="Y13"/>
  <c r="H14"/>
  <c r="Q14"/>
  <c r="R14" s="1"/>
  <c r="J15"/>
  <c r="AA15" s="1"/>
  <c r="AC15" s="1"/>
  <c r="I16"/>
  <c r="J16" s="1"/>
  <c r="AA16" s="1"/>
  <c r="AC16" s="1"/>
  <c r="Z16"/>
  <c r="Y16"/>
  <c r="I18"/>
  <c r="J18" s="1"/>
  <c r="AA18" s="1"/>
  <c r="AC18" s="1"/>
  <c r="Z18"/>
  <c r="Y18"/>
  <c r="I20"/>
  <c r="J20" s="1"/>
  <c r="AA20" s="1"/>
  <c r="AC20" s="1"/>
  <c r="Z20"/>
  <c r="Y20"/>
  <c r="I22"/>
  <c r="J22" s="1"/>
  <c r="AA22" s="1"/>
  <c r="AC22" s="1"/>
  <c r="Y22"/>
  <c r="Z22" s="1"/>
  <c r="I24"/>
  <c r="J24" s="1"/>
  <c r="AA24" s="1"/>
  <c r="AC24" s="1"/>
  <c r="Z24"/>
  <c r="Y24"/>
  <c r="I26"/>
  <c r="J26" s="1"/>
  <c r="AA26" s="1"/>
  <c r="AC26" s="1"/>
  <c r="Z26"/>
  <c r="Y26"/>
  <c r="I28"/>
  <c r="J28" s="1"/>
  <c r="AA28" s="1"/>
  <c r="AC28" s="1"/>
  <c r="Z28"/>
  <c r="Y28"/>
  <c r="I30"/>
  <c r="J30" s="1"/>
  <c r="AA30" s="1"/>
  <c r="AC30" s="1"/>
  <c r="Y30"/>
  <c r="Z30" s="1"/>
  <c r="I32"/>
  <c r="J32" s="1"/>
  <c r="AA32" s="1"/>
  <c r="AC32" s="1"/>
  <c r="Z32"/>
  <c r="Y32"/>
  <c r="I34"/>
  <c r="J34" s="1"/>
  <c r="AA34" s="1"/>
  <c r="AC34" s="1"/>
  <c r="Z34"/>
  <c r="Y34"/>
  <c r="I36"/>
  <c r="J36" s="1"/>
  <c r="AA36" s="1"/>
  <c r="AC36" s="1"/>
  <c r="Z36"/>
  <c r="Y36"/>
  <c r="X38"/>
  <c r="Y38"/>
  <c r="Z38" s="1"/>
  <c r="X39"/>
  <c r="Q41"/>
  <c r="R41" s="1"/>
  <c r="I43"/>
  <c r="J43" s="1"/>
  <c r="X46"/>
  <c r="Y46"/>
  <c r="Z46" s="1"/>
  <c r="X47"/>
  <c r="Q49"/>
  <c r="R49" s="1"/>
  <c r="I51"/>
  <c r="J51" s="1"/>
  <c r="I53"/>
  <c r="J53" s="1"/>
  <c r="H53"/>
  <c r="X63"/>
  <c r="Y63"/>
  <c r="Z63" s="1"/>
  <c r="Y37"/>
  <c r="Z37" s="1"/>
  <c r="X55"/>
  <c r="Y55"/>
  <c r="Z55" s="1"/>
  <c r="Y10"/>
  <c r="Z10" s="1"/>
  <c r="Z13"/>
  <c r="I14"/>
  <c r="J14" s="1"/>
  <c r="AA14" s="1"/>
  <c r="H22"/>
  <c r="X22"/>
  <c r="H24"/>
  <c r="X24"/>
  <c r="H26"/>
  <c r="X26"/>
  <c r="H28"/>
  <c r="X28"/>
  <c r="H30"/>
  <c r="X30"/>
  <c r="H32"/>
  <c r="X32"/>
  <c r="H34"/>
  <c r="X34"/>
  <c r="H36"/>
  <c r="X36"/>
  <c r="Q37"/>
  <c r="R37" s="1"/>
  <c r="P37"/>
  <c r="H38"/>
  <c r="I38"/>
  <c r="J38" s="1"/>
  <c r="AA38" s="1"/>
  <c r="AC38" s="1"/>
  <c r="J39"/>
  <c r="H39"/>
  <c r="Y39"/>
  <c r="Z39" s="1"/>
  <c r="P44"/>
  <c r="Q44"/>
  <c r="R44" s="1"/>
  <c r="H46"/>
  <c r="I46"/>
  <c r="J46" s="1"/>
  <c r="J47"/>
  <c r="H47"/>
  <c r="Y47"/>
  <c r="Z47" s="1"/>
  <c r="P52"/>
  <c r="Q52"/>
  <c r="R52" s="1"/>
  <c r="X59"/>
  <c r="Y59"/>
  <c r="Z59" s="1"/>
  <c r="H41"/>
  <c r="X41"/>
  <c r="H45"/>
  <c r="X45"/>
  <c r="H49"/>
  <c r="X49"/>
  <c r="Q53"/>
  <c r="R53" s="1"/>
  <c r="P53"/>
  <c r="H55"/>
  <c r="I55"/>
  <c r="J55" s="1"/>
  <c r="P57"/>
  <c r="Q57"/>
  <c r="R57" s="1"/>
  <c r="H59"/>
  <c r="I59"/>
  <c r="J59" s="1"/>
  <c r="AA59" s="1"/>
  <c r="AC59" s="1"/>
  <c r="P61"/>
  <c r="Q61"/>
  <c r="R61" s="1"/>
  <c r="J63"/>
  <c r="AA63" s="1"/>
  <c r="AC63" s="1"/>
  <c r="H63"/>
  <c r="I63"/>
  <c r="P65"/>
  <c r="Q65"/>
  <c r="R65" s="1"/>
  <c r="J67"/>
  <c r="AA67" s="1"/>
  <c r="AC67" s="1"/>
  <c r="H67"/>
  <c r="I67"/>
  <c r="P69"/>
  <c r="Q69"/>
  <c r="R69" s="1"/>
  <c r="H71"/>
  <c r="I71"/>
  <c r="J71" s="1"/>
  <c r="AA71" s="1"/>
  <c r="AC71" s="1"/>
  <c r="H37"/>
  <c r="Q39"/>
  <c r="R39" s="1"/>
  <c r="H40"/>
  <c r="J40"/>
  <c r="X40"/>
  <c r="Z40"/>
  <c r="I41"/>
  <c r="J41" s="1"/>
  <c r="Y41"/>
  <c r="Z41" s="1"/>
  <c r="Q43"/>
  <c r="R43" s="1"/>
  <c r="H44"/>
  <c r="J44"/>
  <c r="AA44" s="1"/>
  <c r="AC44" s="1"/>
  <c r="X44"/>
  <c r="Z44"/>
  <c r="I45"/>
  <c r="J45" s="1"/>
  <c r="AA45" s="1"/>
  <c r="AC45" s="1"/>
  <c r="Y45"/>
  <c r="Z45" s="1"/>
  <c r="Q47"/>
  <c r="R47" s="1"/>
  <c r="H48"/>
  <c r="J48"/>
  <c r="AA48" s="1"/>
  <c r="AC48" s="1"/>
  <c r="X48"/>
  <c r="Z48"/>
  <c r="I49"/>
  <c r="J49" s="1"/>
  <c r="Y49"/>
  <c r="Z49" s="1"/>
  <c r="Q51"/>
  <c r="R51" s="1"/>
  <c r="H52"/>
  <c r="J52"/>
  <c r="X52"/>
  <c r="Z52"/>
  <c r="Y53"/>
  <c r="Z53" s="1"/>
  <c r="X53"/>
  <c r="H54"/>
  <c r="J54"/>
  <c r="X54"/>
  <c r="Z54"/>
  <c r="H58"/>
  <c r="J58"/>
  <c r="AA58" s="1"/>
  <c r="AC58" s="1"/>
  <c r="X58"/>
  <c r="Z58"/>
  <c r="H62"/>
  <c r="J62"/>
  <c r="AA62" s="1"/>
  <c r="AC62" s="1"/>
  <c r="X62"/>
  <c r="Z62"/>
  <c r="H66"/>
  <c r="J66"/>
  <c r="AA66" s="1"/>
  <c r="AC66" s="1"/>
  <c r="X66"/>
  <c r="Z66"/>
  <c r="H70"/>
  <c r="J70"/>
  <c r="AA70" s="1"/>
  <c r="AC70" s="1"/>
  <c r="X70"/>
  <c r="Z70"/>
  <c r="I73"/>
  <c r="J73" s="1"/>
  <c r="AA73" s="1"/>
  <c r="AC73" s="1"/>
  <c r="H73"/>
  <c r="H57"/>
  <c r="X57"/>
  <c r="H61"/>
  <c r="X61"/>
  <c r="H65"/>
  <c r="X65"/>
  <c r="H69"/>
  <c r="X69"/>
  <c r="Q73"/>
  <c r="R73" s="1"/>
  <c r="P73"/>
  <c r="Q55"/>
  <c r="R55" s="1"/>
  <c r="H56"/>
  <c r="J56"/>
  <c r="X56"/>
  <c r="Z56"/>
  <c r="I57"/>
  <c r="J57" s="1"/>
  <c r="Y57"/>
  <c r="Z57" s="1"/>
  <c r="Q59"/>
  <c r="R59" s="1"/>
  <c r="H60"/>
  <c r="J60"/>
  <c r="AA60" s="1"/>
  <c r="AC60" s="1"/>
  <c r="X60"/>
  <c r="Z60"/>
  <c r="I61"/>
  <c r="J61" s="1"/>
  <c r="AA61" s="1"/>
  <c r="AC61" s="1"/>
  <c r="Y61"/>
  <c r="Z61" s="1"/>
  <c r="Q63"/>
  <c r="R63" s="1"/>
  <c r="H64"/>
  <c r="J64"/>
  <c r="AA64" s="1"/>
  <c r="AC64" s="1"/>
  <c r="X64"/>
  <c r="Z64"/>
  <c r="I65"/>
  <c r="J65" s="1"/>
  <c r="AA65" s="1"/>
  <c r="AC65" s="1"/>
  <c r="Y65"/>
  <c r="Z65" s="1"/>
  <c r="Q67"/>
  <c r="R67" s="1"/>
  <c r="H68"/>
  <c r="J68"/>
  <c r="AA68" s="1"/>
  <c r="AC68" s="1"/>
  <c r="X68"/>
  <c r="Z68"/>
  <c r="I69"/>
  <c r="J69" s="1"/>
  <c r="AA69" s="1"/>
  <c r="AC69" s="1"/>
  <c r="Y69"/>
  <c r="Z69" s="1"/>
  <c r="Q71"/>
  <c r="R71" s="1"/>
  <c r="H72"/>
  <c r="J72"/>
  <c r="AA72" s="1"/>
  <c r="AC72" s="1"/>
  <c r="Y73"/>
  <c r="Z73" s="1"/>
  <c r="X73"/>
  <c r="Z72"/>
  <c r="J74"/>
  <c r="AA74" s="1"/>
  <c r="AC74" s="1"/>
  <c r="Z74"/>
  <c r="H75"/>
  <c r="P75"/>
  <c r="X75"/>
  <c r="J76"/>
  <c r="AA76" s="1"/>
  <c r="AC76" s="1"/>
  <c r="Z76"/>
  <c r="H77"/>
  <c r="P77"/>
  <c r="X77"/>
  <c r="I75"/>
  <c r="J75" s="1"/>
  <c r="AA75" s="1"/>
  <c r="Y75"/>
  <c r="Z75" s="1"/>
  <c r="I77"/>
  <c r="J77" s="1"/>
  <c r="AA77" s="1"/>
  <c r="Y77"/>
  <c r="Z77" s="1"/>
  <c r="AB8" i="55"/>
  <c r="AB11"/>
  <c r="AB15"/>
  <c r="AB26"/>
  <c r="AB9"/>
  <c r="AB10"/>
  <c r="AB13"/>
  <c r="AB14"/>
  <c r="AB40"/>
  <c r="AB42"/>
  <c r="AB44"/>
  <c r="I49"/>
  <c r="J49" s="1"/>
  <c r="AA49" s="1"/>
  <c r="AC49" s="1"/>
  <c r="H49"/>
  <c r="AB60"/>
  <c r="AB62"/>
  <c r="AB64"/>
  <c r="AB66"/>
  <c r="AB68"/>
  <c r="AB16"/>
  <c r="AB17"/>
  <c r="X18"/>
  <c r="P20"/>
  <c r="H22"/>
  <c r="AB24"/>
  <c r="X26"/>
  <c r="AB28"/>
  <c r="AB36"/>
  <c r="AB37"/>
  <c r="Q47"/>
  <c r="R47" s="1"/>
  <c r="P47"/>
  <c r="Z18"/>
  <c r="J22"/>
  <c r="AA22" s="1"/>
  <c r="AC22" s="1"/>
  <c r="Z26"/>
  <c r="Y45"/>
  <c r="Z45"/>
  <c r="X45"/>
  <c r="P16"/>
  <c r="Z16"/>
  <c r="H18"/>
  <c r="J20"/>
  <c r="AA20" s="1"/>
  <c r="AC20" s="1"/>
  <c r="X22"/>
  <c r="P24"/>
  <c r="Z24"/>
  <c r="H26"/>
  <c r="AB32"/>
  <c r="AB45"/>
  <c r="I53"/>
  <c r="J53" s="1"/>
  <c r="AB72"/>
  <c r="AB74"/>
  <c r="AB76"/>
  <c r="AB54"/>
  <c r="H45"/>
  <c r="J47"/>
  <c r="AA47" s="1"/>
  <c r="AC47" s="1"/>
  <c r="X49"/>
  <c r="P51"/>
  <c r="Z51"/>
  <c r="AA51" s="1"/>
  <c r="AC51" s="1"/>
  <c r="H71"/>
  <c r="P71"/>
  <c r="X71"/>
  <c r="H73"/>
  <c r="P73"/>
  <c r="X73"/>
  <c r="H75"/>
  <c r="P75"/>
  <c r="X75"/>
  <c r="H77"/>
  <c r="P77"/>
  <c r="X77"/>
  <c r="Y53"/>
  <c r="Z53" s="1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18" i="54"/>
  <c r="AB20"/>
  <c r="AB14"/>
  <c r="AB22"/>
  <c r="AB8"/>
  <c r="AB16"/>
  <c r="H9"/>
  <c r="P9"/>
  <c r="X9"/>
  <c r="H11"/>
  <c r="P11"/>
  <c r="X11"/>
  <c r="H13"/>
  <c r="P13"/>
  <c r="X13"/>
  <c r="H15"/>
  <c r="P15"/>
  <c r="X15"/>
  <c r="H17"/>
  <c r="P17"/>
  <c r="X17"/>
  <c r="H19"/>
  <c r="P19"/>
  <c r="X19"/>
  <c r="H21"/>
  <c r="P21"/>
  <c r="X21"/>
  <c r="H23"/>
  <c r="P23"/>
  <c r="X23"/>
  <c r="P25"/>
  <c r="I26"/>
  <c r="X27"/>
  <c r="Q28"/>
  <c r="R28" s="1"/>
  <c r="Y30"/>
  <c r="H31"/>
  <c r="P33"/>
  <c r="I34"/>
  <c r="I35"/>
  <c r="J35" s="1"/>
  <c r="AA35" s="1"/>
  <c r="AC35" s="1"/>
  <c r="Y35"/>
  <c r="Z35" s="1"/>
  <c r="I37"/>
  <c r="J37" s="1"/>
  <c r="AA37" s="1"/>
  <c r="AC37" s="1"/>
  <c r="Z37"/>
  <c r="Y37"/>
  <c r="I39"/>
  <c r="J39" s="1"/>
  <c r="AA39" s="1"/>
  <c r="AC39" s="1"/>
  <c r="Y39"/>
  <c r="Z39" s="1"/>
  <c r="I41"/>
  <c r="J41" s="1"/>
  <c r="AA41" s="1"/>
  <c r="AC41" s="1"/>
  <c r="Z41"/>
  <c r="Y41"/>
  <c r="I43"/>
  <c r="J43" s="1"/>
  <c r="AA43" s="1"/>
  <c r="AC43" s="1"/>
  <c r="Y43"/>
  <c r="Z43" s="1"/>
  <c r="Y45"/>
  <c r="Z45"/>
  <c r="X45"/>
  <c r="Q47"/>
  <c r="R47" s="1"/>
  <c r="P47"/>
  <c r="AB56"/>
  <c r="AB60"/>
  <c r="AB62"/>
  <c r="AB64"/>
  <c r="AB66"/>
  <c r="AB74"/>
  <c r="I9"/>
  <c r="J9" s="1"/>
  <c r="AA9" s="1"/>
  <c r="Y9"/>
  <c r="Z9" s="1"/>
  <c r="I11"/>
  <c r="J11" s="1"/>
  <c r="AA11" s="1"/>
  <c r="Y11"/>
  <c r="Z11" s="1"/>
  <c r="I13"/>
  <c r="J13" s="1"/>
  <c r="AA13" s="1"/>
  <c r="Y13"/>
  <c r="Z13" s="1"/>
  <c r="I15"/>
  <c r="J15" s="1"/>
  <c r="AA15" s="1"/>
  <c r="Y15"/>
  <c r="Z15" s="1"/>
  <c r="I17"/>
  <c r="J17" s="1"/>
  <c r="AA17" s="1"/>
  <c r="Y17"/>
  <c r="Z17" s="1"/>
  <c r="I19"/>
  <c r="J19" s="1"/>
  <c r="AA19" s="1"/>
  <c r="Y19"/>
  <c r="Z19" s="1"/>
  <c r="I21"/>
  <c r="J21" s="1"/>
  <c r="AA21" s="1"/>
  <c r="Y21"/>
  <c r="Z21" s="1"/>
  <c r="I23"/>
  <c r="J23" s="1"/>
  <c r="AA23" s="1"/>
  <c r="Y23"/>
  <c r="Z23" s="1"/>
  <c r="Y24"/>
  <c r="H25"/>
  <c r="J26"/>
  <c r="P27"/>
  <c r="Y27"/>
  <c r="Z27" s="1"/>
  <c r="I28"/>
  <c r="X29"/>
  <c r="Q30"/>
  <c r="R30" s="1"/>
  <c r="Z30"/>
  <c r="I31"/>
  <c r="J31" s="1"/>
  <c r="AA31" s="1"/>
  <c r="Y32"/>
  <c r="H33"/>
  <c r="J34"/>
  <c r="AA34" s="1"/>
  <c r="AC34" s="1"/>
  <c r="H35"/>
  <c r="X35"/>
  <c r="H37"/>
  <c r="X37"/>
  <c r="H39"/>
  <c r="X39"/>
  <c r="H41"/>
  <c r="X41"/>
  <c r="H43"/>
  <c r="X43"/>
  <c r="AB44"/>
  <c r="Y47"/>
  <c r="Z47" s="1"/>
  <c r="Y51"/>
  <c r="Z51" s="1"/>
  <c r="I49"/>
  <c r="J49" s="1"/>
  <c r="H49"/>
  <c r="Q24"/>
  <c r="R24" s="1"/>
  <c r="Z24"/>
  <c r="I25"/>
  <c r="J25" s="1"/>
  <c r="AA25" s="1"/>
  <c r="Y26"/>
  <c r="Z26" s="1"/>
  <c r="H27"/>
  <c r="J28"/>
  <c r="AA28" s="1"/>
  <c r="AC28" s="1"/>
  <c r="Y29"/>
  <c r="Z29" s="1"/>
  <c r="I30"/>
  <c r="J30" s="1"/>
  <c r="X31"/>
  <c r="Q32"/>
  <c r="R32" s="1"/>
  <c r="Z32"/>
  <c r="I33"/>
  <c r="J33" s="1"/>
  <c r="AA33" s="1"/>
  <c r="AB46"/>
  <c r="Y49"/>
  <c r="Z49" s="1"/>
  <c r="X49"/>
  <c r="J51"/>
  <c r="I51"/>
  <c r="X51"/>
  <c r="Q53"/>
  <c r="R53" s="1"/>
  <c r="P53"/>
  <c r="P45"/>
  <c r="H47"/>
  <c r="P51"/>
  <c r="J53"/>
  <c r="I53"/>
  <c r="Y53"/>
  <c r="Z53" s="1"/>
  <c r="H55"/>
  <c r="P55"/>
  <c r="X55"/>
  <c r="H57"/>
  <c r="P57"/>
  <c r="X57"/>
  <c r="H59"/>
  <c r="P59"/>
  <c r="X59"/>
  <c r="H61"/>
  <c r="P61"/>
  <c r="X61"/>
  <c r="H63"/>
  <c r="P63"/>
  <c r="X63"/>
  <c r="H65"/>
  <c r="P65"/>
  <c r="X65"/>
  <c r="H67"/>
  <c r="P67"/>
  <c r="X67"/>
  <c r="H69"/>
  <c r="P69"/>
  <c r="X69"/>
  <c r="H71"/>
  <c r="P71"/>
  <c r="X71"/>
  <c r="H73"/>
  <c r="P73"/>
  <c r="X73"/>
  <c r="H75"/>
  <c r="P75"/>
  <c r="X75"/>
  <c r="H77"/>
  <c r="P77"/>
  <c r="X77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20" i="53"/>
  <c r="AB28"/>
  <c r="AB9"/>
  <c r="AB26"/>
  <c r="AB16"/>
  <c r="AB17"/>
  <c r="AB25"/>
  <c r="Y32"/>
  <c r="Z32"/>
  <c r="X32"/>
  <c r="AB8"/>
  <c r="AB10"/>
  <c r="AB14"/>
  <c r="AB15"/>
  <c r="AB22"/>
  <c r="AB23"/>
  <c r="AB30"/>
  <c r="AB31"/>
  <c r="J42"/>
  <c r="AA42" s="1"/>
  <c r="AC42" s="1"/>
  <c r="I42"/>
  <c r="Y42"/>
  <c r="Z42" s="1"/>
  <c r="Q44"/>
  <c r="R44" s="1"/>
  <c r="P44"/>
  <c r="Q48"/>
  <c r="R48" s="1"/>
  <c r="P48"/>
  <c r="Q52"/>
  <c r="R52" s="1"/>
  <c r="P52"/>
  <c r="Y57"/>
  <c r="Z57" s="1"/>
  <c r="X57"/>
  <c r="P58"/>
  <c r="Q58"/>
  <c r="R58" s="1"/>
  <c r="AB60"/>
  <c r="AB62"/>
  <c r="AB64"/>
  <c r="AB66"/>
  <c r="AB68"/>
  <c r="AB70"/>
  <c r="AB72"/>
  <c r="AB76"/>
  <c r="P34"/>
  <c r="Z34"/>
  <c r="H36"/>
  <c r="J38"/>
  <c r="AA38" s="1"/>
  <c r="AC38" s="1"/>
  <c r="J40"/>
  <c r="AA40" s="1"/>
  <c r="AC40" s="1"/>
  <c r="I40"/>
  <c r="Y40"/>
  <c r="Z40" s="1"/>
  <c r="H42"/>
  <c r="X42"/>
  <c r="Y44"/>
  <c r="Z44" s="1"/>
  <c r="X44"/>
  <c r="J46"/>
  <c r="I46"/>
  <c r="H46"/>
  <c r="Y48"/>
  <c r="Z48" s="1"/>
  <c r="X48"/>
  <c r="J50"/>
  <c r="I50"/>
  <c r="H50"/>
  <c r="Y52"/>
  <c r="Z52" s="1"/>
  <c r="X52"/>
  <c r="J36"/>
  <c r="AA36" s="1"/>
  <c r="AC36" s="1"/>
  <c r="Q46"/>
  <c r="R46" s="1"/>
  <c r="P46"/>
  <c r="Q50"/>
  <c r="R50" s="1"/>
  <c r="P50"/>
  <c r="AB34"/>
  <c r="X36"/>
  <c r="P38"/>
  <c r="P42"/>
  <c r="J44"/>
  <c r="I44"/>
  <c r="H44"/>
  <c r="Y46"/>
  <c r="Z46" s="1"/>
  <c r="X46"/>
  <c r="J48"/>
  <c r="I48"/>
  <c r="H48"/>
  <c r="Y50"/>
  <c r="Z50" s="1"/>
  <c r="X50"/>
  <c r="J52"/>
  <c r="I52"/>
  <c r="H52"/>
  <c r="Q55"/>
  <c r="R55" s="1"/>
  <c r="P55"/>
  <c r="H56"/>
  <c r="J56"/>
  <c r="AA56" s="1"/>
  <c r="AC56" s="1"/>
  <c r="I56"/>
  <c r="Y54"/>
  <c r="Z54" s="1"/>
  <c r="H55"/>
  <c r="P57"/>
  <c r="I58"/>
  <c r="X59"/>
  <c r="P61"/>
  <c r="P63"/>
  <c r="P65"/>
  <c r="P67"/>
  <c r="P69"/>
  <c r="P71"/>
  <c r="P73"/>
  <c r="P75"/>
  <c r="P77"/>
  <c r="I55"/>
  <c r="J55" s="1"/>
  <c r="AA55" s="1"/>
  <c r="J58"/>
  <c r="Y59"/>
  <c r="Z59" s="1"/>
  <c r="J61"/>
  <c r="AA61" s="1"/>
  <c r="AC61" s="1"/>
  <c r="I61"/>
  <c r="Z61"/>
  <c r="Y61"/>
  <c r="J63"/>
  <c r="AA63" s="1"/>
  <c r="AC63" s="1"/>
  <c r="I63"/>
  <c r="Z63"/>
  <c r="Y63"/>
  <c r="J65"/>
  <c r="AA65" s="1"/>
  <c r="AC65" s="1"/>
  <c r="I65"/>
  <c r="Z65"/>
  <c r="Y65"/>
  <c r="J67"/>
  <c r="AA67" s="1"/>
  <c r="AC67" s="1"/>
  <c r="I67"/>
  <c r="Z67"/>
  <c r="Y67"/>
  <c r="J69"/>
  <c r="AA69" s="1"/>
  <c r="AC69" s="1"/>
  <c r="I69"/>
  <c r="Z69"/>
  <c r="Y69"/>
  <c r="J71"/>
  <c r="AA71" s="1"/>
  <c r="AC71" s="1"/>
  <c r="I71"/>
  <c r="Z71"/>
  <c r="Y71"/>
  <c r="J73"/>
  <c r="AA73" s="1"/>
  <c r="AC73" s="1"/>
  <c r="I73"/>
  <c r="Z73"/>
  <c r="Y73"/>
  <c r="J75"/>
  <c r="AA75" s="1"/>
  <c r="AC75" s="1"/>
  <c r="I75"/>
  <c r="Z75"/>
  <c r="Y75"/>
  <c r="J77"/>
  <c r="AA77" s="1"/>
  <c r="AC77" s="1"/>
  <c r="I77"/>
  <c r="Z77"/>
  <c r="Y77"/>
  <c r="AB49" i="52"/>
  <c r="AB13"/>
  <c r="AB19"/>
  <c r="AB21"/>
  <c r="AB48"/>
  <c r="AB51"/>
  <c r="AB58"/>
  <c r="AB60"/>
  <c r="AB62"/>
  <c r="AB66"/>
  <c r="AB72"/>
  <c r="AB74"/>
  <c r="Y49"/>
  <c r="Z49" s="1"/>
  <c r="X49"/>
  <c r="Q51"/>
  <c r="R51" s="1"/>
  <c r="P51"/>
  <c r="H8"/>
  <c r="P8"/>
  <c r="X8"/>
  <c r="H10"/>
  <c r="P10"/>
  <c r="X10"/>
  <c r="H12"/>
  <c r="P12"/>
  <c r="X12"/>
  <c r="H14"/>
  <c r="P14"/>
  <c r="X14"/>
  <c r="H16"/>
  <c r="P16"/>
  <c r="X16"/>
  <c r="H18"/>
  <c r="P18"/>
  <c r="X18"/>
  <c r="H20"/>
  <c r="P20"/>
  <c r="X20"/>
  <c r="H22"/>
  <c r="P22"/>
  <c r="X22"/>
  <c r="H24"/>
  <c r="P24"/>
  <c r="I25"/>
  <c r="X26"/>
  <c r="Q27"/>
  <c r="R27" s="1"/>
  <c r="AB28"/>
  <c r="I8"/>
  <c r="J8" s="1"/>
  <c r="AA8" s="1"/>
  <c r="Y8"/>
  <c r="Z8" s="1"/>
  <c r="I10"/>
  <c r="J10" s="1"/>
  <c r="AA10" s="1"/>
  <c r="Y10"/>
  <c r="Z10" s="1"/>
  <c r="I12"/>
  <c r="J12" s="1"/>
  <c r="AA12" s="1"/>
  <c r="Y12"/>
  <c r="Z12" s="1"/>
  <c r="I14"/>
  <c r="J14" s="1"/>
  <c r="AA14" s="1"/>
  <c r="Y14"/>
  <c r="Z14" s="1"/>
  <c r="I16"/>
  <c r="J16" s="1"/>
  <c r="AA16" s="1"/>
  <c r="Y16"/>
  <c r="Z16" s="1"/>
  <c r="I18"/>
  <c r="J18" s="1"/>
  <c r="AA18" s="1"/>
  <c r="Y18"/>
  <c r="Z18" s="1"/>
  <c r="I20"/>
  <c r="J20" s="1"/>
  <c r="AA20" s="1"/>
  <c r="Y20"/>
  <c r="Z20" s="1"/>
  <c r="I22"/>
  <c r="J22" s="1"/>
  <c r="AA22" s="1"/>
  <c r="Y22"/>
  <c r="Z22" s="1"/>
  <c r="I24"/>
  <c r="J24" s="1"/>
  <c r="AA24" s="1"/>
  <c r="J25"/>
  <c r="AA25" s="1"/>
  <c r="AC25" s="1"/>
  <c r="P26"/>
  <c r="Y26"/>
  <c r="Z26" s="1"/>
  <c r="I27"/>
  <c r="X28"/>
  <c r="P30"/>
  <c r="P32"/>
  <c r="P34"/>
  <c r="P36"/>
  <c r="P38"/>
  <c r="P40"/>
  <c r="P42"/>
  <c r="P44"/>
  <c r="I45"/>
  <c r="J45" s="1"/>
  <c r="AA45" s="1"/>
  <c r="AC45" s="1"/>
  <c r="H45"/>
  <c r="I47"/>
  <c r="J47" s="1"/>
  <c r="AA47" s="1"/>
  <c r="AC47" s="1"/>
  <c r="Y51"/>
  <c r="Z51" s="1"/>
  <c r="Y53"/>
  <c r="Z53" s="1"/>
  <c r="J27"/>
  <c r="AA27" s="1"/>
  <c r="AC27" s="1"/>
  <c r="Y28"/>
  <c r="Z28" s="1"/>
  <c r="J30"/>
  <c r="AA30" s="1"/>
  <c r="AC30" s="1"/>
  <c r="I30"/>
  <c r="Z30"/>
  <c r="Y30"/>
  <c r="J32"/>
  <c r="AA32" s="1"/>
  <c r="AC32" s="1"/>
  <c r="I32"/>
  <c r="Z32"/>
  <c r="Y32"/>
  <c r="J34"/>
  <c r="AA34" s="1"/>
  <c r="AC34" s="1"/>
  <c r="I34"/>
  <c r="Z34"/>
  <c r="Y34"/>
  <c r="J36"/>
  <c r="AA36" s="1"/>
  <c r="AC36" s="1"/>
  <c r="I36"/>
  <c r="Z36"/>
  <c r="Y36"/>
  <c r="J38"/>
  <c r="AA38" s="1"/>
  <c r="AC38" s="1"/>
  <c r="I38"/>
  <c r="Z38"/>
  <c r="Y38"/>
  <c r="J40"/>
  <c r="AA40" s="1"/>
  <c r="AC40" s="1"/>
  <c r="I40"/>
  <c r="Y40"/>
  <c r="Z40" s="1"/>
  <c r="J42"/>
  <c r="AA42" s="1"/>
  <c r="AC42" s="1"/>
  <c r="I42"/>
  <c r="Y42"/>
  <c r="Z42" s="1"/>
  <c r="J44"/>
  <c r="AA44" s="1"/>
  <c r="AC44" s="1"/>
  <c r="I44"/>
  <c r="Y44"/>
  <c r="Z44" s="1"/>
  <c r="J53"/>
  <c r="AA53" s="1"/>
  <c r="AC53" s="1"/>
  <c r="I53"/>
  <c r="X47"/>
  <c r="P49"/>
  <c r="H51"/>
  <c r="P53"/>
  <c r="H77"/>
  <c r="P77"/>
  <c r="X77"/>
  <c r="I55"/>
  <c r="J55" s="1"/>
  <c r="AA55" s="1"/>
  <c r="Y55"/>
  <c r="Z55" s="1"/>
  <c r="I57"/>
  <c r="J57" s="1"/>
  <c r="AA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I8" i="51"/>
  <c r="J8" s="1"/>
  <c r="AA8" s="1"/>
  <c r="AC8" s="1"/>
  <c r="X9"/>
  <c r="Q10"/>
  <c r="R10" s="1"/>
  <c r="AB11"/>
  <c r="Y12"/>
  <c r="H13"/>
  <c r="P15"/>
  <c r="I16"/>
  <c r="J16" s="1"/>
  <c r="AA16" s="1"/>
  <c r="AC16" s="1"/>
  <c r="Q18"/>
  <c r="R18" s="1"/>
  <c r="P18"/>
  <c r="Q20"/>
  <c r="R20" s="1"/>
  <c r="P20"/>
  <c r="Q22"/>
  <c r="R22" s="1"/>
  <c r="P22"/>
  <c r="Q24"/>
  <c r="R24" s="1"/>
  <c r="P24"/>
  <c r="Q26"/>
  <c r="R26" s="1"/>
  <c r="P26"/>
  <c r="Q28"/>
  <c r="R28" s="1"/>
  <c r="P28"/>
  <c r="Q30"/>
  <c r="R30" s="1"/>
  <c r="P30"/>
  <c r="Q32"/>
  <c r="R32" s="1"/>
  <c r="P32"/>
  <c r="Q34"/>
  <c r="R34" s="1"/>
  <c r="P34"/>
  <c r="Q36"/>
  <c r="R36" s="1"/>
  <c r="P36"/>
  <c r="Q38"/>
  <c r="R38" s="1"/>
  <c r="P38"/>
  <c r="Q40"/>
  <c r="R40" s="1"/>
  <c r="P40"/>
  <c r="Q42"/>
  <c r="R42" s="1"/>
  <c r="P42"/>
  <c r="Q44"/>
  <c r="R44" s="1"/>
  <c r="P44"/>
  <c r="Y45"/>
  <c r="Z45"/>
  <c r="I49"/>
  <c r="J49" s="1"/>
  <c r="AA49" s="1"/>
  <c r="AC49" s="1"/>
  <c r="I51"/>
  <c r="J51" s="1"/>
  <c r="AA51" s="1"/>
  <c r="AC51" s="1"/>
  <c r="H51"/>
  <c r="J53"/>
  <c r="AA53" s="1"/>
  <c r="AC53" s="1"/>
  <c r="I53"/>
  <c r="Z53"/>
  <c r="Y53"/>
  <c r="AB56"/>
  <c r="Q61"/>
  <c r="R61" s="1"/>
  <c r="P61"/>
  <c r="I63"/>
  <c r="J63" s="1"/>
  <c r="AA63" s="1"/>
  <c r="AC63" s="1"/>
  <c r="H63"/>
  <c r="Q69"/>
  <c r="R69" s="1"/>
  <c r="P69"/>
  <c r="J71"/>
  <c r="AA71" s="1"/>
  <c r="AC71" s="1"/>
  <c r="I71"/>
  <c r="H71"/>
  <c r="Q77"/>
  <c r="R77" s="1"/>
  <c r="P77"/>
  <c r="Y9"/>
  <c r="Z12"/>
  <c r="I13"/>
  <c r="J13" s="1"/>
  <c r="AA13" s="1"/>
  <c r="AB35"/>
  <c r="X45"/>
  <c r="Z61"/>
  <c r="Y61"/>
  <c r="X61"/>
  <c r="Z69"/>
  <c r="Y69"/>
  <c r="X69"/>
  <c r="Z77"/>
  <c r="Y77"/>
  <c r="X77"/>
  <c r="Q45"/>
  <c r="R45" s="1"/>
  <c r="P45"/>
  <c r="I47"/>
  <c r="J47" s="1"/>
  <c r="AA47" s="1"/>
  <c r="AC47" s="1"/>
  <c r="H47"/>
  <c r="Z51"/>
  <c r="Y51"/>
  <c r="X51"/>
  <c r="Z57"/>
  <c r="Y57"/>
  <c r="X57"/>
  <c r="Z65"/>
  <c r="Y65"/>
  <c r="X65"/>
  <c r="Z73"/>
  <c r="Y73"/>
  <c r="X73"/>
  <c r="Y8"/>
  <c r="H9"/>
  <c r="J10"/>
  <c r="AA10" s="1"/>
  <c r="AC10" s="1"/>
  <c r="Y11"/>
  <c r="I12"/>
  <c r="J12" s="1"/>
  <c r="AA12" s="1"/>
  <c r="AC12" s="1"/>
  <c r="X13"/>
  <c r="Q14"/>
  <c r="R14" s="1"/>
  <c r="Z14"/>
  <c r="I15"/>
  <c r="J15" s="1"/>
  <c r="AA15" s="1"/>
  <c r="Y16"/>
  <c r="I18"/>
  <c r="J18" s="1"/>
  <c r="AA18" s="1"/>
  <c r="AC18" s="1"/>
  <c r="H18"/>
  <c r="Y18"/>
  <c r="X18"/>
  <c r="I20"/>
  <c r="J20" s="1"/>
  <c r="AA20" s="1"/>
  <c r="H20"/>
  <c r="Y20"/>
  <c r="X20"/>
  <c r="I22"/>
  <c r="J22" s="1"/>
  <c r="AA22" s="1"/>
  <c r="H22"/>
  <c r="Y22"/>
  <c r="X22"/>
  <c r="I24"/>
  <c r="J24" s="1"/>
  <c r="AA24" s="1"/>
  <c r="H24"/>
  <c r="Y24"/>
  <c r="X24"/>
  <c r="I26"/>
  <c r="J26" s="1"/>
  <c r="AA26" s="1"/>
  <c r="H26"/>
  <c r="Y26"/>
  <c r="X26"/>
  <c r="I28"/>
  <c r="J28" s="1"/>
  <c r="AA28" s="1"/>
  <c r="H28"/>
  <c r="Y28"/>
  <c r="X28"/>
  <c r="I30"/>
  <c r="J30" s="1"/>
  <c r="AA30" s="1"/>
  <c r="H30"/>
  <c r="Y30"/>
  <c r="X30"/>
  <c r="I32"/>
  <c r="J32" s="1"/>
  <c r="AA32" s="1"/>
  <c r="H32"/>
  <c r="Y32"/>
  <c r="X32"/>
  <c r="I34"/>
  <c r="J34" s="1"/>
  <c r="AA34" s="1"/>
  <c r="H34"/>
  <c r="Y34"/>
  <c r="X34"/>
  <c r="I36"/>
  <c r="J36" s="1"/>
  <c r="AA36" s="1"/>
  <c r="H36"/>
  <c r="Y36"/>
  <c r="X36"/>
  <c r="I38"/>
  <c r="J38" s="1"/>
  <c r="AA38" s="1"/>
  <c r="AC38" s="1"/>
  <c r="H38"/>
  <c r="Y38"/>
  <c r="X38"/>
  <c r="I40"/>
  <c r="J40" s="1"/>
  <c r="AA40" s="1"/>
  <c r="H40"/>
  <c r="Y40"/>
  <c r="X40"/>
  <c r="I42"/>
  <c r="J42" s="1"/>
  <c r="AA42" s="1"/>
  <c r="AC42" s="1"/>
  <c r="H42"/>
  <c r="Y42"/>
  <c r="X42"/>
  <c r="I44"/>
  <c r="J44" s="1"/>
  <c r="AA44" s="1"/>
  <c r="H44"/>
  <c r="Y44"/>
  <c r="X44"/>
  <c r="AB45"/>
  <c r="Q55"/>
  <c r="R55" s="1"/>
  <c r="P55"/>
  <c r="Q57"/>
  <c r="R57" s="1"/>
  <c r="P57"/>
  <c r="I59"/>
  <c r="J59" s="1"/>
  <c r="AA59" s="1"/>
  <c r="AC59" s="1"/>
  <c r="H59"/>
  <c r="Q65"/>
  <c r="R65" s="1"/>
  <c r="P65"/>
  <c r="I67"/>
  <c r="J67" s="1"/>
  <c r="AA67" s="1"/>
  <c r="AC67" s="1"/>
  <c r="H67"/>
  <c r="Q73"/>
  <c r="R73" s="1"/>
  <c r="P73"/>
  <c r="I75"/>
  <c r="J75" s="1"/>
  <c r="AA75" s="1"/>
  <c r="AC75" s="1"/>
  <c r="H75"/>
  <c r="Z49"/>
  <c r="Y49"/>
  <c r="J57"/>
  <c r="AA57" s="1"/>
  <c r="AC57" s="1"/>
  <c r="I57"/>
  <c r="Q59"/>
  <c r="R59" s="1"/>
  <c r="P59"/>
  <c r="Q63"/>
  <c r="R63" s="1"/>
  <c r="P63"/>
  <c r="Q67"/>
  <c r="R67" s="1"/>
  <c r="P67"/>
  <c r="Q71"/>
  <c r="R71" s="1"/>
  <c r="P71"/>
  <c r="Q75"/>
  <c r="R75" s="1"/>
  <c r="P75"/>
  <c r="J55"/>
  <c r="AA55" s="1"/>
  <c r="AC55" s="1"/>
  <c r="I55"/>
  <c r="Z55"/>
  <c r="Y55"/>
  <c r="Z59"/>
  <c r="Y59"/>
  <c r="X59"/>
  <c r="I61"/>
  <c r="J61" s="1"/>
  <c r="AA61" s="1"/>
  <c r="AC61" s="1"/>
  <c r="H61"/>
  <c r="Z63"/>
  <c r="Y63"/>
  <c r="X63"/>
  <c r="J65"/>
  <c r="AA65" s="1"/>
  <c r="AC65" s="1"/>
  <c r="I65"/>
  <c r="H65"/>
  <c r="Z67"/>
  <c r="Y67"/>
  <c r="X67"/>
  <c r="I69"/>
  <c r="J69" s="1"/>
  <c r="AA69" s="1"/>
  <c r="AC69" s="1"/>
  <c r="H69"/>
  <c r="Z71"/>
  <c r="Y71"/>
  <c r="X71"/>
  <c r="J73"/>
  <c r="AA73" s="1"/>
  <c r="AC73" s="1"/>
  <c r="I73"/>
  <c r="H73"/>
  <c r="Z75"/>
  <c r="Y75"/>
  <c r="X75"/>
  <c r="I77"/>
  <c r="J77" s="1"/>
  <c r="AA77" s="1"/>
  <c r="AC77" s="1"/>
  <c r="H77"/>
  <c r="AB8" i="50"/>
  <c r="AB11"/>
  <c r="AB12"/>
  <c r="AB15"/>
  <c r="AB16"/>
  <c r="AB19"/>
  <c r="AB20"/>
  <c r="AB23"/>
  <c r="AB24"/>
  <c r="AB27"/>
  <c r="AB28"/>
  <c r="AB32"/>
  <c r="AB9"/>
  <c r="AB10"/>
  <c r="AB13"/>
  <c r="AB14"/>
  <c r="AB17"/>
  <c r="AB18"/>
  <c r="AB21"/>
  <c r="AB22"/>
  <c r="AB25"/>
  <c r="AB26"/>
  <c r="AB29"/>
  <c r="AB30"/>
  <c r="H36"/>
  <c r="J36"/>
  <c r="H40"/>
  <c r="J40"/>
  <c r="AA40" s="1"/>
  <c r="AC40" s="1"/>
  <c r="X40"/>
  <c r="Z40"/>
  <c r="H44"/>
  <c r="J44"/>
  <c r="AA44" s="1"/>
  <c r="AC44" s="1"/>
  <c r="H48"/>
  <c r="J48"/>
  <c r="AA48" s="1"/>
  <c r="AC48" s="1"/>
  <c r="X52"/>
  <c r="Z52"/>
  <c r="H56"/>
  <c r="I56"/>
  <c r="J59"/>
  <c r="AA59" s="1"/>
  <c r="AC59" s="1"/>
  <c r="I59"/>
  <c r="H59"/>
  <c r="AB69"/>
  <c r="AB77"/>
  <c r="Q34"/>
  <c r="R34" s="1"/>
  <c r="J35"/>
  <c r="AA35" s="1"/>
  <c r="AC35" s="1"/>
  <c r="H35"/>
  <c r="Z35"/>
  <c r="X35"/>
  <c r="I36"/>
  <c r="Q38"/>
  <c r="R38" s="1"/>
  <c r="J39"/>
  <c r="AA39" s="1"/>
  <c r="AC39" s="1"/>
  <c r="H39"/>
  <c r="Z39"/>
  <c r="X39"/>
  <c r="I40"/>
  <c r="Y40"/>
  <c r="Q42"/>
  <c r="R42" s="1"/>
  <c r="J43"/>
  <c r="AA43" s="1"/>
  <c r="AC43" s="1"/>
  <c r="H43"/>
  <c r="Z43"/>
  <c r="X43"/>
  <c r="I44"/>
  <c r="Q46"/>
  <c r="R46" s="1"/>
  <c r="J47"/>
  <c r="AA47" s="1"/>
  <c r="AC47" s="1"/>
  <c r="H47"/>
  <c r="Z47"/>
  <c r="X47"/>
  <c r="I48"/>
  <c r="Q50"/>
  <c r="R50" s="1"/>
  <c r="J51"/>
  <c r="AA51" s="1"/>
  <c r="AC51" s="1"/>
  <c r="H51"/>
  <c r="Z51"/>
  <c r="X51"/>
  <c r="Y52"/>
  <c r="J56"/>
  <c r="AA56" s="1"/>
  <c r="AC56" s="1"/>
  <c r="Q59"/>
  <c r="R59" s="1"/>
  <c r="P59"/>
  <c r="Q61"/>
  <c r="R61" s="1"/>
  <c r="P61"/>
  <c r="X32"/>
  <c r="Z32"/>
  <c r="X36"/>
  <c r="Z36"/>
  <c r="X44"/>
  <c r="Z44"/>
  <c r="X48"/>
  <c r="Z48"/>
  <c r="H52"/>
  <c r="J52"/>
  <c r="AA52" s="1"/>
  <c r="AC52" s="1"/>
  <c r="X56"/>
  <c r="Y56"/>
  <c r="J61"/>
  <c r="AA61" s="1"/>
  <c r="AC61" s="1"/>
  <c r="I61"/>
  <c r="H61"/>
  <c r="AB64"/>
  <c r="AB72"/>
  <c r="H34"/>
  <c r="J34"/>
  <c r="AA34" s="1"/>
  <c r="AC34" s="1"/>
  <c r="X34"/>
  <c r="Z34"/>
  <c r="H38"/>
  <c r="J38"/>
  <c r="AA38" s="1"/>
  <c r="AC38" s="1"/>
  <c r="X38"/>
  <c r="Z38"/>
  <c r="H42"/>
  <c r="J42"/>
  <c r="AA42" s="1"/>
  <c r="AC42" s="1"/>
  <c r="X42"/>
  <c r="Z42"/>
  <c r="H46"/>
  <c r="J46"/>
  <c r="AA46" s="1"/>
  <c r="AC46" s="1"/>
  <c r="X46"/>
  <c r="Z46"/>
  <c r="H50"/>
  <c r="J50"/>
  <c r="AA50" s="1"/>
  <c r="AC50" s="1"/>
  <c r="X50"/>
  <c r="Z50"/>
  <c r="J57"/>
  <c r="AA57" s="1"/>
  <c r="AC57" s="1"/>
  <c r="H57"/>
  <c r="Z57"/>
  <c r="Y57"/>
  <c r="X57"/>
  <c r="Z59"/>
  <c r="Y59"/>
  <c r="X59"/>
  <c r="AB62"/>
  <c r="AB63"/>
  <c r="AB65"/>
  <c r="AB68"/>
  <c r="AB73"/>
  <c r="AB76"/>
  <c r="Y31"/>
  <c r="I32"/>
  <c r="J33"/>
  <c r="AA33" s="1"/>
  <c r="AC33" s="1"/>
  <c r="H33"/>
  <c r="Z33"/>
  <c r="X33"/>
  <c r="I34"/>
  <c r="Y34"/>
  <c r="Q36"/>
  <c r="R36" s="1"/>
  <c r="J37"/>
  <c r="AA37" s="1"/>
  <c r="AC37" s="1"/>
  <c r="H37"/>
  <c r="Z37"/>
  <c r="X37"/>
  <c r="I38"/>
  <c r="Y38"/>
  <c r="Q40"/>
  <c r="R40" s="1"/>
  <c r="J41"/>
  <c r="AA41" s="1"/>
  <c r="AC41" s="1"/>
  <c r="H41"/>
  <c r="Z41"/>
  <c r="X41"/>
  <c r="I42"/>
  <c r="Y42"/>
  <c r="Q44"/>
  <c r="R44" s="1"/>
  <c r="J45"/>
  <c r="AA45" s="1"/>
  <c r="AC45" s="1"/>
  <c r="H45"/>
  <c r="Z45"/>
  <c r="X45"/>
  <c r="I46"/>
  <c r="Y46"/>
  <c r="Q48"/>
  <c r="R48" s="1"/>
  <c r="J49"/>
  <c r="AA49" s="1"/>
  <c r="AC49" s="1"/>
  <c r="H49"/>
  <c r="Z49"/>
  <c r="X49"/>
  <c r="I50"/>
  <c r="Y50"/>
  <c r="Q52"/>
  <c r="R52" s="1"/>
  <c r="J53"/>
  <c r="AA53" s="1"/>
  <c r="AC53" s="1"/>
  <c r="H53"/>
  <c r="Z53"/>
  <c r="X53"/>
  <c r="P54"/>
  <c r="Q54"/>
  <c r="R54" s="1"/>
  <c r="I57"/>
  <c r="AB66"/>
  <c r="AB71"/>
  <c r="AB74"/>
  <c r="J54"/>
  <c r="AA54" s="1"/>
  <c r="AC54" s="1"/>
  <c r="Y55"/>
  <c r="AB67"/>
  <c r="AB70"/>
  <c r="AB75"/>
  <c r="H77"/>
  <c r="P77"/>
  <c r="X77"/>
  <c r="Y61"/>
  <c r="I63"/>
  <c r="Y63"/>
  <c r="I65"/>
  <c r="Y65"/>
  <c r="I67"/>
  <c r="Y67"/>
  <c r="I69"/>
  <c r="Y69"/>
  <c r="I71"/>
  <c r="Y71"/>
  <c r="I73"/>
  <c r="Y73"/>
  <c r="I75"/>
  <c r="Y75"/>
  <c r="I77"/>
  <c r="Y77"/>
  <c r="AB11" i="49"/>
  <c r="AB14"/>
  <c r="AB19"/>
  <c r="AB26"/>
  <c r="AB27"/>
  <c r="AB30"/>
  <c r="AB31"/>
  <c r="AB34"/>
  <c r="AB35"/>
  <c r="AB38"/>
  <c r="AB39"/>
  <c r="AB42"/>
  <c r="AB43"/>
  <c r="AB46"/>
  <c r="AB47"/>
  <c r="AB50"/>
  <c r="AB51"/>
  <c r="AB53"/>
  <c r="AB22"/>
  <c r="AB8"/>
  <c r="AB9"/>
  <c r="AB12"/>
  <c r="AB13"/>
  <c r="AB16"/>
  <c r="AB17"/>
  <c r="AB20"/>
  <c r="AB21"/>
  <c r="AB24"/>
  <c r="AB25"/>
  <c r="AB28"/>
  <c r="AB29"/>
  <c r="AB32"/>
  <c r="AB33"/>
  <c r="AB36"/>
  <c r="AB37"/>
  <c r="AB40"/>
  <c r="AB41"/>
  <c r="AB44"/>
  <c r="AB45"/>
  <c r="AB48"/>
  <c r="AB49"/>
  <c r="AB52"/>
  <c r="AB55"/>
  <c r="AB64"/>
  <c r="I54"/>
  <c r="X55"/>
  <c r="Q56"/>
  <c r="R56" s="1"/>
  <c r="AB66"/>
  <c r="AB74"/>
  <c r="J54"/>
  <c r="AA54" s="1"/>
  <c r="AC54" s="1"/>
  <c r="Y55"/>
  <c r="Z55" s="1"/>
  <c r="AB76"/>
  <c r="Y54"/>
  <c r="Z54" s="1"/>
  <c r="H55"/>
  <c r="J56"/>
  <c r="AA56" s="1"/>
  <c r="AC56" s="1"/>
  <c r="Y57"/>
  <c r="Z57" s="1"/>
  <c r="I58"/>
  <c r="J58" s="1"/>
  <c r="AA58" s="1"/>
  <c r="I59"/>
  <c r="J59" s="1"/>
  <c r="AA59" s="1"/>
  <c r="AC59" s="1"/>
  <c r="Y59"/>
  <c r="Z59" s="1"/>
  <c r="J61"/>
  <c r="AA61" s="1"/>
  <c r="AC61" s="1"/>
  <c r="I61"/>
  <c r="AB70"/>
  <c r="H77"/>
  <c r="P77"/>
  <c r="X77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9" i="48"/>
  <c r="AB12"/>
  <c r="AB13"/>
  <c r="AB16"/>
  <c r="AB11"/>
  <c r="AB23"/>
  <c r="AB27"/>
  <c r="AB36"/>
  <c r="AB40"/>
  <c r="AB44"/>
  <c r="Y45"/>
  <c r="Z45"/>
  <c r="X45"/>
  <c r="AB52"/>
  <c r="AB56"/>
  <c r="AB60"/>
  <c r="AB62"/>
  <c r="AB64"/>
  <c r="AB66"/>
  <c r="AB74"/>
  <c r="AB14"/>
  <c r="AB15"/>
  <c r="X16"/>
  <c r="P18"/>
  <c r="H20"/>
  <c r="Q22"/>
  <c r="R22" s="1"/>
  <c r="P22"/>
  <c r="I24"/>
  <c r="J24" s="1"/>
  <c r="AA24" s="1"/>
  <c r="AC24" s="1"/>
  <c r="H24"/>
  <c r="Y24"/>
  <c r="X24"/>
  <c r="Q26"/>
  <c r="R26" s="1"/>
  <c r="P26"/>
  <c r="I28"/>
  <c r="H28"/>
  <c r="AB33"/>
  <c r="AB41"/>
  <c r="AB51"/>
  <c r="H9"/>
  <c r="P9"/>
  <c r="X9"/>
  <c r="H11"/>
  <c r="P11"/>
  <c r="X11"/>
  <c r="H13"/>
  <c r="P13"/>
  <c r="X13"/>
  <c r="X14"/>
  <c r="P16"/>
  <c r="Z16"/>
  <c r="H18"/>
  <c r="J20"/>
  <c r="AA20" s="1"/>
  <c r="AC20" s="1"/>
  <c r="AB21"/>
  <c r="Z24"/>
  <c r="J28"/>
  <c r="AA28" s="1"/>
  <c r="AC28" s="1"/>
  <c r="AB30"/>
  <c r="AB32"/>
  <c r="AB34"/>
  <c r="AB38"/>
  <c r="AB42"/>
  <c r="I49"/>
  <c r="J49" s="1"/>
  <c r="AA49" s="1"/>
  <c r="AC49" s="1"/>
  <c r="H49"/>
  <c r="P14"/>
  <c r="Z14"/>
  <c r="H16"/>
  <c r="J18"/>
  <c r="AA18" s="1"/>
  <c r="AC18" s="1"/>
  <c r="X20"/>
  <c r="I22"/>
  <c r="J22" s="1"/>
  <c r="AA22" s="1"/>
  <c r="H22"/>
  <c r="Y22"/>
  <c r="Z22" s="1"/>
  <c r="X22"/>
  <c r="Q24"/>
  <c r="R24" s="1"/>
  <c r="P24"/>
  <c r="I26"/>
  <c r="J26" s="1"/>
  <c r="AA26" s="1"/>
  <c r="H26"/>
  <c r="Y26"/>
  <c r="Z26" s="1"/>
  <c r="X26"/>
  <c r="Q47"/>
  <c r="R47" s="1"/>
  <c r="P47"/>
  <c r="J53"/>
  <c r="AA53" s="1"/>
  <c r="AC53" s="1"/>
  <c r="I53"/>
  <c r="Y53"/>
  <c r="Z53" s="1"/>
  <c r="P28"/>
  <c r="X28"/>
  <c r="H30"/>
  <c r="P30"/>
  <c r="X30"/>
  <c r="H32"/>
  <c r="P32"/>
  <c r="X32"/>
  <c r="H34"/>
  <c r="P34"/>
  <c r="X34"/>
  <c r="H36"/>
  <c r="P36"/>
  <c r="X36"/>
  <c r="H38"/>
  <c r="P38"/>
  <c r="X38"/>
  <c r="H40"/>
  <c r="P40"/>
  <c r="X40"/>
  <c r="H42"/>
  <c r="P42"/>
  <c r="X42"/>
  <c r="H44"/>
  <c r="P44"/>
  <c r="X44"/>
  <c r="P45"/>
  <c r="H47"/>
  <c r="AB50"/>
  <c r="X51"/>
  <c r="H53"/>
  <c r="X53"/>
  <c r="J47"/>
  <c r="AA47" s="1"/>
  <c r="AC47" s="1"/>
  <c r="Z51"/>
  <c r="H77"/>
  <c r="P77"/>
  <c r="X77"/>
  <c r="I55"/>
  <c r="J55" s="1"/>
  <c r="AA55" s="1"/>
  <c r="Y55"/>
  <c r="Z55" s="1"/>
  <c r="I57"/>
  <c r="J57" s="1"/>
  <c r="AA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P8" i="47"/>
  <c r="Z8"/>
  <c r="H10"/>
  <c r="J12"/>
  <c r="AA12" s="1"/>
  <c r="AC12" s="1"/>
  <c r="AE12" s="1"/>
  <c r="I14"/>
  <c r="J14" s="1"/>
  <c r="AA14" s="1"/>
  <c r="AC14" s="1"/>
  <c r="AE14" s="1"/>
  <c r="Y14"/>
  <c r="Z14" s="1"/>
  <c r="Q16"/>
  <c r="R16" s="1"/>
  <c r="P16"/>
  <c r="Q20"/>
  <c r="R20" s="1"/>
  <c r="P20"/>
  <c r="Q24"/>
  <c r="R24" s="1"/>
  <c r="P24"/>
  <c r="Q28"/>
  <c r="R28" s="1"/>
  <c r="P28"/>
  <c r="Q32"/>
  <c r="R32" s="1"/>
  <c r="P32"/>
  <c r="Q36"/>
  <c r="R36" s="1"/>
  <c r="P36"/>
  <c r="Q40"/>
  <c r="R40" s="1"/>
  <c r="P40"/>
  <c r="Q44"/>
  <c r="R44" s="1"/>
  <c r="P44"/>
  <c r="AB50"/>
  <c r="I16"/>
  <c r="J16" s="1"/>
  <c r="AA16" s="1"/>
  <c r="AC16" s="1"/>
  <c r="AE16" s="1"/>
  <c r="H16"/>
  <c r="I28"/>
  <c r="J28" s="1"/>
  <c r="H28"/>
  <c r="Y30"/>
  <c r="Z30" s="1"/>
  <c r="X30"/>
  <c r="I40"/>
  <c r="J40" s="1"/>
  <c r="AA40" s="1"/>
  <c r="AC40" s="1"/>
  <c r="AE40" s="1"/>
  <c r="H40"/>
  <c r="Z42"/>
  <c r="Y42"/>
  <c r="X42"/>
  <c r="J44"/>
  <c r="I44"/>
  <c r="H44"/>
  <c r="J10"/>
  <c r="AA10" s="1"/>
  <c r="AC10" s="1"/>
  <c r="AE10" s="1"/>
  <c r="Y16"/>
  <c r="Z16" s="1"/>
  <c r="X16"/>
  <c r="I18"/>
  <c r="J18" s="1"/>
  <c r="AA18" s="1"/>
  <c r="AC18" s="1"/>
  <c r="AE18" s="1"/>
  <c r="H18"/>
  <c r="Y20"/>
  <c r="Z20" s="1"/>
  <c r="X20"/>
  <c r="I22"/>
  <c r="J22" s="1"/>
  <c r="AA22" s="1"/>
  <c r="AC22" s="1"/>
  <c r="AE22" s="1"/>
  <c r="H22"/>
  <c r="Z24"/>
  <c r="Y24"/>
  <c r="X24"/>
  <c r="J26"/>
  <c r="AA26" s="1"/>
  <c r="AC26" s="1"/>
  <c r="AE26" s="1"/>
  <c r="I26"/>
  <c r="H26"/>
  <c r="Y28"/>
  <c r="Z28" s="1"/>
  <c r="X28"/>
  <c r="I30"/>
  <c r="J30" s="1"/>
  <c r="AA30" s="1"/>
  <c r="AC30" s="1"/>
  <c r="AE30" s="1"/>
  <c r="H30"/>
  <c r="Y32"/>
  <c r="Z32" s="1"/>
  <c r="X32"/>
  <c r="J34"/>
  <c r="AA34" s="1"/>
  <c r="AC34" s="1"/>
  <c r="AE34" s="1"/>
  <c r="I34"/>
  <c r="H34"/>
  <c r="Y36"/>
  <c r="Z36" s="1"/>
  <c r="X36"/>
  <c r="I38"/>
  <c r="J38" s="1"/>
  <c r="AA38" s="1"/>
  <c r="AC38" s="1"/>
  <c r="AE38" s="1"/>
  <c r="H38"/>
  <c r="Z40"/>
  <c r="Y40"/>
  <c r="X40"/>
  <c r="J42"/>
  <c r="AA42" s="1"/>
  <c r="AC42" s="1"/>
  <c r="AE42" s="1"/>
  <c r="I42"/>
  <c r="H42"/>
  <c r="Z44"/>
  <c r="Y44"/>
  <c r="X44"/>
  <c r="Z18"/>
  <c r="Y18"/>
  <c r="X18"/>
  <c r="I20"/>
  <c r="J20" s="1"/>
  <c r="AA20" s="1"/>
  <c r="AC20" s="1"/>
  <c r="AE20" s="1"/>
  <c r="H20"/>
  <c r="Z22"/>
  <c r="Y22"/>
  <c r="X22"/>
  <c r="I24"/>
  <c r="J24" s="1"/>
  <c r="AA24" s="1"/>
  <c r="AC24" s="1"/>
  <c r="AE24" s="1"/>
  <c r="H24"/>
  <c r="Y26"/>
  <c r="Z26" s="1"/>
  <c r="X26"/>
  <c r="I32"/>
  <c r="J32" s="1"/>
  <c r="AA32" s="1"/>
  <c r="AC32" s="1"/>
  <c r="AE32" s="1"/>
  <c r="H32"/>
  <c r="Z34"/>
  <c r="Y34"/>
  <c r="X34"/>
  <c r="I36"/>
  <c r="J36" s="1"/>
  <c r="AA36" s="1"/>
  <c r="AC36" s="1"/>
  <c r="AE36" s="1"/>
  <c r="H36"/>
  <c r="Y38"/>
  <c r="Z38" s="1"/>
  <c r="X38"/>
  <c r="Q45"/>
  <c r="R45" s="1"/>
  <c r="P45"/>
  <c r="J53"/>
  <c r="I53"/>
  <c r="H53"/>
  <c r="X10"/>
  <c r="P12"/>
  <c r="Q18"/>
  <c r="R18" s="1"/>
  <c r="P18"/>
  <c r="Q22"/>
  <c r="R22" s="1"/>
  <c r="P22"/>
  <c r="Q26"/>
  <c r="R26" s="1"/>
  <c r="P26"/>
  <c r="Q30"/>
  <c r="R30" s="1"/>
  <c r="P30"/>
  <c r="Q34"/>
  <c r="R34" s="1"/>
  <c r="P34"/>
  <c r="Q38"/>
  <c r="R38" s="1"/>
  <c r="P38"/>
  <c r="Q42"/>
  <c r="R42" s="1"/>
  <c r="P42"/>
  <c r="I47"/>
  <c r="J47" s="1"/>
  <c r="AA47" s="1"/>
  <c r="AC47" s="1"/>
  <c r="AE47" s="1"/>
  <c r="H47"/>
  <c r="I51"/>
  <c r="J51" s="1"/>
  <c r="Y51"/>
  <c r="Z51" s="1"/>
  <c r="Q53"/>
  <c r="R53" s="1"/>
  <c r="P53"/>
  <c r="AB58"/>
  <c r="AB60"/>
  <c r="AB62"/>
  <c r="AB64"/>
  <c r="AB68"/>
  <c r="AB72"/>
  <c r="H45"/>
  <c r="X49"/>
  <c r="H51"/>
  <c r="X51"/>
  <c r="J45"/>
  <c r="AA45" s="1"/>
  <c r="AC45" s="1"/>
  <c r="AE45" s="1"/>
  <c r="Z49"/>
  <c r="X53"/>
  <c r="H55"/>
  <c r="P55"/>
  <c r="X55"/>
  <c r="H57"/>
  <c r="P57"/>
  <c r="X57"/>
  <c r="H59"/>
  <c r="P59"/>
  <c r="X59"/>
  <c r="H61"/>
  <c r="P61"/>
  <c r="X61"/>
  <c r="H63"/>
  <c r="P63"/>
  <c r="X63"/>
  <c r="H65"/>
  <c r="P65"/>
  <c r="X65"/>
  <c r="H67"/>
  <c r="P67"/>
  <c r="X67"/>
  <c r="H69"/>
  <c r="P69"/>
  <c r="X69"/>
  <c r="H71"/>
  <c r="P71"/>
  <c r="X71"/>
  <c r="H73"/>
  <c r="P73"/>
  <c r="X73"/>
  <c r="H75"/>
  <c r="P75"/>
  <c r="X75"/>
  <c r="H77"/>
  <c r="P77"/>
  <c r="X77"/>
  <c r="Y53"/>
  <c r="Z53" s="1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8" i="66"/>
  <c r="AB11"/>
  <c r="AB12"/>
  <c r="AB15"/>
  <c r="AB9"/>
  <c r="AB10"/>
  <c r="AB13"/>
  <c r="AB14"/>
  <c r="AB27"/>
  <c r="AB19"/>
  <c r="Q51"/>
  <c r="R51" s="1"/>
  <c r="P51"/>
  <c r="AB73"/>
  <c r="AB77"/>
  <c r="AB17"/>
  <c r="AB18"/>
  <c r="X19"/>
  <c r="P21"/>
  <c r="H23"/>
  <c r="AB25"/>
  <c r="AB26"/>
  <c r="X27"/>
  <c r="AB29"/>
  <c r="AB30"/>
  <c r="AB37"/>
  <c r="AB38"/>
  <c r="AB43"/>
  <c r="AB48"/>
  <c r="Y49"/>
  <c r="Z49"/>
  <c r="X49"/>
  <c r="Z19"/>
  <c r="J23"/>
  <c r="AA23" s="1"/>
  <c r="AC23" s="1"/>
  <c r="Z27"/>
  <c r="AB47"/>
  <c r="AB49"/>
  <c r="AB72"/>
  <c r="AB75"/>
  <c r="P17"/>
  <c r="Z17"/>
  <c r="H19"/>
  <c r="J21"/>
  <c r="AA21" s="1"/>
  <c r="AC21" s="1"/>
  <c r="X23"/>
  <c r="P25"/>
  <c r="Z25"/>
  <c r="H27"/>
  <c r="AB33"/>
  <c r="AB34"/>
  <c r="AB41"/>
  <c r="AB42"/>
  <c r="I45"/>
  <c r="J45"/>
  <c r="AA45" s="1"/>
  <c r="AC45" s="1"/>
  <c r="H45"/>
  <c r="AB54"/>
  <c r="AB74"/>
  <c r="AB76"/>
  <c r="AB56"/>
  <c r="AB57"/>
  <c r="AB58"/>
  <c r="AB59"/>
  <c r="AB60"/>
  <c r="AB61"/>
  <c r="AB62"/>
  <c r="AB63"/>
  <c r="AB64"/>
  <c r="AB65"/>
  <c r="AB66"/>
  <c r="AB67"/>
  <c r="AB68"/>
  <c r="AB69"/>
  <c r="X45"/>
  <c r="P47"/>
  <c r="Z47"/>
  <c r="H49"/>
  <c r="J51"/>
  <c r="AA51" s="1"/>
  <c r="AC51" s="1"/>
  <c r="J53"/>
  <c r="AA53" s="1"/>
  <c r="AC53" s="1"/>
  <c r="I53"/>
  <c r="Z53"/>
  <c r="Y53"/>
  <c r="AB55"/>
  <c r="AB70"/>
  <c r="AB71"/>
  <c r="H69"/>
  <c r="P69"/>
  <c r="X69"/>
  <c r="H71"/>
  <c r="P71"/>
  <c r="X71"/>
  <c r="H73"/>
  <c r="P73"/>
  <c r="X73"/>
  <c r="H75"/>
  <c r="P75"/>
  <c r="X75"/>
  <c r="H77"/>
  <c r="P77"/>
  <c r="X77"/>
  <c r="I55"/>
  <c r="Y55"/>
  <c r="I57"/>
  <c r="Y57"/>
  <c r="I59"/>
  <c r="Y59"/>
  <c r="I61"/>
  <c r="Y61"/>
  <c r="I63"/>
  <c r="Y63"/>
  <c r="I65"/>
  <c r="Y65"/>
  <c r="I67"/>
  <c r="Y67"/>
  <c r="I69"/>
  <c r="Y69"/>
  <c r="I71"/>
  <c r="Y71"/>
  <c r="I73"/>
  <c r="Y73"/>
  <c r="I75"/>
  <c r="Y75"/>
  <c r="I77"/>
  <c r="Y77"/>
  <c r="AB9" i="45"/>
  <c r="AB12"/>
  <c r="AB14"/>
  <c r="AB10"/>
  <c r="AB48"/>
  <c r="Q51"/>
  <c r="R51" s="1"/>
  <c r="P51"/>
  <c r="AB76"/>
  <c r="AB8"/>
  <c r="Y9"/>
  <c r="H10"/>
  <c r="P12"/>
  <c r="I13"/>
  <c r="X14"/>
  <c r="Q15"/>
  <c r="R15" s="1"/>
  <c r="AB16"/>
  <c r="Y17"/>
  <c r="Y49"/>
  <c r="Z49"/>
  <c r="X49"/>
  <c r="AB55"/>
  <c r="AB58"/>
  <c r="AB77"/>
  <c r="X8"/>
  <c r="Q9"/>
  <c r="R9" s="1"/>
  <c r="Z9"/>
  <c r="I10"/>
  <c r="Y11"/>
  <c r="H12"/>
  <c r="J13"/>
  <c r="AA13" s="1"/>
  <c r="AC13" s="1"/>
  <c r="P14"/>
  <c r="Y14"/>
  <c r="I15"/>
  <c r="X16"/>
  <c r="Q17"/>
  <c r="R17" s="1"/>
  <c r="Z17"/>
  <c r="P18"/>
  <c r="P20"/>
  <c r="P22"/>
  <c r="P24"/>
  <c r="P26"/>
  <c r="P28"/>
  <c r="P30"/>
  <c r="P32"/>
  <c r="P34"/>
  <c r="P36"/>
  <c r="P38"/>
  <c r="P40"/>
  <c r="P42"/>
  <c r="P44"/>
  <c r="I45"/>
  <c r="J45"/>
  <c r="AA45" s="1"/>
  <c r="AC45" s="1"/>
  <c r="H45"/>
  <c r="AB49"/>
  <c r="I53"/>
  <c r="J53"/>
  <c r="AA53" s="1"/>
  <c r="AC53" s="1"/>
  <c r="H53"/>
  <c r="Y8"/>
  <c r="I9"/>
  <c r="X10"/>
  <c r="Q11"/>
  <c r="R11" s="1"/>
  <c r="Z11"/>
  <c r="I12"/>
  <c r="Y13"/>
  <c r="H14"/>
  <c r="J15"/>
  <c r="AA15" s="1"/>
  <c r="AC15" s="1"/>
  <c r="Y16"/>
  <c r="I17"/>
  <c r="J18"/>
  <c r="AA18" s="1"/>
  <c r="AC18" s="1"/>
  <c r="I18"/>
  <c r="Z18"/>
  <c r="Y18"/>
  <c r="J20"/>
  <c r="AA20" s="1"/>
  <c r="AC20" s="1"/>
  <c r="I20"/>
  <c r="Z20"/>
  <c r="Y20"/>
  <c r="J22"/>
  <c r="AA22" s="1"/>
  <c r="AC22" s="1"/>
  <c r="I22"/>
  <c r="Z22"/>
  <c r="Y22"/>
  <c r="J24"/>
  <c r="AA24" s="1"/>
  <c r="AC24" s="1"/>
  <c r="I24"/>
  <c r="Z24"/>
  <c r="Y24"/>
  <c r="J26"/>
  <c r="AA26" s="1"/>
  <c r="AC26" s="1"/>
  <c r="I26"/>
  <c r="Z26"/>
  <c r="Y26"/>
  <c r="J28"/>
  <c r="AA28" s="1"/>
  <c r="AC28" s="1"/>
  <c r="I28"/>
  <c r="Z28"/>
  <c r="Y28"/>
  <c r="J30"/>
  <c r="AA30" s="1"/>
  <c r="AC30" s="1"/>
  <c r="I30"/>
  <c r="Z30"/>
  <c r="Y30"/>
  <c r="J32"/>
  <c r="AA32" s="1"/>
  <c r="AC32" s="1"/>
  <c r="I32"/>
  <c r="Z32"/>
  <c r="Y32"/>
  <c r="J34"/>
  <c r="AA34" s="1"/>
  <c r="AC34" s="1"/>
  <c r="I34"/>
  <c r="Z34"/>
  <c r="Y34"/>
  <c r="J36"/>
  <c r="AA36" s="1"/>
  <c r="AC36" s="1"/>
  <c r="I36"/>
  <c r="Z36"/>
  <c r="Y36"/>
  <c r="J38"/>
  <c r="AA38" s="1"/>
  <c r="AC38" s="1"/>
  <c r="I38"/>
  <c r="Z38"/>
  <c r="Y38"/>
  <c r="J40"/>
  <c r="AA40" s="1"/>
  <c r="AC40" s="1"/>
  <c r="I40"/>
  <c r="Z40"/>
  <c r="Y40"/>
  <c r="J42"/>
  <c r="AA42" s="1"/>
  <c r="AC42" s="1"/>
  <c r="I42"/>
  <c r="Z42"/>
  <c r="Y42"/>
  <c r="J44"/>
  <c r="AA44" s="1"/>
  <c r="AC44" s="1"/>
  <c r="I44"/>
  <c r="Z44"/>
  <c r="Y44"/>
  <c r="AB51"/>
  <c r="J47"/>
  <c r="AA47" s="1"/>
  <c r="AC47" s="1"/>
  <c r="Z51"/>
  <c r="AB56"/>
  <c r="AB59"/>
  <c r="AB62"/>
  <c r="AB63"/>
  <c r="AB66"/>
  <c r="AB67"/>
  <c r="AB70"/>
  <c r="AB71"/>
  <c r="AB74"/>
  <c r="AB75"/>
  <c r="X47"/>
  <c r="P49"/>
  <c r="H51"/>
  <c r="AB54"/>
  <c r="AB57"/>
  <c r="AB60"/>
  <c r="AB61"/>
  <c r="AB64"/>
  <c r="AB65"/>
  <c r="AB68"/>
  <c r="AB69"/>
  <c r="AB72"/>
  <c r="AB73"/>
  <c r="H57"/>
  <c r="P57"/>
  <c r="X57"/>
  <c r="H59"/>
  <c r="P59"/>
  <c r="X59"/>
  <c r="H61"/>
  <c r="P61"/>
  <c r="X61"/>
  <c r="H63"/>
  <c r="P63"/>
  <c r="X63"/>
  <c r="H65"/>
  <c r="P65"/>
  <c r="X65"/>
  <c r="H67"/>
  <c r="P67"/>
  <c r="X67"/>
  <c r="H69"/>
  <c r="P69"/>
  <c r="X69"/>
  <c r="H71"/>
  <c r="P71"/>
  <c r="X71"/>
  <c r="H73"/>
  <c r="P73"/>
  <c r="X73"/>
  <c r="H75"/>
  <c r="P75"/>
  <c r="X75"/>
  <c r="H77"/>
  <c r="P77"/>
  <c r="X77"/>
  <c r="I77"/>
  <c r="Y77"/>
  <c r="P8" i="44"/>
  <c r="Y10"/>
  <c r="Z10" s="1"/>
  <c r="X10"/>
  <c r="I12"/>
  <c r="J12" s="1"/>
  <c r="AA12" s="1"/>
  <c r="AC12" s="1"/>
  <c r="H12"/>
  <c r="Y14"/>
  <c r="Z14" s="1"/>
  <c r="X14"/>
  <c r="I16"/>
  <c r="J16" s="1"/>
  <c r="AA16" s="1"/>
  <c r="AC16" s="1"/>
  <c r="H16"/>
  <c r="Z18"/>
  <c r="Y18"/>
  <c r="X18"/>
  <c r="I20"/>
  <c r="J20" s="1"/>
  <c r="AA20" s="1"/>
  <c r="AC20" s="1"/>
  <c r="H20"/>
  <c r="Y22"/>
  <c r="Z22" s="1"/>
  <c r="X22"/>
  <c r="I24"/>
  <c r="J24" s="1"/>
  <c r="H24"/>
  <c r="Z26"/>
  <c r="Y26"/>
  <c r="X26"/>
  <c r="I28"/>
  <c r="J28" s="1"/>
  <c r="H28"/>
  <c r="Z30"/>
  <c r="Y30"/>
  <c r="X30"/>
  <c r="X41"/>
  <c r="Z41"/>
  <c r="Y41"/>
  <c r="Q10"/>
  <c r="R10" s="1"/>
  <c r="P10"/>
  <c r="Q14"/>
  <c r="R14" s="1"/>
  <c r="P14"/>
  <c r="I34"/>
  <c r="J34" s="1"/>
  <c r="AA34" s="1"/>
  <c r="AC34" s="1"/>
  <c r="H34"/>
  <c r="I8"/>
  <c r="J8" s="1"/>
  <c r="AA8" s="1"/>
  <c r="AC8" s="1"/>
  <c r="Y8"/>
  <c r="Z8" s="1"/>
  <c r="Q12"/>
  <c r="R12" s="1"/>
  <c r="P12"/>
  <c r="Q16"/>
  <c r="R16" s="1"/>
  <c r="P16"/>
  <c r="Q20"/>
  <c r="R20" s="1"/>
  <c r="P20"/>
  <c r="Q24"/>
  <c r="R24" s="1"/>
  <c r="P24"/>
  <c r="Q28"/>
  <c r="R28" s="1"/>
  <c r="P28"/>
  <c r="Q36"/>
  <c r="R36" s="1"/>
  <c r="P36"/>
  <c r="H37"/>
  <c r="I37"/>
  <c r="J37" s="1"/>
  <c r="AA37" s="1"/>
  <c r="AC37" s="1"/>
  <c r="I42"/>
  <c r="J42" s="1"/>
  <c r="AA42" s="1"/>
  <c r="AC42" s="1"/>
  <c r="H42"/>
  <c r="P54"/>
  <c r="Q54"/>
  <c r="R54" s="1"/>
  <c r="Y57"/>
  <c r="Z57" s="1"/>
  <c r="X57"/>
  <c r="Q18"/>
  <c r="R18" s="1"/>
  <c r="P18"/>
  <c r="Q22"/>
  <c r="R22" s="1"/>
  <c r="P22"/>
  <c r="Q26"/>
  <c r="R26" s="1"/>
  <c r="P26"/>
  <c r="Q30"/>
  <c r="R30" s="1"/>
  <c r="P30"/>
  <c r="Q44"/>
  <c r="R44" s="1"/>
  <c r="P44"/>
  <c r="I10"/>
  <c r="J10" s="1"/>
  <c r="AA10" s="1"/>
  <c r="AC10" s="1"/>
  <c r="H10"/>
  <c r="Y12"/>
  <c r="Z12" s="1"/>
  <c r="X12"/>
  <c r="I14"/>
  <c r="J14" s="1"/>
  <c r="AA14" s="1"/>
  <c r="AC14" s="1"/>
  <c r="H14"/>
  <c r="Z16"/>
  <c r="Y16"/>
  <c r="X16"/>
  <c r="I18"/>
  <c r="J18" s="1"/>
  <c r="AA18" s="1"/>
  <c r="AC18" s="1"/>
  <c r="H18"/>
  <c r="Y20"/>
  <c r="Z20" s="1"/>
  <c r="X20"/>
  <c r="I22"/>
  <c r="J22" s="1"/>
  <c r="AA22" s="1"/>
  <c r="AC22" s="1"/>
  <c r="H22"/>
  <c r="Y24"/>
  <c r="Z24" s="1"/>
  <c r="X24"/>
  <c r="J26"/>
  <c r="I26"/>
  <c r="H26"/>
  <c r="Z28"/>
  <c r="Y28"/>
  <c r="X28"/>
  <c r="I30"/>
  <c r="J30" s="1"/>
  <c r="H30"/>
  <c r="X33"/>
  <c r="Y33"/>
  <c r="Z33" s="1"/>
  <c r="Z38"/>
  <c r="Y38"/>
  <c r="X38"/>
  <c r="P39"/>
  <c r="Q39"/>
  <c r="R39" s="1"/>
  <c r="I57"/>
  <c r="J57" s="1"/>
  <c r="AA57" s="1"/>
  <c r="AC57" s="1"/>
  <c r="H57"/>
  <c r="Q45"/>
  <c r="R45" s="1"/>
  <c r="P45"/>
  <c r="Q47"/>
  <c r="R47" s="1"/>
  <c r="P47"/>
  <c r="Q49"/>
  <c r="R49" s="1"/>
  <c r="P49"/>
  <c r="Q51"/>
  <c r="R51" s="1"/>
  <c r="P51"/>
  <c r="Q53"/>
  <c r="R53" s="1"/>
  <c r="P53"/>
  <c r="X54"/>
  <c r="AB66"/>
  <c r="X32"/>
  <c r="Q33"/>
  <c r="R33" s="1"/>
  <c r="Y35"/>
  <c r="Z35" s="1"/>
  <c r="H36"/>
  <c r="P38"/>
  <c r="I39"/>
  <c r="X40"/>
  <c r="Q41"/>
  <c r="R41" s="1"/>
  <c r="Y43"/>
  <c r="H44"/>
  <c r="Y54"/>
  <c r="Z54" s="1"/>
  <c r="I59"/>
  <c r="J59" s="1"/>
  <c r="AA59" s="1"/>
  <c r="AC59" s="1"/>
  <c r="Y59"/>
  <c r="Z59" s="1"/>
  <c r="Y32"/>
  <c r="Z32" s="1"/>
  <c r="I36"/>
  <c r="J36" s="1"/>
  <c r="AA36" s="1"/>
  <c r="J39"/>
  <c r="AA39" s="1"/>
  <c r="AC39" s="1"/>
  <c r="Y40"/>
  <c r="Z40" s="1"/>
  <c r="Z43"/>
  <c r="I44"/>
  <c r="J44" s="1"/>
  <c r="I45"/>
  <c r="J45" s="1"/>
  <c r="AA45" s="1"/>
  <c r="H45"/>
  <c r="Y45"/>
  <c r="Z45" s="1"/>
  <c r="X45"/>
  <c r="I47"/>
  <c r="J47" s="1"/>
  <c r="H47"/>
  <c r="Y47"/>
  <c r="Z47" s="1"/>
  <c r="X47"/>
  <c r="I49"/>
  <c r="J49" s="1"/>
  <c r="AA49" s="1"/>
  <c r="H49"/>
  <c r="Y49"/>
  <c r="Z49" s="1"/>
  <c r="X49"/>
  <c r="I51"/>
  <c r="J51" s="1"/>
  <c r="H51"/>
  <c r="Y51"/>
  <c r="Z51" s="1"/>
  <c r="X51"/>
  <c r="I53"/>
  <c r="J53" s="1"/>
  <c r="H53"/>
  <c r="Y53"/>
  <c r="Z53" s="1"/>
  <c r="X53"/>
  <c r="J55"/>
  <c r="AA55" s="1"/>
  <c r="AC55" s="1"/>
  <c r="I55"/>
  <c r="AB62"/>
  <c r="H77"/>
  <c r="P77"/>
  <c r="X77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10" i="43"/>
  <c r="AB21"/>
  <c r="AB8"/>
  <c r="AB11"/>
  <c r="AB12"/>
  <c r="AB15"/>
  <c r="AB14"/>
  <c r="H17"/>
  <c r="AB19"/>
  <c r="X21"/>
  <c r="P23"/>
  <c r="H25"/>
  <c r="AB38"/>
  <c r="I49"/>
  <c r="J49"/>
  <c r="AA49" s="1"/>
  <c r="AC49" s="1"/>
  <c r="H49"/>
  <c r="AB40"/>
  <c r="AB72"/>
  <c r="AB76"/>
  <c r="H8"/>
  <c r="P8"/>
  <c r="X8"/>
  <c r="H10"/>
  <c r="P10"/>
  <c r="X10"/>
  <c r="H12"/>
  <c r="P12"/>
  <c r="X12"/>
  <c r="H14"/>
  <c r="P14"/>
  <c r="X14"/>
  <c r="J17"/>
  <c r="AA17" s="1"/>
  <c r="AC17" s="1"/>
  <c r="AB18"/>
  <c r="X19"/>
  <c r="P21"/>
  <c r="Z21"/>
  <c r="H23"/>
  <c r="J25"/>
  <c r="AA25" s="1"/>
  <c r="AC25" s="1"/>
  <c r="AB28"/>
  <c r="AB35"/>
  <c r="AB37"/>
  <c r="Q47"/>
  <c r="R47" s="1"/>
  <c r="P47"/>
  <c r="AB60"/>
  <c r="AB64"/>
  <c r="AB66"/>
  <c r="AB70"/>
  <c r="X17"/>
  <c r="P19"/>
  <c r="Z19"/>
  <c r="H21"/>
  <c r="J23"/>
  <c r="AA23" s="1"/>
  <c r="AC23" s="1"/>
  <c r="AB29"/>
  <c r="AB30"/>
  <c r="Y45"/>
  <c r="Z45" s="1"/>
  <c r="X45"/>
  <c r="Z47"/>
  <c r="J51"/>
  <c r="AA51" s="1"/>
  <c r="AC51" s="1"/>
  <c r="J53"/>
  <c r="I53"/>
  <c r="Y53"/>
  <c r="Z53" s="1"/>
  <c r="H45"/>
  <c r="X49"/>
  <c r="P51"/>
  <c r="AB54"/>
  <c r="H77"/>
  <c r="P77"/>
  <c r="X77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28" i="42"/>
  <c r="AB8"/>
  <c r="AB12"/>
  <c r="AB20"/>
  <c r="AB36"/>
  <c r="AB9"/>
  <c r="AB10"/>
  <c r="AB13"/>
  <c r="AB41"/>
  <c r="Y45"/>
  <c r="Z45"/>
  <c r="Y53"/>
  <c r="Z53" s="1"/>
  <c r="X53"/>
  <c r="H16"/>
  <c r="AB18"/>
  <c r="AB19"/>
  <c r="X20"/>
  <c r="P22"/>
  <c r="H24"/>
  <c r="AB26"/>
  <c r="X28"/>
  <c r="P30"/>
  <c r="H32"/>
  <c r="X36"/>
  <c r="I38"/>
  <c r="H38"/>
  <c r="Y38"/>
  <c r="X38"/>
  <c r="Q40"/>
  <c r="R40" s="1"/>
  <c r="P40"/>
  <c r="I42"/>
  <c r="H42"/>
  <c r="Y42"/>
  <c r="X42"/>
  <c r="Q44"/>
  <c r="R44" s="1"/>
  <c r="P44"/>
  <c r="X45"/>
  <c r="I53"/>
  <c r="J53" s="1"/>
  <c r="AA53" s="1"/>
  <c r="AC53" s="1"/>
  <c r="H53"/>
  <c r="AB60"/>
  <c r="AB62"/>
  <c r="AB68"/>
  <c r="AB70"/>
  <c r="AB74"/>
  <c r="AB76"/>
  <c r="H8"/>
  <c r="P8"/>
  <c r="X8"/>
  <c r="H10"/>
  <c r="P10"/>
  <c r="X10"/>
  <c r="H12"/>
  <c r="P12"/>
  <c r="X12"/>
  <c r="H14"/>
  <c r="P14"/>
  <c r="X14"/>
  <c r="J16"/>
  <c r="AA16" s="1"/>
  <c r="AC16" s="1"/>
  <c r="AB17"/>
  <c r="X18"/>
  <c r="P20"/>
  <c r="Z20"/>
  <c r="H22"/>
  <c r="J24"/>
  <c r="AA24" s="1"/>
  <c r="AC24" s="1"/>
  <c r="X26"/>
  <c r="P28"/>
  <c r="Z28"/>
  <c r="H30"/>
  <c r="J32"/>
  <c r="AA32" s="1"/>
  <c r="AC32" s="1"/>
  <c r="AB33"/>
  <c r="X34"/>
  <c r="P36"/>
  <c r="Z36"/>
  <c r="J38"/>
  <c r="Z38"/>
  <c r="J42"/>
  <c r="AA42" s="1"/>
  <c r="AC42" s="1"/>
  <c r="Z42"/>
  <c r="I47"/>
  <c r="J47"/>
  <c r="AA47" s="1"/>
  <c r="AC47" s="1"/>
  <c r="H47"/>
  <c r="I49"/>
  <c r="J49"/>
  <c r="AA49" s="1"/>
  <c r="AC49" s="1"/>
  <c r="P51"/>
  <c r="X16"/>
  <c r="P18"/>
  <c r="Z18"/>
  <c r="H20"/>
  <c r="J22"/>
  <c r="AA22" s="1"/>
  <c r="AC22" s="1"/>
  <c r="X24"/>
  <c r="P26"/>
  <c r="Z26"/>
  <c r="H28"/>
  <c r="J30"/>
  <c r="AA30" s="1"/>
  <c r="AC30" s="1"/>
  <c r="X32"/>
  <c r="P34"/>
  <c r="Z34"/>
  <c r="H36"/>
  <c r="Q38"/>
  <c r="R38" s="1"/>
  <c r="P38"/>
  <c r="I40"/>
  <c r="J40" s="1"/>
  <c r="AA40" s="1"/>
  <c r="H40"/>
  <c r="Y40"/>
  <c r="Z40" s="1"/>
  <c r="X40"/>
  <c r="Q42"/>
  <c r="R42" s="1"/>
  <c r="P42"/>
  <c r="I44"/>
  <c r="J44" s="1"/>
  <c r="AA44" s="1"/>
  <c r="H44"/>
  <c r="Y44"/>
  <c r="Z44" s="1"/>
  <c r="X44"/>
  <c r="Q45"/>
  <c r="R45" s="1"/>
  <c r="P45"/>
  <c r="H49"/>
  <c r="I51"/>
  <c r="J51" s="1"/>
  <c r="AA51" s="1"/>
  <c r="AC51" s="1"/>
  <c r="Y51"/>
  <c r="Z51" s="1"/>
  <c r="H45"/>
  <c r="X49"/>
  <c r="H51"/>
  <c r="X51"/>
  <c r="AB54"/>
  <c r="H75"/>
  <c r="P75"/>
  <c r="X75"/>
  <c r="H77"/>
  <c r="P77"/>
  <c r="X77"/>
  <c r="I55"/>
  <c r="J55" s="1"/>
  <c r="AA55" s="1"/>
  <c r="Y55"/>
  <c r="Z55" s="1"/>
  <c r="I57"/>
  <c r="J57" s="1"/>
  <c r="AA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H9" i="41"/>
  <c r="I9"/>
  <c r="J9" s="1"/>
  <c r="AA9" s="1"/>
  <c r="AC9" s="1"/>
  <c r="P11"/>
  <c r="Q11"/>
  <c r="R11" s="1"/>
  <c r="Z13"/>
  <c r="Y13"/>
  <c r="X13"/>
  <c r="H17"/>
  <c r="I17"/>
  <c r="J17" s="1"/>
  <c r="AA17" s="1"/>
  <c r="AC17" s="1"/>
  <c r="P19"/>
  <c r="Q19"/>
  <c r="R19" s="1"/>
  <c r="Z21"/>
  <c r="Y21"/>
  <c r="X21"/>
  <c r="H25"/>
  <c r="I25"/>
  <c r="J25" s="1"/>
  <c r="AA25" s="1"/>
  <c r="AC25" s="1"/>
  <c r="P27"/>
  <c r="Q27"/>
  <c r="R27" s="1"/>
  <c r="X29"/>
  <c r="Y29"/>
  <c r="Z29" s="1"/>
  <c r="P38"/>
  <c r="Q38"/>
  <c r="R38" s="1"/>
  <c r="H11"/>
  <c r="I11"/>
  <c r="J11" s="1"/>
  <c r="AA11" s="1"/>
  <c r="AC11" s="1"/>
  <c r="P13"/>
  <c r="Q13"/>
  <c r="R13" s="1"/>
  <c r="Z15"/>
  <c r="Y15"/>
  <c r="X15"/>
  <c r="P21"/>
  <c r="Q21"/>
  <c r="R21" s="1"/>
  <c r="H27"/>
  <c r="I27"/>
  <c r="J27" s="1"/>
  <c r="AA27" s="1"/>
  <c r="AC27" s="1"/>
  <c r="AB31"/>
  <c r="H33"/>
  <c r="I33"/>
  <c r="J33" s="1"/>
  <c r="AA33" s="1"/>
  <c r="AC33" s="1"/>
  <c r="Q9"/>
  <c r="R9" s="1"/>
  <c r="P9"/>
  <c r="Z11"/>
  <c r="Y11"/>
  <c r="X11"/>
  <c r="H15"/>
  <c r="I15"/>
  <c r="J15" s="1"/>
  <c r="AA15" s="1"/>
  <c r="AC15" s="1"/>
  <c r="P17"/>
  <c r="Q17"/>
  <c r="R17" s="1"/>
  <c r="Z19"/>
  <c r="Y19"/>
  <c r="X19"/>
  <c r="H23"/>
  <c r="I23"/>
  <c r="J23" s="1"/>
  <c r="AA23" s="1"/>
  <c r="AC23" s="1"/>
  <c r="Q25"/>
  <c r="R25" s="1"/>
  <c r="P25"/>
  <c r="Y27"/>
  <c r="Z27" s="1"/>
  <c r="X27"/>
  <c r="I19"/>
  <c r="J19" s="1"/>
  <c r="AA19" s="1"/>
  <c r="AC19" s="1"/>
  <c r="H19"/>
  <c r="Z23"/>
  <c r="X23"/>
  <c r="Y23"/>
  <c r="P29"/>
  <c r="Q29"/>
  <c r="R29" s="1"/>
  <c r="P35"/>
  <c r="Q35"/>
  <c r="R35" s="1"/>
  <c r="H36"/>
  <c r="I36"/>
  <c r="J36" s="1"/>
  <c r="AA36" s="1"/>
  <c r="AC36" s="1"/>
  <c r="Q40"/>
  <c r="R40" s="1"/>
  <c r="P40"/>
  <c r="X9"/>
  <c r="Y9"/>
  <c r="Z9" s="1"/>
  <c r="H13"/>
  <c r="I13"/>
  <c r="J13" s="1"/>
  <c r="AA13" s="1"/>
  <c r="AC13" s="1"/>
  <c r="P15"/>
  <c r="Q15"/>
  <c r="R15" s="1"/>
  <c r="Y17"/>
  <c r="Z17" s="1"/>
  <c r="X17"/>
  <c r="I21"/>
  <c r="J21" s="1"/>
  <c r="AA21" s="1"/>
  <c r="AC21" s="1"/>
  <c r="H21"/>
  <c r="Q23"/>
  <c r="R23" s="1"/>
  <c r="P23"/>
  <c r="Z25"/>
  <c r="X25"/>
  <c r="Y25"/>
  <c r="H29"/>
  <c r="I29"/>
  <c r="J29" s="1"/>
  <c r="P30"/>
  <c r="Q30"/>
  <c r="R30" s="1"/>
  <c r="X32"/>
  <c r="Z32"/>
  <c r="Y32"/>
  <c r="Z37"/>
  <c r="X37"/>
  <c r="Y37"/>
  <c r="Y42"/>
  <c r="X42"/>
  <c r="I46"/>
  <c r="J46" s="1"/>
  <c r="AA46" s="1"/>
  <c r="AC46" s="1"/>
  <c r="H46"/>
  <c r="Y46"/>
  <c r="X46"/>
  <c r="Q48"/>
  <c r="R48" s="1"/>
  <c r="P48"/>
  <c r="Y55"/>
  <c r="Z55" s="1"/>
  <c r="Z42"/>
  <c r="Q56"/>
  <c r="R56" s="1"/>
  <c r="I30"/>
  <c r="X31"/>
  <c r="Q32"/>
  <c r="R32" s="1"/>
  <c r="Y34"/>
  <c r="H35"/>
  <c r="P37"/>
  <c r="I38"/>
  <c r="J38" s="1"/>
  <c r="AA38" s="1"/>
  <c r="AC38" s="1"/>
  <c r="I40"/>
  <c r="J40" s="1"/>
  <c r="AA40" s="1"/>
  <c r="AC40" s="1"/>
  <c r="H40"/>
  <c r="Y40"/>
  <c r="X40"/>
  <c r="Q42"/>
  <c r="R42" s="1"/>
  <c r="P42"/>
  <c r="I44"/>
  <c r="H44"/>
  <c r="Y44"/>
  <c r="X44"/>
  <c r="Q46"/>
  <c r="R46" s="1"/>
  <c r="P46"/>
  <c r="I48"/>
  <c r="J48" s="1"/>
  <c r="AA48" s="1"/>
  <c r="AC48" s="1"/>
  <c r="H48"/>
  <c r="Y48"/>
  <c r="Z48" s="1"/>
  <c r="X48"/>
  <c r="Q50"/>
  <c r="R50" s="1"/>
  <c r="P50"/>
  <c r="I52"/>
  <c r="H52"/>
  <c r="Y52"/>
  <c r="Z52" s="1"/>
  <c r="X52"/>
  <c r="H54"/>
  <c r="I42"/>
  <c r="J42" s="1"/>
  <c r="AA42" s="1"/>
  <c r="AC42" s="1"/>
  <c r="H42"/>
  <c r="Q44"/>
  <c r="R44" s="1"/>
  <c r="P44"/>
  <c r="I50"/>
  <c r="J50" s="1"/>
  <c r="AA50" s="1"/>
  <c r="H50"/>
  <c r="Y50"/>
  <c r="Z50" s="1"/>
  <c r="X50"/>
  <c r="Q52"/>
  <c r="R52" s="1"/>
  <c r="P52"/>
  <c r="AB72"/>
  <c r="Z46"/>
  <c r="X55"/>
  <c r="Y57"/>
  <c r="Z57" s="1"/>
  <c r="X57"/>
  <c r="P59"/>
  <c r="J30"/>
  <c r="AA30" s="1"/>
  <c r="AC30" s="1"/>
  <c r="Y31"/>
  <c r="I32"/>
  <c r="J32" s="1"/>
  <c r="AA32" s="1"/>
  <c r="X33"/>
  <c r="Q34"/>
  <c r="R34" s="1"/>
  <c r="Z34"/>
  <c r="I35"/>
  <c r="J35" s="1"/>
  <c r="AA35" s="1"/>
  <c r="Y36"/>
  <c r="Z36" s="1"/>
  <c r="H37"/>
  <c r="Z40"/>
  <c r="J44"/>
  <c r="AA44" s="1"/>
  <c r="AC44" s="1"/>
  <c r="Z44"/>
  <c r="J52"/>
  <c r="AA52" s="1"/>
  <c r="AC52" s="1"/>
  <c r="I54"/>
  <c r="J54" s="1"/>
  <c r="AA54" s="1"/>
  <c r="AC54" s="1"/>
  <c r="Q55"/>
  <c r="R55" s="1"/>
  <c r="P55"/>
  <c r="H56"/>
  <c r="I56"/>
  <c r="J56" s="1"/>
  <c r="AA56" s="1"/>
  <c r="AC56" s="1"/>
  <c r="I59"/>
  <c r="J59" s="1"/>
  <c r="AA59" s="1"/>
  <c r="AC59" s="1"/>
  <c r="Z59"/>
  <c r="Y59"/>
  <c r="I61"/>
  <c r="J61" s="1"/>
  <c r="AA61" s="1"/>
  <c r="AC61" s="1"/>
  <c r="AB62"/>
  <c r="AB68"/>
  <c r="AB76"/>
  <c r="Y54"/>
  <c r="Z54" s="1"/>
  <c r="H55"/>
  <c r="H59"/>
  <c r="X59"/>
  <c r="H61"/>
  <c r="AB70"/>
  <c r="H77"/>
  <c r="P77"/>
  <c r="X77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I77"/>
  <c r="J77" s="1"/>
  <c r="AA77" s="1"/>
  <c r="Y77"/>
  <c r="Z77" s="1"/>
  <c r="AB29" i="40"/>
  <c r="AB10"/>
  <c r="AB14"/>
  <c r="AB18"/>
  <c r="I28"/>
  <c r="J28" s="1"/>
  <c r="AA28" s="1"/>
  <c r="AC28" s="1"/>
  <c r="AE28" s="1"/>
  <c r="X29"/>
  <c r="Y29"/>
  <c r="Z29" s="1"/>
  <c r="P44"/>
  <c r="Q44"/>
  <c r="R44" s="1"/>
  <c r="J47"/>
  <c r="AA47" s="1"/>
  <c r="AC47" s="1"/>
  <c r="AE47" s="1"/>
  <c r="H47"/>
  <c r="P9"/>
  <c r="I11"/>
  <c r="H11"/>
  <c r="Y11"/>
  <c r="Z11" s="1"/>
  <c r="X11"/>
  <c r="Q13"/>
  <c r="R13" s="1"/>
  <c r="P13"/>
  <c r="I15"/>
  <c r="J15" s="1"/>
  <c r="AA15" s="1"/>
  <c r="AC15" s="1"/>
  <c r="AE15" s="1"/>
  <c r="H15"/>
  <c r="Y15"/>
  <c r="X15"/>
  <c r="Q17"/>
  <c r="R17" s="1"/>
  <c r="P17"/>
  <c r="I19"/>
  <c r="J19" s="1"/>
  <c r="AA19" s="1"/>
  <c r="AC19" s="1"/>
  <c r="AE19" s="1"/>
  <c r="H19"/>
  <c r="Y19"/>
  <c r="X19"/>
  <c r="Q21"/>
  <c r="R21" s="1"/>
  <c r="P21"/>
  <c r="I23"/>
  <c r="J23" s="1"/>
  <c r="AA23" s="1"/>
  <c r="AC23" s="1"/>
  <c r="AE23" s="1"/>
  <c r="H23"/>
  <c r="Y23"/>
  <c r="X23"/>
  <c r="Q25"/>
  <c r="R25" s="1"/>
  <c r="Z26"/>
  <c r="Y26"/>
  <c r="X26"/>
  <c r="P27"/>
  <c r="Q27"/>
  <c r="R27" s="1"/>
  <c r="H28"/>
  <c r="Q32"/>
  <c r="R32" s="1"/>
  <c r="P32"/>
  <c r="H33"/>
  <c r="I33"/>
  <c r="J33" s="1"/>
  <c r="AA33" s="1"/>
  <c r="AC33" s="1"/>
  <c r="AE33" s="1"/>
  <c r="X34"/>
  <c r="Z34"/>
  <c r="Y34"/>
  <c r="X35"/>
  <c r="Q37"/>
  <c r="R37" s="1"/>
  <c r="X42"/>
  <c r="Y42"/>
  <c r="Z42" s="1"/>
  <c r="X43"/>
  <c r="Q45"/>
  <c r="R45" s="1"/>
  <c r="I47"/>
  <c r="X50"/>
  <c r="Y50"/>
  <c r="Z50" s="1"/>
  <c r="X51"/>
  <c r="H9"/>
  <c r="J11"/>
  <c r="AA11" s="1"/>
  <c r="AC11" s="1"/>
  <c r="AE11" s="1"/>
  <c r="Z15"/>
  <c r="AB16"/>
  <c r="Z19"/>
  <c r="AB20"/>
  <c r="Z23"/>
  <c r="AB24"/>
  <c r="X27"/>
  <c r="Z27"/>
  <c r="J30"/>
  <c r="AA30" s="1"/>
  <c r="AC30" s="1"/>
  <c r="AE30" s="1"/>
  <c r="I30"/>
  <c r="H30"/>
  <c r="Y32"/>
  <c r="Z32" s="1"/>
  <c r="H34"/>
  <c r="J34"/>
  <c r="AA34" s="1"/>
  <c r="AC34" s="1"/>
  <c r="AE34" s="1"/>
  <c r="I34"/>
  <c r="J35"/>
  <c r="AA35" s="1"/>
  <c r="AC35" s="1"/>
  <c r="AE35" s="1"/>
  <c r="H35"/>
  <c r="Y35"/>
  <c r="Z35" s="1"/>
  <c r="P40"/>
  <c r="Q40"/>
  <c r="R40" s="1"/>
  <c r="H42"/>
  <c r="J42"/>
  <c r="AA42" s="1"/>
  <c r="AC42" s="1"/>
  <c r="AE42" s="1"/>
  <c r="I42"/>
  <c r="H43"/>
  <c r="Y43"/>
  <c r="Z43" s="1"/>
  <c r="P48"/>
  <c r="Q48"/>
  <c r="R48" s="1"/>
  <c r="H50"/>
  <c r="J50"/>
  <c r="AA50" s="1"/>
  <c r="AC50" s="1"/>
  <c r="AE50" s="1"/>
  <c r="I50"/>
  <c r="J51"/>
  <c r="AA51" s="1"/>
  <c r="AC51" s="1"/>
  <c r="AE51" s="1"/>
  <c r="H51"/>
  <c r="Y51"/>
  <c r="Z51" s="1"/>
  <c r="H31"/>
  <c r="J31"/>
  <c r="AA31" s="1"/>
  <c r="AC31" s="1"/>
  <c r="AE31" s="1"/>
  <c r="P36"/>
  <c r="Q36"/>
  <c r="R36" s="1"/>
  <c r="H38"/>
  <c r="J38"/>
  <c r="AA38" s="1"/>
  <c r="AC38" s="1"/>
  <c r="AE38" s="1"/>
  <c r="I38"/>
  <c r="J39"/>
  <c r="AA39" s="1"/>
  <c r="AC39" s="1"/>
  <c r="AE39" s="1"/>
  <c r="H39"/>
  <c r="H46"/>
  <c r="I46"/>
  <c r="J46" s="1"/>
  <c r="AA46" s="1"/>
  <c r="AC46" s="1"/>
  <c r="AE46" s="1"/>
  <c r="J9"/>
  <c r="AA9" s="1"/>
  <c r="AC9" s="1"/>
  <c r="AE9" s="1"/>
  <c r="Y9"/>
  <c r="Z9" s="1"/>
  <c r="X9"/>
  <c r="Q11"/>
  <c r="R11" s="1"/>
  <c r="P11"/>
  <c r="I13"/>
  <c r="J13" s="1"/>
  <c r="AA13" s="1"/>
  <c r="H13"/>
  <c r="Y13"/>
  <c r="Z13" s="1"/>
  <c r="X13"/>
  <c r="Q15"/>
  <c r="R15" s="1"/>
  <c r="P15"/>
  <c r="I17"/>
  <c r="J17" s="1"/>
  <c r="AA17" s="1"/>
  <c r="H17"/>
  <c r="Y17"/>
  <c r="Z17" s="1"/>
  <c r="X17"/>
  <c r="Q19"/>
  <c r="R19" s="1"/>
  <c r="P19"/>
  <c r="I21"/>
  <c r="J21" s="1"/>
  <c r="AA21" s="1"/>
  <c r="H21"/>
  <c r="Y21"/>
  <c r="Z21" s="1"/>
  <c r="X21"/>
  <c r="Q23"/>
  <c r="R23" s="1"/>
  <c r="P23"/>
  <c r="H25"/>
  <c r="I25"/>
  <c r="J25" s="1"/>
  <c r="AA25" s="1"/>
  <c r="AC25" s="1"/>
  <c r="AE25" s="1"/>
  <c r="Y27"/>
  <c r="X32"/>
  <c r="Q33"/>
  <c r="R33" s="1"/>
  <c r="I35"/>
  <c r="X38"/>
  <c r="Y38"/>
  <c r="Z38" s="1"/>
  <c r="Z39"/>
  <c r="X39"/>
  <c r="Q41"/>
  <c r="R41" s="1"/>
  <c r="I43"/>
  <c r="J43" s="1"/>
  <c r="AA43" s="1"/>
  <c r="AC43" s="1"/>
  <c r="AE43" s="1"/>
  <c r="X46"/>
  <c r="Y46"/>
  <c r="Z46" s="1"/>
  <c r="Z47"/>
  <c r="X47"/>
  <c r="Q49"/>
  <c r="R49" s="1"/>
  <c r="I51"/>
  <c r="P53"/>
  <c r="Q53"/>
  <c r="R53" s="1"/>
  <c r="Q65"/>
  <c r="R65" s="1"/>
  <c r="P65"/>
  <c r="Q69"/>
  <c r="R69" s="1"/>
  <c r="P69"/>
  <c r="Q73"/>
  <c r="R73" s="1"/>
  <c r="P73"/>
  <c r="Q77"/>
  <c r="R77" s="1"/>
  <c r="P77"/>
  <c r="X33"/>
  <c r="H37"/>
  <c r="X37"/>
  <c r="H41"/>
  <c r="X41"/>
  <c r="H45"/>
  <c r="X45"/>
  <c r="H49"/>
  <c r="X49"/>
  <c r="Q52"/>
  <c r="R52" s="1"/>
  <c r="J53"/>
  <c r="AA53" s="1"/>
  <c r="AC53" s="1"/>
  <c r="AE53" s="1"/>
  <c r="H53"/>
  <c r="X53"/>
  <c r="I27"/>
  <c r="J27" s="1"/>
  <c r="AA27" s="1"/>
  <c r="X28"/>
  <c r="Q29"/>
  <c r="R29" s="1"/>
  <c r="Y31"/>
  <c r="Z31" s="1"/>
  <c r="H32"/>
  <c r="Y33"/>
  <c r="Z33" s="1"/>
  <c r="Q35"/>
  <c r="R35" s="1"/>
  <c r="H36"/>
  <c r="J36"/>
  <c r="AA36" s="1"/>
  <c r="AC36" s="1"/>
  <c r="AE36" s="1"/>
  <c r="X36"/>
  <c r="Z36"/>
  <c r="I37"/>
  <c r="J37" s="1"/>
  <c r="AA37" s="1"/>
  <c r="AC37" s="1"/>
  <c r="AE37" s="1"/>
  <c r="Y37"/>
  <c r="Z37" s="1"/>
  <c r="Q39"/>
  <c r="R39" s="1"/>
  <c r="H40"/>
  <c r="J40"/>
  <c r="AA40" s="1"/>
  <c r="AC40" s="1"/>
  <c r="AE40" s="1"/>
  <c r="X40"/>
  <c r="Z40"/>
  <c r="I41"/>
  <c r="J41" s="1"/>
  <c r="AA41" s="1"/>
  <c r="AC41" s="1"/>
  <c r="AE41" s="1"/>
  <c r="Y41"/>
  <c r="Z41" s="1"/>
  <c r="Q43"/>
  <c r="R43" s="1"/>
  <c r="H44"/>
  <c r="J44"/>
  <c r="AA44" s="1"/>
  <c r="AC44" s="1"/>
  <c r="AE44" s="1"/>
  <c r="X44"/>
  <c r="Z44"/>
  <c r="I45"/>
  <c r="J45" s="1"/>
  <c r="AA45" s="1"/>
  <c r="AC45" s="1"/>
  <c r="AE45" s="1"/>
  <c r="Y45"/>
  <c r="Z45" s="1"/>
  <c r="Q47"/>
  <c r="R47" s="1"/>
  <c r="H48"/>
  <c r="J48"/>
  <c r="AA48" s="1"/>
  <c r="AC48" s="1"/>
  <c r="AE48" s="1"/>
  <c r="X48"/>
  <c r="Z48"/>
  <c r="I49"/>
  <c r="J49" s="1"/>
  <c r="AA49" s="1"/>
  <c r="AC49" s="1"/>
  <c r="AE49" s="1"/>
  <c r="Y49"/>
  <c r="Z49" s="1"/>
  <c r="Q51"/>
  <c r="R51" s="1"/>
  <c r="H52"/>
  <c r="J52"/>
  <c r="AA52" s="1"/>
  <c r="AC52" s="1"/>
  <c r="AE52" s="1"/>
  <c r="X52"/>
  <c r="Z52"/>
  <c r="I53"/>
  <c r="Y53"/>
  <c r="Z53" s="1"/>
  <c r="Q67"/>
  <c r="R67" s="1"/>
  <c r="P67"/>
  <c r="Q71"/>
  <c r="R71" s="1"/>
  <c r="P71"/>
  <c r="Q75"/>
  <c r="R75" s="1"/>
  <c r="P75"/>
  <c r="Q55"/>
  <c r="R55" s="1"/>
  <c r="P55"/>
  <c r="Q57"/>
  <c r="R57" s="1"/>
  <c r="P57"/>
  <c r="Q59"/>
  <c r="R59" s="1"/>
  <c r="P59"/>
  <c r="Q61"/>
  <c r="R61" s="1"/>
  <c r="P61"/>
  <c r="Q63"/>
  <c r="R63" s="1"/>
  <c r="P63"/>
  <c r="Y65"/>
  <c r="Z65" s="1"/>
  <c r="X65"/>
  <c r="Z67"/>
  <c r="Y67"/>
  <c r="X67"/>
  <c r="Y69"/>
  <c r="Z69" s="1"/>
  <c r="X69"/>
  <c r="Y71"/>
  <c r="Z71" s="1"/>
  <c r="X71"/>
  <c r="Y73"/>
  <c r="Z73" s="1"/>
  <c r="X73"/>
  <c r="Z75"/>
  <c r="Y75"/>
  <c r="X75"/>
  <c r="Z77"/>
  <c r="Y77"/>
  <c r="X77"/>
  <c r="I55"/>
  <c r="J55" s="1"/>
  <c r="AA55" s="1"/>
  <c r="H55"/>
  <c r="Y55"/>
  <c r="Z55" s="1"/>
  <c r="X55"/>
  <c r="I57"/>
  <c r="J57" s="1"/>
  <c r="AA57" s="1"/>
  <c r="H57"/>
  <c r="Y57"/>
  <c r="Z57" s="1"/>
  <c r="X57"/>
  <c r="I59"/>
  <c r="J59" s="1"/>
  <c r="AA59" s="1"/>
  <c r="H59"/>
  <c r="Y59"/>
  <c r="Z59" s="1"/>
  <c r="X59"/>
  <c r="I61"/>
  <c r="J61" s="1"/>
  <c r="AA61" s="1"/>
  <c r="H61"/>
  <c r="Y61"/>
  <c r="Z61" s="1"/>
  <c r="X61"/>
  <c r="I63"/>
  <c r="J63" s="1"/>
  <c r="AA63" s="1"/>
  <c r="H63"/>
  <c r="Y63"/>
  <c r="Z63" s="1"/>
  <c r="X63"/>
  <c r="J65"/>
  <c r="AA65" s="1"/>
  <c r="AC65" s="1"/>
  <c r="AE65" s="1"/>
  <c r="I65"/>
  <c r="H65"/>
  <c r="I67"/>
  <c r="J67" s="1"/>
  <c r="AA67" s="1"/>
  <c r="AC67" s="1"/>
  <c r="AE67" s="1"/>
  <c r="H67"/>
  <c r="J69"/>
  <c r="AA69" s="1"/>
  <c r="AC69" s="1"/>
  <c r="AE69" s="1"/>
  <c r="I69"/>
  <c r="H69"/>
  <c r="I71"/>
  <c r="J71" s="1"/>
  <c r="AA71" s="1"/>
  <c r="AC71" s="1"/>
  <c r="AE71" s="1"/>
  <c r="H71"/>
  <c r="J73"/>
  <c r="AA73" s="1"/>
  <c r="AC73" s="1"/>
  <c r="AE73" s="1"/>
  <c r="I73"/>
  <c r="H73"/>
  <c r="I75"/>
  <c r="J75" s="1"/>
  <c r="AA75" s="1"/>
  <c r="AC75" s="1"/>
  <c r="AE75" s="1"/>
  <c r="H75"/>
  <c r="J77"/>
  <c r="AA77" s="1"/>
  <c r="AC77" s="1"/>
  <c r="AE77" s="1"/>
  <c r="I77"/>
  <c r="H77"/>
  <c r="AB27" i="39"/>
  <c r="AB35"/>
  <c r="AB43"/>
  <c r="AB51"/>
  <c r="AB21"/>
  <c r="AB13"/>
  <c r="AB56"/>
  <c r="AB31"/>
  <c r="AB39"/>
  <c r="AB47"/>
  <c r="AB28"/>
  <c r="AB32"/>
  <c r="AB40"/>
  <c r="AB44"/>
  <c r="AB48"/>
  <c r="X56"/>
  <c r="Z56"/>
  <c r="Y56"/>
  <c r="H58"/>
  <c r="J58"/>
  <c r="AA58" s="1"/>
  <c r="AC58" s="1"/>
  <c r="J59"/>
  <c r="AA59" s="1"/>
  <c r="AC59" s="1"/>
  <c r="I59"/>
  <c r="H59"/>
  <c r="AB64"/>
  <c r="AB69"/>
  <c r="AB72"/>
  <c r="H9"/>
  <c r="AB12"/>
  <c r="X13"/>
  <c r="P15"/>
  <c r="H17"/>
  <c r="AB19"/>
  <c r="AB20"/>
  <c r="X21"/>
  <c r="P23"/>
  <c r="H25"/>
  <c r="Q27"/>
  <c r="R27" s="1"/>
  <c r="P27"/>
  <c r="I29"/>
  <c r="H29"/>
  <c r="Y29"/>
  <c r="X29"/>
  <c r="Q31"/>
  <c r="R31" s="1"/>
  <c r="P31"/>
  <c r="I33"/>
  <c r="H33"/>
  <c r="Y33"/>
  <c r="X33"/>
  <c r="Q35"/>
  <c r="R35" s="1"/>
  <c r="P35"/>
  <c r="I37"/>
  <c r="H37"/>
  <c r="Y37"/>
  <c r="X37"/>
  <c r="Q39"/>
  <c r="R39" s="1"/>
  <c r="P39"/>
  <c r="I41"/>
  <c r="H41"/>
  <c r="Y41"/>
  <c r="X41"/>
  <c r="Q43"/>
  <c r="R43" s="1"/>
  <c r="P43"/>
  <c r="I45"/>
  <c r="H45"/>
  <c r="Y45"/>
  <c r="X45"/>
  <c r="Q47"/>
  <c r="R47" s="1"/>
  <c r="P47"/>
  <c r="I49"/>
  <c r="H49"/>
  <c r="Y49"/>
  <c r="X49"/>
  <c r="Q51"/>
  <c r="R51" s="1"/>
  <c r="P51"/>
  <c r="I53"/>
  <c r="H53"/>
  <c r="Z53"/>
  <c r="Y53"/>
  <c r="X53"/>
  <c r="P54"/>
  <c r="Q54"/>
  <c r="R54" s="1"/>
  <c r="I58"/>
  <c r="J61"/>
  <c r="AA61" s="1"/>
  <c r="AC61" s="1"/>
  <c r="I61"/>
  <c r="H61"/>
  <c r="AB63"/>
  <c r="AB66"/>
  <c r="AB71"/>
  <c r="AB74"/>
  <c r="J9"/>
  <c r="AA9" s="1"/>
  <c r="AC9" s="1"/>
  <c r="AB10"/>
  <c r="X11"/>
  <c r="P13"/>
  <c r="Z13"/>
  <c r="H15"/>
  <c r="J17"/>
  <c r="AA17" s="1"/>
  <c r="AC17" s="1"/>
  <c r="AB18"/>
  <c r="X19"/>
  <c r="P21"/>
  <c r="Z21"/>
  <c r="H23"/>
  <c r="J25"/>
  <c r="AA25" s="1"/>
  <c r="AC25" s="1"/>
  <c r="AB26"/>
  <c r="J29"/>
  <c r="AA29" s="1"/>
  <c r="AC29" s="1"/>
  <c r="Z29"/>
  <c r="AB30"/>
  <c r="J33"/>
  <c r="AA33" s="1"/>
  <c r="AC33" s="1"/>
  <c r="Z33"/>
  <c r="AB34"/>
  <c r="J37"/>
  <c r="AA37" s="1"/>
  <c r="AC37" s="1"/>
  <c r="Z37"/>
  <c r="AB38"/>
  <c r="J41"/>
  <c r="AA41" s="1"/>
  <c r="AC41" s="1"/>
  <c r="Z41"/>
  <c r="AB42"/>
  <c r="J45"/>
  <c r="AA45" s="1"/>
  <c r="AC45" s="1"/>
  <c r="Z45"/>
  <c r="AB46"/>
  <c r="J49"/>
  <c r="AA49" s="1"/>
  <c r="AC49" s="1"/>
  <c r="Z49"/>
  <c r="AB50"/>
  <c r="J53"/>
  <c r="AA53" s="1"/>
  <c r="AC53" s="1"/>
  <c r="X54"/>
  <c r="Z54"/>
  <c r="J57"/>
  <c r="AA57" s="1"/>
  <c r="AC57" s="1"/>
  <c r="I57"/>
  <c r="H57"/>
  <c r="J55"/>
  <c r="AA55" s="1"/>
  <c r="AC55" s="1"/>
  <c r="I55"/>
  <c r="Z61"/>
  <c r="Y61"/>
  <c r="X61"/>
  <c r="AB77"/>
  <c r="X9"/>
  <c r="P11"/>
  <c r="Z11"/>
  <c r="H13"/>
  <c r="J15"/>
  <c r="AA15" s="1"/>
  <c r="AC15" s="1"/>
  <c r="X17"/>
  <c r="P19"/>
  <c r="Z19"/>
  <c r="H21"/>
  <c r="J23"/>
  <c r="AA23" s="1"/>
  <c r="AC23" s="1"/>
  <c r="X25"/>
  <c r="I27"/>
  <c r="H27"/>
  <c r="Y27"/>
  <c r="X27"/>
  <c r="Q29"/>
  <c r="R29" s="1"/>
  <c r="P29"/>
  <c r="I31"/>
  <c r="H31"/>
  <c r="Y31"/>
  <c r="X31"/>
  <c r="Q33"/>
  <c r="R33" s="1"/>
  <c r="P33"/>
  <c r="I35"/>
  <c r="H35"/>
  <c r="Y35"/>
  <c r="X35"/>
  <c r="Q37"/>
  <c r="R37" s="1"/>
  <c r="P37"/>
  <c r="I39"/>
  <c r="H39"/>
  <c r="Y39"/>
  <c r="X39"/>
  <c r="Q41"/>
  <c r="R41" s="1"/>
  <c r="P41"/>
  <c r="I43"/>
  <c r="H43"/>
  <c r="Y43"/>
  <c r="X43"/>
  <c r="Q45"/>
  <c r="R45" s="1"/>
  <c r="P45"/>
  <c r="I47"/>
  <c r="H47"/>
  <c r="Y47"/>
  <c r="X47"/>
  <c r="Q49"/>
  <c r="R49" s="1"/>
  <c r="P49"/>
  <c r="I51"/>
  <c r="H51"/>
  <c r="Y51"/>
  <c r="X51"/>
  <c r="Q53"/>
  <c r="R53" s="1"/>
  <c r="P53"/>
  <c r="Y54"/>
  <c r="Z59"/>
  <c r="Y59"/>
  <c r="X59"/>
  <c r="AB62"/>
  <c r="AB65"/>
  <c r="AB68"/>
  <c r="AB73"/>
  <c r="I54"/>
  <c r="X55"/>
  <c r="Q56"/>
  <c r="R56" s="1"/>
  <c r="AB67"/>
  <c r="AB70"/>
  <c r="AB75"/>
  <c r="H77"/>
  <c r="P77"/>
  <c r="X77"/>
  <c r="I63"/>
  <c r="Y63"/>
  <c r="I65"/>
  <c r="Y65"/>
  <c r="I67"/>
  <c r="Y67"/>
  <c r="I69"/>
  <c r="Y69"/>
  <c r="I71"/>
  <c r="Y71"/>
  <c r="I73"/>
  <c r="Y73"/>
  <c r="I75"/>
  <c r="Y75"/>
  <c r="I77"/>
  <c r="Y77"/>
  <c r="AB11" i="38"/>
  <c r="AB15"/>
  <c r="AB18"/>
  <c r="AB10"/>
  <c r="AB14"/>
  <c r="AB22"/>
  <c r="AB9"/>
  <c r="AB13"/>
  <c r="AB17"/>
  <c r="AB21"/>
  <c r="Y24"/>
  <c r="H25"/>
  <c r="P27"/>
  <c r="I28"/>
  <c r="X29"/>
  <c r="Q30"/>
  <c r="R30" s="1"/>
  <c r="Q32"/>
  <c r="R32" s="1"/>
  <c r="H33"/>
  <c r="X33"/>
  <c r="Q36"/>
  <c r="R36" s="1"/>
  <c r="H37"/>
  <c r="X37"/>
  <c r="Q40"/>
  <c r="R40" s="1"/>
  <c r="H41"/>
  <c r="X41"/>
  <c r="Q44"/>
  <c r="R44" s="1"/>
  <c r="Y51"/>
  <c r="Z51" s="1"/>
  <c r="X51"/>
  <c r="H34"/>
  <c r="J34"/>
  <c r="AA34" s="1"/>
  <c r="AC34" s="1"/>
  <c r="H38"/>
  <c r="J38"/>
  <c r="AA38" s="1"/>
  <c r="AC38" s="1"/>
  <c r="X42"/>
  <c r="Z42"/>
  <c r="I51"/>
  <c r="J51" s="1"/>
  <c r="AA51" s="1"/>
  <c r="H51"/>
  <c r="AB56"/>
  <c r="AB68"/>
  <c r="H9"/>
  <c r="P9"/>
  <c r="X9"/>
  <c r="H11"/>
  <c r="P11"/>
  <c r="X11"/>
  <c r="H13"/>
  <c r="P13"/>
  <c r="X13"/>
  <c r="H15"/>
  <c r="P15"/>
  <c r="X15"/>
  <c r="H17"/>
  <c r="P17"/>
  <c r="X17"/>
  <c r="H19"/>
  <c r="P19"/>
  <c r="X19"/>
  <c r="H21"/>
  <c r="P21"/>
  <c r="X21"/>
  <c r="H23"/>
  <c r="P23"/>
  <c r="X23"/>
  <c r="Q24"/>
  <c r="R24" s="1"/>
  <c r="Z24"/>
  <c r="I25"/>
  <c r="J25" s="1"/>
  <c r="AA25" s="1"/>
  <c r="Y26"/>
  <c r="H27"/>
  <c r="J28"/>
  <c r="AA28" s="1"/>
  <c r="AC28" s="1"/>
  <c r="P29"/>
  <c r="Y29"/>
  <c r="Z29" s="1"/>
  <c r="I30"/>
  <c r="Q31"/>
  <c r="R31" s="1"/>
  <c r="H32"/>
  <c r="X32"/>
  <c r="I33"/>
  <c r="J33" s="1"/>
  <c r="AA33" s="1"/>
  <c r="AC33" s="1"/>
  <c r="Y33"/>
  <c r="Z33" s="1"/>
  <c r="Q35"/>
  <c r="R35" s="1"/>
  <c r="H36"/>
  <c r="X36"/>
  <c r="I37"/>
  <c r="J37" s="1"/>
  <c r="AA37" s="1"/>
  <c r="AC37" s="1"/>
  <c r="Y37"/>
  <c r="Z37" s="1"/>
  <c r="Q39"/>
  <c r="R39" s="1"/>
  <c r="H40"/>
  <c r="X40"/>
  <c r="Z40"/>
  <c r="I41"/>
  <c r="J41" s="1"/>
  <c r="AA41" s="1"/>
  <c r="AC41" s="1"/>
  <c r="Y41"/>
  <c r="Z41" s="1"/>
  <c r="Q43"/>
  <c r="R43" s="1"/>
  <c r="H44"/>
  <c r="X44"/>
  <c r="X34"/>
  <c r="Z34"/>
  <c r="X38"/>
  <c r="Z38"/>
  <c r="H42"/>
  <c r="J42"/>
  <c r="AA42" s="1"/>
  <c r="AC42" s="1"/>
  <c r="AB60"/>
  <c r="AB62"/>
  <c r="AB64"/>
  <c r="AB70"/>
  <c r="AB72"/>
  <c r="Y23"/>
  <c r="Z23" s="1"/>
  <c r="I24"/>
  <c r="J24" s="1"/>
  <c r="AA24" s="1"/>
  <c r="X25"/>
  <c r="Q26"/>
  <c r="R26" s="1"/>
  <c r="Z26"/>
  <c r="I27"/>
  <c r="J27" s="1"/>
  <c r="AA27" s="1"/>
  <c r="Y28"/>
  <c r="Z28" s="1"/>
  <c r="H29"/>
  <c r="J30"/>
  <c r="AA30" s="1"/>
  <c r="AC30" s="1"/>
  <c r="J31"/>
  <c r="AA31" s="1"/>
  <c r="AC31" s="1"/>
  <c r="H31"/>
  <c r="Z31"/>
  <c r="X31"/>
  <c r="I32"/>
  <c r="J32" s="1"/>
  <c r="AA32" s="1"/>
  <c r="AC32" s="1"/>
  <c r="Y32"/>
  <c r="Z32" s="1"/>
  <c r="Q34"/>
  <c r="R34" s="1"/>
  <c r="J35"/>
  <c r="AA35" s="1"/>
  <c r="AC35" s="1"/>
  <c r="H35"/>
  <c r="Z35"/>
  <c r="X35"/>
  <c r="I36"/>
  <c r="J36" s="1"/>
  <c r="AA36" s="1"/>
  <c r="AC36" s="1"/>
  <c r="Y36"/>
  <c r="Z36" s="1"/>
  <c r="Q38"/>
  <c r="R38" s="1"/>
  <c r="J39"/>
  <c r="AA39" s="1"/>
  <c r="AC39" s="1"/>
  <c r="H39"/>
  <c r="Z39"/>
  <c r="X39"/>
  <c r="I40"/>
  <c r="J40" s="1"/>
  <c r="AA40" s="1"/>
  <c r="AC40" s="1"/>
  <c r="Y40"/>
  <c r="Q42"/>
  <c r="R42" s="1"/>
  <c r="J43"/>
  <c r="AA43" s="1"/>
  <c r="AC43" s="1"/>
  <c r="H43"/>
  <c r="Z43"/>
  <c r="X43"/>
  <c r="I44"/>
  <c r="J44" s="1"/>
  <c r="AA44" s="1"/>
  <c r="AC44" s="1"/>
  <c r="Y44"/>
  <c r="Z44" s="1"/>
  <c r="Q45"/>
  <c r="R45" s="1"/>
  <c r="P45"/>
  <c r="AB45"/>
  <c r="I47"/>
  <c r="J47" s="1"/>
  <c r="AA47" s="1"/>
  <c r="H47"/>
  <c r="Y47"/>
  <c r="Z47" s="1"/>
  <c r="X47"/>
  <c r="Q49"/>
  <c r="R49" s="1"/>
  <c r="P49"/>
  <c r="Z45"/>
  <c r="J49"/>
  <c r="AA49" s="1"/>
  <c r="AC49" s="1"/>
  <c r="AB54"/>
  <c r="H77"/>
  <c r="P77"/>
  <c r="X77"/>
  <c r="I53"/>
  <c r="J53" s="1"/>
  <c r="AA53" s="1"/>
  <c r="Y53"/>
  <c r="Z53" s="1"/>
  <c r="I55"/>
  <c r="J55" s="1"/>
  <c r="AA55" s="1"/>
  <c r="Y55"/>
  <c r="Z55" s="1"/>
  <c r="I57"/>
  <c r="J57" s="1"/>
  <c r="AA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Y8" i="37"/>
  <c r="Z8" s="1"/>
  <c r="Y16"/>
  <c r="Z16" s="1"/>
  <c r="Q24"/>
  <c r="R24" s="1"/>
  <c r="P24"/>
  <c r="Q28"/>
  <c r="R28" s="1"/>
  <c r="P28"/>
  <c r="Q32"/>
  <c r="R32" s="1"/>
  <c r="P32"/>
  <c r="Q36"/>
  <c r="R36" s="1"/>
  <c r="P36"/>
  <c r="Q40"/>
  <c r="R40" s="1"/>
  <c r="P40"/>
  <c r="Q44"/>
  <c r="R44" s="1"/>
  <c r="P44"/>
  <c r="Y51"/>
  <c r="Z51" s="1"/>
  <c r="X51"/>
  <c r="X8"/>
  <c r="P12"/>
  <c r="I14"/>
  <c r="J14" s="1"/>
  <c r="AA14" s="1"/>
  <c r="AC14" s="1"/>
  <c r="Z14"/>
  <c r="Y14"/>
  <c r="X16"/>
  <c r="I18"/>
  <c r="J18" s="1"/>
  <c r="AA18" s="1"/>
  <c r="AC18" s="1"/>
  <c r="H18"/>
  <c r="Y20"/>
  <c r="Z20" s="1"/>
  <c r="X20"/>
  <c r="I22"/>
  <c r="J22" s="1"/>
  <c r="AA22" s="1"/>
  <c r="AC22" s="1"/>
  <c r="H22"/>
  <c r="Z24"/>
  <c r="Y24"/>
  <c r="X24"/>
  <c r="I26"/>
  <c r="J26" s="1"/>
  <c r="H26"/>
  <c r="Y28"/>
  <c r="Z28" s="1"/>
  <c r="X28"/>
  <c r="I30"/>
  <c r="J30" s="1"/>
  <c r="H30"/>
  <c r="Z32"/>
  <c r="Y32"/>
  <c r="X32"/>
  <c r="I34"/>
  <c r="J34" s="1"/>
  <c r="H34"/>
  <c r="Y36"/>
  <c r="Z36" s="1"/>
  <c r="X36"/>
  <c r="I38"/>
  <c r="J38" s="1"/>
  <c r="H38"/>
  <c r="Z40"/>
  <c r="Y40"/>
  <c r="X40"/>
  <c r="I42"/>
  <c r="J42" s="1"/>
  <c r="H42"/>
  <c r="Y44"/>
  <c r="Z44" s="1"/>
  <c r="X44"/>
  <c r="J8"/>
  <c r="AA8" s="1"/>
  <c r="AC8" s="1"/>
  <c r="I8"/>
  <c r="I16"/>
  <c r="J16" s="1"/>
  <c r="AA16" s="1"/>
  <c r="AC16" s="1"/>
  <c r="Q20"/>
  <c r="R20" s="1"/>
  <c r="P20"/>
  <c r="AB76"/>
  <c r="P10"/>
  <c r="I12"/>
  <c r="J12" s="1"/>
  <c r="AA12" s="1"/>
  <c r="AC12" s="1"/>
  <c r="Z12"/>
  <c r="Y12"/>
  <c r="H14"/>
  <c r="X14"/>
  <c r="Q18"/>
  <c r="R18" s="1"/>
  <c r="P18"/>
  <c r="Q22"/>
  <c r="R22" s="1"/>
  <c r="P22"/>
  <c r="Q26"/>
  <c r="R26" s="1"/>
  <c r="P26"/>
  <c r="Q30"/>
  <c r="R30" s="1"/>
  <c r="P30"/>
  <c r="Q34"/>
  <c r="R34" s="1"/>
  <c r="P34"/>
  <c r="Q38"/>
  <c r="R38" s="1"/>
  <c r="P38"/>
  <c r="Q42"/>
  <c r="R42" s="1"/>
  <c r="P42"/>
  <c r="I47"/>
  <c r="J47" s="1"/>
  <c r="AA47" s="1"/>
  <c r="AC47" s="1"/>
  <c r="H47"/>
  <c r="I10"/>
  <c r="J10" s="1"/>
  <c r="AA10" s="1"/>
  <c r="AC10" s="1"/>
  <c r="Y10"/>
  <c r="Z10" s="1"/>
  <c r="Y18"/>
  <c r="Z18" s="1"/>
  <c r="X18"/>
  <c r="I20"/>
  <c r="J20" s="1"/>
  <c r="AA20" s="1"/>
  <c r="AC20" s="1"/>
  <c r="H20"/>
  <c r="Y22"/>
  <c r="Z22" s="1"/>
  <c r="X22"/>
  <c r="J24"/>
  <c r="I24"/>
  <c r="H24"/>
  <c r="Y26"/>
  <c r="Z26" s="1"/>
  <c r="X26"/>
  <c r="J28"/>
  <c r="I28"/>
  <c r="H28"/>
  <c r="Y30"/>
  <c r="Z30" s="1"/>
  <c r="X30"/>
  <c r="J32"/>
  <c r="AA32" s="1"/>
  <c r="AC32" s="1"/>
  <c r="I32"/>
  <c r="H32"/>
  <c r="Y34"/>
  <c r="Z34" s="1"/>
  <c r="X34"/>
  <c r="J36"/>
  <c r="I36"/>
  <c r="H36"/>
  <c r="Y38"/>
  <c r="Z38" s="1"/>
  <c r="X38"/>
  <c r="J40"/>
  <c r="I40"/>
  <c r="H40"/>
  <c r="Y42"/>
  <c r="Z42" s="1"/>
  <c r="X42"/>
  <c r="J44"/>
  <c r="I44"/>
  <c r="H44"/>
  <c r="Q45"/>
  <c r="R45" s="1"/>
  <c r="P45"/>
  <c r="AB60"/>
  <c r="AB66"/>
  <c r="AB68"/>
  <c r="H45"/>
  <c r="X49"/>
  <c r="P51"/>
  <c r="J45"/>
  <c r="AA45" s="1"/>
  <c r="AC45" s="1"/>
  <c r="Z49"/>
  <c r="AB52"/>
  <c r="H77"/>
  <c r="P77"/>
  <c r="X77"/>
  <c r="I53"/>
  <c r="J53" s="1"/>
  <c r="Y53"/>
  <c r="Z53" s="1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10" i="36"/>
  <c r="AB13"/>
  <c r="AB14"/>
  <c r="AB18"/>
  <c r="AB21"/>
  <c r="AB22"/>
  <c r="AB31"/>
  <c r="AB8"/>
  <c r="AB11"/>
  <c r="AB12"/>
  <c r="AB16"/>
  <c r="AB19"/>
  <c r="AB20"/>
  <c r="AB23"/>
  <c r="P25"/>
  <c r="H27"/>
  <c r="AB29"/>
  <c r="AB30"/>
  <c r="X31"/>
  <c r="P37"/>
  <c r="J39"/>
  <c r="AA39" s="1"/>
  <c r="AC39" s="1"/>
  <c r="I39"/>
  <c r="Z39"/>
  <c r="Y39"/>
  <c r="P45"/>
  <c r="J47"/>
  <c r="I47"/>
  <c r="Y47"/>
  <c r="Z47" s="1"/>
  <c r="P53"/>
  <c r="P56"/>
  <c r="Q56"/>
  <c r="R56" s="1"/>
  <c r="AB60"/>
  <c r="AB66"/>
  <c r="AB74"/>
  <c r="J33"/>
  <c r="AA33" s="1"/>
  <c r="AC33" s="1"/>
  <c r="I33"/>
  <c r="I41"/>
  <c r="J41" s="1"/>
  <c r="AA41" s="1"/>
  <c r="AC41" s="1"/>
  <c r="J49"/>
  <c r="I49"/>
  <c r="I57"/>
  <c r="J57" s="1"/>
  <c r="H8"/>
  <c r="P8"/>
  <c r="X8"/>
  <c r="H10"/>
  <c r="P10"/>
  <c r="X10"/>
  <c r="H12"/>
  <c r="P12"/>
  <c r="X12"/>
  <c r="H14"/>
  <c r="P14"/>
  <c r="X14"/>
  <c r="H16"/>
  <c r="P16"/>
  <c r="X16"/>
  <c r="H18"/>
  <c r="P18"/>
  <c r="X18"/>
  <c r="H20"/>
  <c r="P20"/>
  <c r="X20"/>
  <c r="H22"/>
  <c r="P22"/>
  <c r="X22"/>
  <c r="H25"/>
  <c r="J27"/>
  <c r="AA27" s="1"/>
  <c r="AC27" s="1"/>
  <c r="AB28"/>
  <c r="X29"/>
  <c r="P31"/>
  <c r="Z31"/>
  <c r="P35"/>
  <c r="J37"/>
  <c r="AA37" s="1"/>
  <c r="AC37" s="1"/>
  <c r="I37"/>
  <c r="Z37"/>
  <c r="Y37"/>
  <c r="H39"/>
  <c r="X39"/>
  <c r="P43"/>
  <c r="J45"/>
  <c r="AA45" s="1"/>
  <c r="AC45" s="1"/>
  <c r="I45"/>
  <c r="Y45"/>
  <c r="Z45" s="1"/>
  <c r="H47"/>
  <c r="X47"/>
  <c r="P51"/>
  <c r="I53"/>
  <c r="J53" s="1"/>
  <c r="Y53"/>
  <c r="Z53" s="1"/>
  <c r="X56"/>
  <c r="I59"/>
  <c r="J59" s="1"/>
  <c r="AA59" s="1"/>
  <c r="AC59" s="1"/>
  <c r="Y59"/>
  <c r="Z59" s="1"/>
  <c r="Z33"/>
  <c r="Y33"/>
  <c r="Y41"/>
  <c r="Z41" s="1"/>
  <c r="Z49"/>
  <c r="Y49"/>
  <c r="Y55"/>
  <c r="Z55" s="1"/>
  <c r="X55"/>
  <c r="Y57"/>
  <c r="Z57" s="1"/>
  <c r="AB72"/>
  <c r="H54"/>
  <c r="J54"/>
  <c r="I54"/>
  <c r="J25"/>
  <c r="AA25" s="1"/>
  <c r="AC25" s="1"/>
  <c r="X27"/>
  <c r="P29"/>
  <c r="Z29"/>
  <c r="H31"/>
  <c r="P33"/>
  <c r="J35"/>
  <c r="AA35" s="1"/>
  <c r="AC35" s="1"/>
  <c r="I35"/>
  <c r="Y35"/>
  <c r="Z35" s="1"/>
  <c r="H37"/>
  <c r="X37"/>
  <c r="P41"/>
  <c r="J43"/>
  <c r="AA43" s="1"/>
  <c r="AC43" s="1"/>
  <c r="I43"/>
  <c r="Y43"/>
  <c r="Z43" s="1"/>
  <c r="H45"/>
  <c r="X45"/>
  <c r="P49"/>
  <c r="I51"/>
  <c r="J51" s="1"/>
  <c r="Z51"/>
  <c r="Y51"/>
  <c r="H53"/>
  <c r="X53"/>
  <c r="Q54"/>
  <c r="R54" s="1"/>
  <c r="Y56"/>
  <c r="Z56" s="1"/>
  <c r="H59"/>
  <c r="X59"/>
  <c r="AB76"/>
  <c r="AB62"/>
  <c r="AB70"/>
  <c r="H77"/>
  <c r="P77"/>
  <c r="X77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P56" i="35"/>
  <c r="Q56"/>
  <c r="R56" s="1"/>
  <c r="AB67"/>
  <c r="I8"/>
  <c r="J8" s="1"/>
  <c r="AA8" s="1"/>
  <c r="AC8" s="1"/>
  <c r="X9"/>
  <c r="Q10"/>
  <c r="R10" s="1"/>
  <c r="Z10"/>
  <c r="I11"/>
  <c r="J11" s="1"/>
  <c r="AB11"/>
  <c r="Y12"/>
  <c r="H13"/>
  <c r="J14"/>
  <c r="AA14" s="1"/>
  <c r="AC14" s="1"/>
  <c r="P15"/>
  <c r="Y15"/>
  <c r="Z15" s="1"/>
  <c r="I16"/>
  <c r="J16" s="1"/>
  <c r="AA16" s="1"/>
  <c r="AC16" s="1"/>
  <c r="I17"/>
  <c r="J17" s="1"/>
  <c r="AA17" s="1"/>
  <c r="AC17" s="1"/>
  <c r="Z17"/>
  <c r="Y17"/>
  <c r="I19"/>
  <c r="J19" s="1"/>
  <c r="AA19" s="1"/>
  <c r="AC19" s="1"/>
  <c r="Z19"/>
  <c r="Y19"/>
  <c r="I21"/>
  <c r="J21" s="1"/>
  <c r="AA21" s="1"/>
  <c r="AC21" s="1"/>
  <c r="Y21"/>
  <c r="Z21" s="1"/>
  <c r="I23"/>
  <c r="J23" s="1"/>
  <c r="AA23" s="1"/>
  <c r="AC23" s="1"/>
  <c r="Z23"/>
  <c r="Y23"/>
  <c r="I25"/>
  <c r="J25" s="1"/>
  <c r="AA25" s="1"/>
  <c r="AC25" s="1"/>
  <c r="Z25"/>
  <c r="Y25"/>
  <c r="I27"/>
  <c r="J27" s="1"/>
  <c r="AA27" s="1"/>
  <c r="AC27" s="1"/>
  <c r="Z27"/>
  <c r="Y27"/>
  <c r="I29"/>
  <c r="J29" s="1"/>
  <c r="AA29" s="1"/>
  <c r="AC29" s="1"/>
  <c r="Y29"/>
  <c r="Z29" s="1"/>
  <c r="I31"/>
  <c r="J31" s="1"/>
  <c r="AA31" s="1"/>
  <c r="AC31" s="1"/>
  <c r="Z31"/>
  <c r="Y31"/>
  <c r="I33"/>
  <c r="J33" s="1"/>
  <c r="AA33" s="1"/>
  <c r="AC33" s="1"/>
  <c r="Z33"/>
  <c r="Y33"/>
  <c r="I35"/>
  <c r="J35" s="1"/>
  <c r="AA35" s="1"/>
  <c r="AC35" s="1"/>
  <c r="Z35"/>
  <c r="Y35"/>
  <c r="I37"/>
  <c r="J37" s="1"/>
  <c r="AA37" s="1"/>
  <c r="AC37" s="1"/>
  <c r="Y37"/>
  <c r="Z37" s="1"/>
  <c r="I39"/>
  <c r="J39" s="1"/>
  <c r="AA39" s="1"/>
  <c r="AC39" s="1"/>
  <c r="Z39"/>
  <c r="Y39"/>
  <c r="I41"/>
  <c r="J41" s="1"/>
  <c r="AA41" s="1"/>
  <c r="AC41" s="1"/>
  <c r="Z41"/>
  <c r="Y41"/>
  <c r="I43"/>
  <c r="J43" s="1"/>
  <c r="AA43" s="1"/>
  <c r="AC43" s="1"/>
  <c r="Z43"/>
  <c r="Y43"/>
  <c r="I46"/>
  <c r="J46"/>
  <c r="AA46" s="1"/>
  <c r="AC46" s="1"/>
  <c r="H46"/>
  <c r="I48"/>
  <c r="J48"/>
  <c r="AA48" s="1"/>
  <c r="AC48" s="1"/>
  <c r="X54"/>
  <c r="Y54"/>
  <c r="Z54" s="1"/>
  <c r="Y9"/>
  <c r="Z9" s="1"/>
  <c r="Z12"/>
  <c r="I13"/>
  <c r="J13" s="1"/>
  <c r="AA13" s="1"/>
  <c r="P52"/>
  <c r="Q52"/>
  <c r="R52" s="1"/>
  <c r="Y8"/>
  <c r="Z8" s="1"/>
  <c r="H9"/>
  <c r="I12"/>
  <c r="J12" s="1"/>
  <c r="AA12" s="1"/>
  <c r="X13"/>
  <c r="Q14"/>
  <c r="R14" s="1"/>
  <c r="Y16"/>
  <c r="Z16" s="1"/>
  <c r="P46"/>
  <c r="X50"/>
  <c r="Y50"/>
  <c r="Z50" s="1"/>
  <c r="H54"/>
  <c r="I54"/>
  <c r="J54" s="1"/>
  <c r="AA54" s="1"/>
  <c r="AC54" s="1"/>
  <c r="AB61"/>
  <c r="P50"/>
  <c r="Q50"/>
  <c r="R50" s="1"/>
  <c r="H52"/>
  <c r="I52"/>
  <c r="J52" s="1"/>
  <c r="X52"/>
  <c r="Y52"/>
  <c r="P54"/>
  <c r="Q54"/>
  <c r="R54" s="1"/>
  <c r="H56"/>
  <c r="I56"/>
  <c r="X56"/>
  <c r="Y56"/>
  <c r="X48"/>
  <c r="Z52"/>
  <c r="J56"/>
  <c r="Z56"/>
  <c r="AB59"/>
  <c r="I58"/>
  <c r="J58" s="1"/>
  <c r="Q58"/>
  <c r="R58" s="1"/>
  <c r="Y58"/>
  <c r="Z58" s="1"/>
  <c r="I60"/>
  <c r="J60" s="1"/>
  <c r="AA60" s="1"/>
  <c r="Q60"/>
  <c r="R60" s="1"/>
  <c r="Y60"/>
  <c r="Z60" s="1"/>
  <c r="I62"/>
  <c r="J62" s="1"/>
  <c r="AA62" s="1"/>
  <c r="AC62" s="1"/>
  <c r="Q62"/>
  <c r="R62" s="1"/>
  <c r="Y62"/>
  <c r="Z62" s="1"/>
  <c r="I64"/>
  <c r="J64" s="1"/>
  <c r="AA64" s="1"/>
  <c r="Q64"/>
  <c r="R64" s="1"/>
  <c r="Y64"/>
  <c r="Z64" s="1"/>
  <c r="I66"/>
  <c r="J66" s="1"/>
  <c r="AA66" s="1"/>
  <c r="AC66" s="1"/>
  <c r="Q66"/>
  <c r="R66" s="1"/>
  <c r="Y66"/>
  <c r="Z66" s="1"/>
  <c r="I68"/>
  <c r="J68" s="1"/>
  <c r="AA68" s="1"/>
  <c r="AC68" s="1"/>
  <c r="Q68"/>
  <c r="R68" s="1"/>
  <c r="Y68"/>
  <c r="Z68" s="1"/>
  <c r="I70"/>
  <c r="J70" s="1"/>
  <c r="AA70" s="1"/>
  <c r="Q70"/>
  <c r="R70" s="1"/>
  <c r="Y70"/>
  <c r="Z70" s="1"/>
  <c r="I72"/>
  <c r="J72" s="1"/>
  <c r="AA72" s="1"/>
  <c r="Q72"/>
  <c r="R72" s="1"/>
  <c r="Y72"/>
  <c r="Z72" s="1"/>
  <c r="I74"/>
  <c r="J74" s="1"/>
  <c r="AA74" s="1"/>
  <c r="Q74"/>
  <c r="R74" s="1"/>
  <c r="Y74"/>
  <c r="Z74" s="1"/>
  <c r="I76"/>
  <c r="J76" s="1"/>
  <c r="AA76" s="1"/>
  <c r="Q76"/>
  <c r="R76" s="1"/>
  <c r="Y76"/>
  <c r="Z76" s="1"/>
  <c r="H77"/>
  <c r="P77"/>
  <c r="X77"/>
  <c r="I77"/>
  <c r="J77" s="1"/>
  <c r="AA77" s="1"/>
  <c r="Y77"/>
  <c r="Z77" s="1"/>
  <c r="AB9" i="34"/>
  <c r="AB8"/>
  <c r="AB12"/>
  <c r="AB13"/>
  <c r="AB16"/>
  <c r="AB17"/>
  <c r="AB20"/>
  <c r="AB21"/>
  <c r="AB24"/>
  <c r="AB25"/>
  <c r="AB28"/>
  <c r="AB29"/>
  <c r="AB32"/>
  <c r="AB33"/>
  <c r="AB36"/>
  <c r="AB37"/>
  <c r="AB40"/>
  <c r="AB41"/>
  <c r="AB44"/>
  <c r="AB45"/>
  <c r="AB52"/>
  <c r="AB10"/>
  <c r="AB11"/>
  <c r="AB14"/>
  <c r="AB15"/>
  <c r="AB18"/>
  <c r="AB19"/>
  <c r="AB22"/>
  <c r="AB23"/>
  <c r="AB26"/>
  <c r="AB27"/>
  <c r="AB30"/>
  <c r="AB31"/>
  <c r="AB34"/>
  <c r="AB35"/>
  <c r="AB38"/>
  <c r="AB39"/>
  <c r="AB42"/>
  <c r="AB43"/>
  <c r="I61"/>
  <c r="J61" s="1"/>
  <c r="AA61" s="1"/>
  <c r="AC61" s="1"/>
  <c r="Z61"/>
  <c r="Y61"/>
  <c r="AB62"/>
  <c r="AB66"/>
  <c r="AB70"/>
  <c r="AB74"/>
  <c r="I54"/>
  <c r="X55"/>
  <c r="Q56"/>
  <c r="R56" s="1"/>
  <c r="Y58"/>
  <c r="H59"/>
  <c r="H61"/>
  <c r="X61"/>
  <c r="J54"/>
  <c r="Y55"/>
  <c r="Z55" s="1"/>
  <c r="Z58"/>
  <c r="I59"/>
  <c r="J59" s="1"/>
  <c r="AA59" s="1"/>
  <c r="AB64"/>
  <c r="AB68"/>
  <c r="AB72"/>
  <c r="Y54"/>
  <c r="Z54" s="1"/>
  <c r="H55"/>
  <c r="J56"/>
  <c r="AA56" s="1"/>
  <c r="AC56" s="1"/>
  <c r="Y57"/>
  <c r="Z57" s="1"/>
  <c r="AA57" s="1"/>
  <c r="AC57" s="1"/>
  <c r="I58"/>
  <c r="J58" s="1"/>
  <c r="AA58" s="1"/>
  <c r="AC58" s="1"/>
  <c r="X59"/>
  <c r="Q60"/>
  <c r="R60" s="1"/>
  <c r="Z60"/>
  <c r="P61"/>
  <c r="H77"/>
  <c r="P77"/>
  <c r="X77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H12" i="32"/>
  <c r="H16"/>
  <c r="H20"/>
  <c r="P9"/>
  <c r="Q10"/>
  <c r="R10" s="1"/>
  <c r="J11"/>
  <c r="AA11" s="1"/>
  <c r="AC11" s="1"/>
  <c r="H11"/>
  <c r="X11"/>
  <c r="I12"/>
  <c r="J12" s="1"/>
  <c r="AA12" s="1"/>
  <c r="AC12" s="1"/>
  <c r="Q14"/>
  <c r="R14" s="1"/>
  <c r="H15"/>
  <c r="X15"/>
  <c r="I16"/>
  <c r="J16" s="1"/>
  <c r="AA16" s="1"/>
  <c r="AC16" s="1"/>
  <c r="Q18"/>
  <c r="R18" s="1"/>
  <c r="J19"/>
  <c r="AA19" s="1"/>
  <c r="AC19" s="1"/>
  <c r="H19"/>
  <c r="Z19"/>
  <c r="X19"/>
  <c r="I20"/>
  <c r="J20" s="1"/>
  <c r="AA20" s="1"/>
  <c r="AC20" s="1"/>
  <c r="Q22"/>
  <c r="R22" s="1"/>
  <c r="H23"/>
  <c r="H27"/>
  <c r="X27"/>
  <c r="P28"/>
  <c r="Q28"/>
  <c r="R28" s="1"/>
  <c r="Z31"/>
  <c r="X31"/>
  <c r="H34"/>
  <c r="I34"/>
  <c r="J34" s="1"/>
  <c r="AA34" s="1"/>
  <c r="AC34" s="1"/>
  <c r="Y35"/>
  <c r="Z35" s="1"/>
  <c r="X35"/>
  <c r="Y39"/>
  <c r="Z39" s="1"/>
  <c r="X39"/>
  <c r="Q43"/>
  <c r="R43" s="1"/>
  <c r="P43"/>
  <c r="Y47"/>
  <c r="Z47" s="1"/>
  <c r="X47"/>
  <c r="Y8"/>
  <c r="H9"/>
  <c r="H10"/>
  <c r="J10"/>
  <c r="AA10" s="1"/>
  <c r="AC10" s="1"/>
  <c r="X10"/>
  <c r="I11"/>
  <c r="Y11"/>
  <c r="Z11" s="1"/>
  <c r="Q13"/>
  <c r="R13" s="1"/>
  <c r="H14"/>
  <c r="X14"/>
  <c r="I15"/>
  <c r="J15" s="1"/>
  <c r="AA15" s="1"/>
  <c r="AC15" s="1"/>
  <c r="Y15"/>
  <c r="Z15" s="1"/>
  <c r="Q17"/>
  <c r="R17" s="1"/>
  <c r="H18"/>
  <c r="J18"/>
  <c r="AA18" s="1"/>
  <c r="AC18" s="1"/>
  <c r="X18"/>
  <c r="I19"/>
  <c r="Y19"/>
  <c r="Q21"/>
  <c r="R21" s="1"/>
  <c r="H22"/>
  <c r="X22"/>
  <c r="I23"/>
  <c r="J23" s="1"/>
  <c r="AA23" s="1"/>
  <c r="AC23" s="1"/>
  <c r="X23"/>
  <c r="Q25"/>
  <c r="R25" s="1"/>
  <c r="I27"/>
  <c r="J27" s="1"/>
  <c r="AA27" s="1"/>
  <c r="AC27" s="1"/>
  <c r="Y27"/>
  <c r="Z27" s="1"/>
  <c r="Q29"/>
  <c r="R29" s="1"/>
  <c r="H30"/>
  <c r="I30"/>
  <c r="X30"/>
  <c r="Y30"/>
  <c r="Y31"/>
  <c r="AB37"/>
  <c r="X38"/>
  <c r="Z38"/>
  <c r="Y38"/>
  <c r="I51"/>
  <c r="J51" s="1"/>
  <c r="H51"/>
  <c r="Z59"/>
  <c r="Y59"/>
  <c r="X59"/>
  <c r="X12"/>
  <c r="Z12"/>
  <c r="X16"/>
  <c r="Z16"/>
  <c r="X20"/>
  <c r="Z20"/>
  <c r="J31"/>
  <c r="AA31" s="1"/>
  <c r="AC31" s="1"/>
  <c r="H31"/>
  <c r="Q33"/>
  <c r="R33" s="1"/>
  <c r="AA33" s="1"/>
  <c r="AB33" s="1"/>
  <c r="P33"/>
  <c r="P36"/>
  <c r="Q36"/>
  <c r="R36" s="1"/>
  <c r="Z75"/>
  <c r="Y75"/>
  <c r="X75"/>
  <c r="Q8"/>
  <c r="R8" s="1"/>
  <c r="Z8"/>
  <c r="I9"/>
  <c r="J9" s="1"/>
  <c r="AA9" s="1"/>
  <c r="Z9"/>
  <c r="X9"/>
  <c r="I10"/>
  <c r="Y10"/>
  <c r="Z10" s="1"/>
  <c r="Q12"/>
  <c r="R12" s="1"/>
  <c r="J13"/>
  <c r="AA13" s="1"/>
  <c r="AC13" s="1"/>
  <c r="H13"/>
  <c r="Z13"/>
  <c r="X13"/>
  <c r="I14"/>
  <c r="J14" s="1"/>
  <c r="AA14" s="1"/>
  <c r="AC14" s="1"/>
  <c r="Y14"/>
  <c r="Z14" s="1"/>
  <c r="Q16"/>
  <c r="R16" s="1"/>
  <c r="J17"/>
  <c r="AA17" s="1"/>
  <c r="AC17" s="1"/>
  <c r="H17"/>
  <c r="Z17"/>
  <c r="X17"/>
  <c r="I18"/>
  <c r="Y18"/>
  <c r="Z18" s="1"/>
  <c r="Q20"/>
  <c r="R20" s="1"/>
  <c r="J21"/>
  <c r="AA21" s="1"/>
  <c r="AC21" s="1"/>
  <c r="H21"/>
  <c r="Z21"/>
  <c r="X21"/>
  <c r="I22"/>
  <c r="J22" s="1"/>
  <c r="AA22" s="1"/>
  <c r="AC22" s="1"/>
  <c r="Y22"/>
  <c r="Z22" s="1"/>
  <c r="Y23"/>
  <c r="Z23" s="1"/>
  <c r="P24"/>
  <c r="Q24"/>
  <c r="R24" s="1"/>
  <c r="H26"/>
  <c r="I26"/>
  <c r="J26" s="1"/>
  <c r="AA26" s="1"/>
  <c r="X26"/>
  <c r="Y26"/>
  <c r="Z26" s="1"/>
  <c r="J30"/>
  <c r="AA30" s="1"/>
  <c r="AC30" s="1"/>
  <c r="Z30"/>
  <c r="J39"/>
  <c r="AA39" s="1"/>
  <c r="AC39" s="1"/>
  <c r="I39"/>
  <c r="H39"/>
  <c r="Q49"/>
  <c r="R49" s="1"/>
  <c r="P49"/>
  <c r="Z67"/>
  <c r="Y67"/>
  <c r="X67"/>
  <c r="Q55"/>
  <c r="R55" s="1"/>
  <c r="P55"/>
  <c r="J57"/>
  <c r="I57"/>
  <c r="H57"/>
  <c r="Q63"/>
  <c r="R63" s="1"/>
  <c r="P63"/>
  <c r="I65"/>
  <c r="J65" s="1"/>
  <c r="AA65" s="1"/>
  <c r="AC65" s="1"/>
  <c r="H65"/>
  <c r="Q71"/>
  <c r="R71" s="1"/>
  <c r="P71"/>
  <c r="J73"/>
  <c r="AA73" s="1"/>
  <c r="AC73" s="1"/>
  <c r="I73"/>
  <c r="H73"/>
  <c r="Q77"/>
  <c r="R77" s="1"/>
  <c r="P77"/>
  <c r="I43"/>
  <c r="J43" s="1"/>
  <c r="Z43"/>
  <c r="Y43"/>
  <c r="Y45"/>
  <c r="Z45" s="1"/>
  <c r="X45"/>
  <c r="Y55"/>
  <c r="Z55" s="1"/>
  <c r="X55"/>
  <c r="Y63"/>
  <c r="Z63" s="1"/>
  <c r="X63"/>
  <c r="Z71"/>
  <c r="Y71"/>
  <c r="X71"/>
  <c r="Z77"/>
  <c r="Y77"/>
  <c r="X77"/>
  <c r="Z24"/>
  <c r="I25"/>
  <c r="J25" s="1"/>
  <c r="J28"/>
  <c r="Y29"/>
  <c r="Z29" s="1"/>
  <c r="Q32"/>
  <c r="R32" s="1"/>
  <c r="Z32"/>
  <c r="I33"/>
  <c r="J33" s="1"/>
  <c r="Y34"/>
  <c r="Z34" s="1"/>
  <c r="H35"/>
  <c r="J36"/>
  <c r="Y37"/>
  <c r="Z37" s="1"/>
  <c r="I38"/>
  <c r="J38" s="1"/>
  <c r="AA38" s="1"/>
  <c r="AB38" s="1"/>
  <c r="P39"/>
  <c r="J41"/>
  <c r="AA41" s="1"/>
  <c r="AC41" s="1"/>
  <c r="I41"/>
  <c r="Y41"/>
  <c r="Z41" s="1"/>
  <c r="H43"/>
  <c r="X43"/>
  <c r="Q47"/>
  <c r="R47" s="1"/>
  <c r="P47"/>
  <c r="I49"/>
  <c r="J49" s="1"/>
  <c r="AA49" s="1"/>
  <c r="AC49" s="1"/>
  <c r="H49"/>
  <c r="Y51"/>
  <c r="Z51" s="1"/>
  <c r="X51"/>
  <c r="I53"/>
  <c r="J53" s="1"/>
  <c r="H53"/>
  <c r="Q59"/>
  <c r="R59" s="1"/>
  <c r="P59"/>
  <c r="J61"/>
  <c r="AA61" s="1"/>
  <c r="AC61" s="1"/>
  <c r="I61"/>
  <c r="H61"/>
  <c r="Q67"/>
  <c r="R67" s="1"/>
  <c r="P67"/>
  <c r="I69"/>
  <c r="J69" s="1"/>
  <c r="AA69" s="1"/>
  <c r="AC69" s="1"/>
  <c r="H69"/>
  <c r="Q75"/>
  <c r="R75" s="1"/>
  <c r="P75"/>
  <c r="Q51"/>
  <c r="R51" s="1"/>
  <c r="P51"/>
  <c r="Q53"/>
  <c r="R53" s="1"/>
  <c r="P53"/>
  <c r="Q57"/>
  <c r="R57" s="1"/>
  <c r="P57"/>
  <c r="Q61"/>
  <c r="R61" s="1"/>
  <c r="P61"/>
  <c r="Q65"/>
  <c r="R65" s="1"/>
  <c r="P65"/>
  <c r="Q69"/>
  <c r="R69" s="1"/>
  <c r="P69"/>
  <c r="Q73"/>
  <c r="R73" s="1"/>
  <c r="P73"/>
  <c r="Y53"/>
  <c r="Z53" s="1"/>
  <c r="X53"/>
  <c r="I55"/>
  <c r="J55" s="1"/>
  <c r="H55"/>
  <c r="Y57"/>
  <c r="Z57" s="1"/>
  <c r="X57"/>
  <c r="I59"/>
  <c r="J59" s="1"/>
  <c r="AA59" s="1"/>
  <c r="AC59" s="1"/>
  <c r="H59"/>
  <c r="Z61"/>
  <c r="Y61"/>
  <c r="X61"/>
  <c r="I63"/>
  <c r="J63" s="1"/>
  <c r="AA63" s="1"/>
  <c r="AC63" s="1"/>
  <c r="H63"/>
  <c r="Y65"/>
  <c r="Z65" s="1"/>
  <c r="X65"/>
  <c r="I67"/>
  <c r="J67" s="1"/>
  <c r="AA67" s="1"/>
  <c r="AC67" s="1"/>
  <c r="H67"/>
  <c r="Y69"/>
  <c r="Z69" s="1"/>
  <c r="X69"/>
  <c r="I71"/>
  <c r="J71" s="1"/>
  <c r="AA71" s="1"/>
  <c r="AC71" s="1"/>
  <c r="H71"/>
  <c r="Z73"/>
  <c r="Y73"/>
  <c r="X73"/>
  <c r="I75"/>
  <c r="J75" s="1"/>
  <c r="AA75" s="1"/>
  <c r="AC75" s="1"/>
  <c r="H75"/>
  <c r="J77"/>
  <c r="AA77" s="1"/>
  <c r="AC77" s="1"/>
  <c r="I77"/>
  <c r="H77"/>
  <c r="AB12" i="31"/>
  <c r="AB20"/>
  <c r="AB37"/>
  <c r="AB41"/>
  <c r="AB46"/>
  <c r="AB62"/>
  <c r="AB70"/>
  <c r="X12"/>
  <c r="H16"/>
  <c r="P22"/>
  <c r="H24"/>
  <c r="I26"/>
  <c r="H26"/>
  <c r="Y26"/>
  <c r="X26"/>
  <c r="Q28"/>
  <c r="R28" s="1"/>
  <c r="AA28" s="1"/>
  <c r="P28"/>
  <c r="I30"/>
  <c r="H30"/>
  <c r="Y30"/>
  <c r="X30"/>
  <c r="Q32"/>
  <c r="R32" s="1"/>
  <c r="AA32" s="1"/>
  <c r="P32"/>
  <c r="I34"/>
  <c r="H34"/>
  <c r="Y34"/>
  <c r="X34"/>
  <c r="Q36"/>
  <c r="R36" s="1"/>
  <c r="AA36" s="1"/>
  <c r="P36"/>
  <c r="I38"/>
  <c r="H38"/>
  <c r="Y38"/>
  <c r="X38"/>
  <c r="Q40"/>
  <c r="R40" s="1"/>
  <c r="AA40" s="1"/>
  <c r="P40"/>
  <c r="I42"/>
  <c r="H42"/>
  <c r="Y42"/>
  <c r="X42"/>
  <c r="Q44"/>
  <c r="R44" s="1"/>
  <c r="AA44" s="1"/>
  <c r="P44"/>
  <c r="Z55"/>
  <c r="AA55" s="1"/>
  <c r="Y55"/>
  <c r="X55"/>
  <c r="AB61"/>
  <c r="AB67"/>
  <c r="AB75"/>
  <c r="AB77"/>
  <c r="H8"/>
  <c r="AB10"/>
  <c r="AB11"/>
  <c r="P14"/>
  <c r="AB18"/>
  <c r="AB19"/>
  <c r="X20"/>
  <c r="J8"/>
  <c r="AA8" s="1"/>
  <c r="AC8" s="1"/>
  <c r="AB9"/>
  <c r="X10"/>
  <c r="P12"/>
  <c r="Z12"/>
  <c r="H14"/>
  <c r="J16"/>
  <c r="AA16" s="1"/>
  <c r="AC16" s="1"/>
  <c r="AB17"/>
  <c r="X18"/>
  <c r="P20"/>
  <c r="Z20"/>
  <c r="H22"/>
  <c r="J24"/>
  <c r="AA24" s="1"/>
  <c r="AC24" s="1"/>
  <c r="J26"/>
  <c r="Z26"/>
  <c r="AB27"/>
  <c r="J30"/>
  <c r="Z30"/>
  <c r="AB31"/>
  <c r="J34"/>
  <c r="Z34"/>
  <c r="AB35"/>
  <c r="J38"/>
  <c r="AA38" s="1"/>
  <c r="AC38" s="1"/>
  <c r="Z38"/>
  <c r="AB39"/>
  <c r="J42"/>
  <c r="Z42"/>
  <c r="AB43"/>
  <c r="H54"/>
  <c r="J54"/>
  <c r="AA54" s="1"/>
  <c r="AC54" s="1"/>
  <c r="I54"/>
  <c r="Q59"/>
  <c r="R59" s="1"/>
  <c r="P59"/>
  <c r="X8"/>
  <c r="P10"/>
  <c r="Z10"/>
  <c r="H12"/>
  <c r="J14"/>
  <c r="AA14" s="1"/>
  <c r="AC14" s="1"/>
  <c r="X16"/>
  <c r="P18"/>
  <c r="Z18"/>
  <c r="H20"/>
  <c r="J22"/>
  <c r="AA22" s="1"/>
  <c r="AC22" s="1"/>
  <c r="X24"/>
  <c r="Q26"/>
  <c r="R26" s="1"/>
  <c r="P26"/>
  <c r="I28"/>
  <c r="H28"/>
  <c r="Y28"/>
  <c r="X28"/>
  <c r="Q30"/>
  <c r="R30" s="1"/>
  <c r="P30"/>
  <c r="I32"/>
  <c r="H32"/>
  <c r="Y32"/>
  <c r="X32"/>
  <c r="Q34"/>
  <c r="R34" s="1"/>
  <c r="P34"/>
  <c r="I36"/>
  <c r="H36"/>
  <c r="Y36"/>
  <c r="X36"/>
  <c r="Q38"/>
  <c r="R38" s="1"/>
  <c r="P38"/>
  <c r="I40"/>
  <c r="H40"/>
  <c r="Y40"/>
  <c r="X40"/>
  <c r="Q42"/>
  <c r="R42" s="1"/>
  <c r="P42"/>
  <c r="I44"/>
  <c r="H44"/>
  <c r="AB45"/>
  <c r="AB49"/>
  <c r="P56"/>
  <c r="Q56"/>
  <c r="R56" s="1"/>
  <c r="Q57"/>
  <c r="R57" s="1"/>
  <c r="P57"/>
  <c r="AB64"/>
  <c r="AB69"/>
  <c r="AB72"/>
  <c r="X44"/>
  <c r="H46"/>
  <c r="P46"/>
  <c r="X46"/>
  <c r="H48"/>
  <c r="P48"/>
  <c r="X48"/>
  <c r="H50"/>
  <c r="P50"/>
  <c r="X50"/>
  <c r="H52"/>
  <c r="P52"/>
  <c r="X52"/>
  <c r="P55"/>
  <c r="I56"/>
  <c r="J57"/>
  <c r="AA57" s="1"/>
  <c r="AC57" s="1"/>
  <c r="I57"/>
  <c r="Z57"/>
  <c r="Y57"/>
  <c r="J59"/>
  <c r="AA59" s="1"/>
  <c r="AC59" s="1"/>
  <c r="I59"/>
  <c r="AB60"/>
  <c r="AB63"/>
  <c r="AB66"/>
  <c r="AB71"/>
  <c r="AB74"/>
  <c r="AB76"/>
  <c r="Y54"/>
  <c r="H55"/>
  <c r="J56"/>
  <c r="AA56" s="1"/>
  <c r="AC56" s="1"/>
  <c r="H57"/>
  <c r="X57"/>
  <c r="H59"/>
  <c r="AB65"/>
  <c r="AB68"/>
  <c r="AB73"/>
  <c r="I76"/>
  <c r="H77"/>
  <c r="P77"/>
  <c r="X77"/>
  <c r="Y59"/>
  <c r="I61"/>
  <c r="Y61"/>
  <c r="I63"/>
  <c r="Y63"/>
  <c r="I65"/>
  <c r="Y65"/>
  <c r="I67"/>
  <c r="Y67"/>
  <c r="I69"/>
  <c r="Y69"/>
  <c r="I71"/>
  <c r="Y71"/>
  <c r="I73"/>
  <c r="Y73"/>
  <c r="I75"/>
  <c r="Y75"/>
  <c r="I77"/>
  <c r="Y77"/>
  <c r="AB22" i="30"/>
  <c r="Y30"/>
  <c r="X30"/>
  <c r="I34"/>
  <c r="H34"/>
  <c r="Q36"/>
  <c r="R36" s="1"/>
  <c r="P36"/>
  <c r="I38"/>
  <c r="H38"/>
  <c r="Q40"/>
  <c r="R40" s="1"/>
  <c r="P40"/>
  <c r="Y42"/>
  <c r="X42"/>
  <c r="Y46"/>
  <c r="X46"/>
  <c r="Y50"/>
  <c r="X50"/>
  <c r="Q52"/>
  <c r="R52" s="1"/>
  <c r="P52"/>
  <c r="AB64"/>
  <c r="AB72"/>
  <c r="J8"/>
  <c r="AA8" s="1"/>
  <c r="AC8" s="1"/>
  <c r="Z8"/>
  <c r="H9"/>
  <c r="P9"/>
  <c r="X9"/>
  <c r="J10"/>
  <c r="AA10" s="1"/>
  <c r="AC10" s="1"/>
  <c r="Z10"/>
  <c r="H11"/>
  <c r="P11"/>
  <c r="X11"/>
  <c r="J12"/>
  <c r="AA12" s="1"/>
  <c r="AC12" s="1"/>
  <c r="Z12"/>
  <c r="H13"/>
  <c r="P13"/>
  <c r="X13"/>
  <c r="J14"/>
  <c r="AA14" s="1"/>
  <c r="AC14" s="1"/>
  <c r="Z14"/>
  <c r="H15"/>
  <c r="P15"/>
  <c r="X15"/>
  <c r="P16"/>
  <c r="H18"/>
  <c r="AB20"/>
  <c r="AB21"/>
  <c r="X22"/>
  <c r="P24"/>
  <c r="H26"/>
  <c r="Z30"/>
  <c r="J34"/>
  <c r="J38"/>
  <c r="Z42"/>
  <c r="Z46"/>
  <c r="Z50"/>
  <c r="Q56"/>
  <c r="R56" s="1"/>
  <c r="Z57"/>
  <c r="AA57" s="1"/>
  <c r="AC57" s="1"/>
  <c r="Y57"/>
  <c r="X57"/>
  <c r="P58"/>
  <c r="Q58"/>
  <c r="R58" s="1"/>
  <c r="P60"/>
  <c r="Q60"/>
  <c r="R60" s="1"/>
  <c r="AB66"/>
  <c r="AB74"/>
  <c r="J59"/>
  <c r="AA59" s="1"/>
  <c r="AC59" s="1"/>
  <c r="I59"/>
  <c r="I9"/>
  <c r="J9" s="1"/>
  <c r="AA9" s="1"/>
  <c r="Y9"/>
  <c r="I11"/>
  <c r="J11" s="1"/>
  <c r="AA11" s="1"/>
  <c r="Y11"/>
  <c r="I13"/>
  <c r="J13" s="1"/>
  <c r="AA13" s="1"/>
  <c r="Y13"/>
  <c r="I15"/>
  <c r="J15" s="1"/>
  <c r="AA15" s="1"/>
  <c r="Y15"/>
  <c r="J18"/>
  <c r="AA18" s="1"/>
  <c r="AC18" s="1"/>
  <c r="Z22"/>
  <c r="J26"/>
  <c r="AA26" s="1"/>
  <c r="AC26" s="1"/>
  <c r="I28"/>
  <c r="H28"/>
  <c r="Y28"/>
  <c r="X28"/>
  <c r="Q30"/>
  <c r="R30" s="1"/>
  <c r="P30"/>
  <c r="I32"/>
  <c r="H32"/>
  <c r="Y32"/>
  <c r="X32"/>
  <c r="Q34"/>
  <c r="R34" s="1"/>
  <c r="P34"/>
  <c r="I36"/>
  <c r="H36"/>
  <c r="Y36"/>
  <c r="X36"/>
  <c r="Q38"/>
  <c r="R38" s="1"/>
  <c r="P38"/>
  <c r="I40"/>
  <c r="H40"/>
  <c r="Y40"/>
  <c r="X40"/>
  <c r="Q42"/>
  <c r="R42" s="1"/>
  <c r="P42"/>
  <c r="I44"/>
  <c r="H44"/>
  <c r="Y44"/>
  <c r="X44"/>
  <c r="Q46"/>
  <c r="R46" s="1"/>
  <c r="P46"/>
  <c r="I48"/>
  <c r="H48"/>
  <c r="Y48"/>
  <c r="X48"/>
  <c r="Q50"/>
  <c r="R50" s="1"/>
  <c r="P50"/>
  <c r="I52"/>
  <c r="H52"/>
  <c r="Y52"/>
  <c r="X52"/>
  <c r="H54"/>
  <c r="X58"/>
  <c r="Z58"/>
  <c r="P62"/>
  <c r="Q62"/>
  <c r="R62" s="1"/>
  <c r="Q28"/>
  <c r="R28" s="1"/>
  <c r="P28"/>
  <c r="I30"/>
  <c r="J30" s="1"/>
  <c r="AA30" s="1"/>
  <c r="H30"/>
  <c r="Q32"/>
  <c r="R32" s="1"/>
  <c r="P32"/>
  <c r="Y34"/>
  <c r="X34"/>
  <c r="Y38"/>
  <c r="X38"/>
  <c r="I42"/>
  <c r="J42" s="1"/>
  <c r="H42"/>
  <c r="Q44"/>
  <c r="R44" s="1"/>
  <c r="P44"/>
  <c r="I46"/>
  <c r="J46" s="1"/>
  <c r="H46"/>
  <c r="Q48"/>
  <c r="R48" s="1"/>
  <c r="P48"/>
  <c r="I50"/>
  <c r="J50" s="1"/>
  <c r="AA50" s="1"/>
  <c r="H50"/>
  <c r="Z55"/>
  <c r="Y55"/>
  <c r="J16"/>
  <c r="AA16" s="1"/>
  <c r="AC16" s="1"/>
  <c r="X18"/>
  <c r="P20"/>
  <c r="Z20"/>
  <c r="H22"/>
  <c r="J24"/>
  <c r="AA24" s="1"/>
  <c r="AC24" s="1"/>
  <c r="X26"/>
  <c r="J28"/>
  <c r="AA28" s="1"/>
  <c r="AC28" s="1"/>
  <c r="Z28"/>
  <c r="J32"/>
  <c r="Z32"/>
  <c r="J36"/>
  <c r="Z36"/>
  <c r="J40"/>
  <c r="Z40"/>
  <c r="J44"/>
  <c r="Z44"/>
  <c r="J48"/>
  <c r="Z48"/>
  <c r="J52"/>
  <c r="Z52"/>
  <c r="I54"/>
  <c r="J54" s="1"/>
  <c r="AA54" s="1"/>
  <c r="AC54" s="1"/>
  <c r="Q55"/>
  <c r="R55" s="1"/>
  <c r="P55"/>
  <c r="H56"/>
  <c r="J56"/>
  <c r="AA56" s="1"/>
  <c r="AC56" s="1"/>
  <c r="I56"/>
  <c r="AB57"/>
  <c r="Y58"/>
  <c r="H60"/>
  <c r="I60"/>
  <c r="X60"/>
  <c r="Y60"/>
  <c r="H62"/>
  <c r="I62"/>
  <c r="X62"/>
  <c r="Y62"/>
  <c r="AB68"/>
  <c r="Y54"/>
  <c r="H55"/>
  <c r="I58"/>
  <c r="J58" s="1"/>
  <c r="J60"/>
  <c r="AA60" s="1"/>
  <c r="AC60" s="1"/>
  <c r="Z60"/>
  <c r="J62"/>
  <c r="AA62" s="1"/>
  <c r="AC62" s="1"/>
  <c r="Z62"/>
  <c r="AB70"/>
  <c r="H77"/>
  <c r="P77"/>
  <c r="X77"/>
  <c r="I63"/>
  <c r="J63" s="1"/>
  <c r="AA63" s="1"/>
  <c r="Y63"/>
  <c r="I65"/>
  <c r="J65" s="1"/>
  <c r="AA65" s="1"/>
  <c r="Y65"/>
  <c r="I67"/>
  <c r="J67" s="1"/>
  <c r="AA67" s="1"/>
  <c r="Y67"/>
  <c r="I69"/>
  <c r="J69" s="1"/>
  <c r="AA69" s="1"/>
  <c r="Y69"/>
  <c r="I71"/>
  <c r="J71" s="1"/>
  <c r="AA71" s="1"/>
  <c r="Y71"/>
  <c r="I73"/>
  <c r="J73" s="1"/>
  <c r="AA73" s="1"/>
  <c r="Y73"/>
  <c r="I75"/>
  <c r="J75" s="1"/>
  <c r="AA75" s="1"/>
  <c r="Y75"/>
  <c r="I77"/>
  <c r="J77" s="1"/>
  <c r="AA77" s="1"/>
  <c r="Y77"/>
  <c r="AB8" i="29"/>
  <c r="AB12"/>
  <c r="AB24"/>
  <c r="AB32"/>
  <c r="AB40"/>
  <c r="AB42"/>
  <c r="AB16"/>
  <c r="AB28"/>
  <c r="AB36"/>
  <c r="AB10"/>
  <c r="AB11"/>
  <c r="AB14"/>
  <c r="AB18"/>
  <c r="AB19"/>
  <c r="AB22"/>
  <c r="AB26"/>
  <c r="AB27"/>
  <c r="AB30"/>
  <c r="AB34"/>
  <c r="AB38"/>
  <c r="AB43"/>
  <c r="AB44"/>
  <c r="AB52"/>
  <c r="Y57"/>
  <c r="Z57" s="1"/>
  <c r="I59"/>
  <c r="J59" s="1"/>
  <c r="AA59" s="1"/>
  <c r="AC59" s="1"/>
  <c r="Y59"/>
  <c r="Z59" s="1"/>
  <c r="AB64"/>
  <c r="AB72"/>
  <c r="I54"/>
  <c r="X55"/>
  <c r="Q56"/>
  <c r="R56" s="1"/>
  <c r="X57"/>
  <c r="H59"/>
  <c r="X59"/>
  <c r="AB60"/>
  <c r="AB66"/>
  <c r="H42"/>
  <c r="P42"/>
  <c r="X42"/>
  <c r="H44"/>
  <c r="P44"/>
  <c r="X44"/>
  <c r="H46"/>
  <c r="P46"/>
  <c r="X46"/>
  <c r="H48"/>
  <c r="P48"/>
  <c r="X48"/>
  <c r="H50"/>
  <c r="P50"/>
  <c r="X50"/>
  <c r="H52"/>
  <c r="P52"/>
  <c r="X52"/>
  <c r="J54"/>
  <c r="AA54" s="1"/>
  <c r="AC54" s="1"/>
  <c r="P55"/>
  <c r="Y55"/>
  <c r="Z55" s="1"/>
  <c r="I56"/>
  <c r="J56" s="1"/>
  <c r="AA56" s="1"/>
  <c r="AC56" s="1"/>
  <c r="AB76"/>
  <c r="AB62"/>
  <c r="AB70"/>
  <c r="H77"/>
  <c r="P77"/>
  <c r="X77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8" i="28"/>
  <c r="J13"/>
  <c r="AA13" s="1"/>
  <c r="AC13" s="1"/>
  <c r="H13"/>
  <c r="H14"/>
  <c r="X17"/>
  <c r="Q55"/>
  <c r="R55" s="1"/>
  <c r="P55"/>
  <c r="J63"/>
  <c r="AA63" s="1"/>
  <c r="AC63" s="1"/>
  <c r="I63"/>
  <c r="H63"/>
  <c r="P10"/>
  <c r="Q10"/>
  <c r="R10" s="1"/>
  <c r="P11"/>
  <c r="X12"/>
  <c r="Y12"/>
  <c r="Z12" s="1"/>
  <c r="I13"/>
  <c r="X13"/>
  <c r="I14"/>
  <c r="J14" s="1"/>
  <c r="AA14" s="1"/>
  <c r="AC14" s="1"/>
  <c r="Y15"/>
  <c r="Z15" s="1"/>
  <c r="H16"/>
  <c r="I16"/>
  <c r="J16" s="1"/>
  <c r="AA16" s="1"/>
  <c r="X16"/>
  <c r="Y16"/>
  <c r="Z16" s="1"/>
  <c r="Y17"/>
  <c r="Z17" s="1"/>
  <c r="P18"/>
  <c r="Q18"/>
  <c r="R18" s="1"/>
  <c r="AB18"/>
  <c r="H20"/>
  <c r="I20"/>
  <c r="J20" s="1"/>
  <c r="AA20" s="1"/>
  <c r="X20"/>
  <c r="Y20"/>
  <c r="Z20" s="1"/>
  <c r="Q73"/>
  <c r="R73" s="1"/>
  <c r="P73"/>
  <c r="J11"/>
  <c r="AA11" s="1"/>
  <c r="AC11" s="1"/>
  <c r="I11"/>
  <c r="Y13"/>
  <c r="Z13" s="1"/>
  <c r="H25"/>
  <c r="Q31"/>
  <c r="R31" s="1"/>
  <c r="AA31" s="1"/>
  <c r="AB31" s="1"/>
  <c r="P31"/>
  <c r="H32"/>
  <c r="J32"/>
  <c r="AA32" s="1"/>
  <c r="AC32" s="1"/>
  <c r="I32"/>
  <c r="Z57"/>
  <c r="Y57"/>
  <c r="X57"/>
  <c r="AB60"/>
  <c r="H24"/>
  <c r="I24"/>
  <c r="J24" s="1"/>
  <c r="AA24" s="1"/>
  <c r="X24"/>
  <c r="Y24"/>
  <c r="Z24" s="1"/>
  <c r="P26"/>
  <c r="Q26"/>
  <c r="R26" s="1"/>
  <c r="J29"/>
  <c r="AA29" s="1"/>
  <c r="AC29" s="1"/>
  <c r="I29"/>
  <c r="H29"/>
  <c r="Y9"/>
  <c r="Z9" s="1"/>
  <c r="I10"/>
  <c r="J10" s="1"/>
  <c r="AA10" s="1"/>
  <c r="AC10" s="1"/>
  <c r="X10"/>
  <c r="Z10"/>
  <c r="H11"/>
  <c r="P13"/>
  <c r="Q14"/>
  <c r="R14" s="1"/>
  <c r="J17"/>
  <c r="AA17" s="1"/>
  <c r="AC17" s="1"/>
  <c r="H17"/>
  <c r="J21"/>
  <c r="AA21" s="1"/>
  <c r="AC21" s="1"/>
  <c r="H21"/>
  <c r="Z21"/>
  <c r="X21"/>
  <c r="P22"/>
  <c r="Q22"/>
  <c r="R22" s="1"/>
  <c r="I25"/>
  <c r="J25" s="1"/>
  <c r="AA25" s="1"/>
  <c r="AC25" s="1"/>
  <c r="Z25"/>
  <c r="X25"/>
  <c r="X28"/>
  <c r="Z28"/>
  <c r="Y28"/>
  <c r="Q65"/>
  <c r="R65" s="1"/>
  <c r="P65"/>
  <c r="Z18"/>
  <c r="I19"/>
  <c r="J19" s="1"/>
  <c r="AA19" s="1"/>
  <c r="J22"/>
  <c r="AA22" s="1"/>
  <c r="AC22" s="1"/>
  <c r="Y23"/>
  <c r="Z23" s="1"/>
  <c r="Z26"/>
  <c r="I27"/>
  <c r="J27" s="1"/>
  <c r="AA27" s="1"/>
  <c r="J30"/>
  <c r="Y31"/>
  <c r="Z31" s="1"/>
  <c r="J33"/>
  <c r="AA33" s="1"/>
  <c r="AC33" s="1"/>
  <c r="I33"/>
  <c r="Y33"/>
  <c r="Z33" s="1"/>
  <c r="J35"/>
  <c r="AA35" s="1"/>
  <c r="AC35" s="1"/>
  <c r="I35"/>
  <c r="Y35"/>
  <c r="Z35" s="1"/>
  <c r="J37"/>
  <c r="AA37" s="1"/>
  <c r="AC37" s="1"/>
  <c r="I37"/>
  <c r="Y37"/>
  <c r="Z37" s="1"/>
  <c r="J39"/>
  <c r="AA39" s="1"/>
  <c r="AC39" s="1"/>
  <c r="I39"/>
  <c r="Y39"/>
  <c r="Z39" s="1"/>
  <c r="J41"/>
  <c r="AA41" s="1"/>
  <c r="AC41" s="1"/>
  <c r="I41"/>
  <c r="Y41"/>
  <c r="Z41" s="1"/>
  <c r="J43"/>
  <c r="AA43" s="1"/>
  <c r="AC43" s="1"/>
  <c r="I43"/>
  <c r="Y43"/>
  <c r="Z43" s="1"/>
  <c r="J45"/>
  <c r="AA45" s="1"/>
  <c r="AC45" s="1"/>
  <c r="I45"/>
  <c r="Y45"/>
  <c r="Z45" s="1"/>
  <c r="J47"/>
  <c r="I47"/>
  <c r="Y47"/>
  <c r="Z47" s="1"/>
  <c r="J49"/>
  <c r="I49"/>
  <c r="Y49"/>
  <c r="Z49" s="1"/>
  <c r="J51"/>
  <c r="I51"/>
  <c r="Y51"/>
  <c r="Z51" s="1"/>
  <c r="J53"/>
  <c r="AA53" s="1"/>
  <c r="AC53" s="1"/>
  <c r="I53"/>
  <c r="X54"/>
  <c r="Y54"/>
  <c r="Z54" s="1"/>
  <c r="J57"/>
  <c r="AA57" s="1"/>
  <c r="AC57" s="1"/>
  <c r="I57"/>
  <c r="Y59"/>
  <c r="Z59" s="1"/>
  <c r="Z65"/>
  <c r="Y65"/>
  <c r="X65"/>
  <c r="Z73"/>
  <c r="Y73"/>
  <c r="X73"/>
  <c r="Q77"/>
  <c r="R77" s="1"/>
  <c r="P77"/>
  <c r="H53"/>
  <c r="H57"/>
  <c r="I59"/>
  <c r="J59" s="1"/>
  <c r="AA59" s="1"/>
  <c r="AC59" s="1"/>
  <c r="X59"/>
  <c r="Z61"/>
  <c r="Y61"/>
  <c r="AB64"/>
  <c r="Z67"/>
  <c r="Y67"/>
  <c r="X67"/>
  <c r="J71"/>
  <c r="AA71" s="1"/>
  <c r="AC71" s="1"/>
  <c r="I71"/>
  <c r="H71"/>
  <c r="AB72"/>
  <c r="Y75"/>
  <c r="Z75" s="1"/>
  <c r="X75"/>
  <c r="Y77"/>
  <c r="Z77" s="1"/>
  <c r="X77"/>
  <c r="I28"/>
  <c r="J28" s="1"/>
  <c r="AA28" s="1"/>
  <c r="X29"/>
  <c r="Q30"/>
  <c r="R30" s="1"/>
  <c r="Y32"/>
  <c r="Z32" s="1"/>
  <c r="J55"/>
  <c r="AA55" s="1"/>
  <c r="AC55" s="1"/>
  <c r="I55"/>
  <c r="H55"/>
  <c r="H59"/>
  <c r="J61"/>
  <c r="AA61" s="1"/>
  <c r="AC61" s="1"/>
  <c r="I61"/>
  <c r="X61"/>
  <c r="Z63"/>
  <c r="Y63"/>
  <c r="AB66"/>
  <c r="J69"/>
  <c r="AA69" s="1"/>
  <c r="AC69" s="1"/>
  <c r="I69"/>
  <c r="H69"/>
  <c r="Q71"/>
  <c r="R71" s="1"/>
  <c r="P71"/>
  <c r="AB74"/>
  <c r="J67"/>
  <c r="AA67" s="1"/>
  <c r="AC67" s="1"/>
  <c r="I67"/>
  <c r="H67"/>
  <c r="Q69"/>
  <c r="R69" s="1"/>
  <c r="P69"/>
  <c r="Y71"/>
  <c r="Z71" s="1"/>
  <c r="X71"/>
  <c r="J75"/>
  <c r="AA75" s="1"/>
  <c r="AC75" s="1"/>
  <c r="I75"/>
  <c r="H75"/>
  <c r="X53"/>
  <c r="Q54"/>
  <c r="R54" s="1"/>
  <c r="P57"/>
  <c r="P59"/>
  <c r="P61"/>
  <c r="P63"/>
  <c r="I65"/>
  <c r="J65" s="1"/>
  <c r="AA65" s="1"/>
  <c r="AC65" s="1"/>
  <c r="H65"/>
  <c r="Q67"/>
  <c r="R67" s="1"/>
  <c r="P67"/>
  <c r="Y69"/>
  <c r="Z69" s="1"/>
  <c r="X69"/>
  <c r="I73"/>
  <c r="J73" s="1"/>
  <c r="AA73" s="1"/>
  <c r="AC73" s="1"/>
  <c r="H73"/>
  <c r="Q75"/>
  <c r="R75" s="1"/>
  <c r="P75"/>
  <c r="J77"/>
  <c r="AA77" s="1"/>
  <c r="AC77" s="1"/>
  <c r="I77"/>
  <c r="H77"/>
  <c r="Z8" i="27"/>
  <c r="Y8"/>
  <c r="Q20"/>
  <c r="R20" s="1"/>
  <c r="P20"/>
  <c r="X8"/>
  <c r="P12"/>
  <c r="I14"/>
  <c r="J14" s="1"/>
  <c r="AA14" s="1"/>
  <c r="AC14" s="1"/>
  <c r="Y14"/>
  <c r="Z14" s="1"/>
  <c r="I18"/>
  <c r="J18" s="1"/>
  <c r="AA18" s="1"/>
  <c r="AC18" s="1"/>
  <c r="H18"/>
  <c r="Y20"/>
  <c r="Z20" s="1"/>
  <c r="X20"/>
  <c r="J22"/>
  <c r="AA22" s="1"/>
  <c r="AC22" s="1"/>
  <c r="I22"/>
  <c r="H22"/>
  <c r="Y24"/>
  <c r="Z24" s="1"/>
  <c r="X24"/>
  <c r="I26"/>
  <c r="J26" s="1"/>
  <c r="H26"/>
  <c r="Y28"/>
  <c r="Z28" s="1"/>
  <c r="X28"/>
  <c r="J30"/>
  <c r="I30"/>
  <c r="H30"/>
  <c r="Z32"/>
  <c r="Y32"/>
  <c r="X32"/>
  <c r="I34"/>
  <c r="J34" s="1"/>
  <c r="H34"/>
  <c r="Y36"/>
  <c r="Z36" s="1"/>
  <c r="X36"/>
  <c r="J38"/>
  <c r="I38"/>
  <c r="H38"/>
  <c r="Y40"/>
  <c r="Z40" s="1"/>
  <c r="X40"/>
  <c r="J42"/>
  <c r="I42"/>
  <c r="H42"/>
  <c r="Y44"/>
  <c r="Z44" s="1"/>
  <c r="X44"/>
  <c r="I16"/>
  <c r="J16" s="1"/>
  <c r="AA16" s="1"/>
  <c r="AC16" s="1"/>
  <c r="Q28"/>
  <c r="R28" s="1"/>
  <c r="P28"/>
  <c r="Q40"/>
  <c r="R40" s="1"/>
  <c r="P40"/>
  <c r="AB76"/>
  <c r="P10"/>
  <c r="J12"/>
  <c r="AA12" s="1"/>
  <c r="AC12" s="1"/>
  <c r="I12"/>
  <c r="Z12"/>
  <c r="Y12"/>
  <c r="H14"/>
  <c r="X14"/>
  <c r="Q18"/>
  <c r="R18" s="1"/>
  <c r="P18"/>
  <c r="Q22"/>
  <c r="R22" s="1"/>
  <c r="P22"/>
  <c r="Q26"/>
  <c r="R26" s="1"/>
  <c r="P26"/>
  <c r="Q30"/>
  <c r="R30" s="1"/>
  <c r="P30"/>
  <c r="Q34"/>
  <c r="R34" s="1"/>
  <c r="P34"/>
  <c r="Q38"/>
  <c r="R38" s="1"/>
  <c r="P38"/>
  <c r="Q42"/>
  <c r="R42" s="1"/>
  <c r="P42"/>
  <c r="I47"/>
  <c r="J47" s="1"/>
  <c r="AA47" s="1"/>
  <c r="AC47" s="1"/>
  <c r="H47"/>
  <c r="I8"/>
  <c r="J8" s="1"/>
  <c r="AA8" s="1"/>
  <c r="AC8" s="1"/>
  <c r="Y16"/>
  <c r="Z16" s="1"/>
  <c r="Q24"/>
  <c r="R24" s="1"/>
  <c r="P24"/>
  <c r="Q32"/>
  <c r="R32" s="1"/>
  <c r="P32"/>
  <c r="Q36"/>
  <c r="R36" s="1"/>
  <c r="P36"/>
  <c r="Q44"/>
  <c r="R44" s="1"/>
  <c r="P44"/>
  <c r="Y51"/>
  <c r="Z51" s="1"/>
  <c r="AA51" s="1"/>
  <c r="X51"/>
  <c r="I10"/>
  <c r="J10" s="1"/>
  <c r="AA10" s="1"/>
  <c r="AC10" s="1"/>
  <c r="Y10"/>
  <c r="Z10" s="1"/>
  <c r="Y18"/>
  <c r="Z18" s="1"/>
  <c r="X18"/>
  <c r="J20"/>
  <c r="AA20" s="1"/>
  <c r="AC20" s="1"/>
  <c r="I20"/>
  <c r="H20"/>
  <c r="Y22"/>
  <c r="Z22" s="1"/>
  <c r="X22"/>
  <c r="J24"/>
  <c r="I24"/>
  <c r="H24"/>
  <c r="Y26"/>
  <c r="Z26" s="1"/>
  <c r="X26"/>
  <c r="J28"/>
  <c r="AA28" s="1"/>
  <c r="AC28" s="1"/>
  <c r="I28"/>
  <c r="H28"/>
  <c r="Y30"/>
  <c r="Z30" s="1"/>
  <c r="X30"/>
  <c r="J32"/>
  <c r="AA32" s="1"/>
  <c r="AC32" s="1"/>
  <c r="I32"/>
  <c r="H32"/>
  <c r="Y34"/>
  <c r="Z34" s="1"/>
  <c r="X34"/>
  <c r="J36"/>
  <c r="I36"/>
  <c r="H36"/>
  <c r="Y38"/>
  <c r="Z38" s="1"/>
  <c r="X38"/>
  <c r="J40"/>
  <c r="AA40" s="1"/>
  <c r="AC40" s="1"/>
  <c r="I40"/>
  <c r="H40"/>
  <c r="Y42"/>
  <c r="Z42" s="1"/>
  <c r="X42"/>
  <c r="J44"/>
  <c r="AA44" s="1"/>
  <c r="AC44" s="1"/>
  <c r="I44"/>
  <c r="H44"/>
  <c r="Q45"/>
  <c r="R45" s="1"/>
  <c r="P45"/>
  <c r="AB60"/>
  <c r="AB70"/>
  <c r="AB72"/>
  <c r="H45"/>
  <c r="X49"/>
  <c r="P51"/>
  <c r="J45"/>
  <c r="AA45" s="1"/>
  <c r="AC45" s="1"/>
  <c r="Z49"/>
  <c r="AA49" s="1"/>
  <c r="AC49" s="1"/>
  <c r="H77"/>
  <c r="P77"/>
  <c r="X77"/>
  <c r="I53"/>
  <c r="J53" s="1"/>
  <c r="Y53"/>
  <c r="Z53" s="1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13" i="26"/>
  <c r="AB14"/>
  <c r="AB21"/>
  <c r="AB22"/>
  <c r="AB24"/>
  <c r="AB8"/>
  <c r="AB15"/>
  <c r="AB16"/>
  <c r="AB23"/>
  <c r="AB9"/>
  <c r="AB10"/>
  <c r="AB17"/>
  <c r="AB18"/>
  <c r="AB25"/>
  <c r="AB11"/>
  <c r="AB12"/>
  <c r="AB19"/>
  <c r="AB20"/>
  <c r="X34"/>
  <c r="Z34"/>
  <c r="X42"/>
  <c r="Z42"/>
  <c r="AB52"/>
  <c r="AB54"/>
  <c r="AB57"/>
  <c r="AB61"/>
  <c r="AB67"/>
  <c r="AB69"/>
  <c r="AB73"/>
  <c r="X9"/>
  <c r="P11"/>
  <c r="X13"/>
  <c r="P15"/>
  <c r="H17"/>
  <c r="P19"/>
  <c r="X19"/>
  <c r="H21"/>
  <c r="P21"/>
  <c r="X21"/>
  <c r="Y24"/>
  <c r="H25"/>
  <c r="Q28"/>
  <c r="R28" s="1"/>
  <c r="Z29"/>
  <c r="X29"/>
  <c r="Q32"/>
  <c r="R32" s="1"/>
  <c r="Q36"/>
  <c r="R36" s="1"/>
  <c r="Z37"/>
  <c r="X37"/>
  <c r="J41"/>
  <c r="AA41" s="1"/>
  <c r="AC41" s="1"/>
  <c r="H41"/>
  <c r="Q44"/>
  <c r="R44" s="1"/>
  <c r="AB47"/>
  <c r="X26"/>
  <c r="Z26"/>
  <c r="H30"/>
  <c r="J30"/>
  <c r="AA30" s="1"/>
  <c r="AC30" s="1"/>
  <c r="X38"/>
  <c r="Z38"/>
  <c r="H42"/>
  <c r="J42"/>
  <c r="AA42" s="1"/>
  <c r="AC42" s="1"/>
  <c r="Z51"/>
  <c r="Y51"/>
  <c r="X51"/>
  <c r="AB56"/>
  <c r="AB77"/>
  <c r="H9"/>
  <c r="H13"/>
  <c r="X17"/>
  <c r="Y42"/>
  <c r="I9"/>
  <c r="Q9"/>
  <c r="R9" s="1"/>
  <c r="Y9"/>
  <c r="I11"/>
  <c r="Y11"/>
  <c r="I13"/>
  <c r="Q13"/>
  <c r="R13" s="1"/>
  <c r="Y13"/>
  <c r="I15"/>
  <c r="Y15"/>
  <c r="I17"/>
  <c r="Q17"/>
  <c r="R17" s="1"/>
  <c r="Y17"/>
  <c r="I19"/>
  <c r="Y19"/>
  <c r="I21"/>
  <c r="Y21"/>
  <c r="I23"/>
  <c r="Q23"/>
  <c r="R23" s="1"/>
  <c r="Y23"/>
  <c r="Q24"/>
  <c r="R24" s="1"/>
  <c r="Z24"/>
  <c r="I25"/>
  <c r="Q27"/>
  <c r="R27" s="1"/>
  <c r="H28"/>
  <c r="J28"/>
  <c r="AA28" s="1"/>
  <c r="AC28" s="1"/>
  <c r="X28"/>
  <c r="Z28"/>
  <c r="Y29"/>
  <c r="Q31"/>
  <c r="R31" s="1"/>
  <c r="H32"/>
  <c r="J32"/>
  <c r="AA32" s="1"/>
  <c r="AC32" s="1"/>
  <c r="X32"/>
  <c r="Z32"/>
  <c r="Q35"/>
  <c r="R35" s="1"/>
  <c r="H36"/>
  <c r="J36"/>
  <c r="AA36" s="1"/>
  <c r="AC36" s="1"/>
  <c r="X36"/>
  <c r="Z36"/>
  <c r="Y37"/>
  <c r="Q39"/>
  <c r="R39" s="1"/>
  <c r="H40"/>
  <c r="J40"/>
  <c r="AA40" s="1"/>
  <c r="AC40" s="1"/>
  <c r="X40"/>
  <c r="Z40"/>
  <c r="I41"/>
  <c r="Q43"/>
  <c r="R43" s="1"/>
  <c r="H44"/>
  <c r="J44"/>
  <c r="AA44" s="1"/>
  <c r="AC44" s="1"/>
  <c r="X44"/>
  <c r="Z44"/>
  <c r="J51"/>
  <c r="AA51" s="1"/>
  <c r="AC51" s="1"/>
  <c r="I51"/>
  <c r="H51"/>
  <c r="H26"/>
  <c r="J26"/>
  <c r="AA26" s="1"/>
  <c r="AC26" s="1"/>
  <c r="X30"/>
  <c r="Z30"/>
  <c r="H34"/>
  <c r="J34"/>
  <c r="AA34" s="1"/>
  <c r="AC34" s="1"/>
  <c r="H38"/>
  <c r="J38"/>
  <c r="AA38" s="1"/>
  <c r="AC38" s="1"/>
  <c r="AB55"/>
  <c r="AB59"/>
  <c r="AB63"/>
  <c r="AB65"/>
  <c r="AB71"/>
  <c r="AB75"/>
  <c r="H11"/>
  <c r="X11"/>
  <c r="H15"/>
  <c r="X15"/>
  <c r="H19"/>
  <c r="H23"/>
  <c r="X23"/>
  <c r="Z25"/>
  <c r="X25"/>
  <c r="I26"/>
  <c r="Y26"/>
  <c r="J29"/>
  <c r="AA29" s="1"/>
  <c r="AC29" s="1"/>
  <c r="H29"/>
  <c r="J33"/>
  <c r="AA33" s="1"/>
  <c r="AC33" s="1"/>
  <c r="H33"/>
  <c r="Z33"/>
  <c r="X33"/>
  <c r="I34"/>
  <c r="Y34"/>
  <c r="J37"/>
  <c r="AA37" s="1"/>
  <c r="AC37" s="1"/>
  <c r="H37"/>
  <c r="Q40"/>
  <c r="R40" s="1"/>
  <c r="Z41"/>
  <c r="X41"/>
  <c r="I42"/>
  <c r="I24"/>
  <c r="Q26"/>
  <c r="R26" s="1"/>
  <c r="J27"/>
  <c r="AA27" s="1"/>
  <c r="AC27" s="1"/>
  <c r="H27"/>
  <c r="Z27"/>
  <c r="X27"/>
  <c r="I28"/>
  <c r="Y28"/>
  <c r="Q30"/>
  <c r="R30" s="1"/>
  <c r="J31"/>
  <c r="AA31" s="1"/>
  <c r="AC31" s="1"/>
  <c r="H31"/>
  <c r="Z31"/>
  <c r="X31"/>
  <c r="I32"/>
  <c r="Y32"/>
  <c r="Q34"/>
  <c r="R34" s="1"/>
  <c r="J35"/>
  <c r="AA35" s="1"/>
  <c r="AC35" s="1"/>
  <c r="H35"/>
  <c r="Z35"/>
  <c r="X35"/>
  <c r="I36"/>
  <c r="Y36"/>
  <c r="Q38"/>
  <c r="R38" s="1"/>
  <c r="J39"/>
  <c r="AA39" s="1"/>
  <c r="AC39" s="1"/>
  <c r="H39"/>
  <c r="Z39"/>
  <c r="X39"/>
  <c r="I40"/>
  <c r="Y40"/>
  <c r="Q42"/>
  <c r="R42" s="1"/>
  <c r="J43"/>
  <c r="AA43" s="1"/>
  <c r="AC43" s="1"/>
  <c r="H43"/>
  <c r="Z43"/>
  <c r="X43"/>
  <c r="I44"/>
  <c r="Y44"/>
  <c r="Q45"/>
  <c r="R45" s="1"/>
  <c r="P45"/>
  <c r="AB45"/>
  <c r="I47"/>
  <c r="H47"/>
  <c r="Y47"/>
  <c r="X47"/>
  <c r="Q51"/>
  <c r="R51" s="1"/>
  <c r="P51"/>
  <c r="J49"/>
  <c r="AA49" s="1"/>
  <c r="AC49" s="1"/>
  <c r="I49"/>
  <c r="Z49"/>
  <c r="Y49"/>
  <c r="AB58"/>
  <c r="AB60"/>
  <c r="AB62"/>
  <c r="AB64"/>
  <c r="AB66"/>
  <c r="AB68"/>
  <c r="AB70"/>
  <c r="AB72"/>
  <c r="AB74"/>
  <c r="AB76"/>
  <c r="Z45"/>
  <c r="J53"/>
  <c r="AA53" s="1"/>
  <c r="AC53" s="1"/>
  <c r="I53"/>
  <c r="H57"/>
  <c r="P57"/>
  <c r="X57"/>
  <c r="H59"/>
  <c r="P59"/>
  <c r="X59"/>
  <c r="H61"/>
  <c r="P61"/>
  <c r="X61"/>
  <c r="H63"/>
  <c r="P63"/>
  <c r="X63"/>
  <c r="H65"/>
  <c r="P65"/>
  <c r="X65"/>
  <c r="H67"/>
  <c r="P67"/>
  <c r="X67"/>
  <c r="H69"/>
  <c r="P69"/>
  <c r="X69"/>
  <c r="H71"/>
  <c r="P71"/>
  <c r="X71"/>
  <c r="H73"/>
  <c r="P73"/>
  <c r="X73"/>
  <c r="H75"/>
  <c r="P75"/>
  <c r="X75"/>
  <c r="H77"/>
  <c r="P77"/>
  <c r="X77"/>
  <c r="Y53"/>
  <c r="I55"/>
  <c r="Y55"/>
  <c r="I57"/>
  <c r="Y57"/>
  <c r="I59"/>
  <c r="Y59"/>
  <c r="I61"/>
  <c r="Y61"/>
  <c r="I63"/>
  <c r="Y63"/>
  <c r="I65"/>
  <c r="Y65"/>
  <c r="I67"/>
  <c r="Y67"/>
  <c r="I69"/>
  <c r="Y69"/>
  <c r="I71"/>
  <c r="Y71"/>
  <c r="I73"/>
  <c r="Y73"/>
  <c r="I75"/>
  <c r="Y75"/>
  <c r="I77"/>
  <c r="Y77"/>
  <c r="AB27" i="25"/>
  <c r="AB9"/>
  <c r="AB19"/>
  <c r="AB11"/>
  <c r="AB13"/>
  <c r="AB43"/>
  <c r="AB35"/>
  <c r="H15"/>
  <c r="AB17"/>
  <c r="X19"/>
  <c r="P21"/>
  <c r="H23"/>
  <c r="X27"/>
  <c r="P29"/>
  <c r="H31"/>
  <c r="X35"/>
  <c r="P37"/>
  <c r="H39"/>
  <c r="X43"/>
  <c r="AB46"/>
  <c r="H9"/>
  <c r="P9"/>
  <c r="X9"/>
  <c r="H11"/>
  <c r="P11"/>
  <c r="X11"/>
  <c r="H13"/>
  <c r="P13"/>
  <c r="X13"/>
  <c r="J15"/>
  <c r="AA15" s="1"/>
  <c r="AC15" s="1"/>
  <c r="AB16"/>
  <c r="X17"/>
  <c r="P19"/>
  <c r="Z19"/>
  <c r="H21"/>
  <c r="J23"/>
  <c r="AA23" s="1"/>
  <c r="AC23" s="1"/>
  <c r="AB24"/>
  <c r="X25"/>
  <c r="P27"/>
  <c r="Z27"/>
  <c r="H29"/>
  <c r="J31"/>
  <c r="AA31" s="1"/>
  <c r="AC31" s="1"/>
  <c r="AB32"/>
  <c r="X33"/>
  <c r="P35"/>
  <c r="Z35"/>
  <c r="H37"/>
  <c r="J39"/>
  <c r="AA39" s="1"/>
  <c r="AC39" s="1"/>
  <c r="X41"/>
  <c r="P43"/>
  <c r="Z43"/>
  <c r="Y47"/>
  <c r="Z47" s="1"/>
  <c r="X47"/>
  <c r="Q49"/>
  <c r="R49" s="1"/>
  <c r="P49"/>
  <c r="Z17"/>
  <c r="J21"/>
  <c r="AA21" s="1"/>
  <c r="AC21" s="1"/>
  <c r="Z25"/>
  <c r="J29"/>
  <c r="AA29" s="1"/>
  <c r="AC29" s="1"/>
  <c r="Z33"/>
  <c r="J37"/>
  <c r="AA37" s="1"/>
  <c r="AC37" s="1"/>
  <c r="Z41"/>
  <c r="I45"/>
  <c r="J45" s="1"/>
  <c r="AA45" s="1"/>
  <c r="AC45" s="1"/>
  <c r="Y49"/>
  <c r="Z49" s="1"/>
  <c r="AB54"/>
  <c r="AB58"/>
  <c r="AB60"/>
  <c r="AB62"/>
  <c r="AB64"/>
  <c r="AB66"/>
  <c r="AB68"/>
  <c r="AB70"/>
  <c r="AB72"/>
  <c r="AB74"/>
  <c r="AB76"/>
  <c r="P51"/>
  <c r="X45"/>
  <c r="P47"/>
  <c r="H49"/>
  <c r="J51"/>
  <c r="I51"/>
  <c r="Y51"/>
  <c r="Z51" s="1"/>
  <c r="H53"/>
  <c r="P53"/>
  <c r="X53"/>
  <c r="H55"/>
  <c r="P55"/>
  <c r="X55"/>
  <c r="H57"/>
  <c r="P57"/>
  <c r="X57"/>
  <c r="H59"/>
  <c r="P59"/>
  <c r="X59"/>
  <c r="H61"/>
  <c r="P61"/>
  <c r="X61"/>
  <c r="H63"/>
  <c r="P63"/>
  <c r="X63"/>
  <c r="H65"/>
  <c r="P65"/>
  <c r="X65"/>
  <c r="H67"/>
  <c r="P67"/>
  <c r="X67"/>
  <c r="H69"/>
  <c r="P69"/>
  <c r="X69"/>
  <c r="H71"/>
  <c r="P71"/>
  <c r="X71"/>
  <c r="H73"/>
  <c r="P73"/>
  <c r="X73"/>
  <c r="H75"/>
  <c r="P75"/>
  <c r="X75"/>
  <c r="H77"/>
  <c r="P77"/>
  <c r="X77"/>
  <c r="I53"/>
  <c r="J53" s="1"/>
  <c r="Y53"/>
  <c r="Z53" s="1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13" i="24"/>
  <c r="AB15"/>
  <c r="AB8"/>
  <c r="AB21"/>
  <c r="Q23"/>
  <c r="R23" s="1"/>
  <c r="P23"/>
  <c r="AB23"/>
  <c r="I25"/>
  <c r="J25" s="1"/>
  <c r="H25"/>
  <c r="I29"/>
  <c r="H29"/>
  <c r="I33"/>
  <c r="H33"/>
  <c r="Y37"/>
  <c r="X37"/>
  <c r="Q39"/>
  <c r="R39" s="1"/>
  <c r="P39"/>
  <c r="Y41"/>
  <c r="X41"/>
  <c r="Q43"/>
  <c r="R43" s="1"/>
  <c r="P43"/>
  <c r="Y45"/>
  <c r="X45"/>
  <c r="Q47"/>
  <c r="R47" s="1"/>
  <c r="P47"/>
  <c r="Y49"/>
  <c r="Z49" s="1"/>
  <c r="X49"/>
  <c r="Q51"/>
  <c r="R51" s="1"/>
  <c r="P51"/>
  <c r="Y53"/>
  <c r="Z53" s="1"/>
  <c r="X53"/>
  <c r="P54"/>
  <c r="Q54"/>
  <c r="R54" s="1"/>
  <c r="I57"/>
  <c r="J57" s="1"/>
  <c r="H9"/>
  <c r="J11"/>
  <c r="AA11" s="1"/>
  <c r="AC11" s="1"/>
  <c r="AB12"/>
  <c r="X13"/>
  <c r="P15"/>
  <c r="Z15"/>
  <c r="H17"/>
  <c r="J19"/>
  <c r="AA19" s="1"/>
  <c r="AC19" s="1"/>
  <c r="X21"/>
  <c r="AB26"/>
  <c r="J29"/>
  <c r="J33"/>
  <c r="AB34"/>
  <c r="Z37"/>
  <c r="AB38"/>
  <c r="Z41"/>
  <c r="AB42"/>
  <c r="Z45"/>
  <c r="X54"/>
  <c r="H57"/>
  <c r="AB66"/>
  <c r="AB74"/>
  <c r="Q27"/>
  <c r="R27" s="1"/>
  <c r="P27"/>
  <c r="Y29"/>
  <c r="Z29" s="1"/>
  <c r="X29"/>
  <c r="Q31"/>
  <c r="R31" s="1"/>
  <c r="P31"/>
  <c r="Y33"/>
  <c r="Z33" s="1"/>
  <c r="X33"/>
  <c r="Q35"/>
  <c r="R35" s="1"/>
  <c r="P35"/>
  <c r="I37"/>
  <c r="J37" s="1"/>
  <c r="H37"/>
  <c r="I41"/>
  <c r="J41" s="1"/>
  <c r="H41"/>
  <c r="I45"/>
  <c r="J45" s="1"/>
  <c r="H45"/>
  <c r="I49"/>
  <c r="J49" s="1"/>
  <c r="H49"/>
  <c r="I53"/>
  <c r="J53" s="1"/>
  <c r="H53"/>
  <c r="Y57"/>
  <c r="Z57" s="1"/>
  <c r="AB64"/>
  <c r="J9"/>
  <c r="AA9" s="1"/>
  <c r="AC9" s="1"/>
  <c r="X11"/>
  <c r="P13"/>
  <c r="Z13"/>
  <c r="H15"/>
  <c r="J17"/>
  <c r="AA17" s="1"/>
  <c r="AC17" s="1"/>
  <c r="X19"/>
  <c r="P21"/>
  <c r="Z21"/>
  <c r="H23"/>
  <c r="Y23"/>
  <c r="Z23" s="1"/>
  <c r="X23"/>
  <c r="Q25"/>
  <c r="R25" s="1"/>
  <c r="P25"/>
  <c r="I27"/>
  <c r="J27" s="1"/>
  <c r="H27"/>
  <c r="Y27"/>
  <c r="Z27" s="1"/>
  <c r="X27"/>
  <c r="Q29"/>
  <c r="R29" s="1"/>
  <c r="P29"/>
  <c r="I31"/>
  <c r="J31" s="1"/>
  <c r="H31"/>
  <c r="Y31"/>
  <c r="Z31" s="1"/>
  <c r="X31"/>
  <c r="Q33"/>
  <c r="R33" s="1"/>
  <c r="P33"/>
  <c r="I35"/>
  <c r="J35" s="1"/>
  <c r="H35"/>
  <c r="Y35"/>
  <c r="Z35" s="1"/>
  <c r="X35"/>
  <c r="Q37"/>
  <c r="R37" s="1"/>
  <c r="P37"/>
  <c r="I39"/>
  <c r="J39" s="1"/>
  <c r="AA39" s="1"/>
  <c r="H39"/>
  <c r="Y39"/>
  <c r="Z39" s="1"/>
  <c r="X39"/>
  <c r="Q41"/>
  <c r="R41" s="1"/>
  <c r="P41"/>
  <c r="I43"/>
  <c r="J43" s="1"/>
  <c r="H43"/>
  <c r="Y43"/>
  <c r="Z43" s="1"/>
  <c r="X43"/>
  <c r="Q45"/>
  <c r="R45" s="1"/>
  <c r="P45"/>
  <c r="I47"/>
  <c r="J47" s="1"/>
  <c r="AA47" s="1"/>
  <c r="H47"/>
  <c r="Y47"/>
  <c r="Z47" s="1"/>
  <c r="X47"/>
  <c r="Q49"/>
  <c r="R49" s="1"/>
  <c r="P49"/>
  <c r="I51"/>
  <c r="J51" s="1"/>
  <c r="H51"/>
  <c r="Y51"/>
  <c r="Z51" s="1"/>
  <c r="X51"/>
  <c r="Q53"/>
  <c r="R53" s="1"/>
  <c r="P53"/>
  <c r="Y54"/>
  <c r="Z54" s="1"/>
  <c r="I59"/>
  <c r="J59" s="1"/>
  <c r="AA59" s="1"/>
  <c r="AC59" s="1"/>
  <c r="Y59"/>
  <c r="Z59" s="1"/>
  <c r="Y25"/>
  <c r="Z25" s="1"/>
  <c r="X25"/>
  <c r="I55"/>
  <c r="J55" s="1"/>
  <c r="AA55" s="1"/>
  <c r="AC55" s="1"/>
  <c r="AB68"/>
  <c r="AB76"/>
  <c r="I54"/>
  <c r="J54" s="1"/>
  <c r="AB62"/>
  <c r="AB70"/>
  <c r="H77"/>
  <c r="P77"/>
  <c r="X77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AB21" i="23"/>
  <c r="AB15"/>
  <c r="Y29"/>
  <c r="X29"/>
  <c r="I33"/>
  <c r="H33"/>
  <c r="Y21"/>
  <c r="X21"/>
  <c r="Q23"/>
  <c r="R23" s="1"/>
  <c r="P23"/>
  <c r="I25"/>
  <c r="H25"/>
  <c r="Q27"/>
  <c r="R27" s="1"/>
  <c r="P27"/>
  <c r="P9"/>
  <c r="H11"/>
  <c r="X15"/>
  <c r="P17"/>
  <c r="H19"/>
  <c r="Z21"/>
  <c r="AB22"/>
  <c r="Z29"/>
  <c r="J33"/>
  <c r="Q37"/>
  <c r="R37" s="1"/>
  <c r="P37"/>
  <c r="Q41"/>
  <c r="R41" s="1"/>
  <c r="P41"/>
  <c r="H9"/>
  <c r="J11"/>
  <c r="AA11" s="1"/>
  <c r="AC11" s="1"/>
  <c r="X13"/>
  <c r="P15"/>
  <c r="Z15"/>
  <c r="H17"/>
  <c r="J19"/>
  <c r="AA19" s="1"/>
  <c r="AC19" s="1"/>
  <c r="AB20"/>
  <c r="Q21"/>
  <c r="R21" s="1"/>
  <c r="P21"/>
  <c r="I23"/>
  <c r="H23"/>
  <c r="Y23"/>
  <c r="X23"/>
  <c r="Q25"/>
  <c r="R25" s="1"/>
  <c r="P25"/>
  <c r="I27"/>
  <c r="H27"/>
  <c r="Y27"/>
  <c r="X27"/>
  <c r="Q29"/>
  <c r="R29" s="1"/>
  <c r="P29"/>
  <c r="I31"/>
  <c r="H31"/>
  <c r="Y31"/>
  <c r="X31"/>
  <c r="Q33"/>
  <c r="R33" s="1"/>
  <c r="P33"/>
  <c r="I35"/>
  <c r="H35"/>
  <c r="Y35"/>
  <c r="X35"/>
  <c r="Y37"/>
  <c r="Z37" s="1"/>
  <c r="X37"/>
  <c r="J39"/>
  <c r="I39"/>
  <c r="H39"/>
  <c r="Z41"/>
  <c r="Y41"/>
  <c r="X41"/>
  <c r="J43"/>
  <c r="I43"/>
  <c r="H43"/>
  <c r="Q49"/>
  <c r="R49" s="1"/>
  <c r="P49"/>
  <c r="Y25"/>
  <c r="Z25" s="1"/>
  <c r="X25"/>
  <c r="I29"/>
  <c r="H29"/>
  <c r="Q31"/>
  <c r="R31" s="1"/>
  <c r="P31"/>
  <c r="Y33"/>
  <c r="Z33" s="1"/>
  <c r="X33"/>
  <c r="Q35"/>
  <c r="R35" s="1"/>
  <c r="P35"/>
  <c r="J37"/>
  <c r="AA37" s="1"/>
  <c r="AC37" s="1"/>
  <c r="I37"/>
  <c r="H37"/>
  <c r="Y39"/>
  <c r="Z39" s="1"/>
  <c r="X39"/>
  <c r="J41"/>
  <c r="AA41" s="1"/>
  <c r="AC41" s="1"/>
  <c r="I41"/>
  <c r="H41"/>
  <c r="Z43"/>
  <c r="Y43"/>
  <c r="X43"/>
  <c r="AB13"/>
  <c r="J25"/>
  <c r="J29"/>
  <c r="J9"/>
  <c r="AA9" s="1"/>
  <c r="AC9" s="1"/>
  <c r="Z13"/>
  <c r="J17"/>
  <c r="AA17" s="1"/>
  <c r="AC17" s="1"/>
  <c r="X19"/>
  <c r="J23"/>
  <c r="AA23" s="1"/>
  <c r="AC23" s="1"/>
  <c r="Z23"/>
  <c r="J27"/>
  <c r="Z27"/>
  <c r="J31"/>
  <c r="Z31"/>
  <c r="J35"/>
  <c r="Z35"/>
  <c r="Q39"/>
  <c r="R39" s="1"/>
  <c r="P39"/>
  <c r="Q43"/>
  <c r="R43" s="1"/>
  <c r="P43"/>
  <c r="Y47"/>
  <c r="Z47" s="1"/>
  <c r="AA47" s="1"/>
  <c r="X47"/>
  <c r="J45"/>
  <c r="AA45" s="1"/>
  <c r="AC45" s="1"/>
  <c r="Z49"/>
  <c r="AB52"/>
  <c r="AB54"/>
  <c r="AB60"/>
  <c r="AB62"/>
  <c r="AB68"/>
  <c r="AB70"/>
  <c r="X45"/>
  <c r="P47"/>
  <c r="H49"/>
  <c r="P51"/>
  <c r="I51"/>
  <c r="J51" s="1"/>
  <c r="Y51"/>
  <c r="Z51" s="1"/>
  <c r="H55"/>
  <c r="P55"/>
  <c r="X55"/>
  <c r="H57"/>
  <c r="P57"/>
  <c r="X57"/>
  <c r="H59"/>
  <c r="P59"/>
  <c r="X59"/>
  <c r="H61"/>
  <c r="P61"/>
  <c r="X61"/>
  <c r="H63"/>
  <c r="P63"/>
  <c r="X63"/>
  <c r="H65"/>
  <c r="P65"/>
  <c r="X65"/>
  <c r="H67"/>
  <c r="P67"/>
  <c r="X67"/>
  <c r="H69"/>
  <c r="P69"/>
  <c r="X69"/>
  <c r="H71"/>
  <c r="P71"/>
  <c r="X71"/>
  <c r="H73"/>
  <c r="P73"/>
  <c r="X73"/>
  <c r="H75"/>
  <c r="P75"/>
  <c r="X75"/>
  <c r="H77"/>
  <c r="P77"/>
  <c r="X77"/>
  <c r="I53"/>
  <c r="J53" s="1"/>
  <c r="Y53"/>
  <c r="Z53" s="1"/>
  <c r="I55"/>
  <c r="J55" s="1"/>
  <c r="Y55"/>
  <c r="Z55" s="1"/>
  <c r="I57"/>
  <c r="J57" s="1"/>
  <c r="Y57"/>
  <c r="Z57" s="1"/>
  <c r="I59"/>
  <c r="J59" s="1"/>
  <c r="AA59" s="1"/>
  <c r="Y59"/>
  <c r="Z59" s="1"/>
  <c r="I61"/>
  <c r="J61" s="1"/>
  <c r="AA61" s="1"/>
  <c r="Y61"/>
  <c r="Z61" s="1"/>
  <c r="I63"/>
  <c r="J63" s="1"/>
  <c r="AA63" s="1"/>
  <c r="Y63"/>
  <c r="Z63" s="1"/>
  <c r="I65"/>
  <c r="J65" s="1"/>
  <c r="AA65" s="1"/>
  <c r="Y65"/>
  <c r="Z65" s="1"/>
  <c r="I67"/>
  <c r="J67" s="1"/>
  <c r="AA67" s="1"/>
  <c r="Y67"/>
  <c r="Z67" s="1"/>
  <c r="I69"/>
  <c r="J69" s="1"/>
  <c r="AA69" s="1"/>
  <c r="Y69"/>
  <c r="Z69" s="1"/>
  <c r="I71"/>
  <c r="J71" s="1"/>
  <c r="AA71" s="1"/>
  <c r="Y71"/>
  <c r="Z71" s="1"/>
  <c r="I73"/>
  <c r="J73" s="1"/>
  <c r="AA73" s="1"/>
  <c r="Y73"/>
  <c r="Z73" s="1"/>
  <c r="I75"/>
  <c r="J75" s="1"/>
  <c r="AA75" s="1"/>
  <c r="Y75"/>
  <c r="Z75" s="1"/>
  <c r="I77"/>
  <c r="J77" s="1"/>
  <c r="AA77" s="1"/>
  <c r="Y77"/>
  <c r="Z77" s="1"/>
  <c r="I9" i="77"/>
  <c r="M9"/>
  <c r="O9" s="1"/>
  <c r="P9" s="1"/>
  <c r="I18"/>
  <c r="J18"/>
  <c r="K18" s="1"/>
  <c r="I27"/>
  <c r="J27"/>
  <c r="K27" s="1"/>
  <c r="I36"/>
  <c r="J36"/>
  <c r="K36" s="1"/>
  <c r="O42"/>
  <c r="P42" s="1"/>
  <c r="Q42"/>
  <c r="O51"/>
  <c r="P51" s="1"/>
  <c r="Q51"/>
  <c r="J43"/>
  <c r="K43" s="1"/>
  <c r="I43"/>
  <c r="J52"/>
  <c r="K52" s="1"/>
  <c r="I52"/>
  <c r="I14"/>
  <c r="J14"/>
  <c r="K14" s="1"/>
  <c r="O16"/>
  <c r="P16" s="1"/>
  <c r="I21"/>
  <c r="I22"/>
  <c r="J22"/>
  <c r="K22" s="1"/>
  <c r="O25"/>
  <c r="P25" s="1"/>
  <c r="I30"/>
  <c r="I31"/>
  <c r="J31"/>
  <c r="K31" s="1"/>
  <c r="O33"/>
  <c r="P33" s="1"/>
  <c r="O38"/>
  <c r="P38" s="1"/>
  <c r="Q38"/>
  <c r="O47"/>
  <c r="P47" s="1"/>
  <c r="Q47"/>
  <c r="I13"/>
  <c r="Q17"/>
  <c r="Q26"/>
  <c r="Q34"/>
  <c r="J39"/>
  <c r="K39" s="1"/>
  <c r="I39"/>
  <c r="J48"/>
  <c r="K48" s="1"/>
  <c r="I48"/>
  <c r="J40"/>
  <c r="K40" s="1"/>
  <c r="J44"/>
  <c r="K44" s="1"/>
  <c r="J49"/>
  <c r="K49" s="1"/>
  <c r="J53"/>
  <c r="K53" s="1"/>
  <c r="J57"/>
  <c r="K57" s="1"/>
  <c r="O57"/>
  <c r="P57" s="1"/>
  <c r="I58"/>
  <c r="Q56"/>
  <c r="O58"/>
  <c r="P58" s="1"/>
  <c r="AC56" i="63" l="1"/>
  <c r="AB56"/>
  <c r="AA53"/>
  <c r="AC53" s="1"/>
  <c r="AC52"/>
  <c r="AB52"/>
  <c r="AB51"/>
  <c r="AC48"/>
  <c r="AB48"/>
  <c r="AA45"/>
  <c r="AC45" s="1"/>
  <c r="AC44"/>
  <c r="AB44"/>
  <c r="AC42"/>
  <c r="AB42"/>
  <c r="AC41"/>
  <c r="AB41"/>
  <c r="AC40"/>
  <c r="AB40"/>
  <c r="AC39"/>
  <c r="AB39"/>
  <c r="AC38"/>
  <c r="AB38"/>
  <c r="AB37"/>
  <c r="AC37"/>
  <c r="AC36"/>
  <c r="AB36"/>
  <c r="AC35"/>
  <c r="AB35"/>
  <c r="AC34"/>
  <c r="AB34"/>
  <c r="AC33"/>
  <c r="AB33"/>
  <c r="AC32"/>
  <c r="AB32"/>
  <c r="AC31"/>
  <c r="AB31"/>
  <c r="AC30"/>
  <c r="AB30"/>
  <c r="AC29"/>
  <c r="AB29"/>
  <c r="AC28"/>
  <c r="AB28"/>
  <c r="AC26"/>
  <c r="AB26"/>
  <c r="AC25"/>
  <c r="AB25"/>
  <c r="AC24"/>
  <c r="AB24"/>
  <c r="AC54" i="57"/>
  <c r="AB54"/>
  <c r="AA53"/>
  <c r="AC53" s="1"/>
  <c r="AA51"/>
  <c r="AC51" s="1"/>
  <c r="AC52"/>
  <c r="AC58"/>
  <c r="AB58"/>
  <c r="AC43"/>
  <c r="AB43"/>
  <c r="AA41"/>
  <c r="AA33"/>
  <c r="AC33" s="1"/>
  <c r="AA29"/>
  <c r="AC27"/>
  <c r="AB27"/>
  <c r="AA25"/>
  <c r="AC44"/>
  <c r="AA54" i="56"/>
  <c r="AC54" s="1"/>
  <c r="AA57"/>
  <c r="AC57" s="1"/>
  <c r="AA56"/>
  <c r="AC56" s="1"/>
  <c r="AA55"/>
  <c r="AC55" s="1"/>
  <c r="AA53"/>
  <c r="AC53" s="1"/>
  <c r="AA52"/>
  <c r="AC52" s="1"/>
  <c r="AA51"/>
  <c r="AC51" s="1"/>
  <c r="AA50"/>
  <c r="AC50" s="1"/>
  <c r="AA49"/>
  <c r="AC49" s="1"/>
  <c r="AA47"/>
  <c r="AC47" s="1"/>
  <c r="AA46"/>
  <c r="AC46" s="1"/>
  <c r="AA57" i="55"/>
  <c r="AC56"/>
  <c r="AB56"/>
  <c r="AA55"/>
  <c r="AA53"/>
  <c r="AC53" s="1"/>
  <c r="AA52"/>
  <c r="AB51"/>
  <c r="AA46"/>
  <c r="AB50"/>
  <c r="AA57" i="54"/>
  <c r="AA55"/>
  <c r="AB55" s="1"/>
  <c r="AA54"/>
  <c r="AA53"/>
  <c r="AC53" s="1"/>
  <c r="AA52"/>
  <c r="AC52" s="1"/>
  <c r="AA51"/>
  <c r="AC51" s="1"/>
  <c r="AA49"/>
  <c r="AC49" s="1"/>
  <c r="AA47"/>
  <c r="AB52"/>
  <c r="AB48"/>
  <c r="AA57" i="53"/>
  <c r="AA54"/>
  <c r="AA53"/>
  <c r="AA52"/>
  <c r="AC52" s="1"/>
  <c r="AA50"/>
  <c r="AC50" s="1"/>
  <c r="AA49"/>
  <c r="AA48"/>
  <c r="AC48" s="1"/>
  <c r="AA46"/>
  <c r="AC46" s="1"/>
  <c r="AA43" i="56"/>
  <c r="AC43" s="1"/>
  <c r="AA41"/>
  <c r="AC41" s="1"/>
  <c r="AA40"/>
  <c r="AC40" s="1"/>
  <c r="AA39"/>
  <c r="AC39" s="1"/>
  <c r="AA37"/>
  <c r="AA35"/>
  <c r="AC27"/>
  <c r="AA25"/>
  <c r="AA58" i="55"/>
  <c r="AA43"/>
  <c r="AA41"/>
  <c r="AC35"/>
  <c r="AB35"/>
  <c r="AA34"/>
  <c r="AC34" s="1"/>
  <c r="AA33"/>
  <c r="AA31"/>
  <c r="AA25"/>
  <c r="AC45" i="54"/>
  <c r="AB45"/>
  <c r="AA42"/>
  <c r="AC42" s="1"/>
  <c r="AA38"/>
  <c r="AC38" s="1"/>
  <c r="AA32"/>
  <c r="AA30"/>
  <c r="AB30" s="1"/>
  <c r="AA26"/>
  <c r="AC26" s="1"/>
  <c r="AA24"/>
  <c r="AC24" s="1"/>
  <c r="AA58" i="53"/>
  <c r="AC58" s="1"/>
  <c r="AA45"/>
  <c r="AA44"/>
  <c r="AC44" s="1"/>
  <c r="AA35"/>
  <c r="AB13" i="56"/>
  <c r="AC11"/>
  <c r="AB11"/>
  <c r="AB8"/>
  <c r="AB18" i="55"/>
  <c r="AB11" i="53"/>
  <c r="AA58" i="50"/>
  <c r="AB58" s="1"/>
  <c r="AA36"/>
  <c r="AC36" s="1"/>
  <c r="AC31"/>
  <c r="AB31"/>
  <c r="AA44" i="47"/>
  <c r="AC44" s="1"/>
  <c r="AE44" s="1"/>
  <c r="AA28"/>
  <c r="AC28" s="1"/>
  <c r="AE28" s="1"/>
  <c r="AC50" i="51"/>
  <c r="AC37" i="56"/>
  <c r="AB37"/>
  <c r="AC75"/>
  <c r="AB75"/>
  <c r="AC12"/>
  <c r="AB12"/>
  <c r="AC77"/>
  <c r="AB77"/>
  <c r="AC14"/>
  <c r="AB14"/>
  <c r="AC33"/>
  <c r="AC77" i="54"/>
  <c r="AB77"/>
  <c r="AC73"/>
  <c r="AB73"/>
  <c r="AC69"/>
  <c r="AB69"/>
  <c r="AC65"/>
  <c r="AB65"/>
  <c r="AC61"/>
  <c r="AB61"/>
  <c r="AC57"/>
  <c r="AB57"/>
  <c r="AC25"/>
  <c r="AB25"/>
  <c r="AC31"/>
  <c r="AB31"/>
  <c r="AC70"/>
  <c r="AB70"/>
  <c r="AC33"/>
  <c r="AB33"/>
  <c r="AC30"/>
  <c r="AC23"/>
  <c r="AB23"/>
  <c r="AC19"/>
  <c r="AB19"/>
  <c r="AC15"/>
  <c r="AB15"/>
  <c r="AC11"/>
  <c r="AB11"/>
  <c r="AC32"/>
  <c r="AB32"/>
  <c r="AC68"/>
  <c r="AB68"/>
  <c r="AC27"/>
  <c r="AB27"/>
  <c r="AC40"/>
  <c r="AB40"/>
  <c r="AC75"/>
  <c r="AB75"/>
  <c r="AC71"/>
  <c r="AB71"/>
  <c r="AC67"/>
  <c r="AB67"/>
  <c r="AC63"/>
  <c r="AB63"/>
  <c r="AC59"/>
  <c r="AB59"/>
  <c r="AB36"/>
  <c r="AC36"/>
  <c r="AC10"/>
  <c r="AB10"/>
  <c r="AC58"/>
  <c r="AB58"/>
  <c r="AC29"/>
  <c r="AB29"/>
  <c r="AC76"/>
  <c r="AB76"/>
  <c r="AC21"/>
  <c r="AB21"/>
  <c r="AC17"/>
  <c r="AB17"/>
  <c r="AC13"/>
  <c r="AB13"/>
  <c r="AC9"/>
  <c r="AB9"/>
  <c r="AC12"/>
  <c r="AB12"/>
  <c r="AC72"/>
  <c r="AB72"/>
  <c r="AB38"/>
  <c r="AC59" i="53"/>
  <c r="AB59"/>
  <c r="AC41"/>
  <c r="AB41"/>
  <c r="AB43"/>
  <c r="AC43"/>
  <c r="AC47"/>
  <c r="AB47"/>
  <c r="AC24"/>
  <c r="AB24"/>
  <c r="AC12"/>
  <c r="AB12"/>
  <c r="AB55"/>
  <c r="AC55"/>
  <c r="AC32"/>
  <c r="AB32"/>
  <c r="AB51"/>
  <c r="AC51"/>
  <c r="AC39"/>
  <c r="AB39"/>
  <c r="AC74"/>
  <c r="AB74"/>
  <c r="AC18"/>
  <c r="AB18"/>
  <c r="AC57"/>
  <c r="AB57"/>
  <c r="AB58" i="51"/>
  <c r="AA57" i="47"/>
  <c r="AA56"/>
  <c r="AC56" s="1"/>
  <c r="AE56" s="1"/>
  <c r="AA55"/>
  <c r="AB55" s="1"/>
  <c r="AA54"/>
  <c r="AA53"/>
  <c r="AC53" s="1"/>
  <c r="AE53" s="1"/>
  <c r="AB52"/>
  <c r="AA51"/>
  <c r="AC51" s="1"/>
  <c r="AE51" s="1"/>
  <c r="AA49"/>
  <c r="AC49" s="1"/>
  <c r="AE49" s="1"/>
  <c r="AB48" i="48"/>
  <c r="AB37" i="52"/>
  <c r="AC23"/>
  <c r="AB23"/>
  <c r="AB29" i="47"/>
  <c r="AC15"/>
  <c r="AE15" s="1"/>
  <c r="AB74"/>
  <c r="AC23" i="49"/>
  <c r="AB23"/>
  <c r="AC15"/>
  <c r="AB15"/>
  <c r="AC23" i="47"/>
  <c r="AE23" s="1"/>
  <c r="AB23"/>
  <c r="AC77" i="52"/>
  <c r="AB77"/>
  <c r="AC73"/>
  <c r="AB73"/>
  <c r="AC69"/>
  <c r="AB69"/>
  <c r="AC65"/>
  <c r="AB65"/>
  <c r="AC61"/>
  <c r="AB61"/>
  <c r="AC57"/>
  <c r="AB57"/>
  <c r="AC22"/>
  <c r="AB22"/>
  <c r="AC18"/>
  <c r="AB18"/>
  <c r="AC14"/>
  <c r="AB14"/>
  <c r="AC10"/>
  <c r="AB10"/>
  <c r="AC64"/>
  <c r="AB64"/>
  <c r="AB46"/>
  <c r="AC46"/>
  <c r="AC17"/>
  <c r="AB17"/>
  <c r="AB39"/>
  <c r="AC39"/>
  <c r="AB41"/>
  <c r="AC41"/>
  <c r="AC68"/>
  <c r="AB68"/>
  <c r="AC9"/>
  <c r="AB9"/>
  <c r="AC75"/>
  <c r="AB75"/>
  <c r="AC71"/>
  <c r="AB71"/>
  <c r="AC67"/>
  <c r="AB67"/>
  <c r="AC63"/>
  <c r="AB63"/>
  <c r="AC59"/>
  <c r="AB59"/>
  <c r="AC55"/>
  <c r="AB55"/>
  <c r="AC24"/>
  <c r="AB24"/>
  <c r="AC20"/>
  <c r="AB20"/>
  <c r="AC16"/>
  <c r="AB16"/>
  <c r="AC12"/>
  <c r="AB12"/>
  <c r="AC8"/>
  <c r="AB8"/>
  <c r="AC56"/>
  <c r="AB56"/>
  <c r="AC76"/>
  <c r="AB76"/>
  <c r="AC15"/>
  <c r="AB15"/>
  <c r="AC70"/>
  <c r="AB70"/>
  <c r="AC52"/>
  <c r="AB52"/>
  <c r="AB43"/>
  <c r="AC43"/>
  <c r="AC11"/>
  <c r="AB11"/>
  <c r="AC54"/>
  <c r="AB54"/>
  <c r="AC46" i="51"/>
  <c r="AB46"/>
  <c r="AC37"/>
  <c r="AB37"/>
  <c r="AC21"/>
  <c r="AB21"/>
  <c r="AC31"/>
  <c r="AB31"/>
  <c r="AC44"/>
  <c r="AB44"/>
  <c r="AC40"/>
  <c r="AB40"/>
  <c r="AC36"/>
  <c r="AB36"/>
  <c r="AC34"/>
  <c r="AB34"/>
  <c r="AC32"/>
  <c r="AB32"/>
  <c r="AC30"/>
  <c r="AB30"/>
  <c r="AC28"/>
  <c r="AB28"/>
  <c r="AC26"/>
  <c r="AB26"/>
  <c r="AC24"/>
  <c r="AB24"/>
  <c r="AC22"/>
  <c r="AB22"/>
  <c r="AC20"/>
  <c r="AB20"/>
  <c r="AC60"/>
  <c r="AB60"/>
  <c r="AC39"/>
  <c r="AB39"/>
  <c r="AC23"/>
  <c r="AB23"/>
  <c r="AC27"/>
  <c r="AB27"/>
  <c r="AC13"/>
  <c r="AB13"/>
  <c r="AC64"/>
  <c r="AB64"/>
  <c r="AC41"/>
  <c r="AB41"/>
  <c r="AC25"/>
  <c r="AB25"/>
  <c r="AC68"/>
  <c r="AB68"/>
  <c r="AC9"/>
  <c r="AB9"/>
  <c r="AB15"/>
  <c r="AC15"/>
  <c r="AC76"/>
  <c r="AB76"/>
  <c r="AC43"/>
  <c r="AB43"/>
  <c r="AC33"/>
  <c r="AB33"/>
  <c r="AC72"/>
  <c r="AB72"/>
  <c r="AC17"/>
  <c r="AB17"/>
  <c r="AC19"/>
  <c r="AB19"/>
  <c r="AB42"/>
  <c r="AB12"/>
  <c r="AB38"/>
  <c r="AB18"/>
  <c r="AC58" i="50"/>
  <c r="AC77" i="49"/>
  <c r="AB77"/>
  <c r="AC73"/>
  <c r="AB73"/>
  <c r="AC69"/>
  <c r="AB69"/>
  <c r="AC65"/>
  <c r="AB65"/>
  <c r="AC57"/>
  <c r="AB57"/>
  <c r="AC75"/>
  <c r="AB75"/>
  <c r="AC71"/>
  <c r="AB71"/>
  <c r="AC67"/>
  <c r="AB67"/>
  <c r="AC63"/>
  <c r="AB63"/>
  <c r="AB58"/>
  <c r="AC58"/>
  <c r="AC68"/>
  <c r="AB68"/>
  <c r="AC22" i="48"/>
  <c r="AB22"/>
  <c r="AC68"/>
  <c r="AB68"/>
  <c r="AC29"/>
  <c r="AB29"/>
  <c r="AC8"/>
  <c r="AB8"/>
  <c r="AC31"/>
  <c r="AB31"/>
  <c r="AC75"/>
  <c r="AB75"/>
  <c r="AC71"/>
  <c r="AB71"/>
  <c r="AC67"/>
  <c r="AB67"/>
  <c r="AC63"/>
  <c r="AB63"/>
  <c r="AC59"/>
  <c r="AB59"/>
  <c r="AC55"/>
  <c r="AB55"/>
  <c r="AC70"/>
  <c r="AB70"/>
  <c r="AC54"/>
  <c r="AB54"/>
  <c r="AC35"/>
  <c r="AB35"/>
  <c r="AC43"/>
  <c r="AB43"/>
  <c r="AC26"/>
  <c r="AB26"/>
  <c r="AC72"/>
  <c r="AB72"/>
  <c r="AC58"/>
  <c r="AB58"/>
  <c r="AC10"/>
  <c r="AB10"/>
  <c r="AC37"/>
  <c r="AB37"/>
  <c r="AC77"/>
  <c r="AB77"/>
  <c r="AC73"/>
  <c r="AB73"/>
  <c r="AC69"/>
  <c r="AB69"/>
  <c r="AC65"/>
  <c r="AB65"/>
  <c r="AC61"/>
  <c r="AB61"/>
  <c r="AC57"/>
  <c r="AB57"/>
  <c r="AC76"/>
  <c r="AB76"/>
  <c r="AC25"/>
  <c r="AB25"/>
  <c r="AC39"/>
  <c r="AB39"/>
  <c r="AC43" i="55"/>
  <c r="AB43"/>
  <c r="AC23"/>
  <c r="AB23"/>
  <c r="AC75"/>
  <c r="AB75"/>
  <c r="AC71"/>
  <c r="AB71"/>
  <c r="AC67"/>
  <c r="AB67"/>
  <c r="AC63"/>
  <c r="AB63"/>
  <c r="AC59"/>
  <c r="AB59"/>
  <c r="AC55"/>
  <c r="AB55"/>
  <c r="AC46"/>
  <c r="AB46"/>
  <c r="AC39"/>
  <c r="AB39"/>
  <c r="AC31"/>
  <c r="AB31"/>
  <c r="AC48"/>
  <c r="AB48"/>
  <c r="AC41"/>
  <c r="AB41"/>
  <c r="AC27"/>
  <c r="AB27"/>
  <c r="AC77"/>
  <c r="AB77"/>
  <c r="AC73"/>
  <c r="AB73"/>
  <c r="AC69"/>
  <c r="AB69"/>
  <c r="AC65"/>
  <c r="AB65"/>
  <c r="AC61"/>
  <c r="AB61"/>
  <c r="AC57"/>
  <c r="AB57"/>
  <c r="AC70"/>
  <c r="AB70"/>
  <c r="AC29"/>
  <c r="AB29"/>
  <c r="AC12"/>
  <c r="AB12"/>
  <c r="AC48" i="47"/>
  <c r="AE48" s="1"/>
  <c r="AB48"/>
  <c r="AC66"/>
  <c r="AE66" s="1"/>
  <c r="AB66"/>
  <c r="AC70"/>
  <c r="AE70" s="1"/>
  <c r="AB70"/>
  <c r="AC27"/>
  <c r="AE27" s="1"/>
  <c r="AB27"/>
  <c r="AC77"/>
  <c r="AE77" s="1"/>
  <c r="AB77"/>
  <c r="AC73"/>
  <c r="AE73" s="1"/>
  <c r="AB73"/>
  <c r="AC69"/>
  <c r="AE69" s="1"/>
  <c r="AB69"/>
  <c r="AC65"/>
  <c r="AE65" s="1"/>
  <c r="AB65"/>
  <c r="AC61"/>
  <c r="AE61" s="1"/>
  <c r="AB61"/>
  <c r="AC57"/>
  <c r="AE57" s="1"/>
  <c r="AB57"/>
  <c r="AC11"/>
  <c r="AE11" s="1"/>
  <c r="AB11"/>
  <c r="AC43"/>
  <c r="AE43" s="1"/>
  <c r="AB43"/>
  <c r="AC75"/>
  <c r="AE75" s="1"/>
  <c r="AB75"/>
  <c r="AC71"/>
  <c r="AE71" s="1"/>
  <c r="AB71"/>
  <c r="AC67"/>
  <c r="AE67" s="1"/>
  <c r="AB67"/>
  <c r="AC63"/>
  <c r="AE63" s="1"/>
  <c r="AB63"/>
  <c r="AC59"/>
  <c r="AE59" s="1"/>
  <c r="AB59"/>
  <c r="AC55"/>
  <c r="AE55" s="1"/>
  <c r="AC76"/>
  <c r="AE76" s="1"/>
  <c r="AB76"/>
  <c r="AB8"/>
  <c r="AA58" i="35"/>
  <c r="AA60" i="34"/>
  <c r="AC58" i="31"/>
  <c r="AB58"/>
  <c r="AA58" i="30"/>
  <c r="AB58" s="1"/>
  <c r="AA58" i="29"/>
  <c r="AC58" s="1"/>
  <c r="AA58" i="28"/>
  <c r="AA58" i="27"/>
  <c r="AA58" i="41"/>
  <c r="AA58" i="24"/>
  <c r="AA57" i="25"/>
  <c r="AC57" s="1"/>
  <c r="AA56"/>
  <c r="AA55"/>
  <c r="AC55" s="1"/>
  <c r="AA53"/>
  <c r="AA52"/>
  <c r="AC52" s="1"/>
  <c r="AA51"/>
  <c r="AC51" s="1"/>
  <c r="AA50"/>
  <c r="AB50" s="1"/>
  <c r="AA49"/>
  <c r="AA47"/>
  <c r="AA56" i="32"/>
  <c r="AC56" s="1"/>
  <c r="AA52"/>
  <c r="AB52" s="1"/>
  <c r="AA57"/>
  <c r="AC57" s="1"/>
  <c r="AA55"/>
  <c r="AC55" s="1"/>
  <c r="AA54"/>
  <c r="AB54" s="1"/>
  <c r="AA53"/>
  <c r="AC53" s="1"/>
  <c r="AA51"/>
  <c r="AC51" s="1"/>
  <c r="AA50"/>
  <c r="AC50" s="1"/>
  <c r="AA47"/>
  <c r="AA48" i="31"/>
  <c r="AC47"/>
  <c r="AB47"/>
  <c r="AC55"/>
  <c r="AB55"/>
  <c r="AC52"/>
  <c r="AB52"/>
  <c r="AC51"/>
  <c r="AB51"/>
  <c r="AA50"/>
  <c r="AA49" i="30"/>
  <c r="AB49" s="1"/>
  <c r="AA55"/>
  <c r="AA52"/>
  <c r="AC52" s="1"/>
  <c r="AA48"/>
  <c r="AC48" s="1"/>
  <c r="AA46"/>
  <c r="AA57" i="29"/>
  <c r="AA55"/>
  <c r="AA53"/>
  <c r="AB53" s="1"/>
  <c r="AC50"/>
  <c r="AB50"/>
  <c r="AA49"/>
  <c r="AB49" s="1"/>
  <c r="AA48"/>
  <c r="AC46"/>
  <c r="AB46"/>
  <c r="AA54" i="28"/>
  <c r="AA51"/>
  <c r="AC51" s="1"/>
  <c r="AB50"/>
  <c r="AC50"/>
  <c r="AA49"/>
  <c r="AC49" s="1"/>
  <c r="AA47"/>
  <c r="AC47" s="1"/>
  <c r="AA46"/>
  <c r="AC46" s="1"/>
  <c r="AC56"/>
  <c r="AA57" i="27"/>
  <c r="AC57" s="1"/>
  <c r="AC56"/>
  <c r="AB56"/>
  <c r="AA55"/>
  <c r="AC55" s="1"/>
  <c r="AA53"/>
  <c r="AC52"/>
  <c r="AB52"/>
  <c r="AC51"/>
  <c r="AB51"/>
  <c r="AB49"/>
  <c r="AC56" i="24"/>
  <c r="AA54"/>
  <c r="AA49"/>
  <c r="AB49" s="1"/>
  <c r="AC46"/>
  <c r="AB46"/>
  <c r="AA57"/>
  <c r="AC57" s="1"/>
  <c r="AA53"/>
  <c r="AB53" s="1"/>
  <c r="AA51"/>
  <c r="AC51" s="1"/>
  <c r="AA50"/>
  <c r="AA53" i="23"/>
  <c r="AC53" s="1"/>
  <c r="AA57"/>
  <c r="AB57" s="1"/>
  <c r="AA56"/>
  <c r="AA55"/>
  <c r="AA51"/>
  <c r="AC51" s="1"/>
  <c r="AA49"/>
  <c r="AC49" s="1"/>
  <c r="AA48"/>
  <c r="AB48" s="1"/>
  <c r="AC47"/>
  <c r="AB47"/>
  <c r="AC52" i="21"/>
  <c r="AE52" s="1"/>
  <c r="AB48"/>
  <c r="AA43" i="32"/>
  <c r="AC43" s="1"/>
  <c r="AA45"/>
  <c r="AA42"/>
  <c r="AC42" s="1"/>
  <c r="AA36"/>
  <c r="AC36" s="1"/>
  <c r="AC33"/>
  <c r="AA32"/>
  <c r="AA29"/>
  <c r="AA28"/>
  <c r="AC28" s="1"/>
  <c r="AA25"/>
  <c r="AC25" s="1"/>
  <c r="AA24"/>
  <c r="AA34" i="31"/>
  <c r="AC34" s="1"/>
  <c r="AC44"/>
  <c r="AB44"/>
  <c r="AA42"/>
  <c r="AC42" s="1"/>
  <c r="AC40"/>
  <c r="AB40"/>
  <c r="AC36"/>
  <c r="AB36"/>
  <c r="AC32"/>
  <c r="AB32"/>
  <c r="AA30"/>
  <c r="AC30" s="1"/>
  <c r="AC28"/>
  <c r="AB28"/>
  <c r="AA26"/>
  <c r="AC26" s="1"/>
  <c r="AA42" i="30"/>
  <c r="AB42" s="1"/>
  <c r="AA40"/>
  <c r="AC40" s="1"/>
  <c r="AC37"/>
  <c r="AA44"/>
  <c r="AC44" s="1"/>
  <c r="AC43"/>
  <c r="AA36"/>
  <c r="AC36" s="1"/>
  <c r="AA32"/>
  <c r="AC32" s="1"/>
  <c r="AA34"/>
  <c r="AC34" s="1"/>
  <c r="AA38"/>
  <c r="AC38" s="1"/>
  <c r="AA25"/>
  <c r="AB25" s="1"/>
  <c r="AC45"/>
  <c r="AC27"/>
  <c r="AA41" i="29"/>
  <c r="AA39"/>
  <c r="AB39" s="1"/>
  <c r="AA37"/>
  <c r="AB37" s="1"/>
  <c r="AA33"/>
  <c r="AC33" s="1"/>
  <c r="AA31"/>
  <c r="AB31" s="1"/>
  <c r="AA42" i="28"/>
  <c r="AA40"/>
  <c r="AA34"/>
  <c r="AC31"/>
  <c r="AA30"/>
  <c r="AC30" s="1"/>
  <c r="AA26"/>
  <c r="AB26" s="1"/>
  <c r="AC44"/>
  <c r="AC38"/>
  <c r="AA42" i="27"/>
  <c r="AC42" s="1"/>
  <c r="AB39"/>
  <c r="AA38"/>
  <c r="AC38" s="1"/>
  <c r="AB37"/>
  <c r="AC37"/>
  <c r="AA36"/>
  <c r="AC36" s="1"/>
  <c r="AA34"/>
  <c r="AC34" s="1"/>
  <c r="AA30"/>
  <c r="AC30" s="1"/>
  <c r="AC29"/>
  <c r="AB29"/>
  <c r="AA27"/>
  <c r="AB27" s="1"/>
  <c r="AA26"/>
  <c r="AC26" s="1"/>
  <c r="AA24"/>
  <c r="AC24" s="1"/>
  <c r="AC25"/>
  <c r="AC13"/>
  <c r="AC25" i="25"/>
  <c r="AB25"/>
  <c r="AA36"/>
  <c r="AA42"/>
  <c r="AC33"/>
  <c r="AB33"/>
  <c r="AC34"/>
  <c r="AB34"/>
  <c r="AA26"/>
  <c r="AA41"/>
  <c r="AC41" s="1"/>
  <c r="AA43" i="24"/>
  <c r="AA27"/>
  <c r="AA31"/>
  <c r="AA35"/>
  <c r="AA45"/>
  <c r="AA37"/>
  <c r="AA25"/>
  <c r="AC25" s="1"/>
  <c r="AA33"/>
  <c r="AC33" s="1"/>
  <c r="AA41"/>
  <c r="AA29"/>
  <c r="AC29" s="1"/>
  <c r="AB38" i="23"/>
  <c r="AC38"/>
  <c r="AA29"/>
  <c r="AC29" s="1"/>
  <c r="AA27"/>
  <c r="AC27" s="1"/>
  <c r="AA31"/>
  <c r="AC31" s="1"/>
  <c r="AA39"/>
  <c r="AC39" s="1"/>
  <c r="AA33"/>
  <c r="AC33" s="1"/>
  <c r="AA35"/>
  <c r="AC35" s="1"/>
  <c r="AA25"/>
  <c r="AC25" s="1"/>
  <c r="AA43"/>
  <c r="AC43" s="1"/>
  <c r="AB26" i="32"/>
  <c r="AC26"/>
  <c r="AC52"/>
  <c r="AB50"/>
  <c r="AC44"/>
  <c r="AB44"/>
  <c r="AB74"/>
  <c r="AC74"/>
  <c r="AB56"/>
  <c r="AB8"/>
  <c r="AC8"/>
  <c r="AC54"/>
  <c r="AC68"/>
  <c r="AB68"/>
  <c r="AC48"/>
  <c r="AB48"/>
  <c r="AB25"/>
  <c r="AC9"/>
  <c r="AB9"/>
  <c r="AB76"/>
  <c r="AC76"/>
  <c r="AC35"/>
  <c r="AB35"/>
  <c r="AC50" i="30"/>
  <c r="AB50"/>
  <c r="AC46"/>
  <c r="AB46"/>
  <c r="AC42"/>
  <c r="AC30"/>
  <c r="AB30"/>
  <c r="AB35"/>
  <c r="AC35"/>
  <c r="AC77"/>
  <c r="AB77"/>
  <c r="AC73"/>
  <c r="AB73"/>
  <c r="AC69"/>
  <c r="AB69"/>
  <c r="AC65"/>
  <c r="AB65"/>
  <c r="AC15"/>
  <c r="AB15"/>
  <c r="AC11"/>
  <c r="AB11"/>
  <c r="AC61"/>
  <c r="AB61"/>
  <c r="AB17"/>
  <c r="AC17"/>
  <c r="AC49"/>
  <c r="AB41"/>
  <c r="AC41"/>
  <c r="AC76"/>
  <c r="AB76"/>
  <c r="AB47"/>
  <c r="AC47"/>
  <c r="AB31"/>
  <c r="AC31"/>
  <c r="AB51"/>
  <c r="AC51"/>
  <c r="AB33"/>
  <c r="AC33"/>
  <c r="AB39"/>
  <c r="AC39"/>
  <c r="AC75"/>
  <c r="AB75"/>
  <c r="AC71"/>
  <c r="AB71"/>
  <c r="AC67"/>
  <c r="AB67"/>
  <c r="AC63"/>
  <c r="AB63"/>
  <c r="AC13"/>
  <c r="AB13"/>
  <c r="AC9"/>
  <c r="AB9"/>
  <c r="AB28" i="28"/>
  <c r="AC28"/>
  <c r="AC27"/>
  <c r="AB27"/>
  <c r="AB19"/>
  <c r="AC19"/>
  <c r="AB20"/>
  <c r="AC20"/>
  <c r="AB16"/>
  <c r="AC16"/>
  <c r="AC9"/>
  <c r="AB9"/>
  <c r="AC15"/>
  <c r="AB15"/>
  <c r="AC24"/>
  <c r="AB24"/>
  <c r="AC68"/>
  <c r="AB68"/>
  <c r="AB23"/>
  <c r="AC23"/>
  <c r="AC12"/>
  <c r="AB12"/>
  <c r="AB10"/>
  <c r="AC35" i="29"/>
  <c r="AB35"/>
  <c r="AC29"/>
  <c r="AB29"/>
  <c r="AC21"/>
  <c r="AB21"/>
  <c r="AC13"/>
  <c r="AB13"/>
  <c r="AC53"/>
  <c r="AC45"/>
  <c r="AB45"/>
  <c r="AB33"/>
  <c r="AC77"/>
  <c r="AB77"/>
  <c r="AC73"/>
  <c r="AB73"/>
  <c r="AC69"/>
  <c r="AB69"/>
  <c r="AC65"/>
  <c r="AB65"/>
  <c r="AC61"/>
  <c r="AB61"/>
  <c r="AC55"/>
  <c r="AB55"/>
  <c r="AC47"/>
  <c r="AB47"/>
  <c r="AC25"/>
  <c r="AB25"/>
  <c r="AC9"/>
  <c r="AB9"/>
  <c r="AC31"/>
  <c r="AC41"/>
  <c r="AB41"/>
  <c r="AC17"/>
  <c r="AB17"/>
  <c r="AC75"/>
  <c r="AB75"/>
  <c r="AC71"/>
  <c r="AB71"/>
  <c r="AC67"/>
  <c r="AB67"/>
  <c r="AC63"/>
  <c r="AB63"/>
  <c r="AC51"/>
  <c r="AB51"/>
  <c r="AC68"/>
  <c r="AB68"/>
  <c r="AC57"/>
  <c r="AB57"/>
  <c r="AC15"/>
  <c r="AB15"/>
  <c r="AC23"/>
  <c r="AB23"/>
  <c r="AC77" i="27"/>
  <c r="AB77"/>
  <c r="AC73"/>
  <c r="AB73"/>
  <c r="AC69"/>
  <c r="AB69"/>
  <c r="AC65"/>
  <c r="AB65"/>
  <c r="AC61"/>
  <c r="AB61"/>
  <c r="AC53"/>
  <c r="AB53"/>
  <c r="AC48"/>
  <c r="AB48"/>
  <c r="AC27"/>
  <c r="AC11"/>
  <c r="AB11"/>
  <c r="AC58"/>
  <c r="AB58"/>
  <c r="AC66"/>
  <c r="AB66"/>
  <c r="AC74"/>
  <c r="AB74"/>
  <c r="AC64"/>
  <c r="AB64"/>
  <c r="AC46"/>
  <c r="AB46"/>
  <c r="AC33"/>
  <c r="AB33"/>
  <c r="AB17"/>
  <c r="AC17"/>
  <c r="AC54"/>
  <c r="AB54"/>
  <c r="AC75"/>
  <c r="AB75"/>
  <c r="AC71"/>
  <c r="AB71"/>
  <c r="AC67"/>
  <c r="AB67"/>
  <c r="AC63"/>
  <c r="AB63"/>
  <c r="AC59"/>
  <c r="AB59"/>
  <c r="AB55"/>
  <c r="AC62"/>
  <c r="AB62"/>
  <c r="AC43"/>
  <c r="AB43"/>
  <c r="AB15"/>
  <c r="AC15"/>
  <c r="AC50"/>
  <c r="AB50"/>
  <c r="AC68"/>
  <c r="AB68"/>
  <c r="AC9"/>
  <c r="AB22" i="24"/>
  <c r="AC40" i="25"/>
  <c r="AB40"/>
  <c r="AB44"/>
  <c r="AC44"/>
  <c r="AC75"/>
  <c r="AB75"/>
  <c r="AC71"/>
  <c r="AB71"/>
  <c r="AC67"/>
  <c r="AB67"/>
  <c r="AC63"/>
  <c r="AB63"/>
  <c r="AC59"/>
  <c r="AB59"/>
  <c r="AB55"/>
  <c r="AB52"/>
  <c r="AC8"/>
  <c r="AB8"/>
  <c r="AC10"/>
  <c r="AB10"/>
  <c r="AC36"/>
  <c r="AB36"/>
  <c r="AC14"/>
  <c r="AB14"/>
  <c r="AC20"/>
  <c r="AB20"/>
  <c r="AC77"/>
  <c r="AB77"/>
  <c r="AC73"/>
  <c r="AB73"/>
  <c r="AC69"/>
  <c r="AB69"/>
  <c r="AC65"/>
  <c r="AB65"/>
  <c r="AC61"/>
  <c r="AB61"/>
  <c r="AB57"/>
  <c r="AC53"/>
  <c r="AB53"/>
  <c r="AC12"/>
  <c r="AB12"/>
  <c r="AC67" i="24"/>
  <c r="AB67"/>
  <c r="AC77"/>
  <c r="AB77"/>
  <c r="AC73"/>
  <c r="AB73"/>
  <c r="AC69"/>
  <c r="AB69"/>
  <c r="AC65"/>
  <c r="AB65"/>
  <c r="AC61"/>
  <c r="AB61"/>
  <c r="AC47"/>
  <c r="AB47"/>
  <c r="AC39"/>
  <c r="AB39"/>
  <c r="AC31"/>
  <c r="AB31"/>
  <c r="AC49"/>
  <c r="AC41"/>
  <c r="AB41"/>
  <c r="AC16"/>
  <c r="AB16"/>
  <c r="AC53"/>
  <c r="AC72"/>
  <c r="AB72"/>
  <c r="AC60"/>
  <c r="AB60"/>
  <c r="AC71"/>
  <c r="AB71"/>
  <c r="AC63"/>
  <c r="AB63"/>
  <c r="AC54"/>
  <c r="AB54"/>
  <c r="AC43"/>
  <c r="AB43"/>
  <c r="AC35"/>
  <c r="AB35"/>
  <c r="AC27"/>
  <c r="AB27"/>
  <c r="AC45"/>
  <c r="AB45"/>
  <c r="AC37"/>
  <c r="AB37"/>
  <c r="AC58"/>
  <c r="AB58"/>
  <c r="AC75"/>
  <c r="AB75"/>
  <c r="AC30"/>
  <c r="AB30"/>
  <c r="AC20"/>
  <c r="AB20"/>
  <c r="AB18" i="23"/>
  <c r="AC18"/>
  <c r="AC12"/>
  <c r="AB12"/>
  <c r="AB10"/>
  <c r="AC73"/>
  <c r="AB73"/>
  <c r="AC61"/>
  <c r="AB61"/>
  <c r="AC76"/>
  <c r="AB76"/>
  <c r="AC64"/>
  <c r="AB64"/>
  <c r="AC48"/>
  <c r="AC24"/>
  <c r="AB24"/>
  <c r="AC16"/>
  <c r="AB16"/>
  <c r="AC75"/>
  <c r="AB75"/>
  <c r="AC71"/>
  <c r="AB71"/>
  <c r="AC67"/>
  <c r="AB67"/>
  <c r="AC63"/>
  <c r="AB63"/>
  <c r="AC59"/>
  <c r="AB59"/>
  <c r="AC55"/>
  <c r="AB55"/>
  <c r="AB36"/>
  <c r="AC36"/>
  <c r="AC26"/>
  <c r="AB26"/>
  <c r="AC34"/>
  <c r="AB34"/>
  <c r="AC30"/>
  <c r="AB30"/>
  <c r="AB50"/>
  <c r="AC50"/>
  <c r="AC58"/>
  <c r="AB58"/>
  <c r="AC77"/>
  <c r="AB77"/>
  <c r="AC69"/>
  <c r="AB69"/>
  <c r="AC65"/>
  <c r="AB65"/>
  <c r="AC57"/>
  <c r="AB53"/>
  <c r="AC74"/>
  <c r="AB74"/>
  <c r="AB28"/>
  <c r="AC28"/>
  <c r="AC46"/>
  <c r="AB46"/>
  <c r="AA57" i="41"/>
  <c r="AB57" s="1"/>
  <c r="AA51"/>
  <c r="AB51" s="1"/>
  <c r="AC44" i="43"/>
  <c r="AB44"/>
  <c r="AA29" i="41"/>
  <c r="AC29" s="1"/>
  <c r="AA54" i="44"/>
  <c r="AA53"/>
  <c r="AC53" s="1"/>
  <c r="AA51"/>
  <c r="AC51" s="1"/>
  <c r="AA47"/>
  <c r="AB47" s="1"/>
  <c r="AA44"/>
  <c r="AC44" s="1"/>
  <c r="AA41"/>
  <c r="AB41" s="1"/>
  <c r="AA33"/>
  <c r="AC33" s="1"/>
  <c r="AA30"/>
  <c r="AC30" s="1"/>
  <c r="AA28"/>
  <c r="AC28" s="1"/>
  <c r="AA26"/>
  <c r="AC26" s="1"/>
  <c r="AA24"/>
  <c r="AC24" s="1"/>
  <c r="AA57" i="43"/>
  <c r="AC57" s="1"/>
  <c r="AC56"/>
  <c r="AB56"/>
  <c r="AA55"/>
  <c r="AC55" s="1"/>
  <c r="AA53"/>
  <c r="AC53" s="1"/>
  <c r="AA47"/>
  <c r="AC46"/>
  <c r="AB46"/>
  <c r="AA45" i="42"/>
  <c r="AA38"/>
  <c r="AC38" s="1"/>
  <c r="AC35"/>
  <c r="AB35"/>
  <c r="AC34"/>
  <c r="AB34"/>
  <c r="AA29"/>
  <c r="AA27"/>
  <c r="AC27" s="1"/>
  <c r="AB28" i="41"/>
  <c r="AB8"/>
  <c r="AC18"/>
  <c r="AB18"/>
  <c r="AC12" i="40"/>
  <c r="AE12" s="1"/>
  <c r="AB12"/>
  <c r="AC75" i="44"/>
  <c r="AB75"/>
  <c r="AC71"/>
  <c r="AB71"/>
  <c r="AC67"/>
  <c r="AB67"/>
  <c r="AC63"/>
  <c r="AB63"/>
  <c r="AC76"/>
  <c r="AB76"/>
  <c r="AC32"/>
  <c r="AB32"/>
  <c r="AC23"/>
  <c r="AB23"/>
  <c r="AC38"/>
  <c r="AB38"/>
  <c r="AC9"/>
  <c r="AB9"/>
  <c r="AB51"/>
  <c r="AC49"/>
  <c r="AB49"/>
  <c r="AC47"/>
  <c r="AC45"/>
  <c r="AB45"/>
  <c r="AC21"/>
  <c r="AB21"/>
  <c r="AC15"/>
  <c r="AB15"/>
  <c r="AC46"/>
  <c r="AB46"/>
  <c r="AC25"/>
  <c r="AB25"/>
  <c r="AC77"/>
  <c r="AB77"/>
  <c r="AC73"/>
  <c r="AB73"/>
  <c r="AC69"/>
  <c r="AB69"/>
  <c r="AC65"/>
  <c r="AB65"/>
  <c r="AB61"/>
  <c r="AC61"/>
  <c r="AB44"/>
  <c r="AB36"/>
  <c r="AC36"/>
  <c r="AC35"/>
  <c r="AB35"/>
  <c r="AC50"/>
  <c r="AB50"/>
  <c r="AC11"/>
  <c r="AB11"/>
  <c r="AC40"/>
  <c r="AB40"/>
  <c r="AC29"/>
  <c r="AB29"/>
  <c r="AC13"/>
  <c r="AB13"/>
  <c r="AC31"/>
  <c r="AB31"/>
  <c r="AC19"/>
  <c r="AB19"/>
  <c r="AC52"/>
  <c r="AB52"/>
  <c r="AC48"/>
  <c r="AB48"/>
  <c r="AC58" i="43"/>
  <c r="AB58"/>
  <c r="AC20"/>
  <c r="AB20"/>
  <c r="AC75"/>
  <c r="AB75"/>
  <c r="AC71"/>
  <c r="AB71"/>
  <c r="AC67"/>
  <c r="AB67"/>
  <c r="AC63"/>
  <c r="AB63"/>
  <c r="AC59"/>
  <c r="AB59"/>
  <c r="AB55"/>
  <c r="AB48"/>
  <c r="AC48"/>
  <c r="AC34"/>
  <c r="AB34"/>
  <c r="AC26"/>
  <c r="AB26"/>
  <c r="AC9"/>
  <c r="AB9"/>
  <c r="AC62"/>
  <c r="AB62"/>
  <c r="AC68"/>
  <c r="AB68"/>
  <c r="AC42"/>
  <c r="AB42"/>
  <c r="AC32"/>
  <c r="AB32"/>
  <c r="AB24"/>
  <c r="AC24"/>
  <c r="AB16"/>
  <c r="AC16"/>
  <c r="AC50"/>
  <c r="AB50"/>
  <c r="AC77"/>
  <c r="AB77"/>
  <c r="AC73"/>
  <c r="AB73"/>
  <c r="AC69"/>
  <c r="AB69"/>
  <c r="AC65"/>
  <c r="AB65"/>
  <c r="AC61"/>
  <c r="AB61"/>
  <c r="AB57"/>
  <c r="AC74"/>
  <c r="AB74"/>
  <c r="AC22"/>
  <c r="AB22"/>
  <c r="AC36"/>
  <c r="AB36"/>
  <c r="AC13"/>
  <c r="AB13"/>
  <c r="AC52"/>
  <c r="AB52"/>
  <c r="AC40" i="42"/>
  <c r="AB40"/>
  <c r="AB52"/>
  <c r="AC52"/>
  <c r="AB31"/>
  <c r="AC31"/>
  <c r="AB15"/>
  <c r="AC15"/>
  <c r="AC25"/>
  <c r="AB25"/>
  <c r="AC75"/>
  <c r="AB75"/>
  <c r="AC71"/>
  <c r="AB71"/>
  <c r="AC67"/>
  <c r="AB67"/>
  <c r="AC63"/>
  <c r="AB63"/>
  <c r="AC59"/>
  <c r="AB59"/>
  <c r="AC55"/>
  <c r="AB55"/>
  <c r="AC64"/>
  <c r="AB64"/>
  <c r="AC50"/>
  <c r="AB50"/>
  <c r="AC29"/>
  <c r="AB29"/>
  <c r="AC58"/>
  <c r="AB58"/>
  <c r="AC46"/>
  <c r="AB46"/>
  <c r="AC44"/>
  <c r="AB44"/>
  <c r="AC43"/>
  <c r="AB43"/>
  <c r="AC21"/>
  <c r="AB21"/>
  <c r="AC11"/>
  <c r="AB11"/>
  <c r="AC66"/>
  <c r="AB66"/>
  <c r="AC77"/>
  <c r="AB77"/>
  <c r="AC73"/>
  <c r="AB73"/>
  <c r="AC69"/>
  <c r="AB69"/>
  <c r="AC65"/>
  <c r="AB65"/>
  <c r="AC61"/>
  <c r="AB61"/>
  <c r="AC57"/>
  <c r="AB57"/>
  <c r="AC72"/>
  <c r="AB72"/>
  <c r="AC56"/>
  <c r="AB56"/>
  <c r="AC37"/>
  <c r="AB37"/>
  <c r="AC39"/>
  <c r="AB39"/>
  <c r="AB74" i="41"/>
  <c r="AB66"/>
  <c r="AB34"/>
  <c r="AB10"/>
  <c r="AC51"/>
  <c r="AB53"/>
  <c r="AC53"/>
  <c r="AC77"/>
  <c r="AB77"/>
  <c r="AC73"/>
  <c r="AB73"/>
  <c r="AC69"/>
  <c r="AB69"/>
  <c r="AC65"/>
  <c r="AB65"/>
  <c r="AC57"/>
  <c r="AB49"/>
  <c r="AC49"/>
  <c r="AB14"/>
  <c r="AC14"/>
  <c r="AB47"/>
  <c r="AC47"/>
  <c r="AB35"/>
  <c r="AC35"/>
  <c r="AB32"/>
  <c r="AC32"/>
  <c r="AC50"/>
  <c r="AB50"/>
  <c r="AC39"/>
  <c r="AB39"/>
  <c r="AB58"/>
  <c r="AC58"/>
  <c r="AC55"/>
  <c r="AB55"/>
  <c r="AC37"/>
  <c r="AB37"/>
  <c r="AC75"/>
  <c r="AB75"/>
  <c r="AC71"/>
  <c r="AB71"/>
  <c r="AC67"/>
  <c r="AB67"/>
  <c r="AC63"/>
  <c r="AB63"/>
  <c r="AC43"/>
  <c r="AB43"/>
  <c r="AC21" i="40"/>
  <c r="AE21" s="1"/>
  <c r="AB21"/>
  <c r="AC13"/>
  <c r="AE13" s="1"/>
  <c r="AB13"/>
  <c r="AB72"/>
  <c r="AC72"/>
  <c r="AE72" s="1"/>
  <c r="AC22"/>
  <c r="AE22" s="1"/>
  <c r="AB22"/>
  <c r="AC58"/>
  <c r="AE58" s="1"/>
  <c r="AB58"/>
  <c r="AC56"/>
  <c r="AE56" s="1"/>
  <c r="AB56"/>
  <c r="AB74"/>
  <c r="AC74"/>
  <c r="AE74" s="1"/>
  <c r="AB70"/>
  <c r="AC70"/>
  <c r="AE70" s="1"/>
  <c r="AC17"/>
  <c r="AE17" s="1"/>
  <c r="AB17"/>
  <c r="AC32"/>
  <c r="AE32" s="1"/>
  <c r="AB32"/>
  <c r="AB66"/>
  <c r="AC66"/>
  <c r="AE66" s="1"/>
  <c r="AC63"/>
  <c r="AE63" s="1"/>
  <c r="AB63"/>
  <c r="AC61"/>
  <c r="AE61" s="1"/>
  <c r="AB61"/>
  <c r="AC59"/>
  <c r="AE59" s="1"/>
  <c r="AB59"/>
  <c r="AC57"/>
  <c r="AE57" s="1"/>
  <c r="AB57"/>
  <c r="AC55"/>
  <c r="AE55" s="1"/>
  <c r="AB55"/>
  <c r="AC26"/>
  <c r="AE26" s="1"/>
  <c r="AB26"/>
  <c r="AC64"/>
  <c r="AE64" s="1"/>
  <c r="AB64"/>
  <c r="AC62"/>
  <c r="AE62" s="1"/>
  <c r="AB62"/>
  <c r="AB76"/>
  <c r="AC76"/>
  <c r="AE76" s="1"/>
  <c r="AC54"/>
  <c r="AE54" s="1"/>
  <c r="AB54"/>
  <c r="AA36" i="35"/>
  <c r="AC36" s="1"/>
  <c r="AA24"/>
  <c r="AB29" i="37"/>
  <c r="AC12" i="38"/>
  <c r="AB12"/>
  <c r="AC50"/>
  <c r="AA55" i="37"/>
  <c r="AB55" s="1"/>
  <c r="AA53"/>
  <c r="AA48"/>
  <c r="AA57"/>
  <c r="AB57" s="1"/>
  <c r="AA54"/>
  <c r="AA51"/>
  <c r="AC51" s="1"/>
  <c r="AA50"/>
  <c r="AC50" s="1"/>
  <c r="AA49"/>
  <c r="AA46"/>
  <c r="AC46" s="1"/>
  <c r="AA47" i="36"/>
  <c r="AC47" s="1"/>
  <c r="AA57"/>
  <c r="AC57" s="1"/>
  <c r="AA56"/>
  <c r="AC56" s="1"/>
  <c r="AA55"/>
  <c r="AB55" s="1"/>
  <c r="AA54"/>
  <c r="AC54" s="1"/>
  <c r="AA53"/>
  <c r="AC53" s="1"/>
  <c r="AC52"/>
  <c r="AB52"/>
  <c r="AA51"/>
  <c r="AC51" s="1"/>
  <c r="AA50"/>
  <c r="AC50" s="1"/>
  <c r="AA49"/>
  <c r="AC49" s="1"/>
  <c r="AA56" i="35"/>
  <c r="AC56" s="1"/>
  <c r="AA55"/>
  <c r="AA52"/>
  <c r="AC52" s="1"/>
  <c r="AA51"/>
  <c r="AA50"/>
  <c r="AA49"/>
  <c r="AB57" i="34"/>
  <c r="AA55"/>
  <c r="AB55" s="1"/>
  <c r="AA54"/>
  <c r="AC54" s="1"/>
  <c r="AA53"/>
  <c r="AA51"/>
  <c r="AA50"/>
  <c r="AC49"/>
  <c r="AB49"/>
  <c r="AA48"/>
  <c r="AC47"/>
  <c r="AB47"/>
  <c r="AA44" i="37"/>
  <c r="AC44" s="1"/>
  <c r="AA42"/>
  <c r="AC42" s="1"/>
  <c r="AB41"/>
  <c r="AA40"/>
  <c r="AC40" s="1"/>
  <c r="AA38"/>
  <c r="AC38" s="1"/>
  <c r="AC37"/>
  <c r="AB37"/>
  <c r="AA36"/>
  <c r="AC36" s="1"/>
  <c r="AA34"/>
  <c r="AC34" s="1"/>
  <c r="AA31"/>
  <c r="AB31" s="1"/>
  <c r="AA30"/>
  <c r="AC30" s="1"/>
  <c r="AA28"/>
  <c r="AC28" s="1"/>
  <c r="AA26"/>
  <c r="AC26" s="1"/>
  <c r="AA24"/>
  <c r="AC24" s="1"/>
  <c r="AB35"/>
  <c r="AC26" i="36"/>
  <c r="AB24"/>
  <c r="AB38" i="35"/>
  <c r="AB20"/>
  <c r="AC66" i="38"/>
  <c r="AB66"/>
  <c r="AC8"/>
  <c r="AB8"/>
  <c r="AC20"/>
  <c r="AB20"/>
  <c r="AC77"/>
  <c r="AB77"/>
  <c r="AC73"/>
  <c r="AB73"/>
  <c r="AC69"/>
  <c r="AB69"/>
  <c r="AC65"/>
  <c r="AB65"/>
  <c r="AC61"/>
  <c r="AB61"/>
  <c r="AC57"/>
  <c r="AB57"/>
  <c r="AC53"/>
  <c r="AB53"/>
  <c r="AC47"/>
  <c r="AB47"/>
  <c r="AC25"/>
  <c r="AB25"/>
  <c r="AC58"/>
  <c r="AB58"/>
  <c r="AC76"/>
  <c r="AB76"/>
  <c r="AB52"/>
  <c r="AC52"/>
  <c r="AC75"/>
  <c r="AB75"/>
  <c r="AC71"/>
  <c r="AB71"/>
  <c r="AC67"/>
  <c r="AB67"/>
  <c r="AC63"/>
  <c r="AB63"/>
  <c r="AC59"/>
  <c r="AB59"/>
  <c r="AC55"/>
  <c r="AB55"/>
  <c r="AC27"/>
  <c r="AB27"/>
  <c r="AC24"/>
  <c r="AB24"/>
  <c r="AC51"/>
  <c r="AB51"/>
  <c r="AC29"/>
  <c r="AB29"/>
  <c r="AC74"/>
  <c r="AB74"/>
  <c r="AC16"/>
  <c r="AB16"/>
  <c r="AC75" i="37"/>
  <c r="AB75"/>
  <c r="AC71"/>
  <c r="AB71"/>
  <c r="AC67"/>
  <c r="AB67"/>
  <c r="AC63"/>
  <c r="AB63"/>
  <c r="AC59"/>
  <c r="AB59"/>
  <c r="AC55"/>
  <c r="AB33"/>
  <c r="AC33"/>
  <c r="AC62"/>
  <c r="AB62"/>
  <c r="AC74"/>
  <c r="AB74"/>
  <c r="AC72"/>
  <c r="AB72"/>
  <c r="AC77"/>
  <c r="AB77"/>
  <c r="AC73"/>
  <c r="AB73"/>
  <c r="AC69"/>
  <c r="AB69"/>
  <c r="AC65"/>
  <c r="AB65"/>
  <c r="AC61"/>
  <c r="AB61"/>
  <c r="AC57"/>
  <c r="AC53"/>
  <c r="AB53"/>
  <c r="AB17"/>
  <c r="AC17"/>
  <c r="AC64"/>
  <c r="AB64"/>
  <c r="AC70"/>
  <c r="AB70"/>
  <c r="AC58"/>
  <c r="AB58"/>
  <c r="AC48"/>
  <c r="AB48"/>
  <c r="AB15"/>
  <c r="AC15"/>
  <c r="AB50"/>
  <c r="AC58" i="36"/>
  <c r="AC64"/>
  <c r="AB64"/>
  <c r="AB48"/>
  <c r="AC48"/>
  <c r="AB32"/>
  <c r="AC32"/>
  <c r="AC77"/>
  <c r="AB77"/>
  <c r="AC73"/>
  <c r="AB73"/>
  <c r="AC69"/>
  <c r="AB69"/>
  <c r="AC65"/>
  <c r="AB65"/>
  <c r="AC61"/>
  <c r="AB61"/>
  <c r="AB38"/>
  <c r="AC38"/>
  <c r="AB44"/>
  <c r="AC44"/>
  <c r="AC9"/>
  <c r="AB9"/>
  <c r="AC15"/>
  <c r="AB15"/>
  <c r="AC17"/>
  <c r="AB17"/>
  <c r="AC75"/>
  <c r="AB75"/>
  <c r="AC71"/>
  <c r="AB71"/>
  <c r="AC67"/>
  <c r="AB67"/>
  <c r="AC63"/>
  <c r="AB63"/>
  <c r="AC68"/>
  <c r="AB68"/>
  <c r="AC28" i="35"/>
  <c r="AB62"/>
  <c r="AC74"/>
  <c r="AB74"/>
  <c r="AC58"/>
  <c r="AB58"/>
  <c r="AC12"/>
  <c r="AB12"/>
  <c r="AB15"/>
  <c r="AC15"/>
  <c r="AC76"/>
  <c r="AB76"/>
  <c r="AC60"/>
  <c r="AB60"/>
  <c r="AC73"/>
  <c r="AB73"/>
  <c r="AB40"/>
  <c r="AC40"/>
  <c r="AC75"/>
  <c r="AB75"/>
  <c r="AC45"/>
  <c r="AB45"/>
  <c r="AC70"/>
  <c r="AB70"/>
  <c r="AC13"/>
  <c r="AB13"/>
  <c r="AC71"/>
  <c r="AB71"/>
  <c r="AC24"/>
  <c r="AB24"/>
  <c r="AC9"/>
  <c r="AB9"/>
  <c r="AB44"/>
  <c r="AC44"/>
  <c r="AC69"/>
  <c r="AB69"/>
  <c r="AC57"/>
  <c r="AB57"/>
  <c r="AB53"/>
  <c r="AC53"/>
  <c r="AC77"/>
  <c r="AB77"/>
  <c r="AC72"/>
  <c r="AB72"/>
  <c r="AC64"/>
  <c r="AB64"/>
  <c r="AC65"/>
  <c r="AB65"/>
  <c r="AC30"/>
  <c r="AB30"/>
  <c r="AC63"/>
  <c r="AB63"/>
  <c r="AB66"/>
  <c r="AA46" i="34"/>
  <c r="AC75"/>
  <c r="AB75"/>
  <c r="AC71"/>
  <c r="AB71"/>
  <c r="AC67"/>
  <c r="AB67"/>
  <c r="AC63"/>
  <c r="AB63"/>
  <c r="AC59"/>
  <c r="AB59"/>
  <c r="AC55"/>
  <c r="AC77"/>
  <c r="AB77"/>
  <c r="AC73"/>
  <c r="AB73"/>
  <c r="AC69"/>
  <c r="AB69"/>
  <c r="AC65"/>
  <c r="AB65"/>
  <c r="AC76"/>
  <c r="AB76"/>
  <c r="AB58"/>
  <c r="AB31" i="52"/>
  <c r="AC50"/>
  <c r="AB50"/>
  <c r="AC66" i="51"/>
  <c r="AC52"/>
  <c r="AC14"/>
  <c r="AB62" i="49"/>
  <c r="AB72"/>
  <c r="AB18"/>
  <c r="AB10"/>
  <c r="AB45" i="48"/>
  <c r="AB46" i="47"/>
  <c r="AB35" i="66"/>
  <c r="AB39"/>
  <c r="AC41" i="44"/>
  <c r="AB70"/>
  <c r="AB72"/>
  <c r="AB74"/>
  <c r="AB60"/>
  <c r="AB54"/>
  <c r="AC54"/>
  <c r="AC39" i="43"/>
  <c r="AB39"/>
  <c r="AC41"/>
  <c r="AB41"/>
  <c r="AB43"/>
  <c r="AB14" i="42"/>
  <c r="AC45" i="41"/>
  <c r="AB64"/>
  <c r="AB76" i="39"/>
  <c r="AB11"/>
  <c r="AB19" i="38"/>
  <c r="AB23"/>
  <c r="AB25" i="37"/>
  <c r="AB56"/>
  <c r="AC11"/>
  <c r="AC19"/>
  <c r="AB56" i="36"/>
  <c r="AC32" i="35"/>
  <c r="AB34"/>
  <c r="AC42"/>
  <c r="AC22"/>
  <c r="AC26"/>
  <c r="AB68"/>
  <c r="AB36"/>
  <c r="AC38" i="32"/>
  <c r="AC64"/>
  <c r="AB23" i="30"/>
  <c r="AB20" i="29"/>
  <c r="AB74"/>
  <c r="AB36" i="28"/>
  <c r="AC62"/>
  <c r="AB41" i="25"/>
  <c r="AB18"/>
  <c r="AB22"/>
  <c r="AB10" i="24"/>
  <c r="AB52"/>
  <c r="AB14"/>
  <c r="AB49" i="23"/>
  <c r="AB8"/>
  <c r="AB66"/>
  <c r="AB72"/>
  <c r="AB34" i="55"/>
  <c r="AC17" i="56"/>
  <c r="AB31"/>
  <c r="AC31"/>
  <c r="AB19"/>
  <c r="AC19"/>
  <c r="AB29"/>
  <c r="AC29"/>
  <c r="AB21"/>
  <c r="AC21"/>
  <c r="AB23"/>
  <c r="AC23"/>
  <c r="AB60" i="57"/>
  <c r="AB33"/>
  <c r="AB76"/>
  <c r="AB72"/>
  <c r="AB74"/>
  <c r="AB51"/>
  <c r="AC46"/>
  <c r="AB46"/>
  <c r="AB31"/>
  <c r="AC31"/>
  <c r="AB39"/>
  <c r="AC39"/>
  <c r="AB23"/>
  <c r="AC23"/>
  <c r="AB58" i="63"/>
  <c r="AB45"/>
  <c r="AB25" i="67"/>
  <c r="AB27" i="40"/>
  <c r="AC27"/>
  <c r="AE27" s="1"/>
  <c r="AB8"/>
  <c r="AB68" i="44"/>
  <c r="AB43"/>
  <c r="AB58"/>
  <c r="AB56"/>
  <c r="AB33"/>
  <c r="AB64"/>
  <c r="AB77" i="67"/>
  <c r="AB72"/>
  <c r="AB64"/>
  <c r="AB65"/>
  <c r="AB56"/>
  <c r="AB74"/>
  <c r="AB70"/>
  <c r="AB66"/>
  <c r="AB62"/>
  <c r="AB58"/>
  <c r="AB75"/>
  <c r="AB67"/>
  <c r="AB30"/>
  <c r="AB32"/>
  <c r="AB68"/>
  <c r="AB60"/>
  <c r="AB54"/>
  <c r="AB76"/>
  <c r="AB71"/>
  <c r="AB63"/>
  <c r="AB57"/>
  <c r="AB69"/>
  <c r="AB61"/>
  <c r="AB59"/>
  <c r="AB55"/>
  <c r="AB73"/>
  <c r="AB47" i="63"/>
  <c r="AB49"/>
  <c r="AB53"/>
  <c r="AB38" i="57"/>
  <c r="AB47"/>
  <c r="AB30"/>
  <c r="AB32"/>
  <c r="AB16"/>
  <c r="AB45"/>
  <c r="AB53"/>
  <c r="AB49"/>
  <c r="AB22"/>
  <c r="AB40"/>
  <c r="AB24"/>
  <c r="AB72" i="56"/>
  <c r="AB65"/>
  <c r="AB57"/>
  <c r="AB70"/>
  <c r="AB62"/>
  <c r="AB54"/>
  <c r="AB40"/>
  <c r="AB63"/>
  <c r="AB45"/>
  <c r="AB39"/>
  <c r="AB16"/>
  <c r="AB60"/>
  <c r="AB73"/>
  <c r="AB44"/>
  <c r="AB59"/>
  <c r="AB9"/>
  <c r="AB36"/>
  <c r="AB34"/>
  <c r="AB32"/>
  <c r="AB30"/>
  <c r="AB28"/>
  <c r="AB26"/>
  <c r="AB24"/>
  <c r="AB22"/>
  <c r="AB15"/>
  <c r="AB51"/>
  <c r="AB43"/>
  <c r="AB56"/>
  <c r="AB69"/>
  <c r="AB61"/>
  <c r="AB66"/>
  <c r="AB58"/>
  <c r="AB49"/>
  <c r="AB41"/>
  <c r="AB47"/>
  <c r="AB76"/>
  <c r="AB64"/>
  <c r="AB48"/>
  <c r="AB71"/>
  <c r="AB55"/>
  <c r="AB46"/>
  <c r="AB38"/>
  <c r="AB53"/>
  <c r="AB20"/>
  <c r="AB74"/>
  <c r="AB68"/>
  <c r="AB52"/>
  <c r="AB67"/>
  <c r="AB18"/>
  <c r="AB50"/>
  <c r="AB42"/>
  <c r="AB53" i="55"/>
  <c r="AB49"/>
  <c r="AB47"/>
  <c r="AB22"/>
  <c r="AB20"/>
  <c r="AB43" i="54"/>
  <c r="AB39"/>
  <c r="AB37"/>
  <c r="AB53"/>
  <c r="AB28"/>
  <c r="AB49"/>
  <c r="AB26"/>
  <c r="AB51"/>
  <c r="AB41"/>
  <c r="AB35"/>
  <c r="AB34"/>
  <c r="AB58" i="53"/>
  <c r="AB38"/>
  <c r="AB52"/>
  <c r="AB36"/>
  <c r="AB50"/>
  <c r="AB77"/>
  <c r="AB75"/>
  <c r="AB73"/>
  <c r="AB71"/>
  <c r="AB69"/>
  <c r="AB67"/>
  <c r="AB65"/>
  <c r="AB63"/>
  <c r="AB61"/>
  <c r="AB56"/>
  <c r="AB40"/>
  <c r="AB48"/>
  <c r="AB46"/>
  <c r="AB42"/>
  <c r="AB44"/>
  <c r="AB44" i="52"/>
  <c r="AB42"/>
  <c r="AB34"/>
  <c r="AB40"/>
  <c r="AB32"/>
  <c r="AB27"/>
  <c r="AB45"/>
  <c r="AB53"/>
  <c r="AB36"/>
  <c r="AB25"/>
  <c r="AB38"/>
  <c r="AB30"/>
  <c r="AB47"/>
  <c r="AB69" i="51"/>
  <c r="AB73"/>
  <c r="AB67"/>
  <c r="AB10"/>
  <c r="AB47"/>
  <c r="AB16"/>
  <c r="AB8"/>
  <c r="AB53"/>
  <c r="AB63"/>
  <c r="AB51"/>
  <c r="AB77"/>
  <c r="AB61"/>
  <c r="AB55"/>
  <c r="AB57"/>
  <c r="AB71"/>
  <c r="AB49"/>
  <c r="AB65"/>
  <c r="AB75"/>
  <c r="AB59"/>
  <c r="AB52" i="50"/>
  <c r="AB54"/>
  <c r="AB49"/>
  <c r="AB33"/>
  <c r="AB50"/>
  <c r="AB46"/>
  <c r="AB42"/>
  <c r="AB38"/>
  <c r="AB34"/>
  <c r="AB61"/>
  <c r="AB47"/>
  <c r="AB59"/>
  <c r="AB53"/>
  <c r="AB37"/>
  <c r="AB57"/>
  <c r="AB56"/>
  <c r="AB39"/>
  <c r="AB48"/>
  <c r="AB36"/>
  <c r="AB45"/>
  <c r="AB35"/>
  <c r="AB44"/>
  <c r="AB40"/>
  <c r="AB41"/>
  <c r="AB51"/>
  <c r="AB43"/>
  <c r="AB59" i="49"/>
  <c r="AB56"/>
  <c r="AB61"/>
  <c r="AB54"/>
  <c r="AB28" i="48"/>
  <c r="AB20"/>
  <c r="AB47"/>
  <c r="AB53"/>
  <c r="AB49"/>
  <c r="AB18"/>
  <c r="AB24"/>
  <c r="AB26" i="47"/>
  <c r="AB45"/>
  <c r="AB53"/>
  <c r="AB20"/>
  <c r="AB30"/>
  <c r="AB40"/>
  <c r="AB28"/>
  <c r="AB51"/>
  <c r="AB32"/>
  <c r="AB42"/>
  <c r="AB14"/>
  <c r="AB47"/>
  <c r="AB36"/>
  <c r="AB34"/>
  <c r="AB18"/>
  <c r="AB44"/>
  <c r="AB16"/>
  <c r="AB12"/>
  <c r="AB24"/>
  <c r="AB38"/>
  <c r="AB22"/>
  <c r="AB10"/>
  <c r="AB53" i="66"/>
  <c r="AB21"/>
  <c r="AB23"/>
  <c r="AB51"/>
  <c r="AB45"/>
  <c r="AB42" i="45"/>
  <c r="AB34"/>
  <c r="AB26"/>
  <c r="AB18"/>
  <c r="AB47"/>
  <c r="AB40"/>
  <c r="AB32"/>
  <c r="AB24"/>
  <c r="AB15"/>
  <c r="AB38"/>
  <c r="AB30"/>
  <c r="AB22"/>
  <c r="AB53"/>
  <c r="AB45"/>
  <c r="AB13"/>
  <c r="AB44"/>
  <c r="AB36"/>
  <c r="AB28"/>
  <c r="AB20"/>
  <c r="AB59" i="44"/>
  <c r="AB10"/>
  <c r="AB8"/>
  <c r="AB57"/>
  <c r="AB18"/>
  <c r="AB37"/>
  <c r="AB28"/>
  <c r="AB12"/>
  <c r="AB55"/>
  <c r="AB22"/>
  <c r="AB42"/>
  <c r="AB34"/>
  <c r="AB16"/>
  <c r="AB26"/>
  <c r="AB20"/>
  <c r="AB39"/>
  <c r="AB30"/>
  <c r="AB14"/>
  <c r="AB24"/>
  <c r="AB53" i="43"/>
  <c r="AB17"/>
  <c r="AB49"/>
  <c r="AB25"/>
  <c r="AB51"/>
  <c r="AB23"/>
  <c r="AB53" i="42"/>
  <c r="AB24"/>
  <c r="AB51"/>
  <c r="AB30"/>
  <c r="AB47"/>
  <c r="AB38"/>
  <c r="AB22"/>
  <c r="AB49"/>
  <c r="AB42"/>
  <c r="AB32"/>
  <c r="AB16"/>
  <c r="AB56" i="41"/>
  <c r="AB48"/>
  <c r="AB42"/>
  <c r="AB29"/>
  <c r="AB36"/>
  <c r="AB25"/>
  <c r="AB61"/>
  <c r="AB59"/>
  <c r="AB38"/>
  <c r="AB23"/>
  <c r="AB17"/>
  <c r="AB40"/>
  <c r="AB54"/>
  <c r="AB21"/>
  <c r="AB13"/>
  <c r="AB27"/>
  <c r="AB52"/>
  <c r="AB44"/>
  <c r="AB30"/>
  <c r="AB15"/>
  <c r="AB11"/>
  <c r="AB9"/>
  <c r="AB46"/>
  <c r="AB19"/>
  <c r="AB33"/>
  <c r="AB75" i="40"/>
  <c r="AB71"/>
  <c r="AB65"/>
  <c r="AB44"/>
  <c r="AB50"/>
  <c r="AB34"/>
  <c r="AB47"/>
  <c r="AB48"/>
  <c r="AB38"/>
  <c r="AB31"/>
  <c r="AB15"/>
  <c r="AB33"/>
  <c r="AB52"/>
  <c r="AB36"/>
  <c r="AB53"/>
  <c r="AB25"/>
  <c r="AB9"/>
  <c r="AB51"/>
  <c r="AB43"/>
  <c r="AB35"/>
  <c r="AB30"/>
  <c r="AB19"/>
  <c r="AB77"/>
  <c r="AB73"/>
  <c r="AB69"/>
  <c r="AB67"/>
  <c r="AB46"/>
  <c r="AB42"/>
  <c r="AB11"/>
  <c r="AB40"/>
  <c r="AB49"/>
  <c r="AB45"/>
  <c r="AB41"/>
  <c r="AB37"/>
  <c r="AB39"/>
  <c r="AB23"/>
  <c r="AB28"/>
  <c r="AB49" i="39"/>
  <c r="AB33"/>
  <c r="AB61"/>
  <c r="AB59"/>
  <c r="AB15"/>
  <c r="AB17"/>
  <c r="AB53"/>
  <c r="AB37"/>
  <c r="AB25"/>
  <c r="AB9"/>
  <c r="AB58"/>
  <c r="AB45"/>
  <c r="AB29"/>
  <c r="AB23"/>
  <c r="AB55"/>
  <c r="AB57"/>
  <c r="AB41"/>
  <c r="AB31" i="38"/>
  <c r="AB38"/>
  <c r="AB37"/>
  <c r="AB49"/>
  <c r="AB30"/>
  <c r="AB39"/>
  <c r="AB42"/>
  <c r="AB40"/>
  <c r="AB28"/>
  <c r="AB34"/>
  <c r="AB32"/>
  <c r="AB35"/>
  <c r="AB36"/>
  <c r="AB33"/>
  <c r="AB43"/>
  <c r="AB44"/>
  <c r="AB41"/>
  <c r="AB20" i="37"/>
  <c r="AB45"/>
  <c r="AB40"/>
  <c r="AB24"/>
  <c r="AB8"/>
  <c r="AB42"/>
  <c r="AB26"/>
  <c r="AB14"/>
  <c r="AB36"/>
  <c r="AB10"/>
  <c r="AB38"/>
  <c r="AB22"/>
  <c r="AB44"/>
  <c r="AB28"/>
  <c r="AB47"/>
  <c r="AB30"/>
  <c r="AB32"/>
  <c r="AB12"/>
  <c r="AB16"/>
  <c r="AB34"/>
  <c r="AB18"/>
  <c r="AB27" i="36"/>
  <c r="AB25"/>
  <c r="AB53"/>
  <c r="AB45"/>
  <c r="AB37"/>
  <c r="AB57"/>
  <c r="AB41"/>
  <c r="AB51"/>
  <c r="AB43"/>
  <c r="AB35"/>
  <c r="AB59"/>
  <c r="AB39"/>
  <c r="AB47"/>
  <c r="AB54"/>
  <c r="AB49"/>
  <c r="AB33"/>
  <c r="AB39" i="35"/>
  <c r="AB23"/>
  <c r="AB52"/>
  <c r="AB16"/>
  <c r="AB8"/>
  <c r="AB48"/>
  <c r="AB37"/>
  <c r="AB29"/>
  <c r="AB21"/>
  <c r="AB46"/>
  <c r="AB31"/>
  <c r="AB43"/>
  <c r="AB35"/>
  <c r="AB27"/>
  <c r="AB19"/>
  <c r="AB56"/>
  <c r="AB54"/>
  <c r="AB41"/>
  <c r="AB33"/>
  <c r="AB25"/>
  <c r="AB17"/>
  <c r="AB14"/>
  <c r="AB61" i="34"/>
  <c r="AB56"/>
  <c r="AB54"/>
  <c r="AB69" i="32"/>
  <c r="AB19"/>
  <c r="AB11"/>
  <c r="AB12"/>
  <c r="AB71"/>
  <c r="AB55"/>
  <c r="AB49"/>
  <c r="AB73"/>
  <c r="AB57"/>
  <c r="AB13"/>
  <c r="AB10"/>
  <c r="AB77"/>
  <c r="AB75"/>
  <c r="AB59"/>
  <c r="AB61"/>
  <c r="AB41"/>
  <c r="AB28"/>
  <c r="AB17"/>
  <c r="AB31"/>
  <c r="AB14"/>
  <c r="AB34"/>
  <c r="AB23"/>
  <c r="AB15"/>
  <c r="AB16"/>
  <c r="AB67"/>
  <c r="AB53"/>
  <c r="AB43"/>
  <c r="AB39"/>
  <c r="AB51"/>
  <c r="AB22"/>
  <c r="AB20"/>
  <c r="AB63"/>
  <c r="AB36"/>
  <c r="AB65"/>
  <c r="AB30"/>
  <c r="AB21"/>
  <c r="AB18"/>
  <c r="AB27"/>
  <c r="AB24" i="31"/>
  <c r="AB22"/>
  <c r="AB34"/>
  <c r="AB30"/>
  <c r="AB8"/>
  <c r="AB56"/>
  <c r="AB59"/>
  <c r="AB57"/>
  <c r="AB14"/>
  <c r="AB38"/>
  <c r="AB16"/>
  <c r="AB54"/>
  <c r="AB42"/>
  <c r="AB26"/>
  <c r="AB14" i="30"/>
  <c r="AB56"/>
  <c r="AB48"/>
  <c r="AB40"/>
  <c r="AB32"/>
  <c r="AB24"/>
  <c r="AB26"/>
  <c r="AB59"/>
  <c r="AB12"/>
  <c r="AB60"/>
  <c r="AB16"/>
  <c r="AB38"/>
  <c r="AB10"/>
  <c r="AB62"/>
  <c r="AB52"/>
  <c r="AB44"/>
  <c r="AB36"/>
  <c r="AB28"/>
  <c r="AB54"/>
  <c r="AB18"/>
  <c r="AB34"/>
  <c r="AB8"/>
  <c r="AB56" i="29"/>
  <c r="AB54"/>
  <c r="AB59"/>
  <c r="AB39" i="28"/>
  <c r="AB32"/>
  <c r="AB14"/>
  <c r="AB75"/>
  <c r="AB67"/>
  <c r="AB59"/>
  <c r="AB53"/>
  <c r="AB45"/>
  <c r="AB37"/>
  <c r="AB30"/>
  <c r="AB22"/>
  <c r="AB25"/>
  <c r="AB73"/>
  <c r="AB69"/>
  <c r="AB57"/>
  <c r="AB77"/>
  <c r="AB51"/>
  <c r="AB43"/>
  <c r="AB35"/>
  <c r="AB17"/>
  <c r="AB63"/>
  <c r="AB65"/>
  <c r="AB47"/>
  <c r="AB11"/>
  <c r="AB61"/>
  <c r="AB55"/>
  <c r="AB71"/>
  <c r="AB49"/>
  <c r="AB41"/>
  <c r="AB33"/>
  <c r="AB21"/>
  <c r="AB29"/>
  <c r="AB13"/>
  <c r="AB10" i="27"/>
  <c r="AB12"/>
  <c r="AB16"/>
  <c r="AB42"/>
  <c r="AB26"/>
  <c r="AB32"/>
  <c r="AB38"/>
  <c r="AB36"/>
  <c r="AB45"/>
  <c r="AB40"/>
  <c r="AB24"/>
  <c r="AB8"/>
  <c r="AB30"/>
  <c r="AB47"/>
  <c r="AB22"/>
  <c r="AB14"/>
  <c r="AB20"/>
  <c r="AB44"/>
  <c r="AB28"/>
  <c r="AB34"/>
  <c r="AB18"/>
  <c r="AB53" i="26"/>
  <c r="AB26"/>
  <c r="AB32"/>
  <c r="AB49"/>
  <c r="AB39"/>
  <c r="AB40"/>
  <c r="AB35"/>
  <c r="AB33"/>
  <c r="AB34"/>
  <c r="AB51"/>
  <c r="AB43"/>
  <c r="AB27"/>
  <c r="AB37"/>
  <c r="AB29"/>
  <c r="AB38"/>
  <c r="AB28"/>
  <c r="AB41"/>
  <c r="AB31"/>
  <c r="AB44"/>
  <c r="AB36"/>
  <c r="AB42"/>
  <c r="AB30"/>
  <c r="AB37" i="25"/>
  <c r="AB45"/>
  <c r="AB31"/>
  <c r="AB15"/>
  <c r="AB29"/>
  <c r="AB21"/>
  <c r="AB51"/>
  <c r="AB39"/>
  <c r="AB23"/>
  <c r="AB17" i="24"/>
  <c r="AB29"/>
  <c r="AB9"/>
  <c r="AB19"/>
  <c r="AB33"/>
  <c r="AB25"/>
  <c r="AB57"/>
  <c r="AB55"/>
  <c r="AB59"/>
  <c r="AB11"/>
  <c r="AB17" i="23"/>
  <c r="AB51"/>
  <c r="AB37"/>
  <c r="AB39"/>
  <c r="AB27"/>
  <c r="AB31"/>
  <c r="AB23"/>
  <c r="AB9"/>
  <c r="AB43"/>
  <c r="AB11"/>
  <c r="AB35"/>
  <c r="AB25"/>
  <c r="AB45"/>
  <c r="AB29"/>
  <c r="AB41"/>
  <c r="AB19"/>
  <c r="AB33"/>
  <c r="Q9" i="77"/>
  <c r="AC41" i="57" l="1"/>
  <c r="AB41"/>
  <c r="AC29"/>
  <c r="AB29"/>
  <c r="AC25"/>
  <c r="AB25"/>
  <c r="AC52" i="55"/>
  <c r="AB52"/>
  <c r="AC55" i="54"/>
  <c r="AC54"/>
  <c r="AB54"/>
  <c r="AC47"/>
  <c r="AB47"/>
  <c r="AC54" i="53"/>
  <c r="AB54"/>
  <c r="AC53"/>
  <c r="AB53"/>
  <c r="AC49"/>
  <c r="AB49"/>
  <c r="AC35" i="56"/>
  <c r="AB35"/>
  <c r="AC25"/>
  <c r="AB25"/>
  <c r="AC58" i="55"/>
  <c r="AB58"/>
  <c r="AC33"/>
  <c r="AB33"/>
  <c r="AC25"/>
  <c r="AB25"/>
  <c r="AB42" i="54"/>
  <c r="AB24"/>
  <c r="AB45" i="53"/>
  <c r="AC45"/>
  <c r="AC35"/>
  <c r="AB35"/>
  <c r="AB56" i="47"/>
  <c r="AB49"/>
  <c r="AC54"/>
  <c r="AE54" s="1"/>
  <c r="AB54"/>
  <c r="AC60" i="34"/>
  <c r="AB60"/>
  <c r="AC58" i="30"/>
  <c r="AB58" i="29"/>
  <c r="AC58" i="28"/>
  <c r="AB58"/>
  <c r="AC50" i="25"/>
  <c r="AC56"/>
  <c r="AB56"/>
  <c r="AC49"/>
  <c r="AB49"/>
  <c r="AC47"/>
  <c r="AB47"/>
  <c r="AC47" i="32"/>
  <c r="AB47"/>
  <c r="AC48" i="31"/>
  <c r="AB48"/>
  <c r="AC50"/>
  <c r="AB50"/>
  <c r="AC55" i="30"/>
  <c r="AB55"/>
  <c r="AC49" i="29"/>
  <c r="AC48"/>
  <c r="AB48"/>
  <c r="AC54" i="28"/>
  <c r="AB54"/>
  <c r="AB46"/>
  <c r="AB57" i="27"/>
  <c r="AB51" i="24"/>
  <c r="AC50"/>
  <c r="AB50"/>
  <c r="AC56" i="23"/>
  <c r="AB56"/>
  <c r="AB42" i="32"/>
  <c r="AC45"/>
  <c r="AB45"/>
  <c r="AC32"/>
  <c r="AB32"/>
  <c r="AB29"/>
  <c r="AC29"/>
  <c r="AC24"/>
  <c r="AB24"/>
  <c r="AC25" i="30"/>
  <c r="AC39" i="29"/>
  <c r="AC37"/>
  <c r="AB42" i="28"/>
  <c r="AC42"/>
  <c r="AC40"/>
  <c r="AB40"/>
  <c r="AB34"/>
  <c r="AC34"/>
  <c r="AC26"/>
  <c r="AC42" i="25"/>
  <c r="AB42"/>
  <c r="AC26"/>
  <c r="AB26"/>
  <c r="AB53" i="44"/>
  <c r="AC47" i="43"/>
  <c r="AB47"/>
  <c r="AC45" i="42"/>
  <c r="AB45"/>
  <c r="AB27"/>
  <c r="AB46" i="37"/>
  <c r="AC54"/>
  <c r="AB54"/>
  <c r="AB51"/>
  <c r="AC49"/>
  <c r="AB49"/>
  <c r="AC55" i="36"/>
  <c r="AB50"/>
  <c r="AC55" i="35"/>
  <c r="AB55"/>
  <c r="AC51"/>
  <c r="AB51"/>
  <c r="AC50"/>
  <c r="AB50"/>
  <c r="AC49"/>
  <c r="AB49"/>
  <c r="AC53" i="34"/>
  <c r="AB53"/>
  <c r="AC51"/>
  <c r="AB51"/>
  <c r="AC50"/>
  <c r="AB50"/>
  <c r="AC48"/>
  <c r="AB48"/>
  <c r="AC31" i="37"/>
  <c r="AC46" i="34"/>
  <c r="AB46"/>
  <c r="W77" i="65"/>
  <c r="Z77" s="1"/>
  <c r="O77"/>
  <c r="Q77" s="1"/>
  <c r="R77" s="1"/>
  <c r="G77"/>
  <c r="J77" s="1"/>
  <c r="AA77" s="1"/>
  <c r="AC77" s="1"/>
  <c r="B77"/>
  <c r="A77"/>
  <c r="Y76"/>
  <c r="X76"/>
  <c r="W76"/>
  <c r="Z76" s="1"/>
  <c r="O76"/>
  <c r="Q76" s="1"/>
  <c r="R76" s="1"/>
  <c r="G76"/>
  <c r="I76" s="1"/>
  <c r="B76"/>
  <c r="A76"/>
  <c r="W75"/>
  <c r="O75"/>
  <c r="G75"/>
  <c r="B75"/>
  <c r="A75"/>
  <c r="W74"/>
  <c r="Z74" s="1"/>
  <c r="O74"/>
  <c r="Q74" s="1"/>
  <c r="R74" s="1"/>
  <c r="G74"/>
  <c r="I74" s="1"/>
  <c r="B74"/>
  <c r="A74"/>
  <c r="Z73"/>
  <c r="W73"/>
  <c r="O73"/>
  <c r="G73"/>
  <c r="J73" s="1"/>
  <c r="AA73" s="1"/>
  <c r="AC73" s="1"/>
  <c r="B73"/>
  <c r="A73"/>
  <c r="Y72"/>
  <c r="X72"/>
  <c r="W72"/>
  <c r="Z72" s="1"/>
  <c r="O72"/>
  <c r="Q72" s="1"/>
  <c r="R72" s="1"/>
  <c r="G72"/>
  <c r="H72" s="1"/>
  <c r="B72"/>
  <c r="A72"/>
  <c r="W71"/>
  <c r="O71"/>
  <c r="G71"/>
  <c r="B71"/>
  <c r="A71"/>
  <c r="W70"/>
  <c r="Z70" s="1"/>
  <c r="O70"/>
  <c r="Q70" s="1"/>
  <c r="R70" s="1"/>
  <c r="G70"/>
  <c r="I70" s="1"/>
  <c r="B70"/>
  <c r="A70"/>
  <c r="W69"/>
  <c r="Z69" s="1"/>
  <c r="O69"/>
  <c r="G69"/>
  <c r="J69" s="1"/>
  <c r="AA69" s="1"/>
  <c r="AC69" s="1"/>
  <c r="B69"/>
  <c r="A69"/>
  <c r="W68"/>
  <c r="Z68" s="1"/>
  <c r="O68"/>
  <c r="Q68" s="1"/>
  <c r="R68" s="1"/>
  <c r="G68"/>
  <c r="I68" s="1"/>
  <c r="B68"/>
  <c r="A68"/>
  <c r="W67"/>
  <c r="O67"/>
  <c r="G67"/>
  <c r="B67"/>
  <c r="A67"/>
  <c r="Z66"/>
  <c r="W66"/>
  <c r="Y66" s="1"/>
  <c r="O66"/>
  <c r="Q66" s="1"/>
  <c r="R66" s="1"/>
  <c r="G66"/>
  <c r="I66" s="1"/>
  <c r="B66"/>
  <c r="A66"/>
  <c r="W65"/>
  <c r="Z65" s="1"/>
  <c r="O65"/>
  <c r="G65"/>
  <c r="J65" s="1"/>
  <c r="AA65" s="1"/>
  <c r="AC65" s="1"/>
  <c r="B65"/>
  <c r="A65"/>
  <c r="W64"/>
  <c r="Z64" s="1"/>
  <c r="Q64"/>
  <c r="R64" s="1"/>
  <c r="P64"/>
  <c r="O64"/>
  <c r="G64"/>
  <c r="H64" s="1"/>
  <c r="B64"/>
  <c r="A64"/>
  <c r="W63"/>
  <c r="O63"/>
  <c r="G63"/>
  <c r="B63"/>
  <c r="A63"/>
  <c r="Z62"/>
  <c r="W62"/>
  <c r="Y62" s="1"/>
  <c r="Q62"/>
  <c r="R62" s="1"/>
  <c r="O62"/>
  <c r="P62" s="1"/>
  <c r="G62"/>
  <c r="I62" s="1"/>
  <c r="B62"/>
  <c r="A62"/>
  <c r="W61"/>
  <c r="Z61" s="1"/>
  <c r="O61"/>
  <c r="G61"/>
  <c r="J61" s="1"/>
  <c r="AA61" s="1"/>
  <c r="AC61" s="1"/>
  <c r="B61"/>
  <c r="A61"/>
  <c r="Z60"/>
  <c r="W60"/>
  <c r="Y60" s="1"/>
  <c r="O60"/>
  <c r="Q60" s="1"/>
  <c r="R60" s="1"/>
  <c r="G60"/>
  <c r="I60" s="1"/>
  <c r="B60"/>
  <c r="A60"/>
  <c r="W59"/>
  <c r="O59"/>
  <c r="G59"/>
  <c r="B59"/>
  <c r="A59"/>
  <c r="Z58"/>
  <c r="Y58"/>
  <c r="W58"/>
  <c r="X58" s="1"/>
  <c r="Q58"/>
  <c r="R58" s="1"/>
  <c r="P58"/>
  <c r="O58"/>
  <c r="G58"/>
  <c r="I58" s="1"/>
  <c r="B58"/>
  <c r="A58"/>
  <c r="W57"/>
  <c r="Z57" s="1"/>
  <c r="O57"/>
  <c r="G57"/>
  <c r="J57" s="1"/>
  <c r="AA57" s="1"/>
  <c r="AC57" s="1"/>
  <c r="B57"/>
  <c r="A57"/>
  <c r="Z56"/>
  <c r="W56"/>
  <c r="Y56" s="1"/>
  <c r="O56"/>
  <c r="Q56" s="1"/>
  <c r="R56" s="1"/>
  <c r="G56"/>
  <c r="H56" s="1"/>
  <c r="B56"/>
  <c r="A56"/>
  <c r="W55"/>
  <c r="O55"/>
  <c r="G55"/>
  <c r="B55"/>
  <c r="A55"/>
  <c r="Z54"/>
  <c r="Y54"/>
  <c r="W54"/>
  <c r="X54" s="1"/>
  <c r="Q54"/>
  <c r="R54" s="1"/>
  <c r="P54"/>
  <c r="O54"/>
  <c r="G54"/>
  <c r="I54" s="1"/>
  <c r="B54"/>
  <c r="A54"/>
  <c r="W53"/>
  <c r="Z53" s="1"/>
  <c r="O53"/>
  <c r="G53"/>
  <c r="J53" s="1"/>
  <c r="AA53" s="1"/>
  <c r="AC53" s="1"/>
  <c r="B53"/>
  <c r="A53"/>
  <c r="Z52"/>
  <c r="Y52"/>
  <c r="W52"/>
  <c r="X52" s="1"/>
  <c r="O52"/>
  <c r="Q52" s="1"/>
  <c r="R52" s="1"/>
  <c r="G52"/>
  <c r="I52" s="1"/>
  <c r="B52"/>
  <c r="A52"/>
  <c r="W51"/>
  <c r="O51"/>
  <c r="G51"/>
  <c r="B51"/>
  <c r="A51"/>
  <c r="Z50"/>
  <c r="Y50"/>
  <c r="X50"/>
  <c r="W50"/>
  <c r="Q50"/>
  <c r="R50" s="1"/>
  <c r="O50"/>
  <c r="P50" s="1"/>
  <c r="G50"/>
  <c r="I50" s="1"/>
  <c r="B50"/>
  <c r="A50"/>
  <c r="W49"/>
  <c r="Z49" s="1"/>
  <c r="O49"/>
  <c r="G49"/>
  <c r="J49" s="1"/>
  <c r="AA49" s="1"/>
  <c r="AC49" s="1"/>
  <c r="B49"/>
  <c r="A49"/>
  <c r="Z48"/>
  <c r="Y48"/>
  <c r="W48"/>
  <c r="X48" s="1"/>
  <c r="R48"/>
  <c r="Q48"/>
  <c r="O48"/>
  <c r="P48" s="1"/>
  <c r="G48"/>
  <c r="I48" s="1"/>
  <c r="B48"/>
  <c r="A48"/>
  <c r="W47"/>
  <c r="Y47" s="1"/>
  <c r="O47"/>
  <c r="G47"/>
  <c r="I47" s="1"/>
  <c r="B47"/>
  <c r="A47"/>
  <c r="Z46"/>
  <c r="W46"/>
  <c r="Y46" s="1"/>
  <c r="O46"/>
  <c r="R46" s="1"/>
  <c r="G46"/>
  <c r="J46" s="1"/>
  <c r="AA46" s="1"/>
  <c r="AC46" s="1"/>
  <c r="B46"/>
  <c r="A46"/>
  <c r="Z45"/>
  <c r="X45"/>
  <c r="W45"/>
  <c r="Y45" s="1"/>
  <c r="O45"/>
  <c r="G45"/>
  <c r="I45" s="1"/>
  <c r="B45"/>
  <c r="A45"/>
  <c r="Y44"/>
  <c r="X44"/>
  <c r="W44"/>
  <c r="Z44" s="1"/>
  <c r="R44"/>
  <c r="Q44"/>
  <c r="P44"/>
  <c r="O44"/>
  <c r="G44"/>
  <c r="I44" s="1"/>
  <c r="B44"/>
  <c r="A44"/>
  <c r="Z43"/>
  <c r="X43"/>
  <c r="W43"/>
  <c r="Y43" s="1"/>
  <c r="O43"/>
  <c r="G43"/>
  <c r="I43" s="1"/>
  <c r="B43"/>
  <c r="A43"/>
  <c r="Y42"/>
  <c r="X42"/>
  <c r="W42"/>
  <c r="Z42" s="1"/>
  <c r="O42"/>
  <c r="R42" s="1"/>
  <c r="G42"/>
  <c r="I42" s="1"/>
  <c r="B42"/>
  <c r="A42"/>
  <c r="W41"/>
  <c r="Y41" s="1"/>
  <c r="O41"/>
  <c r="G41"/>
  <c r="I41" s="1"/>
  <c r="B41"/>
  <c r="A41"/>
  <c r="Z40"/>
  <c r="W40"/>
  <c r="Y40" s="1"/>
  <c r="R40"/>
  <c r="Q40"/>
  <c r="O40"/>
  <c r="P40" s="1"/>
  <c r="G40"/>
  <c r="J40" s="1"/>
  <c r="AA40" s="1"/>
  <c r="AC40" s="1"/>
  <c r="B40"/>
  <c r="A40"/>
  <c r="Z39"/>
  <c r="X39"/>
  <c r="W39"/>
  <c r="Y39" s="1"/>
  <c r="O39"/>
  <c r="G39"/>
  <c r="I39" s="1"/>
  <c r="B39"/>
  <c r="A39"/>
  <c r="Y38"/>
  <c r="X38"/>
  <c r="W38"/>
  <c r="Z38" s="1"/>
  <c r="R38"/>
  <c r="O38"/>
  <c r="Q38" s="1"/>
  <c r="G38"/>
  <c r="I38" s="1"/>
  <c r="B38"/>
  <c r="A38"/>
  <c r="W37"/>
  <c r="Y37" s="1"/>
  <c r="O37"/>
  <c r="G37"/>
  <c r="I37" s="1"/>
  <c r="B37"/>
  <c r="A37"/>
  <c r="Z36"/>
  <c r="W36"/>
  <c r="Y36" s="1"/>
  <c r="R36"/>
  <c r="Q36"/>
  <c r="P36"/>
  <c r="O36"/>
  <c r="J36"/>
  <c r="AA36" s="1"/>
  <c r="AC36" s="1"/>
  <c r="G36"/>
  <c r="H36" s="1"/>
  <c r="B36"/>
  <c r="A36"/>
  <c r="Y35"/>
  <c r="W35"/>
  <c r="O35"/>
  <c r="G35"/>
  <c r="I35" s="1"/>
  <c r="B35"/>
  <c r="A35"/>
  <c r="W34"/>
  <c r="Y34" s="1"/>
  <c r="O34"/>
  <c r="P34" s="1"/>
  <c r="G34"/>
  <c r="I34" s="1"/>
  <c r="B34"/>
  <c r="A34"/>
  <c r="W33"/>
  <c r="Q33"/>
  <c r="R33" s="1"/>
  <c r="O33"/>
  <c r="P33" s="1"/>
  <c r="G33"/>
  <c r="B33"/>
  <c r="A33"/>
  <c r="W32"/>
  <c r="Y32" s="1"/>
  <c r="Q32"/>
  <c r="R32" s="1"/>
  <c r="O32"/>
  <c r="P32" s="1"/>
  <c r="G32"/>
  <c r="B32"/>
  <c r="A32"/>
  <c r="W31"/>
  <c r="Y31" s="1"/>
  <c r="O31"/>
  <c r="G31"/>
  <c r="I31" s="1"/>
  <c r="B31"/>
  <c r="A31"/>
  <c r="Y30"/>
  <c r="W30"/>
  <c r="O30"/>
  <c r="P30" s="1"/>
  <c r="G30"/>
  <c r="I30" s="1"/>
  <c r="B30"/>
  <c r="A30"/>
  <c r="W29"/>
  <c r="O29"/>
  <c r="P29" s="1"/>
  <c r="G29"/>
  <c r="B29"/>
  <c r="A29"/>
  <c r="W28"/>
  <c r="O28"/>
  <c r="P28" s="1"/>
  <c r="G28"/>
  <c r="I28" s="1"/>
  <c r="B28"/>
  <c r="A28"/>
  <c r="W27"/>
  <c r="Y27" s="1"/>
  <c r="O27"/>
  <c r="G27"/>
  <c r="I27" s="1"/>
  <c r="B27"/>
  <c r="A27"/>
  <c r="W26"/>
  <c r="Z26" s="1"/>
  <c r="P26"/>
  <c r="O26"/>
  <c r="Q26" s="1"/>
  <c r="R26" s="1"/>
  <c r="G26"/>
  <c r="J26" s="1"/>
  <c r="AA26" s="1"/>
  <c r="AC26" s="1"/>
  <c r="B26"/>
  <c r="A26"/>
  <c r="W25"/>
  <c r="X25" s="1"/>
  <c r="O25"/>
  <c r="G25"/>
  <c r="H25" s="1"/>
  <c r="B25"/>
  <c r="A25"/>
  <c r="W24"/>
  <c r="O24"/>
  <c r="Q24" s="1"/>
  <c r="R24" s="1"/>
  <c r="G24"/>
  <c r="J24" s="1"/>
  <c r="AA24" s="1"/>
  <c r="AC24" s="1"/>
  <c r="B24"/>
  <c r="A24"/>
  <c r="W23"/>
  <c r="X23" s="1"/>
  <c r="O23"/>
  <c r="P23" s="1"/>
  <c r="G23"/>
  <c r="B23"/>
  <c r="A23"/>
  <c r="W22"/>
  <c r="Z22" s="1"/>
  <c r="O22"/>
  <c r="G22"/>
  <c r="J22" s="1"/>
  <c r="AA22" s="1"/>
  <c r="AC22" s="1"/>
  <c r="B22"/>
  <c r="A22"/>
  <c r="W21"/>
  <c r="X21" s="1"/>
  <c r="O21"/>
  <c r="P21" s="1"/>
  <c r="G21"/>
  <c r="H21" s="1"/>
  <c r="B21"/>
  <c r="A21"/>
  <c r="Y20"/>
  <c r="X20"/>
  <c r="W20"/>
  <c r="Z20" s="1"/>
  <c r="Q20"/>
  <c r="R20" s="1"/>
  <c r="O20"/>
  <c r="P20" s="1"/>
  <c r="G20"/>
  <c r="B20"/>
  <c r="A20"/>
  <c r="W19"/>
  <c r="O19"/>
  <c r="P19" s="1"/>
  <c r="G19"/>
  <c r="I19" s="1"/>
  <c r="B19"/>
  <c r="A19"/>
  <c r="W18"/>
  <c r="Z18" s="1"/>
  <c r="Q18"/>
  <c r="R18" s="1"/>
  <c r="O18"/>
  <c r="P18" s="1"/>
  <c r="G18"/>
  <c r="J18" s="1"/>
  <c r="AA18" s="1"/>
  <c r="AC18" s="1"/>
  <c r="B18"/>
  <c r="A18"/>
  <c r="W17"/>
  <c r="Y17" s="1"/>
  <c r="O17"/>
  <c r="Q17" s="1"/>
  <c r="G17"/>
  <c r="I17" s="1"/>
  <c r="B17"/>
  <c r="A17"/>
  <c r="W16"/>
  <c r="Z16" s="1"/>
  <c r="O16"/>
  <c r="Q16" s="1"/>
  <c r="R16" s="1"/>
  <c r="G16"/>
  <c r="J16" s="1"/>
  <c r="AA16" s="1"/>
  <c r="AC16" s="1"/>
  <c r="B16"/>
  <c r="A16"/>
  <c r="W15"/>
  <c r="Y15" s="1"/>
  <c r="O15"/>
  <c r="Q15" s="1"/>
  <c r="R15" s="1"/>
  <c r="G15"/>
  <c r="I15" s="1"/>
  <c r="B15"/>
  <c r="A15"/>
  <c r="W14"/>
  <c r="Z14" s="1"/>
  <c r="O14"/>
  <c r="Q14" s="1"/>
  <c r="R14" s="1"/>
  <c r="G14"/>
  <c r="J14" s="1"/>
  <c r="AA14" s="1"/>
  <c r="AC14" s="1"/>
  <c r="B14"/>
  <c r="A14"/>
  <c r="W13"/>
  <c r="Y13" s="1"/>
  <c r="O13"/>
  <c r="Q13" s="1"/>
  <c r="R13" s="1"/>
  <c r="G13"/>
  <c r="I13" s="1"/>
  <c r="B13"/>
  <c r="A13"/>
  <c r="W12"/>
  <c r="Z12" s="1"/>
  <c r="O12"/>
  <c r="Q12" s="1"/>
  <c r="R12" s="1"/>
  <c r="G12"/>
  <c r="J12" s="1"/>
  <c r="AA12" s="1"/>
  <c r="AC12" s="1"/>
  <c r="B12"/>
  <c r="A12"/>
  <c r="W11"/>
  <c r="Y11" s="1"/>
  <c r="O11"/>
  <c r="Q11" s="1"/>
  <c r="R11" s="1"/>
  <c r="G11"/>
  <c r="I11" s="1"/>
  <c r="B11"/>
  <c r="A11"/>
  <c r="W10"/>
  <c r="Z10" s="1"/>
  <c r="Q10"/>
  <c r="R10" s="1"/>
  <c r="P10"/>
  <c r="O10"/>
  <c r="G10"/>
  <c r="J10" s="1"/>
  <c r="AA10" s="1"/>
  <c r="AC10" s="1"/>
  <c r="B10"/>
  <c r="A10"/>
  <c r="W9"/>
  <c r="Y9" s="1"/>
  <c r="O9"/>
  <c r="Q9" s="1"/>
  <c r="R9" s="1"/>
  <c r="G9"/>
  <c r="I9" s="1"/>
  <c r="B9"/>
  <c r="A9"/>
  <c r="Y8"/>
  <c r="X8"/>
  <c r="W8"/>
  <c r="Z8" s="1"/>
  <c r="P8"/>
  <c r="O8"/>
  <c r="Q8" s="1"/>
  <c r="R8" s="1"/>
  <c r="G8"/>
  <c r="J8" s="1"/>
  <c r="AA8" s="1"/>
  <c r="AC8" s="1"/>
  <c r="B8"/>
  <c r="A8"/>
  <c r="V7"/>
  <c r="U7"/>
  <c r="T7"/>
  <c r="N7"/>
  <c r="M7"/>
  <c r="L7"/>
  <c r="F7"/>
  <c r="E7"/>
  <c r="D7"/>
  <c r="A6"/>
  <c r="A3"/>
  <c r="A1"/>
  <c r="I12" l="1"/>
  <c r="J74"/>
  <c r="AA74" s="1"/>
  <c r="AC74" s="1"/>
  <c r="H44"/>
  <c r="J50"/>
  <c r="AA50" s="1"/>
  <c r="AC50" s="1"/>
  <c r="J58"/>
  <c r="AA58" s="1"/>
  <c r="AC58" s="1"/>
  <c r="J13"/>
  <c r="AA13" s="1"/>
  <c r="AC13" s="1"/>
  <c r="J44"/>
  <c r="AA44" s="1"/>
  <c r="AC44" s="1"/>
  <c r="I26"/>
  <c r="J21"/>
  <c r="AA21" s="1"/>
  <c r="AC21" s="1"/>
  <c r="I36"/>
  <c r="J66"/>
  <c r="AA66" s="1"/>
  <c r="AC66" s="1"/>
  <c r="P12"/>
  <c r="R17"/>
  <c r="Q21"/>
  <c r="Q23"/>
  <c r="R23" s="1"/>
  <c r="Q29"/>
  <c r="R29" s="1"/>
  <c r="P42"/>
  <c r="P46"/>
  <c r="P66"/>
  <c r="P38"/>
  <c r="Q42"/>
  <c r="Q46"/>
  <c r="P52"/>
  <c r="P56"/>
  <c r="P60"/>
  <c r="P68"/>
  <c r="P70"/>
  <c r="P72"/>
  <c r="P74"/>
  <c r="P76"/>
  <c r="P14"/>
  <c r="P16"/>
  <c r="R21"/>
  <c r="Q28"/>
  <c r="R28" s="1"/>
  <c r="X16"/>
  <c r="X18"/>
  <c r="X64"/>
  <c r="X68"/>
  <c r="X70"/>
  <c r="X74"/>
  <c r="Z11"/>
  <c r="Z17"/>
  <c r="Z9"/>
  <c r="X10"/>
  <c r="X12"/>
  <c r="Z13"/>
  <c r="X14"/>
  <c r="Y16"/>
  <c r="Y18"/>
  <c r="X22"/>
  <c r="Y23"/>
  <c r="Y25"/>
  <c r="X36"/>
  <c r="X37"/>
  <c r="X40"/>
  <c r="X41"/>
  <c r="X46"/>
  <c r="X47"/>
  <c r="X56"/>
  <c r="X60"/>
  <c r="X62"/>
  <c r="Y64"/>
  <c r="X66"/>
  <c r="Y68"/>
  <c r="Y70"/>
  <c r="Y74"/>
  <c r="Z15"/>
  <c r="Y10"/>
  <c r="Y12"/>
  <c r="Y14"/>
  <c r="Y22"/>
  <c r="Z23"/>
  <c r="Z25"/>
  <c r="Z37"/>
  <c r="Z41"/>
  <c r="I10"/>
  <c r="J15"/>
  <c r="AA15" s="1"/>
  <c r="AC15" s="1"/>
  <c r="I16"/>
  <c r="H18"/>
  <c r="I46"/>
  <c r="H50"/>
  <c r="H52"/>
  <c r="H54"/>
  <c r="I56"/>
  <c r="H58"/>
  <c r="H60"/>
  <c r="H62"/>
  <c r="I64"/>
  <c r="H66"/>
  <c r="H68"/>
  <c r="H70"/>
  <c r="I72"/>
  <c r="H74"/>
  <c r="H76"/>
  <c r="J9"/>
  <c r="AA9" s="1"/>
  <c r="AC9" s="1"/>
  <c r="I40"/>
  <c r="H12"/>
  <c r="I18"/>
  <c r="I21"/>
  <c r="H24"/>
  <c r="H26"/>
  <c r="H43"/>
  <c r="J47"/>
  <c r="AA47" s="1"/>
  <c r="AC47" s="1"/>
  <c r="J52"/>
  <c r="AA52" s="1"/>
  <c r="AC52" s="1"/>
  <c r="J54"/>
  <c r="AA54" s="1"/>
  <c r="AC54" s="1"/>
  <c r="J56"/>
  <c r="AA56" s="1"/>
  <c r="AC56" s="1"/>
  <c r="J60"/>
  <c r="AA60" s="1"/>
  <c r="AC60" s="1"/>
  <c r="J62"/>
  <c r="AA62" s="1"/>
  <c r="AC62" s="1"/>
  <c r="J64"/>
  <c r="AA64" s="1"/>
  <c r="AC64" s="1"/>
  <c r="J68"/>
  <c r="AA68" s="1"/>
  <c r="AC68" s="1"/>
  <c r="J70"/>
  <c r="AA70" s="1"/>
  <c r="AC70" s="1"/>
  <c r="J72"/>
  <c r="AA72" s="1"/>
  <c r="AC72" s="1"/>
  <c r="J76"/>
  <c r="AA76" s="1"/>
  <c r="AC76" s="1"/>
  <c r="J17"/>
  <c r="AA17" s="1"/>
  <c r="AC17" s="1"/>
  <c r="AB36"/>
  <c r="AB10"/>
  <c r="H10"/>
  <c r="AB12"/>
  <c r="H16"/>
  <c r="J19"/>
  <c r="AA19" s="1"/>
  <c r="H37"/>
  <c r="J38"/>
  <c r="AA38" s="1"/>
  <c r="AC38" s="1"/>
  <c r="H40"/>
  <c r="H41"/>
  <c r="J42"/>
  <c r="AA42" s="1"/>
  <c r="AC42" s="1"/>
  <c r="H46"/>
  <c r="H47"/>
  <c r="J48"/>
  <c r="AA48" s="1"/>
  <c r="AC48" s="1"/>
  <c r="J11"/>
  <c r="AA11" s="1"/>
  <c r="AC11" s="1"/>
  <c r="H14"/>
  <c r="I24"/>
  <c r="H38"/>
  <c r="H39"/>
  <c r="H42"/>
  <c r="H45"/>
  <c r="H48"/>
  <c r="I14"/>
  <c r="AB14"/>
  <c r="AB46"/>
  <c r="AB50"/>
  <c r="AB54"/>
  <c r="AB58"/>
  <c r="AB62"/>
  <c r="AB74"/>
  <c r="AB16"/>
  <c r="AB18"/>
  <c r="AB22"/>
  <c r="AB24"/>
  <c r="AB40"/>
  <c r="AB68"/>
  <c r="AB76"/>
  <c r="H8"/>
  <c r="I8"/>
  <c r="H23"/>
  <c r="I23"/>
  <c r="J23"/>
  <c r="AA23" s="1"/>
  <c r="AC23" s="1"/>
  <c r="P27"/>
  <c r="Q27"/>
  <c r="R27" s="1"/>
  <c r="H29"/>
  <c r="J29"/>
  <c r="AA29" s="1"/>
  <c r="I29"/>
  <c r="P31"/>
  <c r="Q31"/>
  <c r="R31" s="1"/>
  <c r="H33"/>
  <c r="J33"/>
  <c r="AA33" s="1"/>
  <c r="AC33" s="1"/>
  <c r="I33"/>
  <c r="AB8"/>
  <c r="X19"/>
  <c r="Y19"/>
  <c r="Z19"/>
  <c r="AB21"/>
  <c r="P35"/>
  <c r="Q35"/>
  <c r="R35" s="1"/>
  <c r="Q22"/>
  <c r="R22" s="1"/>
  <c r="P22"/>
  <c r="Z24"/>
  <c r="Y24"/>
  <c r="X24"/>
  <c r="P25"/>
  <c r="Q25"/>
  <c r="R25" s="1"/>
  <c r="AB26"/>
  <c r="J20"/>
  <c r="AA20" s="1"/>
  <c r="AC20" s="1"/>
  <c r="H20"/>
  <c r="I20"/>
  <c r="X29"/>
  <c r="Z29"/>
  <c r="Y29"/>
  <c r="X33"/>
  <c r="Z33"/>
  <c r="Y33"/>
  <c r="Q37"/>
  <c r="R37" s="1"/>
  <c r="P37"/>
  <c r="Z28"/>
  <c r="X28"/>
  <c r="J32"/>
  <c r="AA32" s="1"/>
  <c r="H32"/>
  <c r="Y51"/>
  <c r="X51"/>
  <c r="Z51"/>
  <c r="I59"/>
  <c r="H59"/>
  <c r="J59"/>
  <c r="AA59" s="1"/>
  <c r="AC59" s="1"/>
  <c r="Q63"/>
  <c r="R63" s="1"/>
  <c r="P63"/>
  <c r="Y67"/>
  <c r="X67"/>
  <c r="Z67"/>
  <c r="H9"/>
  <c r="P9"/>
  <c r="X9"/>
  <c r="H11"/>
  <c r="P11"/>
  <c r="X11"/>
  <c r="AB11"/>
  <c r="H13"/>
  <c r="P13"/>
  <c r="X13"/>
  <c r="AB13"/>
  <c r="H15"/>
  <c r="P15"/>
  <c r="X15"/>
  <c r="AB15"/>
  <c r="H17"/>
  <c r="P17"/>
  <c r="X17"/>
  <c r="AB17"/>
  <c r="H19"/>
  <c r="Q19"/>
  <c r="R19" s="1"/>
  <c r="Y21"/>
  <c r="H22"/>
  <c r="P24"/>
  <c r="I25"/>
  <c r="X26"/>
  <c r="H27"/>
  <c r="J27"/>
  <c r="AA27" s="1"/>
  <c r="AC27" s="1"/>
  <c r="X27"/>
  <c r="Z27"/>
  <c r="Y28"/>
  <c r="Q30"/>
  <c r="R30" s="1"/>
  <c r="H31"/>
  <c r="J31"/>
  <c r="AA31" s="1"/>
  <c r="AC31" s="1"/>
  <c r="X31"/>
  <c r="Z31"/>
  <c r="I32"/>
  <c r="Q34"/>
  <c r="R34" s="1"/>
  <c r="H35"/>
  <c r="J35"/>
  <c r="AA35" s="1"/>
  <c r="AC35" s="1"/>
  <c r="X35"/>
  <c r="Z35"/>
  <c r="Q41"/>
  <c r="R41" s="1"/>
  <c r="P41"/>
  <c r="Q47"/>
  <c r="R47" s="1"/>
  <c r="P47"/>
  <c r="I55"/>
  <c r="H55"/>
  <c r="J55"/>
  <c r="AA55" s="1"/>
  <c r="AC55" s="1"/>
  <c r="Q59"/>
  <c r="R59" s="1"/>
  <c r="P59"/>
  <c r="Q71"/>
  <c r="R71" s="1"/>
  <c r="P71"/>
  <c r="Y75"/>
  <c r="X75"/>
  <c r="Z75"/>
  <c r="J28"/>
  <c r="AA28" s="1"/>
  <c r="H28"/>
  <c r="Z32"/>
  <c r="X32"/>
  <c r="Q39"/>
  <c r="R39" s="1"/>
  <c r="P39"/>
  <c r="Z21"/>
  <c r="I22"/>
  <c r="J25"/>
  <c r="AA25" s="1"/>
  <c r="Y26"/>
  <c r="J30"/>
  <c r="AA30" s="1"/>
  <c r="H30"/>
  <c r="Z30"/>
  <c r="X30"/>
  <c r="J34"/>
  <c r="AA34" s="1"/>
  <c r="H34"/>
  <c r="Z34"/>
  <c r="X34"/>
  <c r="Q43"/>
  <c r="R43" s="1"/>
  <c r="P43"/>
  <c r="I51"/>
  <c r="H51"/>
  <c r="J51"/>
  <c r="AA51" s="1"/>
  <c r="AC51" s="1"/>
  <c r="Q55"/>
  <c r="R55" s="1"/>
  <c r="P55"/>
  <c r="Y59"/>
  <c r="X59"/>
  <c r="Z59"/>
  <c r="I67"/>
  <c r="H67"/>
  <c r="J67"/>
  <c r="AA67" s="1"/>
  <c r="AC67" s="1"/>
  <c r="Q45"/>
  <c r="R45" s="1"/>
  <c r="P45"/>
  <c r="Q51"/>
  <c r="R51" s="1"/>
  <c r="P51"/>
  <c r="Y55"/>
  <c r="X55"/>
  <c r="Z55"/>
  <c r="I75"/>
  <c r="H75"/>
  <c r="J75"/>
  <c r="AA75" s="1"/>
  <c r="AC75" s="1"/>
  <c r="Z47"/>
  <c r="I49"/>
  <c r="H49"/>
  <c r="Y49"/>
  <c r="X49"/>
  <c r="Q53"/>
  <c r="R53" s="1"/>
  <c r="P53"/>
  <c r="AB53"/>
  <c r="I57"/>
  <c r="H57"/>
  <c r="Y57"/>
  <c r="X57"/>
  <c r="Q61"/>
  <c r="R61" s="1"/>
  <c r="P61"/>
  <c r="AB61"/>
  <c r="I65"/>
  <c r="H65"/>
  <c r="Y65"/>
  <c r="X65"/>
  <c r="Q69"/>
  <c r="R69" s="1"/>
  <c r="P69"/>
  <c r="AB69"/>
  <c r="I73"/>
  <c r="H73"/>
  <c r="Y73"/>
  <c r="X73"/>
  <c r="I63"/>
  <c r="H63"/>
  <c r="Y63"/>
  <c r="X63"/>
  <c r="Q67"/>
  <c r="R67" s="1"/>
  <c r="P67"/>
  <c r="I71"/>
  <c r="H71"/>
  <c r="Y71"/>
  <c r="X71"/>
  <c r="Q75"/>
  <c r="R75" s="1"/>
  <c r="P75"/>
  <c r="AB75"/>
  <c r="J37"/>
  <c r="AA37" s="1"/>
  <c r="AC37" s="1"/>
  <c r="J39"/>
  <c r="AA39" s="1"/>
  <c r="AC39" s="1"/>
  <c r="J41"/>
  <c r="AA41" s="1"/>
  <c r="AC41" s="1"/>
  <c r="J43"/>
  <c r="AA43" s="1"/>
  <c r="AC43" s="1"/>
  <c r="J45"/>
  <c r="AA45" s="1"/>
  <c r="AC45" s="1"/>
  <c r="Q49"/>
  <c r="R49" s="1"/>
  <c r="P49"/>
  <c r="AB49"/>
  <c r="I53"/>
  <c r="H53"/>
  <c r="Y53"/>
  <c r="X53"/>
  <c r="Q57"/>
  <c r="R57" s="1"/>
  <c r="P57"/>
  <c r="AB57"/>
  <c r="I61"/>
  <c r="H61"/>
  <c r="Y61"/>
  <c r="X61"/>
  <c r="J63"/>
  <c r="AA63" s="1"/>
  <c r="AC63" s="1"/>
  <c r="Z63"/>
  <c r="Q65"/>
  <c r="R65" s="1"/>
  <c r="P65"/>
  <c r="AB65"/>
  <c r="I69"/>
  <c r="H69"/>
  <c r="Y69"/>
  <c r="X69"/>
  <c r="J71"/>
  <c r="AA71" s="1"/>
  <c r="AC71" s="1"/>
  <c r="Z71"/>
  <c r="Q73"/>
  <c r="R73" s="1"/>
  <c r="P73"/>
  <c r="AB73"/>
  <c r="H77"/>
  <c r="P77"/>
  <c r="X77"/>
  <c r="AB77"/>
  <c r="I77"/>
  <c r="Y77"/>
  <c r="W77" i="22"/>
  <c r="O77"/>
  <c r="Q77" s="1"/>
  <c r="G77"/>
  <c r="B77"/>
  <c r="A77"/>
  <c r="Y76"/>
  <c r="W76"/>
  <c r="O76"/>
  <c r="P76" s="1"/>
  <c r="G76"/>
  <c r="B76"/>
  <c r="A76"/>
  <c r="W75"/>
  <c r="O75"/>
  <c r="G75"/>
  <c r="B75"/>
  <c r="A75"/>
  <c r="W74"/>
  <c r="X74" s="1"/>
  <c r="O74"/>
  <c r="Q74" s="1"/>
  <c r="G74"/>
  <c r="I74" s="1"/>
  <c r="B74"/>
  <c r="A74"/>
  <c r="W73"/>
  <c r="O73"/>
  <c r="G73"/>
  <c r="B73"/>
  <c r="A73"/>
  <c r="W72"/>
  <c r="O72"/>
  <c r="P72" s="1"/>
  <c r="G72"/>
  <c r="B72"/>
  <c r="A72"/>
  <c r="W71"/>
  <c r="O71"/>
  <c r="G71"/>
  <c r="B71"/>
  <c r="A71"/>
  <c r="W70"/>
  <c r="Y70" s="1"/>
  <c r="Q70"/>
  <c r="P70"/>
  <c r="O70"/>
  <c r="G70"/>
  <c r="I70" s="1"/>
  <c r="B70"/>
  <c r="A70"/>
  <c r="W69"/>
  <c r="O69"/>
  <c r="G69"/>
  <c r="B69"/>
  <c r="A69"/>
  <c r="Y68"/>
  <c r="W68"/>
  <c r="O68"/>
  <c r="P68" s="1"/>
  <c r="G68"/>
  <c r="B68"/>
  <c r="A68"/>
  <c r="W67"/>
  <c r="O67"/>
  <c r="G67"/>
  <c r="B67"/>
  <c r="A67"/>
  <c r="W66"/>
  <c r="X66" s="1"/>
  <c r="O66"/>
  <c r="G66"/>
  <c r="I66" s="1"/>
  <c r="B66"/>
  <c r="A66"/>
  <c r="W65"/>
  <c r="O65"/>
  <c r="G65"/>
  <c r="B65"/>
  <c r="A65"/>
  <c r="W64"/>
  <c r="Y64" s="1"/>
  <c r="O64"/>
  <c r="Q64" s="1"/>
  <c r="G64"/>
  <c r="B64"/>
  <c r="A64"/>
  <c r="W63"/>
  <c r="O63"/>
  <c r="G63"/>
  <c r="B63"/>
  <c r="A63"/>
  <c r="W62"/>
  <c r="X62" s="1"/>
  <c r="O62"/>
  <c r="G62"/>
  <c r="I62" s="1"/>
  <c r="B62"/>
  <c r="A62"/>
  <c r="W61"/>
  <c r="O61"/>
  <c r="G61"/>
  <c r="B61"/>
  <c r="A61"/>
  <c r="W60"/>
  <c r="O60"/>
  <c r="Q60" s="1"/>
  <c r="G60"/>
  <c r="B60"/>
  <c r="A60"/>
  <c r="W59"/>
  <c r="O59"/>
  <c r="G59"/>
  <c r="B59"/>
  <c r="A59"/>
  <c r="W58"/>
  <c r="Y58" s="1"/>
  <c r="O58"/>
  <c r="G58"/>
  <c r="I58" s="1"/>
  <c r="B58"/>
  <c r="A58"/>
  <c r="W57"/>
  <c r="O57"/>
  <c r="G57"/>
  <c r="B57"/>
  <c r="A57"/>
  <c r="W56"/>
  <c r="X56" s="1"/>
  <c r="O56"/>
  <c r="P56" s="1"/>
  <c r="G56"/>
  <c r="B56"/>
  <c r="A56"/>
  <c r="W55"/>
  <c r="O55"/>
  <c r="G55"/>
  <c r="B55"/>
  <c r="A55"/>
  <c r="W54"/>
  <c r="Y54" s="1"/>
  <c r="Z54" s="1"/>
  <c r="O54"/>
  <c r="Q54" s="1"/>
  <c r="G54"/>
  <c r="I54" s="1"/>
  <c r="B54"/>
  <c r="A54"/>
  <c r="W53"/>
  <c r="O53"/>
  <c r="G53"/>
  <c r="B53"/>
  <c r="A53"/>
  <c r="W52"/>
  <c r="O52"/>
  <c r="P52" s="1"/>
  <c r="G52"/>
  <c r="B52"/>
  <c r="A52"/>
  <c r="W51"/>
  <c r="O51"/>
  <c r="G51"/>
  <c r="B51"/>
  <c r="A51"/>
  <c r="W50"/>
  <c r="Y50" s="1"/>
  <c r="O50"/>
  <c r="G50"/>
  <c r="I50" s="1"/>
  <c r="B50"/>
  <c r="A50"/>
  <c r="W49"/>
  <c r="O49"/>
  <c r="G49"/>
  <c r="B49"/>
  <c r="A49"/>
  <c r="W48"/>
  <c r="O48"/>
  <c r="Q48" s="1"/>
  <c r="G48"/>
  <c r="B48"/>
  <c r="A48"/>
  <c r="W47"/>
  <c r="Y47" s="1"/>
  <c r="O47"/>
  <c r="Q47" s="1"/>
  <c r="G47"/>
  <c r="I47" s="1"/>
  <c r="B47"/>
  <c r="A47"/>
  <c r="W46"/>
  <c r="Y46" s="1"/>
  <c r="O46"/>
  <c r="G46"/>
  <c r="B46"/>
  <c r="A46"/>
  <c r="W45"/>
  <c r="Y45" s="1"/>
  <c r="O45"/>
  <c r="Q45" s="1"/>
  <c r="G45"/>
  <c r="I45" s="1"/>
  <c r="B45"/>
  <c r="A45"/>
  <c r="W44"/>
  <c r="Y44" s="1"/>
  <c r="O44"/>
  <c r="Q44" s="1"/>
  <c r="G44"/>
  <c r="B44"/>
  <c r="A44"/>
  <c r="W43"/>
  <c r="Y43" s="1"/>
  <c r="Z43" s="1"/>
  <c r="O43"/>
  <c r="Q43" s="1"/>
  <c r="G43"/>
  <c r="I43" s="1"/>
  <c r="B43"/>
  <c r="A43"/>
  <c r="Y42"/>
  <c r="Z42" s="1"/>
  <c r="W42"/>
  <c r="X42" s="1"/>
  <c r="O42"/>
  <c r="G42"/>
  <c r="I42" s="1"/>
  <c r="B42"/>
  <c r="A42"/>
  <c r="W41"/>
  <c r="Y41" s="1"/>
  <c r="O41"/>
  <c r="Q41" s="1"/>
  <c r="G41"/>
  <c r="I41" s="1"/>
  <c r="B41"/>
  <c r="A41"/>
  <c r="Y40"/>
  <c r="W40"/>
  <c r="O40"/>
  <c r="P40" s="1"/>
  <c r="G40"/>
  <c r="B40"/>
  <c r="A40"/>
  <c r="W39"/>
  <c r="Y39" s="1"/>
  <c r="O39"/>
  <c r="Q39" s="1"/>
  <c r="G39"/>
  <c r="I39" s="1"/>
  <c r="B39"/>
  <c r="A39"/>
  <c r="W38"/>
  <c r="Y38" s="1"/>
  <c r="Q38"/>
  <c r="O38"/>
  <c r="G38"/>
  <c r="B38"/>
  <c r="A38"/>
  <c r="W37"/>
  <c r="Y37" s="1"/>
  <c r="O37"/>
  <c r="Q37" s="1"/>
  <c r="G37"/>
  <c r="I37" s="1"/>
  <c r="B37"/>
  <c r="A37"/>
  <c r="W36"/>
  <c r="O36"/>
  <c r="P36" s="1"/>
  <c r="G36"/>
  <c r="H36" s="1"/>
  <c r="B36"/>
  <c r="A36"/>
  <c r="W35"/>
  <c r="X35" s="1"/>
  <c r="O35"/>
  <c r="Q35" s="1"/>
  <c r="G35"/>
  <c r="I35" s="1"/>
  <c r="B35"/>
  <c r="A35"/>
  <c r="W34"/>
  <c r="Y34" s="1"/>
  <c r="Z34" s="1"/>
  <c r="O34"/>
  <c r="Q34" s="1"/>
  <c r="G34"/>
  <c r="I34" s="1"/>
  <c r="B34"/>
  <c r="A34"/>
  <c r="W33"/>
  <c r="Y33" s="1"/>
  <c r="O33"/>
  <c r="G33"/>
  <c r="B33"/>
  <c r="A33"/>
  <c r="W32"/>
  <c r="Y32" s="1"/>
  <c r="O32"/>
  <c r="Q32" s="1"/>
  <c r="G32"/>
  <c r="I32" s="1"/>
  <c r="B32"/>
  <c r="A32"/>
  <c r="W31"/>
  <c r="X31" s="1"/>
  <c r="O31"/>
  <c r="Q31" s="1"/>
  <c r="G31"/>
  <c r="I31" s="1"/>
  <c r="B31"/>
  <c r="A31"/>
  <c r="W30"/>
  <c r="Y30" s="1"/>
  <c r="O30"/>
  <c r="Q30" s="1"/>
  <c r="G30"/>
  <c r="I30" s="1"/>
  <c r="B30"/>
  <c r="A30"/>
  <c r="W29"/>
  <c r="X29" s="1"/>
  <c r="O29"/>
  <c r="G29"/>
  <c r="B29"/>
  <c r="A29"/>
  <c r="W28"/>
  <c r="Y28" s="1"/>
  <c r="O28"/>
  <c r="Q28" s="1"/>
  <c r="G28"/>
  <c r="I28" s="1"/>
  <c r="B28"/>
  <c r="A28"/>
  <c r="Y27"/>
  <c r="Z27" s="1"/>
  <c r="W27"/>
  <c r="X27" s="1"/>
  <c r="O27"/>
  <c r="Q27" s="1"/>
  <c r="G27"/>
  <c r="I27" s="1"/>
  <c r="B27"/>
  <c r="A27"/>
  <c r="W26"/>
  <c r="Y26" s="1"/>
  <c r="O26"/>
  <c r="Q26" s="1"/>
  <c r="G26"/>
  <c r="I26" s="1"/>
  <c r="B26"/>
  <c r="A26"/>
  <c r="Y25"/>
  <c r="W25"/>
  <c r="O25"/>
  <c r="G25"/>
  <c r="B25"/>
  <c r="A25"/>
  <c r="W24"/>
  <c r="Y24" s="1"/>
  <c r="O24"/>
  <c r="Q24" s="1"/>
  <c r="G24"/>
  <c r="I24" s="1"/>
  <c r="B24"/>
  <c r="A24"/>
  <c r="W23"/>
  <c r="Y23" s="1"/>
  <c r="P23"/>
  <c r="O23"/>
  <c r="Q23" s="1"/>
  <c r="G23"/>
  <c r="I23" s="1"/>
  <c r="B23"/>
  <c r="A23"/>
  <c r="W22"/>
  <c r="Y22" s="1"/>
  <c r="Z22" s="1"/>
  <c r="O22"/>
  <c r="Q22" s="1"/>
  <c r="G22"/>
  <c r="I22" s="1"/>
  <c r="B22"/>
  <c r="A22"/>
  <c r="W21"/>
  <c r="O21"/>
  <c r="G21"/>
  <c r="B21"/>
  <c r="A21"/>
  <c r="W20"/>
  <c r="Y20" s="1"/>
  <c r="O20"/>
  <c r="Q20" s="1"/>
  <c r="G20"/>
  <c r="I20" s="1"/>
  <c r="B20"/>
  <c r="A20"/>
  <c r="W19"/>
  <c r="O19"/>
  <c r="Q19" s="1"/>
  <c r="G19"/>
  <c r="I19" s="1"/>
  <c r="B19"/>
  <c r="A19"/>
  <c r="W18"/>
  <c r="Y18" s="1"/>
  <c r="Z18" s="1"/>
  <c r="O18"/>
  <c r="Q18" s="1"/>
  <c r="G18"/>
  <c r="I18" s="1"/>
  <c r="B18"/>
  <c r="A18"/>
  <c r="W17"/>
  <c r="X17" s="1"/>
  <c r="Q17"/>
  <c r="O17"/>
  <c r="G17"/>
  <c r="B17"/>
  <c r="A17"/>
  <c r="W16"/>
  <c r="Y16" s="1"/>
  <c r="O16"/>
  <c r="Q16" s="1"/>
  <c r="G16"/>
  <c r="I16" s="1"/>
  <c r="B16"/>
  <c r="A16"/>
  <c r="Y15"/>
  <c r="Z15" s="1"/>
  <c r="W15"/>
  <c r="X15" s="1"/>
  <c r="O15"/>
  <c r="Q15" s="1"/>
  <c r="G15"/>
  <c r="I15" s="1"/>
  <c r="B15"/>
  <c r="A15"/>
  <c r="W14"/>
  <c r="Y14" s="1"/>
  <c r="O14"/>
  <c r="Q14" s="1"/>
  <c r="G14"/>
  <c r="I14" s="1"/>
  <c r="B14"/>
  <c r="A14"/>
  <c r="W13"/>
  <c r="Q13"/>
  <c r="O13"/>
  <c r="G13"/>
  <c r="B13"/>
  <c r="A13"/>
  <c r="W12"/>
  <c r="Y12" s="1"/>
  <c r="O12"/>
  <c r="Q12" s="1"/>
  <c r="G12"/>
  <c r="I12" s="1"/>
  <c r="B12"/>
  <c r="A12"/>
  <c r="Y11"/>
  <c r="Z11" s="1"/>
  <c r="X11"/>
  <c r="W11"/>
  <c r="O11"/>
  <c r="Q11" s="1"/>
  <c r="G11"/>
  <c r="I11" s="1"/>
  <c r="B11"/>
  <c r="A11"/>
  <c r="W10"/>
  <c r="Y10" s="1"/>
  <c r="O10"/>
  <c r="Q10" s="1"/>
  <c r="G10"/>
  <c r="I10" s="1"/>
  <c r="B10"/>
  <c r="A10"/>
  <c r="Y9"/>
  <c r="W9"/>
  <c r="O9"/>
  <c r="G9"/>
  <c r="B9"/>
  <c r="A9"/>
  <c r="W8"/>
  <c r="Y8" s="1"/>
  <c r="O8"/>
  <c r="Q8" s="1"/>
  <c r="G8"/>
  <c r="I8" s="1"/>
  <c r="B8"/>
  <c r="A8"/>
  <c r="V7"/>
  <c r="U7"/>
  <c r="T7"/>
  <c r="N7"/>
  <c r="M7"/>
  <c r="L7"/>
  <c r="F7"/>
  <c r="E7"/>
  <c r="D7"/>
  <c r="A6"/>
  <c r="A3"/>
  <c r="A1"/>
  <c r="R70" l="1"/>
  <c r="Q9"/>
  <c r="R9" s="1"/>
  <c r="P11"/>
  <c r="R17"/>
  <c r="P21"/>
  <c r="R29"/>
  <c r="R54"/>
  <c r="P66"/>
  <c r="R74"/>
  <c r="P9"/>
  <c r="R13"/>
  <c r="P13"/>
  <c r="P15"/>
  <c r="P17"/>
  <c r="P19"/>
  <c r="Q21"/>
  <c r="R21" s="1"/>
  <c r="R38"/>
  <c r="P54"/>
  <c r="P64"/>
  <c r="Q66"/>
  <c r="R66" s="1"/>
  <c r="P74"/>
  <c r="X54"/>
  <c r="Z9"/>
  <c r="Z25"/>
  <c r="Z40"/>
  <c r="Z76"/>
  <c r="X21"/>
  <c r="Y31"/>
  <c r="Z31" s="1"/>
  <c r="Y56"/>
  <c r="Z56" s="1"/>
  <c r="Z68"/>
  <c r="Y74"/>
  <c r="Z74" s="1"/>
  <c r="Y21"/>
  <c r="Z21" s="1"/>
  <c r="Z44"/>
  <c r="Z64"/>
  <c r="P25"/>
  <c r="Q25"/>
  <c r="R25" s="1"/>
  <c r="Q36"/>
  <c r="P50"/>
  <c r="Q50"/>
  <c r="R50" s="1"/>
  <c r="Q29"/>
  <c r="Q33"/>
  <c r="R33" s="1"/>
  <c r="P27"/>
  <c r="Q42"/>
  <c r="R42" s="1"/>
  <c r="P29"/>
  <c r="P31"/>
  <c r="P33"/>
  <c r="P35"/>
  <c r="J38"/>
  <c r="AA38" s="1"/>
  <c r="AC38" s="1"/>
  <c r="H60"/>
  <c r="I38"/>
  <c r="I44"/>
  <c r="J44" s="1"/>
  <c r="H52"/>
  <c r="H68"/>
  <c r="AB56" i="65"/>
  <c r="AB44"/>
  <c r="AB20"/>
  <c r="AB60"/>
  <c r="AB66"/>
  <c r="AB41"/>
  <c r="AB47"/>
  <c r="AB70"/>
  <c r="AB67"/>
  <c r="AB9"/>
  <c r="AB52"/>
  <c r="AB25"/>
  <c r="AC25"/>
  <c r="AB28"/>
  <c r="AC28"/>
  <c r="AB29"/>
  <c r="AC29"/>
  <c r="AB32"/>
  <c r="AC32"/>
  <c r="AB19"/>
  <c r="AC19"/>
  <c r="AB34"/>
  <c r="AC34"/>
  <c r="AB30"/>
  <c r="AC30"/>
  <c r="AB51"/>
  <c r="H38" i="22"/>
  <c r="H39"/>
  <c r="H44"/>
  <c r="H45"/>
  <c r="H47"/>
  <c r="H50"/>
  <c r="H40"/>
  <c r="H43"/>
  <c r="H46"/>
  <c r="H58"/>
  <c r="H66"/>
  <c r="X23"/>
  <c r="X38"/>
  <c r="X46"/>
  <c r="X50"/>
  <c r="X13"/>
  <c r="Y17"/>
  <c r="Z17" s="1"/>
  <c r="X19"/>
  <c r="X9"/>
  <c r="Y13"/>
  <c r="Z13" s="1"/>
  <c r="Y19"/>
  <c r="Z19" s="1"/>
  <c r="X25"/>
  <c r="Y29"/>
  <c r="Y35"/>
  <c r="Y36"/>
  <c r="Z36" s="1"/>
  <c r="X40"/>
  <c r="X44"/>
  <c r="Y48"/>
  <c r="Z48" s="1"/>
  <c r="Y52"/>
  <c r="Z52" s="1"/>
  <c r="Y60"/>
  <c r="Z60" s="1"/>
  <c r="Y62"/>
  <c r="X64"/>
  <c r="Y66"/>
  <c r="Z66" s="1"/>
  <c r="X68"/>
  <c r="X76"/>
  <c r="Z29"/>
  <c r="Z33"/>
  <c r="Z37"/>
  <c r="Z41"/>
  <c r="Z45"/>
  <c r="Z10"/>
  <c r="Z14"/>
  <c r="Z26"/>
  <c r="Z30"/>
  <c r="Z38"/>
  <c r="Z46"/>
  <c r="Z50"/>
  <c r="Z58"/>
  <c r="Z62"/>
  <c r="Z70"/>
  <c r="X70"/>
  <c r="X72"/>
  <c r="Z23"/>
  <c r="Z35"/>
  <c r="Z39"/>
  <c r="Z47"/>
  <c r="X33"/>
  <c r="X58"/>
  <c r="X36"/>
  <c r="X48"/>
  <c r="X52"/>
  <c r="X60"/>
  <c r="Y72"/>
  <c r="Z72" s="1"/>
  <c r="Z8"/>
  <c r="Z12"/>
  <c r="Z16"/>
  <c r="Z20"/>
  <c r="Z24"/>
  <c r="Z28"/>
  <c r="Z32"/>
  <c r="Q40"/>
  <c r="Q52"/>
  <c r="Q56"/>
  <c r="Q62"/>
  <c r="R62" s="1"/>
  <c r="Q68"/>
  <c r="Q72"/>
  <c r="Q76"/>
  <c r="R11"/>
  <c r="R15"/>
  <c r="R19"/>
  <c r="R23"/>
  <c r="R27"/>
  <c r="R31"/>
  <c r="R35"/>
  <c r="R39"/>
  <c r="R43"/>
  <c r="R47"/>
  <c r="P42"/>
  <c r="P48"/>
  <c r="P60"/>
  <c r="R8"/>
  <c r="R12"/>
  <c r="R16"/>
  <c r="R20"/>
  <c r="R24"/>
  <c r="R28"/>
  <c r="R32"/>
  <c r="R36"/>
  <c r="R40"/>
  <c r="R44"/>
  <c r="R48"/>
  <c r="R52"/>
  <c r="R56"/>
  <c r="R60"/>
  <c r="R64"/>
  <c r="R68"/>
  <c r="R72"/>
  <c r="R76"/>
  <c r="P44"/>
  <c r="P46"/>
  <c r="P58"/>
  <c r="R37"/>
  <c r="R41"/>
  <c r="R45"/>
  <c r="R77"/>
  <c r="P38"/>
  <c r="Q46"/>
  <c r="R46" s="1"/>
  <c r="Q58"/>
  <c r="R58" s="1"/>
  <c r="P62"/>
  <c r="R10"/>
  <c r="R14"/>
  <c r="R18"/>
  <c r="R22"/>
  <c r="R26"/>
  <c r="R30"/>
  <c r="R34"/>
  <c r="I36"/>
  <c r="H54"/>
  <c r="H62"/>
  <c r="H70"/>
  <c r="J8"/>
  <c r="J34"/>
  <c r="J26"/>
  <c r="J36"/>
  <c r="J30"/>
  <c r="AA30" s="1"/>
  <c r="AC30" s="1"/>
  <c r="H37"/>
  <c r="I46"/>
  <c r="J46" s="1"/>
  <c r="AA46" s="1"/>
  <c r="H48"/>
  <c r="H56"/>
  <c r="H64"/>
  <c r="J32"/>
  <c r="AA32" s="1"/>
  <c r="AC32" s="1"/>
  <c r="AB35" i="65"/>
  <c r="AB64"/>
  <c r="AB48"/>
  <c r="AB38"/>
  <c r="AB27"/>
  <c r="AB59"/>
  <c r="AB55"/>
  <c r="AB72"/>
  <c r="AB33"/>
  <c r="AB23"/>
  <c r="AB39"/>
  <c r="AB42"/>
  <c r="AB71"/>
  <c r="AB45"/>
  <c r="AB31"/>
  <c r="AB43"/>
  <c r="AB63"/>
  <c r="AB37"/>
  <c r="J10" i="22"/>
  <c r="AA10" s="1"/>
  <c r="AC10" s="1"/>
  <c r="J14"/>
  <c r="AA14" s="1"/>
  <c r="AC14" s="1"/>
  <c r="J18"/>
  <c r="AA18" s="1"/>
  <c r="AC18" s="1"/>
  <c r="J22"/>
  <c r="AA22" s="1"/>
  <c r="AC22" s="1"/>
  <c r="J42"/>
  <c r="J50"/>
  <c r="AA50" s="1"/>
  <c r="AC50" s="1"/>
  <c r="J54"/>
  <c r="AA54" s="1"/>
  <c r="AC54" s="1"/>
  <c r="J58"/>
  <c r="J62"/>
  <c r="AA62" s="1"/>
  <c r="J66"/>
  <c r="AA66" s="1"/>
  <c r="AC66" s="1"/>
  <c r="J70"/>
  <c r="AA70" s="1"/>
  <c r="AC70" s="1"/>
  <c r="J74"/>
  <c r="AA74" s="1"/>
  <c r="AC74" s="1"/>
  <c r="H9"/>
  <c r="H11"/>
  <c r="H13"/>
  <c r="H15"/>
  <c r="H17"/>
  <c r="H19"/>
  <c r="H21"/>
  <c r="H23"/>
  <c r="H25"/>
  <c r="H27"/>
  <c r="H29"/>
  <c r="H31"/>
  <c r="H33"/>
  <c r="H35"/>
  <c r="I40"/>
  <c r="J40" s="1"/>
  <c r="H41"/>
  <c r="H42"/>
  <c r="I48"/>
  <c r="J48" s="1"/>
  <c r="I52"/>
  <c r="J52" s="1"/>
  <c r="I56"/>
  <c r="J56" s="1"/>
  <c r="I60"/>
  <c r="J60" s="1"/>
  <c r="AA60" s="1"/>
  <c r="I64"/>
  <c r="J64" s="1"/>
  <c r="AA64" s="1"/>
  <c r="I68"/>
  <c r="J68" s="1"/>
  <c r="AA68" s="1"/>
  <c r="H72"/>
  <c r="H74"/>
  <c r="H76"/>
  <c r="J11"/>
  <c r="AA11" s="1"/>
  <c r="AC11" s="1"/>
  <c r="J15"/>
  <c r="AA15" s="1"/>
  <c r="AC15" s="1"/>
  <c r="J19"/>
  <c r="AA19" s="1"/>
  <c r="AC19" s="1"/>
  <c r="J23"/>
  <c r="AA23" s="1"/>
  <c r="AC23" s="1"/>
  <c r="J27"/>
  <c r="AA27" s="1"/>
  <c r="J31"/>
  <c r="AA31" s="1"/>
  <c r="AC31" s="1"/>
  <c r="J35"/>
  <c r="AA35" s="1"/>
  <c r="AC35" s="1"/>
  <c r="J39"/>
  <c r="AA39" s="1"/>
  <c r="AC39" s="1"/>
  <c r="J43"/>
  <c r="AA43" s="1"/>
  <c r="AC43" s="1"/>
  <c r="J47"/>
  <c r="AA47" s="1"/>
  <c r="AC47" s="1"/>
  <c r="I17"/>
  <c r="J17" s="1"/>
  <c r="AA17" s="1"/>
  <c r="I21"/>
  <c r="J21" s="1"/>
  <c r="AA21" s="1"/>
  <c r="I33"/>
  <c r="J33" s="1"/>
  <c r="I72"/>
  <c r="J72" s="1"/>
  <c r="AA72" s="1"/>
  <c r="I76"/>
  <c r="J76" s="1"/>
  <c r="AA76" s="1"/>
  <c r="J12"/>
  <c r="AA12" s="1"/>
  <c r="AC12" s="1"/>
  <c r="J16"/>
  <c r="AA16" s="1"/>
  <c r="AC16" s="1"/>
  <c r="J20"/>
  <c r="AA20" s="1"/>
  <c r="AC20" s="1"/>
  <c r="J24"/>
  <c r="AA24" s="1"/>
  <c r="AC24" s="1"/>
  <c r="J28"/>
  <c r="I9"/>
  <c r="J9" s="1"/>
  <c r="AA9" s="1"/>
  <c r="I13"/>
  <c r="J13" s="1"/>
  <c r="AA13" s="1"/>
  <c r="I25"/>
  <c r="J25" s="1"/>
  <c r="I29"/>
  <c r="J29" s="1"/>
  <c r="AA29" s="1"/>
  <c r="J37"/>
  <c r="J41"/>
  <c r="AA41" s="1"/>
  <c r="AC41" s="1"/>
  <c r="J45"/>
  <c r="AB54"/>
  <c r="AB19"/>
  <c r="AB38"/>
  <c r="AA8"/>
  <c r="AC8" s="1"/>
  <c r="I73"/>
  <c r="J73" s="1"/>
  <c r="AA73" s="1"/>
  <c r="H73"/>
  <c r="Y73"/>
  <c r="Z73" s="1"/>
  <c r="X73"/>
  <c r="I51"/>
  <c r="J51" s="1"/>
  <c r="H51"/>
  <c r="Y59"/>
  <c r="Z59" s="1"/>
  <c r="X59"/>
  <c r="Y67"/>
  <c r="Z67" s="1"/>
  <c r="X67"/>
  <c r="Q71"/>
  <c r="R71" s="1"/>
  <c r="P71"/>
  <c r="Y75"/>
  <c r="Z75" s="1"/>
  <c r="X75"/>
  <c r="X41"/>
  <c r="X45"/>
  <c r="X47"/>
  <c r="Y49"/>
  <c r="Z49" s="1"/>
  <c r="X49"/>
  <c r="Q53"/>
  <c r="R53" s="1"/>
  <c r="P53"/>
  <c r="I57"/>
  <c r="J57" s="1"/>
  <c r="H57"/>
  <c r="Y57"/>
  <c r="Z57" s="1"/>
  <c r="X57"/>
  <c r="Q61"/>
  <c r="R61" s="1"/>
  <c r="P61"/>
  <c r="I65"/>
  <c r="J65" s="1"/>
  <c r="AA65" s="1"/>
  <c r="H65"/>
  <c r="Y65"/>
  <c r="Z65" s="1"/>
  <c r="X65"/>
  <c r="Q69"/>
  <c r="R69" s="1"/>
  <c r="P69"/>
  <c r="H8"/>
  <c r="P8"/>
  <c r="X8"/>
  <c r="H10"/>
  <c r="P10"/>
  <c r="X10"/>
  <c r="AB10"/>
  <c r="H12"/>
  <c r="P12"/>
  <c r="X12"/>
  <c r="H14"/>
  <c r="P14"/>
  <c r="X14"/>
  <c r="H16"/>
  <c r="P16"/>
  <c r="X16"/>
  <c r="H18"/>
  <c r="P18"/>
  <c r="X18"/>
  <c r="H20"/>
  <c r="P20"/>
  <c r="X20"/>
  <c r="H22"/>
  <c r="P22"/>
  <c r="X22"/>
  <c r="AB22"/>
  <c r="H24"/>
  <c r="P24"/>
  <c r="X24"/>
  <c r="H26"/>
  <c r="P26"/>
  <c r="X26"/>
  <c r="H28"/>
  <c r="P28"/>
  <c r="X28"/>
  <c r="H30"/>
  <c r="P30"/>
  <c r="X30"/>
  <c r="H32"/>
  <c r="P32"/>
  <c r="X32"/>
  <c r="H34"/>
  <c r="P34"/>
  <c r="X34"/>
  <c r="P37"/>
  <c r="P39"/>
  <c r="P41"/>
  <c r="P43"/>
  <c r="P45"/>
  <c r="P47"/>
  <c r="Q51"/>
  <c r="R51" s="1"/>
  <c r="P51"/>
  <c r="I55"/>
  <c r="J55" s="1"/>
  <c r="AA55" s="1"/>
  <c r="H55"/>
  <c r="Y55"/>
  <c r="Z55" s="1"/>
  <c r="X55"/>
  <c r="Q59"/>
  <c r="R59" s="1"/>
  <c r="P59"/>
  <c r="I63"/>
  <c r="J63" s="1"/>
  <c r="AA63" s="1"/>
  <c r="H63"/>
  <c r="Y63"/>
  <c r="Z63" s="1"/>
  <c r="X63"/>
  <c r="Q67"/>
  <c r="R67" s="1"/>
  <c r="P67"/>
  <c r="I71"/>
  <c r="J71" s="1"/>
  <c r="AA71" s="1"/>
  <c r="H71"/>
  <c r="Y71"/>
  <c r="Z71" s="1"/>
  <c r="X71"/>
  <c r="Q75"/>
  <c r="R75" s="1"/>
  <c r="P75"/>
  <c r="Y51"/>
  <c r="Z51" s="1"/>
  <c r="X51"/>
  <c r="Q55"/>
  <c r="R55" s="1"/>
  <c r="P55"/>
  <c r="I59"/>
  <c r="J59" s="1"/>
  <c r="AA59" s="1"/>
  <c r="H59"/>
  <c r="Q63"/>
  <c r="R63" s="1"/>
  <c r="P63"/>
  <c r="I67"/>
  <c r="J67" s="1"/>
  <c r="AA67" s="1"/>
  <c r="H67"/>
  <c r="I75"/>
  <c r="J75" s="1"/>
  <c r="AA75" s="1"/>
  <c r="H75"/>
  <c r="X37"/>
  <c r="X39"/>
  <c r="X43"/>
  <c r="I49"/>
  <c r="J49" s="1"/>
  <c r="H49"/>
  <c r="Q49"/>
  <c r="R49" s="1"/>
  <c r="P49"/>
  <c r="I53"/>
  <c r="J53" s="1"/>
  <c r="AA53" s="1"/>
  <c r="H53"/>
  <c r="Y53"/>
  <c r="Z53" s="1"/>
  <c r="X53"/>
  <c r="Q57"/>
  <c r="R57" s="1"/>
  <c r="P57"/>
  <c r="I61"/>
  <c r="J61" s="1"/>
  <c r="AA61" s="1"/>
  <c r="H61"/>
  <c r="Y61"/>
  <c r="Z61" s="1"/>
  <c r="X61"/>
  <c r="Q65"/>
  <c r="R65" s="1"/>
  <c r="P65"/>
  <c r="I69"/>
  <c r="J69" s="1"/>
  <c r="AA69" s="1"/>
  <c r="H69"/>
  <c r="Y69"/>
  <c r="Z69" s="1"/>
  <c r="X69"/>
  <c r="Q73"/>
  <c r="R73" s="1"/>
  <c r="P73"/>
  <c r="H77"/>
  <c r="P77"/>
  <c r="X77"/>
  <c r="I77"/>
  <c r="J77" s="1"/>
  <c r="AA77" s="1"/>
  <c r="Y77"/>
  <c r="Z77" s="1"/>
  <c r="A2" i="9"/>
  <c r="L77" i="64"/>
  <c r="G77"/>
  <c r="I77" s="1"/>
  <c r="K77" s="1"/>
  <c r="B77"/>
  <c r="A77"/>
  <c r="L76"/>
  <c r="G76"/>
  <c r="H76" s="1"/>
  <c r="B76"/>
  <c r="A76"/>
  <c r="L75"/>
  <c r="I75"/>
  <c r="K75" s="1"/>
  <c r="G75"/>
  <c r="H75" s="1"/>
  <c r="B75"/>
  <c r="A75"/>
  <c r="L74"/>
  <c r="G74"/>
  <c r="H74" s="1"/>
  <c r="B74"/>
  <c r="A74"/>
  <c r="L73"/>
  <c r="G73"/>
  <c r="I73" s="1"/>
  <c r="K73" s="1"/>
  <c r="B73"/>
  <c r="A73"/>
  <c r="L72"/>
  <c r="G72"/>
  <c r="H72" s="1"/>
  <c r="B72"/>
  <c r="A72"/>
  <c r="L71"/>
  <c r="I71"/>
  <c r="K71" s="1"/>
  <c r="G71"/>
  <c r="H71" s="1"/>
  <c r="B71"/>
  <c r="A71"/>
  <c r="L70"/>
  <c r="G70"/>
  <c r="H70" s="1"/>
  <c r="B70"/>
  <c r="A70"/>
  <c r="L69"/>
  <c r="G69"/>
  <c r="I69" s="1"/>
  <c r="K69" s="1"/>
  <c r="B69"/>
  <c r="A69"/>
  <c r="L68"/>
  <c r="G68"/>
  <c r="H68" s="1"/>
  <c r="B68"/>
  <c r="A68"/>
  <c r="L67"/>
  <c r="I67"/>
  <c r="K67" s="1"/>
  <c r="G67"/>
  <c r="H67" s="1"/>
  <c r="B67"/>
  <c r="A67"/>
  <c r="L66"/>
  <c r="G66"/>
  <c r="H66" s="1"/>
  <c r="B66"/>
  <c r="A66"/>
  <c r="L65"/>
  <c r="G65"/>
  <c r="I65" s="1"/>
  <c r="K65" s="1"/>
  <c r="B65"/>
  <c r="A65"/>
  <c r="L64"/>
  <c r="G64"/>
  <c r="H64" s="1"/>
  <c r="B64"/>
  <c r="A64"/>
  <c r="L63"/>
  <c r="G63"/>
  <c r="H63" s="1"/>
  <c r="B63"/>
  <c r="A63"/>
  <c r="L62"/>
  <c r="G62"/>
  <c r="H62" s="1"/>
  <c r="B62"/>
  <c r="A62"/>
  <c r="L61"/>
  <c r="I61"/>
  <c r="K61" s="1"/>
  <c r="G61"/>
  <c r="H61" s="1"/>
  <c r="B61"/>
  <c r="A61"/>
  <c r="L60"/>
  <c r="G60"/>
  <c r="H60" s="1"/>
  <c r="B60"/>
  <c r="A60"/>
  <c r="L59"/>
  <c r="G59"/>
  <c r="H59" s="1"/>
  <c r="B59"/>
  <c r="A59"/>
  <c r="L58"/>
  <c r="G58"/>
  <c r="H58" s="1"/>
  <c r="B58"/>
  <c r="A58"/>
  <c r="L57"/>
  <c r="G57"/>
  <c r="I57" s="1"/>
  <c r="K57" s="1"/>
  <c r="B57"/>
  <c r="A57"/>
  <c r="L56"/>
  <c r="G56"/>
  <c r="H56" s="1"/>
  <c r="B56"/>
  <c r="A56"/>
  <c r="L55"/>
  <c r="G55"/>
  <c r="H55" s="1"/>
  <c r="B55"/>
  <c r="A55"/>
  <c r="L54"/>
  <c r="G54"/>
  <c r="H54" s="1"/>
  <c r="B54"/>
  <c r="A54"/>
  <c r="G53"/>
  <c r="H53" s="1"/>
  <c r="B53"/>
  <c r="A53"/>
  <c r="G52"/>
  <c r="H52" s="1"/>
  <c r="B52"/>
  <c r="A52"/>
  <c r="G51"/>
  <c r="I51" s="1"/>
  <c r="K51" s="1"/>
  <c r="B51"/>
  <c r="A51"/>
  <c r="G50"/>
  <c r="H50" s="1"/>
  <c r="B50"/>
  <c r="A50"/>
  <c r="G49"/>
  <c r="H49" s="1"/>
  <c r="B49"/>
  <c r="A49"/>
  <c r="G48"/>
  <c r="H48" s="1"/>
  <c r="B48"/>
  <c r="A48"/>
  <c r="I47"/>
  <c r="K47" s="1"/>
  <c r="G47"/>
  <c r="H47" s="1"/>
  <c r="B47"/>
  <c r="A47"/>
  <c r="G46"/>
  <c r="H46" s="1"/>
  <c r="B46"/>
  <c r="A46"/>
  <c r="G45"/>
  <c r="H45" s="1"/>
  <c r="B45"/>
  <c r="A45"/>
  <c r="G44"/>
  <c r="H44" s="1"/>
  <c r="B44"/>
  <c r="A44"/>
  <c r="G43"/>
  <c r="I43" s="1"/>
  <c r="K43" s="1"/>
  <c r="B43"/>
  <c r="A43"/>
  <c r="G42"/>
  <c r="H42" s="1"/>
  <c r="B42"/>
  <c r="A42"/>
  <c r="G41"/>
  <c r="H41" s="1"/>
  <c r="B41"/>
  <c r="A41"/>
  <c r="G40"/>
  <c r="H40" s="1"/>
  <c r="B40"/>
  <c r="A40"/>
  <c r="I39"/>
  <c r="K39" s="1"/>
  <c r="G39"/>
  <c r="H39" s="1"/>
  <c r="B39"/>
  <c r="A39"/>
  <c r="G38"/>
  <c r="H38" s="1"/>
  <c r="B38"/>
  <c r="A38"/>
  <c r="G37"/>
  <c r="H37" s="1"/>
  <c r="B37"/>
  <c r="A37"/>
  <c r="G36"/>
  <c r="H36" s="1"/>
  <c r="B36"/>
  <c r="A36"/>
  <c r="G35"/>
  <c r="I35" s="1"/>
  <c r="K35" s="1"/>
  <c r="B35"/>
  <c r="A35"/>
  <c r="G34"/>
  <c r="H34" s="1"/>
  <c r="B34"/>
  <c r="A34"/>
  <c r="G33"/>
  <c r="H33" s="1"/>
  <c r="B33"/>
  <c r="A33"/>
  <c r="G32"/>
  <c r="H32" s="1"/>
  <c r="B32"/>
  <c r="A32"/>
  <c r="L31"/>
  <c r="H31"/>
  <c r="G31"/>
  <c r="I31" s="1"/>
  <c r="K31" s="1"/>
  <c r="B31"/>
  <c r="A31"/>
  <c r="G30"/>
  <c r="B30"/>
  <c r="A30"/>
  <c r="L29"/>
  <c r="H29"/>
  <c r="G29"/>
  <c r="I29" s="1"/>
  <c r="K29" s="1"/>
  <c r="B29"/>
  <c r="A29"/>
  <c r="L28"/>
  <c r="G28"/>
  <c r="B28"/>
  <c r="A28"/>
  <c r="L27"/>
  <c r="G27"/>
  <c r="I27" s="1"/>
  <c r="K27" s="1"/>
  <c r="B27"/>
  <c r="A27"/>
  <c r="G26"/>
  <c r="B26"/>
  <c r="A26"/>
  <c r="L25"/>
  <c r="G25"/>
  <c r="H25" s="1"/>
  <c r="B25"/>
  <c r="A25"/>
  <c r="G24"/>
  <c r="B24"/>
  <c r="A24"/>
  <c r="L23"/>
  <c r="G23"/>
  <c r="H23" s="1"/>
  <c r="B23"/>
  <c r="A23"/>
  <c r="G22"/>
  <c r="B22"/>
  <c r="A22"/>
  <c r="L21"/>
  <c r="I21"/>
  <c r="K21" s="1"/>
  <c r="H21"/>
  <c r="G21"/>
  <c r="B21"/>
  <c r="A21"/>
  <c r="G20"/>
  <c r="B20"/>
  <c r="A20"/>
  <c r="L19"/>
  <c r="I19"/>
  <c r="K19" s="1"/>
  <c r="H19"/>
  <c r="G19"/>
  <c r="B19"/>
  <c r="A19"/>
  <c r="G18"/>
  <c r="B18"/>
  <c r="A18"/>
  <c r="L17"/>
  <c r="G17"/>
  <c r="I17" s="1"/>
  <c r="K17" s="1"/>
  <c r="B17"/>
  <c r="A17"/>
  <c r="G16"/>
  <c r="I16" s="1"/>
  <c r="K16" s="1"/>
  <c r="B16"/>
  <c r="A16"/>
  <c r="I15"/>
  <c r="K15" s="1"/>
  <c r="G15"/>
  <c r="H15" s="1"/>
  <c r="B15"/>
  <c r="A15"/>
  <c r="L14"/>
  <c r="G14"/>
  <c r="I14" s="1"/>
  <c r="B14"/>
  <c r="A14"/>
  <c r="G13"/>
  <c r="I13" s="1"/>
  <c r="K13" s="1"/>
  <c r="B13"/>
  <c r="A13"/>
  <c r="G12"/>
  <c r="I12" s="1"/>
  <c r="K12" s="1"/>
  <c r="B12"/>
  <c r="A12"/>
  <c r="I11"/>
  <c r="K11" s="1"/>
  <c r="G11"/>
  <c r="H11" s="1"/>
  <c r="B11"/>
  <c r="A11"/>
  <c r="G10"/>
  <c r="I10" s="1"/>
  <c r="K10" s="1"/>
  <c r="B10"/>
  <c r="A10"/>
  <c r="G9"/>
  <c r="H9" s="1"/>
  <c r="B9"/>
  <c r="A9"/>
  <c r="G8"/>
  <c r="I8" s="1"/>
  <c r="K8" s="1"/>
  <c r="B8"/>
  <c r="A8"/>
  <c r="F7"/>
  <c r="E7"/>
  <c r="D7"/>
  <c r="A6"/>
  <c r="A2"/>
  <c r="A1"/>
  <c r="L77" i="60"/>
  <c r="G77"/>
  <c r="I77" s="1"/>
  <c r="B77"/>
  <c r="A77"/>
  <c r="L76"/>
  <c r="G76"/>
  <c r="H76" s="1"/>
  <c r="B76"/>
  <c r="A76"/>
  <c r="L75"/>
  <c r="G75"/>
  <c r="I75" s="1"/>
  <c r="B75"/>
  <c r="A75"/>
  <c r="L74"/>
  <c r="G74"/>
  <c r="H74" s="1"/>
  <c r="B74"/>
  <c r="A74"/>
  <c r="L73"/>
  <c r="G73"/>
  <c r="H73" s="1"/>
  <c r="B73"/>
  <c r="A73"/>
  <c r="L72"/>
  <c r="G72"/>
  <c r="H72" s="1"/>
  <c r="B72"/>
  <c r="A72"/>
  <c r="L71"/>
  <c r="G71"/>
  <c r="I71" s="1"/>
  <c r="B71"/>
  <c r="A71"/>
  <c r="L70"/>
  <c r="G70"/>
  <c r="H70" s="1"/>
  <c r="B70"/>
  <c r="A70"/>
  <c r="L69"/>
  <c r="I69"/>
  <c r="G69"/>
  <c r="H69" s="1"/>
  <c r="B69"/>
  <c r="A69"/>
  <c r="L68"/>
  <c r="G68"/>
  <c r="H68" s="1"/>
  <c r="B68"/>
  <c r="A68"/>
  <c r="L67"/>
  <c r="G67"/>
  <c r="I67" s="1"/>
  <c r="B67"/>
  <c r="A67"/>
  <c r="L66"/>
  <c r="G66"/>
  <c r="H66" s="1"/>
  <c r="B66"/>
  <c r="A66"/>
  <c r="L65"/>
  <c r="G65"/>
  <c r="H65" s="1"/>
  <c r="B65"/>
  <c r="A65"/>
  <c r="L64"/>
  <c r="G64"/>
  <c r="H64" s="1"/>
  <c r="B64"/>
  <c r="A64"/>
  <c r="L63"/>
  <c r="G63"/>
  <c r="I63" s="1"/>
  <c r="B63"/>
  <c r="A63"/>
  <c r="L62"/>
  <c r="G62"/>
  <c r="H62" s="1"/>
  <c r="B62"/>
  <c r="A62"/>
  <c r="L61"/>
  <c r="G61"/>
  <c r="H61" s="1"/>
  <c r="B61"/>
  <c r="A61"/>
  <c r="L60"/>
  <c r="G60"/>
  <c r="H60" s="1"/>
  <c r="B60"/>
  <c r="A60"/>
  <c r="G59"/>
  <c r="I59" s="1"/>
  <c r="B59"/>
  <c r="A59"/>
  <c r="G58"/>
  <c r="H58" s="1"/>
  <c r="B58"/>
  <c r="A58"/>
  <c r="G57"/>
  <c r="H57" s="1"/>
  <c r="B57"/>
  <c r="A57"/>
  <c r="G56"/>
  <c r="H56" s="1"/>
  <c r="B56"/>
  <c r="A56"/>
  <c r="G55"/>
  <c r="I55" s="1"/>
  <c r="B55"/>
  <c r="A55"/>
  <c r="G54"/>
  <c r="H54" s="1"/>
  <c r="B54"/>
  <c r="A54"/>
  <c r="G53"/>
  <c r="I53" s="1"/>
  <c r="B53"/>
  <c r="A53"/>
  <c r="G52"/>
  <c r="H52" s="1"/>
  <c r="B52"/>
  <c r="A52"/>
  <c r="G51"/>
  <c r="H51" s="1"/>
  <c r="B51"/>
  <c r="A51"/>
  <c r="G50"/>
  <c r="H50" s="1"/>
  <c r="B50"/>
  <c r="A50"/>
  <c r="G49"/>
  <c r="I49" s="1"/>
  <c r="B49"/>
  <c r="A49"/>
  <c r="G48"/>
  <c r="H48" s="1"/>
  <c r="B48"/>
  <c r="A48"/>
  <c r="G47"/>
  <c r="H47" s="1"/>
  <c r="B47"/>
  <c r="A47"/>
  <c r="G46"/>
  <c r="H46" s="1"/>
  <c r="B46"/>
  <c r="A46"/>
  <c r="G45"/>
  <c r="I45" s="1"/>
  <c r="B45"/>
  <c r="A45"/>
  <c r="G44"/>
  <c r="H44" s="1"/>
  <c r="B44"/>
  <c r="A44"/>
  <c r="G43"/>
  <c r="H43" s="1"/>
  <c r="B43"/>
  <c r="A43"/>
  <c r="G42"/>
  <c r="H42" s="1"/>
  <c r="B42"/>
  <c r="A42"/>
  <c r="G41"/>
  <c r="I41" s="1"/>
  <c r="B41"/>
  <c r="A41"/>
  <c r="G40"/>
  <c r="H40" s="1"/>
  <c r="B40"/>
  <c r="A40"/>
  <c r="G39"/>
  <c r="H39" s="1"/>
  <c r="B39"/>
  <c r="A39"/>
  <c r="G38"/>
  <c r="H38" s="1"/>
  <c r="B38"/>
  <c r="A38"/>
  <c r="G37"/>
  <c r="I37" s="1"/>
  <c r="B37"/>
  <c r="A37"/>
  <c r="G36"/>
  <c r="H36" s="1"/>
  <c r="B36"/>
  <c r="A36"/>
  <c r="G35"/>
  <c r="H35" s="1"/>
  <c r="B35"/>
  <c r="A35"/>
  <c r="G34"/>
  <c r="H34" s="1"/>
  <c r="B34"/>
  <c r="A34"/>
  <c r="G33"/>
  <c r="I33" s="1"/>
  <c r="B33"/>
  <c r="A33"/>
  <c r="G32"/>
  <c r="H32" s="1"/>
  <c r="B32"/>
  <c r="A32"/>
  <c r="G31"/>
  <c r="I31" s="1"/>
  <c r="B31"/>
  <c r="A31"/>
  <c r="G30"/>
  <c r="B30"/>
  <c r="A30"/>
  <c r="G29"/>
  <c r="H29" s="1"/>
  <c r="B29"/>
  <c r="A29"/>
  <c r="G28"/>
  <c r="B28"/>
  <c r="A28"/>
  <c r="G27"/>
  <c r="I27" s="1"/>
  <c r="B27"/>
  <c r="A27"/>
  <c r="G26"/>
  <c r="B26"/>
  <c r="A26"/>
  <c r="G25"/>
  <c r="I25" s="1"/>
  <c r="B25"/>
  <c r="A25"/>
  <c r="G24"/>
  <c r="B24"/>
  <c r="A24"/>
  <c r="I23"/>
  <c r="G23"/>
  <c r="H23" s="1"/>
  <c r="B23"/>
  <c r="A23"/>
  <c r="G22"/>
  <c r="B22"/>
  <c r="A22"/>
  <c r="G21"/>
  <c r="H21" s="1"/>
  <c r="B21"/>
  <c r="A21"/>
  <c r="G20"/>
  <c r="B20"/>
  <c r="A20"/>
  <c r="G19"/>
  <c r="I19" s="1"/>
  <c r="B19"/>
  <c r="A19"/>
  <c r="G18"/>
  <c r="B18"/>
  <c r="A18"/>
  <c r="G17"/>
  <c r="H17" s="1"/>
  <c r="B17"/>
  <c r="A17"/>
  <c r="G16"/>
  <c r="I16" s="1"/>
  <c r="B16"/>
  <c r="A16"/>
  <c r="G15"/>
  <c r="I15" s="1"/>
  <c r="B15"/>
  <c r="A15"/>
  <c r="G14"/>
  <c r="I14" s="1"/>
  <c r="B14"/>
  <c r="A14"/>
  <c r="G13"/>
  <c r="I13" s="1"/>
  <c r="B13"/>
  <c r="A13"/>
  <c r="G12"/>
  <c r="I12" s="1"/>
  <c r="B12"/>
  <c r="A12"/>
  <c r="G11"/>
  <c r="I11" s="1"/>
  <c r="B11"/>
  <c r="A11"/>
  <c r="G10"/>
  <c r="I10" s="1"/>
  <c r="B10"/>
  <c r="A10"/>
  <c r="G9"/>
  <c r="I9" s="1"/>
  <c r="B9"/>
  <c r="A9"/>
  <c r="G8"/>
  <c r="I8" s="1"/>
  <c r="B8"/>
  <c r="A8"/>
  <c r="F7"/>
  <c r="E7"/>
  <c r="D7"/>
  <c r="A6"/>
  <c r="A2"/>
  <c r="A1"/>
  <c r="L77" i="19"/>
  <c r="G77"/>
  <c r="B77"/>
  <c r="A77"/>
  <c r="L76"/>
  <c r="G76"/>
  <c r="B76"/>
  <c r="A76"/>
  <c r="L75"/>
  <c r="I75"/>
  <c r="G75"/>
  <c r="B75"/>
  <c r="A75"/>
  <c r="L74"/>
  <c r="G74"/>
  <c r="B74"/>
  <c r="A74"/>
  <c r="L73"/>
  <c r="G73"/>
  <c r="B73"/>
  <c r="A73"/>
  <c r="L72"/>
  <c r="G72"/>
  <c r="B72"/>
  <c r="A72"/>
  <c r="L71"/>
  <c r="I71"/>
  <c r="K71" s="1"/>
  <c r="M71" s="1"/>
  <c r="G71"/>
  <c r="J71" s="1"/>
  <c r="B71"/>
  <c r="A71"/>
  <c r="L70"/>
  <c r="G70"/>
  <c r="B70"/>
  <c r="A70"/>
  <c r="L69"/>
  <c r="G69"/>
  <c r="B69"/>
  <c r="A69"/>
  <c r="L68"/>
  <c r="G68"/>
  <c r="B68"/>
  <c r="A68"/>
  <c r="L67"/>
  <c r="I67"/>
  <c r="G67"/>
  <c r="B67"/>
  <c r="A67"/>
  <c r="L66"/>
  <c r="G66"/>
  <c r="B66"/>
  <c r="A66"/>
  <c r="L65"/>
  <c r="G65"/>
  <c r="B65"/>
  <c r="A65"/>
  <c r="L64"/>
  <c r="G64"/>
  <c r="B64"/>
  <c r="A64"/>
  <c r="L63"/>
  <c r="I63"/>
  <c r="G63"/>
  <c r="B63"/>
  <c r="A63"/>
  <c r="L62"/>
  <c r="G62"/>
  <c r="B62"/>
  <c r="A62"/>
  <c r="L61"/>
  <c r="G61"/>
  <c r="B61"/>
  <c r="A61"/>
  <c r="L60"/>
  <c r="G60"/>
  <c r="B60"/>
  <c r="A60"/>
  <c r="G59"/>
  <c r="B59"/>
  <c r="A59"/>
  <c r="G58"/>
  <c r="B58"/>
  <c r="A58"/>
  <c r="G57"/>
  <c r="B57"/>
  <c r="A57"/>
  <c r="G56"/>
  <c r="B56"/>
  <c r="A56"/>
  <c r="G55"/>
  <c r="I55" s="1"/>
  <c r="B55"/>
  <c r="A55"/>
  <c r="G54"/>
  <c r="B54"/>
  <c r="A54"/>
  <c r="G53"/>
  <c r="H53" s="1"/>
  <c r="B53"/>
  <c r="A53"/>
  <c r="G52"/>
  <c r="B52"/>
  <c r="A52"/>
  <c r="G51"/>
  <c r="B51"/>
  <c r="A51"/>
  <c r="G50"/>
  <c r="B50"/>
  <c r="A50"/>
  <c r="G49"/>
  <c r="B49"/>
  <c r="A49"/>
  <c r="G48"/>
  <c r="B48"/>
  <c r="A48"/>
  <c r="G47"/>
  <c r="B47"/>
  <c r="A47"/>
  <c r="G46"/>
  <c r="B46"/>
  <c r="A46"/>
  <c r="G45"/>
  <c r="H45" s="1"/>
  <c r="B45"/>
  <c r="A45"/>
  <c r="G44"/>
  <c r="B44"/>
  <c r="A44"/>
  <c r="G43"/>
  <c r="B43"/>
  <c r="A43"/>
  <c r="G42"/>
  <c r="B42"/>
  <c r="A42"/>
  <c r="G41"/>
  <c r="B41"/>
  <c r="A41"/>
  <c r="G40"/>
  <c r="B40"/>
  <c r="A40"/>
  <c r="G39"/>
  <c r="B39"/>
  <c r="A39"/>
  <c r="G38"/>
  <c r="B38"/>
  <c r="A38"/>
  <c r="G37"/>
  <c r="H37" s="1"/>
  <c r="B37"/>
  <c r="A37"/>
  <c r="G36"/>
  <c r="B36"/>
  <c r="A36"/>
  <c r="G35"/>
  <c r="B35"/>
  <c r="A35"/>
  <c r="G34"/>
  <c r="B34"/>
  <c r="A34"/>
  <c r="G33"/>
  <c r="B33"/>
  <c r="A33"/>
  <c r="G32"/>
  <c r="B32"/>
  <c r="A32"/>
  <c r="G31"/>
  <c r="B31"/>
  <c r="A31"/>
  <c r="G30"/>
  <c r="B30"/>
  <c r="A30"/>
  <c r="G29"/>
  <c r="H29" s="1"/>
  <c r="B29"/>
  <c r="A29"/>
  <c r="G28"/>
  <c r="B28"/>
  <c r="A28"/>
  <c r="G27"/>
  <c r="B27"/>
  <c r="A27"/>
  <c r="G26"/>
  <c r="B26"/>
  <c r="A26"/>
  <c r="G25"/>
  <c r="B25"/>
  <c r="A25"/>
  <c r="G24"/>
  <c r="B24"/>
  <c r="A24"/>
  <c r="G23"/>
  <c r="H23" s="1"/>
  <c r="B23"/>
  <c r="A23"/>
  <c r="G22"/>
  <c r="B22"/>
  <c r="A22"/>
  <c r="I21"/>
  <c r="G21"/>
  <c r="B21"/>
  <c r="A21"/>
  <c r="G20"/>
  <c r="B20"/>
  <c r="A20"/>
  <c r="G19"/>
  <c r="B19"/>
  <c r="A19"/>
  <c r="G18"/>
  <c r="B18"/>
  <c r="A18"/>
  <c r="G17"/>
  <c r="B17"/>
  <c r="A17"/>
  <c r="G16"/>
  <c r="H16" s="1"/>
  <c r="B16"/>
  <c r="A16"/>
  <c r="H15"/>
  <c r="G15"/>
  <c r="I15" s="1"/>
  <c r="B15"/>
  <c r="A15"/>
  <c r="G14"/>
  <c r="B14"/>
  <c r="A14"/>
  <c r="G13"/>
  <c r="B13"/>
  <c r="A13"/>
  <c r="G12"/>
  <c r="I12" s="1"/>
  <c r="B12"/>
  <c r="A12"/>
  <c r="G11"/>
  <c r="B11"/>
  <c r="A11"/>
  <c r="G10"/>
  <c r="B10"/>
  <c r="A10"/>
  <c r="G9"/>
  <c r="B9"/>
  <c r="A9"/>
  <c r="G8"/>
  <c r="I8" s="1"/>
  <c r="B8"/>
  <c r="A8"/>
  <c r="F7"/>
  <c r="E7"/>
  <c r="D7"/>
  <c r="A6"/>
  <c r="A2"/>
  <c r="A1"/>
  <c r="L77" i="18"/>
  <c r="G77"/>
  <c r="B77"/>
  <c r="A77"/>
  <c r="L76"/>
  <c r="G76"/>
  <c r="B76"/>
  <c r="A76"/>
  <c r="L75"/>
  <c r="G75"/>
  <c r="J75" s="1"/>
  <c r="B75"/>
  <c r="A75"/>
  <c r="L74"/>
  <c r="G74"/>
  <c r="B74"/>
  <c r="A74"/>
  <c r="L73"/>
  <c r="I73"/>
  <c r="G73"/>
  <c r="J73" s="1"/>
  <c r="B73"/>
  <c r="A73"/>
  <c r="L72"/>
  <c r="G72"/>
  <c r="B72"/>
  <c r="A72"/>
  <c r="L71"/>
  <c r="G71"/>
  <c r="J71" s="1"/>
  <c r="B71"/>
  <c r="A71"/>
  <c r="L70"/>
  <c r="G70"/>
  <c r="B70"/>
  <c r="A70"/>
  <c r="L69"/>
  <c r="I69"/>
  <c r="K69" s="1"/>
  <c r="M69" s="1"/>
  <c r="G69"/>
  <c r="J69" s="1"/>
  <c r="B69"/>
  <c r="A69"/>
  <c r="L68"/>
  <c r="G68"/>
  <c r="B68"/>
  <c r="A68"/>
  <c r="L67"/>
  <c r="G67"/>
  <c r="J67" s="1"/>
  <c r="B67"/>
  <c r="A67"/>
  <c r="L66"/>
  <c r="G66"/>
  <c r="B66"/>
  <c r="A66"/>
  <c r="L65"/>
  <c r="I65"/>
  <c r="K65" s="1"/>
  <c r="M65" s="1"/>
  <c r="G65"/>
  <c r="J65" s="1"/>
  <c r="B65"/>
  <c r="A65"/>
  <c r="L64"/>
  <c r="G64"/>
  <c r="B64"/>
  <c r="A64"/>
  <c r="L63"/>
  <c r="G63"/>
  <c r="J63" s="1"/>
  <c r="B63"/>
  <c r="A63"/>
  <c r="L62"/>
  <c r="G62"/>
  <c r="B62"/>
  <c r="A62"/>
  <c r="L61"/>
  <c r="G61"/>
  <c r="J61" s="1"/>
  <c r="B61"/>
  <c r="A61"/>
  <c r="L60"/>
  <c r="G60"/>
  <c r="B60"/>
  <c r="A60"/>
  <c r="G59"/>
  <c r="J59" s="1"/>
  <c r="B59"/>
  <c r="A59"/>
  <c r="G58"/>
  <c r="B58"/>
  <c r="A58"/>
  <c r="G57"/>
  <c r="J57" s="1"/>
  <c r="B57"/>
  <c r="A57"/>
  <c r="G56"/>
  <c r="B56"/>
  <c r="A56"/>
  <c r="G55"/>
  <c r="I55" s="1"/>
  <c r="B55"/>
  <c r="A55"/>
  <c r="G54"/>
  <c r="H54" s="1"/>
  <c r="B54"/>
  <c r="A54"/>
  <c r="G53"/>
  <c r="I53" s="1"/>
  <c r="B53"/>
  <c r="A53"/>
  <c r="G52"/>
  <c r="H52" s="1"/>
  <c r="B52"/>
  <c r="A52"/>
  <c r="G51"/>
  <c r="I51" s="1"/>
  <c r="B51"/>
  <c r="A51"/>
  <c r="G50"/>
  <c r="H50" s="1"/>
  <c r="B50"/>
  <c r="A50"/>
  <c r="G49"/>
  <c r="I49" s="1"/>
  <c r="B49"/>
  <c r="A49"/>
  <c r="G48"/>
  <c r="H48" s="1"/>
  <c r="B48"/>
  <c r="A48"/>
  <c r="G47"/>
  <c r="I47" s="1"/>
  <c r="B47"/>
  <c r="A47"/>
  <c r="G46"/>
  <c r="H46" s="1"/>
  <c r="B46"/>
  <c r="A46"/>
  <c r="G45"/>
  <c r="I45" s="1"/>
  <c r="B45"/>
  <c r="A45"/>
  <c r="G44"/>
  <c r="H44" s="1"/>
  <c r="B44"/>
  <c r="A44"/>
  <c r="G43"/>
  <c r="I43" s="1"/>
  <c r="B43"/>
  <c r="A43"/>
  <c r="G42"/>
  <c r="H42" s="1"/>
  <c r="B42"/>
  <c r="A42"/>
  <c r="G41"/>
  <c r="I41" s="1"/>
  <c r="B41"/>
  <c r="A41"/>
  <c r="G40"/>
  <c r="H40" s="1"/>
  <c r="B40"/>
  <c r="A40"/>
  <c r="G39"/>
  <c r="I39" s="1"/>
  <c r="B39"/>
  <c r="A39"/>
  <c r="G38"/>
  <c r="H38" s="1"/>
  <c r="B38"/>
  <c r="A38"/>
  <c r="G37"/>
  <c r="I37" s="1"/>
  <c r="B37"/>
  <c r="A37"/>
  <c r="G36"/>
  <c r="H36" s="1"/>
  <c r="B36"/>
  <c r="A36"/>
  <c r="G35"/>
  <c r="I35" s="1"/>
  <c r="B35"/>
  <c r="A35"/>
  <c r="G34"/>
  <c r="H34" s="1"/>
  <c r="B34"/>
  <c r="A34"/>
  <c r="G33"/>
  <c r="I33" s="1"/>
  <c r="B33"/>
  <c r="A33"/>
  <c r="G32"/>
  <c r="H32" s="1"/>
  <c r="B32"/>
  <c r="A32"/>
  <c r="G31"/>
  <c r="I31" s="1"/>
  <c r="B31"/>
  <c r="A31"/>
  <c r="G30"/>
  <c r="B30"/>
  <c r="A30"/>
  <c r="G29"/>
  <c r="I29" s="1"/>
  <c r="B29"/>
  <c r="A29"/>
  <c r="G28"/>
  <c r="B28"/>
  <c r="A28"/>
  <c r="G27"/>
  <c r="I27" s="1"/>
  <c r="B27"/>
  <c r="A27"/>
  <c r="G26"/>
  <c r="B26"/>
  <c r="A26"/>
  <c r="G25"/>
  <c r="I25" s="1"/>
  <c r="B25"/>
  <c r="A25"/>
  <c r="G24"/>
  <c r="B24"/>
  <c r="A24"/>
  <c r="G23"/>
  <c r="I23" s="1"/>
  <c r="B23"/>
  <c r="A23"/>
  <c r="G22"/>
  <c r="B22"/>
  <c r="A22"/>
  <c r="G21"/>
  <c r="I21" s="1"/>
  <c r="B21"/>
  <c r="A21"/>
  <c r="G20"/>
  <c r="B20"/>
  <c r="A20"/>
  <c r="G19"/>
  <c r="I19" s="1"/>
  <c r="B19"/>
  <c r="A19"/>
  <c r="G18"/>
  <c r="B18"/>
  <c r="A18"/>
  <c r="G17"/>
  <c r="I17" s="1"/>
  <c r="B17"/>
  <c r="A17"/>
  <c r="G16"/>
  <c r="I16" s="1"/>
  <c r="B16"/>
  <c r="A16"/>
  <c r="G15"/>
  <c r="I15" s="1"/>
  <c r="B15"/>
  <c r="A15"/>
  <c r="G14"/>
  <c r="I14" s="1"/>
  <c r="J14" s="1"/>
  <c r="K14" s="1"/>
  <c r="M14" s="1"/>
  <c r="B14"/>
  <c r="A14"/>
  <c r="G13"/>
  <c r="I13" s="1"/>
  <c r="B13"/>
  <c r="A13"/>
  <c r="G12"/>
  <c r="I12" s="1"/>
  <c r="B12"/>
  <c r="A12"/>
  <c r="G11"/>
  <c r="I11" s="1"/>
  <c r="B11"/>
  <c r="A11"/>
  <c r="G10"/>
  <c r="I10" s="1"/>
  <c r="B10"/>
  <c r="A10"/>
  <c r="H9"/>
  <c r="G9"/>
  <c r="I9" s="1"/>
  <c r="B9"/>
  <c r="A9"/>
  <c r="G8"/>
  <c r="I8" s="1"/>
  <c r="B8"/>
  <c r="A8"/>
  <c r="F7"/>
  <c r="E7"/>
  <c r="D7"/>
  <c r="A6"/>
  <c r="A2"/>
  <c r="A1"/>
  <c r="L77" i="17"/>
  <c r="G77"/>
  <c r="B77"/>
  <c r="A77"/>
  <c r="L76"/>
  <c r="G76"/>
  <c r="B76"/>
  <c r="A76"/>
  <c r="L75"/>
  <c r="I75"/>
  <c r="G75"/>
  <c r="B75"/>
  <c r="A75"/>
  <c r="L74"/>
  <c r="G74"/>
  <c r="B74"/>
  <c r="A74"/>
  <c r="L73"/>
  <c r="G73"/>
  <c r="B73"/>
  <c r="A73"/>
  <c r="L72"/>
  <c r="G72"/>
  <c r="B72"/>
  <c r="A72"/>
  <c r="L71"/>
  <c r="G71"/>
  <c r="I71" s="1"/>
  <c r="B71"/>
  <c r="A71"/>
  <c r="L70"/>
  <c r="G70"/>
  <c r="B70"/>
  <c r="A70"/>
  <c r="L69"/>
  <c r="G69"/>
  <c r="B69"/>
  <c r="A69"/>
  <c r="L68"/>
  <c r="G68"/>
  <c r="B68"/>
  <c r="A68"/>
  <c r="L67"/>
  <c r="I67"/>
  <c r="G67"/>
  <c r="B67"/>
  <c r="A67"/>
  <c r="L66"/>
  <c r="G66"/>
  <c r="B66"/>
  <c r="A66"/>
  <c r="L65"/>
  <c r="G65"/>
  <c r="B65"/>
  <c r="A65"/>
  <c r="L64"/>
  <c r="G64"/>
  <c r="B64"/>
  <c r="A64"/>
  <c r="L63"/>
  <c r="G63"/>
  <c r="I63" s="1"/>
  <c r="B63"/>
  <c r="A63"/>
  <c r="L62"/>
  <c r="G62"/>
  <c r="B62"/>
  <c r="A62"/>
  <c r="L61"/>
  <c r="G61"/>
  <c r="B61"/>
  <c r="A61"/>
  <c r="L60"/>
  <c r="G60"/>
  <c r="B60"/>
  <c r="A60"/>
  <c r="G59"/>
  <c r="I59" s="1"/>
  <c r="B59"/>
  <c r="A59"/>
  <c r="G58"/>
  <c r="B58"/>
  <c r="A58"/>
  <c r="G57"/>
  <c r="B57"/>
  <c r="A57"/>
  <c r="G56"/>
  <c r="B56"/>
  <c r="A56"/>
  <c r="G55"/>
  <c r="I55" s="1"/>
  <c r="B55"/>
  <c r="A55"/>
  <c r="G54"/>
  <c r="H54" s="1"/>
  <c r="B54"/>
  <c r="A54"/>
  <c r="G53"/>
  <c r="I53" s="1"/>
  <c r="B53"/>
  <c r="A53"/>
  <c r="G52"/>
  <c r="H52" s="1"/>
  <c r="B52"/>
  <c r="A52"/>
  <c r="G51"/>
  <c r="I51" s="1"/>
  <c r="B51"/>
  <c r="A51"/>
  <c r="G50"/>
  <c r="H50" s="1"/>
  <c r="B50"/>
  <c r="A50"/>
  <c r="G49"/>
  <c r="I49" s="1"/>
  <c r="B49"/>
  <c r="A49"/>
  <c r="G48"/>
  <c r="H48" s="1"/>
  <c r="B48"/>
  <c r="A48"/>
  <c r="G47"/>
  <c r="I47" s="1"/>
  <c r="B47"/>
  <c r="A47"/>
  <c r="G46"/>
  <c r="H46" s="1"/>
  <c r="B46"/>
  <c r="A46"/>
  <c r="G45"/>
  <c r="I45" s="1"/>
  <c r="B45"/>
  <c r="A45"/>
  <c r="G44"/>
  <c r="H44" s="1"/>
  <c r="B44"/>
  <c r="A44"/>
  <c r="G43"/>
  <c r="I43" s="1"/>
  <c r="B43"/>
  <c r="A43"/>
  <c r="G42"/>
  <c r="H42" s="1"/>
  <c r="B42"/>
  <c r="A42"/>
  <c r="G41"/>
  <c r="I41" s="1"/>
  <c r="B41"/>
  <c r="A41"/>
  <c r="G40"/>
  <c r="H40" s="1"/>
  <c r="B40"/>
  <c r="A40"/>
  <c r="G39"/>
  <c r="I39" s="1"/>
  <c r="B39"/>
  <c r="A39"/>
  <c r="G38"/>
  <c r="H38" s="1"/>
  <c r="B38"/>
  <c r="A38"/>
  <c r="G37"/>
  <c r="I37" s="1"/>
  <c r="B37"/>
  <c r="A37"/>
  <c r="G36"/>
  <c r="H36" s="1"/>
  <c r="B36"/>
  <c r="A36"/>
  <c r="G35"/>
  <c r="I35" s="1"/>
  <c r="B35"/>
  <c r="A35"/>
  <c r="G34"/>
  <c r="H34" s="1"/>
  <c r="B34"/>
  <c r="A34"/>
  <c r="G33"/>
  <c r="I33" s="1"/>
  <c r="B33"/>
  <c r="A33"/>
  <c r="G32"/>
  <c r="H32" s="1"/>
  <c r="B32"/>
  <c r="A32"/>
  <c r="G31"/>
  <c r="H31" s="1"/>
  <c r="B31"/>
  <c r="A31"/>
  <c r="G30"/>
  <c r="B30"/>
  <c r="A30"/>
  <c r="G29"/>
  <c r="H29" s="1"/>
  <c r="B29"/>
  <c r="A29"/>
  <c r="G28"/>
  <c r="B28"/>
  <c r="A28"/>
  <c r="G27"/>
  <c r="I27" s="1"/>
  <c r="B27"/>
  <c r="A27"/>
  <c r="G26"/>
  <c r="B26"/>
  <c r="A26"/>
  <c r="G25"/>
  <c r="I25" s="1"/>
  <c r="B25"/>
  <c r="A25"/>
  <c r="G24"/>
  <c r="B24"/>
  <c r="A24"/>
  <c r="G23"/>
  <c r="I23" s="1"/>
  <c r="B23"/>
  <c r="A23"/>
  <c r="G22"/>
  <c r="B22"/>
  <c r="A22"/>
  <c r="I21"/>
  <c r="H21"/>
  <c r="G21"/>
  <c r="B21"/>
  <c r="A21"/>
  <c r="G20"/>
  <c r="B20"/>
  <c r="A20"/>
  <c r="I19"/>
  <c r="H19"/>
  <c r="G19"/>
  <c r="B19"/>
  <c r="A19"/>
  <c r="H18"/>
  <c r="G18"/>
  <c r="I18" s="1"/>
  <c r="B18"/>
  <c r="A18"/>
  <c r="I17"/>
  <c r="G17"/>
  <c r="H17" s="1"/>
  <c r="B17"/>
  <c r="A17"/>
  <c r="G16"/>
  <c r="I16" s="1"/>
  <c r="B16"/>
  <c r="A16"/>
  <c r="G15"/>
  <c r="I15" s="1"/>
  <c r="J15" s="1"/>
  <c r="K15" s="1"/>
  <c r="M15" s="1"/>
  <c r="B15"/>
  <c r="A15"/>
  <c r="G14"/>
  <c r="I14" s="1"/>
  <c r="J14" s="1"/>
  <c r="K14" s="1"/>
  <c r="M14" s="1"/>
  <c r="B14"/>
  <c r="A14"/>
  <c r="G13"/>
  <c r="I13" s="1"/>
  <c r="B13"/>
  <c r="A13"/>
  <c r="G12"/>
  <c r="I12" s="1"/>
  <c r="B12"/>
  <c r="A12"/>
  <c r="G11"/>
  <c r="I11" s="1"/>
  <c r="J11" s="1"/>
  <c r="K11" s="1"/>
  <c r="M11" s="1"/>
  <c r="B11"/>
  <c r="A11"/>
  <c r="G10"/>
  <c r="I10" s="1"/>
  <c r="B10"/>
  <c r="A10"/>
  <c r="G9"/>
  <c r="I9" s="1"/>
  <c r="J9" s="1"/>
  <c r="K9" s="1"/>
  <c r="M9" s="1"/>
  <c r="B9"/>
  <c r="A9"/>
  <c r="G8"/>
  <c r="I8" s="1"/>
  <c r="B8"/>
  <c r="A8"/>
  <c r="F7"/>
  <c r="E7"/>
  <c r="D7"/>
  <c r="A6"/>
  <c r="A2"/>
  <c r="A1"/>
  <c r="L77" i="16"/>
  <c r="G77"/>
  <c r="J77" s="1"/>
  <c r="B77"/>
  <c r="A77"/>
  <c r="L76"/>
  <c r="I76"/>
  <c r="G76"/>
  <c r="B76"/>
  <c r="A76"/>
  <c r="L75"/>
  <c r="G75"/>
  <c r="J75" s="1"/>
  <c r="B75"/>
  <c r="A75"/>
  <c r="L74"/>
  <c r="G74"/>
  <c r="I74" s="1"/>
  <c r="B74"/>
  <c r="A74"/>
  <c r="L73"/>
  <c r="G73"/>
  <c r="J73" s="1"/>
  <c r="B73"/>
  <c r="A73"/>
  <c r="L72"/>
  <c r="I72"/>
  <c r="G72"/>
  <c r="B72"/>
  <c r="A72"/>
  <c r="L71"/>
  <c r="G71"/>
  <c r="J71" s="1"/>
  <c r="B71"/>
  <c r="A71"/>
  <c r="L70"/>
  <c r="G70"/>
  <c r="B70"/>
  <c r="A70"/>
  <c r="L69"/>
  <c r="G69"/>
  <c r="J69" s="1"/>
  <c r="B69"/>
  <c r="A69"/>
  <c r="L68"/>
  <c r="I68"/>
  <c r="G68"/>
  <c r="B68"/>
  <c r="A68"/>
  <c r="L67"/>
  <c r="G67"/>
  <c r="J67" s="1"/>
  <c r="B67"/>
  <c r="A67"/>
  <c r="L66"/>
  <c r="G66"/>
  <c r="B66"/>
  <c r="A66"/>
  <c r="L65"/>
  <c r="G65"/>
  <c r="B65"/>
  <c r="A65"/>
  <c r="L64"/>
  <c r="G64"/>
  <c r="H64" s="1"/>
  <c r="B64"/>
  <c r="A64"/>
  <c r="L63"/>
  <c r="G63"/>
  <c r="B63"/>
  <c r="A63"/>
  <c r="L62"/>
  <c r="I62"/>
  <c r="G62"/>
  <c r="H62" s="1"/>
  <c r="B62"/>
  <c r="A62"/>
  <c r="L61"/>
  <c r="G61"/>
  <c r="B61"/>
  <c r="A61"/>
  <c r="L60"/>
  <c r="G60"/>
  <c r="H60" s="1"/>
  <c r="B60"/>
  <c r="A60"/>
  <c r="G59"/>
  <c r="B59"/>
  <c r="A59"/>
  <c r="G58"/>
  <c r="H58" s="1"/>
  <c r="B58"/>
  <c r="A58"/>
  <c r="G57"/>
  <c r="B57"/>
  <c r="A57"/>
  <c r="G56"/>
  <c r="H56" s="1"/>
  <c r="B56"/>
  <c r="A56"/>
  <c r="G55"/>
  <c r="B55"/>
  <c r="A55"/>
  <c r="G54"/>
  <c r="H54" s="1"/>
  <c r="B54"/>
  <c r="A54"/>
  <c r="G53"/>
  <c r="B53"/>
  <c r="A53"/>
  <c r="G52"/>
  <c r="H52" s="1"/>
  <c r="B52"/>
  <c r="A52"/>
  <c r="G51"/>
  <c r="B51"/>
  <c r="A51"/>
  <c r="G50"/>
  <c r="H50" s="1"/>
  <c r="B50"/>
  <c r="A50"/>
  <c r="G49"/>
  <c r="B49"/>
  <c r="A49"/>
  <c r="G48"/>
  <c r="H48" s="1"/>
  <c r="B48"/>
  <c r="A48"/>
  <c r="G47"/>
  <c r="B47"/>
  <c r="A47"/>
  <c r="G46"/>
  <c r="H46" s="1"/>
  <c r="B46"/>
  <c r="A46"/>
  <c r="G45"/>
  <c r="B45"/>
  <c r="A45"/>
  <c r="G44"/>
  <c r="H44" s="1"/>
  <c r="B44"/>
  <c r="A44"/>
  <c r="G43"/>
  <c r="B43"/>
  <c r="A43"/>
  <c r="G42"/>
  <c r="H42" s="1"/>
  <c r="B42"/>
  <c r="A42"/>
  <c r="G41"/>
  <c r="B41"/>
  <c r="A41"/>
  <c r="G40"/>
  <c r="H40" s="1"/>
  <c r="B40"/>
  <c r="A40"/>
  <c r="G39"/>
  <c r="B39"/>
  <c r="A39"/>
  <c r="G38"/>
  <c r="H38" s="1"/>
  <c r="B38"/>
  <c r="A38"/>
  <c r="G37"/>
  <c r="B37"/>
  <c r="A37"/>
  <c r="G36"/>
  <c r="H36" s="1"/>
  <c r="B36"/>
  <c r="A36"/>
  <c r="G35"/>
  <c r="B35"/>
  <c r="A35"/>
  <c r="G34"/>
  <c r="H34" s="1"/>
  <c r="B34"/>
  <c r="A34"/>
  <c r="G33"/>
  <c r="B33"/>
  <c r="A33"/>
  <c r="I32"/>
  <c r="G32"/>
  <c r="H32" s="1"/>
  <c r="B32"/>
  <c r="A32"/>
  <c r="G31"/>
  <c r="B31"/>
  <c r="A31"/>
  <c r="G30"/>
  <c r="H30" s="1"/>
  <c r="B30"/>
  <c r="A30"/>
  <c r="G29"/>
  <c r="B29"/>
  <c r="A29"/>
  <c r="G28"/>
  <c r="H28" s="1"/>
  <c r="B28"/>
  <c r="A28"/>
  <c r="G27"/>
  <c r="B27"/>
  <c r="A27"/>
  <c r="G26"/>
  <c r="H26" s="1"/>
  <c r="B26"/>
  <c r="A26"/>
  <c r="G25"/>
  <c r="B25"/>
  <c r="A25"/>
  <c r="G24"/>
  <c r="H24" s="1"/>
  <c r="B24"/>
  <c r="A24"/>
  <c r="G23"/>
  <c r="B23"/>
  <c r="A23"/>
  <c r="G22"/>
  <c r="H22" s="1"/>
  <c r="B22"/>
  <c r="A22"/>
  <c r="G21"/>
  <c r="B21"/>
  <c r="A21"/>
  <c r="G20"/>
  <c r="H20" s="1"/>
  <c r="B20"/>
  <c r="A20"/>
  <c r="G19"/>
  <c r="B19"/>
  <c r="A19"/>
  <c r="G18"/>
  <c r="H18" s="1"/>
  <c r="B18"/>
  <c r="A18"/>
  <c r="G17"/>
  <c r="B17"/>
  <c r="A17"/>
  <c r="G16"/>
  <c r="H16" s="1"/>
  <c r="B16"/>
  <c r="A16"/>
  <c r="G15"/>
  <c r="B15"/>
  <c r="A15"/>
  <c r="G14"/>
  <c r="H14" s="1"/>
  <c r="B14"/>
  <c r="A14"/>
  <c r="G13"/>
  <c r="H13" s="1"/>
  <c r="B13"/>
  <c r="A13"/>
  <c r="G12"/>
  <c r="I12" s="1"/>
  <c r="B12"/>
  <c r="A12"/>
  <c r="G11"/>
  <c r="I11" s="1"/>
  <c r="B11"/>
  <c r="A11"/>
  <c r="G10"/>
  <c r="I10" s="1"/>
  <c r="B10"/>
  <c r="A10"/>
  <c r="G9"/>
  <c r="I9" s="1"/>
  <c r="B9"/>
  <c r="A9"/>
  <c r="G8"/>
  <c r="I8" s="1"/>
  <c r="B8"/>
  <c r="A8"/>
  <c r="F7"/>
  <c r="E7"/>
  <c r="D7"/>
  <c r="A6"/>
  <c r="A2"/>
  <c r="A1"/>
  <c r="L77" i="15"/>
  <c r="G77"/>
  <c r="B77"/>
  <c r="A77"/>
  <c r="L76"/>
  <c r="G76"/>
  <c r="B76"/>
  <c r="A76"/>
  <c r="L75"/>
  <c r="G75"/>
  <c r="B75"/>
  <c r="A75"/>
  <c r="L74"/>
  <c r="G74"/>
  <c r="B74"/>
  <c r="A74"/>
  <c r="L73"/>
  <c r="G73"/>
  <c r="B73"/>
  <c r="A73"/>
  <c r="L72"/>
  <c r="G72"/>
  <c r="B72"/>
  <c r="A72"/>
  <c r="L71"/>
  <c r="I71"/>
  <c r="G71"/>
  <c r="B71"/>
  <c r="A71"/>
  <c r="L70"/>
  <c r="G70"/>
  <c r="B70"/>
  <c r="A70"/>
  <c r="L69"/>
  <c r="G69"/>
  <c r="B69"/>
  <c r="A69"/>
  <c r="L68"/>
  <c r="G68"/>
  <c r="B68"/>
  <c r="A68"/>
  <c r="L67"/>
  <c r="G67"/>
  <c r="B67"/>
  <c r="A67"/>
  <c r="L66"/>
  <c r="G66"/>
  <c r="B66"/>
  <c r="A66"/>
  <c r="L65"/>
  <c r="G65"/>
  <c r="B65"/>
  <c r="A65"/>
  <c r="L64"/>
  <c r="G64"/>
  <c r="B64"/>
  <c r="A64"/>
  <c r="L63"/>
  <c r="G63"/>
  <c r="B63"/>
  <c r="A63"/>
  <c r="L62"/>
  <c r="G62"/>
  <c r="B62"/>
  <c r="A62"/>
  <c r="L61"/>
  <c r="G61"/>
  <c r="B61"/>
  <c r="A61"/>
  <c r="L60"/>
  <c r="G60"/>
  <c r="B60"/>
  <c r="A60"/>
  <c r="G59"/>
  <c r="B59"/>
  <c r="A59"/>
  <c r="G58"/>
  <c r="B58"/>
  <c r="A58"/>
  <c r="G57"/>
  <c r="B57"/>
  <c r="A57"/>
  <c r="G56"/>
  <c r="B56"/>
  <c r="A56"/>
  <c r="I55"/>
  <c r="G55"/>
  <c r="B55"/>
  <c r="A55"/>
  <c r="G54"/>
  <c r="B54"/>
  <c r="A54"/>
  <c r="G53"/>
  <c r="B53"/>
  <c r="A53"/>
  <c r="G52"/>
  <c r="B52"/>
  <c r="A52"/>
  <c r="G51"/>
  <c r="B51"/>
  <c r="A51"/>
  <c r="G50"/>
  <c r="B50"/>
  <c r="A50"/>
  <c r="G49"/>
  <c r="B49"/>
  <c r="A49"/>
  <c r="G48"/>
  <c r="B48"/>
  <c r="A48"/>
  <c r="G47"/>
  <c r="B47"/>
  <c r="A47"/>
  <c r="G46"/>
  <c r="B46"/>
  <c r="A46"/>
  <c r="G45"/>
  <c r="B45"/>
  <c r="A45"/>
  <c r="G44"/>
  <c r="B44"/>
  <c r="A44"/>
  <c r="G43"/>
  <c r="B43"/>
  <c r="A43"/>
  <c r="G42"/>
  <c r="B42"/>
  <c r="A42"/>
  <c r="G41"/>
  <c r="B41"/>
  <c r="A41"/>
  <c r="G40"/>
  <c r="B40"/>
  <c r="A40"/>
  <c r="G39"/>
  <c r="B39"/>
  <c r="A39"/>
  <c r="G38"/>
  <c r="B38"/>
  <c r="A38"/>
  <c r="G37"/>
  <c r="B37"/>
  <c r="A37"/>
  <c r="G36"/>
  <c r="B36"/>
  <c r="A36"/>
  <c r="G35"/>
  <c r="B35"/>
  <c r="A35"/>
  <c r="G34"/>
  <c r="B34"/>
  <c r="A34"/>
  <c r="G33"/>
  <c r="H33" s="1"/>
  <c r="B33"/>
  <c r="A33"/>
  <c r="G32"/>
  <c r="B32"/>
  <c r="A32"/>
  <c r="G31"/>
  <c r="B31"/>
  <c r="A31"/>
  <c r="G30"/>
  <c r="H30" s="1"/>
  <c r="B30"/>
  <c r="A30"/>
  <c r="G29"/>
  <c r="B29"/>
  <c r="A29"/>
  <c r="G28"/>
  <c r="H28" s="1"/>
  <c r="B28"/>
  <c r="A28"/>
  <c r="G27"/>
  <c r="B27"/>
  <c r="A27"/>
  <c r="G26"/>
  <c r="B26"/>
  <c r="A26"/>
  <c r="G25"/>
  <c r="B25"/>
  <c r="A25"/>
  <c r="G24"/>
  <c r="B24"/>
  <c r="A24"/>
  <c r="G23"/>
  <c r="B23"/>
  <c r="A23"/>
  <c r="G22"/>
  <c r="B22"/>
  <c r="A22"/>
  <c r="G21"/>
  <c r="B21"/>
  <c r="A21"/>
  <c r="G20"/>
  <c r="B20"/>
  <c r="A20"/>
  <c r="G19"/>
  <c r="B19"/>
  <c r="A19"/>
  <c r="G18"/>
  <c r="B18"/>
  <c r="A18"/>
  <c r="G17"/>
  <c r="B17"/>
  <c r="A17"/>
  <c r="G16"/>
  <c r="H16" s="1"/>
  <c r="B16"/>
  <c r="A16"/>
  <c r="G15"/>
  <c r="B15"/>
  <c r="A15"/>
  <c r="G14"/>
  <c r="B14"/>
  <c r="A14"/>
  <c r="G13"/>
  <c r="B13"/>
  <c r="A13"/>
  <c r="G12"/>
  <c r="B12"/>
  <c r="A12"/>
  <c r="G11"/>
  <c r="I11" s="1"/>
  <c r="B11"/>
  <c r="A11"/>
  <c r="G10"/>
  <c r="B10"/>
  <c r="A10"/>
  <c r="G9"/>
  <c r="I9" s="1"/>
  <c r="B9"/>
  <c r="A9"/>
  <c r="G8"/>
  <c r="B8"/>
  <c r="A8"/>
  <c r="F7"/>
  <c r="E7"/>
  <c r="D7"/>
  <c r="A6"/>
  <c r="A2"/>
  <c r="A1"/>
  <c r="L77" i="13"/>
  <c r="G77"/>
  <c r="I77" s="1"/>
  <c r="B77"/>
  <c r="A77"/>
  <c r="L76"/>
  <c r="G76"/>
  <c r="H76" s="1"/>
  <c r="B76"/>
  <c r="A76"/>
  <c r="L75"/>
  <c r="G75"/>
  <c r="I75" s="1"/>
  <c r="B75"/>
  <c r="A75"/>
  <c r="L74"/>
  <c r="G74"/>
  <c r="H74" s="1"/>
  <c r="B74"/>
  <c r="A74"/>
  <c r="L73"/>
  <c r="G73"/>
  <c r="H73" s="1"/>
  <c r="B73"/>
  <c r="A73"/>
  <c r="L72"/>
  <c r="G72"/>
  <c r="H72" s="1"/>
  <c r="B72"/>
  <c r="A72"/>
  <c r="L71"/>
  <c r="G71"/>
  <c r="I71" s="1"/>
  <c r="B71"/>
  <c r="A71"/>
  <c r="L70"/>
  <c r="G70"/>
  <c r="H70" s="1"/>
  <c r="B70"/>
  <c r="A70"/>
  <c r="L69"/>
  <c r="G69"/>
  <c r="H69" s="1"/>
  <c r="B69"/>
  <c r="A69"/>
  <c r="L68"/>
  <c r="G68"/>
  <c r="H68" s="1"/>
  <c r="B68"/>
  <c r="A68"/>
  <c r="L67"/>
  <c r="G67"/>
  <c r="I67" s="1"/>
  <c r="B67"/>
  <c r="A67"/>
  <c r="L66"/>
  <c r="G66"/>
  <c r="H66" s="1"/>
  <c r="B66"/>
  <c r="A66"/>
  <c r="L65"/>
  <c r="G65"/>
  <c r="H65" s="1"/>
  <c r="B65"/>
  <c r="A65"/>
  <c r="L64"/>
  <c r="G64"/>
  <c r="H64" s="1"/>
  <c r="B64"/>
  <c r="A64"/>
  <c r="L63"/>
  <c r="G63"/>
  <c r="I63" s="1"/>
  <c r="B63"/>
  <c r="A63"/>
  <c r="L62"/>
  <c r="G62"/>
  <c r="H62" s="1"/>
  <c r="B62"/>
  <c r="A62"/>
  <c r="L61"/>
  <c r="H61"/>
  <c r="G61"/>
  <c r="I61" s="1"/>
  <c r="B61"/>
  <c r="A61"/>
  <c r="L60"/>
  <c r="G60"/>
  <c r="H60" s="1"/>
  <c r="B60"/>
  <c r="A60"/>
  <c r="G59"/>
  <c r="H59" s="1"/>
  <c r="B59"/>
  <c r="A59"/>
  <c r="G58"/>
  <c r="H58" s="1"/>
  <c r="B58"/>
  <c r="A58"/>
  <c r="G57"/>
  <c r="I57" s="1"/>
  <c r="B57"/>
  <c r="A57"/>
  <c r="G56"/>
  <c r="H56" s="1"/>
  <c r="B56"/>
  <c r="A56"/>
  <c r="G55"/>
  <c r="H55" s="1"/>
  <c r="B55"/>
  <c r="A55"/>
  <c r="G54"/>
  <c r="H54" s="1"/>
  <c r="B54"/>
  <c r="A54"/>
  <c r="G53"/>
  <c r="H53" s="1"/>
  <c r="B53"/>
  <c r="A53"/>
  <c r="G52"/>
  <c r="H52" s="1"/>
  <c r="B52"/>
  <c r="A52"/>
  <c r="G51"/>
  <c r="H51" s="1"/>
  <c r="B51"/>
  <c r="A51"/>
  <c r="G50"/>
  <c r="H50" s="1"/>
  <c r="B50"/>
  <c r="A50"/>
  <c r="G49"/>
  <c r="H49" s="1"/>
  <c r="B49"/>
  <c r="A49"/>
  <c r="G48"/>
  <c r="H48" s="1"/>
  <c r="B48"/>
  <c r="A48"/>
  <c r="G47"/>
  <c r="H47" s="1"/>
  <c r="B47"/>
  <c r="A47"/>
  <c r="G46"/>
  <c r="H46" s="1"/>
  <c r="B46"/>
  <c r="A46"/>
  <c r="G45"/>
  <c r="H45" s="1"/>
  <c r="B45"/>
  <c r="A45"/>
  <c r="G44"/>
  <c r="H44" s="1"/>
  <c r="B44"/>
  <c r="A44"/>
  <c r="G43"/>
  <c r="H43" s="1"/>
  <c r="B43"/>
  <c r="A43"/>
  <c r="G42"/>
  <c r="H42" s="1"/>
  <c r="B42"/>
  <c r="A42"/>
  <c r="G41"/>
  <c r="H41" s="1"/>
  <c r="B41"/>
  <c r="A41"/>
  <c r="G40"/>
  <c r="H40" s="1"/>
  <c r="B40"/>
  <c r="A40"/>
  <c r="G39"/>
  <c r="H39" s="1"/>
  <c r="B39"/>
  <c r="A39"/>
  <c r="G38"/>
  <c r="H38" s="1"/>
  <c r="B38"/>
  <c r="A38"/>
  <c r="G37"/>
  <c r="H37" s="1"/>
  <c r="B37"/>
  <c r="A37"/>
  <c r="G36"/>
  <c r="H36" s="1"/>
  <c r="B36"/>
  <c r="A36"/>
  <c r="G35"/>
  <c r="H35" s="1"/>
  <c r="B35"/>
  <c r="A35"/>
  <c r="G34"/>
  <c r="H34" s="1"/>
  <c r="B34"/>
  <c r="A34"/>
  <c r="G33"/>
  <c r="H33" s="1"/>
  <c r="B33"/>
  <c r="A33"/>
  <c r="G32"/>
  <c r="H32" s="1"/>
  <c r="B32"/>
  <c r="A32"/>
  <c r="G31"/>
  <c r="I31" s="1"/>
  <c r="B31"/>
  <c r="A31"/>
  <c r="G30"/>
  <c r="H30" s="1"/>
  <c r="B30"/>
  <c r="A30"/>
  <c r="G29"/>
  <c r="I29" s="1"/>
  <c r="B29"/>
  <c r="A29"/>
  <c r="G28"/>
  <c r="B28"/>
  <c r="A28"/>
  <c r="G27"/>
  <c r="H27" s="1"/>
  <c r="B27"/>
  <c r="A27"/>
  <c r="G26"/>
  <c r="B26"/>
  <c r="A26"/>
  <c r="G25"/>
  <c r="H25" s="1"/>
  <c r="B25"/>
  <c r="A25"/>
  <c r="G24"/>
  <c r="B24"/>
  <c r="A24"/>
  <c r="G23"/>
  <c r="H23" s="1"/>
  <c r="B23"/>
  <c r="A23"/>
  <c r="G22"/>
  <c r="B22"/>
  <c r="A22"/>
  <c r="G21"/>
  <c r="H21" s="1"/>
  <c r="B21"/>
  <c r="A21"/>
  <c r="G20"/>
  <c r="B20"/>
  <c r="A20"/>
  <c r="G19"/>
  <c r="H19" s="1"/>
  <c r="B19"/>
  <c r="A19"/>
  <c r="G18"/>
  <c r="B18"/>
  <c r="A18"/>
  <c r="G17"/>
  <c r="H17" s="1"/>
  <c r="B17"/>
  <c r="A17"/>
  <c r="G16"/>
  <c r="I16" s="1"/>
  <c r="B16"/>
  <c r="A16"/>
  <c r="G15"/>
  <c r="H15" s="1"/>
  <c r="B15"/>
  <c r="A15"/>
  <c r="G14"/>
  <c r="I14" s="1"/>
  <c r="J14" s="1"/>
  <c r="K14" s="1"/>
  <c r="M14" s="1"/>
  <c r="B14"/>
  <c r="A14"/>
  <c r="G13"/>
  <c r="I13" s="1"/>
  <c r="B13"/>
  <c r="A13"/>
  <c r="G12"/>
  <c r="I12" s="1"/>
  <c r="B12"/>
  <c r="A12"/>
  <c r="G11"/>
  <c r="I11" s="1"/>
  <c r="B11"/>
  <c r="A11"/>
  <c r="G10"/>
  <c r="I10" s="1"/>
  <c r="B10"/>
  <c r="A10"/>
  <c r="G9"/>
  <c r="I9" s="1"/>
  <c r="B9"/>
  <c r="A9"/>
  <c r="G8"/>
  <c r="I8" s="1"/>
  <c r="B8"/>
  <c r="A8"/>
  <c r="F7"/>
  <c r="E7"/>
  <c r="D7"/>
  <c r="A6"/>
  <c r="A2"/>
  <c r="A1"/>
  <c r="L77" i="12"/>
  <c r="G77"/>
  <c r="B77"/>
  <c r="A77"/>
  <c r="L76"/>
  <c r="I76"/>
  <c r="G76"/>
  <c r="B76"/>
  <c r="A76"/>
  <c r="L75"/>
  <c r="G75"/>
  <c r="B75"/>
  <c r="A75"/>
  <c r="L74"/>
  <c r="G74"/>
  <c r="B74"/>
  <c r="A74"/>
  <c r="L73"/>
  <c r="G73"/>
  <c r="B73"/>
  <c r="A73"/>
  <c r="L72"/>
  <c r="I72"/>
  <c r="G72"/>
  <c r="B72"/>
  <c r="A72"/>
  <c r="L71"/>
  <c r="G71"/>
  <c r="I71" s="1"/>
  <c r="B71"/>
  <c r="A71"/>
  <c r="L70"/>
  <c r="G70"/>
  <c r="H70" s="1"/>
  <c r="B70"/>
  <c r="A70"/>
  <c r="L69"/>
  <c r="G69"/>
  <c r="I69" s="1"/>
  <c r="B69"/>
  <c r="A69"/>
  <c r="L68"/>
  <c r="G68"/>
  <c r="H68" s="1"/>
  <c r="B68"/>
  <c r="A68"/>
  <c r="L67"/>
  <c r="G67"/>
  <c r="I67" s="1"/>
  <c r="B67"/>
  <c r="A67"/>
  <c r="L66"/>
  <c r="G66"/>
  <c r="H66" s="1"/>
  <c r="B66"/>
  <c r="A66"/>
  <c r="L65"/>
  <c r="G65"/>
  <c r="I65" s="1"/>
  <c r="B65"/>
  <c r="A65"/>
  <c r="L64"/>
  <c r="G64"/>
  <c r="H64" s="1"/>
  <c r="B64"/>
  <c r="A64"/>
  <c r="L63"/>
  <c r="G63"/>
  <c r="I63" s="1"/>
  <c r="B63"/>
  <c r="A63"/>
  <c r="L62"/>
  <c r="I62"/>
  <c r="J62" s="1"/>
  <c r="K62" s="1"/>
  <c r="M62" s="1"/>
  <c r="G62"/>
  <c r="H62" s="1"/>
  <c r="B62"/>
  <c r="A62"/>
  <c r="L61"/>
  <c r="G61"/>
  <c r="I61" s="1"/>
  <c r="B61"/>
  <c r="A61"/>
  <c r="L60"/>
  <c r="G60"/>
  <c r="H60" s="1"/>
  <c r="B60"/>
  <c r="A60"/>
  <c r="G59"/>
  <c r="I59" s="1"/>
  <c r="B59"/>
  <c r="A59"/>
  <c r="G58"/>
  <c r="H58" s="1"/>
  <c r="B58"/>
  <c r="A58"/>
  <c r="G57"/>
  <c r="I57" s="1"/>
  <c r="B57"/>
  <c r="A57"/>
  <c r="G56"/>
  <c r="H56" s="1"/>
  <c r="B56"/>
  <c r="A56"/>
  <c r="G55"/>
  <c r="I55" s="1"/>
  <c r="B55"/>
  <c r="A55"/>
  <c r="I54"/>
  <c r="J54" s="1"/>
  <c r="K54" s="1"/>
  <c r="M54" s="1"/>
  <c r="G54"/>
  <c r="H54" s="1"/>
  <c r="B54"/>
  <c r="A54"/>
  <c r="H53"/>
  <c r="G53"/>
  <c r="I53" s="1"/>
  <c r="B53"/>
  <c r="A53"/>
  <c r="G52"/>
  <c r="H52" s="1"/>
  <c r="B52"/>
  <c r="A52"/>
  <c r="G51"/>
  <c r="I51" s="1"/>
  <c r="B51"/>
  <c r="A51"/>
  <c r="G50"/>
  <c r="H50" s="1"/>
  <c r="B50"/>
  <c r="A50"/>
  <c r="G49"/>
  <c r="I49" s="1"/>
  <c r="B49"/>
  <c r="A49"/>
  <c r="G48"/>
  <c r="H48" s="1"/>
  <c r="B48"/>
  <c r="A48"/>
  <c r="G47"/>
  <c r="I47" s="1"/>
  <c r="B47"/>
  <c r="A47"/>
  <c r="G46"/>
  <c r="H46" s="1"/>
  <c r="B46"/>
  <c r="A46"/>
  <c r="G45"/>
  <c r="I45" s="1"/>
  <c r="B45"/>
  <c r="A45"/>
  <c r="G44"/>
  <c r="I44" s="1"/>
  <c r="J44" s="1"/>
  <c r="K44" s="1"/>
  <c r="M44" s="1"/>
  <c r="B44"/>
  <c r="A44"/>
  <c r="G43"/>
  <c r="I43" s="1"/>
  <c r="B43"/>
  <c r="A43"/>
  <c r="G42"/>
  <c r="H42" s="1"/>
  <c r="B42"/>
  <c r="A42"/>
  <c r="G41"/>
  <c r="I41" s="1"/>
  <c r="B41"/>
  <c r="A41"/>
  <c r="G40"/>
  <c r="I40" s="1"/>
  <c r="J40" s="1"/>
  <c r="K40" s="1"/>
  <c r="M40" s="1"/>
  <c r="B40"/>
  <c r="A40"/>
  <c r="G39"/>
  <c r="I39" s="1"/>
  <c r="B39"/>
  <c r="A39"/>
  <c r="G38"/>
  <c r="H38" s="1"/>
  <c r="B38"/>
  <c r="A38"/>
  <c r="G37"/>
  <c r="I37" s="1"/>
  <c r="B37"/>
  <c r="A37"/>
  <c r="G36"/>
  <c r="I36" s="1"/>
  <c r="J36" s="1"/>
  <c r="K36" s="1"/>
  <c r="M36" s="1"/>
  <c r="B36"/>
  <c r="A36"/>
  <c r="G35"/>
  <c r="I35" s="1"/>
  <c r="B35"/>
  <c r="A35"/>
  <c r="G34"/>
  <c r="H34" s="1"/>
  <c r="B34"/>
  <c r="A34"/>
  <c r="G33"/>
  <c r="I33" s="1"/>
  <c r="B33"/>
  <c r="A33"/>
  <c r="G32"/>
  <c r="I32" s="1"/>
  <c r="J32" s="1"/>
  <c r="K32" s="1"/>
  <c r="M32" s="1"/>
  <c r="B32"/>
  <c r="A32"/>
  <c r="G31"/>
  <c r="I31" s="1"/>
  <c r="B31"/>
  <c r="A31"/>
  <c r="G30"/>
  <c r="H30" s="1"/>
  <c r="B30"/>
  <c r="A30"/>
  <c r="G29"/>
  <c r="I29" s="1"/>
  <c r="B29"/>
  <c r="A29"/>
  <c r="L28"/>
  <c r="G28"/>
  <c r="I28" s="1"/>
  <c r="J28" s="1"/>
  <c r="K28" s="1"/>
  <c r="M28" s="1"/>
  <c r="B28"/>
  <c r="A28"/>
  <c r="G27"/>
  <c r="I27" s="1"/>
  <c r="B27"/>
  <c r="A27"/>
  <c r="G26"/>
  <c r="I26" s="1"/>
  <c r="J26" s="1"/>
  <c r="K26" s="1"/>
  <c r="M26" s="1"/>
  <c r="B26"/>
  <c r="A26"/>
  <c r="G25"/>
  <c r="I25" s="1"/>
  <c r="B25"/>
  <c r="A25"/>
  <c r="G24"/>
  <c r="H24" s="1"/>
  <c r="B24"/>
  <c r="A24"/>
  <c r="G23"/>
  <c r="I23" s="1"/>
  <c r="B23"/>
  <c r="A23"/>
  <c r="G22"/>
  <c r="I22" s="1"/>
  <c r="J22" s="1"/>
  <c r="K22" s="1"/>
  <c r="M22" s="1"/>
  <c r="B22"/>
  <c r="A22"/>
  <c r="G21"/>
  <c r="I21" s="1"/>
  <c r="B21"/>
  <c r="A21"/>
  <c r="G20"/>
  <c r="H20" s="1"/>
  <c r="B20"/>
  <c r="A20"/>
  <c r="G19"/>
  <c r="I19" s="1"/>
  <c r="J19" s="1"/>
  <c r="K19" s="1"/>
  <c r="M19" s="1"/>
  <c r="B19"/>
  <c r="A19"/>
  <c r="G18"/>
  <c r="I18" s="1"/>
  <c r="J18" s="1"/>
  <c r="K18" s="1"/>
  <c r="M18" s="1"/>
  <c r="B18"/>
  <c r="A18"/>
  <c r="G17"/>
  <c r="I17" s="1"/>
  <c r="J17" s="1"/>
  <c r="K17" s="1"/>
  <c r="M17" s="1"/>
  <c r="B17"/>
  <c r="A17"/>
  <c r="G16"/>
  <c r="H16" s="1"/>
  <c r="B16"/>
  <c r="A16"/>
  <c r="G15"/>
  <c r="I15" s="1"/>
  <c r="B15"/>
  <c r="A15"/>
  <c r="G14"/>
  <c r="H14" s="1"/>
  <c r="B14"/>
  <c r="A14"/>
  <c r="G13"/>
  <c r="I13" s="1"/>
  <c r="B13"/>
  <c r="A13"/>
  <c r="H12"/>
  <c r="G12"/>
  <c r="I12" s="1"/>
  <c r="J12" s="1"/>
  <c r="K12" s="1"/>
  <c r="M12" s="1"/>
  <c r="B12"/>
  <c r="A12"/>
  <c r="G11"/>
  <c r="I11" s="1"/>
  <c r="B11"/>
  <c r="A11"/>
  <c r="G10"/>
  <c r="H10" s="1"/>
  <c r="B10"/>
  <c r="A10"/>
  <c r="G9"/>
  <c r="I9" s="1"/>
  <c r="B9"/>
  <c r="A9"/>
  <c r="G8"/>
  <c r="I8" s="1"/>
  <c r="J8" s="1"/>
  <c r="K8" s="1"/>
  <c r="M8" s="1"/>
  <c r="O8" s="1"/>
  <c r="B8"/>
  <c r="A8"/>
  <c r="F7"/>
  <c r="E7"/>
  <c r="D7"/>
  <c r="A6"/>
  <c r="A2"/>
  <c r="A1"/>
  <c r="L77" i="11"/>
  <c r="G77"/>
  <c r="B77"/>
  <c r="A77"/>
  <c r="L76"/>
  <c r="G76"/>
  <c r="B76"/>
  <c r="A76"/>
  <c r="L75"/>
  <c r="G75"/>
  <c r="I75" s="1"/>
  <c r="B75"/>
  <c r="A75"/>
  <c r="L74"/>
  <c r="G74"/>
  <c r="B74"/>
  <c r="A74"/>
  <c r="L73"/>
  <c r="G73"/>
  <c r="B73"/>
  <c r="A73"/>
  <c r="L72"/>
  <c r="G72"/>
  <c r="B72"/>
  <c r="A72"/>
  <c r="L71"/>
  <c r="G71"/>
  <c r="I71" s="1"/>
  <c r="B71"/>
  <c r="A71"/>
  <c r="L70"/>
  <c r="G70"/>
  <c r="B70"/>
  <c r="A70"/>
  <c r="L69"/>
  <c r="G69"/>
  <c r="B69"/>
  <c r="A69"/>
  <c r="L68"/>
  <c r="G68"/>
  <c r="H68" s="1"/>
  <c r="B68"/>
  <c r="A68"/>
  <c r="L67"/>
  <c r="G67"/>
  <c r="H67" s="1"/>
  <c r="B67"/>
  <c r="A67"/>
  <c r="L66"/>
  <c r="G66"/>
  <c r="H66" s="1"/>
  <c r="B66"/>
  <c r="A66"/>
  <c r="L65"/>
  <c r="G65"/>
  <c r="H65" s="1"/>
  <c r="B65"/>
  <c r="A65"/>
  <c r="L64"/>
  <c r="G64"/>
  <c r="H64" s="1"/>
  <c r="B64"/>
  <c r="A64"/>
  <c r="L63"/>
  <c r="G63"/>
  <c r="H63" s="1"/>
  <c r="B63"/>
  <c r="A63"/>
  <c r="L62"/>
  <c r="G62"/>
  <c r="H62" s="1"/>
  <c r="B62"/>
  <c r="A62"/>
  <c r="L61"/>
  <c r="G61"/>
  <c r="H61" s="1"/>
  <c r="B61"/>
  <c r="A61"/>
  <c r="L60"/>
  <c r="G60"/>
  <c r="H60" s="1"/>
  <c r="B60"/>
  <c r="A60"/>
  <c r="G59"/>
  <c r="H59" s="1"/>
  <c r="B59"/>
  <c r="A59"/>
  <c r="G58"/>
  <c r="H58" s="1"/>
  <c r="B58"/>
  <c r="A58"/>
  <c r="G57"/>
  <c r="H57" s="1"/>
  <c r="B57"/>
  <c r="A57"/>
  <c r="G56"/>
  <c r="H56" s="1"/>
  <c r="B56"/>
  <c r="A56"/>
  <c r="G55"/>
  <c r="H55" s="1"/>
  <c r="B55"/>
  <c r="A55"/>
  <c r="G54"/>
  <c r="H54" s="1"/>
  <c r="B54"/>
  <c r="A54"/>
  <c r="G53"/>
  <c r="H53" s="1"/>
  <c r="B53"/>
  <c r="A53"/>
  <c r="G52"/>
  <c r="H52" s="1"/>
  <c r="B52"/>
  <c r="A52"/>
  <c r="G51"/>
  <c r="H51" s="1"/>
  <c r="B51"/>
  <c r="A51"/>
  <c r="G50"/>
  <c r="H50" s="1"/>
  <c r="B50"/>
  <c r="A50"/>
  <c r="G49"/>
  <c r="H49" s="1"/>
  <c r="B49"/>
  <c r="A49"/>
  <c r="G48"/>
  <c r="H48" s="1"/>
  <c r="B48"/>
  <c r="A48"/>
  <c r="G47"/>
  <c r="H47" s="1"/>
  <c r="B47"/>
  <c r="A47"/>
  <c r="G46"/>
  <c r="H46" s="1"/>
  <c r="B46"/>
  <c r="A46"/>
  <c r="G45"/>
  <c r="H45" s="1"/>
  <c r="B45"/>
  <c r="A45"/>
  <c r="G44"/>
  <c r="H44" s="1"/>
  <c r="B44"/>
  <c r="A44"/>
  <c r="G43"/>
  <c r="H43" s="1"/>
  <c r="B43"/>
  <c r="A43"/>
  <c r="G42"/>
  <c r="H42" s="1"/>
  <c r="B42"/>
  <c r="A42"/>
  <c r="G41"/>
  <c r="H41" s="1"/>
  <c r="B41"/>
  <c r="A41"/>
  <c r="G40"/>
  <c r="H40" s="1"/>
  <c r="B40"/>
  <c r="A40"/>
  <c r="G39"/>
  <c r="H39" s="1"/>
  <c r="B39"/>
  <c r="A39"/>
  <c r="G38"/>
  <c r="H38" s="1"/>
  <c r="B38"/>
  <c r="A38"/>
  <c r="G37"/>
  <c r="H37" s="1"/>
  <c r="B37"/>
  <c r="A37"/>
  <c r="G36"/>
  <c r="H36" s="1"/>
  <c r="B36"/>
  <c r="A36"/>
  <c r="G35"/>
  <c r="H35" s="1"/>
  <c r="B35"/>
  <c r="A35"/>
  <c r="G34"/>
  <c r="H34" s="1"/>
  <c r="B34"/>
  <c r="A34"/>
  <c r="G33"/>
  <c r="H33" s="1"/>
  <c r="B33"/>
  <c r="A33"/>
  <c r="G32"/>
  <c r="B32"/>
  <c r="A32"/>
  <c r="G31"/>
  <c r="H31" s="1"/>
  <c r="B31"/>
  <c r="A31"/>
  <c r="G30"/>
  <c r="B30"/>
  <c r="A30"/>
  <c r="G29"/>
  <c r="I29" s="1"/>
  <c r="B29"/>
  <c r="A29"/>
  <c r="G28"/>
  <c r="B28"/>
  <c r="A28"/>
  <c r="I27"/>
  <c r="G27"/>
  <c r="H27" s="1"/>
  <c r="B27"/>
  <c r="A27"/>
  <c r="G26"/>
  <c r="B26"/>
  <c r="A26"/>
  <c r="H25"/>
  <c r="G25"/>
  <c r="I25" s="1"/>
  <c r="B25"/>
  <c r="A25"/>
  <c r="G24"/>
  <c r="B24"/>
  <c r="A24"/>
  <c r="G23"/>
  <c r="I23" s="1"/>
  <c r="B23"/>
  <c r="A23"/>
  <c r="G22"/>
  <c r="I22" s="1"/>
  <c r="J22" s="1"/>
  <c r="B22"/>
  <c r="A22"/>
  <c r="G21"/>
  <c r="I21" s="1"/>
  <c r="B21"/>
  <c r="A21"/>
  <c r="G20"/>
  <c r="I20" s="1"/>
  <c r="B20"/>
  <c r="A20"/>
  <c r="G19"/>
  <c r="H19" s="1"/>
  <c r="B19"/>
  <c r="A19"/>
  <c r="G18"/>
  <c r="I18" s="1"/>
  <c r="B18"/>
  <c r="A18"/>
  <c r="G17"/>
  <c r="H17" s="1"/>
  <c r="B17"/>
  <c r="A17"/>
  <c r="G16"/>
  <c r="I16" s="1"/>
  <c r="B16"/>
  <c r="A16"/>
  <c r="G15"/>
  <c r="I15" s="1"/>
  <c r="B15"/>
  <c r="A15"/>
  <c r="G14"/>
  <c r="I14" s="1"/>
  <c r="J14" s="1"/>
  <c r="K14" s="1"/>
  <c r="M14" s="1"/>
  <c r="B14"/>
  <c r="A14"/>
  <c r="G13"/>
  <c r="H13" s="1"/>
  <c r="B13"/>
  <c r="A13"/>
  <c r="G12"/>
  <c r="I12" s="1"/>
  <c r="B12"/>
  <c r="A12"/>
  <c r="G11"/>
  <c r="H11" s="1"/>
  <c r="B11"/>
  <c r="A11"/>
  <c r="G10"/>
  <c r="I10" s="1"/>
  <c r="B10"/>
  <c r="A10"/>
  <c r="G9"/>
  <c r="H9" s="1"/>
  <c r="B9"/>
  <c r="A9"/>
  <c r="G8"/>
  <c r="I8" s="1"/>
  <c r="B8"/>
  <c r="A8"/>
  <c r="F7"/>
  <c r="E7"/>
  <c r="D7"/>
  <c r="A6"/>
  <c r="A2"/>
  <c r="A1"/>
  <c r="L77" i="10"/>
  <c r="G77"/>
  <c r="B77"/>
  <c r="A77"/>
  <c r="L76"/>
  <c r="G76"/>
  <c r="B76"/>
  <c r="A76"/>
  <c r="L75"/>
  <c r="H75"/>
  <c r="G75"/>
  <c r="B75"/>
  <c r="A75"/>
  <c r="L74"/>
  <c r="G74"/>
  <c r="B74"/>
  <c r="A74"/>
  <c r="L73"/>
  <c r="G73"/>
  <c r="B73"/>
  <c r="A73"/>
  <c r="L72"/>
  <c r="G72"/>
  <c r="B72"/>
  <c r="A72"/>
  <c r="L71"/>
  <c r="G71"/>
  <c r="B71"/>
  <c r="A71"/>
  <c r="L70"/>
  <c r="G70"/>
  <c r="H70" s="1"/>
  <c r="B70"/>
  <c r="A70"/>
  <c r="L69"/>
  <c r="H69"/>
  <c r="G69"/>
  <c r="I69" s="1"/>
  <c r="B69"/>
  <c r="A69"/>
  <c r="L68"/>
  <c r="G68"/>
  <c r="H68" s="1"/>
  <c r="B68"/>
  <c r="A68"/>
  <c r="L67"/>
  <c r="H67"/>
  <c r="G67"/>
  <c r="I67" s="1"/>
  <c r="B67"/>
  <c r="A67"/>
  <c r="L66"/>
  <c r="G66"/>
  <c r="H66" s="1"/>
  <c r="B66"/>
  <c r="A66"/>
  <c r="L65"/>
  <c r="G65"/>
  <c r="I65" s="1"/>
  <c r="B65"/>
  <c r="A65"/>
  <c r="L64"/>
  <c r="G64"/>
  <c r="H64" s="1"/>
  <c r="B64"/>
  <c r="A64"/>
  <c r="L63"/>
  <c r="G63"/>
  <c r="I63" s="1"/>
  <c r="B63"/>
  <c r="A63"/>
  <c r="L62"/>
  <c r="G62"/>
  <c r="H62" s="1"/>
  <c r="B62"/>
  <c r="A62"/>
  <c r="L61"/>
  <c r="G61"/>
  <c r="I61" s="1"/>
  <c r="B61"/>
  <c r="A61"/>
  <c r="L60"/>
  <c r="G60"/>
  <c r="H60" s="1"/>
  <c r="B60"/>
  <c r="A60"/>
  <c r="G59"/>
  <c r="I59" s="1"/>
  <c r="B59"/>
  <c r="A59"/>
  <c r="G58"/>
  <c r="H58" s="1"/>
  <c r="B58"/>
  <c r="A58"/>
  <c r="G57"/>
  <c r="I57" s="1"/>
  <c r="B57"/>
  <c r="A57"/>
  <c r="G56"/>
  <c r="H56" s="1"/>
  <c r="B56"/>
  <c r="A56"/>
  <c r="G55"/>
  <c r="I55" s="1"/>
  <c r="B55"/>
  <c r="A55"/>
  <c r="G54"/>
  <c r="H54" s="1"/>
  <c r="B54"/>
  <c r="A54"/>
  <c r="G53"/>
  <c r="I53" s="1"/>
  <c r="B53"/>
  <c r="A53"/>
  <c r="G52"/>
  <c r="H52" s="1"/>
  <c r="B52"/>
  <c r="A52"/>
  <c r="G51"/>
  <c r="I51" s="1"/>
  <c r="B51"/>
  <c r="A51"/>
  <c r="G50"/>
  <c r="H50" s="1"/>
  <c r="B50"/>
  <c r="A50"/>
  <c r="G49"/>
  <c r="H49" s="1"/>
  <c r="B49"/>
  <c r="A49"/>
  <c r="G48"/>
  <c r="H48" s="1"/>
  <c r="B48"/>
  <c r="A48"/>
  <c r="G47"/>
  <c r="I47" s="1"/>
  <c r="B47"/>
  <c r="A47"/>
  <c r="G46"/>
  <c r="H46" s="1"/>
  <c r="B46"/>
  <c r="A46"/>
  <c r="G45"/>
  <c r="I45" s="1"/>
  <c r="B45"/>
  <c r="A45"/>
  <c r="G44"/>
  <c r="H44" s="1"/>
  <c r="B44"/>
  <c r="A44"/>
  <c r="G43"/>
  <c r="I43" s="1"/>
  <c r="B43"/>
  <c r="A43"/>
  <c r="G42"/>
  <c r="H42" s="1"/>
  <c r="B42"/>
  <c r="A42"/>
  <c r="G41"/>
  <c r="H41" s="1"/>
  <c r="B41"/>
  <c r="A41"/>
  <c r="G40"/>
  <c r="H40" s="1"/>
  <c r="B40"/>
  <c r="A40"/>
  <c r="G39"/>
  <c r="I39" s="1"/>
  <c r="B39"/>
  <c r="A39"/>
  <c r="G38"/>
  <c r="H38" s="1"/>
  <c r="B38"/>
  <c r="A38"/>
  <c r="G37"/>
  <c r="I37" s="1"/>
  <c r="B37"/>
  <c r="A37"/>
  <c r="G36"/>
  <c r="H36" s="1"/>
  <c r="B36"/>
  <c r="A36"/>
  <c r="G35"/>
  <c r="I35" s="1"/>
  <c r="B35"/>
  <c r="A35"/>
  <c r="G34"/>
  <c r="H34" s="1"/>
  <c r="B34"/>
  <c r="A34"/>
  <c r="G33"/>
  <c r="H33" s="1"/>
  <c r="B33"/>
  <c r="A33"/>
  <c r="G32"/>
  <c r="H32" s="1"/>
  <c r="B32"/>
  <c r="A32"/>
  <c r="G31"/>
  <c r="I31" s="1"/>
  <c r="B31"/>
  <c r="A31"/>
  <c r="G30"/>
  <c r="B30"/>
  <c r="A30"/>
  <c r="G29"/>
  <c r="I29" s="1"/>
  <c r="B29"/>
  <c r="A29"/>
  <c r="G28"/>
  <c r="B28"/>
  <c r="A28"/>
  <c r="G27"/>
  <c r="I27" s="1"/>
  <c r="B27"/>
  <c r="A27"/>
  <c r="G26"/>
  <c r="B26"/>
  <c r="A26"/>
  <c r="G25"/>
  <c r="I25" s="1"/>
  <c r="B25"/>
  <c r="A25"/>
  <c r="G24"/>
  <c r="I24" s="1"/>
  <c r="J24" s="1"/>
  <c r="K24" s="1"/>
  <c r="M24" s="1"/>
  <c r="B24"/>
  <c r="A24"/>
  <c r="G23"/>
  <c r="B23"/>
  <c r="A23"/>
  <c r="G22"/>
  <c r="I22" s="1"/>
  <c r="B22"/>
  <c r="A22"/>
  <c r="G21"/>
  <c r="I21" s="1"/>
  <c r="B21"/>
  <c r="A21"/>
  <c r="G20"/>
  <c r="I20" s="1"/>
  <c r="B20"/>
  <c r="A20"/>
  <c r="G19"/>
  <c r="H19" s="1"/>
  <c r="B19"/>
  <c r="A19"/>
  <c r="G18"/>
  <c r="I18" s="1"/>
  <c r="B18"/>
  <c r="A18"/>
  <c r="G17"/>
  <c r="I17" s="1"/>
  <c r="B17"/>
  <c r="A17"/>
  <c r="G16"/>
  <c r="I16" s="1"/>
  <c r="J16" s="1"/>
  <c r="K16" s="1"/>
  <c r="M16" s="1"/>
  <c r="B16"/>
  <c r="A16"/>
  <c r="G15"/>
  <c r="B15"/>
  <c r="A15"/>
  <c r="G14"/>
  <c r="I14" s="1"/>
  <c r="J14" s="1"/>
  <c r="K14" s="1"/>
  <c r="M14" s="1"/>
  <c r="B14"/>
  <c r="A14"/>
  <c r="G13"/>
  <c r="I13" s="1"/>
  <c r="B13"/>
  <c r="A13"/>
  <c r="G12"/>
  <c r="I12" s="1"/>
  <c r="B12"/>
  <c r="A12"/>
  <c r="G11"/>
  <c r="H11" s="1"/>
  <c r="B11"/>
  <c r="A11"/>
  <c r="G10"/>
  <c r="I10" s="1"/>
  <c r="B10"/>
  <c r="A10"/>
  <c r="G9"/>
  <c r="H9" s="1"/>
  <c r="B9"/>
  <c r="A9"/>
  <c r="I8"/>
  <c r="B8"/>
  <c r="A8"/>
  <c r="F7"/>
  <c r="E7"/>
  <c r="D7"/>
  <c r="A6"/>
  <c r="A2"/>
  <c r="A1"/>
  <c r="A1" i="9"/>
  <c r="L77"/>
  <c r="G77"/>
  <c r="J77" s="1"/>
  <c r="L76"/>
  <c r="G76"/>
  <c r="J76" s="1"/>
  <c r="L75"/>
  <c r="G75"/>
  <c r="J75" s="1"/>
  <c r="L74"/>
  <c r="G74"/>
  <c r="J74" s="1"/>
  <c r="L73"/>
  <c r="G73"/>
  <c r="J73" s="1"/>
  <c r="L72"/>
  <c r="G72"/>
  <c r="J72" s="1"/>
  <c r="L71"/>
  <c r="G71"/>
  <c r="J71" s="1"/>
  <c r="L70"/>
  <c r="G70"/>
  <c r="J70" s="1"/>
  <c r="L69"/>
  <c r="G69"/>
  <c r="L68"/>
  <c r="G68"/>
  <c r="L67"/>
  <c r="G67"/>
  <c r="L66"/>
  <c r="G66"/>
  <c r="L65"/>
  <c r="G65"/>
  <c r="L64"/>
  <c r="G64"/>
  <c r="L63"/>
  <c r="G63"/>
  <c r="L62"/>
  <c r="G62"/>
  <c r="L61"/>
  <c r="G61"/>
  <c r="L60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I36" s="1"/>
  <c r="J36" s="1"/>
  <c r="K36" s="1"/>
  <c r="M36" s="1"/>
  <c r="G35"/>
  <c r="I35" s="1"/>
  <c r="J35" s="1"/>
  <c r="G34"/>
  <c r="I34" s="1"/>
  <c r="J34" s="1"/>
  <c r="G33"/>
  <c r="I33" s="1"/>
  <c r="J33" s="1"/>
  <c r="G32"/>
  <c r="I32" s="1"/>
  <c r="G31"/>
  <c r="I31" s="1"/>
  <c r="J31" s="1"/>
  <c r="G30"/>
  <c r="I30" s="1"/>
  <c r="J30" s="1"/>
  <c r="G29"/>
  <c r="I29" s="1"/>
  <c r="J29" s="1"/>
  <c r="G28"/>
  <c r="I28" s="1"/>
  <c r="J28" s="1"/>
  <c r="G27"/>
  <c r="I27" s="1"/>
  <c r="J27" s="1"/>
  <c r="K27" s="1"/>
  <c r="G26"/>
  <c r="I26" s="1"/>
  <c r="J26" s="1"/>
  <c r="G25"/>
  <c r="I25" s="1"/>
  <c r="J25" s="1"/>
  <c r="G24"/>
  <c r="I24" s="1"/>
  <c r="J24" s="1"/>
  <c r="G23"/>
  <c r="I23" s="1"/>
  <c r="G22"/>
  <c r="G21"/>
  <c r="G20"/>
  <c r="G19"/>
  <c r="G18"/>
  <c r="G17"/>
  <c r="G16"/>
  <c r="G15"/>
  <c r="G14"/>
  <c r="G13"/>
  <c r="G12"/>
  <c r="G11"/>
  <c r="G10"/>
  <c r="G9"/>
  <c r="G8"/>
  <c r="F7"/>
  <c r="E7"/>
  <c r="D7"/>
  <c r="H59" i="12" l="1"/>
  <c r="I59" i="11"/>
  <c r="H59" i="10"/>
  <c r="AA58" i="22"/>
  <c r="AB11"/>
  <c r="AA25"/>
  <c r="AC25" s="1"/>
  <c r="AA42"/>
  <c r="AC42" s="1"/>
  <c r="AA33"/>
  <c r="I58" i="16"/>
  <c r="AA57" i="22"/>
  <c r="AA56"/>
  <c r="AC56" s="1"/>
  <c r="AA52"/>
  <c r="AC52" s="1"/>
  <c r="AA51"/>
  <c r="AA49"/>
  <c r="AC49" s="1"/>
  <c r="AA48"/>
  <c r="AC48" s="1"/>
  <c r="AA28"/>
  <c r="AC28" s="1"/>
  <c r="AB39"/>
  <c r="AA45"/>
  <c r="AC45" s="1"/>
  <c r="AA34"/>
  <c r="AA36"/>
  <c r="AB35"/>
  <c r="AA37"/>
  <c r="AC37" s="1"/>
  <c r="AA40"/>
  <c r="AC40" s="1"/>
  <c r="AA44"/>
  <c r="AC44" s="1"/>
  <c r="AA26"/>
  <c r="AC26" s="1"/>
  <c r="AB24"/>
  <c r="I51" i="60"/>
  <c r="J51" s="1"/>
  <c r="K51" s="1"/>
  <c r="H49" i="18"/>
  <c r="H47"/>
  <c r="I48" i="16"/>
  <c r="L54" i="12"/>
  <c r="I46"/>
  <c r="J46" s="1"/>
  <c r="K46" s="1"/>
  <c r="M46" s="1"/>
  <c r="H57" i="10"/>
  <c r="H25" i="12"/>
  <c r="H28"/>
  <c r="I38"/>
  <c r="J38" s="1"/>
  <c r="K38" s="1"/>
  <c r="M38" s="1"/>
  <c r="H39" i="18"/>
  <c r="H33"/>
  <c r="H31"/>
  <c r="H41"/>
  <c r="I31" i="17"/>
  <c r="H33"/>
  <c r="I29"/>
  <c r="H39"/>
  <c r="H31" i="13"/>
  <c r="I39"/>
  <c r="J39" s="1"/>
  <c r="K39" s="1"/>
  <c r="I43"/>
  <c r="I41" i="10"/>
  <c r="M27" i="9"/>
  <c r="L27"/>
  <c r="AB20" i="22"/>
  <c r="AC61"/>
  <c r="AB61"/>
  <c r="AC65"/>
  <c r="AB65"/>
  <c r="AB25"/>
  <c r="AC76"/>
  <c r="AB76"/>
  <c r="AC17"/>
  <c r="AB17"/>
  <c r="AB60"/>
  <c r="AC60"/>
  <c r="AB44"/>
  <c r="AC77"/>
  <c r="AB77"/>
  <c r="AC67"/>
  <c r="AB67"/>
  <c r="AC59"/>
  <c r="AB59"/>
  <c r="AC63"/>
  <c r="AB63"/>
  <c r="AB13"/>
  <c r="AC13"/>
  <c r="AC72"/>
  <c r="AB72"/>
  <c r="AC69"/>
  <c r="AB69"/>
  <c r="AC53"/>
  <c r="AB53"/>
  <c r="AB49"/>
  <c r="AC57"/>
  <c r="AB57"/>
  <c r="AC9"/>
  <c r="AB9"/>
  <c r="AC33"/>
  <c r="AB33"/>
  <c r="AC68"/>
  <c r="AB68"/>
  <c r="AC75"/>
  <c r="AB75"/>
  <c r="AC71"/>
  <c r="AB71"/>
  <c r="AC55"/>
  <c r="AB55"/>
  <c r="AC51"/>
  <c r="AB51"/>
  <c r="AC73"/>
  <c r="AB73"/>
  <c r="AC29"/>
  <c r="AB29"/>
  <c r="AB21"/>
  <c r="AC21"/>
  <c r="AC64"/>
  <c r="AB64"/>
  <c r="AC46"/>
  <c r="AB46"/>
  <c r="I17" i="60"/>
  <c r="J17" s="1"/>
  <c r="K17" s="1"/>
  <c r="H11" i="18"/>
  <c r="I20" i="12"/>
  <c r="H21"/>
  <c r="H22"/>
  <c r="H11"/>
  <c r="I16"/>
  <c r="J16" s="1"/>
  <c r="K16" s="1"/>
  <c r="I21" i="13"/>
  <c r="H13" i="10"/>
  <c r="J13" i="60"/>
  <c r="K13" s="1"/>
  <c r="J10"/>
  <c r="K10" s="1"/>
  <c r="M10" s="1"/>
  <c r="J45"/>
  <c r="K45" s="1"/>
  <c r="M45" s="1"/>
  <c r="H9"/>
  <c r="J15"/>
  <c r="K15" s="1"/>
  <c r="J27"/>
  <c r="K27" s="1"/>
  <c r="I35"/>
  <c r="K49"/>
  <c r="M49" s="1"/>
  <c r="J49"/>
  <c r="J55"/>
  <c r="K55" s="1"/>
  <c r="J59"/>
  <c r="K59" s="1"/>
  <c r="J8"/>
  <c r="K8" s="1"/>
  <c r="M8" s="1"/>
  <c r="O8" s="1"/>
  <c r="J12"/>
  <c r="K12" s="1"/>
  <c r="H13"/>
  <c r="J14"/>
  <c r="K14" s="1"/>
  <c r="J19"/>
  <c r="K19" s="1"/>
  <c r="M19" s="1"/>
  <c r="K25"/>
  <c r="J25"/>
  <c r="J33"/>
  <c r="K33" s="1"/>
  <c r="M33" s="1"/>
  <c r="I43"/>
  <c r="K53"/>
  <c r="M53" s="1"/>
  <c r="J53"/>
  <c r="I61"/>
  <c r="K63"/>
  <c r="M63" s="1"/>
  <c r="J63"/>
  <c r="J67"/>
  <c r="K67" s="1"/>
  <c r="M67" s="1"/>
  <c r="J9"/>
  <c r="K9" s="1"/>
  <c r="J16"/>
  <c r="K16" s="1"/>
  <c r="M16" s="1"/>
  <c r="J23"/>
  <c r="K23" s="1"/>
  <c r="M23" s="1"/>
  <c r="J11"/>
  <c r="K11" s="1"/>
  <c r="M11" s="1"/>
  <c r="J31"/>
  <c r="K31" s="1"/>
  <c r="J37"/>
  <c r="K37" s="1"/>
  <c r="M37" s="1"/>
  <c r="J41"/>
  <c r="K41" s="1"/>
  <c r="I47"/>
  <c r="J69"/>
  <c r="K69" s="1"/>
  <c r="M69" s="1"/>
  <c r="K71"/>
  <c r="M71" s="1"/>
  <c r="J71"/>
  <c r="J75"/>
  <c r="K75" s="1"/>
  <c r="M75" s="1"/>
  <c r="K77"/>
  <c r="M77" s="1"/>
  <c r="J77"/>
  <c r="K63" i="19"/>
  <c r="M63" s="1"/>
  <c r="J67"/>
  <c r="J55"/>
  <c r="K55" s="1"/>
  <c r="K67"/>
  <c r="M67" s="1"/>
  <c r="J75"/>
  <c r="K75" s="1"/>
  <c r="M75" s="1"/>
  <c r="J15"/>
  <c r="K15" s="1"/>
  <c r="M15" s="1"/>
  <c r="J21"/>
  <c r="K21" s="1"/>
  <c r="H25"/>
  <c r="I59"/>
  <c r="J63"/>
  <c r="H29" i="18"/>
  <c r="H37"/>
  <c r="H45"/>
  <c r="H53"/>
  <c r="I57"/>
  <c r="K57" s="1"/>
  <c r="K73"/>
  <c r="M73" s="1"/>
  <c r="H13"/>
  <c r="H35"/>
  <c r="H43"/>
  <c r="H51"/>
  <c r="I61"/>
  <c r="K61" s="1"/>
  <c r="M61" s="1"/>
  <c r="H23" i="17"/>
  <c r="H51"/>
  <c r="H63"/>
  <c r="H71"/>
  <c r="H43"/>
  <c r="H49"/>
  <c r="J59"/>
  <c r="J67"/>
  <c r="K67" s="1"/>
  <c r="M67" s="1"/>
  <c r="J75"/>
  <c r="H12"/>
  <c r="H13"/>
  <c r="H35"/>
  <c r="H41"/>
  <c r="H47"/>
  <c r="H59"/>
  <c r="H67"/>
  <c r="H75"/>
  <c r="K59"/>
  <c r="J63"/>
  <c r="K63" s="1"/>
  <c r="M63" s="1"/>
  <c r="J71"/>
  <c r="K71" s="1"/>
  <c r="M71" s="1"/>
  <c r="K75"/>
  <c r="M75" s="1"/>
  <c r="H8" i="16"/>
  <c r="H12"/>
  <c r="I40"/>
  <c r="J55" i="15"/>
  <c r="K55"/>
  <c r="J63"/>
  <c r="J71"/>
  <c r="K71" s="1"/>
  <c r="M71" s="1"/>
  <c r="O71" s="1"/>
  <c r="I31"/>
  <c r="J31" s="1"/>
  <c r="K31" s="1"/>
  <c r="M31" s="1"/>
  <c r="O31" s="1"/>
  <c r="J75"/>
  <c r="J29" i="13"/>
  <c r="K29" s="1"/>
  <c r="J43"/>
  <c r="K43" s="1"/>
  <c r="M43" s="1"/>
  <c r="J63"/>
  <c r="K63" s="1"/>
  <c r="M63" s="1"/>
  <c r="J67"/>
  <c r="K67" s="1"/>
  <c r="M67" s="1"/>
  <c r="J71"/>
  <c r="K71" s="1"/>
  <c r="M71" s="1"/>
  <c r="J75"/>
  <c r="K75" s="1"/>
  <c r="M75" s="1"/>
  <c r="J77"/>
  <c r="K77" s="1"/>
  <c r="M77" s="1"/>
  <c r="I47"/>
  <c r="J13"/>
  <c r="K13" s="1"/>
  <c r="J10"/>
  <c r="K10" s="1"/>
  <c r="M10" s="1"/>
  <c r="J9"/>
  <c r="K9" s="1"/>
  <c r="H10"/>
  <c r="J16"/>
  <c r="K16" s="1"/>
  <c r="M16" s="1"/>
  <c r="I35"/>
  <c r="I51"/>
  <c r="J12"/>
  <c r="K12" s="1"/>
  <c r="M12" s="1"/>
  <c r="J11"/>
  <c r="K11" s="1"/>
  <c r="M11" s="1"/>
  <c r="H12"/>
  <c r="J8"/>
  <c r="K8" s="1"/>
  <c r="K21"/>
  <c r="J21"/>
  <c r="K31"/>
  <c r="J31"/>
  <c r="J57"/>
  <c r="K57" s="1"/>
  <c r="K61"/>
  <c r="M61" s="1"/>
  <c r="J61"/>
  <c r="I30" i="12"/>
  <c r="J30" s="1"/>
  <c r="K30" s="1"/>
  <c r="M30" s="1"/>
  <c r="H18"/>
  <c r="I42"/>
  <c r="J42" s="1"/>
  <c r="K42" s="1"/>
  <c r="M42" s="1"/>
  <c r="H23" i="11"/>
  <c r="I49"/>
  <c r="I55"/>
  <c r="I49" i="10"/>
  <c r="J49" s="1"/>
  <c r="K49" s="1"/>
  <c r="M49" s="1"/>
  <c r="H8" i="12"/>
  <c r="I34"/>
  <c r="J34" s="1"/>
  <c r="K34" s="1"/>
  <c r="M34" s="1"/>
  <c r="H67"/>
  <c r="H72"/>
  <c r="J72"/>
  <c r="I77"/>
  <c r="J77"/>
  <c r="K72"/>
  <c r="M72" s="1"/>
  <c r="I73"/>
  <c r="J73"/>
  <c r="H74"/>
  <c r="J74"/>
  <c r="I74"/>
  <c r="I75"/>
  <c r="J75"/>
  <c r="H76"/>
  <c r="J76"/>
  <c r="K76" s="1"/>
  <c r="M76" s="1"/>
  <c r="H69" i="11"/>
  <c r="I33"/>
  <c r="J33" s="1"/>
  <c r="K33" s="1"/>
  <c r="M33" s="1"/>
  <c r="H72"/>
  <c r="H73"/>
  <c r="J73"/>
  <c r="H74"/>
  <c r="H75"/>
  <c r="J75"/>
  <c r="K75" s="1"/>
  <c r="M75" s="1"/>
  <c r="H71"/>
  <c r="J71"/>
  <c r="K71" s="1"/>
  <c r="M71" s="1"/>
  <c r="H76"/>
  <c r="J76"/>
  <c r="I77"/>
  <c r="J77"/>
  <c r="H70"/>
  <c r="I53"/>
  <c r="I77" i="10"/>
  <c r="J77"/>
  <c r="H65"/>
  <c r="H76"/>
  <c r="I71"/>
  <c r="J71"/>
  <c r="H72"/>
  <c r="I73"/>
  <c r="J73"/>
  <c r="H74"/>
  <c r="I75"/>
  <c r="J75"/>
  <c r="H58" i="18"/>
  <c r="J58"/>
  <c r="H62"/>
  <c r="J62"/>
  <c r="H66"/>
  <c r="J66"/>
  <c r="H70"/>
  <c r="J70"/>
  <c r="H74"/>
  <c r="J74"/>
  <c r="H59"/>
  <c r="H63"/>
  <c r="H67"/>
  <c r="H71"/>
  <c r="H75"/>
  <c r="H56"/>
  <c r="J56"/>
  <c r="I59"/>
  <c r="K59" s="1"/>
  <c r="H60"/>
  <c r="J60"/>
  <c r="I63"/>
  <c r="K63" s="1"/>
  <c r="M63" s="1"/>
  <c r="H64"/>
  <c r="J64"/>
  <c r="I67"/>
  <c r="K67" s="1"/>
  <c r="M67" s="1"/>
  <c r="H68"/>
  <c r="J68"/>
  <c r="I71"/>
  <c r="K71" s="1"/>
  <c r="M71" s="1"/>
  <c r="H72"/>
  <c r="J72"/>
  <c r="I75"/>
  <c r="K75" s="1"/>
  <c r="M75" s="1"/>
  <c r="H76"/>
  <c r="J76"/>
  <c r="I77"/>
  <c r="J77"/>
  <c r="H57"/>
  <c r="H61"/>
  <c r="H65"/>
  <c r="H69"/>
  <c r="H73"/>
  <c r="H64" i="17"/>
  <c r="H8"/>
  <c r="H9"/>
  <c r="H14"/>
  <c r="H37"/>
  <c r="H45"/>
  <c r="H53"/>
  <c r="H57"/>
  <c r="H61"/>
  <c r="H65"/>
  <c r="H69"/>
  <c r="H73"/>
  <c r="H60"/>
  <c r="H72"/>
  <c r="I77"/>
  <c r="J77" s="1"/>
  <c r="I57"/>
  <c r="H58"/>
  <c r="I61"/>
  <c r="J61" s="1"/>
  <c r="H62"/>
  <c r="I65"/>
  <c r="J65" s="1"/>
  <c r="H66"/>
  <c r="I69"/>
  <c r="H70"/>
  <c r="I73"/>
  <c r="H74"/>
  <c r="H56"/>
  <c r="H68"/>
  <c r="H76"/>
  <c r="H66" i="16"/>
  <c r="J66"/>
  <c r="H10"/>
  <c r="I20"/>
  <c r="I38"/>
  <c r="I54"/>
  <c r="I66"/>
  <c r="H68"/>
  <c r="J68"/>
  <c r="K68" s="1"/>
  <c r="M68" s="1"/>
  <c r="H76"/>
  <c r="J76"/>
  <c r="K76" s="1"/>
  <c r="M76" s="1"/>
  <c r="H70"/>
  <c r="J70"/>
  <c r="H74"/>
  <c r="J74"/>
  <c r="K74" s="1"/>
  <c r="M74" s="1"/>
  <c r="I28"/>
  <c r="I30"/>
  <c r="I46"/>
  <c r="I60"/>
  <c r="I70"/>
  <c r="H72"/>
  <c r="J72"/>
  <c r="K72" s="1"/>
  <c r="M72" s="1"/>
  <c r="AB66" i="22"/>
  <c r="AB23"/>
  <c r="AB31"/>
  <c r="AB30"/>
  <c r="AB42"/>
  <c r="AB43"/>
  <c r="AB74"/>
  <c r="AB41"/>
  <c r="AB15"/>
  <c r="AB32"/>
  <c r="AB28"/>
  <c r="AB18"/>
  <c r="AB16"/>
  <c r="AB14"/>
  <c r="AB12"/>
  <c r="AB50"/>
  <c r="AB62"/>
  <c r="AC62"/>
  <c r="AB58"/>
  <c r="AC58"/>
  <c r="AB27"/>
  <c r="AC27"/>
  <c r="AB36"/>
  <c r="AC36"/>
  <c r="H21" i="19"/>
  <c r="H27"/>
  <c r="H35"/>
  <c r="H43"/>
  <c r="H51"/>
  <c r="H33"/>
  <c r="H41"/>
  <c r="H49"/>
  <c r="H13"/>
  <c r="I23"/>
  <c r="J23" s="1"/>
  <c r="I29"/>
  <c r="I31"/>
  <c r="H39"/>
  <c r="H47"/>
  <c r="H10"/>
  <c r="H8"/>
  <c r="J8"/>
  <c r="K8" s="1"/>
  <c r="I9"/>
  <c r="J9" s="1"/>
  <c r="I10"/>
  <c r="I13"/>
  <c r="J13" s="1"/>
  <c r="K13" s="1"/>
  <c r="M13" s="1"/>
  <c r="I14"/>
  <c r="J14" s="1"/>
  <c r="K14" s="1"/>
  <c r="H17"/>
  <c r="H19"/>
  <c r="I25"/>
  <c r="I27"/>
  <c r="I33"/>
  <c r="J33" s="1"/>
  <c r="I35"/>
  <c r="J35" s="1"/>
  <c r="I37"/>
  <c r="I39"/>
  <c r="J39" s="1"/>
  <c r="I41"/>
  <c r="I43"/>
  <c r="I45"/>
  <c r="I47"/>
  <c r="I49"/>
  <c r="I51"/>
  <c r="I53"/>
  <c r="H55"/>
  <c r="H59"/>
  <c r="H63"/>
  <c r="H67"/>
  <c r="H71"/>
  <c r="H75"/>
  <c r="I17"/>
  <c r="I19"/>
  <c r="J19" s="1"/>
  <c r="H56"/>
  <c r="H60"/>
  <c r="H64"/>
  <c r="H68"/>
  <c r="H72"/>
  <c r="H76"/>
  <c r="I77"/>
  <c r="J77"/>
  <c r="H12"/>
  <c r="J12"/>
  <c r="K12" s="1"/>
  <c r="I16"/>
  <c r="J16" s="1"/>
  <c r="K16" s="1"/>
  <c r="H31"/>
  <c r="H57"/>
  <c r="H61"/>
  <c r="H65"/>
  <c r="H69"/>
  <c r="H73"/>
  <c r="I11"/>
  <c r="J11" s="1"/>
  <c r="H32"/>
  <c r="H34"/>
  <c r="H36"/>
  <c r="H38"/>
  <c r="H40"/>
  <c r="H42"/>
  <c r="H44"/>
  <c r="H46"/>
  <c r="H48"/>
  <c r="H50"/>
  <c r="H52"/>
  <c r="H54"/>
  <c r="I57"/>
  <c r="H58"/>
  <c r="I61"/>
  <c r="H62"/>
  <c r="I65"/>
  <c r="J65" s="1"/>
  <c r="H66"/>
  <c r="I69"/>
  <c r="H70"/>
  <c r="I73"/>
  <c r="J73" s="1"/>
  <c r="H74"/>
  <c r="J15" i="18"/>
  <c r="K15" s="1"/>
  <c r="M15" s="1"/>
  <c r="J19"/>
  <c r="K19" s="1"/>
  <c r="M19" s="1"/>
  <c r="J23"/>
  <c r="K23" s="1"/>
  <c r="M23" s="1"/>
  <c r="J27"/>
  <c r="K27" s="1"/>
  <c r="J55"/>
  <c r="K55" s="1"/>
  <c r="J17"/>
  <c r="K17" s="1"/>
  <c r="M17" s="1"/>
  <c r="J21"/>
  <c r="K21" s="1"/>
  <c r="J25"/>
  <c r="K25" s="1"/>
  <c r="M25" s="1"/>
  <c r="J8"/>
  <c r="K8" s="1"/>
  <c r="M8" s="1"/>
  <c r="J10"/>
  <c r="K10" s="1"/>
  <c r="M10" s="1"/>
  <c r="J12"/>
  <c r="K12" s="1"/>
  <c r="M12" s="1"/>
  <c r="J9"/>
  <c r="K9" s="1"/>
  <c r="M9" s="1"/>
  <c r="J11"/>
  <c r="K11" s="1"/>
  <c r="M11" s="1"/>
  <c r="J13"/>
  <c r="K13" s="1"/>
  <c r="M13" s="1"/>
  <c r="H14"/>
  <c r="J29"/>
  <c r="K29" s="1"/>
  <c r="M29" s="1"/>
  <c r="J31"/>
  <c r="K31" s="1"/>
  <c r="M31" s="1"/>
  <c r="J33"/>
  <c r="K33" s="1"/>
  <c r="M33" s="1"/>
  <c r="J35"/>
  <c r="K35" s="1"/>
  <c r="M35" s="1"/>
  <c r="J37"/>
  <c r="K37" s="1"/>
  <c r="M37" s="1"/>
  <c r="J39"/>
  <c r="K39" s="1"/>
  <c r="M39" s="1"/>
  <c r="J41"/>
  <c r="K41" s="1"/>
  <c r="M41" s="1"/>
  <c r="J43"/>
  <c r="K43" s="1"/>
  <c r="M43" s="1"/>
  <c r="J45"/>
  <c r="K45" s="1"/>
  <c r="M45" s="1"/>
  <c r="J47"/>
  <c r="K47" s="1"/>
  <c r="M47" s="1"/>
  <c r="J49"/>
  <c r="K49" s="1"/>
  <c r="M49" s="1"/>
  <c r="J51"/>
  <c r="K51" s="1"/>
  <c r="M51" s="1"/>
  <c r="J53"/>
  <c r="K53" s="1"/>
  <c r="M53" s="1"/>
  <c r="H55"/>
  <c r="H15"/>
  <c r="J16"/>
  <c r="K16" s="1"/>
  <c r="M16" s="1"/>
  <c r="H17"/>
  <c r="H19"/>
  <c r="H21"/>
  <c r="H23"/>
  <c r="H25"/>
  <c r="H27"/>
  <c r="J33" i="17"/>
  <c r="K33" s="1"/>
  <c r="M33" s="1"/>
  <c r="J41"/>
  <c r="K41" s="1"/>
  <c r="M41" s="1"/>
  <c r="J49"/>
  <c r="K49" s="1"/>
  <c r="M49" s="1"/>
  <c r="J23"/>
  <c r="K23" s="1"/>
  <c r="J25"/>
  <c r="K25" s="1"/>
  <c r="M25" s="1"/>
  <c r="J39"/>
  <c r="K39" s="1"/>
  <c r="M39" s="1"/>
  <c r="J47"/>
  <c r="K47" s="1"/>
  <c r="M47" s="1"/>
  <c r="J37"/>
  <c r="K37" s="1"/>
  <c r="J45"/>
  <c r="K45" s="1"/>
  <c r="M45" s="1"/>
  <c r="J53"/>
  <c r="K53" s="1"/>
  <c r="M53" s="1"/>
  <c r="J55"/>
  <c r="K55" s="1"/>
  <c r="J27"/>
  <c r="K27" s="1"/>
  <c r="J35"/>
  <c r="K35" s="1"/>
  <c r="M35" s="1"/>
  <c r="J43"/>
  <c r="K43" s="1"/>
  <c r="J51"/>
  <c r="K51" s="1"/>
  <c r="M51" s="1"/>
  <c r="K10"/>
  <c r="M10" s="1"/>
  <c r="J10"/>
  <c r="J13"/>
  <c r="K13" s="1"/>
  <c r="M13" s="1"/>
  <c r="J19"/>
  <c r="K19" s="1"/>
  <c r="M19" s="1"/>
  <c r="J21"/>
  <c r="K21" s="1"/>
  <c r="J29"/>
  <c r="K29" s="1"/>
  <c r="J31"/>
  <c r="K31" s="1"/>
  <c r="H10"/>
  <c r="H11"/>
  <c r="H15"/>
  <c r="H25"/>
  <c r="H27"/>
  <c r="H55"/>
  <c r="J8"/>
  <c r="K8" s="1"/>
  <c r="M8" s="1"/>
  <c r="O8" s="1"/>
  <c r="J12"/>
  <c r="K12" s="1"/>
  <c r="J16"/>
  <c r="K16" s="1"/>
  <c r="M16" s="1"/>
  <c r="J18"/>
  <c r="K18" s="1"/>
  <c r="M18" s="1"/>
  <c r="J17"/>
  <c r="K17" s="1"/>
  <c r="M17" s="1"/>
  <c r="J12" i="16"/>
  <c r="K12" s="1"/>
  <c r="M12" s="1"/>
  <c r="J10"/>
  <c r="K10" s="1"/>
  <c r="M10" s="1"/>
  <c r="J8"/>
  <c r="K8" s="1"/>
  <c r="M8" s="1"/>
  <c r="J20"/>
  <c r="K20" s="1"/>
  <c r="M20" s="1"/>
  <c r="J32"/>
  <c r="K32" s="1"/>
  <c r="M32" s="1"/>
  <c r="J40"/>
  <c r="K40" s="1"/>
  <c r="M40" s="1"/>
  <c r="J48"/>
  <c r="K48" s="1"/>
  <c r="M48" s="1"/>
  <c r="J60"/>
  <c r="K60" s="1"/>
  <c r="M60" s="1"/>
  <c r="J9"/>
  <c r="K9" s="1"/>
  <c r="M9" s="1"/>
  <c r="J11"/>
  <c r="K11" s="1"/>
  <c r="M11" s="1"/>
  <c r="I18"/>
  <c r="I26"/>
  <c r="J28"/>
  <c r="K28" s="1"/>
  <c r="J30"/>
  <c r="K30" s="1"/>
  <c r="M30" s="1"/>
  <c r="J38"/>
  <c r="K38" s="1"/>
  <c r="M38" s="1"/>
  <c r="J46"/>
  <c r="K46" s="1"/>
  <c r="M46" s="1"/>
  <c r="J54"/>
  <c r="K54" s="1"/>
  <c r="J62"/>
  <c r="K62" s="1"/>
  <c r="M62" s="1"/>
  <c r="I13"/>
  <c r="I14"/>
  <c r="J14" s="1"/>
  <c r="K14" s="1"/>
  <c r="M14" s="1"/>
  <c r="I16"/>
  <c r="I24"/>
  <c r="I36"/>
  <c r="I44"/>
  <c r="I52"/>
  <c r="I56"/>
  <c r="I64"/>
  <c r="I22"/>
  <c r="I34"/>
  <c r="I42"/>
  <c r="I50"/>
  <c r="J58"/>
  <c r="K58" s="1"/>
  <c r="H13" i="15"/>
  <c r="I63"/>
  <c r="I13"/>
  <c r="J13" s="1"/>
  <c r="K13" s="1"/>
  <c r="I29"/>
  <c r="H31"/>
  <c r="I15"/>
  <c r="H17"/>
  <c r="I25"/>
  <c r="J25" s="1"/>
  <c r="K25" s="1"/>
  <c r="M25" s="1"/>
  <c r="O25" s="1"/>
  <c r="H27"/>
  <c r="H57"/>
  <c r="H65"/>
  <c r="H73"/>
  <c r="I21"/>
  <c r="J21" s="1"/>
  <c r="K21" s="1"/>
  <c r="M21" s="1"/>
  <c r="O21" s="1"/>
  <c r="H23"/>
  <c r="I27"/>
  <c r="I59"/>
  <c r="I67"/>
  <c r="I75"/>
  <c r="H61"/>
  <c r="H69"/>
  <c r="J9" i="12"/>
  <c r="K9" s="1"/>
  <c r="M9" s="1"/>
  <c r="I10"/>
  <c r="J10" s="1"/>
  <c r="K10" s="1"/>
  <c r="M10" s="1"/>
  <c r="J11"/>
  <c r="K11" s="1"/>
  <c r="H17"/>
  <c r="J21"/>
  <c r="K21" s="1"/>
  <c r="M21" s="1"/>
  <c r="I24"/>
  <c r="J24" s="1"/>
  <c r="K24" s="1"/>
  <c r="M24" s="1"/>
  <c r="J25"/>
  <c r="K25" s="1"/>
  <c r="H27"/>
  <c r="H29"/>
  <c r="H33"/>
  <c r="H37"/>
  <c r="H41"/>
  <c r="H45"/>
  <c r="H51"/>
  <c r="I52"/>
  <c r="J52" s="1"/>
  <c r="K52" s="1"/>
  <c r="M52" s="1"/>
  <c r="J53"/>
  <c r="K53" s="1"/>
  <c r="M53" s="1"/>
  <c r="I56"/>
  <c r="J56" s="1"/>
  <c r="K56" s="1"/>
  <c r="J59"/>
  <c r="K59" s="1"/>
  <c r="H61"/>
  <c r="I64"/>
  <c r="J64" s="1"/>
  <c r="K64" s="1"/>
  <c r="M64" s="1"/>
  <c r="K67"/>
  <c r="M67" s="1"/>
  <c r="J67"/>
  <c r="I70"/>
  <c r="J70" s="1"/>
  <c r="K70" s="1"/>
  <c r="M70" s="1"/>
  <c r="J15"/>
  <c r="K15" s="1"/>
  <c r="M15" s="1"/>
  <c r="J20"/>
  <c r="K20" s="1"/>
  <c r="J31"/>
  <c r="K31" s="1"/>
  <c r="M31" s="1"/>
  <c r="J35"/>
  <c r="K35" s="1"/>
  <c r="M35" s="1"/>
  <c r="J39"/>
  <c r="K39" s="1"/>
  <c r="M39" s="1"/>
  <c r="J43"/>
  <c r="K43" s="1"/>
  <c r="M43" s="1"/>
  <c r="J47"/>
  <c r="K47" s="1"/>
  <c r="M47" s="1"/>
  <c r="J57"/>
  <c r="K57" s="1"/>
  <c r="J65"/>
  <c r="K65" s="1"/>
  <c r="M65" s="1"/>
  <c r="J71"/>
  <c r="K71" s="1"/>
  <c r="M71" s="1"/>
  <c r="J13"/>
  <c r="K13" s="1"/>
  <c r="M13" s="1"/>
  <c r="J23"/>
  <c r="K23" s="1"/>
  <c r="M23" s="1"/>
  <c r="H26"/>
  <c r="H31"/>
  <c r="H32"/>
  <c r="H35"/>
  <c r="H36"/>
  <c r="H39"/>
  <c r="H40"/>
  <c r="H43"/>
  <c r="H44"/>
  <c r="H47"/>
  <c r="I48"/>
  <c r="J48" s="1"/>
  <c r="K48" s="1"/>
  <c r="M48" s="1"/>
  <c r="J49"/>
  <c r="K49" s="1"/>
  <c r="M49" s="1"/>
  <c r="J55"/>
  <c r="K55" s="1"/>
  <c r="H57"/>
  <c r="I60"/>
  <c r="J60" s="1"/>
  <c r="K60" s="1"/>
  <c r="M60" s="1"/>
  <c r="J63"/>
  <c r="K63" s="1"/>
  <c r="M63" s="1"/>
  <c r="H65"/>
  <c r="I68"/>
  <c r="J68" s="1"/>
  <c r="K68" s="1"/>
  <c r="M68" s="1"/>
  <c r="H9"/>
  <c r="H13"/>
  <c r="H19"/>
  <c r="H23"/>
  <c r="J27"/>
  <c r="K27" s="1"/>
  <c r="J29"/>
  <c r="K29" s="1"/>
  <c r="M29" s="1"/>
  <c r="J33"/>
  <c r="K33" s="1"/>
  <c r="M33" s="1"/>
  <c r="J37"/>
  <c r="K37" s="1"/>
  <c r="M37" s="1"/>
  <c r="J41"/>
  <c r="K41" s="1"/>
  <c r="M41" s="1"/>
  <c r="J45"/>
  <c r="K45" s="1"/>
  <c r="M45" s="1"/>
  <c r="H49"/>
  <c r="I50"/>
  <c r="J50" s="1"/>
  <c r="K50" s="1"/>
  <c r="M50" s="1"/>
  <c r="J51"/>
  <c r="K51" s="1"/>
  <c r="M51" s="1"/>
  <c r="H55"/>
  <c r="I58"/>
  <c r="J58" s="1"/>
  <c r="K58" s="1"/>
  <c r="J61"/>
  <c r="K61" s="1"/>
  <c r="M61" s="1"/>
  <c r="H63"/>
  <c r="I66"/>
  <c r="J66" s="1"/>
  <c r="K66" s="1"/>
  <c r="M66" s="1"/>
  <c r="J69"/>
  <c r="K69" s="1"/>
  <c r="M69" s="1"/>
  <c r="J12" i="11"/>
  <c r="K12" s="1"/>
  <c r="M12" s="1"/>
  <c r="J21"/>
  <c r="K21" s="1"/>
  <c r="M21" s="1"/>
  <c r="J59"/>
  <c r="K59" s="1"/>
  <c r="J16"/>
  <c r="K16" s="1"/>
  <c r="M16" s="1"/>
  <c r="J20"/>
  <c r="K20" s="1"/>
  <c r="M20" s="1"/>
  <c r="I37"/>
  <c r="J10"/>
  <c r="K10" s="1"/>
  <c r="M10" s="1"/>
  <c r="J15"/>
  <c r="K15" s="1"/>
  <c r="M15" s="1"/>
  <c r="J23"/>
  <c r="K23" s="1"/>
  <c r="M23" s="1"/>
  <c r="J49"/>
  <c r="K49" s="1"/>
  <c r="J8"/>
  <c r="K8" s="1"/>
  <c r="M8" s="1"/>
  <c r="O8" s="1"/>
  <c r="I9"/>
  <c r="J18"/>
  <c r="K18" s="1"/>
  <c r="M18" s="1"/>
  <c r="J25"/>
  <c r="K25" s="1"/>
  <c r="M25" s="1"/>
  <c r="J27"/>
  <c r="K27" s="1"/>
  <c r="J29"/>
  <c r="K29" s="1"/>
  <c r="M29" s="1"/>
  <c r="J53"/>
  <c r="K53" s="1"/>
  <c r="M53" s="1"/>
  <c r="J55"/>
  <c r="K55" s="1"/>
  <c r="J17" i="10"/>
  <c r="K17" s="1"/>
  <c r="M17" s="1"/>
  <c r="J21"/>
  <c r="K21" s="1"/>
  <c r="M21" s="1"/>
  <c r="J22"/>
  <c r="K22" s="1"/>
  <c r="M22" s="1"/>
  <c r="J27"/>
  <c r="K27" s="1"/>
  <c r="J29"/>
  <c r="K29" s="1"/>
  <c r="M29" s="1"/>
  <c r="J43"/>
  <c r="K43" s="1"/>
  <c r="M43" s="1"/>
  <c r="J47"/>
  <c r="K47" s="1"/>
  <c r="M47" s="1"/>
  <c r="J61"/>
  <c r="K61" s="1"/>
  <c r="M61" s="1"/>
  <c r="J8"/>
  <c r="K8" s="1"/>
  <c r="M8" s="1"/>
  <c r="O8" s="1"/>
  <c r="J13"/>
  <c r="K13" s="1"/>
  <c r="M13" s="1"/>
  <c r="J20"/>
  <c r="K20" s="1"/>
  <c r="M20" s="1"/>
  <c r="H21"/>
  <c r="I33"/>
  <c r="J37"/>
  <c r="K37" s="1"/>
  <c r="M37" s="1"/>
  <c r="J51"/>
  <c r="K51" s="1"/>
  <c r="M51" s="1"/>
  <c r="H61"/>
  <c r="J63"/>
  <c r="K63" s="1"/>
  <c r="M63" s="1"/>
  <c r="J65"/>
  <c r="K65" s="1"/>
  <c r="M65" s="1"/>
  <c r="J25"/>
  <c r="K25" s="1"/>
  <c r="M25" s="1"/>
  <c r="J31"/>
  <c r="K31" s="1"/>
  <c r="M31" s="1"/>
  <c r="J41"/>
  <c r="K41" s="1"/>
  <c r="M41" s="1"/>
  <c r="J45"/>
  <c r="K45" s="1"/>
  <c r="M45" s="1"/>
  <c r="J55"/>
  <c r="K55" s="1"/>
  <c r="J57"/>
  <c r="K57" s="1"/>
  <c r="J67"/>
  <c r="K67" s="1"/>
  <c r="M67" s="1"/>
  <c r="J12"/>
  <c r="K12" s="1"/>
  <c r="M12" s="1"/>
  <c r="J10"/>
  <c r="K10" s="1"/>
  <c r="M10" s="1"/>
  <c r="I11"/>
  <c r="J18"/>
  <c r="K18" s="1"/>
  <c r="M18" s="1"/>
  <c r="J35"/>
  <c r="K35" s="1"/>
  <c r="M35" s="1"/>
  <c r="J39"/>
  <c r="K39" s="1"/>
  <c r="M39" s="1"/>
  <c r="J53"/>
  <c r="K53" s="1"/>
  <c r="M53" s="1"/>
  <c r="J59"/>
  <c r="K59" s="1"/>
  <c r="K69"/>
  <c r="M69" s="1"/>
  <c r="J69"/>
  <c r="J23" i="9"/>
  <c r="K23" s="1"/>
  <c r="M23" s="1"/>
  <c r="J32"/>
  <c r="K32" s="1"/>
  <c r="M32" s="1"/>
  <c r="I24" i="15"/>
  <c r="J24"/>
  <c r="K24" s="1"/>
  <c r="M24" s="1"/>
  <c r="O24" s="1"/>
  <c r="I8"/>
  <c r="J8"/>
  <c r="I17"/>
  <c r="J17" s="1"/>
  <c r="K17" s="1"/>
  <c r="M17" s="1"/>
  <c r="O17" s="1"/>
  <c r="I18"/>
  <c r="H19"/>
  <c r="I20"/>
  <c r="J20" s="1"/>
  <c r="I23"/>
  <c r="J23" s="1"/>
  <c r="H24"/>
  <c r="I33"/>
  <c r="J33" s="1"/>
  <c r="K33" s="1"/>
  <c r="M33" s="1"/>
  <c r="O33" s="1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I57"/>
  <c r="H58"/>
  <c r="I61"/>
  <c r="J61" s="1"/>
  <c r="H62"/>
  <c r="I65"/>
  <c r="H66"/>
  <c r="I69"/>
  <c r="H70"/>
  <c r="I73"/>
  <c r="J73" s="1"/>
  <c r="H74"/>
  <c r="J74"/>
  <c r="H9"/>
  <c r="J9"/>
  <c r="K9" s="1"/>
  <c r="H15"/>
  <c r="I16"/>
  <c r="J16" s="1"/>
  <c r="K16" s="1"/>
  <c r="I19"/>
  <c r="H20"/>
  <c r="H21"/>
  <c r="H25"/>
  <c r="H29"/>
  <c r="I30"/>
  <c r="I35"/>
  <c r="I37"/>
  <c r="I39"/>
  <c r="I41"/>
  <c r="J41" s="1"/>
  <c r="I43"/>
  <c r="I45"/>
  <c r="I47"/>
  <c r="J47" s="1"/>
  <c r="I49"/>
  <c r="J49" s="1"/>
  <c r="I51"/>
  <c r="I53"/>
  <c r="H55"/>
  <c r="H59"/>
  <c r="H63"/>
  <c r="H67"/>
  <c r="H71"/>
  <c r="H75"/>
  <c r="I10"/>
  <c r="J10" s="1"/>
  <c r="I14"/>
  <c r="J14" s="1"/>
  <c r="K14" s="1"/>
  <c r="M14" s="1"/>
  <c r="O14" s="1"/>
  <c r="I28"/>
  <c r="J28" s="1"/>
  <c r="I32"/>
  <c r="H11"/>
  <c r="J11"/>
  <c r="K11" s="1"/>
  <c r="I12"/>
  <c r="I22"/>
  <c r="J22" s="1"/>
  <c r="K22" s="1"/>
  <c r="M22" s="1"/>
  <c r="O22" s="1"/>
  <c r="I26"/>
  <c r="H56"/>
  <c r="H60"/>
  <c r="H64"/>
  <c r="H68"/>
  <c r="H72"/>
  <c r="H76"/>
  <c r="I77"/>
  <c r="J77" s="1"/>
  <c r="I14" i="12"/>
  <c r="J14" s="1"/>
  <c r="K14" s="1"/>
  <c r="L13" i="19"/>
  <c r="L17" i="18"/>
  <c r="L25"/>
  <c r="L19"/>
  <c r="L25" i="17"/>
  <c r="L15"/>
  <c r="L19"/>
  <c r="L20" i="16"/>
  <c r="L32"/>
  <c r="L40"/>
  <c r="L48"/>
  <c r="L14"/>
  <c r="L30"/>
  <c r="L38"/>
  <c r="L46"/>
  <c r="L33" i="15"/>
  <c r="L31"/>
  <c r="L25"/>
  <c r="L22" i="12"/>
  <c r="AB70" i="22"/>
  <c r="AB37"/>
  <c r="AB47"/>
  <c r="H29" i="11"/>
  <c r="I13"/>
  <c r="H16"/>
  <c r="L25"/>
  <c r="I31"/>
  <c r="I45"/>
  <c r="I67"/>
  <c r="H15"/>
  <c r="H21"/>
  <c r="I41"/>
  <c r="I63"/>
  <c r="AB8" i="22"/>
  <c r="I17" i="11"/>
  <c r="J17" s="1"/>
  <c r="K17" s="1"/>
  <c r="M17" s="1"/>
  <c r="I19"/>
  <c r="I35"/>
  <c r="I39"/>
  <c r="I43"/>
  <c r="I47"/>
  <c r="I51"/>
  <c r="I57"/>
  <c r="I61"/>
  <c r="I65"/>
  <c r="I69"/>
  <c r="J69" s="1"/>
  <c r="I73"/>
  <c r="L14"/>
  <c r="H20"/>
  <c r="K22"/>
  <c r="M22" s="1"/>
  <c r="I11"/>
  <c r="K14" i="64"/>
  <c r="H17"/>
  <c r="H35"/>
  <c r="H43"/>
  <c r="H51"/>
  <c r="H57"/>
  <c r="H65"/>
  <c r="H69"/>
  <c r="H73"/>
  <c r="I9"/>
  <c r="K9" s="1"/>
  <c r="I73" i="60"/>
  <c r="I29"/>
  <c r="I39"/>
  <c r="H67"/>
  <c r="H71"/>
  <c r="H75"/>
  <c r="I21"/>
  <c r="I57"/>
  <c r="I19" i="13"/>
  <c r="I65"/>
  <c r="I69"/>
  <c r="I73"/>
  <c r="H11"/>
  <c r="I23"/>
  <c r="H29"/>
  <c r="H63"/>
  <c r="H67"/>
  <c r="H71"/>
  <c r="H75"/>
  <c r="H8"/>
  <c r="H9"/>
  <c r="H13"/>
  <c r="H57"/>
  <c r="I65" i="60"/>
  <c r="H15"/>
  <c r="H19"/>
  <c r="H25"/>
  <c r="H27"/>
  <c r="H31"/>
  <c r="H33"/>
  <c r="H37"/>
  <c r="H41"/>
  <c r="H45"/>
  <c r="H49"/>
  <c r="H53"/>
  <c r="H55"/>
  <c r="H59"/>
  <c r="H63"/>
  <c r="H11"/>
  <c r="H14"/>
  <c r="I23" i="64"/>
  <c r="K23" s="1"/>
  <c r="I25"/>
  <c r="K25" s="1"/>
  <c r="I33"/>
  <c r="K33" s="1"/>
  <c r="I37"/>
  <c r="K37" s="1"/>
  <c r="I41"/>
  <c r="K41" s="1"/>
  <c r="I45"/>
  <c r="K45" s="1"/>
  <c r="I49"/>
  <c r="K49" s="1"/>
  <c r="I53"/>
  <c r="K53" s="1"/>
  <c r="I55"/>
  <c r="K55" s="1"/>
  <c r="I59"/>
  <c r="K59" s="1"/>
  <c r="I63"/>
  <c r="K63" s="1"/>
  <c r="H13"/>
  <c r="H16"/>
  <c r="H27"/>
  <c r="H14" i="13"/>
  <c r="I15"/>
  <c r="I17"/>
  <c r="I25"/>
  <c r="I27"/>
  <c r="I33"/>
  <c r="I37"/>
  <c r="I41"/>
  <c r="I45"/>
  <c r="I49"/>
  <c r="I53"/>
  <c r="I55"/>
  <c r="I59"/>
  <c r="L8" i="64"/>
  <c r="L9"/>
  <c r="L10"/>
  <c r="L11"/>
  <c r="L12"/>
  <c r="L15"/>
  <c r="L33"/>
  <c r="L41"/>
  <c r="L45"/>
  <c r="L49"/>
  <c r="L53"/>
  <c r="H8"/>
  <c r="H10"/>
  <c r="H12"/>
  <c r="L13"/>
  <c r="H20"/>
  <c r="I20"/>
  <c r="K20" s="1"/>
  <c r="H24"/>
  <c r="I24"/>
  <c r="K24" s="1"/>
  <c r="H28"/>
  <c r="I28"/>
  <c r="K28" s="1"/>
  <c r="H30"/>
  <c r="I30"/>
  <c r="K30" s="1"/>
  <c r="L35"/>
  <c r="L39"/>
  <c r="L43"/>
  <c r="L47"/>
  <c r="L51"/>
  <c r="L37"/>
  <c r="H14"/>
  <c r="L16"/>
  <c r="H18"/>
  <c r="I18"/>
  <c r="K18" s="1"/>
  <c r="H22"/>
  <c r="I22"/>
  <c r="K22" s="1"/>
  <c r="H26"/>
  <c r="I26"/>
  <c r="K26" s="1"/>
  <c r="I32"/>
  <c r="K32" s="1"/>
  <c r="I34"/>
  <c r="K34" s="1"/>
  <c r="I36"/>
  <c r="K36" s="1"/>
  <c r="I38"/>
  <c r="K38" s="1"/>
  <c r="I40"/>
  <c r="K40" s="1"/>
  <c r="I42"/>
  <c r="K42" s="1"/>
  <c r="I44"/>
  <c r="K44" s="1"/>
  <c r="I46"/>
  <c r="K46" s="1"/>
  <c r="I48"/>
  <c r="K48" s="1"/>
  <c r="I50"/>
  <c r="K50" s="1"/>
  <c r="I52"/>
  <c r="K52" s="1"/>
  <c r="I54"/>
  <c r="K54" s="1"/>
  <c r="I56"/>
  <c r="K56" s="1"/>
  <c r="I58"/>
  <c r="K58" s="1"/>
  <c r="I60"/>
  <c r="K60" s="1"/>
  <c r="I62"/>
  <c r="K62" s="1"/>
  <c r="I64"/>
  <c r="K64" s="1"/>
  <c r="I66"/>
  <c r="K66" s="1"/>
  <c r="I68"/>
  <c r="K68" s="1"/>
  <c r="I70"/>
  <c r="K70" s="1"/>
  <c r="I72"/>
  <c r="K72" s="1"/>
  <c r="I74"/>
  <c r="K74" s="1"/>
  <c r="I76"/>
  <c r="K76" s="1"/>
  <c r="H77"/>
  <c r="L11" i="60"/>
  <c r="L16"/>
  <c r="L8"/>
  <c r="L10"/>
  <c r="L37"/>
  <c r="L49"/>
  <c r="L53"/>
  <c r="H16"/>
  <c r="H18"/>
  <c r="I18"/>
  <c r="H22"/>
  <c r="I22"/>
  <c r="H26"/>
  <c r="I26"/>
  <c r="H8"/>
  <c r="H10"/>
  <c r="H12"/>
  <c r="L19"/>
  <c r="L23"/>
  <c r="L33"/>
  <c r="L45"/>
  <c r="H20"/>
  <c r="I20"/>
  <c r="H24"/>
  <c r="I24"/>
  <c r="H28"/>
  <c r="I28"/>
  <c r="H30"/>
  <c r="I30"/>
  <c r="I32"/>
  <c r="I34"/>
  <c r="I36"/>
  <c r="I38"/>
  <c r="I40"/>
  <c r="I42"/>
  <c r="I44"/>
  <c r="I46"/>
  <c r="I48"/>
  <c r="I50"/>
  <c r="I52"/>
  <c r="I54"/>
  <c r="I56"/>
  <c r="I58"/>
  <c r="I60"/>
  <c r="I62"/>
  <c r="I64"/>
  <c r="I66"/>
  <c r="I68"/>
  <c r="I70"/>
  <c r="I72"/>
  <c r="I74"/>
  <c r="I76"/>
  <c r="H77"/>
  <c r="L15" i="19"/>
  <c r="H9"/>
  <c r="H11"/>
  <c r="H14"/>
  <c r="H18"/>
  <c r="I18"/>
  <c r="H22"/>
  <c r="I22"/>
  <c r="H26"/>
  <c r="I26"/>
  <c r="J26" s="1"/>
  <c r="H20"/>
  <c r="I20"/>
  <c r="H24"/>
  <c r="I24"/>
  <c r="H28"/>
  <c r="I28"/>
  <c r="H30"/>
  <c r="I30"/>
  <c r="I32"/>
  <c r="J32" s="1"/>
  <c r="I34"/>
  <c r="J34" s="1"/>
  <c r="I36"/>
  <c r="I38"/>
  <c r="J38" s="1"/>
  <c r="I40"/>
  <c r="J40" s="1"/>
  <c r="I42"/>
  <c r="J42" s="1"/>
  <c r="I44"/>
  <c r="J44" s="1"/>
  <c r="I46"/>
  <c r="J46" s="1"/>
  <c r="I48"/>
  <c r="J48" s="1"/>
  <c r="I50"/>
  <c r="J50" s="1"/>
  <c r="I52"/>
  <c r="I54"/>
  <c r="J54" s="1"/>
  <c r="I56"/>
  <c r="J56" s="1"/>
  <c r="I58"/>
  <c r="J58" s="1"/>
  <c r="I60"/>
  <c r="I62"/>
  <c r="I64"/>
  <c r="J64" s="1"/>
  <c r="I66"/>
  <c r="I68"/>
  <c r="I70"/>
  <c r="I72"/>
  <c r="J72" s="1"/>
  <c r="I74"/>
  <c r="J74" s="1"/>
  <c r="I76"/>
  <c r="H77"/>
  <c r="L8" i="18"/>
  <c r="L9"/>
  <c r="L10"/>
  <c r="L13"/>
  <c r="L12"/>
  <c r="L15"/>
  <c r="L16"/>
  <c r="H22"/>
  <c r="I22"/>
  <c r="L49"/>
  <c r="H26"/>
  <c r="I26"/>
  <c r="L41"/>
  <c r="L45"/>
  <c r="H8"/>
  <c r="H10"/>
  <c r="H12"/>
  <c r="H20"/>
  <c r="I20"/>
  <c r="H24"/>
  <c r="I24"/>
  <c r="H28"/>
  <c r="I28"/>
  <c r="H30"/>
  <c r="I30"/>
  <c r="L31"/>
  <c r="L35"/>
  <c r="L43"/>
  <c r="L47"/>
  <c r="L51"/>
  <c r="H18"/>
  <c r="I18"/>
  <c r="L33"/>
  <c r="L37"/>
  <c r="L53"/>
  <c r="H16"/>
  <c r="L14"/>
  <c r="I32"/>
  <c r="I34"/>
  <c r="I36"/>
  <c r="I38"/>
  <c r="I40"/>
  <c r="I42"/>
  <c r="I44"/>
  <c r="I46"/>
  <c r="I48"/>
  <c r="I50"/>
  <c r="I52"/>
  <c r="I54"/>
  <c r="I56"/>
  <c r="K56" s="1"/>
  <c r="I58"/>
  <c r="K58" s="1"/>
  <c r="I60"/>
  <c r="K60" s="1"/>
  <c r="M60" s="1"/>
  <c r="I62"/>
  <c r="I64"/>
  <c r="I66"/>
  <c r="K66" s="1"/>
  <c r="M66" s="1"/>
  <c r="I68"/>
  <c r="K68" s="1"/>
  <c r="M68" s="1"/>
  <c r="I70"/>
  <c r="I72"/>
  <c r="K72" s="1"/>
  <c r="M72" s="1"/>
  <c r="I74"/>
  <c r="K74" s="1"/>
  <c r="M74" s="1"/>
  <c r="I76"/>
  <c r="K76" s="1"/>
  <c r="M76" s="1"/>
  <c r="H77"/>
  <c r="L13" i="17"/>
  <c r="L16"/>
  <c r="L9"/>
  <c r="L10"/>
  <c r="L11"/>
  <c r="L17"/>
  <c r="L8"/>
  <c r="L33"/>
  <c r="L41"/>
  <c r="L49"/>
  <c r="L53"/>
  <c r="H16"/>
  <c r="H20"/>
  <c r="I20"/>
  <c r="H24"/>
  <c r="I24"/>
  <c r="H28"/>
  <c r="I28"/>
  <c r="H30"/>
  <c r="I30"/>
  <c r="L35"/>
  <c r="L39"/>
  <c r="L47"/>
  <c r="L45"/>
  <c r="L14"/>
  <c r="H22"/>
  <c r="I22"/>
  <c r="H26"/>
  <c r="I26"/>
  <c r="I32"/>
  <c r="I34"/>
  <c r="I36"/>
  <c r="I38"/>
  <c r="I40"/>
  <c r="I42"/>
  <c r="I44"/>
  <c r="I46"/>
  <c r="I48"/>
  <c r="I50"/>
  <c r="I52"/>
  <c r="I54"/>
  <c r="I56"/>
  <c r="I58"/>
  <c r="I60"/>
  <c r="J60" s="1"/>
  <c r="I62"/>
  <c r="J62" s="1"/>
  <c r="I64"/>
  <c r="I66"/>
  <c r="J66" s="1"/>
  <c r="I68"/>
  <c r="I70"/>
  <c r="I72"/>
  <c r="J72" s="1"/>
  <c r="I74"/>
  <c r="I76"/>
  <c r="J76" s="1"/>
  <c r="H77"/>
  <c r="L9" i="16"/>
  <c r="L12"/>
  <c r="L8"/>
  <c r="L10"/>
  <c r="L11"/>
  <c r="I25"/>
  <c r="H25"/>
  <c r="I39"/>
  <c r="H39"/>
  <c r="H9"/>
  <c r="H11"/>
  <c r="I15"/>
  <c r="H15"/>
  <c r="I23"/>
  <c r="H23"/>
  <c r="I29"/>
  <c r="H29"/>
  <c r="I37"/>
  <c r="H37"/>
  <c r="I45"/>
  <c r="H45"/>
  <c r="I53"/>
  <c r="H53"/>
  <c r="I55"/>
  <c r="H55"/>
  <c r="I59"/>
  <c r="H59"/>
  <c r="I63"/>
  <c r="H63"/>
  <c r="I67"/>
  <c r="K67" s="1"/>
  <c r="M67" s="1"/>
  <c r="H67"/>
  <c r="I71"/>
  <c r="K71" s="1"/>
  <c r="M71" s="1"/>
  <c r="H71"/>
  <c r="I75"/>
  <c r="K75" s="1"/>
  <c r="M75" s="1"/>
  <c r="H75"/>
  <c r="I17"/>
  <c r="H17"/>
  <c r="I31"/>
  <c r="H31"/>
  <c r="I47"/>
  <c r="H47"/>
  <c r="I21"/>
  <c r="H21"/>
  <c r="I35"/>
  <c r="H35"/>
  <c r="I43"/>
  <c r="H43"/>
  <c r="I51"/>
  <c r="H51"/>
  <c r="I19"/>
  <c r="H19"/>
  <c r="I27"/>
  <c r="H27"/>
  <c r="I33"/>
  <c r="H33"/>
  <c r="I41"/>
  <c r="H41"/>
  <c r="I49"/>
  <c r="H49"/>
  <c r="I57"/>
  <c r="H57"/>
  <c r="I61"/>
  <c r="H61"/>
  <c r="I65"/>
  <c r="H65"/>
  <c r="I69"/>
  <c r="K69" s="1"/>
  <c r="M69" s="1"/>
  <c r="H69"/>
  <c r="I73"/>
  <c r="K73" s="1"/>
  <c r="M73" s="1"/>
  <c r="H73"/>
  <c r="I77"/>
  <c r="K77" s="1"/>
  <c r="M77" s="1"/>
  <c r="H77"/>
  <c r="H8" i="15"/>
  <c r="H10"/>
  <c r="H12"/>
  <c r="H18"/>
  <c r="L21"/>
  <c r="H26"/>
  <c r="H32"/>
  <c r="H14"/>
  <c r="H22"/>
  <c r="H34"/>
  <c r="I34"/>
  <c r="J34" s="1"/>
  <c r="I36"/>
  <c r="J36" s="1"/>
  <c r="I38"/>
  <c r="I40"/>
  <c r="J40" s="1"/>
  <c r="I42"/>
  <c r="J42" s="1"/>
  <c r="I44"/>
  <c r="I46"/>
  <c r="I48"/>
  <c r="J48" s="1"/>
  <c r="I50"/>
  <c r="J50" s="1"/>
  <c r="I52"/>
  <c r="J52" s="1"/>
  <c r="I54"/>
  <c r="I56"/>
  <c r="I58"/>
  <c r="J58" s="1"/>
  <c r="I60"/>
  <c r="I62"/>
  <c r="I64"/>
  <c r="J64" s="1"/>
  <c r="I66"/>
  <c r="J66" s="1"/>
  <c r="I68"/>
  <c r="I70"/>
  <c r="I72"/>
  <c r="J72" s="1"/>
  <c r="I74"/>
  <c r="I76"/>
  <c r="H77"/>
  <c r="L10" i="13"/>
  <c r="L12"/>
  <c r="L16"/>
  <c r="L11"/>
  <c r="H16"/>
  <c r="H18"/>
  <c r="I18"/>
  <c r="H22"/>
  <c r="I22"/>
  <c r="H26"/>
  <c r="I26"/>
  <c r="L43"/>
  <c r="L14"/>
  <c r="H20"/>
  <c r="I20"/>
  <c r="H24"/>
  <c r="I24"/>
  <c r="H28"/>
  <c r="I28"/>
  <c r="I30"/>
  <c r="I32"/>
  <c r="I34"/>
  <c r="I36"/>
  <c r="I38"/>
  <c r="I40"/>
  <c r="I42"/>
  <c r="I44"/>
  <c r="I46"/>
  <c r="I48"/>
  <c r="I50"/>
  <c r="I52"/>
  <c r="I54"/>
  <c r="I56"/>
  <c r="I58"/>
  <c r="I60"/>
  <c r="I62"/>
  <c r="I64"/>
  <c r="I66"/>
  <c r="I68"/>
  <c r="I70"/>
  <c r="I72"/>
  <c r="I74"/>
  <c r="I76"/>
  <c r="H77"/>
  <c r="L21" i="12"/>
  <c r="L15"/>
  <c r="L19"/>
  <c r="L23"/>
  <c r="L8"/>
  <c r="L9"/>
  <c r="L10"/>
  <c r="L52"/>
  <c r="L12"/>
  <c r="H15"/>
  <c r="L17"/>
  <c r="L18"/>
  <c r="L50"/>
  <c r="L51"/>
  <c r="L53"/>
  <c r="L24"/>
  <c r="L49"/>
  <c r="L26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H69"/>
  <c r="H71"/>
  <c r="H73"/>
  <c r="H75"/>
  <c r="H77"/>
  <c r="L18" i="11"/>
  <c r="L12"/>
  <c r="L15"/>
  <c r="L23"/>
  <c r="L8"/>
  <c r="L20"/>
  <c r="L10"/>
  <c r="L53"/>
  <c r="H8"/>
  <c r="H10"/>
  <c r="H12"/>
  <c r="H18"/>
  <c r="L21"/>
  <c r="H26"/>
  <c r="I26"/>
  <c r="H32"/>
  <c r="I32"/>
  <c r="L33"/>
  <c r="H14"/>
  <c r="L16"/>
  <c r="H22"/>
  <c r="H24"/>
  <c r="I24"/>
  <c r="H28"/>
  <c r="I28"/>
  <c r="H30"/>
  <c r="I30"/>
  <c r="I34"/>
  <c r="I36"/>
  <c r="I38"/>
  <c r="I40"/>
  <c r="I42"/>
  <c r="I44"/>
  <c r="I46"/>
  <c r="I48"/>
  <c r="I50"/>
  <c r="I52"/>
  <c r="I54"/>
  <c r="I56"/>
  <c r="I58"/>
  <c r="I60"/>
  <c r="I62"/>
  <c r="I64"/>
  <c r="I66"/>
  <c r="I68"/>
  <c r="I70"/>
  <c r="I72"/>
  <c r="J72" s="1"/>
  <c r="I74"/>
  <c r="J74" s="1"/>
  <c r="I76"/>
  <c r="H77"/>
  <c r="H18" i="10"/>
  <c r="H27"/>
  <c r="H37"/>
  <c r="H45"/>
  <c r="H53"/>
  <c r="H55"/>
  <c r="H63"/>
  <c r="H71"/>
  <c r="H73"/>
  <c r="H10"/>
  <c r="H16"/>
  <c r="H24"/>
  <c r="L29"/>
  <c r="H23"/>
  <c r="H12"/>
  <c r="L13"/>
  <c r="I15"/>
  <c r="H17"/>
  <c r="I19"/>
  <c r="L21"/>
  <c r="I23"/>
  <c r="H25"/>
  <c r="H29"/>
  <c r="H31"/>
  <c r="H35"/>
  <c r="H39"/>
  <c r="H43"/>
  <c r="H47"/>
  <c r="H51"/>
  <c r="I9"/>
  <c r="H15"/>
  <c r="L12"/>
  <c r="L16"/>
  <c r="L24"/>
  <c r="L10"/>
  <c r="L20"/>
  <c r="L8"/>
  <c r="L17"/>
  <c r="L18"/>
  <c r="H28"/>
  <c r="I28"/>
  <c r="L14"/>
  <c r="H20"/>
  <c r="L22"/>
  <c r="L25"/>
  <c r="L31"/>
  <c r="L35"/>
  <c r="L37"/>
  <c r="L41"/>
  <c r="L45"/>
  <c r="L49"/>
  <c r="L53"/>
  <c r="H30"/>
  <c r="I30"/>
  <c r="H14"/>
  <c r="H22"/>
  <c r="H26"/>
  <c r="I26"/>
  <c r="L39"/>
  <c r="L43"/>
  <c r="L47"/>
  <c r="I32"/>
  <c r="I34"/>
  <c r="I36"/>
  <c r="I38"/>
  <c r="I40"/>
  <c r="I42"/>
  <c r="I44"/>
  <c r="I46"/>
  <c r="I48"/>
  <c r="I50"/>
  <c r="I52"/>
  <c r="I54"/>
  <c r="I56"/>
  <c r="I58"/>
  <c r="I60"/>
  <c r="I62"/>
  <c r="I64"/>
  <c r="I66"/>
  <c r="I68"/>
  <c r="I70"/>
  <c r="I72"/>
  <c r="J72" s="1"/>
  <c r="I74"/>
  <c r="I76"/>
  <c r="H77"/>
  <c r="K70" i="9"/>
  <c r="M70" s="1"/>
  <c r="K71"/>
  <c r="M71" s="1"/>
  <c r="K74"/>
  <c r="M74" s="1"/>
  <c r="K76"/>
  <c r="M76" s="1"/>
  <c r="H23"/>
  <c r="H27"/>
  <c r="H30"/>
  <c r="H34"/>
  <c r="H25"/>
  <c r="K28"/>
  <c r="K30"/>
  <c r="M30" s="1"/>
  <c r="K34"/>
  <c r="M34" s="1"/>
  <c r="K25"/>
  <c r="M25" s="1"/>
  <c r="H32"/>
  <c r="H36"/>
  <c r="L32"/>
  <c r="L36"/>
  <c r="L23"/>
  <c r="I49"/>
  <c r="J49" s="1"/>
  <c r="K49" s="1"/>
  <c r="M49" s="1"/>
  <c r="H49"/>
  <c r="I53"/>
  <c r="H53"/>
  <c r="I55"/>
  <c r="H55"/>
  <c r="H11"/>
  <c r="H12"/>
  <c r="H13"/>
  <c r="H14"/>
  <c r="H17"/>
  <c r="H18"/>
  <c r="H19"/>
  <c r="H20"/>
  <c r="H21"/>
  <c r="H22"/>
  <c r="I37"/>
  <c r="H37"/>
  <c r="I38"/>
  <c r="J38" s="1"/>
  <c r="K38" s="1"/>
  <c r="M38" s="1"/>
  <c r="H38"/>
  <c r="I39"/>
  <c r="J39" s="1"/>
  <c r="H39"/>
  <c r="I40"/>
  <c r="J40" s="1"/>
  <c r="K40" s="1"/>
  <c r="M40" s="1"/>
  <c r="H40"/>
  <c r="I41"/>
  <c r="H41"/>
  <c r="I42"/>
  <c r="J42" s="1"/>
  <c r="K42" s="1"/>
  <c r="M42" s="1"/>
  <c r="H42"/>
  <c r="I43"/>
  <c r="J43" s="1"/>
  <c r="K43" s="1"/>
  <c r="M43" s="1"/>
  <c r="H43"/>
  <c r="I44"/>
  <c r="J44" s="1"/>
  <c r="K44" s="1"/>
  <c r="M44" s="1"/>
  <c r="H44"/>
  <c r="I45"/>
  <c r="H45"/>
  <c r="I46"/>
  <c r="J46" s="1"/>
  <c r="K46" s="1"/>
  <c r="M46" s="1"/>
  <c r="H46"/>
  <c r="I47"/>
  <c r="J47" s="1"/>
  <c r="K47" s="1"/>
  <c r="M47" s="1"/>
  <c r="H47"/>
  <c r="I48"/>
  <c r="H48"/>
  <c r="I52"/>
  <c r="H52"/>
  <c r="H8"/>
  <c r="H9"/>
  <c r="H10"/>
  <c r="H15"/>
  <c r="H16"/>
  <c r="I8"/>
  <c r="J8" s="1"/>
  <c r="K8" s="1"/>
  <c r="M8" s="1"/>
  <c r="O8" s="1"/>
  <c r="I9"/>
  <c r="J9" s="1"/>
  <c r="K9" s="1"/>
  <c r="M9" s="1"/>
  <c r="I10"/>
  <c r="I11"/>
  <c r="I12"/>
  <c r="J12" s="1"/>
  <c r="K12" s="1"/>
  <c r="M12" s="1"/>
  <c r="I13"/>
  <c r="I14"/>
  <c r="J14" s="1"/>
  <c r="K14" s="1"/>
  <c r="M14" s="1"/>
  <c r="I15"/>
  <c r="I16"/>
  <c r="J16" s="1"/>
  <c r="K16" s="1"/>
  <c r="M16" s="1"/>
  <c r="I17"/>
  <c r="I18"/>
  <c r="I19"/>
  <c r="I20"/>
  <c r="I21"/>
  <c r="J21" s="1"/>
  <c r="K21" s="1"/>
  <c r="M21" s="1"/>
  <c r="I22"/>
  <c r="H24"/>
  <c r="H26"/>
  <c r="H29"/>
  <c r="H31"/>
  <c r="H33"/>
  <c r="H35"/>
  <c r="K39"/>
  <c r="M39" s="1"/>
  <c r="I51"/>
  <c r="J51" s="1"/>
  <c r="K51" s="1"/>
  <c r="M51" s="1"/>
  <c r="H51"/>
  <c r="K24"/>
  <c r="M24" s="1"/>
  <c r="K26"/>
  <c r="M26" s="1"/>
  <c r="H28"/>
  <c r="K29"/>
  <c r="M29" s="1"/>
  <c r="K31"/>
  <c r="M31" s="1"/>
  <c r="K33"/>
  <c r="M33" s="1"/>
  <c r="K35"/>
  <c r="M35" s="1"/>
  <c r="I50"/>
  <c r="H50"/>
  <c r="I54"/>
  <c r="H54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I56"/>
  <c r="I57"/>
  <c r="I58"/>
  <c r="J58" s="1"/>
  <c r="K58" s="1"/>
  <c r="I59"/>
  <c r="I60"/>
  <c r="I61"/>
  <c r="I62"/>
  <c r="I63"/>
  <c r="J63" s="1"/>
  <c r="K63" s="1"/>
  <c r="M63" s="1"/>
  <c r="I64"/>
  <c r="I65"/>
  <c r="I66"/>
  <c r="J66" s="1"/>
  <c r="K66" s="1"/>
  <c r="M66" s="1"/>
  <c r="I67"/>
  <c r="I68"/>
  <c r="I69"/>
  <c r="I70"/>
  <c r="I71"/>
  <c r="I72"/>
  <c r="K72" s="1"/>
  <c r="M72" s="1"/>
  <c r="I73"/>
  <c r="K73" s="1"/>
  <c r="M73" s="1"/>
  <c r="I74"/>
  <c r="I75"/>
  <c r="K75" s="1"/>
  <c r="M75" s="1"/>
  <c r="I76"/>
  <c r="I77"/>
  <c r="K77" s="1"/>
  <c r="M77" s="1"/>
  <c r="M59" i="60" l="1"/>
  <c r="L59"/>
  <c r="M59" i="18"/>
  <c r="L59"/>
  <c r="M59" i="17"/>
  <c r="L59"/>
  <c r="M59" i="12"/>
  <c r="L59"/>
  <c r="M59" i="11"/>
  <c r="L59"/>
  <c r="M59" i="10"/>
  <c r="L59"/>
  <c r="M58" i="18"/>
  <c r="L58"/>
  <c r="M58" i="16"/>
  <c r="L58"/>
  <c r="M58" i="12"/>
  <c r="L58"/>
  <c r="M58" i="9"/>
  <c r="L58"/>
  <c r="AB52" i="22"/>
  <c r="AB48"/>
  <c r="AB56"/>
  <c r="AB26"/>
  <c r="AB45"/>
  <c r="AB40"/>
  <c r="AC34"/>
  <c r="AB34"/>
  <c r="M51" i="60"/>
  <c r="L51"/>
  <c r="M55"/>
  <c r="L55"/>
  <c r="M55" i="19"/>
  <c r="L55"/>
  <c r="M57" i="18"/>
  <c r="L57"/>
  <c r="M56"/>
  <c r="L56"/>
  <c r="M55"/>
  <c r="L55"/>
  <c r="L51" i="17"/>
  <c r="M55"/>
  <c r="L55"/>
  <c r="M54" i="16"/>
  <c r="L54"/>
  <c r="M55" i="15"/>
  <c r="O55" s="1"/>
  <c r="L55"/>
  <c r="L48" i="12"/>
  <c r="M55"/>
  <c r="L55"/>
  <c r="M56"/>
  <c r="L56"/>
  <c r="M57"/>
  <c r="L57"/>
  <c r="M57" i="13"/>
  <c r="L57"/>
  <c r="M49" i="11"/>
  <c r="L49"/>
  <c r="M55"/>
  <c r="L55"/>
  <c r="L51" i="10"/>
  <c r="M57"/>
  <c r="L57"/>
  <c r="M55"/>
  <c r="L55"/>
  <c r="M31" i="60"/>
  <c r="L31"/>
  <c r="M41"/>
  <c r="L41"/>
  <c r="M25"/>
  <c r="L25"/>
  <c r="M27"/>
  <c r="L27"/>
  <c r="M27" i="12"/>
  <c r="L27"/>
  <c r="M25"/>
  <c r="L25"/>
  <c r="L39" i="18"/>
  <c r="L29"/>
  <c r="M27"/>
  <c r="L27"/>
  <c r="M29" i="17"/>
  <c r="L29"/>
  <c r="M37"/>
  <c r="L37"/>
  <c r="M43"/>
  <c r="L43"/>
  <c r="M31"/>
  <c r="L31"/>
  <c r="M27"/>
  <c r="L27"/>
  <c r="M28" i="16"/>
  <c r="L28"/>
  <c r="M39" i="13"/>
  <c r="L39"/>
  <c r="M31"/>
  <c r="L31"/>
  <c r="M29"/>
  <c r="L29"/>
  <c r="L29" i="11"/>
  <c r="M27"/>
  <c r="L27"/>
  <c r="M27" i="10"/>
  <c r="L27"/>
  <c r="M28" i="9"/>
  <c r="L28"/>
  <c r="L25"/>
  <c r="L23" i="18"/>
  <c r="M14" i="60"/>
  <c r="L14"/>
  <c r="M9"/>
  <c r="L9"/>
  <c r="M15"/>
  <c r="L15"/>
  <c r="M17"/>
  <c r="L17"/>
  <c r="M12"/>
  <c r="L12"/>
  <c r="M13"/>
  <c r="L13"/>
  <c r="M16" i="19"/>
  <c r="L16"/>
  <c r="M12"/>
  <c r="L12"/>
  <c r="M14"/>
  <c r="L14"/>
  <c r="M8"/>
  <c r="L8"/>
  <c r="M21"/>
  <c r="L21"/>
  <c r="K10"/>
  <c r="J10"/>
  <c r="L11" i="18"/>
  <c r="M21"/>
  <c r="L21"/>
  <c r="M12" i="17"/>
  <c r="L12"/>
  <c r="L18"/>
  <c r="M23"/>
  <c r="L23"/>
  <c r="M21"/>
  <c r="L21"/>
  <c r="L17" i="15"/>
  <c r="M16"/>
  <c r="O16" s="1"/>
  <c r="L16"/>
  <c r="M13"/>
  <c r="O13" s="1"/>
  <c r="L13"/>
  <c r="L22"/>
  <c r="L14"/>
  <c r="M11" i="12"/>
  <c r="L11"/>
  <c r="M20"/>
  <c r="L20"/>
  <c r="L13"/>
  <c r="M16"/>
  <c r="L16"/>
  <c r="M13" i="13"/>
  <c r="L13"/>
  <c r="M8"/>
  <c r="O8" s="1"/>
  <c r="L8"/>
  <c r="M9"/>
  <c r="L9"/>
  <c r="M21"/>
  <c r="L21"/>
  <c r="L22" i="11"/>
  <c r="L14" i="9"/>
  <c r="L16"/>
  <c r="L12"/>
  <c r="K64" i="60"/>
  <c r="M64" s="1"/>
  <c r="J64"/>
  <c r="J32"/>
  <c r="K32" s="1"/>
  <c r="M32" s="1"/>
  <c r="J48"/>
  <c r="K48" s="1"/>
  <c r="J39"/>
  <c r="K39" s="1"/>
  <c r="K62"/>
  <c r="M62" s="1"/>
  <c r="J62"/>
  <c r="J54"/>
  <c r="K54" s="1"/>
  <c r="K46"/>
  <c r="M46" s="1"/>
  <c r="J46"/>
  <c r="J30"/>
  <c r="K30" s="1"/>
  <c r="M30" s="1"/>
  <c r="J24"/>
  <c r="K24" s="1"/>
  <c r="J22"/>
  <c r="K22" s="1"/>
  <c r="M22" s="1"/>
  <c r="K29"/>
  <c r="J29"/>
  <c r="J61"/>
  <c r="K61" s="1"/>
  <c r="M61" s="1"/>
  <c r="K72"/>
  <c r="M72" s="1"/>
  <c r="J72"/>
  <c r="J56"/>
  <c r="K56" s="1"/>
  <c r="J40"/>
  <c r="K40" s="1"/>
  <c r="J21"/>
  <c r="K21" s="1"/>
  <c r="J43"/>
  <c r="K43" s="1"/>
  <c r="J35"/>
  <c r="K35" s="1"/>
  <c r="K70"/>
  <c r="M70" s="1"/>
  <c r="J70"/>
  <c r="J38"/>
  <c r="K38" s="1"/>
  <c r="M38" s="1"/>
  <c r="K76"/>
  <c r="M76" s="1"/>
  <c r="J76"/>
  <c r="J68"/>
  <c r="K68" s="1"/>
  <c r="M68" s="1"/>
  <c r="K60"/>
  <c r="M60" s="1"/>
  <c r="J60"/>
  <c r="J52"/>
  <c r="K52" s="1"/>
  <c r="M52" s="1"/>
  <c r="J44"/>
  <c r="K44" s="1"/>
  <c r="J36"/>
  <c r="K36" s="1"/>
  <c r="M36" s="1"/>
  <c r="K73"/>
  <c r="M73" s="1"/>
  <c r="J73"/>
  <c r="J47"/>
  <c r="K47" s="1"/>
  <c r="K74"/>
  <c r="M74" s="1"/>
  <c r="J74"/>
  <c r="J66"/>
  <c r="K66" s="1"/>
  <c r="M66" s="1"/>
  <c r="J58"/>
  <c r="K58" s="1"/>
  <c r="J50"/>
  <c r="K50" s="1"/>
  <c r="M50" s="1"/>
  <c r="J42"/>
  <c r="K42" s="1"/>
  <c r="J34"/>
  <c r="K34" s="1"/>
  <c r="M34" s="1"/>
  <c r="K28"/>
  <c r="J28"/>
  <c r="J20"/>
  <c r="K20" s="1"/>
  <c r="M20" s="1"/>
  <c r="K26"/>
  <c r="M26" s="1"/>
  <c r="J26"/>
  <c r="J18"/>
  <c r="K18" s="1"/>
  <c r="M18" s="1"/>
  <c r="K65"/>
  <c r="M65" s="1"/>
  <c r="J65"/>
  <c r="J57"/>
  <c r="K57" s="1"/>
  <c r="J70" i="19"/>
  <c r="K70" s="1"/>
  <c r="M70" s="1"/>
  <c r="K61"/>
  <c r="M61" s="1"/>
  <c r="K17"/>
  <c r="K37"/>
  <c r="J61"/>
  <c r="J37"/>
  <c r="J27"/>
  <c r="K27" s="1"/>
  <c r="J22"/>
  <c r="K22" s="1"/>
  <c r="M22" s="1"/>
  <c r="K65"/>
  <c r="M65" s="1"/>
  <c r="K35"/>
  <c r="J43"/>
  <c r="K43" s="1"/>
  <c r="J25"/>
  <c r="K25" s="1"/>
  <c r="J31"/>
  <c r="K31" s="1"/>
  <c r="K68"/>
  <c r="M68" s="1"/>
  <c r="K74"/>
  <c r="M74" s="1"/>
  <c r="K58"/>
  <c r="K26"/>
  <c r="M26" s="1"/>
  <c r="J62"/>
  <c r="K62" s="1"/>
  <c r="M62" s="1"/>
  <c r="J52"/>
  <c r="K52" s="1"/>
  <c r="M52" s="1"/>
  <c r="J36"/>
  <c r="K36" s="1"/>
  <c r="M36" s="1"/>
  <c r="K33"/>
  <c r="J51"/>
  <c r="K51" s="1"/>
  <c r="J17"/>
  <c r="J59"/>
  <c r="K59" s="1"/>
  <c r="J18"/>
  <c r="K18" s="1"/>
  <c r="M18" s="1"/>
  <c r="J53"/>
  <c r="K53" s="1"/>
  <c r="J29"/>
  <c r="K29" s="1"/>
  <c r="J45"/>
  <c r="K45" s="1"/>
  <c r="J20"/>
  <c r="K20" s="1"/>
  <c r="M20" s="1"/>
  <c r="K44"/>
  <c r="M44" s="1"/>
  <c r="K72"/>
  <c r="M72" s="1"/>
  <c r="K64"/>
  <c r="M64" s="1"/>
  <c r="K56"/>
  <c r="K48"/>
  <c r="M48" s="1"/>
  <c r="K40"/>
  <c r="M40" s="1"/>
  <c r="K32"/>
  <c r="M32" s="1"/>
  <c r="K73"/>
  <c r="M73" s="1"/>
  <c r="J66"/>
  <c r="K66" s="1"/>
  <c r="M66" s="1"/>
  <c r="K57"/>
  <c r="J76"/>
  <c r="K76" s="1"/>
  <c r="M76" s="1"/>
  <c r="J68"/>
  <c r="J60"/>
  <c r="K60" s="1"/>
  <c r="M60" s="1"/>
  <c r="K19"/>
  <c r="K39"/>
  <c r="K23"/>
  <c r="J47"/>
  <c r="K47" s="1"/>
  <c r="J24"/>
  <c r="K24" s="1"/>
  <c r="M24" s="1"/>
  <c r="J57"/>
  <c r="J30"/>
  <c r="K30" s="1"/>
  <c r="M30" s="1"/>
  <c r="J69"/>
  <c r="K69" s="1"/>
  <c r="M69" s="1"/>
  <c r="J49"/>
  <c r="K49" s="1"/>
  <c r="J28"/>
  <c r="K28" s="1"/>
  <c r="J41"/>
  <c r="K41" s="1"/>
  <c r="K69" i="17"/>
  <c r="M69" s="1"/>
  <c r="J56"/>
  <c r="K56" s="1"/>
  <c r="J69"/>
  <c r="K72"/>
  <c r="M72" s="1"/>
  <c r="K70"/>
  <c r="M70" s="1"/>
  <c r="K62"/>
  <c r="M62" s="1"/>
  <c r="J70"/>
  <c r="K61"/>
  <c r="M61" s="1"/>
  <c r="K68"/>
  <c r="M68" s="1"/>
  <c r="K60"/>
  <c r="M60" s="1"/>
  <c r="J68"/>
  <c r="J74"/>
  <c r="K74" s="1"/>
  <c r="M74" s="1"/>
  <c r="K65"/>
  <c r="M65" s="1"/>
  <c r="J58"/>
  <c r="K58" s="1"/>
  <c r="K77"/>
  <c r="M77" s="1"/>
  <c r="J64"/>
  <c r="K64" s="1"/>
  <c r="M64" s="1"/>
  <c r="J73"/>
  <c r="K73" s="1"/>
  <c r="M73" s="1"/>
  <c r="J57"/>
  <c r="K57" s="1"/>
  <c r="K70" i="16"/>
  <c r="M70" s="1"/>
  <c r="K66"/>
  <c r="M66" s="1"/>
  <c r="J39" i="15"/>
  <c r="K39" s="1"/>
  <c r="K62"/>
  <c r="M62" s="1"/>
  <c r="O62" s="1"/>
  <c r="J56"/>
  <c r="K56" s="1"/>
  <c r="K69"/>
  <c r="M69" s="1"/>
  <c r="O69" s="1"/>
  <c r="J62"/>
  <c r="J69"/>
  <c r="J53"/>
  <c r="K53" s="1"/>
  <c r="J37"/>
  <c r="K37" s="1"/>
  <c r="J29"/>
  <c r="K29" s="1"/>
  <c r="K72"/>
  <c r="M72" s="1"/>
  <c r="O72" s="1"/>
  <c r="K44"/>
  <c r="M44" s="1"/>
  <c r="O44" s="1"/>
  <c r="K77"/>
  <c r="M77" s="1"/>
  <c r="O77" s="1"/>
  <c r="K28"/>
  <c r="K10"/>
  <c r="K73"/>
  <c r="M73" s="1"/>
  <c r="O73" s="1"/>
  <c r="J44"/>
  <c r="J43"/>
  <c r="K43" s="1"/>
  <c r="J67"/>
  <c r="K67" s="1"/>
  <c r="M67" s="1"/>
  <c r="O67" s="1"/>
  <c r="J59"/>
  <c r="K59" s="1"/>
  <c r="J27"/>
  <c r="K27" s="1"/>
  <c r="K64"/>
  <c r="M64" s="1"/>
  <c r="O64" s="1"/>
  <c r="K47"/>
  <c r="K76"/>
  <c r="M76" s="1"/>
  <c r="O76" s="1"/>
  <c r="K52"/>
  <c r="M52" s="1"/>
  <c r="O52" s="1"/>
  <c r="K36"/>
  <c r="M36" s="1"/>
  <c r="O36" s="1"/>
  <c r="K74"/>
  <c r="M74" s="1"/>
  <c r="O74" s="1"/>
  <c r="K66"/>
  <c r="M66" s="1"/>
  <c r="O66" s="1"/>
  <c r="K58"/>
  <c r="K50"/>
  <c r="M50" s="1"/>
  <c r="O50" s="1"/>
  <c r="K42"/>
  <c r="M42" s="1"/>
  <c r="O42" s="1"/>
  <c r="K34"/>
  <c r="M34" s="1"/>
  <c r="O34" s="1"/>
  <c r="J76"/>
  <c r="J68"/>
  <c r="K68" s="1"/>
  <c r="M68" s="1"/>
  <c r="O68" s="1"/>
  <c r="J60"/>
  <c r="K60" s="1"/>
  <c r="M60" s="1"/>
  <c r="O60" s="1"/>
  <c r="J26"/>
  <c r="K26" s="1"/>
  <c r="J12"/>
  <c r="K12" s="1"/>
  <c r="J32"/>
  <c r="K32" s="1"/>
  <c r="K49"/>
  <c r="K41"/>
  <c r="J30"/>
  <c r="K30" s="1"/>
  <c r="M30" s="1"/>
  <c r="O30" s="1"/>
  <c r="J70"/>
  <c r="K70" s="1"/>
  <c r="M70" s="1"/>
  <c r="O70" s="1"/>
  <c r="K61"/>
  <c r="M61" s="1"/>
  <c r="O61" s="1"/>
  <c r="J54"/>
  <c r="K54" s="1"/>
  <c r="J46"/>
  <c r="K46" s="1"/>
  <c r="M46" s="1"/>
  <c r="O46" s="1"/>
  <c r="J38"/>
  <c r="K38" s="1"/>
  <c r="M38" s="1"/>
  <c r="O38" s="1"/>
  <c r="K23"/>
  <c r="J18"/>
  <c r="K18" s="1"/>
  <c r="K75"/>
  <c r="M75" s="1"/>
  <c r="O75" s="1"/>
  <c r="K15"/>
  <c r="K63"/>
  <c r="M63" s="1"/>
  <c r="O63" s="1"/>
  <c r="J35"/>
  <c r="K35" s="1"/>
  <c r="J65"/>
  <c r="K65" s="1"/>
  <c r="M65" s="1"/>
  <c r="O65" s="1"/>
  <c r="J57"/>
  <c r="K57" s="1"/>
  <c r="J45"/>
  <c r="K45" s="1"/>
  <c r="J15"/>
  <c r="J51"/>
  <c r="K51" s="1"/>
  <c r="J19"/>
  <c r="K19" s="1"/>
  <c r="J62" i="13"/>
  <c r="K62" s="1"/>
  <c r="M62" s="1"/>
  <c r="J55"/>
  <c r="K55" s="1"/>
  <c r="J41"/>
  <c r="K41" s="1"/>
  <c r="J25"/>
  <c r="K25" s="1"/>
  <c r="J23"/>
  <c r="K23" s="1"/>
  <c r="J65"/>
  <c r="K65" s="1"/>
  <c r="M65" s="1"/>
  <c r="J46"/>
  <c r="K46" s="1"/>
  <c r="M46" s="1"/>
  <c r="J76"/>
  <c r="K76" s="1"/>
  <c r="M76" s="1"/>
  <c r="J68"/>
  <c r="K68" s="1"/>
  <c r="M68" s="1"/>
  <c r="J60"/>
  <c r="K60" s="1"/>
  <c r="M60" s="1"/>
  <c r="J52"/>
  <c r="K52" s="1"/>
  <c r="M52" s="1"/>
  <c r="J44"/>
  <c r="K44" s="1"/>
  <c r="M44" s="1"/>
  <c r="J36"/>
  <c r="K36" s="1"/>
  <c r="M36" s="1"/>
  <c r="J28"/>
  <c r="K28" s="1"/>
  <c r="J20"/>
  <c r="K20" s="1"/>
  <c r="M20" s="1"/>
  <c r="J26"/>
  <c r="K26" s="1"/>
  <c r="M26" s="1"/>
  <c r="J18"/>
  <c r="K18" s="1"/>
  <c r="M18" s="1"/>
  <c r="J53"/>
  <c r="K53" s="1"/>
  <c r="J37"/>
  <c r="K37" s="1"/>
  <c r="J17"/>
  <c r="K17" s="1"/>
  <c r="J19"/>
  <c r="K19" s="1"/>
  <c r="J47"/>
  <c r="K47" s="1"/>
  <c r="J70"/>
  <c r="K70" s="1"/>
  <c r="M70" s="1"/>
  <c r="J54"/>
  <c r="K54" s="1"/>
  <c r="J38"/>
  <c r="K38" s="1"/>
  <c r="M38" s="1"/>
  <c r="J30"/>
  <c r="K30" s="1"/>
  <c r="M30" s="1"/>
  <c r="J74"/>
  <c r="K74" s="1"/>
  <c r="M74" s="1"/>
  <c r="J66"/>
  <c r="K66" s="1"/>
  <c r="M66" s="1"/>
  <c r="J58"/>
  <c r="K58" s="1"/>
  <c r="J50"/>
  <c r="K50" s="1"/>
  <c r="M50" s="1"/>
  <c r="J42"/>
  <c r="K42" s="1"/>
  <c r="M42" s="1"/>
  <c r="J34"/>
  <c r="K34" s="1"/>
  <c r="M34" s="1"/>
  <c r="J49"/>
  <c r="K49" s="1"/>
  <c r="J33"/>
  <c r="K33" s="1"/>
  <c r="J15"/>
  <c r="K15" s="1"/>
  <c r="M15" s="1"/>
  <c r="J73"/>
  <c r="K73" s="1"/>
  <c r="M73" s="1"/>
  <c r="J51"/>
  <c r="K51" s="1"/>
  <c r="J72"/>
  <c r="K72" s="1"/>
  <c r="M72" s="1"/>
  <c r="J64"/>
  <c r="K64" s="1"/>
  <c r="M64" s="1"/>
  <c r="J56"/>
  <c r="K56" s="1"/>
  <c r="J48"/>
  <c r="K48" s="1"/>
  <c r="M48" s="1"/>
  <c r="J40"/>
  <c r="K40" s="1"/>
  <c r="M40" s="1"/>
  <c r="J32"/>
  <c r="K32" s="1"/>
  <c r="M32" s="1"/>
  <c r="J24"/>
  <c r="K24" s="1"/>
  <c r="M24" s="1"/>
  <c r="J22"/>
  <c r="K22" s="1"/>
  <c r="M22" s="1"/>
  <c r="J59"/>
  <c r="K59" s="1"/>
  <c r="J45"/>
  <c r="K45" s="1"/>
  <c r="J27"/>
  <c r="K27" s="1"/>
  <c r="J69"/>
  <c r="K69" s="1"/>
  <c r="M69" s="1"/>
  <c r="J35"/>
  <c r="K35" s="1"/>
  <c r="K75" i="12"/>
  <c r="M75" s="1"/>
  <c r="K77"/>
  <c r="M77" s="1"/>
  <c r="J70" i="11"/>
  <c r="K70" s="1"/>
  <c r="M70" s="1"/>
  <c r="K76"/>
  <c r="M76" s="1"/>
  <c r="K74"/>
  <c r="M74" s="1"/>
  <c r="K69"/>
  <c r="M69" s="1"/>
  <c r="K72"/>
  <c r="M72" s="1"/>
  <c r="J74" i="10"/>
  <c r="K74" s="1"/>
  <c r="M74" s="1"/>
  <c r="J76"/>
  <c r="K76" s="1"/>
  <c r="M76" s="1"/>
  <c r="K72"/>
  <c r="M72" s="1"/>
  <c r="K74" i="12"/>
  <c r="M74" s="1"/>
  <c r="K73"/>
  <c r="M73" s="1"/>
  <c r="K73" i="11"/>
  <c r="M73" s="1"/>
  <c r="K77"/>
  <c r="M77" s="1"/>
  <c r="K75" i="10"/>
  <c r="M75" s="1"/>
  <c r="K73"/>
  <c r="M73" s="1"/>
  <c r="K71"/>
  <c r="M71" s="1"/>
  <c r="K77"/>
  <c r="M77" s="1"/>
  <c r="K64" i="18"/>
  <c r="M64" s="1"/>
  <c r="K70"/>
  <c r="M70" s="1"/>
  <c r="K62"/>
  <c r="M62" s="1"/>
  <c r="K77"/>
  <c r="M77" s="1"/>
  <c r="K76" i="17"/>
  <c r="M76" s="1"/>
  <c r="K66"/>
  <c r="M66" s="1"/>
  <c r="K54" i="19"/>
  <c r="K38"/>
  <c r="M38" s="1"/>
  <c r="K46"/>
  <c r="M46" s="1"/>
  <c r="K50"/>
  <c r="M50" s="1"/>
  <c r="K42"/>
  <c r="M42" s="1"/>
  <c r="K34"/>
  <c r="M34" s="1"/>
  <c r="M19"/>
  <c r="L19"/>
  <c r="K11"/>
  <c r="K77"/>
  <c r="M77" s="1"/>
  <c r="K9"/>
  <c r="J44" i="18"/>
  <c r="K44" s="1"/>
  <c r="M44" s="1"/>
  <c r="J30"/>
  <c r="K30" s="1"/>
  <c r="M30" s="1"/>
  <c r="J22"/>
  <c r="K22" s="1"/>
  <c r="M22" s="1"/>
  <c r="J50"/>
  <c r="K50" s="1"/>
  <c r="M50" s="1"/>
  <c r="J36"/>
  <c r="K36" s="1"/>
  <c r="M36" s="1"/>
  <c r="J42"/>
  <c r="K42" s="1"/>
  <c r="M42" s="1"/>
  <c r="J26"/>
  <c r="K26" s="1"/>
  <c r="M26" s="1"/>
  <c r="J48"/>
  <c r="K48" s="1"/>
  <c r="M48" s="1"/>
  <c r="J40"/>
  <c r="K40" s="1"/>
  <c r="M40" s="1"/>
  <c r="J32"/>
  <c r="K32" s="1"/>
  <c r="M32" s="1"/>
  <c r="J28"/>
  <c r="K28" s="1"/>
  <c r="J20"/>
  <c r="K20" s="1"/>
  <c r="M20" s="1"/>
  <c r="J52"/>
  <c r="K52" s="1"/>
  <c r="M52" s="1"/>
  <c r="J18"/>
  <c r="K18" s="1"/>
  <c r="M18" s="1"/>
  <c r="J24"/>
  <c r="K24" s="1"/>
  <c r="M24" s="1"/>
  <c r="J34"/>
  <c r="K34" s="1"/>
  <c r="M34" s="1"/>
  <c r="J54"/>
  <c r="K54" s="1"/>
  <c r="J46"/>
  <c r="K46" s="1"/>
  <c r="M46" s="1"/>
  <c r="J38"/>
  <c r="K38" s="1"/>
  <c r="M38" s="1"/>
  <c r="J44" i="17"/>
  <c r="K44" s="1"/>
  <c r="M44" s="1"/>
  <c r="J20"/>
  <c r="K20" s="1"/>
  <c r="M20" s="1"/>
  <c r="J42"/>
  <c r="K42" s="1"/>
  <c r="J22"/>
  <c r="K22" s="1"/>
  <c r="M22" s="1"/>
  <c r="J48"/>
  <c r="K48" s="1"/>
  <c r="M48" s="1"/>
  <c r="J40"/>
  <c r="K40" s="1"/>
  <c r="M40" s="1"/>
  <c r="K32"/>
  <c r="M32" s="1"/>
  <c r="J32"/>
  <c r="J30"/>
  <c r="K30" s="1"/>
  <c r="M30" s="1"/>
  <c r="J24"/>
  <c r="K24" s="1"/>
  <c r="M24" s="1"/>
  <c r="J36"/>
  <c r="K36" s="1"/>
  <c r="M36" s="1"/>
  <c r="J50"/>
  <c r="K50" s="1"/>
  <c r="M50" s="1"/>
  <c r="J34"/>
  <c r="K34" s="1"/>
  <c r="M34" s="1"/>
  <c r="J54"/>
  <c r="K54" s="1"/>
  <c r="J46"/>
  <c r="K46" s="1"/>
  <c r="M46" s="1"/>
  <c r="J38"/>
  <c r="K38" s="1"/>
  <c r="M38" s="1"/>
  <c r="J26"/>
  <c r="K26" s="1"/>
  <c r="M26" s="1"/>
  <c r="J52"/>
  <c r="K52" s="1"/>
  <c r="M52" s="1"/>
  <c r="J28"/>
  <c r="K28" s="1"/>
  <c r="J61" i="16"/>
  <c r="K61" s="1"/>
  <c r="M61" s="1"/>
  <c r="J49"/>
  <c r="K49" s="1"/>
  <c r="M49" s="1"/>
  <c r="J33"/>
  <c r="K33" s="1"/>
  <c r="M33" s="1"/>
  <c r="J19"/>
  <c r="K19" s="1"/>
  <c r="M19" s="1"/>
  <c r="J43"/>
  <c r="K43" s="1"/>
  <c r="M43" s="1"/>
  <c r="J21"/>
  <c r="K21" s="1"/>
  <c r="M21" s="1"/>
  <c r="J31"/>
  <c r="K31" s="1"/>
  <c r="M31" s="1"/>
  <c r="J59"/>
  <c r="K59" s="1"/>
  <c r="J53"/>
  <c r="K53" s="1"/>
  <c r="M53" s="1"/>
  <c r="J37"/>
  <c r="K37" s="1"/>
  <c r="M37" s="1"/>
  <c r="J23"/>
  <c r="K23" s="1"/>
  <c r="M23" s="1"/>
  <c r="J25"/>
  <c r="K25" s="1"/>
  <c r="M25" s="1"/>
  <c r="J22"/>
  <c r="K22" s="1"/>
  <c r="J44"/>
  <c r="K44" s="1"/>
  <c r="J65"/>
  <c r="K65" s="1"/>
  <c r="M65" s="1"/>
  <c r="J50"/>
  <c r="K50" s="1"/>
  <c r="J64"/>
  <c r="K64" s="1"/>
  <c r="M64" s="1"/>
  <c r="J36"/>
  <c r="K36" s="1"/>
  <c r="J13"/>
  <c r="K13" s="1"/>
  <c r="J57"/>
  <c r="K57" s="1"/>
  <c r="J27"/>
  <c r="K27" s="1"/>
  <c r="K35"/>
  <c r="M35" s="1"/>
  <c r="J35"/>
  <c r="J63"/>
  <c r="K63" s="1"/>
  <c r="M63" s="1"/>
  <c r="J45"/>
  <c r="K45" s="1"/>
  <c r="M45" s="1"/>
  <c r="J15"/>
  <c r="K15" s="1"/>
  <c r="M15" s="1"/>
  <c r="J39"/>
  <c r="K39" s="1"/>
  <c r="J42"/>
  <c r="K42" s="1"/>
  <c r="K56"/>
  <c r="J56"/>
  <c r="J24"/>
  <c r="K24" s="1"/>
  <c r="J26"/>
  <c r="K26" s="1"/>
  <c r="J41"/>
  <c r="K41" s="1"/>
  <c r="M41" s="1"/>
  <c r="J51"/>
  <c r="K51" s="1"/>
  <c r="M51" s="1"/>
  <c r="J47"/>
  <c r="K47" s="1"/>
  <c r="M47" s="1"/>
  <c r="K17"/>
  <c r="M17" s="1"/>
  <c r="J17"/>
  <c r="J55"/>
  <c r="K55" s="1"/>
  <c r="J29"/>
  <c r="K29" s="1"/>
  <c r="M29" s="1"/>
  <c r="J34"/>
  <c r="K34" s="1"/>
  <c r="K52"/>
  <c r="J52"/>
  <c r="J16"/>
  <c r="K16" s="1"/>
  <c r="J18"/>
  <c r="K18" s="1"/>
  <c r="J64" i="11"/>
  <c r="K64" s="1"/>
  <c r="M64" s="1"/>
  <c r="J30"/>
  <c r="K30" s="1"/>
  <c r="M30" s="1"/>
  <c r="J11"/>
  <c r="K11" s="1"/>
  <c r="J61"/>
  <c r="K61" s="1"/>
  <c r="M61" s="1"/>
  <c r="J41"/>
  <c r="K41" s="1"/>
  <c r="J60"/>
  <c r="K60" s="1"/>
  <c r="M60" s="1"/>
  <c r="J51"/>
  <c r="K51" s="1"/>
  <c r="M51" s="1"/>
  <c r="J35"/>
  <c r="K35" s="1"/>
  <c r="M35" s="1"/>
  <c r="J9"/>
  <c r="K9" s="1"/>
  <c r="J48"/>
  <c r="K48" s="1"/>
  <c r="M48" s="1"/>
  <c r="J46"/>
  <c r="K46" s="1"/>
  <c r="M46" s="1"/>
  <c r="J68"/>
  <c r="K68" s="1"/>
  <c r="M68" s="1"/>
  <c r="J52"/>
  <c r="K52" s="1"/>
  <c r="M52" s="1"/>
  <c r="J44"/>
  <c r="K44" s="1"/>
  <c r="M44" s="1"/>
  <c r="J36"/>
  <c r="K36" s="1"/>
  <c r="M36" s="1"/>
  <c r="J28"/>
  <c r="K28" s="1"/>
  <c r="J66"/>
  <c r="K66" s="1"/>
  <c r="M66" s="1"/>
  <c r="J58"/>
  <c r="K58" s="1"/>
  <c r="J50"/>
  <c r="K50" s="1"/>
  <c r="M50" s="1"/>
  <c r="J42"/>
  <c r="K42" s="1"/>
  <c r="M42" s="1"/>
  <c r="J34"/>
  <c r="K34" s="1"/>
  <c r="M34" s="1"/>
  <c r="J26"/>
  <c r="K26" s="1"/>
  <c r="M26" s="1"/>
  <c r="J65"/>
  <c r="K65" s="1"/>
  <c r="M65" s="1"/>
  <c r="J47"/>
  <c r="K47" s="1"/>
  <c r="M47" s="1"/>
  <c r="J19"/>
  <c r="K19" s="1"/>
  <c r="M19" s="1"/>
  <c r="J63"/>
  <c r="K63" s="1"/>
  <c r="M63" s="1"/>
  <c r="J67"/>
  <c r="K67" s="1"/>
  <c r="M67" s="1"/>
  <c r="J40"/>
  <c r="K40" s="1"/>
  <c r="M40" s="1"/>
  <c r="J13"/>
  <c r="K13" s="1"/>
  <c r="J56"/>
  <c r="K56" s="1"/>
  <c r="J24"/>
  <c r="K24" s="1"/>
  <c r="M24" s="1"/>
  <c r="J43"/>
  <c r="K43" s="1"/>
  <c r="M43" s="1"/>
  <c r="J45"/>
  <c r="K45" s="1"/>
  <c r="J62"/>
  <c r="K62" s="1"/>
  <c r="M62" s="1"/>
  <c r="J54"/>
  <c r="K54" s="1"/>
  <c r="J38"/>
  <c r="K38" s="1"/>
  <c r="M38" s="1"/>
  <c r="J32"/>
  <c r="K32" s="1"/>
  <c r="M32" s="1"/>
  <c r="J57"/>
  <c r="K57" s="1"/>
  <c r="J39"/>
  <c r="K39" s="1"/>
  <c r="J31"/>
  <c r="K31" s="1"/>
  <c r="M31" s="1"/>
  <c r="J37"/>
  <c r="K37" s="1"/>
  <c r="J54" i="10"/>
  <c r="K54" s="1"/>
  <c r="J26"/>
  <c r="K26" s="1"/>
  <c r="M26" s="1"/>
  <c r="J68"/>
  <c r="K68" s="1"/>
  <c r="M68" s="1"/>
  <c r="J60"/>
  <c r="K60" s="1"/>
  <c r="M60" s="1"/>
  <c r="K52"/>
  <c r="M52" s="1"/>
  <c r="J52"/>
  <c r="J44"/>
  <c r="K44" s="1"/>
  <c r="M44" s="1"/>
  <c r="J36"/>
  <c r="K36" s="1"/>
  <c r="M36" s="1"/>
  <c r="J70"/>
  <c r="K70" s="1"/>
  <c r="M70" s="1"/>
  <c r="J38"/>
  <c r="K38" s="1"/>
  <c r="M38" s="1"/>
  <c r="J30"/>
  <c r="K30" s="1"/>
  <c r="M30" s="1"/>
  <c r="J23"/>
  <c r="K23" s="1"/>
  <c r="M23" s="1"/>
  <c r="J11"/>
  <c r="K11" s="1"/>
  <c r="J33"/>
  <c r="K33" s="1"/>
  <c r="J66"/>
  <c r="K66" s="1"/>
  <c r="M66" s="1"/>
  <c r="J58"/>
  <c r="K58" s="1"/>
  <c r="J50"/>
  <c r="K50" s="1"/>
  <c r="M50" s="1"/>
  <c r="J42"/>
  <c r="K42" s="1"/>
  <c r="M42" s="1"/>
  <c r="J34"/>
  <c r="K34" s="1"/>
  <c r="M34" s="1"/>
  <c r="J28"/>
  <c r="K28" s="1"/>
  <c r="J19"/>
  <c r="K19" s="1"/>
  <c r="J62"/>
  <c r="K62" s="1"/>
  <c r="M62" s="1"/>
  <c r="J46"/>
  <c r="K46" s="1"/>
  <c r="M46" s="1"/>
  <c r="J15"/>
  <c r="K15" s="1"/>
  <c r="M15" s="1"/>
  <c r="J64"/>
  <c r="K64" s="1"/>
  <c r="M64" s="1"/>
  <c r="J56"/>
  <c r="K56" s="1"/>
  <c r="J48"/>
  <c r="K48" s="1"/>
  <c r="M48" s="1"/>
  <c r="J40"/>
  <c r="K40" s="1"/>
  <c r="J32"/>
  <c r="K32" s="1"/>
  <c r="M32" s="1"/>
  <c r="J9"/>
  <c r="K9" s="1"/>
  <c r="M9" s="1"/>
  <c r="J69" i="9"/>
  <c r="K69" s="1"/>
  <c r="M69" s="1"/>
  <c r="J68"/>
  <c r="K68" s="1"/>
  <c r="M68" s="1"/>
  <c r="J64"/>
  <c r="K64" s="1"/>
  <c r="M64" s="1"/>
  <c r="J60"/>
  <c r="K60" s="1"/>
  <c r="M60" s="1"/>
  <c r="J56"/>
  <c r="K56" s="1"/>
  <c r="J54"/>
  <c r="K54" s="1"/>
  <c r="J17"/>
  <c r="K17" s="1"/>
  <c r="M17" s="1"/>
  <c r="J13"/>
  <c r="K13" s="1"/>
  <c r="M13" s="1"/>
  <c r="J52"/>
  <c r="K52" s="1"/>
  <c r="M52" s="1"/>
  <c r="J45"/>
  <c r="K45" s="1"/>
  <c r="M45" s="1"/>
  <c r="J41"/>
  <c r="K41" s="1"/>
  <c r="M41" s="1"/>
  <c r="J37"/>
  <c r="K37" s="1"/>
  <c r="M37" s="1"/>
  <c r="J65"/>
  <c r="K65" s="1"/>
  <c r="M65" s="1"/>
  <c r="J67"/>
  <c r="K67" s="1"/>
  <c r="M67" s="1"/>
  <c r="J59"/>
  <c r="K59" s="1"/>
  <c r="J20"/>
  <c r="K20" s="1"/>
  <c r="M20" s="1"/>
  <c r="J55"/>
  <c r="K55" s="1"/>
  <c r="J50"/>
  <c r="K50" s="1"/>
  <c r="M50" s="1"/>
  <c r="J19"/>
  <c r="K19" s="1"/>
  <c r="M19" s="1"/>
  <c r="J15"/>
  <c r="K15" s="1"/>
  <c r="M15" s="1"/>
  <c r="J11"/>
  <c r="K11" s="1"/>
  <c r="M11" s="1"/>
  <c r="J48"/>
  <c r="K48" s="1"/>
  <c r="M48" s="1"/>
  <c r="J62"/>
  <c r="K62" s="1"/>
  <c r="M62" s="1"/>
  <c r="J61"/>
  <c r="K61" s="1"/>
  <c r="M61" s="1"/>
  <c r="J57"/>
  <c r="K57" s="1"/>
  <c r="J22"/>
  <c r="K22" s="1"/>
  <c r="M22" s="1"/>
  <c r="J18"/>
  <c r="K18" s="1"/>
  <c r="M18" s="1"/>
  <c r="J10"/>
  <c r="K10" s="1"/>
  <c r="M10" s="1"/>
  <c r="J53"/>
  <c r="K53" s="1"/>
  <c r="M53" s="1"/>
  <c r="M9" i="15"/>
  <c r="O9" s="1"/>
  <c r="L9"/>
  <c r="M11"/>
  <c r="O11" s="1"/>
  <c r="L11"/>
  <c r="K48"/>
  <c r="M48" s="1"/>
  <c r="O48" s="1"/>
  <c r="K40"/>
  <c r="M40" s="1"/>
  <c r="O40" s="1"/>
  <c r="K20"/>
  <c r="L24"/>
  <c r="L30"/>
  <c r="K8"/>
  <c r="M14" i="12"/>
  <c r="L14"/>
  <c r="L19" i="11"/>
  <c r="L47"/>
  <c r="L9" i="9"/>
  <c r="L21"/>
  <c r="L34"/>
  <c r="L51" i="11"/>
  <c r="L17"/>
  <c r="L50" i="64"/>
  <c r="L34"/>
  <c r="L20"/>
  <c r="L48"/>
  <c r="L40"/>
  <c r="L32"/>
  <c r="L46"/>
  <c r="L38"/>
  <c r="L26"/>
  <c r="L18"/>
  <c r="L30"/>
  <c r="L24"/>
  <c r="L42"/>
  <c r="L22"/>
  <c r="L52"/>
  <c r="L44"/>
  <c r="L36"/>
  <c r="L20" i="60"/>
  <c r="L32"/>
  <c r="L22"/>
  <c r="L46"/>
  <c r="L38"/>
  <c r="L30"/>
  <c r="L50"/>
  <c r="L52"/>
  <c r="L18"/>
  <c r="L38" i="19"/>
  <c r="L44"/>
  <c r="L36"/>
  <c r="L30"/>
  <c r="L26"/>
  <c r="L42"/>
  <c r="L34"/>
  <c r="L22"/>
  <c r="L40"/>
  <c r="L32"/>
  <c r="L30" i="18"/>
  <c r="L48"/>
  <c r="L18"/>
  <c r="L26"/>
  <c r="L22"/>
  <c r="L50"/>
  <c r="L52"/>
  <c r="L44"/>
  <c r="L48" i="17"/>
  <c r="L40"/>
  <c r="L32"/>
  <c r="L20"/>
  <c r="L22"/>
  <c r="L46"/>
  <c r="L38"/>
  <c r="L26"/>
  <c r="L50"/>
  <c r="L34"/>
  <c r="L30"/>
  <c r="L24"/>
  <c r="L47" i="16"/>
  <c r="L51"/>
  <c r="L37"/>
  <c r="L41"/>
  <c r="L43"/>
  <c r="L49"/>
  <c r="L25"/>
  <c r="L48" i="15"/>
  <c r="L38"/>
  <c r="L52"/>
  <c r="L44"/>
  <c r="L36"/>
  <c r="L50"/>
  <c r="L42"/>
  <c r="L34"/>
  <c r="L52" i="13"/>
  <c r="L42"/>
  <c r="L34"/>
  <c r="L26"/>
  <c r="L36"/>
  <c r="L48"/>
  <c r="L40"/>
  <c r="L32"/>
  <c r="L24"/>
  <c r="L44"/>
  <c r="L46"/>
  <c r="L38"/>
  <c r="L30"/>
  <c r="L52" i="11"/>
  <c r="L38"/>
  <c r="L26"/>
  <c r="L50"/>
  <c r="L42"/>
  <c r="L34"/>
  <c r="L46"/>
  <c r="L44"/>
  <c r="L48"/>
  <c r="L30"/>
  <c r="L24"/>
  <c r="L9" i="10"/>
  <c r="L23"/>
  <c r="L36"/>
  <c r="L30"/>
  <c r="L38"/>
  <c r="L50"/>
  <c r="L42"/>
  <c r="L34"/>
  <c r="L46"/>
  <c r="L26"/>
  <c r="L20" i="9"/>
  <c r="L19"/>
  <c r="L22"/>
  <c r="L17"/>
  <c r="L13"/>
  <c r="L30"/>
  <c r="L8"/>
  <c r="L50"/>
  <c r="L46"/>
  <c r="L35"/>
  <c r="L41"/>
  <c r="L29"/>
  <c r="L42"/>
  <c r="L45"/>
  <c r="L33"/>
  <c r="L26"/>
  <c r="L51"/>
  <c r="L44"/>
  <c r="L40"/>
  <c r="L52"/>
  <c r="L38"/>
  <c r="L31"/>
  <c r="L24"/>
  <c r="L47"/>
  <c r="L43"/>
  <c r="L39"/>
  <c r="L49"/>
  <c r="M59" i="19" l="1"/>
  <c r="L59"/>
  <c r="M59" i="16"/>
  <c r="L59"/>
  <c r="M59" i="15"/>
  <c r="O59" s="1"/>
  <c r="L59"/>
  <c r="M59" i="13"/>
  <c r="L59"/>
  <c r="M59" i="9"/>
  <c r="L59"/>
  <c r="M58" i="60"/>
  <c r="L58"/>
  <c r="M58" i="19"/>
  <c r="L58"/>
  <c r="M58" i="17"/>
  <c r="L58"/>
  <c r="M58" i="15"/>
  <c r="O58" s="1"/>
  <c r="L58"/>
  <c r="M58" i="13"/>
  <c r="L58"/>
  <c r="M58" i="11"/>
  <c r="L58"/>
  <c r="M58" i="10"/>
  <c r="L58"/>
  <c r="M48" i="60"/>
  <c r="L48"/>
  <c r="M56"/>
  <c r="L56"/>
  <c r="M57"/>
  <c r="L57"/>
  <c r="M47"/>
  <c r="L47"/>
  <c r="M54"/>
  <c r="L54"/>
  <c r="L48" i="19"/>
  <c r="L50"/>
  <c r="M47"/>
  <c r="L47"/>
  <c r="M53"/>
  <c r="L53"/>
  <c r="L52"/>
  <c r="M54"/>
  <c r="L54"/>
  <c r="M56"/>
  <c r="L56"/>
  <c r="L46"/>
  <c r="M49"/>
  <c r="L49"/>
  <c r="M57"/>
  <c r="L57"/>
  <c r="M51"/>
  <c r="L51"/>
  <c r="L46" i="18"/>
  <c r="M54"/>
  <c r="L54"/>
  <c r="L52" i="17"/>
  <c r="M54"/>
  <c r="L54"/>
  <c r="M57"/>
  <c r="L57"/>
  <c r="M56"/>
  <c r="L56"/>
  <c r="L53" i="16"/>
  <c r="M57"/>
  <c r="L57"/>
  <c r="M55"/>
  <c r="L55"/>
  <c r="M52"/>
  <c r="L52"/>
  <c r="M56"/>
  <c r="L56"/>
  <c r="M50"/>
  <c r="L50"/>
  <c r="M51" i="15"/>
  <c r="O51" s="1"/>
  <c r="L51"/>
  <c r="M54"/>
  <c r="O54" s="1"/>
  <c r="L54"/>
  <c r="M53"/>
  <c r="O53" s="1"/>
  <c r="L53"/>
  <c r="L46"/>
  <c r="M56"/>
  <c r="O56" s="1"/>
  <c r="L56"/>
  <c r="M57"/>
  <c r="O57" s="1"/>
  <c r="L57"/>
  <c r="M49"/>
  <c r="O49" s="1"/>
  <c r="L49"/>
  <c r="M47"/>
  <c r="O47" s="1"/>
  <c r="L47"/>
  <c r="M47" i="13"/>
  <c r="L47"/>
  <c r="L50"/>
  <c r="M51"/>
  <c r="L51"/>
  <c r="M49"/>
  <c r="L49"/>
  <c r="M56"/>
  <c r="L56"/>
  <c r="M54"/>
  <c r="L54"/>
  <c r="M53"/>
  <c r="L53"/>
  <c r="M55"/>
  <c r="L55"/>
  <c r="M54" i="11"/>
  <c r="L54"/>
  <c r="M57"/>
  <c r="L57"/>
  <c r="M56"/>
  <c r="L56"/>
  <c r="L48" i="10"/>
  <c r="L52"/>
  <c r="M56"/>
  <c r="L56"/>
  <c r="M54"/>
  <c r="L54"/>
  <c r="M57" i="9"/>
  <c r="L57"/>
  <c r="M55"/>
  <c r="L55"/>
  <c r="M56"/>
  <c r="L56"/>
  <c r="L53"/>
  <c r="L48"/>
  <c r="M54"/>
  <c r="L54"/>
  <c r="M42" i="60"/>
  <c r="L42"/>
  <c r="M40"/>
  <c r="L40"/>
  <c r="M24"/>
  <c r="L24"/>
  <c r="M43"/>
  <c r="L43"/>
  <c r="M44"/>
  <c r="L44"/>
  <c r="L26"/>
  <c r="L34"/>
  <c r="L36"/>
  <c r="M28"/>
  <c r="L28"/>
  <c r="M29"/>
  <c r="L29"/>
  <c r="M35"/>
  <c r="L35"/>
  <c r="M39"/>
  <c r="L39"/>
  <c r="L24" i="19"/>
  <c r="M29"/>
  <c r="L29"/>
  <c r="M28"/>
  <c r="L28"/>
  <c r="M39"/>
  <c r="L39"/>
  <c r="M45"/>
  <c r="L45"/>
  <c r="M33"/>
  <c r="L33"/>
  <c r="M31"/>
  <c r="L31"/>
  <c r="M25"/>
  <c r="L25"/>
  <c r="M37"/>
  <c r="L37"/>
  <c r="M43"/>
  <c r="L43"/>
  <c r="M27"/>
  <c r="L27"/>
  <c r="M41"/>
  <c r="L41"/>
  <c r="M35"/>
  <c r="L35"/>
  <c r="L24" i="18"/>
  <c r="L34"/>
  <c r="L38"/>
  <c r="L32"/>
  <c r="L42"/>
  <c r="L36"/>
  <c r="L40"/>
  <c r="M28"/>
  <c r="L28"/>
  <c r="M42" i="17"/>
  <c r="L42"/>
  <c r="M28"/>
  <c r="L28"/>
  <c r="L36"/>
  <c r="L44"/>
  <c r="L33" i="16"/>
  <c r="L31"/>
  <c r="M39"/>
  <c r="L39"/>
  <c r="L29"/>
  <c r="L35"/>
  <c r="M34"/>
  <c r="L34"/>
  <c r="L45"/>
  <c r="M26"/>
  <c r="L26"/>
  <c r="M27"/>
  <c r="L27"/>
  <c r="M36"/>
  <c r="L36"/>
  <c r="M44"/>
  <c r="L44"/>
  <c r="M42"/>
  <c r="L42"/>
  <c r="M24"/>
  <c r="L24"/>
  <c r="M32" i="15"/>
  <c r="O32" s="1"/>
  <c r="L32"/>
  <c r="M39"/>
  <c r="O39" s="1"/>
  <c r="L39"/>
  <c r="L40"/>
  <c r="M37"/>
  <c r="O37" s="1"/>
  <c r="L37"/>
  <c r="M43"/>
  <c r="O43" s="1"/>
  <c r="L43"/>
  <c r="M35"/>
  <c r="O35" s="1"/>
  <c r="L35"/>
  <c r="M41"/>
  <c r="O41" s="1"/>
  <c r="L41"/>
  <c r="M26"/>
  <c r="O26" s="1"/>
  <c r="L26"/>
  <c r="M27"/>
  <c r="O27" s="1"/>
  <c r="L27"/>
  <c r="M45"/>
  <c r="O45" s="1"/>
  <c r="L45"/>
  <c r="M28"/>
  <c r="O28" s="1"/>
  <c r="L28"/>
  <c r="M29"/>
  <c r="O29" s="1"/>
  <c r="L29"/>
  <c r="M27" i="13"/>
  <c r="L27"/>
  <c r="M25"/>
  <c r="L25"/>
  <c r="M45"/>
  <c r="L45"/>
  <c r="M37"/>
  <c r="L37"/>
  <c r="M41"/>
  <c r="L41"/>
  <c r="M35"/>
  <c r="L35"/>
  <c r="M33"/>
  <c r="L33"/>
  <c r="M28"/>
  <c r="L28"/>
  <c r="L43" i="11"/>
  <c r="L40"/>
  <c r="L32"/>
  <c r="L36"/>
  <c r="L35"/>
  <c r="L31"/>
  <c r="M37"/>
  <c r="L37"/>
  <c r="M45"/>
  <c r="L45"/>
  <c r="M41"/>
  <c r="L41"/>
  <c r="M28"/>
  <c r="L28"/>
  <c r="M39"/>
  <c r="L39"/>
  <c r="M33" i="10"/>
  <c r="L33"/>
  <c r="M40"/>
  <c r="L40"/>
  <c r="L32"/>
  <c r="L44"/>
  <c r="M28"/>
  <c r="L28"/>
  <c r="L37" i="9"/>
  <c r="M21" i="60"/>
  <c r="L21"/>
  <c r="L20" i="19"/>
  <c r="L18"/>
  <c r="M17"/>
  <c r="L17"/>
  <c r="M10"/>
  <c r="L10"/>
  <c r="M23"/>
  <c r="L23"/>
  <c r="L20" i="18"/>
  <c r="L17" i="16"/>
  <c r="L21"/>
  <c r="L23"/>
  <c r="L19"/>
  <c r="M22"/>
  <c r="L22"/>
  <c r="M16"/>
  <c r="L16"/>
  <c r="L15"/>
  <c r="M18"/>
  <c r="L18"/>
  <c r="M13"/>
  <c r="L13"/>
  <c r="M18" i="15"/>
  <c r="O18" s="1"/>
  <c r="L18"/>
  <c r="M23"/>
  <c r="O23" s="1"/>
  <c r="L23"/>
  <c r="M10"/>
  <c r="O10" s="1"/>
  <c r="L10"/>
  <c r="M19"/>
  <c r="O19" s="1"/>
  <c r="L19"/>
  <c r="M15"/>
  <c r="O15" s="1"/>
  <c r="L15"/>
  <c r="M12"/>
  <c r="O12" s="1"/>
  <c r="L12"/>
  <c r="L18" i="13"/>
  <c r="L22"/>
  <c r="L20"/>
  <c r="L15"/>
  <c r="M19"/>
  <c r="L19"/>
  <c r="M23"/>
  <c r="L23"/>
  <c r="M17"/>
  <c r="L17"/>
  <c r="M11" i="11"/>
  <c r="L11"/>
  <c r="M13"/>
  <c r="L13"/>
  <c r="M9"/>
  <c r="L9"/>
  <c r="L15" i="10"/>
  <c r="M19"/>
  <c r="L19"/>
  <c r="M11"/>
  <c r="L11"/>
  <c r="L11" i="9"/>
  <c r="L10"/>
  <c r="L15"/>
  <c r="L18"/>
  <c r="M11" i="19"/>
  <c r="L11"/>
  <c r="M9"/>
  <c r="L9"/>
  <c r="M20" i="15"/>
  <c r="O20" s="1"/>
  <c r="L20"/>
  <c r="M8"/>
  <c r="O8" s="1"/>
  <c r="L8"/>
  <c r="G77" i="76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I8" l="1"/>
  <c r="J8" s="1"/>
  <c r="K8" s="1"/>
  <c r="M8" s="1"/>
  <c r="O8" s="1"/>
  <c r="I14"/>
  <c r="J14" s="1"/>
  <c r="K14" s="1"/>
  <c r="M14" s="1"/>
  <c r="O14" s="1"/>
  <c r="I9"/>
  <c r="I10"/>
  <c r="I12"/>
  <c r="I13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11"/>
  <c r="J11" s="1"/>
  <c r="L14" l="1"/>
  <c r="J76"/>
  <c r="K76" s="1"/>
  <c r="M76" s="1"/>
  <c r="O76" s="1"/>
  <c r="J64"/>
  <c r="K64" s="1"/>
  <c r="M64" s="1"/>
  <c r="O64" s="1"/>
  <c r="J60"/>
  <c r="K60" s="1"/>
  <c r="M60" s="1"/>
  <c r="O60" s="1"/>
  <c r="J48"/>
  <c r="K48" s="1"/>
  <c r="M48" s="1"/>
  <c r="O48" s="1"/>
  <c r="J36"/>
  <c r="K36" s="1"/>
  <c r="M36" s="1"/>
  <c r="O36" s="1"/>
  <c r="J28"/>
  <c r="K28" s="1"/>
  <c r="M28" s="1"/>
  <c r="O28" s="1"/>
  <c r="J20"/>
  <c r="K20" s="1"/>
  <c r="M20" s="1"/>
  <c r="O20" s="1"/>
  <c r="J10"/>
  <c r="K10" s="1"/>
  <c r="M10" s="1"/>
  <c r="O10" s="1"/>
  <c r="J71"/>
  <c r="K71" s="1"/>
  <c r="M71" s="1"/>
  <c r="O71" s="1"/>
  <c r="J59"/>
  <c r="K59" s="1"/>
  <c r="M59" s="1"/>
  <c r="O59" s="1"/>
  <c r="J51"/>
  <c r="K51" s="1"/>
  <c r="M51" s="1"/>
  <c r="O51" s="1"/>
  <c r="J47"/>
  <c r="K47" s="1"/>
  <c r="M47" s="1"/>
  <c r="O47" s="1"/>
  <c r="J43"/>
  <c r="K43" s="1"/>
  <c r="M43" s="1"/>
  <c r="O43" s="1"/>
  <c r="J39"/>
  <c r="K39" s="1"/>
  <c r="M39" s="1"/>
  <c r="O39" s="1"/>
  <c r="J35"/>
  <c r="K35" s="1"/>
  <c r="M35" s="1"/>
  <c r="O35" s="1"/>
  <c r="J31"/>
  <c r="K31" s="1"/>
  <c r="M31" s="1"/>
  <c r="O31" s="1"/>
  <c r="J27"/>
  <c r="K27" s="1"/>
  <c r="M27" s="1"/>
  <c r="O27" s="1"/>
  <c r="J23"/>
  <c r="K23" s="1"/>
  <c r="M23" s="1"/>
  <c r="O23" s="1"/>
  <c r="J19"/>
  <c r="K19" s="1"/>
  <c r="M19" s="1"/>
  <c r="O19" s="1"/>
  <c r="J15"/>
  <c r="K15" s="1"/>
  <c r="M15" s="1"/>
  <c r="O15" s="1"/>
  <c r="J9"/>
  <c r="K9" s="1"/>
  <c r="M9" s="1"/>
  <c r="O9" s="1"/>
  <c r="J68"/>
  <c r="K68" s="1"/>
  <c r="M68" s="1"/>
  <c r="O68" s="1"/>
  <c r="J52"/>
  <c r="K52" s="1"/>
  <c r="M52" s="1"/>
  <c r="O52" s="1"/>
  <c r="J44"/>
  <c r="K44" s="1"/>
  <c r="M44" s="1"/>
  <c r="O44" s="1"/>
  <c r="J32"/>
  <c r="K32" s="1"/>
  <c r="M32" s="1"/>
  <c r="O32" s="1"/>
  <c r="J24"/>
  <c r="K24" s="1"/>
  <c r="M24" s="1"/>
  <c r="O24" s="1"/>
  <c r="J63"/>
  <c r="K63" s="1"/>
  <c r="M63" s="1"/>
  <c r="O63" s="1"/>
  <c r="J74"/>
  <c r="K74" s="1"/>
  <c r="M74" s="1"/>
  <c r="O74" s="1"/>
  <c r="J70"/>
  <c r="K70" s="1"/>
  <c r="M70" s="1"/>
  <c r="O70" s="1"/>
  <c r="J66"/>
  <c r="K66" s="1"/>
  <c r="M66" s="1"/>
  <c r="O66" s="1"/>
  <c r="J62"/>
  <c r="K62" s="1"/>
  <c r="M62" s="1"/>
  <c r="O62" s="1"/>
  <c r="J58"/>
  <c r="K58" s="1"/>
  <c r="M58" s="1"/>
  <c r="O58" s="1"/>
  <c r="J54"/>
  <c r="K54" s="1"/>
  <c r="M54" s="1"/>
  <c r="O54" s="1"/>
  <c r="J50"/>
  <c r="K50" s="1"/>
  <c r="M50" s="1"/>
  <c r="O50" s="1"/>
  <c r="J46"/>
  <c r="K46" s="1"/>
  <c r="M46" s="1"/>
  <c r="O46" s="1"/>
  <c r="J42"/>
  <c r="K42" s="1"/>
  <c r="M42" s="1"/>
  <c r="O42" s="1"/>
  <c r="J38"/>
  <c r="K38" s="1"/>
  <c r="M38" s="1"/>
  <c r="O38" s="1"/>
  <c r="J34"/>
  <c r="K34" s="1"/>
  <c r="M34" s="1"/>
  <c r="O34" s="1"/>
  <c r="J30"/>
  <c r="K30" s="1"/>
  <c r="M30" s="1"/>
  <c r="O30" s="1"/>
  <c r="J26"/>
  <c r="K26" s="1"/>
  <c r="M26" s="1"/>
  <c r="O26" s="1"/>
  <c r="J22"/>
  <c r="K22" s="1"/>
  <c r="M22" s="1"/>
  <c r="O22" s="1"/>
  <c r="J18"/>
  <c r="K18" s="1"/>
  <c r="M18" s="1"/>
  <c r="O18" s="1"/>
  <c r="J13"/>
  <c r="K13" s="1"/>
  <c r="M13" s="1"/>
  <c r="O13" s="1"/>
  <c r="J72"/>
  <c r="K72" s="1"/>
  <c r="M72" s="1"/>
  <c r="O72" s="1"/>
  <c r="J56"/>
  <c r="K56" s="1"/>
  <c r="M56" s="1"/>
  <c r="O56" s="1"/>
  <c r="J40"/>
  <c r="K40" s="1"/>
  <c r="M40" s="1"/>
  <c r="O40" s="1"/>
  <c r="J16"/>
  <c r="K16" s="1"/>
  <c r="M16" s="1"/>
  <c r="O16" s="1"/>
  <c r="J75"/>
  <c r="K75" s="1"/>
  <c r="M75" s="1"/>
  <c r="O75" s="1"/>
  <c r="J67"/>
  <c r="K67" s="1"/>
  <c r="M67" s="1"/>
  <c r="O67" s="1"/>
  <c r="J55"/>
  <c r="K55" s="1"/>
  <c r="M55" s="1"/>
  <c r="O55" s="1"/>
  <c r="J77"/>
  <c r="K77" s="1"/>
  <c r="M77" s="1"/>
  <c r="O77" s="1"/>
  <c r="J73"/>
  <c r="K73" s="1"/>
  <c r="M73" s="1"/>
  <c r="O73" s="1"/>
  <c r="J69"/>
  <c r="K69" s="1"/>
  <c r="M69" s="1"/>
  <c r="O69" s="1"/>
  <c r="J65"/>
  <c r="K65" s="1"/>
  <c r="M65" s="1"/>
  <c r="O65" s="1"/>
  <c r="J61"/>
  <c r="K61" s="1"/>
  <c r="M61" s="1"/>
  <c r="O61" s="1"/>
  <c r="J57"/>
  <c r="K57" s="1"/>
  <c r="M57" s="1"/>
  <c r="O57" s="1"/>
  <c r="J53"/>
  <c r="K53" s="1"/>
  <c r="M53" s="1"/>
  <c r="O53" s="1"/>
  <c r="J49"/>
  <c r="K49" s="1"/>
  <c r="M49" s="1"/>
  <c r="O49" s="1"/>
  <c r="J45"/>
  <c r="K45" s="1"/>
  <c r="M45" s="1"/>
  <c r="O45" s="1"/>
  <c r="J41"/>
  <c r="K41" s="1"/>
  <c r="M41" s="1"/>
  <c r="O41" s="1"/>
  <c r="J37"/>
  <c r="K37" s="1"/>
  <c r="M37" s="1"/>
  <c r="O37" s="1"/>
  <c r="J33"/>
  <c r="K33" s="1"/>
  <c r="M33" s="1"/>
  <c r="O33" s="1"/>
  <c r="J29"/>
  <c r="K29" s="1"/>
  <c r="M29" s="1"/>
  <c r="O29" s="1"/>
  <c r="J25"/>
  <c r="K25" s="1"/>
  <c r="M25" s="1"/>
  <c r="O25" s="1"/>
  <c r="J21"/>
  <c r="K21" s="1"/>
  <c r="M21" s="1"/>
  <c r="O21" s="1"/>
  <c r="J17"/>
  <c r="K17" s="1"/>
  <c r="M17" s="1"/>
  <c r="O17" s="1"/>
  <c r="J12"/>
  <c r="K12" s="1"/>
  <c r="M12" s="1"/>
  <c r="O12" s="1"/>
  <c r="L8"/>
  <c r="K11"/>
  <c r="M11" s="1"/>
  <c r="O11" s="1"/>
  <c r="L27" l="1"/>
  <c r="L71"/>
  <c r="L65"/>
  <c r="L55"/>
  <c r="L66"/>
  <c r="L68"/>
  <c r="L59"/>
  <c r="L28"/>
  <c r="L64"/>
  <c r="L69"/>
  <c r="L56"/>
  <c r="L70"/>
  <c r="L57"/>
  <c r="L73"/>
  <c r="L75"/>
  <c r="L72"/>
  <c r="L58"/>
  <c r="L74"/>
  <c r="L67"/>
  <c r="L54"/>
  <c r="L76"/>
  <c r="L61"/>
  <c r="L77"/>
  <c r="L62"/>
  <c r="L63"/>
  <c r="L60"/>
  <c r="L15"/>
  <c r="L31"/>
  <c r="L47"/>
  <c r="L10"/>
  <c r="L48"/>
  <c r="L12"/>
  <c r="L29"/>
  <c r="L45"/>
  <c r="L16"/>
  <c r="L13"/>
  <c r="L30"/>
  <c r="L46"/>
  <c r="L52"/>
  <c r="L19"/>
  <c r="L35"/>
  <c r="L51"/>
  <c r="L20"/>
  <c r="L41"/>
  <c r="L42"/>
  <c r="L44"/>
  <c r="L33"/>
  <c r="L40"/>
  <c r="L34"/>
  <c r="L50"/>
  <c r="L24"/>
  <c r="L23"/>
  <c r="L39"/>
  <c r="L25"/>
  <c r="L26"/>
  <c r="L17"/>
  <c r="L49"/>
  <c r="L18"/>
  <c r="L21"/>
  <c r="L37"/>
  <c r="L53"/>
  <c r="L22"/>
  <c r="L38"/>
  <c r="L32"/>
  <c r="L9"/>
  <c r="L43"/>
  <c r="L36"/>
  <c r="L11"/>
  <c r="P11" i="62"/>
  <c r="R2575"/>
  <c r="R1315"/>
  <c r="O25" i="75"/>
  <c r="Q4402" i="62"/>
  <c r="Y13" i="75"/>
  <c r="M2449" i="62"/>
  <c r="G4339"/>
  <c r="G4214"/>
  <c r="G4086"/>
  <c r="G3960"/>
  <c r="G3834"/>
  <c r="G3710"/>
  <c r="G3456"/>
  <c r="G3203"/>
  <c r="G3078"/>
  <c r="G2948"/>
  <c r="G2826"/>
  <c r="G2696"/>
  <c r="G2574"/>
  <c r="G2448"/>
  <c r="G2318"/>
  <c r="G2192"/>
  <c r="G2071"/>
  <c r="G1947"/>
  <c r="G1817"/>
  <c r="G1688"/>
  <c r="G1565"/>
  <c r="G1313"/>
  <c r="G1184"/>
  <c r="G1061"/>
  <c r="G932"/>
  <c r="E2510"/>
  <c r="E2259"/>
  <c r="E998"/>
  <c r="E873"/>
  <c r="E810"/>
  <c r="E746"/>
  <c r="E683"/>
  <c r="E621"/>
  <c r="E558"/>
  <c r="E495"/>
  <c r="E431"/>
  <c r="D561"/>
  <c r="C3205"/>
  <c r="C2637"/>
  <c r="C2384"/>
  <c r="C2132"/>
  <c r="C1880"/>
  <c r="C1629"/>
  <c r="C1377"/>
  <c r="C1125"/>
  <c r="C872"/>
  <c r="C621"/>
  <c r="C369"/>
  <c r="N77" i="73"/>
  <c r="R4385" i="62"/>
  <c r="R4261"/>
  <c r="R4133"/>
  <c r="R4069"/>
  <c r="R1804"/>
  <c r="R1679"/>
  <c r="R1550"/>
  <c r="R1489"/>
  <c r="R1424"/>
  <c r="R1360"/>
  <c r="R1297"/>
  <c r="R1175"/>
  <c r="R1112"/>
  <c r="R1049"/>
  <c r="R923"/>
  <c r="R856"/>
  <c r="R733"/>
  <c r="R608"/>
  <c r="R482"/>
  <c r="R416"/>
  <c r="R355"/>
  <c r="R293"/>
  <c r="R230"/>
  <c r="P2306"/>
  <c r="P2243"/>
  <c r="M4199"/>
  <c r="M4072"/>
  <c r="M3947"/>
  <c r="M3820"/>
  <c r="M3694"/>
  <c r="M3566"/>
  <c r="M3439"/>
  <c r="M3313"/>
  <c r="M3190"/>
  <c r="M3065"/>
  <c r="M2935"/>
  <c r="M2558"/>
  <c r="M2432"/>
  <c r="M2306"/>
  <c r="M2182"/>
  <c r="M2056"/>
  <c r="M1804"/>
  <c r="M1550"/>
  <c r="M1426"/>
  <c r="M1300"/>
  <c r="M1235"/>
  <c r="M1174"/>
  <c r="M1109"/>
  <c r="M1048"/>
  <c r="M985"/>
  <c r="L4324"/>
  <c r="L4196"/>
  <c r="L4073"/>
  <c r="L3946"/>
  <c r="L3820"/>
  <c r="L3692"/>
  <c r="L3568"/>
  <c r="L3442"/>
  <c r="P59" i="73"/>
  <c r="L3188" i="62"/>
  <c r="L3065"/>
  <c r="L2935"/>
  <c r="L2810"/>
  <c r="L2683"/>
  <c r="L2560"/>
  <c r="L2432"/>
  <c r="L2306"/>
  <c r="L2179"/>
  <c r="L2053"/>
  <c r="L1930"/>
  <c r="L1865"/>
  <c r="L1801"/>
  <c r="L1738"/>
  <c r="L1676"/>
  <c r="L1615"/>
  <c r="L1549"/>
  <c r="L1489"/>
  <c r="L1423"/>
  <c r="L1361"/>
  <c r="L675"/>
  <c r="L481"/>
  <c r="L355"/>
  <c r="L229"/>
  <c r="H4261"/>
  <c r="H4195"/>
  <c r="H4070"/>
  <c r="H3946"/>
  <c r="H3820"/>
  <c r="H3695"/>
  <c r="H3565"/>
  <c r="H3442"/>
  <c r="H3313"/>
  <c r="H3190"/>
  <c r="H2876"/>
  <c r="H2747"/>
  <c r="H2620"/>
  <c r="H2495"/>
  <c r="H2369"/>
  <c r="H2116"/>
  <c r="H1990"/>
  <c r="H1867"/>
  <c r="H1612"/>
  <c r="H1486"/>
  <c r="G4385"/>
  <c r="G4322"/>
  <c r="G4259"/>
  <c r="K74" i="72"/>
  <c r="G4132" i="62"/>
  <c r="G4006"/>
  <c r="G3880"/>
  <c r="G3754"/>
  <c r="G3632"/>
  <c r="G3506"/>
  <c r="G3380"/>
  <c r="G3253"/>
  <c r="G3128"/>
  <c r="G2998"/>
  <c r="G2875"/>
  <c r="G2749"/>
  <c r="G2623"/>
  <c r="G2494"/>
  <c r="G2432"/>
  <c r="G2369"/>
  <c r="G2053"/>
  <c r="G1930"/>
  <c r="G1678"/>
  <c r="G1550"/>
  <c r="G1423"/>
  <c r="G1300"/>
  <c r="G1174"/>
  <c r="G1109"/>
  <c r="G1048"/>
  <c r="G920"/>
  <c r="G796"/>
  <c r="G670"/>
  <c r="G604"/>
  <c r="G544"/>
  <c r="G418"/>
  <c r="G289"/>
  <c r="G229"/>
  <c r="G164"/>
  <c r="G38"/>
  <c r="F4262"/>
  <c r="F4072"/>
  <c r="F3944"/>
  <c r="F3817"/>
  <c r="F3691"/>
  <c r="F3569"/>
  <c r="F3439"/>
  <c r="F3316"/>
  <c r="F3187"/>
  <c r="F3061"/>
  <c r="F2245"/>
  <c r="F2116"/>
  <c r="F1990"/>
  <c r="F1865"/>
  <c r="F1615"/>
  <c r="F1489"/>
  <c r="F1360"/>
  <c r="F1237"/>
  <c r="F1111"/>
  <c r="F985"/>
  <c r="F859"/>
  <c r="F733"/>
  <c r="F604"/>
  <c r="E4384"/>
  <c r="E4259"/>
  <c r="F63" i="72"/>
  <c r="E3505" i="62"/>
  <c r="E3443"/>
  <c r="E3376"/>
  <c r="E3313"/>
  <c r="E2875"/>
  <c r="E2116"/>
  <c r="E2056"/>
  <c r="E1991"/>
  <c r="E1927"/>
  <c r="E1864"/>
  <c r="E1804"/>
  <c r="E1741"/>
  <c r="E1678"/>
  <c r="E1613"/>
  <c r="E1489"/>
  <c r="E1360"/>
  <c r="E1237"/>
  <c r="E1111"/>
  <c r="E982"/>
  <c r="E857"/>
  <c r="E730"/>
  <c r="E604"/>
  <c r="E481"/>
  <c r="D4388"/>
  <c r="D4324"/>
  <c r="D4259"/>
  <c r="D4132"/>
  <c r="D4070"/>
  <c r="D4007"/>
  <c r="D3943"/>
  <c r="D3821"/>
  <c r="D3691"/>
  <c r="D3380"/>
  <c r="D3317"/>
  <c r="D3254"/>
  <c r="D3187"/>
  <c r="D3124"/>
  <c r="D3064"/>
  <c r="D2998"/>
  <c r="D2746"/>
  <c r="D2495"/>
  <c r="D2245"/>
  <c r="D2117"/>
  <c r="D1993"/>
  <c r="D1930"/>
  <c r="D1867"/>
  <c r="C4006"/>
  <c r="C3946"/>
  <c r="C3880"/>
  <c r="C3821"/>
  <c r="C2432"/>
  <c r="C2371"/>
  <c r="C2242"/>
  <c r="R4372"/>
  <c r="R4308"/>
  <c r="R4186"/>
  <c r="R4122"/>
  <c r="R3934"/>
  <c r="R3871"/>
  <c r="R3805"/>
  <c r="R3741"/>
  <c r="R3679"/>
  <c r="R3616"/>
  <c r="R3561"/>
  <c r="R3300"/>
  <c r="R2989"/>
  <c r="R2925"/>
  <c r="R2863"/>
  <c r="R2670"/>
  <c r="R2608"/>
  <c r="R2545"/>
  <c r="R2484"/>
  <c r="R2422"/>
  <c r="R1101"/>
  <c r="R1036"/>
  <c r="R970"/>
  <c r="R910"/>
  <c r="R847"/>
  <c r="R781"/>
  <c r="R717"/>
  <c r="R658"/>
  <c r="R592"/>
  <c r="R531"/>
  <c r="R469"/>
  <c r="R403"/>
  <c r="R344"/>
  <c r="R279"/>
  <c r="R153"/>
  <c r="R87"/>
  <c r="Q4375"/>
  <c r="Q1977"/>
  <c r="Q1915"/>
  <c r="Q1851"/>
  <c r="Q1788"/>
  <c r="Q1726"/>
  <c r="Q1662"/>
  <c r="Q1600"/>
  <c r="Q1537"/>
  <c r="Q1474"/>
  <c r="Q1410"/>
  <c r="Q1347"/>
  <c r="Q1285"/>
  <c r="Q1222"/>
  <c r="Q1161"/>
  <c r="Q1096"/>
  <c r="Q1033"/>
  <c r="Q972"/>
  <c r="Q909"/>
  <c r="Q846"/>
  <c r="Q783"/>
  <c r="Q151"/>
  <c r="Q25"/>
  <c r="P4250"/>
  <c r="P4123"/>
  <c r="P3683"/>
  <c r="P3556"/>
  <c r="P3429"/>
  <c r="P2989"/>
  <c r="P2547"/>
  <c r="M3997"/>
  <c r="M3868"/>
  <c r="M3804"/>
  <c r="M3745"/>
  <c r="M3682"/>
  <c r="M3616"/>
  <c r="M3556"/>
  <c r="M3493"/>
  <c r="M3429"/>
  <c r="M3367"/>
  <c r="M3303"/>
  <c r="M3241"/>
  <c r="M3177"/>
  <c r="M3115"/>
  <c r="M3048"/>
  <c r="M2988"/>
  <c r="M2925"/>
  <c r="M2860"/>
  <c r="M2797"/>
  <c r="M2733"/>
  <c r="M2670"/>
  <c r="M2547"/>
  <c r="M2419"/>
  <c r="M2293"/>
  <c r="M529"/>
  <c r="L4182"/>
  <c r="L3616"/>
  <c r="L3492"/>
  <c r="L3175"/>
  <c r="L3048"/>
  <c r="L2671"/>
  <c r="L2419"/>
  <c r="L2166"/>
  <c r="L1854"/>
  <c r="L1728"/>
  <c r="L1599"/>
  <c r="L1347"/>
  <c r="L1224"/>
  <c r="L1095"/>
  <c r="L972"/>
  <c r="L594"/>
  <c r="L465"/>
  <c r="L405"/>
  <c r="L25"/>
  <c r="H3556"/>
  <c r="H2549"/>
  <c r="H1604"/>
  <c r="G4251"/>
  <c r="G4123"/>
  <c r="G4056"/>
  <c r="G3993"/>
  <c r="G3930"/>
  <c r="G3808"/>
  <c r="G3241"/>
  <c r="G3111"/>
  <c r="G2989"/>
  <c r="G2860"/>
  <c r="G2734"/>
  <c r="G2610"/>
  <c r="G2544"/>
  <c r="G2484"/>
  <c r="G2419"/>
  <c r="G2358"/>
  <c r="G2293"/>
  <c r="G2229"/>
  <c r="G2166"/>
  <c r="G2106"/>
  <c r="G2043"/>
  <c r="G1980"/>
  <c r="G1917"/>
  <c r="G1789"/>
  <c r="G1662"/>
  <c r="G1539"/>
  <c r="G1413"/>
  <c r="G1284"/>
  <c r="G1158"/>
  <c r="G1035"/>
  <c r="G909"/>
  <c r="G780"/>
  <c r="G654"/>
  <c r="G531"/>
  <c r="G402"/>
  <c r="G279"/>
  <c r="G150"/>
  <c r="G25"/>
  <c r="E4249"/>
  <c r="E4186"/>
  <c r="E3996"/>
  <c r="E3805"/>
  <c r="E3745"/>
  <c r="E3682"/>
  <c r="E3681"/>
  <c r="E3555"/>
  <c r="E3430"/>
  <c r="E3363"/>
  <c r="E3300"/>
  <c r="E3241"/>
  <c r="E3115"/>
  <c r="E3052"/>
  <c r="E2862"/>
  <c r="E2734"/>
  <c r="E2673"/>
  <c r="E2421"/>
  <c r="E2355"/>
  <c r="E2232"/>
  <c r="E2169"/>
  <c r="E2106"/>
  <c r="E1602"/>
  <c r="E1285"/>
  <c r="E909"/>
  <c r="E594"/>
  <c r="E340"/>
  <c r="E90"/>
  <c r="D4375"/>
  <c r="D4059"/>
  <c r="D3804"/>
  <c r="D3616"/>
  <c r="D3556"/>
  <c r="D3492"/>
  <c r="D3366"/>
  <c r="D3114"/>
  <c r="D2986"/>
  <c r="D2797"/>
  <c r="D2673"/>
  <c r="D2482"/>
  <c r="D2419"/>
  <c r="D2293"/>
  <c r="D2103"/>
  <c r="D1978"/>
  <c r="D1915"/>
  <c r="D1854"/>
  <c r="D1663"/>
  <c r="D1410"/>
  <c r="D1350"/>
  <c r="D1287"/>
  <c r="D1161"/>
  <c r="D969"/>
  <c r="D655"/>
  <c r="D465"/>
  <c r="D342"/>
  <c r="D151"/>
  <c r="D27"/>
  <c r="AQ6" i="75"/>
  <c r="AO6"/>
  <c r="AM6"/>
  <c r="AK6"/>
  <c r="AI6"/>
  <c r="AG6"/>
  <c r="AE6"/>
  <c r="AC6"/>
  <c r="AA6"/>
  <c r="Y6"/>
  <c r="W6"/>
  <c r="U6"/>
  <c r="S6"/>
  <c r="Q6"/>
  <c r="O6"/>
  <c r="M6"/>
  <c r="K6"/>
  <c r="I6"/>
  <c r="G6"/>
  <c r="E6"/>
  <c r="C6"/>
  <c r="AP5"/>
  <c r="AN5"/>
  <c r="AL5"/>
  <c r="AJ5"/>
  <c r="AH5"/>
  <c r="AF5"/>
  <c r="AD5"/>
  <c r="AB5"/>
  <c r="Z5"/>
  <c r="X5"/>
  <c r="V5"/>
  <c r="T5"/>
  <c r="R5"/>
  <c r="P5"/>
  <c r="N5"/>
  <c r="L5"/>
  <c r="J5"/>
  <c r="H5"/>
  <c r="F5"/>
  <c r="D5"/>
  <c r="B5"/>
  <c r="A77"/>
  <c r="BE77" s="1"/>
  <c r="A76"/>
  <c r="BE76" s="1"/>
  <c r="A75"/>
  <c r="BE75" s="1"/>
  <c r="A74"/>
  <c r="BE74" s="1"/>
  <c r="A73"/>
  <c r="BE73" s="1"/>
  <c r="A72"/>
  <c r="BE72" s="1"/>
  <c r="A71"/>
  <c r="BE71" s="1"/>
  <c r="A70"/>
  <c r="BE70" s="1"/>
  <c r="A69"/>
  <c r="BE69" s="1"/>
  <c r="A68"/>
  <c r="BE68" s="1"/>
  <c r="A67"/>
  <c r="BE67" s="1"/>
  <c r="A66"/>
  <c r="BE66" s="1"/>
  <c r="A65"/>
  <c r="BE65" s="1"/>
  <c r="A64"/>
  <c r="BE64" s="1"/>
  <c r="A63"/>
  <c r="BE63" s="1"/>
  <c r="A62"/>
  <c r="BE62" s="1"/>
  <c r="A61"/>
  <c r="BE61" s="1"/>
  <c r="A60"/>
  <c r="BE60" s="1"/>
  <c r="A59"/>
  <c r="BE59" s="1"/>
  <c r="A58"/>
  <c r="BE58" s="1"/>
  <c r="A57"/>
  <c r="BE57" s="1"/>
  <c r="A56"/>
  <c r="BE56" s="1"/>
  <c r="A55"/>
  <c r="BE55" s="1"/>
  <c r="A54"/>
  <c r="BE54" s="1"/>
  <c r="A53"/>
  <c r="BE53" s="1"/>
  <c r="A52"/>
  <c r="BE52" s="1"/>
  <c r="A51"/>
  <c r="BE51" s="1"/>
  <c r="A50"/>
  <c r="BE50" s="1"/>
  <c r="A49"/>
  <c r="BE49" s="1"/>
  <c r="A48"/>
  <c r="BE48" s="1"/>
  <c r="A47"/>
  <c r="BE47" s="1"/>
  <c r="A46"/>
  <c r="BE46" s="1"/>
  <c r="A45"/>
  <c r="BE45" s="1"/>
  <c r="A44"/>
  <c r="BE44" s="1"/>
  <c r="A43"/>
  <c r="BE43" s="1"/>
  <c r="A42"/>
  <c r="BE42" s="1"/>
  <c r="A41"/>
  <c r="BE41" s="1"/>
  <c r="A40"/>
  <c r="BE40" s="1"/>
  <c r="A39"/>
  <c r="BE39" s="1"/>
  <c r="A38"/>
  <c r="BE38" s="1"/>
  <c r="A37"/>
  <c r="BE37" s="1"/>
  <c r="A36"/>
  <c r="BE36" s="1"/>
  <c r="A35"/>
  <c r="BE35" s="1"/>
  <c r="A34"/>
  <c r="BE34" s="1"/>
  <c r="A33"/>
  <c r="BE33" s="1"/>
  <c r="A32"/>
  <c r="BE32" s="1"/>
  <c r="A31"/>
  <c r="BE31" s="1"/>
  <c r="A30"/>
  <c r="BE30" s="1"/>
  <c r="A29"/>
  <c r="BE29" s="1"/>
  <c r="A28"/>
  <c r="BE28" s="1"/>
  <c r="A27"/>
  <c r="BE27" s="1"/>
  <c r="A26"/>
  <c r="BE26" s="1"/>
  <c r="A25"/>
  <c r="BE25" s="1"/>
  <c r="A24"/>
  <c r="BE24" s="1"/>
  <c r="A23"/>
  <c r="BE23" s="1"/>
  <c r="A22"/>
  <c r="BE22" s="1"/>
  <c r="A21"/>
  <c r="BE21" s="1"/>
  <c r="A20"/>
  <c r="BE20" s="1"/>
  <c r="A19"/>
  <c r="BE19" s="1"/>
  <c r="A18"/>
  <c r="BE18" s="1"/>
  <c r="A17"/>
  <c r="BE17" s="1"/>
  <c r="A16"/>
  <c r="BE16" s="1"/>
  <c r="A15"/>
  <c r="BE15" s="1"/>
  <c r="A14"/>
  <c r="BE14" s="1"/>
  <c r="A13"/>
  <c r="BE13" s="1"/>
  <c r="A12"/>
  <c r="BE12" s="1"/>
  <c r="A11"/>
  <c r="BE11" s="1"/>
  <c r="A10"/>
  <c r="BE10" s="1"/>
  <c r="A9"/>
  <c r="BE9" s="1"/>
  <c r="A8"/>
  <c r="BE8" s="1"/>
  <c r="A5"/>
  <c r="AQ6" i="73"/>
  <c r="AO6"/>
  <c r="AM6"/>
  <c r="AK6"/>
  <c r="AI6"/>
  <c r="AG6"/>
  <c r="AE6"/>
  <c r="AC6"/>
  <c r="Y6"/>
  <c r="W6"/>
  <c r="U6"/>
  <c r="S6"/>
  <c r="Q6"/>
  <c r="O6"/>
  <c r="M6"/>
  <c r="K6"/>
  <c r="I6"/>
  <c r="G6"/>
  <c r="E6"/>
  <c r="C6"/>
  <c r="AP5"/>
  <c r="AN5"/>
  <c r="AL5"/>
  <c r="AJ5"/>
  <c r="AH5"/>
  <c r="AF5"/>
  <c r="AD5"/>
  <c r="AB5"/>
  <c r="Z5"/>
  <c r="X5"/>
  <c r="V5"/>
  <c r="T5"/>
  <c r="R5"/>
  <c r="P5"/>
  <c r="N5"/>
  <c r="L5"/>
  <c r="J5"/>
  <c r="H5"/>
  <c r="F5"/>
  <c r="D5"/>
  <c r="B5"/>
  <c r="A77"/>
  <c r="BB77" s="1"/>
  <c r="A76"/>
  <c r="BB76" s="1"/>
  <c r="A75"/>
  <c r="BB75" s="1"/>
  <c r="A74"/>
  <c r="BB74" s="1"/>
  <c r="A73"/>
  <c r="BB73" s="1"/>
  <c r="A72"/>
  <c r="BB72" s="1"/>
  <c r="A71"/>
  <c r="BB71" s="1"/>
  <c r="A70"/>
  <c r="BB70" s="1"/>
  <c r="A69"/>
  <c r="BB69" s="1"/>
  <c r="A68"/>
  <c r="BB68" s="1"/>
  <c r="A67"/>
  <c r="BB67" s="1"/>
  <c r="A66"/>
  <c r="BB66" s="1"/>
  <c r="A65"/>
  <c r="BB65" s="1"/>
  <c r="A64"/>
  <c r="BB64" s="1"/>
  <c r="A63"/>
  <c r="BB63" s="1"/>
  <c r="A62"/>
  <c r="BB62" s="1"/>
  <c r="A61"/>
  <c r="BB61" s="1"/>
  <c r="A60"/>
  <c r="BB60" s="1"/>
  <c r="A59"/>
  <c r="BB59" s="1"/>
  <c r="A58"/>
  <c r="BB58" s="1"/>
  <c r="A57"/>
  <c r="BB57" s="1"/>
  <c r="A56"/>
  <c r="BB56" s="1"/>
  <c r="A55"/>
  <c r="BB55" s="1"/>
  <c r="A54"/>
  <c r="BB54" s="1"/>
  <c r="A53"/>
  <c r="BB53" s="1"/>
  <c r="A52"/>
  <c r="BB52" s="1"/>
  <c r="A51"/>
  <c r="BB51" s="1"/>
  <c r="A50"/>
  <c r="BB50" s="1"/>
  <c r="A49"/>
  <c r="BB49" s="1"/>
  <c r="A48"/>
  <c r="BB48" s="1"/>
  <c r="A47"/>
  <c r="BB47" s="1"/>
  <c r="A46"/>
  <c r="BB46" s="1"/>
  <c r="A45"/>
  <c r="BB45" s="1"/>
  <c r="A44"/>
  <c r="BB44" s="1"/>
  <c r="A43"/>
  <c r="BB43" s="1"/>
  <c r="A42"/>
  <c r="BB42" s="1"/>
  <c r="A41"/>
  <c r="BB41" s="1"/>
  <c r="A40"/>
  <c r="BB40" s="1"/>
  <c r="A39"/>
  <c r="BB39" s="1"/>
  <c r="A38"/>
  <c r="BB38" s="1"/>
  <c r="A37"/>
  <c r="BB37" s="1"/>
  <c r="A36"/>
  <c r="BB36" s="1"/>
  <c r="A35"/>
  <c r="BB35" s="1"/>
  <c r="A34"/>
  <c r="BB34" s="1"/>
  <c r="A33"/>
  <c r="BB33" s="1"/>
  <c r="A32"/>
  <c r="BB32" s="1"/>
  <c r="A31"/>
  <c r="BB31" s="1"/>
  <c r="A30"/>
  <c r="BB30" s="1"/>
  <c r="A29"/>
  <c r="BB29" s="1"/>
  <c r="A28"/>
  <c r="BB28" s="1"/>
  <c r="A27"/>
  <c r="BB27" s="1"/>
  <c r="A26"/>
  <c r="BB26" s="1"/>
  <c r="A25"/>
  <c r="BB25" s="1"/>
  <c r="A24"/>
  <c r="BB24" s="1"/>
  <c r="A23"/>
  <c r="BB23" s="1"/>
  <c r="A22"/>
  <c r="BB22" s="1"/>
  <c r="A21"/>
  <c r="BB21" s="1"/>
  <c r="A20"/>
  <c r="BB20" s="1"/>
  <c r="A19"/>
  <c r="BB19" s="1"/>
  <c r="A18"/>
  <c r="BB18" s="1"/>
  <c r="A17"/>
  <c r="BB17" s="1"/>
  <c r="A16"/>
  <c r="BB16" s="1"/>
  <c r="A15"/>
  <c r="BB15" s="1"/>
  <c r="A14"/>
  <c r="BB14" s="1"/>
  <c r="A13"/>
  <c r="BB13" s="1"/>
  <c r="A12"/>
  <c r="BB12" s="1"/>
  <c r="A11"/>
  <c r="BB11" s="1"/>
  <c r="A10"/>
  <c r="BB10" s="1"/>
  <c r="A9"/>
  <c r="BB9" s="1"/>
  <c r="A8"/>
  <c r="BB8" s="1"/>
  <c r="A5"/>
  <c r="AO6" i="71"/>
  <c r="AQ6"/>
  <c r="AP5"/>
  <c r="AN5"/>
  <c r="AC6"/>
  <c r="AA6"/>
  <c r="AB5"/>
  <c r="Z5"/>
  <c r="N5"/>
  <c r="O6"/>
  <c r="M6"/>
  <c r="L5"/>
  <c r="AM6"/>
  <c r="AK6"/>
  <c r="AI6"/>
  <c r="AG6"/>
  <c r="AE6"/>
  <c r="Y6"/>
  <c r="W6"/>
  <c r="U6"/>
  <c r="S6"/>
  <c r="Q6"/>
  <c r="K6"/>
  <c r="I6"/>
  <c r="G6"/>
  <c r="E6"/>
  <c r="C6"/>
  <c r="AL5"/>
  <c r="AJ5"/>
  <c r="AH5"/>
  <c r="AF5"/>
  <c r="AD5"/>
  <c r="X5"/>
  <c r="V5"/>
  <c r="T5"/>
  <c r="R5"/>
  <c r="P5"/>
  <c r="J5"/>
  <c r="H5"/>
  <c r="F5"/>
  <c r="D5"/>
  <c r="B5"/>
  <c r="A77"/>
  <c r="AZ77" s="1"/>
  <c r="A76"/>
  <c r="AZ76" s="1"/>
  <c r="A75"/>
  <c r="AZ75" s="1"/>
  <c r="A74"/>
  <c r="AZ74" s="1"/>
  <c r="A73"/>
  <c r="AZ73" s="1"/>
  <c r="A72"/>
  <c r="AZ72" s="1"/>
  <c r="A71"/>
  <c r="AZ71" s="1"/>
  <c r="A70"/>
  <c r="AZ70" s="1"/>
  <c r="A69"/>
  <c r="AZ69" s="1"/>
  <c r="A68"/>
  <c r="AZ68" s="1"/>
  <c r="A67"/>
  <c r="AZ67" s="1"/>
  <c r="A66"/>
  <c r="AZ66" s="1"/>
  <c r="A65"/>
  <c r="AZ65" s="1"/>
  <c r="A64"/>
  <c r="AZ64" s="1"/>
  <c r="A63"/>
  <c r="AZ63" s="1"/>
  <c r="A62"/>
  <c r="AZ62" s="1"/>
  <c r="A61"/>
  <c r="AZ61" s="1"/>
  <c r="A60"/>
  <c r="AZ60" s="1"/>
  <c r="A59"/>
  <c r="AZ59" s="1"/>
  <c r="A58"/>
  <c r="AZ58" s="1"/>
  <c r="A57"/>
  <c r="AZ57" s="1"/>
  <c r="A56"/>
  <c r="AZ56" s="1"/>
  <c r="A55"/>
  <c r="AZ55" s="1"/>
  <c r="A54"/>
  <c r="AZ54" s="1"/>
  <c r="A53"/>
  <c r="AZ53" s="1"/>
  <c r="A52"/>
  <c r="AZ52" s="1"/>
  <c r="A51"/>
  <c r="AZ51" s="1"/>
  <c r="A50"/>
  <c r="AZ50" s="1"/>
  <c r="A49"/>
  <c r="AZ49" s="1"/>
  <c r="A48"/>
  <c r="AZ48" s="1"/>
  <c r="A47"/>
  <c r="AZ47" s="1"/>
  <c r="A46"/>
  <c r="AZ46" s="1"/>
  <c r="A45"/>
  <c r="AZ45" s="1"/>
  <c r="A44"/>
  <c r="AZ44" s="1"/>
  <c r="A43"/>
  <c r="AZ43" s="1"/>
  <c r="A42"/>
  <c r="AZ42" s="1"/>
  <c r="A41"/>
  <c r="AZ41" s="1"/>
  <c r="A40"/>
  <c r="AZ40" s="1"/>
  <c r="A39"/>
  <c r="AZ39" s="1"/>
  <c r="A38"/>
  <c r="AZ38" s="1"/>
  <c r="A37"/>
  <c r="AZ37" s="1"/>
  <c r="A36"/>
  <c r="AZ36" s="1"/>
  <c r="A35"/>
  <c r="AZ35" s="1"/>
  <c r="A34"/>
  <c r="AZ34" s="1"/>
  <c r="A33"/>
  <c r="AZ33" s="1"/>
  <c r="A32"/>
  <c r="AZ32" s="1"/>
  <c r="A31"/>
  <c r="AZ31" s="1"/>
  <c r="A30"/>
  <c r="AZ30" s="1"/>
  <c r="A29"/>
  <c r="AZ29" s="1"/>
  <c r="A28"/>
  <c r="AZ28" s="1"/>
  <c r="A27"/>
  <c r="AZ27" s="1"/>
  <c r="A26"/>
  <c r="AZ26" s="1"/>
  <c r="A25"/>
  <c r="AZ25" s="1"/>
  <c r="A24"/>
  <c r="AZ24" s="1"/>
  <c r="A23"/>
  <c r="AZ23" s="1"/>
  <c r="A22"/>
  <c r="AZ22" s="1"/>
  <c r="A21"/>
  <c r="AZ21" s="1"/>
  <c r="A20"/>
  <c r="AZ20" s="1"/>
  <c r="A19"/>
  <c r="AZ19" s="1"/>
  <c r="A18"/>
  <c r="AZ18" s="1"/>
  <c r="A17"/>
  <c r="AZ17" s="1"/>
  <c r="A16"/>
  <c r="AZ16" s="1"/>
  <c r="A15"/>
  <c r="AZ15" s="1"/>
  <c r="A14"/>
  <c r="AZ14" s="1"/>
  <c r="A13"/>
  <c r="AZ13" s="1"/>
  <c r="A12"/>
  <c r="AZ12" s="1"/>
  <c r="A11"/>
  <c r="AZ11" s="1"/>
  <c r="A10"/>
  <c r="AZ10" s="1"/>
  <c r="A9"/>
  <c r="AZ9" s="1"/>
  <c r="A8"/>
  <c r="AZ8" s="1"/>
  <c r="A5"/>
  <c r="AK6" i="74"/>
  <c r="AI6"/>
  <c r="AG6"/>
  <c r="AE6"/>
  <c r="AC6"/>
  <c r="AA6"/>
  <c r="Y6"/>
  <c r="W6"/>
  <c r="U6"/>
  <c r="S6"/>
  <c r="Q6"/>
  <c r="O6"/>
  <c r="M6"/>
  <c r="K6"/>
  <c r="I6"/>
  <c r="G6"/>
  <c r="E6"/>
  <c r="C6"/>
  <c r="AJ5"/>
  <c r="AH5"/>
  <c r="AF5"/>
  <c r="AD5"/>
  <c r="AB5"/>
  <c r="Z5"/>
  <c r="X5"/>
  <c r="V5"/>
  <c r="T5"/>
  <c r="R5"/>
  <c r="P5"/>
  <c r="N5"/>
  <c r="L5"/>
  <c r="J5"/>
  <c r="H5"/>
  <c r="F5"/>
  <c r="D5"/>
  <c r="B5"/>
  <c r="A77"/>
  <c r="AP77" s="1"/>
  <c r="A76"/>
  <c r="AP76" s="1"/>
  <c r="A75"/>
  <c r="AP75" s="1"/>
  <c r="A74"/>
  <c r="AP74" s="1"/>
  <c r="A73"/>
  <c r="AP73" s="1"/>
  <c r="A72"/>
  <c r="AP72" s="1"/>
  <c r="A71"/>
  <c r="AP71" s="1"/>
  <c r="A70"/>
  <c r="AP70" s="1"/>
  <c r="A69"/>
  <c r="AP69" s="1"/>
  <c r="A68"/>
  <c r="AP68" s="1"/>
  <c r="A67"/>
  <c r="AP67" s="1"/>
  <c r="A66"/>
  <c r="AP66" s="1"/>
  <c r="A65"/>
  <c r="AP65" s="1"/>
  <c r="A64"/>
  <c r="AP64" s="1"/>
  <c r="A63"/>
  <c r="AP63" s="1"/>
  <c r="A62"/>
  <c r="AP62" s="1"/>
  <c r="A61"/>
  <c r="AP61" s="1"/>
  <c r="A60"/>
  <c r="AP60" s="1"/>
  <c r="A59"/>
  <c r="AP59" s="1"/>
  <c r="A58"/>
  <c r="AP58" s="1"/>
  <c r="A57"/>
  <c r="AP57" s="1"/>
  <c r="A56"/>
  <c r="AP56" s="1"/>
  <c r="A55"/>
  <c r="AP55" s="1"/>
  <c r="A54"/>
  <c r="AP54" s="1"/>
  <c r="A53"/>
  <c r="AP53" s="1"/>
  <c r="A52"/>
  <c r="AP52" s="1"/>
  <c r="A51"/>
  <c r="AP51" s="1"/>
  <c r="A50"/>
  <c r="AP50" s="1"/>
  <c r="A49"/>
  <c r="AP49" s="1"/>
  <c r="A48"/>
  <c r="AP48" s="1"/>
  <c r="A47"/>
  <c r="AP47" s="1"/>
  <c r="A46"/>
  <c r="AP46" s="1"/>
  <c r="A45"/>
  <c r="AP45" s="1"/>
  <c r="A44"/>
  <c r="AP44" s="1"/>
  <c r="A43"/>
  <c r="AP43" s="1"/>
  <c r="A42"/>
  <c r="AP42" s="1"/>
  <c r="A41"/>
  <c r="AP41" s="1"/>
  <c r="A40"/>
  <c r="AP40" s="1"/>
  <c r="A39"/>
  <c r="AP39" s="1"/>
  <c r="A38"/>
  <c r="AP38" s="1"/>
  <c r="A37"/>
  <c r="AP37" s="1"/>
  <c r="A36"/>
  <c r="AP36" s="1"/>
  <c r="A35"/>
  <c r="AP35" s="1"/>
  <c r="A34"/>
  <c r="AP34" s="1"/>
  <c r="A33"/>
  <c r="AP33" s="1"/>
  <c r="A32"/>
  <c r="AP32" s="1"/>
  <c r="A31"/>
  <c r="AP31" s="1"/>
  <c r="A30"/>
  <c r="AP30" s="1"/>
  <c r="A29"/>
  <c r="AP29" s="1"/>
  <c r="A28"/>
  <c r="AP28" s="1"/>
  <c r="A27"/>
  <c r="AP27" s="1"/>
  <c r="A26"/>
  <c r="AP26" s="1"/>
  <c r="A25"/>
  <c r="AP25" s="1"/>
  <c r="A24"/>
  <c r="AP24" s="1"/>
  <c r="A23"/>
  <c r="AP23" s="1"/>
  <c r="A22"/>
  <c r="AP22" s="1"/>
  <c r="A21"/>
  <c r="AP21" s="1"/>
  <c r="A20"/>
  <c r="AP20" s="1"/>
  <c r="A19"/>
  <c r="AP19" s="1"/>
  <c r="A18"/>
  <c r="AP18" s="1"/>
  <c r="A17"/>
  <c r="AP17" s="1"/>
  <c r="A16"/>
  <c r="AP16" s="1"/>
  <c r="A15"/>
  <c r="AP15" s="1"/>
  <c r="A14"/>
  <c r="AP14" s="1"/>
  <c r="A13"/>
  <c r="AP13" s="1"/>
  <c r="A12"/>
  <c r="AP12" s="1"/>
  <c r="A11"/>
  <c r="AP11" s="1"/>
  <c r="A10"/>
  <c r="AP10" s="1"/>
  <c r="A9"/>
  <c r="AP9" s="1"/>
  <c r="A8"/>
  <c r="AP8" s="1"/>
  <c r="A5"/>
  <c r="J74" i="72"/>
  <c r="G63"/>
  <c r="AK6"/>
  <c r="AI6"/>
  <c r="AG6"/>
  <c r="AE6"/>
  <c r="AC6"/>
  <c r="AA6"/>
  <c r="Y6"/>
  <c r="W6"/>
  <c r="U6"/>
  <c r="S6"/>
  <c r="Q6"/>
  <c r="O6"/>
  <c r="M6"/>
  <c r="K6"/>
  <c r="I6"/>
  <c r="G6"/>
  <c r="E6"/>
  <c r="C6"/>
  <c r="AJ5"/>
  <c r="AH5"/>
  <c r="AF5"/>
  <c r="AD5"/>
  <c r="AB5"/>
  <c r="Z5"/>
  <c r="X5"/>
  <c r="V5"/>
  <c r="T5"/>
  <c r="R5"/>
  <c r="P5"/>
  <c r="N5"/>
  <c r="L5"/>
  <c r="J5"/>
  <c r="H5"/>
  <c r="F5"/>
  <c r="D5"/>
  <c r="B5"/>
  <c r="A77"/>
  <c r="AP77" s="1"/>
  <c r="A76"/>
  <c r="AP76" s="1"/>
  <c r="A75"/>
  <c r="AP75" s="1"/>
  <c r="A74"/>
  <c r="AP74" s="1"/>
  <c r="A73"/>
  <c r="AP73" s="1"/>
  <c r="A72"/>
  <c r="AP72" s="1"/>
  <c r="A71"/>
  <c r="AP71" s="1"/>
  <c r="A70"/>
  <c r="AP70" s="1"/>
  <c r="A69"/>
  <c r="AP69" s="1"/>
  <c r="A68"/>
  <c r="AP68" s="1"/>
  <c r="A67"/>
  <c r="AP67" s="1"/>
  <c r="A66"/>
  <c r="AP66" s="1"/>
  <c r="A65"/>
  <c r="AP65" s="1"/>
  <c r="A64"/>
  <c r="AP64" s="1"/>
  <c r="A63"/>
  <c r="AP63" s="1"/>
  <c r="A62"/>
  <c r="AP62" s="1"/>
  <c r="A61"/>
  <c r="AP61" s="1"/>
  <c r="A60"/>
  <c r="AP60" s="1"/>
  <c r="A59"/>
  <c r="AP59" s="1"/>
  <c r="A58"/>
  <c r="AP58" s="1"/>
  <c r="A57"/>
  <c r="AP57" s="1"/>
  <c r="A56"/>
  <c r="AP56" s="1"/>
  <c r="A55"/>
  <c r="AP55" s="1"/>
  <c r="A54"/>
  <c r="AP54" s="1"/>
  <c r="A53"/>
  <c r="AP53" s="1"/>
  <c r="A52"/>
  <c r="AP52" s="1"/>
  <c r="A51"/>
  <c r="AP51" s="1"/>
  <c r="A50"/>
  <c r="AP50" s="1"/>
  <c r="A49"/>
  <c r="AP49" s="1"/>
  <c r="A48"/>
  <c r="AP48" s="1"/>
  <c r="A47"/>
  <c r="AP47" s="1"/>
  <c r="A46"/>
  <c r="AP46" s="1"/>
  <c r="A45"/>
  <c r="AP45" s="1"/>
  <c r="A44"/>
  <c r="AP44" s="1"/>
  <c r="A43"/>
  <c r="AP43" s="1"/>
  <c r="A42"/>
  <c r="AP42" s="1"/>
  <c r="A41"/>
  <c r="AP41" s="1"/>
  <c r="A40"/>
  <c r="AP40" s="1"/>
  <c r="A39"/>
  <c r="AP39" s="1"/>
  <c r="A38"/>
  <c r="AP38" s="1"/>
  <c r="A37"/>
  <c r="AP37" s="1"/>
  <c r="A36"/>
  <c r="AP36" s="1"/>
  <c r="A35"/>
  <c r="AP35" s="1"/>
  <c r="A34"/>
  <c r="AP34" s="1"/>
  <c r="A33"/>
  <c r="AP33" s="1"/>
  <c r="A32"/>
  <c r="AP32" s="1"/>
  <c r="A31"/>
  <c r="AP31" s="1"/>
  <c r="A30"/>
  <c r="AP30" s="1"/>
  <c r="A29"/>
  <c r="AP29" s="1"/>
  <c r="A28"/>
  <c r="AP28" s="1"/>
  <c r="A27"/>
  <c r="AP27" s="1"/>
  <c r="A26"/>
  <c r="AP26" s="1"/>
  <c r="A25"/>
  <c r="AP25" s="1"/>
  <c r="A24"/>
  <c r="AP24" s="1"/>
  <c r="A23"/>
  <c r="AP23" s="1"/>
  <c r="A22"/>
  <c r="AP22" s="1"/>
  <c r="A21"/>
  <c r="AP21" s="1"/>
  <c r="A20"/>
  <c r="AP20" s="1"/>
  <c r="A19"/>
  <c r="AP19" s="1"/>
  <c r="A18"/>
  <c r="AP18" s="1"/>
  <c r="A17"/>
  <c r="AP17" s="1"/>
  <c r="A16"/>
  <c r="AP16" s="1"/>
  <c r="A15"/>
  <c r="AP15" s="1"/>
  <c r="A14"/>
  <c r="AP14" s="1"/>
  <c r="A13"/>
  <c r="AP13" s="1"/>
  <c r="A12"/>
  <c r="AP12" s="1"/>
  <c r="A11"/>
  <c r="AP11" s="1"/>
  <c r="A10"/>
  <c r="AP10" s="1"/>
  <c r="A9"/>
  <c r="AP9" s="1"/>
  <c r="A8"/>
  <c r="AP8" s="1"/>
  <c r="A5"/>
  <c r="AK6" i="70"/>
  <c r="AI6"/>
  <c r="AG6"/>
  <c r="AE6"/>
  <c r="AC6"/>
  <c r="AA6"/>
  <c r="AJ5"/>
  <c r="AH5"/>
  <c r="AF5"/>
  <c r="AD5"/>
  <c r="AB5"/>
  <c r="Z5"/>
  <c r="Y6"/>
  <c r="W6"/>
  <c r="U6"/>
  <c r="S6"/>
  <c r="Q6"/>
  <c r="O6"/>
  <c r="X5"/>
  <c r="V5"/>
  <c r="T5"/>
  <c r="R5"/>
  <c r="P5"/>
  <c r="N5"/>
  <c r="M6"/>
  <c r="L5"/>
  <c r="K6"/>
  <c r="J5"/>
  <c r="I6"/>
  <c r="H5"/>
  <c r="G6"/>
  <c r="F5"/>
  <c r="E6"/>
  <c r="D5"/>
  <c r="C6"/>
  <c r="B5"/>
  <c r="A9"/>
  <c r="AP9" s="1"/>
  <c r="A10"/>
  <c r="AP10" s="1"/>
  <c r="A11"/>
  <c r="AP11" s="1"/>
  <c r="A12"/>
  <c r="AP12" s="1"/>
  <c r="A13"/>
  <c r="AP13" s="1"/>
  <c r="A14"/>
  <c r="A15"/>
  <c r="AP15" s="1"/>
  <c r="A16"/>
  <c r="AP16" s="1"/>
  <c r="A17"/>
  <c r="AP17" s="1"/>
  <c r="A18"/>
  <c r="AP18" s="1"/>
  <c r="A19"/>
  <c r="AP19" s="1"/>
  <c r="A20"/>
  <c r="AP20" s="1"/>
  <c r="A21"/>
  <c r="AP21" s="1"/>
  <c r="A22"/>
  <c r="AP22" s="1"/>
  <c r="A23"/>
  <c r="AP23" s="1"/>
  <c r="A24"/>
  <c r="AP24" s="1"/>
  <c r="A25"/>
  <c r="AP25" s="1"/>
  <c r="A26"/>
  <c r="AP26" s="1"/>
  <c r="A27"/>
  <c r="AP27" s="1"/>
  <c r="A28"/>
  <c r="AP28" s="1"/>
  <c r="A29"/>
  <c r="AP29" s="1"/>
  <c r="A30"/>
  <c r="AP30" s="1"/>
  <c r="A31"/>
  <c r="AP31" s="1"/>
  <c r="A32"/>
  <c r="AP32" s="1"/>
  <c r="A33"/>
  <c r="AP33" s="1"/>
  <c r="A34"/>
  <c r="A35"/>
  <c r="AP35" s="1"/>
  <c r="A36"/>
  <c r="AP36" s="1"/>
  <c r="A37"/>
  <c r="AP37" s="1"/>
  <c r="A38"/>
  <c r="AP38" s="1"/>
  <c r="A39"/>
  <c r="AP39" s="1"/>
  <c r="A40"/>
  <c r="AP40" s="1"/>
  <c r="A41"/>
  <c r="AP41" s="1"/>
  <c r="A42"/>
  <c r="A43"/>
  <c r="AP43" s="1"/>
  <c r="A44"/>
  <c r="AP44" s="1"/>
  <c r="A45"/>
  <c r="AP45" s="1"/>
  <c r="A46"/>
  <c r="AP46" s="1"/>
  <c r="A47"/>
  <c r="AP47" s="1"/>
  <c r="A48"/>
  <c r="AP48" s="1"/>
  <c r="A49"/>
  <c r="AP49" s="1"/>
  <c r="A50"/>
  <c r="AP50" s="1"/>
  <c r="A51"/>
  <c r="AP51" s="1"/>
  <c r="A52"/>
  <c r="AP52" s="1"/>
  <c r="A53"/>
  <c r="A54"/>
  <c r="AP54" s="1"/>
  <c r="A55"/>
  <c r="AP55" s="1"/>
  <c r="A56"/>
  <c r="AP56" s="1"/>
  <c r="A57"/>
  <c r="AP57" s="1"/>
  <c r="A58"/>
  <c r="A59"/>
  <c r="AP59" s="1"/>
  <c r="A60"/>
  <c r="AP60" s="1"/>
  <c r="A61"/>
  <c r="A62"/>
  <c r="AP62" s="1"/>
  <c r="A63"/>
  <c r="AP63" s="1"/>
  <c r="A64"/>
  <c r="AP64" s="1"/>
  <c r="A65"/>
  <c r="AP65" s="1"/>
  <c r="A66"/>
  <c r="AP66" s="1"/>
  <c r="A67"/>
  <c r="A68"/>
  <c r="AP68" s="1"/>
  <c r="A69"/>
  <c r="A70"/>
  <c r="A71"/>
  <c r="AP71" s="1"/>
  <c r="A72"/>
  <c r="AP72" s="1"/>
  <c r="A73"/>
  <c r="AP73" s="1"/>
  <c r="A74"/>
  <c r="A75"/>
  <c r="AP75" s="1"/>
  <c r="A76"/>
  <c r="AP76" s="1"/>
  <c r="A77"/>
  <c r="AP77" s="1"/>
  <c r="A8"/>
  <c r="AP8" s="1"/>
  <c r="A5"/>
  <c r="A7" i="33"/>
  <c r="B7"/>
  <c r="A8"/>
  <c r="B8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B6"/>
  <c r="A6"/>
  <c r="A7" i="46"/>
  <c r="B7"/>
  <c r="A8"/>
  <c r="B8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B6"/>
  <c r="A6"/>
  <c r="A7" i="58"/>
  <c r="B7"/>
  <c r="A8"/>
  <c r="B8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B6"/>
  <c r="A6"/>
  <c r="A8" i="69"/>
  <c r="AR8" s="1"/>
  <c r="A9"/>
  <c r="AR9" s="1"/>
  <c r="A10"/>
  <c r="AR10" s="1"/>
  <c r="A11"/>
  <c r="AR11" s="1"/>
  <c r="A12"/>
  <c r="AR12" s="1"/>
  <c r="A13"/>
  <c r="AR13" s="1"/>
  <c r="A14"/>
  <c r="AR14" s="1"/>
  <c r="A15"/>
  <c r="AR15" s="1"/>
  <c r="A16"/>
  <c r="AR16" s="1"/>
  <c r="A17"/>
  <c r="AR17" s="1"/>
  <c r="A18"/>
  <c r="A19"/>
  <c r="AR19" s="1"/>
  <c r="A20"/>
  <c r="AR20" s="1"/>
  <c r="A21"/>
  <c r="AR21" s="1"/>
  <c r="A22"/>
  <c r="AR22" s="1"/>
  <c r="A23"/>
  <c r="AR23" s="1"/>
  <c r="A24"/>
  <c r="AR24" s="1"/>
  <c r="A25"/>
  <c r="AR25" s="1"/>
  <c r="A26"/>
  <c r="AR26" s="1"/>
  <c r="A27"/>
  <c r="AR27" s="1"/>
  <c r="A28"/>
  <c r="AR28" s="1"/>
  <c r="A29"/>
  <c r="AR29" s="1"/>
  <c r="A30"/>
  <c r="A31"/>
  <c r="AR31" s="1"/>
  <c r="A32"/>
  <c r="AR32" s="1"/>
  <c r="A33"/>
  <c r="AR33" s="1"/>
  <c r="A34"/>
  <c r="A35"/>
  <c r="AR35" s="1"/>
  <c r="A36"/>
  <c r="AR36" s="1"/>
  <c r="A37"/>
  <c r="AR37" s="1"/>
  <c r="A38"/>
  <c r="AR38" s="1"/>
  <c r="A39"/>
  <c r="AR39" s="1"/>
  <c r="A40"/>
  <c r="AR40" s="1"/>
  <c r="A41"/>
  <c r="AR41" s="1"/>
  <c r="A42"/>
  <c r="AR42" s="1"/>
  <c r="A43"/>
  <c r="AR43" s="1"/>
  <c r="A44"/>
  <c r="AR44" s="1"/>
  <c r="A45"/>
  <c r="AR45" s="1"/>
  <c r="A46"/>
  <c r="AR46" s="1"/>
  <c r="A47"/>
  <c r="AR47" s="1"/>
  <c r="A48"/>
  <c r="AR48" s="1"/>
  <c r="A49"/>
  <c r="AR49" s="1"/>
  <c r="A50"/>
  <c r="A51"/>
  <c r="AR51" s="1"/>
  <c r="A52"/>
  <c r="AR52" s="1"/>
  <c r="A53"/>
  <c r="AR53" s="1"/>
  <c r="A54"/>
  <c r="AR54" s="1"/>
  <c r="A55"/>
  <c r="AR55" s="1"/>
  <c r="A56"/>
  <c r="AR56" s="1"/>
  <c r="A57"/>
  <c r="AR57" s="1"/>
  <c r="A58"/>
  <c r="AR58" s="1"/>
  <c r="A59"/>
  <c r="AR59" s="1"/>
  <c r="A60"/>
  <c r="AR60" s="1"/>
  <c r="A61"/>
  <c r="AR61" s="1"/>
  <c r="A62"/>
  <c r="A63"/>
  <c r="AR63" s="1"/>
  <c r="A64"/>
  <c r="AR64" s="1"/>
  <c r="A65"/>
  <c r="AR65" s="1"/>
  <c r="A66"/>
  <c r="AR66" s="1"/>
  <c r="A67"/>
  <c r="AR67" s="1"/>
  <c r="A68"/>
  <c r="AR68" s="1"/>
  <c r="A69"/>
  <c r="AR69" s="1"/>
  <c r="A70"/>
  <c r="A71"/>
  <c r="AR71" s="1"/>
  <c r="A72"/>
  <c r="AR72" s="1"/>
  <c r="A73"/>
  <c r="AR73" s="1"/>
  <c r="A74"/>
  <c r="A75"/>
  <c r="AR75" s="1"/>
  <c r="A76"/>
  <c r="AR76" s="1"/>
  <c r="A7"/>
  <c r="AR7" s="1"/>
  <c r="A4"/>
  <c r="A4" i="68"/>
  <c r="F5"/>
  <c r="B5"/>
  <c r="A8"/>
  <c r="B8"/>
  <c r="A9"/>
  <c r="AJ9" s="1"/>
  <c r="B9"/>
  <c r="A10"/>
  <c r="B10"/>
  <c r="A11"/>
  <c r="AJ11" s="1"/>
  <c r="B11"/>
  <c r="A12"/>
  <c r="B12"/>
  <c r="A13"/>
  <c r="AJ13" s="1"/>
  <c r="B13"/>
  <c r="A14"/>
  <c r="B14"/>
  <c r="A15"/>
  <c r="AJ15" s="1"/>
  <c r="B15"/>
  <c r="A16"/>
  <c r="B16"/>
  <c r="A17"/>
  <c r="AJ17" s="1"/>
  <c r="B17"/>
  <c r="A18"/>
  <c r="B18"/>
  <c r="A19"/>
  <c r="AJ19" s="1"/>
  <c r="B19"/>
  <c r="A20"/>
  <c r="B20"/>
  <c r="A21"/>
  <c r="AJ21" s="1"/>
  <c r="B21"/>
  <c r="A22"/>
  <c r="B22"/>
  <c r="A23"/>
  <c r="AJ23" s="1"/>
  <c r="B23"/>
  <c r="A24"/>
  <c r="B24"/>
  <c r="A25"/>
  <c r="AJ25" s="1"/>
  <c r="B25"/>
  <c r="A26"/>
  <c r="B26"/>
  <c r="A27"/>
  <c r="AJ27" s="1"/>
  <c r="B27"/>
  <c r="A28"/>
  <c r="B28"/>
  <c r="A29"/>
  <c r="AJ29" s="1"/>
  <c r="B29"/>
  <c r="A30"/>
  <c r="B30"/>
  <c r="A31"/>
  <c r="AJ31" s="1"/>
  <c r="B31"/>
  <c r="A32"/>
  <c r="B32"/>
  <c r="A33"/>
  <c r="AJ33" s="1"/>
  <c r="B33"/>
  <c r="A34"/>
  <c r="B34"/>
  <c r="A35"/>
  <c r="AJ35" s="1"/>
  <c r="B35"/>
  <c r="A36"/>
  <c r="B36"/>
  <c r="A37"/>
  <c r="AJ37" s="1"/>
  <c r="B37"/>
  <c r="A38"/>
  <c r="B38"/>
  <c r="A39"/>
  <c r="AJ39" s="1"/>
  <c r="B39"/>
  <c r="A40"/>
  <c r="B40"/>
  <c r="A41"/>
  <c r="AJ41" s="1"/>
  <c r="B41"/>
  <c r="A42"/>
  <c r="B42"/>
  <c r="A43"/>
  <c r="AJ43" s="1"/>
  <c r="B43"/>
  <c r="A44"/>
  <c r="B44"/>
  <c r="A45"/>
  <c r="AJ45" s="1"/>
  <c r="B45"/>
  <c r="A46"/>
  <c r="B46"/>
  <c r="A47"/>
  <c r="AJ47" s="1"/>
  <c r="B47"/>
  <c r="A48"/>
  <c r="B48"/>
  <c r="A49"/>
  <c r="AJ49" s="1"/>
  <c r="B49"/>
  <c r="A50"/>
  <c r="B50"/>
  <c r="A51"/>
  <c r="AJ51" s="1"/>
  <c r="B51"/>
  <c r="A52"/>
  <c r="B52"/>
  <c r="A53"/>
  <c r="AJ53" s="1"/>
  <c r="B53"/>
  <c r="A54"/>
  <c r="B54"/>
  <c r="A55"/>
  <c r="AJ55" s="1"/>
  <c r="B55"/>
  <c r="A56"/>
  <c r="B56"/>
  <c r="A57"/>
  <c r="AJ57" s="1"/>
  <c r="B57"/>
  <c r="A58"/>
  <c r="AJ58" s="1"/>
  <c r="B58"/>
  <c r="A59"/>
  <c r="AJ59" s="1"/>
  <c r="B59"/>
  <c r="A60"/>
  <c r="B60"/>
  <c r="A61"/>
  <c r="AJ61" s="1"/>
  <c r="B61"/>
  <c r="A62"/>
  <c r="AJ62" s="1"/>
  <c r="B62"/>
  <c r="A63"/>
  <c r="AJ63" s="1"/>
  <c r="B63"/>
  <c r="A64"/>
  <c r="B64"/>
  <c r="A65"/>
  <c r="AJ65" s="1"/>
  <c r="B65"/>
  <c r="A66"/>
  <c r="AJ66" s="1"/>
  <c r="B66"/>
  <c r="A67"/>
  <c r="AJ67" s="1"/>
  <c r="B67"/>
  <c r="A68"/>
  <c r="B68"/>
  <c r="A69"/>
  <c r="AJ69" s="1"/>
  <c r="B69"/>
  <c r="A70"/>
  <c r="AJ70" s="1"/>
  <c r="B70"/>
  <c r="A71"/>
  <c r="AJ71" s="1"/>
  <c r="B71"/>
  <c r="A72"/>
  <c r="B72"/>
  <c r="A73"/>
  <c r="AJ73" s="1"/>
  <c r="B73"/>
  <c r="A74"/>
  <c r="AJ74" s="1"/>
  <c r="B74"/>
  <c r="A75"/>
  <c r="AJ75" s="1"/>
  <c r="B75"/>
  <c r="A76"/>
  <c r="B76"/>
  <c r="A7"/>
  <c r="AJ7" s="1"/>
  <c r="B7"/>
  <c r="A7" i="20"/>
  <c r="B7"/>
  <c r="A8"/>
  <c r="B8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B6"/>
  <c r="A6"/>
  <c r="AG12" i="69"/>
  <c r="AG11"/>
  <c r="Q2661" i="62"/>
  <c r="W15" i="69"/>
  <c r="N4110" i="62"/>
  <c r="N3926"/>
  <c r="N1846"/>
  <c r="W57" i="68"/>
  <c r="M68"/>
  <c r="A6" i="9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A76"/>
  <c r="B76"/>
  <c r="A77"/>
  <c r="B77"/>
  <c r="G5" i="62"/>
  <c r="Q9" i="76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8"/>
  <c r="B8" i="9"/>
  <c r="A8"/>
  <c r="F7" i="76"/>
  <c r="E7"/>
  <c r="D7"/>
  <c r="C4361" i="62"/>
  <c r="C4359"/>
  <c r="C4358"/>
  <c r="C4357"/>
  <c r="G4354"/>
  <c r="G4353"/>
  <c r="G4352"/>
  <c r="G4351"/>
  <c r="Y4350"/>
  <c r="J4350"/>
  <c r="V4349"/>
  <c r="V4348"/>
  <c r="C4298"/>
  <c r="C4296"/>
  <c r="C4295"/>
  <c r="C4294"/>
  <c r="G4291"/>
  <c r="G4290"/>
  <c r="G4289"/>
  <c r="G4288"/>
  <c r="Y4287"/>
  <c r="J4287"/>
  <c r="V4286"/>
  <c r="V4285"/>
  <c r="C4235"/>
  <c r="C4233"/>
  <c r="C4232"/>
  <c r="C4231"/>
  <c r="G4228"/>
  <c r="G4227"/>
  <c r="G4226"/>
  <c r="G4225"/>
  <c r="Y4224"/>
  <c r="J4224"/>
  <c r="V4223"/>
  <c r="V4222"/>
  <c r="C4172"/>
  <c r="C4170"/>
  <c r="C4169"/>
  <c r="C4168"/>
  <c r="G4165"/>
  <c r="G4164"/>
  <c r="G4163"/>
  <c r="G4162"/>
  <c r="Y4161"/>
  <c r="J4161"/>
  <c r="V4160"/>
  <c r="V4159"/>
  <c r="C4109"/>
  <c r="C4107"/>
  <c r="C4106"/>
  <c r="C4105"/>
  <c r="G4102"/>
  <c r="G4101"/>
  <c r="G4100"/>
  <c r="G4099"/>
  <c r="Y4098"/>
  <c r="J4098"/>
  <c r="V4097"/>
  <c r="V4096"/>
  <c r="C4046"/>
  <c r="C4044"/>
  <c r="C4043"/>
  <c r="C4042"/>
  <c r="G4039"/>
  <c r="G4038"/>
  <c r="G4037"/>
  <c r="G4036"/>
  <c r="Y4035"/>
  <c r="J4035"/>
  <c r="V4034"/>
  <c r="V4033"/>
  <c r="C3983"/>
  <c r="C3981"/>
  <c r="C3980"/>
  <c r="C3979"/>
  <c r="G3976"/>
  <c r="G3975"/>
  <c r="G3974"/>
  <c r="G3973"/>
  <c r="Y3972"/>
  <c r="J3972"/>
  <c r="V3971"/>
  <c r="V3970"/>
  <c r="C3920"/>
  <c r="C3918"/>
  <c r="C3917"/>
  <c r="C3916"/>
  <c r="G3913"/>
  <c r="G3912"/>
  <c r="G3911"/>
  <c r="G3910"/>
  <c r="Y3909"/>
  <c r="J3909"/>
  <c r="V3908"/>
  <c r="V3907"/>
  <c r="C3857"/>
  <c r="C3855"/>
  <c r="C3854"/>
  <c r="C3853"/>
  <c r="G3850"/>
  <c r="G3849"/>
  <c r="G3848"/>
  <c r="G3847"/>
  <c r="Y3846"/>
  <c r="J3846"/>
  <c r="V3845"/>
  <c r="V3844"/>
  <c r="C3794"/>
  <c r="C3792"/>
  <c r="C3791"/>
  <c r="C3790"/>
  <c r="G3787"/>
  <c r="G3786"/>
  <c r="G3785"/>
  <c r="G3784"/>
  <c r="Y3783"/>
  <c r="J3783"/>
  <c r="V3782"/>
  <c r="V3781"/>
  <c r="C3731"/>
  <c r="C3729"/>
  <c r="C3728"/>
  <c r="C3727"/>
  <c r="G3724"/>
  <c r="G3723"/>
  <c r="G3722"/>
  <c r="G3721"/>
  <c r="Y3720"/>
  <c r="J3720"/>
  <c r="V3719"/>
  <c r="V3718"/>
  <c r="C3668"/>
  <c r="C3666"/>
  <c r="C3665"/>
  <c r="C3664"/>
  <c r="G3661"/>
  <c r="G3660"/>
  <c r="G3659"/>
  <c r="G3658"/>
  <c r="Y3657"/>
  <c r="J3657"/>
  <c r="V3656"/>
  <c r="V3655"/>
  <c r="C3605"/>
  <c r="C3603"/>
  <c r="C3602"/>
  <c r="C3601"/>
  <c r="G3598"/>
  <c r="G3597"/>
  <c r="G3596"/>
  <c r="G3595"/>
  <c r="Y3594"/>
  <c r="J3594"/>
  <c r="V3593"/>
  <c r="V3592"/>
  <c r="C3542"/>
  <c r="C3540"/>
  <c r="C3539"/>
  <c r="C3538"/>
  <c r="G3535"/>
  <c r="G3534"/>
  <c r="G3533"/>
  <c r="G3532"/>
  <c r="Y3531"/>
  <c r="J3531"/>
  <c r="V3530"/>
  <c r="V3529"/>
  <c r="C3479"/>
  <c r="C3477"/>
  <c r="C3476"/>
  <c r="C3475"/>
  <c r="G3472"/>
  <c r="G3471"/>
  <c r="G3470"/>
  <c r="G3469"/>
  <c r="Y3468"/>
  <c r="J3468"/>
  <c r="V3467"/>
  <c r="V3466"/>
  <c r="C3416"/>
  <c r="C3414"/>
  <c r="C3413"/>
  <c r="C3412"/>
  <c r="G3409"/>
  <c r="G3408"/>
  <c r="G3407"/>
  <c r="G3406"/>
  <c r="Y3405"/>
  <c r="J3405"/>
  <c r="V3404"/>
  <c r="V3403"/>
  <c r="C3353"/>
  <c r="C3351"/>
  <c r="C3350"/>
  <c r="C3349"/>
  <c r="G3346"/>
  <c r="G3345"/>
  <c r="G3344"/>
  <c r="G3343"/>
  <c r="Y3342"/>
  <c r="J3342"/>
  <c r="V3341"/>
  <c r="V3340"/>
  <c r="C3290"/>
  <c r="C3288"/>
  <c r="C3287"/>
  <c r="C3286"/>
  <c r="G3283"/>
  <c r="G3282"/>
  <c r="G3281"/>
  <c r="G3280"/>
  <c r="Y3279"/>
  <c r="J3279"/>
  <c r="V3278"/>
  <c r="V3277"/>
  <c r="C3227"/>
  <c r="C3225"/>
  <c r="C3224"/>
  <c r="C3223"/>
  <c r="G3220"/>
  <c r="G3219"/>
  <c r="G3218"/>
  <c r="G3217"/>
  <c r="Y3216"/>
  <c r="J3216"/>
  <c r="V3215"/>
  <c r="V3214"/>
  <c r="C3164"/>
  <c r="C3162"/>
  <c r="C3161"/>
  <c r="C3160"/>
  <c r="G3157"/>
  <c r="G3156"/>
  <c r="G3155"/>
  <c r="G3154"/>
  <c r="Y3153"/>
  <c r="J3153"/>
  <c r="V3152"/>
  <c r="V3151"/>
  <c r="C3101"/>
  <c r="C3099"/>
  <c r="C3098"/>
  <c r="C3097"/>
  <c r="G3094"/>
  <c r="G3093"/>
  <c r="G3092"/>
  <c r="G3091"/>
  <c r="Y3090"/>
  <c r="J3090"/>
  <c r="V3089"/>
  <c r="V3088"/>
  <c r="C3038"/>
  <c r="C3036"/>
  <c r="C3035"/>
  <c r="C3034"/>
  <c r="G3031"/>
  <c r="G3030"/>
  <c r="G3029"/>
  <c r="G3028"/>
  <c r="Y3027"/>
  <c r="J3027"/>
  <c r="V3026"/>
  <c r="V3025"/>
  <c r="C2975"/>
  <c r="C2973"/>
  <c r="C2972"/>
  <c r="C2971"/>
  <c r="G2968"/>
  <c r="G2967"/>
  <c r="G2966"/>
  <c r="G2965"/>
  <c r="Y2964"/>
  <c r="J2964"/>
  <c r="V2963"/>
  <c r="V2962"/>
  <c r="C2912"/>
  <c r="C2910"/>
  <c r="C2909"/>
  <c r="C2908"/>
  <c r="G2905"/>
  <c r="G2904"/>
  <c r="G2903"/>
  <c r="G2902"/>
  <c r="Y2901"/>
  <c r="J2901"/>
  <c r="V2900"/>
  <c r="V2899"/>
  <c r="C2849"/>
  <c r="C2847"/>
  <c r="C2846"/>
  <c r="C2845"/>
  <c r="G2842"/>
  <c r="G2841"/>
  <c r="G2840"/>
  <c r="G2839"/>
  <c r="Y2838"/>
  <c r="J2838"/>
  <c r="V2837"/>
  <c r="V2836"/>
  <c r="C2786"/>
  <c r="C2784"/>
  <c r="C2783"/>
  <c r="C2782"/>
  <c r="G2779"/>
  <c r="G2778"/>
  <c r="G2777"/>
  <c r="G2776"/>
  <c r="Y2775"/>
  <c r="J2775"/>
  <c r="V2774"/>
  <c r="V2773"/>
  <c r="C2723"/>
  <c r="C2721"/>
  <c r="C2720"/>
  <c r="C2719"/>
  <c r="G2716"/>
  <c r="G2715"/>
  <c r="G2714"/>
  <c r="G2713"/>
  <c r="Y2712"/>
  <c r="J2712"/>
  <c r="V2711"/>
  <c r="V2710"/>
  <c r="C2660"/>
  <c r="C2658"/>
  <c r="C2657"/>
  <c r="C2656"/>
  <c r="G2653"/>
  <c r="G2652"/>
  <c r="G2651"/>
  <c r="G2650"/>
  <c r="Y2649"/>
  <c r="J2649"/>
  <c r="V2648"/>
  <c r="V2647"/>
  <c r="C2597"/>
  <c r="C2595"/>
  <c r="C2594"/>
  <c r="C2593"/>
  <c r="G2590"/>
  <c r="G2589"/>
  <c r="G2588"/>
  <c r="G2587"/>
  <c r="Y2586"/>
  <c r="J2586"/>
  <c r="V2585"/>
  <c r="V2584"/>
  <c r="C2534"/>
  <c r="C2532"/>
  <c r="C2531"/>
  <c r="C2530"/>
  <c r="G2527"/>
  <c r="G2526"/>
  <c r="G2525"/>
  <c r="G2524"/>
  <c r="Y2523"/>
  <c r="J2523"/>
  <c r="V2522"/>
  <c r="V2521"/>
  <c r="C2471"/>
  <c r="C2469"/>
  <c r="C2468"/>
  <c r="C2467"/>
  <c r="G2464"/>
  <c r="G2463"/>
  <c r="G2462"/>
  <c r="G2461"/>
  <c r="Y2460"/>
  <c r="J2460"/>
  <c r="V2459"/>
  <c r="V2458"/>
  <c r="C2408"/>
  <c r="C2406"/>
  <c r="C2405"/>
  <c r="C2404"/>
  <c r="G2401"/>
  <c r="G2400"/>
  <c r="G2399"/>
  <c r="G2398"/>
  <c r="Y2397"/>
  <c r="J2397"/>
  <c r="V2396"/>
  <c r="V2395"/>
  <c r="C2345"/>
  <c r="C2343"/>
  <c r="C2342"/>
  <c r="C2341"/>
  <c r="G2338"/>
  <c r="G2337"/>
  <c r="G2336"/>
  <c r="G2335"/>
  <c r="Y2334"/>
  <c r="J2334"/>
  <c r="V2333"/>
  <c r="V2332"/>
  <c r="C2282"/>
  <c r="C2280"/>
  <c r="C2279"/>
  <c r="C2278"/>
  <c r="G2275"/>
  <c r="G2274"/>
  <c r="G2273"/>
  <c r="G2272"/>
  <c r="Y2271"/>
  <c r="J2271"/>
  <c r="V2270"/>
  <c r="V2269"/>
  <c r="C2219"/>
  <c r="C2217"/>
  <c r="C2216"/>
  <c r="C2215"/>
  <c r="G2212"/>
  <c r="G2211"/>
  <c r="G2210"/>
  <c r="G2209"/>
  <c r="Y2208"/>
  <c r="J2208"/>
  <c r="V2207"/>
  <c r="V2206"/>
  <c r="C2156"/>
  <c r="C2154"/>
  <c r="C2153"/>
  <c r="C2152"/>
  <c r="G2149"/>
  <c r="G2148"/>
  <c r="G2147"/>
  <c r="G2146"/>
  <c r="Y2145"/>
  <c r="J2145"/>
  <c r="V2144"/>
  <c r="V2143"/>
  <c r="C2093"/>
  <c r="C2091"/>
  <c r="C2090"/>
  <c r="C2089"/>
  <c r="G2086"/>
  <c r="G2085"/>
  <c r="G2084"/>
  <c r="G2083"/>
  <c r="Y2082"/>
  <c r="J2082"/>
  <c r="V2081"/>
  <c r="V2080"/>
  <c r="C2030"/>
  <c r="C2028"/>
  <c r="C2027"/>
  <c r="C2026"/>
  <c r="G2023"/>
  <c r="G2022"/>
  <c r="G2021"/>
  <c r="G2020"/>
  <c r="Y2019"/>
  <c r="J2019"/>
  <c r="V2018"/>
  <c r="V2017"/>
  <c r="C1967"/>
  <c r="C1965"/>
  <c r="C1964"/>
  <c r="C1963"/>
  <c r="G1960"/>
  <c r="G1959"/>
  <c r="G1958"/>
  <c r="G1957"/>
  <c r="Y1956"/>
  <c r="J1956"/>
  <c r="V1955"/>
  <c r="V1954"/>
  <c r="C1904"/>
  <c r="C1902"/>
  <c r="C1901"/>
  <c r="C1900"/>
  <c r="G1897"/>
  <c r="G1896"/>
  <c r="G1895"/>
  <c r="G1894"/>
  <c r="Y1893"/>
  <c r="J1893"/>
  <c r="V1892"/>
  <c r="V1891"/>
  <c r="C1841"/>
  <c r="C1839"/>
  <c r="C1838"/>
  <c r="C1837"/>
  <c r="G1834"/>
  <c r="G1833"/>
  <c r="G1832"/>
  <c r="G1831"/>
  <c r="Y1830"/>
  <c r="J1830"/>
  <c r="V1829"/>
  <c r="V1828"/>
  <c r="C1778"/>
  <c r="C1776"/>
  <c r="C1775"/>
  <c r="C1774"/>
  <c r="G1771"/>
  <c r="G1770"/>
  <c r="G1769"/>
  <c r="G1768"/>
  <c r="Y1767"/>
  <c r="J1767"/>
  <c r="V1766"/>
  <c r="V1765"/>
  <c r="C1715"/>
  <c r="C1713"/>
  <c r="C1712"/>
  <c r="C1711"/>
  <c r="G1708"/>
  <c r="G1707"/>
  <c r="G1706"/>
  <c r="G1705"/>
  <c r="Y1704"/>
  <c r="J1704"/>
  <c r="V1703"/>
  <c r="V1702"/>
  <c r="C1652"/>
  <c r="C1650"/>
  <c r="C1649"/>
  <c r="C1648"/>
  <c r="G1645"/>
  <c r="G1644"/>
  <c r="G1643"/>
  <c r="G1642"/>
  <c r="Y1641"/>
  <c r="J1641"/>
  <c r="V1640"/>
  <c r="V1639"/>
  <c r="C1589"/>
  <c r="C1587"/>
  <c r="C1586"/>
  <c r="C1585"/>
  <c r="G1582"/>
  <c r="G1581"/>
  <c r="G1580"/>
  <c r="G1579"/>
  <c r="Y1578"/>
  <c r="J1578"/>
  <c r="V1577"/>
  <c r="V1576"/>
  <c r="C1526"/>
  <c r="C1524"/>
  <c r="C1523"/>
  <c r="C1522"/>
  <c r="G1519"/>
  <c r="G1518"/>
  <c r="G1517"/>
  <c r="G1516"/>
  <c r="Y1515"/>
  <c r="J1515"/>
  <c r="V1514"/>
  <c r="V1513"/>
  <c r="C1463"/>
  <c r="C1461"/>
  <c r="C1460"/>
  <c r="C1459"/>
  <c r="G1456"/>
  <c r="G1455"/>
  <c r="G1454"/>
  <c r="G1453"/>
  <c r="Y1452"/>
  <c r="J1452"/>
  <c r="V1451"/>
  <c r="V1450"/>
  <c r="C1400"/>
  <c r="C1398"/>
  <c r="C1397"/>
  <c r="C1396"/>
  <c r="G1393"/>
  <c r="G1392"/>
  <c r="G1391"/>
  <c r="G1390"/>
  <c r="Y1389"/>
  <c r="J1389"/>
  <c r="V1388"/>
  <c r="V1387"/>
  <c r="C1337"/>
  <c r="C1335"/>
  <c r="C1334"/>
  <c r="C1333"/>
  <c r="G1330"/>
  <c r="G1329"/>
  <c r="G1328"/>
  <c r="G1327"/>
  <c r="Y1326"/>
  <c r="J1326"/>
  <c r="V1325"/>
  <c r="V1324"/>
  <c r="C1274"/>
  <c r="C1272"/>
  <c r="C1271"/>
  <c r="C1270"/>
  <c r="G1267"/>
  <c r="G1266"/>
  <c r="G1265"/>
  <c r="G1264"/>
  <c r="Y1263"/>
  <c r="J1263"/>
  <c r="V1262"/>
  <c r="V1261"/>
  <c r="C1211"/>
  <c r="C1209"/>
  <c r="C1208"/>
  <c r="C1207"/>
  <c r="G1204"/>
  <c r="G1203"/>
  <c r="G1202"/>
  <c r="G1201"/>
  <c r="Y1200"/>
  <c r="J1200"/>
  <c r="V1199"/>
  <c r="V1198"/>
  <c r="C1148"/>
  <c r="C1146"/>
  <c r="C1145"/>
  <c r="C1144"/>
  <c r="G1141"/>
  <c r="G1140"/>
  <c r="G1139"/>
  <c r="G1138"/>
  <c r="Y1137"/>
  <c r="J1137"/>
  <c r="V1136"/>
  <c r="V1135"/>
  <c r="C1085"/>
  <c r="C1083"/>
  <c r="C1082"/>
  <c r="C1081"/>
  <c r="G1078"/>
  <c r="G1077"/>
  <c r="G1076"/>
  <c r="G1075"/>
  <c r="Y1074"/>
  <c r="J1074"/>
  <c r="V1073"/>
  <c r="V1072"/>
  <c r="C1022"/>
  <c r="C1020"/>
  <c r="C1019"/>
  <c r="C1018"/>
  <c r="G1015"/>
  <c r="G1014"/>
  <c r="G1013"/>
  <c r="G1012"/>
  <c r="Y1011"/>
  <c r="J1011"/>
  <c r="V1010"/>
  <c r="V1009"/>
  <c r="C959"/>
  <c r="C957"/>
  <c r="C956"/>
  <c r="C955"/>
  <c r="G952"/>
  <c r="G951"/>
  <c r="G950"/>
  <c r="G949"/>
  <c r="Y948"/>
  <c r="J948"/>
  <c r="V947"/>
  <c r="V946"/>
  <c r="C896"/>
  <c r="C894"/>
  <c r="C893"/>
  <c r="C892"/>
  <c r="G889"/>
  <c r="G888"/>
  <c r="G887"/>
  <c r="G886"/>
  <c r="Y885"/>
  <c r="J885"/>
  <c r="V884"/>
  <c r="V883"/>
  <c r="C833"/>
  <c r="C831"/>
  <c r="C830"/>
  <c r="C829"/>
  <c r="G826"/>
  <c r="G825"/>
  <c r="G824"/>
  <c r="G823"/>
  <c r="Y822"/>
  <c r="J822"/>
  <c r="V821"/>
  <c r="V820"/>
  <c r="C770"/>
  <c r="C768"/>
  <c r="C767"/>
  <c r="C766"/>
  <c r="G763"/>
  <c r="G762"/>
  <c r="G761"/>
  <c r="G760"/>
  <c r="Y759"/>
  <c r="J759"/>
  <c r="V758"/>
  <c r="V757"/>
  <c r="C707"/>
  <c r="C705"/>
  <c r="C704"/>
  <c r="C703"/>
  <c r="G700"/>
  <c r="G699"/>
  <c r="G698"/>
  <c r="G697"/>
  <c r="Y696"/>
  <c r="J696"/>
  <c r="V695"/>
  <c r="V694"/>
  <c r="C644"/>
  <c r="C642"/>
  <c r="C641"/>
  <c r="C640"/>
  <c r="G637"/>
  <c r="G636"/>
  <c r="G635"/>
  <c r="G634"/>
  <c r="Y633"/>
  <c r="J633"/>
  <c r="V632"/>
  <c r="V631"/>
  <c r="C581"/>
  <c r="C579"/>
  <c r="C578"/>
  <c r="C577"/>
  <c r="G574"/>
  <c r="G573"/>
  <c r="G572"/>
  <c r="G571"/>
  <c r="Y570"/>
  <c r="J570"/>
  <c r="V569"/>
  <c r="V568"/>
  <c r="C518"/>
  <c r="C516"/>
  <c r="C515"/>
  <c r="C514"/>
  <c r="G511"/>
  <c r="G510"/>
  <c r="G509"/>
  <c r="G508"/>
  <c r="Y507"/>
  <c r="J507"/>
  <c r="V506"/>
  <c r="V505"/>
  <c r="C455"/>
  <c r="C453"/>
  <c r="C452"/>
  <c r="C451"/>
  <c r="G448"/>
  <c r="G447"/>
  <c r="G446"/>
  <c r="G445"/>
  <c r="Y444"/>
  <c r="J444"/>
  <c r="V443"/>
  <c r="V442"/>
  <c r="C392"/>
  <c r="C390"/>
  <c r="C389"/>
  <c r="C388"/>
  <c r="G385"/>
  <c r="G384"/>
  <c r="G383"/>
  <c r="G382"/>
  <c r="Y381"/>
  <c r="J381"/>
  <c r="V380"/>
  <c r="V379"/>
  <c r="C329"/>
  <c r="C327"/>
  <c r="C326"/>
  <c r="C325"/>
  <c r="G322"/>
  <c r="G321"/>
  <c r="G320"/>
  <c r="G319"/>
  <c r="Y318"/>
  <c r="J318"/>
  <c r="V317"/>
  <c r="V316"/>
  <c r="C266"/>
  <c r="C264"/>
  <c r="C263"/>
  <c r="C262"/>
  <c r="G259"/>
  <c r="G258"/>
  <c r="G257"/>
  <c r="G256"/>
  <c r="Y255"/>
  <c r="J255"/>
  <c r="V254"/>
  <c r="V253"/>
  <c r="C203"/>
  <c r="C201"/>
  <c r="C200"/>
  <c r="C199"/>
  <c r="G196"/>
  <c r="G195"/>
  <c r="G194"/>
  <c r="G193"/>
  <c r="Y192"/>
  <c r="J192"/>
  <c r="V191"/>
  <c r="V190"/>
  <c r="C140"/>
  <c r="C138"/>
  <c r="C137"/>
  <c r="C136"/>
  <c r="G133"/>
  <c r="G132"/>
  <c r="G131"/>
  <c r="G130"/>
  <c r="Y129"/>
  <c r="J129"/>
  <c r="V128"/>
  <c r="V127"/>
  <c r="C77"/>
  <c r="C75"/>
  <c r="C74"/>
  <c r="C73"/>
  <c r="G70"/>
  <c r="G69"/>
  <c r="G68"/>
  <c r="G67"/>
  <c r="Y66"/>
  <c r="J66"/>
  <c r="V65"/>
  <c r="V64"/>
  <c r="C14"/>
  <c r="C12"/>
  <c r="C11"/>
  <c r="C10"/>
  <c r="G7"/>
  <c r="G6"/>
  <c r="G4"/>
  <c r="Y3"/>
  <c r="J3"/>
  <c r="V2"/>
  <c r="V1"/>
  <c r="D73"/>
  <c r="G54" i="58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54" i="46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54" i="33"/>
  <c r="H54" s="1"/>
  <c r="G55"/>
  <c r="G56"/>
  <c r="G57"/>
  <c r="G58"/>
  <c r="H58" s="1"/>
  <c r="G59"/>
  <c r="G60"/>
  <c r="G61"/>
  <c r="G62"/>
  <c r="K62" s="1"/>
  <c r="E3590" i="62" s="1"/>
  <c r="G63" i="33"/>
  <c r="G64"/>
  <c r="G65"/>
  <c r="G66"/>
  <c r="H66" s="1"/>
  <c r="I66" s="1"/>
  <c r="G67"/>
  <c r="G68"/>
  <c r="G69"/>
  <c r="G70"/>
  <c r="K70" s="1"/>
  <c r="E4094" i="62" s="1"/>
  <c r="G71" i="33"/>
  <c r="G72"/>
  <c r="G73"/>
  <c r="G74"/>
  <c r="K74" s="1"/>
  <c r="E4346" i="62" s="1"/>
  <c r="G75" i="33"/>
  <c r="G54" i="20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AP14" i="70"/>
  <c r="AP34"/>
  <c r="AP42"/>
  <c r="AP53"/>
  <c r="AP58"/>
  <c r="AP61"/>
  <c r="AP67"/>
  <c r="AP69"/>
  <c r="AP70"/>
  <c r="AP74"/>
  <c r="AF8" i="69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"/>
  <c r="AJ5"/>
  <c r="AF5"/>
  <c r="AA76"/>
  <c r="V76"/>
  <c r="Q76"/>
  <c r="L76"/>
  <c r="G76"/>
  <c r="B76"/>
  <c r="AA75"/>
  <c r="V75"/>
  <c r="Q75"/>
  <c r="L75"/>
  <c r="G75"/>
  <c r="B75"/>
  <c r="AA74"/>
  <c r="V74"/>
  <c r="Q74"/>
  <c r="L74"/>
  <c r="G74"/>
  <c r="B74"/>
  <c r="AA73"/>
  <c r="V73"/>
  <c r="Q73"/>
  <c r="L73"/>
  <c r="G73"/>
  <c r="B73"/>
  <c r="AA72"/>
  <c r="V72"/>
  <c r="Q72"/>
  <c r="L72"/>
  <c r="G72"/>
  <c r="B72"/>
  <c r="AA71"/>
  <c r="V71"/>
  <c r="Q71"/>
  <c r="L71"/>
  <c r="G71"/>
  <c r="B71"/>
  <c r="AA70"/>
  <c r="V70"/>
  <c r="Q70"/>
  <c r="L70"/>
  <c r="G70"/>
  <c r="B70"/>
  <c r="AA69"/>
  <c r="V69"/>
  <c r="Q69"/>
  <c r="L69"/>
  <c r="G69"/>
  <c r="B69"/>
  <c r="AA68"/>
  <c r="V68"/>
  <c r="Q68"/>
  <c r="L68"/>
  <c r="G68"/>
  <c r="B68"/>
  <c r="AA67"/>
  <c r="V67"/>
  <c r="Q67"/>
  <c r="L67"/>
  <c r="G67"/>
  <c r="B67"/>
  <c r="AA66"/>
  <c r="V66"/>
  <c r="Q66"/>
  <c r="L66"/>
  <c r="G66"/>
  <c r="B66"/>
  <c r="AA65"/>
  <c r="V65"/>
  <c r="Q65"/>
  <c r="L65"/>
  <c r="G65"/>
  <c r="B65"/>
  <c r="AA64"/>
  <c r="V64"/>
  <c r="Q64"/>
  <c r="L64"/>
  <c r="G64"/>
  <c r="B64"/>
  <c r="AA63"/>
  <c r="V63"/>
  <c r="Q63"/>
  <c r="L63"/>
  <c r="G63"/>
  <c r="B63"/>
  <c r="AA62"/>
  <c r="V62"/>
  <c r="Q62"/>
  <c r="L62"/>
  <c r="G62"/>
  <c r="B62"/>
  <c r="AA61"/>
  <c r="V61"/>
  <c r="Q61"/>
  <c r="L61"/>
  <c r="G61"/>
  <c r="B61"/>
  <c r="AA60"/>
  <c r="V60"/>
  <c r="Q60"/>
  <c r="L60"/>
  <c r="G60"/>
  <c r="B60"/>
  <c r="AA59"/>
  <c r="V59"/>
  <c r="Q59"/>
  <c r="L59"/>
  <c r="G59"/>
  <c r="B59"/>
  <c r="AA58"/>
  <c r="V58"/>
  <c r="Q58"/>
  <c r="L58"/>
  <c r="G58"/>
  <c r="B58"/>
  <c r="AA57"/>
  <c r="V57"/>
  <c r="Q57"/>
  <c r="L57"/>
  <c r="G57"/>
  <c r="B57"/>
  <c r="AA56"/>
  <c r="V56"/>
  <c r="Q56"/>
  <c r="L56"/>
  <c r="G56"/>
  <c r="B56"/>
  <c r="AA55"/>
  <c r="V55"/>
  <c r="Q55"/>
  <c r="L55"/>
  <c r="G55"/>
  <c r="B55"/>
  <c r="AA54"/>
  <c r="V54"/>
  <c r="Q54"/>
  <c r="L54"/>
  <c r="G54"/>
  <c r="B54"/>
  <c r="AA53"/>
  <c r="V53"/>
  <c r="Q53"/>
  <c r="L53"/>
  <c r="G53"/>
  <c r="B53"/>
  <c r="AA52"/>
  <c r="V52"/>
  <c r="Q52"/>
  <c r="L52"/>
  <c r="G52"/>
  <c r="B52"/>
  <c r="AA51"/>
  <c r="V51"/>
  <c r="Q51"/>
  <c r="L51"/>
  <c r="G51"/>
  <c r="B51"/>
  <c r="AA50"/>
  <c r="V50"/>
  <c r="Q50"/>
  <c r="L50"/>
  <c r="G50"/>
  <c r="B50"/>
  <c r="AA49"/>
  <c r="V49"/>
  <c r="Q49"/>
  <c r="L49"/>
  <c r="G49"/>
  <c r="B49"/>
  <c r="AA48"/>
  <c r="V48"/>
  <c r="Q48"/>
  <c r="L48"/>
  <c r="G48"/>
  <c r="B48"/>
  <c r="AA47"/>
  <c r="V47"/>
  <c r="Q47"/>
  <c r="L47"/>
  <c r="G47"/>
  <c r="B47"/>
  <c r="AA46"/>
  <c r="V46"/>
  <c r="Q46"/>
  <c r="L46"/>
  <c r="G46"/>
  <c r="B46"/>
  <c r="AA45"/>
  <c r="V45"/>
  <c r="Q45"/>
  <c r="L45"/>
  <c r="G45"/>
  <c r="B45"/>
  <c r="AA44"/>
  <c r="V44"/>
  <c r="Q44"/>
  <c r="L44"/>
  <c r="G44"/>
  <c r="B44"/>
  <c r="AA43"/>
  <c r="V43"/>
  <c r="Q43"/>
  <c r="L43"/>
  <c r="G43"/>
  <c r="B43"/>
  <c r="AA42"/>
  <c r="V42"/>
  <c r="Q42"/>
  <c r="L42"/>
  <c r="G42"/>
  <c r="B42"/>
  <c r="AA41"/>
  <c r="V41"/>
  <c r="Q41"/>
  <c r="L41"/>
  <c r="G41"/>
  <c r="B41"/>
  <c r="AA40"/>
  <c r="V40"/>
  <c r="Q40"/>
  <c r="L40"/>
  <c r="G40"/>
  <c r="B40"/>
  <c r="AA39"/>
  <c r="V39"/>
  <c r="Q39"/>
  <c r="L39"/>
  <c r="G39"/>
  <c r="B39"/>
  <c r="AA38"/>
  <c r="V38"/>
  <c r="Q38"/>
  <c r="L38"/>
  <c r="G38"/>
  <c r="B38"/>
  <c r="AA37"/>
  <c r="V37"/>
  <c r="Q37"/>
  <c r="L37"/>
  <c r="G37"/>
  <c r="B37"/>
  <c r="AA36"/>
  <c r="V36"/>
  <c r="Q36"/>
  <c r="L36"/>
  <c r="G36"/>
  <c r="B36"/>
  <c r="AA35"/>
  <c r="V35"/>
  <c r="Q35"/>
  <c r="L35"/>
  <c r="G35"/>
  <c r="B35"/>
  <c r="AA34"/>
  <c r="V34"/>
  <c r="Q34"/>
  <c r="L34"/>
  <c r="G34"/>
  <c r="B34"/>
  <c r="AA33"/>
  <c r="V33"/>
  <c r="Q33"/>
  <c r="L33"/>
  <c r="G33"/>
  <c r="B33"/>
  <c r="AA32"/>
  <c r="V32"/>
  <c r="Q32"/>
  <c r="L32"/>
  <c r="G32"/>
  <c r="B32"/>
  <c r="AA31"/>
  <c r="V31"/>
  <c r="Q31"/>
  <c r="L31"/>
  <c r="G31"/>
  <c r="B31"/>
  <c r="AA30"/>
  <c r="V30"/>
  <c r="Q30"/>
  <c r="L30"/>
  <c r="G30"/>
  <c r="B30"/>
  <c r="AA29"/>
  <c r="V29"/>
  <c r="Q29"/>
  <c r="L29"/>
  <c r="G29"/>
  <c r="B29"/>
  <c r="AA28"/>
  <c r="V28"/>
  <c r="Q28"/>
  <c r="L28"/>
  <c r="G28"/>
  <c r="B28"/>
  <c r="AA27"/>
  <c r="V27"/>
  <c r="Q27"/>
  <c r="L27"/>
  <c r="G27"/>
  <c r="B27"/>
  <c r="AA26"/>
  <c r="V26"/>
  <c r="Q26"/>
  <c r="L26"/>
  <c r="G26"/>
  <c r="B26"/>
  <c r="AA25"/>
  <c r="V25"/>
  <c r="Q25"/>
  <c r="L25"/>
  <c r="G25"/>
  <c r="B25"/>
  <c r="AA24"/>
  <c r="V24"/>
  <c r="Q24"/>
  <c r="L24"/>
  <c r="G24"/>
  <c r="B24"/>
  <c r="AA23"/>
  <c r="V23"/>
  <c r="Q23"/>
  <c r="L23"/>
  <c r="G23"/>
  <c r="B23"/>
  <c r="AA22"/>
  <c r="V22"/>
  <c r="Q22"/>
  <c r="L22"/>
  <c r="G22"/>
  <c r="B22"/>
  <c r="AA21"/>
  <c r="V21"/>
  <c r="Q21"/>
  <c r="L21"/>
  <c r="G21"/>
  <c r="B21"/>
  <c r="AA20"/>
  <c r="V20"/>
  <c r="Q20"/>
  <c r="L20"/>
  <c r="G20"/>
  <c r="B20"/>
  <c r="AA19"/>
  <c r="V19"/>
  <c r="Q19"/>
  <c r="L19"/>
  <c r="G19"/>
  <c r="B19"/>
  <c r="AA18"/>
  <c r="V18"/>
  <c r="Q18"/>
  <c r="L18"/>
  <c r="G18"/>
  <c r="B18"/>
  <c r="AA17"/>
  <c r="V17"/>
  <c r="Q17"/>
  <c r="L17"/>
  <c r="G17"/>
  <c r="B17"/>
  <c r="AA16"/>
  <c r="V16"/>
  <c r="Q16"/>
  <c r="L16"/>
  <c r="G16"/>
  <c r="B16"/>
  <c r="AA15"/>
  <c r="V15"/>
  <c r="Q15"/>
  <c r="L15"/>
  <c r="G15"/>
  <c r="B15"/>
  <c r="AA14"/>
  <c r="V14"/>
  <c r="Q14"/>
  <c r="L14"/>
  <c r="G14"/>
  <c r="B14"/>
  <c r="AA13"/>
  <c r="V13"/>
  <c r="Q13"/>
  <c r="L13"/>
  <c r="G13"/>
  <c r="B13"/>
  <c r="AA12"/>
  <c r="V12"/>
  <c r="Q12"/>
  <c r="L12"/>
  <c r="G12"/>
  <c r="B12"/>
  <c r="AA11"/>
  <c r="V11"/>
  <c r="Q11"/>
  <c r="L11"/>
  <c r="G11"/>
  <c r="B11"/>
  <c r="AA10"/>
  <c r="V10"/>
  <c r="Q10"/>
  <c r="L10"/>
  <c r="G10"/>
  <c r="B10"/>
  <c r="AA9"/>
  <c r="V9"/>
  <c r="Q9"/>
  <c r="L9"/>
  <c r="G9"/>
  <c r="B9"/>
  <c r="AA8"/>
  <c r="V8"/>
  <c r="Q8"/>
  <c r="L8"/>
  <c r="G8"/>
  <c r="B8"/>
  <c r="AA7"/>
  <c r="V7"/>
  <c r="Q7"/>
  <c r="L7"/>
  <c r="G7"/>
  <c r="B7"/>
  <c r="AE5"/>
  <c r="AA5"/>
  <c r="Z5"/>
  <c r="V5"/>
  <c r="U5"/>
  <c r="Q5"/>
  <c r="P5"/>
  <c r="L5"/>
  <c r="K5"/>
  <c r="G5"/>
  <c r="F5"/>
  <c r="B5"/>
  <c r="AR74"/>
  <c r="AR70"/>
  <c r="AR62"/>
  <c r="AR50"/>
  <c r="AR34"/>
  <c r="AR30"/>
  <c r="AR18"/>
  <c r="L8" i="68"/>
  <c r="Q8"/>
  <c r="V8"/>
  <c r="AA8"/>
  <c r="L9"/>
  <c r="Q9"/>
  <c r="V9"/>
  <c r="AA9"/>
  <c r="L10"/>
  <c r="Q10"/>
  <c r="V10"/>
  <c r="AA10"/>
  <c r="L11"/>
  <c r="Q11"/>
  <c r="V11"/>
  <c r="AA11"/>
  <c r="L12"/>
  <c r="Q12"/>
  <c r="V12"/>
  <c r="AA12"/>
  <c r="L13"/>
  <c r="Q13"/>
  <c r="V13"/>
  <c r="AA13"/>
  <c r="L14"/>
  <c r="Q14"/>
  <c r="V14"/>
  <c r="AA14"/>
  <c r="L15"/>
  <c r="Q15"/>
  <c r="V15"/>
  <c r="AA15"/>
  <c r="L16"/>
  <c r="Q16"/>
  <c r="V16"/>
  <c r="AA16"/>
  <c r="L17"/>
  <c r="Q17"/>
  <c r="V17"/>
  <c r="AA17"/>
  <c r="L18"/>
  <c r="Q18"/>
  <c r="V18"/>
  <c r="AA18"/>
  <c r="L19"/>
  <c r="Q19"/>
  <c r="V19"/>
  <c r="AA19"/>
  <c r="L20"/>
  <c r="Q20"/>
  <c r="V20"/>
  <c r="AA20"/>
  <c r="L21"/>
  <c r="Q21"/>
  <c r="V21"/>
  <c r="AA21"/>
  <c r="L22"/>
  <c r="Q22"/>
  <c r="V22"/>
  <c r="AA22"/>
  <c r="L23"/>
  <c r="Q23"/>
  <c r="V23"/>
  <c r="AA23"/>
  <c r="L24"/>
  <c r="Q24"/>
  <c r="V24"/>
  <c r="AA24"/>
  <c r="L25"/>
  <c r="Q25"/>
  <c r="V25"/>
  <c r="AA25"/>
  <c r="L26"/>
  <c r="Q26"/>
  <c r="V26"/>
  <c r="AA26"/>
  <c r="L27"/>
  <c r="Q27"/>
  <c r="V27"/>
  <c r="AA27"/>
  <c r="L28"/>
  <c r="Q28"/>
  <c r="V28"/>
  <c r="AA28"/>
  <c r="L29"/>
  <c r="Q29"/>
  <c r="V29"/>
  <c r="AA29"/>
  <c r="L30"/>
  <c r="Q30"/>
  <c r="V30"/>
  <c r="AA30"/>
  <c r="L31"/>
  <c r="Q31"/>
  <c r="V31"/>
  <c r="AA31"/>
  <c r="L32"/>
  <c r="Q32"/>
  <c r="V32"/>
  <c r="AA32"/>
  <c r="L33"/>
  <c r="Q33"/>
  <c r="V33"/>
  <c r="AA33"/>
  <c r="L34"/>
  <c r="Q34"/>
  <c r="V34"/>
  <c r="AA34"/>
  <c r="L35"/>
  <c r="Q35"/>
  <c r="V35"/>
  <c r="AA35"/>
  <c r="L36"/>
  <c r="Q36"/>
  <c r="V36"/>
  <c r="AA36"/>
  <c r="L37"/>
  <c r="Q37"/>
  <c r="V37"/>
  <c r="AA37"/>
  <c r="L38"/>
  <c r="Q38"/>
  <c r="V38"/>
  <c r="AA38"/>
  <c r="L39"/>
  <c r="Q39"/>
  <c r="V39"/>
  <c r="AA39"/>
  <c r="L40"/>
  <c r="Q40"/>
  <c r="V40"/>
  <c r="AA40"/>
  <c r="L41"/>
  <c r="Q41"/>
  <c r="V41"/>
  <c r="AA41"/>
  <c r="L42"/>
  <c r="Q42"/>
  <c r="V42"/>
  <c r="AA42"/>
  <c r="L43"/>
  <c r="Q43"/>
  <c r="V43"/>
  <c r="AA43"/>
  <c r="L44"/>
  <c r="Q44"/>
  <c r="V44"/>
  <c r="AA44"/>
  <c r="L45"/>
  <c r="Q45"/>
  <c r="V45"/>
  <c r="AA45"/>
  <c r="L46"/>
  <c r="Q46"/>
  <c r="V46"/>
  <c r="AA46"/>
  <c r="L47"/>
  <c r="Q47"/>
  <c r="V47"/>
  <c r="AA47"/>
  <c r="L48"/>
  <c r="Q48"/>
  <c r="V48"/>
  <c r="AA48"/>
  <c r="L49"/>
  <c r="Q49"/>
  <c r="V49"/>
  <c r="AA49"/>
  <c r="L50"/>
  <c r="Q50"/>
  <c r="V50"/>
  <c r="AA50"/>
  <c r="L51"/>
  <c r="Q51"/>
  <c r="V51"/>
  <c r="AA51"/>
  <c r="L52"/>
  <c r="Q52"/>
  <c r="V52"/>
  <c r="AA52"/>
  <c r="L53"/>
  <c r="Q53"/>
  <c r="V53"/>
  <c r="AA53"/>
  <c r="L54"/>
  <c r="Q54"/>
  <c r="V54"/>
  <c r="AA54"/>
  <c r="L55"/>
  <c r="Q55"/>
  <c r="V55"/>
  <c r="AA55"/>
  <c r="L56"/>
  <c r="Q56"/>
  <c r="V56"/>
  <c r="AA56"/>
  <c r="L57"/>
  <c r="Q57"/>
  <c r="V57"/>
  <c r="AA57"/>
  <c r="L58"/>
  <c r="Q58"/>
  <c r="V58"/>
  <c r="AA58"/>
  <c r="L59"/>
  <c r="Q59"/>
  <c r="V59"/>
  <c r="AA59"/>
  <c r="L60"/>
  <c r="Q60"/>
  <c r="V60"/>
  <c r="AA60"/>
  <c r="L61"/>
  <c r="Q61"/>
  <c r="V61"/>
  <c r="AA61"/>
  <c r="L62"/>
  <c r="Q62"/>
  <c r="V62"/>
  <c r="AA62"/>
  <c r="L63"/>
  <c r="Q63"/>
  <c r="V63"/>
  <c r="AA63"/>
  <c r="L64"/>
  <c r="Q64"/>
  <c r="V64"/>
  <c r="AA64"/>
  <c r="L65"/>
  <c r="Q65"/>
  <c r="V65"/>
  <c r="AA65"/>
  <c r="L66"/>
  <c r="Q66"/>
  <c r="V66"/>
  <c r="AA66"/>
  <c r="L67"/>
  <c r="Q67"/>
  <c r="V67"/>
  <c r="AA67"/>
  <c r="L68"/>
  <c r="Q68"/>
  <c r="V68"/>
  <c r="AA68"/>
  <c r="L69"/>
  <c r="Q69"/>
  <c r="V69"/>
  <c r="AA69"/>
  <c r="L70"/>
  <c r="Q70"/>
  <c r="V70"/>
  <c r="AA70"/>
  <c r="L71"/>
  <c r="Q71"/>
  <c r="V71"/>
  <c r="AA71"/>
  <c r="L72"/>
  <c r="Q72"/>
  <c r="V72"/>
  <c r="AA72"/>
  <c r="L73"/>
  <c r="Q73"/>
  <c r="V73"/>
  <c r="AA73"/>
  <c r="L74"/>
  <c r="Q74"/>
  <c r="V74"/>
  <c r="AA74"/>
  <c r="L75"/>
  <c r="Q75"/>
  <c r="V75"/>
  <c r="AA75"/>
  <c r="L76"/>
  <c r="Q76"/>
  <c r="V76"/>
  <c r="AA76"/>
  <c r="AA7"/>
  <c r="V7"/>
  <c r="Q7"/>
  <c r="AE5"/>
  <c r="AA5"/>
  <c r="Z5"/>
  <c r="V5"/>
  <c r="U5"/>
  <c r="Q5"/>
  <c r="L7"/>
  <c r="P5"/>
  <c r="L5"/>
  <c r="K5"/>
  <c r="G5"/>
  <c r="AJ60"/>
  <c r="AJ64"/>
  <c r="AJ68"/>
  <c r="AJ72"/>
  <c r="AJ76"/>
  <c r="AJ8"/>
  <c r="AJ10"/>
  <c r="AJ12"/>
  <c r="AJ14"/>
  <c r="AJ16"/>
  <c r="AJ18"/>
  <c r="AJ20"/>
  <c r="AJ22"/>
  <c r="AJ24"/>
  <c r="AJ26"/>
  <c r="AJ28"/>
  <c r="AJ30"/>
  <c r="AJ32"/>
  <c r="AJ34"/>
  <c r="AJ36"/>
  <c r="AJ38"/>
  <c r="AJ40"/>
  <c r="AJ42"/>
  <c r="AJ44"/>
  <c r="AJ46"/>
  <c r="AJ48"/>
  <c r="AJ50"/>
  <c r="AJ52"/>
  <c r="AJ54"/>
  <c r="AJ56"/>
  <c r="H4338" i="62"/>
  <c r="H4212"/>
  <c r="H4086"/>
  <c r="H3956"/>
  <c r="H3830"/>
  <c r="H3704"/>
  <c r="H3578"/>
  <c r="H3452"/>
  <c r="H3326"/>
  <c r="H3204"/>
  <c r="H3078"/>
  <c r="H2952"/>
  <c r="H2822"/>
  <c r="H2700"/>
  <c r="H2574"/>
  <c r="H2445"/>
  <c r="H2322"/>
  <c r="H2193"/>
  <c r="H2067"/>
  <c r="H1941"/>
  <c r="H1815"/>
  <c r="H1689"/>
  <c r="H1566"/>
  <c r="H1437"/>
  <c r="H1314"/>
  <c r="H1185"/>
  <c r="H1062"/>
  <c r="H933"/>
  <c r="H810"/>
  <c r="H684"/>
  <c r="H558"/>
  <c r="H429"/>
  <c r="H306"/>
  <c r="E4335"/>
  <c r="E4209"/>
  <c r="E3834"/>
  <c r="E3708"/>
  <c r="E3330"/>
  <c r="E3201"/>
  <c r="E3075"/>
  <c r="E2949"/>
  <c r="E2826"/>
  <c r="E2697"/>
  <c r="E2448"/>
  <c r="E2321"/>
  <c r="E2196"/>
  <c r="E1818"/>
  <c r="E1692"/>
  <c r="E1313"/>
  <c r="E1188"/>
  <c r="E1061"/>
  <c r="E936"/>
  <c r="E305"/>
  <c r="D4338"/>
  <c r="D4212"/>
  <c r="D4086"/>
  <c r="D3959"/>
  <c r="D3833"/>
  <c r="D3707"/>
  <c r="D3581"/>
  <c r="D3455"/>
  <c r="D3329"/>
  <c r="D3078"/>
  <c r="D2952"/>
  <c r="D2825"/>
  <c r="D2700"/>
  <c r="D2574"/>
  <c r="R1503"/>
  <c r="R1374"/>
  <c r="R1251"/>
  <c r="R1122"/>
  <c r="R999"/>
  <c r="R872"/>
  <c r="R744"/>
  <c r="R618"/>
  <c r="R492"/>
  <c r="R366"/>
  <c r="R240"/>
  <c r="O4148"/>
  <c r="O4023"/>
  <c r="O3897"/>
  <c r="O3770"/>
  <c r="O3641"/>
  <c r="O3519"/>
  <c r="O3393"/>
  <c r="O3267"/>
  <c r="C4400"/>
  <c r="C4271"/>
  <c r="C4149"/>
  <c r="C4023"/>
  <c r="C3897"/>
  <c r="C3771"/>
  <c r="C3645"/>
  <c r="C3519"/>
  <c r="C3267"/>
  <c r="C3141"/>
  <c r="C3015"/>
  <c r="C2889"/>
  <c r="C2760"/>
  <c r="C2507"/>
  <c r="C2258"/>
  <c r="C2006"/>
  <c r="C1754"/>
  <c r="C1502"/>
  <c r="C1250"/>
  <c r="C998"/>
  <c r="C747"/>
  <c r="C495"/>
  <c r="C243"/>
  <c r="M4073"/>
  <c r="M3565"/>
  <c r="M3061"/>
  <c r="M2686"/>
  <c r="M1046"/>
  <c r="H3944"/>
  <c r="H3191"/>
  <c r="H3065"/>
  <c r="H2687"/>
  <c r="H1426"/>
  <c r="H671"/>
  <c r="N3996"/>
  <c r="N4248"/>
  <c r="E2371"/>
  <c r="E2749"/>
  <c r="E3758"/>
  <c r="E4010"/>
  <c r="E4135"/>
  <c r="L3001"/>
  <c r="L3128"/>
  <c r="L3253"/>
  <c r="L3380"/>
  <c r="L3506"/>
  <c r="L3632"/>
  <c r="L3758"/>
  <c r="L3884"/>
  <c r="L4010"/>
  <c r="L4136"/>
  <c r="L4262"/>
  <c r="L4388"/>
  <c r="R3632"/>
  <c r="R3758"/>
  <c r="R3884"/>
  <c r="R4010"/>
  <c r="R4135"/>
  <c r="F2633"/>
  <c r="F2888"/>
  <c r="F3012"/>
  <c r="F3140"/>
  <c r="F3770"/>
  <c r="F4019"/>
  <c r="F4272"/>
  <c r="G2510"/>
  <c r="G3518"/>
  <c r="G4400"/>
  <c r="L3645"/>
  <c r="L3770"/>
  <c r="L4022"/>
  <c r="L4149"/>
  <c r="L4275"/>
  <c r="L4401"/>
  <c r="M3140"/>
  <c r="O2511"/>
  <c r="O3264"/>
  <c r="O3389"/>
  <c r="O3518"/>
  <c r="O3645"/>
  <c r="O3768"/>
  <c r="O3893"/>
  <c r="O4022"/>
  <c r="O4149"/>
  <c r="P3645"/>
  <c r="P4149"/>
  <c r="R3263"/>
  <c r="R3393"/>
  <c r="R3519"/>
  <c r="R3641"/>
  <c r="R3767"/>
  <c r="R3897"/>
  <c r="R4023"/>
  <c r="R4145"/>
  <c r="R4275"/>
  <c r="R4401"/>
  <c r="E25"/>
  <c r="G76" i="68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M4172" i="62"/>
  <c r="M3920"/>
  <c r="M3668"/>
  <c r="M3416"/>
  <c r="M2912"/>
  <c r="M2786"/>
  <c r="M2660"/>
  <c r="M2534"/>
  <c r="M2408"/>
  <c r="M2282"/>
  <c r="M1652"/>
  <c r="M1526"/>
  <c r="M1400"/>
  <c r="M1274"/>
  <c r="M1148"/>
  <c r="M1022"/>
  <c r="M896"/>
  <c r="Q3101"/>
  <c r="Q3227"/>
  <c r="Q3353"/>
  <c r="Q3479"/>
  <c r="Q3605"/>
  <c r="Q3731"/>
  <c r="Q3857"/>
  <c r="Q3983"/>
  <c r="Q4109"/>
  <c r="Q4235"/>
  <c r="Q4361"/>
  <c r="D3038"/>
  <c r="D3164"/>
  <c r="D4298"/>
  <c r="D14"/>
  <c r="Q4401"/>
  <c r="P4401"/>
  <c r="N4401"/>
  <c r="M4401"/>
  <c r="H4401"/>
  <c r="G4401"/>
  <c r="E4401"/>
  <c r="D4401"/>
  <c r="C4401"/>
  <c r="Q4400"/>
  <c r="P4400"/>
  <c r="N4400"/>
  <c r="H4400"/>
  <c r="D4400"/>
  <c r="R4398"/>
  <c r="Q4398"/>
  <c r="N4398"/>
  <c r="M4398"/>
  <c r="L4398"/>
  <c r="H4398"/>
  <c r="G4398"/>
  <c r="F4398"/>
  <c r="E4398"/>
  <c r="D4398"/>
  <c r="C4398"/>
  <c r="Q4397"/>
  <c r="O4397"/>
  <c r="N4397"/>
  <c r="L4397"/>
  <c r="H4397"/>
  <c r="G4397"/>
  <c r="F4397"/>
  <c r="D4397"/>
  <c r="C4397"/>
  <c r="Q4388"/>
  <c r="P4388"/>
  <c r="O4388"/>
  <c r="N4388"/>
  <c r="M4388"/>
  <c r="F4388"/>
  <c r="C4388"/>
  <c r="Q4387"/>
  <c r="P4387"/>
  <c r="O4387"/>
  <c r="N4387"/>
  <c r="M4387"/>
  <c r="F4387"/>
  <c r="C4387"/>
  <c r="Q4385"/>
  <c r="P4385"/>
  <c r="O4385"/>
  <c r="N4385"/>
  <c r="M4385"/>
  <c r="L4385"/>
  <c r="F4385"/>
  <c r="C4385"/>
  <c r="Q4384"/>
  <c r="P4384"/>
  <c r="O4384"/>
  <c r="N4384"/>
  <c r="M4384"/>
  <c r="L4384"/>
  <c r="H4384"/>
  <c r="F4384"/>
  <c r="C4384"/>
  <c r="R4375"/>
  <c r="P4375"/>
  <c r="O4375"/>
  <c r="N4375"/>
  <c r="M4375"/>
  <c r="H4375"/>
  <c r="E4375"/>
  <c r="P4374"/>
  <c r="O4374"/>
  <c r="N4374"/>
  <c r="M4374"/>
  <c r="H4374"/>
  <c r="E4374"/>
  <c r="P4372"/>
  <c r="O4372"/>
  <c r="N4372"/>
  <c r="M4372"/>
  <c r="H4372"/>
  <c r="E4372"/>
  <c r="R4371"/>
  <c r="P4371"/>
  <c r="O4371"/>
  <c r="N4371"/>
  <c r="M4371"/>
  <c r="H4371"/>
  <c r="E4371"/>
  <c r="R4361"/>
  <c r="P4361"/>
  <c r="O4361"/>
  <c r="N4361"/>
  <c r="M4361"/>
  <c r="L4361"/>
  <c r="H4361"/>
  <c r="G4361"/>
  <c r="F4361"/>
  <c r="D4361"/>
  <c r="R4338"/>
  <c r="Q4338"/>
  <c r="P4338"/>
  <c r="O4338"/>
  <c r="N4338"/>
  <c r="M4338"/>
  <c r="L4338"/>
  <c r="G4338"/>
  <c r="F4338"/>
  <c r="E4338"/>
  <c r="C4338"/>
  <c r="R4337"/>
  <c r="Q4337"/>
  <c r="P4337"/>
  <c r="O4337"/>
  <c r="N4337"/>
  <c r="M4337"/>
  <c r="L4337"/>
  <c r="F4337"/>
  <c r="E4337"/>
  <c r="D4337"/>
  <c r="C4337"/>
  <c r="R4335"/>
  <c r="Q4335"/>
  <c r="P4335"/>
  <c r="O4335"/>
  <c r="N4335"/>
  <c r="M4335"/>
  <c r="L4335"/>
  <c r="H4335"/>
  <c r="G4335"/>
  <c r="F4335"/>
  <c r="C4335"/>
  <c r="R4334"/>
  <c r="Q4334"/>
  <c r="P4334"/>
  <c r="O4334"/>
  <c r="N4334"/>
  <c r="M4334"/>
  <c r="L4334"/>
  <c r="F4334"/>
  <c r="D4334"/>
  <c r="C4334"/>
  <c r="R4325"/>
  <c r="P4325"/>
  <c r="O4325"/>
  <c r="N4325"/>
  <c r="L4325"/>
  <c r="G4325"/>
  <c r="F4325"/>
  <c r="E4325"/>
  <c r="C4325"/>
  <c r="R4324"/>
  <c r="Q4324"/>
  <c r="P4324"/>
  <c r="O4324"/>
  <c r="N4324"/>
  <c r="F4324"/>
  <c r="E4324"/>
  <c r="C4324"/>
  <c r="R4322"/>
  <c r="P4322"/>
  <c r="O4322"/>
  <c r="N4322"/>
  <c r="F4322"/>
  <c r="E4322"/>
  <c r="C4322"/>
  <c r="R4321"/>
  <c r="Q4321"/>
  <c r="P4321"/>
  <c r="O4321"/>
  <c r="N4321"/>
  <c r="L4321"/>
  <c r="H4321"/>
  <c r="F4321"/>
  <c r="E4321"/>
  <c r="C4321"/>
  <c r="R4312"/>
  <c r="P4312"/>
  <c r="O4312"/>
  <c r="N4312"/>
  <c r="M4312"/>
  <c r="R4311"/>
  <c r="P4311"/>
  <c r="O4311"/>
  <c r="N4311"/>
  <c r="M4311"/>
  <c r="H4311"/>
  <c r="E4311"/>
  <c r="R4309"/>
  <c r="P4309"/>
  <c r="O4309"/>
  <c r="N4309"/>
  <c r="M4309"/>
  <c r="H4309"/>
  <c r="E4309"/>
  <c r="P4308"/>
  <c r="O4308"/>
  <c r="N4308"/>
  <c r="M4308"/>
  <c r="R4298"/>
  <c r="Q4298"/>
  <c r="P4298"/>
  <c r="O4298"/>
  <c r="N4298"/>
  <c r="M4298"/>
  <c r="L4298"/>
  <c r="H4298"/>
  <c r="G4298"/>
  <c r="F4298"/>
  <c r="Q4275"/>
  <c r="N4275"/>
  <c r="H4275"/>
  <c r="G4275"/>
  <c r="F4275"/>
  <c r="E4275"/>
  <c r="D4275"/>
  <c r="C4275"/>
  <c r="Q4274"/>
  <c r="O4274"/>
  <c r="N4274"/>
  <c r="M4274"/>
  <c r="L4274"/>
  <c r="H4274"/>
  <c r="F4274"/>
  <c r="D4274"/>
  <c r="C4274"/>
  <c r="R4272"/>
  <c r="Q4272"/>
  <c r="P4272"/>
  <c r="N4272"/>
  <c r="M4272"/>
  <c r="L4272"/>
  <c r="H4272"/>
  <c r="E4272"/>
  <c r="D4272"/>
  <c r="C4272"/>
  <c r="Q4271"/>
  <c r="P4271"/>
  <c r="N4271"/>
  <c r="L4271"/>
  <c r="H4271"/>
  <c r="F4271"/>
  <c r="D4271"/>
  <c r="Q4262"/>
  <c r="P4262"/>
  <c r="O4262"/>
  <c r="N4262"/>
  <c r="M4262"/>
  <c r="C4262"/>
  <c r="Q4261"/>
  <c r="P4261"/>
  <c r="O4261"/>
  <c r="N4261"/>
  <c r="M4261"/>
  <c r="C4261"/>
  <c r="R4259"/>
  <c r="Q4259"/>
  <c r="P4259"/>
  <c r="O4259"/>
  <c r="N4259"/>
  <c r="M4259"/>
  <c r="L4259"/>
  <c r="C4259"/>
  <c r="Q4258"/>
  <c r="P4258"/>
  <c r="O4258"/>
  <c r="N4258"/>
  <c r="M4258"/>
  <c r="L4258"/>
  <c r="F4258"/>
  <c r="E4258"/>
  <c r="C4258"/>
  <c r="P4249"/>
  <c r="O4249"/>
  <c r="N4249"/>
  <c r="M4249"/>
  <c r="H4249"/>
  <c r="P4248"/>
  <c r="O4248"/>
  <c r="M4248"/>
  <c r="H4248"/>
  <c r="P4246"/>
  <c r="O4246"/>
  <c r="N4246"/>
  <c r="M4246"/>
  <c r="E4246"/>
  <c r="P4245"/>
  <c r="O4245"/>
  <c r="M4245"/>
  <c r="R4235"/>
  <c r="P4235"/>
  <c r="O4235"/>
  <c r="N4235"/>
  <c r="M4235"/>
  <c r="L4235"/>
  <c r="H4235"/>
  <c r="G4235"/>
  <c r="F4235"/>
  <c r="D4235"/>
  <c r="R4212"/>
  <c r="Q4212"/>
  <c r="P4212"/>
  <c r="O4212"/>
  <c r="N4212"/>
  <c r="M4212"/>
  <c r="L4212"/>
  <c r="G4212"/>
  <c r="F4212"/>
  <c r="C4212"/>
  <c r="R4211"/>
  <c r="Q4211"/>
  <c r="P4211"/>
  <c r="O4211"/>
  <c r="N4211"/>
  <c r="M4211"/>
  <c r="L4211"/>
  <c r="F4211"/>
  <c r="D4211"/>
  <c r="C4211"/>
  <c r="R4209"/>
  <c r="Q4209"/>
  <c r="P4209"/>
  <c r="O4209"/>
  <c r="N4209"/>
  <c r="M4209"/>
  <c r="L4209"/>
  <c r="H4209"/>
  <c r="F4209"/>
  <c r="C4209"/>
  <c r="R4208"/>
  <c r="Q4208"/>
  <c r="P4208"/>
  <c r="O4208"/>
  <c r="N4208"/>
  <c r="M4208"/>
  <c r="L4208"/>
  <c r="G4208"/>
  <c r="F4208"/>
  <c r="D4208"/>
  <c r="C4208"/>
  <c r="R4199"/>
  <c r="P4199"/>
  <c r="O4199"/>
  <c r="N4199"/>
  <c r="L4199"/>
  <c r="G4199"/>
  <c r="F4199"/>
  <c r="E4199"/>
  <c r="C4199"/>
  <c r="R4198"/>
  <c r="Q4198"/>
  <c r="P4198"/>
  <c r="O4198"/>
  <c r="N4198"/>
  <c r="M4198"/>
  <c r="L4198"/>
  <c r="H4198"/>
  <c r="G4198"/>
  <c r="F4198"/>
  <c r="E4198"/>
  <c r="C4198"/>
  <c r="R4196"/>
  <c r="P4196"/>
  <c r="O4196"/>
  <c r="N4196"/>
  <c r="F4196"/>
  <c r="E4196"/>
  <c r="C4196"/>
  <c r="R4195"/>
  <c r="Q4195"/>
  <c r="P4195"/>
  <c r="O4195"/>
  <c r="N4195"/>
  <c r="L4195"/>
  <c r="G4195"/>
  <c r="F4195"/>
  <c r="E4195"/>
  <c r="C4195"/>
  <c r="P4186"/>
  <c r="O4186"/>
  <c r="N4186"/>
  <c r="M4186"/>
  <c r="H4186"/>
  <c r="R4185"/>
  <c r="P4185"/>
  <c r="O4185"/>
  <c r="N4185"/>
  <c r="M4185"/>
  <c r="H4185"/>
  <c r="P4183"/>
  <c r="O4183"/>
  <c r="N4183"/>
  <c r="M4183"/>
  <c r="L4183"/>
  <c r="H4183"/>
  <c r="R4182"/>
  <c r="P4182"/>
  <c r="O4182"/>
  <c r="N4182"/>
  <c r="M4182"/>
  <c r="H4182"/>
  <c r="R4172"/>
  <c r="Q4172"/>
  <c r="P4172"/>
  <c r="O4172"/>
  <c r="N4172"/>
  <c r="L4172"/>
  <c r="H4172"/>
  <c r="G4172"/>
  <c r="F4172"/>
  <c r="D4172"/>
  <c r="Q4149"/>
  <c r="N4149"/>
  <c r="M4149"/>
  <c r="H4149"/>
  <c r="E4149"/>
  <c r="D4149"/>
  <c r="R4148"/>
  <c r="Q4148"/>
  <c r="P4148"/>
  <c r="N4148"/>
  <c r="H4148"/>
  <c r="G4148"/>
  <c r="F4148"/>
  <c r="E4148"/>
  <c r="D4148"/>
  <c r="C4148"/>
  <c r="Q4146"/>
  <c r="P4146"/>
  <c r="N4146"/>
  <c r="L4146"/>
  <c r="H4146"/>
  <c r="F4146"/>
  <c r="E4146"/>
  <c r="D4146"/>
  <c r="C4146"/>
  <c r="Q4145"/>
  <c r="P4145"/>
  <c r="N4145"/>
  <c r="H4145"/>
  <c r="E4145"/>
  <c r="D4145"/>
  <c r="C4145"/>
  <c r="R4136"/>
  <c r="Q4136"/>
  <c r="P4136"/>
  <c r="O4136"/>
  <c r="N4136"/>
  <c r="F4136"/>
  <c r="E4136"/>
  <c r="C4136"/>
  <c r="Q4135"/>
  <c r="P4135"/>
  <c r="O4135"/>
  <c r="N4135"/>
  <c r="F4135"/>
  <c r="C4135"/>
  <c r="Q4133"/>
  <c r="P4133"/>
  <c r="O4133"/>
  <c r="N4133"/>
  <c r="L4133"/>
  <c r="H4133"/>
  <c r="F4133"/>
  <c r="C4133"/>
  <c r="Q4132"/>
  <c r="P4132"/>
  <c r="O4132"/>
  <c r="N4132"/>
  <c r="L4132"/>
  <c r="F4132"/>
  <c r="C4132"/>
  <c r="R4123"/>
  <c r="O4123"/>
  <c r="N4123"/>
  <c r="M4123"/>
  <c r="H4123"/>
  <c r="E4123"/>
  <c r="P4122"/>
  <c r="O4122"/>
  <c r="N4122"/>
  <c r="M4122"/>
  <c r="L4122"/>
  <c r="H4122"/>
  <c r="E4122"/>
  <c r="P4120"/>
  <c r="O4120"/>
  <c r="N4120"/>
  <c r="M4120"/>
  <c r="L4120"/>
  <c r="H4120"/>
  <c r="E4120"/>
  <c r="P4119"/>
  <c r="O4119"/>
  <c r="N4119"/>
  <c r="M4119"/>
  <c r="L4119"/>
  <c r="H4119"/>
  <c r="E4119"/>
  <c r="R4109"/>
  <c r="P4109"/>
  <c r="O4109"/>
  <c r="N4109"/>
  <c r="M4109"/>
  <c r="L4109"/>
  <c r="H4109"/>
  <c r="G4109"/>
  <c r="F4109"/>
  <c r="D4109"/>
  <c r="R4086"/>
  <c r="Q4086"/>
  <c r="P4086"/>
  <c r="O4086"/>
  <c r="N4086"/>
  <c r="M4086"/>
  <c r="L4086"/>
  <c r="F4086"/>
  <c r="C4086"/>
  <c r="R4085"/>
  <c r="Q4085"/>
  <c r="P4085"/>
  <c r="O4085"/>
  <c r="N4085"/>
  <c r="M4085"/>
  <c r="L4085"/>
  <c r="G4085"/>
  <c r="F4085"/>
  <c r="D4085"/>
  <c r="C4085"/>
  <c r="R4083"/>
  <c r="Q4083"/>
  <c r="P4083"/>
  <c r="O4083"/>
  <c r="N4083"/>
  <c r="M4083"/>
  <c r="L4083"/>
  <c r="H4083"/>
  <c r="G4083"/>
  <c r="F4083"/>
  <c r="C4083"/>
  <c r="R4082"/>
  <c r="Q4082"/>
  <c r="P4082"/>
  <c r="O4082"/>
  <c r="N4082"/>
  <c r="M4082"/>
  <c r="L4082"/>
  <c r="F4082"/>
  <c r="D4082"/>
  <c r="C4082"/>
  <c r="R4073"/>
  <c r="P4073"/>
  <c r="O4073"/>
  <c r="N4073"/>
  <c r="G4073"/>
  <c r="E4073"/>
  <c r="C4073"/>
  <c r="Q4072"/>
  <c r="P4072"/>
  <c r="O4072"/>
  <c r="N4072"/>
  <c r="L4072"/>
  <c r="E4072"/>
  <c r="C4072"/>
  <c r="P4070"/>
  <c r="O4070"/>
  <c r="N4070"/>
  <c r="L4070"/>
  <c r="E4070"/>
  <c r="C4070"/>
  <c r="Q4069"/>
  <c r="P4069"/>
  <c r="O4069"/>
  <c r="N4069"/>
  <c r="L4069"/>
  <c r="G4069"/>
  <c r="E4069"/>
  <c r="C4069"/>
  <c r="R4060"/>
  <c r="P4060"/>
  <c r="O4060"/>
  <c r="N4060"/>
  <c r="M4060"/>
  <c r="H4060"/>
  <c r="E4060"/>
  <c r="R4059"/>
  <c r="P4059"/>
  <c r="O4059"/>
  <c r="N4059"/>
  <c r="M4059"/>
  <c r="L4059"/>
  <c r="H4059"/>
  <c r="E4059"/>
  <c r="R4057"/>
  <c r="P4057"/>
  <c r="O4057"/>
  <c r="N4057"/>
  <c r="M4057"/>
  <c r="L4057"/>
  <c r="H4057"/>
  <c r="E4057"/>
  <c r="R4056"/>
  <c r="P4056"/>
  <c r="O4056"/>
  <c r="N4056"/>
  <c r="M4056"/>
  <c r="L4056"/>
  <c r="H4056"/>
  <c r="E4056"/>
  <c r="R4046"/>
  <c r="Q4046"/>
  <c r="P4046"/>
  <c r="O4046"/>
  <c r="N4046"/>
  <c r="M4046"/>
  <c r="L4046"/>
  <c r="H4046"/>
  <c r="G4046"/>
  <c r="F4046"/>
  <c r="D4046"/>
  <c r="Q4023"/>
  <c r="N4023"/>
  <c r="L4023"/>
  <c r="H4023"/>
  <c r="G4023"/>
  <c r="F4023"/>
  <c r="E4023"/>
  <c r="D4023"/>
  <c r="Q4022"/>
  <c r="N4022"/>
  <c r="H4022"/>
  <c r="G4022"/>
  <c r="F4022"/>
  <c r="E4022"/>
  <c r="D4022"/>
  <c r="R4020"/>
  <c r="Q4020"/>
  <c r="P4020"/>
  <c r="N4020"/>
  <c r="M4020"/>
  <c r="L4020"/>
  <c r="H4020"/>
  <c r="F4020"/>
  <c r="E4020"/>
  <c r="D4020"/>
  <c r="Q4019"/>
  <c r="P4019"/>
  <c r="N4019"/>
  <c r="M4019"/>
  <c r="L4019"/>
  <c r="H4019"/>
  <c r="E4019"/>
  <c r="D4019"/>
  <c r="Q4010"/>
  <c r="P4010"/>
  <c r="O4010"/>
  <c r="N4010"/>
  <c r="F4010"/>
  <c r="D4010"/>
  <c r="R4009"/>
  <c r="Q4009"/>
  <c r="P4009"/>
  <c r="O4009"/>
  <c r="N4009"/>
  <c r="L4009"/>
  <c r="F4009"/>
  <c r="Q4007"/>
  <c r="P4007"/>
  <c r="O4007"/>
  <c r="N4007"/>
  <c r="L4007"/>
  <c r="F4007"/>
  <c r="C4007"/>
  <c r="Q4006"/>
  <c r="P4006"/>
  <c r="O4006"/>
  <c r="N4006"/>
  <c r="F4006"/>
  <c r="D4006"/>
  <c r="P3997"/>
  <c r="O3997"/>
  <c r="N3997"/>
  <c r="P3996"/>
  <c r="O3996"/>
  <c r="M3996"/>
  <c r="H3996"/>
  <c r="P3994"/>
  <c r="O3994"/>
  <c r="N3994"/>
  <c r="H3994"/>
  <c r="P3993"/>
  <c r="O3993"/>
  <c r="H3993"/>
  <c r="E3993"/>
  <c r="R3983"/>
  <c r="P3983"/>
  <c r="O3983"/>
  <c r="N3983"/>
  <c r="M3983"/>
  <c r="L3983"/>
  <c r="H3983"/>
  <c r="G3983"/>
  <c r="F3983"/>
  <c r="D3983"/>
  <c r="R3960"/>
  <c r="Q3960"/>
  <c r="P3960"/>
  <c r="O3960"/>
  <c r="N3960"/>
  <c r="M3960"/>
  <c r="L3960"/>
  <c r="H3960"/>
  <c r="F3960"/>
  <c r="D3960"/>
  <c r="C3960"/>
  <c r="R3959"/>
  <c r="Q3959"/>
  <c r="P3959"/>
  <c r="O3959"/>
  <c r="N3959"/>
  <c r="M3959"/>
  <c r="L3959"/>
  <c r="H3959"/>
  <c r="F3959"/>
  <c r="C3959"/>
  <c r="R3957"/>
  <c r="Q3957"/>
  <c r="P3957"/>
  <c r="O3957"/>
  <c r="N3957"/>
  <c r="M3957"/>
  <c r="L3957"/>
  <c r="H3957"/>
  <c r="F3957"/>
  <c r="D3957"/>
  <c r="C3957"/>
  <c r="R3956"/>
  <c r="Q3956"/>
  <c r="P3956"/>
  <c r="O3956"/>
  <c r="N3956"/>
  <c r="M3956"/>
  <c r="L3956"/>
  <c r="F3956"/>
  <c r="C3956"/>
  <c r="R3947"/>
  <c r="Q3947"/>
  <c r="P3947"/>
  <c r="O3947"/>
  <c r="N3947"/>
  <c r="L3947"/>
  <c r="H3947"/>
  <c r="G3947"/>
  <c r="F3947"/>
  <c r="E3947"/>
  <c r="D3947"/>
  <c r="C3947"/>
  <c r="R3946"/>
  <c r="P3946"/>
  <c r="O3946"/>
  <c r="N3946"/>
  <c r="G3946"/>
  <c r="E3946"/>
  <c r="R3944"/>
  <c r="Q3944"/>
  <c r="P3944"/>
  <c r="O3944"/>
  <c r="N3944"/>
  <c r="L3944"/>
  <c r="G3944"/>
  <c r="E3944"/>
  <c r="R3943"/>
  <c r="P3943"/>
  <c r="O3943"/>
  <c r="N3943"/>
  <c r="G3943"/>
  <c r="E3943"/>
  <c r="P3934"/>
  <c r="O3934"/>
  <c r="N3934"/>
  <c r="M3934"/>
  <c r="H3934"/>
  <c r="R3933"/>
  <c r="P3933"/>
  <c r="O3933"/>
  <c r="N3933"/>
  <c r="M3933"/>
  <c r="H3933"/>
  <c r="E3933"/>
  <c r="P3931"/>
  <c r="O3931"/>
  <c r="N3931"/>
  <c r="M3931"/>
  <c r="H3931"/>
  <c r="R3930"/>
  <c r="P3930"/>
  <c r="O3930"/>
  <c r="N3930"/>
  <c r="M3930"/>
  <c r="H3930"/>
  <c r="R3920"/>
  <c r="Q3920"/>
  <c r="P3920"/>
  <c r="O3920"/>
  <c r="N3920"/>
  <c r="L3920"/>
  <c r="H3920"/>
  <c r="G3920"/>
  <c r="F3920"/>
  <c r="D3920"/>
  <c r="Q3897"/>
  <c r="P3897"/>
  <c r="N3897"/>
  <c r="M3897"/>
  <c r="L3897"/>
  <c r="H3897"/>
  <c r="F3897"/>
  <c r="D3897"/>
  <c r="Q3896"/>
  <c r="P3896"/>
  <c r="N3896"/>
  <c r="M3896"/>
  <c r="L3896"/>
  <c r="H3896"/>
  <c r="D3896"/>
  <c r="R3894"/>
  <c r="Q3894"/>
  <c r="O3894"/>
  <c r="N3894"/>
  <c r="M3894"/>
  <c r="L3894"/>
  <c r="H3894"/>
  <c r="F3894"/>
  <c r="E3894"/>
  <c r="D3894"/>
  <c r="C3894"/>
  <c r="Q3893"/>
  <c r="N3893"/>
  <c r="M3893"/>
  <c r="L3893"/>
  <c r="H3893"/>
  <c r="E3893"/>
  <c r="D3893"/>
  <c r="C3893"/>
  <c r="Q3884"/>
  <c r="P3884"/>
  <c r="O3884"/>
  <c r="N3884"/>
  <c r="H3884"/>
  <c r="G3884"/>
  <c r="F3884"/>
  <c r="E3884"/>
  <c r="D3884"/>
  <c r="R3883"/>
  <c r="Q3883"/>
  <c r="P3883"/>
  <c r="O3883"/>
  <c r="N3883"/>
  <c r="L3883"/>
  <c r="H3883"/>
  <c r="G3883"/>
  <c r="F3883"/>
  <c r="D3883"/>
  <c r="Q3881"/>
  <c r="P3881"/>
  <c r="O3881"/>
  <c r="N3881"/>
  <c r="M3881"/>
  <c r="L3881"/>
  <c r="F3881"/>
  <c r="D3881"/>
  <c r="C3881"/>
  <c r="R3880"/>
  <c r="Q3880"/>
  <c r="P3880"/>
  <c r="O3880"/>
  <c r="N3880"/>
  <c r="H3880"/>
  <c r="F3880"/>
  <c r="D3880"/>
  <c r="P3871"/>
  <c r="O3871"/>
  <c r="N3871"/>
  <c r="M3871"/>
  <c r="H3871"/>
  <c r="E3871"/>
  <c r="R3870"/>
  <c r="P3870"/>
  <c r="O3870"/>
  <c r="N3870"/>
  <c r="H3870"/>
  <c r="E3870"/>
  <c r="P3868"/>
  <c r="O3868"/>
  <c r="N3868"/>
  <c r="H3868"/>
  <c r="E3868"/>
  <c r="R3867"/>
  <c r="P3867"/>
  <c r="O3867"/>
  <c r="N3867"/>
  <c r="M3867"/>
  <c r="H3867"/>
  <c r="E3867"/>
  <c r="R3857"/>
  <c r="P3857"/>
  <c r="O3857"/>
  <c r="N3857"/>
  <c r="M3857"/>
  <c r="L3857"/>
  <c r="H3857"/>
  <c r="G3857"/>
  <c r="F3857"/>
  <c r="D3857"/>
  <c r="R3834"/>
  <c r="Q3834"/>
  <c r="P3834"/>
  <c r="O3834"/>
  <c r="N3834"/>
  <c r="M3834"/>
  <c r="L3834"/>
  <c r="H3834"/>
  <c r="F3834"/>
  <c r="D3834"/>
  <c r="C3834"/>
  <c r="R3833"/>
  <c r="Q3833"/>
  <c r="P3833"/>
  <c r="O3833"/>
  <c r="N3833"/>
  <c r="M3833"/>
  <c r="L3833"/>
  <c r="H3833"/>
  <c r="F3833"/>
  <c r="E3833"/>
  <c r="C3833"/>
  <c r="R3831"/>
  <c r="Q3831"/>
  <c r="P3831"/>
  <c r="O3831"/>
  <c r="N3831"/>
  <c r="M3831"/>
  <c r="L3831"/>
  <c r="H3831"/>
  <c r="F3831"/>
  <c r="E3831"/>
  <c r="D3831"/>
  <c r="C3831"/>
  <c r="R3830"/>
  <c r="Q3830"/>
  <c r="P3830"/>
  <c r="O3830"/>
  <c r="N3830"/>
  <c r="M3830"/>
  <c r="L3830"/>
  <c r="F3830"/>
  <c r="C3830"/>
  <c r="R3821"/>
  <c r="Q3821"/>
  <c r="P3821"/>
  <c r="O3821"/>
  <c r="N3821"/>
  <c r="G3821"/>
  <c r="E3821"/>
  <c r="R3820"/>
  <c r="P3820"/>
  <c r="O3820"/>
  <c r="N3820"/>
  <c r="G3820"/>
  <c r="E3820"/>
  <c r="R3818"/>
  <c r="Q3818"/>
  <c r="P3818"/>
  <c r="O3818"/>
  <c r="N3818"/>
  <c r="G3818"/>
  <c r="F3818"/>
  <c r="E3818"/>
  <c r="R3817"/>
  <c r="P3817"/>
  <c r="O3817"/>
  <c r="N3817"/>
  <c r="H3817"/>
  <c r="G3817"/>
  <c r="E3817"/>
  <c r="D3817"/>
  <c r="C3817"/>
  <c r="P3808"/>
  <c r="O3808"/>
  <c r="N3808"/>
  <c r="E3808"/>
  <c r="R3807"/>
  <c r="P3807"/>
  <c r="O3807"/>
  <c r="N3807"/>
  <c r="H3807"/>
  <c r="E3807"/>
  <c r="P3805"/>
  <c r="O3805"/>
  <c r="N3805"/>
  <c r="M3805"/>
  <c r="H3805"/>
  <c r="R3804"/>
  <c r="P3804"/>
  <c r="O3804"/>
  <c r="N3804"/>
  <c r="R3794"/>
  <c r="Q3794"/>
  <c r="P3794"/>
  <c r="O3794"/>
  <c r="N3794"/>
  <c r="M3794"/>
  <c r="L3794"/>
  <c r="H3794"/>
  <c r="G3794"/>
  <c r="F3794"/>
  <c r="D3794"/>
  <c r="Q3771"/>
  <c r="P3771"/>
  <c r="O3771"/>
  <c r="N3771"/>
  <c r="L3771"/>
  <c r="H3771"/>
  <c r="F3771"/>
  <c r="E3771"/>
  <c r="D3771"/>
  <c r="R3770"/>
  <c r="Q3770"/>
  <c r="N3770"/>
  <c r="H3770"/>
  <c r="E3770"/>
  <c r="D3770"/>
  <c r="Q3768"/>
  <c r="N3768"/>
  <c r="L3768"/>
  <c r="H3768"/>
  <c r="G3768"/>
  <c r="F3768"/>
  <c r="E3768"/>
  <c r="D3768"/>
  <c r="C3768"/>
  <c r="Q3767"/>
  <c r="O3767"/>
  <c r="N3767"/>
  <c r="M3767"/>
  <c r="H3767"/>
  <c r="G3767"/>
  <c r="F3767"/>
  <c r="E3767"/>
  <c r="D3767"/>
  <c r="C3767"/>
  <c r="Q3758"/>
  <c r="P3758"/>
  <c r="O3758"/>
  <c r="N3758"/>
  <c r="F3758"/>
  <c r="D3758"/>
  <c r="C3758"/>
  <c r="R3757"/>
  <c r="Q3757"/>
  <c r="P3757"/>
  <c r="O3757"/>
  <c r="N3757"/>
  <c r="L3757"/>
  <c r="F3757"/>
  <c r="D3757"/>
  <c r="C3757"/>
  <c r="Q3755"/>
  <c r="P3755"/>
  <c r="O3755"/>
  <c r="N3755"/>
  <c r="L3755"/>
  <c r="H3755"/>
  <c r="F3755"/>
  <c r="D3755"/>
  <c r="C3755"/>
  <c r="R3754"/>
  <c r="Q3754"/>
  <c r="P3754"/>
  <c r="O3754"/>
  <c r="N3754"/>
  <c r="F3754"/>
  <c r="D3754"/>
  <c r="C3754"/>
  <c r="P3745"/>
  <c r="O3745"/>
  <c r="N3745"/>
  <c r="P3744"/>
  <c r="O3744"/>
  <c r="N3744"/>
  <c r="P3742"/>
  <c r="O3742"/>
  <c r="N3742"/>
  <c r="M3742"/>
  <c r="H3742"/>
  <c r="P3741"/>
  <c r="O3741"/>
  <c r="N3741"/>
  <c r="H3741"/>
  <c r="R3731"/>
  <c r="P3731"/>
  <c r="O3731"/>
  <c r="N3731"/>
  <c r="M3731"/>
  <c r="L3731"/>
  <c r="H3731"/>
  <c r="G3731"/>
  <c r="F3731"/>
  <c r="D3731"/>
  <c r="R3708"/>
  <c r="Q3708"/>
  <c r="P3708"/>
  <c r="O3708"/>
  <c r="N3708"/>
  <c r="M3708"/>
  <c r="L3708"/>
  <c r="H3708"/>
  <c r="F3708"/>
  <c r="D3708"/>
  <c r="C3708"/>
  <c r="R3707"/>
  <c r="Q3707"/>
  <c r="P3707"/>
  <c r="O3707"/>
  <c r="N3707"/>
  <c r="M3707"/>
  <c r="L3707"/>
  <c r="H3707"/>
  <c r="F3707"/>
  <c r="C3707"/>
  <c r="R3705"/>
  <c r="Q3705"/>
  <c r="P3705"/>
  <c r="O3705"/>
  <c r="N3705"/>
  <c r="M3705"/>
  <c r="L3705"/>
  <c r="H3705"/>
  <c r="F3705"/>
  <c r="D3705"/>
  <c r="C3705"/>
  <c r="R3704"/>
  <c r="Q3704"/>
  <c r="P3704"/>
  <c r="O3704"/>
  <c r="N3704"/>
  <c r="M3704"/>
  <c r="L3704"/>
  <c r="F3704"/>
  <c r="C3704"/>
  <c r="R3695"/>
  <c r="Q3695"/>
  <c r="P3695"/>
  <c r="O3695"/>
  <c r="N3695"/>
  <c r="M3695"/>
  <c r="L3695"/>
  <c r="G3695"/>
  <c r="E3695"/>
  <c r="D3695"/>
  <c r="C3695"/>
  <c r="R3694"/>
  <c r="P3694"/>
  <c r="O3694"/>
  <c r="N3694"/>
  <c r="L3694"/>
  <c r="F3694"/>
  <c r="E3694"/>
  <c r="C3694"/>
  <c r="R3692"/>
  <c r="Q3692"/>
  <c r="P3692"/>
  <c r="O3692"/>
  <c r="N3692"/>
  <c r="G3692"/>
  <c r="E3692"/>
  <c r="C3692"/>
  <c r="R3691"/>
  <c r="P3691"/>
  <c r="O3691"/>
  <c r="N3691"/>
  <c r="H3691"/>
  <c r="E3691"/>
  <c r="C3691"/>
  <c r="R3682"/>
  <c r="P3682"/>
  <c r="O3682"/>
  <c r="N3682"/>
  <c r="H3682"/>
  <c r="P3681"/>
  <c r="O3681"/>
  <c r="N3681"/>
  <c r="M3681"/>
  <c r="H3681"/>
  <c r="P3679"/>
  <c r="O3679"/>
  <c r="N3679"/>
  <c r="H3679"/>
  <c r="R3678"/>
  <c r="P3678"/>
  <c r="O3678"/>
  <c r="N3678"/>
  <c r="M3678"/>
  <c r="H3678"/>
  <c r="R3668"/>
  <c r="Q3668"/>
  <c r="P3668"/>
  <c r="O3668"/>
  <c r="N3668"/>
  <c r="L3668"/>
  <c r="H3668"/>
  <c r="G3668"/>
  <c r="F3668"/>
  <c r="D3668"/>
  <c r="Q3645"/>
  <c r="N3645"/>
  <c r="M3645"/>
  <c r="H3645"/>
  <c r="F3645"/>
  <c r="E3645"/>
  <c r="D3645"/>
  <c r="R3644"/>
  <c r="Q3644"/>
  <c r="P3644"/>
  <c r="O3644"/>
  <c r="N3644"/>
  <c r="H3644"/>
  <c r="G3644"/>
  <c r="D3644"/>
  <c r="Q3642"/>
  <c r="P3642"/>
  <c r="O3642"/>
  <c r="N3642"/>
  <c r="L3642"/>
  <c r="H3642"/>
  <c r="D3642"/>
  <c r="C3642"/>
  <c r="Q3641"/>
  <c r="P3641"/>
  <c r="N3641"/>
  <c r="H3641"/>
  <c r="F3641"/>
  <c r="D3641"/>
  <c r="Q3632"/>
  <c r="P3632"/>
  <c r="O3632"/>
  <c r="N3632"/>
  <c r="H3632"/>
  <c r="F3632"/>
  <c r="E3632"/>
  <c r="D3632"/>
  <c r="C3632"/>
  <c r="R3631"/>
  <c r="Q3631"/>
  <c r="P3631"/>
  <c r="O3631"/>
  <c r="N3631"/>
  <c r="M3631"/>
  <c r="L3631"/>
  <c r="H3631"/>
  <c r="F3631"/>
  <c r="D3631"/>
  <c r="C3631"/>
  <c r="R3629"/>
  <c r="Q3629"/>
  <c r="P3629"/>
  <c r="O3629"/>
  <c r="N3629"/>
  <c r="F3629"/>
  <c r="D3629"/>
  <c r="C3629"/>
  <c r="R3628"/>
  <c r="Q3628"/>
  <c r="P3628"/>
  <c r="O3628"/>
  <c r="N3628"/>
  <c r="M3628"/>
  <c r="L3628"/>
  <c r="F3628"/>
  <c r="E3628"/>
  <c r="D3628"/>
  <c r="C3628"/>
  <c r="P3619"/>
  <c r="O3619"/>
  <c r="N3619"/>
  <c r="M3619"/>
  <c r="H3619"/>
  <c r="P3618"/>
  <c r="O3618"/>
  <c r="N3618"/>
  <c r="H3618"/>
  <c r="E3618"/>
  <c r="P3616"/>
  <c r="O3616"/>
  <c r="N3616"/>
  <c r="H3616"/>
  <c r="E3616"/>
  <c r="P3615"/>
  <c r="O3615"/>
  <c r="N3615"/>
  <c r="H3615"/>
  <c r="E3615"/>
  <c r="R3605"/>
  <c r="P3605"/>
  <c r="O3605"/>
  <c r="N3605"/>
  <c r="M3605"/>
  <c r="L3605"/>
  <c r="H3605"/>
  <c r="G3605"/>
  <c r="F3605"/>
  <c r="D3605"/>
  <c r="R3582"/>
  <c r="Q3582"/>
  <c r="P3582"/>
  <c r="O3582"/>
  <c r="N3582"/>
  <c r="M3582"/>
  <c r="L3582"/>
  <c r="H3582"/>
  <c r="F3582"/>
  <c r="D3582"/>
  <c r="C3582"/>
  <c r="R3581"/>
  <c r="Q3581"/>
  <c r="P3581"/>
  <c r="O3581"/>
  <c r="N3581"/>
  <c r="M3581"/>
  <c r="L3581"/>
  <c r="H3581"/>
  <c r="F3581"/>
  <c r="C3581"/>
  <c r="R3579"/>
  <c r="Q3579"/>
  <c r="P3579"/>
  <c r="O3579"/>
  <c r="N3579"/>
  <c r="M3579"/>
  <c r="L3579"/>
  <c r="H3579"/>
  <c r="F3579"/>
  <c r="D3579"/>
  <c r="C3579"/>
  <c r="R3578"/>
  <c r="Q3578"/>
  <c r="P3578"/>
  <c r="O3578"/>
  <c r="N3578"/>
  <c r="M3578"/>
  <c r="L3578"/>
  <c r="F3578"/>
  <c r="C3578"/>
  <c r="R3569"/>
  <c r="P3569"/>
  <c r="O3569"/>
  <c r="N3569"/>
  <c r="L3569"/>
  <c r="E3569"/>
  <c r="D3569"/>
  <c r="C3569"/>
  <c r="R3568"/>
  <c r="Q3568"/>
  <c r="P3568"/>
  <c r="O3568"/>
  <c r="N3568"/>
  <c r="M3568"/>
  <c r="H3568"/>
  <c r="E3568"/>
  <c r="D3568"/>
  <c r="C3568"/>
  <c r="R3566"/>
  <c r="P3566"/>
  <c r="O3566"/>
  <c r="N3566"/>
  <c r="L3566"/>
  <c r="G3566"/>
  <c r="E3566"/>
  <c r="D3566"/>
  <c r="C3566"/>
  <c r="R3565"/>
  <c r="Q3565"/>
  <c r="P3565"/>
  <c r="O3565"/>
  <c r="N3565"/>
  <c r="E3565"/>
  <c r="D3565"/>
  <c r="C3565"/>
  <c r="R3556"/>
  <c r="O3556"/>
  <c r="N3556"/>
  <c r="E3556"/>
  <c r="R3555"/>
  <c r="P3555"/>
  <c r="O3555"/>
  <c r="N3555"/>
  <c r="H3555"/>
  <c r="R3553"/>
  <c r="P3553"/>
  <c r="O3553"/>
  <c r="N3553"/>
  <c r="R3552"/>
  <c r="P3552"/>
  <c r="O3552"/>
  <c r="N3552"/>
  <c r="M3552"/>
  <c r="H3552"/>
  <c r="E3552"/>
  <c r="R3542"/>
  <c r="Q3542"/>
  <c r="P3542"/>
  <c r="O3542"/>
  <c r="N3542"/>
  <c r="M3542"/>
  <c r="L3542"/>
  <c r="H3542"/>
  <c r="G3542"/>
  <c r="F3542"/>
  <c r="D3542"/>
  <c r="Q3519"/>
  <c r="N3519"/>
  <c r="L3519"/>
  <c r="H3519"/>
  <c r="G3519"/>
  <c r="E3519"/>
  <c r="D3519"/>
  <c r="Q3518"/>
  <c r="N3518"/>
  <c r="L3518"/>
  <c r="H3518"/>
  <c r="D3518"/>
  <c r="C3518"/>
  <c r="R3516"/>
  <c r="Q3516"/>
  <c r="P3516"/>
  <c r="O3516"/>
  <c r="N3516"/>
  <c r="M3516"/>
  <c r="L3516"/>
  <c r="H3516"/>
  <c r="G3516"/>
  <c r="F3516"/>
  <c r="D3516"/>
  <c r="Q3515"/>
  <c r="P3515"/>
  <c r="N3515"/>
  <c r="M3515"/>
  <c r="L3515"/>
  <c r="H3515"/>
  <c r="G3515"/>
  <c r="F3515"/>
  <c r="E3515"/>
  <c r="D3515"/>
  <c r="R3506"/>
  <c r="Q3506"/>
  <c r="P3506"/>
  <c r="O3506"/>
  <c r="N3506"/>
  <c r="M3506"/>
  <c r="F3506"/>
  <c r="D3506"/>
  <c r="C3506"/>
  <c r="R3505"/>
  <c r="Q3505"/>
  <c r="P3505"/>
  <c r="O3505"/>
  <c r="N3505"/>
  <c r="L3505"/>
  <c r="F3505"/>
  <c r="D3505"/>
  <c r="C3505"/>
  <c r="R3503"/>
  <c r="Q3503"/>
  <c r="P3503"/>
  <c r="O3503"/>
  <c r="N3503"/>
  <c r="F3503"/>
  <c r="D3503"/>
  <c r="C3503"/>
  <c r="R3502"/>
  <c r="Q3502"/>
  <c r="P3502"/>
  <c r="O3502"/>
  <c r="N3502"/>
  <c r="M3502"/>
  <c r="L3502"/>
  <c r="H3502"/>
  <c r="F3502"/>
  <c r="D3502"/>
  <c r="C3502"/>
  <c r="P3493"/>
  <c r="O3493"/>
  <c r="N3493"/>
  <c r="H3493"/>
  <c r="P3492"/>
  <c r="O3492"/>
  <c r="N3492"/>
  <c r="H3492"/>
  <c r="E3492"/>
  <c r="P3490"/>
  <c r="O3490"/>
  <c r="N3490"/>
  <c r="H3490"/>
  <c r="E3490"/>
  <c r="P3489"/>
  <c r="O3489"/>
  <c r="N3489"/>
  <c r="H3489"/>
  <c r="R3479"/>
  <c r="P3479"/>
  <c r="O3479"/>
  <c r="N3479"/>
  <c r="M3479"/>
  <c r="L3479"/>
  <c r="H3479"/>
  <c r="G3479"/>
  <c r="F3479"/>
  <c r="D3479"/>
  <c r="R3456"/>
  <c r="Q3456"/>
  <c r="P3456"/>
  <c r="O3456"/>
  <c r="N3456"/>
  <c r="M3456"/>
  <c r="L3456"/>
  <c r="H3456"/>
  <c r="F3456"/>
  <c r="D3456"/>
  <c r="C3456"/>
  <c r="R3455"/>
  <c r="Q3455"/>
  <c r="P3455"/>
  <c r="O3455"/>
  <c r="N3455"/>
  <c r="M3455"/>
  <c r="L3455"/>
  <c r="H3455"/>
  <c r="F3455"/>
  <c r="C3455"/>
  <c r="R3453"/>
  <c r="Q3453"/>
  <c r="P3453"/>
  <c r="O3453"/>
  <c r="N3453"/>
  <c r="M3453"/>
  <c r="L3453"/>
  <c r="H3453"/>
  <c r="F3453"/>
  <c r="D3453"/>
  <c r="C3453"/>
  <c r="R3452"/>
  <c r="Q3452"/>
  <c r="P3452"/>
  <c r="O3452"/>
  <c r="N3452"/>
  <c r="M3452"/>
  <c r="L3452"/>
  <c r="F3452"/>
  <c r="C3452"/>
  <c r="R3443"/>
  <c r="P3443"/>
  <c r="O3443"/>
  <c r="N3443"/>
  <c r="G3443"/>
  <c r="F3443"/>
  <c r="D3443"/>
  <c r="C3443"/>
  <c r="R3442"/>
  <c r="Q3442"/>
  <c r="P3442"/>
  <c r="O3442"/>
  <c r="N3442"/>
  <c r="G3442"/>
  <c r="F3442"/>
  <c r="D3442"/>
  <c r="C3442"/>
  <c r="R3440"/>
  <c r="P3440"/>
  <c r="O3440"/>
  <c r="N3440"/>
  <c r="M3440"/>
  <c r="L3440"/>
  <c r="H3440"/>
  <c r="D3440"/>
  <c r="C3440"/>
  <c r="R3439"/>
  <c r="Q3439"/>
  <c r="P3439"/>
  <c r="O3439"/>
  <c r="N3439"/>
  <c r="L3439"/>
  <c r="G3439"/>
  <c r="D3439"/>
  <c r="C3439"/>
  <c r="R3430"/>
  <c r="P3430"/>
  <c r="O3430"/>
  <c r="N3430"/>
  <c r="M3430"/>
  <c r="H3430"/>
  <c r="R3429"/>
  <c r="O3429"/>
  <c r="N3429"/>
  <c r="H3429"/>
  <c r="E3429"/>
  <c r="R3427"/>
  <c r="P3427"/>
  <c r="O3427"/>
  <c r="N3427"/>
  <c r="H3427"/>
  <c r="R3426"/>
  <c r="P3426"/>
  <c r="O3426"/>
  <c r="N3426"/>
  <c r="H3426"/>
  <c r="R3416"/>
  <c r="Q3416"/>
  <c r="P3416"/>
  <c r="O3416"/>
  <c r="N3416"/>
  <c r="L3416"/>
  <c r="H3416"/>
  <c r="G3416"/>
  <c r="F3416"/>
  <c r="D3416"/>
  <c r="Q3393"/>
  <c r="P3393"/>
  <c r="N3393"/>
  <c r="M3393"/>
  <c r="L3393"/>
  <c r="H3393"/>
  <c r="G3393"/>
  <c r="F3393"/>
  <c r="E3393"/>
  <c r="D3393"/>
  <c r="C3393"/>
  <c r="Q3392"/>
  <c r="P3392"/>
  <c r="N3392"/>
  <c r="M3392"/>
  <c r="L3392"/>
  <c r="H3392"/>
  <c r="G3392"/>
  <c r="F3392"/>
  <c r="D3392"/>
  <c r="C3392"/>
  <c r="R3390"/>
  <c r="Q3390"/>
  <c r="N3390"/>
  <c r="M3390"/>
  <c r="L3390"/>
  <c r="H3390"/>
  <c r="G3390"/>
  <c r="F3390"/>
  <c r="D3390"/>
  <c r="C3390"/>
  <c r="Q3389"/>
  <c r="N3389"/>
  <c r="M3389"/>
  <c r="L3389"/>
  <c r="H3389"/>
  <c r="G3389"/>
  <c r="F3389"/>
  <c r="E3389"/>
  <c r="D3389"/>
  <c r="C3389"/>
  <c r="R3380"/>
  <c r="Q3380"/>
  <c r="P3380"/>
  <c r="O3380"/>
  <c r="N3380"/>
  <c r="F3380"/>
  <c r="C3380"/>
  <c r="R3379"/>
  <c r="Q3379"/>
  <c r="P3379"/>
  <c r="O3379"/>
  <c r="N3379"/>
  <c r="L3379"/>
  <c r="F3379"/>
  <c r="C3379"/>
  <c r="R3377"/>
  <c r="Q3377"/>
  <c r="P3377"/>
  <c r="O3377"/>
  <c r="N3377"/>
  <c r="M3377"/>
  <c r="F3377"/>
  <c r="D3377"/>
  <c r="C3377"/>
  <c r="R3376"/>
  <c r="Q3376"/>
  <c r="P3376"/>
  <c r="O3376"/>
  <c r="N3376"/>
  <c r="L3376"/>
  <c r="F3376"/>
  <c r="C3376"/>
  <c r="P3367"/>
  <c r="O3367"/>
  <c r="N3367"/>
  <c r="H3367"/>
  <c r="P3366"/>
  <c r="O3366"/>
  <c r="N3366"/>
  <c r="H3366"/>
  <c r="P3364"/>
  <c r="O3364"/>
  <c r="N3364"/>
  <c r="M3364"/>
  <c r="H3364"/>
  <c r="P3363"/>
  <c r="O3363"/>
  <c r="N3363"/>
  <c r="H3363"/>
  <c r="R3353"/>
  <c r="P3353"/>
  <c r="O3353"/>
  <c r="N3353"/>
  <c r="M3353"/>
  <c r="L3353"/>
  <c r="H3353"/>
  <c r="G3353"/>
  <c r="F3353"/>
  <c r="D3353"/>
  <c r="R3330"/>
  <c r="Q3330"/>
  <c r="P3330"/>
  <c r="O3330"/>
  <c r="N3330"/>
  <c r="M3330"/>
  <c r="L3330"/>
  <c r="H3330"/>
  <c r="G3330"/>
  <c r="F3330"/>
  <c r="D3330"/>
  <c r="C3330"/>
  <c r="R3329"/>
  <c r="Q3329"/>
  <c r="P3329"/>
  <c r="O3329"/>
  <c r="N3329"/>
  <c r="M3329"/>
  <c r="L3329"/>
  <c r="H3329"/>
  <c r="G3329"/>
  <c r="F3329"/>
  <c r="E3329"/>
  <c r="C3329"/>
  <c r="R3327"/>
  <c r="Q3327"/>
  <c r="P3327"/>
  <c r="O3327"/>
  <c r="N3327"/>
  <c r="M3327"/>
  <c r="L3327"/>
  <c r="H3327"/>
  <c r="G3327"/>
  <c r="F3327"/>
  <c r="E3327"/>
  <c r="D3327"/>
  <c r="C3327"/>
  <c r="R3326"/>
  <c r="Q3326"/>
  <c r="P3326"/>
  <c r="O3326"/>
  <c r="N3326"/>
  <c r="M3326"/>
  <c r="L3326"/>
  <c r="G3326"/>
  <c r="F3326"/>
  <c r="C3326"/>
  <c r="R3317"/>
  <c r="P3317"/>
  <c r="O3317"/>
  <c r="N3317"/>
  <c r="M3317"/>
  <c r="L3317"/>
  <c r="C3317"/>
  <c r="R3316"/>
  <c r="Q3316"/>
  <c r="P3316"/>
  <c r="O3316"/>
  <c r="N3316"/>
  <c r="M3316"/>
  <c r="L3316"/>
  <c r="D3316"/>
  <c r="C3316"/>
  <c r="R3314"/>
  <c r="P3314"/>
  <c r="O3314"/>
  <c r="N3314"/>
  <c r="M3314"/>
  <c r="L3314"/>
  <c r="F3314"/>
  <c r="D3314"/>
  <c r="C3314"/>
  <c r="R3313"/>
  <c r="Q3313"/>
  <c r="P3313"/>
  <c r="O3313"/>
  <c r="N3313"/>
  <c r="L3313"/>
  <c r="C3313"/>
  <c r="P3304"/>
  <c r="O3304"/>
  <c r="N3304"/>
  <c r="H3304"/>
  <c r="R3303"/>
  <c r="P3303"/>
  <c r="O3303"/>
  <c r="N3303"/>
  <c r="H3303"/>
  <c r="R3301"/>
  <c r="P3301"/>
  <c r="O3301"/>
  <c r="N3301"/>
  <c r="H3301"/>
  <c r="P3300"/>
  <c r="O3300"/>
  <c r="N3300"/>
  <c r="H3300"/>
  <c r="R3290"/>
  <c r="Q3290"/>
  <c r="P3290"/>
  <c r="O3290"/>
  <c r="N3290"/>
  <c r="M3290"/>
  <c r="L3290"/>
  <c r="H3290"/>
  <c r="G3290"/>
  <c r="F3290"/>
  <c r="D3290"/>
  <c r="Q3267"/>
  <c r="P3267"/>
  <c r="N3267"/>
  <c r="L3267"/>
  <c r="H3267"/>
  <c r="G3267"/>
  <c r="F3267"/>
  <c r="E3267"/>
  <c r="D3267"/>
  <c r="R3266"/>
  <c r="Q3266"/>
  <c r="N3266"/>
  <c r="L3266"/>
  <c r="H3266"/>
  <c r="F3266"/>
  <c r="E3266"/>
  <c r="D3266"/>
  <c r="Q3264"/>
  <c r="N3264"/>
  <c r="L3264"/>
  <c r="H3264"/>
  <c r="G3264"/>
  <c r="E3264"/>
  <c r="D3264"/>
  <c r="Q3263"/>
  <c r="O3263"/>
  <c r="N3263"/>
  <c r="M3263"/>
  <c r="L3263"/>
  <c r="H3263"/>
  <c r="E3263"/>
  <c r="D3263"/>
  <c r="C3263"/>
  <c r="R3254"/>
  <c r="Q3254"/>
  <c r="P3254"/>
  <c r="O3254"/>
  <c r="N3254"/>
  <c r="L3254"/>
  <c r="F3254"/>
  <c r="E3254"/>
  <c r="C3254"/>
  <c r="R3253"/>
  <c r="Q3253"/>
  <c r="P3253"/>
  <c r="O3253"/>
  <c r="N3253"/>
  <c r="F3253"/>
  <c r="E3253"/>
  <c r="C3253"/>
  <c r="R3251"/>
  <c r="Q3251"/>
  <c r="P3251"/>
  <c r="O3251"/>
  <c r="N3251"/>
  <c r="M3251"/>
  <c r="L3251"/>
  <c r="F3251"/>
  <c r="C3251"/>
  <c r="R3250"/>
  <c r="Q3250"/>
  <c r="P3250"/>
  <c r="O3250"/>
  <c r="N3250"/>
  <c r="G3250"/>
  <c r="F3250"/>
  <c r="C3250"/>
  <c r="R3241"/>
  <c r="P3241"/>
  <c r="O3241"/>
  <c r="N3241"/>
  <c r="H3241"/>
  <c r="R3240"/>
  <c r="P3240"/>
  <c r="O3240"/>
  <c r="N3240"/>
  <c r="M3240"/>
  <c r="L3240"/>
  <c r="H3240"/>
  <c r="R3238"/>
  <c r="P3238"/>
  <c r="O3238"/>
  <c r="N3238"/>
  <c r="H3238"/>
  <c r="R3237"/>
  <c r="P3237"/>
  <c r="O3237"/>
  <c r="N3237"/>
  <c r="H3237"/>
  <c r="R3227"/>
  <c r="P3227"/>
  <c r="O3227"/>
  <c r="N3227"/>
  <c r="M3227"/>
  <c r="L3227"/>
  <c r="H3227"/>
  <c r="G3227"/>
  <c r="F3227"/>
  <c r="D3227"/>
  <c r="R3204"/>
  <c r="Q3204"/>
  <c r="P3204"/>
  <c r="O3204"/>
  <c r="N3204"/>
  <c r="M3204"/>
  <c r="L3204"/>
  <c r="F3204"/>
  <c r="C3204"/>
  <c r="R3203"/>
  <c r="Q3203"/>
  <c r="P3203"/>
  <c r="O3203"/>
  <c r="N3203"/>
  <c r="M3203"/>
  <c r="L3203"/>
  <c r="F3203"/>
  <c r="D3203"/>
  <c r="C3203"/>
  <c r="R3201"/>
  <c r="Q3201"/>
  <c r="P3201"/>
  <c r="O3201"/>
  <c r="N3201"/>
  <c r="M3201"/>
  <c r="L3201"/>
  <c r="H3201"/>
  <c r="F3201"/>
  <c r="C3201"/>
  <c r="R3200"/>
  <c r="Q3200"/>
  <c r="P3200"/>
  <c r="O3200"/>
  <c r="N3200"/>
  <c r="M3200"/>
  <c r="L3200"/>
  <c r="F3200"/>
  <c r="C3200"/>
  <c r="R3191"/>
  <c r="Q3191"/>
  <c r="P3191"/>
  <c r="O3191"/>
  <c r="N3191"/>
  <c r="M3191"/>
  <c r="L3191"/>
  <c r="G3191"/>
  <c r="E3191"/>
  <c r="D3191"/>
  <c r="C3191"/>
  <c r="R3190"/>
  <c r="P3190"/>
  <c r="O3190"/>
  <c r="N3190"/>
  <c r="L3190"/>
  <c r="F3190"/>
  <c r="E3190"/>
  <c r="C3190"/>
  <c r="R3188"/>
  <c r="Q3188"/>
  <c r="P3188"/>
  <c r="O3188"/>
  <c r="N3188"/>
  <c r="G3188"/>
  <c r="E3188"/>
  <c r="C3188"/>
  <c r="R3187"/>
  <c r="P3187"/>
  <c r="O3187"/>
  <c r="N3187"/>
  <c r="E3187"/>
  <c r="C3187"/>
  <c r="P3178"/>
  <c r="O3178"/>
  <c r="N3178"/>
  <c r="M3178"/>
  <c r="H3178"/>
  <c r="R3177"/>
  <c r="P3177"/>
  <c r="O3177"/>
  <c r="N3177"/>
  <c r="H3177"/>
  <c r="P3175"/>
  <c r="O3175"/>
  <c r="N3175"/>
  <c r="M3175"/>
  <c r="H3175"/>
  <c r="R3174"/>
  <c r="P3174"/>
  <c r="O3174"/>
  <c r="N3174"/>
  <c r="L3174"/>
  <c r="H3174"/>
  <c r="R3164"/>
  <c r="Q3164"/>
  <c r="P3164"/>
  <c r="O3164"/>
  <c r="N3164"/>
  <c r="M3164"/>
  <c r="L3164"/>
  <c r="H3164"/>
  <c r="G3164"/>
  <c r="F3164"/>
  <c r="Q3141"/>
  <c r="P3141"/>
  <c r="N3141"/>
  <c r="M3141"/>
  <c r="L3141"/>
  <c r="H3141"/>
  <c r="F3141"/>
  <c r="E3141"/>
  <c r="D3141"/>
  <c r="R3140"/>
  <c r="Q3140"/>
  <c r="N3140"/>
  <c r="L3140"/>
  <c r="H3140"/>
  <c r="D3140"/>
  <c r="Q3138"/>
  <c r="O3138"/>
  <c r="N3138"/>
  <c r="M3138"/>
  <c r="L3138"/>
  <c r="H3138"/>
  <c r="G3138"/>
  <c r="F3138"/>
  <c r="E3138"/>
  <c r="D3138"/>
  <c r="C3138"/>
  <c r="R3137"/>
  <c r="Q3137"/>
  <c r="P3137"/>
  <c r="N3137"/>
  <c r="M3137"/>
  <c r="L3137"/>
  <c r="H3137"/>
  <c r="G3137"/>
  <c r="F3137"/>
  <c r="E3137"/>
  <c r="D3137"/>
  <c r="C3137"/>
  <c r="R3128"/>
  <c r="Q3128"/>
  <c r="P3128"/>
  <c r="O3128"/>
  <c r="N3128"/>
  <c r="F3128"/>
  <c r="E3128"/>
  <c r="C3128"/>
  <c r="R3127"/>
  <c r="Q3127"/>
  <c r="P3127"/>
  <c r="O3127"/>
  <c r="N3127"/>
  <c r="M3127"/>
  <c r="L3127"/>
  <c r="F3127"/>
  <c r="C3127"/>
  <c r="R3125"/>
  <c r="Q3125"/>
  <c r="P3125"/>
  <c r="O3125"/>
  <c r="N3125"/>
  <c r="F3125"/>
  <c r="C3125"/>
  <c r="R3124"/>
  <c r="Q3124"/>
  <c r="P3124"/>
  <c r="O3124"/>
  <c r="N3124"/>
  <c r="L3124"/>
  <c r="H3124"/>
  <c r="F3124"/>
  <c r="E3124"/>
  <c r="C3124"/>
  <c r="P3115"/>
  <c r="O3115"/>
  <c r="N3115"/>
  <c r="H3115"/>
  <c r="P3114"/>
  <c r="O3114"/>
  <c r="N3114"/>
  <c r="H3114"/>
  <c r="E3114"/>
  <c r="P3112"/>
  <c r="O3112"/>
  <c r="N3112"/>
  <c r="H3112"/>
  <c r="P3111"/>
  <c r="O3111"/>
  <c r="N3111"/>
  <c r="H3111"/>
  <c r="E3111"/>
  <c r="R3101"/>
  <c r="P3101"/>
  <c r="O3101"/>
  <c r="N3101"/>
  <c r="M3101"/>
  <c r="L3101"/>
  <c r="H3101"/>
  <c r="G3101"/>
  <c r="F3101"/>
  <c r="D3101"/>
  <c r="R3078"/>
  <c r="Q3078"/>
  <c r="P3078"/>
  <c r="O3078"/>
  <c r="N3078"/>
  <c r="M3078"/>
  <c r="L3078"/>
  <c r="F3078"/>
  <c r="E3078"/>
  <c r="C3078"/>
  <c r="R3077"/>
  <c r="Q3077"/>
  <c r="P3077"/>
  <c r="O3077"/>
  <c r="N3077"/>
  <c r="M3077"/>
  <c r="L3077"/>
  <c r="F3077"/>
  <c r="E3077"/>
  <c r="D3077"/>
  <c r="C3077"/>
  <c r="R3075"/>
  <c r="Q3075"/>
  <c r="P3075"/>
  <c r="O3075"/>
  <c r="N3075"/>
  <c r="M3075"/>
  <c r="L3075"/>
  <c r="H3075"/>
  <c r="F3075"/>
  <c r="C3075"/>
  <c r="R3074"/>
  <c r="Q3074"/>
  <c r="P3074"/>
  <c r="O3074"/>
  <c r="N3074"/>
  <c r="M3074"/>
  <c r="L3074"/>
  <c r="F3074"/>
  <c r="D3074"/>
  <c r="C3074"/>
  <c r="R3065"/>
  <c r="P3065"/>
  <c r="O3065"/>
  <c r="N3065"/>
  <c r="E3065"/>
  <c r="D3065"/>
  <c r="C3065"/>
  <c r="R3064"/>
  <c r="Q3064"/>
  <c r="P3064"/>
  <c r="O3064"/>
  <c r="N3064"/>
  <c r="M3064"/>
  <c r="L3064"/>
  <c r="H3064"/>
  <c r="F3064"/>
  <c r="E3064"/>
  <c r="C3064"/>
  <c r="R3062"/>
  <c r="P3062"/>
  <c r="O3062"/>
  <c r="N3062"/>
  <c r="M3062"/>
  <c r="H3062"/>
  <c r="E3062"/>
  <c r="C3062"/>
  <c r="R3061"/>
  <c r="Q3061"/>
  <c r="P3061"/>
  <c r="O3061"/>
  <c r="N3061"/>
  <c r="L3061"/>
  <c r="E3061"/>
  <c r="D3061"/>
  <c r="C3061"/>
  <c r="R3052"/>
  <c r="P3052"/>
  <c r="O3052"/>
  <c r="N3052"/>
  <c r="H3052"/>
  <c r="R3051"/>
  <c r="P3051"/>
  <c r="O3051"/>
  <c r="N3051"/>
  <c r="H3051"/>
  <c r="P3049"/>
  <c r="O3049"/>
  <c r="N3049"/>
  <c r="L3049"/>
  <c r="H3049"/>
  <c r="R3048"/>
  <c r="P3048"/>
  <c r="O3048"/>
  <c r="N3048"/>
  <c r="H3048"/>
  <c r="R3038"/>
  <c r="Q3038"/>
  <c r="P3038"/>
  <c r="O3038"/>
  <c r="N3038"/>
  <c r="M3038"/>
  <c r="L3038"/>
  <c r="H3038"/>
  <c r="G3038"/>
  <c r="F3038"/>
  <c r="Q3015"/>
  <c r="P3015"/>
  <c r="N3015"/>
  <c r="L3015"/>
  <c r="H3015"/>
  <c r="G3015"/>
  <c r="F3015"/>
  <c r="D3015"/>
  <c r="R3014"/>
  <c r="Q3014"/>
  <c r="N3014"/>
  <c r="M3014"/>
  <c r="L3014"/>
  <c r="H3014"/>
  <c r="F3014"/>
  <c r="E3014"/>
  <c r="D3014"/>
  <c r="Q3012"/>
  <c r="O3012"/>
  <c r="N3012"/>
  <c r="L3012"/>
  <c r="H3012"/>
  <c r="D3012"/>
  <c r="R3011"/>
  <c r="Q3011"/>
  <c r="P3011"/>
  <c r="N3011"/>
  <c r="L3011"/>
  <c r="H3011"/>
  <c r="G3011"/>
  <c r="F3011"/>
  <c r="E3011"/>
  <c r="D3011"/>
  <c r="C3011"/>
  <c r="R3002"/>
  <c r="Q3002"/>
  <c r="P3002"/>
  <c r="O3002"/>
  <c r="N3002"/>
  <c r="L3002"/>
  <c r="H3002"/>
  <c r="F3002"/>
  <c r="E3002"/>
  <c r="C3002"/>
  <c r="R3001"/>
  <c r="Q3001"/>
  <c r="P3001"/>
  <c r="O3001"/>
  <c r="N3001"/>
  <c r="M3001"/>
  <c r="F3001"/>
  <c r="E3001"/>
  <c r="C3001"/>
  <c r="R2999"/>
  <c r="Q2999"/>
  <c r="P2999"/>
  <c r="O2999"/>
  <c r="N2999"/>
  <c r="L2999"/>
  <c r="H2999"/>
  <c r="F2999"/>
  <c r="C2999"/>
  <c r="R2998"/>
  <c r="Q2998"/>
  <c r="P2998"/>
  <c r="O2998"/>
  <c r="N2998"/>
  <c r="F2998"/>
  <c r="C2998"/>
  <c r="O2989"/>
  <c r="N2989"/>
  <c r="H2989"/>
  <c r="P2988"/>
  <c r="O2988"/>
  <c r="N2988"/>
  <c r="H2988"/>
  <c r="P2986"/>
  <c r="O2986"/>
  <c r="N2986"/>
  <c r="H2986"/>
  <c r="R2985"/>
  <c r="P2985"/>
  <c r="O2985"/>
  <c r="N2985"/>
  <c r="L2985"/>
  <c r="H2985"/>
  <c r="R2975"/>
  <c r="Q2975"/>
  <c r="P2975"/>
  <c r="O2975"/>
  <c r="N2975"/>
  <c r="M2975"/>
  <c r="L2975"/>
  <c r="H2975"/>
  <c r="G2975"/>
  <c r="F2975"/>
  <c r="D2975"/>
  <c r="R2952"/>
  <c r="Q2952"/>
  <c r="P2952"/>
  <c r="O2952"/>
  <c r="N2952"/>
  <c r="M2952"/>
  <c r="L2952"/>
  <c r="F2952"/>
  <c r="E2952"/>
  <c r="C2952"/>
  <c r="R2951"/>
  <c r="Q2951"/>
  <c r="P2951"/>
  <c r="O2951"/>
  <c r="N2951"/>
  <c r="M2951"/>
  <c r="L2951"/>
  <c r="G2951"/>
  <c r="F2951"/>
  <c r="E2951"/>
  <c r="D2951"/>
  <c r="C2951"/>
  <c r="R2949"/>
  <c r="Q2949"/>
  <c r="P2949"/>
  <c r="O2949"/>
  <c r="N2949"/>
  <c r="M2949"/>
  <c r="L2949"/>
  <c r="H2949"/>
  <c r="F2949"/>
  <c r="C2949"/>
  <c r="R2948"/>
  <c r="Q2948"/>
  <c r="P2948"/>
  <c r="O2948"/>
  <c r="N2948"/>
  <c r="M2948"/>
  <c r="L2948"/>
  <c r="F2948"/>
  <c r="D2948"/>
  <c r="C2948"/>
  <c r="R2939"/>
  <c r="R2938"/>
  <c r="Q2938"/>
  <c r="P2938"/>
  <c r="O2938"/>
  <c r="N2938"/>
  <c r="M2938"/>
  <c r="L2938"/>
  <c r="G2938"/>
  <c r="F2938"/>
  <c r="E2938"/>
  <c r="D2938"/>
  <c r="C2938"/>
  <c r="R2936"/>
  <c r="P2936"/>
  <c r="O2936"/>
  <c r="N2936"/>
  <c r="G2936"/>
  <c r="F2936"/>
  <c r="E2936"/>
  <c r="D2936"/>
  <c r="C2936"/>
  <c r="R2935"/>
  <c r="Q2935"/>
  <c r="P2935"/>
  <c r="O2935"/>
  <c r="N2935"/>
  <c r="G2935"/>
  <c r="F2935"/>
  <c r="E2935"/>
  <c r="D2935"/>
  <c r="C2935"/>
  <c r="R2926"/>
  <c r="H2926"/>
  <c r="P2925"/>
  <c r="O2925"/>
  <c r="N2925"/>
  <c r="L2925"/>
  <c r="H2925"/>
  <c r="E2925"/>
  <c r="R2923"/>
  <c r="P2923"/>
  <c r="O2923"/>
  <c r="N2923"/>
  <c r="L2923"/>
  <c r="H2923"/>
  <c r="E2923"/>
  <c r="R2922"/>
  <c r="P2922"/>
  <c r="O2922"/>
  <c r="N2922"/>
  <c r="L2922"/>
  <c r="H2922"/>
  <c r="E2922"/>
  <c r="R2912"/>
  <c r="Q2912"/>
  <c r="P2912"/>
  <c r="O2912"/>
  <c r="N2912"/>
  <c r="L2912"/>
  <c r="H2912"/>
  <c r="G2912"/>
  <c r="F2912"/>
  <c r="D2912"/>
  <c r="R2889"/>
  <c r="Q2889"/>
  <c r="P2889"/>
  <c r="N2889"/>
  <c r="M2889"/>
  <c r="L2889"/>
  <c r="H2889"/>
  <c r="F2889"/>
  <c r="D2889"/>
  <c r="Q2888"/>
  <c r="P2888"/>
  <c r="N2888"/>
  <c r="L2888"/>
  <c r="H2888"/>
  <c r="D2888"/>
  <c r="R2886"/>
  <c r="Q2886"/>
  <c r="N2886"/>
  <c r="M2886"/>
  <c r="L2886"/>
  <c r="H2886"/>
  <c r="G2886"/>
  <c r="F2886"/>
  <c r="E2886"/>
  <c r="D2886"/>
  <c r="C2886"/>
  <c r="Q2885"/>
  <c r="O2885"/>
  <c r="N2885"/>
  <c r="L2885"/>
  <c r="H2885"/>
  <c r="G2885"/>
  <c r="F2885"/>
  <c r="D2885"/>
  <c r="C2885"/>
  <c r="R2876"/>
  <c r="Q2876"/>
  <c r="R2875"/>
  <c r="Q2875"/>
  <c r="P2875"/>
  <c r="O2875"/>
  <c r="N2875"/>
  <c r="M2875"/>
  <c r="L2875"/>
  <c r="F2875"/>
  <c r="D2875"/>
  <c r="C2875"/>
  <c r="R2873"/>
  <c r="Q2873"/>
  <c r="P2873"/>
  <c r="O2873"/>
  <c r="N2873"/>
  <c r="M2873"/>
  <c r="L2873"/>
  <c r="H2873"/>
  <c r="F2873"/>
  <c r="D2873"/>
  <c r="C2873"/>
  <c r="R2872"/>
  <c r="Q2872"/>
  <c r="P2872"/>
  <c r="O2872"/>
  <c r="N2872"/>
  <c r="M2872"/>
  <c r="L2872"/>
  <c r="F2872"/>
  <c r="E2872"/>
  <c r="D2872"/>
  <c r="C2872"/>
  <c r="H2863"/>
  <c r="R2862"/>
  <c r="P2862"/>
  <c r="O2862"/>
  <c r="N2862"/>
  <c r="L2862"/>
  <c r="H2862"/>
  <c r="P2860"/>
  <c r="O2860"/>
  <c r="N2860"/>
  <c r="H2860"/>
  <c r="P2859"/>
  <c r="O2859"/>
  <c r="N2859"/>
  <c r="M2859"/>
  <c r="H2859"/>
  <c r="R2849"/>
  <c r="Q2849"/>
  <c r="P2849"/>
  <c r="O2849"/>
  <c r="N2849"/>
  <c r="M2849"/>
  <c r="L2849"/>
  <c r="H2849"/>
  <c r="G2849"/>
  <c r="F2849"/>
  <c r="D2849"/>
  <c r="R2826"/>
  <c r="Q2826"/>
  <c r="P2826"/>
  <c r="O2826"/>
  <c r="N2826"/>
  <c r="M2826"/>
  <c r="L2826"/>
  <c r="H2826"/>
  <c r="F2826"/>
  <c r="D2826"/>
  <c r="C2826"/>
  <c r="R2825"/>
  <c r="Q2825"/>
  <c r="P2825"/>
  <c r="O2825"/>
  <c r="N2825"/>
  <c r="M2825"/>
  <c r="L2825"/>
  <c r="H2825"/>
  <c r="F2825"/>
  <c r="E2825"/>
  <c r="C2825"/>
  <c r="R2823"/>
  <c r="Q2823"/>
  <c r="P2823"/>
  <c r="O2823"/>
  <c r="N2823"/>
  <c r="M2823"/>
  <c r="L2823"/>
  <c r="H2823"/>
  <c r="F2823"/>
  <c r="E2823"/>
  <c r="D2823"/>
  <c r="C2823"/>
  <c r="R2822"/>
  <c r="Q2822"/>
  <c r="P2822"/>
  <c r="O2822"/>
  <c r="N2822"/>
  <c r="M2822"/>
  <c r="L2822"/>
  <c r="F2822"/>
  <c r="C2822"/>
  <c r="R2813"/>
  <c r="Q2813"/>
  <c r="R2812"/>
  <c r="P2812"/>
  <c r="O2812"/>
  <c r="N2812"/>
  <c r="F2812"/>
  <c r="E2812"/>
  <c r="D2812"/>
  <c r="C2812"/>
  <c r="R2810"/>
  <c r="Q2810"/>
  <c r="P2810"/>
  <c r="O2810"/>
  <c r="N2810"/>
  <c r="M2810"/>
  <c r="F2810"/>
  <c r="E2810"/>
  <c r="D2810"/>
  <c r="C2810"/>
  <c r="R2809"/>
  <c r="P2809"/>
  <c r="O2809"/>
  <c r="N2809"/>
  <c r="G2809"/>
  <c r="F2809"/>
  <c r="E2809"/>
  <c r="D2809"/>
  <c r="C2809"/>
  <c r="R2800"/>
  <c r="H2800"/>
  <c r="P2799"/>
  <c r="O2799"/>
  <c r="N2799"/>
  <c r="H2799"/>
  <c r="E2799"/>
  <c r="R2797"/>
  <c r="P2797"/>
  <c r="O2797"/>
  <c r="N2797"/>
  <c r="H2797"/>
  <c r="E2797"/>
  <c r="P2796"/>
  <c r="O2796"/>
  <c r="N2796"/>
  <c r="H2796"/>
  <c r="E2796"/>
  <c r="R2786"/>
  <c r="Q2786"/>
  <c r="P2786"/>
  <c r="O2786"/>
  <c r="N2786"/>
  <c r="L2786"/>
  <c r="H2786"/>
  <c r="G2786"/>
  <c r="F2786"/>
  <c r="D2786"/>
  <c r="Q2763"/>
  <c r="P2763"/>
  <c r="N2763"/>
  <c r="L2763"/>
  <c r="H2763"/>
  <c r="F2763"/>
  <c r="D2763"/>
  <c r="C2763"/>
  <c r="R2762"/>
  <c r="Q2762"/>
  <c r="N2762"/>
  <c r="M2762"/>
  <c r="L2762"/>
  <c r="H2762"/>
  <c r="G2762"/>
  <c r="E2762"/>
  <c r="D2762"/>
  <c r="C2762"/>
  <c r="Q2760"/>
  <c r="O2760"/>
  <c r="N2760"/>
  <c r="L2760"/>
  <c r="H2760"/>
  <c r="G2760"/>
  <c r="D2760"/>
  <c r="R2759"/>
  <c r="Q2759"/>
  <c r="P2759"/>
  <c r="N2759"/>
  <c r="L2759"/>
  <c r="H2759"/>
  <c r="D2759"/>
  <c r="C2759"/>
  <c r="R2750"/>
  <c r="Q2750"/>
  <c r="R2749"/>
  <c r="Q2749"/>
  <c r="P2749"/>
  <c r="O2749"/>
  <c r="N2749"/>
  <c r="L2749"/>
  <c r="F2749"/>
  <c r="D2749"/>
  <c r="C2749"/>
  <c r="R2747"/>
  <c r="Q2747"/>
  <c r="P2747"/>
  <c r="O2747"/>
  <c r="N2747"/>
  <c r="L2747"/>
  <c r="F2747"/>
  <c r="D2747"/>
  <c r="C2747"/>
  <c r="R2746"/>
  <c r="Q2746"/>
  <c r="P2746"/>
  <c r="O2746"/>
  <c r="N2746"/>
  <c r="L2746"/>
  <c r="F2746"/>
  <c r="E2746"/>
  <c r="C2746"/>
  <c r="H2737"/>
  <c r="P2736"/>
  <c r="O2736"/>
  <c r="N2736"/>
  <c r="H2736"/>
  <c r="E2736"/>
  <c r="P2734"/>
  <c r="O2734"/>
  <c r="N2734"/>
  <c r="H2734"/>
  <c r="P2733"/>
  <c r="O2733"/>
  <c r="N2733"/>
  <c r="H2733"/>
  <c r="E2733"/>
  <c r="R2723"/>
  <c r="Q2723"/>
  <c r="P2723"/>
  <c r="O2723"/>
  <c r="N2723"/>
  <c r="M2723"/>
  <c r="L2723"/>
  <c r="H2723"/>
  <c r="G2723"/>
  <c r="F2723"/>
  <c r="D2723"/>
  <c r="R2700"/>
  <c r="Q2700"/>
  <c r="P2700"/>
  <c r="O2700"/>
  <c r="N2700"/>
  <c r="M2700"/>
  <c r="L2700"/>
  <c r="F2700"/>
  <c r="E2700"/>
  <c r="C2700"/>
  <c r="R2699"/>
  <c r="Q2699"/>
  <c r="P2699"/>
  <c r="O2699"/>
  <c r="N2699"/>
  <c r="M2699"/>
  <c r="L2699"/>
  <c r="G2699"/>
  <c r="F2699"/>
  <c r="E2699"/>
  <c r="D2699"/>
  <c r="C2699"/>
  <c r="R2697"/>
  <c r="Q2697"/>
  <c r="P2697"/>
  <c r="O2697"/>
  <c r="N2697"/>
  <c r="M2697"/>
  <c r="L2697"/>
  <c r="H2697"/>
  <c r="F2697"/>
  <c r="C2697"/>
  <c r="R2696"/>
  <c r="Q2696"/>
  <c r="P2696"/>
  <c r="O2696"/>
  <c r="N2696"/>
  <c r="M2696"/>
  <c r="L2696"/>
  <c r="F2696"/>
  <c r="D2696"/>
  <c r="C2696"/>
  <c r="R2687"/>
  <c r="Q2687"/>
  <c r="R2686"/>
  <c r="P2686"/>
  <c r="O2686"/>
  <c r="N2686"/>
  <c r="L2686"/>
  <c r="G2686"/>
  <c r="F2686"/>
  <c r="E2686"/>
  <c r="D2686"/>
  <c r="C2686"/>
  <c r="R2684"/>
  <c r="Q2684"/>
  <c r="P2684"/>
  <c r="O2684"/>
  <c r="N2684"/>
  <c r="L2684"/>
  <c r="G2684"/>
  <c r="F2684"/>
  <c r="E2684"/>
  <c r="D2684"/>
  <c r="C2684"/>
  <c r="R2683"/>
  <c r="P2683"/>
  <c r="O2683"/>
  <c r="N2683"/>
  <c r="G2683"/>
  <c r="F2683"/>
  <c r="E2683"/>
  <c r="D2683"/>
  <c r="C2683"/>
  <c r="H2674"/>
  <c r="R2673"/>
  <c r="P2673"/>
  <c r="O2673"/>
  <c r="N2673"/>
  <c r="M2673"/>
  <c r="L2673"/>
  <c r="H2673"/>
  <c r="R2671"/>
  <c r="P2671"/>
  <c r="O2671"/>
  <c r="N2671"/>
  <c r="M2671"/>
  <c r="H2671"/>
  <c r="P2670"/>
  <c r="O2670"/>
  <c r="N2670"/>
  <c r="H2670"/>
  <c r="R2660"/>
  <c r="Q2660"/>
  <c r="P2660"/>
  <c r="O2660"/>
  <c r="N2660"/>
  <c r="L2660"/>
  <c r="H2660"/>
  <c r="G2660"/>
  <c r="F2660"/>
  <c r="D2660"/>
  <c r="R2637"/>
  <c r="Q2637"/>
  <c r="P2637"/>
  <c r="N2637"/>
  <c r="M2637"/>
  <c r="L2637"/>
  <c r="H2637"/>
  <c r="G2637"/>
  <c r="F2637"/>
  <c r="E2637"/>
  <c r="D2637"/>
  <c r="Q2636"/>
  <c r="P2636"/>
  <c r="N2636"/>
  <c r="L2636"/>
  <c r="H2636"/>
  <c r="G2636"/>
  <c r="F2636"/>
  <c r="D2636"/>
  <c r="R2634"/>
  <c r="Q2634"/>
  <c r="N2634"/>
  <c r="M2634"/>
  <c r="L2634"/>
  <c r="H2634"/>
  <c r="F2634"/>
  <c r="D2634"/>
  <c r="Q2633"/>
  <c r="O2633"/>
  <c r="N2633"/>
  <c r="L2633"/>
  <c r="H2633"/>
  <c r="D2633"/>
  <c r="R2624"/>
  <c r="Q2624"/>
  <c r="R2623"/>
  <c r="Q2623"/>
  <c r="P2623"/>
  <c r="O2623"/>
  <c r="N2623"/>
  <c r="M2623"/>
  <c r="L2623"/>
  <c r="F2623"/>
  <c r="E2623"/>
  <c r="D2623"/>
  <c r="C2623"/>
  <c r="R2621"/>
  <c r="Q2621"/>
  <c r="P2621"/>
  <c r="O2621"/>
  <c r="N2621"/>
  <c r="L2621"/>
  <c r="F2621"/>
  <c r="D2621"/>
  <c r="C2621"/>
  <c r="R2620"/>
  <c r="Q2620"/>
  <c r="P2620"/>
  <c r="O2620"/>
  <c r="N2620"/>
  <c r="L2620"/>
  <c r="F2620"/>
  <c r="E2620"/>
  <c r="D2620"/>
  <c r="C2620"/>
  <c r="R2611"/>
  <c r="H2611"/>
  <c r="P2610"/>
  <c r="O2610"/>
  <c r="N2610"/>
  <c r="M2610"/>
  <c r="H2610"/>
  <c r="E2610"/>
  <c r="P2608"/>
  <c r="O2608"/>
  <c r="N2608"/>
  <c r="M2608"/>
  <c r="H2608"/>
  <c r="E2608"/>
  <c r="R2607"/>
  <c r="P2607"/>
  <c r="O2607"/>
  <c r="N2607"/>
  <c r="M2607"/>
  <c r="H2607"/>
  <c r="E2607"/>
  <c r="R2597"/>
  <c r="Q2597"/>
  <c r="P2597"/>
  <c r="O2597"/>
  <c r="N2597"/>
  <c r="M2597"/>
  <c r="L2597"/>
  <c r="H2597"/>
  <c r="G2597"/>
  <c r="F2597"/>
  <c r="D2597"/>
  <c r="R2574"/>
  <c r="Q2574"/>
  <c r="P2574"/>
  <c r="O2574"/>
  <c r="N2574"/>
  <c r="M2574"/>
  <c r="L2574"/>
  <c r="F2574"/>
  <c r="C2574"/>
  <c r="R2573"/>
  <c r="Q2573"/>
  <c r="P2573"/>
  <c r="O2573"/>
  <c r="N2573"/>
  <c r="M2573"/>
  <c r="L2573"/>
  <c r="G2573"/>
  <c r="F2573"/>
  <c r="D2573"/>
  <c r="C2573"/>
  <c r="R2571"/>
  <c r="Q2571"/>
  <c r="P2571"/>
  <c r="O2571"/>
  <c r="N2571"/>
  <c r="M2571"/>
  <c r="L2571"/>
  <c r="H2571"/>
  <c r="G2571"/>
  <c r="F2571"/>
  <c r="C2571"/>
  <c r="R2570"/>
  <c r="Q2570"/>
  <c r="P2570"/>
  <c r="O2570"/>
  <c r="N2570"/>
  <c r="M2570"/>
  <c r="L2570"/>
  <c r="F2570"/>
  <c r="D2570"/>
  <c r="C2570"/>
  <c r="R2561"/>
  <c r="Q2561"/>
  <c r="R2560"/>
  <c r="Q2560"/>
  <c r="P2560"/>
  <c r="O2560"/>
  <c r="N2560"/>
  <c r="M2560"/>
  <c r="G2560"/>
  <c r="F2560"/>
  <c r="E2560"/>
  <c r="D2560"/>
  <c r="C2560"/>
  <c r="R2558"/>
  <c r="Q2558"/>
  <c r="P2558"/>
  <c r="O2558"/>
  <c r="N2558"/>
  <c r="G2558"/>
  <c r="F2558"/>
  <c r="E2558"/>
  <c r="D2558"/>
  <c r="C2558"/>
  <c r="R2557"/>
  <c r="Q2557"/>
  <c r="P2557"/>
  <c r="O2557"/>
  <c r="N2557"/>
  <c r="L2557"/>
  <c r="G2557"/>
  <c r="F2557"/>
  <c r="E2557"/>
  <c r="D2557"/>
  <c r="C2557"/>
  <c r="H2548"/>
  <c r="R2547"/>
  <c r="O2547"/>
  <c r="N2547"/>
  <c r="H2547"/>
  <c r="E2547"/>
  <c r="P2545"/>
  <c r="O2545"/>
  <c r="N2545"/>
  <c r="M2545"/>
  <c r="H2545"/>
  <c r="E2545"/>
  <c r="R2544"/>
  <c r="P2544"/>
  <c r="O2544"/>
  <c r="N2544"/>
  <c r="M2544"/>
  <c r="H2544"/>
  <c r="E2544"/>
  <c r="R2534"/>
  <c r="Q2534"/>
  <c r="P2534"/>
  <c r="O2534"/>
  <c r="N2534"/>
  <c r="L2534"/>
  <c r="H2534"/>
  <c r="G2534"/>
  <c r="F2534"/>
  <c r="D2534"/>
  <c r="Q2511"/>
  <c r="P2511"/>
  <c r="N2511"/>
  <c r="L2511"/>
  <c r="H2511"/>
  <c r="G2511"/>
  <c r="F2511"/>
  <c r="E2511"/>
  <c r="D2511"/>
  <c r="C2511"/>
  <c r="R2510"/>
  <c r="Q2510"/>
  <c r="O2510"/>
  <c r="N2510"/>
  <c r="L2510"/>
  <c r="H2510"/>
  <c r="F2510"/>
  <c r="D2510"/>
  <c r="C2510"/>
  <c r="Q2508"/>
  <c r="O2508"/>
  <c r="N2508"/>
  <c r="M2508"/>
  <c r="L2508"/>
  <c r="H2508"/>
  <c r="G2508"/>
  <c r="E2508"/>
  <c r="D2508"/>
  <c r="C2508"/>
  <c r="R2507"/>
  <c r="Q2507"/>
  <c r="P2507"/>
  <c r="O2507"/>
  <c r="N2507"/>
  <c r="L2507"/>
  <c r="H2507"/>
  <c r="G2507"/>
  <c r="E2507"/>
  <c r="D2507"/>
  <c r="R2498"/>
  <c r="Q2498"/>
  <c r="R2497"/>
  <c r="Q2497"/>
  <c r="P2497"/>
  <c r="O2497"/>
  <c r="N2497"/>
  <c r="M2497"/>
  <c r="L2497"/>
  <c r="F2497"/>
  <c r="E2497"/>
  <c r="C2497"/>
  <c r="R2495"/>
  <c r="Q2495"/>
  <c r="P2495"/>
  <c r="O2495"/>
  <c r="N2495"/>
  <c r="M2495"/>
  <c r="F2495"/>
  <c r="C2495"/>
  <c r="R2494"/>
  <c r="Q2494"/>
  <c r="P2494"/>
  <c r="O2494"/>
  <c r="N2494"/>
  <c r="M2494"/>
  <c r="F2494"/>
  <c r="E2494"/>
  <c r="C2494"/>
  <c r="R2485"/>
  <c r="H2485"/>
  <c r="P2484"/>
  <c r="O2484"/>
  <c r="N2484"/>
  <c r="M2484"/>
  <c r="L2484"/>
  <c r="H2484"/>
  <c r="E2484"/>
  <c r="P2482"/>
  <c r="O2482"/>
  <c r="N2482"/>
  <c r="M2482"/>
  <c r="L2482"/>
  <c r="H2482"/>
  <c r="E2482"/>
  <c r="P2481"/>
  <c r="O2481"/>
  <c r="N2481"/>
  <c r="M2481"/>
  <c r="L2481"/>
  <c r="H2481"/>
  <c r="E2481"/>
  <c r="R2471"/>
  <c r="Q2471"/>
  <c r="P2471"/>
  <c r="O2471"/>
  <c r="N2471"/>
  <c r="M2471"/>
  <c r="L2471"/>
  <c r="H2471"/>
  <c r="G2471"/>
  <c r="F2471"/>
  <c r="D2471"/>
  <c r="R2448"/>
  <c r="Q2448"/>
  <c r="P2448"/>
  <c r="O2448"/>
  <c r="N2448"/>
  <c r="M2448"/>
  <c r="L2448"/>
  <c r="H2448"/>
  <c r="F2448"/>
  <c r="D2448"/>
  <c r="C2448"/>
  <c r="R2447"/>
  <c r="Q2447"/>
  <c r="P2447"/>
  <c r="O2447"/>
  <c r="N2447"/>
  <c r="M2447"/>
  <c r="L2447"/>
  <c r="H2447"/>
  <c r="F2447"/>
  <c r="E2447"/>
  <c r="D2447"/>
  <c r="C2447"/>
  <c r="R2445"/>
  <c r="Q2445"/>
  <c r="P2445"/>
  <c r="O2445"/>
  <c r="N2445"/>
  <c r="M2445"/>
  <c r="L2445"/>
  <c r="F2445"/>
  <c r="D2445"/>
  <c r="C2445"/>
  <c r="R2444"/>
  <c r="Q2444"/>
  <c r="P2444"/>
  <c r="O2444"/>
  <c r="N2444"/>
  <c r="M2444"/>
  <c r="L2444"/>
  <c r="F2444"/>
  <c r="E2444"/>
  <c r="D2444"/>
  <c r="C2444"/>
  <c r="R2435"/>
  <c r="Q2435"/>
  <c r="R2434"/>
  <c r="Q2434"/>
  <c r="P2434"/>
  <c r="O2434"/>
  <c r="N2434"/>
  <c r="M2434"/>
  <c r="L2434"/>
  <c r="F2434"/>
  <c r="E2434"/>
  <c r="D2434"/>
  <c r="C2434"/>
  <c r="R2432"/>
  <c r="Q2432"/>
  <c r="P2432"/>
  <c r="O2432"/>
  <c r="N2432"/>
  <c r="F2432"/>
  <c r="E2432"/>
  <c r="D2432"/>
  <c r="R2431"/>
  <c r="Q2431"/>
  <c r="P2431"/>
  <c r="O2431"/>
  <c r="N2431"/>
  <c r="L2431"/>
  <c r="F2431"/>
  <c r="E2431"/>
  <c r="D2431"/>
  <c r="C2431"/>
  <c r="H2422"/>
  <c r="R2421"/>
  <c r="P2421"/>
  <c r="O2421"/>
  <c r="N2421"/>
  <c r="L2421"/>
  <c r="H2421"/>
  <c r="P2419"/>
  <c r="O2419"/>
  <c r="N2419"/>
  <c r="H2419"/>
  <c r="P2418"/>
  <c r="O2418"/>
  <c r="N2418"/>
  <c r="M2418"/>
  <c r="L2418"/>
  <c r="H2418"/>
  <c r="R2408"/>
  <c r="Q2408"/>
  <c r="P2408"/>
  <c r="O2408"/>
  <c r="N2408"/>
  <c r="L2408"/>
  <c r="H2408"/>
  <c r="G2408"/>
  <c r="F2408"/>
  <c r="D2408"/>
  <c r="R2385"/>
  <c r="Q2385"/>
  <c r="P2385"/>
  <c r="O2385"/>
  <c r="N2385"/>
  <c r="L2385"/>
  <c r="H2385"/>
  <c r="G2385"/>
  <c r="F2385"/>
  <c r="D2385"/>
  <c r="C2385"/>
  <c r="Q2384"/>
  <c r="P2384"/>
  <c r="O2384"/>
  <c r="N2384"/>
  <c r="L2384"/>
  <c r="H2384"/>
  <c r="G2384"/>
  <c r="F2384"/>
  <c r="E2384"/>
  <c r="D2384"/>
  <c r="R2382"/>
  <c r="Q2382"/>
  <c r="O2382"/>
  <c r="N2382"/>
  <c r="M2382"/>
  <c r="L2382"/>
  <c r="H2382"/>
  <c r="G2382"/>
  <c r="F2382"/>
  <c r="E2382"/>
  <c r="D2382"/>
  <c r="Q2381"/>
  <c r="O2381"/>
  <c r="N2381"/>
  <c r="M2381"/>
  <c r="L2381"/>
  <c r="H2381"/>
  <c r="G2381"/>
  <c r="F2381"/>
  <c r="D2381"/>
  <c r="C2381"/>
  <c r="R2372"/>
  <c r="Q2372"/>
  <c r="R2371"/>
  <c r="Q2371"/>
  <c r="P2371"/>
  <c r="O2371"/>
  <c r="N2371"/>
  <c r="M2371"/>
  <c r="L2371"/>
  <c r="G2371"/>
  <c r="F2371"/>
  <c r="D2371"/>
  <c r="R2369"/>
  <c r="Q2369"/>
  <c r="P2369"/>
  <c r="O2369"/>
  <c r="N2369"/>
  <c r="M2369"/>
  <c r="L2369"/>
  <c r="F2369"/>
  <c r="E2369"/>
  <c r="D2369"/>
  <c r="C2369"/>
  <c r="R2368"/>
  <c r="Q2368"/>
  <c r="P2368"/>
  <c r="O2368"/>
  <c r="N2368"/>
  <c r="L2368"/>
  <c r="G2368"/>
  <c r="F2368"/>
  <c r="D2368"/>
  <c r="C2368"/>
  <c r="H2359"/>
  <c r="P2358"/>
  <c r="O2358"/>
  <c r="N2358"/>
  <c r="M2358"/>
  <c r="L2358"/>
  <c r="H2358"/>
  <c r="E2358"/>
  <c r="P2356"/>
  <c r="O2356"/>
  <c r="N2356"/>
  <c r="M2356"/>
  <c r="H2356"/>
  <c r="P2355"/>
  <c r="O2355"/>
  <c r="N2355"/>
  <c r="M2355"/>
  <c r="L2355"/>
  <c r="H2355"/>
  <c r="R2345"/>
  <c r="Q2345"/>
  <c r="P2345"/>
  <c r="O2345"/>
  <c r="N2345"/>
  <c r="M2345"/>
  <c r="L2345"/>
  <c r="H2345"/>
  <c r="G2345"/>
  <c r="F2345"/>
  <c r="D2345"/>
  <c r="R2322"/>
  <c r="Q2322"/>
  <c r="P2322"/>
  <c r="O2322"/>
  <c r="N2322"/>
  <c r="M2322"/>
  <c r="L2322"/>
  <c r="G2322"/>
  <c r="F2322"/>
  <c r="D2322"/>
  <c r="C2322"/>
  <c r="R2321"/>
  <c r="Q2321"/>
  <c r="P2321"/>
  <c r="O2321"/>
  <c r="N2321"/>
  <c r="M2321"/>
  <c r="L2321"/>
  <c r="H2321"/>
  <c r="G2321"/>
  <c r="F2321"/>
  <c r="D2321"/>
  <c r="C2321"/>
  <c r="R2319"/>
  <c r="Q2319"/>
  <c r="P2319"/>
  <c r="O2319"/>
  <c r="N2319"/>
  <c r="M2319"/>
  <c r="L2319"/>
  <c r="H2319"/>
  <c r="G2319"/>
  <c r="F2319"/>
  <c r="D2319"/>
  <c r="C2319"/>
  <c r="R2318"/>
  <c r="Q2318"/>
  <c r="P2318"/>
  <c r="O2318"/>
  <c r="N2318"/>
  <c r="M2318"/>
  <c r="L2318"/>
  <c r="F2318"/>
  <c r="D2318"/>
  <c r="C2318"/>
  <c r="R2309"/>
  <c r="Q2309"/>
  <c r="R2308"/>
  <c r="Q2308"/>
  <c r="P2308"/>
  <c r="O2308"/>
  <c r="N2308"/>
  <c r="M2308"/>
  <c r="L2308"/>
  <c r="F2308"/>
  <c r="E2308"/>
  <c r="D2308"/>
  <c r="C2308"/>
  <c r="R2306"/>
  <c r="Q2306"/>
  <c r="O2306"/>
  <c r="N2306"/>
  <c r="F2306"/>
  <c r="E2306"/>
  <c r="D2306"/>
  <c r="C2306"/>
  <c r="R2305"/>
  <c r="Q2305"/>
  <c r="P2305"/>
  <c r="O2305"/>
  <c r="N2305"/>
  <c r="L2305"/>
  <c r="F2305"/>
  <c r="E2305"/>
  <c r="D2305"/>
  <c r="C2305"/>
  <c r="R2296"/>
  <c r="H2296"/>
  <c r="R2295"/>
  <c r="P2295"/>
  <c r="O2295"/>
  <c r="N2295"/>
  <c r="H2295"/>
  <c r="E2295"/>
  <c r="R2293"/>
  <c r="P2293"/>
  <c r="O2293"/>
  <c r="N2293"/>
  <c r="H2293"/>
  <c r="E2293"/>
  <c r="R2292"/>
  <c r="P2292"/>
  <c r="O2292"/>
  <c r="N2292"/>
  <c r="M2292"/>
  <c r="H2292"/>
  <c r="E2292"/>
  <c r="R2282"/>
  <c r="Q2282"/>
  <c r="P2282"/>
  <c r="O2282"/>
  <c r="N2282"/>
  <c r="L2282"/>
  <c r="H2282"/>
  <c r="G2282"/>
  <c r="F2282"/>
  <c r="D2282"/>
  <c r="R2259"/>
  <c r="Q2259"/>
  <c r="P2259"/>
  <c r="O2259"/>
  <c r="N2259"/>
  <c r="M2259"/>
  <c r="L2259"/>
  <c r="H2259"/>
  <c r="G2259"/>
  <c r="F2259"/>
  <c r="D2259"/>
  <c r="C2259"/>
  <c r="R2258"/>
  <c r="Q2258"/>
  <c r="P2258"/>
  <c r="O2258"/>
  <c r="N2258"/>
  <c r="M2258"/>
  <c r="L2258"/>
  <c r="H2258"/>
  <c r="G2258"/>
  <c r="F2258"/>
  <c r="E2258"/>
  <c r="D2258"/>
  <c r="R2256"/>
  <c r="Q2256"/>
  <c r="P2256"/>
  <c r="O2256"/>
  <c r="N2256"/>
  <c r="M2256"/>
  <c r="L2256"/>
  <c r="H2256"/>
  <c r="G2256"/>
  <c r="F2256"/>
  <c r="E2256"/>
  <c r="D2256"/>
  <c r="C2256"/>
  <c r="R2255"/>
  <c r="Q2255"/>
  <c r="P2255"/>
  <c r="O2255"/>
  <c r="N2255"/>
  <c r="M2255"/>
  <c r="L2255"/>
  <c r="H2255"/>
  <c r="G2255"/>
  <c r="F2255"/>
  <c r="E2255"/>
  <c r="D2255"/>
  <c r="R2246"/>
  <c r="Q2246"/>
  <c r="R2245"/>
  <c r="Q2245"/>
  <c r="O2245"/>
  <c r="N2245"/>
  <c r="M2245"/>
  <c r="L2245"/>
  <c r="G2245"/>
  <c r="E2245"/>
  <c r="C2245"/>
  <c r="R2243"/>
  <c r="Q2243"/>
  <c r="O2243"/>
  <c r="N2243"/>
  <c r="M2243"/>
  <c r="L2243"/>
  <c r="G2243"/>
  <c r="C2243"/>
  <c r="R2242"/>
  <c r="Q2242"/>
  <c r="P2242"/>
  <c r="O2242"/>
  <c r="N2242"/>
  <c r="L2242"/>
  <c r="H2242"/>
  <c r="G2242"/>
  <c r="F2242"/>
  <c r="E2242"/>
  <c r="R2233"/>
  <c r="H2233"/>
  <c r="R2232"/>
  <c r="P2232"/>
  <c r="O2232"/>
  <c r="N2232"/>
  <c r="M2232"/>
  <c r="L2232"/>
  <c r="H2232"/>
  <c r="R2230"/>
  <c r="P2230"/>
  <c r="O2230"/>
  <c r="N2230"/>
  <c r="M2230"/>
  <c r="H2230"/>
  <c r="R2229"/>
  <c r="P2229"/>
  <c r="O2229"/>
  <c r="N2229"/>
  <c r="M2229"/>
  <c r="H2229"/>
  <c r="R2219"/>
  <c r="Q2219"/>
  <c r="P2219"/>
  <c r="O2219"/>
  <c r="N2219"/>
  <c r="M2219"/>
  <c r="L2219"/>
  <c r="H2219"/>
  <c r="G2219"/>
  <c r="F2219"/>
  <c r="D2219"/>
  <c r="R2196"/>
  <c r="Q2196"/>
  <c r="P2196"/>
  <c r="O2196"/>
  <c r="N2196"/>
  <c r="M2196"/>
  <c r="L2196"/>
  <c r="H2196"/>
  <c r="G2196"/>
  <c r="F2196"/>
  <c r="D2196"/>
  <c r="C2196"/>
  <c r="R2195"/>
  <c r="Q2195"/>
  <c r="P2195"/>
  <c r="O2195"/>
  <c r="N2195"/>
  <c r="M2195"/>
  <c r="L2195"/>
  <c r="H2195"/>
  <c r="G2195"/>
  <c r="F2195"/>
  <c r="E2195"/>
  <c r="D2195"/>
  <c r="C2195"/>
  <c r="R2193"/>
  <c r="Q2193"/>
  <c r="P2193"/>
  <c r="O2193"/>
  <c r="N2193"/>
  <c r="M2193"/>
  <c r="L2193"/>
  <c r="G2193"/>
  <c r="F2193"/>
  <c r="D2193"/>
  <c r="C2193"/>
  <c r="R2192"/>
  <c r="Q2192"/>
  <c r="P2192"/>
  <c r="O2192"/>
  <c r="N2192"/>
  <c r="M2192"/>
  <c r="L2192"/>
  <c r="F2192"/>
  <c r="E2192"/>
  <c r="D2192"/>
  <c r="C2192"/>
  <c r="R2183"/>
  <c r="Q2183"/>
  <c r="H2183"/>
  <c r="R2182"/>
  <c r="Q2182"/>
  <c r="P2182"/>
  <c r="O2182"/>
  <c r="N2182"/>
  <c r="L2182"/>
  <c r="F2182"/>
  <c r="E2182"/>
  <c r="D2182"/>
  <c r="C2182"/>
  <c r="R2180"/>
  <c r="Q2180"/>
  <c r="P2180"/>
  <c r="O2180"/>
  <c r="N2180"/>
  <c r="M2180"/>
  <c r="L2180"/>
  <c r="F2180"/>
  <c r="E2180"/>
  <c r="D2180"/>
  <c r="C2180"/>
  <c r="R2179"/>
  <c r="Q2179"/>
  <c r="P2179"/>
  <c r="O2179"/>
  <c r="N2179"/>
  <c r="F2179"/>
  <c r="E2179"/>
  <c r="D2179"/>
  <c r="C2179"/>
  <c r="R2170"/>
  <c r="H2170"/>
  <c r="R2169"/>
  <c r="P2169"/>
  <c r="O2169"/>
  <c r="N2169"/>
  <c r="M2169"/>
  <c r="H2169"/>
  <c r="R2167"/>
  <c r="P2167"/>
  <c r="O2167"/>
  <c r="N2167"/>
  <c r="M2167"/>
  <c r="L2167"/>
  <c r="H2167"/>
  <c r="R2166"/>
  <c r="P2166"/>
  <c r="O2166"/>
  <c r="N2166"/>
  <c r="M2166"/>
  <c r="H2166"/>
  <c r="R2156"/>
  <c r="Q2156"/>
  <c r="P2156"/>
  <c r="O2156"/>
  <c r="N2156"/>
  <c r="M2156"/>
  <c r="L2156"/>
  <c r="H2156"/>
  <c r="G2156"/>
  <c r="F2156"/>
  <c r="D2156"/>
  <c r="R2133"/>
  <c r="Q2133"/>
  <c r="P2133"/>
  <c r="O2133"/>
  <c r="N2133"/>
  <c r="M2133"/>
  <c r="L2133"/>
  <c r="H2133"/>
  <c r="G2133"/>
  <c r="F2133"/>
  <c r="E2133"/>
  <c r="D2133"/>
  <c r="C2133"/>
  <c r="R2132"/>
  <c r="Q2132"/>
  <c r="P2132"/>
  <c r="O2132"/>
  <c r="N2132"/>
  <c r="M2132"/>
  <c r="L2132"/>
  <c r="H2132"/>
  <c r="G2132"/>
  <c r="F2132"/>
  <c r="E2132"/>
  <c r="D2132"/>
  <c r="R2130"/>
  <c r="Q2130"/>
  <c r="P2130"/>
  <c r="O2130"/>
  <c r="N2130"/>
  <c r="M2130"/>
  <c r="L2130"/>
  <c r="H2130"/>
  <c r="G2130"/>
  <c r="F2130"/>
  <c r="E2130"/>
  <c r="D2130"/>
  <c r="C2130"/>
  <c r="R2129"/>
  <c r="Q2129"/>
  <c r="P2129"/>
  <c r="O2129"/>
  <c r="N2129"/>
  <c r="M2129"/>
  <c r="L2129"/>
  <c r="H2129"/>
  <c r="G2129"/>
  <c r="F2129"/>
  <c r="D2129"/>
  <c r="R2120"/>
  <c r="Q2120"/>
  <c r="R2119"/>
  <c r="Q2119"/>
  <c r="P2119"/>
  <c r="O2119"/>
  <c r="N2119"/>
  <c r="M2119"/>
  <c r="L2119"/>
  <c r="G2119"/>
  <c r="F2119"/>
  <c r="E2119"/>
  <c r="D2119"/>
  <c r="C2119"/>
  <c r="R2117"/>
  <c r="Q2117"/>
  <c r="P2117"/>
  <c r="O2117"/>
  <c r="N2117"/>
  <c r="M2117"/>
  <c r="G2117"/>
  <c r="F2117"/>
  <c r="C2117"/>
  <c r="R2116"/>
  <c r="Q2116"/>
  <c r="P2116"/>
  <c r="O2116"/>
  <c r="N2116"/>
  <c r="G2116"/>
  <c r="C2116"/>
  <c r="R2107"/>
  <c r="H2107"/>
  <c r="R2106"/>
  <c r="P2106"/>
  <c r="O2106"/>
  <c r="N2106"/>
  <c r="M2106"/>
  <c r="L2106"/>
  <c r="H2106"/>
  <c r="R2104"/>
  <c r="P2104"/>
  <c r="O2104"/>
  <c r="N2104"/>
  <c r="M2104"/>
  <c r="L2104"/>
  <c r="H2104"/>
  <c r="R2103"/>
  <c r="P2103"/>
  <c r="O2103"/>
  <c r="N2103"/>
  <c r="M2103"/>
  <c r="H2103"/>
  <c r="R2093"/>
  <c r="Q2093"/>
  <c r="P2093"/>
  <c r="O2093"/>
  <c r="N2093"/>
  <c r="M2093"/>
  <c r="L2093"/>
  <c r="H2093"/>
  <c r="G2093"/>
  <c r="F2093"/>
  <c r="D2093"/>
  <c r="R2070"/>
  <c r="Q2070"/>
  <c r="P2070"/>
  <c r="O2070"/>
  <c r="N2070"/>
  <c r="M2070"/>
  <c r="L2070"/>
  <c r="H2070"/>
  <c r="F2070"/>
  <c r="D2070"/>
  <c r="C2070"/>
  <c r="R2069"/>
  <c r="Q2069"/>
  <c r="P2069"/>
  <c r="O2069"/>
  <c r="N2069"/>
  <c r="M2069"/>
  <c r="L2069"/>
  <c r="H2069"/>
  <c r="F2069"/>
  <c r="E2069"/>
  <c r="D2069"/>
  <c r="C2069"/>
  <c r="R2067"/>
  <c r="Q2067"/>
  <c r="P2067"/>
  <c r="O2067"/>
  <c r="N2067"/>
  <c r="M2067"/>
  <c r="L2067"/>
  <c r="F2067"/>
  <c r="D2067"/>
  <c r="C2067"/>
  <c r="R2066"/>
  <c r="Q2066"/>
  <c r="P2066"/>
  <c r="O2066"/>
  <c r="N2066"/>
  <c r="M2066"/>
  <c r="L2066"/>
  <c r="F2066"/>
  <c r="E2066"/>
  <c r="D2066"/>
  <c r="C2066"/>
  <c r="R2057"/>
  <c r="Q2057"/>
  <c r="R2056"/>
  <c r="Q2056"/>
  <c r="P2056"/>
  <c r="O2056"/>
  <c r="N2056"/>
  <c r="F2056"/>
  <c r="D2056"/>
  <c r="C2056"/>
  <c r="R2054"/>
  <c r="Q2054"/>
  <c r="P2054"/>
  <c r="O2054"/>
  <c r="N2054"/>
  <c r="M2054"/>
  <c r="L2054"/>
  <c r="F2054"/>
  <c r="D2054"/>
  <c r="C2054"/>
  <c r="R2053"/>
  <c r="Q2053"/>
  <c r="P2053"/>
  <c r="O2053"/>
  <c r="N2053"/>
  <c r="F2053"/>
  <c r="D2053"/>
  <c r="C2053"/>
  <c r="R2044"/>
  <c r="H2044"/>
  <c r="R2043"/>
  <c r="P2043"/>
  <c r="O2043"/>
  <c r="N2043"/>
  <c r="M2043"/>
  <c r="L2043"/>
  <c r="H2043"/>
  <c r="E2043"/>
  <c r="R2041"/>
  <c r="P2041"/>
  <c r="O2041"/>
  <c r="N2041"/>
  <c r="M2041"/>
  <c r="L2041"/>
  <c r="H2041"/>
  <c r="E2041"/>
  <c r="R2040"/>
  <c r="P2040"/>
  <c r="O2040"/>
  <c r="N2040"/>
  <c r="M2040"/>
  <c r="L2040"/>
  <c r="H2040"/>
  <c r="E2040"/>
  <c r="R2030"/>
  <c r="Q2030"/>
  <c r="P2030"/>
  <c r="O2030"/>
  <c r="N2030"/>
  <c r="M2030"/>
  <c r="L2030"/>
  <c r="H2030"/>
  <c r="G2030"/>
  <c r="F2030"/>
  <c r="D2030"/>
  <c r="R2007"/>
  <c r="Q2007"/>
  <c r="P2007"/>
  <c r="O2007"/>
  <c r="N2007"/>
  <c r="M2007"/>
  <c r="L2007"/>
  <c r="H2007"/>
  <c r="G2007"/>
  <c r="F2007"/>
  <c r="E2007"/>
  <c r="D2007"/>
  <c r="C2007"/>
  <c r="R2006"/>
  <c r="Q2006"/>
  <c r="P2006"/>
  <c r="O2006"/>
  <c r="N2006"/>
  <c r="M2006"/>
  <c r="L2006"/>
  <c r="H2006"/>
  <c r="G2006"/>
  <c r="F2006"/>
  <c r="E2006"/>
  <c r="D2006"/>
  <c r="R2004"/>
  <c r="Q2004"/>
  <c r="P2004"/>
  <c r="O2004"/>
  <c r="N2004"/>
  <c r="M2004"/>
  <c r="L2004"/>
  <c r="H2004"/>
  <c r="G2004"/>
  <c r="F2004"/>
  <c r="E2004"/>
  <c r="D2004"/>
  <c r="C2004"/>
  <c r="R2003"/>
  <c r="Q2003"/>
  <c r="P2003"/>
  <c r="O2003"/>
  <c r="N2003"/>
  <c r="M2003"/>
  <c r="L2003"/>
  <c r="H2003"/>
  <c r="G2003"/>
  <c r="F2003"/>
  <c r="E2003"/>
  <c r="D2003"/>
  <c r="R1994"/>
  <c r="Q1994"/>
  <c r="H1994"/>
  <c r="R1993"/>
  <c r="Q1993"/>
  <c r="P1993"/>
  <c r="O1993"/>
  <c r="N1993"/>
  <c r="L1993"/>
  <c r="H1993"/>
  <c r="G1993"/>
  <c r="F1993"/>
  <c r="E1993"/>
  <c r="C1993"/>
  <c r="R1991"/>
  <c r="Q1991"/>
  <c r="P1991"/>
  <c r="O1991"/>
  <c r="N1991"/>
  <c r="L1991"/>
  <c r="H1991"/>
  <c r="G1991"/>
  <c r="F1991"/>
  <c r="C1991"/>
  <c r="R1990"/>
  <c r="Q1990"/>
  <c r="P1990"/>
  <c r="O1990"/>
  <c r="N1990"/>
  <c r="M1990"/>
  <c r="L1990"/>
  <c r="G1990"/>
  <c r="C1990"/>
  <c r="R1981"/>
  <c r="H1981"/>
  <c r="R1980"/>
  <c r="P1980"/>
  <c r="O1980"/>
  <c r="N1980"/>
  <c r="M1980"/>
  <c r="H1980"/>
  <c r="E1980"/>
  <c r="R1978"/>
  <c r="P1978"/>
  <c r="O1978"/>
  <c r="N1978"/>
  <c r="M1978"/>
  <c r="H1978"/>
  <c r="E1978"/>
  <c r="R1977"/>
  <c r="P1977"/>
  <c r="O1977"/>
  <c r="N1977"/>
  <c r="M1977"/>
  <c r="H1977"/>
  <c r="E1977"/>
  <c r="R1967"/>
  <c r="Q1967"/>
  <c r="P1967"/>
  <c r="O1967"/>
  <c r="N1967"/>
  <c r="M1967"/>
  <c r="L1967"/>
  <c r="H1967"/>
  <c r="G1967"/>
  <c r="F1967"/>
  <c r="D1967"/>
  <c r="R1944"/>
  <c r="Q1944"/>
  <c r="P1944"/>
  <c r="O1944"/>
  <c r="N1944"/>
  <c r="M1944"/>
  <c r="L1944"/>
  <c r="H1944"/>
  <c r="F1944"/>
  <c r="D1944"/>
  <c r="C1944"/>
  <c r="R1943"/>
  <c r="Q1943"/>
  <c r="P1943"/>
  <c r="O1943"/>
  <c r="N1943"/>
  <c r="M1943"/>
  <c r="L1943"/>
  <c r="H1943"/>
  <c r="F1943"/>
  <c r="D1943"/>
  <c r="C1943"/>
  <c r="R1941"/>
  <c r="Q1941"/>
  <c r="P1941"/>
  <c r="O1941"/>
  <c r="N1941"/>
  <c r="M1941"/>
  <c r="L1941"/>
  <c r="G1941"/>
  <c r="F1941"/>
  <c r="D1941"/>
  <c r="C1941"/>
  <c r="R1940"/>
  <c r="Q1940"/>
  <c r="P1940"/>
  <c r="O1940"/>
  <c r="N1940"/>
  <c r="M1940"/>
  <c r="L1940"/>
  <c r="F1940"/>
  <c r="D1940"/>
  <c r="C1940"/>
  <c r="R1931"/>
  <c r="Q1931"/>
  <c r="R1930"/>
  <c r="Q1930"/>
  <c r="P1930"/>
  <c r="O1930"/>
  <c r="N1930"/>
  <c r="M1930"/>
  <c r="F1930"/>
  <c r="C1930"/>
  <c r="R1928"/>
  <c r="Q1928"/>
  <c r="P1928"/>
  <c r="O1928"/>
  <c r="N1928"/>
  <c r="M1928"/>
  <c r="F1928"/>
  <c r="D1928"/>
  <c r="C1928"/>
  <c r="R1927"/>
  <c r="Q1927"/>
  <c r="P1927"/>
  <c r="O1927"/>
  <c r="N1927"/>
  <c r="L1927"/>
  <c r="F1927"/>
  <c r="C1927"/>
  <c r="R1918"/>
  <c r="H1918"/>
  <c r="R1917"/>
  <c r="P1917"/>
  <c r="O1917"/>
  <c r="N1917"/>
  <c r="M1917"/>
  <c r="L1917"/>
  <c r="H1917"/>
  <c r="E1917"/>
  <c r="R1915"/>
  <c r="P1915"/>
  <c r="O1915"/>
  <c r="N1915"/>
  <c r="M1915"/>
  <c r="L1915"/>
  <c r="H1915"/>
  <c r="E1915"/>
  <c r="R1914"/>
  <c r="P1914"/>
  <c r="O1914"/>
  <c r="N1914"/>
  <c r="M1914"/>
  <c r="L1914"/>
  <c r="H1914"/>
  <c r="E1914"/>
  <c r="R1904"/>
  <c r="Q1904"/>
  <c r="P1904"/>
  <c r="O1904"/>
  <c r="N1904"/>
  <c r="M1904"/>
  <c r="L1904"/>
  <c r="H1904"/>
  <c r="G1904"/>
  <c r="F1904"/>
  <c r="D1904"/>
  <c r="R1881"/>
  <c r="Q1881"/>
  <c r="P1881"/>
  <c r="O1881"/>
  <c r="N1881"/>
  <c r="M1881"/>
  <c r="L1881"/>
  <c r="H1881"/>
  <c r="G1881"/>
  <c r="F1881"/>
  <c r="E1881"/>
  <c r="D1881"/>
  <c r="C1881"/>
  <c r="R1880"/>
  <c r="Q1880"/>
  <c r="P1880"/>
  <c r="O1880"/>
  <c r="N1880"/>
  <c r="M1880"/>
  <c r="L1880"/>
  <c r="H1880"/>
  <c r="G1880"/>
  <c r="F1880"/>
  <c r="E1880"/>
  <c r="D1880"/>
  <c r="R1878"/>
  <c r="Q1878"/>
  <c r="P1878"/>
  <c r="O1878"/>
  <c r="N1878"/>
  <c r="M1878"/>
  <c r="L1878"/>
  <c r="H1878"/>
  <c r="G1878"/>
  <c r="F1878"/>
  <c r="E1878"/>
  <c r="D1878"/>
  <c r="C1878"/>
  <c r="R1877"/>
  <c r="Q1877"/>
  <c r="P1877"/>
  <c r="O1877"/>
  <c r="N1877"/>
  <c r="M1877"/>
  <c r="L1877"/>
  <c r="H1877"/>
  <c r="G1877"/>
  <c r="F1877"/>
  <c r="D1877"/>
  <c r="R1868"/>
  <c r="Q1868"/>
  <c r="R1867"/>
  <c r="Q1867"/>
  <c r="P1867"/>
  <c r="O1867"/>
  <c r="N1867"/>
  <c r="C1867"/>
  <c r="R1865"/>
  <c r="Q1865"/>
  <c r="P1865"/>
  <c r="O1865"/>
  <c r="N1865"/>
  <c r="M1865"/>
  <c r="G1865"/>
  <c r="C1865"/>
  <c r="R1864"/>
  <c r="Q1864"/>
  <c r="P1864"/>
  <c r="O1864"/>
  <c r="N1864"/>
  <c r="M1864"/>
  <c r="L1864"/>
  <c r="H1864"/>
  <c r="F1864"/>
  <c r="D1864"/>
  <c r="C1864"/>
  <c r="R1855"/>
  <c r="H1855"/>
  <c r="R1854"/>
  <c r="P1854"/>
  <c r="O1854"/>
  <c r="N1854"/>
  <c r="M1854"/>
  <c r="H1854"/>
  <c r="E1854"/>
  <c r="R1852"/>
  <c r="P1852"/>
  <c r="O1852"/>
  <c r="N1852"/>
  <c r="M1852"/>
  <c r="H1852"/>
  <c r="E1852"/>
  <c r="R1851"/>
  <c r="P1851"/>
  <c r="O1851"/>
  <c r="N1851"/>
  <c r="M1851"/>
  <c r="H1851"/>
  <c r="E1851"/>
  <c r="R1841"/>
  <c r="Q1841"/>
  <c r="P1841"/>
  <c r="O1841"/>
  <c r="N1841"/>
  <c r="M1841"/>
  <c r="L1841"/>
  <c r="H1841"/>
  <c r="G1841"/>
  <c r="F1841"/>
  <c r="D1841"/>
  <c r="R1818"/>
  <c r="Q1818"/>
  <c r="P1818"/>
  <c r="O1818"/>
  <c r="N1818"/>
  <c r="M1818"/>
  <c r="L1818"/>
  <c r="H1818"/>
  <c r="G1818"/>
  <c r="F1818"/>
  <c r="C1818"/>
  <c r="R1817"/>
  <c r="Q1817"/>
  <c r="P1817"/>
  <c r="O1817"/>
  <c r="N1817"/>
  <c r="M1817"/>
  <c r="L1817"/>
  <c r="H1817"/>
  <c r="F1817"/>
  <c r="E1817"/>
  <c r="D1817"/>
  <c r="C1817"/>
  <c r="R1815"/>
  <c r="Q1815"/>
  <c r="P1815"/>
  <c r="O1815"/>
  <c r="N1815"/>
  <c r="M1815"/>
  <c r="L1815"/>
  <c r="F1815"/>
  <c r="C1815"/>
  <c r="R1814"/>
  <c r="Q1814"/>
  <c r="P1814"/>
  <c r="O1814"/>
  <c r="N1814"/>
  <c r="M1814"/>
  <c r="L1814"/>
  <c r="F1814"/>
  <c r="C1814"/>
  <c r="R1805"/>
  <c r="Q1805"/>
  <c r="Q1804"/>
  <c r="P1804"/>
  <c r="O1804"/>
  <c r="N1804"/>
  <c r="F1804"/>
  <c r="D1804"/>
  <c r="C1804"/>
  <c r="Q1802"/>
  <c r="P1802"/>
  <c r="O1802"/>
  <c r="N1802"/>
  <c r="M1802"/>
  <c r="F1802"/>
  <c r="D1802"/>
  <c r="C1802"/>
  <c r="R1801"/>
  <c r="Q1801"/>
  <c r="P1801"/>
  <c r="O1801"/>
  <c r="N1801"/>
  <c r="F1801"/>
  <c r="D1801"/>
  <c r="C1801"/>
  <c r="R1792"/>
  <c r="H1792"/>
  <c r="R1791"/>
  <c r="P1791"/>
  <c r="O1791"/>
  <c r="N1791"/>
  <c r="M1791"/>
  <c r="L1791"/>
  <c r="H1791"/>
  <c r="E1791"/>
  <c r="R1789"/>
  <c r="P1789"/>
  <c r="O1789"/>
  <c r="N1789"/>
  <c r="M1789"/>
  <c r="L1789"/>
  <c r="H1789"/>
  <c r="E1789"/>
  <c r="R1788"/>
  <c r="P1788"/>
  <c r="O1788"/>
  <c r="N1788"/>
  <c r="M1788"/>
  <c r="L1788"/>
  <c r="H1788"/>
  <c r="E1788"/>
  <c r="R1778"/>
  <c r="Q1778"/>
  <c r="P1778"/>
  <c r="O1778"/>
  <c r="N1778"/>
  <c r="M1778"/>
  <c r="L1778"/>
  <c r="H1778"/>
  <c r="G1778"/>
  <c r="F1778"/>
  <c r="D1778"/>
  <c r="R1755"/>
  <c r="Q1755"/>
  <c r="P1755"/>
  <c r="O1755"/>
  <c r="N1755"/>
  <c r="M1755"/>
  <c r="L1755"/>
  <c r="H1755"/>
  <c r="G1755"/>
  <c r="F1755"/>
  <c r="E1755"/>
  <c r="D1755"/>
  <c r="C1755"/>
  <c r="R1754"/>
  <c r="Q1754"/>
  <c r="P1754"/>
  <c r="O1754"/>
  <c r="N1754"/>
  <c r="M1754"/>
  <c r="L1754"/>
  <c r="H1754"/>
  <c r="G1754"/>
  <c r="F1754"/>
  <c r="E1754"/>
  <c r="D1754"/>
  <c r="R1752"/>
  <c r="Q1752"/>
  <c r="P1752"/>
  <c r="O1752"/>
  <c r="N1752"/>
  <c r="M1752"/>
  <c r="L1752"/>
  <c r="H1752"/>
  <c r="G1752"/>
  <c r="F1752"/>
  <c r="E1752"/>
  <c r="D1752"/>
  <c r="C1752"/>
  <c r="R1751"/>
  <c r="Q1751"/>
  <c r="P1751"/>
  <c r="O1751"/>
  <c r="N1751"/>
  <c r="M1751"/>
  <c r="L1751"/>
  <c r="H1751"/>
  <c r="G1751"/>
  <c r="F1751"/>
  <c r="E1751"/>
  <c r="D1751"/>
  <c r="Q1742"/>
  <c r="R1741"/>
  <c r="Q1741"/>
  <c r="P1741"/>
  <c r="O1741"/>
  <c r="N1741"/>
  <c r="M1741"/>
  <c r="G1741"/>
  <c r="F1741"/>
  <c r="D1741"/>
  <c r="C1741"/>
  <c r="Q1739"/>
  <c r="P1739"/>
  <c r="O1739"/>
  <c r="N1739"/>
  <c r="M1739"/>
  <c r="L1739"/>
  <c r="G1739"/>
  <c r="F1739"/>
  <c r="D1739"/>
  <c r="C1739"/>
  <c r="Q1738"/>
  <c r="P1738"/>
  <c r="O1738"/>
  <c r="N1738"/>
  <c r="G1738"/>
  <c r="F1738"/>
  <c r="D1738"/>
  <c r="C1738"/>
  <c r="R1729"/>
  <c r="H1729"/>
  <c r="R1728"/>
  <c r="P1728"/>
  <c r="O1728"/>
  <c r="N1728"/>
  <c r="M1728"/>
  <c r="H1728"/>
  <c r="E1728"/>
  <c r="R1726"/>
  <c r="P1726"/>
  <c r="O1726"/>
  <c r="N1726"/>
  <c r="M1726"/>
  <c r="H1726"/>
  <c r="E1726"/>
  <c r="R1725"/>
  <c r="P1725"/>
  <c r="O1725"/>
  <c r="N1725"/>
  <c r="M1725"/>
  <c r="H1725"/>
  <c r="E1725"/>
  <c r="R1715"/>
  <c r="Q1715"/>
  <c r="P1715"/>
  <c r="O1715"/>
  <c r="N1715"/>
  <c r="M1715"/>
  <c r="L1715"/>
  <c r="H1715"/>
  <c r="G1715"/>
  <c r="F1715"/>
  <c r="D1715"/>
  <c r="R1692"/>
  <c r="Q1692"/>
  <c r="P1692"/>
  <c r="O1692"/>
  <c r="N1692"/>
  <c r="M1692"/>
  <c r="L1692"/>
  <c r="H1692"/>
  <c r="G1692"/>
  <c r="F1692"/>
  <c r="D1692"/>
  <c r="C1692"/>
  <c r="R1691"/>
  <c r="Q1691"/>
  <c r="P1691"/>
  <c r="O1691"/>
  <c r="N1691"/>
  <c r="M1691"/>
  <c r="L1691"/>
  <c r="H1691"/>
  <c r="G1691"/>
  <c r="F1691"/>
  <c r="E1691"/>
  <c r="D1691"/>
  <c r="C1691"/>
  <c r="R1689"/>
  <c r="Q1689"/>
  <c r="P1689"/>
  <c r="O1689"/>
  <c r="N1689"/>
  <c r="M1689"/>
  <c r="L1689"/>
  <c r="G1689"/>
  <c r="F1689"/>
  <c r="D1689"/>
  <c r="C1689"/>
  <c r="R1688"/>
  <c r="Q1688"/>
  <c r="P1688"/>
  <c r="O1688"/>
  <c r="N1688"/>
  <c r="M1688"/>
  <c r="L1688"/>
  <c r="F1688"/>
  <c r="E1688"/>
  <c r="D1688"/>
  <c r="C1688"/>
  <c r="Q1679"/>
  <c r="R1678"/>
  <c r="Q1678"/>
  <c r="P1678"/>
  <c r="O1678"/>
  <c r="N1678"/>
  <c r="M1678"/>
  <c r="L1678"/>
  <c r="F1678"/>
  <c r="D1678"/>
  <c r="C1678"/>
  <c r="Q1676"/>
  <c r="P1676"/>
  <c r="O1676"/>
  <c r="N1676"/>
  <c r="M1676"/>
  <c r="F1676"/>
  <c r="D1676"/>
  <c r="C1676"/>
  <c r="R1675"/>
  <c r="Q1675"/>
  <c r="P1675"/>
  <c r="O1675"/>
  <c r="N1675"/>
  <c r="F1675"/>
  <c r="D1675"/>
  <c r="C1675"/>
  <c r="R1666"/>
  <c r="H1666"/>
  <c r="R1665"/>
  <c r="P1665"/>
  <c r="O1665"/>
  <c r="N1665"/>
  <c r="M1665"/>
  <c r="H1665"/>
  <c r="R1663"/>
  <c r="P1663"/>
  <c r="O1663"/>
  <c r="N1663"/>
  <c r="M1663"/>
  <c r="H1663"/>
  <c r="R1662"/>
  <c r="P1662"/>
  <c r="O1662"/>
  <c r="N1662"/>
  <c r="M1662"/>
  <c r="L1662"/>
  <c r="H1662"/>
  <c r="R1652"/>
  <c r="Q1652"/>
  <c r="P1652"/>
  <c r="O1652"/>
  <c r="N1652"/>
  <c r="L1652"/>
  <c r="H1652"/>
  <c r="G1652"/>
  <c r="F1652"/>
  <c r="D1652"/>
  <c r="R1629"/>
  <c r="Q1629"/>
  <c r="P1629"/>
  <c r="O1629"/>
  <c r="N1629"/>
  <c r="M1629"/>
  <c r="L1629"/>
  <c r="H1629"/>
  <c r="G1629"/>
  <c r="F1629"/>
  <c r="E1629"/>
  <c r="D1629"/>
  <c r="R1628"/>
  <c r="Q1628"/>
  <c r="P1628"/>
  <c r="O1628"/>
  <c r="N1628"/>
  <c r="M1628"/>
  <c r="L1628"/>
  <c r="H1628"/>
  <c r="G1628"/>
  <c r="F1628"/>
  <c r="E1628"/>
  <c r="D1628"/>
  <c r="C1628"/>
  <c r="R1626"/>
  <c r="Q1626"/>
  <c r="P1626"/>
  <c r="O1626"/>
  <c r="N1626"/>
  <c r="M1626"/>
  <c r="L1626"/>
  <c r="H1626"/>
  <c r="G1626"/>
  <c r="F1626"/>
  <c r="E1626"/>
  <c r="D1626"/>
  <c r="R1625"/>
  <c r="Q1625"/>
  <c r="P1625"/>
  <c r="O1625"/>
  <c r="N1625"/>
  <c r="M1625"/>
  <c r="L1625"/>
  <c r="H1625"/>
  <c r="G1625"/>
  <c r="F1625"/>
  <c r="E1625"/>
  <c r="D1625"/>
  <c r="C1625"/>
  <c r="Q1616"/>
  <c r="R1615"/>
  <c r="Q1615"/>
  <c r="P1615"/>
  <c r="O1615"/>
  <c r="N1615"/>
  <c r="G1615"/>
  <c r="E1615"/>
  <c r="D1615"/>
  <c r="C1615"/>
  <c r="Q1613"/>
  <c r="P1613"/>
  <c r="O1613"/>
  <c r="N1613"/>
  <c r="G1613"/>
  <c r="D1613"/>
  <c r="C1613"/>
  <c r="Q1612"/>
  <c r="P1612"/>
  <c r="O1612"/>
  <c r="N1612"/>
  <c r="M1612"/>
  <c r="G1612"/>
  <c r="D1612"/>
  <c r="C1612"/>
  <c r="H1603"/>
  <c r="P1602"/>
  <c r="O1602"/>
  <c r="N1602"/>
  <c r="M1602"/>
  <c r="H1602"/>
  <c r="P1600"/>
  <c r="O1600"/>
  <c r="N1600"/>
  <c r="M1600"/>
  <c r="H1600"/>
  <c r="E1600"/>
  <c r="P1599"/>
  <c r="O1599"/>
  <c r="N1599"/>
  <c r="M1599"/>
  <c r="H1599"/>
  <c r="E1599"/>
  <c r="R1589"/>
  <c r="Q1589"/>
  <c r="P1589"/>
  <c r="O1589"/>
  <c r="N1589"/>
  <c r="M1589"/>
  <c r="L1589"/>
  <c r="H1589"/>
  <c r="G1589"/>
  <c r="F1589"/>
  <c r="D1589"/>
  <c r="R1566"/>
  <c r="Q1566"/>
  <c r="P1566"/>
  <c r="O1566"/>
  <c r="N1566"/>
  <c r="M1566"/>
  <c r="L1566"/>
  <c r="F1566"/>
  <c r="E1566"/>
  <c r="D1566"/>
  <c r="C1566"/>
  <c r="R1565"/>
  <c r="Q1565"/>
  <c r="P1565"/>
  <c r="O1565"/>
  <c r="N1565"/>
  <c r="M1565"/>
  <c r="L1565"/>
  <c r="H1565"/>
  <c r="F1565"/>
  <c r="D1565"/>
  <c r="C1565"/>
  <c r="R1563"/>
  <c r="Q1563"/>
  <c r="P1563"/>
  <c r="O1563"/>
  <c r="N1563"/>
  <c r="M1563"/>
  <c r="L1563"/>
  <c r="H1563"/>
  <c r="F1563"/>
  <c r="E1563"/>
  <c r="D1563"/>
  <c r="C1563"/>
  <c r="R1562"/>
  <c r="Q1562"/>
  <c r="P1562"/>
  <c r="O1562"/>
  <c r="N1562"/>
  <c r="M1562"/>
  <c r="L1562"/>
  <c r="F1562"/>
  <c r="D1562"/>
  <c r="C1562"/>
  <c r="R1553"/>
  <c r="Q1553"/>
  <c r="Q1552"/>
  <c r="P1552"/>
  <c r="O1552"/>
  <c r="N1552"/>
  <c r="M1552"/>
  <c r="H1552"/>
  <c r="F1552"/>
  <c r="E1552"/>
  <c r="D1552"/>
  <c r="C1552"/>
  <c r="Q1550"/>
  <c r="P1550"/>
  <c r="O1550"/>
  <c r="N1550"/>
  <c r="L1550"/>
  <c r="F1550"/>
  <c r="E1550"/>
  <c r="D1550"/>
  <c r="C1550"/>
  <c r="R1549"/>
  <c r="Q1549"/>
  <c r="P1549"/>
  <c r="O1549"/>
  <c r="N1549"/>
  <c r="F1549"/>
  <c r="E1549"/>
  <c r="D1549"/>
  <c r="C1549"/>
  <c r="R1540"/>
  <c r="H1540"/>
  <c r="R1539"/>
  <c r="P1539"/>
  <c r="O1539"/>
  <c r="N1539"/>
  <c r="M1539"/>
  <c r="H1539"/>
  <c r="E1539"/>
  <c r="R1537"/>
  <c r="P1537"/>
  <c r="O1537"/>
  <c r="N1537"/>
  <c r="M1537"/>
  <c r="H1537"/>
  <c r="E1537"/>
  <c r="R1536"/>
  <c r="O1536"/>
  <c r="N1536"/>
  <c r="M1536"/>
  <c r="H1536"/>
  <c r="E1536"/>
  <c r="R1526"/>
  <c r="Q1526"/>
  <c r="P1526"/>
  <c r="O1526"/>
  <c r="N1526"/>
  <c r="L1526"/>
  <c r="H1526"/>
  <c r="G1526"/>
  <c r="F1526"/>
  <c r="D1526"/>
  <c r="Q1503"/>
  <c r="P1503"/>
  <c r="O1503"/>
  <c r="N1503"/>
  <c r="M1503"/>
  <c r="L1503"/>
  <c r="H1503"/>
  <c r="G1503"/>
  <c r="F1503"/>
  <c r="E1503"/>
  <c r="D1503"/>
  <c r="C1503"/>
  <c r="R1502"/>
  <c r="Q1502"/>
  <c r="P1502"/>
  <c r="O1502"/>
  <c r="N1502"/>
  <c r="M1502"/>
  <c r="L1502"/>
  <c r="H1502"/>
  <c r="G1502"/>
  <c r="F1502"/>
  <c r="E1502"/>
  <c r="D1502"/>
  <c r="R1500"/>
  <c r="Q1500"/>
  <c r="P1500"/>
  <c r="O1500"/>
  <c r="N1500"/>
  <c r="M1500"/>
  <c r="L1500"/>
  <c r="H1500"/>
  <c r="G1500"/>
  <c r="F1500"/>
  <c r="E1500"/>
  <c r="D1500"/>
  <c r="C1500"/>
  <c r="Q1499"/>
  <c r="P1499"/>
  <c r="O1499"/>
  <c r="N1499"/>
  <c r="M1499"/>
  <c r="L1499"/>
  <c r="H1499"/>
  <c r="G1499"/>
  <c r="F1499"/>
  <c r="E1499"/>
  <c r="D1499"/>
  <c r="R1490"/>
  <c r="Q1490"/>
  <c r="Q1489"/>
  <c r="P1489"/>
  <c r="O1489"/>
  <c r="N1489"/>
  <c r="M1489"/>
  <c r="G1489"/>
  <c r="D1489"/>
  <c r="C1489"/>
  <c r="Q1487"/>
  <c r="P1487"/>
  <c r="O1487"/>
  <c r="N1487"/>
  <c r="L1487"/>
  <c r="D1487"/>
  <c r="C1487"/>
  <c r="Q1486"/>
  <c r="P1486"/>
  <c r="O1486"/>
  <c r="N1486"/>
  <c r="M1486"/>
  <c r="D1486"/>
  <c r="C1486"/>
  <c r="R1477"/>
  <c r="H1477"/>
  <c r="R1476"/>
  <c r="P1476"/>
  <c r="O1476"/>
  <c r="N1476"/>
  <c r="M1476"/>
  <c r="L1476"/>
  <c r="H1476"/>
  <c r="E1476"/>
  <c r="R1474"/>
  <c r="P1474"/>
  <c r="O1474"/>
  <c r="N1474"/>
  <c r="M1474"/>
  <c r="L1474"/>
  <c r="H1474"/>
  <c r="E1474"/>
  <c r="R1473"/>
  <c r="P1473"/>
  <c r="O1473"/>
  <c r="N1473"/>
  <c r="M1473"/>
  <c r="L1473"/>
  <c r="H1473"/>
  <c r="E1473"/>
  <c r="R1463"/>
  <c r="Q1463"/>
  <c r="P1463"/>
  <c r="O1463"/>
  <c r="N1463"/>
  <c r="M1463"/>
  <c r="L1463"/>
  <c r="H1463"/>
  <c r="G1463"/>
  <c r="F1463"/>
  <c r="D1463"/>
  <c r="R1440"/>
  <c r="Q1440"/>
  <c r="P1440"/>
  <c r="O1440"/>
  <c r="N1440"/>
  <c r="M1440"/>
  <c r="L1440"/>
  <c r="H1440"/>
  <c r="F1440"/>
  <c r="D1440"/>
  <c r="C1440"/>
  <c r="R1439"/>
  <c r="Q1439"/>
  <c r="P1439"/>
  <c r="O1439"/>
  <c r="N1439"/>
  <c r="M1439"/>
  <c r="L1439"/>
  <c r="H1439"/>
  <c r="F1439"/>
  <c r="E1439"/>
  <c r="D1439"/>
  <c r="C1439"/>
  <c r="R1437"/>
  <c r="Q1437"/>
  <c r="P1437"/>
  <c r="O1437"/>
  <c r="N1437"/>
  <c r="M1437"/>
  <c r="L1437"/>
  <c r="F1437"/>
  <c r="D1437"/>
  <c r="C1437"/>
  <c r="R1436"/>
  <c r="Q1436"/>
  <c r="P1436"/>
  <c r="O1436"/>
  <c r="N1436"/>
  <c r="M1436"/>
  <c r="L1436"/>
  <c r="F1436"/>
  <c r="E1436"/>
  <c r="D1436"/>
  <c r="C1436"/>
  <c r="R1427"/>
  <c r="Q1427"/>
  <c r="H1427"/>
  <c r="R1426"/>
  <c r="Q1426"/>
  <c r="P1426"/>
  <c r="O1426"/>
  <c r="N1426"/>
  <c r="G1426"/>
  <c r="F1426"/>
  <c r="E1426"/>
  <c r="D1426"/>
  <c r="C1426"/>
  <c r="Q1424"/>
  <c r="P1424"/>
  <c r="O1424"/>
  <c r="N1424"/>
  <c r="M1424"/>
  <c r="H1424"/>
  <c r="F1424"/>
  <c r="E1424"/>
  <c r="D1424"/>
  <c r="C1424"/>
  <c r="R1423"/>
  <c r="Q1423"/>
  <c r="P1423"/>
  <c r="O1423"/>
  <c r="N1423"/>
  <c r="F1423"/>
  <c r="E1423"/>
  <c r="D1423"/>
  <c r="C1423"/>
  <c r="R1414"/>
  <c r="H1414"/>
  <c r="R1413"/>
  <c r="P1413"/>
  <c r="O1413"/>
  <c r="N1413"/>
  <c r="M1413"/>
  <c r="L1413"/>
  <c r="H1413"/>
  <c r="E1413"/>
  <c r="R1411"/>
  <c r="P1411"/>
  <c r="O1411"/>
  <c r="N1411"/>
  <c r="M1411"/>
  <c r="L1411"/>
  <c r="H1411"/>
  <c r="E1411"/>
  <c r="R1410"/>
  <c r="P1410"/>
  <c r="O1410"/>
  <c r="N1410"/>
  <c r="M1410"/>
  <c r="L1410"/>
  <c r="H1410"/>
  <c r="E1410"/>
  <c r="R1400"/>
  <c r="Q1400"/>
  <c r="P1400"/>
  <c r="O1400"/>
  <c r="N1400"/>
  <c r="L1400"/>
  <c r="H1400"/>
  <c r="G1400"/>
  <c r="F1400"/>
  <c r="D1400"/>
  <c r="R1377"/>
  <c r="Q1377"/>
  <c r="P1377"/>
  <c r="O1377"/>
  <c r="N1377"/>
  <c r="M1377"/>
  <c r="L1377"/>
  <c r="H1377"/>
  <c r="G1377"/>
  <c r="F1377"/>
  <c r="E1377"/>
  <c r="D1377"/>
  <c r="R1376"/>
  <c r="Q1376"/>
  <c r="P1376"/>
  <c r="O1376"/>
  <c r="N1376"/>
  <c r="M1376"/>
  <c r="L1376"/>
  <c r="H1376"/>
  <c r="G1376"/>
  <c r="F1376"/>
  <c r="E1376"/>
  <c r="D1376"/>
  <c r="C1376"/>
  <c r="Q1374"/>
  <c r="P1374"/>
  <c r="O1374"/>
  <c r="N1374"/>
  <c r="M1374"/>
  <c r="L1374"/>
  <c r="H1374"/>
  <c r="G1374"/>
  <c r="F1374"/>
  <c r="E1374"/>
  <c r="D1374"/>
  <c r="Q1373"/>
  <c r="P1373"/>
  <c r="O1373"/>
  <c r="N1373"/>
  <c r="M1373"/>
  <c r="L1373"/>
  <c r="H1373"/>
  <c r="G1373"/>
  <c r="F1373"/>
  <c r="E1373"/>
  <c r="D1373"/>
  <c r="C1373"/>
  <c r="Q1364"/>
  <c r="R1363"/>
  <c r="Q1363"/>
  <c r="P1363"/>
  <c r="O1363"/>
  <c r="N1363"/>
  <c r="L1363"/>
  <c r="G1363"/>
  <c r="F1363"/>
  <c r="D1363"/>
  <c r="C1363"/>
  <c r="Q1361"/>
  <c r="P1361"/>
  <c r="O1361"/>
  <c r="N1361"/>
  <c r="M1361"/>
  <c r="G1361"/>
  <c r="F1361"/>
  <c r="E1361"/>
  <c r="D1361"/>
  <c r="C1361"/>
  <c r="Q1360"/>
  <c r="P1360"/>
  <c r="O1360"/>
  <c r="N1360"/>
  <c r="G1360"/>
  <c r="D1360"/>
  <c r="C1360"/>
  <c r="H1351"/>
  <c r="P1350"/>
  <c r="O1350"/>
  <c r="N1350"/>
  <c r="M1350"/>
  <c r="H1350"/>
  <c r="E1350"/>
  <c r="P1348"/>
  <c r="O1348"/>
  <c r="N1348"/>
  <c r="M1348"/>
  <c r="L1348"/>
  <c r="H1348"/>
  <c r="E1348"/>
  <c r="P1347"/>
  <c r="O1347"/>
  <c r="N1347"/>
  <c r="M1347"/>
  <c r="H1347"/>
  <c r="E1347"/>
  <c r="R1337"/>
  <c r="Q1337"/>
  <c r="P1337"/>
  <c r="O1337"/>
  <c r="N1337"/>
  <c r="M1337"/>
  <c r="L1337"/>
  <c r="H1337"/>
  <c r="G1337"/>
  <c r="F1337"/>
  <c r="D1337"/>
  <c r="R1314"/>
  <c r="Q1314"/>
  <c r="P1314"/>
  <c r="O1314"/>
  <c r="N1314"/>
  <c r="M1314"/>
  <c r="L1314"/>
  <c r="F1314"/>
  <c r="E1314"/>
  <c r="D1314"/>
  <c r="C1314"/>
  <c r="R1313"/>
  <c r="Q1313"/>
  <c r="P1313"/>
  <c r="O1313"/>
  <c r="N1313"/>
  <c r="M1313"/>
  <c r="L1313"/>
  <c r="H1313"/>
  <c r="F1313"/>
  <c r="D1313"/>
  <c r="C1313"/>
  <c r="R1311"/>
  <c r="Q1311"/>
  <c r="P1311"/>
  <c r="O1311"/>
  <c r="N1311"/>
  <c r="M1311"/>
  <c r="L1311"/>
  <c r="H1311"/>
  <c r="F1311"/>
  <c r="E1311"/>
  <c r="D1311"/>
  <c r="C1311"/>
  <c r="R1310"/>
  <c r="Q1310"/>
  <c r="P1310"/>
  <c r="O1310"/>
  <c r="N1310"/>
  <c r="M1310"/>
  <c r="L1310"/>
  <c r="F1310"/>
  <c r="D1310"/>
  <c r="C1310"/>
  <c r="Q1301"/>
  <c r="R1300"/>
  <c r="Q1300"/>
  <c r="P1300"/>
  <c r="O1300"/>
  <c r="N1300"/>
  <c r="L1300"/>
  <c r="F1300"/>
  <c r="E1300"/>
  <c r="D1300"/>
  <c r="C1300"/>
  <c r="Q1298"/>
  <c r="P1298"/>
  <c r="O1298"/>
  <c r="N1298"/>
  <c r="L1298"/>
  <c r="G1298"/>
  <c r="F1298"/>
  <c r="E1298"/>
  <c r="D1298"/>
  <c r="C1298"/>
  <c r="Q1297"/>
  <c r="P1297"/>
  <c r="O1297"/>
  <c r="N1297"/>
  <c r="L1297"/>
  <c r="H1297"/>
  <c r="G1297"/>
  <c r="F1297"/>
  <c r="E1297"/>
  <c r="D1297"/>
  <c r="C1297"/>
  <c r="R1288"/>
  <c r="H1288"/>
  <c r="R1287"/>
  <c r="P1287"/>
  <c r="O1287"/>
  <c r="N1287"/>
  <c r="M1287"/>
  <c r="H1287"/>
  <c r="R1285"/>
  <c r="P1285"/>
  <c r="O1285"/>
  <c r="N1285"/>
  <c r="M1285"/>
  <c r="H1285"/>
  <c r="R1284"/>
  <c r="P1284"/>
  <c r="O1284"/>
  <c r="N1284"/>
  <c r="M1284"/>
  <c r="H1284"/>
  <c r="E1284"/>
  <c r="R1274"/>
  <c r="Q1274"/>
  <c r="P1274"/>
  <c r="O1274"/>
  <c r="N1274"/>
  <c r="L1274"/>
  <c r="H1274"/>
  <c r="G1274"/>
  <c r="F1274"/>
  <c r="D1274"/>
  <c r="Q1251"/>
  <c r="P1251"/>
  <c r="O1251"/>
  <c r="N1251"/>
  <c r="M1251"/>
  <c r="L1251"/>
  <c r="H1251"/>
  <c r="G1251"/>
  <c r="F1251"/>
  <c r="E1251"/>
  <c r="D1251"/>
  <c r="C1251"/>
  <c r="R1250"/>
  <c r="Q1250"/>
  <c r="P1250"/>
  <c r="O1250"/>
  <c r="N1250"/>
  <c r="M1250"/>
  <c r="L1250"/>
  <c r="H1250"/>
  <c r="G1250"/>
  <c r="F1250"/>
  <c r="E1250"/>
  <c r="D1250"/>
  <c r="R1248"/>
  <c r="Q1248"/>
  <c r="P1248"/>
  <c r="O1248"/>
  <c r="N1248"/>
  <c r="M1248"/>
  <c r="L1248"/>
  <c r="H1248"/>
  <c r="G1248"/>
  <c r="F1248"/>
  <c r="E1248"/>
  <c r="D1248"/>
  <c r="C1248"/>
  <c r="Q1247"/>
  <c r="P1247"/>
  <c r="O1247"/>
  <c r="N1247"/>
  <c r="M1247"/>
  <c r="L1247"/>
  <c r="H1247"/>
  <c r="G1247"/>
  <c r="F1247"/>
  <c r="E1247"/>
  <c r="D1247"/>
  <c r="R1238"/>
  <c r="Q1238"/>
  <c r="H1238"/>
  <c r="Q1237"/>
  <c r="P1237"/>
  <c r="O1237"/>
  <c r="N1237"/>
  <c r="M1237"/>
  <c r="L1237"/>
  <c r="H1237"/>
  <c r="G1237"/>
  <c r="D1237"/>
  <c r="C1237"/>
  <c r="Q1235"/>
  <c r="P1235"/>
  <c r="O1235"/>
  <c r="N1235"/>
  <c r="L1235"/>
  <c r="H1235"/>
  <c r="G1235"/>
  <c r="D1235"/>
  <c r="C1235"/>
  <c r="R1234"/>
  <c r="Q1234"/>
  <c r="P1234"/>
  <c r="O1234"/>
  <c r="N1234"/>
  <c r="M1234"/>
  <c r="L1234"/>
  <c r="G1234"/>
  <c r="E1234"/>
  <c r="D1234"/>
  <c r="C1234"/>
  <c r="R1225"/>
  <c r="H1225"/>
  <c r="R1224"/>
  <c r="P1224"/>
  <c r="O1224"/>
  <c r="N1224"/>
  <c r="M1224"/>
  <c r="H1224"/>
  <c r="E1224"/>
  <c r="R1222"/>
  <c r="P1222"/>
  <c r="O1222"/>
  <c r="N1222"/>
  <c r="M1222"/>
  <c r="H1222"/>
  <c r="E1222"/>
  <c r="R1221"/>
  <c r="P1221"/>
  <c r="O1221"/>
  <c r="N1221"/>
  <c r="M1221"/>
  <c r="H1221"/>
  <c r="E1221"/>
  <c r="R1211"/>
  <c r="Q1211"/>
  <c r="P1211"/>
  <c r="O1211"/>
  <c r="N1211"/>
  <c r="M1211"/>
  <c r="L1211"/>
  <c r="H1211"/>
  <c r="G1211"/>
  <c r="F1211"/>
  <c r="D1211"/>
  <c r="R1188"/>
  <c r="Q1188"/>
  <c r="P1188"/>
  <c r="O1188"/>
  <c r="N1188"/>
  <c r="M1188"/>
  <c r="L1188"/>
  <c r="H1188"/>
  <c r="G1188"/>
  <c r="F1188"/>
  <c r="D1188"/>
  <c r="C1188"/>
  <c r="R1187"/>
  <c r="Q1187"/>
  <c r="P1187"/>
  <c r="O1187"/>
  <c r="N1187"/>
  <c r="M1187"/>
  <c r="L1187"/>
  <c r="H1187"/>
  <c r="G1187"/>
  <c r="F1187"/>
  <c r="E1187"/>
  <c r="D1187"/>
  <c r="C1187"/>
  <c r="R1185"/>
  <c r="Q1185"/>
  <c r="P1185"/>
  <c r="O1185"/>
  <c r="N1185"/>
  <c r="M1185"/>
  <c r="L1185"/>
  <c r="G1185"/>
  <c r="F1185"/>
  <c r="D1185"/>
  <c r="C1185"/>
  <c r="R1184"/>
  <c r="Q1184"/>
  <c r="P1184"/>
  <c r="O1184"/>
  <c r="N1184"/>
  <c r="M1184"/>
  <c r="L1184"/>
  <c r="F1184"/>
  <c r="E1184"/>
  <c r="D1184"/>
  <c r="C1184"/>
  <c r="Q1175"/>
  <c r="R1174"/>
  <c r="Q1174"/>
  <c r="P1174"/>
  <c r="O1174"/>
  <c r="N1174"/>
  <c r="L1174"/>
  <c r="F1174"/>
  <c r="E1174"/>
  <c r="D1174"/>
  <c r="C1174"/>
  <c r="Q1172"/>
  <c r="P1172"/>
  <c r="O1172"/>
  <c r="N1172"/>
  <c r="M1172"/>
  <c r="L1172"/>
  <c r="G1172"/>
  <c r="F1172"/>
  <c r="E1172"/>
  <c r="D1172"/>
  <c r="C1172"/>
  <c r="Q1171"/>
  <c r="P1171"/>
  <c r="O1171"/>
  <c r="N1171"/>
  <c r="L1171"/>
  <c r="F1171"/>
  <c r="E1171"/>
  <c r="D1171"/>
  <c r="C1171"/>
  <c r="R1162"/>
  <c r="H1162"/>
  <c r="R1161"/>
  <c r="P1161"/>
  <c r="O1161"/>
  <c r="N1161"/>
  <c r="M1161"/>
  <c r="L1161"/>
  <c r="H1161"/>
  <c r="E1161"/>
  <c r="R1159"/>
  <c r="P1159"/>
  <c r="O1159"/>
  <c r="N1159"/>
  <c r="M1159"/>
  <c r="L1159"/>
  <c r="H1159"/>
  <c r="E1159"/>
  <c r="R1158"/>
  <c r="P1158"/>
  <c r="O1158"/>
  <c r="N1158"/>
  <c r="M1158"/>
  <c r="L1158"/>
  <c r="H1158"/>
  <c r="E1158"/>
  <c r="R1148"/>
  <c r="Q1148"/>
  <c r="P1148"/>
  <c r="O1148"/>
  <c r="N1148"/>
  <c r="L1148"/>
  <c r="H1148"/>
  <c r="G1148"/>
  <c r="F1148"/>
  <c r="D1148"/>
  <c r="R1125"/>
  <c r="Q1125"/>
  <c r="P1125"/>
  <c r="O1125"/>
  <c r="N1125"/>
  <c r="M1125"/>
  <c r="L1125"/>
  <c r="H1125"/>
  <c r="G1125"/>
  <c r="F1125"/>
  <c r="E1125"/>
  <c r="R1124"/>
  <c r="Q1124"/>
  <c r="P1124"/>
  <c r="O1124"/>
  <c r="N1124"/>
  <c r="M1124"/>
  <c r="L1124"/>
  <c r="H1124"/>
  <c r="G1124"/>
  <c r="F1124"/>
  <c r="E1124"/>
  <c r="C1124"/>
  <c r="Q1122"/>
  <c r="P1122"/>
  <c r="O1122"/>
  <c r="N1122"/>
  <c r="M1122"/>
  <c r="L1122"/>
  <c r="H1122"/>
  <c r="G1122"/>
  <c r="F1122"/>
  <c r="E1122"/>
  <c r="Q1121"/>
  <c r="P1121"/>
  <c r="O1121"/>
  <c r="N1121"/>
  <c r="M1121"/>
  <c r="L1121"/>
  <c r="H1121"/>
  <c r="G1121"/>
  <c r="F1121"/>
  <c r="E1121"/>
  <c r="C1121"/>
  <c r="Q1112"/>
  <c r="H1112"/>
  <c r="R1111"/>
  <c r="Q1111"/>
  <c r="P1111"/>
  <c r="O1111"/>
  <c r="N1111"/>
  <c r="L1111"/>
  <c r="H1111"/>
  <c r="D1111"/>
  <c r="C1111"/>
  <c r="Q1109"/>
  <c r="P1109"/>
  <c r="O1109"/>
  <c r="N1109"/>
  <c r="L1109"/>
  <c r="D1109"/>
  <c r="C1109"/>
  <c r="Q1108"/>
  <c r="P1108"/>
  <c r="O1108"/>
  <c r="N1108"/>
  <c r="M1108"/>
  <c r="L1108"/>
  <c r="H1108"/>
  <c r="G1108"/>
  <c r="E1108"/>
  <c r="D1108"/>
  <c r="C1108"/>
  <c r="H1099"/>
  <c r="P1098"/>
  <c r="O1098"/>
  <c r="N1098"/>
  <c r="M1098"/>
  <c r="H1098"/>
  <c r="E1098"/>
  <c r="P1096"/>
  <c r="O1096"/>
  <c r="N1096"/>
  <c r="M1096"/>
  <c r="H1096"/>
  <c r="E1096"/>
  <c r="P1095"/>
  <c r="O1095"/>
  <c r="N1095"/>
  <c r="M1095"/>
  <c r="H1095"/>
  <c r="E1095"/>
  <c r="R1085"/>
  <c r="Q1085"/>
  <c r="P1085"/>
  <c r="O1085"/>
  <c r="N1085"/>
  <c r="M1085"/>
  <c r="L1085"/>
  <c r="H1085"/>
  <c r="G1085"/>
  <c r="F1085"/>
  <c r="D1085"/>
  <c r="R1062"/>
  <c r="Q1062"/>
  <c r="P1062"/>
  <c r="O1062"/>
  <c r="N1062"/>
  <c r="M1062"/>
  <c r="L1062"/>
  <c r="G1062"/>
  <c r="F1062"/>
  <c r="E1062"/>
  <c r="D1062"/>
  <c r="C1062"/>
  <c r="R1061"/>
  <c r="Q1061"/>
  <c r="P1061"/>
  <c r="O1061"/>
  <c r="N1061"/>
  <c r="M1061"/>
  <c r="L1061"/>
  <c r="H1061"/>
  <c r="F1061"/>
  <c r="D1061"/>
  <c r="C1061"/>
  <c r="R1059"/>
  <c r="Q1059"/>
  <c r="P1059"/>
  <c r="O1059"/>
  <c r="N1059"/>
  <c r="M1059"/>
  <c r="L1059"/>
  <c r="H1059"/>
  <c r="F1059"/>
  <c r="E1059"/>
  <c r="D1059"/>
  <c r="C1059"/>
  <c r="R1058"/>
  <c r="Q1058"/>
  <c r="P1058"/>
  <c r="O1058"/>
  <c r="N1058"/>
  <c r="M1058"/>
  <c r="L1058"/>
  <c r="F1058"/>
  <c r="D1058"/>
  <c r="C1058"/>
  <c r="Q1049"/>
  <c r="R1048"/>
  <c r="Q1048"/>
  <c r="P1048"/>
  <c r="O1048"/>
  <c r="N1048"/>
  <c r="L1048"/>
  <c r="H1048"/>
  <c r="F1048"/>
  <c r="E1048"/>
  <c r="D1048"/>
  <c r="C1048"/>
  <c r="R1046"/>
  <c r="Q1046"/>
  <c r="P1046"/>
  <c r="O1046"/>
  <c r="N1046"/>
  <c r="L1046"/>
  <c r="G1046"/>
  <c r="F1046"/>
  <c r="E1046"/>
  <c r="D1046"/>
  <c r="C1046"/>
  <c r="Q1045"/>
  <c r="P1045"/>
  <c r="O1045"/>
  <c r="N1045"/>
  <c r="L1045"/>
  <c r="G1045"/>
  <c r="F1045"/>
  <c r="E1045"/>
  <c r="D1045"/>
  <c r="C1045"/>
  <c r="H1036"/>
  <c r="P1035"/>
  <c r="O1035"/>
  <c r="N1035"/>
  <c r="M1035"/>
  <c r="H1035"/>
  <c r="E1035"/>
  <c r="P1033"/>
  <c r="O1033"/>
  <c r="N1033"/>
  <c r="M1033"/>
  <c r="H1033"/>
  <c r="E1033"/>
  <c r="P1032"/>
  <c r="O1032"/>
  <c r="N1032"/>
  <c r="M1032"/>
  <c r="H1032"/>
  <c r="E1032"/>
  <c r="R1022"/>
  <c r="Q1022"/>
  <c r="P1022"/>
  <c r="O1022"/>
  <c r="N1022"/>
  <c r="L1022"/>
  <c r="H1022"/>
  <c r="G1022"/>
  <c r="F1022"/>
  <c r="D1022"/>
  <c r="Q999"/>
  <c r="P999"/>
  <c r="O999"/>
  <c r="N999"/>
  <c r="M999"/>
  <c r="L999"/>
  <c r="H999"/>
  <c r="G999"/>
  <c r="F999"/>
  <c r="E999"/>
  <c r="D999"/>
  <c r="C999"/>
  <c r="R998"/>
  <c r="Q998"/>
  <c r="P998"/>
  <c r="O998"/>
  <c r="N998"/>
  <c r="M998"/>
  <c r="L998"/>
  <c r="H998"/>
  <c r="G998"/>
  <c r="F998"/>
  <c r="D998"/>
  <c r="R996"/>
  <c r="Q996"/>
  <c r="P996"/>
  <c r="O996"/>
  <c r="N996"/>
  <c r="M996"/>
  <c r="L996"/>
  <c r="H996"/>
  <c r="G996"/>
  <c r="F996"/>
  <c r="D996"/>
  <c r="C996"/>
  <c r="Q995"/>
  <c r="P995"/>
  <c r="O995"/>
  <c r="N995"/>
  <c r="M995"/>
  <c r="L995"/>
  <c r="H995"/>
  <c r="G995"/>
  <c r="F995"/>
  <c r="D995"/>
  <c r="R986"/>
  <c r="Q986"/>
  <c r="Q985"/>
  <c r="P985"/>
  <c r="O985"/>
  <c r="N985"/>
  <c r="L985"/>
  <c r="G985"/>
  <c r="D985"/>
  <c r="C985"/>
  <c r="R983"/>
  <c r="Q983"/>
  <c r="P983"/>
  <c r="O983"/>
  <c r="N983"/>
  <c r="L983"/>
  <c r="H983"/>
  <c r="G983"/>
  <c r="E983"/>
  <c r="D983"/>
  <c r="C983"/>
  <c r="Q982"/>
  <c r="P982"/>
  <c r="O982"/>
  <c r="N982"/>
  <c r="L982"/>
  <c r="H982"/>
  <c r="G982"/>
  <c r="D982"/>
  <c r="C982"/>
  <c r="R973"/>
  <c r="H973"/>
  <c r="P972"/>
  <c r="O972"/>
  <c r="N972"/>
  <c r="M972"/>
  <c r="H972"/>
  <c r="E972"/>
  <c r="P970"/>
  <c r="O970"/>
  <c r="N970"/>
  <c r="M970"/>
  <c r="H970"/>
  <c r="E970"/>
  <c r="R969"/>
  <c r="P969"/>
  <c r="O969"/>
  <c r="N969"/>
  <c r="M969"/>
  <c r="H969"/>
  <c r="E969"/>
  <c r="R959"/>
  <c r="Q959"/>
  <c r="P959"/>
  <c r="O959"/>
  <c r="N959"/>
  <c r="M959"/>
  <c r="L959"/>
  <c r="H959"/>
  <c r="G959"/>
  <c r="F959"/>
  <c r="D959"/>
  <c r="R936"/>
  <c r="Q936"/>
  <c r="P936"/>
  <c r="O936"/>
  <c r="N936"/>
  <c r="M936"/>
  <c r="L936"/>
  <c r="H936"/>
  <c r="F936"/>
  <c r="D936"/>
  <c r="C936"/>
  <c r="R935"/>
  <c r="Q935"/>
  <c r="P935"/>
  <c r="O935"/>
  <c r="N935"/>
  <c r="M935"/>
  <c r="L935"/>
  <c r="H935"/>
  <c r="F935"/>
  <c r="E935"/>
  <c r="D935"/>
  <c r="C935"/>
  <c r="R933"/>
  <c r="Q933"/>
  <c r="P933"/>
  <c r="O933"/>
  <c r="N933"/>
  <c r="M933"/>
  <c r="L933"/>
  <c r="F933"/>
  <c r="D933"/>
  <c r="C933"/>
  <c r="R932"/>
  <c r="Q932"/>
  <c r="P932"/>
  <c r="O932"/>
  <c r="N932"/>
  <c r="M932"/>
  <c r="L932"/>
  <c r="F932"/>
  <c r="E932"/>
  <c r="D932"/>
  <c r="C932"/>
  <c r="Q923"/>
  <c r="H923"/>
  <c r="R922"/>
  <c r="Q922"/>
  <c r="P922"/>
  <c r="O922"/>
  <c r="N922"/>
  <c r="M922"/>
  <c r="L922"/>
  <c r="G922"/>
  <c r="F922"/>
  <c r="E922"/>
  <c r="D922"/>
  <c r="C922"/>
  <c r="R920"/>
  <c r="Q920"/>
  <c r="P920"/>
  <c r="O920"/>
  <c r="N920"/>
  <c r="M920"/>
  <c r="L920"/>
  <c r="H920"/>
  <c r="F920"/>
  <c r="E920"/>
  <c r="D920"/>
  <c r="C920"/>
  <c r="R919"/>
  <c r="Q919"/>
  <c r="P919"/>
  <c r="O919"/>
  <c r="N919"/>
  <c r="M919"/>
  <c r="L919"/>
  <c r="F919"/>
  <c r="E919"/>
  <c r="D919"/>
  <c r="C919"/>
  <c r="H910"/>
  <c r="P909"/>
  <c r="O909"/>
  <c r="N909"/>
  <c r="M909"/>
  <c r="L909"/>
  <c r="H909"/>
  <c r="P907"/>
  <c r="O907"/>
  <c r="N907"/>
  <c r="M907"/>
  <c r="L907"/>
  <c r="H907"/>
  <c r="P906"/>
  <c r="O906"/>
  <c r="N906"/>
  <c r="M906"/>
  <c r="L906"/>
  <c r="H906"/>
  <c r="R896"/>
  <c r="Q896"/>
  <c r="P896"/>
  <c r="O896"/>
  <c r="N896"/>
  <c r="L896"/>
  <c r="H896"/>
  <c r="G896"/>
  <c r="F896"/>
  <c r="D896"/>
  <c r="R873"/>
  <c r="Q873"/>
  <c r="P873"/>
  <c r="O873"/>
  <c r="N873"/>
  <c r="M873"/>
  <c r="L873"/>
  <c r="H873"/>
  <c r="G873"/>
  <c r="F873"/>
  <c r="D873"/>
  <c r="C873"/>
  <c r="Q872"/>
  <c r="P872"/>
  <c r="O872"/>
  <c r="N872"/>
  <c r="M872"/>
  <c r="L872"/>
  <c r="H872"/>
  <c r="G872"/>
  <c r="F872"/>
  <c r="D872"/>
  <c r="Q870"/>
  <c r="P870"/>
  <c r="O870"/>
  <c r="N870"/>
  <c r="M870"/>
  <c r="L870"/>
  <c r="H870"/>
  <c r="G870"/>
  <c r="F870"/>
  <c r="E870"/>
  <c r="D870"/>
  <c r="C870"/>
  <c r="R869"/>
  <c r="Q869"/>
  <c r="P869"/>
  <c r="O869"/>
  <c r="N869"/>
  <c r="M869"/>
  <c r="L869"/>
  <c r="H869"/>
  <c r="G869"/>
  <c r="F869"/>
  <c r="D869"/>
  <c r="R860"/>
  <c r="Q860"/>
  <c r="H860"/>
  <c r="R859"/>
  <c r="Q859"/>
  <c r="P859"/>
  <c r="O859"/>
  <c r="N859"/>
  <c r="M859"/>
  <c r="L859"/>
  <c r="H859"/>
  <c r="G859"/>
  <c r="E859"/>
  <c r="D859"/>
  <c r="C859"/>
  <c r="R857"/>
  <c r="Q857"/>
  <c r="P857"/>
  <c r="O857"/>
  <c r="N857"/>
  <c r="M857"/>
  <c r="L857"/>
  <c r="H857"/>
  <c r="G857"/>
  <c r="D857"/>
  <c r="C857"/>
  <c r="Q856"/>
  <c r="P856"/>
  <c r="O856"/>
  <c r="N856"/>
  <c r="M856"/>
  <c r="L856"/>
  <c r="G856"/>
  <c r="D856"/>
  <c r="C856"/>
  <c r="H847"/>
  <c r="P846"/>
  <c r="O846"/>
  <c r="N846"/>
  <c r="M846"/>
  <c r="L846"/>
  <c r="H846"/>
  <c r="E846"/>
  <c r="P844"/>
  <c r="O844"/>
  <c r="N844"/>
  <c r="M844"/>
  <c r="L844"/>
  <c r="H844"/>
  <c r="E844"/>
  <c r="P843"/>
  <c r="O843"/>
  <c r="N843"/>
  <c r="M843"/>
  <c r="L843"/>
  <c r="H843"/>
  <c r="E843"/>
  <c r="R833"/>
  <c r="Q833"/>
  <c r="P833"/>
  <c r="O833"/>
  <c r="N833"/>
  <c r="M833"/>
  <c r="L833"/>
  <c r="H833"/>
  <c r="G833"/>
  <c r="F833"/>
  <c r="D833"/>
  <c r="R810"/>
  <c r="Q810"/>
  <c r="P810"/>
  <c r="O810"/>
  <c r="N810"/>
  <c r="M810"/>
  <c r="L810"/>
  <c r="G810"/>
  <c r="F810"/>
  <c r="D810"/>
  <c r="C810"/>
  <c r="R809"/>
  <c r="Q809"/>
  <c r="P809"/>
  <c r="O809"/>
  <c r="N809"/>
  <c r="M809"/>
  <c r="L809"/>
  <c r="H809"/>
  <c r="G809"/>
  <c r="F809"/>
  <c r="D809"/>
  <c r="C809"/>
  <c r="R807"/>
  <c r="Q807"/>
  <c r="P807"/>
  <c r="O807"/>
  <c r="N807"/>
  <c r="M807"/>
  <c r="L807"/>
  <c r="H807"/>
  <c r="G807"/>
  <c r="F807"/>
  <c r="E807"/>
  <c r="D807"/>
  <c r="C807"/>
  <c r="R806"/>
  <c r="Q806"/>
  <c r="P806"/>
  <c r="O806"/>
  <c r="N806"/>
  <c r="M806"/>
  <c r="L806"/>
  <c r="G806"/>
  <c r="F806"/>
  <c r="D806"/>
  <c r="C806"/>
  <c r="Q797"/>
  <c r="R796"/>
  <c r="Q796"/>
  <c r="P796"/>
  <c r="O796"/>
  <c r="N796"/>
  <c r="M796"/>
  <c r="L796"/>
  <c r="F796"/>
  <c r="E796"/>
  <c r="D796"/>
  <c r="C796"/>
  <c r="R794"/>
  <c r="Q794"/>
  <c r="P794"/>
  <c r="O794"/>
  <c r="N794"/>
  <c r="M794"/>
  <c r="L794"/>
  <c r="F794"/>
  <c r="E794"/>
  <c r="D794"/>
  <c r="C794"/>
  <c r="Q793"/>
  <c r="P793"/>
  <c r="O793"/>
  <c r="N793"/>
  <c r="M793"/>
  <c r="L793"/>
  <c r="F793"/>
  <c r="E793"/>
  <c r="D793"/>
  <c r="C793"/>
  <c r="R784"/>
  <c r="H784"/>
  <c r="P783"/>
  <c r="O783"/>
  <c r="N783"/>
  <c r="M783"/>
  <c r="H783"/>
  <c r="E783"/>
  <c r="P781"/>
  <c r="O781"/>
  <c r="N781"/>
  <c r="M781"/>
  <c r="H781"/>
  <c r="E781"/>
  <c r="R780"/>
  <c r="P780"/>
  <c r="O780"/>
  <c r="N780"/>
  <c r="M780"/>
  <c r="H780"/>
  <c r="E780"/>
  <c r="R770"/>
  <c r="Q770"/>
  <c r="P770"/>
  <c r="O770"/>
  <c r="N770"/>
  <c r="M770"/>
  <c r="L770"/>
  <c r="H770"/>
  <c r="G770"/>
  <c r="F770"/>
  <c r="D770"/>
  <c r="R747"/>
  <c r="Q747"/>
  <c r="P747"/>
  <c r="O747"/>
  <c r="N747"/>
  <c r="M747"/>
  <c r="L747"/>
  <c r="H747"/>
  <c r="G747"/>
  <c r="F747"/>
  <c r="E747"/>
  <c r="R746"/>
  <c r="Q746"/>
  <c r="P746"/>
  <c r="O746"/>
  <c r="N746"/>
  <c r="M746"/>
  <c r="L746"/>
  <c r="H746"/>
  <c r="G746"/>
  <c r="F746"/>
  <c r="C746"/>
  <c r="Q744"/>
  <c r="P744"/>
  <c r="O744"/>
  <c r="N744"/>
  <c r="M744"/>
  <c r="L744"/>
  <c r="H744"/>
  <c r="G744"/>
  <c r="F744"/>
  <c r="Q743"/>
  <c r="P743"/>
  <c r="O743"/>
  <c r="N743"/>
  <c r="M743"/>
  <c r="L743"/>
  <c r="H743"/>
  <c r="G743"/>
  <c r="F743"/>
  <c r="E743"/>
  <c r="C743"/>
  <c r="R734"/>
  <c r="Q734"/>
  <c r="Q733"/>
  <c r="P733"/>
  <c r="O733"/>
  <c r="N733"/>
  <c r="M733"/>
  <c r="L733"/>
  <c r="G733"/>
  <c r="D733"/>
  <c r="C733"/>
  <c r="R731"/>
  <c r="Q731"/>
  <c r="P731"/>
  <c r="O731"/>
  <c r="N731"/>
  <c r="M731"/>
  <c r="L731"/>
  <c r="G731"/>
  <c r="E731"/>
  <c r="D731"/>
  <c r="C731"/>
  <c r="R730"/>
  <c r="Q730"/>
  <c r="P730"/>
  <c r="O730"/>
  <c r="N730"/>
  <c r="M730"/>
  <c r="L730"/>
  <c r="G730"/>
  <c r="D730"/>
  <c r="C730"/>
  <c r="H721"/>
  <c r="P720"/>
  <c r="O720"/>
  <c r="N720"/>
  <c r="M720"/>
  <c r="L720"/>
  <c r="H720"/>
  <c r="E720"/>
  <c r="P718"/>
  <c r="O718"/>
  <c r="N718"/>
  <c r="M718"/>
  <c r="L718"/>
  <c r="H718"/>
  <c r="E718"/>
  <c r="P717"/>
  <c r="O717"/>
  <c r="N717"/>
  <c r="M717"/>
  <c r="L717"/>
  <c r="H717"/>
  <c r="E717"/>
  <c r="R707"/>
  <c r="Q707"/>
  <c r="P707"/>
  <c r="O707"/>
  <c r="N707"/>
  <c r="M707"/>
  <c r="L707"/>
  <c r="H707"/>
  <c r="G707"/>
  <c r="F707"/>
  <c r="D707"/>
  <c r="R684"/>
  <c r="Q684"/>
  <c r="P684"/>
  <c r="O684"/>
  <c r="N684"/>
  <c r="M684"/>
  <c r="L684"/>
  <c r="G684"/>
  <c r="F684"/>
  <c r="E684"/>
  <c r="D684"/>
  <c r="C684"/>
  <c r="R683"/>
  <c r="Q683"/>
  <c r="P683"/>
  <c r="O683"/>
  <c r="N683"/>
  <c r="M683"/>
  <c r="L683"/>
  <c r="H683"/>
  <c r="G683"/>
  <c r="F683"/>
  <c r="D683"/>
  <c r="C683"/>
  <c r="R681"/>
  <c r="Q681"/>
  <c r="P681"/>
  <c r="O681"/>
  <c r="N681"/>
  <c r="M681"/>
  <c r="L681"/>
  <c r="H681"/>
  <c r="G681"/>
  <c r="F681"/>
  <c r="D681"/>
  <c r="C681"/>
  <c r="R680"/>
  <c r="Q680"/>
  <c r="P680"/>
  <c r="O680"/>
  <c r="N680"/>
  <c r="M680"/>
  <c r="L680"/>
  <c r="G680"/>
  <c r="F680"/>
  <c r="D680"/>
  <c r="C680"/>
  <c r="R671"/>
  <c r="Q671"/>
  <c r="Q670"/>
  <c r="P670"/>
  <c r="O670"/>
  <c r="N670"/>
  <c r="M670"/>
  <c r="L670"/>
  <c r="H670"/>
  <c r="F670"/>
  <c r="E670"/>
  <c r="D670"/>
  <c r="C670"/>
  <c r="Q668"/>
  <c r="P668"/>
  <c r="O668"/>
  <c r="N668"/>
  <c r="M668"/>
  <c r="L668"/>
  <c r="F668"/>
  <c r="E668"/>
  <c r="D668"/>
  <c r="C668"/>
  <c r="Q667"/>
  <c r="P667"/>
  <c r="O667"/>
  <c r="N667"/>
  <c r="M667"/>
  <c r="L667"/>
  <c r="F667"/>
  <c r="E667"/>
  <c r="D667"/>
  <c r="C667"/>
  <c r="H658"/>
  <c r="P657"/>
  <c r="O657"/>
  <c r="N657"/>
  <c r="M657"/>
  <c r="H657"/>
  <c r="E657"/>
  <c r="P655"/>
  <c r="O655"/>
  <c r="N655"/>
  <c r="M655"/>
  <c r="H655"/>
  <c r="E655"/>
  <c r="P654"/>
  <c r="O654"/>
  <c r="N654"/>
  <c r="M654"/>
  <c r="H654"/>
  <c r="E654"/>
  <c r="R644"/>
  <c r="Q644"/>
  <c r="P644"/>
  <c r="O644"/>
  <c r="N644"/>
  <c r="M644"/>
  <c r="L644"/>
  <c r="H644"/>
  <c r="G644"/>
  <c r="F644"/>
  <c r="D644"/>
  <c r="R621"/>
  <c r="Q621"/>
  <c r="P621"/>
  <c r="O621"/>
  <c r="N621"/>
  <c r="M621"/>
  <c r="L621"/>
  <c r="H621"/>
  <c r="G621"/>
  <c r="F621"/>
  <c r="D621"/>
  <c r="R620"/>
  <c r="Q620"/>
  <c r="P620"/>
  <c r="O620"/>
  <c r="N620"/>
  <c r="M620"/>
  <c r="L620"/>
  <c r="H620"/>
  <c r="G620"/>
  <c r="F620"/>
  <c r="D620"/>
  <c r="C620"/>
  <c r="Q618"/>
  <c r="P618"/>
  <c r="O618"/>
  <c r="N618"/>
  <c r="M618"/>
  <c r="L618"/>
  <c r="H618"/>
  <c r="G618"/>
  <c r="F618"/>
  <c r="D618"/>
  <c r="Q617"/>
  <c r="P617"/>
  <c r="O617"/>
  <c r="N617"/>
  <c r="M617"/>
  <c r="L617"/>
  <c r="H617"/>
  <c r="G617"/>
  <c r="F617"/>
  <c r="E617"/>
  <c r="D617"/>
  <c r="C617"/>
  <c r="Q608"/>
  <c r="R607"/>
  <c r="Q607"/>
  <c r="P607"/>
  <c r="O607"/>
  <c r="N607"/>
  <c r="M607"/>
  <c r="L607"/>
  <c r="G607"/>
  <c r="F607"/>
  <c r="D607"/>
  <c r="C607"/>
  <c r="R605"/>
  <c r="Q605"/>
  <c r="P605"/>
  <c r="O605"/>
  <c r="N605"/>
  <c r="M605"/>
  <c r="L605"/>
  <c r="G605"/>
  <c r="F605"/>
  <c r="E605"/>
  <c r="D605"/>
  <c r="C605"/>
  <c r="R604"/>
  <c r="Q604"/>
  <c r="P604"/>
  <c r="O604"/>
  <c r="N604"/>
  <c r="M604"/>
  <c r="L604"/>
  <c r="H604"/>
  <c r="D604"/>
  <c r="C604"/>
  <c r="H595"/>
  <c r="P594"/>
  <c r="O594"/>
  <c r="N594"/>
  <c r="M594"/>
  <c r="H594"/>
  <c r="P592"/>
  <c r="O592"/>
  <c r="N592"/>
  <c r="M592"/>
  <c r="L592"/>
  <c r="H592"/>
  <c r="P591"/>
  <c r="O591"/>
  <c r="N591"/>
  <c r="M591"/>
  <c r="H591"/>
  <c r="R581"/>
  <c r="Q581"/>
  <c r="P581"/>
  <c r="O581"/>
  <c r="N581"/>
  <c r="M581"/>
  <c r="L581"/>
  <c r="H581"/>
  <c r="G581"/>
  <c r="F581"/>
  <c r="D581"/>
  <c r="R558"/>
  <c r="Q558"/>
  <c r="P558"/>
  <c r="O558"/>
  <c r="N558"/>
  <c r="M558"/>
  <c r="L558"/>
  <c r="G558"/>
  <c r="F558"/>
  <c r="D558"/>
  <c r="C558"/>
  <c r="R557"/>
  <c r="Q557"/>
  <c r="P557"/>
  <c r="O557"/>
  <c r="N557"/>
  <c r="M557"/>
  <c r="L557"/>
  <c r="H557"/>
  <c r="G557"/>
  <c r="F557"/>
  <c r="D557"/>
  <c r="C557"/>
  <c r="R555"/>
  <c r="Q555"/>
  <c r="P555"/>
  <c r="O555"/>
  <c r="N555"/>
  <c r="M555"/>
  <c r="L555"/>
  <c r="H555"/>
  <c r="G555"/>
  <c r="F555"/>
  <c r="E555"/>
  <c r="D555"/>
  <c r="C555"/>
  <c r="R554"/>
  <c r="Q554"/>
  <c r="P554"/>
  <c r="O554"/>
  <c r="N554"/>
  <c r="M554"/>
  <c r="L554"/>
  <c r="G554"/>
  <c r="F554"/>
  <c r="D554"/>
  <c r="C554"/>
  <c r="Q545"/>
  <c r="R544"/>
  <c r="Q544"/>
  <c r="P544"/>
  <c r="O544"/>
  <c r="N544"/>
  <c r="M544"/>
  <c r="L544"/>
  <c r="F544"/>
  <c r="E544"/>
  <c r="D544"/>
  <c r="C544"/>
  <c r="R542"/>
  <c r="Q542"/>
  <c r="P542"/>
  <c r="O542"/>
  <c r="N542"/>
  <c r="M542"/>
  <c r="L542"/>
  <c r="F542"/>
  <c r="E542"/>
  <c r="D542"/>
  <c r="C542"/>
  <c r="Q541"/>
  <c r="P541"/>
  <c r="O541"/>
  <c r="N541"/>
  <c r="M541"/>
  <c r="L541"/>
  <c r="G541"/>
  <c r="F541"/>
  <c r="E541"/>
  <c r="D541"/>
  <c r="C541"/>
  <c r="R532"/>
  <c r="H532"/>
  <c r="P531"/>
  <c r="O531"/>
  <c r="N531"/>
  <c r="H531"/>
  <c r="E531"/>
  <c r="R529"/>
  <c r="P529"/>
  <c r="O529"/>
  <c r="N529"/>
  <c r="H529"/>
  <c r="E529"/>
  <c r="P528"/>
  <c r="O528"/>
  <c r="N528"/>
  <c r="M528"/>
  <c r="H528"/>
  <c r="E528"/>
  <c r="R518"/>
  <c r="Q518"/>
  <c r="P518"/>
  <c r="O518"/>
  <c r="N518"/>
  <c r="M518"/>
  <c r="L518"/>
  <c r="H518"/>
  <c r="G518"/>
  <c r="F518"/>
  <c r="D518"/>
  <c r="R495"/>
  <c r="Q495"/>
  <c r="P495"/>
  <c r="O495"/>
  <c r="N495"/>
  <c r="M495"/>
  <c r="L495"/>
  <c r="H495"/>
  <c r="G495"/>
  <c r="F495"/>
  <c r="D495"/>
  <c r="R494"/>
  <c r="Q494"/>
  <c r="P494"/>
  <c r="O494"/>
  <c r="N494"/>
  <c r="M494"/>
  <c r="L494"/>
  <c r="H494"/>
  <c r="G494"/>
  <c r="F494"/>
  <c r="D494"/>
  <c r="C494"/>
  <c r="Q492"/>
  <c r="P492"/>
  <c r="O492"/>
  <c r="N492"/>
  <c r="M492"/>
  <c r="L492"/>
  <c r="H492"/>
  <c r="G492"/>
  <c r="F492"/>
  <c r="D492"/>
  <c r="Q491"/>
  <c r="P491"/>
  <c r="O491"/>
  <c r="N491"/>
  <c r="M491"/>
  <c r="L491"/>
  <c r="H491"/>
  <c r="G491"/>
  <c r="F491"/>
  <c r="E491"/>
  <c r="D491"/>
  <c r="C491"/>
  <c r="Q482"/>
  <c r="H482"/>
  <c r="R481"/>
  <c r="Q481"/>
  <c r="P481"/>
  <c r="O481"/>
  <c r="N481"/>
  <c r="M481"/>
  <c r="H481"/>
  <c r="G481"/>
  <c r="F481"/>
  <c r="D481"/>
  <c r="C481"/>
  <c r="R479"/>
  <c r="Q479"/>
  <c r="P479"/>
  <c r="O479"/>
  <c r="N479"/>
  <c r="M479"/>
  <c r="H479"/>
  <c r="G479"/>
  <c r="F479"/>
  <c r="D479"/>
  <c r="C479"/>
  <c r="Q478"/>
  <c r="P478"/>
  <c r="O478"/>
  <c r="N478"/>
  <c r="M478"/>
  <c r="H478"/>
  <c r="G478"/>
  <c r="F478"/>
  <c r="E478"/>
  <c r="D478"/>
  <c r="C478"/>
  <c r="H469"/>
  <c r="P468"/>
  <c r="O468"/>
  <c r="N468"/>
  <c r="M468"/>
  <c r="L468"/>
  <c r="H468"/>
  <c r="E468"/>
  <c r="P466"/>
  <c r="O466"/>
  <c r="N466"/>
  <c r="M466"/>
  <c r="L466"/>
  <c r="H466"/>
  <c r="E466"/>
  <c r="P465"/>
  <c r="O465"/>
  <c r="N465"/>
  <c r="M465"/>
  <c r="H465"/>
  <c r="E465"/>
  <c r="R455"/>
  <c r="Q455"/>
  <c r="P455"/>
  <c r="O455"/>
  <c r="N455"/>
  <c r="M455"/>
  <c r="L455"/>
  <c r="H455"/>
  <c r="G455"/>
  <c r="F455"/>
  <c r="E455"/>
  <c r="D455"/>
  <c r="R432"/>
  <c r="Q432"/>
  <c r="P432"/>
  <c r="O432"/>
  <c r="N432"/>
  <c r="M432"/>
  <c r="L432"/>
  <c r="H432"/>
  <c r="G432"/>
  <c r="F432"/>
  <c r="D432"/>
  <c r="C432"/>
  <c r="R431"/>
  <c r="Q431"/>
  <c r="P431"/>
  <c r="O431"/>
  <c r="N431"/>
  <c r="M431"/>
  <c r="L431"/>
  <c r="H431"/>
  <c r="G431"/>
  <c r="F431"/>
  <c r="D431"/>
  <c r="C431"/>
  <c r="R429"/>
  <c r="Q429"/>
  <c r="P429"/>
  <c r="O429"/>
  <c r="N429"/>
  <c r="M429"/>
  <c r="L429"/>
  <c r="G429"/>
  <c r="F429"/>
  <c r="D429"/>
  <c r="C429"/>
  <c r="R428"/>
  <c r="Q428"/>
  <c r="P428"/>
  <c r="O428"/>
  <c r="N428"/>
  <c r="M428"/>
  <c r="L428"/>
  <c r="G428"/>
  <c r="F428"/>
  <c r="D428"/>
  <c r="C428"/>
  <c r="R419"/>
  <c r="Q419"/>
  <c r="Q418"/>
  <c r="P418"/>
  <c r="O418"/>
  <c r="N418"/>
  <c r="M418"/>
  <c r="L418"/>
  <c r="F418"/>
  <c r="E418"/>
  <c r="D418"/>
  <c r="C418"/>
  <c r="Q416"/>
  <c r="P416"/>
  <c r="O416"/>
  <c r="N416"/>
  <c r="M416"/>
  <c r="L416"/>
  <c r="F416"/>
  <c r="E416"/>
  <c r="D416"/>
  <c r="C416"/>
  <c r="R415"/>
  <c r="Q415"/>
  <c r="P415"/>
  <c r="O415"/>
  <c r="N415"/>
  <c r="M415"/>
  <c r="L415"/>
  <c r="F415"/>
  <c r="E415"/>
  <c r="D415"/>
  <c r="C415"/>
  <c r="H406"/>
  <c r="R405"/>
  <c r="P405"/>
  <c r="O405"/>
  <c r="N405"/>
  <c r="M405"/>
  <c r="H405"/>
  <c r="E405"/>
  <c r="P403"/>
  <c r="O403"/>
  <c r="N403"/>
  <c r="M403"/>
  <c r="H403"/>
  <c r="E403"/>
  <c r="P402"/>
  <c r="O402"/>
  <c r="N402"/>
  <c r="M402"/>
  <c r="H402"/>
  <c r="E402"/>
  <c r="R392"/>
  <c r="Q392"/>
  <c r="P392"/>
  <c r="O392"/>
  <c r="N392"/>
  <c r="M392"/>
  <c r="L392"/>
  <c r="H392"/>
  <c r="G392"/>
  <c r="F392"/>
  <c r="E392"/>
  <c r="D392"/>
  <c r="R369"/>
  <c r="Q369"/>
  <c r="P369"/>
  <c r="O369"/>
  <c r="N369"/>
  <c r="M369"/>
  <c r="L369"/>
  <c r="H369"/>
  <c r="G369"/>
  <c r="F369"/>
  <c r="E369"/>
  <c r="D369"/>
  <c r="R368"/>
  <c r="Q368"/>
  <c r="P368"/>
  <c r="O368"/>
  <c r="N368"/>
  <c r="M368"/>
  <c r="L368"/>
  <c r="H368"/>
  <c r="G368"/>
  <c r="F368"/>
  <c r="E368"/>
  <c r="D368"/>
  <c r="C368"/>
  <c r="Q366"/>
  <c r="P366"/>
  <c r="O366"/>
  <c r="N366"/>
  <c r="M366"/>
  <c r="L366"/>
  <c r="H366"/>
  <c r="G366"/>
  <c r="F366"/>
  <c r="E366"/>
  <c r="D366"/>
  <c r="Q365"/>
  <c r="P365"/>
  <c r="O365"/>
  <c r="N365"/>
  <c r="M365"/>
  <c r="L365"/>
  <c r="H365"/>
  <c r="G365"/>
  <c r="F365"/>
  <c r="E365"/>
  <c r="C365"/>
  <c r="Q356"/>
  <c r="H356"/>
  <c r="Q355"/>
  <c r="P355"/>
  <c r="O355"/>
  <c r="N355"/>
  <c r="M355"/>
  <c r="H355"/>
  <c r="G355"/>
  <c r="F355"/>
  <c r="E355"/>
  <c r="D355"/>
  <c r="C355"/>
  <c r="Q353"/>
  <c r="P353"/>
  <c r="O353"/>
  <c r="N353"/>
  <c r="M353"/>
  <c r="H353"/>
  <c r="G353"/>
  <c r="F353"/>
  <c r="E353"/>
  <c r="D353"/>
  <c r="C353"/>
  <c r="Q352"/>
  <c r="P352"/>
  <c r="O352"/>
  <c r="N352"/>
  <c r="M352"/>
  <c r="L352"/>
  <c r="H352"/>
  <c r="G352"/>
  <c r="F352"/>
  <c r="E352"/>
  <c r="D352"/>
  <c r="C352"/>
  <c r="H343"/>
  <c r="P342"/>
  <c r="O342"/>
  <c r="N342"/>
  <c r="M342"/>
  <c r="L342"/>
  <c r="H342"/>
  <c r="P340"/>
  <c r="O340"/>
  <c r="N340"/>
  <c r="M340"/>
  <c r="L340"/>
  <c r="H340"/>
  <c r="P339"/>
  <c r="O339"/>
  <c r="N339"/>
  <c r="M339"/>
  <c r="L339"/>
  <c r="H339"/>
  <c r="E339"/>
  <c r="R329"/>
  <c r="Q329"/>
  <c r="P329"/>
  <c r="O329"/>
  <c r="N329"/>
  <c r="M329"/>
  <c r="L329"/>
  <c r="H329"/>
  <c r="G329"/>
  <c r="F329"/>
  <c r="E329"/>
  <c r="R306"/>
  <c r="Q306"/>
  <c r="P306"/>
  <c r="O306"/>
  <c r="N306"/>
  <c r="M306"/>
  <c r="L306"/>
  <c r="G306"/>
  <c r="F306"/>
  <c r="E306"/>
  <c r="C306"/>
  <c r="R305"/>
  <c r="Q305"/>
  <c r="P305"/>
  <c r="O305"/>
  <c r="N305"/>
  <c r="M305"/>
  <c r="L305"/>
  <c r="H305"/>
  <c r="G305"/>
  <c r="F305"/>
  <c r="C305"/>
  <c r="R303"/>
  <c r="Q303"/>
  <c r="P303"/>
  <c r="O303"/>
  <c r="N303"/>
  <c r="M303"/>
  <c r="L303"/>
  <c r="H303"/>
  <c r="G303"/>
  <c r="F303"/>
  <c r="E303"/>
  <c r="C303"/>
  <c r="R302"/>
  <c r="Q302"/>
  <c r="P302"/>
  <c r="O302"/>
  <c r="N302"/>
  <c r="M302"/>
  <c r="L302"/>
  <c r="G302"/>
  <c r="F302"/>
  <c r="C302"/>
  <c r="Q293"/>
  <c r="R292"/>
  <c r="Q292"/>
  <c r="P292"/>
  <c r="O292"/>
  <c r="N292"/>
  <c r="M292"/>
  <c r="L292"/>
  <c r="G292"/>
  <c r="F292"/>
  <c r="E292"/>
  <c r="D292"/>
  <c r="C292"/>
  <c r="R290"/>
  <c r="Q290"/>
  <c r="P290"/>
  <c r="O290"/>
  <c r="N290"/>
  <c r="M290"/>
  <c r="L290"/>
  <c r="G290"/>
  <c r="F290"/>
  <c r="E290"/>
  <c r="D290"/>
  <c r="C290"/>
  <c r="R289"/>
  <c r="Q289"/>
  <c r="P289"/>
  <c r="O289"/>
  <c r="N289"/>
  <c r="M289"/>
  <c r="L289"/>
  <c r="F289"/>
  <c r="E289"/>
  <c r="D289"/>
  <c r="C289"/>
  <c r="P280"/>
  <c r="O280"/>
  <c r="N280"/>
  <c r="M280"/>
  <c r="H280"/>
  <c r="P279"/>
  <c r="O279"/>
  <c r="N279"/>
  <c r="M279"/>
  <c r="H279"/>
  <c r="E279"/>
  <c r="R277"/>
  <c r="P277"/>
  <c r="O277"/>
  <c r="N277"/>
  <c r="M277"/>
  <c r="H277"/>
  <c r="E277"/>
  <c r="P276"/>
  <c r="O276"/>
  <c r="N276"/>
  <c r="M276"/>
  <c r="H276"/>
  <c r="E276"/>
  <c r="R266"/>
  <c r="Q266"/>
  <c r="P266"/>
  <c r="O266"/>
  <c r="N266"/>
  <c r="M266"/>
  <c r="L266"/>
  <c r="H266"/>
  <c r="G266"/>
  <c r="F266"/>
  <c r="E266"/>
  <c r="R243"/>
  <c r="Q243"/>
  <c r="P243"/>
  <c r="O243"/>
  <c r="N243"/>
  <c r="M243"/>
  <c r="L243"/>
  <c r="H243"/>
  <c r="G243"/>
  <c r="F243"/>
  <c r="E243"/>
  <c r="D243"/>
  <c r="R242"/>
  <c r="Q242"/>
  <c r="P242"/>
  <c r="O242"/>
  <c r="N242"/>
  <c r="M242"/>
  <c r="L242"/>
  <c r="H242"/>
  <c r="G242"/>
  <c r="F242"/>
  <c r="E242"/>
  <c r="D242"/>
  <c r="C242"/>
  <c r="Q240"/>
  <c r="P240"/>
  <c r="O240"/>
  <c r="N240"/>
  <c r="M240"/>
  <c r="L240"/>
  <c r="H240"/>
  <c r="G240"/>
  <c r="F240"/>
  <c r="E240"/>
  <c r="D240"/>
  <c r="Q239"/>
  <c r="P239"/>
  <c r="O239"/>
  <c r="N239"/>
  <c r="M239"/>
  <c r="L239"/>
  <c r="H239"/>
  <c r="G239"/>
  <c r="F239"/>
  <c r="E239"/>
  <c r="D239"/>
  <c r="C239"/>
  <c r="Q230"/>
  <c r="H230"/>
  <c r="R229"/>
  <c r="Q229"/>
  <c r="P229"/>
  <c r="O229"/>
  <c r="N229"/>
  <c r="M229"/>
  <c r="H229"/>
  <c r="F229"/>
  <c r="E229"/>
  <c r="D229"/>
  <c r="C229"/>
  <c r="R227"/>
  <c r="Q227"/>
  <c r="P227"/>
  <c r="O227"/>
  <c r="N227"/>
  <c r="M227"/>
  <c r="H227"/>
  <c r="F227"/>
  <c r="E227"/>
  <c r="D227"/>
  <c r="C227"/>
  <c r="Q226"/>
  <c r="P226"/>
  <c r="O226"/>
  <c r="N226"/>
  <c r="M226"/>
  <c r="H226"/>
  <c r="G226"/>
  <c r="F226"/>
  <c r="E226"/>
  <c r="D226"/>
  <c r="C226"/>
  <c r="H217"/>
  <c r="P216"/>
  <c r="O216"/>
  <c r="N216"/>
  <c r="M216"/>
  <c r="L216"/>
  <c r="H216"/>
  <c r="E216"/>
  <c r="P214"/>
  <c r="O214"/>
  <c r="N214"/>
  <c r="M214"/>
  <c r="L214"/>
  <c r="H214"/>
  <c r="E214"/>
  <c r="P213"/>
  <c r="O213"/>
  <c r="N213"/>
  <c r="M213"/>
  <c r="L213"/>
  <c r="H213"/>
  <c r="E213"/>
  <c r="R203"/>
  <c r="Q203"/>
  <c r="P203"/>
  <c r="O203"/>
  <c r="N203"/>
  <c r="M203"/>
  <c r="L203"/>
  <c r="H203"/>
  <c r="G203"/>
  <c r="F203"/>
  <c r="E203"/>
  <c r="D203"/>
  <c r="E153"/>
  <c r="E151"/>
  <c r="E150"/>
  <c r="R140"/>
  <c r="Q140"/>
  <c r="P140"/>
  <c r="O140"/>
  <c r="N140"/>
  <c r="M140"/>
  <c r="L140"/>
  <c r="H140"/>
  <c r="G140"/>
  <c r="F140"/>
  <c r="E140"/>
  <c r="D140"/>
  <c r="E88"/>
  <c r="E87"/>
  <c r="R77"/>
  <c r="Q77"/>
  <c r="P77"/>
  <c r="O77"/>
  <c r="N77"/>
  <c r="M77"/>
  <c r="L77"/>
  <c r="H77"/>
  <c r="G77"/>
  <c r="F77"/>
  <c r="E77"/>
  <c r="R4383"/>
  <c r="R4320"/>
  <c r="R4257"/>
  <c r="R4194"/>
  <c r="R4131"/>
  <c r="R4068"/>
  <c r="R4005"/>
  <c r="R3942"/>
  <c r="R3879"/>
  <c r="R3816"/>
  <c r="R3753"/>
  <c r="R3690"/>
  <c r="R3627"/>
  <c r="R3564"/>
  <c r="R3501"/>
  <c r="R3438"/>
  <c r="R3375"/>
  <c r="R3312"/>
  <c r="R3249"/>
  <c r="R3186"/>
  <c r="R3123"/>
  <c r="R3060"/>
  <c r="R2997"/>
  <c r="R2934"/>
  <c r="R2871"/>
  <c r="R2808"/>
  <c r="R2745"/>
  <c r="R2682"/>
  <c r="R2619"/>
  <c r="R2556"/>
  <c r="R2493"/>
  <c r="R2430"/>
  <c r="R2367"/>
  <c r="R2304"/>
  <c r="R2241"/>
  <c r="R2178"/>
  <c r="R2115"/>
  <c r="R2052"/>
  <c r="R1989"/>
  <c r="R1926"/>
  <c r="R1863"/>
  <c r="R1800"/>
  <c r="R1737"/>
  <c r="R1674"/>
  <c r="R1611"/>
  <c r="R1548"/>
  <c r="R1485"/>
  <c r="R1422"/>
  <c r="R1359"/>
  <c r="R1296"/>
  <c r="R1233"/>
  <c r="R1170"/>
  <c r="R1107"/>
  <c r="R1044"/>
  <c r="R981"/>
  <c r="R918"/>
  <c r="R855"/>
  <c r="R792"/>
  <c r="R729"/>
  <c r="R666"/>
  <c r="R603"/>
  <c r="R540"/>
  <c r="R477"/>
  <c r="R414"/>
  <c r="R351"/>
  <c r="R288"/>
  <c r="R225"/>
  <c r="R162"/>
  <c r="R99"/>
  <c r="Q4383"/>
  <c r="Q4320"/>
  <c r="Q4257"/>
  <c r="Q4194"/>
  <c r="Q4131"/>
  <c r="Q4068"/>
  <c r="Q4005"/>
  <c r="Q3942"/>
  <c r="Q3879"/>
  <c r="Q3816"/>
  <c r="Q3753"/>
  <c r="Q3690"/>
  <c r="Q3627"/>
  <c r="Q3564"/>
  <c r="Q3501"/>
  <c r="Q3438"/>
  <c r="Q3375"/>
  <c r="Q3312"/>
  <c r="Q3249"/>
  <c r="Q3186"/>
  <c r="Q3123"/>
  <c r="Q3060"/>
  <c r="Q2997"/>
  <c r="Q2934"/>
  <c r="Q2871"/>
  <c r="Q2808"/>
  <c r="Q2745"/>
  <c r="Q2682"/>
  <c r="Q2619"/>
  <c r="Q2556"/>
  <c r="Q2493"/>
  <c r="Q2430"/>
  <c r="Q2367"/>
  <c r="Q2304"/>
  <c r="Q2241"/>
  <c r="Q2178"/>
  <c r="Q2115"/>
  <c r="Q2052"/>
  <c r="Q1989"/>
  <c r="Q1926"/>
  <c r="Q1863"/>
  <c r="Q1800"/>
  <c r="Q1737"/>
  <c r="Q1674"/>
  <c r="Q1611"/>
  <c r="Q1548"/>
  <c r="Q1485"/>
  <c r="Q1422"/>
  <c r="Q1359"/>
  <c r="Q1296"/>
  <c r="Q1233"/>
  <c r="Q1170"/>
  <c r="Q1107"/>
  <c r="Q1044"/>
  <c r="Q981"/>
  <c r="Q918"/>
  <c r="Q855"/>
  <c r="Q792"/>
  <c r="Q729"/>
  <c r="Q666"/>
  <c r="Q603"/>
  <c r="Q540"/>
  <c r="Q477"/>
  <c r="Q414"/>
  <c r="Q351"/>
  <c r="Q288"/>
  <c r="Q225"/>
  <c r="Q162"/>
  <c r="Q99"/>
  <c r="P4383"/>
  <c r="P4320"/>
  <c r="P4257"/>
  <c r="P4194"/>
  <c r="P4131"/>
  <c r="P4068"/>
  <c r="P4005"/>
  <c r="P3942"/>
  <c r="P3879"/>
  <c r="P3816"/>
  <c r="P3753"/>
  <c r="P3690"/>
  <c r="P3627"/>
  <c r="P3564"/>
  <c r="P3501"/>
  <c r="P3438"/>
  <c r="P3375"/>
  <c r="P3312"/>
  <c r="P3249"/>
  <c r="P3186"/>
  <c r="P3123"/>
  <c r="P3060"/>
  <c r="P2997"/>
  <c r="P2934"/>
  <c r="P2871"/>
  <c r="P2808"/>
  <c r="P2745"/>
  <c r="P2682"/>
  <c r="P2619"/>
  <c r="P2556"/>
  <c r="P2493"/>
  <c r="P2430"/>
  <c r="P2367"/>
  <c r="P2304"/>
  <c r="P2241"/>
  <c r="P2178"/>
  <c r="P2115"/>
  <c r="P2052"/>
  <c r="P1989"/>
  <c r="P1926"/>
  <c r="P1863"/>
  <c r="P1800"/>
  <c r="P1737"/>
  <c r="P1674"/>
  <c r="P1611"/>
  <c r="P1548"/>
  <c r="P1485"/>
  <c r="P1422"/>
  <c r="P1359"/>
  <c r="P1296"/>
  <c r="P1233"/>
  <c r="P1170"/>
  <c r="P1107"/>
  <c r="P1044"/>
  <c r="P981"/>
  <c r="P918"/>
  <c r="P855"/>
  <c r="P792"/>
  <c r="P729"/>
  <c r="P666"/>
  <c r="P603"/>
  <c r="P540"/>
  <c r="P477"/>
  <c r="P414"/>
  <c r="P351"/>
  <c r="P288"/>
  <c r="P225"/>
  <c r="P162"/>
  <c r="P99"/>
  <c r="O4383"/>
  <c r="O4320"/>
  <c r="O4257"/>
  <c r="O4194"/>
  <c r="O4131"/>
  <c r="O4068"/>
  <c r="O4005"/>
  <c r="O3942"/>
  <c r="O3879"/>
  <c r="O3816"/>
  <c r="O3753"/>
  <c r="O3690"/>
  <c r="O3627"/>
  <c r="O3564"/>
  <c r="O3501"/>
  <c r="O3438"/>
  <c r="O3375"/>
  <c r="O3312"/>
  <c r="O3249"/>
  <c r="O3186"/>
  <c r="O3123"/>
  <c r="O3060"/>
  <c r="O2997"/>
  <c r="O2934"/>
  <c r="O2871"/>
  <c r="O2808"/>
  <c r="O2745"/>
  <c r="O2682"/>
  <c r="O2619"/>
  <c r="O2556"/>
  <c r="O2493"/>
  <c r="O2430"/>
  <c r="O2367"/>
  <c r="O2304"/>
  <c r="O2241"/>
  <c r="O2178"/>
  <c r="O2115"/>
  <c r="O2052"/>
  <c r="O1989"/>
  <c r="O1926"/>
  <c r="O1863"/>
  <c r="O1800"/>
  <c r="O1737"/>
  <c r="O1674"/>
  <c r="O1611"/>
  <c r="O1548"/>
  <c r="O1485"/>
  <c r="O1422"/>
  <c r="O1359"/>
  <c r="O1296"/>
  <c r="O1233"/>
  <c r="O1170"/>
  <c r="O1107"/>
  <c r="O1044"/>
  <c r="O981"/>
  <c r="O918"/>
  <c r="O855"/>
  <c r="O792"/>
  <c r="O729"/>
  <c r="O666"/>
  <c r="O603"/>
  <c r="O540"/>
  <c r="O477"/>
  <c r="O414"/>
  <c r="O351"/>
  <c r="O288"/>
  <c r="O225"/>
  <c r="O162"/>
  <c r="O99"/>
  <c r="N4383"/>
  <c r="N4320"/>
  <c r="N4257"/>
  <c r="N4194"/>
  <c r="N4131"/>
  <c r="N4068"/>
  <c r="N4005"/>
  <c r="N3942"/>
  <c r="N3879"/>
  <c r="N3816"/>
  <c r="N3753"/>
  <c r="N3690"/>
  <c r="N3627"/>
  <c r="N3564"/>
  <c r="N3501"/>
  <c r="N3438"/>
  <c r="N3375"/>
  <c r="N3312"/>
  <c r="N3249"/>
  <c r="N3186"/>
  <c r="N3123"/>
  <c r="N3060"/>
  <c r="N2997"/>
  <c r="N2934"/>
  <c r="N2871"/>
  <c r="N2808"/>
  <c r="N2745"/>
  <c r="N2682"/>
  <c r="N2619"/>
  <c r="N2556"/>
  <c r="N2493"/>
  <c r="N2430"/>
  <c r="N2367"/>
  <c r="N2304"/>
  <c r="N2241"/>
  <c r="N2178"/>
  <c r="N2115"/>
  <c r="N2052"/>
  <c r="N1989"/>
  <c r="N1926"/>
  <c r="N1863"/>
  <c r="N1800"/>
  <c r="N1737"/>
  <c r="N1674"/>
  <c r="N1611"/>
  <c r="N1548"/>
  <c r="N1485"/>
  <c r="N1422"/>
  <c r="N1359"/>
  <c r="N1296"/>
  <c r="N1233"/>
  <c r="N1170"/>
  <c r="N1107"/>
  <c r="N1044"/>
  <c r="N981"/>
  <c r="N918"/>
  <c r="N855"/>
  <c r="N792"/>
  <c r="N729"/>
  <c r="N666"/>
  <c r="N603"/>
  <c r="N540"/>
  <c r="N477"/>
  <c r="N414"/>
  <c r="N351"/>
  <c r="N288"/>
  <c r="N225"/>
  <c r="N162"/>
  <c r="N99"/>
  <c r="M4383"/>
  <c r="M4320"/>
  <c r="M4257"/>
  <c r="M4194"/>
  <c r="M4131"/>
  <c r="M4068"/>
  <c r="M4005"/>
  <c r="M3942"/>
  <c r="M3879"/>
  <c r="M3816"/>
  <c r="M3753"/>
  <c r="M3690"/>
  <c r="M3627"/>
  <c r="M3564"/>
  <c r="M3501"/>
  <c r="M3438"/>
  <c r="M3375"/>
  <c r="M3312"/>
  <c r="M3249"/>
  <c r="M3186"/>
  <c r="M3123"/>
  <c r="M3060"/>
  <c r="M2997"/>
  <c r="M2934"/>
  <c r="M2871"/>
  <c r="M2808"/>
  <c r="M2745"/>
  <c r="M2682"/>
  <c r="M2619"/>
  <c r="M2556"/>
  <c r="M2493"/>
  <c r="M2430"/>
  <c r="M2367"/>
  <c r="M2304"/>
  <c r="M2241"/>
  <c r="M2178"/>
  <c r="M2115"/>
  <c r="M2052"/>
  <c r="M1989"/>
  <c r="M1926"/>
  <c r="M1863"/>
  <c r="M1800"/>
  <c r="M1737"/>
  <c r="M1674"/>
  <c r="M1611"/>
  <c r="M1548"/>
  <c r="M1485"/>
  <c r="M1422"/>
  <c r="M1359"/>
  <c r="M1296"/>
  <c r="M1233"/>
  <c r="M1170"/>
  <c r="M1107"/>
  <c r="M1044"/>
  <c r="M981"/>
  <c r="M918"/>
  <c r="M855"/>
  <c r="M792"/>
  <c r="M729"/>
  <c r="M666"/>
  <c r="M603"/>
  <c r="M540"/>
  <c r="M477"/>
  <c r="M414"/>
  <c r="M351"/>
  <c r="M288"/>
  <c r="M225"/>
  <c r="M162"/>
  <c r="M99"/>
  <c r="L4383"/>
  <c r="L4320"/>
  <c r="L4257"/>
  <c r="L4194"/>
  <c r="L4131"/>
  <c r="L4068"/>
  <c r="L4005"/>
  <c r="L3942"/>
  <c r="L3879"/>
  <c r="L3816"/>
  <c r="L3753"/>
  <c r="L3690"/>
  <c r="L3627"/>
  <c r="L3564"/>
  <c r="L3501"/>
  <c r="L3438"/>
  <c r="L3375"/>
  <c r="L3312"/>
  <c r="L3249"/>
  <c r="L3186"/>
  <c r="L3123"/>
  <c r="L3060"/>
  <c r="L2997"/>
  <c r="L2934"/>
  <c r="L2871"/>
  <c r="L2808"/>
  <c r="L2745"/>
  <c r="L2682"/>
  <c r="L2619"/>
  <c r="L2556"/>
  <c r="L2493"/>
  <c r="L2430"/>
  <c r="L2367"/>
  <c r="L2304"/>
  <c r="L2241"/>
  <c r="L2178"/>
  <c r="L2115"/>
  <c r="L2052"/>
  <c r="L1989"/>
  <c r="L1926"/>
  <c r="L1863"/>
  <c r="L1800"/>
  <c r="L1737"/>
  <c r="L1674"/>
  <c r="L1611"/>
  <c r="L1548"/>
  <c r="L1485"/>
  <c r="L1422"/>
  <c r="L1359"/>
  <c r="L1296"/>
  <c r="L1233"/>
  <c r="L1170"/>
  <c r="L1107"/>
  <c r="L1044"/>
  <c r="L981"/>
  <c r="L918"/>
  <c r="L855"/>
  <c r="L792"/>
  <c r="L729"/>
  <c r="L666"/>
  <c r="L603"/>
  <c r="L540"/>
  <c r="L477"/>
  <c r="L414"/>
  <c r="L351"/>
  <c r="L288"/>
  <c r="L225"/>
  <c r="L162"/>
  <c r="L99"/>
  <c r="C4383"/>
  <c r="C4320"/>
  <c r="C4257"/>
  <c r="C4194"/>
  <c r="C4131"/>
  <c r="C4068"/>
  <c r="C4005"/>
  <c r="C3942"/>
  <c r="C3879"/>
  <c r="C3816"/>
  <c r="C3753"/>
  <c r="C3690"/>
  <c r="C3627"/>
  <c r="C3564"/>
  <c r="C3501"/>
  <c r="C3438"/>
  <c r="C3375"/>
  <c r="C3312"/>
  <c r="C3249"/>
  <c r="C3186"/>
  <c r="C3123"/>
  <c r="C3060"/>
  <c r="C2997"/>
  <c r="C2934"/>
  <c r="C2871"/>
  <c r="C2808"/>
  <c r="C2745"/>
  <c r="C2682"/>
  <c r="C2619"/>
  <c r="C2556"/>
  <c r="C2493"/>
  <c r="C2430"/>
  <c r="C2367"/>
  <c r="C2304"/>
  <c r="C2241"/>
  <c r="C2178"/>
  <c r="C2115"/>
  <c r="C2052"/>
  <c r="C1989"/>
  <c r="C1926"/>
  <c r="C1863"/>
  <c r="C1800"/>
  <c r="C1737"/>
  <c r="C1674"/>
  <c r="C1611"/>
  <c r="C1548"/>
  <c r="C1485"/>
  <c r="C1422"/>
  <c r="C1359"/>
  <c r="C1296"/>
  <c r="C1233"/>
  <c r="C1170"/>
  <c r="C1107"/>
  <c r="C1044"/>
  <c r="C981"/>
  <c r="C918"/>
  <c r="C855"/>
  <c r="C792"/>
  <c r="C729"/>
  <c r="C666"/>
  <c r="C603"/>
  <c r="C540"/>
  <c r="C477"/>
  <c r="C414"/>
  <c r="C351"/>
  <c r="C288"/>
  <c r="C225"/>
  <c r="C162"/>
  <c r="C99"/>
  <c r="D4383"/>
  <c r="D4320"/>
  <c r="D4257"/>
  <c r="D4194"/>
  <c r="D4131"/>
  <c r="D4068"/>
  <c r="D4005"/>
  <c r="D3942"/>
  <c r="D3879"/>
  <c r="D3816"/>
  <c r="D3753"/>
  <c r="D3690"/>
  <c r="D3627"/>
  <c r="D3564"/>
  <c r="D3501"/>
  <c r="D3438"/>
  <c r="D3375"/>
  <c r="D3312"/>
  <c r="D3249"/>
  <c r="D3186"/>
  <c r="D3123"/>
  <c r="D3060"/>
  <c r="D2997"/>
  <c r="D2934"/>
  <c r="D2871"/>
  <c r="D2808"/>
  <c r="D2745"/>
  <c r="D2682"/>
  <c r="D2619"/>
  <c r="D2556"/>
  <c r="D2493"/>
  <c r="D2430"/>
  <c r="D2367"/>
  <c r="D2304"/>
  <c r="D2241"/>
  <c r="D2178"/>
  <c r="D2115"/>
  <c r="D2052"/>
  <c r="D1989"/>
  <c r="D1926"/>
  <c r="D1863"/>
  <c r="D1800"/>
  <c r="D1737"/>
  <c r="D1674"/>
  <c r="D1611"/>
  <c r="D1548"/>
  <c r="D1485"/>
  <c r="D1422"/>
  <c r="D1359"/>
  <c r="D1296"/>
  <c r="D1233"/>
  <c r="D1170"/>
  <c r="D1107"/>
  <c r="D1044"/>
  <c r="D981"/>
  <c r="D918"/>
  <c r="D855"/>
  <c r="D792"/>
  <c r="D729"/>
  <c r="D666"/>
  <c r="D603"/>
  <c r="D540"/>
  <c r="D477"/>
  <c r="D414"/>
  <c r="D351"/>
  <c r="D288"/>
  <c r="D225"/>
  <c r="D162"/>
  <c r="D99"/>
  <c r="E4383"/>
  <c r="E4320"/>
  <c r="E4257"/>
  <c r="E4194"/>
  <c r="E4131"/>
  <c r="E4068"/>
  <c r="E4005"/>
  <c r="E3942"/>
  <c r="E3879"/>
  <c r="E3816"/>
  <c r="E3753"/>
  <c r="E3690"/>
  <c r="E3627"/>
  <c r="E3564"/>
  <c r="E3501"/>
  <c r="E3438"/>
  <c r="E3375"/>
  <c r="E3312"/>
  <c r="E3249"/>
  <c r="E3186"/>
  <c r="E3123"/>
  <c r="E3060"/>
  <c r="E2997"/>
  <c r="E2934"/>
  <c r="E2871"/>
  <c r="E2808"/>
  <c r="E2745"/>
  <c r="E2682"/>
  <c r="E2619"/>
  <c r="E2556"/>
  <c r="E2493"/>
  <c r="E2430"/>
  <c r="E2367"/>
  <c r="E2304"/>
  <c r="E2241"/>
  <c r="E2178"/>
  <c r="E2115"/>
  <c r="E2052"/>
  <c r="E1989"/>
  <c r="E1926"/>
  <c r="E1863"/>
  <c r="E1800"/>
  <c r="E1737"/>
  <c r="E1674"/>
  <c r="E1611"/>
  <c r="E1548"/>
  <c r="E1485"/>
  <c r="E1422"/>
  <c r="E1359"/>
  <c r="E1296"/>
  <c r="E1233"/>
  <c r="E1170"/>
  <c r="E1107"/>
  <c r="E1044"/>
  <c r="E981"/>
  <c r="E918"/>
  <c r="E855"/>
  <c r="E792"/>
  <c r="E729"/>
  <c r="E666"/>
  <c r="E603"/>
  <c r="E540"/>
  <c r="E477"/>
  <c r="E414"/>
  <c r="E351"/>
  <c r="E288"/>
  <c r="E225"/>
  <c r="E162"/>
  <c r="E99"/>
  <c r="F4383"/>
  <c r="F4320"/>
  <c r="F4257"/>
  <c r="F4194"/>
  <c r="F4131"/>
  <c r="F4068"/>
  <c r="F4005"/>
  <c r="F3942"/>
  <c r="F3879"/>
  <c r="F3816"/>
  <c r="F3753"/>
  <c r="F3690"/>
  <c r="F3627"/>
  <c r="F3564"/>
  <c r="F3501"/>
  <c r="F3438"/>
  <c r="F3375"/>
  <c r="F3312"/>
  <c r="F3249"/>
  <c r="F3186"/>
  <c r="F3123"/>
  <c r="F3060"/>
  <c r="F2997"/>
  <c r="F2934"/>
  <c r="F2871"/>
  <c r="F2808"/>
  <c r="F2745"/>
  <c r="F2682"/>
  <c r="F2619"/>
  <c r="F2556"/>
  <c r="F2493"/>
  <c r="F2430"/>
  <c r="F2367"/>
  <c r="F2304"/>
  <c r="F2241"/>
  <c r="F2178"/>
  <c r="F2115"/>
  <c r="F2052"/>
  <c r="F1989"/>
  <c r="F1926"/>
  <c r="F1863"/>
  <c r="F1800"/>
  <c r="F1737"/>
  <c r="F1674"/>
  <c r="F1611"/>
  <c r="F1548"/>
  <c r="F1485"/>
  <c r="F1422"/>
  <c r="F1359"/>
  <c r="F1296"/>
  <c r="F1233"/>
  <c r="F1170"/>
  <c r="F1107"/>
  <c r="F1044"/>
  <c r="F981"/>
  <c r="F918"/>
  <c r="F855"/>
  <c r="F792"/>
  <c r="F729"/>
  <c r="F666"/>
  <c r="F603"/>
  <c r="F540"/>
  <c r="F477"/>
  <c r="F414"/>
  <c r="F351"/>
  <c r="F288"/>
  <c r="F225"/>
  <c r="F162"/>
  <c r="F99"/>
  <c r="G4383"/>
  <c r="G4320"/>
  <c r="G4257"/>
  <c r="G4194"/>
  <c r="G4131"/>
  <c r="G4068"/>
  <c r="G4005"/>
  <c r="G3942"/>
  <c r="G3879"/>
  <c r="G3816"/>
  <c r="G3753"/>
  <c r="G3690"/>
  <c r="G3627"/>
  <c r="G3564"/>
  <c r="G3501"/>
  <c r="G3438"/>
  <c r="G3375"/>
  <c r="G3312"/>
  <c r="G3249"/>
  <c r="G3186"/>
  <c r="G3123"/>
  <c r="G3060"/>
  <c r="G2997"/>
  <c r="G2934"/>
  <c r="G2871"/>
  <c r="G2808"/>
  <c r="G2745"/>
  <c r="G2682"/>
  <c r="G2619"/>
  <c r="G2556"/>
  <c r="G2493"/>
  <c r="G2430"/>
  <c r="G2367"/>
  <c r="G2304"/>
  <c r="G2241"/>
  <c r="G2178"/>
  <c r="G2115"/>
  <c r="G2052"/>
  <c r="G1989"/>
  <c r="G1926"/>
  <c r="G1863"/>
  <c r="G1800"/>
  <c r="G1737"/>
  <c r="G1674"/>
  <c r="G1611"/>
  <c r="G1548"/>
  <c r="G1485"/>
  <c r="G1422"/>
  <c r="G1359"/>
  <c r="G1296"/>
  <c r="G1233"/>
  <c r="G1170"/>
  <c r="G1107"/>
  <c r="G1044"/>
  <c r="G981"/>
  <c r="G918"/>
  <c r="G855"/>
  <c r="G792"/>
  <c r="G729"/>
  <c r="G666"/>
  <c r="G603"/>
  <c r="G540"/>
  <c r="G477"/>
  <c r="G414"/>
  <c r="G351"/>
  <c r="G288"/>
  <c r="G225"/>
  <c r="G162"/>
  <c r="G99"/>
  <c r="H4383"/>
  <c r="H4320"/>
  <c r="H4257"/>
  <c r="H4194"/>
  <c r="H4131"/>
  <c r="H4068"/>
  <c r="H4005"/>
  <c r="H3942"/>
  <c r="H3879"/>
  <c r="H3816"/>
  <c r="H3753"/>
  <c r="H3690"/>
  <c r="H3627"/>
  <c r="H3564"/>
  <c r="H3501"/>
  <c r="H3438"/>
  <c r="H3375"/>
  <c r="H3312"/>
  <c r="H3249"/>
  <c r="H3186"/>
  <c r="H3123"/>
  <c r="H3060"/>
  <c r="H2997"/>
  <c r="H2934"/>
  <c r="H2871"/>
  <c r="H2808"/>
  <c r="H2745"/>
  <c r="H2682"/>
  <c r="H2619"/>
  <c r="H2556"/>
  <c r="H2493"/>
  <c r="H2430"/>
  <c r="H2367"/>
  <c r="H2304"/>
  <c r="H2241"/>
  <c r="H2178"/>
  <c r="H2115"/>
  <c r="H2052"/>
  <c r="H1989"/>
  <c r="H1926"/>
  <c r="H1863"/>
  <c r="H1800"/>
  <c r="H1737"/>
  <c r="H1674"/>
  <c r="H1611"/>
  <c r="H1548"/>
  <c r="H1485"/>
  <c r="H1422"/>
  <c r="H1359"/>
  <c r="H1296"/>
  <c r="H1233"/>
  <c r="H1170"/>
  <c r="H1107"/>
  <c r="H1044"/>
  <c r="H981"/>
  <c r="H918"/>
  <c r="H855"/>
  <c r="H792"/>
  <c r="H729"/>
  <c r="H666"/>
  <c r="H603"/>
  <c r="H540"/>
  <c r="H477"/>
  <c r="H414"/>
  <c r="H351"/>
  <c r="H288"/>
  <c r="H225"/>
  <c r="H162"/>
  <c r="H99"/>
  <c r="H4396"/>
  <c r="H4333"/>
  <c r="H4270"/>
  <c r="H4207"/>
  <c r="H4144"/>
  <c r="H4081"/>
  <c r="H4018"/>
  <c r="H3955"/>
  <c r="H3892"/>
  <c r="H3829"/>
  <c r="H3766"/>
  <c r="H3703"/>
  <c r="H3640"/>
  <c r="H3577"/>
  <c r="H3514"/>
  <c r="H3451"/>
  <c r="H3388"/>
  <c r="H3325"/>
  <c r="H3262"/>
  <c r="H3199"/>
  <c r="H3136"/>
  <c r="H3073"/>
  <c r="H3010"/>
  <c r="H2947"/>
  <c r="H2884"/>
  <c r="H2821"/>
  <c r="H2758"/>
  <c r="H2695"/>
  <c r="H2632"/>
  <c r="H2569"/>
  <c r="H2506"/>
  <c r="H2443"/>
  <c r="H2380"/>
  <c r="H2317"/>
  <c r="H2254"/>
  <c r="H2191"/>
  <c r="H2128"/>
  <c r="H2065"/>
  <c r="H2002"/>
  <c r="H1939"/>
  <c r="H1876"/>
  <c r="H1813"/>
  <c r="H1750"/>
  <c r="H1687"/>
  <c r="H1624"/>
  <c r="H1561"/>
  <c r="H1498"/>
  <c r="H1435"/>
  <c r="H1372"/>
  <c r="H1309"/>
  <c r="H1246"/>
  <c r="H1183"/>
  <c r="H1120"/>
  <c r="H1057"/>
  <c r="H994"/>
  <c r="H931"/>
  <c r="H868"/>
  <c r="H805"/>
  <c r="H742"/>
  <c r="H679"/>
  <c r="H616"/>
  <c r="H553"/>
  <c r="H490"/>
  <c r="H427"/>
  <c r="H364"/>
  <c r="H301"/>
  <c r="H238"/>
  <c r="H175"/>
  <c r="H112"/>
  <c r="G4396"/>
  <c r="G4333"/>
  <c r="G4270"/>
  <c r="G4207"/>
  <c r="G4144"/>
  <c r="G4081"/>
  <c r="G4018"/>
  <c r="G3955"/>
  <c r="G3892"/>
  <c r="G3829"/>
  <c r="G3766"/>
  <c r="G3703"/>
  <c r="G3640"/>
  <c r="G3577"/>
  <c r="G3514"/>
  <c r="G3451"/>
  <c r="G3388"/>
  <c r="G3325"/>
  <c r="G3262"/>
  <c r="G3199"/>
  <c r="G3136"/>
  <c r="G3073"/>
  <c r="G3010"/>
  <c r="G2947"/>
  <c r="G2884"/>
  <c r="G2821"/>
  <c r="G2758"/>
  <c r="G2695"/>
  <c r="G2632"/>
  <c r="G2569"/>
  <c r="G2506"/>
  <c r="G2443"/>
  <c r="G2380"/>
  <c r="G2317"/>
  <c r="G2254"/>
  <c r="G2191"/>
  <c r="G2128"/>
  <c r="G2065"/>
  <c r="G2002"/>
  <c r="G1939"/>
  <c r="G1876"/>
  <c r="G1813"/>
  <c r="G1750"/>
  <c r="G1687"/>
  <c r="G1624"/>
  <c r="G1561"/>
  <c r="G1498"/>
  <c r="G1435"/>
  <c r="G1372"/>
  <c r="G1309"/>
  <c r="G1246"/>
  <c r="G1183"/>
  <c r="G1120"/>
  <c r="G1057"/>
  <c r="G994"/>
  <c r="G931"/>
  <c r="G868"/>
  <c r="G805"/>
  <c r="G742"/>
  <c r="G679"/>
  <c r="G616"/>
  <c r="G553"/>
  <c r="G490"/>
  <c r="G427"/>
  <c r="G364"/>
  <c r="G301"/>
  <c r="G238"/>
  <c r="G175"/>
  <c r="G112"/>
  <c r="F4396"/>
  <c r="F4333"/>
  <c r="F4270"/>
  <c r="F4207"/>
  <c r="F4144"/>
  <c r="F4081"/>
  <c r="F4018"/>
  <c r="F3955"/>
  <c r="F3892"/>
  <c r="F3829"/>
  <c r="F3766"/>
  <c r="F3703"/>
  <c r="F3640"/>
  <c r="F3577"/>
  <c r="F3514"/>
  <c r="F3451"/>
  <c r="F3388"/>
  <c r="F3325"/>
  <c r="F3262"/>
  <c r="F3199"/>
  <c r="F3136"/>
  <c r="F3073"/>
  <c r="F3010"/>
  <c r="F2947"/>
  <c r="F2884"/>
  <c r="F2821"/>
  <c r="F2758"/>
  <c r="F2695"/>
  <c r="F2632"/>
  <c r="F2569"/>
  <c r="F2506"/>
  <c r="F2443"/>
  <c r="F2380"/>
  <c r="F2317"/>
  <c r="F2254"/>
  <c r="F2191"/>
  <c r="F2128"/>
  <c r="F2065"/>
  <c r="F2002"/>
  <c r="F1939"/>
  <c r="F1876"/>
  <c r="F1813"/>
  <c r="F1750"/>
  <c r="F1687"/>
  <c r="F1624"/>
  <c r="F1561"/>
  <c r="F1498"/>
  <c r="F1435"/>
  <c r="F1372"/>
  <c r="F1309"/>
  <c r="F1246"/>
  <c r="F1183"/>
  <c r="F1120"/>
  <c r="F1057"/>
  <c r="F994"/>
  <c r="F931"/>
  <c r="F868"/>
  <c r="F805"/>
  <c r="F742"/>
  <c r="F679"/>
  <c r="F616"/>
  <c r="F553"/>
  <c r="F490"/>
  <c r="F427"/>
  <c r="F364"/>
  <c r="F301"/>
  <c r="F238"/>
  <c r="F175"/>
  <c r="F112"/>
  <c r="E4396"/>
  <c r="E4333"/>
  <c r="E4270"/>
  <c r="E4207"/>
  <c r="E4144"/>
  <c r="E4081"/>
  <c r="E4018"/>
  <c r="E3955"/>
  <c r="E3892"/>
  <c r="E3829"/>
  <c r="E3766"/>
  <c r="E3703"/>
  <c r="E3640"/>
  <c r="E3577"/>
  <c r="E3514"/>
  <c r="E3451"/>
  <c r="E3388"/>
  <c r="E3325"/>
  <c r="E3262"/>
  <c r="E3199"/>
  <c r="E3136"/>
  <c r="E3073"/>
  <c r="E3010"/>
  <c r="E2947"/>
  <c r="E2884"/>
  <c r="E2821"/>
  <c r="E2758"/>
  <c r="E2695"/>
  <c r="E2632"/>
  <c r="E2569"/>
  <c r="E2506"/>
  <c r="E2443"/>
  <c r="E2380"/>
  <c r="E2317"/>
  <c r="E2254"/>
  <c r="E2191"/>
  <c r="E2128"/>
  <c r="E2065"/>
  <c r="E2002"/>
  <c r="E1939"/>
  <c r="E1876"/>
  <c r="E1813"/>
  <c r="E1750"/>
  <c r="E1687"/>
  <c r="E1624"/>
  <c r="E1561"/>
  <c r="E1498"/>
  <c r="E1435"/>
  <c r="E1372"/>
  <c r="E1309"/>
  <c r="E1246"/>
  <c r="E1183"/>
  <c r="E1120"/>
  <c r="E1057"/>
  <c r="E994"/>
  <c r="E931"/>
  <c r="E868"/>
  <c r="E805"/>
  <c r="E742"/>
  <c r="E679"/>
  <c r="E616"/>
  <c r="E553"/>
  <c r="E490"/>
  <c r="E427"/>
  <c r="E364"/>
  <c r="E301"/>
  <c r="E238"/>
  <c r="E175"/>
  <c r="E112"/>
  <c r="D4396"/>
  <c r="D4333"/>
  <c r="D4270"/>
  <c r="D4207"/>
  <c r="D4144"/>
  <c r="D4081"/>
  <c r="D4018"/>
  <c r="D3955"/>
  <c r="D3892"/>
  <c r="D3829"/>
  <c r="D3766"/>
  <c r="D3703"/>
  <c r="D3640"/>
  <c r="D3577"/>
  <c r="D3514"/>
  <c r="D3451"/>
  <c r="D3388"/>
  <c r="D3325"/>
  <c r="D3262"/>
  <c r="D3199"/>
  <c r="D3136"/>
  <c r="D3073"/>
  <c r="D3010"/>
  <c r="D2947"/>
  <c r="D2884"/>
  <c r="D2821"/>
  <c r="D2758"/>
  <c r="D2695"/>
  <c r="D2632"/>
  <c r="D2569"/>
  <c r="D2506"/>
  <c r="D2443"/>
  <c r="D2380"/>
  <c r="D2317"/>
  <c r="D2254"/>
  <c r="D2191"/>
  <c r="D2128"/>
  <c r="D2065"/>
  <c r="D2002"/>
  <c r="D1939"/>
  <c r="D1876"/>
  <c r="D1813"/>
  <c r="D1750"/>
  <c r="D1687"/>
  <c r="D1624"/>
  <c r="D1561"/>
  <c r="D1498"/>
  <c r="D1435"/>
  <c r="D1372"/>
  <c r="D1309"/>
  <c r="D1246"/>
  <c r="D1183"/>
  <c r="D1120"/>
  <c r="D1057"/>
  <c r="D994"/>
  <c r="D931"/>
  <c r="D868"/>
  <c r="D805"/>
  <c r="D742"/>
  <c r="D679"/>
  <c r="D616"/>
  <c r="D553"/>
  <c r="D490"/>
  <c r="D427"/>
  <c r="D364"/>
  <c r="D301"/>
  <c r="D238"/>
  <c r="D175"/>
  <c r="D112"/>
  <c r="C4396"/>
  <c r="C4333"/>
  <c r="C4270"/>
  <c r="C4207"/>
  <c r="C4144"/>
  <c r="C4081"/>
  <c r="C4018"/>
  <c r="C3955"/>
  <c r="C3892"/>
  <c r="C3829"/>
  <c r="C3766"/>
  <c r="C3703"/>
  <c r="C3640"/>
  <c r="C3577"/>
  <c r="C3514"/>
  <c r="C3451"/>
  <c r="C3388"/>
  <c r="C3325"/>
  <c r="C3262"/>
  <c r="C3199"/>
  <c r="C3136"/>
  <c r="C3073"/>
  <c r="C3010"/>
  <c r="C2947"/>
  <c r="C2884"/>
  <c r="C2821"/>
  <c r="C2758"/>
  <c r="C2695"/>
  <c r="C2632"/>
  <c r="C2569"/>
  <c r="C2506"/>
  <c r="C2443"/>
  <c r="C2380"/>
  <c r="C2317"/>
  <c r="C2254"/>
  <c r="C2191"/>
  <c r="C2128"/>
  <c r="C2065"/>
  <c r="C2002"/>
  <c r="C1939"/>
  <c r="C1876"/>
  <c r="C1813"/>
  <c r="C1750"/>
  <c r="C1687"/>
  <c r="C1624"/>
  <c r="C1561"/>
  <c r="C1498"/>
  <c r="C1435"/>
  <c r="C1372"/>
  <c r="C1309"/>
  <c r="C1246"/>
  <c r="C1183"/>
  <c r="C1120"/>
  <c r="C1057"/>
  <c r="C994"/>
  <c r="C931"/>
  <c r="C868"/>
  <c r="C805"/>
  <c r="C742"/>
  <c r="C679"/>
  <c r="C616"/>
  <c r="C553"/>
  <c r="C490"/>
  <c r="C427"/>
  <c r="C364"/>
  <c r="C301"/>
  <c r="C238"/>
  <c r="C175"/>
  <c r="C112"/>
  <c r="L4396"/>
  <c r="L4333"/>
  <c r="L4270"/>
  <c r="L4207"/>
  <c r="L4144"/>
  <c r="L4081"/>
  <c r="L4018"/>
  <c r="L3955"/>
  <c r="L3892"/>
  <c r="L3829"/>
  <c r="L3766"/>
  <c r="L3703"/>
  <c r="L3640"/>
  <c r="L3577"/>
  <c r="L3514"/>
  <c r="L3451"/>
  <c r="L3388"/>
  <c r="L3325"/>
  <c r="L3262"/>
  <c r="L3199"/>
  <c r="L3136"/>
  <c r="L3073"/>
  <c r="L3010"/>
  <c r="L2947"/>
  <c r="L2884"/>
  <c r="L2821"/>
  <c r="L2758"/>
  <c r="L2695"/>
  <c r="L2632"/>
  <c r="L2569"/>
  <c r="L2506"/>
  <c r="L2443"/>
  <c r="L2380"/>
  <c r="L2317"/>
  <c r="L2254"/>
  <c r="L2191"/>
  <c r="L2128"/>
  <c r="L2065"/>
  <c r="L2002"/>
  <c r="L1939"/>
  <c r="L1876"/>
  <c r="L1813"/>
  <c r="L1750"/>
  <c r="L1687"/>
  <c r="L1624"/>
  <c r="L1561"/>
  <c r="L1498"/>
  <c r="L1435"/>
  <c r="L1372"/>
  <c r="L1309"/>
  <c r="L1246"/>
  <c r="L1183"/>
  <c r="L1120"/>
  <c r="L1057"/>
  <c r="L994"/>
  <c r="L931"/>
  <c r="L868"/>
  <c r="L805"/>
  <c r="L742"/>
  <c r="L679"/>
  <c r="L616"/>
  <c r="L553"/>
  <c r="L490"/>
  <c r="L427"/>
  <c r="L364"/>
  <c r="L301"/>
  <c r="L238"/>
  <c r="L175"/>
  <c r="L112"/>
  <c r="M4396"/>
  <c r="M4333"/>
  <c r="M4270"/>
  <c r="M4207"/>
  <c r="M4144"/>
  <c r="M4081"/>
  <c r="M4018"/>
  <c r="M3955"/>
  <c r="M3892"/>
  <c r="M3829"/>
  <c r="M3766"/>
  <c r="M3703"/>
  <c r="M3640"/>
  <c r="M3577"/>
  <c r="M3514"/>
  <c r="M3451"/>
  <c r="M3388"/>
  <c r="M3325"/>
  <c r="M3262"/>
  <c r="M3199"/>
  <c r="M3136"/>
  <c r="M3073"/>
  <c r="M3010"/>
  <c r="M2947"/>
  <c r="M2884"/>
  <c r="M2821"/>
  <c r="M2758"/>
  <c r="M2695"/>
  <c r="M2632"/>
  <c r="M2569"/>
  <c r="M2506"/>
  <c r="M2443"/>
  <c r="M2380"/>
  <c r="M2317"/>
  <c r="M2254"/>
  <c r="M2191"/>
  <c r="M2128"/>
  <c r="M2065"/>
  <c r="M2002"/>
  <c r="M1939"/>
  <c r="M1876"/>
  <c r="M1813"/>
  <c r="M1750"/>
  <c r="M1687"/>
  <c r="M1624"/>
  <c r="M1561"/>
  <c r="M1498"/>
  <c r="M1435"/>
  <c r="M1372"/>
  <c r="M1309"/>
  <c r="M1246"/>
  <c r="M1183"/>
  <c r="M1120"/>
  <c r="M1057"/>
  <c r="M994"/>
  <c r="M931"/>
  <c r="M868"/>
  <c r="M805"/>
  <c r="M742"/>
  <c r="M679"/>
  <c r="M616"/>
  <c r="M553"/>
  <c r="M490"/>
  <c r="M427"/>
  <c r="M364"/>
  <c r="M301"/>
  <c r="M238"/>
  <c r="M175"/>
  <c r="M112"/>
  <c r="N4396"/>
  <c r="N4333"/>
  <c r="N4270"/>
  <c r="N4207"/>
  <c r="N4144"/>
  <c r="N4081"/>
  <c r="N4018"/>
  <c r="N3955"/>
  <c r="N3892"/>
  <c r="N3829"/>
  <c r="N3766"/>
  <c r="N3703"/>
  <c r="N3640"/>
  <c r="N3577"/>
  <c r="N3514"/>
  <c r="N3451"/>
  <c r="N3388"/>
  <c r="N3325"/>
  <c r="N3262"/>
  <c r="N3199"/>
  <c r="N3136"/>
  <c r="N3073"/>
  <c r="N3010"/>
  <c r="N2947"/>
  <c r="N2884"/>
  <c r="N2821"/>
  <c r="N2758"/>
  <c r="N2695"/>
  <c r="N2632"/>
  <c r="N2569"/>
  <c r="N2506"/>
  <c r="N2443"/>
  <c r="N2380"/>
  <c r="N2317"/>
  <c r="N2254"/>
  <c r="N2191"/>
  <c r="N2128"/>
  <c r="N2065"/>
  <c r="N2002"/>
  <c r="N1939"/>
  <c r="N1876"/>
  <c r="N1813"/>
  <c r="N1750"/>
  <c r="N1687"/>
  <c r="N1624"/>
  <c r="N1561"/>
  <c r="N1498"/>
  <c r="N1435"/>
  <c r="N1372"/>
  <c r="N1309"/>
  <c r="N1246"/>
  <c r="N1183"/>
  <c r="N1120"/>
  <c r="N1057"/>
  <c r="N994"/>
  <c r="N931"/>
  <c r="N868"/>
  <c r="N805"/>
  <c r="N742"/>
  <c r="N679"/>
  <c r="N616"/>
  <c r="N553"/>
  <c r="N490"/>
  <c r="N427"/>
  <c r="N364"/>
  <c r="N301"/>
  <c r="N238"/>
  <c r="N175"/>
  <c r="N112"/>
  <c r="O4396"/>
  <c r="O4333"/>
  <c r="O4270"/>
  <c r="O4207"/>
  <c r="O4144"/>
  <c r="O4081"/>
  <c r="O4018"/>
  <c r="O3955"/>
  <c r="O3892"/>
  <c r="O3829"/>
  <c r="O3766"/>
  <c r="O3703"/>
  <c r="O3640"/>
  <c r="O3577"/>
  <c r="O3514"/>
  <c r="O3451"/>
  <c r="O3388"/>
  <c r="O3325"/>
  <c r="O3262"/>
  <c r="O3199"/>
  <c r="O3136"/>
  <c r="O3073"/>
  <c r="O3010"/>
  <c r="O2947"/>
  <c r="O2884"/>
  <c r="O2821"/>
  <c r="O2758"/>
  <c r="O2695"/>
  <c r="O2632"/>
  <c r="O2569"/>
  <c r="O2506"/>
  <c r="O2443"/>
  <c r="O2380"/>
  <c r="O2317"/>
  <c r="O2254"/>
  <c r="O2191"/>
  <c r="O2128"/>
  <c r="O2065"/>
  <c r="O2002"/>
  <c r="O1939"/>
  <c r="O1876"/>
  <c r="O1813"/>
  <c r="O1750"/>
  <c r="O1687"/>
  <c r="O1624"/>
  <c r="O1561"/>
  <c r="O1498"/>
  <c r="O1435"/>
  <c r="O1372"/>
  <c r="O1309"/>
  <c r="O1246"/>
  <c r="O1183"/>
  <c r="O1120"/>
  <c r="O1057"/>
  <c r="O994"/>
  <c r="O931"/>
  <c r="O868"/>
  <c r="O805"/>
  <c r="O742"/>
  <c r="O679"/>
  <c r="O616"/>
  <c r="O553"/>
  <c r="O490"/>
  <c r="O427"/>
  <c r="O364"/>
  <c r="O301"/>
  <c r="O238"/>
  <c r="O175"/>
  <c r="O112"/>
  <c r="P4396"/>
  <c r="P4333"/>
  <c r="P4270"/>
  <c r="P4207"/>
  <c r="P4144"/>
  <c r="P4081"/>
  <c r="P4018"/>
  <c r="P3955"/>
  <c r="P3892"/>
  <c r="P3829"/>
  <c r="P3766"/>
  <c r="P3703"/>
  <c r="P3640"/>
  <c r="P3577"/>
  <c r="P3514"/>
  <c r="P3451"/>
  <c r="P3388"/>
  <c r="P3325"/>
  <c r="P3262"/>
  <c r="P3199"/>
  <c r="P3136"/>
  <c r="P3073"/>
  <c r="P3010"/>
  <c r="P2947"/>
  <c r="P2884"/>
  <c r="P2821"/>
  <c r="P2758"/>
  <c r="P2695"/>
  <c r="P2632"/>
  <c r="P2569"/>
  <c r="P2506"/>
  <c r="P2443"/>
  <c r="P2380"/>
  <c r="P2317"/>
  <c r="P2254"/>
  <c r="P2191"/>
  <c r="P2128"/>
  <c r="P2065"/>
  <c r="P2002"/>
  <c r="P1939"/>
  <c r="P1876"/>
  <c r="P1813"/>
  <c r="P1750"/>
  <c r="P1687"/>
  <c r="P1624"/>
  <c r="P1561"/>
  <c r="P1498"/>
  <c r="P1435"/>
  <c r="P1372"/>
  <c r="P1309"/>
  <c r="P1246"/>
  <c r="P1183"/>
  <c r="P1120"/>
  <c r="P1057"/>
  <c r="P994"/>
  <c r="P931"/>
  <c r="P868"/>
  <c r="P805"/>
  <c r="P742"/>
  <c r="P679"/>
  <c r="P616"/>
  <c r="P553"/>
  <c r="P490"/>
  <c r="P427"/>
  <c r="P364"/>
  <c r="P301"/>
  <c r="P238"/>
  <c r="P175"/>
  <c r="P112"/>
  <c r="Q4396"/>
  <c r="Q4333"/>
  <c r="Q4270"/>
  <c r="Q4207"/>
  <c r="Q4144"/>
  <c r="Q4081"/>
  <c r="Q4018"/>
  <c r="Q3955"/>
  <c r="Q3892"/>
  <c r="Q3829"/>
  <c r="Q3766"/>
  <c r="Q3703"/>
  <c r="Q3640"/>
  <c r="Q3577"/>
  <c r="Q3514"/>
  <c r="Q3451"/>
  <c r="Q3388"/>
  <c r="Q3325"/>
  <c r="Q3262"/>
  <c r="Q3199"/>
  <c r="Q3136"/>
  <c r="Q3073"/>
  <c r="Q3010"/>
  <c r="Q2947"/>
  <c r="Q2884"/>
  <c r="Q2821"/>
  <c r="Q2758"/>
  <c r="Q2695"/>
  <c r="Q2632"/>
  <c r="Q2569"/>
  <c r="Q2506"/>
  <c r="Q2443"/>
  <c r="Q2380"/>
  <c r="Q2317"/>
  <c r="Q2254"/>
  <c r="Q2191"/>
  <c r="Q2128"/>
  <c r="Q2065"/>
  <c r="Q2002"/>
  <c r="Q1939"/>
  <c r="Q1876"/>
  <c r="Q1813"/>
  <c r="Q1750"/>
  <c r="Q1687"/>
  <c r="Q1624"/>
  <c r="Q1561"/>
  <c r="Q1498"/>
  <c r="Q1435"/>
  <c r="Q1372"/>
  <c r="Q1309"/>
  <c r="Q1246"/>
  <c r="Q1183"/>
  <c r="Q1120"/>
  <c r="Q1057"/>
  <c r="Q994"/>
  <c r="Q931"/>
  <c r="Q868"/>
  <c r="Q805"/>
  <c r="Q742"/>
  <c r="Q679"/>
  <c r="Q616"/>
  <c r="Q553"/>
  <c r="Q490"/>
  <c r="Q427"/>
  <c r="Q364"/>
  <c r="Q301"/>
  <c r="Q238"/>
  <c r="Q175"/>
  <c r="Q112"/>
  <c r="R4396"/>
  <c r="R4333"/>
  <c r="R4270"/>
  <c r="R4207"/>
  <c r="R4144"/>
  <c r="R4081"/>
  <c r="R4018"/>
  <c r="R3955"/>
  <c r="R3892"/>
  <c r="R3829"/>
  <c r="R3766"/>
  <c r="R3703"/>
  <c r="R3640"/>
  <c r="R3577"/>
  <c r="R3514"/>
  <c r="R3451"/>
  <c r="R3388"/>
  <c r="R3325"/>
  <c r="R3262"/>
  <c r="R3199"/>
  <c r="R3136"/>
  <c r="R3073"/>
  <c r="R3010"/>
  <c r="R2947"/>
  <c r="R2884"/>
  <c r="R2821"/>
  <c r="R2758"/>
  <c r="R2695"/>
  <c r="R2632"/>
  <c r="R2569"/>
  <c r="R2506"/>
  <c r="R2443"/>
  <c r="R2380"/>
  <c r="R2317"/>
  <c r="R2254"/>
  <c r="R2191"/>
  <c r="R2128"/>
  <c r="R2065"/>
  <c r="R2002"/>
  <c r="R1939"/>
  <c r="R1876"/>
  <c r="R1813"/>
  <c r="R1750"/>
  <c r="R1687"/>
  <c r="R1624"/>
  <c r="R1561"/>
  <c r="R1498"/>
  <c r="R1435"/>
  <c r="R1372"/>
  <c r="R1309"/>
  <c r="R1246"/>
  <c r="R1183"/>
  <c r="R1120"/>
  <c r="R1057"/>
  <c r="R994"/>
  <c r="R931"/>
  <c r="R868"/>
  <c r="R805"/>
  <c r="R742"/>
  <c r="R679"/>
  <c r="R616"/>
  <c r="R553"/>
  <c r="R490"/>
  <c r="R427"/>
  <c r="R364"/>
  <c r="R301"/>
  <c r="R238"/>
  <c r="R175"/>
  <c r="R112"/>
  <c r="R4370"/>
  <c r="R4307"/>
  <c r="R4244"/>
  <c r="R4181"/>
  <c r="R4118"/>
  <c r="R4055"/>
  <c r="R3992"/>
  <c r="R3929"/>
  <c r="R3866"/>
  <c r="R3803"/>
  <c r="R3740"/>
  <c r="R3677"/>
  <c r="R3614"/>
  <c r="R3551"/>
  <c r="R3488"/>
  <c r="R3425"/>
  <c r="R3362"/>
  <c r="R3299"/>
  <c r="R3236"/>
  <c r="R3173"/>
  <c r="R3110"/>
  <c r="R3047"/>
  <c r="R2984"/>
  <c r="R2921"/>
  <c r="R2858"/>
  <c r="R2795"/>
  <c r="R2732"/>
  <c r="R2669"/>
  <c r="R2606"/>
  <c r="R2543"/>
  <c r="R2480"/>
  <c r="R2417"/>
  <c r="R2354"/>
  <c r="R2291"/>
  <c r="R2228"/>
  <c r="R2165"/>
  <c r="R2102"/>
  <c r="R2039"/>
  <c r="R1976"/>
  <c r="R1913"/>
  <c r="R1850"/>
  <c r="R1787"/>
  <c r="R1724"/>
  <c r="R1661"/>
  <c r="R1598"/>
  <c r="R1535"/>
  <c r="R1472"/>
  <c r="R1409"/>
  <c r="R1346"/>
  <c r="R1283"/>
  <c r="R1220"/>
  <c r="R1157"/>
  <c r="R1094"/>
  <c r="R1031"/>
  <c r="R968"/>
  <c r="R905"/>
  <c r="R842"/>
  <c r="R779"/>
  <c r="R716"/>
  <c r="R653"/>
  <c r="R590"/>
  <c r="R527"/>
  <c r="R464"/>
  <c r="R401"/>
  <c r="R338"/>
  <c r="R275"/>
  <c r="R212"/>
  <c r="R149"/>
  <c r="R86"/>
  <c r="Q4370"/>
  <c r="Q4307"/>
  <c r="Q4244"/>
  <c r="Q4181"/>
  <c r="Q4118"/>
  <c r="Q4055"/>
  <c r="Q3992"/>
  <c r="Q3929"/>
  <c r="Q3866"/>
  <c r="Q3803"/>
  <c r="Q3740"/>
  <c r="Q3677"/>
  <c r="Q3614"/>
  <c r="Q3551"/>
  <c r="Q3488"/>
  <c r="Q3425"/>
  <c r="Q3362"/>
  <c r="Q3299"/>
  <c r="Q3236"/>
  <c r="Q3173"/>
  <c r="Q3110"/>
  <c r="Q3047"/>
  <c r="Q2984"/>
  <c r="Q2921"/>
  <c r="Q2858"/>
  <c r="Q2795"/>
  <c r="Q2732"/>
  <c r="Q2669"/>
  <c r="Q2606"/>
  <c r="Q2543"/>
  <c r="Q2480"/>
  <c r="Q2417"/>
  <c r="Q2354"/>
  <c r="Q2291"/>
  <c r="Q2228"/>
  <c r="Q2165"/>
  <c r="Q2102"/>
  <c r="Q2039"/>
  <c r="Q1976"/>
  <c r="Q1913"/>
  <c r="Q1850"/>
  <c r="Q1787"/>
  <c r="Q1724"/>
  <c r="Q1661"/>
  <c r="Q1598"/>
  <c r="Q1535"/>
  <c r="Q1472"/>
  <c r="Q1409"/>
  <c r="Q1346"/>
  <c r="Q1283"/>
  <c r="Q1220"/>
  <c r="Q1157"/>
  <c r="Q1094"/>
  <c r="Q1031"/>
  <c r="Q968"/>
  <c r="Q905"/>
  <c r="Q842"/>
  <c r="Q779"/>
  <c r="Q716"/>
  <c r="Q653"/>
  <c r="Q590"/>
  <c r="Q527"/>
  <c r="Q464"/>
  <c r="Q401"/>
  <c r="Q338"/>
  <c r="Q275"/>
  <c r="Q212"/>
  <c r="Q149"/>
  <c r="Q86"/>
  <c r="P4370"/>
  <c r="P4307"/>
  <c r="P4244"/>
  <c r="P4181"/>
  <c r="P4118"/>
  <c r="P4055"/>
  <c r="P3992"/>
  <c r="P3929"/>
  <c r="P3866"/>
  <c r="P3803"/>
  <c r="P3740"/>
  <c r="P3677"/>
  <c r="P3614"/>
  <c r="P3551"/>
  <c r="P3488"/>
  <c r="P3425"/>
  <c r="P3362"/>
  <c r="P3299"/>
  <c r="P3236"/>
  <c r="P3173"/>
  <c r="P3110"/>
  <c r="P3047"/>
  <c r="P2984"/>
  <c r="P2921"/>
  <c r="P2858"/>
  <c r="P2795"/>
  <c r="P2732"/>
  <c r="P2669"/>
  <c r="P2606"/>
  <c r="P2543"/>
  <c r="P2480"/>
  <c r="P2417"/>
  <c r="P2354"/>
  <c r="P2291"/>
  <c r="P2228"/>
  <c r="P2165"/>
  <c r="P2102"/>
  <c r="P2039"/>
  <c r="P1976"/>
  <c r="P1913"/>
  <c r="P1850"/>
  <c r="P1787"/>
  <c r="P1724"/>
  <c r="P1661"/>
  <c r="P1598"/>
  <c r="P1535"/>
  <c r="P1472"/>
  <c r="P1409"/>
  <c r="P1346"/>
  <c r="P1283"/>
  <c r="P1220"/>
  <c r="P1157"/>
  <c r="P1094"/>
  <c r="P1031"/>
  <c r="P968"/>
  <c r="P905"/>
  <c r="P842"/>
  <c r="P779"/>
  <c r="P716"/>
  <c r="P653"/>
  <c r="P590"/>
  <c r="P527"/>
  <c r="P464"/>
  <c r="P401"/>
  <c r="P338"/>
  <c r="P275"/>
  <c r="P212"/>
  <c r="P149"/>
  <c r="P86"/>
  <c r="O4370"/>
  <c r="O4307"/>
  <c r="O4244"/>
  <c r="O4181"/>
  <c r="O4118"/>
  <c r="O4055"/>
  <c r="O3992"/>
  <c r="O3929"/>
  <c r="O3866"/>
  <c r="O3803"/>
  <c r="O3740"/>
  <c r="O3677"/>
  <c r="O3614"/>
  <c r="O3551"/>
  <c r="O3488"/>
  <c r="O3425"/>
  <c r="O3362"/>
  <c r="O3299"/>
  <c r="O3236"/>
  <c r="O3173"/>
  <c r="O3110"/>
  <c r="O3047"/>
  <c r="O2984"/>
  <c r="O2921"/>
  <c r="O2858"/>
  <c r="O2795"/>
  <c r="O2732"/>
  <c r="O2669"/>
  <c r="O2606"/>
  <c r="O2543"/>
  <c r="O2480"/>
  <c r="O2417"/>
  <c r="O2354"/>
  <c r="O2291"/>
  <c r="O2228"/>
  <c r="O2165"/>
  <c r="O2102"/>
  <c r="O2039"/>
  <c r="O1976"/>
  <c r="O1913"/>
  <c r="O1850"/>
  <c r="O1787"/>
  <c r="O1724"/>
  <c r="O1661"/>
  <c r="O1598"/>
  <c r="O1535"/>
  <c r="O1472"/>
  <c r="O1409"/>
  <c r="O1346"/>
  <c r="O1283"/>
  <c r="O1220"/>
  <c r="O1157"/>
  <c r="O1094"/>
  <c r="O1031"/>
  <c r="O968"/>
  <c r="O905"/>
  <c r="O842"/>
  <c r="O779"/>
  <c r="O716"/>
  <c r="O653"/>
  <c r="O590"/>
  <c r="O527"/>
  <c r="O464"/>
  <c r="O401"/>
  <c r="O338"/>
  <c r="O275"/>
  <c r="O212"/>
  <c r="O149"/>
  <c r="O86"/>
  <c r="N4370"/>
  <c r="N4307"/>
  <c r="N4244"/>
  <c r="N4181"/>
  <c r="N4118"/>
  <c r="N4055"/>
  <c r="N3992"/>
  <c r="N3929"/>
  <c r="N3866"/>
  <c r="N3803"/>
  <c r="N3740"/>
  <c r="N3677"/>
  <c r="N3614"/>
  <c r="N3551"/>
  <c r="N3488"/>
  <c r="N3425"/>
  <c r="N3362"/>
  <c r="N3299"/>
  <c r="N3236"/>
  <c r="N3173"/>
  <c r="N3110"/>
  <c r="N3047"/>
  <c r="N2984"/>
  <c r="N2921"/>
  <c r="N2858"/>
  <c r="N2795"/>
  <c r="N2732"/>
  <c r="N2669"/>
  <c r="N2606"/>
  <c r="N2543"/>
  <c r="N2480"/>
  <c r="N2417"/>
  <c r="N2354"/>
  <c r="N2291"/>
  <c r="N2228"/>
  <c r="N2165"/>
  <c r="N2102"/>
  <c r="N2039"/>
  <c r="N1976"/>
  <c r="N1913"/>
  <c r="N1850"/>
  <c r="N1787"/>
  <c r="N1724"/>
  <c r="N1661"/>
  <c r="N1598"/>
  <c r="N1535"/>
  <c r="N1472"/>
  <c r="N1409"/>
  <c r="N1346"/>
  <c r="N1283"/>
  <c r="N1220"/>
  <c r="N1157"/>
  <c r="N1094"/>
  <c r="N1031"/>
  <c r="N968"/>
  <c r="N905"/>
  <c r="N842"/>
  <c r="N779"/>
  <c r="N716"/>
  <c r="N653"/>
  <c r="N590"/>
  <c r="N527"/>
  <c r="N464"/>
  <c r="N401"/>
  <c r="N338"/>
  <c r="N275"/>
  <c r="N212"/>
  <c r="N149"/>
  <c r="N86"/>
  <c r="M4370"/>
  <c r="M4307"/>
  <c r="M4244"/>
  <c r="M4181"/>
  <c r="M4118"/>
  <c r="M4055"/>
  <c r="M3992"/>
  <c r="M3929"/>
  <c r="M3866"/>
  <c r="M3803"/>
  <c r="M3740"/>
  <c r="M3677"/>
  <c r="M3614"/>
  <c r="M3551"/>
  <c r="M3488"/>
  <c r="M3425"/>
  <c r="M3362"/>
  <c r="M3299"/>
  <c r="M3236"/>
  <c r="M3173"/>
  <c r="M3110"/>
  <c r="M3047"/>
  <c r="M2984"/>
  <c r="M2921"/>
  <c r="M2858"/>
  <c r="M2795"/>
  <c r="M2732"/>
  <c r="M2669"/>
  <c r="M2606"/>
  <c r="M2543"/>
  <c r="M2480"/>
  <c r="M2417"/>
  <c r="M2354"/>
  <c r="M2291"/>
  <c r="M2228"/>
  <c r="M2165"/>
  <c r="M2102"/>
  <c r="M2039"/>
  <c r="M1976"/>
  <c r="M1913"/>
  <c r="M1850"/>
  <c r="M1787"/>
  <c r="M1724"/>
  <c r="M1661"/>
  <c r="M1598"/>
  <c r="M1535"/>
  <c r="M1472"/>
  <c r="M1409"/>
  <c r="M1346"/>
  <c r="M1283"/>
  <c r="M1220"/>
  <c r="M1157"/>
  <c r="M1094"/>
  <c r="M1031"/>
  <c r="M968"/>
  <c r="M905"/>
  <c r="M842"/>
  <c r="M779"/>
  <c r="M716"/>
  <c r="M653"/>
  <c r="M590"/>
  <c r="M527"/>
  <c r="M464"/>
  <c r="M401"/>
  <c r="M338"/>
  <c r="M275"/>
  <c r="M212"/>
  <c r="M149"/>
  <c r="M86"/>
  <c r="L4370"/>
  <c r="L4307"/>
  <c r="L4244"/>
  <c r="L4181"/>
  <c r="L4118"/>
  <c r="L4055"/>
  <c r="L3992"/>
  <c r="L3929"/>
  <c r="L3866"/>
  <c r="L3803"/>
  <c r="L3740"/>
  <c r="L3677"/>
  <c r="L3614"/>
  <c r="L3551"/>
  <c r="L3488"/>
  <c r="L3425"/>
  <c r="L3362"/>
  <c r="L3299"/>
  <c r="L3236"/>
  <c r="L3173"/>
  <c r="L3110"/>
  <c r="L3047"/>
  <c r="L2984"/>
  <c r="L2921"/>
  <c r="L2858"/>
  <c r="L2795"/>
  <c r="L2732"/>
  <c r="L2669"/>
  <c r="L2606"/>
  <c r="L2543"/>
  <c r="L2480"/>
  <c r="L2417"/>
  <c r="L2354"/>
  <c r="L2291"/>
  <c r="L2228"/>
  <c r="L2165"/>
  <c r="L2102"/>
  <c r="L2039"/>
  <c r="L1976"/>
  <c r="L1913"/>
  <c r="L1850"/>
  <c r="L1787"/>
  <c r="L1724"/>
  <c r="L1661"/>
  <c r="L1598"/>
  <c r="L1535"/>
  <c r="L1472"/>
  <c r="L1409"/>
  <c r="L1346"/>
  <c r="L1283"/>
  <c r="L1220"/>
  <c r="L1157"/>
  <c r="L1094"/>
  <c r="L1031"/>
  <c r="L968"/>
  <c r="L905"/>
  <c r="L842"/>
  <c r="L779"/>
  <c r="L716"/>
  <c r="L653"/>
  <c r="L590"/>
  <c r="L527"/>
  <c r="L464"/>
  <c r="L401"/>
  <c r="L338"/>
  <c r="L275"/>
  <c r="L212"/>
  <c r="L149"/>
  <c r="L86"/>
  <c r="H4370"/>
  <c r="H4307"/>
  <c r="H4244"/>
  <c r="H4181"/>
  <c r="H4118"/>
  <c r="H4055"/>
  <c r="H3992"/>
  <c r="H3929"/>
  <c r="H3866"/>
  <c r="H3803"/>
  <c r="H3740"/>
  <c r="H3677"/>
  <c r="H3614"/>
  <c r="H3551"/>
  <c r="H3488"/>
  <c r="H3425"/>
  <c r="H3362"/>
  <c r="H3299"/>
  <c r="H3236"/>
  <c r="H3173"/>
  <c r="H3110"/>
  <c r="H3047"/>
  <c r="H2984"/>
  <c r="H2921"/>
  <c r="H2858"/>
  <c r="H2795"/>
  <c r="H2732"/>
  <c r="H2669"/>
  <c r="H2606"/>
  <c r="H2543"/>
  <c r="H2480"/>
  <c r="H2417"/>
  <c r="H2354"/>
  <c r="H2291"/>
  <c r="H2228"/>
  <c r="H2165"/>
  <c r="H2102"/>
  <c r="H2039"/>
  <c r="H1976"/>
  <c r="H1913"/>
  <c r="H1850"/>
  <c r="H1787"/>
  <c r="H1724"/>
  <c r="H1661"/>
  <c r="H1598"/>
  <c r="H1535"/>
  <c r="H1472"/>
  <c r="H1409"/>
  <c r="H1346"/>
  <c r="H1283"/>
  <c r="H1220"/>
  <c r="H1157"/>
  <c r="H1094"/>
  <c r="H1031"/>
  <c r="H968"/>
  <c r="H905"/>
  <c r="H842"/>
  <c r="H779"/>
  <c r="H716"/>
  <c r="H653"/>
  <c r="H590"/>
  <c r="H527"/>
  <c r="H464"/>
  <c r="H401"/>
  <c r="H338"/>
  <c r="H275"/>
  <c r="H212"/>
  <c r="H149"/>
  <c r="H86"/>
  <c r="G4370"/>
  <c r="G4307"/>
  <c r="G4244"/>
  <c r="G4181"/>
  <c r="G4118"/>
  <c r="G4055"/>
  <c r="G3992"/>
  <c r="G3929"/>
  <c r="G3866"/>
  <c r="G3803"/>
  <c r="G3740"/>
  <c r="G3677"/>
  <c r="G3614"/>
  <c r="G3551"/>
  <c r="G3488"/>
  <c r="G3425"/>
  <c r="G3362"/>
  <c r="G3299"/>
  <c r="G3236"/>
  <c r="G3173"/>
  <c r="G3110"/>
  <c r="G3047"/>
  <c r="G2984"/>
  <c r="G2921"/>
  <c r="G2858"/>
  <c r="G2795"/>
  <c r="G2732"/>
  <c r="G2669"/>
  <c r="G2606"/>
  <c r="G2543"/>
  <c r="G2480"/>
  <c r="G2417"/>
  <c r="G2354"/>
  <c r="G2291"/>
  <c r="G2228"/>
  <c r="G2165"/>
  <c r="G2102"/>
  <c r="G2039"/>
  <c r="G1976"/>
  <c r="G1913"/>
  <c r="G1850"/>
  <c r="G1787"/>
  <c r="G1724"/>
  <c r="G1661"/>
  <c r="G1598"/>
  <c r="G1535"/>
  <c r="G1472"/>
  <c r="G1409"/>
  <c r="G1346"/>
  <c r="G1283"/>
  <c r="G1220"/>
  <c r="G1157"/>
  <c r="G1094"/>
  <c r="G1031"/>
  <c r="G968"/>
  <c r="G905"/>
  <c r="G842"/>
  <c r="G779"/>
  <c r="G716"/>
  <c r="G653"/>
  <c r="G590"/>
  <c r="G527"/>
  <c r="G464"/>
  <c r="G401"/>
  <c r="G338"/>
  <c r="G275"/>
  <c r="G212"/>
  <c r="G149"/>
  <c r="G86"/>
  <c r="F4370"/>
  <c r="F4307"/>
  <c r="F4244"/>
  <c r="F4181"/>
  <c r="F4118"/>
  <c r="F4055"/>
  <c r="F3992"/>
  <c r="F3929"/>
  <c r="F3866"/>
  <c r="F3803"/>
  <c r="F3740"/>
  <c r="F3677"/>
  <c r="F3614"/>
  <c r="F3551"/>
  <c r="F3488"/>
  <c r="F3425"/>
  <c r="F3362"/>
  <c r="F3299"/>
  <c r="F3236"/>
  <c r="F3173"/>
  <c r="F3110"/>
  <c r="F3047"/>
  <c r="F2984"/>
  <c r="F2921"/>
  <c r="F2858"/>
  <c r="F2795"/>
  <c r="F2732"/>
  <c r="F2669"/>
  <c r="F2606"/>
  <c r="F2543"/>
  <c r="F2480"/>
  <c r="F2417"/>
  <c r="F2354"/>
  <c r="F2291"/>
  <c r="F2228"/>
  <c r="F2165"/>
  <c r="F2102"/>
  <c r="F2039"/>
  <c r="F1976"/>
  <c r="F1913"/>
  <c r="F1850"/>
  <c r="F1787"/>
  <c r="F1724"/>
  <c r="F1661"/>
  <c r="F1598"/>
  <c r="F1535"/>
  <c r="F1472"/>
  <c r="F1409"/>
  <c r="F1346"/>
  <c r="F1283"/>
  <c r="F1220"/>
  <c r="F1157"/>
  <c r="F1094"/>
  <c r="F1031"/>
  <c r="F968"/>
  <c r="F905"/>
  <c r="F842"/>
  <c r="F779"/>
  <c r="F716"/>
  <c r="F653"/>
  <c r="F590"/>
  <c r="F527"/>
  <c r="F464"/>
  <c r="F401"/>
  <c r="F338"/>
  <c r="F275"/>
  <c r="F212"/>
  <c r="F149"/>
  <c r="F86"/>
  <c r="E4370"/>
  <c r="E4307"/>
  <c r="E4244"/>
  <c r="E4181"/>
  <c r="E4118"/>
  <c r="E4055"/>
  <c r="E3992"/>
  <c r="E3929"/>
  <c r="E3866"/>
  <c r="E3803"/>
  <c r="E3740"/>
  <c r="E3677"/>
  <c r="E3614"/>
  <c r="E3551"/>
  <c r="E3488"/>
  <c r="E3425"/>
  <c r="E3362"/>
  <c r="E3299"/>
  <c r="E3236"/>
  <c r="E3173"/>
  <c r="E3110"/>
  <c r="E3047"/>
  <c r="E2984"/>
  <c r="E2921"/>
  <c r="E2858"/>
  <c r="E2795"/>
  <c r="E2732"/>
  <c r="E2669"/>
  <c r="E2606"/>
  <c r="E2543"/>
  <c r="E2480"/>
  <c r="E2417"/>
  <c r="E2354"/>
  <c r="E2291"/>
  <c r="E2228"/>
  <c r="E2165"/>
  <c r="E2102"/>
  <c r="E2039"/>
  <c r="E1976"/>
  <c r="E1913"/>
  <c r="E1850"/>
  <c r="E1787"/>
  <c r="E1724"/>
  <c r="E1661"/>
  <c r="E1598"/>
  <c r="E1535"/>
  <c r="E1472"/>
  <c r="E1409"/>
  <c r="E1346"/>
  <c r="E1283"/>
  <c r="E1220"/>
  <c r="E1157"/>
  <c r="E1094"/>
  <c r="E1031"/>
  <c r="E968"/>
  <c r="E905"/>
  <c r="E842"/>
  <c r="E779"/>
  <c r="E716"/>
  <c r="E653"/>
  <c r="E590"/>
  <c r="E527"/>
  <c r="E464"/>
  <c r="E401"/>
  <c r="E338"/>
  <c r="E275"/>
  <c r="E212"/>
  <c r="E149"/>
  <c r="E86"/>
  <c r="D4370"/>
  <c r="D4307"/>
  <c r="D4244"/>
  <c r="D4181"/>
  <c r="D4118"/>
  <c r="D4055"/>
  <c r="D3992"/>
  <c r="D3929"/>
  <c r="D3866"/>
  <c r="D3803"/>
  <c r="D3740"/>
  <c r="D3677"/>
  <c r="D3614"/>
  <c r="D3551"/>
  <c r="D3488"/>
  <c r="D3425"/>
  <c r="D3362"/>
  <c r="D3299"/>
  <c r="D3236"/>
  <c r="D3173"/>
  <c r="D3110"/>
  <c r="D3047"/>
  <c r="D2984"/>
  <c r="D2921"/>
  <c r="D2858"/>
  <c r="D2795"/>
  <c r="D2732"/>
  <c r="D2669"/>
  <c r="D2606"/>
  <c r="D2543"/>
  <c r="D2480"/>
  <c r="D2417"/>
  <c r="D2354"/>
  <c r="D2291"/>
  <c r="D2228"/>
  <c r="D2165"/>
  <c r="D2102"/>
  <c r="D2039"/>
  <c r="D1976"/>
  <c r="D1913"/>
  <c r="D1850"/>
  <c r="D1787"/>
  <c r="D1724"/>
  <c r="D1661"/>
  <c r="D1598"/>
  <c r="D1535"/>
  <c r="D1472"/>
  <c r="D1409"/>
  <c r="D1346"/>
  <c r="D1283"/>
  <c r="D1220"/>
  <c r="D1157"/>
  <c r="D1094"/>
  <c r="D1031"/>
  <c r="D968"/>
  <c r="D905"/>
  <c r="D842"/>
  <c r="D779"/>
  <c r="D716"/>
  <c r="D653"/>
  <c r="D590"/>
  <c r="D527"/>
  <c r="D464"/>
  <c r="D401"/>
  <c r="D338"/>
  <c r="D275"/>
  <c r="D212"/>
  <c r="D149"/>
  <c r="D86"/>
  <c r="C4370"/>
  <c r="C4307"/>
  <c r="C4244"/>
  <c r="C4181"/>
  <c r="C4118"/>
  <c r="C4055"/>
  <c r="C3992"/>
  <c r="C3929"/>
  <c r="C3866"/>
  <c r="C3803"/>
  <c r="C3740"/>
  <c r="C3677"/>
  <c r="C3614"/>
  <c r="C3551"/>
  <c r="C3488"/>
  <c r="C3425"/>
  <c r="C3362"/>
  <c r="C3299"/>
  <c r="C3236"/>
  <c r="C3173"/>
  <c r="C3110"/>
  <c r="C3047"/>
  <c r="C2984"/>
  <c r="C2921"/>
  <c r="C2858"/>
  <c r="C2795"/>
  <c r="C2732"/>
  <c r="C2669"/>
  <c r="C2606"/>
  <c r="C2543"/>
  <c r="C2480"/>
  <c r="C2417"/>
  <c r="C2354"/>
  <c r="C2291"/>
  <c r="C2228"/>
  <c r="C2165"/>
  <c r="C2102"/>
  <c r="C2039"/>
  <c r="C1976"/>
  <c r="C1913"/>
  <c r="C1850"/>
  <c r="C1787"/>
  <c r="C1724"/>
  <c r="C1661"/>
  <c r="C1598"/>
  <c r="C1535"/>
  <c r="C1472"/>
  <c r="C1409"/>
  <c r="C1346"/>
  <c r="C1283"/>
  <c r="C1220"/>
  <c r="C1157"/>
  <c r="C1094"/>
  <c r="C1031"/>
  <c r="C968"/>
  <c r="C905"/>
  <c r="C842"/>
  <c r="C779"/>
  <c r="C716"/>
  <c r="C653"/>
  <c r="C590"/>
  <c r="C527"/>
  <c r="C464"/>
  <c r="C401"/>
  <c r="C338"/>
  <c r="C275"/>
  <c r="C212"/>
  <c r="C149"/>
  <c r="C86"/>
  <c r="C23"/>
  <c r="R4359"/>
  <c r="R4296"/>
  <c r="R4233"/>
  <c r="R4170"/>
  <c r="R4107"/>
  <c r="R4044"/>
  <c r="R3981"/>
  <c r="R3918"/>
  <c r="R3855"/>
  <c r="R3792"/>
  <c r="R3729"/>
  <c r="R3666"/>
  <c r="R3603"/>
  <c r="R3540"/>
  <c r="R3477"/>
  <c r="R3414"/>
  <c r="R3351"/>
  <c r="R3288"/>
  <c r="R3225"/>
  <c r="R3162"/>
  <c r="R3099"/>
  <c r="R3036"/>
  <c r="R2973"/>
  <c r="R2910"/>
  <c r="R2847"/>
  <c r="R2784"/>
  <c r="R2721"/>
  <c r="R2658"/>
  <c r="R2595"/>
  <c r="R2532"/>
  <c r="R2469"/>
  <c r="R2406"/>
  <c r="R2343"/>
  <c r="R2280"/>
  <c r="R2217"/>
  <c r="R2154"/>
  <c r="R2091"/>
  <c r="R2028"/>
  <c r="R1965"/>
  <c r="R1902"/>
  <c r="R1839"/>
  <c r="R1776"/>
  <c r="R1713"/>
  <c r="R1650"/>
  <c r="R1587"/>
  <c r="R1524"/>
  <c r="R1461"/>
  <c r="R1398"/>
  <c r="R1335"/>
  <c r="R1272"/>
  <c r="R1209"/>
  <c r="R1146"/>
  <c r="R1083"/>
  <c r="R1020"/>
  <c r="R957"/>
  <c r="R894"/>
  <c r="R831"/>
  <c r="R768"/>
  <c r="R705"/>
  <c r="R642"/>
  <c r="R579"/>
  <c r="R516"/>
  <c r="R453"/>
  <c r="R390"/>
  <c r="R327"/>
  <c r="R264"/>
  <c r="R201"/>
  <c r="R138"/>
  <c r="R75"/>
  <c r="Q4359"/>
  <c r="Q4296"/>
  <c r="Q4233"/>
  <c r="Q4170"/>
  <c r="Q4107"/>
  <c r="Q4044"/>
  <c r="Q3981"/>
  <c r="Q3918"/>
  <c r="Q3855"/>
  <c r="Q3792"/>
  <c r="Q3729"/>
  <c r="Q3666"/>
  <c r="Q3603"/>
  <c r="Q3540"/>
  <c r="Q3477"/>
  <c r="Q3414"/>
  <c r="Q3351"/>
  <c r="Q3288"/>
  <c r="Q3225"/>
  <c r="Q3162"/>
  <c r="Q3099"/>
  <c r="Q3036"/>
  <c r="Q2973"/>
  <c r="Q2910"/>
  <c r="Q2847"/>
  <c r="Q2784"/>
  <c r="Q2721"/>
  <c r="Q2658"/>
  <c r="Q2595"/>
  <c r="Q2532"/>
  <c r="Q2469"/>
  <c r="Q2406"/>
  <c r="Q2343"/>
  <c r="Q2280"/>
  <c r="Q2217"/>
  <c r="Q2154"/>
  <c r="Q2091"/>
  <c r="Q2028"/>
  <c r="Q1965"/>
  <c r="Q1902"/>
  <c r="Q1839"/>
  <c r="Q1776"/>
  <c r="Q1713"/>
  <c r="Q1650"/>
  <c r="Q1587"/>
  <c r="Q1524"/>
  <c r="Q1461"/>
  <c r="Q1398"/>
  <c r="Q1335"/>
  <c r="Q1272"/>
  <c r="Q1209"/>
  <c r="Q1146"/>
  <c r="Q1083"/>
  <c r="Q1020"/>
  <c r="Q957"/>
  <c r="Q894"/>
  <c r="Q831"/>
  <c r="Q768"/>
  <c r="Q705"/>
  <c r="Q642"/>
  <c r="Q579"/>
  <c r="Q516"/>
  <c r="Q453"/>
  <c r="Q390"/>
  <c r="Q327"/>
  <c r="Q264"/>
  <c r="Q201"/>
  <c r="Q138"/>
  <c r="Q75"/>
  <c r="P4359"/>
  <c r="P4296"/>
  <c r="P4233"/>
  <c r="P4170"/>
  <c r="P4107"/>
  <c r="P4044"/>
  <c r="P3981"/>
  <c r="P3918"/>
  <c r="P3855"/>
  <c r="P3792"/>
  <c r="P3729"/>
  <c r="P3666"/>
  <c r="P3603"/>
  <c r="P3540"/>
  <c r="P3477"/>
  <c r="P3414"/>
  <c r="P3351"/>
  <c r="P3288"/>
  <c r="P3225"/>
  <c r="P3162"/>
  <c r="P3099"/>
  <c r="P3036"/>
  <c r="P2973"/>
  <c r="P2910"/>
  <c r="P2847"/>
  <c r="P2784"/>
  <c r="P2721"/>
  <c r="P2658"/>
  <c r="P2595"/>
  <c r="P2532"/>
  <c r="P2469"/>
  <c r="P2406"/>
  <c r="P2343"/>
  <c r="P2280"/>
  <c r="P2217"/>
  <c r="P2154"/>
  <c r="P2091"/>
  <c r="P2028"/>
  <c r="P1965"/>
  <c r="P1902"/>
  <c r="P1839"/>
  <c r="P1776"/>
  <c r="P1713"/>
  <c r="P1650"/>
  <c r="P1587"/>
  <c r="P1524"/>
  <c r="P1461"/>
  <c r="P1398"/>
  <c r="P1335"/>
  <c r="P1272"/>
  <c r="P1209"/>
  <c r="P1146"/>
  <c r="P1083"/>
  <c r="P1020"/>
  <c r="P957"/>
  <c r="P894"/>
  <c r="P831"/>
  <c r="P768"/>
  <c r="P705"/>
  <c r="P642"/>
  <c r="P579"/>
  <c r="P516"/>
  <c r="P453"/>
  <c r="P390"/>
  <c r="P327"/>
  <c r="P264"/>
  <c r="P201"/>
  <c r="P138"/>
  <c r="P75"/>
  <c r="O4359"/>
  <c r="O4296"/>
  <c r="O4233"/>
  <c r="O4170"/>
  <c r="O4107"/>
  <c r="O4044"/>
  <c r="O3981"/>
  <c r="O3918"/>
  <c r="O3855"/>
  <c r="O3792"/>
  <c r="O3729"/>
  <c r="O3666"/>
  <c r="O3603"/>
  <c r="O3540"/>
  <c r="O3477"/>
  <c r="O3414"/>
  <c r="O3351"/>
  <c r="O3288"/>
  <c r="O3225"/>
  <c r="O3162"/>
  <c r="O3099"/>
  <c r="O3036"/>
  <c r="O2973"/>
  <c r="O2910"/>
  <c r="O2847"/>
  <c r="O2784"/>
  <c r="O2721"/>
  <c r="O2658"/>
  <c r="O2595"/>
  <c r="O2532"/>
  <c r="O2469"/>
  <c r="O2406"/>
  <c r="O2343"/>
  <c r="O2280"/>
  <c r="O2217"/>
  <c r="O2154"/>
  <c r="O2091"/>
  <c r="O2028"/>
  <c r="O1965"/>
  <c r="O1902"/>
  <c r="O1839"/>
  <c r="O1776"/>
  <c r="O1713"/>
  <c r="O1650"/>
  <c r="O1587"/>
  <c r="O1524"/>
  <c r="O1461"/>
  <c r="O1398"/>
  <c r="O1335"/>
  <c r="O1272"/>
  <c r="O1209"/>
  <c r="O1146"/>
  <c r="O1083"/>
  <c r="O1020"/>
  <c r="O957"/>
  <c r="O894"/>
  <c r="O831"/>
  <c r="O768"/>
  <c r="O705"/>
  <c r="O642"/>
  <c r="O579"/>
  <c r="O516"/>
  <c r="O453"/>
  <c r="O390"/>
  <c r="O327"/>
  <c r="O264"/>
  <c r="O201"/>
  <c r="O138"/>
  <c r="O75"/>
  <c r="N4359"/>
  <c r="N4296"/>
  <c r="N4233"/>
  <c r="N4170"/>
  <c r="N4107"/>
  <c r="N4044"/>
  <c r="N3981"/>
  <c r="N3918"/>
  <c r="N3855"/>
  <c r="N3792"/>
  <c r="N3729"/>
  <c r="N3666"/>
  <c r="N3603"/>
  <c r="N3540"/>
  <c r="N3477"/>
  <c r="N3414"/>
  <c r="N3351"/>
  <c r="N3288"/>
  <c r="N3225"/>
  <c r="N3162"/>
  <c r="N3099"/>
  <c r="N3036"/>
  <c r="N2973"/>
  <c r="N2910"/>
  <c r="N2847"/>
  <c r="N2784"/>
  <c r="N2721"/>
  <c r="N2658"/>
  <c r="N2595"/>
  <c r="N2532"/>
  <c r="N2469"/>
  <c r="N2406"/>
  <c r="N2343"/>
  <c r="N2280"/>
  <c r="N2217"/>
  <c r="N2154"/>
  <c r="N2091"/>
  <c r="N2028"/>
  <c r="N1965"/>
  <c r="N1902"/>
  <c r="N1839"/>
  <c r="N1776"/>
  <c r="N1713"/>
  <c r="N1650"/>
  <c r="N1587"/>
  <c r="N1524"/>
  <c r="N1461"/>
  <c r="N1398"/>
  <c r="N1335"/>
  <c r="N1272"/>
  <c r="N1209"/>
  <c r="N1146"/>
  <c r="N1083"/>
  <c r="N1020"/>
  <c r="N957"/>
  <c r="N894"/>
  <c r="N831"/>
  <c r="N768"/>
  <c r="N705"/>
  <c r="N642"/>
  <c r="N579"/>
  <c r="N516"/>
  <c r="N453"/>
  <c r="N390"/>
  <c r="N327"/>
  <c r="N264"/>
  <c r="N201"/>
  <c r="N138"/>
  <c r="N75"/>
  <c r="M4359"/>
  <c r="M4296"/>
  <c r="M4233"/>
  <c r="M4170"/>
  <c r="M4107"/>
  <c r="M4044"/>
  <c r="M3981"/>
  <c r="M3918"/>
  <c r="M3855"/>
  <c r="M3792"/>
  <c r="M3729"/>
  <c r="M3666"/>
  <c r="M3603"/>
  <c r="M3540"/>
  <c r="M3477"/>
  <c r="M3414"/>
  <c r="M3351"/>
  <c r="M3288"/>
  <c r="M3225"/>
  <c r="M3162"/>
  <c r="M3099"/>
  <c r="M3036"/>
  <c r="M2973"/>
  <c r="M2910"/>
  <c r="M2847"/>
  <c r="M2784"/>
  <c r="M2721"/>
  <c r="M2658"/>
  <c r="M2595"/>
  <c r="M2532"/>
  <c r="M2469"/>
  <c r="M2406"/>
  <c r="M2343"/>
  <c r="M2280"/>
  <c r="M2217"/>
  <c r="M2154"/>
  <c r="M2091"/>
  <c r="M2028"/>
  <c r="M1965"/>
  <c r="M1902"/>
  <c r="M1839"/>
  <c r="M1776"/>
  <c r="M1713"/>
  <c r="M1650"/>
  <c r="M1587"/>
  <c r="M1524"/>
  <c r="M1461"/>
  <c r="M1398"/>
  <c r="M1335"/>
  <c r="M1272"/>
  <c r="M1209"/>
  <c r="M1146"/>
  <c r="M1083"/>
  <c r="M1020"/>
  <c r="M957"/>
  <c r="M894"/>
  <c r="M831"/>
  <c r="M768"/>
  <c r="M705"/>
  <c r="M642"/>
  <c r="M579"/>
  <c r="M516"/>
  <c r="M453"/>
  <c r="M390"/>
  <c r="M327"/>
  <c r="M264"/>
  <c r="M201"/>
  <c r="M138"/>
  <c r="M75"/>
  <c r="L4359"/>
  <c r="L4296"/>
  <c r="L4233"/>
  <c r="L4170"/>
  <c r="L4107"/>
  <c r="L4044"/>
  <c r="L3981"/>
  <c r="L3918"/>
  <c r="L3855"/>
  <c r="L3792"/>
  <c r="L3729"/>
  <c r="L3666"/>
  <c r="L3603"/>
  <c r="L3540"/>
  <c r="L3477"/>
  <c r="L3414"/>
  <c r="L3351"/>
  <c r="L3288"/>
  <c r="L3225"/>
  <c r="L3162"/>
  <c r="L3099"/>
  <c r="L3036"/>
  <c r="L2973"/>
  <c r="L2910"/>
  <c r="L2847"/>
  <c r="L2784"/>
  <c r="L2721"/>
  <c r="L2658"/>
  <c r="L2595"/>
  <c r="L2532"/>
  <c r="L2469"/>
  <c r="L2406"/>
  <c r="L2343"/>
  <c r="L2280"/>
  <c r="L2217"/>
  <c r="L2154"/>
  <c r="L2091"/>
  <c r="L2028"/>
  <c r="L1965"/>
  <c r="L1902"/>
  <c r="L1839"/>
  <c r="L1776"/>
  <c r="L1713"/>
  <c r="L1650"/>
  <c r="L1587"/>
  <c r="L1524"/>
  <c r="L1461"/>
  <c r="L1398"/>
  <c r="L1335"/>
  <c r="L1272"/>
  <c r="L1209"/>
  <c r="L1146"/>
  <c r="L1083"/>
  <c r="L1020"/>
  <c r="L957"/>
  <c r="L894"/>
  <c r="L831"/>
  <c r="L768"/>
  <c r="L705"/>
  <c r="L642"/>
  <c r="L579"/>
  <c r="L516"/>
  <c r="L453"/>
  <c r="L390"/>
  <c r="L327"/>
  <c r="L264"/>
  <c r="L201"/>
  <c r="L138"/>
  <c r="L75"/>
  <c r="H4359"/>
  <c r="H4296"/>
  <c r="H4233"/>
  <c r="H4170"/>
  <c r="H4107"/>
  <c r="H4044"/>
  <c r="H3981"/>
  <c r="H3918"/>
  <c r="H3855"/>
  <c r="H3792"/>
  <c r="H3729"/>
  <c r="H3666"/>
  <c r="H3603"/>
  <c r="H3540"/>
  <c r="H3477"/>
  <c r="H3414"/>
  <c r="H3351"/>
  <c r="H3288"/>
  <c r="H3225"/>
  <c r="H3162"/>
  <c r="H3099"/>
  <c r="H3036"/>
  <c r="H2973"/>
  <c r="H2910"/>
  <c r="H2847"/>
  <c r="H2784"/>
  <c r="H2721"/>
  <c r="H2658"/>
  <c r="H2595"/>
  <c r="H2532"/>
  <c r="H2469"/>
  <c r="H2406"/>
  <c r="H2343"/>
  <c r="H2280"/>
  <c r="H2217"/>
  <c r="H2154"/>
  <c r="H2091"/>
  <c r="H2028"/>
  <c r="H1965"/>
  <c r="H1902"/>
  <c r="H1839"/>
  <c r="H1776"/>
  <c r="H1713"/>
  <c r="H1650"/>
  <c r="H1587"/>
  <c r="H1524"/>
  <c r="H1461"/>
  <c r="H1398"/>
  <c r="H1335"/>
  <c r="H1272"/>
  <c r="H1209"/>
  <c r="H1146"/>
  <c r="H1083"/>
  <c r="H1020"/>
  <c r="H957"/>
  <c r="H894"/>
  <c r="H831"/>
  <c r="H768"/>
  <c r="H705"/>
  <c r="H642"/>
  <c r="H579"/>
  <c r="H516"/>
  <c r="H453"/>
  <c r="H390"/>
  <c r="H327"/>
  <c r="H264"/>
  <c r="H201"/>
  <c r="H138"/>
  <c r="H75"/>
  <c r="G4359"/>
  <c r="G4296"/>
  <c r="G4233"/>
  <c r="G4170"/>
  <c r="G4107"/>
  <c r="G4044"/>
  <c r="G3981"/>
  <c r="G3918"/>
  <c r="G3855"/>
  <c r="G3792"/>
  <c r="G3729"/>
  <c r="G3666"/>
  <c r="G3603"/>
  <c r="G3540"/>
  <c r="G3477"/>
  <c r="G3414"/>
  <c r="G3351"/>
  <c r="G3288"/>
  <c r="G3225"/>
  <c r="G3162"/>
  <c r="G3099"/>
  <c r="G3036"/>
  <c r="G2973"/>
  <c r="G2910"/>
  <c r="G2847"/>
  <c r="G2784"/>
  <c r="G2721"/>
  <c r="G2658"/>
  <c r="G2595"/>
  <c r="G2532"/>
  <c r="G2469"/>
  <c r="G2406"/>
  <c r="G2343"/>
  <c r="G2280"/>
  <c r="G2217"/>
  <c r="G2154"/>
  <c r="G2091"/>
  <c r="G2028"/>
  <c r="G1965"/>
  <c r="G1902"/>
  <c r="G1839"/>
  <c r="G1776"/>
  <c r="G1713"/>
  <c r="G1650"/>
  <c r="G1587"/>
  <c r="G1524"/>
  <c r="G1461"/>
  <c r="G1398"/>
  <c r="G1335"/>
  <c r="G1272"/>
  <c r="G1209"/>
  <c r="G1146"/>
  <c r="G1083"/>
  <c r="G1020"/>
  <c r="G957"/>
  <c r="G894"/>
  <c r="G831"/>
  <c r="G768"/>
  <c r="G705"/>
  <c r="G642"/>
  <c r="G579"/>
  <c r="G516"/>
  <c r="G453"/>
  <c r="G390"/>
  <c r="G327"/>
  <c r="G264"/>
  <c r="G201"/>
  <c r="G138"/>
  <c r="G75"/>
  <c r="F4359"/>
  <c r="F4296"/>
  <c r="F4233"/>
  <c r="F4170"/>
  <c r="F4107"/>
  <c r="F4044"/>
  <c r="F3981"/>
  <c r="F3918"/>
  <c r="F3855"/>
  <c r="F3792"/>
  <c r="F3729"/>
  <c r="F3666"/>
  <c r="F3603"/>
  <c r="F3540"/>
  <c r="F3477"/>
  <c r="F3414"/>
  <c r="F3351"/>
  <c r="F3288"/>
  <c r="F3225"/>
  <c r="F3162"/>
  <c r="F3099"/>
  <c r="F3036"/>
  <c r="F2973"/>
  <c r="F2910"/>
  <c r="F2847"/>
  <c r="F2784"/>
  <c r="F2721"/>
  <c r="F2658"/>
  <c r="F2595"/>
  <c r="F2532"/>
  <c r="F2469"/>
  <c r="F2406"/>
  <c r="F2343"/>
  <c r="F2280"/>
  <c r="F2217"/>
  <c r="F2154"/>
  <c r="F2091"/>
  <c r="F2028"/>
  <c r="F1965"/>
  <c r="F1902"/>
  <c r="F1839"/>
  <c r="F1776"/>
  <c r="F1713"/>
  <c r="F1650"/>
  <c r="F1587"/>
  <c r="F1524"/>
  <c r="F1461"/>
  <c r="F1398"/>
  <c r="F1335"/>
  <c r="F1272"/>
  <c r="F1209"/>
  <c r="F1146"/>
  <c r="F1083"/>
  <c r="F1020"/>
  <c r="F957"/>
  <c r="F894"/>
  <c r="F831"/>
  <c r="F768"/>
  <c r="F705"/>
  <c r="F642"/>
  <c r="F579"/>
  <c r="F516"/>
  <c r="F453"/>
  <c r="F390"/>
  <c r="F327"/>
  <c r="F264"/>
  <c r="F201"/>
  <c r="F138"/>
  <c r="F75"/>
  <c r="E4359"/>
  <c r="E4296"/>
  <c r="E4233"/>
  <c r="E4170"/>
  <c r="E4107"/>
  <c r="E4044"/>
  <c r="E3981"/>
  <c r="E3918"/>
  <c r="E3855"/>
  <c r="E3792"/>
  <c r="E3729"/>
  <c r="E3666"/>
  <c r="E3603"/>
  <c r="E3540"/>
  <c r="E3477"/>
  <c r="E3414"/>
  <c r="E3351"/>
  <c r="E3288"/>
  <c r="E3225"/>
  <c r="E3162"/>
  <c r="E3099"/>
  <c r="E3036"/>
  <c r="E2973"/>
  <c r="E2910"/>
  <c r="E2847"/>
  <c r="E2784"/>
  <c r="E2721"/>
  <c r="E2658"/>
  <c r="E2595"/>
  <c r="E2532"/>
  <c r="E2469"/>
  <c r="E2406"/>
  <c r="E2343"/>
  <c r="E2280"/>
  <c r="E2217"/>
  <c r="E2154"/>
  <c r="E2091"/>
  <c r="E2028"/>
  <c r="E1965"/>
  <c r="E1902"/>
  <c r="E1839"/>
  <c r="E1776"/>
  <c r="E1713"/>
  <c r="E1650"/>
  <c r="E1587"/>
  <c r="E1524"/>
  <c r="E1461"/>
  <c r="E1398"/>
  <c r="E1335"/>
  <c r="E1272"/>
  <c r="E1209"/>
  <c r="E1146"/>
  <c r="E1083"/>
  <c r="E1020"/>
  <c r="E957"/>
  <c r="E894"/>
  <c r="E831"/>
  <c r="E768"/>
  <c r="E705"/>
  <c r="E642"/>
  <c r="E579"/>
  <c r="E516"/>
  <c r="E453"/>
  <c r="E390"/>
  <c r="E327"/>
  <c r="E264"/>
  <c r="E201"/>
  <c r="E138"/>
  <c r="E75"/>
  <c r="D4359"/>
  <c r="D4296"/>
  <c r="D4233"/>
  <c r="D4170"/>
  <c r="D4107"/>
  <c r="D4044"/>
  <c r="D3981"/>
  <c r="D3918"/>
  <c r="D3855"/>
  <c r="D3792"/>
  <c r="D3729"/>
  <c r="D3666"/>
  <c r="D3603"/>
  <c r="D3540"/>
  <c r="D3477"/>
  <c r="D3414"/>
  <c r="D3351"/>
  <c r="D3288"/>
  <c r="D3225"/>
  <c r="D3162"/>
  <c r="D3099"/>
  <c r="D3036"/>
  <c r="D2973"/>
  <c r="D2910"/>
  <c r="D2847"/>
  <c r="D2784"/>
  <c r="D2721"/>
  <c r="D2658"/>
  <c r="D2595"/>
  <c r="D2532"/>
  <c r="D2469"/>
  <c r="D2406"/>
  <c r="D2343"/>
  <c r="D2280"/>
  <c r="D2217"/>
  <c r="D2154"/>
  <c r="D2091"/>
  <c r="D2028"/>
  <c r="D1965"/>
  <c r="D1902"/>
  <c r="D1839"/>
  <c r="D1776"/>
  <c r="D1713"/>
  <c r="D1650"/>
  <c r="D1587"/>
  <c r="D1524"/>
  <c r="D1461"/>
  <c r="D1398"/>
  <c r="D1335"/>
  <c r="D1272"/>
  <c r="D1209"/>
  <c r="D1146"/>
  <c r="D1083"/>
  <c r="D1020"/>
  <c r="D957"/>
  <c r="D894"/>
  <c r="D831"/>
  <c r="D768"/>
  <c r="D705"/>
  <c r="D642"/>
  <c r="D579"/>
  <c r="D516"/>
  <c r="D453"/>
  <c r="D390"/>
  <c r="D327"/>
  <c r="D264"/>
  <c r="D201"/>
  <c r="D138"/>
  <c r="D75"/>
  <c r="D4358"/>
  <c r="D4295"/>
  <c r="D4232"/>
  <c r="D4169"/>
  <c r="D4106"/>
  <c r="D4043"/>
  <c r="D3980"/>
  <c r="D3917"/>
  <c r="D3854"/>
  <c r="D3791"/>
  <c r="D3728"/>
  <c r="D3665"/>
  <c r="D3602"/>
  <c r="D3539"/>
  <c r="D3476"/>
  <c r="D3413"/>
  <c r="D3350"/>
  <c r="D3287"/>
  <c r="D3224"/>
  <c r="D3161"/>
  <c r="D3098"/>
  <c r="D3035"/>
  <c r="D2972"/>
  <c r="D2909"/>
  <c r="D2846"/>
  <c r="D2783"/>
  <c r="D2720"/>
  <c r="D2657"/>
  <c r="D2594"/>
  <c r="D2531"/>
  <c r="D2468"/>
  <c r="D2405"/>
  <c r="D2342"/>
  <c r="D2279"/>
  <c r="D2216"/>
  <c r="D2153"/>
  <c r="D2090"/>
  <c r="D2027"/>
  <c r="D1964"/>
  <c r="D1901"/>
  <c r="D1838"/>
  <c r="D1775"/>
  <c r="D1712"/>
  <c r="D1649"/>
  <c r="D1586"/>
  <c r="D1523"/>
  <c r="D1460"/>
  <c r="D1397"/>
  <c r="D1334"/>
  <c r="D1271"/>
  <c r="D1208"/>
  <c r="D1145"/>
  <c r="D1082"/>
  <c r="D1019"/>
  <c r="D956"/>
  <c r="D893"/>
  <c r="D830"/>
  <c r="D767"/>
  <c r="D704"/>
  <c r="D641"/>
  <c r="D578"/>
  <c r="D515"/>
  <c r="D452"/>
  <c r="D389"/>
  <c r="D326"/>
  <c r="D263"/>
  <c r="D200"/>
  <c r="D137"/>
  <c r="D74"/>
  <c r="E4358"/>
  <c r="E4295"/>
  <c r="E4232"/>
  <c r="E4169"/>
  <c r="E4106"/>
  <c r="E4043"/>
  <c r="E3980"/>
  <c r="E3917"/>
  <c r="E3854"/>
  <c r="E3791"/>
  <c r="E3728"/>
  <c r="E3665"/>
  <c r="E3602"/>
  <c r="E3539"/>
  <c r="E3476"/>
  <c r="E3413"/>
  <c r="E3350"/>
  <c r="E3287"/>
  <c r="E3224"/>
  <c r="E3161"/>
  <c r="E3098"/>
  <c r="E3035"/>
  <c r="E2972"/>
  <c r="E2909"/>
  <c r="E2846"/>
  <c r="E2783"/>
  <c r="E2720"/>
  <c r="E2657"/>
  <c r="E2594"/>
  <c r="E2531"/>
  <c r="E2468"/>
  <c r="E2405"/>
  <c r="E2342"/>
  <c r="E2279"/>
  <c r="E2216"/>
  <c r="E2153"/>
  <c r="E2090"/>
  <c r="E2027"/>
  <c r="E1964"/>
  <c r="E1901"/>
  <c r="E1838"/>
  <c r="E1775"/>
  <c r="E1712"/>
  <c r="E1649"/>
  <c r="E1586"/>
  <c r="E1523"/>
  <c r="E1460"/>
  <c r="E1397"/>
  <c r="E1334"/>
  <c r="E1271"/>
  <c r="E1208"/>
  <c r="E1145"/>
  <c r="E1082"/>
  <c r="E1019"/>
  <c r="E956"/>
  <c r="E893"/>
  <c r="E830"/>
  <c r="E767"/>
  <c r="E704"/>
  <c r="E641"/>
  <c r="E578"/>
  <c r="E515"/>
  <c r="E452"/>
  <c r="E389"/>
  <c r="E326"/>
  <c r="E263"/>
  <c r="E200"/>
  <c r="E137"/>
  <c r="E74"/>
  <c r="F4358"/>
  <c r="F4295"/>
  <c r="F4232"/>
  <c r="F4169"/>
  <c r="F4106"/>
  <c r="F4043"/>
  <c r="F3980"/>
  <c r="F3917"/>
  <c r="F3854"/>
  <c r="F3791"/>
  <c r="F3728"/>
  <c r="F3665"/>
  <c r="F3602"/>
  <c r="F3539"/>
  <c r="F3476"/>
  <c r="F3413"/>
  <c r="F3350"/>
  <c r="F3287"/>
  <c r="F3224"/>
  <c r="F3161"/>
  <c r="F3098"/>
  <c r="F3035"/>
  <c r="F2972"/>
  <c r="F2909"/>
  <c r="F2846"/>
  <c r="F2783"/>
  <c r="F2720"/>
  <c r="F2657"/>
  <c r="F2594"/>
  <c r="F2531"/>
  <c r="F2468"/>
  <c r="F2405"/>
  <c r="F2342"/>
  <c r="F2279"/>
  <c r="F2216"/>
  <c r="F2153"/>
  <c r="F2090"/>
  <c r="F2027"/>
  <c r="F1964"/>
  <c r="F1901"/>
  <c r="F1838"/>
  <c r="F1775"/>
  <c r="F1712"/>
  <c r="F1649"/>
  <c r="F1586"/>
  <c r="F1523"/>
  <c r="F1460"/>
  <c r="F1397"/>
  <c r="F1334"/>
  <c r="F1271"/>
  <c r="F1208"/>
  <c r="F1145"/>
  <c r="F1082"/>
  <c r="F1019"/>
  <c r="F956"/>
  <c r="F893"/>
  <c r="F830"/>
  <c r="F767"/>
  <c r="F704"/>
  <c r="F641"/>
  <c r="F578"/>
  <c r="F515"/>
  <c r="F452"/>
  <c r="F389"/>
  <c r="F326"/>
  <c r="F263"/>
  <c r="F200"/>
  <c r="F137"/>
  <c r="F74"/>
  <c r="G4358"/>
  <c r="G4295"/>
  <c r="G4232"/>
  <c r="G4169"/>
  <c r="G4106"/>
  <c r="G4043"/>
  <c r="G3980"/>
  <c r="G3917"/>
  <c r="G3854"/>
  <c r="G3791"/>
  <c r="G3728"/>
  <c r="G3665"/>
  <c r="G3602"/>
  <c r="G3539"/>
  <c r="G3476"/>
  <c r="G3413"/>
  <c r="G3350"/>
  <c r="G3287"/>
  <c r="G3224"/>
  <c r="G3161"/>
  <c r="G3098"/>
  <c r="G3035"/>
  <c r="G2972"/>
  <c r="G2909"/>
  <c r="G2846"/>
  <c r="G2783"/>
  <c r="G2720"/>
  <c r="G2657"/>
  <c r="G2594"/>
  <c r="G2531"/>
  <c r="G2468"/>
  <c r="G2405"/>
  <c r="G2342"/>
  <c r="G2279"/>
  <c r="G2216"/>
  <c r="G2153"/>
  <c r="G2090"/>
  <c r="G2027"/>
  <c r="G1964"/>
  <c r="G1901"/>
  <c r="G1838"/>
  <c r="G1775"/>
  <c r="G1712"/>
  <c r="G1649"/>
  <c r="G1586"/>
  <c r="G1523"/>
  <c r="G1460"/>
  <c r="G1397"/>
  <c r="G1334"/>
  <c r="G1271"/>
  <c r="G1208"/>
  <c r="G1145"/>
  <c r="G1082"/>
  <c r="G1019"/>
  <c r="G956"/>
  <c r="G893"/>
  <c r="G830"/>
  <c r="G767"/>
  <c r="G704"/>
  <c r="G641"/>
  <c r="G578"/>
  <c r="G515"/>
  <c r="G452"/>
  <c r="G389"/>
  <c r="G326"/>
  <c r="G263"/>
  <c r="G200"/>
  <c r="G137"/>
  <c r="G74"/>
  <c r="H4358"/>
  <c r="H4295"/>
  <c r="H4232"/>
  <c r="H4169"/>
  <c r="H4106"/>
  <c r="H4043"/>
  <c r="H3980"/>
  <c r="H3917"/>
  <c r="H3854"/>
  <c r="H3791"/>
  <c r="H3728"/>
  <c r="H3665"/>
  <c r="H3602"/>
  <c r="H3539"/>
  <c r="H3476"/>
  <c r="H3413"/>
  <c r="H3350"/>
  <c r="H3287"/>
  <c r="H3224"/>
  <c r="H3161"/>
  <c r="H3098"/>
  <c r="H3035"/>
  <c r="H2972"/>
  <c r="H2909"/>
  <c r="H2846"/>
  <c r="H2783"/>
  <c r="H2720"/>
  <c r="H2657"/>
  <c r="H2594"/>
  <c r="H2531"/>
  <c r="H2468"/>
  <c r="H2405"/>
  <c r="H2342"/>
  <c r="H2279"/>
  <c r="H2216"/>
  <c r="H2153"/>
  <c r="H2090"/>
  <c r="H2027"/>
  <c r="H1964"/>
  <c r="H1901"/>
  <c r="H1838"/>
  <c r="H1775"/>
  <c r="H1712"/>
  <c r="H1649"/>
  <c r="H1586"/>
  <c r="H1523"/>
  <c r="H1460"/>
  <c r="H1397"/>
  <c r="H1334"/>
  <c r="H1271"/>
  <c r="H1208"/>
  <c r="H1145"/>
  <c r="H1082"/>
  <c r="H1019"/>
  <c r="H956"/>
  <c r="H893"/>
  <c r="H830"/>
  <c r="H767"/>
  <c r="H704"/>
  <c r="H641"/>
  <c r="H578"/>
  <c r="H515"/>
  <c r="H452"/>
  <c r="H389"/>
  <c r="H326"/>
  <c r="H263"/>
  <c r="H200"/>
  <c r="H137"/>
  <c r="H74"/>
  <c r="L4358"/>
  <c r="L4295"/>
  <c r="L4232"/>
  <c r="L4169"/>
  <c r="L4106"/>
  <c r="L4043"/>
  <c r="L3980"/>
  <c r="L3917"/>
  <c r="L3854"/>
  <c r="L3791"/>
  <c r="L3728"/>
  <c r="L3665"/>
  <c r="L3602"/>
  <c r="L3539"/>
  <c r="L3476"/>
  <c r="L3413"/>
  <c r="L3350"/>
  <c r="L3287"/>
  <c r="L3224"/>
  <c r="L3161"/>
  <c r="L3098"/>
  <c r="L3035"/>
  <c r="L2972"/>
  <c r="L2909"/>
  <c r="L2846"/>
  <c r="L2783"/>
  <c r="L2720"/>
  <c r="L2657"/>
  <c r="L2594"/>
  <c r="L2531"/>
  <c r="L2468"/>
  <c r="L2405"/>
  <c r="L2342"/>
  <c r="L2279"/>
  <c r="L2216"/>
  <c r="L2153"/>
  <c r="L2090"/>
  <c r="L2027"/>
  <c r="L1964"/>
  <c r="L1901"/>
  <c r="L1838"/>
  <c r="L1775"/>
  <c r="L1712"/>
  <c r="L1649"/>
  <c r="L1586"/>
  <c r="L1523"/>
  <c r="L1460"/>
  <c r="L1397"/>
  <c r="L1334"/>
  <c r="L1271"/>
  <c r="L1208"/>
  <c r="L1145"/>
  <c r="L1082"/>
  <c r="L1019"/>
  <c r="L956"/>
  <c r="L893"/>
  <c r="L830"/>
  <c r="L767"/>
  <c r="L704"/>
  <c r="L641"/>
  <c r="L578"/>
  <c r="L515"/>
  <c r="L452"/>
  <c r="L389"/>
  <c r="L326"/>
  <c r="L263"/>
  <c r="L200"/>
  <c r="L137"/>
  <c r="L74"/>
  <c r="M4358"/>
  <c r="M4295"/>
  <c r="M4232"/>
  <c r="M4169"/>
  <c r="M4106"/>
  <c r="M4043"/>
  <c r="M3980"/>
  <c r="M3917"/>
  <c r="M3854"/>
  <c r="M3791"/>
  <c r="M3728"/>
  <c r="M3665"/>
  <c r="M3602"/>
  <c r="M3539"/>
  <c r="M3476"/>
  <c r="M3413"/>
  <c r="M3350"/>
  <c r="M3287"/>
  <c r="M3224"/>
  <c r="M3161"/>
  <c r="M3098"/>
  <c r="M3035"/>
  <c r="M2972"/>
  <c r="M2909"/>
  <c r="M2846"/>
  <c r="M2783"/>
  <c r="M2720"/>
  <c r="M2657"/>
  <c r="M2594"/>
  <c r="M2531"/>
  <c r="M2468"/>
  <c r="M2405"/>
  <c r="M2342"/>
  <c r="M2279"/>
  <c r="M2216"/>
  <c r="M2153"/>
  <c r="M2090"/>
  <c r="M2027"/>
  <c r="M1964"/>
  <c r="M1901"/>
  <c r="M1838"/>
  <c r="M1775"/>
  <c r="M1712"/>
  <c r="M1649"/>
  <c r="M1586"/>
  <c r="M1523"/>
  <c r="M1460"/>
  <c r="M1397"/>
  <c r="M1334"/>
  <c r="M1271"/>
  <c r="M1208"/>
  <c r="M1145"/>
  <c r="M1082"/>
  <c r="M1019"/>
  <c r="M956"/>
  <c r="M893"/>
  <c r="M830"/>
  <c r="M767"/>
  <c r="M704"/>
  <c r="M641"/>
  <c r="M578"/>
  <c r="M515"/>
  <c r="M452"/>
  <c r="M389"/>
  <c r="M326"/>
  <c r="M263"/>
  <c r="M200"/>
  <c r="M137"/>
  <c r="M74"/>
  <c r="N4358"/>
  <c r="N4295"/>
  <c r="N4232"/>
  <c r="N4169"/>
  <c r="N4106"/>
  <c r="N4043"/>
  <c r="N3980"/>
  <c r="N3917"/>
  <c r="N3854"/>
  <c r="N3791"/>
  <c r="N3728"/>
  <c r="N3665"/>
  <c r="N3602"/>
  <c r="N3539"/>
  <c r="N3476"/>
  <c r="N3413"/>
  <c r="N3350"/>
  <c r="N3287"/>
  <c r="N3224"/>
  <c r="N3161"/>
  <c r="N3098"/>
  <c r="N3035"/>
  <c r="N2972"/>
  <c r="N2909"/>
  <c r="N2846"/>
  <c r="N2783"/>
  <c r="N2720"/>
  <c r="N2657"/>
  <c r="N2594"/>
  <c r="N2531"/>
  <c r="N2468"/>
  <c r="N2405"/>
  <c r="N2342"/>
  <c r="N2279"/>
  <c r="N2216"/>
  <c r="N2153"/>
  <c r="N2090"/>
  <c r="N2027"/>
  <c r="N1964"/>
  <c r="N1901"/>
  <c r="N1838"/>
  <c r="N1775"/>
  <c r="N1712"/>
  <c r="N1649"/>
  <c r="N1586"/>
  <c r="N1523"/>
  <c r="N1460"/>
  <c r="N1397"/>
  <c r="N1334"/>
  <c r="N1271"/>
  <c r="N1208"/>
  <c r="N1145"/>
  <c r="N1082"/>
  <c r="N1019"/>
  <c r="N956"/>
  <c r="N893"/>
  <c r="N830"/>
  <c r="N767"/>
  <c r="N704"/>
  <c r="N641"/>
  <c r="N578"/>
  <c r="N515"/>
  <c r="N452"/>
  <c r="N389"/>
  <c r="N326"/>
  <c r="N263"/>
  <c r="N200"/>
  <c r="N137"/>
  <c r="N74"/>
  <c r="O4358"/>
  <c r="O4295"/>
  <c r="O4232"/>
  <c r="O4169"/>
  <c r="O4106"/>
  <c r="O4043"/>
  <c r="O3980"/>
  <c r="O3917"/>
  <c r="O3854"/>
  <c r="O3791"/>
  <c r="O3728"/>
  <c r="O3665"/>
  <c r="O3602"/>
  <c r="O3539"/>
  <c r="O3476"/>
  <c r="O3413"/>
  <c r="O3350"/>
  <c r="O3287"/>
  <c r="O3224"/>
  <c r="O3161"/>
  <c r="O3098"/>
  <c r="O3035"/>
  <c r="O2972"/>
  <c r="O2909"/>
  <c r="O2846"/>
  <c r="O2783"/>
  <c r="O2720"/>
  <c r="O2657"/>
  <c r="O2594"/>
  <c r="O2531"/>
  <c r="O2468"/>
  <c r="O2405"/>
  <c r="O2342"/>
  <c r="O2279"/>
  <c r="O2216"/>
  <c r="O2153"/>
  <c r="O2090"/>
  <c r="O2027"/>
  <c r="O1964"/>
  <c r="O1901"/>
  <c r="O1838"/>
  <c r="O1775"/>
  <c r="O1712"/>
  <c r="O1649"/>
  <c r="O1586"/>
  <c r="O1523"/>
  <c r="O1460"/>
  <c r="O1397"/>
  <c r="O1334"/>
  <c r="O1271"/>
  <c r="O1208"/>
  <c r="O1145"/>
  <c r="O1082"/>
  <c r="O1019"/>
  <c r="O956"/>
  <c r="O893"/>
  <c r="O830"/>
  <c r="O767"/>
  <c r="O704"/>
  <c r="O641"/>
  <c r="O578"/>
  <c r="O515"/>
  <c r="O452"/>
  <c r="O389"/>
  <c r="O326"/>
  <c r="O263"/>
  <c r="O200"/>
  <c r="O137"/>
  <c r="O74"/>
  <c r="P4358"/>
  <c r="P4295"/>
  <c r="P4232"/>
  <c r="P4169"/>
  <c r="P4106"/>
  <c r="P4043"/>
  <c r="P3980"/>
  <c r="P3917"/>
  <c r="P3854"/>
  <c r="P3791"/>
  <c r="P3728"/>
  <c r="P3665"/>
  <c r="P3602"/>
  <c r="P3539"/>
  <c r="P3476"/>
  <c r="P3413"/>
  <c r="P3350"/>
  <c r="P3287"/>
  <c r="P3224"/>
  <c r="P3161"/>
  <c r="P3098"/>
  <c r="P3035"/>
  <c r="P2972"/>
  <c r="P2909"/>
  <c r="P2846"/>
  <c r="P2783"/>
  <c r="P2720"/>
  <c r="P2657"/>
  <c r="P2594"/>
  <c r="P2531"/>
  <c r="P2468"/>
  <c r="P2405"/>
  <c r="P2342"/>
  <c r="P2279"/>
  <c r="P2216"/>
  <c r="P2153"/>
  <c r="P2090"/>
  <c r="P2027"/>
  <c r="P1964"/>
  <c r="P1901"/>
  <c r="P1838"/>
  <c r="P1775"/>
  <c r="P1712"/>
  <c r="P1649"/>
  <c r="P1586"/>
  <c r="P1523"/>
  <c r="P1460"/>
  <c r="P1397"/>
  <c r="P1334"/>
  <c r="P1271"/>
  <c r="P1208"/>
  <c r="P1145"/>
  <c r="P1082"/>
  <c r="P1019"/>
  <c r="P956"/>
  <c r="P893"/>
  <c r="P830"/>
  <c r="P767"/>
  <c r="P704"/>
  <c r="P641"/>
  <c r="P578"/>
  <c r="P515"/>
  <c r="P452"/>
  <c r="P389"/>
  <c r="P326"/>
  <c r="P263"/>
  <c r="P200"/>
  <c r="P137"/>
  <c r="P74"/>
  <c r="Q4358"/>
  <c r="Q4295"/>
  <c r="Q4232"/>
  <c r="Q4169"/>
  <c r="Q4106"/>
  <c r="Q4043"/>
  <c r="Q3980"/>
  <c r="Q3917"/>
  <c r="Q3854"/>
  <c r="Q3791"/>
  <c r="Q3728"/>
  <c r="Q3665"/>
  <c r="Q3602"/>
  <c r="Q3539"/>
  <c r="Q3476"/>
  <c r="Q3413"/>
  <c r="Q3350"/>
  <c r="Q3287"/>
  <c r="Q3224"/>
  <c r="Q3161"/>
  <c r="Q3098"/>
  <c r="Q3035"/>
  <c r="Q2972"/>
  <c r="Q2909"/>
  <c r="Q2846"/>
  <c r="Q2783"/>
  <c r="Q2720"/>
  <c r="Q2657"/>
  <c r="Q2594"/>
  <c r="Q2531"/>
  <c r="Q2468"/>
  <c r="Q2405"/>
  <c r="Q2342"/>
  <c r="Q2279"/>
  <c r="Q2216"/>
  <c r="Q2153"/>
  <c r="Q2090"/>
  <c r="Q2027"/>
  <c r="Q1964"/>
  <c r="Q1901"/>
  <c r="Q1838"/>
  <c r="Q1775"/>
  <c r="Q1712"/>
  <c r="Q1649"/>
  <c r="Q1586"/>
  <c r="Q1523"/>
  <c r="Q1460"/>
  <c r="Q1397"/>
  <c r="Q1334"/>
  <c r="Q1271"/>
  <c r="Q1208"/>
  <c r="Q1145"/>
  <c r="Q1082"/>
  <c r="Q1019"/>
  <c r="Q956"/>
  <c r="Q893"/>
  <c r="Q830"/>
  <c r="Q767"/>
  <c r="Q704"/>
  <c r="Q641"/>
  <c r="Q578"/>
  <c r="Q515"/>
  <c r="Q452"/>
  <c r="Q389"/>
  <c r="Q326"/>
  <c r="Q263"/>
  <c r="Q200"/>
  <c r="Q137"/>
  <c r="Q74"/>
  <c r="R4358"/>
  <c r="R4295"/>
  <c r="R4232"/>
  <c r="R4169"/>
  <c r="R4106"/>
  <c r="R4043"/>
  <c r="R3980"/>
  <c r="R3917"/>
  <c r="R3854"/>
  <c r="R3791"/>
  <c r="R3728"/>
  <c r="R3665"/>
  <c r="R3602"/>
  <c r="R3539"/>
  <c r="R3476"/>
  <c r="R3413"/>
  <c r="R3350"/>
  <c r="R3287"/>
  <c r="R3224"/>
  <c r="R3161"/>
  <c r="R3098"/>
  <c r="R3035"/>
  <c r="R2972"/>
  <c r="R2909"/>
  <c r="R2846"/>
  <c r="R2783"/>
  <c r="R2720"/>
  <c r="R2657"/>
  <c r="R2594"/>
  <c r="R2531"/>
  <c r="R2468"/>
  <c r="R2405"/>
  <c r="R2342"/>
  <c r="R2279"/>
  <c r="R2216"/>
  <c r="R2153"/>
  <c r="R2090"/>
  <c r="R2027"/>
  <c r="R1964"/>
  <c r="R1901"/>
  <c r="R1838"/>
  <c r="R1775"/>
  <c r="R1712"/>
  <c r="R1649"/>
  <c r="R1586"/>
  <c r="R1523"/>
  <c r="R1460"/>
  <c r="R1397"/>
  <c r="R1334"/>
  <c r="R1271"/>
  <c r="R1208"/>
  <c r="R1145"/>
  <c r="R1082"/>
  <c r="R1019"/>
  <c r="R956"/>
  <c r="R893"/>
  <c r="R830"/>
  <c r="R767"/>
  <c r="R704"/>
  <c r="R641"/>
  <c r="R578"/>
  <c r="R515"/>
  <c r="R452"/>
  <c r="R389"/>
  <c r="R326"/>
  <c r="R263"/>
  <c r="R200"/>
  <c r="R137"/>
  <c r="R74"/>
  <c r="R4357"/>
  <c r="R4294"/>
  <c r="R4231"/>
  <c r="R4168"/>
  <c r="R4105"/>
  <c r="R4042"/>
  <c r="R3979"/>
  <c r="R3916"/>
  <c r="R3853"/>
  <c r="R3790"/>
  <c r="R3727"/>
  <c r="R3664"/>
  <c r="R3601"/>
  <c r="R3538"/>
  <c r="R3475"/>
  <c r="R3412"/>
  <c r="R3349"/>
  <c r="R3286"/>
  <c r="R3223"/>
  <c r="R3160"/>
  <c r="R3097"/>
  <c r="R3034"/>
  <c r="R2971"/>
  <c r="R2908"/>
  <c r="R2845"/>
  <c r="R2782"/>
  <c r="R2719"/>
  <c r="R2656"/>
  <c r="R2593"/>
  <c r="R2530"/>
  <c r="R2467"/>
  <c r="R2404"/>
  <c r="R2341"/>
  <c r="R2278"/>
  <c r="R2215"/>
  <c r="R2152"/>
  <c r="R2089"/>
  <c r="R2026"/>
  <c r="R1963"/>
  <c r="R1900"/>
  <c r="R1837"/>
  <c r="R1774"/>
  <c r="R1711"/>
  <c r="R1648"/>
  <c r="R1585"/>
  <c r="R1522"/>
  <c r="R1459"/>
  <c r="R1396"/>
  <c r="R1333"/>
  <c r="R1270"/>
  <c r="R1207"/>
  <c r="R1144"/>
  <c r="R1081"/>
  <c r="R1018"/>
  <c r="R955"/>
  <c r="R892"/>
  <c r="R829"/>
  <c r="R766"/>
  <c r="R703"/>
  <c r="R640"/>
  <c r="R577"/>
  <c r="R514"/>
  <c r="R451"/>
  <c r="R388"/>
  <c r="R325"/>
  <c r="R262"/>
  <c r="R199"/>
  <c r="R136"/>
  <c r="R73"/>
  <c r="Q4357"/>
  <c r="Q4294"/>
  <c r="Q4231"/>
  <c r="Q4168"/>
  <c r="Q4105"/>
  <c r="Q4042"/>
  <c r="Q3979"/>
  <c r="Q3916"/>
  <c r="Q3853"/>
  <c r="Q3790"/>
  <c r="Q3727"/>
  <c r="Q3664"/>
  <c r="Q3601"/>
  <c r="Q3538"/>
  <c r="Q3475"/>
  <c r="Q3412"/>
  <c r="Q3349"/>
  <c r="Q3286"/>
  <c r="Q3223"/>
  <c r="Q3160"/>
  <c r="Q3097"/>
  <c r="Q3034"/>
  <c r="Q2971"/>
  <c r="Q2908"/>
  <c r="Q2845"/>
  <c r="Q2782"/>
  <c r="Q2719"/>
  <c r="Q2656"/>
  <c r="Q2593"/>
  <c r="Q2530"/>
  <c r="Q2467"/>
  <c r="Q2404"/>
  <c r="Q2341"/>
  <c r="Q2278"/>
  <c r="Q2215"/>
  <c r="Q2152"/>
  <c r="Q2089"/>
  <c r="Q2026"/>
  <c r="Q1963"/>
  <c r="Q1900"/>
  <c r="Q1837"/>
  <c r="Q1774"/>
  <c r="Q1711"/>
  <c r="Q1648"/>
  <c r="Q1585"/>
  <c r="Q1522"/>
  <c r="Q1459"/>
  <c r="Q1396"/>
  <c r="Q1333"/>
  <c r="Q1270"/>
  <c r="Q1207"/>
  <c r="Q1144"/>
  <c r="Q1081"/>
  <c r="Q1018"/>
  <c r="Q955"/>
  <c r="Q892"/>
  <c r="Q829"/>
  <c r="Q766"/>
  <c r="Q703"/>
  <c r="Q640"/>
  <c r="Q577"/>
  <c r="Q514"/>
  <c r="Q451"/>
  <c r="Q388"/>
  <c r="Q325"/>
  <c r="Q262"/>
  <c r="Q199"/>
  <c r="Q136"/>
  <c r="Q73"/>
  <c r="P4357"/>
  <c r="P4294"/>
  <c r="P4231"/>
  <c r="P4168"/>
  <c r="P4105"/>
  <c r="P4042"/>
  <c r="P3979"/>
  <c r="P3916"/>
  <c r="P3853"/>
  <c r="P3790"/>
  <c r="P3727"/>
  <c r="P3664"/>
  <c r="P3601"/>
  <c r="P3538"/>
  <c r="P3475"/>
  <c r="P3412"/>
  <c r="P3349"/>
  <c r="P3286"/>
  <c r="P3223"/>
  <c r="P3160"/>
  <c r="P3097"/>
  <c r="P3034"/>
  <c r="P2971"/>
  <c r="P2908"/>
  <c r="P2845"/>
  <c r="P2782"/>
  <c r="P2719"/>
  <c r="P2656"/>
  <c r="P2593"/>
  <c r="P2530"/>
  <c r="P2467"/>
  <c r="P2404"/>
  <c r="P2341"/>
  <c r="P2278"/>
  <c r="P2215"/>
  <c r="P2152"/>
  <c r="P2089"/>
  <c r="P2026"/>
  <c r="P1963"/>
  <c r="P1900"/>
  <c r="P1837"/>
  <c r="P1774"/>
  <c r="P1711"/>
  <c r="P1648"/>
  <c r="P1585"/>
  <c r="P1522"/>
  <c r="P1459"/>
  <c r="P1396"/>
  <c r="P1333"/>
  <c r="P1270"/>
  <c r="P1207"/>
  <c r="P1144"/>
  <c r="P1081"/>
  <c r="P1018"/>
  <c r="P955"/>
  <c r="P892"/>
  <c r="P829"/>
  <c r="P766"/>
  <c r="P703"/>
  <c r="P640"/>
  <c r="P577"/>
  <c r="P514"/>
  <c r="P451"/>
  <c r="P388"/>
  <c r="P325"/>
  <c r="P262"/>
  <c r="P199"/>
  <c r="P136"/>
  <c r="P73"/>
  <c r="O4357"/>
  <c r="O4294"/>
  <c r="O4231"/>
  <c r="O4168"/>
  <c r="O4105"/>
  <c r="O4042"/>
  <c r="O3979"/>
  <c r="O3916"/>
  <c r="O3853"/>
  <c r="O3790"/>
  <c r="O3727"/>
  <c r="O3664"/>
  <c r="O3601"/>
  <c r="O3538"/>
  <c r="O3475"/>
  <c r="O3412"/>
  <c r="O3349"/>
  <c r="O3286"/>
  <c r="O3223"/>
  <c r="O3160"/>
  <c r="O3097"/>
  <c r="O3034"/>
  <c r="O2971"/>
  <c r="O2908"/>
  <c r="O2845"/>
  <c r="O2782"/>
  <c r="O2719"/>
  <c r="O2656"/>
  <c r="O2593"/>
  <c r="O2530"/>
  <c r="O2467"/>
  <c r="O2404"/>
  <c r="O2341"/>
  <c r="O2278"/>
  <c r="O2215"/>
  <c r="O2152"/>
  <c r="O2089"/>
  <c r="O2026"/>
  <c r="O1963"/>
  <c r="O1900"/>
  <c r="O1837"/>
  <c r="O1774"/>
  <c r="O1711"/>
  <c r="O1648"/>
  <c r="O1585"/>
  <c r="O1522"/>
  <c r="O1459"/>
  <c r="O1396"/>
  <c r="O1333"/>
  <c r="O1270"/>
  <c r="O1207"/>
  <c r="O1144"/>
  <c r="O1081"/>
  <c r="O1018"/>
  <c r="O955"/>
  <c r="O892"/>
  <c r="O829"/>
  <c r="O766"/>
  <c r="O703"/>
  <c r="O640"/>
  <c r="O577"/>
  <c r="O514"/>
  <c r="O451"/>
  <c r="O388"/>
  <c r="O325"/>
  <c r="O262"/>
  <c r="O199"/>
  <c r="O136"/>
  <c r="O73"/>
  <c r="N4357"/>
  <c r="N4294"/>
  <c r="N4231"/>
  <c r="N4168"/>
  <c r="N4105"/>
  <c r="N4042"/>
  <c r="N3979"/>
  <c r="N3916"/>
  <c r="N3853"/>
  <c r="N3790"/>
  <c r="N3727"/>
  <c r="N3664"/>
  <c r="N3601"/>
  <c r="N3538"/>
  <c r="N3475"/>
  <c r="N3412"/>
  <c r="N3349"/>
  <c r="N3286"/>
  <c r="N3223"/>
  <c r="N3160"/>
  <c r="N3097"/>
  <c r="N3034"/>
  <c r="N2971"/>
  <c r="N2908"/>
  <c r="N2845"/>
  <c r="N2782"/>
  <c r="N2719"/>
  <c r="N2656"/>
  <c r="N2593"/>
  <c r="N2530"/>
  <c r="N2467"/>
  <c r="N2404"/>
  <c r="N2341"/>
  <c r="N2278"/>
  <c r="N2215"/>
  <c r="N2152"/>
  <c r="N2089"/>
  <c r="N2026"/>
  <c r="N1963"/>
  <c r="N1900"/>
  <c r="N1837"/>
  <c r="N1774"/>
  <c r="N1711"/>
  <c r="N1648"/>
  <c r="N1585"/>
  <c r="N1522"/>
  <c r="N1459"/>
  <c r="N1396"/>
  <c r="N1333"/>
  <c r="N1270"/>
  <c r="N1207"/>
  <c r="N1144"/>
  <c r="N1081"/>
  <c r="N1018"/>
  <c r="N955"/>
  <c r="N892"/>
  <c r="N829"/>
  <c r="N766"/>
  <c r="N703"/>
  <c r="N640"/>
  <c r="N577"/>
  <c r="N514"/>
  <c r="N451"/>
  <c r="N388"/>
  <c r="N325"/>
  <c r="N262"/>
  <c r="N199"/>
  <c r="N136"/>
  <c r="N73"/>
  <c r="M4357"/>
  <c r="M4294"/>
  <c r="M4231"/>
  <c r="M4168"/>
  <c r="M4105"/>
  <c r="M4042"/>
  <c r="M3979"/>
  <c r="M3916"/>
  <c r="M3853"/>
  <c r="M3790"/>
  <c r="M3727"/>
  <c r="M3664"/>
  <c r="M3601"/>
  <c r="M3538"/>
  <c r="M3475"/>
  <c r="M3412"/>
  <c r="M3349"/>
  <c r="M3286"/>
  <c r="M3223"/>
  <c r="M3160"/>
  <c r="M3097"/>
  <c r="M3034"/>
  <c r="M2971"/>
  <c r="M2908"/>
  <c r="M2845"/>
  <c r="M2782"/>
  <c r="M2719"/>
  <c r="M2656"/>
  <c r="M2593"/>
  <c r="M2530"/>
  <c r="M2467"/>
  <c r="M2404"/>
  <c r="M2341"/>
  <c r="M2278"/>
  <c r="M2215"/>
  <c r="M2152"/>
  <c r="M2089"/>
  <c r="M2026"/>
  <c r="M1963"/>
  <c r="M1900"/>
  <c r="M1837"/>
  <c r="M1774"/>
  <c r="M1711"/>
  <c r="M1648"/>
  <c r="M1585"/>
  <c r="M1522"/>
  <c r="M1459"/>
  <c r="M1396"/>
  <c r="M1333"/>
  <c r="M1270"/>
  <c r="M1207"/>
  <c r="M1144"/>
  <c r="M1081"/>
  <c r="M1018"/>
  <c r="M955"/>
  <c r="M892"/>
  <c r="M829"/>
  <c r="M766"/>
  <c r="M703"/>
  <c r="M640"/>
  <c r="M577"/>
  <c r="M514"/>
  <c r="M451"/>
  <c r="M388"/>
  <c r="M325"/>
  <c r="M262"/>
  <c r="M199"/>
  <c r="M136"/>
  <c r="M73"/>
  <c r="L4357"/>
  <c r="L4294"/>
  <c r="L4231"/>
  <c r="L4168"/>
  <c r="L4105"/>
  <c r="L4042"/>
  <c r="L3979"/>
  <c r="L3916"/>
  <c r="L3853"/>
  <c r="L3790"/>
  <c r="L3727"/>
  <c r="L3664"/>
  <c r="L3601"/>
  <c r="L3538"/>
  <c r="L3475"/>
  <c r="L3412"/>
  <c r="L3349"/>
  <c r="L3286"/>
  <c r="L3223"/>
  <c r="L3160"/>
  <c r="L3097"/>
  <c r="L3034"/>
  <c r="L2971"/>
  <c r="L2908"/>
  <c r="L2845"/>
  <c r="L2782"/>
  <c r="L2719"/>
  <c r="L2656"/>
  <c r="L2593"/>
  <c r="L2530"/>
  <c r="L2467"/>
  <c r="L2404"/>
  <c r="L2341"/>
  <c r="L2278"/>
  <c r="L2215"/>
  <c r="L2152"/>
  <c r="L2089"/>
  <c r="L2026"/>
  <c r="L1963"/>
  <c r="L1900"/>
  <c r="L1837"/>
  <c r="L1774"/>
  <c r="L1711"/>
  <c r="L1648"/>
  <c r="L1585"/>
  <c r="L1522"/>
  <c r="L1459"/>
  <c r="L1396"/>
  <c r="L1333"/>
  <c r="L1270"/>
  <c r="L1207"/>
  <c r="L1144"/>
  <c r="L1081"/>
  <c r="L1018"/>
  <c r="L955"/>
  <c r="L892"/>
  <c r="L829"/>
  <c r="L766"/>
  <c r="L703"/>
  <c r="L640"/>
  <c r="L577"/>
  <c r="L514"/>
  <c r="L451"/>
  <c r="L388"/>
  <c r="L325"/>
  <c r="L262"/>
  <c r="L199"/>
  <c r="L136"/>
  <c r="L73"/>
  <c r="H4357"/>
  <c r="H4294"/>
  <c r="H4231"/>
  <c r="H4168"/>
  <c r="H4105"/>
  <c r="H4042"/>
  <c r="H3979"/>
  <c r="H3916"/>
  <c r="H3853"/>
  <c r="H3790"/>
  <c r="H3727"/>
  <c r="H3664"/>
  <c r="H3601"/>
  <c r="H3538"/>
  <c r="H3475"/>
  <c r="H3412"/>
  <c r="H3349"/>
  <c r="H3286"/>
  <c r="H3223"/>
  <c r="H3160"/>
  <c r="H3097"/>
  <c r="H3034"/>
  <c r="H2971"/>
  <c r="H2908"/>
  <c r="H2845"/>
  <c r="H2782"/>
  <c r="H2719"/>
  <c r="H2656"/>
  <c r="H2593"/>
  <c r="H2530"/>
  <c r="H2467"/>
  <c r="H2404"/>
  <c r="H2341"/>
  <c r="H2278"/>
  <c r="H2215"/>
  <c r="H2152"/>
  <c r="H2089"/>
  <c r="H2026"/>
  <c r="H1963"/>
  <c r="H1900"/>
  <c r="H1837"/>
  <c r="H1774"/>
  <c r="H1711"/>
  <c r="H1648"/>
  <c r="H1585"/>
  <c r="H1522"/>
  <c r="H1459"/>
  <c r="H1396"/>
  <c r="H1333"/>
  <c r="H1270"/>
  <c r="H1207"/>
  <c r="H1144"/>
  <c r="H1081"/>
  <c r="H1018"/>
  <c r="H955"/>
  <c r="H892"/>
  <c r="H829"/>
  <c r="H766"/>
  <c r="H703"/>
  <c r="H640"/>
  <c r="H577"/>
  <c r="H514"/>
  <c r="H451"/>
  <c r="H388"/>
  <c r="H325"/>
  <c r="H262"/>
  <c r="H199"/>
  <c r="H136"/>
  <c r="H73"/>
  <c r="G4357"/>
  <c r="G4294"/>
  <c r="G4231"/>
  <c r="G4168"/>
  <c r="G4105"/>
  <c r="G4042"/>
  <c r="G3979"/>
  <c r="G3916"/>
  <c r="G3853"/>
  <c r="G3790"/>
  <c r="G3727"/>
  <c r="G3664"/>
  <c r="G3601"/>
  <c r="G3538"/>
  <c r="G3475"/>
  <c r="G3412"/>
  <c r="G3349"/>
  <c r="G3286"/>
  <c r="G3223"/>
  <c r="G3160"/>
  <c r="G3097"/>
  <c r="G3034"/>
  <c r="G2971"/>
  <c r="G2908"/>
  <c r="G2845"/>
  <c r="G2782"/>
  <c r="G2719"/>
  <c r="G2656"/>
  <c r="G2593"/>
  <c r="G2530"/>
  <c r="G2467"/>
  <c r="G2404"/>
  <c r="G2341"/>
  <c r="G2278"/>
  <c r="G2215"/>
  <c r="G2152"/>
  <c r="G2089"/>
  <c r="G2026"/>
  <c r="G1963"/>
  <c r="G1900"/>
  <c r="G1837"/>
  <c r="G1774"/>
  <c r="G1711"/>
  <c r="G1648"/>
  <c r="G1585"/>
  <c r="G1522"/>
  <c r="G1459"/>
  <c r="G1396"/>
  <c r="G1333"/>
  <c r="G1270"/>
  <c r="G1207"/>
  <c r="G1144"/>
  <c r="G1081"/>
  <c r="G1018"/>
  <c r="G955"/>
  <c r="G892"/>
  <c r="G829"/>
  <c r="G766"/>
  <c r="G703"/>
  <c r="G640"/>
  <c r="G577"/>
  <c r="G514"/>
  <c r="G451"/>
  <c r="G388"/>
  <c r="G325"/>
  <c r="G262"/>
  <c r="G199"/>
  <c r="G136"/>
  <c r="G73"/>
  <c r="F4357"/>
  <c r="F4294"/>
  <c r="F4231"/>
  <c r="F4168"/>
  <c r="F4105"/>
  <c r="F4042"/>
  <c r="F3979"/>
  <c r="F3916"/>
  <c r="F3853"/>
  <c r="F3790"/>
  <c r="F3727"/>
  <c r="F3664"/>
  <c r="F3601"/>
  <c r="F3538"/>
  <c r="F3475"/>
  <c r="F3412"/>
  <c r="F3349"/>
  <c r="F3286"/>
  <c r="F3223"/>
  <c r="F3160"/>
  <c r="F3097"/>
  <c r="F3034"/>
  <c r="F2971"/>
  <c r="F2908"/>
  <c r="F2845"/>
  <c r="F2782"/>
  <c r="F2719"/>
  <c r="F2656"/>
  <c r="F2593"/>
  <c r="F2530"/>
  <c r="F2467"/>
  <c r="F2404"/>
  <c r="F2341"/>
  <c r="F2278"/>
  <c r="F2215"/>
  <c r="F2152"/>
  <c r="F2089"/>
  <c r="F2026"/>
  <c r="F1963"/>
  <c r="F1900"/>
  <c r="F1837"/>
  <c r="F1774"/>
  <c r="F1711"/>
  <c r="F1648"/>
  <c r="F1585"/>
  <c r="F1522"/>
  <c r="F1459"/>
  <c r="F1396"/>
  <c r="F1333"/>
  <c r="F1270"/>
  <c r="F1207"/>
  <c r="F1144"/>
  <c r="F1081"/>
  <c r="F1018"/>
  <c r="F955"/>
  <c r="F892"/>
  <c r="F829"/>
  <c r="F766"/>
  <c r="F703"/>
  <c r="F640"/>
  <c r="F577"/>
  <c r="F514"/>
  <c r="F451"/>
  <c r="F388"/>
  <c r="F325"/>
  <c r="F262"/>
  <c r="F199"/>
  <c r="F136"/>
  <c r="F73"/>
  <c r="E4357"/>
  <c r="E4294"/>
  <c r="E4231"/>
  <c r="E4168"/>
  <c r="E4105"/>
  <c r="E4042"/>
  <c r="E3979"/>
  <c r="E3916"/>
  <c r="E3853"/>
  <c r="E3790"/>
  <c r="E3727"/>
  <c r="E3664"/>
  <c r="E3601"/>
  <c r="E3538"/>
  <c r="E3475"/>
  <c r="E3412"/>
  <c r="E3349"/>
  <c r="E3286"/>
  <c r="E3223"/>
  <c r="E3160"/>
  <c r="E3097"/>
  <c r="E3034"/>
  <c r="E2971"/>
  <c r="E2908"/>
  <c r="E2845"/>
  <c r="E2782"/>
  <c r="E2719"/>
  <c r="E2656"/>
  <c r="E2593"/>
  <c r="E2530"/>
  <c r="E2467"/>
  <c r="E2404"/>
  <c r="E2341"/>
  <c r="E2278"/>
  <c r="E2215"/>
  <c r="E2152"/>
  <c r="E2089"/>
  <c r="E2026"/>
  <c r="E1963"/>
  <c r="E1900"/>
  <c r="E1837"/>
  <c r="E1774"/>
  <c r="E1711"/>
  <c r="E1648"/>
  <c r="E1585"/>
  <c r="E1522"/>
  <c r="E1459"/>
  <c r="E1396"/>
  <c r="E1333"/>
  <c r="E1270"/>
  <c r="E1207"/>
  <c r="E1144"/>
  <c r="E1081"/>
  <c r="E1018"/>
  <c r="E955"/>
  <c r="E892"/>
  <c r="E829"/>
  <c r="E766"/>
  <c r="E703"/>
  <c r="E640"/>
  <c r="E577"/>
  <c r="E514"/>
  <c r="E451"/>
  <c r="E388"/>
  <c r="E325"/>
  <c r="E262"/>
  <c r="E199"/>
  <c r="E136"/>
  <c r="E73"/>
  <c r="D4357"/>
  <c r="D4294"/>
  <c r="D4231"/>
  <c r="D4168"/>
  <c r="D4105"/>
  <c r="D4042"/>
  <c r="D3979"/>
  <c r="D3916"/>
  <c r="D3853"/>
  <c r="D3790"/>
  <c r="D3727"/>
  <c r="D3664"/>
  <c r="D3601"/>
  <c r="D3538"/>
  <c r="D3475"/>
  <c r="D3412"/>
  <c r="D3349"/>
  <c r="D3286"/>
  <c r="D3223"/>
  <c r="D3160"/>
  <c r="D3097"/>
  <c r="D3034"/>
  <c r="D2971"/>
  <c r="D2908"/>
  <c r="D2845"/>
  <c r="D2782"/>
  <c r="D2719"/>
  <c r="D2656"/>
  <c r="D2593"/>
  <c r="D2530"/>
  <c r="D2467"/>
  <c r="D2404"/>
  <c r="D2341"/>
  <c r="D2278"/>
  <c r="D2215"/>
  <c r="D2152"/>
  <c r="D2089"/>
  <c r="D2026"/>
  <c r="D1963"/>
  <c r="D1900"/>
  <c r="D1837"/>
  <c r="D1774"/>
  <c r="D1711"/>
  <c r="D1648"/>
  <c r="D1585"/>
  <c r="D1522"/>
  <c r="D1459"/>
  <c r="D1396"/>
  <c r="D1333"/>
  <c r="D1270"/>
  <c r="D1207"/>
  <c r="D1144"/>
  <c r="D1081"/>
  <c r="D1018"/>
  <c r="D955"/>
  <c r="D892"/>
  <c r="D829"/>
  <c r="D766"/>
  <c r="D703"/>
  <c r="D640"/>
  <c r="D577"/>
  <c r="D514"/>
  <c r="D451"/>
  <c r="D388"/>
  <c r="D325"/>
  <c r="D262"/>
  <c r="D199"/>
  <c r="D136"/>
  <c r="L10"/>
  <c r="G51"/>
  <c r="O38"/>
  <c r="R2953"/>
  <c r="R2701"/>
  <c r="R874"/>
  <c r="Q4150"/>
  <c r="Q3898"/>
  <c r="Q3646"/>
  <c r="Q3394"/>
  <c r="Q2071"/>
  <c r="Q1693"/>
  <c r="Q1567"/>
  <c r="Q1063"/>
  <c r="Q559"/>
  <c r="P3709"/>
  <c r="P2701"/>
  <c r="O4276"/>
  <c r="O2890"/>
  <c r="N2134"/>
  <c r="N180"/>
  <c r="N116"/>
  <c r="N51"/>
  <c r="M307"/>
  <c r="M180"/>
  <c r="M117"/>
  <c r="M118"/>
  <c r="M51"/>
  <c r="L3709"/>
  <c r="L1693"/>
  <c r="L937"/>
  <c r="L622"/>
  <c r="L180"/>
  <c r="L116"/>
  <c r="L51"/>
  <c r="G3709"/>
  <c r="F180"/>
  <c r="F117"/>
  <c r="F51"/>
  <c r="E180"/>
  <c r="E116"/>
  <c r="E51"/>
  <c r="D1189"/>
  <c r="D433"/>
  <c r="D180"/>
  <c r="D117"/>
  <c r="C180"/>
  <c r="C116"/>
  <c r="C51"/>
  <c r="R3633"/>
  <c r="R2562"/>
  <c r="R2436"/>
  <c r="R1743"/>
  <c r="Q3696"/>
  <c r="Q167"/>
  <c r="Q104"/>
  <c r="Q38"/>
  <c r="P103"/>
  <c r="P38"/>
  <c r="N103"/>
  <c r="N38"/>
  <c r="M38"/>
  <c r="L103"/>
  <c r="L38"/>
  <c r="H167"/>
  <c r="H104"/>
  <c r="G103"/>
  <c r="E103"/>
  <c r="E38"/>
  <c r="D38"/>
  <c r="C103"/>
  <c r="C38"/>
  <c r="R3179"/>
  <c r="R154"/>
  <c r="R25"/>
  <c r="Q3368"/>
  <c r="P3998"/>
  <c r="P3179"/>
  <c r="P3116"/>
  <c r="P90"/>
  <c r="P25"/>
  <c r="O4376"/>
  <c r="N90"/>
  <c r="N25"/>
  <c r="M25"/>
  <c r="L90"/>
  <c r="H153"/>
  <c r="H91"/>
  <c r="H25"/>
  <c r="G4250"/>
  <c r="F1033"/>
  <c r="F906"/>
  <c r="F843"/>
  <c r="F780"/>
  <c r="F654"/>
  <c r="F528"/>
  <c r="F25"/>
  <c r="C531"/>
  <c r="C216"/>
  <c r="C153"/>
  <c r="C24"/>
  <c r="C90"/>
  <c r="D10"/>
  <c r="E4361"/>
  <c r="E4298"/>
  <c r="E4235"/>
  <c r="E4172"/>
  <c r="E4109"/>
  <c r="E4046"/>
  <c r="E3983"/>
  <c r="E3920"/>
  <c r="E3857"/>
  <c r="E3794"/>
  <c r="E3731"/>
  <c r="E3668"/>
  <c r="E3605"/>
  <c r="E3542"/>
  <c r="E3479"/>
  <c r="E3416"/>
  <c r="E3353"/>
  <c r="E3290"/>
  <c r="E3227"/>
  <c r="E3164"/>
  <c r="E3101"/>
  <c r="E3038"/>
  <c r="E2975"/>
  <c r="E2912"/>
  <c r="E2849"/>
  <c r="E2786"/>
  <c r="E2723"/>
  <c r="E2660"/>
  <c r="E2597"/>
  <c r="E2534"/>
  <c r="E2471"/>
  <c r="E2408"/>
  <c r="E2345"/>
  <c r="E2282"/>
  <c r="E2219"/>
  <c r="E2156"/>
  <c r="E2093"/>
  <c r="E2030"/>
  <c r="E1967"/>
  <c r="E1904"/>
  <c r="E1841"/>
  <c r="E1778"/>
  <c r="E1715"/>
  <c r="E1652"/>
  <c r="E1589"/>
  <c r="E1526"/>
  <c r="E1463"/>
  <c r="E1400"/>
  <c r="E1337"/>
  <c r="E1274"/>
  <c r="E1211"/>
  <c r="E1148"/>
  <c r="E1085"/>
  <c r="E1022"/>
  <c r="E959"/>
  <c r="E896"/>
  <c r="E833"/>
  <c r="E770"/>
  <c r="E707"/>
  <c r="E644"/>
  <c r="E581"/>
  <c r="E518"/>
  <c r="R53"/>
  <c r="Q54"/>
  <c r="Q53"/>
  <c r="P53"/>
  <c r="O54"/>
  <c r="O53"/>
  <c r="N54"/>
  <c r="N53"/>
  <c r="M54"/>
  <c r="M53"/>
  <c r="L54"/>
  <c r="L53"/>
  <c r="H54"/>
  <c r="H53"/>
  <c r="G54"/>
  <c r="G53"/>
  <c r="F54"/>
  <c r="F53"/>
  <c r="E54"/>
  <c r="E53"/>
  <c r="D54"/>
  <c r="D53"/>
  <c r="C54"/>
  <c r="C53"/>
  <c r="R27"/>
  <c r="P27"/>
  <c r="O27"/>
  <c r="N27"/>
  <c r="M27"/>
  <c r="H28"/>
  <c r="E27"/>
  <c r="Q50"/>
  <c r="O50"/>
  <c r="N50"/>
  <c r="M50"/>
  <c r="L50"/>
  <c r="R24"/>
  <c r="Q24"/>
  <c r="P24"/>
  <c r="N24"/>
  <c r="M24"/>
  <c r="H50"/>
  <c r="G50"/>
  <c r="F50"/>
  <c r="E50"/>
  <c r="D50"/>
  <c r="H24"/>
  <c r="G24"/>
  <c r="E24"/>
  <c r="C50"/>
  <c r="R49"/>
  <c r="Q49"/>
  <c r="P49"/>
  <c r="O49"/>
  <c r="N49"/>
  <c r="M49"/>
  <c r="L49"/>
  <c r="H49"/>
  <c r="G49"/>
  <c r="F49"/>
  <c r="E49"/>
  <c r="D49"/>
  <c r="C49"/>
  <c r="R41"/>
  <c r="Q41"/>
  <c r="R40"/>
  <c r="Q40"/>
  <c r="P40"/>
  <c r="O40"/>
  <c r="N40"/>
  <c r="M40"/>
  <c r="L40"/>
  <c r="F40"/>
  <c r="D40"/>
  <c r="C40"/>
  <c r="R37"/>
  <c r="Q37"/>
  <c r="P37"/>
  <c r="O37"/>
  <c r="N37"/>
  <c r="M37"/>
  <c r="L37"/>
  <c r="F37"/>
  <c r="E37"/>
  <c r="D37"/>
  <c r="C37"/>
  <c r="R36"/>
  <c r="Q36"/>
  <c r="P36"/>
  <c r="O36"/>
  <c r="N36"/>
  <c r="M36"/>
  <c r="L36"/>
  <c r="F36"/>
  <c r="H36"/>
  <c r="G36"/>
  <c r="E36"/>
  <c r="D36"/>
  <c r="C36"/>
  <c r="R23"/>
  <c r="Q23"/>
  <c r="P23"/>
  <c r="O23"/>
  <c r="N23"/>
  <c r="M23"/>
  <c r="L23"/>
  <c r="H23"/>
  <c r="G23"/>
  <c r="F23"/>
  <c r="E23"/>
  <c r="D23"/>
  <c r="O26" i="70"/>
  <c r="N23"/>
  <c r="O22"/>
  <c r="N21"/>
  <c r="O20"/>
  <c r="O18"/>
  <c r="N11"/>
  <c r="D77" i="62"/>
  <c r="Q14"/>
  <c r="R14"/>
  <c r="O14"/>
  <c r="L14"/>
  <c r="H14"/>
  <c r="G14"/>
  <c r="F14"/>
  <c r="E14"/>
  <c r="Q12"/>
  <c r="Q11"/>
  <c r="Q10"/>
  <c r="P12"/>
  <c r="P10"/>
  <c r="O12"/>
  <c r="O11"/>
  <c r="O10"/>
  <c r="N12"/>
  <c r="N11"/>
  <c r="N10"/>
  <c r="M12"/>
  <c r="M11"/>
  <c r="M10"/>
  <c r="L12"/>
  <c r="L11"/>
  <c r="H12"/>
  <c r="H11"/>
  <c r="H10"/>
  <c r="G12"/>
  <c r="G11"/>
  <c r="G10"/>
  <c r="F12"/>
  <c r="F11"/>
  <c r="F10"/>
  <c r="E12"/>
  <c r="E11"/>
  <c r="E10"/>
  <c r="D12"/>
  <c r="D11"/>
  <c r="R11"/>
  <c r="R10"/>
  <c r="R12"/>
  <c r="G8" i="20"/>
  <c r="J8" s="1"/>
  <c r="G10"/>
  <c r="G12"/>
  <c r="J12" s="1"/>
  <c r="G14"/>
  <c r="G16"/>
  <c r="J16" s="1"/>
  <c r="G18"/>
  <c r="J18" s="1"/>
  <c r="G20"/>
  <c r="G22"/>
  <c r="H22" s="1"/>
  <c r="I22" s="1"/>
  <c r="G24"/>
  <c r="J24" s="1"/>
  <c r="G26"/>
  <c r="J26" s="1"/>
  <c r="G28"/>
  <c r="J28" s="1"/>
  <c r="G30"/>
  <c r="G36"/>
  <c r="H36" s="1"/>
  <c r="G40"/>
  <c r="G42"/>
  <c r="H42" s="1"/>
  <c r="G44"/>
  <c r="G46"/>
  <c r="J46" s="1"/>
  <c r="K46" s="1"/>
  <c r="G50"/>
  <c r="J50" s="1"/>
  <c r="G52"/>
  <c r="G8" i="33"/>
  <c r="G10"/>
  <c r="G12"/>
  <c r="J12" s="1"/>
  <c r="G14"/>
  <c r="G16"/>
  <c r="G18"/>
  <c r="J18" s="1"/>
  <c r="G20"/>
  <c r="J20" s="1"/>
  <c r="G22"/>
  <c r="G24"/>
  <c r="G26"/>
  <c r="G28"/>
  <c r="G30"/>
  <c r="G32"/>
  <c r="J32" s="1"/>
  <c r="G34"/>
  <c r="J34" s="1"/>
  <c r="G36"/>
  <c r="G38"/>
  <c r="J38" s="1"/>
  <c r="G40"/>
  <c r="G42"/>
  <c r="H42" s="1"/>
  <c r="G44"/>
  <c r="G46"/>
  <c r="G47"/>
  <c r="J47" s="1"/>
  <c r="G48"/>
  <c r="G50"/>
  <c r="G51"/>
  <c r="H51" s="1"/>
  <c r="G52"/>
  <c r="H52" s="1"/>
  <c r="J20" i="20"/>
  <c r="K20" s="1"/>
  <c r="G34"/>
  <c r="H34" s="1"/>
  <c r="G48"/>
  <c r="G53" i="58"/>
  <c r="G52"/>
  <c r="J52" s="1"/>
  <c r="G51"/>
  <c r="J51" s="1"/>
  <c r="G50"/>
  <c r="J50" s="1"/>
  <c r="G49"/>
  <c r="J49" s="1"/>
  <c r="G48"/>
  <c r="G47"/>
  <c r="H47" s="1"/>
  <c r="G46"/>
  <c r="J46" s="1"/>
  <c r="K46" s="1"/>
  <c r="I2582" i="62" s="1"/>
  <c r="G45" i="58"/>
  <c r="G44"/>
  <c r="K44" s="1"/>
  <c r="I2456" i="62" s="1"/>
  <c r="G43" i="58"/>
  <c r="G42"/>
  <c r="G41"/>
  <c r="J41" s="1"/>
  <c r="G40"/>
  <c r="J40" s="1"/>
  <c r="G39"/>
  <c r="J39" s="1"/>
  <c r="K39" s="1"/>
  <c r="I2141" i="62" s="1"/>
  <c r="G38" i="58"/>
  <c r="G37"/>
  <c r="G36"/>
  <c r="G35"/>
  <c r="G34"/>
  <c r="G33"/>
  <c r="J33" s="1"/>
  <c r="G32"/>
  <c r="J32" s="1"/>
  <c r="G31"/>
  <c r="J31" s="1"/>
  <c r="G30"/>
  <c r="I30" s="1"/>
  <c r="G29"/>
  <c r="G28"/>
  <c r="G27"/>
  <c r="G26"/>
  <c r="G25"/>
  <c r="J25" s="1"/>
  <c r="G24"/>
  <c r="J24" s="1"/>
  <c r="G23"/>
  <c r="J23" s="1"/>
  <c r="K23" s="1"/>
  <c r="I1133" i="62" s="1"/>
  <c r="G22" i="58"/>
  <c r="G21"/>
  <c r="G20"/>
  <c r="G19"/>
  <c r="G18"/>
  <c r="G17"/>
  <c r="J17" s="1"/>
  <c r="G16"/>
  <c r="J16" s="1"/>
  <c r="G15"/>
  <c r="J15" s="1"/>
  <c r="G14"/>
  <c r="H14" s="1"/>
  <c r="G13"/>
  <c r="G12"/>
  <c r="G11"/>
  <c r="G10"/>
  <c r="G9"/>
  <c r="J9" s="1"/>
  <c r="G8"/>
  <c r="J8" s="1"/>
  <c r="G7"/>
  <c r="J7" s="1"/>
  <c r="G6"/>
  <c r="H6" s="1"/>
  <c r="G53" i="46"/>
  <c r="J53" s="1"/>
  <c r="G52"/>
  <c r="H52" s="1"/>
  <c r="G51"/>
  <c r="J51" s="1"/>
  <c r="K51" s="1"/>
  <c r="G50"/>
  <c r="J50" s="1"/>
  <c r="G49"/>
  <c r="G48"/>
  <c r="H48" s="1"/>
  <c r="G47"/>
  <c r="J47" s="1"/>
  <c r="G46"/>
  <c r="G45"/>
  <c r="G44"/>
  <c r="J44" s="1"/>
  <c r="K44" s="1"/>
  <c r="G43"/>
  <c r="J43" s="1"/>
  <c r="G42"/>
  <c r="G41"/>
  <c r="H41" s="1"/>
  <c r="G40"/>
  <c r="G39"/>
  <c r="H39" s="1"/>
  <c r="G38"/>
  <c r="G37"/>
  <c r="J37" s="1"/>
  <c r="G36"/>
  <c r="G35"/>
  <c r="J35" s="1"/>
  <c r="G34"/>
  <c r="G33"/>
  <c r="J33" s="1"/>
  <c r="K33" s="1"/>
  <c r="G1763" i="62" s="1"/>
  <c r="G32" i="46"/>
  <c r="J32" s="1"/>
  <c r="K32" s="1"/>
  <c r="G31"/>
  <c r="J31" s="1"/>
  <c r="G30"/>
  <c r="J30" s="1"/>
  <c r="G29"/>
  <c r="J29" s="1"/>
  <c r="K29" s="1"/>
  <c r="G28"/>
  <c r="J28" s="1"/>
  <c r="G27"/>
  <c r="G26"/>
  <c r="G25"/>
  <c r="G24"/>
  <c r="H24" s="1"/>
  <c r="I24" s="1"/>
  <c r="G23"/>
  <c r="J23" s="1"/>
  <c r="G22"/>
  <c r="G21"/>
  <c r="J21" s="1"/>
  <c r="G20"/>
  <c r="G19"/>
  <c r="J19" s="1"/>
  <c r="G18"/>
  <c r="G17"/>
  <c r="J17" s="1"/>
  <c r="G16"/>
  <c r="H16" s="1"/>
  <c r="I16" s="1"/>
  <c r="G15"/>
  <c r="H15" s="1"/>
  <c r="I15" s="1"/>
  <c r="G14"/>
  <c r="J14" s="1"/>
  <c r="G13"/>
  <c r="J13" s="1"/>
  <c r="G12"/>
  <c r="G11"/>
  <c r="J11" s="1"/>
  <c r="G10"/>
  <c r="G9"/>
  <c r="J9" s="1"/>
  <c r="G8"/>
  <c r="H8" s="1"/>
  <c r="I8" s="1"/>
  <c r="G7"/>
  <c r="J7" s="1"/>
  <c r="G6"/>
  <c r="H6" s="1"/>
  <c r="G53" i="33"/>
  <c r="J53" s="1"/>
  <c r="G49"/>
  <c r="G45"/>
  <c r="J45" s="1"/>
  <c r="G43"/>
  <c r="J43" s="1"/>
  <c r="G41"/>
  <c r="J41" s="1"/>
  <c r="G39"/>
  <c r="J39" s="1"/>
  <c r="K39" s="1"/>
  <c r="E2141" i="62" s="1"/>
  <c r="G37" i="33"/>
  <c r="J37" s="1"/>
  <c r="G35"/>
  <c r="J35" s="1"/>
  <c r="K35" s="1"/>
  <c r="E1889" i="62" s="1"/>
  <c r="G33" i="33"/>
  <c r="H33" s="1"/>
  <c r="G31"/>
  <c r="G29"/>
  <c r="J29" s="1"/>
  <c r="G27"/>
  <c r="J27" s="1"/>
  <c r="G25"/>
  <c r="J25" s="1"/>
  <c r="K25" s="1"/>
  <c r="E1259" i="62" s="1"/>
  <c r="G23" i="33"/>
  <c r="G21"/>
  <c r="G19"/>
  <c r="G17"/>
  <c r="G15"/>
  <c r="G13"/>
  <c r="J13" s="1"/>
  <c r="G11"/>
  <c r="J11" s="1"/>
  <c r="G9"/>
  <c r="J9" s="1"/>
  <c r="G7"/>
  <c r="G6"/>
  <c r="H6" s="1"/>
  <c r="G49" i="20"/>
  <c r="H49" s="1"/>
  <c r="I49" s="1"/>
  <c r="G51"/>
  <c r="J51" s="1"/>
  <c r="K51" s="1"/>
  <c r="AK52" i="69" s="1"/>
  <c r="G53" i="20"/>
  <c r="G45"/>
  <c r="H45" s="1"/>
  <c r="G47"/>
  <c r="J47" s="1"/>
  <c r="G6"/>
  <c r="J6"/>
  <c r="G7"/>
  <c r="J7" s="1"/>
  <c r="G9"/>
  <c r="J9" s="1"/>
  <c r="G11"/>
  <c r="J11" s="1"/>
  <c r="K11" s="1"/>
  <c r="G13"/>
  <c r="J13" s="1"/>
  <c r="G15"/>
  <c r="J15" s="1"/>
  <c r="G17"/>
  <c r="J17" s="1"/>
  <c r="G19"/>
  <c r="G21"/>
  <c r="J21" s="1"/>
  <c r="G23"/>
  <c r="G25"/>
  <c r="G27"/>
  <c r="J27" s="1"/>
  <c r="K27" s="1"/>
  <c r="C1385" i="62" s="1"/>
  <c r="G29" i="20"/>
  <c r="J29" s="1"/>
  <c r="J30"/>
  <c r="G31"/>
  <c r="H31" s="1"/>
  <c r="G32"/>
  <c r="J32" s="1"/>
  <c r="G33"/>
  <c r="G35"/>
  <c r="H35" s="1"/>
  <c r="G37"/>
  <c r="J37" s="1"/>
  <c r="K37" s="1"/>
  <c r="G38"/>
  <c r="J38" s="1"/>
  <c r="K38" s="1"/>
  <c r="G39"/>
  <c r="J40"/>
  <c r="G41"/>
  <c r="J41" s="1"/>
  <c r="K41" s="1"/>
  <c r="G43"/>
  <c r="K25" i="58"/>
  <c r="I1259" i="62" s="1"/>
  <c r="K30" i="58"/>
  <c r="I1574" i="62" s="1"/>
  <c r="K31" i="58"/>
  <c r="I1637" i="62" s="1"/>
  <c r="K33" i="58"/>
  <c r="I1763" i="62" s="1"/>
  <c r="I41" i="58"/>
  <c r="I44"/>
  <c r="K50"/>
  <c r="I2834" i="62" s="1"/>
  <c r="K52" i="58"/>
  <c r="I2960" i="62" s="1"/>
  <c r="H9" i="58"/>
  <c r="I9" s="1"/>
  <c r="H10"/>
  <c r="H15"/>
  <c r="H25"/>
  <c r="I25" s="1"/>
  <c r="H30"/>
  <c r="H31"/>
  <c r="H38"/>
  <c r="H41"/>
  <c r="H42"/>
  <c r="H46"/>
  <c r="H49"/>
  <c r="H50"/>
  <c r="H52"/>
  <c r="H53"/>
  <c r="H22" i="46"/>
  <c r="H29"/>
  <c r="H32"/>
  <c r="I32" s="1"/>
  <c r="H35"/>
  <c r="H36"/>
  <c r="H43"/>
  <c r="H51"/>
  <c r="K53" i="33"/>
  <c r="E3023" i="62" s="1"/>
  <c r="I51" i="33"/>
  <c r="H8"/>
  <c r="I8" s="1"/>
  <c r="H17"/>
  <c r="H21"/>
  <c r="H22"/>
  <c r="H38"/>
  <c r="I38" s="1"/>
  <c r="J49" i="20"/>
  <c r="K49" s="1"/>
  <c r="H27"/>
  <c r="H13"/>
  <c r="H44"/>
  <c r="H40"/>
  <c r="I40" s="1"/>
  <c r="H32"/>
  <c r="H20"/>
  <c r="I20" s="1"/>
  <c r="J16" i="33"/>
  <c r="J48" i="20"/>
  <c r="M14" i="62"/>
  <c r="N17" i="70"/>
  <c r="P14" i="62"/>
  <c r="N14"/>
  <c r="C27"/>
  <c r="R50"/>
  <c r="R2890"/>
  <c r="R3457"/>
  <c r="R3709"/>
  <c r="N118"/>
  <c r="N748"/>
  <c r="N1756"/>
  <c r="M119"/>
  <c r="M1252"/>
  <c r="M2575"/>
  <c r="F2827"/>
  <c r="F3205"/>
  <c r="F3961"/>
  <c r="C2827"/>
  <c r="R546"/>
  <c r="R672"/>
  <c r="R3444"/>
  <c r="E40"/>
  <c r="R218"/>
  <c r="O3431"/>
  <c r="O3557"/>
  <c r="H1352"/>
  <c r="H4313"/>
  <c r="F24"/>
  <c r="C25"/>
  <c r="N1758"/>
  <c r="R51"/>
  <c r="R180"/>
  <c r="R116"/>
  <c r="R114"/>
  <c r="R117"/>
  <c r="R176"/>
  <c r="R179"/>
  <c r="R54"/>
  <c r="R113"/>
  <c r="R177"/>
  <c r="Q51"/>
  <c r="Q2323"/>
  <c r="Q117"/>
  <c r="Q180"/>
  <c r="Q2449"/>
  <c r="Q176"/>
  <c r="Q177"/>
  <c r="Q179"/>
  <c r="Q113"/>
  <c r="Q114"/>
  <c r="Q116"/>
  <c r="P51"/>
  <c r="P180"/>
  <c r="P116"/>
  <c r="P1882"/>
  <c r="P114"/>
  <c r="P117"/>
  <c r="P176"/>
  <c r="P179"/>
  <c r="P50"/>
  <c r="P54"/>
  <c r="P113"/>
  <c r="P177"/>
  <c r="O117"/>
  <c r="O180"/>
  <c r="O51"/>
  <c r="O176"/>
  <c r="O177"/>
  <c r="O179"/>
  <c r="O113"/>
  <c r="O114"/>
  <c r="O116"/>
  <c r="N114"/>
  <c r="N117"/>
  <c r="N176"/>
  <c r="N179"/>
  <c r="N113"/>
  <c r="N177"/>
  <c r="M176"/>
  <c r="M177"/>
  <c r="M179"/>
  <c r="M113"/>
  <c r="M114"/>
  <c r="M116"/>
  <c r="L114"/>
  <c r="L117"/>
  <c r="L176"/>
  <c r="L179"/>
  <c r="L113"/>
  <c r="L177"/>
  <c r="G116"/>
  <c r="G180"/>
  <c r="H117"/>
  <c r="H180"/>
  <c r="H1819"/>
  <c r="H51"/>
  <c r="H176"/>
  <c r="H177"/>
  <c r="H179"/>
  <c r="H113"/>
  <c r="H114"/>
  <c r="H116"/>
  <c r="G114"/>
  <c r="G117"/>
  <c r="G176"/>
  <c r="G179"/>
  <c r="G113"/>
  <c r="G177"/>
  <c r="F176"/>
  <c r="F177"/>
  <c r="F179"/>
  <c r="F113"/>
  <c r="F114"/>
  <c r="F116"/>
  <c r="E114"/>
  <c r="E117"/>
  <c r="E176"/>
  <c r="E179"/>
  <c r="E113"/>
  <c r="E177"/>
  <c r="D51"/>
  <c r="D176"/>
  <c r="D177"/>
  <c r="D179"/>
  <c r="D113"/>
  <c r="D114"/>
  <c r="D116"/>
  <c r="C114"/>
  <c r="C117"/>
  <c r="C176"/>
  <c r="C179"/>
  <c r="C113"/>
  <c r="C177"/>
  <c r="R38"/>
  <c r="R103"/>
  <c r="R167"/>
  <c r="R101"/>
  <c r="R104"/>
  <c r="R163"/>
  <c r="R166"/>
  <c r="R100"/>
  <c r="R164"/>
  <c r="Q163"/>
  <c r="Q164"/>
  <c r="Q166"/>
  <c r="Q100"/>
  <c r="Q101"/>
  <c r="Q103"/>
  <c r="P101"/>
  <c r="P163"/>
  <c r="P166"/>
  <c r="P100"/>
  <c r="P164"/>
  <c r="O163"/>
  <c r="O164"/>
  <c r="O166"/>
  <c r="O100"/>
  <c r="O101"/>
  <c r="O103"/>
  <c r="N101"/>
  <c r="N163"/>
  <c r="N166"/>
  <c r="N100"/>
  <c r="N164"/>
  <c r="M163"/>
  <c r="M164"/>
  <c r="M166"/>
  <c r="M100"/>
  <c r="M101"/>
  <c r="M103"/>
  <c r="L101"/>
  <c r="L163"/>
  <c r="L166"/>
  <c r="L100"/>
  <c r="L164"/>
  <c r="H163"/>
  <c r="H100"/>
  <c r="H101"/>
  <c r="H103"/>
  <c r="G101"/>
  <c r="G166"/>
  <c r="G100"/>
  <c r="F38"/>
  <c r="F163"/>
  <c r="F164"/>
  <c r="F166"/>
  <c r="F100"/>
  <c r="F101"/>
  <c r="F103"/>
  <c r="E101"/>
  <c r="E163"/>
  <c r="E166"/>
  <c r="E100"/>
  <c r="E164"/>
  <c r="D163"/>
  <c r="D164"/>
  <c r="D166"/>
  <c r="D100"/>
  <c r="D101"/>
  <c r="D103"/>
  <c r="C101"/>
  <c r="C163"/>
  <c r="C166"/>
  <c r="C100"/>
  <c r="C164"/>
  <c r="L27"/>
  <c r="L88"/>
  <c r="L87"/>
  <c r="L150"/>
  <c r="L151"/>
  <c r="L153"/>
  <c r="M87"/>
  <c r="M88"/>
  <c r="M90"/>
  <c r="M150"/>
  <c r="M153"/>
  <c r="M151"/>
  <c r="N88"/>
  <c r="N87"/>
  <c r="N150"/>
  <c r="N151"/>
  <c r="N153"/>
  <c r="O25"/>
  <c r="O87"/>
  <c r="O88"/>
  <c r="O90"/>
  <c r="O150"/>
  <c r="O153"/>
  <c r="O24"/>
  <c r="O151"/>
  <c r="P88"/>
  <c r="P87"/>
  <c r="P150"/>
  <c r="P151"/>
  <c r="P153"/>
  <c r="R88"/>
  <c r="R150"/>
  <c r="R151"/>
  <c r="Q87"/>
  <c r="Q90"/>
  <c r="Q150"/>
  <c r="Q153"/>
  <c r="Q88"/>
  <c r="F87"/>
  <c r="F88"/>
  <c r="F90"/>
  <c r="F27"/>
  <c r="G87"/>
  <c r="G90"/>
  <c r="G88"/>
  <c r="G27"/>
  <c r="H27"/>
  <c r="H151"/>
  <c r="H154"/>
  <c r="H87"/>
  <c r="H88"/>
  <c r="H90"/>
  <c r="H150"/>
  <c r="C88"/>
  <c r="C87"/>
  <c r="Q55"/>
  <c r="H302"/>
  <c r="H428"/>
  <c r="H554"/>
  <c r="H680"/>
  <c r="H806"/>
  <c r="H932"/>
  <c r="H1058"/>
  <c r="H1184"/>
  <c r="H1310"/>
  <c r="H1436"/>
  <c r="H1562"/>
  <c r="H1688"/>
  <c r="H1814"/>
  <c r="H1940"/>
  <c r="H2066"/>
  <c r="H2192"/>
  <c r="H2318"/>
  <c r="H2444"/>
  <c r="H2570"/>
  <c r="H2573"/>
  <c r="H2696"/>
  <c r="H2699"/>
  <c r="H2948"/>
  <c r="H2951"/>
  <c r="H3074"/>
  <c r="H3077"/>
  <c r="H3200"/>
  <c r="H3203"/>
  <c r="H4082"/>
  <c r="H4085"/>
  <c r="H4208"/>
  <c r="H4211"/>
  <c r="H4334"/>
  <c r="H4337"/>
  <c r="E302"/>
  <c r="E429"/>
  <c r="E554"/>
  <c r="E680"/>
  <c r="E806"/>
  <c r="E933"/>
  <c r="E1058"/>
  <c r="E1185"/>
  <c r="E1310"/>
  <c r="E1437"/>
  <c r="E1562"/>
  <c r="E1689"/>
  <c r="E1815"/>
  <c r="E1941"/>
  <c r="E2067"/>
  <c r="E2193"/>
  <c r="E2318"/>
  <c r="E2445"/>
  <c r="E2570"/>
  <c r="E2696"/>
  <c r="E2822"/>
  <c r="E2948"/>
  <c r="E3074"/>
  <c r="E3200"/>
  <c r="E3326"/>
  <c r="E3452"/>
  <c r="E3578"/>
  <c r="E3704"/>
  <c r="E3830"/>
  <c r="E3956"/>
  <c r="E4082"/>
  <c r="E4208"/>
  <c r="E4334"/>
  <c r="D2571"/>
  <c r="D2697"/>
  <c r="D2822"/>
  <c r="D2949"/>
  <c r="D3075"/>
  <c r="D3201"/>
  <c r="D3326"/>
  <c r="D3452"/>
  <c r="D3578"/>
  <c r="D3704"/>
  <c r="D3830"/>
  <c r="D3956"/>
  <c r="D4083"/>
  <c r="D4209"/>
  <c r="D4335"/>
  <c r="L276"/>
  <c r="L277"/>
  <c r="L279"/>
  <c r="L528"/>
  <c r="L529"/>
  <c r="L531"/>
  <c r="L654"/>
  <c r="L655"/>
  <c r="L657"/>
  <c r="L780"/>
  <c r="L781"/>
  <c r="L783"/>
  <c r="L1032"/>
  <c r="L1033"/>
  <c r="L1035"/>
  <c r="L1284"/>
  <c r="L1285"/>
  <c r="L1287"/>
  <c r="L1536"/>
  <c r="L1537"/>
  <c r="L1539"/>
  <c r="L2292"/>
  <c r="L2293"/>
  <c r="L2295"/>
  <c r="L2544"/>
  <c r="L2545"/>
  <c r="L2547"/>
  <c r="L2796"/>
  <c r="L2797"/>
  <c r="L2799"/>
  <c r="L3300"/>
  <c r="L3301"/>
  <c r="L3303"/>
  <c r="L3426"/>
  <c r="L3427"/>
  <c r="L3429"/>
  <c r="L3552"/>
  <c r="L3553"/>
  <c r="L3555"/>
  <c r="L3678"/>
  <c r="L3679"/>
  <c r="L3681"/>
  <c r="L3804"/>
  <c r="L3805"/>
  <c r="L3807"/>
  <c r="L3930"/>
  <c r="L3931"/>
  <c r="L3933"/>
  <c r="L4308"/>
  <c r="L4309"/>
  <c r="L4311"/>
  <c r="R239"/>
  <c r="R365"/>
  <c r="R491"/>
  <c r="R617"/>
  <c r="R743"/>
  <c r="R870"/>
  <c r="R995"/>
  <c r="R1121"/>
  <c r="R1247"/>
  <c r="R1373"/>
  <c r="R1499"/>
  <c r="O3266"/>
  <c r="O3390"/>
  <c r="O3392"/>
  <c r="O3515"/>
  <c r="O3896"/>
  <c r="O4019"/>
  <c r="O4020"/>
  <c r="O4145"/>
  <c r="O4146"/>
  <c r="F2953"/>
  <c r="C2953"/>
  <c r="C240"/>
  <c r="C366"/>
  <c r="C492"/>
  <c r="C618"/>
  <c r="C744"/>
  <c r="C869"/>
  <c r="C995"/>
  <c r="C1122"/>
  <c r="C1247"/>
  <c r="C1374"/>
  <c r="C1499"/>
  <c r="C1626"/>
  <c r="C1751"/>
  <c r="C1877"/>
  <c r="C2003"/>
  <c r="C2129"/>
  <c r="C2255"/>
  <c r="C2382"/>
  <c r="C2633"/>
  <c r="C2634"/>
  <c r="C2636"/>
  <c r="C2888"/>
  <c r="C3012"/>
  <c r="C3014"/>
  <c r="C3140"/>
  <c r="C3264"/>
  <c r="C3266"/>
  <c r="C3515"/>
  <c r="C3516"/>
  <c r="C3641"/>
  <c r="C3644"/>
  <c r="C3770"/>
  <c r="C3896"/>
  <c r="C4019"/>
  <c r="C4020"/>
  <c r="C4022"/>
  <c r="O3507"/>
  <c r="M1045"/>
  <c r="M1171"/>
  <c r="M1297"/>
  <c r="M1423"/>
  <c r="M1549"/>
  <c r="M1675"/>
  <c r="M1801"/>
  <c r="M1927"/>
  <c r="M2053"/>
  <c r="M2179"/>
  <c r="M2305"/>
  <c r="M2431"/>
  <c r="M2557"/>
  <c r="M2683"/>
  <c r="M2684"/>
  <c r="M2809"/>
  <c r="M2812"/>
  <c r="M3187"/>
  <c r="M3188"/>
  <c r="M3691"/>
  <c r="M3692"/>
  <c r="M3817"/>
  <c r="M3818"/>
  <c r="M3943"/>
  <c r="M3946"/>
  <c r="M4069"/>
  <c r="M4070"/>
  <c r="M4321"/>
  <c r="M4322"/>
  <c r="H668"/>
  <c r="H1171"/>
  <c r="H1675"/>
  <c r="H2179"/>
  <c r="H2686"/>
  <c r="H3061"/>
  <c r="H3439"/>
  <c r="H3943"/>
  <c r="H2801"/>
  <c r="H4187"/>
  <c r="H4061"/>
  <c r="L3111"/>
  <c r="L3363"/>
  <c r="L3489"/>
  <c r="L3615"/>
  <c r="L3993"/>
  <c r="L4245"/>
  <c r="M4061"/>
  <c r="N3993"/>
  <c r="N4245"/>
  <c r="R4249"/>
  <c r="R3997"/>
  <c r="R3619"/>
  <c r="R3493"/>
  <c r="R3367"/>
  <c r="R3115"/>
  <c r="R2737"/>
  <c r="R2359"/>
  <c r="R1603"/>
  <c r="R1351"/>
  <c r="R1099"/>
  <c r="R595"/>
  <c r="R343"/>
  <c r="R91"/>
  <c r="R214"/>
  <c r="R339"/>
  <c r="R342"/>
  <c r="R466"/>
  <c r="R591"/>
  <c r="R594"/>
  <c r="R718"/>
  <c r="R1095"/>
  <c r="R1098"/>
  <c r="R1347"/>
  <c r="R1348"/>
  <c r="R1350"/>
  <c r="R1599"/>
  <c r="R1600"/>
  <c r="R1602"/>
  <c r="R2355"/>
  <c r="R2356"/>
  <c r="R2358"/>
  <c r="R2733"/>
  <c r="R2734"/>
  <c r="R2736"/>
  <c r="R3111"/>
  <c r="R3112"/>
  <c r="R3114"/>
  <c r="R3363"/>
  <c r="R3364"/>
  <c r="R3366"/>
  <c r="R3489"/>
  <c r="R3490"/>
  <c r="R3492"/>
  <c r="R3615"/>
  <c r="R3618"/>
  <c r="R3993"/>
  <c r="R3994"/>
  <c r="R3996"/>
  <c r="R4245"/>
  <c r="R4246"/>
  <c r="R4248"/>
  <c r="E2243"/>
  <c r="E2368"/>
  <c r="E2495"/>
  <c r="E2621"/>
  <c r="E4132"/>
  <c r="E4133"/>
  <c r="E4385"/>
  <c r="E4009"/>
  <c r="E4007"/>
  <c r="E4006"/>
  <c r="E3883"/>
  <c r="E3881"/>
  <c r="E3880"/>
  <c r="E3757"/>
  <c r="E3755"/>
  <c r="E3754"/>
  <c r="E3631"/>
  <c r="E3629"/>
  <c r="E3377"/>
  <c r="E3251"/>
  <c r="E3250"/>
  <c r="E3127"/>
  <c r="E3125"/>
  <c r="E2999"/>
  <c r="E2998"/>
  <c r="E2873"/>
  <c r="E2747"/>
  <c r="L2998"/>
  <c r="L3125"/>
  <c r="L3250"/>
  <c r="L3377"/>
  <c r="L3503"/>
  <c r="L3629"/>
  <c r="L3754"/>
  <c r="L3880"/>
  <c r="L4006"/>
  <c r="L4135"/>
  <c r="L4261"/>
  <c r="L4387"/>
  <c r="Q4325"/>
  <c r="Q4322"/>
  <c r="Q4199"/>
  <c r="Q4196"/>
  <c r="Q4073"/>
  <c r="Q4070"/>
  <c r="Q3946"/>
  <c r="Q3943"/>
  <c r="Q3820"/>
  <c r="Q3817"/>
  <c r="Q3694"/>
  <c r="Q3691"/>
  <c r="Q3569"/>
  <c r="Q3566"/>
  <c r="Q3443"/>
  <c r="Q3440"/>
  <c r="Q3317"/>
  <c r="Q3314"/>
  <c r="Q3190"/>
  <c r="Q3187"/>
  <c r="Q3065"/>
  <c r="Q3062"/>
  <c r="Q2939"/>
  <c r="Q2936"/>
  <c r="Q2812"/>
  <c r="Q2809"/>
  <c r="Q2686"/>
  <c r="Q2683"/>
  <c r="R987"/>
  <c r="R1239"/>
  <c r="R3192"/>
  <c r="R3755"/>
  <c r="R3881"/>
  <c r="R4007"/>
  <c r="R4132"/>
  <c r="R4258"/>
  <c r="R4384"/>
  <c r="F4401"/>
  <c r="F4400"/>
  <c r="F4149"/>
  <c r="F4145"/>
  <c r="F3896"/>
  <c r="F3893"/>
  <c r="F3644"/>
  <c r="F3642"/>
  <c r="F3519"/>
  <c r="F3518"/>
  <c r="F3264"/>
  <c r="F3263"/>
  <c r="F2762"/>
  <c r="F2760"/>
  <c r="F2759"/>
  <c r="F2508"/>
  <c r="F2507"/>
  <c r="G4274"/>
  <c r="G4272"/>
  <c r="G4271"/>
  <c r="G4149"/>
  <c r="G4146"/>
  <c r="G4145"/>
  <c r="G4020"/>
  <c r="G4019"/>
  <c r="G3897"/>
  <c r="G3896"/>
  <c r="G3894"/>
  <c r="G3893"/>
  <c r="G3771"/>
  <c r="G3770"/>
  <c r="G3645"/>
  <c r="G3642"/>
  <c r="G3641"/>
  <c r="G3266"/>
  <c r="G3263"/>
  <c r="G3141"/>
  <c r="G3140"/>
  <c r="G3014"/>
  <c r="G3012"/>
  <c r="G2889"/>
  <c r="G2888"/>
  <c r="G2763"/>
  <c r="G2759"/>
  <c r="G2634"/>
  <c r="G2633"/>
  <c r="L3641"/>
  <c r="L3644"/>
  <c r="L3767"/>
  <c r="L4145"/>
  <c r="L4148"/>
  <c r="L4400"/>
  <c r="M4400"/>
  <c r="M4397"/>
  <c r="M4275"/>
  <c r="M4271"/>
  <c r="M4148"/>
  <c r="M4146"/>
  <c r="M4145"/>
  <c r="M4023"/>
  <c r="M4022"/>
  <c r="M3771"/>
  <c r="M3770"/>
  <c r="M3768"/>
  <c r="M3644"/>
  <c r="M3642"/>
  <c r="M3641"/>
  <c r="M3519"/>
  <c r="M3518"/>
  <c r="M3267"/>
  <c r="M3266"/>
  <c r="M3264"/>
  <c r="M3015"/>
  <c r="M3012"/>
  <c r="M3011"/>
  <c r="M2888"/>
  <c r="M2885"/>
  <c r="M2763"/>
  <c r="M2760"/>
  <c r="M2759"/>
  <c r="M2636"/>
  <c r="M2633"/>
  <c r="M2511"/>
  <c r="M2510"/>
  <c r="M2507"/>
  <c r="M2385"/>
  <c r="M2384"/>
  <c r="O4401"/>
  <c r="O4400"/>
  <c r="O4398"/>
  <c r="O4275"/>
  <c r="O4272"/>
  <c r="O4271"/>
  <c r="O3141"/>
  <c r="O3140"/>
  <c r="O3137"/>
  <c r="O3015"/>
  <c r="O3014"/>
  <c r="O3011"/>
  <c r="O2889"/>
  <c r="O2888"/>
  <c r="O2886"/>
  <c r="O2763"/>
  <c r="O2762"/>
  <c r="O2759"/>
  <c r="O2637"/>
  <c r="O2636"/>
  <c r="O2634"/>
  <c r="P4398"/>
  <c r="P4397"/>
  <c r="P4275"/>
  <c r="P4274"/>
  <c r="P4023"/>
  <c r="P4022"/>
  <c r="P3894"/>
  <c r="P3893"/>
  <c r="P3770"/>
  <c r="P3768"/>
  <c r="P3767"/>
  <c r="P3519"/>
  <c r="P3518"/>
  <c r="P3390"/>
  <c r="P3389"/>
  <c r="P3266"/>
  <c r="P3264"/>
  <c r="P3263"/>
  <c r="P3140"/>
  <c r="P3138"/>
  <c r="P3014"/>
  <c r="P3012"/>
  <c r="P2886"/>
  <c r="P2885"/>
  <c r="P2762"/>
  <c r="P2760"/>
  <c r="P2634"/>
  <c r="P2633"/>
  <c r="P2510"/>
  <c r="P2508"/>
  <c r="P2382"/>
  <c r="P2381"/>
  <c r="R3141"/>
  <c r="R3138"/>
  <c r="R3015"/>
  <c r="R3012"/>
  <c r="R2888"/>
  <c r="R2885"/>
  <c r="R2763"/>
  <c r="R2760"/>
  <c r="R2636"/>
  <c r="R2633"/>
  <c r="R2511"/>
  <c r="R2508"/>
  <c r="R2384"/>
  <c r="R2381"/>
  <c r="R4400"/>
  <c r="R4274"/>
  <c r="R4149"/>
  <c r="R4022"/>
  <c r="R3896"/>
  <c r="R3771"/>
  <c r="R3645"/>
  <c r="R3518"/>
  <c r="R3392"/>
  <c r="R3267"/>
  <c r="R181"/>
  <c r="R3264"/>
  <c r="R3389"/>
  <c r="R3515"/>
  <c r="R3642"/>
  <c r="R3768"/>
  <c r="R3893"/>
  <c r="R4019"/>
  <c r="R4146"/>
  <c r="R4271"/>
  <c r="R4397"/>
  <c r="R4402"/>
  <c r="H55"/>
  <c r="R59"/>
  <c r="Q280"/>
  <c r="Q277"/>
  <c r="Q279"/>
  <c r="Q276"/>
  <c r="Q657"/>
  <c r="Q654"/>
  <c r="Q655"/>
  <c r="Q969"/>
  <c r="Q1032"/>
  <c r="Q1350"/>
  <c r="Q1473"/>
  <c r="Q1665"/>
  <c r="Q1854"/>
  <c r="Q2043"/>
  <c r="Q2040"/>
  <c r="Q2041"/>
  <c r="Q2167"/>
  <c r="Q2169"/>
  <c r="Q2166"/>
  <c r="Q2230"/>
  <c r="Q2232"/>
  <c r="Q2229"/>
  <c r="Q2358"/>
  <c r="Q2355"/>
  <c r="Q2356"/>
  <c r="Q2545"/>
  <c r="Q2547"/>
  <c r="Q2544"/>
  <c r="Q3115"/>
  <c r="Q3112"/>
  <c r="Q3111"/>
  <c r="Q3114"/>
  <c r="Q3178"/>
  <c r="Q3175"/>
  <c r="Q3174"/>
  <c r="Q3177"/>
  <c r="Q3240"/>
  <c r="Q3237"/>
  <c r="Q3241"/>
  <c r="Q3238"/>
  <c r="Q3304"/>
  <c r="Q3301"/>
  <c r="Q3300"/>
  <c r="Q3303"/>
  <c r="Q3367"/>
  <c r="Q3364"/>
  <c r="Q3363"/>
  <c r="Q3366"/>
  <c r="Q3430"/>
  <c r="Q3427"/>
  <c r="Q3426"/>
  <c r="Q3429"/>
  <c r="Q3493"/>
  <c r="Q3490"/>
  <c r="Q3489"/>
  <c r="Q3492"/>
  <c r="Q3681"/>
  <c r="Q3678"/>
  <c r="Q3682"/>
  <c r="Q3679"/>
  <c r="Q3871"/>
  <c r="Q3868"/>
  <c r="Q3867"/>
  <c r="Q3870"/>
  <c r="Q3996"/>
  <c r="Q3993"/>
  <c r="Q3997"/>
  <c r="Q3994"/>
  <c r="Q4060"/>
  <c r="Q4057"/>
  <c r="Q4059"/>
  <c r="Q4056"/>
  <c r="Q4186"/>
  <c r="Q4183"/>
  <c r="Q4185"/>
  <c r="Q4182"/>
  <c r="Q4249"/>
  <c r="Q4246"/>
  <c r="Q4248"/>
  <c r="Q4245"/>
  <c r="Q4312"/>
  <c r="Q4309"/>
  <c r="Q4311"/>
  <c r="Q4308"/>
  <c r="Q4371"/>
  <c r="Q216"/>
  <c r="Q213"/>
  <c r="Q214"/>
  <c r="Q340"/>
  <c r="Q342"/>
  <c r="Q339"/>
  <c r="Q403"/>
  <c r="Q405"/>
  <c r="Q402"/>
  <c r="Q466"/>
  <c r="Q468"/>
  <c r="Q465"/>
  <c r="Q531"/>
  <c r="Q528"/>
  <c r="Q529"/>
  <c r="Q592"/>
  <c r="Q594"/>
  <c r="Q591"/>
  <c r="Q718"/>
  <c r="Q720"/>
  <c r="Q717"/>
  <c r="Q781"/>
  <c r="Q1098"/>
  <c r="Q1221"/>
  <c r="Q1413"/>
  <c r="Q1599"/>
  <c r="Q1791"/>
  <c r="Q1914"/>
  <c r="Q2104"/>
  <c r="Q2106"/>
  <c r="Q2103"/>
  <c r="Q2293"/>
  <c r="Q2295"/>
  <c r="Q2292"/>
  <c r="Q2421"/>
  <c r="Q2418"/>
  <c r="Q2419"/>
  <c r="Q2482"/>
  <c r="Q2484"/>
  <c r="Q2481"/>
  <c r="Q2610"/>
  <c r="Q2607"/>
  <c r="Q2608"/>
  <c r="Q2673"/>
  <c r="Q2670"/>
  <c r="Q2671"/>
  <c r="Q2734"/>
  <c r="Q2736"/>
  <c r="Q2733"/>
  <c r="Q2797"/>
  <c r="Q2799"/>
  <c r="Q2796"/>
  <c r="Q2862"/>
  <c r="Q2859"/>
  <c r="Q2860"/>
  <c r="Q2925"/>
  <c r="Q2922"/>
  <c r="Q2923"/>
  <c r="Q2989"/>
  <c r="Q2986"/>
  <c r="Q2988"/>
  <c r="Q2985"/>
  <c r="Q3052"/>
  <c r="Q3049"/>
  <c r="Q3051"/>
  <c r="Q3048"/>
  <c r="Q3555"/>
  <c r="Q3552"/>
  <c r="Q3556"/>
  <c r="Q3553"/>
  <c r="Q3618"/>
  <c r="Q3615"/>
  <c r="Q3619"/>
  <c r="Q3616"/>
  <c r="Q3744"/>
  <c r="Q3741"/>
  <c r="Q3745"/>
  <c r="Q3742"/>
  <c r="Q3808"/>
  <c r="Q3805"/>
  <c r="Q3804"/>
  <c r="Q3807"/>
  <c r="Q3933"/>
  <c r="Q3930"/>
  <c r="Q3934"/>
  <c r="Q3931"/>
  <c r="Q4123"/>
  <c r="Q4120"/>
  <c r="Q4122"/>
  <c r="Q4119"/>
  <c r="G405"/>
  <c r="G403"/>
  <c r="G594"/>
  <c r="G592"/>
  <c r="G591"/>
  <c r="G1476"/>
  <c r="G1474"/>
  <c r="G1473"/>
  <c r="G1728"/>
  <c r="G1726"/>
  <c r="G1725"/>
  <c r="G1977"/>
  <c r="G2673"/>
  <c r="G2671"/>
  <c r="G2670"/>
  <c r="G2986"/>
  <c r="G2985"/>
  <c r="G3052"/>
  <c r="G3051"/>
  <c r="G3049"/>
  <c r="G3048"/>
  <c r="G3238"/>
  <c r="G3237"/>
  <c r="G3304"/>
  <c r="G3303"/>
  <c r="G3301"/>
  <c r="G3300"/>
  <c r="G3430"/>
  <c r="G3429"/>
  <c r="G3427"/>
  <c r="G3426"/>
  <c r="G3556"/>
  <c r="G3555"/>
  <c r="G3553"/>
  <c r="G3552"/>
  <c r="G3805"/>
  <c r="G3804"/>
  <c r="G3871"/>
  <c r="G3870"/>
  <c r="G3868"/>
  <c r="G3867"/>
  <c r="G4057"/>
  <c r="G4120"/>
  <c r="G4119"/>
  <c r="G4312"/>
  <c r="G4311"/>
  <c r="G4309"/>
  <c r="G4308"/>
  <c r="G4375"/>
  <c r="G4374"/>
  <c r="G4372"/>
  <c r="G4371"/>
  <c r="G153"/>
  <c r="G213"/>
  <c r="G214"/>
  <c r="G216"/>
  <c r="G969"/>
  <c r="G970"/>
  <c r="G972"/>
  <c r="G1095"/>
  <c r="G1096"/>
  <c r="G1098"/>
  <c r="G1161"/>
  <c r="G1347"/>
  <c r="G1348"/>
  <c r="G1350"/>
  <c r="G1410"/>
  <c r="G1411"/>
  <c r="G1599"/>
  <c r="G1600"/>
  <c r="G1602"/>
  <c r="G1665"/>
  <c r="G1788"/>
  <c r="G1914"/>
  <c r="G1915"/>
  <c r="G2041"/>
  <c r="G2169"/>
  <c r="G2292"/>
  <c r="G2482"/>
  <c r="G2547"/>
  <c r="G2733"/>
  <c r="G2796"/>
  <c r="G2797"/>
  <c r="G2799"/>
  <c r="G277"/>
  <c r="G342"/>
  <c r="G340"/>
  <c r="G339"/>
  <c r="G468"/>
  <c r="G466"/>
  <c r="G465"/>
  <c r="G720"/>
  <c r="G718"/>
  <c r="G717"/>
  <c r="G1032"/>
  <c r="G1224"/>
  <c r="G1222"/>
  <c r="G1221"/>
  <c r="G1287"/>
  <c r="G1285"/>
  <c r="G1537"/>
  <c r="G1536"/>
  <c r="G1854"/>
  <c r="G1852"/>
  <c r="G1851"/>
  <c r="G2103"/>
  <c r="G2421"/>
  <c r="G2607"/>
  <c r="G2862"/>
  <c r="G2925"/>
  <c r="G2923"/>
  <c r="G2922"/>
  <c r="G3114"/>
  <c r="G3112"/>
  <c r="G3178"/>
  <c r="G3177"/>
  <c r="G3175"/>
  <c r="G3174"/>
  <c r="G3367"/>
  <c r="G3366"/>
  <c r="G3364"/>
  <c r="G3363"/>
  <c r="G3493"/>
  <c r="G3492"/>
  <c r="G3490"/>
  <c r="G3489"/>
  <c r="G3619"/>
  <c r="G3618"/>
  <c r="G3616"/>
  <c r="G3615"/>
  <c r="G3682"/>
  <c r="G3681"/>
  <c r="G3679"/>
  <c r="G3678"/>
  <c r="G3745"/>
  <c r="G3744"/>
  <c r="G3742"/>
  <c r="G3741"/>
  <c r="G3931"/>
  <c r="G3994"/>
  <c r="G4186"/>
  <c r="G4185"/>
  <c r="G4183"/>
  <c r="G4182"/>
  <c r="G4249"/>
  <c r="G4248"/>
  <c r="G4246"/>
  <c r="G4245"/>
  <c r="G528"/>
  <c r="G529"/>
  <c r="G655"/>
  <c r="G657"/>
  <c r="G783"/>
  <c r="G843"/>
  <c r="G844"/>
  <c r="G846"/>
  <c r="G906"/>
  <c r="G907"/>
  <c r="F279"/>
  <c r="F276"/>
  <c r="F468"/>
  <c r="F465"/>
  <c r="F720"/>
  <c r="F717"/>
  <c r="F970"/>
  <c r="F1224"/>
  <c r="F1221"/>
  <c r="F1222"/>
  <c r="F1411"/>
  <c r="F1413"/>
  <c r="F1410"/>
  <c r="F1539"/>
  <c r="F1536"/>
  <c r="F1537"/>
  <c r="F1600"/>
  <c r="F1602"/>
  <c r="F1599"/>
  <c r="F1915"/>
  <c r="F1917"/>
  <c r="F1914"/>
  <c r="F2041"/>
  <c r="F2043"/>
  <c r="F2040"/>
  <c r="F2106"/>
  <c r="F2103"/>
  <c r="F2104"/>
  <c r="F2421"/>
  <c r="F2418"/>
  <c r="F2419"/>
  <c r="F2482"/>
  <c r="F2484"/>
  <c r="F2481"/>
  <c r="F2610"/>
  <c r="F2607"/>
  <c r="F2608"/>
  <c r="F2673"/>
  <c r="F2670"/>
  <c r="F2671"/>
  <c r="F2862"/>
  <c r="F2859"/>
  <c r="F2860"/>
  <c r="F2925"/>
  <c r="F2922"/>
  <c r="F2923"/>
  <c r="F3114"/>
  <c r="F3111"/>
  <c r="F3112"/>
  <c r="F3115"/>
  <c r="F3177"/>
  <c r="F3174"/>
  <c r="F3175"/>
  <c r="F3178"/>
  <c r="F3303"/>
  <c r="F3300"/>
  <c r="F3301"/>
  <c r="F3304"/>
  <c r="F4186"/>
  <c r="F4183"/>
  <c r="F4185"/>
  <c r="F4182"/>
  <c r="F4249"/>
  <c r="F4246"/>
  <c r="F4248"/>
  <c r="F4245"/>
  <c r="F150"/>
  <c r="F153"/>
  <c r="F213"/>
  <c r="F216"/>
  <c r="F972"/>
  <c r="F342"/>
  <c r="F339"/>
  <c r="F405"/>
  <c r="F402"/>
  <c r="F529"/>
  <c r="F594"/>
  <c r="F591"/>
  <c r="F655"/>
  <c r="F781"/>
  <c r="F844"/>
  <c r="F907"/>
  <c r="F1035"/>
  <c r="F1032"/>
  <c r="F1096"/>
  <c r="F1098"/>
  <c r="F1095"/>
  <c r="F1159"/>
  <c r="F1161"/>
  <c r="F1158"/>
  <c r="F1287"/>
  <c r="F1284"/>
  <c r="F1285"/>
  <c r="F1348"/>
  <c r="F1350"/>
  <c r="F1347"/>
  <c r="F1476"/>
  <c r="F1473"/>
  <c r="F1474"/>
  <c r="F1663"/>
  <c r="F1665"/>
  <c r="F1662"/>
  <c r="F1728"/>
  <c r="F1725"/>
  <c r="F1726"/>
  <c r="F1789"/>
  <c r="F1791"/>
  <c r="F1788"/>
  <c r="F1854"/>
  <c r="F1851"/>
  <c r="F1852"/>
  <c r="F1980"/>
  <c r="F1977"/>
  <c r="F1978"/>
  <c r="F2167"/>
  <c r="F2169"/>
  <c r="F2166"/>
  <c r="F2230"/>
  <c r="F2232"/>
  <c r="F2229"/>
  <c r="F2293"/>
  <c r="F2295"/>
  <c r="F2292"/>
  <c r="F2358"/>
  <c r="F2355"/>
  <c r="F2356"/>
  <c r="F2545"/>
  <c r="F2547"/>
  <c r="F2544"/>
  <c r="F2734"/>
  <c r="F2736"/>
  <c r="F2733"/>
  <c r="F2797"/>
  <c r="F2799"/>
  <c r="F2796"/>
  <c r="F2989"/>
  <c r="F2986"/>
  <c r="F2988"/>
  <c r="F2985"/>
  <c r="F3052"/>
  <c r="F3049"/>
  <c r="F3051"/>
  <c r="F3048"/>
  <c r="F3241"/>
  <c r="F3238"/>
  <c r="F3240"/>
  <c r="F3237"/>
  <c r="F3366"/>
  <c r="F3363"/>
  <c r="F3364"/>
  <c r="F3367"/>
  <c r="F3429"/>
  <c r="F3426"/>
  <c r="F3427"/>
  <c r="F3430"/>
  <c r="F3492"/>
  <c r="F3489"/>
  <c r="F3490"/>
  <c r="F3493"/>
  <c r="F3556"/>
  <c r="F3553"/>
  <c r="F3555"/>
  <c r="F3552"/>
  <c r="F3619"/>
  <c r="F3616"/>
  <c r="F3618"/>
  <c r="F3615"/>
  <c r="F3682"/>
  <c r="F3679"/>
  <c r="F3681"/>
  <c r="F3678"/>
  <c r="F3745"/>
  <c r="F3742"/>
  <c r="F3744"/>
  <c r="F3741"/>
  <c r="F3807"/>
  <c r="F3804"/>
  <c r="F3805"/>
  <c r="F3808"/>
  <c r="F3870"/>
  <c r="F3867"/>
  <c r="F3868"/>
  <c r="F3871"/>
  <c r="F3933"/>
  <c r="F3930"/>
  <c r="F3931"/>
  <c r="F3934"/>
  <c r="F3996"/>
  <c r="F3993"/>
  <c r="F3994"/>
  <c r="F3997"/>
  <c r="F4060"/>
  <c r="F4057"/>
  <c r="F4059"/>
  <c r="F4056"/>
  <c r="F4123"/>
  <c r="F4120"/>
  <c r="F4122"/>
  <c r="F4119"/>
  <c r="F4312"/>
  <c r="F4309"/>
  <c r="F4311"/>
  <c r="F4308"/>
  <c r="F4375"/>
  <c r="F4372"/>
  <c r="F4374"/>
  <c r="F4371"/>
  <c r="F151"/>
  <c r="F214"/>
  <c r="F277"/>
  <c r="F340"/>
  <c r="F403"/>
  <c r="F466"/>
  <c r="F531"/>
  <c r="F592"/>
  <c r="F657"/>
  <c r="F718"/>
  <c r="F783"/>
  <c r="F846"/>
  <c r="F909"/>
  <c r="F969"/>
  <c r="D970"/>
  <c r="D1411"/>
  <c r="D1665"/>
  <c r="D1662"/>
  <c r="D1917"/>
  <c r="D2169"/>
  <c r="D2167"/>
  <c r="D2166"/>
  <c r="D2547"/>
  <c r="D2545"/>
  <c r="D2544"/>
  <c r="D3178"/>
  <c r="D3175"/>
  <c r="D3241"/>
  <c r="D3240"/>
  <c r="D3238"/>
  <c r="D3237"/>
  <c r="D3304"/>
  <c r="D3303"/>
  <c r="D3301"/>
  <c r="D3300"/>
  <c r="D3367"/>
  <c r="D3364"/>
  <c r="D3430"/>
  <c r="D3429"/>
  <c r="D3427"/>
  <c r="D3426"/>
  <c r="D3493"/>
  <c r="D3490"/>
  <c r="D3555"/>
  <c r="D3553"/>
  <c r="D3552"/>
  <c r="D3618"/>
  <c r="D3615"/>
  <c r="D3681"/>
  <c r="D3679"/>
  <c r="D3678"/>
  <c r="D3745"/>
  <c r="D3744"/>
  <c r="D3742"/>
  <c r="D3741"/>
  <c r="D4185"/>
  <c r="D4182"/>
  <c r="D4249"/>
  <c r="D4248"/>
  <c r="D4246"/>
  <c r="D4245"/>
  <c r="D87"/>
  <c r="D88"/>
  <c r="D90"/>
  <c r="D276"/>
  <c r="D277"/>
  <c r="D279"/>
  <c r="D402"/>
  <c r="D403"/>
  <c r="D405"/>
  <c r="D591"/>
  <c r="D592"/>
  <c r="D594"/>
  <c r="D717"/>
  <c r="D718"/>
  <c r="D720"/>
  <c r="D1032"/>
  <c r="D1033"/>
  <c r="D1035"/>
  <c r="D1221"/>
  <c r="D1222"/>
  <c r="D1224"/>
  <c r="D1285"/>
  <c r="D1473"/>
  <c r="D1474"/>
  <c r="D1476"/>
  <c r="D1536"/>
  <c r="D1537"/>
  <c r="D1539"/>
  <c r="D1725"/>
  <c r="D1726"/>
  <c r="D1728"/>
  <c r="D1852"/>
  <c r="D1977"/>
  <c r="D1980"/>
  <c r="D2104"/>
  <c r="D2106"/>
  <c r="D2355"/>
  <c r="D2356"/>
  <c r="D2358"/>
  <c r="D2418"/>
  <c r="D2421"/>
  <c r="D2607"/>
  <c r="D2608"/>
  <c r="D2610"/>
  <c r="D2671"/>
  <c r="D2859"/>
  <c r="D2860"/>
  <c r="D2862"/>
  <c r="D2922"/>
  <c r="D2923"/>
  <c r="D2925"/>
  <c r="D1098"/>
  <c r="D1096"/>
  <c r="D1095"/>
  <c r="D1158"/>
  <c r="D1602"/>
  <c r="D1600"/>
  <c r="D1599"/>
  <c r="D1791"/>
  <c r="D1789"/>
  <c r="D1788"/>
  <c r="D2043"/>
  <c r="D2041"/>
  <c r="D2040"/>
  <c r="D2232"/>
  <c r="D2230"/>
  <c r="D2229"/>
  <c r="D2295"/>
  <c r="D2484"/>
  <c r="D2481"/>
  <c r="D2736"/>
  <c r="D2734"/>
  <c r="D2733"/>
  <c r="D2799"/>
  <c r="D2796"/>
  <c r="D2988"/>
  <c r="D2985"/>
  <c r="D3052"/>
  <c r="D3051"/>
  <c r="D3049"/>
  <c r="D3048"/>
  <c r="D3115"/>
  <c r="D3112"/>
  <c r="D3111"/>
  <c r="D3808"/>
  <c r="D3805"/>
  <c r="D3871"/>
  <c r="D3870"/>
  <c r="D3868"/>
  <c r="D3867"/>
  <c r="D3934"/>
  <c r="D3933"/>
  <c r="D3931"/>
  <c r="D3930"/>
  <c r="D3997"/>
  <c r="D3996"/>
  <c r="D3994"/>
  <c r="D3993"/>
  <c r="D4060"/>
  <c r="D4057"/>
  <c r="D4056"/>
  <c r="D4123"/>
  <c r="D4122"/>
  <c r="D4120"/>
  <c r="D4119"/>
  <c r="D4312"/>
  <c r="D4311"/>
  <c r="D4309"/>
  <c r="D4308"/>
  <c r="D4374"/>
  <c r="D4371"/>
  <c r="D150"/>
  <c r="D213"/>
  <c r="D214"/>
  <c r="D216"/>
  <c r="D528"/>
  <c r="D529"/>
  <c r="D531"/>
  <c r="D654"/>
  <c r="D657"/>
  <c r="D780"/>
  <c r="D781"/>
  <c r="D783"/>
  <c r="D843"/>
  <c r="D844"/>
  <c r="D846"/>
  <c r="D906"/>
  <c r="D907"/>
  <c r="D909"/>
  <c r="C594"/>
  <c r="C657"/>
  <c r="C654"/>
  <c r="C655"/>
  <c r="C718"/>
  <c r="C720"/>
  <c r="C717"/>
  <c r="C783"/>
  <c r="C780"/>
  <c r="C781"/>
  <c r="C846"/>
  <c r="C843"/>
  <c r="C844"/>
  <c r="C909"/>
  <c r="C906"/>
  <c r="C907"/>
  <c r="C970"/>
  <c r="C972"/>
  <c r="C969"/>
  <c r="C1033"/>
  <c r="C1035"/>
  <c r="C1032"/>
  <c r="C1098"/>
  <c r="C1095"/>
  <c r="C1096"/>
  <c r="C1161"/>
  <c r="C1158"/>
  <c r="C1159"/>
  <c r="C1222"/>
  <c r="C1224"/>
  <c r="C1221"/>
  <c r="C1285"/>
  <c r="C1287"/>
  <c r="C1284"/>
  <c r="C1350"/>
  <c r="C1347"/>
  <c r="C1348"/>
  <c r="C1413"/>
  <c r="C1410"/>
  <c r="C1411"/>
  <c r="C1474"/>
  <c r="C1476"/>
  <c r="C1473"/>
  <c r="C1537"/>
  <c r="C1539"/>
  <c r="C1536"/>
  <c r="C1602"/>
  <c r="C1599"/>
  <c r="C1600"/>
  <c r="C1662"/>
  <c r="C1663"/>
  <c r="C1665"/>
  <c r="C1728"/>
  <c r="C1725"/>
  <c r="C1726"/>
  <c r="C1789"/>
  <c r="C1788"/>
  <c r="C1791"/>
  <c r="C1854"/>
  <c r="C1851"/>
  <c r="C1852"/>
  <c r="C1915"/>
  <c r="C1914"/>
  <c r="C1917"/>
  <c r="C1980"/>
  <c r="C1977"/>
  <c r="C1978"/>
  <c r="C2041"/>
  <c r="C2040"/>
  <c r="C2043"/>
  <c r="C2106"/>
  <c r="C2103"/>
  <c r="C2104"/>
  <c r="C2167"/>
  <c r="C2166"/>
  <c r="C2169"/>
  <c r="C2230"/>
  <c r="C2229"/>
  <c r="C2232"/>
  <c r="C2293"/>
  <c r="C2292"/>
  <c r="C2295"/>
  <c r="C2358"/>
  <c r="C2355"/>
  <c r="C2356"/>
  <c r="C2421"/>
  <c r="C2418"/>
  <c r="C2419"/>
  <c r="C2482"/>
  <c r="C2481"/>
  <c r="C2484"/>
  <c r="C2545"/>
  <c r="C2544"/>
  <c r="C2547"/>
  <c r="C2610"/>
  <c r="C2607"/>
  <c r="C2608"/>
  <c r="C2673"/>
  <c r="C2670"/>
  <c r="C2671"/>
  <c r="C2736"/>
  <c r="C2733"/>
  <c r="C2734"/>
  <c r="C2799"/>
  <c r="C2796"/>
  <c r="C2797"/>
  <c r="C2860"/>
  <c r="C2862"/>
  <c r="C2859"/>
  <c r="C2923"/>
  <c r="C2925"/>
  <c r="C2922"/>
  <c r="C2988"/>
  <c r="C2985"/>
  <c r="C2986"/>
  <c r="C3051"/>
  <c r="C3048"/>
  <c r="C3049"/>
  <c r="C3114"/>
  <c r="C3111"/>
  <c r="C3112"/>
  <c r="C3177"/>
  <c r="C3174"/>
  <c r="C3175"/>
  <c r="C3238"/>
  <c r="C3237"/>
  <c r="C3240"/>
  <c r="C3303"/>
  <c r="C3300"/>
  <c r="C3301"/>
  <c r="C3366"/>
  <c r="C3363"/>
  <c r="C3364"/>
  <c r="C3429"/>
  <c r="C3426"/>
  <c r="C3427"/>
  <c r="C3492"/>
  <c r="C3489"/>
  <c r="C3490"/>
  <c r="C3553"/>
  <c r="C3552"/>
  <c r="C3555"/>
  <c r="C3616"/>
  <c r="C3615"/>
  <c r="C3618"/>
  <c r="C3679"/>
  <c r="C3678"/>
  <c r="C3681"/>
  <c r="C3742"/>
  <c r="C3741"/>
  <c r="C3744"/>
  <c r="C3807"/>
  <c r="C3804"/>
  <c r="C3805"/>
  <c r="C3870"/>
  <c r="C3867"/>
  <c r="C3868"/>
  <c r="C3933"/>
  <c r="C3930"/>
  <c r="C3931"/>
  <c r="C3996"/>
  <c r="C3993"/>
  <c r="C3994"/>
  <c r="C4057"/>
  <c r="C4056"/>
  <c r="C4059"/>
  <c r="C4120"/>
  <c r="C4119"/>
  <c r="C4122"/>
  <c r="C4183"/>
  <c r="C4182"/>
  <c r="C4185"/>
  <c r="C4246"/>
  <c r="C4245"/>
  <c r="C4248"/>
  <c r="C4311"/>
  <c r="C4308"/>
  <c r="C4309"/>
  <c r="C4374"/>
  <c r="C4371"/>
  <c r="C4372"/>
  <c r="C151"/>
  <c r="C214"/>
  <c r="C276"/>
  <c r="C279"/>
  <c r="C339"/>
  <c r="C342"/>
  <c r="C402"/>
  <c r="C405"/>
  <c r="C465"/>
  <c r="C468"/>
  <c r="C529"/>
  <c r="C591"/>
  <c r="C150"/>
  <c r="C213"/>
  <c r="C277"/>
  <c r="C340"/>
  <c r="C403"/>
  <c r="C466"/>
  <c r="C528"/>
  <c r="C592"/>
  <c r="D266"/>
  <c r="D329"/>
  <c r="H75" i="58"/>
  <c r="J75"/>
  <c r="I75"/>
  <c r="K75"/>
  <c r="I4409" i="62" s="1"/>
  <c r="H73" i="58"/>
  <c r="J73"/>
  <c r="I73"/>
  <c r="K73"/>
  <c r="I4283" i="62" s="1"/>
  <c r="H71" i="58"/>
  <c r="J71"/>
  <c r="I71"/>
  <c r="K71"/>
  <c r="I4157" i="62" s="1"/>
  <c r="H69" i="58"/>
  <c r="J69"/>
  <c r="I69"/>
  <c r="K69"/>
  <c r="I4031" i="62" s="1"/>
  <c r="H67" i="58"/>
  <c r="J67"/>
  <c r="I67"/>
  <c r="K67"/>
  <c r="I3905" i="62"/>
  <c r="H65" i="58"/>
  <c r="J65"/>
  <c r="I65"/>
  <c r="K65"/>
  <c r="I3779" i="62" s="1"/>
  <c r="H63" i="58"/>
  <c r="J63"/>
  <c r="I63"/>
  <c r="K63"/>
  <c r="I3653" i="62" s="1"/>
  <c r="H61" i="58"/>
  <c r="J61"/>
  <c r="I61"/>
  <c r="K61"/>
  <c r="I3527" i="62" s="1"/>
  <c r="H59" i="58"/>
  <c r="J59"/>
  <c r="I59"/>
  <c r="K59"/>
  <c r="I3401" i="62" s="1"/>
  <c r="H57" i="58"/>
  <c r="I57" s="1"/>
  <c r="J57"/>
  <c r="K57" s="1"/>
  <c r="I3275" i="62" s="1"/>
  <c r="H55" i="58"/>
  <c r="I55" s="1"/>
  <c r="J55"/>
  <c r="K55" s="1"/>
  <c r="I3149" i="62" s="1"/>
  <c r="H74" i="58"/>
  <c r="J74"/>
  <c r="I74"/>
  <c r="K74"/>
  <c r="I4346" i="62" s="1"/>
  <c r="H72" i="58"/>
  <c r="J72"/>
  <c r="I72"/>
  <c r="K72"/>
  <c r="I4220" i="62"/>
  <c r="H70" i="58"/>
  <c r="J70"/>
  <c r="I70"/>
  <c r="K70"/>
  <c r="I4094" i="62" s="1"/>
  <c r="H68" i="58"/>
  <c r="J68"/>
  <c r="I68"/>
  <c r="K68"/>
  <c r="I3968" i="62" s="1"/>
  <c r="H66" i="58"/>
  <c r="J66"/>
  <c r="I66"/>
  <c r="K66"/>
  <c r="I3842" i="62" s="1"/>
  <c r="H64" i="58"/>
  <c r="J64"/>
  <c r="I64"/>
  <c r="K64"/>
  <c r="H62"/>
  <c r="J62"/>
  <c r="I62"/>
  <c r="K62"/>
  <c r="I3590" i="62" s="1"/>
  <c r="H60" i="58"/>
  <c r="J60"/>
  <c r="I60"/>
  <c r="K60"/>
  <c r="I3464" i="62" s="1"/>
  <c r="H58" i="58"/>
  <c r="J58"/>
  <c r="I58"/>
  <c r="K58"/>
  <c r="I3338" i="62" s="1"/>
  <c r="H56" i="58"/>
  <c r="I56" s="1"/>
  <c r="J56"/>
  <c r="K56" s="1"/>
  <c r="I3212" i="62" s="1"/>
  <c r="H54" i="58"/>
  <c r="J54"/>
  <c r="I54"/>
  <c r="K54"/>
  <c r="I3086" i="62"/>
  <c r="H75" i="46"/>
  <c r="J75"/>
  <c r="I75"/>
  <c r="K75"/>
  <c r="G4409" i="62" s="1"/>
  <c r="H73" i="46"/>
  <c r="J73"/>
  <c r="I73"/>
  <c r="K73"/>
  <c r="G4283" i="62" s="1"/>
  <c r="H71" i="46"/>
  <c r="J71"/>
  <c r="I71"/>
  <c r="K71"/>
  <c r="G4157" i="62" s="1"/>
  <c r="H69" i="46"/>
  <c r="J69"/>
  <c r="I69"/>
  <c r="K69"/>
  <c r="G4031" i="62" s="1"/>
  <c r="H67" i="46"/>
  <c r="J67"/>
  <c r="I67"/>
  <c r="K67"/>
  <c r="G3905" i="62" s="1"/>
  <c r="H65" i="46"/>
  <c r="J65"/>
  <c r="I65"/>
  <c r="K65"/>
  <c r="G3779" i="62" s="1"/>
  <c r="H63" i="46"/>
  <c r="J63"/>
  <c r="I63"/>
  <c r="K63"/>
  <c r="G3653" i="62" s="1"/>
  <c r="H61" i="46"/>
  <c r="J61"/>
  <c r="I61"/>
  <c r="K61"/>
  <c r="G3527" i="62" s="1"/>
  <c r="H59" i="46"/>
  <c r="J59"/>
  <c r="I59"/>
  <c r="K59"/>
  <c r="G3401" i="62" s="1"/>
  <c r="H57" i="46"/>
  <c r="J57"/>
  <c r="I57"/>
  <c r="K57"/>
  <c r="G3275" i="62"/>
  <c r="H55" i="46"/>
  <c r="I55" s="1"/>
  <c r="J55"/>
  <c r="K55" s="1"/>
  <c r="G3149" i="62" s="1"/>
  <c r="H74" i="46"/>
  <c r="J74"/>
  <c r="I74"/>
  <c r="K74"/>
  <c r="G4346" i="62" s="1"/>
  <c r="H72" i="46"/>
  <c r="J72"/>
  <c r="I72"/>
  <c r="K72"/>
  <c r="G4220" i="62" s="1"/>
  <c r="H70" i="46"/>
  <c r="J70"/>
  <c r="I70"/>
  <c r="K70"/>
  <c r="G4094" i="62" s="1"/>
  <c r="H68" i="46"/>
  <c r="J68"/>
  <c r="I68"/>
  <c r="K68"/>
  <c r="G3968" i="62" s="1"/>
  <c r="H66" i="46"/>
  <c r="J66"/>
  <c r="I66"/>
  <c r="K66"/>
  <c r="G3842" i="62" s="1"/>
  <c r="H64" i="46"/>
  <c r="J64"/>
  <c r="I64"/>
  <c r="K64"/>
  <c r="G3716" i="62" s="1"/>
  <c r="H62" i="46"/>
  <c r="J62"/>
  <c r="I62"/>
  <c r="K62"/>
  <c r="G3590" i="62" s="1"/>
  <c r="H60" i="46"/>
  <c r="J60"/>
  <c r="I60"/>
  <c r="K60"/>
  <c r="G3464" i="62" s="1"/>
  <c r="H58" i="46"/>
  <c r="J58"/>
  <c r="I58"/>
  <c r="K58"/>
  <c r="G3338" i="62" s="1"/>
  <c r="H56" i="46"/>
  <c r="I56" s="1"/>
  <c r="J56"/>
  <c r="K56" s="1"/>
  <c r="G3212" i="62" s="1"/>
  <c r="H54" i="46"/>
  <c r="J54"/>
  <c r="I54"/>
  <c r="K54"/>
  <c r="G3086" i="62" s="1"/>
  <c r="J15" i="33"/>
  <c r="K15" s="1"/>
  <c r="E629" i="62" s="1"/>
  <c r="J44" i="33"/>
  <c r="J28"/>
  <c r="H31"/>
  <c r="H25"/>
  <c r="I25" s="1"/>
  <c r="H15"/>
  <c r="I15" s="1"/>
  <c r="K47"/>
  <c r="E2645" i="62" s="1"/>
  <c r="K9" i="33"/>
  <c r="E251" i="62" s="1"/>
  <c r="H75" i="33"/>
  <c r="I75" s="1"/>
  <c r="J75"/>
  <c r="K75"/>
  <c r="E4409" i="62"/>
  <c r="H73" i="33"/>
  <c r="I73" s="1"/>
  <c r="J73"/>
  <c r="K73"/>
  <c r="E4283" i="62" s="1"/>
  <c r="H71" i="33"/>
  <c r="I71" s="1"/>
  <c r="J71"/>
  <c r="K71"/>
  <c r="E4157" i="62" s="1"/>
  <c r="H69" i="33"/>
  <c r="I69" s="1"/>
  <c r="J69"/>
  <c r="K69"/>
  <c r="E4031" i="62" s="1"/>
  <c r="H67" i="33"/>
  <c r="I67" s="1"/>
  <c r="J67"/>
  <c r="K67"/>
  <c r="E3905" i="62" s="1"/>
  <c r="H65" i="33"/>
  <c r="I65" s="1"/>
  <c r="J65"/>
  <c r="K65"/>
  <c r="E3779" i="62" s="1"/>
  <c r="H63" i="33"/>
  <c r="I63" s="1"/>
  <c r="J63"/>
  <c r="K63"/>
  <c r="E3653" i="62" s="1"/>
  <c r="H61" i="33"/>
  <c r="I61" s="1"/>
  <c r="J61"/>
  <c r="K61"/>
  <c r="E3527" i="62" s="1"/>
  <c r="H59" i="33"/>
  <c r="I59" s="1"/>
  <c r="J59"/>
  <c r="K59"/>
  <c r="E3401" i="62" s="1"/>
  <c r="H57" i="33"/>
  <c r="J57"/>
  <c r="I57"/>
  <c r="K57"/>
  <c r="E3275" i="62" s="1"/>
  <c r="H55" i="33"/>
  <c r="J55"/>
  <c r="I55"/>
  <c r="K55"/>
  <c r="E3149" i="62" s="1"/>
  <c r="H74" i="33"/>
  <c r="J74"/>
  <c r="I74"/>
  <c r="H72"/>
  <c r="J72"/>
  <c r="I72"/>
  <c r="K72"/>
  <c r="E4220" i="62" s="1"/>
  <c r="H70" i="33"/>
  <c r="J70"/>
  <c r="I70"/>
  <c r="H68"/>
  <c r="I68" s="1"/>
  <c r="J68"/>
  <c r="K68"/>
  <c r="E3968" i="62" s="1"/>
  <c r="J66" i="33"/>
  <c r="K66"/>
  <c r="E3842" i="62" s="1"/>
  <c r="H64" i="33"/>
  <c r="I64" s="1"/>
  <c r="J64"/>
  <c r="K64"/>
  <c r="E3716" i="62" s="1"/>
  <c r="H62" i="33"/>
  <c r="I62" s="1"/>
  <c r="J62"/>
  <c r="H60"/>
  <c r="I60" s="1"/>
  <c r="J60"/>
  <c r="K60"/>
  <c r="E3464" i="62" s="1"/>
  <c r="J58" i="33"/>
  <c r="I58"/>
  <c r="K58"/>
  <c r="E3338" i="62" s="1"/>
  <c r="H56" i="33"/>
  <c r="J56"/>
  <c r="I56"/>
  <c r="K56"/>
  <c r="E3212" i="62" s="1"/>
  <c r="J54" i="33"/>
  <c r="I54"/>
  <c r="K54"/>
  <c r="E3086" i="62" s="1"/>
  <c r="H52" i="20"/>
  <c r="I52" s="1"/>
  <c r="H46"/>
  <c r="I46" s="1"/>
  <c r="J22"/>
  <c r="K22" s="1"/>
  <c r="AK23" i="69" s="1"/>
  <c r="H16" i="20"/>
  <c r="I16" s="1"/>
  <c r="H23"/>
  <c r="H50"/>
  <c r="H26"/>
  <c r="I26" s="1"/>
  <c r="H30"/>
  <c r="I17"/>
  <c r="J39"/>
  <c r="H37"/>
  <c r="I37" s="1"/>
  <c r="J19"/>
  <c r="K19" s="1"/>
  <c r="K7"/>
  <c r="AK8" i="69" s="1"/>
  <c r="H7" i="20"/>
  <c r="I7" s="1"/>
  <c r="H75"/>
  <c r="J75"/>
  <c r="I75"/>
  <c r="K75"/>
  <c r="C4409" i="62" s="1"/>
  <c r="H73" i="20"/>
  <c r="J73"/>
  <c r="I73"/>
  <c r="K73"/>
  <c r="C4283" i="62"/>
  <c r="H71" i="20"/>
  <c r="J71"/>
  <c r="I71"/>
  <c r="K71"/>
  <c r="C4157" i="62"/>
  <c r="H69" i="20"/>
  <c r="J69"/>
  <c r="I69"/>
  <c r="K69"/>
  <c r="H67"/>
  <c r="J67"/>
  <c r="I67"/>
  <c r="K67"/>
  <c r="C3905" i="62"/>
  <c r="H65" i="20"/>
  <c r="J65"/>
  <c r="I65"/>
  <c r="K65"/>
  <c r="AK66" i="69" s="1"/>
  <c r="C3779" i="62"/>
  <c r="H63" i="20"/>
  <c r="J63"/>
  <c r="I63"/>
  <c r="K63"/>
  <c r="C3653" i="62" s="1"/>
  <c r="H61" i="20"/>
  <c r="J61"/>
  <c r="I61"/>
  <c r="K61"/>
  <c r="H59"/>
  <c r="J59"/>
  <c r="I59"/>
  <c r="K59"/>
  <c r="H57"/>
  <c r="J57"/>
  <c r="I57"/>
  <c r="K57"/>
  <c r="H55"/>
  <c r="J55"/>
  <c r="I55"/>
  <c r="K55"/>
  <c r="H74"/>
  <c r="J74"/>
  <c r="I74"/>
  <c r="K74"/>
  <c r="AK75" i="69" s="1"/>
  <c r="H72" i="20"/>
  <c r="J72"/>
  <c r="I72"/>
  <c r="K72"/>
  <c r="AK73" i="69" s="1"/>
  <c r="C4220" i="62"/>
  <c r="H70" i="20"/>
  <c r="J70"/>
  <c r="I70"/>
  <c r="K70"/>
  <c r="C4094" i="62" s="1"/>
  <c r="H68" i="20"/>
  <c r="J68"/>
  <c r="I68"/>
  <c r="K68"/>
  <c r="C3968" i="62"/>
  <c r="H66" i="20"/>
  <c r="J66"/>
  <c r="I66"/>
  <c r="K66"/>
  <c r="H64"/>
  <c r="J64"/>
  <c r="I64"/>
  <c r="K64"/>
  <c r="AK65" i="69" s="1"/>
  <c r="H62" i="20"/>
  <c r="J62"/>
  <c r="I62"/>
  <c r="K62"/>
  <c r="H60"/>
  <c r="J60"/>
  <c r="I60"/>
  <c r="K60"/>
  <c r="H58"/>
  <c r="J58"/>
  <c r="I58"/>
  <c r="K58"/>
  <c r="AK59" i="69" s="1"/>
  <c r="H56" i="20"/>
  <c r="I56" s="1"/>
  <c r="J56"/>
  <c r="K56" s="1"/>
  <c r="C3212" i="62" s="1"/>
  <c r="H54" i="20"/>
  <c r="J54"/>
  <c r="I54"/>
  <c r="K54"/>
  <c r="C3086" i="62"/>
  <c r="AK55" i="69"/>
  <c r="AK67"/>
  <c r="AK69"/>
  <c r="AK71"/>
  <c r="AK62"/>
  <c r="AK64"/>
  <c r="AK68"/>
  <c r="AK70"/>
  <c r="AK72"/>
  <c r="AK74"/>
  <c r="AK76"/>
  <c r="C897" i="62"/>
  <c r="N9" i="70"/>
  <c r="O74"/>
  <c r="O10"/>
  <c r="O12"/>
  <c r="O62"/>
  <c r="O64"/>
  <c r="N15"/>
  <c r="O70"/>
  <c r="O72"/>
  <c r="I50" i="20"/>
  <c r="K26"/>
  <c r="C1322" i="62" s="1"/>
  <c r="K32" i="20"/>
  <c r="C1700" i="62" s="1"/>
  <c r="H9" i="20"/>
  <c r="I9" s="1"/>
  <c r="I13"/>
  <c r="I25"/>
  <c r="H11"/>
  <c r="I11" s="1"/>
  <c r="I27"/>
  <c r="R209" i="62"/>
  <c r="AH12" i="69"/>
  <c r="R330" i="62"/>
  <c r="AG23" i="69"/>
  <c r="R1779" i="62"/>
  <c r="R2031"/>
  <c r="R456"/>
  <c r="R1783"/>
  <c r="R1784"/>
  <c r="AG45" i="69"/>
  <c r="AG53"/>
  <c r="R3104" i="62"/>
  <c r="R3165"/>
  <c r="R3231"/>
  <c r="R2537"/>
  <c r="R2598"/>
  <c r="R3417"/>
  <c r="AG63" i="69"/>
  <c r="R3606" i="62"/>
  <c r="AG74" i="69"/>
  <c r="R4052" i="62"/>
  <c r="R4114"/>
  <c r="R4177"/>
  <c r="AB27" i="69"/>
  <c r="AB65"/>
  <c r="Q2913" i="62"/>
  <c r="AC55" i="69"/>
  <c r="Q2854" i="62"/>
  <c r="Q3291"/>
  <c r="AB63" i="69"/>
  <c r="Q3859" i="62"/>
  <c r="AB69" i="69"/>
  <c r="AB73"/>
  <c r="W58"/>
  <c r="P2351" i="62"/>
  <c r="P3543"/>
  <c r="W74" i="69"/>
  <c r="R58"/>
  <c r="R59"/>
  <c r="N3543" i="62"/>
  <c r="N4366"/>
  <c r="H47" i="69"/>
  <c r="H64"/>
  <c r="M1847" i="62"/>
  <c r="M4299"/>
  <c r="L2099"/>
  <c r="L3481"/>
  <c r="L4240"/>
  <c r="AB57" i="68"/>
  <c r="H4173" i="62"/>
  <c r="AB76" i="68"/>
  <c r="H3543" i="62"/>
  <c r="H3798"/>
  <c r="H4236"/>
  <c r="W14" i="68"/>
  <c r="G2035" i="62"/>
  <c r="G1149"/>
  <c r="G1653"/>
  <c r="G3669"/>
  <c r="W68" i="68"/>
  <c r="G3799" i="62"/>
  <c r="R43" i="68"/>
  <c r="R44"/>
  <c r="F3606" i="62"/>
  <c r="R66" i="68"/>
  <c r="F4115" i="62"/>
  <c r="E3039"/>
  <c r="M70" i="68"/>
  <c r="R3863" i="62"/>
  <c r="R3862"/>
  <c r="R4110"/>
  <c r="R1023"/>
  <c r="AJ12" i="69"/>
  <c r="R208" i="62"/>
  <c r="R4178"/>
  <c r="R3926"/>
  <c r="R3480"/>
  <c r="AG48" i="69"/>
  <c r="R2409" i="62"/>
  <c r="AG7" i="69"/>
  <c r="R15" i="62"/>
  <c r="Q3543"/>
  <c r="Q1275"/>
  <c r="Q3921"/>
  <c r="Q3796"/>
  <c r="AB67" i="69"/>
  <c r="Q3795" i="62"/>
  <c r="AB59" i="69"/>
  <c r="P2918" i="62"/>
  <c r="P519"/>
  <c r="O3039"/>
  <c r="O2476"/>
  <c r="R70" i="69"/>
  <c r="O964" i="62"/>
  <c r="N3863"/>
  <c r="M56" i="69"/>
  <c r="N1276" i="62"/>
  <c r="M63" i="69"/>
  <c r="M335" i="62"/>
  <c r="M3421"/>
  <c r="H4366"/>
  <c r="AB52" i="68"/>
  <c r="H2850" i="62"/>
  <c r="H3547"/>
  <c r="H208"/>
  <c r="G3480"/>
  <c r="W54" i="68"/>
  <c r="W70"/>
  <c r="G3984" i="62"/>
  <c r="S71" i="68"/>
  <c r="F3165" i="62"/>
  <c r="R64" i="68"/>
  <c r="E3354" i="62"/>
  <c r="AH56" i="69"/>
  <c r="AC59"/>
  <c r="Q4175" i="62"/>
  <c r="P1846"/>
  <c r="O839"/>
  <c r="O838"/>
  <c r="R55" i="69"/>
  <c r="O3483" i="62"/>
  <c r="N1278"/>
  <c r="M1212"/>
  <c r="M3673"/>
  <c r="H82"/>
  <c r="AB74" i="68"/>
  <c r="H2853" i="62"/>
  <c r="AC52" i="68"/>
  <c r="F1784" i="62"/>
  <c r="F4301"/>
  <c r="F4300"/>
  <c r="M67" i="68"/>
  <c r="P3797" i="62"/>
  <c r="P3798"/>
  <c r="H1213"/>
  <c r="C4253"/>
  <c r="D3053"/>
  <c r="I3716"/>
  <c r="C66" i="69"/>
  <c r="C40"/>
  <c r="C47"/>
  <c r="C54"/>
  <c r="L3291" i="62"/>
  <c r="B35" i="71"/>
  <c r="C59"/>
  <c r="L3431" i="62"/>
  <c r="L3493"/>
  <c r="L3746"/>
  <c r="L3241"/>
  <c r="L2989"/>
  <c r="L3745"/>
  <c r="L3997"/>
  <c r="L4249"/>
  <c r="L3494"/>
  <c r="L4250"/>
  <c r="C2615"/>
  <c r="C2300"/>
  <c r="L587"/>
  <c r="L397"/>
  <c r="L838"/>
  <c r="L1154"/>
  <c r="L4241"/>
  <c r="L334"/>
  <c r="C73" i="69"/>
  <c r="L1905" i="62"/>
  <c r="C29" i="69"/>
  <c r="C63"/>
  <c r="L524" i="62"/>
  <c r="L2036"/>
  <c r="L1280"/>
  <c r="H21" i="76"/>
  <c r="C9" i="68"/>
  <c r="C10"/>
  <c r="H12" i="76"/>
  <c r="H13"/>
  <c r="H14"/>
  <c r="C960" i="62"/>
  <c r="C24" i="68"/>
  <c r="H26" i="76"/>
  <c r="C26" i="68"/>
  <c r="C28"/>
  <c r="C1402" i="62"/>
  <c r="H34" i="76"/>
  <c r="H38"/>
  <c r="C2157" i="62"/>
  <c r="H50" i="76"/>
  <c r="H41"/>
  <c r="H45"/>
  <c r="D35" i="68"/>
  <c r="H44" i="76"/>
  <c r="C47" i="68"/>
  <c r="D51"/>
  <c r="C55"/>
  <c r="H15" i="76"/>
  <c r="C520" i="62"/>
  <c r="C582"/>
  <c r="H18" i="76"/>
  <c r="C771" i="62"/>
  <c r="H31" i="76"/>
  <c r="H35"/>
  <c r="H51"/>
  <c r="C54" i="68"/>
  <c r="C3732" i="62"/>
  <c r="C3984"/>
  <c r="C4047"/>
  <c r="H58" i="76"/>
  <c r="H49"/>
  <c r="H65"/>
  <c r="H69"/>
  <c r="H40"/>
  <c r="H48"/>
  <c r="H52"/>
  <c r="C3291" i="62"/>
  <c r="C73" i="68"/>
  <c r="H74" i="76"/>
  <c r="H17"/>
  <c r="H19"/>
  <c r="H39"/>
  <c r="N13" i="75"/>
  <c r="AC25"/>
  <c r="O10"/>
  <c r="R182" i="62"/>
  <c r="R183"/>
  <c r="R1317"/>
  <c r="R1316"/>
  <c r="R2891"/>
  <c r="R2892"/>
  <c r="R2955"/>
  <c r="R2954"/>
  <c r="R3711"/>
  <c r="R3710"/>
  <c r="R4403"/>
  <c r="R4404"/>
  <c r="R58"/>
  <c r="R875"/>
  <c r="AB44" i="75"/>
  <c r="AC77"/>
  <c r="R2703" i="62"/>
  <c r="R2702"/>
  <c r="R3459"/>
  <c r="R3458"/>
  <c r="R876"/>
  <c r="R2008"/>
  <c r="R2576"/>
  <c r="R2577"/>
  <c r="AC73" i="75"/>
  <c r="Q560" i="62"/>
  <c r="Q561"/>
  <c r="Q1568"/>
  <c r="Q1569"/>
  <c r="Q1695"/>
  <c r="Q1694"/>
  <c r="Q56"/>
  <c r="Q57"/>
  <c r="Q1064"/>
  <c r="Q1065"/>
  <c r="Q2324"/>
  <c r="Q2325"/>
  <c r="L65" i="75"/>
  <c r="Q434" i="62"/>
  <c r="Q687"/>
  <c r="Q3647"/>
  <c r="Q3648"/>
  <c r="Q248"/>
  <c r="Q2451"/>
  <c r="Q2450"/>
  <c r="AA66" i="75"/>
  <c r="Q3899" i="62"/>
  <c r="Q3900"/>
  <c r="Q4151"/>
  <c r="Q4152"/>
  <c r="Q4403"/>
  <c r="Q4404"/>
  <c r="Q1004"/>
  <c r="Q2072"/>
  <c r="Q2073"/>
  <c r="Q3395"/>
  <c r="Q3396"/>
  <c r="Q2260"/>
  <c r="Q2513"/>
  <c r="Q3016"/>
  <c r="Q3270"/>
  <c r="Q3521"/>
  <c r="Q4024"/>
  <c r="Q4276"/>
  <c r="Y17" i="75"/>
  <c r="P1884" i="62"/>
  <c r="P1883"/>
  <c r="Y24" i="75"/>
  <c r="P370" i="62"/>
  <c r="P623"/>
  <c r="P1507"/>
  <c r="P2703"/>
  <c r="P2702"/>
  <c r="P2071"/>
  <c r="J60" i="75"/>
  <c r="P3711" i="62"/>
  <c r="P3710"/>
  <c r="P2261"/>
  <c r="P2512"/>
  <c r="P2766"/>
  <c r="P3018"/>
  <c r="P3270"/>
  <c r="P3461"/>
  <c r="P3520"/>
  <c r="O4278"/>
  <c r="O4277"/>
  <c r="O372"/>
  <c r="O1379"/>
  <c r="O2261"/>
  <c r="O2766"/>
  <c r="O2892"/>
  <c r="O2891"/>
  <c r="N58"/>
  <c r="N59"/>
  <c r="N750"/>
  <c r="N749"/>
  <c r="N119"/>
  <c r="N120"/>
  <c r="N561"/>
  <c r="N1315"/>
  <c r="N1568"/>
  <c r="N1820"/>
  <c r="N2576"/>
  <c r="N2828"/>
  <c r="N2135"/>
  <c r="N2136"/>
  <c r="N1757"/>
  <c r="N2261"/>
  <c r="N2071"/>
  <c r="AH51" i="75"/>
  <c r="G53"/>
  <c r="N2514" i="62"/>
  <c r="N2640"/>
  <c r="N3016"/>
  <c r="N3270"/>
  <c r="N3773"/>
  <c r="N4025"/>
  <c r="N4277"/>
  <c r="M309"/>
  <c r="M308"/>
  <c r="M1254"/>
  <c r="M1253"/>
  <c r="M2451"/>
  <c r="M2450"/>
  <c r="M2576"/>
  <c r="M2577"/>
  <c r="S43" i="75"/>
  <c r="M120" i="62"/>
  <c r="M2010"/>
  <c r="M2261"/>
  <c r="M2764"/>
  <c r="M3269"/>
  <c r="M3521"/>
  <c r="M3773"/>
  <c r="L623"/>
  <c r="L624"/>
  <c r="L938"/>
  <c r="L939"/>
  <c r="C31" i="75"/>
  <c r="L1694" i="62"/>
  <c r="L1695"/>
  <c r="C38" i="75"/>
  <c r="L309" i="62"/>
  <c r="L560"/>
  <c r="L1064"/>
  <c r="L1315"/>
  <c r="L1569"/>
  <c r="L1819"/>
  <c r="L3711"/>
  <c r="L3710"/>
  <c r="B64" i="75"/>
  <c r="AD74"/>
  <c r="L2514" i="62"/>
  <c r="L3018"/>
  <c r="L3521"/>
  <c r="H57"/>
  <c r="H56"/>
  <c r="H1821"/>
  <c r="H1820"/>
  <c r="AJ59" i="74"/>
  <c r="H2009" i="62"/>
  <c r="L46" i="74"/>
  <c r="L56"/>
  <c r="M65"/>
  <c r="H2261" i="62"/>
  <c r="H2514"/>
  <c r="H2764"/>
  <c r="H3017"/>
  <c r="H3269"/>
  <c r="H3713"/>
  <c r="H3773"/>
  <c r="H2138"/>
  <c r="J20" i="74"/>
  <c r="G2072" i="62"/>
  <c r="G2073"/>
  <c r="G3711"/>
  <c r="G4215"/>
  <c r="G4340"/>
  <c r="G4341"/>
  <c r="G2009"/>
  <c r="G2262"/>
  <c r="G2514"/>
  <c r="G3017"/>
  <c r="G3773"/>
  <c r="F1442"/>
  <c r="F2828"/>
  <c r="F2829"/>
  <c r="F2955"/>
  <c r="F2954"/>
  <c r="F3207"/>
  <c r="F3206"/>
  <c r="F3963"/>
  <c r="F3962"/>
  <c r="F2764"/>
  <c r="F3016"/>
  <c r="F3270"/>
  <c r="F4277"/>
  <c r="F2390"/>
  <c r="S30" i="74"/>
  <c r="F43"/>
  <c r="G58"/>
  <c r="E308" i="62"/>
  <c r="E1820"/>
  <c r="R47" i="74"/>
  <c r="F73"/>
  <c r="F77"/>
  <c r="E2260" i="62"/>
  <c r="E2514"/>
  <c r="E2764"/>
  <c r="E3017"/>
  <c r="E3522"/>
  <c r="E3773"/>
  <c r="E4278"/>
  <c r="D3144"/>
  <c r="D302"/>
  <c r="D305"/>
  <c r="D306"/>
  <c r="D743"/>
  <c r="P26" i="74"/>
  <c r="D435" i="62"/>
  <c r="D560"/>
  <c r="D1191"/>
  <c r="D245"/>
  <c r="D1757"/>
  <c r="D559"/>
  <c r="D744"/>
  <c r="D746"/>
  <c r="D747"/>
  <c r="D1121"/>
  <c r="D3200"/>
  <c r="D1000"/>
  <c r="D1506"/>
  <c r="D365"/>
  <c r="D1122"/>
  <c r="D1124"/>
  <c r="D1125"/>
  <c r="D1814"/>
  <c r="D1815"/>
  <c r="D434"/>
  <c r="D1190"/>
  <c r="D2891"/>
  <c r="D3206"/>
  <c r="D2638"/>
  <c r="D2199"/>
  <c r="D2702"/>
  <c r="D55" i="74"/>
  <c r="D2513" i="62"/>
  <c r="D2764"/>
  <c r="D3269"/>
  <c r="D3774"/>
  <c r="D4026"/>
  <c r="C309"/>
  <c r="C561"/>
  <c r="C812"/>
  <c r="C1064"/>
  <c r="C1316"/>
  <c r="C1569"/>
  <c r="C3207"/>
  <c r="C3206"/>
  <c r="C2010"/>
  <c r="C2828"/>
  <c r="C2829"/>
  <c r="C2955"/>
  <c r="C2954"/>
  <c r="C122"/>
  <c r="C2261"/>
  <c r="C2513"/>
  <c r="C2766"/>
  <c r="C3270"/>
  <c r="C3522"/>
  <c r="C3774"/>
  <c r="C4024"/>
  <c r="C4277"/>
  <c r="C4153"/>
  <c r="C3083"/>
  <c r="R988"/>
  <c r="R989"/>
  <c r="R1744"/>
  <c r="R1745"/>
  <c r="R548"/>
  <c r="R547"/>
  <c r="R673"/>
  <c r="R674"/>
  <c r="R1240"/>
  <c r="R1241"/>
  <c r="R3194"/>
  <c r="R3193"/>
  <c r="R3446"/>
  <c r="R3445"/>
  <c r="R107"/>
  <c r="R358"/>
  <c r="R862"/>
  <c r="R1113"/>
  <c r="R1746"/>
  <c r="R1871"/>
  <c r="N57" i="73"/>
  <c r="R2438" i="62"/>
  <c r="R2437"/>
  <c r="R2563"/>
  <c r="R2564"/>
  <c r="AC50" i="73"/>
  <c r="R2248" i="62"/>
  <c r="R2501"/>
  <c r="R2752"/>
  <c r="R3003"/>
  <c r="R3257"/>
  <c r="R3635"/>
  <c r="R3634"/>
  <c r="Q1494"/>
  <c r="Q1495"/>
  <c r="Q234"/>
  <c r="Q235"/>
  <c r="Q486"/>
  <c r="Q487"/>
  <c r="Q3698"/>
  <c r="Q3697"/>
  <c r="Q1996"/>
  <c r="M69" i="73"/>
  <c r="Q3004" i="62"/>
  <c r="Q3257"/>
  <c r="Q3759"/>
  <c r="Q4011"/>
  <c r="J44" i="73"/>
  <c r="J45"/>
  <c r="P3132" i="62"/>
  <c r="P3133"/>
  <c r="P3003"/>
  <c r="V24" i="73"/>
  <c r="O41" i="62"/>
  <c r="V20" i="73"/>
  <c r="O3509" i="62"/>
  <c r="O3508"/>
  <c r="V58" i="73"/>
  <c r="O3257" i="62"/>
  <c r="F29" i="73"/>
  <c r="U62"/>
  <c r="N3004" i="62"/>
  <c r="N3255"/>
  <c r="N3509"/>
  <c r="N3760"/>
  <c r="N4011"/>
  <c r="N4263"/>
  <c r="D46" i="73"/>
  <c r="D52"/>
  <c r="M3003" i="62"/>
  <c r="M3255"/>
  <c r="M3509"/>
  <c r="L3318"/>
  <c r="AD44" i="73"/>
  <c r="B50"/>
  <c r="L3131" i="62"/>
  <c r="L3444"/>
  <c r="B74" i="73"/>
  <c r="L3572" i="62"/>
  <c r="L4076"/>
  <c r="L4328"/>
  <c r="L4330"/>
  <c r="L3697"/>
  <c r="L4202"/>
  <c r="L3823"/>
  <c r="B55" i="73"/>
  <c r="L3068" i="62"/>
  <c r="AD64" i="73"/>
  <c r="C70"/>
  <c r="L3385" i="62"/>
  <c r="H46"/>
  <c r="H421"/>
  <c r="AK40" i="72"/>
  <c r="H45" i="62"/>
  <c r="H2059"/>
  <c r="X73" i="72"/>
  <c r="H3005" i="62"/>
  <c r="K47" i="72"/>
  <c r="G3003" i="62"/>
  <c r="G3257"/>
  <c r="G3508"/>
  <c r="F1809"/>
  <c r="F1810"/>
  <c r="I54" i="72"/>
  <c r="F4140" i="62"/>
  <c r="F4141"/>
  <c r="I76" i="72"/>
  <c r="F3004" i="62"/>
  <c r="F3256"/>
  <c r="F3507"/>
  <c r="E3004"/>
  <c r="E3256"/>
  <c r="E3508"/>
  <c r="E38" i="72"/>
  <c r="AB23"/>
  <c r="AB31"/>
  <c r="D3319" i="62"/>
  <c r="D4076"/>
  <c r="Q59" i="72"/>
  <c r="D3633" i="62"/>
  <c r="P67" i="72"/>
  <c r="D65"/>
  <c r="D3822" i="62"/>
  <c r="D69" i="72"/>
  <c r="D4326" i="62"/>
  <c r="D3066"/>
  <c r="D3572"/>
  <c r="E74" i="72"/>
  <c r="C37"/>
  <c r="B72"/>
  <c r="R219" i="62"/>
  <c r="R220"/>
  <c r="R3054"/>
  <c r="R3181"/>
  <c r="R3180"/>
  <c r="R2047"/>
  <c r="R2486"/>
  <c r="R2740"/>
  <c r="R2991"/>
  <c r="R3495"/>
  <c r="R3560"/>
  <c r="Q2741"/>
  <c r="Q2742"/>
  <c r="Q3244"/>
  <c r="Q3370"/>
  <c r="Q3494"/>
  <c r="Q3748"/>
  <c r="Q3369"/>
  <c r="P3181"/>
  <c r="P3180"/>
  <c r="P4000"/>
  <c r="P3999"/>
  <c r="P4252"/>
  <c r="P4251"/>
  <c r="P3685"/>
  <c r="P3684"/>
  <c r="P2991"/>
  <c r="P3118"/>
  <c r="P3243"/>
  <c r="P3117"/>
  <c r="O2489"/>
  <c r="O3433"/>
  <c r="O3432"/>
  <c r="O3558"/>
  <c r="O3559"/>
  <c r="O914"/>
  <c r="O2991"/>
  <c r="O3747"/>
  <c r="O4378"/>
  <c r="O4377"/>
  <c r="N2991"/>
  <c r="N3496"/>
  <c r="N3998"/>
  <c r="N4252"/>
  <c r="M1734"/>
  <c r="M4062"/>
  <c r="M4063"/>
  <c r="E68" i="71"/>
  <c r="M3495" i="62"/>
  <c r="M4000"/>
  <c r="L280"/>
  <c r="L284"/>
  <c r="L536"/>
  <c r="L1040"/>
  <c r="B29" i="71"/>
  <c r="B33"/>
  <c r="L1355" i="62"/>
  <c r="B36" i="71"/>
  <c r="L1796" i="62"/>
  <c r="L788"/>
  <c r="B43" i="71"/>
  <c r="C52"/>
  <c r="L3304" i="62"/>
  <c r="L3367"/>
  <c r="L3556"/>
  <c r="L3619"/>
  <c r="L4252"/>
  <c r="L4251"/>
  <c r="B41" i="71"/>
  <c r="C50"/>
  <c r="B57"/>
  <c r="L3115" i="62"/>
  <c r="B46" i="71"/>
  <c r="C54"/>
  <c r="L3052" i="62"/>
  <c r="L3119"/>
  <c r="L4253"/>
  <c r="C51" i="71"/>
  <c r="L3808" i="62"/>
  <c r="L3812"/>
  <c r="B69" i="71"/>
  <c r="L3871" i="62"/>
  <c r="L4060"/>
  <c r="L4123"/>
  <c r="C76" i="71"/>
  <c r="L4312" i="62"/>
  <c r="B77" i="71"/>
  <c r="L4375" i="62"/>
  <c r="L3242"/>
  <c r="H284"/>
  <c r="H285"/>
  <c r="H1605"/>
  <c r="H1606"/>
  <c r="H1353"/>
  <c r="H1354"/>
  <c r="H2237"/>
  <c r="H1860"/>
  <c r="H2489"/>
  <c r="H2490"/>
  <c r="AK48" i="70"/>
  <c r="H4189" i="62"/>
  <c r="H4188"/>
  <c r="H2550"/>
  <c r="H2551"/>
  <c r="H2802"/>
  <c r="H2803"/>
  <c r="H3812"/>
  <c r="H3813"/>
  <c r="H4062"/>
  <c r="H4063"/>
  <c r="H4314"/>
  <c r="H4315"/>
  <c r="H2235"/>
  <c r="H2488"/>
  <c r="H2992"/>
  <c r="H3495"/>
  <c r="G3811"/>
  <c r="G4315"/>
  <c r="G725"/>
  <c r="G3054"/>
  <c r="G2485"/>
  <c r="G3433"/>
  <c r="K74" i="70"/>
  <c r="G3307" i="62"/>
  <c r="G3559"/>
  <c r="G4252"/>
  <c r="G3117"/>
  <c r="W59" i="70"/>
  <c r="G3683" i="62"/>
  <c r="G4189"/>
  <c r="U14" i="70"/>
  <c r="AG59"/>
  <c r="F3621" i="62"/>
  <c r="F3748"/>
  <c r="F3998"/>
  <c r="AF77" i="70"/>
  <c r="F4124" i="62"/>
  <c r="F2990"/>
  <c r="F3244"/>
  <c r="F4251"/>
  <c r="F4062"/>
  <c r="U74" i="70"/>
  <c r="F3494" i="62"/>
  <c r="AE14" i="70"/>
  <c r="R10"/>
  <c r="S17"/>
  <c r="E725" i="62"/>
  <c r="R9" i="70"/>
  <c r="AE42"/>
  <c r="F55"/>
  <c r="E2992" i="62"/>
  <c r="E3243"/>
  <c r="AE60" i="70"/>
  <c r="E3747" i="62"/>
  <c r="E4000"/>
  <c r="E4250"/>
  <c r="AB37" i="70"/>
  <c r="D29"/>
  <c r="E29"/>
  <c r="E61"/>
  <c r="D4251" i="62"/>
  <c r="E50" i="70"/>
  <c r="D3054" i="62"/>
  <c r="D3055"/>
  <c r="D64" i="70"/>
  <c r="D2991" i="62"/>
  <c r="O23" i="70"/>
  <c r="O15"/>
  <c r="O17"/>
  <c r="O21"/>
  <c r="O11"/>
  <c r="N63"/>
  <c r="O63"/>
  <c r="O66"/>
  <c r="N66"/>
  <c r="N67"/>
  <c r="O67"/>
  <c r="N69"/>
  <c r="O69"/>
  <c r="O9"/>
  <c r="N74"/>
  <c r="N72"/>
  <c r="N70"/>
  <c r="N64"/>
  <c r="N62"/>
  <c r="N26"/>
  <c r="N22"/>
  <c r="N20"/>
  <c r="N18"/>
  <c r="N12"/>
  <c r="N10"/>
  <c r="C1859" i="62"/>
  <c r="C67" i="69"/>
  <c r="L3795" i="62"/>
  <c r="L4187"/>
  <c r="L4189"/>
  <c r="L4188"/>
  <c r="B38" i="71"/>
  <c r="B34"/>
  <c r="C31"/>
  <c r="L4254" i="62"/>
  <c r="B67" i="71"/>
  <c r="L3748" i="62"/>
  <c r="L3179"/>
  <c r="L3180"/>
  <c r="L3181"/>
  <c r="L3998"/>
  <c r="L4000"/>
  <c r="L3999"/>
  <c r="L3432"/>
  <c r="B71" i="71"/>
  <c r="C67"/>
  <c r="B31"/>
  <c r="L4186" i="62"/>
  <c r="C62" i="71"/>
  <c r="L3430" i="62"/>
  <c r="C35" i="71"/>
  <c r="L3116" i="62"/>
  <c r="L3872"/>
  <c r="L283"/>
  <c r="L3621"/>
  <c r="L3934"/>
  <c r="L4061"/>
  <c r="L4314"/>
  <c r="C71" i="71"/>
  <c r="L3178" i="62"/>
  <c r="L3559"/>
  <c r="L3054"/>
  <c r="L3682"/>
  <c r="L3810"/>
  <c r="L4376"/>
  <c r="L3307"/>
  <c r="L3369"/>
  <c r="L4366"/>
  <c r="L4367"/>
  <c r="L3673"/>
  <c r="L4177"/>
  <c r="L4178"/>
  <c r="L2729"/>
  <c r="L2728"/>
  <c r="L460"/>
  <c r="L461"/>
  <c r="L3925"/>
  <c r="L3926"/>
  <c r="L3799"/>
  <c r="L3800"/>
  <c r="L3732"/>
  <c r="D66" i="69"/>
  <c r="L4173" i="62"/>
  <c r="L3039"/>
  <c r="C55" i="69"/>
  <c r="D55"/>
  <c r="L2976" i="62"/>
  <c r="L4047"/>
  <c r="L3543"/>
  <c r="L1275"/>
  <c r="C27" i="69"/>
  <c r="C70"/>
  <c r="L3984" i="62"/>
  <c r="C75" i="69"/>
  <c r="L4110" i="62"/>
  <c r="C72" i="69"/>
  <c r="D72"/>
  <c r="L3165" i="62"/>
  <c r="C60" i="69"/>
  <c r="L3354" i="62"/>
  <c r="C2666"/>
  <c r="C4301"/>
  <c r="C4299"/>
  <c r="C75" i="68"/>
  <c r="H8" i="76"/>
  <c r="C3040" i="62"/>
  <c r="C65" i="68"/>
  <c r="C3165" i="62"/>
  <c r="C66" i="68"/>
  <c r="C3229" i="62"/>
  <c r="C58" i="68"/>
  <c r="C3228" i="62"/>
  <c r="C3858"/>
  <c r="C68" i="68"/>
  <c r="C4173" i="62"/>
  <c r="C64" i="68"/>
  <c r="C2913" i="62"/>
  <c r="AB50" i="75"/>
  <c r="AC50"/>
  <c r="N10"/>
  <c r="R3398" i="62"/>
  <c r="AB25" i="75"/>
  <c r="O13"/>
  <c r="R3775" i="62"/>
  <c r="R3776"/>
  <c r="R2263"/>
  <c r="R2264"/>
  <c r="AB77" i="75"/>
  <c r="R2957" i="62"/>
  <c r="R2956"/>
  <c r="Q3774"/>
  <c r="Q3773"/>
  <c r="Q3772"/>
  <c r="Q686"/>
  <c r="Q433"/>
  <c r="Q183"/>
  <c r="Q182"/>
  <c r="Q181"/>
  <c r="Q3586"/>
  <c r="Q2641"/>
  <c r="Q2642"/>
  <c r="Q939"/>
  <c r="Q938"/>
  <c r="Q937"/>
  <c r="AA52" i="75"/>
  <c r="Z52"/>
  <c r="Z35"/>
  <c r="AA35"/>
  <c r="Q184" i="62"/>
  <c r="Q185"/>
  <c r="Q2830"/>
  <c r="Q2831"/>
  <c r="Q3649"/>
  <c r="Q3650"/>
  <c r="Q4026"/>
  <c r="Q2262"/>
  <c r="Q2261"/>
  <c r="Q499"/>
  <c r="Q500"/>
  <c r="Q1130"/>
  <c r="Q1129"/>
  <c r="M65" i="75"/>
  <c r="Q2894" i="62"/>
  <c r="Q2389"/>
  <c r="Q3018"/>
  <c r="Q3017"/>
  <c r="Q2766"/>
  <c r="Q2765"/>
  <c r="Q2764"/>
  <c r="Q2512"/>
  <c r="AA62" i="75"/>
  <c r="Z62"/>
  <c r="Q4279" i="62"/>
  <c r="Q4280"/>
  <c r="Q751"/>
  <c r="Q752"/>
  <c r="P3269"/>
  <c r="P3268"/>
  <c r="K60" i="75"/>
  <c r="P1255" i="62"/>
  <c r="P1256"/>
  <c r="P119"/>
  <c r="X24" i="75"/>
  <c r="P3017" i="62"/>
  <c r="P3016"/>
  <c r="P876"/>
  <c r="P875"/>
  <c r="P874"/>
  <c r="X13" i="75"/>
  <c r="P3082" i="62"/>
  <c r="P3460"/>
  <c r="J61" i="75"/>
  <c r="K61"/>
  <c r="P372" i="62"/>
  <c r="K54" i="75"/>
  <c r="J54"/>
  <c r="X17"/>
  <c r="P3965" i="62"/>
  <c r="P3964"/>
  <c r="P3522"/>
  <c r="P2514"/>
  <c r="P2513"/>
  <c r="P1508"/>
  <c r="P1823"/>
  <c r="P1822"/>
  <c r="P1067"/>
  <c r="P1066"/>
  <c r="O3773"/>
  <c r="O2071"/>
  <c r="O2578"/>
  <c r="O2579"/>
  <c r="O2137"/>
  <c r="O2138"/>
  <c r="O3521"/>
  <c r="O3209"/>
  <c r="O3208"/>
  <c r="O1255"/>
  <c r="O1256"/>
  <c r="I64" i="75"/>
  <c r="H64"/>
  <c r="O1319" i="62"/>
  <c r="O1318"/>
  <c r="O119"/>
  <c r="O624"/>
  <c r="O3018"/>
  <c r="O3017"/>
  <c r="O3016"/>
  <c r="O2705"/>
  <c r="O2704"/>
  <c r="O2514"/>
  <c r="O2513"/>
  <c r="O2512"/>
  <c r="O2262"/>
  <c r="O121"/>
  <c r="O122"/>
  <c r="N2263"/>
  <c r="N2264"/>
  <c r="N3965"/>
  <c r="N3964"/>
  <c r="N3521"/>
  <c r="N3520"/>
  <c r="U42" i="75"/>
  <c r="N2827" i="62"/>
  <c r="F41" i="75"/>
  <c r="N4026" i="62"/>
  <c r="N3772"/>
  <c r="N3269"/>
  <c r="N2262"/>
  <c r="N2260"/>
  <c r="N1444"/>
  <c r="N1445"/>
  <c r="N2577"/>
  <c r="N1821"/>
  <c r="N1819"/>
  <c r="N1316"/>
  <c r="N3018"/>
  <c r="N3017"/>
  <c r="T46" i="75"/>
  <c r="N2513" i="62"/>
  <c r="N2072"/>
  <c r="N2073"/>
  <c r="N940"/>
  <c r="N941"/>
  <c r="AI43" i="75"/>
  <c r="N1569" i="62"/>
  <c r="N1065"/>
  <c r="N1064"/>
  <c r="N1063"/>
  <c r="N560"/>
  <c r="N559"/>
  <c r="N309"/>
  <c r="N308"/>
  <c r="N307"/>
  <c r="N2766"/>
  <c r="N4278"/>
  <c r="N4276"/>
  <c r="N2638"/>
  <c r="G49" i="75"/>
  <c r="U50"/>
  <c r="F39"/>
  <c r="G39"/>
  <c r="M3018" i="62"/>
  <c r="M2262"/>
  <c r="M3649"/>
  <c r="M3650"/>
  <c r="M3461"/>
  <c r="M3460"/>
  <c r="M2766"/>
  <c r="M2765"/>
  <c r="M2514"/>
  <c r="M2513"/>
  <c r="M2512"/>
  <c r="M248"/>
  <c r="M247"/>
  <c r="M3522"/>
  <c r="M3520"/>
  <c r="M3270"/>
  <c r="M1696"/>
  <c r="M1697"/>
  <c r="L2513"/>
  <c r="L1065"/>
  <c r="B38" i="75"/>
  <c r="L1820" i="62"/>
  <c r="L813"/>
  <c r="L3335"/>
  <c r="L3270"/>
  <c r="L3269"/>
  <c r="L3268"/>
  <c r="L1568"/>
  <c r="L1567"/>
  <c r="L559"/>
  <c r="L2766"/>
  <c r="L2765"/>
  <c r="L2764"/>
  <c r="AE74" i="75"/>
  <c r="C64"/>
  <c r="L308" i="62"/>
  <c r="H3774"/>
  <c r="L65" i="74"/>
  <c r="H2137" i="62"/>
  <c r="H247"/>
  <c r="H248"/>
  <c r="G2764"/>
  <c r="G2453"/>
  <c r="G2452"/>
  <c r="G2261"/>
  <c r="F2893"/>
  <c r="F2894"/>
  <c r="F2389"/>
  <c r="H52" i="74"/>
  <c r="I52"/>
  <c r="F4278" i="62"/>
  <c r="F4276"/>
  <c r="F4026"/>
  <c r="F4025"/>
  <c r="F4024"/>
  <c r="F3269"/>
  <c r="F3268"/>
  <c r="F3018"/>
  <c r="F2766"/>
  <c r="F2765"/>
  <c r="F2514"/>
  <c r="F2513"/>
  <c r="F2512"/>
  <c r="F2262"/>
  <c r="F2261"/>
  <c r="F2260"/>
  <c r="H58" i="74"/>
  <c r="I58"/>
  <c r="I28"/>
  <c r="H28"/>
  <c r="H8"/>
  <c r="I8"/>
  <c r="F3901" i="62"/>
  <c r="F3902"/>
  <c r="F3774"/>
  <c r="F3522"/>
  <c r="F3521"/>
  <c r="F3520"/>
  <c r="F2641"/>
  <c r="F2642"/>
  <c r="I46" i="74"/>
  <c r="H46"/>
  <c r="E3649" i="62"/>
  <c r="E3650"/>
  <c r="E4276"/>
  <c r="G77" i="74"/>
  <c r="E561" i="62"/>
  <c r="E560"/>
  <c r="E559"/>
  <c r="E4153"/>
  <c r="E4154"/>
  <c r="E2389"/>
  <c r="E2390"/>
  <c r="E4025"/>
  <c r="E2262"/>
  <c r="F39" i="74"/>
  <c r="G39"/>
  <c r="G43"/>
  <c r="E3016" i="62"/>
  <c r="E2705"/>
  <c r="E2704"/>
  <c r="G42" i="74"/>
  <c r="F42"/>
  <c r="G73"/>
  <c r="E1949" i="62"/>
  <c r="E1948"/>
  <c r="F58" i="74"/>
  <c r="E4090" i="62"/>
  <c r="E4091"/>
  <c r="E3772"/>
  <c r="E2766"/>
  <c r="E1129"/>
  <c r="E1130"/>
  <c r="S47" i="74"/>
  <c r="F24"/>
  <c r="G24"/>
  <c r="D4153" i="62"/>
  <c r="D4154"/>
  <c r="AC57" i="74"/>
  <c r="D51"/>
  <c r="D2450" i="62"/>
  <c r="D2451"/>
  <c r="D2449"/>
  <c r="P40" i="74"/>
  <c r="D3647" i="62"/>
  <c r="D3648"/>
  <c r="D3646"/>
  <c r="AC61" i="74"/>
  <c r="D1004" i="62"/>
  <c r="D1759"/>
  <c r="D1760"/>
  <c r="P13" i="74"/>
  <c r="Q13"/>
  <c r="D246" i="62"/>
  <c r="AC19" i="74"/>
  <c r="D499" i="62"/>
  <c r="D500"/>
  <c r="D750"/>
  <c r="D748"/>
  <c r="D3773"/>
  <c r="D3772"/>
  <c r="D3018"/>
  <c r="D3017"/>
  <c r="D3016"/>
  <c r="D2514"/>
  <c r="E59" i="74"/>
  <c r="Q52"/>
  <c r="E47"/>
  <c r="D2198" i="62"/>
  <c r="D2197"/>
  <c r="D3649"/>
  <c r="D3650"/>
  <c r="D2639"/>
  <c r="D2640"/>
  <c r="D2387"/>
  <c r="D2388"/>
  <c r="D2386"/>
  <c r="D2135"/>
  <c r="D2136"/>
  <c r="D2134"/>
  <c r="D1948"/>
  <c r="D1949"/>
  <c r="D3899"/>
  <c r="D3900"/>
  <c r="D3898"/>
  <c r="D1505"/>
  <c r="D3143"/>
  <c r="D3142"/>
  <c r="D76" i="74"/>
  <c r="E76"/>
  <c r="D751" i="62"/>
  <c r="D4277"/>
  <c r="D4024"/>
  <c r="D3395"/>
  <c r="D3396"/>
  <c r="D3394"/>
  <c r="D2954"/>
  <c r="D2955"/>
  <c r="Q48" i="74"/>
  <c r="D2890" i="62"/>
  <c r="AC11" i="74"/>
  <c r="D1507" i="62"/>
  <c r="D1508"/>
  <c r="D308"/>
  <c r="D309"/>
  <c r="D307"/>
  <c r="D1253"/>
  <c r="D1254"/>
  <c r="D1252"/>
  <c r="D2390"/>
  <c r="D2137"/>
  <c r="D3146"/>
  <c r="D2766"/>
  <c r="P44" i="74"/>
  <c r="D3205" i="62"/>
  <c r="D1001"/>
  <c r="D1002"/>
  <c r="D1758"/>
  <c r="D1756"/>
  <c r="D496"/>
  <c r="D1255"/>
  <c r="C4278"/>
  <c r="C4276"/>
  <c r="C1568"/>
  <c r="C2830"/>
  <c r="C2831"/>
  <c r="C3082"/>
  <c r="C4154"/>
  <c r="C3521"/>
  <c r="C3268"/>
  <c r="B64" i="74"/>
  <c r="C64"/>
  <c r="C1508" i="62"/>
  <c r="C1507"/>
  <c r="C1129"/>
  <c r="C1130"/>
  <c r="C121"/>
  <c r="C1315"/>
  <c r="R2249"/>
  <c r="R2061"/>
  <c r="R2062"/>
  <c r="R2751"/>
  <c r="R1998"/>
  <c r="R1999"/>
  <c r="R1494"/>
  <c r="R1495"/>
  <c r="R927"/>
  <c r="R928"/>
  <c r="R486"/>
  <c r="R487"/>
  <c r="O57" i="73"/>
  <c r="R611" i="62"/>
  <c r="R610"/>
  <c r="R359"/>
  <c r="R357"/>
  <c r="R1747"/>
  <c r="R1870"/>
  <c r="R1054"/>
  <c r="R1053"/>
  <c r="Q4330"/>
  <c r="Q2628"/>
  <c r="Q2629"/>
  <c r="Q2753"/>
  <c r="Q1936"/>
  <c r="Q1935"/>
  <c r="Q1432"/>
  <c r="Q1431"/>
  <c r="Q3573"/>
  <c r="Q3574"/>
  <c r="Q2565"/>
  <c r="Q2566"/>
  <c r="Q4140"/>
  <c r="Q4141"/>
  <c r="Q2376"/>
  <c r="Q2377"/>
  <c r="Q2124"/>
  <c r="Q2125"/>
  <c r="Q4204"/>
  <c r="Q4203"/>
  <c r="Q3952"/>
  <c r="Q3951"/>
  <c r="Q3256"/>
  <c r="Q3255"/>
  <c r="Q2188"/>
  <c r="Q2187"/>
  <c r="Q676"/>
  <c r="Q675"/>
  <c r="Q172"/>
  <c r="Q171"/>
  <c r="Q2817"/>
  <c r="Q2818"/>
  <c r="Q4392"/>
  <c r="Q4393"/>
  <c r="Q4265"/>
  <c r="Q4264"/>
  <c r="Q4263"/>
  <c r="Q3761"/>
  <c r="Q3760"/>
  <c r="Q3509"/>
  <c r="Q3508"/>
  <c r="Q2944"/>
  <c r="Q2943"/>
  <c r="Q2501"/>
  <c r="Q2500"/>
  <c r="Q2499"/>
  <c r="Q2249"/>
  <c r="Q2248"/>
  <c r="Q2247"/>
  <c r="Q1998"/>
  <c r="Q1999"/>
  <c r="Q1684"/>
  <c r="Q1683"/>
  <c r="Q1180"/>
  <c r="Q1179"/>
  <c r="Z70" i="73"/>
  <c r="AA70"/>
  <c r="Q2880" i="62"/>
  <c r="Q2881"/>
  <c r="Q2692"/>
  <c r="Q2691"/>
  <c r="Q1997"/>
  <c r="Q1995"/>
  <c r="Q928"/>
  <c r="Q927"/>
  <c r="Z76" i="73"/>
  <c r="AA76"/>
  <c r="P3004" i="62"/>
  <c r="P1116"/>
  <c r="P612"/>
  <c r="P2313"/>
  <c r="P2314"/>
  <c r="P3952"/>
  <c r="P3951"/>
  <c r="P3448"/>
  <c r="P3447"/>
  <c r="P2188"/>
  <c r="P2187"/>
  <c r="P2061"/>
  <c r="P2062"/>
  <c r="P864"/>
  <c r="P360"/>
  <c r="P4204"/>
  <c r="P4203"/>
  <c r="P3700"/>
  <c r="P3699"/>
  <c r="P3255"/>
  <c r="P2944"/>
  <c r="P2943"/>
  <c r="K45" i="73"/>
  <c r="P1873" i="62"/>
  <c r="P1872"/>
  <c r="AL42" i="73"/>
  <c r="AM42"/>
  <c r="P1053" i="62"/>
  <c r="O2313"/>
  <c r="O2314"/>
  <c r="O2566"/>
  <c r="O1305"/>
  <c r="O4204"/>
  <c r="O4203"/>
  <c r="O3700"/>
  <c r="O3699"/>
  <c r="O2944"/>
  <c r="O2943"/>
  <c r="H72" i="73"/>
  <c r="I72"/>
  <c r="O1494" i="62"/>
  <c r="O1495"/>
  <c r="O3004"/>
  <c r="O2692"/>
  <c r="O2691"/>
  <c r="O2188"/>
  <c r="O2187"/>
  <c r="O171"/>
  <c r="O3952"/>
  <c r="O3951"/>
  <c r="O3448"/>
  <c r="O3447"/>
  <c r="O2440"/>
  <c r="O2439"/>
  <c r="O1746"/>
  <c r="O1747"/>
  <c r="N4013"/>
  <c r="N4012"/>
  <c r="N3257"/>
  <c r="N3256"/>
  <c r="N4014"/>
  <c r="N4015"/>
  <c r="N3003"/>
  <c r="N1684"/>
  <c r="N1683"/>
  <c r="N3762"/>
  <c r="N3763"/>
  <c r="M4204"/>
  <c r="M4203"/>
  <c r="M3700"/>
  <c r="M3699"/>
  <c r="M3006"/>
  <c r="M3007"/>
  <c r="M2754"/>
  <c r="M2755"/>
  <c r="S14" i="73"/>
  <c r="R14"/>
  <c r="M2502" i="62"/>
  <c r="M2503"/>
  <c r="E52" i="73"/>
  <c r="M3508" i="62"/>
  <c r="M2313"/>
  <c r="M2314"/>
  <c r="M2880"/>
  <c r="M2881"/>
  <c r="M3256"/>
  <c r="M1495"/>
  <c r="M1494"/>
  <c r="M990"/>
  <c r="M486"/>
  <c r="L1684"/>
  <c r="L1683"/>
  <c r="L2502"/>
  <c r="L2503"/>
  <c r="L2250"/>
  <c r="L2251"/>
  <c r="L2313"/>
  <c r="L3445"/>
  <c r="L3637"/>
  <c r="L2817"/>
  <c r="L2818"/>
  <c r="L4329"/>
  <c r="Y73" i="72"/>
  <c r="H420" i="62"/>
  <c r="H802"/>
  <c r="G3952"/>
  <c r="G3951"/>
  <c r="G2188"/>
  <c r="G2187"/>
  <c r="G3069"/>
  <c r="G3070"/>
  <c r="G2440"/>
  <c r="G2439"/>
  <c r="G3005"/>
  <c r="G3004"/>
  <c r="G3007"/>
  <c r="G1368"/>
  <c r="G1369"/>
  <c r="G864"/>
  <c r="F3069"/>
  <c r="F3070"/>
  <c r="F3700"/>
  <c r="F3699"/>
  <c r="F3196"/>
  <c r="F3195"/>
  <c r="F1935"/>
  <c r="F1936"/>
  <c r="F990"/>
  <c r="F2565"/>
  <c r="F3952"/>
  <c r="F3951"/>
  <c r="F4204"/>
  <c r="F4203"/>
  <c r="F2692"/>
  <c r="F2691"/>
  <c r="H76" i="72"/>
  <c r="F1999" i="62"/>
  <c r="F1998"/>
  <c r="F738"/>
  <c r="F675"/>
  <c r="F1495"/>
  <c r="F1494"/>
  <c r="F3508"/>
  <c r="F2188"/>
  <c r="F2187"/>
  <c r="F360"/>
  <c r="F1242"/>
  <c r="H54" i="72"/>
  <c r="F2062" i="62"/>
  <c r="E3255"/>
  <c r="E2944"/>
  <c r="E2943"/>
  <c r="E2880"/>
  <c r="E2881"/>
  <c r="E4204"/>
  <c r="E4203"/>
  <c r="E3700"/>
  <c r="E3699"/>
  <c r="E3005"/>
  <c r="E675"/>
  <c r="E2124"/>
  <c r="E2125"/>
  <c r="E2440"/>
  <c r="E2439"/>
  <c r="E2188"/>
  <c r="E2187"/>
  <c r="F41" i="72"/>
  <c r="G41"/>
  <c r="E1557" i="62"/>
  <c r="E1558"/>
  <c r="E2313"/>
  <c r="E2314"/>
  <c r="E3070"/>
  <c r="E3196"/>
  <c r="E3195"/>
  <c r="E1746"/>
  <c r="E1747"/>
  <c r="E234"/>
  <c r="E171"/>
  <c r="D4328"/>
  <c r="D29" i="72"/>
  <c r="D36"/>
  <c r="E36"/>
  <c r="D738" i="62"/>
  <c r="D3825"/>
  <c r="D3826"/>
  <c r="D2376"/>
  <c r="D2377"/>
  <c r="D1494"/>
  <c r="D3068"/>
  <c r="D1746"/>
  <c r="D3636"/>
  <c r="D3637"/>
  <c r="D3571"/>
  <c r="E69" i="72"/>
  <c r="D4202" i="62"/>
  <c r="D4201"/>
  <c r="D4200"/>
  <c r="D3634"/>
  <c r="D3318"/>
  <c r="C2565"/>
  <c r="C2566"/>
  <c r="C3952"/>
  <c r="C3951"/>
  <c r="C3448"/>
  <c r="C3447"/>
  <c r="B48" i="72"/>
  <c r="C48"/>
  <c r="C3196" i="62"/>
  <c r="C3195"/>
  <c r="C3003"/>
  <c r="C4204"/>
  <c r="C4203"/>
  <c r="C3257"/>
  <c r="B37" i="72"/>
  <c r="C2313" i="62"/>
  <c r="C2314"/>
  <c r="C2440"/>
  <c r="C2439"/>
  <c r="R2992"/>
  <c r="R2990"/>
  <c r="R2236"/>
  <c r="R3687"/>
  <c r="R3686"/>
  <c r="R2738"/>
  <c r="R2487"/>
  <c r="R1356"/>
  <c r="R1355"/>
  <c r="R3496"/>
  <c r="R3494"/>
  <c r="R2111"/>
  <c r="R2112"/>
  <c r="R3244"/>
  <c r="R2931"/>
  <c r="R2930"/>
  <c r="R2046"/>
  <c r="R2045"/>
  <c r="O44" i="71"/>
  <c r="N44"/>
  <c r="N36"/>
  <c r="O36"/>
  <c r="Q4252" i="62"/>
  <c r="Q4251"/>
  <c r="Q4250"/>
  <c r="Q3999"/>
  <c r="Q3495"/>
  <c r="Q2991"/>
  <c r="Q2427"/>
  <c r="Q2615"/>
  <c r="Q2616"/>
  <c r="Q914"/>
  <c r="Q2489"/>
  <c r="Q2490"/>
  <c r="AN76" i="71"/>
  <c r="AO76"/>
  <c r="Q3119" i="62"/>
  <c r="Q3120"/>
  <c r="Q2048"/>
  <c r="Q2049"/>
  <c r="Q4191"/>
  <c r="Q4190"/>
  <c r="Q3939"/>
  <c r="Q3938"/>
  <c r="Q3687"/>
  <c r="Q3686"/>
  <c r="Q3435"/>
  <c r="Q3434"/>
  <c r="P2552"/>
  <c r="P2553"/>
  <c r="P4191"/>
  <c r="P4190"/>
  <c r="P3687"/>
  <c r="P3686"/>
  <c r="P2679"/>
  <c r="P2678"/>
  <c r="P2427"/>
  <c r="P2426"/>
  <c r="P1481"/>
  <c r="P1482"/>
  <c r="P347"/>
  <c r="P2175"/>
  <c r="P2174"/>
  <c r="P599"/>
  <c r="P2111"/>
  <c r="P2112"/>
  <c r="P3939"/>
  <c r="P3938"/>
  <c r="P3496"/>
  <c r="P3495"/>
  <c r="P3494"/>
  <c r="P1985"/>
  <c r="P1986"/>
  <c r="P1733"/>
  <c r="P1734"/>
  <c r="AM39" i="71"/>
  <c r="P1040" i="62"/>
  <c r="P788"/>
  <c r="P2931"/>
  <c r="P2930"/>
  <c r="P1418"/>
  <c r="P1419"/>
  <c r="P1229"/>
  <c r="P725"/>
  <c r="P536"/>
  <c r="P285"/>
  <c r="P284"/>
  <c r="P95"/>
  <c r="O3561"/>
  <c r="O3687"/>
  <c r="O3686"/>
  <c r="O2175"/>
  <c r="O2174"/>
  <c r="O662"/>
  <c r="I44" i="71"/>
  <c r="H44"/>
  <c r="O4191" i="62"/>
  <c r="O3435"/>
  <c r="O3434"/>
  <c r="O2237"/>
  <c r="O2238"/>
  <c r="O1733"/>
  <c r="O1734"/>
  <c r="O2049"/>
  <c r="O2300"/>
  <c r="O2301"/>
  <c r="O3308"/>
  <c r="O2867"/>
  <c r="O2868"/>
  <c r="O3183"/>
  <c r="O3182"/>
  <c r="O1166"/>
  <c r="O221"/>
  <c r="O95"/>
  <c r="O2552"/>
  <c r="O2553"/>
  <c r="O3939"/>
  <c r="O3938"/>
  <c r="O3244"/>
  <c r="O3243"/>
  <c r="O3242"/>
  <c r="O2931"/>
  <c r="O2930"/>
  <c r="O2679"/>
  <c r="O2678"/>
  <c r="O3119"/>
  <c r="O3120"/>
  <c r="O1922"/>
  <c r="O1923"/>
  <c r="O473"/>
  <c r="O347"/>
  <c r="N3687"/>
  <c r="N3686"/>
  <c r="N3243"/>
  <c r="N2992"/>
  <c r="N2175"/>
  <c r="N2174"/>
  <c r="N977"/>
  <c r="N4379"/>
  <c r="N4380"/>
  <c r="N3999"/>
  <c r="N3748"/>
  <c r="N3747"/>
  <c r="N3746"/>
  <c r="N1418"/>
  <c r="N1419"/>
  <c r="N3245"/>
  <c r="N3246"/>
  <c r="N851"/>
  <c r="N4127"/>
  <c r="N4128"/>
  <c r="N3497"/>
  <c r="N3498"/>
  <c r="N2237"/>
  <c r="N2238"/>
  <c r="N221"/>
  <c r="N95"/>
  <c r="N1355"/>
  <c r="N1356"/>
  <c r="N3183"/>
  <c r="N3182"/>
  <c r="N2931"/>
  <c r="N2930"/>
  <c r="N2489"/>
  <c r="N2490"/>
  <c r="N1229"/>
  <c r="N347"/>
  <c r="N1670"/>
  <c r="N662"/>
  <c r="M410"/>
  <c r="M158"/>
  <c r="M2490"/>
  <c r="M1482"/>
  <c r="M1481"/>
  <c r="M283"/>
  <c r="M282"/>
  <c r="M281"/>
  <c r="M788"/>
  <c r="M2363"/>
  <c r="M2364"/>
  <c r="M3435"/>
  <c r="M3434"/>
  <c r="E42" i="71"/>
  <c r="D42"/>
  <c r="M1733" i="62"/>
  <c r="M1229"/>
  <c r="M3119"/>
  <c r="M3748"/>
  <c r="M3747"/>
  <c r="M3746"/>
  <c r="M3244"/>
  <c r="M3243"/>
  <c r="M3242"/>
  <c r="M2992"/>
  <c r="M2991"/>
  <c r="M2679"/>
  <c r="M2678"/>
  <c r="D68" i="71"/>
  <c r="M473" i="62"/>
  <c r="E50" i="71"/>
  <c r="D50"/>
  <c r="M4252" i="62"/>
  <c r="M4251"/>
  <c r="M4250"/>
  <c r="M3999"/>
  <c r="M977"/>
  <c r="M221"/>
  <c r="M1796"/>
  <c r="M1797"/>
  <c r="M3056"/>
  <c r="L2992"/>
  <c r="L2991"/>
  <c r="B55" i="71"/>
  <c r="L2990" i="62"/>
  <c r="L1670"/>
  <c r="L1166"/>
  <c r="L662"/>
  <c r="L3938"/>
  <c r="L3434"/>
  <c r="L3623"/>
  <c r="L347"/>
  <c r="L3182"/>
  <c r="L2678"/>
  <c r="L2426"/>
  <c r="L1922"/>
  <c r="L1418"/>
  <c r="L914"/>
  <c r="L410"/>
  <c r="L2867"/>
  <c r="L2363"/>
  <c r="L4190"/>
  <c r="L2930"/>
  <c r="L158"/>
  <c r="L851"/>
  <c r="H2804"/>
  <c r="H2805"/>
  <c r="H3939"/>
  <c r="H3938"/>
  <c r="H3496"/>
  <c r="H3183"/>
  <c r="H3182"/>
  <c r="H2487"/>
  <c r="H2486"/>
  <c r="H2175"/>
  <c r="H2174"/>
  <c r="AJ48" i="70"/>
  <c r="H1607" i="62"/>
  <c r="H1608"/>
  <c r="H663"/>
  <c r="H662"/>
  <c r="H159"/>
  <c r="H158"/>
  <c r="H851"/>
  <c r="H852"/>
  <c r="H3244"/>
  <c r="H3243"/>
  <c r="H3242"/>
  <c r="H2236"/>
  <c r="H1985"/>
  <c r="H1986"/>
  <c r="H1355"/>
  <c r="H1356"/>
  <c r="H1671"/>
  <c r="H1670"/>
  <c r="H2363"/>
  <c r="H2364"/>
  <c r="H4191"/>
  <c r="H3687"/>
  <c r="H3686"/>
  <c r="H2991"/>
  <c r="H2990"/>
  <c r="H2679"/>
  <c r="H2678"/>
  <c r="H1103"/>
  <c r="H1104"/>
  <c r="H1923"/>
  <c r="H1922"/>
  <c r="H915"/>
  <c r="H914"/>
  <c r="H411"/>
  <c r="H410"/>
  <c r="H3435"/>
  <c r="H3434"/>
  <c r="H2740"/>
  <c r="H2739"/>
  <c r="H2738"/>
  <c r="H1984"/>
  <c r="H1983"/>
  <c r="H1982"/>
  <c r="H1859"/>
  <c r="W71" i="70"/>
  <c r="G3370" i="62"/>
  <c r="AH76" i="70"/>
  <c r="G3432" i="62"/>
  <c r="V55" i="70"/>
  <c r="V75"/>
  <c r="G977" i="62"/>
  <c r="G3309"/>
  <c r="G3812"/>
  <c r="G4188"/>
  <c r="G3116"/>
  <c r="G3181"/>
  <c r="G3180"/>
  <c r="G3179"/>
  <c r="G221"/>
  <c r="G788"/>
  <c r="G2301"/>
  <c r="W63" i="70"/>
  <c r="G851" i="62"/>
  <c r="J73" i="70"/>
  <c r="K73"/>
  <c r="G284" i="62"/>
  <c r="G3371"/>
  <c r="G3372"/>
  <c r="G2867"/>
  <c r="G2868"/>
  <c r="G3685"/>
  <c r="G3684"/>
  <c r="G3306"/>
  <c r="G3305"/>
  <c r="AI68" i="70"/>
  <c r="G4314" i="62"/>
  <c r="G3810"/>
  <c r="G3809"/>
  <c r="G2552"/>
  <c r="F3056"/>
  <c r="F3057"/>
  <c r="F3939"/>
  <c r="F3938"/>
  <c r="F3496"/>
  <c r="F3495"/>
  <c r="F3242"/>
  <c r="F2992"/>
  <c r="F2991"/>
  <c r="H53" i="70"/>
  <c r="F2300" i="62"/>
  <c r="F2301"/>
  <c r="F473"/>
  <c r="F347"/>
  <c r="F4379"/>
  <c r="F4061"/>
  <c r="F4000"/>
  <c r="U55" i="70"/>
  <c r="T55"/>
  <c r="F3624" i="62"/>
  <c r="U70" i="70"/>
  <c r="F2237" i="62"/>
  <c r="F2238"/>
  <c r="I73" i="70"/>
  <c r="F3435" i="62"/>
  <c r="F3434"/>
  <c r="F1482"/>
  <c r="F1481"/>
  <c r="U26" i="70"/>
  <c r="T26"/>
  <c r="E2931" i="62"/>
  <c r="E2930"/>
  <c r="AD63" i="70"/>
  <c r="AE63"/>
  <c r="AD42"/>
  <c r="E347" i="62"/>
  <c r="E1922"/>
  <c r="E1923"/>
  <c r="E3496"/>
  <c r="E3495"/>
  <c r="E3494"/>
  <c r="AD60" i="70"/>
  <c r="E2990" i="62"/>
  <c r="E221"/>
  <c r="S10" i="70"/>
  <c r="E3244" i="62"/>
  <c r="E3245"/>
  <c r="E3246"/>
  <c r="AE53" i="70"/>
  <c r="AD53"/>
  <c r="E914" i="62"/>
  <c r="E2111"/>
  <c r="E2112"/>
  <c r="E4252"/>
  <c r="E4251"/>
  <c r="E3999"/>
  <c r="E3998"/>
  <c r="E3749"/>
  <c r="E3750"/>
  <c r="AE18" i="70"/>
  <c r="AE10"/>
  <c r="E1670" i="62"/>
  <c r="D61" i="70"/>
  <c r="D3939" i="62"/>
  <c r="D3938"/>
  <c r="D3435"/>
  <c r="D3434"/>
  <c r="D2427"/>
  <c r="D2426"/>
  <c r="D50" i="70"/>
  <c r="D40"/>
  <c r="E40"/>
  <c r="D3183" i="62"/>
  <c r="D3182"/>
  <c r="D1292"/>
  <c r="D44" i="70"/>
  <c r="E44"/>
  <c r="D4191" i="62"/>
  <c r="D4190"/>
  <c r="D3687"/>
  <c r="D3686"/>
  <c r="D3244"/>
  <c r="D3243"/>
  <c r="D2931"/>
  <c r="D2930"/>
  <c r="E54" i="70"/>
  <c r="D54"/>
  <c r="D1922" i="62"/>
  <c r="D1923"/>
  <c r="D1166"/>
  <c r="AC37" i="70"/>
  <c r="D3433" i="62"/>
  <c r="D3432"/>
  <c r="D3431"/>
  <c r="D3242"/>
  <c r="D3999"/>
  <c r="D4000"/>
  <c r="D3998"/>
  <c r="D4252"/>
  <c r="D4250"/>
  <c r="E48" i="70"/>
  <c r="D48"/>
  <c r="E64"/>
  <c r="D38"/>
  <c r="E38"/>
  <c r="E41"/>
  <c r="D41"/>
  <c r="D59"/>
  <c r="E59"/>
  <c r="AB12"/>
  <c r="AC12"/>
  <c r="D3683" i="62"/>
  <c r="D4189"/>
  <c r="D4188"/>
  <c r="D4187"/>
  <c r="C1166"/>
  <c r="C2804"/>
  <c r="C2678"/>
  <c r="L3796"/>
  <c r="D67" i="69"/>
  <c r="L3798" i="62"/>
  <c r="L3797"/>
  <c r="L4124"/>
  <c r="L3935"/>
  <c r="L3937"/>
  <c r="L3936"/>
  <c r="B62" i="71"/>
  <c r="L1607" i="62"/>
  <c r="L95"/>
  <c r="L3875"/>
  <c r="C66" i="71"/>
  <c r="L3873" i="62"/>
  <c r="C47" i="71"/>
  <c r="B66"/>
  <c r="B47"/>
  <c r="B59"/>
  <c r="C55"/>
  <c r="L3305" i="62"/>
  <c r="L3055"/>
  <c r="L4125"/>
  <c r="L4126"/>
  <c r="L3620"/>
  <c r="L2931"/>
  <c r="C43" i="71"/>
  <c r="L3368" i="62"/>
  <c r="L3370"/>
  <c r="L1671"/>
  <c r="L3874"/>
  <c r="L4377"/>
  <c r="L281"/>
  <c r="L3117"/>
  <c r="L3939"/>
  <c r="L1923"/>
  <c r="L3435"/>
  <c r="L3183"/>
  <c r="L1419"/>
  <c r="L4191"/>
  <c r="D73" i="69"/>
  <c r="L3734" i="62"/>
  <c r="L3357"/>
  <c r="L3355"/>
  <c r="F60" i="69"/>
  <c r="F72"/>
  <c r="L4111" i="62"/>
  <c r="L2977"/>
  <c r="L2979"/>
  <c r="F54" i="69"/>
  <c r="D54"/>
  <c r="D70"/>
  <c r="E70"/>
  <c r="F70"/>
  <c r="F27"/>
  <c r="D27"/>
  <c r="L1278" i="62"/>
  <c r="L1276"/>
  <c r="F71" i="69"/>
  <c r="L4048" i="62"/>
  <c r="D68" i="68"/>
  <c r="D58"/>
  <c r="Q2011" i="62"/>
  <c r="Q2012"/>
  <c r="P2074"/>
  <c r="P2075"/>
  <c r="P2830"/>
  <c r="P3083"/>
  <c r="O3082"/>
  <c r="O3083"/>
  <c r="N2641"/>
  <c r="N2767"/>
  <c r="N2768"/>
  <c r="L436"/>
  <c r="L437"/>
  <c r="L1948"/>
  <c r="L1949"/>
  <c r="L184"/>
  <c r="L185"/>
  <c r="L1192"/>
  <c r="L1193"/>
  <c r="Q40" i="74"/>
  <c r="D2641" i="62"/>
  <c r="AB19" i="74"/>
  <c r="E51"/>
  <c r="D2389" i="62"/>
  <c r="D2894"/>
  <c r="P64" i="74"/>
  <c r="Q64"/>
  <c r="AB57"/>
  <c r="R2817" i="62"/>
  <c r="R2818"/>
  <c r="O675"/>
  <c r="N2880"/>
  <c r="N2881"/>
  <c r="M2628"/>
  <c r="L3069"/>
  <c r="L3070"/>
  <c r="H801"/>
  <c r="F3132"/>
  <c r="F2061"/>
  <c r="F927"/>
  <c r="E1998"/>
  <c r="E1999"/>
  <c r="E3069"/>
  <c r="D3573"/>
  <c r="D3574"/>
  <c r="D2565"/>
  <c r="D2566"/>
  <c r="D4078"/>
  <c r="D3321"/>
  <c r="D3322"/>
  <c r="C2061"/>
  <c r="C2062"/>
  <c r="R3308"/>
  <c r="R3309"/>
  <c r="R2048"/>
  <c r="R2049"/>
  <c r="P3056"/>
  <c r="P3057"/>
  <c r="P2804"/>
  <c r="O2048"/>
  <c r="N3119"/>
  <c r="N3120"/>
  <c r="M1355"/>
  <c r="M1356"/>
  <c r="M3057"/>
  <c r="M3120"/>
  <c r="M4317"/>
  <c r="H3056"/>
  <c r="H3057"/>
  <c r="G2300"/>
  <c r="G2048"/>
  <c r="G3308"/>
  <c r="G4316"/>
  <c r="G4317"/>
  <c r="F3749"/>
  <c r="F3750"/>
  <c r="F2741"/>
  <c r="E1166"/>
  <c r="E410"/>
  <c r="F67" i="69"/>
  <c r="C34" i="71"/>
  <c r="C72"/>
  <c r="L1797" i="62"/>
  <c r="B50" i="71"/>
  <c r="L2679" i="62"/>
  <c r="L3813"/>
  <c r="B68" i="71"/>
  <c r="C42"/>
  <c r="L1356" i="62"/>
  <c r="B65" i="71"/>
  <c r="L3624" i="62"/>
  <c r="L2427"/>
  <c r="B53" i="71"/>
  <c r="L2868" i="62"/>
  <c r="B64" i="71"/>
  <c r="C65"/>
  <c r="C56"/>
  <c r="C32"/>
  <c r="B76"/>
  <c r="C44"/>
  <c r="L2364" i="62"/>
  <c r="B45" i="71"/>
  <c r="B60"/>
  <c r="L3120" i="62"/>
  <c r="B73" i="71"/>
  <c r="L3876" i="62"/>
  <c r="C57" i="71"/>
  <c r="L285" i="62"/>
  <c r="C46" i="71"/>
  <c r="B72"/>
  <c r="B54"/>
  <c r="B42"/>
  <c r="C73"/>
  <c r="C45"/>
  <c r="B56"/>
  <c r="C60"/>
  <c r="B32"/>
  <c r="C53"/>
  <c r="C64"/>
  <c r="L1608" i="62"/>
  <c r="C68" i="71"/>
  <c r="B44"/>
  <c r="E54" i="69"/>
  <c r="L4112" i="62"/>
  <c r="D2414"/>
  <c r="D1343"/>
  <c r="D2224"/>
  <c r="D3799"/>
  <c r="D42" i="68"/>
  <c r="C2220" i="62"/>
  <c r="C42" i="68"/>
  <c r="C2031" i="62"/>
  <c r="C39" i="68"/>
  <c r="C2850" i="62"/>
  <c r="C2851"/>
  <c r="C52" i="68"/>
  <c r="C1842" i="62"/>
  <c r="C36" i="68"/>
  <c r="C41"/>
  <c r="C1338" i="62"/>
  <c r="C1401"/>
  <c r="C2535"/>
  <c r="C51" i="68"/>
  <c r="C1023" i="62"/>
  <c r="C19" i="68"/>
  <c r="C519" i="62"/>
  <c r="C1086"/>
  <c r="H22" i="76"/>
  <c r="D13" i="68"/>
  <c r="C1153" i="62"/>
  <c r="C2728"/>
  <c r="C145"/>
  <c r="C587"/>
  <c r="C902"/>
  <c r="C3988"/>
  <c r="AC50" i="68"/>
  <c r="H2724" i="62"/>
  <c r="AB50" i="68"/>
  <c r="AC34"/>
  <c r="H1716" i="62"/>
  <c r="AB34" i="68"/>
  <c r="H2347" i="62"/>
  <c r="AB44" i="68"/>
  <c r="H2346" i="62"/>
  <c r="AC35" i="68"/>
  <c r="H1779" i="62"/>
  <c r="AB35" i="68"/>
  <c r="AB39"/>
  <c r="AB49"/>
  <c r="H2661" i="62"/>
  <c r="H2220"/>
  <c r="AB42" i="68"/>
  <c r="H2221" i="62"/>
  <c r="H2283"/>
  <c r="AB43" i="68"/>
  <c r="AC43"/>
  <c r="AB38"/>
  <c r="H1968" i="62"/>
  <c r="AB36" i="68"/>
  <c r="H1843" i="62"/>
  <c r="H1842"/>
  <c r="H78"/>
  <c r="AB8" i="68"/>
  <c r="AC8"/>
  <c r="AB10"/>
  <c r="H1531" i="62"/>
  <c r="H2036"/>
  <c r="H3800"/>
  <c r="H1280"/>
  <c r="H1657"/>
  <c r="H397"/>
  <c r="H2792"/>
  <c r="W38" i="68"/>
  <c r="G2598" i="62"/>
  <c r="G2850"/>
  <c r="W46" i="68"/>
  <c r="G1846" i="62"/>
  <c r="G82"/>
  <c r="W16" i="68"/>
  <c r="G834" i="62"/>
  <c r="F1464"/>
  <c r="S30" i="68"/>
  <c r="R30"/>
  <c r="R49"/>
  <c r="F2094" i="62"/>
  <c r="R40" i="68"/>
  <c r="R35"/>
  <c r="F1780" i="62"/>
  <c r="F1779"/>
  <c r="F1527"/>
  <c r="R31" i="68"/>
  <c r="F1973" i="62"/>
  <c r="F2602"/>
  <c r="F2792"/>
  <c r="F4241"/>
  <c r="F2981"/>
  <c r="F1469"/>
  <c r="F4303"/>
  <c r="F586"/>
  <c r="F772"/>
  <c r="E1716"/>
  <c r="M51" i="68"/>
  <c r="M36"/>
  <c r="E2854" i="62"/>
  <c r="M25" i="68"/>
  <c r="M12"/>
  <c r="E709" i="62"/>
  <c r="E708"/>
  <c r="M18" i="68"/>
  <c r="O10"/>
  <c r="M10"/>
  <c r="E204" i="62"/>
  <c r="P67" i="68"/>
  <c r="E3796" i="62"/>
  <c r="N67" i="68"/>
  <c r="E3863" i="62"/>
  <c r="E3862"/>
  <c r="E145"/>
  <c r="E650"/>
  <c r="E2855"/>
  <c r="E2918"/>
  <c r="E2917"/>
  <c r="E3296"/>
  <c r="E3295"/>
  <c r="E523"/>
  <c r="E4176"/>
  <c r="N73" i="68"/>
  <c r="E4175" i="62"/>
  <c r="E4174"/>
  <c r="E2225"/>
  <c r="E2224"/>
  <c r="E964"/>
  <c r="E2540"/>
  <c r="E4115"/>
  <c r="E4114"/>
  <c r="E1215"/>
  <c r="E1214"/>
  <c r="E271"/>
  <c r="E1973"/>
  <c r="E2603"/>
  <c r="H1279"/>
  <c r="H2662"/>
  <c r="H1784"/>
  <c r="H4051"/>
  <c r="H650"/>
  <c r="H3799"/>
  <c r="X46" i="68"/>
  <c r="G582" i="62"/>
  <c r="F2603"/>
  <c r="F3988"/>
  <c r="O26" i="68"/>
  <c r="E83" i="62"/>
  <c r="P73" i="68"/>
  <c r="E776" i="62"/>
  <c r="Q3986"/>
  <c r="AE70" i="69"/>
  <c r="AD55"/>
  <c r="Q3041" i="62"/>
  <c r="Q3040"/>
  <c r="AC67" i="69"/>
  <c r="AD67"/>
  <c r="Q3359" i="62"/>
  <c r="Q3358"/>
  <c r="Q4113"/>
  <c r="Q4111"/>
  <c r="AD70" i="69"/>
  <c r="Q3985" i="62"/>
  <c r="Q208"/>
  <c r="Q3228"/>
  <c r="AB58" i="69"/>
  <c r="AC70"/>
  <c r="AC72"/>
  <c r="Q2855" i="62"/>
  <c r="Q713"/>
  <c r="Q712"/>
  <c r="Q1973"/>
  <c r="Q1972"/>
  <c r="Q3166"/>
  <c r="AC57" i="69"/>
  <c r="Q3167" i="62"/>
  <c r="Q209"/>
  <c r="AB55" i="69"/>
  <c r="AC49"/>
  <c r="Q3165" i="62"/>
  <c r="Q4177"/>
  <c r="AB47" i="69"/>
  <c r="Q1278" i="62"/>
  <c r="AC65" i="69"/>
  <c r="AB49"/>
  <c r="AK38"/>
  <c r="C2015" i="62"/>
  <c r="C2582"/>
  <c r="AK47" i="69"/>
  <c r="C2897" i="62"/>
  <c r="C2771"/>
  <c r="C881"/>
  <c r="AK20" i="69"/>
  <c r="C1070" i="62"/>
  <c r="AK21" i="69"/>
  <c r="C944" i="62"/>
  <c r="C125"/>
  <c r="AK12" i="69"/>
  <c r="C377" i="62"/>
  <c r="X46" i="69"/>
  <c r="P2472" i="62"/>
  <c r="W46" i="69"/>
  <c r="P1464" i="62"/>
  <c r="W30" i="69"/>
  <c r="P1968" i="62"/>
  <c r="W38" i="69"/>
  <c r="P1969" i="62"/>
  <c r="W50" i="69"/>
  <c r="X50"/>
  <c r="P2724" i="62"/>
  <c r="W34" i="69"/>
  <c r="P1716" i="62"/>
  <c r="P2347"/>
  <c r="W44" i="69"/>
  <c r="P2346" i="62"/>
  <c r="P1783"/>
  <c r="P1910"/>
  <c r="P649"/>
  <c r="O1338"/>
  <c r="O2414"/>
  <c r="O19"/>
  <c r="R22" i="69"/>
  <c r="O960" i="62"/>
  <c r="O205"/>
  <c r="O204"/>
  <c r="R10" i="69"/>
  <c r="R15"/>
  <c r="O522" i="62"/>
  <c r="O519"/>
  <c r="O1150"/>
  <c r="O1149"/>
  <c r="R25" i="69"/>
  <c r="R14"/>
  <c r="R20"/>
  <c r="O834" i="62"/>
  <c r="O2161"/>
  <c r="M29" i="69"/>
  <c r="N1401" i="62"/>
  <c r="N44" i="69"/>
  <c r="M45"/>
  <c r="M19"/>
  <c r="N78" i="62"/>
  <c r="M8" i="69"/>
  <c r="N79" i="62"/>
  <c r="N708"/>
  <c r="M18" i="69"/>
  <c r="N961" i="62"/>
  <c r="N456"/>
  <c r="N2477"/>
  <c r="N3422"/>
  <c r="N838"/>
  <c r="N1406"/>
  <c r="N4178"/>
  <c r="N2351"/>
  <c r="N2414"/>
  <c r="N2603"/>
  <c r="H32" i="69"/>
  <c r="M2787" i="62"/>
  <c r="H51" i="69"/>
  <c r="M2724" i="62"/>
  <c r="H50" i="69"/>
  <c r="M1716" i="62"/>
  <c r="H34" i="69"/>
  <c r="M2661" i="62"/>
  <c r="H22" i="69"/>
  <c r="M960" i="62"/>
  <c r="M330"/>
  <c r="H12" i="69"/>
  <c r="M771" i="62"/>
  <c r="M772"/>
  <c r="H19" i="69"/>
  <c r="M78" i="62"/>
  <c r="H8" i="69"/>
  <c r="M2414" i="62"/>
  <c r="M2665"/>
  <c r="M19"/>
  <c r="M2855"/>
  <c r="M3358"/>
  <c r="L1402"/>
  <c r="C30" i="69"/>
  <c r="L1464" i="62"/>
  <c r="L1465"/>
  <c r="L2661"/>
  <c r="L2662"/>
  <c r="C49" i="69"/>
  <c r="C41"/>
  <c r="L2157" i="62"/>
  <c r="C39" i="69"/>
  <c r="L2031" i="62"/>
  <c r="L2032"/>
  <c r="C31" i="69"/>
  <c r="L1527" i="62"/>
  <c r="L1528"/>
  <c r="D46" i="69"/>
  <c r="C46"/>
  <c r="L2472" i="62"/>
  <c r="L2220"/>
  <c r="C42" i="69"/>
  <c r="L1780" i="62"/>
  <c r="C35" i="69"/>
  <c r="L1779" i="62"/>
  <c r="L1843"/>
  <c r="C36" i="69"/>
  <c r="L1842" i="62"/>
  <c r="L2409"/>
  <c r="L1590"/>
  <c r="L2347"/>
  <c r="C44" i="69"/>
  <c r="L2346" i="62"/>
  <c r="C37" i="69"/>
  <c r="C51"/>
  <c r="L2787" i="62"/>
  <c r="C48" i="69"/>
  <c r="L2598" i="62"/>
  <c r="C22" i="69"/>
  <c r="L960" i="62"/>
  <c r="C8" i="69"/>
  <c r="L78" i="62"/>
  <c r="L772"/>
  <c r="C19" i="69"/>
  <c r="L771" i="62"/>
  <c r="C7" i="69"/>
  <c r="L16" i="62"/>
  <c r="L15"/>
  <c r="L519"/>
  <c r="C15" i="69"/>
  <c r="L456" i="62"/>
  <c r="C9" i="69"/>
  <c r="L141" i="62"/>
  <c r="C21" i="69"/>
  <c r="L897" i="62"/>
  <c r="L898"/>
  <c r="L267"/>
  <c r="F11" i="69"/>
  <c r="C11"/>
  <c r="L204" i="62"/>
  <c r="D10" i="69"/>
  <c r="C10"/>
  <c r="L19" i="62"/>
  <c r="L650"/>
  <c r="L2666"/>
  <c r="L2477"/>
  <c r="L2603"/>
  <c r="L3863"/>
  <c r="Q1091"/>
  <c r="Q1028"/>
  <c r="Q1027"/>
  <c r="Q3547"/>
  <c r="Q1595"/>
  <c r="Q1277"/>
  <c r="Q3989"/>
  <c r="Q3988"/>
  <c r="Q4241"/>
  <c r="AD65" i="69"/>
  <c r="AD72"/>
  <c r="P2473" i="62"/>
  <c r="P1719"/>
  <c r="P2535"/>
  <c r="P2035"/>
  <c r="S28" i="69"/>
  <c r="S10"/>
  <c r="O1086" i="62"/>
  <c r="O520"/>
  <c r="O271"/>
  <c r="O4178"/>
  <c r="O146"/>
  <c r="N2346"/>
  <c r="N709"/>
  <c r="N1720"/>
  <c r="N1153"/>
  <c r="N586"/>
  <c r="N3295"/>
  <c r="N2540"/>
  <c r="N2539"/>
  <c r="I50" i="69"/>
  <c r="M3359" i="62"/>
  <c r="M2854"/>
  <c r="L2221"/>
  <c r="D44" i="69"/>
  <c r="L2600" i="62"/>
  <c r="D48" i="69"/>
  <c r="E36"/>
  <c r="L205" i="62"/>
  <c r="D15" i="69"/>
  <c r="L1531" i="62"/>
  <c r="L146"/>
  <c r="L2980"/>
  <c r="L20"/>
  <c r="L3610"/>
  <c r="L902"/>
  <c r="L269"/>
  <c r="AC31" i="69"/>
  <c r="Q2157" i="62"/>
  <c r="Q2663"/>
  <c r="AB46" i="69"/>
  <c r="AC46"/>
  <c r="Q2472" i="62"/>
  <c r="AB40" i="69"/>
  <c r="Q2094" i="62"/>
  <c r="AC40" i="69"/>
  <c r="AB52"/>
  <c r="Q2851" i="62"/>
  <c r="Q2850"/>
  <c r="Q1842"/>
  <c r="AB36" i="69"/>
  <c r="Q1843" i="62"/>
  <c r="Q2535"/>
  <c r="Q2536"/>
  <c r="Q2598"/>
  <c r="Q1968"/>
  <c r="AC38" i="69"/>
  <c r="AB38"/>
  <c r="Q771" i="62"/>
  <c r="AB19" i="69"/>
  <c r="Q1086" i="62"/>
  <c r="AB24" i="69"/>
  <c r="AC36"/>
  <c r="Q2095" i="62"/>
  <c r="Q1969"/>
  <c r="Q2364"/>
  <c r="Q2363"/>
  <c r="Q851"/>
  <c r="Q1860"/>
  <c r="Q1859"/>
  <c r="Q788"/>
  <c r="Q1544"/>
  <c r="Q2426"/>
  <c r="P32"/>
  <c r="P33"/>
  <c r="P282"/>
  <c r="P281"/>
  <c r="P283"/>
  <c r="P4316"/>
  <c r="P4317"/>
  <c r="P2805"/>
  <c r="O282"/>
  <c r="O281"/>
  <c r="O283"/>
  <c r="O33"/>
  <c r="O32"/>
  <c r="O1671"/>
  <c r="O1670"/>
  <c r="O3560"/>
  <c r="O3309"/>
  <c r="O2490"/>
  <c r="O2427"/>
  <c r="O4190"/>
  <c r="O2426"/>
  <c r="N3876"/>
  <c r="N4002"/>
  <c r="N4001"/>
  <c r="N1608"/>
  <c r="M1040"/>
  <c r="M1986"/>
  <c r="M3246"/>
  <c r="M536"/>
  <c r="M3498"/>
  <c r="L28"/>
  <c r="L217"/>
  <c r="L218"/>
  <c r="L784"/>
  <c r="L785"/>
  <c r="L1036"/>
  <c r="L470"/>
  <c r="L469"/>
  <c r="L973"/>
  <c r="B23" i="71"/>
  <c r="L154" i="62"/>
  <c r="L155"/>
  <c r="L1099"/>
  <c r="B25" i="71"/>
  <c r="L343" i="62"/>
  <c r="L1162"/>
  <c r="L598"/>
  <c r="L595"/>
  <c r="L1288"/>
  <c r="L534"/>
  <c r="L532"/>
  <c r="C12" i="71"/>
  <c r="B12"/>
  <c r="L91" i="62"/>
  <c r="L847"/>
  <c r="L406"/>
  <c r="L659"/>
  <c r="L3686"/>
  <c r="L4064"/>
  <c r="L1225"/>
  <c r="G2737"/>
  <c r="G3245"/>
  <c r="G3246"/>
  <c r="G3750"/>
  <c r="G4191"/>
  <c r="G2427"/>
  <c r="F2926"/>
  <c r="F3622"/>
  <c r="F3746"/>
  <c r="F3246"/>
  <c r="F1292"/>
  <c r="F4253"/>
  <c r="F4254"/>
  <c r="F2678"/>
  <c r="E532"/>
  <c r="E29"/>
  <c r="E28"/>
  <c r="E280"/>
  <c r="E1225"/>
  <c r="E4002"/>
  <c r="E4253"/>
  <c r="E95"/>
  <c r="E3309"/>
  <c r="D2737"/>
  <c r="D2863"/>
  <c r="D2864"/>
  <c r="D55" i="70"/>
  <c r="E55"/>
  <c r="E63"/>
  <c r="D63"/>
  <c r="E70"/>
  <c r="D70"/>
  <c r="E51"/>
  <c r="D51"/>
  <c r="D4128" i="62"/>
  <c r="D1734"/>
  <c r="D3561"/>
  <c r="O14" i="70"/>
  <c r="N14"/>
  <c r="N16"/>
  <c r="O16"/>
  <c r="N24"/>
  <c r="O24"/>
  <c r="C977" i="62"/>
  <c r="C284"/>
  <c r="C2174"/>
  <c r="Q2931"/>
  <c r="Q2678"/>
  <c r="Q3561"/>
  <c r="Q3560"/>
  <c r="Q2174"/>
  <c r="Q1292"/>
  <c r="P221"/>
  <c r="O722"/>
  <c r="O1419"/>
  <c r="O158"/>
  <c r="N1797"/>
  <c r="N1796"/>
  <c r="N1607"/>
  <c r="N2427"/>
  <c r="M3750"/>
  <c r="M2427"/>
  <c r="M284"/>
  <c r="M2931"/>
  <c r="M2930"/>
  <c r="L1540"/>
  <c r="B17" i="71"/>
  <c r="L658" i="62"/>
  <c r="L96"/>
  <c r="L1859"/>
  <c r="L725"/>
  <c r="L3687"/>
  <c r="L2048"/>
  <c r="L2742"/>
  <c r="L3498"/>
  <c r="G3183"/>
  <c r="G3182"/>
  <c r="G3687"/>
  <c r="G3939"/>
  <c r="G1985"/>
  <c r="G1229"/>
  <c r="G3876"/>
  <c r="F788"/>
  <c r="F1545"/>
  <c r="F1544"/>
  <c r="F1040"/>
  <c r="F3183"/>
  <c r="F4064"/>
  <c r="F851"/>
  <c r="F599"/>
  <c r="E1229"/>
  <c r="E2805"/>
  <c r="E2804"/>
  <c r="E2993"/>
  <c r="E2427"/>
  <c r="E2426"/>
  <c r="E3056"/>
  <c r="E788"/>
  <c r="E4254"/>
  <c r="E536"/>
  <c r="E1796"/>
  <c r="E3497"/>
  <c r="E3498"/>
  <c r="D1858"/>
  <c r="D2926"/>
  <c r="D1795"/>
  <c r="D2486"/>
  <c r="D280"/>
  <c r="D721"/>
  <c r="D2868"/>
  <c r="D2867"/>
  <c r="D1733"/>
  <c r="D1985"/>
  <c r="D4379"/>
  <c r="L1290"/>
  <c r="P2246"/>
  <c r="O42"/>
  <c r="O46"/>
  <c r="O45"/>
  <c r="O3321"/>
  <c r="O3322"/>
  <c r="O4329"/>
  <c r="O4330"/>
  <c r="O864"/>
  <c r="O3385"/>
  <c r="N927"/>
  <c r="T62" i="73"/>
  <c r="G35"/>
  <c r="F35"/>
  <c r="F68"/>
  <c r="G68"/>
  <c r="N4077" i="62"/>
  <c r="M3507"/>
  <c r="M171"/>
  <c r="L2310"/>
  <c r="L2309"/>
  <c r="L2116"/>
  <c r="L2494"/>
  <c r="L2495"/>
  <c r="L546"/>
  <c r="L545"/>
  <c r="L297"/>
  <c r="L990"/>
  <c r="B76" i="73"/>
  <c r="C76"/>
  <c r="L2628" i="62"/>
  <c r="G1553"/>
  <c r="G1554"/>
  <c r="G672"/>
  <c r="G3637"/>
  <c r="G4203"/>
  <c r="G3700"/>
  <c r="G3196"/>
  <c r="F297"/>
  <c r="F3257"/>
  <c r="F1557"/>
  <c r="F3510"/>
  <c r="F3511"/>
  <c r="E549"/>
  <c r="E2692"/>
  <c r="F59" i="72"/>
  <c r="G59"/>
  <c r="E4141" i="62"/>
  <c r="E1368"/>
  <c r="E3006"/>
  <c r="E3951"/>
  <c r="E4014"/>
  <c r="E1809"/>
  <c r="D1679"/>
  <c r="D1680"/>
  <c r="D1112"/>
  <c r="D1113"/>
  <c r="D4074"/>
  <c r="D3823"/>
  <c r="D1999"/>
  <c r="D1998"/>
  <c r="D927"/>
  <c r="D1621"/>
  <c r="D2880"/>
  <c r="D3132"/>
  <c r="D4141"/>
  <c r="C1305"/>
  <c r="B75" i="72"/>
  <c r="C75"/>
  <c r="B67"/>
  <c r="C67"/>
  <c r="P2628" i="62"/>
  <c r="P2629"/>
  <c r="P1179"/>
  <c r="P234"/>
  <c r="P3889"/>
  <c r="P3888"/>
  <c r="P3763"/>
  <c r="P2439"/>
  <c r="P2440"/>
  <c r="P738"/>
  <c r="P423"/>
  <c r="P2251"/>
  <c r="P2250"/>
  <c r="P3007"/>
  <c r="P3006"/>
  <c r="P1431"/>
  <c r="P1620"/>
  <c r="P1621"/>
  <c r="P801"/>
  <c r="P1557"/>
  <c r="P1558"/>
  <c r="O4014"/>
  <c r="O4015"/>
  <c r="O4141"/>
  <c r="O4140"/>
  <c r="O1369"/>
  <c r="O108"/>
  <c r="O549"/>
  <c r="O3637"/>
  <c r="O3636"/>
  <c r="O3133"/>
  <c r="O3195"/>
  <c r="O2251"/>
  <c r="O2250"/>
  <c r="O3384"/>
  <c r="N3196"/>
  <c r="N1810"/>
  <c r="N1809"/>
  <c r="N1179"/>
  <c r="N2943"/>
  <c r="N2944"/>
  <c r="N2188"/>
  <c r="N2187"/>
  <c r="N612"/>
  <c r="N864"/>
  <c r="N1495"/>
  <c r="N1494"/>
  <c r="N3573"/>
  <c r="N3574"/>
  <c r="N1431"/>
  <c r="N1432"/>
  <c r="N3825"/>
  <c r="N3826"/>
  <c r="N1053"/>
  <c r="N423"/>
  <c r="N486"/>
  <c r="M4140"/>
  <c r="M1432"/>
  <c r="M3826"/>
  <c r="M3825"/>
  <c r="M1999"/>
  <c r="M1936"/>
  <c r="M1935"/>
  <c r="M612"/>
  <c r="M2251"/>
  <c r="M2250"/>
  <c r="M1558"/>
  <c r="M3511"/>
  <c r="M3510"/>
  <c r="M2943"/>
  <c r="M2944"/>
  <c r="M738"/>
  <c r="M4329"/>
  <c r="M1746"/>
  <c r="M1747"/>
  <c r="M1116"/>
  <c r="L1431"/>
  <c r="L4140"/>
  <c r="L2629"/>
  <c r="L1116"/>
  <c r="L3006"/>
  <c r="L3007"/>
  <c r="L1999"/>
  <c r="L1053"/>
  <c r="L1242"/>
  <c r="L1179"/>
  <c r="L3448"/>
  <c r="L3447"/>
  <c r="L2187"/>
  <c r="L2188"/>
  <c r="G671"/>
  <c r="G2125"/>
  <c r="G2124"/>
  <c r="G2251"/>
  <c r="G2250"/>
  <c r="G171"/>
  <c r="G1935"/>
  <c r="G1936"/>
  <c r="G675"/>
  <c r="G423"/>
  <c r="F1116"/>
  <c r="F801"/>
  <c r="F234"/>
  <c r="F2944"/>
  <c r="E801"/>
  <c r="E4267"/>
  <c r="E3888"/>
  <c r="E3637"/>
  <c r="E2691"/>
  <c r="E1305"/>
  <c r="E864"/>
  <c r="E1810"/>
  <c r="E423"/>
  <c r="E3763"/>
  <c r="E3762"/>
  <c r="E2628"/>
  <c r="E2629"/>
  <c r="D3196"/>
  <c r="D549"/>
  <c r="D2439"/>
  <c r="D2440"/>
  <c r="D2188"/>
  <c r="D3133"/>
  <c r="C672"/>
  <c r="C671"/>
  <c r="C2755"/>
  <c r="C2754"/>
  <c r="C3637"/>
  <c r="C3636"/>
  <c r="C3006"/>
  <c r="C2943"/>
  <c r="C2250"/>
  <c r="C2251"/>
  <c r="C2187"/>
  <c r="C1494"/>
  <c r="C1495"/>
  <c r="C4141"/>
  <c r="C4140"/>
  <c r="G1700"/>
  <c r="G2456"/>
  <c r="G2897"/>
  <c r="G1511"/>
  <c r="H9" i="46"/>
  <c r="I9" s="1"/>
  <c r="K43"/>
  <c r="G2393" i="62" s="1"/>
  <c r="K31" i="46"/>
  <c r="G1637" i="62" s="1"/>
  <c r="K28" i="46"/>
  <c r="G1448" i="62" s="1"/>
  <c r="K23" i="46"/>
  <c r="G1133" i="62" s="1"/>
  <c r="I22" i="46"/>
  <c r="K7"/>
  <c r="G125" i="62" s="1"/>
  <c r="J6" i="46"/>
  <c r="K6" s="1"/>
  <c r="G62" i="62" s="1"/>
  <c r="J8" i="46"/>
  <c r="K8" s="1"/>
  <c r="G188" i="62" s="1"/>
  <c r="J10" i="46"/>
  <c r="K10" s="1"/>
  <c r="J16"/>
  <c r="K16" s="1"/>
  <c r="J18"/>
  <c r="K18" s="1"/>
  <c r="G818" i="62" s="1"/>
  <c r="J24" i="46"/>
  <c r="K24" s="1"/>
  <c r="G1196" i="62" s="1"/>
  <c r="J26" i="46"/>
  <c r="K26" s="1"/>
  <c r="G1322" i="62" s="1"/>
  <c r="I29" i="46"/>
  <c r="K19"/>
  <c r="G881" i="62" s="1"/>
  <c r="K11" i="46"/>
  <c r="G377" i="62" s="1"/>
  <c r="I52" i="58" l="1"/>
  <c r="I49"/>
  <c r="J47"/>
  <c r="K47" s="1"/>
  <c r="I2645" i="62" s="1"/>
  <c r="I47" i="58"/>
  <c r="I46"/>
  <c r="K41"/>
  <c r="I2267" i="62" s="1"/>
  <c r="I38" i="58"/>
  <c r="J38"/>
  <c r="K38" s="1"/>
  <c r="I2078" i="62" s="1"/>
  <c r="H33" i="58"/>
  <c r="I33"/>
  <c r="J30"/>
  <c r="H26"/>
  <c r="H22"/>
  <c r="I22" s="1"/>
  <c r="J22"/>
  <c r="K22" s="1"/>
  <c r="I1070" i="62" s="1"/>
  <c r="K17" i="58"/>
  <c r="I755" i="62" s="1"/>
  <c r="H17" i="58"/>
  <c r="I17" s="1"/>
  <c r="K15"/>
  <c r="I629" i="62" s="1"/>
  <c r="J14" i="58"/>
  <c r="K14"/>
  <c r="I566" i="62" s="1"/>
  <c r="I14" i="58"/>
  <c r="K9"/>
  <c r="I251" i="62" s="1"/>
  <c r="K7" i="58"/>
  <c r="I125" i="62" s="1"/>
  <c r="I6" i="58"/>
  <c r="K6"/>
  <c r="I62" i="62" s="1"/>
  <c r="J6" i="58"/>
  <c r="J51" i="33"/>
  <c r="K51" s="1"/>
  <c r="E2897" i="62" s="1"/>
  <c r="H45" i="33"/>
  <c r="K45"/>
  <c r="E2519" i="62" s="1"/>
  <c r="H35" i="33"/>
  <c r="I35" s="1"/>
  <c r="H32"/>
  <c r="I32" s="1"/>
  <c r="K28"/>
  <c r="E1448" i="62" s="1"/>
  <c r="H27" i="33"/>
  <c r="K48" i="20"/>
  <c r="K50"/>
  <c r="H41"/>
  <c r="I41" s="1"/>
  <c r="K39"/>
  <c r="H11" i="33"/>
  <c r="K9" i="20"/>
  <c r="AK10" i="69" s="1"/>
  <c r="AR57" i="75"/>
  <c r="H44" i="46"/>
  <c r="I44" s="1"/>
  <c r="I35"/>
  <c r="K35"/>
  <c r="G1889" i="62" s="1"/>
  <c r="H33" i="46"/>
  <c r="I33" s="1"/>
  <c r="H31"/>
  <c r="H28"/>
  <c r="H23"/>
  <c r="I23" s="1"/>
  <c r="K21"/>
  <c r="G1007" i="62" s="1"/>
  <c r="H19" i="46"/>
  <c r="J15"/>
  <c r="K15" s="1"/>
  <c r="G629" i="62" s="1"/>
  <c r="C251"/>
  <c r="K29" i="20"/>
  <c r="I34"/>
  <c r="H38"/>
  <c r="I38" s="1"/>
  <c r="J34"/>
  <c r="K34" s="1"/>
  <c r="K16"/>
  <c r="H51"/>
  <c r="AK57" i="69"/>
  <c r="I33" i="20"/>
  <c r="H21"/>
  <c r="I21" s="1"/>
  <c r="K21"/>
  <c r="H17"/>
  <c r="K17"/>
  <c r="H28"/>
  <c r="I28" s="1"/>
  <c r="J33"/>
  <c r="K33" s="1"/>
  <c r="H33"/>
  <c r="J48" i="33"/>
  <c r="K48" s="1"/>
  <c r="E2708" i="62" s="1"/>
  <c r="I39" i="33"/>
  <c r="H9"/>
  <c r="I9" s="1"/>
  <c r="I6"/>
  <c r="J52"/>
  <c r="K52" s="1"/>
  <c r="E2960" i="62" s="1"/>
  <c r="H48" i="33"/>
  <c r="I48" s="1"/>
  <c r="H37"/>
  <c r="I37" s="1"/>
  <c r="H28"/>
  <c r="I28" s="1"/>
  <c r="H18"/>
  <c r="K11"/>
  <c r="H39"/>
  <c r="K38"/>
  <c r="E2078" i="62" s="1"/>
  <c r="I31" i="33"/>
  <c r="I22"/>
  <c r="I21"/>
  <c r="K32"/>
  <c r="E1700" i="62" s="1"/>
  <c r="J6" i="33"/>
  <c r="R685" i="62"/>
  <c r="R686"/>
  <c r="R687"/>
  <c r="AC44" i="75"/>
  <c r="O53"/>
  <c r="N53"/>
  <c r="R1947" i="62"/>
  <c r="R3586"/>
  <c r="R3017"/>
  <c r="R3018"/>
  <c r="R2514"/>
  <c r="R2512"/>
  <c r="AC39" i="75"/>
  <c r="R1193" i="62"/>
  <c r="R1192"/>
  <c r="R940"/>
  <c r="O37" i="75"/>
  <c r="N37"/>
  <c r="AQ72"/>
  <c r="R2261" i="62"/>
  <c r="R2010"/>
  <c r="R3269"/>
  <c r="AB39" i="75"/>
  <c r="R2009" i="62"/>
  <c r="R2764"/>
  <c r="AB73" i="75"/>
  <c r="R3016" i="62"/>
  <c r="R3270"/>
  <c r="R2766"/>
  <c r="R3268"/>
  <c r="R3902"/>
  <c r="R3901"/>
  <c r="R2138"/>
  <c r="R2137"/>
  <c r="R2641"/>
  <c r="R2642"/>
  <c r="R3521"/>
  <c r="R3520"/>
  <c r="R2768"/>
  <c r="R3772"/>
  <c r="R3774"/>
  <c r="R3460"/>
  <c r="R184"/>
  <c r="R2765"/>
  <c r="N25" i="75"/>
  <c r="R3522" i="62"/>
  <c r="R3587"/>
  <c r="R2513"/>
  <c r="R2262"/>
  <c r="R2260"/>
  <c r="R373"/>
  <c r="R374"/>
  <c r="R1003"/>
  <c r="R3773"/>
  <c r="R3397"/>
  <c r="R1948"/>
  <c r="R1759"/>
  <c r="R1760"/>
  <c r="Q3520"/>
  <c r="Z66" i="75"/>
  <c r="Q2514" i="62"/>
  <c r="Q3522"/>
  <c r="Q685"/>
  <c r="Q4278"/>
  <c r="Q4025"/>
  <c r="Q435"/>
  <c r="Q4406"/>
  <c r="Q4405"/>
  <c r="Q308"/>
  <c r="Q59"/>
  <c r="Q58"/>
  <c r="AO72" i="75"/>
  <c r="Q3269" i="62"/>
  <c r="AN72" i="75"/>
  <c r="Q3268" i="62"/>
  <c r="Q4153"/>
  <c r="Q4277"/>
  <c r="Q3398"/>
  <c r="Q3146"/>
  <c r="Q2893"/>
  <c r="Q2390"/>
  <c r="Q3901"/>
  <c r="Q1823"/>
  <c r="Q1822"/>
  <c r="Q4154"/>
  <c r="Q3587"/>
  <c r="Q3461"/>
  <c r="Q3460"/>
  <c r="Q2956"/>
  <c r="Q1760"/>
  <c r="Q1759"/>
  <c r="Q247"/>
  <c r="Q1003"/>
  <c r="P371"/>
  <c r="P3521"/>
  <c r="P3334"/>
  <c r="P3335"/>
  <c r="P2578"/>
  <c r="P2579"/>
  <c r="P2831"/>
  <c r="P2765"/>
  <c r="P2073"/>
  <c r="P2764"/>
  <c r="P2072"/>
  <c r="P624"/>
  <c r="P120"/>
  <c r="P2262"/>
  <c r="P622"/>
  <c r="P118"/>
  <c r="P2260"/>
  <c r="P2515"/>
  <c r="P2516"/>
  <c r="P877"/>
  <c r="P878"/>
  <c r="P4279"/>
  <c r="P4280"/>
  <c r="O371"/>
  <c r="O1757"/>
  <c r="O1758"/>
  <c r="O1756"/>
  <c r="O939"/>
  <c r="AJ9" i="75"/>
  <c r="AK9"/>
  <c r="W17"/>
  <c r="O1759" i="62"/>
  <c r="O1760"/>
  <c r="O3269"/>
  <c r="O1128"/>
  <c r="O622"/>
  <c r="O370"/>
  <c r="O2072"/>
  <c r="O2764"/>
  <c r="O3774"/>
  <c r="O2765"/>
  <c r="O3772"/>
  <c r="O1126"/>
  <c r="O1380"/>
  <c r="O1127"/>
  <c r="O1378"/>
  <c r="O2260"/>
  <c r="O623"/>
  <c r="O874"/>
  <c r="O876"/>
  <c r="O3268"/>
  <c r="O3270"/>
  <c r="O120"/>
  <c r="O3522"/>
  <c r="O2073"/>
  <c r="O875"/>
  <c r="O118"/>
  <c r="O3520"/>
  <c r="O1444"/>
  <c r="AH43" i="75"/>
  <c r="N1567" i="62"/>
  <c r="N4024"/>
  <c r="F53" i="75"/>
  <c r="U46"/>
  <c r="G41"/>
  <c r="T42"/>
  <c r="N2639" i="62"/>
  <c r="N1317"/>
  <c r="N2575"/>
  <c r="N3268"/>
  <c r="AI26" i="75"/>
  <c r="N1506" i="62"/>
  <c r="N1505"/>
  <c r="N1504"/>
  <c r="T50" i="75"/>
  <c r="N3585" i="62"/>
  <c r="N2642"/>
  <c r="F49" i="75"/>
  <c r="N813" i="62"/>
  <c r="N2829"/>
  <c r="AH26" i="75"/>
  <c r="N2765" i="62"/>
  <c r="N812"/>
  <c r="N3774"/>
  <c r="N3522"/>
  <c r="AI51" i="75"/>
  <c r="N2764" i="62"/>
  <c r="N811"/>
  <c r="N2512"/>
  <c r="N248"/>
  <c r="N247"/>
  <c r="N2075"/>
  <c r="N2074"/>
  <c r="N2516"/>
  <c r="N2515"/>
  <c r="N878"/>
  <c r="N877"/>
  <c r="N2957"/>
  <c r="N2956"/>
  <c r="M3772"/>
  <c r="M3268"/>
  <c r="M2260"/>
  <c r="M3774"/>
  <c r="R43" i="75"/>
  <c r="M4213" i="62"/>
  <c r="M4215"/>
  <c r="M4214"/>
  <c r="M2009"/>
  <c r="M3017"/>
  <c r="M2008"/>
  <c r="M3016"/>
  <c r="R39" i="75"/>
  <c r="S39"/>
  <c r="M185" i="62"/>
  <c r="M184"/>
  <c r="M3964"/>
  <c r="M3965"/>
  <c r="M3082"/>
  <c r="L1316"/>
  <c r="L561"/>
  <c r="B31" i="75"/>
  <c r="L1317" i="62"/>
  <c r="L55"/>
  <c r="L57"/>
  <c r="L56"/>
  <c r="AE45" i="75"/>
  <c r="L3079" i="62"/>
  <c r="L310"/>
  <c r="L311"/>
  <c r="L2638"/>
  <c r="L2639"/>
  <c r="L2640"/>
  <c r="L1066"/>
  <c r="L1067"/>
  <c r="L2579"/>
  <c r="L2578"/>
  <c r="L2260"/>
  <c r="L1821"/>
  <c r="L3520"/>
  <c r="L2512"/>
  <c r="L2261"/>
  <c r="L3522"/>
  <c r="L307"/>
  <c r="L2262"/>
  <c r="L3016"/>
  <c r="L811"/>
  <c r="L3017"/>
  <c r="L1063"/>
  <c r="L3334"/>
  <c r="L1823"/>
  <c r="L4217"/>
  <c r="L4216"/>
  <c r="L2956"/>
  <c r="L3208"/>
  <c r="L812"/>
  <c r="H2765"/>
  <c r="M46" i="74"/>
  <c r="H3772" i="62"/>
  <c r="H2513"/>
  <c r="H2260"/>
  <c r="M56" i="74"/>
  <c r="H3268" i="62"/>
  <c r="H3270"/>
  <c r="H2766"/>
  <c r="L62" i="74"/>
  <c r="M62"/>
  <c r="H1127" i="62"/>
  <c r="H3335"/>
  <c r="AK59" i="74"/>
  <c r="H2008" i="62"/>
  <c r="H3585"/>
  <c r="H3583"/>
  <c r="H3584"/>
  <c r="H3712"/>
  <c r="H244"/>
  <c r="H1128"/>
  <c r="H1126"/>
  <c r="H815"/>
  <c r="H1003"/>
  <c r="H3586"/>
  <c r="H3521"/>
  <c r="H2512"/>
  <c r="H3522"/>
  <c r="H3520"/>
  <c r="H2262"/>
  <c r="H3016"/>
  <c r="H3018"/>
  <c r="H2010"/>
  <c r="H2705"/>
  <c r="H2704"/>
  <c r="H2956"/>
  <c r="H2957"/>
  <c r="H3460"/>
  <c r="H3461"/>
  <c r="H4217"/>
  <c r="H4216"/>
  <c r="H3334"/>
  <c r="G4213"/>
  <c r="G933"/>
  <c r="G935"/>
  <c r="G936"/>
  <c r="G1314"/>
  <c r="G1437"/>
  <c r="G1439"/>
  <c r="G1440"/>
  <c r="G1566"/>
  <c r="G2066"/>
  <c r="G2444"/>
  <c r="G2570"/>
  <c r="G3077"/>
  <c r="G3453"/>
  <c r="G3579"/>
  <c r="G3705"/>
  <c r="G3957"/>
  <c r="G4082"/>
  <c r="G4209"/>
  <c r="G4211"/>
  <c r="G4334"/>
  <c r="G3772"/>
  <c r="G1058"/>
  <c r="G1059"/>
  <c r="G1436"/>
  <c r="G1814"/>
  <c r="G1943"/>
  <c r="G1944"/>
  <c r="G2697"/>
  <c r="G2700"/>
  <c r="G2949"/>
  <c r="G2952"/>
  <c r="G3074"/>
  <c r="G3200"/>
  <c r="G3204"/>
  <c r="G3452"/>
  <c r="G3578"/>
  <c r="G3704"/>
  <c r="G3830"/>
  <c r="G3831"/>
  <c r="G3833"/>
  <c r="G3956"/>
  <c r="G2512"/>
  <c r="G1310"/>
  <c r="G1311"/>
  <c r="G1562"/>
  <c r="G1563"/>
  <c r="G1815"/>
  <c r="G1940"/>
  <c r="G2067"/>
  <c r="G2069"/>
  <c r="G2070"/>
  <c r="G2445"/>
  <c r="G2447"/>
  <c r="G2822"/>
  <c r="G2823"/>
  <c r="G2825"/>
  <c r="G3075"/>
  <c r="G3201"/>
  <c r="G3455"/>
  <c r="G3581"/>
  <c r="G3582"/>
  <c r="G3707"/>
  <c r="G3708"/>
  <c r="G3959"/>
  <c r="G4337"/>
  <c r="AH14" i="74"/>
  <c r="G3016" i="62"/>
  <c r="G3018"/>
  <c r="G2578"/>
  <c r="G2326"/>
  <c r="G2327"/>
  <c r="G3774"/>
  <c r="G2260"/>
  <c r="G811"/>
  <c r="G3335"/>
  <c r="G3334"/>
  <c r="G2010"/>
  <c r="K20" i="74"/>
  <c r="G1945" i="62"/>
  <c r="G1946"/>
  <c r="G2008"/>
  <c r="G2579"/>
  <c r="G2513"/>
  <c r="AI14" i="74"/>
  <c r="G812" i="62"/>
  <c r="G2450"/>
  <c r="G3270"/>
  <c r="G813"/>
  <c r="G3083"/>
  <c r="G3082"/>
  <c r="G3586"/>
  <c r="G3587"/>
  <c r="G3332"/>
  <c r="G3333"/>
  <c r="G3268"/>
  <c r="G2138"/>
  <c r="G3331"/>
  <c r="G1378"/>
  <c r="G1442"/>
  <c r="G1441"/>
  <c r="G1443"/>
  <c r="G374"/>
  <c r="G373"/>
  <c r="G3269"/>
  <c r="G2137"/>
  <c r="G2765"/>
  <c r="G2766"/>
  <c r="G3585"/>
  <c r="G3583"/>
  <c r="G3584"/>
  <c r="G2956"/>
  <c r="G1949"/>
  <c r="G1948"/>
  <c r="G3457"/>
  <c r="F182"/>
  <c r="F4342"/>
  <c r="F4343"/>
  <c r="F3017"/>
  <c r="F181"/>
  <c r="F183"/>
  <c r="F1441"/>
  <c r="F1443"/>
  <c r="F3585"/>
  <c r="F3082"/>
  <c r="F3083"/>
  <c r="F3583"/>
  <c r="F3772"/>
  <c r="F3773"/>
  <c r="F2516"/>
  <c r="F2515"/>
  <c r="F3461"/>
  <c r="F3460"/>
  <c r="F4217"/>
  <c r="F4216"/>
  <c r="F2074"/>
  <c r="F2075"/>
  <c r="F751"/>
  <c r="F752"/>
  <c r="F2767"/>
  <c r="F2768"/>
  <c r="E2261"/>
  <c r="R30" i="74"/>
  <c r="E428" i="62"/>
  <c r="E492"/>
  <c r="E494"/>
  <c r="E618"/>
  <c r="E620"/>
  <c r="E681"/>
  <c r="E744"/>
  <c r="E869"/>
  <c r="E872"/>
  <c r="E995"/>
  <c r="E996"/>
  <c r="E809"/>
  <c r="E1440"/>
  <c r="E3774"/>
  <c r="E309"/>
  <c r="E1565"/>
  <c r="E939"/>
  <c r="E1877"/>
  <c r="E938"/>
  <c r="E2135"/>
  <c r="E2136"/>
  <c r="E2134"/>
  <c r="E432"/>
  <c r="E557"/>
  <c r="E1814"/>
  <c r="E2070"/>
  <c r="E2129"/>
  <c r="E3140"/>
  <c r="E2636"/>
  <c r="E2633"/>
  <c r="E2634"/>
  <c r="E3015"/>
  <c r="E3012"/>
  <c r="E3456"/>
  <c r="E3455"/>
  <c r="E3453"/>
  <c r="E3644"/>
  <c r="E3642"/>
  <c r="E3641"/>
  <c r="E3707"/>
  <c r="E3705"/>
  <c r="E3897"/>
  <c r="E3896"/>
  <c r="E4211"/>
  <c r="E4212"/>
  <c r="E4271"/>
  <c r="E4274"/>
  <c r="E2571"/>
  <c r="E2573"/>
  <c r="E2574"/>
  <c r="E3203"/>
  <c r="E3204"/>
  <c r="E3582"/>
  <c r="E3581"/>
  <c r="E3579"/>
  <c r="E4400"/>
  <c r="E4397"/>
  <c r="E2385"/>
  <c r="E2381"/>
  <c r="E2760"/>
  <c r="E2759"/>
  <c r="E2763"/>
  <c r="E3390"/>
  <c r="E3392"/>
  <c r="E3960"/>
  <c r="E3959"/>
  <c r="E3957"/>
  <c r="E1946"/>
  <c r="E1940"/>
  <c r="E1944"/>
  <c r="E1943"/>
  <c r="E2322"/>
  <c r="E2319"/>
  <c r="E2888"/>
  <c r="E2885"/>
  <c r="E2889"/>
  <c r="E3518"/>
  <c r="E3516"/>
  <c r="E4083"/>
  <c r="E4085"/>
  <c r="E4086"/>
  <c r="E3648"/>
  <c r="E4215"/>
  <c r="E1757"/>
  <c r="AD74" i="74"/>
  <c r="AE74"/>
  <c r="E3269" i="62"/>
  <c r="E2009"/>
  <c r="E2765"/>
  <c r="E4024"/>
  <c r="E4026"/>
  <c r="E1758"/>
  <c r="E1443"/>
  <c r="E1756"/>
  <c r="E1127"/>
  <c r="E2010"/>
  <c r="E1821"/>
  <c r="E3520"/>
  <c r="E2512"/>
  <c r="E3270"/>
  <c r="E2008"/>
  <c r="E3018"/>
  <c r="E1819"/>
  <c r="E3521"/>
  <c r="E307"/>
  <c r="E2513"/>
  <c r="E3268"/>
  <c r="E4277"/>
  <c r="AB61" i="74"/>
  <c r="D59"/>
  <c r="D3207" i="62"/>
  <c r="D2703"/>
  <c r="D2892"/>
  <c r="D4025"/>
  <c r="D1504"/>
  <c r="Q44" i="74"/>
  <c r="D2765" i="62"/>
  <c r="D2642"/>
  <c r="D3145"/>
  <c r="D1003"/>
  <c r="AB11" i="74"/>
  <c r="P52"/>
  <c r="E55"/>
  <c r="D2262" i="62"/>
  <c r="D2260"/>
  <c r="D2261"/>
  <c r="D3204"/>
  <c r="E13" i="74"/>
  <c r="D13"/>
  <c r="E25"/>
  <c r="D25"/>
  <c r="Q14"/>
  <c r="P14"/>
  <c r="D2138" i="62"/>
  <c r="D2893"/>
  <c r="D47" i="74"/>
  <c r="D752" i="62"/>
  <c r="D1256"/>
  <c r="Q26" i="74"/>
  <c r="Q30"/>
  <c r="D497" i="62"/>
  <c r="D1820"/>
  <c r="D3268"/>
  <c r="D4278"/>
  <c r="D2512"/>
  <c r="P48" i="74"/>
  <c r="D498" i="62"/>
  <c r="D2701"/>
  <c r="D1819"/>
  <c r="D3270"/>
  <c r="D4276"/>
  <c r="D749"/>
  <c r="D1821"/>
  <c r="D2953"/>
  <c r="D244"/>
  <c r="P30" i="74"/>
  <c r="D4217" i="62"/>
  <c r="D4216"/>
  <c r="D4405"/>
  <c r="D4406"/>
  <c r="D248"/>
  <c r="D247"/>
  <c r="D562"/>
  <c r="C308"/>
  <c r="C3520"/>
  <c r="C3269"/>
  <c r="C2765"/>
  <c r="O69" i="74"/>
  <c r="B42"/>
  <c r="C2009" i="62"/>
  <c r="C2764"/>
  <c r="C1317"/>
  <c r="C2136"/>
  <c r="C3772"/>
  <c r="C1696"/>
  <c r="C1697"/>
  <c r="C2074"/>
  <c r="C2075"/>
  <c r="C4026"/>
  <c r="C42" i="74"/>
  <c r="C559" i="62"/>
  <c r="C3586"/>
  <c r="C3587"/>
  <c r="C2641"/>
  <c r="C2642"/>
  <c r="N11" i="74"/>
  <c r="C3017" i="62"/>
  <c r="C813"/>
  <c r="C307"/>
  <c r="C3773"/>
  <c r="C1567"/>
  <c r="C2514"/>
  <c r="O11" i="74"/>
  <c r="C560" i="62"/>
  <c r="C811"/>
  <c r="C1065"/>
  <c r="C4025"/>
  <c r="C2262"/>
  <c r="C3018"/>
  <c r="C1063"/>
  <c r="C2008"/>
  <c r="C2260"/>
  <c r="C2512"/>
  <c r="C3016"/>
  <c r="C2201"/>
  <c r="C2200"/>
  <c r="C2515"/>
  <c r="C2516"/>
  <c r="C3461"/>
  <c r="C3460"/>
  <c r="C3713"/>
  <c r="C3712"/>
  <c r="R105"/>
  <c r="R3255"/>
  <c r="R4012"/>
  <c r="R4011"/>
  <c r="R4013"/>
  <c r="R3256"/>
  <c r="R2247"/>
  <c r="R226"/>
  <c r="R356"/>
  <c r="R418"/>
  <c r="R478"/>
  <c r="R541"/>
  <c r="R545"/>
  <c r="R668"/>
  <c r="R670"/>
  <c r="R793"/>
  <c r="R797"/>
  <c r="R982"/>
  <c r="R985"/>
  <c r="R1045"/>
  <c r="R1171"/>
  <c r="R1172"/>
  <c r="R1237"/>
  <c r="R1298"/>
  <c r="R1301"/>
  <c r="R1361"/>
  <c r="R1364"/>
  <c r="R1486"/>
  <c r="R1487"/>
  <c r="R1552"/>
  <c r="R1616"/>
  <c r="R1676"/>
  <c r="R1739"/>
  <c r="R1742"/>
  <c r="R1802"/>
  <c r="R4070"/>
  <c r="R4072"/>
  <c r="R4262"/>
  <c r="R4388"/>
  <c r="R4387"/>
  <c r="R352"/>
  <c r="R353"/>
  <c r="R667"/>
  <c r="R1108"/>
  <c r="R1109"/>
  <c r="R1235"/>
  <c r="R1612"/>
  <c r="R1613"/>
  <c r="R1738"/>
  <c r="R4006"/>
  <c r="R800"/>
  <c r="R798"/>
  <c r="R799"/>
  <c r="R861"/>
  <c r="R3005"/>
  <c r="R3004"/>
  <c r="AB50" i="73"/>
  <c r="R106" i="62"/>
  <c r="R171"/>
  <c r="R172"/>
  <c r="R1619"/>
  <c r="R1618"/>
  <c r="R1617"/>
  <c r="R609"/>
  <c r="R863"/>
  <c r="R2500"/>
  <c r="R2753"/>
  <c r="R2499"/>
  <c r="R1114"/>
  <c r="R676"/>
  <c r="R675"/>
  <c r="R990"/>
  <c r="R991"/>
  <c r="R1180"/>
  <c r="R1179"/>
  <c r="R2125"/>
  <c r="R2124"/>
  <c r="R738"/>
  <c r="R739"/>
  <c r="R3196"/>
  <c r="R3195"/>
  <c r="R1869"/>
  <c r="R1115"/>
  <c r="O77" i="73"/>
  <c r="L69"/>
  <c r="Q4013" i="62"/>
  <c r="Q3003"/>
  <c r="Q4012"/>
  <c r="Q3005"/>
  <c r="Q4074"/>
  <c r="Q4075"/>
  <c r="Q4076"/>
  <c r="Q1934"/>
  <c r="Q1932"/>
  <c r="Q1933"/>
  <c r="Q672"/>
  <c r="Q2752"/>
  <c r="Q3507"/>
  <c r="Q2751"/>
  <c r="Q4329"/>
  <c r="Q2502"/>
  <c r="Q2503"/>
  <c r="P3005"/>
  <c r="P2245"/>
  <c r="P3067"/>
  <c r="P3066"/>
  <c r="P3068"/>
  <c r="P2247"/>
  <c r="K44" i="73"/>
  <c r="P4263" i="62"/>
  <c r="P4265"/>
  <c r="P4264"/>
  <c r="P1616"/>
  <c r="P2435"/>
  <c r="P3446"/>
  <c r="P3697"/>
  <c r="P3256"/>
  <c r="P3257"/>
  <c r="P2692"/>
  <c r="P2691"/>
  <c r="P1369"/>
  <c r="P1368"/>
  <c r="P3196"/>
  <c r="P3195"/>
  <c r="P108"/>
  <c r="K29" i="73"/>
  <c r="P4012" i="62"/>
  <c r="J29" i="73"/>
  <c r="W24"/>
  <c r="W20"/>
  <c r="O3255" i="62"/>
  <c r="W58" i="73"/>
  <c r="H74"/>
  <c r="V59"/>
  <c r="O1116" i="62"/>
  <c r="O3888"/>
  <c r="O2880"/>
  <c r="O2881"/>
  <c r="O990"/>
  <c r="O4393"/>
  <c r="O4392"/>
  <c r="O3889"/>
  <c r="O3510"/>
  <c r="O3511"/>
  <c r="O3132"/>
  <c r="O234"/>
  <c r="AK30" i="73"/>
  <c r="AJ30"/>
  <c r="H8"/>
  <c r="I8"/>
  <c r="O3256" i="62"/>
  <c r="O3005"/>
  <c r="O3003"/>
  <c r="O1553"/>
  <c r="N4264"/>
  <c r="N4265"/>
  <c r="N3759"/>
  <c r="G29" i="73"/>
  <c r="N4327" i="62"/>
  <c r="N1175"/>
  <c r="N1936"/>
  <c r="N1935"/>
  <c r="G36" i="73"/>
  <c r="F36"/>
  <c r="N675" i="62"/>
  <c r="N4328"/>
  <c r="N4326"/>
  <c r="AI68" i="73"/>
  <c r="AH68"/>
  <c r="N3132" i="62"/>
  <c r="N3133"/>
  <c r="N171"/>
  <c r="N2565"/>
  <c r="N2566"/>
  <c r="N3195"/>
  <c r="N3507"/>
  <c r="N3508"/>
  <c r="N3005"/>
  <c r="N3761"/>
  <c r="U64" i="73"/>
  <c r="N234" i="62"/>
  <c r="N1116"/>
  <c r="N1305"/>
  <c r="T64" i="73"/>
  <c r="N2251" i="62"/>
  <c r="N2250"/>
  <c r="N4078"/>
  <c r="G67" i="73"/>
  <c r="F67"/>
  <c r="M1363" i="62"/>
  <c r="M1487"/>
  <c r="M1615"/>
  <c r="M1738"/>
  <c r="M1867"/>
  <c r="M1993"/>
  <c r="M2621"/>
  <c r="M2747"/>
  <c r="M4324"/>
  <c r="M2116"/>
  <c r="M2242"/>
  <c r="M2368"/>
  <c r="M3002"/>
  <c r="M3128"/>
  <c r="M3253"/>
  <c r="M3380"/>
  <c r="M3505"/>
  <c r="M3632"/>
  <c r="M3758"/>
  <c r="M3883"/>
  <c r="M4007"/>
  <c r="M4136"/>
  <c r="M1298"/>
  <c r="E46" i="73"/>
  <c r="M3257" i="62"/>
  <c r="M982"/>
  <c r="M983"/>
  <c r="M1111"/>
  <c r="M1360"/>
  <c r="M1613"/>
  <c r="M1991"/>
  <c r="M2620"/>
  <c r="M2746"/>
  <c r="M2749"/>
  <c r="M2998"/>
  <c r="M3124"/>
  <c r="M3125"/>
  <c r="M3250"/>
  <c r="M3254"/>
  <c r="M3376"/>
  <c r="M3443"/>
  <c r="M3503"/>
  <c r="M3629"/>
  <c r="M3755"/>
  <c r="M3821"/>
  <c r="M3884"/>
  <c r="M4196"/>
  <c r="M4325"/>
  <c r="M4195"/>
  <c r="M3569"/>
  <c r="M3754"/>
  <c r="M3757"/>
  <c r="M3880"/>
  <c r="M4006"/>
  <c r="M4009"/>
  <c r="M4010"/>
  <c r="M4132"/>
  <c r="M2936"/>
  <c r="M2999"/>
  <c r="M3379"/>
  <c r="M3442"/>
  <c r="M3944"/>
  <c r="M4133"/>
  <c r="M4135"/>
  <c r="M3636"/>
  <c r="M3637"/>
  <c r="M1053"/>
  <c r="M864"/>
  <c r="M1242"/>
  <c r="M2629"/>
  <c r="M1998"/>
  <c r="M234"/>
  <c r="M1431"/>
  <c r="M3196"/>
  <c r="M3195"/>
  <c r="M3321"/>
  <c r="M3322"/>
  <c r="M1557"/>
  <c r="M3952"/>
  <c r="M3448"/>
  <c r="M3447"/>
  <c r="M4014"/>
  <c r="M4015"/>
  <c r="M4330"/>
  <c r="M4327"/>
  <c r="AG65" i="73"/>
  <c r="M3004" i="62"/>
  <c r="M3005"/>
  <c r="AD72" i="73"/>
  <c r="C66"/>
  <c r="B66"/>
  <c r="L1486" i="62"/>
  <c r="L1552"/>
  <c r="L1613"/>
  <c r="L1741"/>
  <c r="L1802"/>
  <c r="L1867"/>
  <c r="L3570"/>
  <c r="L1360"/>
  <c r="L1424"/>
  <c r="L1426"/>
  <c r="L1612"/>
  <c r="L1675"/>
  <c r="L1804"/>
  <c r="L1928"/>
  <c r="Q59" i="73"/>
  <c r="L226" i="62"/>
  <c r="L227"/>
  <c r="L353"/>
  <c r="L2056"/>
  <c r="L2809"/>
  <c r="L2812"/>
  <c r="L2936"/>
  <c r="L3062"/>
  <c r="L3443"/>
  <c r="L3821"/>
  <c r="L3943"/>
  <c r="L4322"/>
  <c r="L478"/>
  <c r="L479"/>
  <c r="L2558"/>
  <c r="L3187"/>
  <c r="L3565"/>
  <c r="L3691"/>
  <c r="L3817"/>
  <c r="L3818"/>
  <c r="L4201"/>
  <c r="L3571"/>
  <c r="P73" i="73"/>
  <c r="AE44"/>
  <c r="L1302" i="62"/>
  <c r="L1301"/>
  <c r="B62" i="73"/>
  <c r="C62"/>
  <c r="Q73"/>
  <c r="L2691" i="62"/>
  <c r="L2692"/>
  <c r="L927"/>
  <c r="L3322"/>
  <c r="L3321"/>
  <c r="L2117"/>
  <c r="L2314"/>
  <c r="L3320"/>
  <c r="L3573"/>
  <c r="L3574"/>
  <c r="L4392"/>
  <c r="L4393"/>
  <c r="L3699"/>
  <c r="L3511"/>
  <c r="L1432"/>
  <c r="L4141"/>
  <c r="B70" i="73"/>
  <c r="L3696" i="62"/>
  <c r="L3698"/>
  <c r="L4077"/>
  <c r="L4078"/>
  <c r="L3636"/>
  <c r="L3384"/>
  <c r="L2376"/>
  <c r="P55" i="73"/>
  <c r="L2565" i="62"/>
  <c r="L2566"/>
  <c r="B42" i="73"/>
  <c r="C42"/>
  <c r="L1558" i="62"/>
  <c r="L2944"/>
  <c r="L423"/>
  <c r="L3948"/>
  <c r="L1936"/>
  <c r="L1935"/>
  <c r="L1557"/>
  <c r="L1998"/>
  <c r="L3700"/>
  <c r="L1620"/>
  <c r="L486"/>
  <c r="C50" i="73"/>
  <c r="L2377" i="62"/>
  <c r="AD52" i="73"/>
  <c r="AE52"/>
  <c r="P16"/>
  <c r="L3446" i="62"/>
  <c r="C55" i="73"/>
  <c r="L3319" i="62"/>
  <c r="L3066"/>
  <c r="L3067"/>
  <c r="L1304"/>
  <c r="AE64" i="73"/>
  <c r="L3822" i="62"/>
  <c r="L4200"/>
  <c r="AE72" i="73"/>
  <c r="L4327" i="62"/>
  <c r="L3950"/>
  <c r="L4326"/>
  <c r="L3130"/>
  <c r="L3949"/>
  <c r="L4074"/>
  <c r="L4075"/>
  <c r="L3129"/>
  <c r="L3824"/>
  <c r="H38"/>
  <c r="H164"/>
  <c r="H293"/>
  <c r="H416"/>
  <c r="H541"/>
  <c r="H673"/>
  <c r="H793"/>
  <c r="H919"/>
  <c r="H1046"/>
  <c r="H1174"/>
  <c r="H3127"/>
  <c r="H3256"/>
  <c r="H3506"/>
  <c r="H3757"/>
  <c r="H3881"/>
  <c r="H4006"/>
  <c r="H1109"/>
  <c r="H4136"/>
  <c r="H4388"/>
  <c r="X18" i="72"/>
  <c r="H1301" i="62"/>
  <c r="H1428"/>
  <c r="H1549"/>
  <c r="H1682"/>
  <c r="H1802"/>
  <c r="H1927"/>
  <c r="H2054"/>
  <c r="H2182"/>
  <c r="H2306"/>
  <c r="H2431"/>
  <c r="H2560"/>
  <c r="H2683"/>
  <c r="H2809"/>
  <c r="H2935"/>
  <c r="H3443"/>
  <c r="H4199"/>
  <c r="AJ39" i="72"/>
  <c r="H3694" i="62"/>
  <c r="H3566"/>
  <c r="H3569"/>
  <c r="H1234"/>
  <c r="H2248"/>
  <c r="H2247"/>
  <c r="H2249"/>
  <c r="M72" i="72"/>
  <c r="L72"/>
  <c r="H3003" i="62"/>
  <c r="H422"/>
  <c r="H170"/>
  <c r="H2557"/>
  <c r="H2053"/>
  <c r="H1550"/>
  <c r="H542"/>
  <c r="H40"/>
  <c r="H41"/>
  <c r="H544"/>
  <c r="H667"/>
  <c r="H1175"/>
  <c r="H1676"/>
  <c r="H1931"/>
  <c r="H2180"/>
  <c r="H2245"/>
  <c r="H2246"/>
  <c r="H2305"/>
  <c r="H2497"/>
  <c r="H2498"/>
  <c r="H2558"/>
  <c r="H2561"/>
  <c r="H2621"/>
  <c r="H2623"/>
  <c r="H2624"/>
  <c r="H2749"/>
  <c r="H2750"/>
  <c r="H3758"/>
  <c r="H4258"/>
  <c r="H4259"/>
  <c r="H4262"/>
  <c r="H4385"/>
  <c r="H922"/>
  <c r="H1678"/>
  <c r="H1553"/>
  <c r="H1679"/>
  <c r="H2309"/>
  <c r="H3692"/>
  <c r="H3004"/>
  <c r="AK39" i="72"/>
  <c r="H3507" i="62"/>
  <c r="H2501"/>
  <c r="H1423"/>
  <c r="H415"/>
  <c r="H166"/>
  <c r="H37"/>
  <c r="H289"/>
  <c r="H1172"/>
  <c r="H1300"/>
  <c r="H1865"/>
  <c r="H1868"/>
  <c r="H2243"/>
  <c r="H2308"/>
  <c r="H2371"/>
  <c r="H2372"/>
  <c r="H2494"/>
  <c r="H2812"/>
  <c r="H3125"/>
  <c r="H3128"/>
  <c r="H3254"/>
  <c r="H3754"/>
  <c r="H4135"/>
  <c r="H1801"/>
  <c r="H1298"/>
  <c r="H290"/>
  <c r="H292"/>
  <c r="H2368"/>
  <c r="H2875"/>
  <c r="H4132"/>
  <c r="H4387"/>
  <c r="H3949"/>
  <c r="H545"/>
  <c r="H2684"/>
  <c r="H4196"/>
  <c r="H3509"/>
  <c r="H856"/>
  <c r="H2746"/>
  <c r="H2872"/>
  <c r="H1558"/>
  <c r="AJ40" i="72"/>
  <c r="H1054" i="62"/>
  <c r="H1557"/>
  <c r="H1053"/>
  <c r="H3508"/>
  <c r="H419"/>
  <c r="H418"/>
  <c r="H608"/>
  <c r="H607"/>
  <c r="H605"/>
  <c r="H794"/>
  <c r="H797"/>
  <c r="H796"/>
  <c r="H986"/>
  <c r="H985"/>
  <c r="H1928"/>
  <c r="H1930"/>
  <c r="H2056"/>
  <c r="H2057"/>
  <c r="H3251"/>
  <c r="H3253"/>
  <c r="H3250"/>
  <c r="H3316"/>
  <c r="H3314"/>
  <c r="H3317"/>
  <c r="H3503"/>
  <c r="H3505"/>
  <c r="H1364"/>
  <c r="H1363"/>
  <c r="H1361"/>
  <c r="H1360"/>
  <c r="H2939"/>
  <c r="H2938"/>
  <c r="H2936"/>
  <c r="H3001"/>
  <c r="H2998"/>
  <c r="H3188"/>
  <c r="H3187"/>
  <c r="H4072"/>
  <c r="H4069"/>
  <c r="H4073"/>
  <c r="H169"/>
  <c r="H1177"/>
  <c r="H2058"/>
  <c r="H731"/>
  <c r="H730"/>
  <c r="H734"/>
  <c r="H733"/>
  <c r="H1616"/>
  <c r="H1615"/>
  <c r="H1613"/>
  <c r="H1805"/>
  <c r="H1804"/>
  <c r="H3628"/>
  <c r="H3629"/>
  <c r="H3821"/>
  <c r="H3818"/>
  <c r="H4322"/>
  <c r="H4324"/>
  <c r="H4325"/>
  <c r="H1049"/>
  <c r="H1045"/>
  <c r="H1487"/>
  <c r="H1490"/>
  <c r="H1489"/>
  <c r="H1742"/>
  <c r="H1741"/>
  <c r="H1739"/>
  <c r="H1738"/>
  <c r="H2120"/>
  <c r="H2119"/>
  <c r="H2117"/>
  <c r="H2432"/>
  <c r="H2434"/>
  <c r="H2435"/>
  <c r="H2813"/>
  <c r="H2810"/>
  <c r="H3379"/>
  <c r="H3376"/>
  <c r="H3377"/>
  <c r="H3380"/>
  <c r="H4010"/>
  <c r="H4009"/>
  <c r="H4007"/>
  <c r="H610"/>
  <c r="H3070"/>
  <c r="H1869"/>
  <c r="H2374"/>
  <c r="H3069"/>
  <c r="H2311"/>
  <c r="H1680"/>
  <c r="H924"/>
  <c r="H2060"/>
  <c r="H550"/>
  <c r="H3888"/>
  <c r="H1681"/>
  <c r="H423"/>
  <c r="H2061"/>
  <c r="H549"/>
  <c r="H3889"/>
  <c r="H1306"/>
  <c r="H4204"/>
  <c r="H4203"/>
  <c r="H672"/>
  <c r="H674"/>
  <c r="H2375"/>
  <c r="H485"/>
  <c r="H2373"/>
  <c r="J47" i="72"/>
  <c r="G4388" i="62"/>
  <c r="G1801"/>
  <c r="G1927"/>
  <c r="G2056"/>
  <c r="G2182"/>
  <c r="G2306"/>
  <c r="G2431"/>
  <c r="G3255"/>
  <c r="G1486"/>
  <c r="G3065"/>
  <c r="G3190"/>
  <c r="G4262"/>
  <c r="G3313"/>
  <c r="G3694"/>
  <c r="G3509"/>
  <c r="G4387"/>
  <c r="G542"/>
  <c r="G1171"/>
  <c r="G1552"/>
  <c r="G1675"/>
  <c r="G1928"/>
  <c r="G2180"/>
  <c r="G3062"/>
  <c r="G3125"/>
  <c r="G3254"/>
  <c r="G3502"/>
  <c r="G3503"/>
  <c r="G4007"/>
  <c r="G4010"/>
  <c r="G4135"/>
  <c r="G1804"/>
  <c r="G37"/>
  <c r="G40"/>
  <c r="G415"/>
  <c r="G416"/>
  <c r="G667"/>
  <c r="G793"/>
  <c r="G794"/>
  <c r="G1549"/>
  <c r="G2054"/>
  <c r="G2179"/>
  <c r="G2308"/>
  <c r="G2497"/>
  <c r="G2872"/>
  <c r="G2873"/>
  <c r="G3124"/>
  <c r="G3251"/>
  <c r="G3316"/>
  <c r="G3881"/>
  <c r="G4009"/>
  <c r="G4133"/>
  <c r="G4384"/>
  <c r="G1867"/>
  <c r="G2812"/>
  <c r="G3001"/>
  <c r="G3317"/>
  <c r="G3440"/>
  <c r="G3569"/>
  <c r="G4196"/>
  <c r="G4321"/>
  <c r="G3507"/>
  <c r="G668"/>
  <c r="G919"/>
  <c r="G1676"/>
  <c r="G2305"/>
  <c r="G2495"/>
  <c r="G2746"/>
  <c r="G2747"/>
  <c r="G3127"/>
  <c r="G3187"/>
  <c r="G3379"/>
  <c r="G3631"/>
  <c r="G4258"/>
  <c r="G1424"/>
  <c r="G3755"/>
  <c r="G4074"/>
  <c r="G2061"/>
  <c r="G2062"/>
  <c r="G3636"/>
  <c r="G1179"/>
  <c r="G4204"/>
  <c r="G3889"/>
  <c r="G2502"/>
  <c r="G2944"/>
  <c r="G2943"/>
  <c r="G3006"/>
  <c r="G163"/>
  <c r="G227"/>
  <c r="G1111"/>
  <c r="G1487"/>
  <c r="G2434"/>
  <c r="G2620"/>
  <c r="G2621"/>
  <c r="G3002"/>
  <c r="G3314"/>
  <c r="G3376"/>
  <c r="G3377"/>
  <c r="G3565"/>
  <c r="G3628"/>
  <c r="G3629"/>
  <c r="G3757"/>
  <c r="G3758"/>
  <c r="G4136"/>
  <c r="G4324"/>
  <c r="G1802"/>
  <c r="G1864"/>
  <c r="G2810"/>
  <c r="G2999"/>
  <c r="G3061"/>
  <c r="G3064"/>
  <c r="G3505"/>
  <c r="G3568"/>
  <c r="G3691"/>
  <c r="G4070"/>
  <c r="G4072"/>
  <c r="G4261"/>
  <c r="G3193"/>
  <c r="G2503"/>
  <c r="G3259"/>
  <c r="G297"/>
  <c r="G927"/>
  <c r="G4141"/>
  <c r="G3699"/>
  <c r="G2372"/>
  <c r="G3195"/>
  <c r="G3258"/>
  <c r="G3448"/>
  <c r="G4140"/>
  <c r="G4201"/>
  <c r="G3256"/>
  <c r="G4075"/>
  <c r="G4076"/>
  <c r="F3509"/>
  <c r="F3003"/>
  <c r="F730"/>
  <c r="F982"/>
  <c r="F1108"/>
  <c r="F1109"/>
  <c r="F1612"/>
  <c r="F1613"/>
  <c r="F3062"/>
  <c r="F3065"/>
  <c r="F3188"/>
  <c r="F3440"/>
  <c r="F3566"/>
  <c r="F3568"/>
  <c r="F3692"/>
  <c r="F3946"/>
  <c r="F4070"/>
  <c r="F4073"/>
  <c r="F4261"/>
  <c r="F731"/>
  <c r="F856"/>
  <c r="F857"/>
  <c r="F983"/>
  <c r="F1867"/>
  <c r="F3191"/>
  <c r="F3313"/>
  <c r="F3317"/>
  <c r="F3565"/>
  <c r="F3695"/>
  <c r="F3820"/>
  <c r="F3821"/>
  <c r="F4069"/>
  <c r="F4259"/>
  <c r="F1234"/>
  <c r="F1235"/>
  <c r="F1486"/>
  <c r="F1487"/>
  <c r="F2243"/>
  <c r="F3943"/>
  <c r="F3255"/>
  <c r="F4263"/>
  <c r="H31" i="72"/>
  <c r="F3448" i="62"/>
  <c r="F423"/>
  <c r="F3636"/>
  <c r="F1053"/>
  <c r="F3637"/>
  <c r="F3194"/>
  <c r="F171"/>
  <c r="F3133"/>
  <c r="F2566"/>
  <c r="F4013"/>
  <c r="F486"/>
  <c r="F549"/>
  <c r="F3259"/>
  <c r="F3258"/>
  <c r="F2943"/>
  <c r="F3447"/>
  <c r="AG58" i="72"/>
  <c r="F4012" i="62"/>
  <c r="F3005"/>
  <c r="F4011"/>
  <c r="AF58" i="72"/>
  <c r="F3698" i="62"/>
  <c r="F1931"/>
  <c r="F3760"/>
  <c r="F3759"/>
  <c r="F3761"/>
  <c r="E4388"/>
  <c r="E479"/>
  <c r="E607"/>
  <c r="E733"/>
  <c r="E985"/>
  <c r="E1109"/>
  <c r="E1235"/>
  <c r="E1363"/>
  <c r="E1486"/>
  <c r="E1928"/>
  <c r="E1930"/>
  <c r="E4387"/>
  <c r="E3003"/>
  <c r="E4262"/>
  <c r="E856"/>
  <c r="E1487"/>
  <c r="E1612"/>
  <c r="E4261"/>
  <c r="E3379"/>
  <c r="E2117"/>
  <c r="E1676"/>
  <c r="E1738"/>
  <c r="E1802"/>
  <c r="E1990"/>
  <c r="E3380"/>
  <c r="E3440"/>
  <c r="E3442"/>
  <c r="E3503"/>
  <c r="E1675"/>
  <c r="E1739"/>
  <c r="E1801"/>
  <c r="E1867"/>
  <c r="E2054"/>
  <c r="E3314"/>
  <c r="E3316"/>
  <c r="E3317"/>
  <c r="E3439"/>
  <c r="E3502"/>
  <c r="E3506"/>
  <c r="E1865"/>
  <c r="E2053"/>
  <c r="F62" i="72"/>
  <c r="E1116" i="62"/>
  <c r="E3448"/>
  <c r="E3447"/>
  <c r="E1873"/>
  <c r="E4015"/>
  <c r="E3952"/>
  <c r="E3889"/>
  <c r="E1872"/>
  <c r="E1369"/>
  <c r="E4140"/>
  <c r="E3007"/>
  <c r="E360"/>
  <c r="E3509"/>
  <c r="E3507"/>
  <c r="E3257"/>
  <c r="P56" i="72"/>
  <c r="Q56"/>
  <c r="D3446" i="62"/>
  <c r="D3444"/>
  <c r="D3445"/>
  <c r="D3635"/>
  <c r="D74" i="72"/>
  <c r="D3320" i="62"/>
  <c r="D4327"/>
  <c r="D1865"/>
  <c r="D1927"/>
  <c r="D3946"/>
  <c r="D4009"/>
  <c r="D4069"/>
  <c r="D4261"/>
  <c r="D4385"/>
  <c r="D4387"/>
  <c r="D3944"/>
  <c r="D4136"/>
  <c r="D4073"/>
  <c r="D4199"/>
  <c r="D4325"/>
  <c r="AB68" i="72"/>
  <c r="AC68"/>
  <c r="E33"/>
  <c r="D33"/>
  <c r="E65"/>
  <c r="D3570" i="62"/>
  <c r="D4075"/>
  <c r="D1990"/>
  <c r="D2116"/>
  <c r="D2242"/>
  <c r="D2497"/>
  <c r="D2999"/>
  <c r="D3001"/>
  <c r="D3002"/>
  <c r="D3127"/>
  <c r="D3128"/>
  <c r="D3251"/>
  <c r="D3253"/>
  <c r="D3125"/>
  <c r="D3250"/>
  <c r="D38" i="72"/>
  <c r="D1991" i="62"/>
  <c r="D2243"/>
  <c r="D2494"/>
  <c r="D3376"/>
  <c r="D3379"/>
  <c r="AC12" i="72"/>
  <c r="AB12"/>
  <c r="D37"/>
  <c r="E37"/>
  <c r="AB27"/>
  <c r="AC27"/>
  <c r="D3067" i="62"/>
  <c r="D3188"/>
  <c r="D3190"/>
  <c r="D3313"/>
  <c r="D3692"/>
  <c r="D3694"/>
  <c r="D3820"/>
  <c r="D4133"/>
  <c r="D4135"/>
  <c r="D4196"/>
  <c r="D4198"/>
  <c r="D4262"/>
  <c r="D4321"/>
  <c r="D4322"/>
  <c r="D4384"/>
  <c r="P59" i="72"/>
  <c r="AC23"/>
  <c r="D3824" i="62"/>
  <c r="D3062"/>
  <c r="D3818"/>
  <c r="D4072"/>
  <c r="D4195"/>
  <c r="D4258"/>
  <c r="D25" i="72"/>
  <c r="D864" i="62"/>
  <c r="D3195"/>
  <c r="D31" i="72"/>
  <c r="D2125" i="62"/>
  <c r="D2124"/>
  <c r="D2629"/>
  <c r="D2628"/>
  <c r="D419"/>
  <c r="D2187"/>
  <c r="D612"/>
  <c r="D4140"/>
  <c r="D1747"/>
  <c r="D1242"/>
  <c r="E29" i="72"/>
  <c r="D1620" i="62"/>
  <c r="D2881"/>
  <c r="D1495"/>
  <c r="Q73" i="72"/>
  <c r="P73"/>
  <c r="E31"/>
  <c r="AC31"/>
  <c r="P63"/>
  <c r="Q63"/>
  <c r="Q67"/>
  <c r="C3818" i="62"/>
  <c r="C3820"/>
  <c r="C3883"/>
  <c r="C3884"/>
  <c r="C3943"/>
  <c r="C4009"/>
  <c r="C4010"/>
  <c r="C72" i="72"/>
  <c r="C3944" i="62"/>
  <c r="C2502"/>
  <c r="C2503"/>
  <c r="C3700"/>
  <c r="C3699"/>
  <c r="Z51" i="72"/>
  <c r="C2188" i="62"/>
  <c r="C2944"/>
  <c r="AA43" i="72"/>
  <c r="C3005" i="62"/>
  <c r="C3255"/>
  <c r="C3256"/>
  <c r="C3004"/>
  <c r="R2739"/>
  <c r="R406"/>
  <c r="R528"/>
  <c r="R783"/>
  <c r="R972"/>
  <c r="R2418"/>
  <c r="R2481"/>
  <c r="R2482"/>
  <c r="R2548"/>
  <c r="R2610"/>
  <c r="R2674"/>
  <c r="R2859"/>
  <c r="R2986"/>
  <c r="R3178"/>
  <c r="R3304"/>
  <c r="R3808"/>
  <c r="R3868"/>
  <c r="R3931"/>
  <c r="R4374"/>
  <c r="R402"/>
  <c r="R655"/>
  <c r="R907"/>
  <c r="R1033"/>
  <c r="R2419"/>
  <c r="R2796"/>
  <c r="R2799"/>
  <c r="R2860"/>
  <c r="R2988"/>
  <c r="R3049"/>
  <c r="R3175"/>
  <c r="R4119"/>
  <c r="R4120"/>
  <c r="R4183"/>
  <c r="R2488"/>
  <c r="R720"/>
  <c r="R465"/>
  <c r="R216"/>
  <c r="R217"/>
  <c r="R721"/>
  <c r="R90"/>
  <c r="R276"/>
  <c r="R280"/>
  <c r="R657"/>
  <c r="R843"/>
  <c r="R844"/>
  <c r="R846"/>
  <c r="R909"/>
  <c r="R1035"/>
  <c r="R3681"/>
  <c r="R3742"/>
  <c r="R3744"/>
  <c r="R3745"/>
  <c r="R1096"/>
  <c r="R468"/>
  <c r="R340"/>
  <c r="R213"/>
  <c r="R654"/>
  <c r="R906"/>
  <c r="R1032"/>
  <c r="R3055"/>
  <c r="R3053"/>
  <c r="R345"/>
  <c r="R346"/>
  <c r="R2801"/>
  <c r="R2803"/>
  <c r="R2802"/>
  <c r="R1354"/>
  <c r="R1730"/>
  <c r="R533"/>
  <c r="R724"/>
  <c r="R1667"/>
  <c r="R2424"/>
  <c r="R348"/>
  <c r="R347"/>
  <c r="R3242"/>
  <c r="R2234"/>
  <c r="R3243"/>
  <c r="R2235"/>
  <c r="R1100"/>
  <c r="R1102"/>
  <c r="R1167"/>
  <c r="R1669"/>
  <c r="R1668"/>
  <c r="R1544"/>
  <c r="R663"/>
  <c r="R722"/>
  <c r="R723"/>
  <c r="Q3496"/>
  <c r="Q1980"/>
  <c r="Q1917"/>
  <c r="Q1725"/>
  <c r="Q1602"/>
  <c r="Q1284"/>
  <c r="Q1224"/>
  <c r="Q907"/>
  <c r="Q780"/>
  <c r="Q4374"/>
  <c r="Q1852"/>
  <c r="Q1536"/>
  <c r="Q1476"/>
  <c r="Q1159"/>
  <c r="Q1035"/>
  <c r="Q844"/>
  <c r="Q1978"/>
  <c r="Q1789"/>
  <c r="Q1728"/>
  <c r="Q1411"/>
  <c r="Q1287"/>
  <c r="Q906"/>
  <c r="Q4372"/>
  <c r="Q1663"/>
  <c r="Q1539"/>
  <c r="Q1348"/>
  <c r="Q1158"/>
  <c r="Q843"/>
  <c r="Q1095"/>
  <c r="Q970"/>
  <c r="Q3242"/>
  <c r="Q27"/>
  <c r="Q3243"/>
  <c r="Q3746"/>
  <c r="Q3305"/>
  <c r="Q1545"/>
  <c r="Q2679"/>
  <c r="Q2930"/>
  <c r="T2930" s="1"/>
  <c r="Q2805"/>
  <c r="Q284"/>
  <c r="Q285"/>
  <c r="Q1796"/>
  <c r="Q1419"/>
  <c r="Q1418"/>
  <c r="AN45" i="71"/>
  <c r="Q3747" i="62"/>
  <c r="Q2992"/>
  <c r="Q4000"/>
  <c r="Q2990"/>
  <c r="Q3998"/>
  <c r="P3244"/>
  <c r="P3183"/>
  <c r="P3182"/>
  <c r="X72" i="71"/>
  <c r="P3434" i="62"/>
  <c r="P3435"/>
  <c r="P1536"/>
  <c r="P914"/>
  <c r="AL39" i="71"/>
  <c r="P851" i="62"/>
  <c r="Y72" i="71"/>
  <c r="P3242" i="62"/>
  <c r="P2992"/>
  <c r="P2990"/>
  <c r="O343"/>
  <c r="O2992"/>
  <c r="O410"/>
  <c r="O2805"/>
  <c r="O2804"/>
  <c r="O3057"/>
  <c r="O3056"/>
  <c r="O1418"/>
  <c r="O2363"/>
  <c r="O2364"/>
  <c r="O3495"/>
  <c r="O3496"/>
  <c r="O2990"/>
  <c r="O3494"/>
  <c r="O2297"/>
  <c r="O3748"/>
  <c r="O3746"/>
  <c r="N4000"/>
  <c r="N3494"/>
  <c r="N4251"/>
  <c r="N3495"/>
  <c r="F39" i="71"/>
  <c r="N2615" i="62"/>
  <c r="N2616"/>
  <c r="N1671"/>
  <c r="N284"/>
  <c r="N4187"/>
  <c r="N1793"/>
  <c r="N2737"/>
  <c r="N3435"/>
  <c r="N3308"/>
  <c r="N3309"/>
  <c r="N3557"/>
  <c r="N3558"/>
  <c r="N3559"/>
  <c r="N4190"/>
  <c r="N4191"/>
  <c r="N2049"/>
  <c r="N2048"/>
  <c r="N3306"/>
  <c r="N473"/>
  <c r="N1292"/>
  <c r="N3434"/>
  <c r="N3305"/>
  <c r="N2990"/>
  <c r="N3244"/>
  <c r="N4250"/>
  <c r="N3242"/>
  <c r="M3998"/>
  <c r="M2734"/>
  <c r="M2796"/>
  <c r="M2986"/>
  <c r="M2989"/>
  <c r="M3051"/>
  <c r="M3112"/>
  <c r="M3237"/>
  <c r="M3301"/>
  <c r="M3304"/>
  <c r="M3363"/>
  <c r="M3427"/>
  <c r="M3490"/>
  <c r="M3555"/>
  <c r="M3615"/>
  <c r="M3618"/>
  <c r="M3807"/>
  <c r="M2736"/>
  <c r="M2799"/>
  <c r="M2862"/>
  <c r="M2985"/>
  <c r="M3049"/>
  <c r="M3052"/>
  <c r="M3114"/>
  <c r="M3238"/>
  <c r="M3300"/>
  <c r="M3366"/>
  <c r="M3426"/>
  <c r="M3489"/>
  <c r="M3492"/>
  <c r="M3553"/>
  <c r="M3744"/>
  <c r="M3808"/>
  <c r="M2922"/>
  <c r="M2923"/>
  <c r="M3111"/>
  <c r="M3174"/>
  <c r="M3679"/>
  <c r="M3741"/>
  <c r="M2295"/>
  <c r="M2421"/>
  <c r="M3870"/>
  <c r="M3993"/>
  <c r="M3994"/>
  <c r="M4125"/>
  <c r="M4126"/>
  <c r="M3245"/>
  <c r="M1292"/>
  <c r="M3938"/>
  <c r="M3749"/>
  <c r="M3812"/>
  <c r="M1985"/>
  <c r="M4316"/>
  <c r="M3496"/>
  <c r="M2489"/>
  <c r="M3939"/>
  <c r="M2426"/>
  <c r="M2990"/>
  <c r="M3494"/>
  <c r="M531"/>
  <c r="C26" i="71"/>
  <c r="B70"/>
  <c r="C70"/>
  <c r="C37"/>
  <c r="B37"/>
  <c r="C36"/>
  <c r="C69"/>
  <c r="B52"/>
  <c r="C38"/>
  <c r="L3053" i="62"/>
  <c r="L3243"/>
  <c r="L3433"/>
  <c r="L3495"/>
  <c r="L3622"/>
  <c r="L3306"/>
  <c r="L3747"/>
  <c r="L3496"/>
  <c r="L1096"/>
  <c r="L1602"/>
  <c r="B28" i="71"/>
  <c r="C41"/>
  <c r="C33"/>
  <c r="L1851" i="62"/>
  <c r="L1852"/>
  <c r="L1600"/>
  <c r="L2670"/>
  <c r="L3177"/>
  <c r="C61" i="71"/>
  <c r="B61"/>
  <c r="B49"/>
  <c r="C49"/>
  <c r="C40"/>
  <c r="B40"/>
  <c r="C28"/>
  <c r="C29"/>
  <c r="C77"/>
  <c r="B51"/>
  <c r="L24" i="62"/>
  <c r="L402"/>
  <c r="L403"/>
  <c r="L591"/>
  <c r="L848"/>
  <c r="L282"/>
  <c r="L3244"/>
  <c r="L1037"/>
  <c r="L1098"/>
  <c r="L1350"/>
  <c r="L2169"/>
  <c r="L3051"/>
  <c r="L4185"/>
  <c r="L1663"/>
  <c r="L1980"/>
  <c r="L2103"/>
  <c r="L2229"/>
  <c r="L2356"/>
  <c r="L2610"/>
  <c r="L2734"/>
  <c r="L2859"/>
  <c r="L2986"/>
  <c r="L3112"/>
  <c r="L3237"/>
  <c r="L3366"/>
  <c r="L3490"/>
  <c r="L3618"/>
  <c r="L3744"/>
  <c r="L3870"/>
  <c r="L3994"/>
  <c r="L4248"/>
  <c r="L4374"/>
  <c r="L969"/>
  <c r="L970"/>
  <c r="L1221"/>
  <c r="L1222"/>
  <c r="L1725"/>
  <c r="L1726"/>
  <c r="C58" i="71"/>
  <c r="B58"/>
  <c r="L2607" i="62"/>
  <c r="L2608"/>
  <c r="L2733"/>
  <c r="L2860"/>
  <c r="L3238"/>
  <c r="L3364"/>
  <c r="L3742"/>
  <c r="L4246"/>
  <c r="L1665"/>
  <c r="L1977"/>
  <c r="L1978"/>
  <c r="L2230"/>
  <c r="L2736"/>
  <c r="L2988"/>
  <c r="L3741"/>
  <c r="L3996"/>
  <c r="L4371"/>
  <c r="L4372"/>
  <c r="L3114"/>
  <c r="L3867"/>
  <c r="L3868"/>
  <c r="L721"/>
  <c r="L722"/>
  <c r="C63" i="71"/>
  <c r="B63"/>
  <c r="L4316" i="62"/>
  <c r="L4317"/>
  <c r="L2489"/>
  <c r="L2490"/>
  <c r="C39" i="71"/>
  <c r="B39"/>
  <c r="L33" i="62"/>
  <c r="L32"/>
  <c r="L1103"/>
  <c r="L2174"/>
  <c r="L2175"/>
  <c r="L221"/>
  <c r="L2741"/>
  <c r="L2049"/>
  <c r="L4065"/>
  <c r="L786"/>
  <c r="L2297"/>
  <c r="L4378"/>
  <c r="L3558"/>
  <c r="L3557"/>
  <c r="L597"/>
  <c r="L407"/>
  <c r="L3118"/>
  <c r="L4315"/>
  <c r="L4313"/>
  <c r="L1041"/>
  <c r="L1038"/>
  <c r="B24" i="71"/>
  <c r="C24"/>
  <c r="B13"/>
  <c r="L596" i="62"/>
  <c r="L533"/>
  <c r="L4063"/>
  <c r="L3811"/>
  <c r="L3809"/>
  <c r="L92"/>
  <c r="B9" i="71"/>
  <c r="L4062" i="62"/>
  <c r="C9" i="71"/>
  <c r="L94" i="62"/>
  <c r="L346"/>
  <c r="C13" i="71"/>
  <c r="L1666" i="62"/>
  <c r="C17" i="71"/>
  <c r="L93" i="62"/>
  <c r="L344"/>
  <c r="L1101"/>
  <c r="L1226"/>
  <c r="H3744"/>
  <c r="H3997"/>
  <c r="H4246"/>
  <c r="H2171"/>
  <c r="H2173"/>
  <c r="H2172"/>
  <c r="H3553"/>
  <c r="H3745"/>
  <c r="H4245"/>
  <c r="H4308"/>
  <c r="H4312"/>
  <c r="H3804"/>
  <c r="H3808"/>
  <c r="H1419"/>
  <c r="H1418"/>
  <c r="H2425"/>
  <c r="H2424"/>
  <c r="H2423"/>
  <c r="H848"/>
  <c r="H2238"/>
  <c r="H2234"/>
  <c r="H2930"/>
  <c r="H2931"/>
  <c r="H4190"/>
  <c r="H3494"/>
  <c r="K69" i="70"/>
  <c r="J69"/>
  <c r="G3118" i="62"/>
  <c r="G3937"/>
  <c r="G3996"/>
  <c r="G3933"/>
  <c r="G2355"/>
  <c r="G2104"/>
  <c r="G2545"/>
  <c r="G2481"/>
  <c r="G2232"/>
  <c r="G2167"/>
  <c r="G2040"/>
  <c r="G4059"/>
  <c r="G1978"/>
  <c r="G3997"/>
  <c r="G3934"/>
  <c r="G2418"/>
  <c r="G2356"/>
  <c r="G2295"/>
  <c r="G2230"/>
  <c r="G4060"/>
  <c r="G4063"/>
  <c r="J66" i="70"/>
  <c r="K66"/>
  <c r="G4313" i="62"/>
  <c r="G781"/>
  <c r="G276"/>
  <c r="G3115"/>
  <c r="G2859"/>
  <c r="G2608"/>
  <c r="G1033"/>
  <c r="G2736"/>
  <c r="G1791"/>
  <c r="G1663"/>
  <c r="G1159"/>
  <c r="G151"/>
  <c r="G4122"/>
  <c r="G3807"/>
  <c r="G3240"/>
  <c r="G2988"/>
  <c r="AI8" i="70"/>
  <c r="W75"/>
  <c r="G1734" i="62"/>
  <c r="G1733"/>
  <c r="G1923"/>
  <c r="G2426"/>
  <c r="J74" i="70"/>
  <c r="G2553" i="62"/>
  <c r="G473"/>
  <c r="G2049"/>
  <c r="G3561"/>
  <c r="G3935"/>
  <c r="G3053"/>
  <c r="G3749"/>
  <c r="G3938"/>
  <c r="G4190"/>
  <c r="AH68" i="70"/>
  <c r="W55"/>
  <c r="AI76"/>
  <c r="G3560" i="62"/>
  <c r="G3057"/>
  <c r="G3936"/>
  <c r="G3435"/>
  <c r="G1922"/>
  <c r="G3056"/>
  <c r="G2739"/>
  <c r="V71" i="70"/>
  <c r="G3557" i="62"/>
  <c r="G3558"/>
  <c r="G4187"/>
  <c r="G3055"/>
  <c r="G4061"/>
  <c r="G4062"/>
  <c r="G3369"/>
  <c r="V63" i="70"/>
  <c r="G3431" i="62"/>
  <c r="G3368"/>
  <c r="F3620"/>
  <c r="F4125"/>
  <c r="AG55" i="70"/>
  <c r="F4126" i="62"/>
  <c r="F3999"/>
  <c r="AG77" i="70"/>
  <c r="F4250" i="62"/>
  <c r="F3747"/>
  <c r="F4252"/>
  <c r="F3243"/>
  <c r="F4063"/>
  <c r="I53" i="70"/>
  <c r="T70"/>
  <c r="T14"/>
  <c r="I45"/>
  <c r="H45"/>
  <c r="H57"/>
  <c r="F3498" i="62"/>
  <c r="F3497"/>
  <c r="F2489"/>
  <c r="F2490"/>
  <c r="F1855"/>
  <c r="H73" i="70"/>
  <c r="F1166" i="62"/>
  <c r="F4065"/>
  <c r="T54" i="70"/>
  <c r="F2927" i="62"/>
  <c r="F4190"/>
  <c r="F3245"/>
  <c r="F284"/>
  <c r="AF75" i="70"/>
  <c r="AG75"/>
  <c r="T74"/>
  <c r="F4001" i="62"/>
  <c r="F2679"/>
  <c r="F3307"/>
  <c r="F3306"/>
  <c r="F3305"/>
  <c r="F3623"/>
  <c r="E3931"/>
  <c r="E3748"/>
  <c r="E2989"/>
  <c r="E2991"/>
  <c r="G55" i="70"/>
  <c r="E3746" i="62"/>
  <c r="E342"/>
  <c r="E592"/>
  <c r="E1287"/>
  <c r="E2229"/>
  <c r="E2230"/>
  <c r="E3304"/>
  <c r="E3741"/>
  <c r="E3742"/>
  <c r="E3744"/>
  <c r="E591"/>
  <c r="E906"/>
  <c r="E907"/>
  <c r="E2103"/>
  <c r="E2104"/>
  <c r="E2166"/>
  <c r="E2167"/>
  <c r="E3367"/>
  <c r="E3426"/>
  <c r="E4182"/>
  <c r="E4183"/>
  <c r="E4185"/>
  <c r="E3237"/>
  <c r="E3238"/>
  <c r="E3240"/>
  <c r="E3303"/>
  <c r="E3427"/>
  <c r="E3364"/>
  <c r="E3934"/>
  <c r="E3178"/>
  <c r="E2670"/>
  <c r="E2671"/>
  <c r="E2985"/>
  <c r="E2986"/>
  <c r="E2988"/>
  <c r="E1665"/>
  <c r="E3489"/>
  <c r="E3553"/>
  <c r="E3804"/>
  <c r="E4245"/>
  <c r="E4312"/>
  <c r="E3678"/>
  <c r="E3242"/>
  <c r="E3619"/>
  <c r="E3997"/>
  <c r="E4248"/>
  <c r="E4308"/>
  <c r="E1662"/>
  <c r="E1663"/>
  <c r="E2356"/>
  <c r="E2418"/>
  <c r="E2419"/>
  <c r="E2859"/>
  <c r="E2860"/>
  <c r="E3112"/>
  <c r="E3301"/>
  <c r="E3366"/>
  <c r="E3493"/>
  <c r="E3679"/>
  <c r="E3930"/>
  <c r="E3994"/>
  <c r="E3048"/>
  <c r="E3049"/>
  <c r="E3051"/>
  <c r="E3174"/>
  <c r="E3175"/>
  <c r="E3177"/>
  <c r="S9" i="70"/>
  <c r="AD10"/>
  <c r="E1227" i="62"/>
  <c r="E1986"/>
  <c r="E1985"/>
  <c r="E2679"/>
  <c r="E2678"/>
  <c r="E3308"/>
  <c r="E3561"/>
  <c r="E2174"/>
  <c r="E2175"/>
  <c r="E533"/>
  <c r="E2422"/>
  <c r="E1671"/>
  <c r="E3873"/>
  <c r="G8" i="70"/>
  <c r="E1797" i="62"/>
  <c r="E534"/>
  <c r="S15" i="70"/>
  <c r="R15"/>
  <c r="E1545" i="62"/>
  <c r="E1292"/>
  <c r="AD14" i="70"/>
  <c r="E158" i="62"/>
  <c r="E1544"/>
  <c r="E3560"/>
  <c r="E1356"/>
  <c r="E3057"/>
  <c r="E2994"/>
  <c r="E1355"/>
  <c r="E662"/>
  <c r="G12" i="70"/>
  <c r="E283" i="62"/>
  <c r="AD18" i="70"/>
  <c r="F16"/>
  <c r="R17"/>
  <c r="D4372" i="62"/>
  <c r="D3807"/>
  <c r="D2989"/>
  <c r="D2670"/>
  <c r="D1851"/>
  <c r="D1284"/>
  <c r="D340"/>
  <c r="D4183"/>
  <c r="D3619"/>
  <c r="D3489"/>
  <c r="D3363"/>
  <c r="D3174"/>
  <c r="D1413"/>
  <c r="D2292"/>
  <c r="D3177"/>
  <c r="D1545"/>
  <c r="D1544"/>
  <c r="D536"/>
  <c r="D4127"/>
  <c r="D3181"/>
  <c r="D3180"/>
  <c r="D3179"/>
  <c r="D4380"/>
  <c r="D2237"/>
  <c r="D2738"/>
  <c r="D2175"/>
  <c r="D2174"/>
  <c r="D1796"/>
  <c r="D1797"/>
  <c r="D3937"/>
  <c r="D3935"/>
  <c r="D3936"/>
  <c r="D2238"/>
  <c r="D1040"/>
  <c r="D2992"/>
  <c r="D3560"/>
  <c r="D2990"/>
  <c r="D1481"/>
  <c r="D3684"/>
  <c r="D3685"/>
  <c r="D1347"/>
  <c r="D1159"/>
  <c r="D468"/>
  <c r="D339"/>
  <c r="D972"/>
  <c r="D25"/>
  <c r="D153"/>
  <c r="D1348"/>
  <c r="D466"/>
  <c r="D1914"/>
  <c r="D24"/>
  <c r="D4186"/>
  <c r="D3682"/>
  <c r="D3620"/>
  <c r="N13" i="70"/>
  <c r="O13"/>
  <c r="C1292" i="62"/>
  <c r="C1985"/>
  <c r="C4001"/>
  <c r="C1040"/>
  <c r="C3686"/>
  <c r="C2489"/>
  <c r="C4127"/>
  <c r="C3434"/>
  <c r="C2867"/>
  <c r="C1796"/>
  <c r="C4254"/>
  <c r="C2930"/>
  <c r="C3812"/>
  <c r="C2363"/>
  <c r="C4002"/>
  <c r="C725"/>
  <c r="O76" i="70"/>
  <c r="N76"/>
  <c r="N57"/>
  <c r="O57"/>
  <c r="C1670" i="62"/>
  <c r="C3875"/>
  <c r="O28" i="70"/>
  <c r="N28"/>
  <c r="C2485" i="62"/>
  <c r="Z43" i="70"/>
  <c r="R2913" i="62"/>
  <c r="AG39" i="69"/>
  <c r="AG58"/>
  <c r="R3102" i="62"/>
  <c r="AG44" i="69"/>
  <c r="R2346" i="62"/>
  <c r="R771"/>
  <c r="AG35" i="69"/>
  <c r="AG55"/>
  <c r="AH26"/>
  <c r="AG27"/>
  <c r="AJ19"/>
  <c r="R772" i="62"/>
  <c r="R2536"/>
  <c r="R2725"/>
  <c r="AG57" i="69"/>
  <c r="AG19"/>
  <c r="R4115" i="62"/>
  <c r="R4367"/>
  <c r="R3543"/>
  <c r="R774"/>
  <c r="AI19" i="69"/>
  <c r="R1214" i="62"/>
  <c r="AJ26" i="69"/>
  <c r="AH19"/>
  <c r="AH63"/>
  <c r="AG50"/>
  <c r="R4366" i="62"/>
  <c r="R2724"/>
  <c r="R4051"/>
  <c r="AG26" i="69"/>
  <c r="R4236" i="62"/>
  <c r="AH51" i="69"/>
  <c r="AJ47"/>
  <c r="AJ56"/>
  <c r="AI58"/>
  <c r="R3422" i="62"/>
  <c r="Q2473"/>
  <c r="AD40" i="69"/>
  <c r="Q3672" i="62"/>
  <c r="Q3987"/>
  <c r="AE27" i="69"/>
  <c r="Q2602" i="62"/>
  <c r="AB50" i="69"/>
  <c r="Q2724" i="62"/>
  <c r="AE72" i="69"/>
  <c r="Q4112" i="62"/>
  <c r="Q3481"/>
  <c r="AC62" i="69"/>
  <c r="Q3232" i="62"/>
  <c r="Q3233"/>
  <c r="Q1338"/>
  <c r="AB28" i="69"/>
  <c r="AD57"/>
  <c r="Q3168" i="62"/>
  <c r="Q4114"/>
  <c r="Q3798"/>
  <c r="AC68" i="69"/>
  <c r="Q2603" i="62"/>
  <c r="AB72" i="69"/>
  <c r="Q2662" i="62"/>
  <c r="Q1090"/>
  <c r="AE73" i="69"/>
  <c r="Q3860" i="62"/>
  <c r="Q1720"/>
  <c r="Q1721"/>
  <c r="Q1217"/>
  <c r="Q1342"/>
  <c r="Q1343"/>
  <c r="Q2981"/>
  <c r="Q19"/>
  <c r="Q1909"/>
  <c r="AD27" i="69"/>
  <c r="AE55"/>
  <c r="Q3670" i="62"/>
  <c r="AE57" i="69"/>
  <c r="Q1276" i="62"/>
  <c r="Q1910"/>
  <c r="Q4115"/>
  <c r="Q3294"/>
  <c r="Q3039"/>
  <c r="AB68" i="69"/>
  <c r="Q4173" i="62"/>
  <c r="AE49" i="69"/>
  <c r="AC50"/>
  <c r="W70"/>
  <c r="X34"/>
  <c r="X44"/>
  <c r="X59"/>
  <c r="P83" i="62"/>
  <c r="P1718"/>
  <c r="Z34" i="69"/>
  <c r="P1717" i="62"/>
  <c r="P2036"/>
  <c r="Z67" i="69"/>
  <c r="P4366" i="62"/>
  <c r="P3228"/>
  <c r="P3986"/>
  <c r="X69" i="69"/>
  <c r="P650" i="62"/>
  <c r="P1657"/>
  <c r="P4367"/>
  <c r="P1779"/>
  <c r="P838"/>
  <c r="X38" i="69"/>
  <c r="Y67"/>
  <c r="X18"/>
  <c r="P3293" i="62"/>
  <c r="P1469"/>
  <c r="P1342"/>
  <c r="P708"/>
  <c r="P2917"/>
  <c r="W73" i="69"/>
  <c r="P1909" i="62"/>
  <c r="P2287"/>
  <c r="X67" i="69"/>
  <c r="X70"/>
  <c r="P3795" i="62"/>
  <c r="P964"/>
  <c r="P2288"/>
  <c r="U15" i="69"/>
  <c r="R28"/>
  <c r="R67"/>
  <c r="O1280" i="62"/>
  <c r="S25" i="69"/>
  <c r="O3673" i="62"/>
  <c r="O3674"/>
  <c r="R42" i="69"/>
  <c r="S42"/>
  <c r="O1091" i="62"/>
  <c r="O3989"/>
  <c r="R18" i="69"/>
  <c r="O708" i="62"/>
  <c r="O3228"/>
  <c r="O1279"/>
  <c r="O456"/>
  <c r="O272"/>
  <c r="O207"/>
  <c r="O3421"/>
  <c r="S20" i="69"/>
  <c r="T15"/>
  <c r="O1973" i="62"/>
  <c r="O1339"/>
  <c r="O4051"/>
  <c r="O3295"/>
  <c r="O15"/>
  <c r="R24" i="69"/>
  <c r="O20" i="62"/>
  <c r="O3984"/>
  <c r="R26" i="69"/>
  <c r="O1153" i="62"/>
  <c r="S15" i="69"/>
  <c r="O709" i="62"/>
  <c r="O2220"/>
  <c r="O1212"/>
  <c r="O1154"/>
  <c r="M14" i="69"/>
  <c r="N8"/>
  <c r="N22"/>
  <c r="N3296" i="62"/>
  <c r="M22" i="69"/>
  <c r="N209" i="62"/>
  <c r="N82"/>
  <c r="N3862"/>
  <c r="N1279"/>
  <c r="N2348"/>
  <c r="N2161"/>
  <c r="N2602"/>
  <c r="N1721"/>
  <c r="N4367"/>
  <c r="M64" i="69"/>
  <c r="N3606" i="62"/>
  <c r="M43" i="69"/>
  <c r="N2283" i="62"/>
  <c r="P44" i="69"/>
  <c r="N964" i="62"/>
  <c r="N1405"/>
  <c r="N2729"/>
  <c r="N965"/>
  <c r="N1657"/>
  <c r="N2728"/>
  <c r="N1402"/>
  <c r="N3544"/>
  <c r="N1595"/>
  <c r="N1023"/>
  <c r="N1468"/>
  <c r="N2665"/>
  <c r="O27" i="69"/>
  <c r="N1469" i="62"/>
  <c r="M2477"/>
  <c r="M3795"/>
  <c r="H7" i="69"/>
  <c r="M3606" i="62"/>
  <c r="M2095"/>
  <c r="I47" i="69"/>
  <c r="M79" i="62"/>
  <c r="H67" i="69"/>
  <c r="M82" i="62"/>
  <c r="M712"/>
  <c r="M2726"/>
  <c r="I59" i="69"/>
  <c r="M3291" i="62"/>
  <c r="M3609"/>
  <c r="H75" i="69"/>
  <c r="I26"/>
  <c r="M333" i="62"/>
  <c r="M1718"/>
  <c r="M4300"/>
  <c r="M1531"/>
  <c r="M331"/>
  <c r="I12" i="69"/>
  <c r="M2094" i="62"/>
  <c r="H40" i="69"/>
  <c r="M20" i="62"/>
  <c r="I8" i="69"/>
  <c r="M1532" i="62"/>
  <c r="M834"/>
  <c r="H20" i="69"/>
  <c r="H38"/>
  <c r="I38"/>
  <c r="M1968" i="62"/>
  <c r="M2540"/>
  <c r="I22" i="69"/>
  <c r="M2351" i="62"/>
  <c r="M3422"/>
  <c r="M3170"/>
  <c r="M523"/>
  <c r="I19" i="69"/>
  <c r="M2725" i="62"/>
  <c r="M1590"/>
  <c r="M773"/>
  <c r="M2161"/>
  <c r="M2535"/>
  <c r="H74" i="69"/>
  <c r="M4236" i="62"/>
  <c r="M1343"/>
  <c r="M1342"/>
  <c r="M2791"/>
  <c r="M2792"/>
  <c r="M15"/>
  <c r="M713"/>
  <c r="M3548"/>
  <c r="I34" i="69"/>
  <c r="M2287" i="62"/>
  <c r="M2350"/>
  <c r="M1846"/>
  <c r="M3607"/>
  <c r="M2539"/>
  <c r="I64" i="69"/>
  <c r="C53"/>
  <c r="L2913" i="62"/>
  <c r="D76" i="69"/>
  <c r="C76"/>
  <c r="C69"/>
  <c r="L3921" i="62"/>
  <c r="F66" i="69"/>
  <c r="L2473" i="62"/>
  <c r="E27" i="69"/>
  <c r="L4113" i="62"/>
  <c r="E66" i="69"/>
  <c r="L17" i="62"/>
  <c r="D11" i="69"/>
  <c r="L2788" i="62"/>
  <c r="F36" i="69"/>
  <c r="D39"/>
  <c r="F51"/>
  <c r="L3986" i="62"/>
  <c r="C64" i="69"/>
  <c r="L1214" i="62"/>
  <c r="L1213"/>
  <c r="L1215"/>
  <c r="L3105"/>
  <c r="L3103"/>
  <c r="L4365"/>
  <c r="E20" i="69"/>
  <c r="L837" i="62"/>
  <c r="D45" i="69"/>
  <c r="E45"/>
  <c r="L2410" i="62"/>
  <c r="D14" i="69"/>
  <c r="D32"/>
  <c r="L3228" i="62"/>
  <c r="C58" i="69"/>
  <c r="C52"/>
  <c r="L2850" i="62"/>
  <c r="E73" i="69"/>
  <c r="L4176" i="62"/>
  <c r="L4236"/>
  <c r="C74" i="69"/>
  <c r="D29"/>
  <c r="L209" i="62"/>
  <c r="L834"/>
  <c r="C32" i="69"/>
  <c r="L2535" i="62"/>
  <c r="L1401"/>
  <c r="D53" i="69"/>
  <c r="L3042" i="62"/>
  <c r="L4175"/>
  <c r="L4362"/>
  <c r="L3295"/>
  <c r="L649"/>
  <c r="L142"/>
  <c r="C20" i="69"/>
  <c r="C14"/>
  <c r="L2094" i="62"/>
  <c r="C45" i="69"/>
  <c r="L2916" i="62"/>
  <c r="L4174"/>
  <c r="C59" i="69"/>
  <c r="L3862" i="62"/>
  <c r="L1845"/>
  <c r="L2536"/>
  <c r="L2854"/>
  <c r="L2724"/>
  <c r="L3356"/>
  <c r="L3674"/>
  <c r="L2098"/>
  <c r="L3417"/>
  <c r="C61" i="69"/>
  <c r="C17"/>
  <c r="L645" i="62"/>
  <c r="L2602"/>
  <c r="L208"/>
  <c r="E53" i="69"/>
  <c r="L1657" i="62"/>
  <c r="L2287"/>
  <c r="L2288"/>
  <c r="L2855"/>
  <c r="D26" i="69"/>
  <c r="L3040" i="62"/>
  <c r="L4299"/>
  <c r="L2412"/>
  <c r="L1784"/>
  <c r="L2665"/>
  <c r="L457"/>
  <c r="L835"/>
  <c r="L2599"/>
  <c r="D42" i="69"/>
  <c r="L1591" i="62"/>
  <c r="E67" i="69"/>
  <c r="C26"/>
  <c r="L1212" i="62"/>
  <c r="C57" i="69"/>
  <c r="C56"/>
  <c r="L3102" i="62"/>
  <c r="F7" i="69"/>
  <c r="L2789" i="62"/>
  <c r="L3296"/>
  <c r="D19" i="69"/>
  <c r="D60"/>
  <c r="D58"/>
  <c r="L3985" i="62"/>
  <c r="D56" i="69"/>
  <c r="L3733" i="62"/>
  <c r="D71" i="69"/>
  <c r="L3669" i="62"/>
  <c r="C65" i="69"/>
  <c r="L3737" i="62"/>
  <c r="L1721"/>
  <c r="L1658"/>
  <c r="L4115"/>
  <c r="L3606"/>
  <c r="C71" i="69"/>
  <c r="L335" i="62"/>
  <c r="L1972"/>
  <c r="L586"/>
  <c r="L3736"/>
  <c r="L1720"/>
  <c r="C62" i="69"/>
  <c r="AD49" i="68"/>
  <c r="H3989" i="62"/>
  <c r="H209"/>
  <c r="H1783"/>
  <c r="AB73" i="68"/>
  <c r="AB67"/>
  <c r="H2287" i="62"/>
  <c r="AC49" i="68"/>
  <c r="AC44"/>
  <c r="H3925" i="62"/>
  <c r="H1718"/>
  <c r="AD67" i="68"/>
  <c r="H2472" i="62"/>
  <c r="AB46" i="68"/>
  <c r="AC16"/>
  <c r="H583" i="62"/>
  <c r="H1464"/>
  <c r="AB30" i="68"/>
  <c r="H2666" i="62"/>
  <c r="H1717"/>
  <c r="AE36" i="68"/>
  <c r="AD52"/>
  <c r="H3359" i="62"/>
  <c r="H1719"/>
  <c r="AC74" i="68"/>
  <c r="AE49"/>
  <c r="H2663" i="62"/>
  <c r="H960"/>
  <c r="AB22" i="68"/>
  <c r="AB32"/>
  <c r="AC26"/>
  <c r="H3544" i="62"/>
  <c r="H3107"/>
  <c r="H398"/>
  <c r="H2540"/>
  <c r="H1215"/>
  <c r="H3295"/>
  <c r="H2476"/>
  <c r="H1658"/>
  <c r="H3926"/>
  <c r="H1969"/>
  <c r="H1212"/>
  <c r="W48" i="68"/>
  <c r="X57"/>
  <c r="G456" i="62"/>
  <c r="G83"/>
  <c r="Y72" i="68"/>
  <c r="G460" i="62"/>
  <c r="W51" i="68"/>
  <c r="G4303" i="62"/>
  <c r="G1658"/>
  <c r="Y16" i="68"/>
  <c r="G2472" i="62"/>
  <c r="X16" i="68"/>
  <c r="W22"/>
  <c r="W67"/>
  <c r="G2976" i="62"/>
  <c r="G713"/>
  <c r="G708"/>
  <c r="G1532"/>
  <c r="G1531"/>
  <c r="X62" i="68"/>
  <c r="G3481" i="62"/>
  <c r="G960"/>
  <c r="G3859"/>
  <c r="G457"/>
  <c r="G583"/>
  <c r="G1847"/>
  <c r="G3165"/>
  <c r="W62" i="68"/>
  <c r="W25"/>
  <c r="G1405" i="62"/>
  <c r="G3858"/>
  <c r="F3231"/>
  <c r="T58" i="68"/>
  <c r="R16"/>
  <c r="F2283" i="62"/>
  <c r="F4304"/>
  <c r="T75" i="68"/>
  <c r="F4302" i="62"/>
  <c r="U75" i="68"/>
  <c r="F2728" i="62"/>
  <c r="F3733"/>
  <c r="S75" i="68"/>
  <c r="F2854" i="62"/>
  <c r="S35" i="68"/>
  <c r="F3229" i="62"/>
  <c r="F3228"/>
  <c r="F1465"/>
  <c r="F3735"/>
  <c r="F398"/>
  <c r="F1280"/>
  <c r="R20" i="68"/>
  <c r="F1910" i="62"/>
  <c r="F1909"/>
  <c r="F898"/>
  <c r="F4114"/>
  <c r="S21" i="68"/>
  <c r="F897" i="62"/>
  <c r="F393"/>
  <c r="F4240"/>
  <c r="R23" i="68"/>
  <c r="F4049" i="62"/>
  <c r="F1468"/>
  <c r="F2287"/>
  <c r="R19" i="68"/>
  <c r="F397" i="62"/>
  <c r="E272"/>
  <c r="O73" i="68"/>
  <c r="E1909" i="62"/>
  <c r="E2351"/>
  <c r="E2350"/>
  <c r="E1972"/>
  <c r="E205"/>
  <c r="E3795"/>
  <c r="P26" i="68"/>
  <c r="N10"/>
  <c r="E901" i="62"/>
  <c r="E775"/>
  <c r="M55" i="68"/>
  <c r="M66"/>
  <c r="N55"/>
  <c r="E19" i="62"/>
  <c r="M26" i="68"/>
  <c r="E3732" i="62"/>
  <c r="E2473"/>
  <c r="E2472"/>
  <c r="M46" i="68"/>
  <c r="E3988" i="62"/>
  <c r="N66" i="68"/>
  <c r="E3733" i="62"/>
  <c r="E1401"/>
  <c r="E3547"/>
  <c r="E3548"/>
  <c r="M42" i="68"/>
  <c r="E2220" i="62"/>
  <c r="E82"/>
  <c r="E965"/>
  <c r="E3102"/>
  <c r="E146"/>
  <c r="E649"/>
  <c r="E3611"/>
  <c r="E2288"/>
  <c r="E3984"/>
  <c r="D650"/>
  <c r="D1531"/>
  <c r="D2603"/>
  <c r="D649"/>
  <c r="D775"/>
  <c r="D1406"/>
  <c r="D1342"/>
  <c r="D398"/>
  <c r="D1280"/>
  <c r="D1279"/>
  <c r="D1973"/>
  <c r="D2288"/>
  <c r="D1405"/>
  <c r="H29" i="68"/>
  <c r="H33"/>
  <c r="D839" i="62"/>
  <c r="D776"/>
  <c r="D838"/>
  <c r="H65" i="68"/>
  <c r="D3669" i="62"/>
  <c r="D4115"/>
  <c r="D1028"/>
  <c r="D2287"/>
  <c r="D1091"/>
  <c r="D1090"/>
  <c r="D3359"/>
  <c r="E3654"/>
  <c r="I3654" s="1"/>
  <c r="E3780"/>
  <c r="I3780" s="1"/>
  <c r="E4410"/>
  <c r="I4410" s="1"/>
  <c r="E3087"/>
  <c r="I3087" s="1"/>
  <c r="E3906"/>
  <c r="I3906" s="1"/>
  <c r="E4221"/>
  <c r="I4221" s="1"/>
  <c r="E4158"/>
  <c r="I4158" s="1"/>
  <c r="E3969"/>
  <c r="I3969" s="1"/>
  <c r="C4051"/>
  <c r="E75" i="68"/>
  <c r="E58"/>
  <c r="F58"/>
  <c r="C3859" i="62"/>
  <c r="C3861"/>
  <c r="C3860"/>
  <c r="C674"/>
  <c r="N424"/>
  <c r="D2818"/>
  <c r="D801"/>
  <c r="E1806"/>
  <c r="F1558"/>
  <c r="F1932"/>
  <c r="N797"/>
  <c r="N1742"/>
  <c r="O44"/>
  <c r="G314"/>
  <c r="C3889"/>
  <c r="C3888"/>
  <c r="C1116"/>
  <c r="C1616"/>
  <c r="D3699"/>
  <c r="D3700"/>
  <c r="E1935"/>
  <c r="E1936"/>
  <c r="E1620"/>
  <c r="E1621"/>
  <c r="E108"/>
  <c r="L2561"/>
  <c r="L2246"/>
  <c r="P1810"/>
  <c r="P1809"/>
  <c r="P331"/>
  <c r="X12" i="69"/>
  <c r="D2817" i="62"/>
  <c r="F2251"/>
  <c r="D2692"/>
  <c r="D2691"/>
  <c r="D4015"/>
  <c r="D923"/>
  <c r="P3762"/>
  <c r="L789"/>
  <c r="B20" i="71"/>
  <c r="C8"/>
  <c r="L31" i="62"/>
  <c r="F2250"/>
  <c r="M4141"/>
  <c r="C3007"/>
  <c r="D2183"/>
  <c r="E612"/>
  <c r="F2313"/>
  <c r="F2314"/>
  <c r="N2502"/>
  <c r="N2503"/>
  <c r="N1998"/>
  <c r="N1999"/>
  <c r="N4392"/>
  <c r="N4393"/>
  <c r="O360"/>
  <c r="O2377"/>
  <c r="O2376"/>
  <c r="O612"/>
  <c r="G2410"/>
  <c r="X45" i="68"/>
  <c r="M482" i="62"/>
  <c r="E537"/>
  <c r="E1543"/>
  <c r="L975"/>
  <c r="D344"/>
  <c r="D1793"/>
  <c r="D1856"/>
  <c r="F27" i="70"/>
  <c r="F536" i="62"/>
  <c r="C3308"/>
  <c r="D3119"/>
  <c r="D3875"/>
  <c r="D95"/>
  <c r="D3372"/>
  <c r="D3371"/>
  <c r="D343"/>
  <c r="D13" i="70"/>
  <c r="D1162" i="62"/>
  <c r="E1040"/>
  <c r="E4001"/>
  <c r="E284"/>
  <c r="E1226"/>
  <c r="F3182"/>
  <c r="G3875"/>
  <c r="G1545"/>
  <c r="G1986"/>
  <c r="N599"/>
  <c r="N3939"/>
  <c r="N1792"/>
  <c r="O2611"/>
  <c r="Q1040"/>
  <c r="AD50" i="69"/>
  <c r="Q2727" i="62"/>
  <c r="AC47" i="69"/>
  <c r="Q1527" i="62"/>
  <c r="AB31" i="69"/>
  <c r="F48"/>
  <c r="O521" i="62"/>
  <c r="L1404"/>
  <c r="E29" i="69"/>
  <c r="L1532" i="62"/>
  <c r="L2792"/>
  <c r="L2791"/>
  <c r="L143"/>
  <c r="F9" i="69"/>
  <c r="L79" i="62"/>
  <c r="L961"/>
  <c r="D22" i="69"/>
  <c r="I7"/>
  <c r="M16" i="62"/>
  <c r="M2666"/>
  <c r="M20" i="69"/>
  <c r="N834" i="62"/>
  <c r="O4177"/>
  <c r="O398"/>
  <c r="R7" i="69"/>
  <c r="O961" i="62"/>
  <c r="S22" i="69"/>
  <c r="O1531" i="62"/>
  <c r="O1532"/>
  <c r="W21" i="69"/>
  <c r="P897" i="62"/>
  <c r="Q3229"/>
  <c r="AC58" i="69"/>
  <c r="H2095" i="62"/>
  <c r="O67" i="68"/>
  <c r="E3798" i="62"/>
  <c r="F3484"/>
  <c r="F4367"/>
  <c r="F4366"/>
  <c r="S41" i="68"/>
  <c r="S31"/>
  <c r="F1528" i="62"/>
  <c r="W28" i="68"/>
  <c r="G1338" i="62"/>
  <c r="H2725"/>
  <c r="C1369"/>
  <c r="D4393"/>
  <c r="D3384"/>
  <c r="D3385"/>
  <c r="D1369"/>
  <c r="E3636"/>
  <c r="E1238"/>
  <c r="F3763"/>
  <c r="F3762"/>
  <c r="G3888"/>
  <c r="G3447"/>
  <c r="L2943"/>
  <c r="L3510"/>
  <c r="M2187"/>
  <c r="N1369"/>
  <c r="N1368"/>
  <c r="O3196"/>
  <c r="D360"/>
  <c r="P4141"/>
  <c r="P4140"/>
  <c r="L1291"/>
  <c r="B16" i="71"/>
  <c r="D725" i="62"/>
  <c r="D659"/>
  <c r="F2175"/>
  <c r="M4191"/>
  <c r="N1795"/>
  <c r="C599"/>
  <c r="D1986"/>
  <c r="D284"/>
  <c r="D28"/>
  <c r="D1603"/>
  <c r="D1792"/>
  <c r="Q36" i="70"/>
  <c r="E1859" i="62"/>
  <c r="E1860"/>
  <c r="E599"/>
  <c r="E3813"/>
  <c r="E3812"/>
  <c r="O345"/>
  <c r="Q1103"/>
  <c r="Q532"/>
  <c r="Q1339"/>
  <c r="AC19" i="69"/>
  <c r="Q1401" i="62"/>
  <c r="Q3230"/>
  <c r="AE58" i="69"/>
  <c r="L2917" i="62"/>
  <c r="C50" i="69"/>
  <c r="E51"/>
  <c r="L2790" i="62"/>
  <c r="D35" i="69"/>
  <c r="I51"/>
  <c r="N901" i="62"/>
  <c r="N902"/>
  <c r="N461"/>
  <c r="N460"/>
  <c r="N771"/>
  <c r="M12" i="69"/>
  <c r="N330" i="62"/>
  <c r="O2854"/>
  <c r="O2855"/>
  <c r="P1280"/>
  <c r="P2031"/>
  <c r="W39" i="69"/>
  <c r="W47"/>
  <c r="P1465" i="62"/>
  <c r="X30" i="69"/>
  <c r="Q4178" i="62"/>
  <c r="Q3797"/>
  <c r="AE67" i="69"/>
  <c r="F1339" i="62"/>
  <c r="G2473"/>
  <c r="E2539"/>
  <c r="E1028"/>
  <c r="E1027"/>
  <c r="M15" i="68"/>
  <c r="E519" i="62"/>
  <c r="E1591"/>
  <c r="P32" i="68"/>
  <c r="N32"/>
  <c r="F461" i="62"/>
  <c r="S25" i="68"/>
  <c r="F1150" i="62"/>
  <c r="G461"/>
  <c r="G2539"/>
  <c r="G2540"/>
  <c r="G2788"/>
  <c r="X51" i="68"/>
  <c r="B28" i="73"/>
  <c r="C41" i="62"/>
  <c r="D1368"/>
  <c r="D2687"/>
  <c r="E4266"/>
  <c r="M2188"/>
  <c r="M3951"/>
  <c r="P1432"/>
  <c r="L549"/>
  <c r="O1368"/>
  <c r="P990"/>
  <c r="P486"/>
  <c r="D1794"/>
  <c r="F2928"/>
  <c r="L1165"/>
  <c r="L537"/>
  <c r="C914"/>
  <c r="D3120"/>
  <c r="D3876"/>
  <c r="D658"/>
  <c r="G1544"/>
  <c r="L2234"/>
  <c r="N3938"/>
  <c r="O724"/>
  <c r="O2299"/>
  <c r="P596"/>
  <c r="D1482"/>
  <c r="D784"/>
  <c r="E281"/>
  <c r="S32" i="70"/>
  <c r="E1540" i="62"/>
  <c r="L1860"/>
  <c r="L1163"/>
  <c r="L1100"/>
  <c r="L974"/>
  <c r="N2993"/>
  <c r="N2994"/>
  <c r="O721"/>
  <c r="O2296"/>
  <c r="Q29"/>
  <c r="Q28"/>
  <c r="Q2097"/>
  <c r="AC28" i="69"/>
  <c r="AE36"/>
  <c r="Q1844" i="62"/>
  <c r="K50" i="69"/>
  <c r="O22"/>
  <c r="N963" i="62"/>
  <c r="D8" i="69"/>
  <c r="S14"/>
  <c r="O457" i="62"/>
  <c r="S24" i="69"/>
  <c r="O1087" i="62"/>
  <c r="Q3042"/>
  <c r="L2476"/>
  <c r="E15" i="69"/>
  <c r="L522" i="62"/>
  <c r="D41" i="69"/>
  <c r="L2158" i="62"/>
  <c r="D49" i="69"/>
  <c r="M4051" i="62"/>
  <c r="M4052"/>
  <c r="M2413"/>
  <c r="M7" i="69"/>
  <c r="N15" i="62"/>
  <c r="N18" i="69"/>
  <c r="N2409" i="62"/>
  <c r="N1403"/>
  <c r="P29" i="69"/>
  <c r="P523" i="62"/>
  <c r="P2725"/>
  <c r="P2661"/>
  <c r="W49" i="69"/>
  <c r="Q146" i="62"/>
  <c r="U19" i="68"/>
  <c r="F773" i="62"/>
  <c r="S16" i="68"/>
  <c r="R25"/>
  <c r="F1149" i="62"/>
  <c r="F4178"/>
  <c r="W52" i="68"/>
  <c r="D2487" i="62"/>
  <c r="E1541"/>
  <c r="G1103"/>
  <c r="L345"/>
  <c r="L348"/>
  <c r="C347"/>
  <c r="D1666"/>
  <c r="D2485"/>
  <c r="D2422"/>
  <c r="F2174"/>
  <c r="G3686"/>
  <c r="M4190"/>
  <c r="N3875"/>
  <c r="Q2237"/>
  <c r="Q2238"/>
  <c r="Q1528"/>
  <c r="K12" i="69"/>
  <c r="M332" i="62"/>
  <c r="P1971"/>
  <c r="Y38" i="69"/>
  <c r="Q3671" i="62"/>
  <c r="AE65" i="69"/>
  <c r="I40"/>
  <c r="O1905" i="62"/>
  <c r="R37" i="69"/>
  <c r="W12"/>
  <c r="P330" i="62"/>
  <c r="H1845"/>
  <c r="AD36" i="68"/>
  <c r="F460" i="62"/>
  <c r="W45" i="68"/>
  <c r="G2409" i="62"/>
  <c r="G1968"/>
  <c r="H3233"/>
  <c r="H3232"/>
  <c r="H2284"/>
  <c r="G2931"/>
  <c r="L3497"/>
  <c r="L1289"/>
  <c r="L29"/>
  <c r="M285"/>
  <c r="M3813"/>
  <c r="M3560"/>
  <c r="M2741"/>
  <c r="M2742"/>
  <c r="M3497"/>
  <c r="N2426"/>
  <c r="N285"/>
  <c r="O788"/>
  <c r="Q2175"/>
  <c r="AC52" i="69"/>
  <c r="M1591" i="62"/>
  <c r="N2347"/>
  <c r="T10" i="69"/>
  <c r="Y34"/>
  <c r="L901" i="62"/>
  <c r="L1783"/>
  <c r="L2981"/>
  <c r="L712"/>
  <c r="L713"/>
  <c r="L3170"/>
  <c r="L3169"/>
  <c r="L520"/>
  <c r="D20" i="69"/>
  <c r="D9"/>
  <c r="L646" i="62"/>
  <c r="D36" i="69"/>
  <c r="D30"/>
  <c r="D51"/>
  <c r="D31"/>
  <c r="N208" i="62"/>
  <c r="N712"/>
  <c r="N2350"/>
  <c r="N4241"/>
  <c r="N587"/>
  <c r="N1154"/>
  <c r="N3421"/>
  <c r="N2792"/>
  <c r="N960"/>
  <c r="N29" i="69"/>
  <c r="O393" i="62"/>
  <c r="Q1594"/>
  <c r="Q271"/>
  <c r="Q2918"/>
  <c r="P1658"/>
  <c r="G585"/>
  <c r="E207"/>
  <c r="AE34" i="68"/>
  <c r="D2351" i="62"/>
  <c r="E1910"/>
  <c r="E2602"/>
  <c r="E1469"/>
  <c r="E3610"/>
  <c r="E3797"/>
  <c r="E2287"/>
  <c r="R21" i="68"/>
  <c r="F582" i="62"/>
  <c r="R13" i="68"/>
  <c r="F3989" i="62"/>
  <c r="G2787"/>
  <c r="H649"/>
  <c r="H2035"/>
  <c r="H2539"/>
  <c r="H3358"/>
  <c r="H2473"/>
  <c r="H1780"/>
  <c r="H20"/>
  <c r="D1720"/>
  <c r="D3611"/>
  <c r="D3610"/>
  <c r="D3422"/>
  <c r="D1847"/>
  <c r="F26" i="69"/>
  <c r="E72"/>
  <c r="L1277" i="62"/>
  <c r="E56" i="69"/>
  <c r="F3119" i="62"/>
  <c r="AF59" i="70"/>
  <c r="F2112" i="62"/>
  <c r="G3813"/>
  <c r="V59" i="70"/>
  <c r="O2565" i="62"/>
  <c r="D964"/>
  <c r="D2225"/>
  <c r="D1846"/>
  <c r="E76" i="69"/>
  <c r="L3987" i="62"/>
  <c r="L4049"/>
  <c r="L3735"/>
  <c r="F2742"/>
  <c r="F3120"/>
  <c r="F2111"/>
  <c r="AF55" i="70"/>
  <c r="D4077" i="62"/>
  <c r="C74" i="73"/>
  <c r="F1733" i="62"/>
  <c r="G3434"/>
  <c r="L1104"/>
  <c r="P1603"/>
  <c r="Q536"/>
  <c r="Q1797"/>
  <c r="AC48" i="69"/>
  <c r="AB41"/>
  <c r="L268" i="62"/>
  <c r="M524"/>
  <c r="M835"/>
  <c r="H49" i="69"/>
  <c r="N1909" i="62"/>
  <c r="N4240"/>
  <c r="M44" i="69"/>
  <c r="AC27"/>
  <c r="Q2917" i="62"/>
  <c r="O2162"/>
  <c r="H2664"/>
  <c r="E1468"/>
  <c r="E15"/>
  <c r="H3610"/>
  <c r="H4052"/>
  <c r="AC36" i="68"/>
  <c r="F1342" i="62"/>
  <c r="H19"/>
  <c r="D965"/>
  <c r="D3800"/>
  <c r="F4380"/>
  <c r="L3684"/>
  <c r="S2509"/>
  <c r="N3546"/>
  <c r="O63" i="69"/>
  <c r="E3044" i="62"/>
  <c r="E3043"/>
  <c r="F3233"/>
  <c r="F3232"/>
  <c r="S19" i="68"/>
  <c r="N3354" i="62"/>
  <c r="P3674"/>
  <c r="P3673"/>
  <c r="P2225"/>
  <c r="P1720"/>
  <c r="R3233"/>
  <c r="R3232"/>
  <c r="R1276"/>
  <c r="AH27" i="69"/>
  <c r="R270" i="62"/>
  <c r="AI11" i="69"/>
  <c r="E1213" i="62"/>
  <c r="N26" i="68"/>
  <c r="M587" i="62"/>
  <c r="M586"/>
  <c r="O4367"/>
  <c r="O4366"/>
  <c r="O3544"/>
  <c r="S63" i="69"/>
  <c r="O2472" i="62"/>
  <c r="R46" i="69"/>
  <c r="O1464" i="62"/>
  <c r="R30" i="69"/>
  <c r="P209" i="62"/>
  <c r="P208"/>
  <c r="P335"/>
  <c r="P334"/>
  <c r="R3358"/>
  <c r="R3359"/>
  <c r="R461"/>
  <c r="R460"/>
  <c r="E4284"/>
  <c r="I4284" s="1"/>
  <c r="X37" i="68"/>
  <c r="G1906" i="62"/>
  <c r="H1091"/>
  <c r="H1090"/>
  <c r="M1090"/>
  <c r="M1091"/>
  <c r="M839"/>
  <c r="M838"/>
  <c r="M2224"/>
  <c r="M2225"/>
  <c r="P3295"/>
  <c r="P3296"/>
  <c r="P2728"/>
  <c r="P1973"/>
  <c r="P1972"/>
  <c r="X73" i="69"/>
  <c r="P4174" i="62"/>
  <c r="R79"/>
  <c r="X67" i="68"/>
  <c r="G3796" i="62"/>
  <c r="N56" i="68"/>
  <c r="E3103" i="62"/>
  <c r="F3359"/>
  <c r="F3358"/>
  <c r="H2602"/>
  <c r="H2603"/>
  <c r="M1469"/>
  <c r="M1468"/>
  <c r="M209"/>
  <c r="M208"/>
  <c r="N3359"/>
  <c r="N3358"/>
  <c r="O4240"/>
  <c r="R3040"/>
  <c r="AH55" i="69"/>
  <c r="E4095" i="62"/>
  <c r="I4095" s="1"/>
  <c r="H43" i="33"/>
  <c r="H47" i="46"/>
  <c r="H35" i="58"/>
  <c r="H19"/>
  <c r="J53" i="20"/>
  <c r="K53" s="1"/>
  <c r="AK54" i="69" s="1"/>
  <c r="H53" i="20"/>
  <c r="I53" s="1"/>
  <c r="J19" i="33"/>
  <c r="K19" s="1"/>
  <c r="H19"/>
  <c r="I19" s="1"/>
  <c r="J49"/>
  <c r="K49" s="1"/>
  <c r="E2771" i="62" s="1"/>
  <c r="H25" i="46"/>
  <c r="I25" s="1"/>
  <c r="J34"/>
  <c r="K34" s="1"/>
  <c r="G1826" i="62" s="1"/>
  <c r="J38" i="46"/>
  <c r="K38" s="1"/>
  <c r="H38"/>
  <c r="I38" s="1"/>
  <c r="H42"/>
  <c r="I42" s="1"/>
  <c r="J42"/>
  <c r="K42" s="1"/>
  <c r="G2330" i="62" s="1"/>
  <c r="H45" i="46"/>
  <c r="I45" s="1"/>
  <c r="K53"/>
  <c r="G3023" i="62" s="1"/>
  <c r="H53" i="46"/>
  <c r="I53" s="1"/>
  <c r="J11" i="58"/>
  <c r="K11" s="1"/>
  <c r="I377" i="62" s="1"/>
  <c r="H11" i="58"/>
  <c r="I11" s="1"/>
  <c r="J21"/>
  <c r="K21" s="1"/>
  <c r="J27"/>
  <c r="K27" s="1"/>
  <c r="I1385" i="62" s="1"/>
  <c r="H27" i="58"/>
  <c r="I27" s="1"/>
  <c r="J37"/>
  <c r="J43"/>
  <c r="K43" s="1"/>
  <c r="I2393" i="62" s="1"/>
  <c r="H43" i="58"/>
  <c r="I43" s="1"/>
  <c r="H50" i="33"/>
  <c r="I50" s="1"/>
  <c r="H30"/>
  <c r="I30" s="1"/>
  <c r="H24"/>
  <c r="I24" s="1"/>
  <c r="K12"/>
  <c r="E440" i="62" s="1"/>
  <c r="H12" i="33"/>
  <c r="I12" s="1"/>
  <c r="D4304" i="62"/>
  <c r="M3858"/>
  <c r="H68" i="69"/>
  <c r="AB60"/>
  <c r="Q3354" i="62"/>
  <c r="AG60" i="69"/>
  <c r="R3354" i="62"/>
  <c r="L1279"/>
  <c r="L1027"/>
  <c r="L1973"/>
  <c r="Z59" i="69"/>
  <c r="T66" i="68"/>
  <c r="G4113" i="62"/>
  <c r="H4237"/>
  <c r="H3796"/>
  <c r="M1213"/>
  <c r="N3607"/>
  <c r="T62" i="69"/>
  <c r="E1153" i="62"/>
  <c r="E1154"/>
  <c r="F771"/>
  <c r="F1657"/>
  <c r="F1658"/>
  <c r="F901"/>
  <c r="S43" i="68"/>
  <c r="G3795" i="62"/>
  <c r="X68" i="68"/>
  <c r="H1216" i="62"/>
  <c r="AB26" i="68"/>
  <c r="H3988" i="62"/>
  <c r="I75" i="69"/>
  <c r="M1720" i="62"/>
  <c r="M1721"/>
  <c r="N63" i="69"/>
  <c r="O3988" i="62"/>
  <c r="O2351"/>
  <c r="P2350"/>
  <c r="P1847"/>
  <c r="P1343"/>
  <c r="P3229"/>
  <c r="P461"/>
  <c r="R2347"/>
  <c r="M56" i="68"/>
  <c r="G4304" i="62"/>
  <c r="L4114"/>
  <c r="N1280"/>
  <c r="N1594"/>
  <c r="P4173"/>
  <c r="AB57" i="69"/>
  <c r="R3925" i="62"/>
  <c r="R331"/>
  <c r="R1275"/>
  <c r="R3039"/>
  <c r="C3338"/>
  <c r="E3339" s="1"/>
  <c r="I3339" s="1"/>
  <c r="C4346"/>
  <c r="E4347" s="1"/>
  <c r="I4347" s="1"/>
  <c r="J24" i="33"/>
  <c r="K24" s="1"/>
  <c r="E1196" i="62" s="1"/>
  <c r="H49" i="33"/>
  <c r="I49" s="1"/>
  <c r="I51" i="46"/>
  <c r="K37" i="58"/>
  <c r="I2015" i="62" s="1"/>
  <c r="H19" i="20"/>
  <c r="I19" s="1"/>
  <c r="K15"/>
  <c r="H6"/>
  <c r="K6"/>
  <c r="J7" i="33"/>
  <c r="H7"/>
  <c r="I7" s="1"/>
  <c r="K13"/>
  <c r="E503" i="62" s="1"/>
  <c r="H13" i="33"/>
  <c r="I13" s="1"/>
  <c r="J33"/>
  <c r="K33" s="1"/>
  <c r="I33"/>
  <c r="J20" i="46"/>
  <c r="K20" s="1"/>
  <c r="H20"/>
  <c r="K8" i="58"/>
  <c r="I188" i="62" s="1"/>
  <c r="I8" i="58"/>
  <c r="H18"/>
  <c r="I18" s="1"/>
  <c r="J18"/>
  <c r="K18" s="1"/>
  <c r="I818" i="62" s="1"/>
  <c r="K24" i="58"/>
  <c r="I1196" i="62" s="1"/>
  <c r="H34" i="58"/>
  <c r="I34" s="1"/>
  <c r="J34"/>
  <c r="K34" s="1"/>
  <c r="I1826" i="62" s="1"/>
  <c r="K40" i="58"/>
  <c r="I2204" i="62" s="1"/>
  <c r="I53" i="58"/>
  <c r="J53"/>
  <c r="K44" i="33"/>
  <c r="E2456" i="62" s="1"/>
  <c r="H44" i="33"/>
  <c r="I44" s="1"/>
  <c r="H36"/>
  <c r="J36"/>
  <c r="K36" s="1"/>
  <c r="E1952" i="62" s="1"/>
  <c r="K16" i="33"/>
  <c r="E692" i="62" s="1"/>
  <c r="J10" i="33"/>
  <c r="K10" s="1"/>
  <c r="E314" i="62" s="1"/>
  <c r="J14" i="20"/>
  <c r="K14" s="1"/>
  <c r="H72" i="68"/>
  <c r="AR62" i="75"/>
  <c r="AK61" i="69"/>
  <c r="J43" i="20"/>
  <c r="H43"/>
  <c r="I43" s="1"/>
  <c r="H39"/>
  <c r="I39" s="1"/>
  <c r="J25"/>
  <c r="K25"/>
  <c r="J23" i="33"/>
  <c r="K23" s="1"/>
  <c r="E1133" i="62" s="1"/>
  <c r="K43" i="33"/>
  <c r="E2393" i="62" s="1"/>
  <c r="I43" i="33"/>
  <c r="J12" i="46"/>
  <c r="K12" s="1"/>
  <c r="G440" i="62" s="1"/>
  <c r="H12" i="46"/>
  <c r="I12" s="1"/>
  <c r="H17"/>
  <c r="I17" s="1"/>
  <c r="K17"/>
  <c r="H27"/>
  <c r="I27" s="1"/>
  <c r="J27"/>
  <c r="K27" s="1"/>
  <c r="G1385" i="62" s="1"/>
  <c r="H30" i="46"/>
  <c r="I30" s="1"/>
  <c r="K30"/>
  <c r="G1574" i="62" s="1"/>
  <c r="J40" i="46"/>
  <c r="H40"/>
  <c r="I40" s="1"/>
  <c r="J13" i="58"/>
  <c r="H13"/>
  <c r="I13" s="1"/>
  <c r="J19"/>
  <c r="K19" s="1"/>
  <c r="I881" i="62" s="1"/>
  <c r="I19" i="58"/>
  <c r="J29"/>
  <c r="H29"/>
  <c r="I29" s="1"/>
  <c r="J35"/>
  <c r="K35" s="1"/>
  <c r="I1889" i="62" s="1"/>
  <c r="I35" i="58"/>
  <c r="J45"/>
  <c r="H45"/>
  <c r="I45" s="1"/>
  <c r="H48"/>
  <c r="I48" s="1"/>
  <c r="J48"/>
  <c r="K48" s="1"/>
  <c r="I2708" i="62" s="1"/>
  <c r="H48" i="20"/>
  <c r="I48" s="1"/>
  <c r="J42" i="33"/>
  <c r="K42" s="1"/>
  <c r="E2330" i="62" s="1"/>
  <c r="K20" i="33"/>
  <c r="E944" i="62" s="1"/>
  <c r="H20" i="33"/>
  <c r="I20" s="1"/>
  <c r="K12" i="20"/>
  <c r="H12"/>
  <c r="I12" s="1"/>
  <c r="L1028" i="62"/>
  <c r="L523"/>
  <c r="L2224"/>
  <c r="AD26" i="68"/>
  <c r="AE68" i="69"/>
  <c r="U71" i="68"/>
  <c r="D62" i="69"/>
  <c r="S26"/>
  <c r="O3985" i="62"/>
  <c r="AD59" i="69"/>
  <c r="E1212" i="62"/>
  <c r="F902"/>
  <c r="G4111"/>
  <c r="G1401"/>
  <c r="G1657"/>
  <c r="H4367"/>
  <c r="M3674"/>
  <c r="M3043"/>
  <c r="W63" i="69"/>
  <c r="Q3922" i="62"/>
  <c r="R1780"/>
  <c r="R3544"/>
  <c r="M73" i="68"/>
  <c r="F2346" i="62"/>
  <c r="N1847"/>
  <c r="Q3984"/>
  <c r="Q3669"/>
  <c r="AG47" i="69"/>
  <c r="AG61"/>
  <c r="AK27"/>
  <c r="J35" i="20"/>
  <c r="C3023" i="62"/>
  <c r="I31" i="20"/>
  <c r="I42" i="33"/>
  <c r="K6"/>
  <c r="E62" i="62" s="1"/>
  <c r="I19" i="46"/>
  <c r="H10"/>
  <c r="I10" s="1"/>
  <c r="H37" i="58"/>
  <c r="I37" s="1"/>
  <c r="H21"/>
  <c r="I21" s="1"/>
  <c r="K45"/>
  <c r="I2519" i="62" s="1"/>
  <c r="K29" i="58"/>
  <c r="I1511" i="62" s="1"/>
  <c r="K13" i="58"/>
  <c r="I503" i="62" s="1"/>
  <c r="I17" i="33"/>
  <c r="J17"/>
  <c r="K17" s="1"/>
  <c r="E755" i="62" s="1"/>
  <c r="K29" i="33"/>
  <c r="H29"/>
  <c r="I29" s="1"/>
  <c r="I6" i="46"/>
  <c r="J22"/>
  <c r="K22" s="1"/>
  <c r="G1070" i="62" s="1"/>
  <c r="J25" i="46"/>
  <c r="K25" s="1"/>
  <c r="G1259" i="62" s="1"/>
  <c r="J41" i="46"/>
  <c r="K41" s="1"/>
  <c r="G2267" i="62" s="1"/>
  <c r="I41" i="46"/>
  <c r="J45"/>
  <c r="K45" s="1"/>
  <c r="G2519" i="62" s="1"/>
  <c r="J48" i="46"/>
  <c r="K48" s="1"/>
  <c r="I48"/>
  <c r="I10" i="58"/>
  <c r="J10"/>
  <c r="K10" s="1"/>
  <c r="I314" i="62" s="1"/>
  <c r="K16" i="58"/>
  <c r="I692" i="62" s="1"/>
  <c r="I26" i="58"/>
  <c r="J26"/>
  <c r="K26" s="1"/>
  <c r="I1322" i="62" s="1"/>
  <c r="K32" i="58"/>
  <c r="I42"/>
  <c r="J42"/>
  <c r="K42" s="1"/>
  <c r="I2330" i="62" s="1"/>
  <c r="H51" i="58"/>
  <c r="I51" s="1"/>
  <c r="K51"/>
  <c r="H40" i="33"/>
  <c r="J40"/>
  <c r="K40" s="1"/>
  <c r="E2204" i="62" s="1"/>
  <c r="H26" i="33"/>
  <c r="I26" s="1"/>
  <c r="J26"/>
  <c r="K26" s="1"/>
  <c r="E1322" i="62" s="1"/>
  <c r="J52" i="20"/>
  <c r="K52" s="1"/>
  <c r="I44"/>
  <c r="K30"/>
  <c r="I30"/>
  <c r="H24"/>
  <c r="I24" s="1"/>
  <c r="K18"/>
  <c r="H18"/>
  <c r="J10"/>
  <c r="K10" s="1"/>
  <c r="H10"/>
  <c r="I10" s="1"/>
  <c r="I36" i="46"/>
  <c r="K40" i="20"/>
  <c r="J64" i="70"/>
  <c r="C965" i="62"/>
  <c r="H41" i="33"/>
  <c r="J8"/>
  <c r="K8" s="1"/>
  <c r="E188" i="62" s="1"/>
  <c r="K41" i="33"/>
  <c r="K37"/>
  <c r="E2015" i="62" s="1"/>
  <c r="I18" i="33"/>
  <c r="I11"/>
  <c r="H49" i="46"/>
  <c r="I49" s="1"/>
  <c r="H21"/>
  <c r="I21" s="1"/>
  <c r="H14"/>
  <c r="I14" s="1"/>
  <c r="I52"/>
  <c r="H39" i="58"/>
  <c r="H23"/>
  <c r="I23" s="1"/>
  <c r="H7"/>
  <c r="I50"/>
  <c r="I39"/>
  <c r="I31"/>
  <c r="I15"/>
  <c r="I7"/>
  <c r="J21" i="33"/>
  <c r="K21" s="1"/>
  <c r="E1007" i="62" s="1"/>
  <c r="J31" i="33"/>
  <c r="K31" s="1"/>
  <c r="E1637" i="62" s="1"/>
  <c r="H53" i="33"/>
  <c r="I53" s="1"/>
  <c r="K13" i="46"/>
  <c r="G503" i="62" s="1"/>
  <c r="J36" i="46"/>
  <c r="K36" s="1"/>
  <c r="G1952" i="62" s="1"/>
  <c r="J39" i="46"/>
  <c r="K39" s="1"/>
  <c r="J46"/>
  <c r="K46" s="1"/>
  <c r="G2582" i="62" s="1"/>
  <c r="J49" i="46"/>
  <c r="K49" s="1"/>
  <c r="G2771" i="62" s="1"/>
  <c r="J52" i="46"/>
  <c r="K52" s="1"/>
  <c r="J12" i="58"/>
  <c r="K12" s="1"/>
  <c r="I440" i="62" s="1"/>
  <c r="J20" i="58"/>
  <c r="K20" s="1"/>
  <c r="I944" i="62" s="1"/>
  <c r="J28" i="58"/>
  <c r="K28" s="1"/>
  <c r="I1448" i="62" s="1"/>
  <c r="J36" i="58"/>
  <c r="K36" s="1"/>
  <c r="I1952" i="62" s="1"/>
  <c r="J44" i="58"/>
  <c r="K18" i="33"/>
  <c r="E818" i="62" s="1"/>
  <c r="D1818"/>
  <c r="P1696"/>
  <c r="C1658"/>
  <c r="C4300"/>
  <c r="C1657"/>
  <c r="C1213"/>
  <c r="D75" i="68"/>
  <c r="F67"/>
  <c r="D67"/>
  <c r="C3798" i="62"/>
  <c r="C3796"/>
  <c r="C3355"/>
  <c r="D60" i="68"/>
  <c r="F60"/>
  <c r="F65"/>
  <c r="C3672" i="62"/>
  <c r="D65" i="68"/>
  <c r="C1216" i="62"/>
  <c r="C583"/>
  <c r="C31" i="68"/>
  <c r="C29"/>
  <c r="E55"/>
  <c r="C3795" i="62"/>
  <c r="C3669"/>
  <c r="C60" i="68"/>
  <c r="C208" i="62"/>
  <c r="C16" i="68"/>
  <c r="C1087" i="62"/>
  <c r="C21" i="68"/>
  <c r="C1527" i="62"/>
  <c r="C67" i="68"/>
  <c r="C3354" i="62"/>
  <c r="C74" i="68"/>
  <c r="C4236" i="62"/>
  <c r="C3168"/>
  <c r="D57" i="68"/>
  <c r="C15"/>
  <c r="D41"/>
  <c r="C57"/>
  <c r="C23"/>
  <c r="C141" i="62"/>
  <c r="C35" i="68"/>
  <c r="C2787" i="62"/>
  <c r="C71" i="68"/>
  <c r="C1779" i="62"/>
  <c r="E60" i="68"/>
  <c r="C3670" i="62"/>
  <c r="C2791"/>
  <c r="C1027"/>
  <c r="C4048"/>
  <c r="C3606"/>
  <c r="C2665"/>
  <c r="C63" i="68"/>
  <c r="C3543" i="62"/>
  <c r="E64" i="68"/>
  <c r="C3608" i="62"/>
  <c r="C3607"/>
  <c r="C2916"/>
  <c r="C2914"/>
  <c r="C2915"/>
  <c r="D53" i="68"/>
  <c r="C2855" i="62"/>
  <c r="C2854"/>
  <c r="C4239"/>
  <c r="C4238"/>
  <c r="D74" i="68"/>
  <c r="C4237" i="62"/>
  <c r="C4111"/>
  <c r="D72" i="68"/>
  <c r="F72"/>
  <c r="C4241" i="62"/>
  <c r="C3989"/>
  <c r="F21" i="68"/>
  <c r="C204" i="62"/>
  <c r="C22" i="68"/>
  <c r="E26"/>
  <c r="D55"/>
  <c r="C3166" i="62"/>
  <c r="C53" i="68"/>
  <c r="C59"/>
  <c r="C3039" i="62"/>
  <c r="C72" i="68"/>
  <c r="C1212" i="62"/>
  <c r="D70" i="68"/>
  <c r="C1217" i="62"/>
  <c r="D10" i="68"/>
  <c r="D71"/>
  <c r="C4110" i="62"/>
  <c r="C2976"/>
  <c r="C70" i="68"/>
  <c r="C2977" i="62"/>
  <c r="C775"/>
  <c r="C4302"/>
  <c r="C4052"/>
  <c r="C2852"/>
  <c r="H60" i="76"/>
  <c r="F22" i="68"/>
  <c r="C961" i="62"/>
  <c r="H28" i="76"/>
  <c r="C1342" i="62"/>
  <c r="C2788"/>
  <c r="C3797"/>
  <c r="F68" i="68"/>
  <c r="H66" i="76"/>
  <c r="C1343" i="62"/>
  <c r="D23" i="68"/>
  <c r="D29"/>
  <c r="C3230" i="62"/>
  <c r="C3231"/>
  <c r="C3799"/>
  <c r="C2729"/>
  <c r="D31" i="68"/>
  <c r="C3609" i="62"/>
  <c r="C1590"/>
  <c r="C32" i="68"/>
  <c r="C7"/>
  <c r="C15" i="62"/>
  <c r="C3921"/>
  <c r="C69" i="68"/>
  <c r="C146" i="62"/>
  <c r="D15" i="68"/>
  <c r="E68"/>
  <c r="H63" i="76"/>
  <c r="C901" i="62"/>
  <c r="C83"/>
  <c r="F75" i="68"/>
  <c r="E54"/>
  <c r="F26"/>
  <c r="D26"/>
  <c r="D64"/>
  <c r="C4178" i="62"/>
  <c r="H59" i="76"/>
  <c r="H9"/>
  <c r="C82" i="62"/>
  <c r="E29" i="68"/>
  <c r="C3041" i="62"/>
  <c r="H72" i="76"/>
  <c r="H47"/>
  <c r="H33"/>
  <c r="H54"/>
  <c r="C3295" i="62"/>
  <c r="C76" i="68"/>
  <c r="C4362" i="62"/>
  <c r="C56" i="68"/>
  <c r="C3102" i="62"/>
  <c r="C8" i="68"/>
  <c r="C78" i="62"/>
  <c r="C45" i="68"/>
  <c r="C2409" i="62"/>
  <c r="C708"/>
  <c r="C18" i="68"/>
  <c r="C48"/>
  <c r="C2598" i="62"/>
  <c r="C20" i="68"/>
  <c r="C834" i="62"/>
  <c r="C46" i="68"/>
  <c r="C2472" i="62"/>
  <c r="H71" i="76"/>
  <c r="H55"/>
  <c r="H32"/>
  <c r="H27"/>
  <c r="C1154" i="62"/>
  <c r="F36" i="68"/>
  <c r="F53"/>
  <c r="C334" i="62"/>
  <c r="H57" i="76"/>
  <c r="H46"/>
  <c r="H24"/>
  <c r="C3296" i="62"/>
  <c r="C4240"/>
  <c r="C461"/>
  <c r="C393"/>
  <c r="D36" i="68"/>
  <c r="C335" i="62"/>
  <c r="C4177"/>
  <c r="H77" i="76"/>
  <c r="H11"/>
  <c r="F23" i="68"/>
  <c r="C1025" i="62"/>
  <c r="D24" i="68"/>
  <c r="C1024" i="62"/>
  <c r="C1528"/>
  <c r="H67" i="76"/>
  <c r="H36"/>
  <c r="H30"/>
  <c r="H62"/>
  <c r="P2626" i="62"/>
  <c r="E25" i="72"/>
  <c r="D1115" i="62"/>
  <c r="Q34" i="72"/>
  <c r="D1682" i="62"/>
  <c r="P1054"/>
  <c r="C545"/>
  <c r="C2246"/>
  <c r="E419"/>
  <c r="F1934"/>
  <c r="M991"/>
  <c r="P2248"/>
  <c r="D356"/>
  <c r="D924"/>
  <c r="E1301"/>
  <c r="E1616"/>
  <c r="L234"/>
  <c r="M167"/>
  <c r="O1994"/>
  <c r="G692"/>
  <c r="G674"/>
  <c r="K18" i="72"/>
  <c r="D14"/>
  <c r="L547" i="62"/>
  <c r="L550"/>
  <c r="B16" i="73"/>
  <c r="P2249" i="62"/>
  <c r="C1617"/>
  <c r="F41"/>
  <c r="G41"/>
  <c r="G1931"/>
  <c r="J18" i="72"/>
  <c r="G673" i="62"/>
  <c r="G676"/>
  <c r="P991"/>
  <c r="D422"/>
  <c r="E14" i="72"/>
  <c r="C797" i="62"/>
  <c r="D797"/>
  <c r="D1931"/>
  <c r="E608"/>
  <c r="F545"/>
  <c r="G545"/>
  <c r="L230"/>
  <c r="M41"/>
  <c r="O608"/>
  <c r="N801"/>
  <c r="D346"/>
  <c r="E13" i="70"/>
  <c r="L1669" i="62"/>
  <c r="L2236"/>
  <c r="P598"/>
  <c r="N34" i="70"/>
  <c r="D2740" i="62"/>
  <c r="G16" i="70"/>
  <c r="E535" i="62"/>
  <c r="F2929"/>
  <c r="U54" i="70"/>
  <c r="L220" i="62"/>
  <c r="C11" i="71"/>
  <c r="L849" i="62"/>
  <c r="B21" i="71"/>
  <c r="L852" i="62"/>
  <c r="C16" i="71"/>
  <c r="L535" i="62"/>
  <c r="D1036"/>
  <c r="D217"/>
  <c r="D1288"/>
  <c r="D2674"/>
  <c r="D1414"/>
  <c r="E2107"/>
  <c r="V51" i="70"/>
  <c r="G2740" i="62"/>
  <c r="W51" i="70"/>
  <c r="L2359" i="62"/>
  <c r="L1792"/>
  <c r="L1918"/>
  <c r="O348"/>
  <c r="H13" i="71"/>
  <c r="Q1089" i="62"/>
  <c r="AD24" i="69"/>
  <c r="L774" i="62"/>
  <c r="E19" i="69"/>
  <c r="E39"/>
  <c r="L2034" i="62"/>
  <c r="L1529"/>
  <c r="F31" i="69"/>
  <c r="F40"/>
  <c r="L2096" i="62"/>
  <c r="M962"/>
  <c r="K22" i="69"/>
  <c r="N1968" i="62"/>
  <c r="M38" i="69"/>
  <c r="W32"/>
  <c r="P1590" i="62"/>
  <c r="F585"/>
  <c r="T16" i="68"/>
  <c r="N108" i="62"/>
  <c r="L2298"/>
  <c r="L2235"/>
  <c r="E1228"/>
  <c r="G27" i="70"/>
  <c r="L30" i="62"/>
  <c r="B8" i="71"/>
  <c r="D469" i="62"/>
  <c r="D1477"/>
  <c r="D2044"/>
  <c r="E784"/>
  <c r="F217"/>
  <c r="F1981"/>
  <c r="Q2422"/>
  <c r="Q1666"/>
  <c r="Q1971"/>
  <c r="AD38" i="69"/>
  <c r="Q2475" i="62"/>
  <c r="AD46" i="69"/>
  <c r="Q519" i="62"/>
  <c r="AB15" i="69"/>
  <c r="Q2787" i="62"/>
  <c r="AB51" i="69"/>
  <c r="J40"/>
  <c r="M2097" i="62"/>
  <c r="T24" i="69"/>
  <c r="O1089" i="62"/>
  <c r="O459"/>
  <c r="T14" i="69"/>
  <c r="P333" i="62"/>
  <c r="Y12" i="69"/>
  <c r="L521" i="62"/>
  <c r="F15" i="69"/>
  <c r="F39"/>
  <c r="L2033" i="62"/>
  <c r="F41" i="69"/>
  <c r="L2159" i="62"/>
  <c r="F32" i="69"/>
  <c r="L1592" i="62"/>
  <c r="P1466"/>
  <c r="Z30" i="69"/>
  <c r="P2474" i="62"/>
  <c r="Z46" i="69"/>
  <c r="P2348" i="62"/>
  <c r="Z44" i="69"/>
  <c r="U13" i="68"/>
  <c r="F395" i="62"/>
  <c r="U41" i="68"/>
  <c r="F2159" i="62"/>
  <c r="N52" i="70"/>
  <c r="O54"/>
  <c r="D2739" i="62"/>
  <c r="D1099"/>
  <c r="D154"/>
  <c r="D1729"/>
  <c r="D2423"/>
  <c r="G1729"/>
  <c r="M1288"/>
  <c r="Q217"/>
  <c r="AE31" i="69"/>
  <c r="Q1529" i="62"/>
  <c r="AD19" i="69"/>
  <c r="Q774" i="62"/>
  <c r="Q2474"/>
  <c r="AE46" i="69"/>
  <c r="AE40"/>
  <c r="Q2096" i="62"/>
  <c r="Q2538"/>
  <c r="AD47" i="69"/>
  <c r="K32"/>
  <c r="M1592" i="62"/>
  <c r="O1088"/>
  <c r="U24" i="69"/>
  <c r="U28"/>
  <c r="O1340" i="62"/>
  <c r="F8" i="69"/>
  <c r="L80" i="62"/>
  <c r="E21" i="69"/>
  <c r="L900" i="62"/>
  <c r="L2349"/>
  <c r="E44" i="69"/>
  <c r="M774" i="62"/>
  <c r="J19" i="69"/>
  <c r="M836" i="62"/>
  <c r="K20" i="69"/>
  <c r="O8"/>
  <c r="N81" i="62"/>
  <c r="T18" i="69"/>
  <c r="O711" i="62"/>
  <c r="O206"/>
  <c r="U10" i="69"/>
  <c r="F899" i="62"/>
  <c r="U21" i="68"/>
  <c r="Z22"/>
  <c r="G962" i="62"/>
  <c r="O50" i="70"/>
  <c r="O40"/>
  <c r="D973" i="62"/>
  <c r="D281"/>
  <c r="D29"/>
  <c r="D2170"/>
  <c r="E1855"/>
  <c r="F2611"/>
  <c r="O159"/>
  <c r="Q721"/>
  <c r="Q2926"/>
  <c r="AD52" i="69"/>
  <c r="Q2853" i="62"/>
  <c r="Q1970"/>
  <c r="AE38" i="69"/>
  <c r="Q1845" i="62"/>
  <c r="AD36" i="69"/>
  <c r="Q897" i="62"/>
  <c r="AB21" i="69"/>
  <c r="J7"/>
  <c r="M18" i="62"/>
  <c r="O44" i="69"/>
  <c r="N2349" i="62"/>
  <c r="Z12" i="69"/>
  <c r="P332" i="62"/>
  <c r="E47" i="69"/>
  <c r="L2538" i="62"/>
  <c r="L1530"/>
  <c r="E31" i="69"/>
  <c r="L1403" i="62"/>
  <c r="F29" i="69"/>
  <c r="L1593" i="62"/>
  <c r="E32" i="69"/>
  <c r="K51"/>
  <c r="M2789" i="62"/>
  <c r="N1590"/>
  <c r="M32" i="69"/>
  <c r="E1592" i="62"/>
  <c r="F52" i="68"/>
  <c r="E1230" i="62"/>
  <c r="O1292"/>
  <c r="D785"/>
  <c r="G2738"/>
  <c r="O344"/>
  <c r="Q1402"/>
  <c r="AC24" i="69"/>
  <c r="Q772" i="62"/>
  <c r="AB29" i="69"/>
  <c r="AB48"/>
  <c r="L2918" i="62"/>
  <c r="D47" i="69"/>
  <c r="M1783" i="62"/>
  <c r="M2162"/>
  <c r="M961"/>
  <c r="M1717"/>
  <c r="M2788"/>
  <c r="N4177"/>
  <c r="O397"/>
  <c r="Q20"/>
  <c r="Q145"/>
  <c r="Q4240"/>
  <c r="T35" i="68"/>
  <c r="F1782" i="62"/>
  <c r="F2158"/>
  <c r="E4303"/>
  <c r="E4304"/>
  <c r="E1532"/>
  <c r="E1531"/>
  <c r="M29" i="68"/>
  <c r="E2787" i="62"/>
  <c r="F587"/>
  <c r="F3485"/>
  <c r="F2980"/>
  <c r="F2157"/>
  <c r="R41" i="68"/>
  <c r="F1338" i="62"/>
  <c r="R28" i="68"/>
  <c r="S40"/>
  <c r="F2095" i="62"/>
  <c r="G586"/>
  <c r="G587"/>
  <c r="H3106"/>
  <c r="H1532"/>
  <c r="H1154"/>
  <c r="H1153"/>
  <c r="AB17" i="68"/>
  <c r="H645" i="62"/>
  <c r="H204"/>
  <c r="H79"/>
  <c r="AC38" i="68"/>
  <c r="H2535" i="62"/>
  <c r="AB47" i="68"/>
  <c r="AC42"/>
  <c r="H2031" i="62"/>
  <c r="F39" i="68"/>
  <c r="C2033" i="62"/>
  <c r="C1404"/>
  <c r="E31" i="68"/>
  <c r="C1530" i="62"/>
  <c r="C915"/>
  <c r="Q2599"/>
  <c r="Q1087"/>
  <c r="L3611"/>
  <c r="L775"/>
  <c r="L776"/>
  <c r="D7" i="69"/>
  <c r="L2095" i="62"/>
  <c r="M2288"/>
  <c r="N2162"/>
  <c r="N2666"/>
  <c r="O835"/>
  <c r="P524"/>
  <c r="P1784"/>
  <c r="F583"/>
  <c r="AC17" i="68"/>
  <c r="H646" i="62"/>
  <c r="D2602"/>
  <c r="E3106"/>
  <c r="E3107"/>
  <c r="E524"/>
  <c r="E20"/>
  <c r="E838"/>
  <c r="E330"/>
  <c r="E1149"/>
  <c r="E1842"/>
  <c r="F394"/>
  <c r="S13" i="68"/>
  <c r="F2477" i="62"/>
  <c r="F2476"/>
  <c r="F2224"/>
  <c r="F2225"/>
  <c r="U31" i="68"/>
  <c r="F1529" i="62"/>
  <c r="R32" i="68"/>
  <c r="F1590" i="62"/>
  <c r="F2661"/>
  <c r="W7" i="68"/>
  <c r="G15" i="62"/>
  <c r="W18" i="68"/>
  <c r="H776" i="62"/>
  <c r="H775"/>
  <c r="C1844"/>
  <c r="L1846"/>
  <c r="L1847"/>
  <c r="D37" i="69"/>
  <c r="N839" i="62"/>
  <c r="O4052"/>
  <c r="P1279"/>
  <c r="U35" i="68"/>
  <c r="F1781" i="62"/>
  <c r="M52" i="68"/>
  <c r="E2850" i="62"/>
  <c r="M34" i="68"/>
  <c r="M32"/>
  <c r="E1590" i="62"/>
  <c r="F2791"/>
  <c r="F2409"/>
  <c r="R45" i="68"/>
  <c r="H524" i="62"/>
  <c r="H523"/>
  <c r="H272"/>
  <c r="H271"/>
  <c r="C962"/>
  <c r="L145"/>
  <c r="D21" i="69"/>
  <c r="M1784" i="62"/>
  <c r="N2413"/>
  <c r="N83"/>
  <c r="N2918"/>
  <c r="N334"/>
  <c r="N2476"/>
  <c r="O145"/>
  <c r="O2413"/>
  <c r="Q3548"/>
  <c r="T30" i="68"/>
  <c r="F1467" i="62"/>
  <c r="S28" i="68"/>
  <c r="G1339" i="62"/>
  <c r="AC40" i="68"/>
  <c r="E902" i="62"/>
  <c r="E397"/>
  <c r="N18" i="68"/>
  <c r="T19"/>
  <c r="F774" i="62"/>
  <c r="F2729"/>
  <c r="F1972"/>
  <c r="W20" i="68"/>
  <c r="G961" i="62"/>
  <c r="X22" i="68"/>
  <c r="H582" i="62"/>
  <c r="AB16" i="68"/>
  <c r="AB40"/>
  <c r="H2094" i="62"/>
  <c r="H1590"/>
  <c r="F51" i="68"/>
  <c r="C2789" i="62"/>
  <c r="C394"/>
  <c r="G712"/>
  <c r="C649"/>
  <c r="C460"/>
  <c r="C1090"/>
  <c r="C964"/>
  <c r="C709"/>
  <c r="D22" i="68"/>
  <c r="C772" i="62"/>
  <c r="C79"/>
  <c r="C13" i="68"/>
  <c r="C2032" i="62"/>
  <c r="C1780"/>
  <c r="D32" i="68"/>
  <c r="C2221" i="62"/>
  <c r="C2158"/>
  <c r="C1339"/>
  <c r="D28" i="68"/>
  <c r="C2536" i="62"/>
  <c r="D47" i="68"/>
  <c r="D4367" i="62"/>
  <c r="D2665"/>
  <c r="D21" i="68"/>
  <c r="C3357" i="62"/>
  <c r="C1214"/>
  <c r="F64" i="68"/>
  <c r="M2804" i="62"/>
  <c r="M2805"/>
  <c r="C650"/>
  <c r="C1091"/>
  <c r="C3233"/>
  <c r="C142"/>
  <c r="D39" i="68"/>
  <c r="D52"/>
  <c r="D46"/>
  <c r="D1469" i="62"/>
  <c r="D4366"/>
  <c r="D2666"/>
  <c r="D1027"/>
  <c r="D1783"/>
  <c r="C898"/>
  <c r="L3041"/>
  <c r="F55" i="69"/>
  <c r="E3371" i="62"/>
  <c r="E3372"/>
  <c r="D2048"/>
  <c r="R2363"/>
  <c r="R2364"/>
  <c r="X38" i="68"/>
  <c r="N42"/>
  <c r="F2855" i="62"/>
  <c r="H3611"/>
  <c r="H2288"/>
  <c r="F2288"/>
  <c r="H2791"/>
  <c r="C586"/>
  <c r="C272"/>
  <c r="C1843"/>
  <c r="D48" i="68"/>
  <c r="D1468" i="62"/>
  <c r="D1532"/>
  <c r="D1784"/>
  <c r="D4114"/>
  <c r="D3358"/>
  <c r="D2413"/>
  <c r="E60" i="69"/>
  <c r="L2978" i="62"/>
  <c r="F73" i="69"/>
  <c r="D2049" i="62"/>
  <c r="F2994"/>
  <c r="F2993"/>
  <c r="L3685"/>
  <c r="L3683"/>
  <c r="H4238"/>
  <c r="AE74" i="68"/>
  <c r="P3294" i="62"/>
  <c r="Y59" i="69"/>
  <c r="G1783" i="62"/>
  <c r="G1784"/>
  <c r="M3294"/>
  <c r="J59" i="69"/>
  <c r="H3545" i="62"/>
  <c r="AE63" i="68"/>
  <c r="N3672" i="62"/>
  <c r="O65" i="69"/>
  <c r="U62"/>
  <c r="O3482" i="62"/>
  <c r="L3232"/>
  <c r="L3233"/>
  <c r="AH38" i="69"/>
  <c r="R1969" i="62"/>
  <c r="S23" i="68"/>
  <c r="F1024" i="62"/>
  <c r="Y70" i="69"/>
  <c r="P3987" i="62"/>
  <c r="AB59" i="68"/>
  <c r="H3291" i="62"/>
  <c r="P3547"/>
  <c r="P3548"/>
  <c r="P457"/>
  <c r="X14" i="69"/>
  <c r="AC74"/>
  <c r="Q4237" i="62"/>
  <c r="Q3484"/>
  <c r="Q3485"/>
  <c r="AJ8" i="69"/>
  <c r="R80" i="62"/>
  <c r="R2790"/>
  <c r="AI51" i="69"/>
  <c r="F519" i="62"/>
  <c r="R15" i="68"/>
  <c r="F15" i="62"/>
  <c r="R7" i="68"/>
  <c r="X76"/>
  <c r="G4363" i="62"/>
  <c r="H2351"/>
  <c r="H2350"/>
  <c r="H1343"/>
  <c r="H1342"/>
  <c r="H839"/>
  <c r="H838"/>
  <c r="H1972"/>
  <c r="H1973"/>
  <c r="AB54" i="69"/>
  <c r="Q2976" i="62"/>
  <c r="AI50" i="69"/>
  <c r="R2727" i="62"/>
  <c r="AH22" i="69"/>
  <c r="R961" i="62"/>
  <c r="F3607"/>
  <c r="G1909"/>
  <c r="G3166"/>
  <c r="X61" i="68"/>
  <c r="AB70"/>
  <c r="H3984" i="62"/>
  <c r="M964"/>
  <c r="M1217"/>
  <c r="M3296"/>
  <c r="H63" i="69"/>
  <c r="N3737" i="62"/>
  <c r="N3736"/>
  <c r="N27" i="69"/>
  <c r="O586" i="62"/>
  <c r="O965"/>
  <c r="O2918"/>
  <c r="O2917"/>
  <c r="O1972"/>
  <c r="O3296"/>
  <c r="O2603"/>
  <c r="O2602"/>
  <c r="O3291"/>
  <c r="O4115"/>
  <c r="O4114"/>
  <c r="X15" i="69"/>
  <c r="P520" i="62"/>
  <c r="P586"/>
  <c r="P1721"/>
  <c r="P2224"/>
  <c r="P2099"/>
  <c r="P2098"/>
  <c r="Q4363"/>
  <c r="AC73" i="69"/>
  <c r="Q4174" i="62"/>
  <c r="AC63" i="69"/>
  <c r="R2220" i="62"/>
  <c r="AG42" i="69"/>
  <c r="R268" i="62"/>
  <c r="AH32" i="69"/>
  <c r="R335" i="62"/>
  <c r="R334"/>
  <c r="W33" i="68"/>
  <c r="N4303" i="62"/>
  <c r="N4304"/>
  <c r="N1784"/>
  <c r="N1783"/>
  <c r="R64" i="69"/>
  <c r="O3606" i="62"/>
  <c r="O2157"/>
  <c r="P4236"/>
  <c r="W26" i="69"/>
  <c r="P1212" i="62"/>
  <c r="AB76" i="69"/>
  <c r="Q4362" i="62"/>
  <c r="R4241"/>
  <c r="R4240"/>
  <c r="AG68" i="69"/>
  <c r="AG51"/>
  <c r="R2787" i="62"/>
  <c r="AH58" i="69"/>
  <c r="R78" i="62"/>
  <c r="AG8" i="69"/>
  <c r="Z62" i="70"/>
  <c r="AA62"/>
  <c r="Z66"/>
  <c r="AA66"/>
  <c r="Z54"/>
  <c r="AA54"/>
  <c r="Z35"/>
  <c r="AA35"/>
  <c r="D2729" i="62"/>
  <c r="AK56" i="69"/>
  <c r="AR61" i="75"/>
  <c r="AK60" i="69"/>
  <c r="AK50"/>
  <c r="D4110" i="62"/>
  <c r="E1280"/>
  <c r="F4047"/>
  <c r="R71" i="68"/>
  <c r="G2413" i="62"/>
  <c r="G2414"/>
  <c r="G3169"/>
  <c r="G3170"/>
  <c r="X70" i="68"/>
  <c r="G3985" i="62"/>
  <c r="M2913"/>
  <c r="H53" i="69"/>
  <c r="C1028" i="62"/>
  <c r="H43" i="76"/>
  <c r="H20"/>
  <c r="H16"/>
  <c r="H68"/>
  <c r="H61"/>
  <c r="H53"/>
  <c r="H37"/>
  <c r="H42"/>
  <c r="H29"/>
  <c r="H23"/>
  <c r="H10"/>
  <c r="L1910" i="62"/>
  <c r="L398"/>
  <c r="L2035"/>
  <c r="L1406"/>
  <c r="L1153"/>
  <c r="L839"/>
  <c r="E3985"/>
  <c r="X29" i="68"/>
  <c r="M3292" i="62"/>
  <c r="O1213"/>
  <c r="O2221"/>
  <c r="P709"/>
  <c r="P3796"/>
  <c r="S66" i="68"/>
  <c r="S58"/>
  <c r="F1023" i="62"/>
  <c r="F1279"/>
  <c r="F776"/>
  <c r="F271"/>
  <c r="F4048"/>
  <c r="W29" i="68"/>
  <c r="H3795" i="62"/>
  <c r="L3480"/>
  <c r="M3295"/>
  <c r="M3984"/>
  <c r="H59" i="69"/>
  <c r="H26"/>
  <c r="M60"/>
  <c r="N2288" i="62"/>
  <c r="N3484"/>
  <c r="O2099"/>
  <c r="O587"/>
  <c r="P3984"/>
  <c r="P1595"/>
  <c r="W18" i="69"/>
  <c r="P3169" i="62"/>
  <c r="Q3858"/>
  <c r="AC76" i="69"/>
  <c r="Q839" i="62"/>
  <c r="R3229"/>
  <c r="E4173"/>
  <c r="F3800"/>
  <c r="R58" i="68"/>
  <c r="G1406" i="62"/>
  <c r="X14" i="68"/>
  <c r="H587" i="62"/>
  <c r="H713"/>
  <c r="H712"/>
  <c r="H2918"/>
  <c r="H2917"/>
  <c r="H4241"/>
  <c r="H1847"/>
  <c r="H1846"/>
  <c r="M461"/>
  <c r="M460"/>
  <c r="M2536"/>
  <c r="M1595"/>
  <c r="M1594"/>
  <c r="R41" i="69"/>
  <c r="P3863" i="62"/>
  <c r="P3862"/>
  <c r="Q461"/>
  <c r="Q460"/>
  <c r="Q2980"/>
  <c r="AB70" i="69"/>
  <c r="Q2728" i="62"/>
  <c r="AH7" i="69"/>
  <c r="R16" i="62"/>
  <c r="AH45" i="69"/>
  <c r="R2284" i="62"/>
  <c r="R2535"/>
  <c r="AH48" i="69"/>
  <c r="R2599" i="62"/>
  <c r="AG18" i="69"/>
  <c r="R1212" i="62"/>
  <c r="R1716"/>
  <c r="AG56" i="69"/>
  <c r="AG64"/>
  <c r="R3989" i="62"/>
  <c r="AK33" i="69"/>
  <c r="E3421" i="62"/>
  <c r="E3422"/>
  <c r="G4241"/>
  <c r="G4240"/>
  <c r="G3800"/>
  <c r="W65" i="68"/>
  <c r="H3170" i="62"/>
  <c r="H3169"/>
  <c r="N4115"/>
  <c r="N4114"/>
  <c r="R63" i="69"/>
  <c r="O3543" i="62"/>
  <c r="O1847"/>
  <c r="O1846"/>
  <c r="W69" i="69"/>
  <c r="P3921" i="62"/>
  <c r="Q3480"/>
  <c r="AB62" i="69"/>
  <c r="AG43"/>
  <c r="R2283" i="62"/>
  <c r="AG14" i="69"/>
  <c r="Z49" i="70"/>
  <c r="AA49"/>
  <c r="D3107" i="62"/>
  <c r="D3169"/>
  <c r="D1972"/>
  <c r="I65" i="68"/>
  <c r="H70" i="76"/>
  <c r="C3464" i="62"/>
  <c r="E3465" s="1"/>
  <c r="I3465" s="1"/>
  <c r="AR68" i="75"/>
  <c r="C3842" i="62"/>
  <c r="E3843" s="1"/>
  <c r="I3843" s="1"/>
  <c r="C3149"/>
  <c r="E3150" s="1"/>
  <c r="I3150" s="1"/>
  <c r="AR63" i="75"/>
  <c r="C3527" i="62"/>
  <c r="E3528" s="1"/>
  <c r="I3528" s="1"/>
  <c r="AK28" i="69"/>
  <c r="AR66" i="75"/>
  <c r="K35" i="20"/>
  <c r="D3354" i="62"/>
  <c r="H60" i="68"/>
  <c r="M45"/>
  <c r="E2409" i="62"/>
  <c r="R57" i="68"/>
  <c r="AB68"/>
  <c r="H3858" i="62"/>
  <c r="N3102"/>
  <c r="X54" i="68"/>
  <c r="G2977" i="62"/>
  <c r="H3548"/>
  <c r="H3296"/>
  <c r="M3547"/>
  <c r="M2918"/>
  <c r="M2917"/>
  <c r="M334"/>
  <c r="M1973"/>
  <c r="M2476"/>
  <c r="M3863"/>
  <c r="M3862"/>
  <c r="N3610"/>
  <c r="O3548"/>
  <c r="R38" i="69"/>
  <c r="O4241" i="62"/>
  <c r="R74" i="69"/>
  <c r="O4236" i="62"/>
  <c r="S58" i="69"/>
  <c r="O3229" i="62"/>
  <c r="O2477"/>
  <c r="O1595"/>
  <c r="O1594"/>
  <c r="P82"/>
  <c r="P3044"/>
  <c r="P3422"/>
  <c r="P3421"/>
  <c r="P2729"/>
  <c r="P1091"/>
  <c r="P1090"/>
  <c r="P3989"/>
  <c r="AH53" i="69"/>
  <c r="R2788" i="62"/>
  <c r="AH23" i="69"/>
  <c r="R54" i="68"/>
  <c r="F2976" i="62"/>
  <c r="G4177"/>
  <c r="G4178"/>
  <c r="G2036"/>
  <c r="H83"/>
  <c r="M83"/>
  <c r="N1342"/>
  <c r="N1343"/>
  <c r="W59" i="69"/>
  <c r="P3291" i="62"/>
  <c r="P1216"/>
  <c r="W14" i="69"/>
  <c r="P456" i="62"/>
  <c r="Q1216"/>
  <c r="AB53" i="69"/>
  <c r="AG72"/>
  <c r="R2099" i="62"/>
  <c r="R2098"/>
  <c r="AG38" i="69"/>
  <c r="R1968" i="62"/>
  <c r="R960"/>
  <c r="AG22" i="69"/>
  <c r="AG32"/>
  <c r="R1590" i="62"/>
  <c r="Z64" i="70"/>
  <c r="AA64"/>
  <c r="E3213" i="62"/>
  <c r="I3213" s="1"/>
  <c r="C2267"/>
  <c r="AK42" i="69"/>
  <c r="AK39"/>
  <c r="C2078" i="62"/>
  <c r="I18" i="20"/>
  <c r="K8"/>
  <c r="AA33" i="70"/>
  <c r="Z33"/>
  <c r="Z47"/>
  <c r="AA47"/>
  <c r="M60" i="68"/>
  <c r="F834" i="62"/>
  <c r="F4299"/>
  <c r="R75" i="68"/>
  <c r="H4362" i="62"/>
  <c r="M27" i="69"/>
  <c r="N1275" i="62"/>
  <c r="H75" i="76"/>
  <c r="H73"/>
  <c r="H64"/>
  <c r="H56"/>
  <c r="H25"/>
  <c r="H76"/>
  <c r="L1909" i="62"/>
  <c r="L1405"/>
  <c r="AC67" i="68"/>
  <c r="AC63"/>
  <c r="M3796" i="62"/>
  <c r="N3355"/>
  <c r="O3796"/>
  <c r="P3292"/>
  <c r="P3985"/>
  <c r="F775"/>
  <c r="G3418"/>
  <c r="AB63" i="68"/>
  <c r="M3543" i="62"/>
  <c r="M1972"/>
  <c r="M1216"/>
  <c r="M965"/>
  <c r="N3611"/>
  <c r="N2287"/>
  <c r="N3485"/>
  <c r="O3547"/>
  <c r="O3795"/>
  <c r="O2098"/>
  <c r="O1090"/>
  <c r="O3422"/>
  <c r="O1968"/>
  <c r="P3988"/>
  <c r="W67" i="69"/>
  <c r="P1594" i="62"/>
  <c r="P1217"/>
  <c r="P3170"/>
  <c r="P3043"/>
  <c r="AH11" i="69"/>
  <c r="R2914" i="62"/>
  <c r="R1591"/>
  <c r="R332"/>
  <c r="E3989"/>
  <c r="F1212"/>
  <c r="F1783"/>
  <c r="F3799"/>
  <c r="F3732"/>
  <c r="W37" i="68"/>
  <c r="G1905" i="62"/>
  <c r="G1280"/>
  <c r="G1279"/>
  <c r="X72" i="68"/>
  <c r="H1469" i="62"/>
  <c r="H335"/>
  <c r="H4174"/>
  <c r="H2477"/>
  <c r="M4241"/>
  <c r="M2603"/>
  <c r="M2602"/>
  <c r="N3925"/>
  <c r="N65" i="69"/>
  <c r="N3670" i="62"/>
  <c r="S62" i="69"/>
  <c r="O3481" i="62"/>
  <c r="P965"/>
  <c r="P3922"/>
  <c r="Q3292"/>
  <c r="Q3862"/>
  <c r="Q3611"/>
  <c r="Q3610"/>
  <c r="Q4110"/>
  <c r="AH8" i="69"/>
  <c r="R3228" i="62"/>
  <c r="AG62" i="69"/>
  <c r="R267" i="62"/>
  <c r="R3858"/>
  <c r="R3988"/>
  <c r="M62" i="68"/>
  <c r="E3480" i="62"/>
  <c r="F4051"/>
  <c r="F4052"/>
  <c r="W76" i="68"/>
  <c r="G4362" i="62"/>
  <c r="W72" i="68"/>
  <c r="G4110" i="62"/>
  <c r="H4115"/>
  <c r="H4114"/>
  <c r="M72" i="69"/>
  <c r="M65"/>
  <c r="N3669" i="62"/>
  <c r="M23" i="69"/>
  <c r="R62"/>
  <c r="O3480" i="62"/>
  <c r="P1468"/>
  <c r="AB74" i="69"/>
  <c r="Q4236" i="62"/>
  <c r="R4303"/>
  <c r="R4304"/>
  <c r="R3799"/>
  <c r="R3800"/>
  <c r="AH47" i="69"/>
  <c r="R3103" i="62"/>
  <c r="AH50" i="69"/>
  <c r="R1213" i="62"/>
  <c r="Z65" i="70"/>
  <c r="AA65"/>
  <c r="D3170" i="62"/>
  <c r="D2854"/>
  <c r="I60" i="68"/>
  <c r="AR64" i="75"/>
  <c r="C3590" i="62"/>
  <c r="E3591" s="1"/>
  <c r="I3591" s="1"/>
  <c r="AK63" i="69"/>
  <c r="C3716" i="62"/>
  <c r="E3717" s="1"/>
  <c r="I3717" s="1"/>
  <c r="AR59" i="75"/>
  <c r="C3275" i="62"/>
  <c r="AK58" i="69"/>
  <c r="C3401" i="62"/>
  <c r="E3402" s="1"/>
  <c r="I3402" s="1"/>
  <c r="AR71" i="75"/>
  <c r="C4031" i="62"/>
  <c r="E4032" s="1"/>
  <c r="I4032" s="1"/>
  <c r="D3044"/>
  <c r="D3043"/>
  <c r="I23" i="20"/>
  <c r="D3547" i="62"/>
  <c r="D3548"/>
  <c r="C3241"/>
  <c r="E1784"/>
  <c r="E3858"/>
  <c r="H2851"/>
  <c r="H2913"/>
  <c r="AB53" i="68"/>
  <c r="H3165" i="62"/>
  <c r="AB65" i="68"/>
  <c r="H3669" i="62"/>
  <c r="I36" i="20"/>
  <c r="H8"/>
  <c r="I8" s="1"/>
  <c r="D3417" i="62"/>
  <c r="D4362"/>
  <c r="AR56" i="75"/>
  <c r="AR60"/>
  <c r="AR72"/>
  <c r="AR76"/>
  <c r="AR67"/>
  <c r="AR75"/>
  <c r="AK26" i="69"/>
  <c r="K24" i="20"/>
  <c r="H14"/>
  <c r="I14" s="1"/>
  <c r="K28"/>
  <c r="J23"/>
  <c r="K23" s="1"/>
  <c r="I42"/>
  <c r="K7" i="33"/>
  <c r="I41"/>
  <c r="H47"/>
  <c r="I47" s="1"/>
  <c r="I6" i="20"/>
  <c r="J36"/>
  <c r="K36" s="1"/>
  <c r="I52" i="33"/>
  <c r="I45" i="20"/>
  <c r="H47"/>
  <c r="I47" s="1"/>
  <c r="K43"/>
  <c r="J45"/>
  <c r="K45" s="1"/>
  <c r="H34" i="33"/>
  <c r="H16"/>
  <c r="I16" s="1"/>
  <c r="I45"/>
  <c r="I40"/>
  <c r="I36"/>
  <c r="I34"/>
  <c r="K27"/>
  <c r="H46" i="46"/>
  <c r="I46" s="1"/>
  <c r="I39"/>
  <c r="H37"/>
  <c r="I37" s="1"/>
  <c r="H13"/>
  <c r="I13" s="1"/>
  <c r="H11"/>
  <c r="I11" s="1"/>
  <c r="K53" i="58"/>
  <c r="I3023" i="62" s="1"/>
  <c r="K49" i="58"/>
  <c r="I2771" i="62" s="1"/>
  <c r="J31" i="20"/>
  <c r="K31" s="1"/>
  <c r="K13"/>
  <c r="K47"/>
  <c r="J14" i="33"/>
  <c r="K14" s="1"/>
  <c r="J22"/>
  <c r="K22" s="1"/>
  <c r="K9" i="46"/>
  <c r="K14"/>
  <c r="G566" i="62" s="1"/>
  <c r="K37" i="46"/>
  <c r="K40"/>
  <c r="K47"/>
  <c r="G2645" i="62" s="1"/>
  <c r="K50" i="46"/>
  <c r="K34" i="33"/>
  <c r="AF47" i="70"/>
  <c r="AG47"/>
  <c r="H71"/>
  <c r="I71"/>
  <c r="T72"/>
  <c r="U72"/>
  <c r="H29" i="20"/>
  <c r="I29" s="1"/>
  <c r="I51"/>
  <c r="AR58" i="75"/>
  <c r="AR70"/>
  <c r="AR74"/>
  <c r="AR65"/>
  <c r="AR69"/>
  <c r="AR73"/>
  <c r="AR77"/>
  <c r="I35" i="20"/>
  <c r="I32"/>
  <c r="J44"/>
  <c r="K44" s="1"/>
  <c r="J42"/>
  <c r="K42" s="1"/>
  <c r="J46" i="33"/>
  <c r="K46" s="1"/>
  <c r="J50"/>
  <c r="K50" s="1"/>
  <c r="E2834" i="62" s="1"/>
  <c r="H25" i="20"/>
  <c r="H15"/>
  <c r="I15" s="1"/>
  <c r="H46" i="33"/>
  <c r="I46" s="1"/>
  <c r="H23"/>
  <c r="I23" s="1"/>
  <c r="H14"/>
  <c r="I14" s="1"/>
  <c r="H10"/>
  <c r="I10" s="1"/>
  <c r="I27"/>
  <c r="H50" i="46"/>
  <c r="I50" s="1"/>
  <c r="I47"/>
  <c r="I43"/>
  <c r="H34"/>
  <c r="I34" s="1"/>
  <c r="I31"/>
  <c r="I28"/>
  <c r="H26"/>
  <c r="I26" s="1"/>
  <c r="I20"/>
  <c r="H18"/>
  <c r="I18" s="1"/>
  <c r="H7"/>
  <c r="I7" s="1"/>
  <c r="H44" i="58"/>
  <c r="H40"/>
  <c r="I40" s="1"/>
  <c r="H36"/>
  <c r="I36" s="1"/>
  <c r="H32"/>
  <c r="I32" s="1"/>
  <c r="H28"/>
  <c r="I28" s="1"/>
  <c r="H24"/>
  <c r="I24" s="1"/>
  <c r="H20"/>
  <c r="I20" s="1"/>
  <c r="H16"/>
  <c r="I16" s="1"/>
  <c r="H12"/>
  <c r="I12" s="1"/>
  <c r="H8"/>
  <c r="J30" i="33"/>
  <c r="K30" s="1"/>
  <c r="E1574" i="62" s="1"/>
  <c r="AB60" i="70"/>
  <c r="AC60"/>
  <c r="AE8"/>
  <c r="AD8"/>
  <c r="T60"/>
  <c r="U60"/>
  <c r="H63"/>
  <c r="I63"/>
  <c r="J72"/>
  <c r="K72"/>
  <c r="AB72"/>
  <c r="AC72"/>
  <c r="D74"/>
  <c r="E74"/>
  <c r="H43"/>
  <c r="I43"/>
  <c r="J44"/>
  <c r="K44"/>
  <c r="K64"/>
  <c r="F30"/>
  <c r="G30"/>
  <c r="J60"/>
  <c r="K60"/>
  <c r="D563" i="62"/>
  <c r="D303"/>
  <c r="E1323" l="1"/>
  <c r="I1323" s="1"/>
  <c r="AK53" i="69"/>
  <c r="C2960" i="62"/>
  <c r="C2834"/>
  <c r="AK51" i="69"/>
  <c r="AK49"/>
  <c r="C2708" i="62"/>
  <c r="C1763"/>
  <c r="AK34" i="69"/>
  <c r="C2141" i="62"/>
  <c r="AK40" i="69"/>
  <c r="G2960" i="62"/>
  <c r="AR54" i="75"/>
  <c r="E2961" i="62"/>
  <c r="I2961" s="1"/>
  <c r="C1007"/>
  <c r="AK22" i="69"/>
  <c r="AK17"/>
  <c r="C692" i="62"/>
  <c r="AK30" i="69"/>
  <c r="C1511" i="62"/>
  <c r="AK18" i="69"/>
  <c r="C755" i="62"/>
  <c r="AK35" i="69"/>
  <c r="C1826" i="62"/>
  <c r="E377"/>
  <c r="E378" s="1"/>
  <c r="I378" s="1"/>
  <c r="AR13" i="75"/>
  <c r="V2260" i="62"/>
  <c r="T2511"/>
  <c r="AR18" i="75"/>
  <c r="AR20"/>
  <c r="S3013" i="62"/>
  <c r="I2761"/>
  <c r="J2763" s="1"/>
  <c r="I3265"/>
  <c r="J3267" s="1"/>
  <c r="I2509"/>
  <c r="J2511" s="1"/>
  <c r="S3517"/>
  <c r="S2257"/>
  <c r="I2257"/>
  <c r="S3265"/>
  <c r="I3769"/>
  <c r="AQ9" i="75"/>
  <c r="AP9"/>
  <c r="AP48"/>
  <c r="AC12"/>
  <c r="R1945" i="62"/>
  <c r="R1946"/>
  <c r="AP50" i="75"/>
  <c r="R497" i="62"/>
  <c r="R496"/>
  <c r="R498"/>
  <c r="R370"/>
  <c r="R372"/>
  <c r="R371"/>
  <c r="AB12" i="75"/>
  <c r="R4214" i="62"/>
  <c r="R4213"/>
  <c r="R4215"/>
  <c r="R434"/>
  <c r="R435"/>
  <c r="R433"/>
  <c r="R1949"/>
  <c r="R4088"/>
  <c r="R4087"/>
  <c r="R4089"/>
  <c r="R3461"/>
  <c r="N66" i="75"/>
  <c r="O66"/>
  <c r="R2828" i="62"/>
  <c r="R2827"/>
  <c r="R2829"/>
  <c r="R941"/>
  <c r="AB37" i="75"/>
  <c r="AC37"/>
  <c r="R4405" i="62"/>
  <c r="R1442"/>
  <c r="R1441"/>
  <c r="R1443"/>
  <c r="R4340"/>
  <c r="R4339"/>
  <c r="R4341"/>
  <c r="R3142"/>
  <c r="R3144"/>
  <c r="R3143"/>
  <c r="R3646"/>
  <c r="R3648"/>
  <c r="R3647"/>
  <c r="R4024"/>
  <c r="R4026"/>
  <c r="R4025"/>
  <c r="R1693"/>
  <c r="R1695"/>
  <c r="R1694"/>
  <c r="N12" i="75"/>
  <c r="O12"/>
  <c r="R3082" i="62"/>
  <c r="R3083"/>
  <c r="R2197"/>
  <c r="R2198"/>
  <c r="R2199"/>
  <c r="R1252"/>
  <c r="R1253"/>
  <c r="R1254"/>
  <c r="R4152"/>
  <c r="R4150"/>
  <c r="R4151"/>
  <c r="R3836"/>
  <c r="R3835"/>
  <c r="R3837"/>
  <c r="R3145"/>
  <c r="R3146"/>
  <c r="R4217"/>
  <c r="R4216"/>
  <c r="R2327"/>
  <c r="R2326"/>
  <c r="O59" i="75"/>
  <c r="N59"/>
  <c r="AP72"/>
  <c r="R4406" i="62"/>
  <c r="AP37" i="75"/>
  <c r="AQ37"/>
  <c r="AQ21"/>
  <c r="AP21"/>
  <c r="R185" i="62"/>
  <c r="R1004"/>
  <c r="R3335"/>
  <c r="R3334"/>
  <c r="R1696"/>
  <c r="R1697"/>
  <c r="R2578"/>
  <c r="R2579"/>
  <c r="R1000"/>
  <c r="R1001"/>
  <c r="R1002"/>
  <c r="AB75" i="75"/>
  <c r="AC75"/>
  <c r="R2767" i="62"/>
  <c r="V2764" s="1"/>
  <c r="R2453"/>
  <c r="R2452"/>
  <c r="O77" i="75"/>
  <c r="N77"/>
  <c r="R4090" i="62"/>
  <c r="R4091"/>
  <c r="AP44" i="75"/>
  <c r="AQ44"/>
  <c r="R2071" i="62"/>
  <c r="R2072"/>
  <c r="R2073"/>
  <c r="R688"/>
  <c r="R689"/>
  <c r="R3583"/>
  <c r="R3584"/>
  <c r="R3585"/>
  <c r="R4276"/>
  <c r="R4278"/>
  <c r="R4277"/>
  <c r="R3209"/>
  <c r="R3208"/>
  <c r="R2893"/>
  <c r="R2894"/>
  <c r="R1189"/>
  <c r="R1191"/>
  <c r="R1190"/>
  <c r="R1378"/>
  <c r="R1379"/>
  <c r="R1380"/>
  <c r="R1066"/>
  <c r="R1067"/>
  <c r="S2761"/>
  <c r="AB53" i="75"/>
  <c r="AC53"/>
  <c r="R3271" i="62"/>
  <c r="V3268" s="1"/>
  <c r="R3272"/>
  <c r="R2515"/>
  <c r="V2512" s="1"/>
  <c r="R2516"/>
  <c r="R3650"/>
  <c r="R3649"/>
  <c r="R4027"/>
  <c r="R4028"/>
  <c r="R3838"/>
  <c r="R3839"/>
  <c r="R3713"/>
  <c r="R3712"/>
  <c r="R1822"/>
  <c r="R1823"/>
  <c r="Q309"/>
  <c r="Q307"/>
  <c r="M29" i="75"/>
  <c r="Q3205" i="62"/>
  <c r="Q3207"/>
  <c r="Q3206"/>
  <c r="Q2828"/>
  <c r="Q2829"/>
  <c r="Q2827"/>
  <c r="Q1253"/>
  <c r="Q1254"/>
  <c r="Q1252"/>
  <c r="Q3961"/>
  <c r="Q3963"/>
  <c r="Q3962"/>
  <c r="Q1378"/>
  <c r="Q1380"/>
  <c r="Q1379"/>
  <c r="Q1126"/>
  <c r="Q1128"/>
  <c r="Q1127"/>
  <c r="Q2639"/>
  <c r="Q2640"/>
  <c r="Q2638"/>
  <c r="Q496"/>
  <c r="Q498"/>
  <c r="Q497"/>
  <c r="AA40" i="75"/>
  <c r="Z40"/>
  <c r="Q3079" i="62"/>
  <c r="Q3080"/>
  <c r="Q3081"/>
  <c r="Q813"/>
  <c r="Q811"/>
  <c r="Q812"/>
  <c r="Q244"/>
  <c r="Q245"/>
  <c r="Q246"/>
  <c r="Q2953"/>
  <c r="Q2955"/>
  <c r="Q2954"/>
  <c r="Q1757"/>
  <c r="Q1756"/>
  <c r="Q1758"/>
  <c r="Q120"/>
  <c r="Q118"/>
  <c r="Q119"/>
  <c r="AA17" i="75"/>
  <c r="Z17"/>
  <c r="Q1505" i="62"/>
  <c r="Q1504"/>
  <c r="Q1506"/>
  <c r="Z22" i="75"/>
  <c r="AA22"/>
  <c r="Q4087" i="62"/>
  <c r="Q4088"/>
  <c r="Q4089"/>
  <c r="Q3143"/>
  <c r="Q3142"/>
  <c r="Q3144"/>
  <c r="M23" i="75"/>
  <c r="L23"/>
  <c r="Q2386" i="62"/>
  <c r="Q2388"/>
  <c r="Q2387"/>
  <c r="Q814"/>
  <c r="Q815"/>
  <c r="Q2890"/>
  <c r="Q2891"/>
  <c r="Q2892"/>
  <c r="Q3835"/>
  <c r="Q3836"/>
  <c r="Q3837"/>
  <c r="Q3145"/>
  <c r="Q3457"/>
  <c r="Q3458"/>
  <c r="Q3459"/>
  <c r="Q2327"/>
  <c r="Q2326"/>
  <c r="Q1315"/>
  <c r="Q1317"/>
  <c r="Q1316"/>
  <c r="Q748"/>
  <c r="Q750"/>
  <c r="Q749"/>
  <c r="Q3583"/>
  <c r="Q3584"/>
  <c r="Q3585"/>
  <c r="Q1819"/>
  <c r="Q1821"/>
  <c r="Q1820"/>
  <c r="Q3331"/>
  <c r="Q3332"/>
  <c r="Q3333"/>
  <c r="Q1886"/>
  <c r="Q1885"/>
  <c r="Q1570"/>
  <c r="Q1571"/>
  <c r="Q562"/>
  <c r="Q563"/>
  <c r="AN34" i="75"/>
  <c r="AO34"/>
  <c r="Q1445" i="62"/>
  <c r="Q1444"/>
  <c r="AA44" i="75"/>
  <c r="Z44"/>
  <c r="Q3523" i="62"/>
  <c r="Q3524"/>
  <c r="AA30" i="75"/>
  <c r="Z30"/>
  <c r="AO37"/>
  <c r="AN37"/>
  <c r="Q2957" i="62"/>
  <c r="Q2201"/>
  <c r="Q2200"/>
  <c r="L33" i="75"/>
  <c r="M33"/>
  <c r="AN31"/>
  <c r="AO31"/>
  <c r="L29"/>
  <c r="Q940" i="62"/>
  <c r="Q941"/>
  <c r="Z38" i="75"/>
  <c r="AA38"/>
  <c r="Q3902" i="62"/>
  <c r="Q3709"/>
  <c r="Q3711"/>
  <c r="Q3710"/>
  <c r="Q2515"/>
  <c r="Q2516"/>
  <c r="AN27" i="75"/>
  <c r="AO27"/>
  <c r="AN8"/>
  <c r="AO8"/>
  <c r="Q3397" i="62"/>
  <c r="AN68" i="75"/>
  <c r="AO68"/>
  <c r="Q310" i="62"/>
  <c r="Q311"/>
  <c r="AO19" i="75"/>
  <c r="AN19"/>
  <c r="L13"/>
  <c r="M13"/>
  <c r="Q122" i="62"/>
  <c r="Q121"/>
  <c r="Q2453"/>
  <c r="Q2452"/>
  <c r="Q3082"/>
  <c r="Q3083"/>
  <c r="Q3838"/>
  <c r="Q3839"/>
  <c r="Q4090"/>
  <c r="Q4091"/>
  <c r="Q2263"/>
  <c r="Q2264"/>
  <c r="Q1634"/>
  <c r="Q1633"/>
  <c r="Q2704"/>
  <c r="Q2705"/>
  <c r="Q374"/>
  <c r="Q373"/>
  <c r="AM34" i="75"/>
  <c r="Y21"/>
  <c r="X21"/>
  <c r="AM17"/>
  <c r="AL17"/>
  <c r="AM41"/>
  <c r="AL41"/>
  <c r="Y10"/>
  <c r="X10"/>
  <c r="X64"/>
  <c r="AL45"/>
  <c r="AM45"/>
  <c r="X54"/>
  <c r="Y54"/>
  <c r="K64"/>
  <c r="J64"/>
  <c r="AM77"/>
  <c r="P2323" i="62"/>
  <c r="P2324"/>
  <c r="P2325"/>
  <c r="P2135"/>
  <c r="P2136"/>
  <c r="P2134"/>
  <c r="P1442"/>
  <c r="P1441"/>
  <c r="P1443"/>
  <c r="P4213"/>
  <c r="P4215"/>
  <c r="P4214"/>
  <c r="P1946"/>
  <c r="P1945"/>
  <c r="P1947"/>
  <c r="P4341"/>
  <c r="P4339"/>
  <c r="P4340"/>
  <c r="J67" i="75"/>
  <c r="P2008" i="62"/>
  <c r="P2010"/>
  <c r="P2009"/>
  <c r="P750"/>
  <c r="P748"/>
  <c r="P749"/>
  <c r="AM75" i="75"/>
  <c r="AL75"/>
  <c r="AL27"/>
  <c r="AM27"/>
  <c r="Y40"/>
  <c r="X40"/>
  <c r="AM39"/>
  <c r="AL39"/>
  <c r="J10"/>
  <c r="P2892" i="62"/>
  <c r="P2890"/>
  <c r="P2891"/>
  <c r="P496"/>
  <c r="P498"/>
  <c r="P497"/>
  <c r="J52" i="75"/>
  <c r="K52"/>
  <c r="P3961" i="62"/>
  <c r="P3963"/>
  <c r="P3962"/>
  <c r="P2639"/>
  <c r="P2640"/>
  <c r="P2638"/>
  <c r="P244"/>
  <c r="P245"/>
  <c r="P246"/>
  <c r="P4150"/>
  <c r="P4151"/>
  <c r="P4152"/>
  <c r="AM26" i="75"/>
  <c r="AL26"/>
  <c r="K21"/>
  <c r="J21"/>
  <c r="AM21"/>
  <c r="AL21"/>
  <c r="Y26"/>
  <c r="X26"/>
  <c r="P3398" i="62"/>
  <c r="P3397"/>
  <c r="AM61" i="75"/>
  <c r="AL61"/>
  <c r="Y56"/>
  <c r="X56"/>
  <c r="AL57"/>
  <c r="AM57"/>
  <c r="X60"/>
  <c r="Y60"/>
  <c r="P3648" i="62"/>
  <c r="P3647"/>
  <c r="P3646"/>
  <c r="Y68" i="75"/>
  <c r="AM53"/>
  <c r="P626" i="62"/>
  <c r="P625"/>
  <c r="P2705"/>
  <c r="P2704"/>
  <c r="K55" i="75"/>
  <c r="P688" i="62"/>
  <c r="P689"/>
  <c r="P311"/>
  <c r="P310"/>
  <c r="P4277"/>
  <c r="P4276"/>
  <c r="P4278"/>
  <c r="P4024"/>
  <c r="P4025"/>
  <c r="P4026"/>
  <c r="P1000"/>
  <c r="P1001"/>
  <c r="P1002"/>
  <c r="P500"/>
  <c r="P499"/>
  <c r="P373"/>
  <c r="P374"/>
  <c r="AM12" i="75"/>
  <c r="P3713" i="62"/>
  <c r="P3712"/>
  <c r="P4217"/>
  <c r="P4216"/>
  <c r="P1505"/>
  <c r="P1506"/>
  <c r="P1504"/>
  <c r="P2201"/>
  <c r="P2200"/>
  <c r="P183"/>
  <c r="P181"/>
  <c r="P182"/>
  <c r="P752"/>
  <c r="P751"/>
  <c r="P308"/>
  <c r="P307"/>
  <c r="P309"/>
  <c r="X12" i="75"/>
  <c r="Y12"/>
  <c r="AM13"/>
  <c r="AL13"/>
  <c r="P1254" i="62"/>
  <c r="P1252"/>
  <c r="P1253"/>
  <c r="Y33" i="75"/>
  <c r="X33"/>
  <c r="J28"/>
  <c r="K28"/>
  <c r="K10"/>
  <c r="AL77"/>
  <c r="AM69"/>
  <c r="AL69"/>
  <c r="Y76"/>
  <c r="X76"/>
  <c r="Y71"/>
  <c r="X71"/>
  <c r="Y52"/>
  <c r="X52"/>
  <c r="X68"/>
  <c r="P2453" i="62"/>
  <c r="P2452"/>
  <c r="P1570"/>
  <c r="P1571"/>
  <c r="K67" i="75"/>
  <c r="J55"/>
  <c r="P3209" i="62"/>
  <c r="P3208"/>
  <c r="P2263"/>
  <c r="P2264"/>
  <c r="P3650"/>
  <c r="P3649"/>
  <c r="P2956"/>
  <c r="P2957"/>
  <c r="P1319"/>
  <c r="P1318"/>
  <c r="P122"/>
  <c r="P121"/>
  <c r="K71" i="75"/>
  <c r="J71"/>
  <c r="O937" i="62"/>
  <c r="O938"/>
  <c r="V37" i="75"/>
  <c r="V17"/>
  <c r="W72"/>
  <c r="O1694" i="62"/>
  <c r="O1695"/>
  <c r="O1693"/>
  <c r="O434"/>
  <c r="O433"/>
  <c r="O435"/>
  <c r="I11" i="75"/>
  <c r="H11"/>
  <c r="O4215" i="62"/>
  <c r="O4213"/>
  <c r="O4214"/>
  <c r="O3332"/>
  <c r="O3331"/>
  <c r="O3333"/>
  <c r="O55"/>
  <c r="O57"/>
  <c r="O56"/>
  <c r="O3207"/>
  <c r="O3205"/>
  <c r="O3206"/>
  <c r="O560"/>
  <c r="O559"/>
  <c r="O561"/>
  <c r="O2827"/>
  <c r="O2828"/>
  <c r="O2829"/>
  <c r="AJ22" i="75"/>
  <c r="AK22"/>
  <c r="O181" i="62"/>
  <c r="O182"/>
  <c r="O183"/>
  <c r="O2074"/>
  <c r="O2075"/>
  <c r="O1504"/>
  <c r="O1505"/>
  <c r="O1506"/>
  <c r="O2955"/>
  <c r="O2953"/>
  <c r="O2954"/>
  <c r="O2327"/>
  <c r="O2326"/>
  <c r="O3335"/>
  <c r="O3334"/>
  <c r="O1441"/>
  <c r="O1442"/>
  <c r="O1443"/>
  <c r="O246"/>
  <c r="O244"/>
  <c r="O245"/>
  <c r="O1002"/>
  <c r="O1000"/>
  <c r="O1001"/>
  <c r="H62" i="75"/>
  <c r="I62"/>
  <c r="AJ49"/>
  <c r="AK49"/>
  <c r="O2830" i="62"/>
  <c r="O2831"/>
  <c r="O751"/>
  <c r="O752"/>
  <c r="O3775"/>
  <c r="O3776"/>
  <c r="O3142"/>
  <c r="O3143"/>
  <c r="O3144"/>
  <c r="O877"/>
  <c r="O878"/>
  <c r="O3647"/>
  <c r="O3646"/>
  <c r="O3648"/>
  <c r="O309"/>
  <c r="O307"/>
  <c r="O308"/>
  <c r="O4339"/>
  <c r="O4341"/>
  <c r="O4340"/>
  <c r="O2701"/>
  <c r="O2703"/>
  <c r="O2702"/>
  <c r="O749"/>
  <c r="O748"/>
  <c r="O750"/>
  <c r="AK32" i="75"/>
  <c r="AJ32"/>
  <c r="H20"/>
  <c r="I20"/>
  <c r="W64"/>
  <c r="V64"/>
  <c r="W60"/>
  <c r="V60"/>
  <c r="O2453" i="62"/>
  <c r="O2452"/>
  <c r="O1946"/>
  <c r="O1945"/>
  <c r="O1947"/>
  <c r="I49" i="75"/>
  <c r="H49"/>
  <c r="O498" i="62"/>
  <c r="O496"/>
  <c r="O497"/>
  <c r="O685"/>
  <c r="O686"/>
  <c r="O687"/>
  <c r="O940"/>
  <c r="O941"/>
  <c r="O59"/>
  <c r="O58"/>
  <c r="H24" i="75"/>
  <c r="I24"/>
  <c r="O2957" i="62"/>
  <c r="O2956"/>
  <c r="O3961"/>
  <c r="O3963"/>
  <c r="O3962"/>
  <c r="O1507"/>
  <c r="O1508"/>
  <c r="O2386"/>
  <c r="O2387"/>
  <c r="O2388"/>
  <c r="O815"/>
  <c r="O814"/>
  <c r="O184"/>
  <c r="O185"/>
  <c r="V31" i="75"/>
  <c r="W31"/>
  <c r="AK12"/>
  <c r="AJ12"/>
  <c r="O2389" i="62"/>
  <c r="O2390"/>
  <c r="O1192"/>
  <c r="O1193"/>
  <c r="O813"/>
  <c r="O811"/>
  <c r="O812"/>
  <c r="O1885"/>
  <c r="O1886"/>
  <c r="O2134"/>
  <c r="O2136"/>
  <c r="O2135"/>
  <c r="H32" i="75"/>
  <c r="I32"/>
  <c r="AJ34"/>
  <c r="AK34"/>
  <c r="AK38"/>
  <c r="AJ38"/>
  <c r="I36"/>
  <c r="H36"/>
  <c r="O1445" i="62"/>
  <c r="O373"/>
  <c r="O374"/>
  <c r="W37" i="75"/>
  <c r="AK77"/>
  <c r="AJ77"/>
  <c r="W76"/>
  <c r="V76"/>
  <c r="V72"/>
  <c r="O3460" i="62"/>
  <c r="O3461"/>
  <c r="O2263"/>
  <c r="O2264"/>
  <c r="O1130"/>
  <c r="O1129"/>
  <c r="O311"/>
  <c r="O310"/>
  <c r="O4216"/>
  <c r="O4217"/>
  <c r="O2516"/>
  <c r="O2515"/>
  <c r="O1571"/>
  <c r="O1570"/>
  <c r="O2642"/>
  <c r="O2641"/>
  <c r="O3713"/>
  <c r="O3712"/>
  <c r="O2201"/>
  <c r="O2200"/>
  <c r="O3964"/>
  <c r="O3965"/>
  <c r="O3587"/>
  <c r="O3586"/>
  <c r="O563"/>
  <c r="O562"/>
  <c r="O4090"/>
  <c r="O4091"/>
  <c r="G29" i="75"/>
  <c r="N3583" i="62"/>
  <c r="G13" i="75"/>
  <c r="N3584" i="62"/>
  <c r="T25" i="75"/>
  <c r="U25"/>
  <c r="N3459" i="62"/>
  <c r="N3457"/>
  <c r="N3458"/>
  <c r="N1694"/>
  <c r="N1695"/>
  <c r="N1693"/>
  <c r="N3206"/>
  <c r="N3205"/>
  <c r="N3207"/>
  <c r="N3898"/>
  <c r="N3899"/>
  <c r="N3900"/>
  <c r="T70" i="75"/>
  <c r="U70"/>
  <c r="N4150" i="62"/>
  <c r="N4152"/>
  <c r="N4151"/>
  <c r="N2450"/>
  <c r="N2449"/>
  <c r="N2451"/>
  <c r="N436"/>
  <c r="N437"/>
  <c r="F13" i="75"/>
  <c r="U38"/>
  <c r="N3079" i="62"/>
  <c r="N3080"/>
  <c r="N3081"/>
  <c r="N2387"/>
  <c r="N2388"/>
  <c r="N2386"/>
  <c r="N244"/>
  <c r="N246"/>
  <c r="N245"/>
  <c r="G32" i="75"/>
  <c r="F32"/>
  <c r="N1189" i="62"/>
  <c r="N1190"/>
  <c r="N1191"/>
  <c r="N498"/>
  <c r="N496"/>
  <c r="N497"/>
  <c r="N1000"/>
  <c r="N1002"/>
  <c r="N1001"/>
  <c r="AI77" i="75"/>
  <c r="N1127" i="62"/>
  <c r="N1128"/>
  <c r="N1126"/>
  <c r="N3332"/>
  <c r="N3331"/>
  <c r="N3333"/>
  <c r="U52" i="75"/>
  <c r="T61"/>
  <c r="U61"/>
  <c r="AI54"/>
  <c r="AH54"/>
  <c r="N1633" i="62"/>
  <c r="N1634"/>
  <c r="N4217"/>
  <c r="N4216"/>
  <c r="N3649"/>
  <c r="N3650"/>
  <c r="N3209"/>
  <c r="N3208"/>
  <c r="N3901"/>
  <c r="N3902"/>
  <c r="N938"/>
  <c r="N937"/>
  <c r="N939"/>
  <c r="N689"/>
  <c r="N688"/>
  <c r="N2138"/>
  <c r="N2137"/>
  <c r="N500"/>
  <c r="N499"/>
  <c r="N121"/>
  <c r="N122"/>
  <c r="G65" i="75"/>
  <c r="F65"/>
  <c r="N2955" i="62"/>
  <c r="N2953"/>
  <c r="N2954"/>
  <c r="N2579"/>
  <c r="N2578"/>
  <c r="N3838"/>
  <c r="N3839"/>
  <c r="N1696"/>
  <c r="N1697"/>
  <c r="N1256"/>
  <c r="N1255"/>
  <c r="N1948"/>
  <c r="N1949"/>
  <c r="N57"/>
  <c r="N55"/>
  <c r="N56"/>
  <c r="N3082"/>
  <c r="N3083"/>
  <c r="N2389"/>
  <c r="N2390"/>
  <c r="N433"/>
  <c r="N435"/>
  <c r="N434"/>
  <c r="AH77" i="75"/>
  <c r="AI35"/>
  <c r="AH35"/>
  <c r="AI41"/>
  <c r="AH41"/>
  <c r="U76"/>
  <c r="T76"/>
  <c r="U44"/>
  <c r="T44"/>
  <c r="T38"/>
  <c r="N3398" i="62"/>
  <c r="N3397"/>
  <c r="G37" i="75"/>
  <c r="F37"/>
  <c r="N3460" i="62"/>
  <c r="N3461"/>
  <c r="N3271"/>
  <c r="N3272"/>
  <c r="N311"/>
  <c r="N310"/>
  <c r="N3146"/>
  <c r="N3145"/>
  <c r="N2452"/>
  <c r="N2453"/>
  <c r="N3713"/>
  <c r="N3712"/>
  <c r="N1318"/>
  <c r="N1319"/>
  <c r="R67" i="75"/>
  <c r="R41"/>
  <c r="S41"/>
  <c r="AF13"/>
  <c r="AG13"/>
  <c r="E75"/>
  <c r="AF59"/>
  <c r="AG59"/>
  <c r="AG21"/>
  <c r="AF21"/>
  <c r="D44"/>
  <c r="M2071" i="62"/>
  <c r="M2072"/>
  <c r="M2073"/>
  <c r="M4087"/>
  <c r="M4088"/>
  <c r="M4089"/>
  <c r="M811"/>
  <c r="M813"/>
  <c r="M812"/>
  <c r="M1316"/>
  <c r="M1315"/>
  <c r="M1317"/>
  <c r="S52" i="75"/>
  <c r="E39"/>
  <c r="D39"/>
  <c r="M1190" i="62"/>
  <c r="M1189"/>
  <c r="M1191"/>
  <c r="M1256"/>
  <c r="M1255"/>
  <c r="M4150"/>
  <c r="M4152"/>
  <c r="M4151"/>
  <c r="M3394"/>
  <c r="M3396"/>
  <c r="M3395"/>
  <c r="R68" i="75"/>
  <c r="M3775" i="62"/>
  <c r="M3776"/>
  <c r="R47" i="75"/>
  <c r="S47"/>
  <c r="M1885" i="62"/>
  <c r="S72" i="75"/>
  <c r="R72"/>
  <c r="E59"/>
  <c r="D59"/>
  <c r="S76"/>
  <c r="R76"/>
  <c r="M2387" i="62"/>
  <c r="M2386"/>
  <c r="M2388"/>
  <c r="M3020"/>
  <c r="M3019"/>
  <c r="R71" i="75"/>
  <c r="M2326" i="62"/>
  <c r="M2327"/>
  <c r="R56" i="75"/>
  <c r="S56"/>
  <c r="M2264" i="62"/>
  <c r="M2263"/>
  <c r="M1947"/>
  <c r="M1945"/>
  <c r="M1946"/>
  <c r="M3331"/>
  <c r="M3333"/>
  <c r="M3332"/>
  <c r="M1819"/>
  <c r="M1821"/>
  <c r="M1820"/>
  <c r="M1445"/>
  <c r="M1444"/>
  <c r="M752"/>
  <c r="M751"/>
  <c r="M3648"/>
  <c r="M3647"/>
  <c r="M3646"/>
  <c r="M2956"/>
  <c r="T2956" s="1"/>
  <c r="M2957"/>
  <c r="M3963"/>
  <c r="M3961"/>
  <c r="M3962"/>
  <c r="AG65" i="75"/>
  <c r="M1508" i="62"/>
  <c r="M1507"/>
  <c r="M3083"/>
  <c r="M2199"/>
  <c r="M2197"/>
  <c r="M2198"/>
  <c r="M1127"/>
  <c r="M1128"/>
  <c r="M1126"/>
  <c r="M748"/>
  <c r="M750"/>
  <c r="M749"/>
  <c r="D35" i="75"/>
  <c r="E35"/>
  <c r="D31"/>
  <c r="E31"/>
  <c r="M245" i="62"/>
  <c r="M246"/>
  <c r="M244"/>
  <c r="E8" i="75"/>
  <c r="D8"/>
  <c r="AF27"/>
  <c r="AG27"/>
  <c r="M1948" i="62"/>
  <c r="M2452"/>
  <c r="M2453"/>
  <c r="M3710"/>
  <c r="M3711"/>
  <c r="M3709"/>
  <c r="M3335"/>
  <c r="M3334"/>
  <c r="M3145"/>
  <c r="M3146"/>
  <c r="M1004"/>
  <c r="M1003"/>
  <c r="M3898"/>
  <c r="M3900"/>
  <c r="M3899"/>
  <c r="AF42" i="75"/>
  <c r="AG42"/>
  <c r="M688" i="62"/>
  <c r="M689"/>
  <c r="AF17" i="75"/>
  <c r="AG17"/>
  <c r="M436" i="62"/>
  <c r="M437"/>
  <c r="D15" i="75"/>
  <c r="E15"/>
  <c r="M1949" i="62"/>
  <c r="M3209"/>
  <c r="M3208"/>
  <c r="M4217"/>
  <c r="M4216"/>
  <c r="AG77" i="75"/>
  <c r="D70"/>
  <c r="M2012" i="62"/>
  <c r="M2011"/>
  <c r="S64" i="75"/>
  <c r="R64"/>
  <c r="M1193" i="62"/>
  <c r="M1192"/>
  <c r="D22" i="75"/>
  <c r="E22"/>
  <c r="E21"/>
  <c r="D21"/>
  <c r="AG73"/>
  <c r="AF73"/>
  <c r="R52"/>
  <c r="M4027" i="62"/>
  <c r="M4028"/>
  <c r="M3587"/>
  <c r="M3586"/>
  <c r="M3713"/>
  <c r="M3712"/>
  <c r="M2704"/>
  <c r="M2705"/>
  <c r="M1760"/>
  <c r="M1759"/>
  <c r="D75" i="75"/>
  <c r="M1886" i="62"/>
  <c r="D55" i="75"/>
  <c r="E55"/>
  <c r="AD45"/>
  <c r="L3081" i="62"/>
  <c r="AD18" i="75"/>
  <c r="AE18"/>
  <c r="L3080" i="62"/>
  <c r="L2199"/>
  <c r="L2197"/>
  <c r="L2198"/>
  <c r="L2955"/>
  <c r="L2954"/>
  <c r="L2953"/>
  <c r="L2323"/>
  <c r="L2324"/>
  <c r="L2325"/>
  <c r="L1254"/>
  <c r="L1252"/>
  <c r="L1253"/>
  <c r="L2829"/>
  <c r="L2827"/>
  <c r="L2828"/>
  <c r="L3961"/>
  <c r="L3963"/>
  <c r="L3962"/>
  <c r="L3394"/>
  <c r="L3395"/>
  <c r="L3396"/>
  <c r="P12" i="75"/>
  <c r="Q12"/>
  <c r="L4152" i="62"/>
  <c r="L4150"/>
  <c r="L4151"/>
  <c r="L3899"/>
  <c r="L3898"/>
  <c r="L3900"/>
  <c r="L1442"/>
  <c r="L1441"/>
  <c r="L1443"/>
  <c r="L3583"/>
  <c r="L3584"/>
  <c r="L3585"/>
  <c r="L1822"/>
  <c r="Q18" i="75"/>
  <c r="Q48"/>
  <c r="P48"/>
  <c r="C26"/>
  <c r="B26"/>
  <c r="B40"/>
  <c r="C40"/>
  <c r="L3205" i="62"/>
  <c r="L3207"/>
  <c r="L3206"/>
  <c r="L2831"/>
  <c r="L2830"/>
  <c r="L1445"/>
  <c r="L1444"/>
  <c r="AD41" i="75"/>
  <c r="AE41"/>
  <c r="B69"/>
  <c r="C69"/>
  <c r="L2134" i="62"/>
  <c r="L2136"/>
  <c r="L2135"/>
  <c r="L3143"/>
  <c r="L3142"/>
  <c r="L3144"/>
  <c r="P72" i="75"/>
  <c r="L1945" i="62"/>
  <c r="L1946"/>
  <c r="L1947"/>
  <c r="C50" i="75"/>
  <c r="B50"/>
  <c r="AD37"/>
  <c r="AE37"/>
  <c r="C17"/>
  <c r="B17"/>
  <c r="C37"/>
  <c r="B37"/>
  <c r="L2705" i="62"/>
  <c r="L2704"/>
  <c r="L2201"/>
  <c r="L2200"/>
  <c r="L2453"/>
  <c r="L2452"/>
  <c r="L2137"/>
  <c r="L2138"/>
  <c r="C33" i="75"/>
  <c r="L3209" i="62"/>
  <c r="C74" i="75"/>
  <c r="B74"/>
  <c r="L3838" i="62"/>
  <c r="L3839"/>
  <c r="L1130"/>
  <c r="L1129"/>
  <c r="L2071"/>
  <c r="L2073"/>
  <c r="L2072"/>
  <c r="L2386"/>
  <c r="L2388"/>
  <c r="L2387"/>
  <c r="L2075"/>
  <c r="L2074"/>
  <c r="L4153"/>
  <c r="L4154"/>
  <c r="L2957"/>
  <c r="AE35" i="75"/>
  <c r="AE19"/>
  <c r="L2515" i="62"/>
  <c r="L2516"/>
  <c r="P30" i="75"/>
  <c r="AD57"/>
  <c r="AE61"/>
  <c r="AD61"/>
  <c r="AD65"/>
  <c r="P38"/>
  <c r="P10"/>
  <c r="L434" i="62"/>
  <c r="L433"/>
  <c r="L435"/>
  <c r="C21" i="75"/>
  <c r="B21"/>
  <c r="AE23"/>
  <c r="AD23"/>
  <c r="AE15"/>
  <c r="AD15"/>
  <c r="P64"/>
  <c r="Q64"/>
  <c r="Q38"/>
  <c r="Q26"/>
  <c r="P26"/>
  <c r="Q68"/>
  <c r="P68"/>
  <c r="Q10"/>
  <c r="Q72"/>
  <c r="Q52"/>
  <c r="P52"/>
  <c r="L3713" i="62"/>
  <c r="L3712"/>
  <c r="L2641"/>
  <c r="L2642"/>
  <c r="L3586"/>
  <c r="L3587"/>
  <c r="L815"/>
  <c r="L3460"/>
  <c r="T3460" s="1"/>
  <c r="L3461"/>
  <c r="C71" i="75"/>
  <c r="B71"/>
  <c r="C75"/>
  <c r="B75"/>
  <c r="L3776" i="62"/>
  <c r="L3775"/>
  <c r="L3964"/>
  <c r="L3965"/>
  <c r="L2767"/>
  <c r="L2768"/>
  <c r="L373"/>
  <c r="L374"/>
  <c r="H246"/>
  <c r="H245"/>
  <c r="H2071"/>
  <c r="H2072"/>
  <c r="H2073"/>
  <c r="H622"/>
  <c r="H624"/>
  <c r="H623"/>
  <c r="H4024"/>
  <c r="H4026"/>
  <c r="H4025"/>
  <c r="H3396"/>
  <c r="H3394"/>
  <c r="H3395"/>
  <c r="H496"/>
  <c r="H497"/>
  <c r="H498"/>
  <c r="AJ39" i="74"/>
  <c r="AK39"/>
  <c r="H1567" i="62"/>
  <c r="H1569"/>
  <c r="H1568"/>
  <c r="H1380"/>
  <c r="H1378"/>
  <c r="H1379"/>
  <c r="H3079"/>
  <c r="H3080"/>
  <c r="H3081"/>
  <c r="AJ26" i="74"/>
  <c r="AK26"/>
  <c r="H2892" i="62"/>
  <c r="H2890"/>
  <c r="H2891"/>
  <c r="H748"/>
  <c r="H749"/>
  <c r="H750"/>
  <c r="X69" i="74"/>
  <c r="Y69"/>
  <c r="L72"/>
  <c r="M72"/>
  <c r="AJ33"/>
  <c r="AK33"/>
  <c r="AJ70"/>
  <c r="AK70"/>
  <c r="H4402" i="62"/>
  <c r="H4404"/>
  <c r="H4403"/>
  <c r="H2827"/>
  <c r="H2829"/>
  <c r="H2828"/>
  <c r="H1256"/>
  <c r="H1255"/>
  <c r="H2638"/>
  <c r="H2639"/>
  <c r="H2640"/>
  <c r="H559"/>
  <c r="H561"/>
  <c r="H560"/>
  <c r="H751"/>
  <c r="H752"/>
  <c r="H4150"/>
  <c r="H4152"/>
  <c r="H4151"/>
  <c r="H2198"/>
  <c r="H2197"/>
  <c r="H2199"/>
  <c r="L32" i="74"/>
  <c r="M32"/>
  <c r="H1882" i="62"/>
  <c r="H1884"/>
  <c r="H1883"/>
  <c r="H499"/>
  <c r="H500"/>
  <c r="AK77" i="74"/>
  <c r="AJ77"/>
  <c r="H3775" i="62"/>
  <c r="H3776"/>
  <c r="H184"/>
  <c r="H185"/>
  <c r="H4153"/>
  <c r="H4154"/>
  <c r="H3961"/>
  <c r="H3962"/>
  <c r="H3963"/>
  <c r="H1759"/>
  <c r="H1760"/>
  <c r="L45" i="74"/>
  <c r="M45"/>
  <c r="H2011" i="62"/>
  <c r="H2012"/>
  <c r="X50" i="74"/>
  <c r="Y50"/>
  <c r="Y60"/>
  <c r="X64"/>
  <c r="H2323" i="62"/>
  <c r="H2324"/>
  <c r="H2325"/>
  <c r="Y13" i="74"/>
  <c r="X13"/>
  <c r="H3587" i="62"/>
  <c r="H1004"/>
  <c r="H814"/>
  <c r="H3835"/>
  <c r="H3836"/>
  <c r="H3837"/>
  <c r="AJ57" i="74"/>
  <c r="AK57"/>
  <c r="H2449" i="62"/>
  <c r="H2451"/>
  <c r="H2450"/>
  <c r="AJ10" i="74"/>
  <c r="AK10"/>
  <c r="M75"/>
  <c r="AK69"/>
  <c r="AK65"/>
  <c r="H3646" i="62"/>
  <c r="H3648"/>
  <c r="H3647"/>
  <c r="H4405"/>
  <c r="H4406"/>
  <c r="H2386"/>
  <c r="H2388"/>
  <c r="H2387"/>
  <c r="AJ69" i="74"/>
  <c r="AK54"/>
  <c r="AJ54"/>
  <c r="Y68"/>
  <c r="X68"/>
  <c r="Y72"/>
  <c r="X72"/>
  <c r="X60"/>
  <c r="Y64"/>
  <c r="H940" i="62"/>
  <c r="H941"/>
  <c r="H4091"/>
  <c r="H4090"/>
  <c r="H3209"/>
  <c r="H3208"/>
  <c r="H2201"/>
  <c r="H2200"/>
  <c r="M63" i="74"/>
  <c r="L63"/>
  <c r="H2516" i="62"/>
  <c r="H2515"/>
  <c r="H3020"/>
  <c r="H3019"/>
  <c r="H3965"/>
  <c r="H3964"/>
  <c r="M59" i="74"/>
  <c r="L59"/>
  <c r="K22"/>
  <c r="V15"/>
  <c r="W37"/>
  <c r="G2638" i="62"/>
  <c r="G2639"/>
  <c r="G2640"/>
  <c r="G1128"/>
  <c r="G1126"/>
  <c r="G1127"/>
  <c r="G874"/>
  <c r="G876"/>
  <c r="G875"/>
  <c r="G622"/>
  <c r="G624"/>
  <c r="G623"/>
  <c r="G1757"/>
  <c r="G1756"/>
  <c r="G1758"/>
  <c r="G1631"/>
  <c r="G1630"/>
  <c r="G1632"/>
  <c r="G3458"/>
  <c r="G3459"/>
  <c r="G2135"/>
  <c r="G2136"/>
  <c r="G2134"/>
  <c r="G1379"/>
  <c r="G1380"/>
  <c r="G4403"/>
  <c r="G4402"/>
  <c r="G4404"/>
  <c r="AI16" i="74"/>
  <c r="G244" i="62"/>
  <c r="G245"/>
  <c r="G246"/>
  <c r="W27" i="74"/>
  <c r="G2576" i="62"/>
  <c r="G2575"/>
  <c r="G2577"/>
  <c r="J34" i="74"/>
  <c r="G2324" i="62"/>
  <c r="G2323"/>
  <c r="G2325"/>
  <c r="G1504"/>
  <c r="G1505"/>
  <c r="G1506"/>
  <c r="K63" i="74"/>
  <c r="W19"/>
  <c r="G2449" i="62"/>
  <c r="G2451"/>
  <c r="W9" i="74"/>
  <c r="V9"/>
  <c r="G4217" i="62"/>
  <c r="G4216"/>
  <c r="G3145"/>
  <c r="G3146"/>
  <c r="J38" i="74"/>
  <c r="K38"/>
  <c r="AH28"/>
  <c r="AI28"/>
  <c r="AI24"/>
  <c r="AH24"/>
  <c r="K75"/>
  <c r="J75"/>
  <c r="G311" i="62"/>
  <c r="G310"/>
  <c r="AH61" i="74"/>
  <c r="AI61"/>
  <c r="G2075" i="62"/>
  <c r="G2074"/>
  <c r="G2830"/>
  <c r="G2831"/>
  <c r="G122"/>
  <c r="G121"/>
  <c r="G562"/>
  <c r="G563"/>
  <c r="G4152"/>
  <c r="G4150"/>
  <c r="G4151"/>
  <c r="G2957"/>
  <c r="G1886"/>
  <c r="G1885"/>
  <c r="J18" i="74"/>
  <c r="W40"/>
  <c r="V40"/>
  <c r="AI73"/>
  <c r="G3713" i="62"/>
  <c r="G3712"/>
  <c r="G3208"/>
  <c r="G3209"/>
  <c r="G2390"/>
  <c r="G2389"/>
  <c r="G815"/>
  <c r="G814"/>
  <c r="K9" i="74"/>
  <c r="J9"/>
  <c r="V37"/>
  <c r="AH32"/>
  <c r="AI32"/>
  <c r="AH36"/>
  <c r="AI36"/>
  <c r="W64"/>
  <c r="V64"/>
  <c r="W34"/>
  <c r="V34"/>
  <c r="W67"/>
  <c r="V67"/>
  <c r="W23"/>
  <c r="V23"/>
  <c r="W15"/>
  <c r="G626" i="62"/>
  <c r="G625"/>
  <c r="G3839"/>
  <c r="G3838"/>
  <c r="G1571"/>
  <c r="G1570"/>
  <c r="G3965"/>
  <c r="G3964"/>
  <c r="G2768"/>
  <c r="G2767"/>
  <c r="G2011"/>
  <c r="G2012"/>
  <c r="G2705"/>
  <c r="G2704"/>
  <c r="J22" i="74"/>
  <c r="K26"/>
  <c r="J26"/>
  <c r="K18"/>
  <c r="G3776" i="62"/>
  <c r="G3775"/>
  <c r="G4028"/>
  <c r="G4027"/>
  <c r="J63" i="74"/>
  <c r="G1130" i="62"/>
  <c r="G1129"/>
  <c r="G437"/>
  <c r="G436"/>
  <c r="G1634"/>
  <c r="G1633"/>
  <c r="G2516"/>
  <c r="G2515"/>
  <c r="K34" i="74"/>
  <c r="AF14"/>
  <c r="AG14"/>
  <c r="U21"/>
  <c r="I39"/>
  <c r="F3584" i="62"/>
  <c r="U8" i="74"/>
  <c r="F3457" i="62"/>
  <c r="F3459"/>
  <c r="F3458"/>
  <c r="AG21" i="74"/>
  <c r="F748" i="62"/>
  <c r="F750"/>
  <c r="F749"/>
  <c r="F687"/>
  <c r="F686"/>
  <c r="F685"/>
  <c r="F496"/>
  <c r="F498"/>
  <c r="F497"/>
  <c r="F3646"/>
  <c r="F3648"/>
  <c r="F3647"/>
  <c r="F4215"/>
  <c r="F4214"/>
  <c r="F4213"/>
  <c r="F372"/>
  <c r="F370"/>
  <c r="F371"/>
  <c r="F938"/>
  <c r="F937"/>
  <c r="F939"/>
  <c r="F433"/>
  <c r="F435"/>
  <c r="F434"/>
  <c r="T73" i="74"/>
  <c r="U73"/>
  <c r="T57"/>
  <c r="U57"/>
  <c r="F2134" i="62"/>
  <c r="F2136"/>
  <c r="F2135"/>
  <c r="F3334"/>
  <c r="F3335"/>
  <c r="F2138"/>
  <c r="F2137"/>
  <c r="F3209"/>
  <c r="F3208"/>
  <c r="F1128"/>
  <c r="F1126"/>
  <c r="F1127"/>
  <c r="F2387"/>
  <c r="F2388"/>
  <c r="F2386"/>
  <c r="F1378"/>
  <c r="F1379"/>
  <c r="F1380"/>
  <c r="F559"/>
  <c r="F560"/>
  <c r="F561"/>
  <c r="F3839"/>
  <c r="F3838"/>
  <c r="F3712"/>
  <c r="F3713"/>
  <c r="F1129"/>
  <c r="F1130"/>
  <c r="U28" i="74"/>
  <c r="T28"/>
  <c r="F2264" i="62"/>
  <c r="F2263"/>
  <c r="F4028"/>
  <c r="F4027"/>
  <c r="F4402"/>
  <c r="F4403"/>
  <c r="F4404"/>
  <c r="F1630"/>
  <c r="F1631"/>
  <c r="F1632"/>
  <c r="F1189"/>
  <c r="F1191"/>
  <c r="F1190"/>
  <c r="F2453"/>
  <c r="F2452"/>
  <c r="H39" i="74"/>
  <c r="F1885" i="62"/>
  <c r="F1886"/>
  <c r="I31" i="74"/>
  <c r="H31"/>
  <c r="U24"/>
  <c r="T24"/>
  <c r="F1949" i="62"/>
  <c r="F1948"/>
  <c r="F1193"/>
  <c r="F1192"/>
  <c r="F2197"/>
  <c r="F2199"/>
  <c r="F2198"/>
  <c r="F121"/>
  <c r="F122"/>
  <c r="F2326"/>
  <c r="F2327"/>
  <c r="F436"/>
  <c r="F437"/>
  <c r="I64" i="74"/>
  <c r="H64"/>
  <c r="F1945" i="62"/>
  <c r="F1947"/>
  <c r="F1946"/>
  <c r="F3331"/>
  <c r="F3332"/>
  <c r="F3333"/>
  <c r="F689"/>
  <c r="F688"/>
  <c r="AG72" i="74"/>
  <c r="AF72"/>
  <c r="F1316" i="62"/>
  <c r="F1315"/>
  <c r="F1317"/>
  <c r="F59"/>
  <c r="F58"/>
  <c r="F3898"/>
  <c r="F3899"/>
  <c r="F3900"/>
  <c r="F3524"/>
  <c r="F3523"/>
  <c r="F2705"/>
  <c r="F2704"/>
  <c r="F4153"/>
  <c r="F4154"/>
  <c r="I35" i="74"/>
  <c r="H35"/>
  <c r="F185" i="62"/>
  <c r="F184"/>
  <c r="F2201"/>
  <c r="F2200"/>
  <c r="H11" i="74"/>
  <c r="H15"/>
  <c r="AG61"/>
  <c r="AF61"/>
  <c r="AG36"/>
  <c r="AF36"/>
  <c r="AG32"/>
  <c r="AF32"/>
  <c r="AG17"/>
  <c r="AF17"/>
  <c r="AF21"/>
  <c r="U76"/>
  <c r="T76"/>
  <c r="U65"/>
  <c r="T65"/>
  <c r="U12"/>
  <c r="T12"/>
  <c r="F2011" i="62"/>
  <c r="F2012"/>
  <c r="F1381"/>
  <c r="F1382"/>
  <c r="F877"/>
  <c r="F878"/>
  <c r="F1697"/>
  <c r="F1696"/>
  <c r="F941"/>
  <c r="F940"/>
  <c r="F1445"/>
  <c r="F1444"/>
  <c r="I27" i="74"/>
  <c r="H27"/>
  <c r="E3080" i="62"/>
  <c r="E3079"/>
  <c r="E3081"/>
  <c r="I3013"/>
  <c r="J3015" s="1"/>
  <c r="AD12" i="74"/>
  <c r="AE12"/>
  <c r="E937" i="62"/>
  <c r="E3332"/>
  <c r="E3333"/>
  <c r="E3331"/>
  <c r="E3647"/>
  <c r="E56"/>
  <c r="E55"/>
  <c r="E57"/>
  <c r="E1191"/>
  <c r="E1189"/>
  <c r="E1190"/>
  <c r="E3646"/>
  <c r="E2701"/>
  <c r="E2703"/>
  <c r="E2702"/>
  <c r="E877"/>
  <c r="E878"/>
  <c r="E497"/>
  <c r="E496"/>
  <c r="E498"/>
  <c r="E1381"/>
  <c r="E1382"/>
  <c r="E2387"/>
  <c r="E2386"/>
  <c r="E2388"/>
  <c r="E685"/>
  <c r="E686"/>
  <c r="E687"/>
  <c r="E2575"/>
  <c r="E2576"/>
  <c r="E2577"/>
  <c r="E3837"/>
  <c r="E3835"/>
  <c r="E3836"/>
  <c r="E4213"/>
  <c r="E4214"/>
  <c r="E3206"/>
  <c r="E3205"/>
  <c r="E3207"/>
  <c r="E4089"/>
  <c r="E4087"/>
  <c r="E4088"/>
  <c r="E2325"/>
  <c r="E2323"/>
  <c r="E2324"/>
  <c r="E1067"/>
  <c r="E1066"/>
  <c r="E622"/>
  <c r="E623"/>
  <c r="E624"/>
  <c r="E244"/>
  <c r="E246"/>
  <c r="E245"/>
  <c r="E1442"/>
  <c r="E1441"/>
  <c r="E434"/>
  <c r="E433"/>
  <c r="E435"/>
  <c r="E2074"/>
  <c r="E2075"/>
  <c r="E3397"/>
  <c r="E3398"/>
  <c r="E3583"/>
  <c r="E3584"/>
  <c r="E3585"/>
  <c r="E2830"/>
  <c r="E2831"/>
  <c r="E748"/>
  <c r="E750"/>
  <c r="E749"/>
  <c r="E120"/>
  <c r="E118"/>
  <c r="E119"/>
  <c r="E1945"/>
  <c r="E1947"/>
  <c r="E3962"/>
  <c r="E3961"/>
  <c r="E3963"/>
  <c r="E4217"/>
  <c r="E4216"/>
  <c r="E1570"/>
  <c r="E1571"/>
  <c r="E1822"/>
  <c r="E1823"/>
  <c r="E184"/>
  <c r="E185"/>
  <c r="R23" i="74"/>
  <c r="S23"/>
  <c r="E2893" i="62"/>
  <c r="E2894"/>
  <c r="E3776"/>
  <c r="E3775"/>
  <c r="E3524"/>
  <c r="E3523"/>
  <c r="E1507"/>
  <c r="E1508"/>
  <c r="E815"/>
  <c r="E814"/>
  <c r="E4342"/>
  <c r="E4343"/>
  <c r="E1444"/>
  <c r="E1445"/>
  <c r="E2449"/>
  <c r="E2450"/>
  <c r="E2451"/>
  <c r="E1633"/>
  <c r="E1634"/>
  <c r="G13" i="74"/>
  <c r="F13"/>
  <c r="E2453" i="62"/>
  <c r="E2452"/>
  <c r="E3965"/>
  <c r="E3964"/>
  <c r="E3709"/>
  <c r="E3710"/>
  <c r="E3711"/>
  <c r="E3142"/>
  <c r="E3143"/>
  <c r="E3144"/>
  <c r="E3898"/>
  <c r="E3899"/>
  <c r="E3900"/>
  <c r="E3457"/>
  <c r="E3459"/>
  <c r="E3458"/>
  <c r="E1193"/>
  <c r="E1192"/>
  <c r="G30" i="74"/>
  <c r="F30"/>
  <c r="E1126" i="62"/>
  <c r="E1128"/>
  <c r="E58"/>
  <c r="E59"/>
  <c r="F26" i="74"/>
  <c r="G26"/>
  <c r="E2957" i="62"/>
  <c r="E2956"/>
  <c r="E122"/>
  <c r="E121"/>
  <c r="E2641"/>
  <c r="E2642"/>
  <c r="E1318"/>
  <c r="E1319"/>
  <c r="E2767"/>
  <c r="E2768"/>
  <c r="E562"/>
  <c r="E563"/>
  <c r="E3461"/>
  <c r="E3460"/>
  <c r="E752"/>
  <c r="E751"/>
  <c r="E4406"/>
  <c r="E4405"/>
  <c r="E2201"/>
  <c r="E2200"/>
  <c r="E311"/>
  <c r="E310"/>
  <c r="E2327"/>
  <c r="E2326"/>
  <c r="E374"/>
  <c r="E373"/>
  <c r="E3901"/>
  <c r="E3902"/>
  <c r="E941"/>
  <c r="E940"/>
  <c r="E3209"/>
  <c r="E3208"/>
  <c r="E248"/>
  <c r="E247"/>
  <c r="AC23" i="74"/>
  <c r="E42"/>
  <c r="D42"/>
  <c r="D2828" i="62"/>
  <c r="D2827"/>
  <c r="D2829"/>
  <c r="D1128"/>
  <c r="D1126"/>
  <c r="D1127"/>
  <c r="D4150"/>
  <c r="D4151"/>
  <c r="D4152"/>
  <c r="D3080"/>
  <c r="D3079"/>
  <c r="D3081"/>
  <c r="D1632"/>
  <c r="D1631"/>
  <c r="D1630"/>
  <c r="D45" i="74"/>
  <c r="AB50"/>
  <c r="AC50"/>
  <c r="D3836" i="62"/>
  <c r="D3837"/>
  <c r="D3835"/>
  <c r="D1694"/>
  <c r="D1693"/>
  <c r="D1695"/>
  <c r="D48" i="74"/>
  <c r="E48"/>
  <c r="E70"/>
  <c r="D70"/>
  <c r="D182" i="62"/>
  <c r="D183"/>
  <c r="D181"/>
  <c r="AC51" i="74"/>
  <c r="AB51"/>
  <c r="AC20"/>
  <c r="AB20"/>
  <c r="D1381" i="62"/>
  <c r="D1382"/>
  <c r="D2705"/>
  <c r="D4340"/>
  <c r="D4339"/>
  <c r="D4341"/>
  <c r="D4342"/>
  <c r="D4343"/>
  <c r="D2704"/>
  <c r="D59"/>
  <c r="D58"/>
  <c r="D1378"/>
  <c r="D1380"/>
  <c r="D1379"/>
  <c r="E67" i="74"/>
  <c r="D67"/>
  <c r="D686" i="62"/>
  <c r="D687"/>
  <c r="D685"/>
  <c r="D3961"/>
  <c r="D3962"/>
  <c r="D3963"/>
  <c r="D623"/>
  <c r="D622"/>
  <c r="D624"/>
  <c r="D4090"/>
  <c r="D4091"/>
  <c r="D3272"/>
  <c r="D3271"/>
  <c r="D2324"/>
  <c r="D2325"/>
  <c r="D2323"/>
  <c r="Q18" i="74"/>
  <c r="P18"/>
  <c r="AB27"/>
  <c r="AC27"/>
  <c r="AB45"/>
  <c r="AC45"/>
  <c r="D3524" i="62"/>
  <c r="D3523"/>
  <c r="E33" i="74"/>
  <c r="D33"/>
  <c r="D3020" i="62"/>
  <c r="D3019"/>
  <c r="D2452"/>
  <c r="D2453"/>
  <c r="D1319"/>
  <c r="D1318"/>
  <c r="E41" i="74"/>
  <c r="D41"/>
  <c r="E45"/>
  <c r="E27"/>
  <c r="D27"/>
  <c r="D3460" i="62"/>
  <c r="D3461"/>
  <c r="D3713"/>
  <c r="D3712"/>
  <c r="D2264"/>
  <c r="D2263"/>
  <c r="D2012"/>
  <c r="D2011"/>
  <c r="D1823"/>
  <c r="D1822"/>
  <c r="C2134"/>
  <c r="C2135"/>
  <c r="AA51" i="74"/>
  <c r="Z51"/>
  <c r="N69"/>
  <c r="C73"/>
  <c r="B73"/>
  <c r="C748" i="62"/>
  <c r="C750"/>
  <c r="C749"/>
  <c r="C4087"/>
  <c r="C4088"/>
  <c r="C4089"/>
  <c r="Z32" i="74"/>
  <c r="AA32"/>
  <c r="Z60"/>
  <c r="AA60"/>
  <c r="B65"/>
  <c r="C65"/>
  <c r="C3457" i="62"/>
  <c r="C3458"/>
  <c r="C3459"/>
  <c r="C1190"/>
  <c r="C1189"/>
  <c r="C1191"/>
  <c r="C941"/>
  <c r="C940"/>
  <c r="C3334"/>
  <c r="C3335"/>
  <c r="AA37" i="74"/>
  <c r="Z37"/>
  <c r="C55" i="62"/>
  <c r="C57"/>
  <c r="C56"/>
  <c r="B37" i="74"/>
  <c r="C37"/>
  <c r="C1128" i="62"/>
  <c r="C1126"/>
  <c r="C1127"/>
  <c r="C498"/>
  <c r="C497"/>
  <c r="C496"/>
  <c r="N36" i="74"/>
  <c r="O36"/>
  <c r="C1000" i="62"/>
  <c r="C1002"/>
  <c r="C1001"/>
  <c r="C3331"/>
  <c r="C3332"/>
  <c r="C3333"/>
  <c r="C2890"/>
  <c r="C2891"/>
  <c r="C2892"/>
  <c r="C2386"/>
  <c r="C2387"/>
  <c r="C2388"/>
  <c r="C2071"/>
  <c r="C2072"/>
  <c r="C2073"/>
  <c r="C1821"/>
  <c r="C1819"/>
  <c r="C1820"/>
  <c r="C876"/>
  <c r="C874"/>
  <c r="C875"/>
  <c r="B36" i="74"/>
  <c r="C36"/>
  <c r="C1192" i="62"/>
  <c r="C1193"/>
  <c r="C625"/>
  <c r="C626"/>
  <c r="C182"/>
  <c r="C181"/>
  <c r="C183"/>
  <c r="C1381"/>
  <c r="C1382"/>
  <c r="C184"/>
  <c r="C185"/>
  <c r="C1256"/>
  <c r="C1255"/>
  <c r="C2893"/>
  <c r="C2894"/>
  <c r="C2197"/>
  <c r="C2198"/>
  <c r="C2199"/>
  <c r="C3965"/>
  <c r="C3964"/>
  <c r="C1948"/>
  <c r="C1949"/>
  <c r="B31" i="74"/>
  <c r="C31"/>
  <c r="C2263" i="62"/>
  <c r="C2264"/>
  <c r="O20" i="74"/>
  <c r="N20"/>
  <c r="Z21"/>
  <c r="AA21"/>
  <c r="C2389" i="62"/>
  <c r="C2390"/>
  <c r="C373"/>
  <c r="C374"/>
  <c r="C2578"/>
  <c r="C2579"/>
  <c r="Z13" i="74"/>
  <c r="AA13"/>
  <c r="C4213" i="62"/>
  <c r="C4215"/>
  <c r="C4214"/>
  <c r="C3209"/>
  <c r="C3208"/>
  <c r="C2323"/>
  <c r="C2325"/>
  <c r="C2324"/>
  <c r="C1004"/>
  <c r="C1003"/>
  <c r="C752"/>
  <c r="C751"/>
  <c r="C686"/>
  <c r="C685"/>
  <c r="C687"/>
  <c r="C58"/>
  <c r="C59"/>
  <c r="O27" i="74"/>
  <c r="N27"/>
  <c r="C3146" i="62"/>
  <c r="C3145"/>
  <c r="C4150"/>
  <c r="C4151"/>
  <c r="C4152"/>
  <c r="O64" i="74"/>
  <c r="N64"/>
  <c r="C2638" i="62"/>
  <c r="C2640"/>
  <c r="C2639"/>
  <c r="C244"/>
  <c r="C246"/>
  <c r="C245"/>
  <c r="C2453"/>
  <c r="C2452"/>
  <c r="C1442"/>
  <c r="C1441"/>
  <c r="C1443"/>
  <c r="N34" i="74"/>
  <c r="O34"/>
  <c r="AA11"/>
  <c r="Z11"/>
  <c r="O77"/>
  <c r="N77"/>
  <c r="C4279" i="62"/>
  <c r="C4280"/>
  <c r="C1318"/>
  <c r="C1319"/>
  <c r="C2768"/>
  <c r="C2767"/>
  <c r="C2957"/>
  <c r="C2956"/>
  <c r="C1066"/>
  <c r="C1067"/>
  <c r="C1760"/>
  <c r="C1759"/>
  <c r="C310"/>
  <c r="C311"/>
  <c r="C76" i="74"/>
  <c r="B76"/>
  <c r="C1823" i="62"/>
  <c r="C1822"/>
  <c r="C3271"/>
  <c r="C3272"/>
  <c r="C500"/>
  <c r="C499"/>
  <c r="C3649"/>
  <c r="C3650"/>
  <c r="C814"/>
  <c r="C815"/>
  <c r="C563"/>
  <c r="C562"/>
  <c r="R1429"/>
  <c r="R1430"/>
  <c r="R1428"/>
  <c r="AB68" i="73"/>
  <c r="N55"/>
  <c r="AQ12"/>
  <c r="AP12"/>
  <c r="R3572" i="62"/>
  <c r="R3570"/>
  <c r="R3571"/>
  <c r="R2058"/>
  <c r="R2059"/>
  <c r="R2060"/>
  <c r="R42"/>
  <c r="R44"/>
  <c r="R43"/>
  <c r="R3066"/>
  <c r="R3067"/>
  <c r="R3068"/>
  <c r="R170"/>
  <c r="R168"/>
  <c r="R169"/>
  <c r="R3129"/>
  <c r="R3131"/>
  <c r="R3130"/>
  <c r="R3381"/>
  <c r="R3383"/>
  <c r="R3382"/>
  <c r="R2184"/>
  <c r="R2185"/>
  <c r="R2186"/>
  <c r="R1554"/>
  <c r="R1555"/>
  <c r="R1556"/>
  <c r="O31" i="73"/>
  <c r="N31"/>
  <c r="R3948" i="62"/>
  <c r="R3950"/>
  <c r="R3949"/>
  <c r="R4326"/>
  <c r="R4328"/>
  <c r="R4327"/>
  <c r="R3318"/>
  <c r="R3319"/>
  <c r="R3320"/>
  <c r="R422"/>
  <c r="R420"/>
  <c r="R421"/>
  <c r="R926"/>
  <c r="R924"/>
  <c r="R925"/>
  <c r="R1681"/>
  <c r="R1680"/>
  <c r="R1682"/>
  <c r="R3696"/>
  <c r="R3697"/>
  <c r="R3698"/>
  <c r="AC56" i="73"/>
  <c r="R1933" i="62"/>
  <c r="R1932"/>
  <c r="R1934"/>
  <c r="R296"/>
  <c r="R294"/>
  <c r="R295"/>
  <c r="R4200"/>
  <c r="R4202"/>
  <c r="R4201"/>
  <c r="AC11" i="73"/>
  <c r="AB11"/>
  <c r="R2880" i="62"/>
  <c r="R2881"/>
  <c r="R2377"/>
  <c r="R2376"/>
  <c r="R4204"/>
  <c r="R4203"/>
  <c r="R3258"/>
  <c r="R3259"/>
  <c r="R2692"/>
  <c r="R2691"/>
  <c r="AQ65" i="73"/>
  <c r="AP65"/>
  <c r="R4267" i="62"/>
  <c r="R4266"/>
  <c r="R2188"/>
  <c r="R2187"/>
  <c r="R3822"/>
  <c r="R3823"/>
  <c r="R3824"/>
  <c r="AC64" i="73"/>
  <c r="R3069" i="62"/>
  <c r="R3070"/>
  <c r="O47" i="73"/>
  <c r="N47"/>
  <c r="AP38"/>
  <c r="AQ38"/>
  <c r="AQ34"/>
  <c r="AP34"/>
  <c r="AP26"/>
  <c r="AQ26"/>
  <c r="AC72"/>
  <c r="R2374" i="62"/>
  <c r="R2373"/>
  <c r="R2375"/>
  <c r="R298"/>
  <c r="R297"/>
  <c r="O36" i="73"/>
  <c r="N36"/>
  <c r="R801" i="62"/>
  <c r="R802"/>
  <c r="O32" i="73"/>
  <c r="N32"/>
  <c r="R1178" i="62"/>
  <c r="R1176"/>
  <c r="R1177"/>
  <c r="O71" i="73"/>
  <c r="N59"/>
  <c r="O59"/>
  <c r="AB52"/>
  <c r="R3699" i="62"/>
  <c r="R3700"/>
  <c r="R108"/>
  <c r="R109"/>
  <c r="R46"/>
  <c r="R45"/>
  <c r="N66" i="73"/>
  <c r="O66"/>
  <c r="R2565" i="62"/>
  <c r="R2566"/>
  <c r="R3448"/>
  <c r="R3447"/>
  <c r="R1995"/>
  <c r="R1996"/>
  <c r="R1997"/>
  <c r="R1052"/>
  <c r="R1050"/>
  <c r="R1051"/>
  <c r="AQ73" i="73"/>
  <c r="AP73"/>
  <c r="AP77"/>
  <c r="AQ77"/>
  <c r="AC68"/>
  <c r="AB56"/>
  <c r="AC76"/>
  <c r="AB76"/>
  <c r="AB72"/>
  <c r="R3763" i="62"/>
  <c r="R3762"/>
  <c r="R2439"/>
  <c r="R2440"/>
  <c r="R550"/>
  <c r="R549"/>
  <c r="R3952"/>
  <c r="R3951"/>
  <c r="R3321"/>
  <c r="R3322"/>
  <c r="R1117"/>
  <c r="R1116"/>
  <c r="R2313"/>
  <c r="R2314"/>
  <c r="R2944"/>
  <c r="R2943"/>
  <c r="S2943" s="1"/>
  <c r="R361"/>
  <c r="R360"/>
  <c r="Q674"/>
  <c r="Q673"/>
  <c r="AN63" i="73"/>
  <c r="AO63"/>
  <c r="Q2690" i="62"/>
  <c r="Q2688"/>
  <c r="Q2689"/>
  <c r="Q357"/>
  <c r="Q358"/>
  <c r="Q359"/>
  <c r="AO66" i="73"/>
  <c r="AN66"/>
  <c r="Q2564" i="62"/>
  <c r="Q2562"/>
  <c r="Q2563"/>
  <c r="Q42"/>
  <c r="Q43"/>
  <c r="Q44"/>
  <c r="Q2941"/>
  <c r="Q2940"/>
  <c r="Q2942"/>
  <c r="Q2436"/>
  <c r="Q2438"/>
  <c r="Q2437"/>
  <c r="Q4390"/>
  <c r="Q4389"/>
  <c r="Q4391"/>
  <c r="Q2186"/>
  <c r="Q2184"/>
  <c r="Q2185"/>
  <c r="Q988"/>
  <c r="Q987"/>
  <c r="Q989"/>
  <c r="Q3381"/>
  <c r="Q3382"/>
  <c r="Q3383"/>
  <c r="Q2058"/>
  <c r="Q2060"/>
  <c r="Q2059"/>
  <c r="Q4201"/>
  <c r="Q4200"/>
  <c r="Q4202"/>
  <c r="Q2375"/>
  <c r="Q2373"/>
  <c r="Q2374"/>
  <c r="Q1052"/>
  <c r="Q1050"/>
  <c r="Q1051"/>
  <c r="Q3193"/>
  <c r="Q3194"/>
  <c r="Q3192"/>
  <c r="Q3068"/>
  <c r="Q3066"/>
  <c r="Q3067"/>
  <c r="L53" i="73"/>
  <c r="M53"/>
  <c r="Z30"/>
  <c r="AA30"/>
  <c r="Z41"/>
  <c r="AA41"/>
  <c r="Q1554" i="62"/>
  <c r="Q1556"/>
  <c r="Q1555"/>
  <c r="Q1681"/>
  <c r="Q1680"/>
  <c r="Q1682"/>
  <c r="Q1366"/>
  <c r="Q1365"/>
  <c r="Q1367"/>
  <c r="Q106"/>
  <c r="Q105"/>
  <c r="Q107"/>
  <c r="Q3822"/>
  <c r="Q3823"/>
  <c r="Q3824"/>
  <c r="M54" i="73"/>
  <c r="L54"/>
  <c r="Z34"/>
  <c r="AA34"/>
  <c r="AN75"/>
  <c r="AO75"/>
  <c r="AO13"/>
  <c r="AN13"/>
  <c r="AA66"/>
  <c r="Z66"/>
  <c r="Q799" i="62"/>
  <c r="Q798"/>
  <c r="Q800"/>
  <c r="Q4137"/>
  <c r="Q4138"/>
  <c r="Q4139"/>
  <c r="AA36" i="73"/>
  <c r="Z36"/>
  <c r="M19"/>
  <c r="Q2310" i="62"/>
  <c r="Q2311"/>
  <c r="Q2312"/>
  <c r="Q3949"/>
  <c r="Q3948"/>
  <c r="Q3950"/>
  <c r="Q1303"/>
  <c r="Q1302"/>
  <c r="Q1304"/>
  <c r="AO8" i="73"/>
  <c r="AN8"/>
  <c r="AA10"/>
  <c r="Z10"/>
  <c r="Q3320" i="62"/>
  <c r="Q3318"/>
  <c r="Q3319"/>
  <c r="Q420"/>
  <c r="Q422"/>
  <c r="Q421"/>
  <c r="Q926"/>
  <c r="Q924"/>
  <c r="Q925"/>
  <c r="Q1177"/>
  <c r="Q1176"/>
  <c r="Q1178"/>
  <c r="AO9" i="73"/>
  <c r="AO25"/>
  <c r="AN25"/>
  <c r="AO49"/>
  <c r="AN49"/>
  <c r="AO33"/>
  <c r="AN33"/>
  <c r="AN9"/>
  <c r="AO37"/>
  <c r="AN37"/>
  <c r="Z11"/>
  <c r="AA11"/>
  <c r="AA28"/>
  <c r="Z28"/>
  <c r="AA32"/>
  <c r="Z32"/>
  <c r="AA16"/>
  <c r="Z16"/>
  <c r="L19"/>
  <c r="M59"/>
  <c r="L59"/>
  <c r="Q424" i="62"/>
  <c r="Q423"/>
  <c r="Q2440"/>
  <c r="Q2439"/>
  <c r="Q4266"/>
  <c r="Q4267"/>
  <c r="Q3133"/>
  <c r="Q3132"/>
  <c r="Q4014"/>
  <c r="Q4015"/>
  <c r="Q3196"/>
  <c r="Q3195"/>
  <c r="M27" i="73"/>
  <c r="L27"/>
  <c r="Q3007" i="62"/>
  <c r="Q3006"/>
  <c r="Q612"/>
  <c r="Q613"/>
  <c r="Q1809"/>
  <c r="Q1810"/>
  <c r="Q3700"/>
  <c r="Q3699"/>
  <c r="Q1747"/>
  <c r="Q1746"/>
  <c r="Q3825"/>
  <c r="Q3826"/>
  <c r="Q3448"/>
  <c r="Q3447"/>
  <c r="Q2250"/>
  <c r="Q2251"/>
  <c r="M35" i="73"/>
  <c r="L35"/>
  <c r="Q550" i="62"/>
  <c r="Q549"/>
  <c r="M10" i="73"/>
  <c r="L10"/>
  <c r="Q2314" i="62"/>
  <c r="Q2313"/>
  <c r="P3698"/>
  <c r="P3696"/>
  <c r="P3445"/>
  <c r="P3444"/>
  <c r="P4013"/>
  <c r="K66" i="73"/>
  <c r="J66"/>
  <c r="P4011" i="62"/>
  <c r="P2625"/>
  <c r="P986"/>
  <c r="AL75" i="73"/>
  <c r="AM75"/>
  <c r="P3509" i="62"/>
  <c r="P3507"/>
  <c r="P3508"/>
  <c r="P3759"/>
  <c r="P3761"/>
  <c r="P3760"/>
  <c r="P3381"/>
  <c r="P3383"/>
  <c r="P3382"/>
  <c r="AL24" i="73"/>
  <c r="P4200" i="62"/>
  <c r="P4201"/>
  <c r="P4202"/>
  <c r="P4326"/>
  <c r="P4328"/>
  <c r="P4327"/>
  <c r="P3318"/>
  <c r="P3320"/>
  <c r="P3319"/>
  <c r="P3570"/>
  <c r="P3572"/>
  <c r="P3571"/>
  <c r="P45"/>
  <c r="P46"/>
  <c r="K74" i="73"/>
  <c r="J74"/>
  <c r="P2754" i="62"/>
  <c r="P2755"/>
  <c r="AL36" i="73"/>
  <c r="AM36"/>
  <c r="AL28"/>
  <c r="P2502" i="62"/>
  <c r="P2503"/>
  <c r="P4137"/>
  <c r="P4139"/>
  <c r="P4138"/>
  <c r="AM45" i="73"/>
  <c r="K37"/>
  <c r="J37"/>
  <c r="P3129" i="62"/>
  <c r="P3131"/>
  <c r="P3130"/>
  <c r="P549"/>
  <c r="AL73" i="73"/>
  <c r="P3259" i="62"/>
  <c r="P3258"/>
  <c r="AM77" i="73"/>
  <c r="AL77"/>
  <c r="AM61"/>
  <c r="AL61"/>
  <c r="AM24"/>
  <c r="AM28"/>
  <c r="AL35"/>
  <c r="AM35"/>
  <c r="I74"/>
  <c r="W59"/>
  <c r="H35"/>
  <c r="I35"/>
  <c r="AJ39"/>
  <c r="AK39"/>
  <c r="AK69"/>
  <c r="O3885" i="62"/>
  <c r="O3886"/>
  <c r="O3887"/>
  <c r="O4011"/>
  <c r="O4013"/>
  <c r="O4012"/>
  <c r="I66" i="73"/>
  <c r="H66"/>
  <c r="H49"/>
  <c r="I49"/>
  <c r="O3445" i="62"/>
  <c r="O3444"/>
  <c r="O3446"/>
  <c r="O3948"/>
  <c r="O3950"/>
  <c r="O3949"/>
  <c r="W64" i="73"/>
  <c r="V64"/>
  <c r="AJ28"/>
  <c r="AK28"/>
  <c r="O3067" i="62"/>
  <c r="O3066"/>
  <c r="O3068"/>
  <c r="AJ64" i="73"/>
  <c r="AK64"/>
  <c r="O4200" i="62"/>
  <c r="O4202"/>
  <c r="O4201"/>
  <c r="AK73" i="73"/>
  <c r="O4137" i="62"/>
  <c r="O4138"/>
  <c r="O4139"/>
  <c r="O3130"/>
  <c r="O3131"/>
  <c r="O3129"/>
  <c r="O43"/>
  <c r="O2502"/>
  <c r="O2503"/>
  <c r="O1179"/>
  <c r="V75" i="73"/>
  <c r="W75"/>
  <c r="AJ49"/>
  <c r="AJ45"/>
  <c r="AK72"/>
  <c r="AJ72"/>
  <c r="AK53"/>
  <c r="AJ53"/>
  <c r="AJ73"/>
  <c r="AJ69"/>
  <c r="AK57"/>
  <c r="AJ57"/>
  <c r="O1554" i="62"/>
  <c r="N2876"/>
  <c r="T74" i="73"/>
  <c r="U74"/>
  <c r="AI66"/>
  <c r="N2561" i="62"/>
  <c r="N3885"/>
  <c r="N3886"/>
  <c r="N3887"/>
  <c r="U14" i="73"/>
  <c r="T14"/>
  <c r="N419" i="62"/>
  <c r="N4140"/>
  <c r="N4141"/>
  <c r="N3824"/>
  <c r="N3822"/>
  <c r="N3823"/>
  <c r="G32" i="73"/>
  <c r="F32"/>
  <c r="T19"/>
  <c r="U19"/>
  <c r="T73"/>
  <c r="U73"/>
  <c r="AH26"/>
  <c r="AI26"/>
  <c r="AI58"/>
  <c r="AH58"/>
  <c r="AH66"/>
  <c r="N3321" i="62"/>
  <c r="N3322"/>
  <c r="AH29" i="73"/>
  <c r="AI29"/>
  <c r="N3066" i="62"/>
  <c r="N3067"/>
  <c r="N3068"/>
  <c r="N3446"/>
  <c r="N3444"/>
  <c r="N3445"/>
  <c r="N3194"/>
  <c r="N3192"/>
  <c r="N3193"/>
  <c r="N2755"/>
  <c r="N2754"/>
  <c r="N3129"/>
  <c r="N3130"/>
  <c r="N3131"/>
  <c r="AI17" i="73"/>
  <c r="N3700" i="62"/>
  <c r="N3699"/>
  <c r="T3699" s="1"/>
  <c r="AI46" i="73"/>
  <c r="AI16"/>
  <c r="AH16"/>
  <c r="AH17"/>
  <c r="AI62"/>
  <c r="AH62"/>
  <c r="AH74"/>
  <c r="AI74"/>
  <c r="M4326" i="62"/>
  <c r="AF65" i="73"/>
  <c r="M4328" i="62"/>
  <c r="D35" i="73"/>
  <c r="E35"/>
  <c r="AF28"/>
  <c r="AG28"/>
  <c r="R15"/>
  <c r="S15"/>
  <c r="M2566" i="62"/>
  <c r="M2565"/>
  <c r="M3067"/>
  <c r="M3068"/>
  <c r="M3066"/>
  <c r="M2817"/>
  <c r="M2818"/>
  <c r="D56" i="73"/>
  <c r="E56"/>
  <c r="M3822" i="62"/>
  <c r="M3823"/>
  <c r="M3824"/>
  <c r="AG14" i="73"/>
  <c r="AF22"/>
  <c r="S10"/>
  <c r="R10"/>
  <c r="S23"/>
  <c r="R23"/>
  <c r="AG10"/>
  <c r="AF10"/>
  <c r="AG26"/>
  <c r="AF26"/>
  <c r="M4200" i="62"/>
  <c r="M4201"/>
  <c r="M4202"/>
  <c r="AG53" i="73"/>
  <c r="AF53"/>
  <c r="D29"/>
  <c r="E29"/>
  <c r="M3381" i="62"/>
  <c r="M3383"/>
  <c r="M3382"/>
  <c r="M4137"/>
  <c r="M4139"/>
  <c r="M4138"/>
  <c r="M3696"/>
  <c r="M3698"/>
  <c r="M3697"/>
  <c r="M3259"/>
  <c r="M3258"/>
  <c r="M4011"/>
  <c r="M4013"/>
  <c r="M4012"/>
  <c r="M3192"/>
  <c r="M3193"/>
  <c r="M3194"/>
  <c r="M3948"/>
  <c r="M3950"/>
  <c r="M3949"/>
  <c r="M3570"/>
  <c r="M3572"/>
  <c r="M3571"/>
  <c r="M549"/>
  <c r="M3318"/>
  <c r="M3319"/>
  <c r="M3320"/>
  <c r="AG22" i="73"/>
  <c r="AG76"/>
  <c r="AF76"/>
  <c r="AG73"/>
  <c r="AF73"/>
  <c r="Q16"/>
  <c r="AD68"/>
  <c r="AE68"/>
  <c r="Q13"/>
  <c r="P13"/>
  <c r="C28"/>
  <c r="AD57"/>
  <c r="AE57"/>
  <c r="Q55"/>
  <c r="P12"/>
  <c r="Q12"/>
  <c r="L801" i="62"/>
  <c r="L1621"/>
  <c r="AE21" i="73"/>
  <c r="L3195" i="62"/>
  <c r="L3196"/>
  <c r="B68" i="73"/>
  <c r="C68"/>
  <c r="AE42"/>
  <c r="AD42"/>
  <c r="B30"/>
  <c r="C30"/>
  <c r="AD48"/>
  <c r="AE48"/>
  <c r="B40"/>
  <c r="C40"/>
  <c r="L3760" i="62"/>
  <c r="L3759"/>
  <c r="L3761"/>
  <c r="L3826"/>
  <c r="L3825"/>
  <c r="C52" i="73"/>
  <c r="B52"/>
  <c r="AE20"/>
  <c r="L4204" i="62"/>
  <c r="L4203"/>
  <c r="AD10" i="73"/>
  <c r="L3951" i="62"/>
  <c r="L3952"/>
  <c r="L3133"/>
  <c r="L3132"/>
  <c r="L1809"/>
  <c r="L1810"/>
  <c r="L1368"/>
  <c r="L1369"/>
  <c r="AE46" i="73"/>
  <c r="AD46"/>
  <c r="L1303" i="62"/>
  <c r="L2312"/>
  <c r="Q44" i="73"/>
  <c r="C16"/>
  <c r="L548" i="62"/>
  <c r="S2930"/>
  <c r="E2772"/>
  <c r="I2772" s="1"/>
  <c r="I284"/>
  <c r="S3491"/>
  <c r="E3024"/>
  <c r="I3024" s="1"/>
  <c r="E693"/>
  <c r="I693" s="1"/>
  <c r="S2987"/>
  <c r="T2988" s="1"/>
  <c r="S3239"/>
  <c r="H3257"/>
  <c r="H1429"/>
  <c r="H3255"/>
  <c r="H168"/>
  <c r="H1430"/>
  <c r="Y18" i="72"/>
  <c r="H611" i="62"/>
  <c r="H3950"/>
  <c r="X22" i="72"/>
  <c r="Y22"/>
  <c r="H609" i="62"/>
  <c r="H3948"/>
  <c r="H2500"/>
  <c r="H2499"/>
  <c r="H359"/>
  <c r="H358"/>
  <c r="H357"/>
  <c r="H1178"/>
  <c r="H1176"/>
  <c r="H926"/>
  <c r="H925"/>
  <c r="H1934"/>
  <c r="H1933"/>
  <c r="H1932"/>
  <c r="H2752"/>
  <c r="H2753"/>
  <c r="H2751"/>
  <c r="X8" i="72"/>
  <c r="H2562" i="62"/>
  <c r="H2563"/>
  <c r="H2564"/>
  <c r="M52" i="72"/>
  <c r="L52"/>
  <c r="H4391" i="62"/>
  <c r="H4389"/>
  <c r="H4390"/>
  <c r="H1871"/>
  <c r="H1870"/>
  <c r="H4012"/>
  <c r="H4011"/>
  <c r="H4013"/>
  <c r="H3066"/>
  <c r="H3068"/>
  <c r="H3067"/>
  <c r="H799"/>
  <c r="H800"/>
  <c r="H798"/>
  <c r="H297"/>
  <c r="H298"/>
  <c r="H2942"/>
  <c r="H2940"/>
  <c r="H2941"/>
  <c r="H1052"/>
  <c r="H1050"/>
  <c r="H1051"/>
  <c r="H1241"/>
  <c r="H1239"/>
  <c r="H1240"/>
  <c r="H863"/>
  <c r="H861"/>
  <c r="H862"/>
  <c r="H3322"/>
  <c r="H3321"/>
  <c r="H294"/>
  <c r="H296"/>
  <c r="H295"/>
  <c r="H2817"/>
  <c r="H2818"/>
  <c r="AJ25" i="72"/>
  <c r="H1367" i="62"/>
  <c r="H1366"/>
  <c r="H1365"/>
  <c r="H4201"/>
  <c r="H4200"/>
  <c r="H4202"/>
  <c r="H1305"/>
  <c r="H987"/>
  <c r="H989"/>
  <c r="H988"/>
  <c r="M27" i="72"/>
  <c r="L27"/>
  <c r="H3699" i="62"/>
  <c r="J3699" s="1"/>
  <c r="H3700"/>
  <c r="AK53" i="72"/>
  <c r="AJ53"/>
  <c r="H739" i="62"/>
  <c r="H738"/>
  <c r="L39" i="72"/>
  <c r="M39"/>
  <c r="M55"/>
  <c r="L55"/>
  <c r="H3448" i="62"/>
  <c r="H3447"/>
  <c r="H2692"/>
  <c r="H2691"/>
  <c r="AK77" i="72"/>
  <c r="Y60"/>
  <c r="H3383" i="62"/>
  <c r="H3381"/>
  <c r="H3382"/>
  <c r="H2880"/>
  <c r="H2881"/>
  <c r="H2062"/>
  <c r="H1809"/>
  <c r="H1810"/>
  <c r="H424"/>
  <c r="H3196"/>
  <c r="H3195"/>
  <c r="J3195" s="1"/>
  <c r="H484"/>
  <c r="H483"/>
  <c r="H3762"/>
  <c r="H3763"/>
  <c r="H4137"/>
  <c r="H4139"/>
  <c r="H4138"/>
  <c r="H3445"/>
  <c r="H3444"/>
  <c r="H3446"/>
  <c r="X40" i="72"/>
  <c r="X20"/>
  <c r="H1619" i="62"/>
  <c r="H1617"/>
  <c r="H1618"/>
  <c r="Y72" i="72"/>
  <c r="H3129" i="62"/>
  <c r="H3131"/>
  <c r="H3130"/>
  <c r="H3952"/>
  <c r="H3951"/>
  <c r="AK69" i="72"/>
  <c r="M59"/>
  <c r="H2310" i="62"/>
  <c r="H2312"/>
  <c r="H1935"/>
  <c r="H1936"/>
  <c r="H3633"/>
  <c r="H3635"/>
  <c r="H3634"/>
  <c r="H2944"/>
  <c r="H2943"/>
  <c r="H3572"/>
  <c r="H3570"/>
  <c r="H3571"/>
  <c r="H2627"/>
  <c r="H2625"/>
  <c r="H2626"/>
  <c r="X26" i="72"/>
  <c r="Y26"/>
  <c r="L10"/>
  <c r="M10"/>
  <c r="H4140" i="62"/>
  <c r="J4140" s="1"/>
  <c r="H4141"/>
  <c r="H2188"/>
  <c r="H2187"/>
  <c r="J2187" s="1"/>
  <c r="L23" i="72"/>
  <c r="X52"/>
  <c r="Y52"/>
  <c r="X60"/>
  <c r="Y48"/>
  <c r="X48"/>
  <c r="X56"/>
  <c r="Y56"/>
  <c r="AJ77"/>
  <c r="AJ13"/>
  <c r="AK13"/>
  <c r="AK9"/>
  <c r="AJ9"/>
  <c r="AK73"/>
  <c r="AJ73"/>
  <c r="AK33"/>
  <c r="AJ33"/>
  <c r="AJ29"/>
  <c r="AK29"/>
  <c r="Y64"/>
  <c r="X64"/>
  <c r="Y28"/>
  <c r="X28"/>
  <c r="X76"/>
  <c r="Y76"/>
  <c r="H2440" i="62"/>
  <c r="H2439"/>
  <c r="M75" i="72"/>
  <c r="L75"/>
  <c r="H990" i="62"/>
  <c r="H991"/>
  <c r="H613"/>
  <c r="H612"/>
  <c r="H1432"/>
  <c r="H1431"/>
  <c r="H1179"/>
  <c r="H1180"/>
  <c r="H171"/>
  <c r="H172"/>
  <c r="H3133"/>
  <c r="H3132"/>
  <c r="H2565"/>
  <c r="H2566"/>
  <c r="G2373"/>
  <c r="AI45" i="72"/>
  <c r="W11"/>
  <c r="V11"/>
  <c r="K35"/>
  <c r="J35"/>
  <c r="W62"/>
  <c r="V62"/>
  <c r="K52"/>
  <c r="J52"/>
  <c r="G4200" i="62"/>
  <c r="J38" i="72"/>
  <c r="K38"/>
  <c r="G3192" i="62"/>
  <c r="G4202"/>
  <c r="G3194"/>
  <c r="AI35" i="72"/>
  <c r="G4264" i="62"/>
  <c r="G4265"/>
  <c r="G4263"/>
  <c r="G3949"/>
  <c r="G3948"/>
  <c r="G3950"/>
  <c r="G3825"/>
  <c r="G3826"/>
  <c r="G1998"/>
  <c r="G1999"/>
  <c r="G3633"/>
  <c r="G3635"/>
  <c r="G3634"/>
  <c r="G4137"/>
  <c r="G4138"/>
  <c r="G4139"/>
  <c r="G3759"/>
  <c r="G3760"/>
  <c r="G3761"/>
  <c r="G2565"/>
  <c r="G2566"/>
  <c r="G3129"/>
  <c r="G3130"/>
  <c r="G3131"/>
  <c r="G3697"/>
  <c r="G3696"/>
  <c r="G3698"/>
  <c r="G2818"/>
  <c r="G2817"/>
  <c r="G3067"/>
  <c r="G3066"/>
  <c r="G3068"/>
  <c r="G3885"/>
  <c r="G3887"/>
  <c r="G3886"/>
  <c r="G4011"/>
  <c r="G4013"/>
  <c r="G4012"/>
  <c r="G45"/>
  <c r="G46"/>
  <c r="F3193"/>
  <c r="F3192"/>
  <c r="F4265"/>
  <c r="F4264"/>
  <c r="I31" i="72"/>
  <c r="U38"/>
  <c r="AG77"/>
  <c r="AF77"/>
  <c r="F3696" i="62"/>
  <c r="F3697"/>
  <c r="AF53" i="72"/>
  <c r="AG53"/>
  <c r="F3634" i="62"/>
  <c r="F3635"/>
  <c r="F3633"/>
  <c r="F104"/>
  <c r="I44" i="72"/>
  <c r="H44"/>
  <c r="F3570" i="62"/>
  <c r="F3571"/>
  <c r="F3572"/>
  <c r="F2440"/>
  <c r="F2439"/>
  <c r="J2439" s="1"/>
  <c r="F1305"/>
  <c r="F2880"/>
  <c r="F2881"/>
  <c r="T8" i="72"/>
  <c r="U8"/>
  <c r="U9"/>
  <c r="T9"/>
  <c r="H51"/>
  <c r="I51"/>
  <c r="F4326" i="62"/>
  <c r="F4327"/>
  <c r="F4328"/>
  <c r="I73" i="72"/>
  <c r="H73"/>
  <c r="F4201" i="62"/>
  <c r="F4200"/>
  <c r="F4202"/>
  <c r="T24" i="72"/>
  <c r="U24"/>
  <c r="F3822" i="62"/>
  <c r="F3823"/>
  <c r="F3824"/>
  <c r="H32" i="72"/>
  <c r="I32"/>
  <c r="F2629" i="62"/>
  <c r="F2628"/>
  <c r="U70" i="72"/>
  <c r="T70"/>
  <c r="I37"/>
  <c r="H37"/>
  <c r="F3384" i="62"/>
  <c r="F3385"/>
  <c r="E1679"/>
  <c r="G62" i="72"/>
  <c r="E1805" i="62"/>
  <c r="E3823"/>
  <c r="E3822"/>
  <c r="E3824"/>
  <c r="G33" i="72"/>
  <c r="F33"/>
  <c r="F51"/>
  <c r="G51"/>
  <c r="AE12"/>
  <c r="AD12"/>
  <c r="E1053" i="62"/>
  <c r="E4012"/>
  <c r="E4011"/>
  <c r="E4013"/>
  <c r="S21" i="72"/>
  <c r="R21"/>
  <c r="G32"/>
  <c r="F32"/>
  <c r="E297" i="62"/>
  <c r="E4263"/>
  <c r="E4265"/>
  <c r="E4264"/>
  <c r="AD57" i="72"/>
  <c r="E1494" i="62"/>
  <c r="E1495"/>
  <c r="E3068"/>
  <c r="E3066"/>
  <c r="E3067"/>
  <c r="AE77" i="72"/>
  <c r="AD77"/>
  <c r="E3696" i="62"/>
  <c r="E3698"/>
  <c r="E3697"/>
  <c r="E3510"/>
  <c r="E3511"/>
  <c r="E2565"/>
  <c r="J2565" s="1"/>
  <c r="E2566"/>
  <c r="E3633"/>
  <c r="E3635"/>
  <c r="E3634"/>
  <c r="E4201"/>
  <c r="E4200"/>
  <c r="E4202"/>
  <c r="E3129"/>
  <c r="E3131"/>
  <c r="E3130"/>
  <c r="R9" i="72"/>
  <c r="S9"/>
  <c r="E3444" i="62"/>
  <c r="E3446"/>
  <c r="E3445"/>
  <c r="E2754"/>
  <c r="E2755"/>
  <c r="AE72" i="72"/>
  <c r="E3258" i="62"/>
  <c r="E3259"/>
  <c r="E3319"/>
  <c r="E3318"/>
  <c r="E3320"/>
  <c r="AE38" i="72"/>
  <c r="AD38"/>
  <c r="E2250" i="62"/>
  <c r="E2251"/>
  <c r="E4139"/>
  <c r="E4138"/>
  <c r="E4137"/>
  <c r="E3193"/>
  <c r="E3192"/>
  <c r="E3194"/>
  <c r="AE57" i="72"/>
  <c r="AE61"/>
  <c r="AD61"/>
  <c r="E1808" i="62"/>
  <c r="S36" i="72"/>
  <c r="D421" i="62"/>
  <c r="AB28" i="72"/>
  <c r="AC28"/>
  <c r="D420" i="62"/>
  <c r="AB55" i="72"/>
  <c r="AB38"/>
  <c r="AC38"/>
  <c r="D1114" i="62"/>
  <c r="E62" i="72"/>
  <c r="D62"/>
  <c r="E66"/>
  <c r="D66"/>
  <c r="AB77"/>
  <c r="AC77"/>
  <c r="E68"/>
  <c r="D68"/>
  <c r="AC19"/>
  <c r="AB19"/>
  <c r="D46" i="62"/>
  <c r="D45"/>
  <c r="D3447"/>
  <c r="J3447" s="1"/>
  <c r="D3448"/>
  <c r="E52" i="72"/>
  <c r="D52"/>
  <c r="D39"/>
  <c r="E39"/>
  <c r="D4389" i="62"/>
  <c r="D4391"/>
  <c r="D4390"/>
  <c r="D3948"/>
  <c r="D3950"/>
  <c r="D3949"/>
  <c r="D3193"/>
  <c r="D3192"/>
  <c r="D3194"/>
  <c r="D3007"/>
  <c r="D3006"/>
  <c r="D64" i="72"/>
  <c r="E64"/>
  <c r="Q60"/>
  <c r="P60"/>
  <c r="AB47"/>
  <c r="AC47"/>
  <c r="D3952" i="62"/>
  <c r="D3951"/>
  <c r="J3951" s="1"/>
  <c r="D3383"/>
  <c r="D3381"/>
  <c r="D3382"/>
  <c r="AC76" i="72"/>
  <c r="AB76"/>
  <c r="D2944" i="62"/>
  <c r="D2943"/>
  <c r="J2943" s="1"/>
  <c r="D3257"/>
  <c r="D3255"/>
  <c r="D3256"/>
  <c r="I3252" s="1"/>
  <c r="D297"/>
  <c r="D4139"/>
  <c r="D4137"/>
  <c r="D4138"/>
  <c r="AB72" i="72"/>
  <c r="AC72"/>
  <c r="Q62"/>
  <c r="P62"/>
  <c r="D4014" i="62"/>
  <c r="D1810"/>
  <c r="D1809"/>
  <c r="D4392"/>
  <c r="AB39" i="72"/>
  <c r="AC39"/>
  <c r="Q25"/>
  <c r="P25"/>
  <c r="AC55"/>
  <c r="P34"/>
  <c r="D1681" i="62"/>
  <c r="Z43" i="72"/>
  <c r="AA51"/>
  <c r="C18"/>
  <c r="C230" i="62"/>
  <c r="C104"/>
  <c r="C73" i="72"/>
  <c r="B73"/>
  <c r="C3696" i="62"/>
  <c r="C3697"/>
  <c r="C3698"/>
  <c r="C3319"/>
  <c r="C3318"/>
  <c r="C3320"/>
  <c r="C4011"/>
  <c r="C4012"/>
  <c r="C4013"/>
  <c r="C1747"/>
  <c r="C1746"/>
  <c r="N76" i="72"/>
  <c r="O76"/>
  <c r="O9"/>
  <c r="N9"/>
  <c r="B58"/>
  <c r="C58"/>
  <c r="C3192" i="62"/>
  <c r="C3193"/>
  <c r="C3194"/>
  <c r="C3445"/>
  <c r="C3446"/>
  <c r="C3444"/>
  <c r="C3573"/>
  <c r="C3574"/>
  <c r="C1621"/>
  <c r="C1620"/>
  <c r="C234"/>
  <c r="C2691"/>
  <c r="C2692"/>
  <c r="C3948"/>
  <c r="C3950"/>
  <c r="C3949"/>
  <c r="C990"/>
  <c r="Z37" i="72"/>
  <c r="AA37"/>
  <c r="Z33"/>
  <c r="AA33"/>
  <c r="C3633" i="62"/>
  <c r="C3635"/>
  <c r="C3634"/>
  <c r="C3069"/>
  <c r="C3070"/>
  <c r="C1368"/>
  <c r="C2750"/>
  <c r="O18" i="72"/>
  <c r="N18"/>
  <c r="AA29"/>
  <c r="Z29"/>
  <c r="C3885" i="62"/>
  <c r="C3887"/>
  <c r="C3886"/>
  <c r="C3067"/>
  <c r="C3066"/>
  <c r="C3068"/>
  <c r="Z46" i="72"/>
  <c r="AA46"/>
  <c r="C3759" i="62"/>
  <c r="C3760"/>
  <c r="C3761"/>
  <c r="C3507"/>
  <c r="C3508"/>
  <c r="C3509"/>
  <c r="AA9" i="72"/>
  <c r="Z9"/>
  <c r="C3825" i="62"/>
  <c r="C3826"/>
  <c r="C3381"/>
  <c r="C3382"/>
  <c r="C3383"/>
  <c r="O11" i="72"/>
  <c r="N11"/>
  <c r="AA68"/>
  <c r="Z68"/>
  <c r="AB25" i="71"/>
  <c r="R1352" i="62"/>
  <c r="R2425"/>
  <c r="AC63" i="71"/>
  <c r="R2423" i="62"/>
  <c r="R1353"/>
  <c r="AC27" i="71"/>
  <c r="N34"/>
  <c r="AB68"/>
  <c r="AC41"/>
  <c r="AB41"/>
  <c r="AC25"/>
  <c r="R3685" i="62"/>
  <c r="R3683"/>
  <c r="R3684"/>
  <c r="AP34" i="71"/>
  <c r="AQ34"/>
  <c r="R1919" i="62"/>
  <c r="R1920"/>
  <c r="R1921"/>
  <c r="R535"/>
  <c r="R534"/>
  <c r="R32"/>
  <c r="R33"/>
  <c r="R2741"/>
  <c r="R2742"/>
  <c r="R1731"/>
  <c r="R1732"/>
  <c r="R1545"/>
  <c r="R2927"/>
  <c r="R2928"/>
  <c r="R2929"/>
  <c r="R2173"/>
  <c r="R2172"/>
  <c r="R2171"/>
  <c r="R849"/>
  <c r="R848"/>
  <c r="R850"/>
  <c r="R4187"/>
  <c r="R4189"/>
  <c r="R4188"/>
  <c r="AQ51" i="71"/>
  <c r="AP51"/>
  <c r="R3056" i="62"/>
  <c r="R3057"/>
  <c r="R3748"/>
  <c r="R3746"/>
  <c r="R3747"/>
  <c r="R2804"/>
  <c r="R2805"/>
  <c r="R2551"/>
  <c r="R2549"/>
  <c r="R2550"/>
  <c r="R2675"/>
  <c r="R2677"/>
  <c r="R2676"/>
  <c r="R3183"/>
  <c r="R3182"/>
  <c r="N55" i="71"/>
  <c r="O55"/>
  <c r="N75"/>
  <c r="O75"/>
  <c r="N67"/>
  <c r="O67"/>
  <c r="R1670" i="62"/>
  <c r="R1671"/>
  <c r="R3935"/>
  <c r="R3937"/>
  <c r="R3936"/>
  <c r="R912"/>
  <c r="R911"/>
  <c r="R913"/>
  <c r="AB27" i="71"/>
  <c r="AB72"/>
  <c r="R2679" i="62"/>
  <c r="R2678"/>
  <c r="R3117"/>
  <c r="R3116"/>
  <c r="R3118"/>
  <c r="R1604"/>
  <c r="R1605"/>
  <c r="R1606"/>
  <c r="R4191"/>
  <c r="R4190"/>
  <c r="T4190" s="1"/>
  <c r="R662"/>
  <c r="AC39" i="71"/>
  <c r="O41"/>
  <c r="N41"/>
  <c r="R1860" i="62"/>
  <c r="R1859"/>
  <c r="O34" i="71"/>
  <c r="AP24"/>
  <c r="AB19"/>
  <c r="AQ9"/>
  <c r="AP9"/>
  <c r="AP49"/>
  <c r="R2175" i="62"/>
  <c r="R2174"/>
  <c r="R1166"/>
  <c r="N25" i="71"/>
  <c r="O25"/>
  <c r="AB15"/>
  <c r="AP8"/>
  <c r="AQ8"/>
  <c r="AP20"/>
  <c r="AQ20"/>
  <c r="AB31"/>
  <c r="AC31"/>
  <c r="AC19"/>
  <c r="AC18"/>
  <c r="AB18"/>
  <c r="AB35"/>
  <c r="AC35"/>
  <c r="AC64"/>
  <c r="AB64"/>
  <c r="AC60"/>
  <c r="AB60"/>
  <c r="AB39"/>
  <c r="AQ69"/>
  <c r="AP69"/>
  <c r="AP77"/>
  <c r="AQ77"/>
  <c r="AP36"/>
  <c r="AQ36"/>
  <c r="AP28"/>
  <c r="AQ28"/>
  <c r="AQ24"/>
  <c r="R4379" i="62"/>
  <c r="R4380"/>
  <c r="R3371"/>
  <c r="R3372"/>
  <c r="R2868"/>
  <c r="R2867"/>
  <c r="R1481"/>
  <c r="R1482"/>
  <c r="R4002"/>
  <c r="R4001"/>
  <c r="O26" i="71"/>
  <c r="N26"/>
  <c r="R852" i="62"/>
  <c r="R851"/>
  <c r="N17" i="71"/>
  <c r="O17"/>
  <c r="R1104" i="62"/>
  <c r="R1103"/>
  <c r="R96"/>
  <c r="R95"/>
  <c r="R3939"/>
  <c r="R3938"/>
  <c r="T3938" s="1"/>
  <c r="R2427"/>
  <c r="R2426"/>
  <c r="T2426" s="1"/>
  <c r="R1040"/>
  <c r="R1041"/>
  <c r="N9" i="71"/>
  <c r="O9"/>
  <c r="N14"/>
  <c r="O14"/>
  <c r="R3435" i="62"/>
  <c r="R3434"/>
  <c r="T3434" s="1"/>
  <c r="R1608"/>
  <c r="R1607"/>
  <c r="AO57" i="71"/>
  <c r="AO77"/>
  <c r="AO75"/>
  <c r="L39"/>
  <c r="M39"/>
  <c r="Q154" i="62"/>
  <c r="Q3307"/>
  <c r="AO45" i="71"/>
  <c r="Q3306" i="62"/>
  <c r="AA73" i="71"/>
  <c r="Z73"/>
  <c r="AN33"/>
  <c r="AO33"/>
  <c r="Q473" i="62"/>
  <c r="Q3872"/>
  <c r="Q3874"/>
  <c r="Q3873"/>
  <c r="Q282"/>
  <c r="Q281"/>
  <c r="Q283"/>
  <c r="Q2804"/>
  <c r="AO25" i="71"/>
  <c r="AN25"/>
  <c r="Q2296" i="62"/>
  <c r="Z10" i="71"/>
  <c r="AA10"/>
  <c r="AN56"/>
  <c r="AO56"/>
  <c r="Z19"/>
  <c r="AA19"/>
  <c r="AN19"/>
  <c r="AO19"/>
  <c r="Q3183" i="62"/>
  <c r="Q3182"/>
  <c r="Q3181"/>
  <c r="Q3180"/>
  <c r="Q3179"/>
  <c r="Z75" i="71"/>
  <c r="AA75"/>
  <c r="AN44"/>
  <c r="AO44"/>
  <c r="L59"/>
  <c r="M59"/>
  <c r="AO68"/>
  <c r="AN68"/>
  <c r="AA17"/>
  <c r="Z17"/>
  <c r="AO65"/>
  <c r="AN65"/>
  <c r="Q1481" i="62"/>
  <c r="Q1482"/>
  <c r="Q3620"/>
  <c r="Q3622"/>
  <c r="Q3621"/>
  <c r="Z70" i="71"/>
  <c r="AA70"/>
  <c r="AO60"/>
  <c r="AN60"/>
  <c r="Z20"/>
  <c r="AA20"/>
  <c r="Q3053" i="62"/>
  <c r="Q3055"/>
  <c r="Q3054"/>
  <c r="AN69" i="71"/>
  <c r="AN61"/>
  <c r="Q3116" i="62"/>
  <c r="Q3118"/>
  <c r="Q3117"/>
  <c r="Q1985"/>
  <c r="Q1986"/>
  <c r="AN24" i="71"/>
  <c r="AO24"/>
  <c r="AO64"/>
  <c r="AN64"/>
  <c r="AO69"/>
  <c r="AM17"/>
  <c r="AL17"/>
  <c r="P2363" i="62"/>
  <c r="P2364"/>
  <c r="AM64" i="71"/>
  <c r="AM77"/>
  <c r="AL77"/>
  <c r="P3245" i="62"/>
  <c r="P3246"/>
  <c r="AM42" i="71"/>
  <c r="AL42"/>
  <c r="AL69"/>
  <c r="AM69"/>
  <c r="P3748" i="62"/>
  <c r="P3746"/>
  <c r="P3747"/>
  <c r="P2238"/>
  <c r="P2237"/>
  <c r="P158"/>
  <c r="AL34" i="71"/>
  <c r="AM34"/>
  <c r="P2300" i="62"/>
  <c r="P2301"/>
  <c r="AL57" i="71"/>
  <c r="P1166" i="62"/>
  <c r="P3936"/>
  <c r="P3935"/>
  <c r="P3937"/>
  <c r="AL73" i="71"/>
  <c r="AM73"/>
  <c r="AL60"/>
  <c r="AM60"/>
  <c r="AL49"/>
  <c r="AM49"/>
  <c r="AM57"/>
  <c r="AK37"/>
  <c r="AK61"/>
  <c r="AK73"/>
  <c r="I19"/>
  <c r="V71"/>
  <c r="H19"/>
  <c r="V8"/>
  <c r="O3620" i="62"/>
  <c r="O3622"/>
  <c r="O3621"/>
  <c r="AJ19" i="71"/>
  <c r="AK19"/>
  <c r="O3873" i="62"/>
  <c r="O3874"/>
  <c r="O3872"/>
  <c r="O3305"/>
  <c r="O3306"/>
  <c r="O3307"/>
  <c r="O1859"/>
  <c r="O1860"/>
  <c r="AJ25" i="71"/>
  <c r="AK25"/>
  <c r="O2615" i="62"/>
  <c r="O2616"/>
  <c r="O3181"/>
  <c r="O3180"/>
  <c r="O3179"/>
  <c r="AJ8" i="71"/>
  <c r="AK8"/>
  <c r="H30"/>
  <c r="I30"/>
  <c r="O725" i="62"/>
  <c r="I76" i="71"/>
  <c r="H76"/>
  <c r="O285" i="62"/>
  <c r="O284"/>
  <c r="O1229"/>
  <c r="V20" i="71"/>
  <c r="W20"/>
  <c r="O977" i="62"/>
  <c r="O4187"/>
  <c r="O4189"/>
  <c r="O4188"/>
  <c r="V68" i="71"/>
  <c r="AJ61"/>
  <c r="AJ23"/>
  <c r="AK23"/>
  <c r="O4127" i="62"/>
  <c r="O4128"/>
  <c r="AJ65" i="71"/>
  <c r="AJ57"/>
  <c r="AK57"/>
  <c r="W44"/>
  <c r="V72"/>
  <c r="W72"/>
  <c r="V76"/>
  <c r="W76"/>
  <c r="N4188" i="62"/>
  <c r="AH65" i="71"/>
  <c r="T12"/>
  <c r="U12"/>
  <c r="N1288" i="62"/>
  <c r="N4189"/>
  <c r="G39" i="71"/>
  <c r="N410" i="62"/>
  <c r="N1040"/>
  <c r="N3307"/>
  <c r="N4314"/>
  <c r="N4315"/>
  <c r="N4313"/>
  <c r="T24" i="71"/>
  <c r="U24"/>
  <c r="N158" i="62"/>
  <c r="N1544"/>
  <c r="N1545"/>
  <c r="AH74" i="71"/>
  <c r="AI74"/>
  <c r="AI65"/>
  <c r="F53"/>
  <c r="G53"/>
  <c r="N725" i="62"/>
  <c r="AI17" i="71"/>
  <c r="AH17"/>
  <c r="N3561" i="62"/>
  <c r="N3560"/>
  <c r="N3368"/>
  <c r="N3369"/>
  <c r="N3370"/>
  <c r="N4124"/>
  <c r="N4125"/>
  <c r="N4126"/>
  <c r="N2552"/>
  <c r="N2553"/>
  <c r="T8" i="71"/>
  <c r="U8"/>
  <c r="N4253" i="62"/>
  <c r="N4254"/>
  <c r="N2805"/>
  <c r="N2804"/>
  <c r="N536"/>
  <c r="N3872"/>
  <c r="N3873"/>
  <c r="N3874"/>
  <c r="AH76" i="71"/>
  <c r="AI76"/>
  <c r="N1482" i="62"/>
  <c r="N1481"/>
  <c r="N4376"/>
  <c r="N4378"/>
  <c r="N4377"/>
  <c r="AH25" i="71"/>
  <c r="AI25"/>
  <c r="AI46"/>
  <c r="AH46"/>
  <c r="M4124" i="62"/>
  <c r="M3054"/>
  <c r="M3055"/>
  <c r="M3053"/>
  <c r="D71" i="71"/>
  <c r="E71"/>
  <c r="AG73"/>
  <c r="AF73"/>
  <c r="M2237" i="62"/>
  <c r="M2238"/>
  <c r="M3935"/>
  <c r="M3937"/>
  <c r="M3936"/>
  <c r="M3685"/>
  <c r="M3683"/>
  <c r="M3684"/>
  <c r="M3557"/>
  <c r="M3558"/>
  <c r="M3559"/>
  <c r="M1670"/>
  <c r="M1671"/>
  <c r="M3561"/>
  <c r="M2048"/>
  <c r="M2049"/>
  <c r="M4254"/>
  <c r="M4253"/>
  <c r="M3809"/>
  <c r="M3810"/>
  <c r="M3811"/>
  <c r="M3180"/>
  <c r="M3179"/>
  <c r="M3181"/>
  <c r="M3372"/>
  <c r="M3371"/>
  <c r="M3873"/>
  <c r="M3872"/>
  <c r="M3874"/>
  <c r="M2175"/>
  <c r="M2174"/>
  <c r="T2174" s="1"/>
  <c r="M1166"/>
  <c r="AG14" i="71"/>
  <c r="AF14"/>
  <c r="M3624" i="62"/>
  <c r="M3623"/>
  <c r="M2993"/>
  <c r="M2994"/>
  <c r="AF37" i="71"/>
  <c r="AG37"/>
  <c r="AF46"/>
  <c r="AG46"/>
  <c r="AD38"/>
  <c r="AE38"/>
  <c r="L1039" i="62"/>
  <c r="L1667"/>
  <c r="Q34" i="71"/>
  <c r="Q14"/>
  <c r="P14"/>
  <c r="P59"/>
  <c r="Q59"/>
  <c r="AE59"/>
  <c r="AD59"/>
  <c r="AE44"/>
  <c r="AD44"/>
  <c r="AE9"/>
  <c r="AD61"/>
  <c r="AD8"/>
  <c r="AE8"/>
  <c r="AE73"/>
  <c r="AE57"/>
  <c r="AD65"/>
  <c r="B30"/>
  <c r="C30"/>
  <c r="L1229" i="62"/>
  <c r="AE21" i="71"/>
  <c r="AD25"/>
  <c r="L3246" i="62"/>
  <c r="L3245"/>
  <c r="C74" i="71"/>
  <c r="B74"/>
  <c r="AD73"/>
  <c r="AE13"/>
  <c r="AD13"/>
  <c r="B15"/>
  <c r="L471" i="62"/>
  <c r="AD57" i="71"/>
  <c r="AE29"/>
  <c r="AD29"/>
  <c r="AE25"/>
  <c r="C15"/>
  <c r="L472" i="62"/>
  <c r="AJ77" i="70"/>
  <c r="H2677" i="62"/>
  <c r="H2676"/>
  <c r="H2675"/>
  <c r="H1417"/>
  <c r="H1415"/>
  <c r="H1416"/>
  <c r="H1100"/>
  <c r="H1101"/>
  <c r="H1102"/>
  <c r="X47" i="70"/>
  <c r="Y47"/>
  <c r="H3685" i="62"/>
  <c r="H3683"/>
  <c r="H3684"/>
  <c r="H1667"/>
  <c r="H1669"/>
  <c r="H1668"/>
  <c r="H1163"/>
  <c r="H1165"/>
  <c r="H1164"/>
  <c r="Y37" i="70"/>
  <c r="X37"/>
  <c r="H2615" i="62"/>
  <c r="H2616"/>
  <c r="H911"/>
  <c r="H913"/>
  <c r="H912"/>
  <c r="M35" i="70"/>
  <c r="L35"/>
  <c r="Y70"/>
  <c r="X70"/>
  <c r="H3433" i="62"/>
  <c r="H3432"/>
  <c r="H3431"/>
  <c r="H2927"/>
  <c r="H2929"/>
  <c r="H2928"/>
  <c r="H2048"/>
  <c r="H2049"/>
  <c r="H850"/>
  <c r="H849"/>
  <c r="H346"/>
  <c r="H345"/>
  <c r="H344"/>
  <c r="M21" i="70"/>
  <c r="L21"/>
  <c r="H1856" i="62"/>
  <c r="H1857"/>
  <c r="H1858"/>
  <c r="H2045"/>
  <c r="H2046"/>
  <c r="H2047"/>
  <c r="H1167"/>
  <c r="H1166"/>
  <c r="AJ71" i="70"/>
  <c r="AK71"/>
  <c r="H1920" i="62"/>
  <c r="H1919"/>
  <c r="H1921"/>
  <c r="H4002"/>
  <c r="H4001"/>
  <c r="H29"/>
  <c r="H30"/>
  <c r="H31"/>
  <c r="AJ61" i="70"/>
  <c r="AK61"/>
  <c r="AK77"/>
  <c r="X60"/>
  <c r="Y60"/>
  <c r="H1226" i="62"/>
  <c r="H1228"/>
  <c r="H1227"/>
  <c r="H3875"/>
  <c r="H3876"/>
  <c r="H2993"/>
  <c r="H2994"/>
  <c r="H4379"/>
  <c r="H4380"/>
  <c r="H3623"/>
  <c r="H3624"/>
  <c r="X20" i="70"/>
  <c r="Y14"/>
  <c r="X14"/>
  <c r="H3308" i="62"/>
  <c r="H3309"/>
  <c r="H1478"/>
  <c r="H1480"/>
  <c r="H1479"/>
  <c r="H2867"/>
  <c r="H2868"/>
  <c r="AK37" i="70"/>
  <c r="AJ37"/>
  <c r="AK17"/>
  <c r="AJ17"/>
  <c r="AK53"/>
  <c r="AJ53"/>
  <c r="X27"/>
  <c r="Y27"/>
  <c r="X64"/>
  <c r="Y64"/>
  <c r="X12"/>
  <c r="Y12"/>
  <c r="V62"/>
  <c r="W62"/>
  <c r="AH8"/>
  <c r="J33"/>
  <c r="K33"/>
  <c r="AH77"/>
  <c r="AI77"/>
  <c r="AI47"/>
  <c r="AH47"/>
  <c r="G4125" i="62"/>
  <c r="G4124"/>
  <c r="G4126"/>
  <c r="G1796"/>
  <c r="G1797"/>
  <c r="J32" i="70"/>
  <c r="K32"/>
  <c r="G2930" i="62"/>
  <c r="J40" i="70"/>
  <c r="K40"/>
  <c r="K51"/>
  <c r="J51"/>
  <c r="G2991" i="62"/>
  <c r="G2990"/>
  <c r="G2992"/>
  <c r="V56" i="70"/>
  <c r="W56"/>
  <c r="G4127" i="62"/>
  <c r="G4128"/>
  <c r="G3622"/>
  <c r="G3620"/>
  <c r="G3621"/>
  <c r="G32"/>
  <c r="G33"/>
  <c r="AH72" i="70"/>
  <c r="AI72"/>
  <c r="G2741" i="62"/>
  <c r="G2742"/>
  <c r="G3999"/>
  <c r="G4000"/>
  <c r="G3998"/>
  <c r="AI60" i="70"/>
  <c r="AH60"/>
  <c r="AH16"/>
  <c r="AI16"/>
  <c r="J30"/>
  <c r="K30"/>
  <c r="G2486" i="62"/>
  <c r="I57" i="70"/>
  <c r="AG26"/>
  <c r="AF26"/>
  <c r="AF46"/>
  <c r="AG46"/>
  <c r="F4191" i="62"/>
  <c r="F4002"/>
  <c r="F1985"/>
  <c r="I1985" s="1"/>
  <c r="F2931"/>
  <c r="F2930"/>
  <c r="F1734"/>
  <c r="AG70" i="70"/>
  <c r="AF70"/>
  <c r="F1986" i="62"/>
  <c r="F3872"/>
  <c r="F3873"/>
  <c r="F3874"/>
  <c r="I60" i="70"/>
  <c r="H60"/>
  <c r="AF19"/>
  <c r="AG19"/>
  <c r="U8"/>
  <c r="T8"/>
  <c r="F3684" i="62"/>
  <c r="F3685"/>
  <c r="F3683"/>
  <c r="I52" i="70"/>
  <c r="H52"/>
  <c r="AF20"/>
  <c r="AG20"/>
  <c r="U59"/>
  <c r="T59"/>
  <c r="AF39"/>
  <c r="AG39"/>
  <c r="F1229" i="62"/>
  <c r="U21" i="70"/>
  <c r="T21"/>
  <c r="E3874" i="62"/>
  <c r="E31"/>
  <c r="E3872"/>
  <c r="AD46" i="70"/>
  <c r="AE46"/>
  <c r="G52"/>
  <c r="F52"/>
  <c r="AD64"/>
  <c r="AE64"/>
  <c r="G75"/>
  <c r="F75"/>
  <c r="E4376" i="62"/>
  <c r="E4377"/>
  <c r="E4378"/>
  <c r="AE30" i="70"/>
  <c r="AD30"/>
  <c r="R70"/>
  <c r="S70"/>
  <c r="E3368" i="62"/>
  <c r="E3369"/>
  <c r="E3370"/>
  <c r="E3620"/>
  <c r="E3622"/>
  <c r="E3621"/>
  <c r="E977"/>
  <c r="G47" i="70"/>
  <c r="F47"/>
  <c r="AE29"/>
  <c r="AD29"/>
  <c r="E4187" i="62"/>
  <c r="E4189"/>
  <c r="E4188"/>
  <c r="R61" i="70"/>
  <c r="S61"/>
  <c r="E3810" i="62"/>
  <c r="E3809"/>
  <c r="E3811"/>
  <c r="S13" i="70"/>
  <c r="R13"/>
  <c r="R77"/>
  <c r="S77"/>
  <c r="R12"/>
  <c r="S12"/>
  <c r="E3558" i="62"/>
  <c r="E3557"/>
  <c r="E3559"/>
  <c r="E4127"/>
  <c r="E4128"/>
  <c r="E2048"/>
  <c r="E2049"/>
  <c r="R66" i="70"/>
  <c r="S66"/>
  <c r="AD39"/>
  <c r="AE39"/>
  <c r="E30" i="62"/>
  <c r="F8" i="70"/>
  <c r="D2679" i="62"/>
  <c r="D2678"/>
  <c r="D4313"/>
  <c r="D4314"/>
  <c r="D4315"/>
  <c r="D1540"/>
  <c r="D3622"/>
  <c r="D3621"/>
  <c r="AC38" i="70"/>
  <c r="AB38"/>
  <c r="D1670" i="62"/>
  <c r="D1671"/>
  <c r="D977"/>
  <c r="P71" i="70"/>
  <c r="Q71"/>
  <c r="AC36"/>
  <c r="AB36"/>
  <c r="D788" i="62"/>
  <c r="Q13" i="70"/>
  <c r="P13"/>
  <c r="P75"/>
  <c r="Q75"/>
  <c r="D1418" i="62"/>
  <c r="D1419"/>
  <c r="D2616"/>
  <c r="D2615"/>
  <c r="D32"/>
  <c r="D33"/>
  <c r="Q57" i="70"/>
  <c r="P57"/>
  <c r="P8"/>
  <c r="Q8"/>
  <c r="AB49"/>
  <c r="AC49"/>
  <c r="D4316" i="62"/>
  <c r="D4317"/>
  <c r="D3368"/>
  <c r="D3369"/>
  <c r="D3370"/>
  <c r="P47" i="70"/>
  <c r="D599" i="62"/>
  <c r="P72" i="70"/>
  <c r="Q72"/>
  <c r="Q11"/>
  <c r="P11"/>
  <c r="E58"/>
  <c r="D58"/>
  <c r="E42"/>
  <c r="D42"/>
  <c r="C2236" i="62"/>
  <c r="AA10" i="70"/>
  <c r="Z10"/>
  <c r="Z17"/>
  <c r="AA17"/>
  <c r="Z48"/>
  <c r="AA48"/>
  <c r="Z9"/>
  <c r="AA9"/>
  <c r="Z77"/>
  <c r="AA77"/>
  <c r="C2111" i="62"/>
  <c r="C154"/>
  <c r="C658"/>
  <c r="C3430"/>
  <c r="C3556"/>
  <c r="C2926"/>
  <c r="C1603"/>
  <c r="C91"/>
  <c r="C910"/>
  <c r="Z51" i="70"/>
  <c r="AA51"/>
  <c r="Z63"/>
  <c r="AA63"/>
  <c r="C1477" i="62"/>
  <c r="C2552"/>
  <c r="C28"/>
  <c r="C4375"/>
  <c r="C3619"/>
  <c r="C3056"/>
  <c r="C4249"/>
  <c r="C2741"/>
  <c r="N75" i="70"/>
  <c r="O75"/>
  <c r="O55"/>
  <c r="N55"/>
  <c r="C3808" i="62"/>
  <c r="C2679"/>
  <c r="C2931"/>
  <c r="C2490"/>
  <c r="C3435"/>
  <c r="B22" i="70"/>
  <c r="C1860" i="62"/>
  <c r="N37" i="70"/>
  <c r="C1608" i="62"/>
  <c r="O44" i="70"/>
  <c r="N44"/>
  <c r="C2301" i="62"/>
  <c r="C3876"/>
  <c r="O38" i="70"/>
  <c r="N47"/>
  <c r="C3745" i="62"/>
  <c r="B58" i="70"/>
  <c r="C3178" i="62"/>
  <c r="C3493"/>
  <c r="C4379"/>
  <c r="N54" i="70"/>
  <c r="C4186" i="62"/>
  <c r="AA43" i="70"/>
  <c r="C3367" i="62"/>
  <c r="O58" i="70"/>
  <c r="N58"/>
  <c r="O56"/>
  <c r="N56"/>
  <c r="C2234" i="62"/>
  <c r="C3682"/>
  <c r="B29" i="70"/>
  <c r="C595" i="62"/>
  <c r="C406"/>
  <c r="C2233"/>
  <c r="O43" i="70"/>
  <c r="N25"/>
  <c r="O25"/>
  <c r="C3623" i="62"/>
  <c r="C3624"/>
  <c r="C2426"/>
  <c r="C2427"/>
  <c r="C1418"/>
  <c r="C1419"/>
  <c r="C3497"/>
  <c r="C2237"/>
  <c r="C2238"/>
  <c r="C3309"/>
  <c r="C3813"/>
  <c r="C32"/>
  <c r="B56" i="70"/>
  <c r="C2107" i="62"/>
  <c r="O68" i="70"/>
  <c r="N68"/>
  <c r="C1671" i="62"/>
  <c r="O19" i="70"/>
  <c r="N19"/>
  <c r="N8"/>
  <c r="O8"/>
  <c r="N61"/>
  <c r="O61"/>
  <c r="O60"/>
  <c r="N60"/>
  <c r="C1414" i="62"/>
  <c r="O71" i="70"/>
  <c r="N71"/>
  <c r="O34"/>
  <c r="R2410" i="62"/>
  <c r="R773"/>
  <c r="AH35" i="69"/>
  <c r="AH44"/>
  <c r="AH57"/>
  <c r="R3166" i="62"/>
  <c r="AH39" i="69"/>
  <c r="R2918" i="62"/>
  <c r="R2917"/>
  <c r="R2351"/>
  <c r="R2350"/>
  <c r="R1024"/>
  <c r="R3545"/>
  <c r="AJ63" i="69"/>
  <c r="R82" i="62"/>
  <c r="R83"/>
  <c r="R776"/>
  <c r="R775"/>
  <c r="R2855"/>
  <c r="R2854"/>
  <c r="R1280"/>
  <c r="R1279"/>
  <c r="R146"/>
  <c r="R145"/>
  <c r="AH43" i="69"/>
  <c r="R708" i="62"/>
  <c r="AG34" i="69"/>
  <c r="AG52"/>
  <c r="R2850" i="62"/>
  <c r="R204"/>
  <c r="AG10" i="69"/>
  <c r="R2414" i="62"/>
  <c r="R2413"/>
  <c r="AJ57" i="69"/>
  <c r="R3167" i="62"/>
  <c r="AG25" i="69"/>
  <c r="AG33"/>
  <c r="R1653" i="62"/>
  <c r="R1149"/>
  <c r="R3421"/>
  <c r="R582"/>
  <c r="AG16" i="69"/>
  <c r="R3737" i="62"/>
  <c r="R3736"/>
  <c r="Q2351"/>
  <c r="Q2350"/>
  <c r="AD49" i="69"/>
  <c r="Q2664" i="62"/>
  <c r="Q272"/>
  <c r="Q965"/>
  <c r="Q964"/>
  <c r="Q3863"/>
  <c r="Q2725"/>
  <c r="Q3483"/>
  <c r="AD62" i="69"/>
  <c r="AB16"/>
  <c r="Q582" i="62"/>
  <c r="Q1280"/>
  <c r="Q1279"/>
  <c r="Q649"/>
  <c r="Q650"/>
  <c r="Q2729"/>
  <c r="AC69" i="69"/>
  <c r="AB71"/>
  <c r="Q4047" i="62"/>
  <c r="Q2224"/>
  <c r="Q2225"/>
  <c r="Q1469"/>
  <c r="Q1468"/>
  <c r="Q3861"/>
  <c r="AD68" i="69"/>
  <c r="Q2099" i="62"/>
  <c r="Q2098"/>
  <c r="P712"/>
  <c r="P713"/>
  <c r="Z70" i="69"/>
  <c r="P4177" i="62"/>
  <c r="P4178"/>
  <c r="P460"/>
  <c r="P1531"/>
  <c r="P1532"/>
  <c r="P839"/>
  <c r="W35" i="69"/>
  <c r="X58"/>
  <c r="P771" i="62"/>
  <c r="W19" i="69"/>
  <c r="P587" i="62"/>
  <c r="P2162"/>
  <c r="P2161"/>
  <c r="O712"/>
  <c r="O713"/>
  <c r="S18" i="69"/>
  <c r="O3737" i="62"/>
  <c r="O3736"/>
  <c r="S67" i="69"/>
  <c r="S70"/>
  <c r="O2350" i="62"/>
  <c r="R60" i="69"/>
  <c r="O3354" i="62"/>
  <c r="R13" i="69"/>
  <c r="O3233" i="62"/>
  <c r="O3232"/>
  <c r="O1343"/>
  <c r="O1342"/>
  <c r="O1405"/>
  <c r="O1406"/>
  <c r="P22" i="69"/>
  <c r="N962" i="62"/>
  <c r="N19"/>
  <c r="N20"/>
  <c r="N1658"/>
  <c r="N3545"/>
  <c r="P63" i="69"/>
  <c r="N335" i="62"/>
  <c r="N2284"/>
  <c r="N43" i="69"/>
  <c r="N713" i="62"/>
  <c r="N2917"/>
  <c r="N64" i="69"/>
  <c r="N145" i="62"/>
  <c r="N146"/>
  <c r="N1910"/>
  <c r="N2220"/>
  <c r="M42" i="69"/>
  <c r="N393" i="62"/>
  <c r="M13" i="69"/>
  <c r="N2791" i="62"/>
  <c r="N2035"/>
  <c r="N2036"/>
  <c r="N1972"/>
  <c r="N1973"/>
  <c r="J12" i="69"/>
  <c r="M4240" i="62"/>
  <c r="K34" i="69"/>
  <c r="M2980" i="62"/>
  <c r="M2981"/>
  <c r="M3169"/>
  <c r="J64" i="69"/>
  <c r="I20"/>
  <c r="I49"/>
  <c r="M3611" i="62"/>
  <c r="M3610"/>
  <c r="M1969"/>
  <c r="M1215"/>
  <c r="J26" i="69"/>
  <c r="I32"/>
  <c r="K19"/>
  <c r="M3044" i="62"/>
  <c r="J50" i="69"/>
  <c r="M2727" i="62"/>
  <c r="M2220"/>
  <c r="H42" i="69"/>
  <c r="I74"/>
  <c r="M4237" i="62"/>
  <c r="M3484"/>
  <c r="M3485"/>
  <c r="M3039"/>
  <c r="H55" i="69"/>
  <c r="J75"/>
  <c r="M4302" i="62"/>
  <c r="M2662"/>
  <c r="M3608"/>
  <c r="K64" i="69"/>
  <c r="L4363" i="62"/>
  <c r="D69" i="69"/>
  <c r="L3922" i="62"/>
  <c r="L2914"/>
  <c r="L1844"/>
  <c r="E55" i="69"/>
  <c r="D40"/>
  <c r="E26"/>
  <c r="D59"/>
  <c r="L3292" i="62"/>
  <c r="L1216"/>
  <c r="L1217"/>
  <c r="D52" i="69"/>
  <c r="L2851" i="62"/>
  <c r="F56" i="69"/>
  <c r="L3104" i="62"/>
  <c r="L393"/>
  <c r="C13" i="69"/>
  <c r="L1906" i="62"/>
  <c r="L4237"/>
  <c r="D74" i="69"/>
  <c r="D64"/>
  <c r="L3607" i="62"/>
  <c r="L3229"/>
  <c r="L4364"/>
  <c r="F76" i="69"/>
  <c r="D17"/>
  <c r="C28"/>
  <c r="L1338" i="62"/>
  <c r="L3988"/>
  <c r="L3989"/>
  <c r="L3418"/>
  <c r="D61" i="69"/>
  <c r="L1716" i="62"/>
  <c r="C34" i="69"/>
  <c r="D63"/>
  <c r="L3544" i="62"/>
  <c r="L4052"/>
  <c r="L4051"/>
  <c r="L83"/>
  <c r="L82"/>
  <c r="E48" i="69"/>
  <c r="L2601" i="62"/>
  <c r="D75" i="69"/>
  <c r="L4300" i="62"/>
  <c r="D65" i="69"/>
  <c r="L3670" i="62"/>
  <c r="L3421"/>
  <c r="L3422"/>
  <c r="L2225"/>
  <c r="E62" i="69"/>
  <c r="L3483" i="62"/>
  <c r="F62" i="69"/>
  <c r="L3482" i="62"/>
  <c r="L3107"/>
  <c r="L3106"/>
  <c r="L459"/>
  <c r="E14" i="69"/>
  <c r="L2351" i="62"/>
  <c r="L2350"/>
  <c r="L1343"/>
  <c r="L1342"/>
  <c r="L4304"/>
  <c r="L4303"/>
  <c r="E71" i="69"/>
  <c r="L4050" i="62"/>
  <c r="L2223"/>
  <c r="E42" i="69"/>
  <c r="L3166" i="62"/>
  <c r="D57" i="69"/>
  <c r="H1844" i="62"/>
  <c r="AD34" i="68"/>
  <c r="H1468" i="62"/>
  <c r="H1465"/>
  <c r="AC30" i="68"/>
  <c r="AC73"/>
  <c r="H1782" i="62"/>
  <c r="AD35" i="68"/>
  <c r="H586" i="62"/>
  <c r="H2665"/>
  <c r="H4240"/>
  <c r="AC46" i="68"/>
  <c r="H1594" i="62"/>
  <c r="H1595"/>
  <c r="H1217"/>
  <c r="H2981"/>
  <c r="H2980"/>
  <c r="H3673"/>
  <c r="H3674"/>
  <c r="H334"/>
  <c r="H3484"/>
  <c r="H3485"/>
  <c r="H3546"/>
  <c r="AD63" i="68"/>
  <c r="AC22"/>
  <c r="H961" i="62"/>
  <c r="AB28" i="68"/>
  <c r="H1338" i="62"/>
  <c r="G1402"/>
  <c r="G965"/>
  <c r="G964"/>
  <c r="G1154"/>
  <c r="G1153"/>
  <c r="G2162"/>
  <c r="G2161"/>
  <c r="G838"/>
  <c r="G839"/>
  <c r="G2917"/>
  <c r="G2918"/>
  <c r="Z68" i="68"/>
  <c r="G3860" i="62"/>
  <c r="Z62" i="68"/>
  <c r="G3482" i="62"/>
  <c r="G1779"/>
  <c r="W35" i="68"/>
  <c r="G3674" i="62"/>
  <c r="G3673"/>
  <c r="G2476"/>
  <c r="G2477"/>
  <c r="G1910"/>
  <c r="W49" i="68"/>
  <c r="G2661" i="62"/>
  <c r="G2288"/>
  <c r="G2287"/>
  <c r="G3483"/>
  <c r="Y62" i="68"/>
  <c r="W61"/>
  <c r="G3417" i="62"/>
  <c r="F1343"/>
  <c r="F2284"/>
  <c r="F272"/>
  <c r="F1405"/>
  <c r="F1406"/>
  <c r="F4177"/>
  <c r="F1721"/>
  <c r="F1720"/>
  <c r="F2351"/>
  <c r="F2350"/>
  <c r="F209"/>
  <c r="F208"/>
  <c r="R26" i="68"/>
  <c r="F2665" i="62"/>
  <c r="F2666"/>
  <c r="F2787"/>
  <c r="R51" i="68"/>
  <c r="F1086" i="62"/>
  <c r="R24" i="68"/>
  <c r="F524" i="62"/>
  <c r="F523"/>
  <c r="E3170"/>
  <c r="E3169"/>
  <c r="E3040"/>
  <c r="N70" i="68"/>
  <c r="E1406" i="62"/>
  <c r="E1405"/>
  <c r="E334"/>
  <c r="E335"/>
  <c r="M7" i="68"/>
  <c r="E2221" i="62"/>
  <c r="E2477"/>
  <c r="E2476"/>
  <c r="E398"/>
  <c r="E839"/>
  <c r="P66" i="68"/>
  <c r="E3734" i="62"/>
  <c r="E2728"/>
  <c r="E2729"/>
  <c r="O66" i="68"/>
  <c r="E3735" i="62"/>
  <c r="N46" i="68"/>
  <c r="D2409" i="62"/>
  <c r="D1653"/>
  <c r="D2728"/>
  <c r="H64" i="68"/>
  <c r="D3606" i="62"/>
  <c r="D397"/>
  <c r="H46" i="68"/>
  <c r="D1401" i="62"/>
  <c r="D1968"/>
  <c r="D1654"/>
  <c r="I33" i="68"/>
  <c r="H38"/>
  <c r="I38"/>
  <c r="D1969" i="62"/>
  <c r="I18" i="68"/>
  <c r="D709" i="62"/>
  <c r="H45" i="68"/>
  <c r="D1023" i="62"/>
  <c r="H23" i="68"/>
  <c r="D2472" i="62"/>
  <c r="H7" i="68"/>
  <c r="D15" i="62"/>
  <c r="D2855"/>
  <c r="D1721"/>
  <c r="D3673"/>
  <c r="D3674"/>
  <c r="H54" i="68"/>
  <c r="D2976" i="62"/>
  <c r="D2410"/>
  <c r="I45" i="68"/>
  <c r="D3421" i="62"/>
  <c r="D2350"/>
  <c r="D3106"/>
  <c r="H42" i="68"/>
  <c r="D2220" i="62"/>
  <c r="D1402"/>
  <c r="I29" i="68"/>
  <c r="D3737" i="62"/>
  <c r="D3736"/>
  <c r="H18" i="68"/>
  <c r="D708" i="62"/>
  <c r="D3670"/>
  <c r="C19"/>
  <c r="C20"/>
  <c r="C3043"/>
  <c r="C3044"/>
  <c r="C3674"/>
  <c r="C3673"/>
  <c r="C3671"/>
  <c r="E67" i="68"/>
  <c r="C712" i="62"/>
  <c r="C523"/>
  <c r="D9" i="68"/>
  <c r="E57"/>
  <c r="C899" i="62"/>
  <c r="C3042"/>
  <c r="C2792"/>
  <c r="H373"/>
  <c r="H374"/>
  <c r="D3587"/>
  <c r="D3586"/>
  <c r="P3875"/>
  <c r="P3876"/>
  <c r="C314"/>
  <c r="E315" s="1"/>
  <c r="I315" s="1"/>
  <c r="AK11" i="69"/>
  <c r="AR12" i="75"/>
  <c r="M2096" i="62"/>
  <c r="K40" i="69"/>
  <c r="D661" i="62"/>
  <c r="E18" i="70"/>
  <c r="F1152" i="62"/>
  <c r="T25" i="68"/>
  <c r="K7" i="69"/>
  <c r="M17" i="62"/>
  <c r="M1971"/>
  <c r="J38" i="69"/>
  <c r="Q1340" i="62"/>
  <c r="AE28" i="69"/>
  <c r="F1860" i="62"/>
  <c r="F1859"/>
  <c r="E1542"/>
  <c r="R32" i="70"/>
  <c r="P2726" i="62"/>
  <c r="Z50" i="69"/>
  <c r="O18"/>
  <c r="N711" i="62"/>
  <c r="U14" i="69"/>
  <c r="O458" i="62"/>
  <c r="Q2537"/>
  <c r="AE47" i="69"/>
  <c r="B18" i="71"/>
  <c r="L663" i="62"/>
  <c r="L660"/>
  <c r="F1933"/>
  <c r="T38" i="72"/>
  <c r="Q1507" i="62"/>
  <c r="Q1508"/>
  <c r="R3007"/>
  <c r="R3006"/>
  <c r="E3574"/>
  <c r="E3573"/>
  <c r="AE43" i="68"/>
  <c r="H2285" i="62"/>
  <c r="N1885"/>
  <c r="N1886"/>
  <c r="C4014"/>
  <c r="C4015"/>
  <c r="AK15" i="69"/>
  <c r="C566" i="62"/>
  <c r="D18" i="70"/>
  <c r="D660" i="62"/>
  <c r="P34" i="71"/>
  <c r="L1668" i="62"/>
  <c r="E8" i="69"/>
  <c r="L81" i="62"/>
  <c r="C209"/>
  <c r="C3800"/>
  <c r="C4115"/>
  <c r="E65" i="68"/>
  <c r="E41"/>
  <c r="C713" i="62"/>
  <c r="R4343"/>
  <c r="R4342"/>
  <c r="R3207"/>
  <c r="R3205"/>
  <c r="R3206"/>
  <c r="R3079"/>
  <c r="R3081"/>
  <c r="R3080"/>
  <c r="R2386"/>
  <c r="R2388"/>
  <c r="R2387"/>
  <c r="R3898"/>
  <c r="R3899"/>
  <c r="R3900"/>
  <c r="R3395"/>
  <c r="R3394"/>
  <c r="R3396"/>
  <c r="R2134"/>
  <c r="R2136"/>
  <c r="R2135"/>
  <c r="Q437"/>
  <c r="Q436"/>
  <c r="R622"/>
  <c r="R623"/>
  <c r="R624"/>
  <c r="R559"/>
  <c r="R560"/>
  <c r="R561"/>
  <c r="Q370"/>
  <c r="Q371"/>
  <c r="Q372"/>
  <c r="Q1882"/>
  <c r="Q1883"/>
  <c r="Q1884"/>
  <c r="P3205"/>
  <c r="P3207"/>
  <c r="P3206"/>
  <c r="P3457"/>
  <c r="P3459"/>
  <c r="P3458"/>
  <c r="P2199"/>
  <c r="P2197"/>
  <c r="P2198"/>
  <c r="P1820"/>
  <c r="P1819"/>
  <c r="P1821"/>
  <c r="P1315"/>
  <c r="P1316"/>
  <c r="P1317"/>
  <c r="P685"/>
  <c r="P687"/>
  <c r="P686"/>
  <c r="P3394"/>
  <c r="P3396"/>
  <c r="P3395"/>
  <c r="P1885"/>
  <c r="P1886"/>
  <c r="P3142"/>
  <c r="P3143"/>
  <c r="P3144"/>
  <c r="P1064"/>
  <c r="P1063"/>
  <c r="P1065"/>
  <c r="O3585"/>
  <c r="O3583"/>
  <c r="O3584"/>
  <c r="O1948"/>
  <c r="O1949"/>
  <c r="O2638"/>
  <c r="O2640"/>
  <c r="O2639"/>
  <c r="O1252"/>
  <c r="O1254"/>
  <c r="O1253"/>
  <c r="O4279"/>
  <c r="O4280"/>
  <c r="O3835"/>
  <c r="O3836"/>
  <c r="O3837"/>
  <c r="O1630"/>
  <c r="O1631"/>
  <c r="O1632"/>
  <c r="N4213"/>
  <c r="N4215"/>
  <c r="N4214"/>
  <c r="N3142"/>
  <c r="N3143"/>
  <c r="N3144"/>
  <c r="M3205"/>
  <c r="M3207"/>
  <c r="M3206"/>
  <c r="M2827"/>
  <c r="M2828"/>
  <c r="M2829"/>
  <c r="N3646"/>
  <c r="N3647"/>
  <c r="N3648"/>
  <c r="N874"/>
  <c r="N875"/>
  <c r="N876"/>
  <c r="N1823"/>
  <c r="N1822"/>
  <c r="M4279"/>
  <c r="M4280"/>
  <c r="M2325"/>
  <c r="M2323"/>
  <c r="M2324"/>
  <c r="M685"/>
  <c r="M687"/>
  <c r="M686"/>
  <c r="N622"/>
  <c r="N624"/>
  <c r="N623"/>
  <c r="M2768"/>
  <c r="M2767"/>
  <c r="M1504"/>
  <c r="M1505"/>
  <c r="M1506"/>
  <c r="M1000"/>
  <c r="M1002"/>
  <c r="M1001"/>
  <c r="L2010"/>
  <c r="L2009"/>
  <c r="L2008"/>
  <c r="M2134"/>
  <c r="M2136"/>
  <c r="M2135"/>
  <c r="L4090"/>
  <c r="L4091"/>
  <c r="L685"/>
  <c r="L686"/>
  <c r="L687"/>
  <c r="L181"/>
  <c r="L182"/>
  <c r="L183"/>
  <c r="N562"/>
  <c r="N563"/>
  <c r="L1381"/>
  <c r="L1382"/>
  <c r="H3332"/>
  <c r="H3331"/>
  <c r="H3333"/>
  <c r="L1506"/>
  <c r="L1504"/>
  <c r="L1505"/>
  <c r="M58"/>
  <c r="M59"/>
  <c r="L4339"/>
  <c r="L4341"/>
  <c r="L4340"/>
  <c r="L1189"/>
  <c r="L1191"/>
  <c r="L1190"/>
  <c r="H1381"/>
  <c r="H1382"/>
  <c r="G1255"/>
  <c r="G1256"/>
  <c r="F3709"/>
  <c r="F3710"/>
  <c r="F3711"/>
  <c r="H437"/>
  <c r="H436"/>
  <c r="G4024"/>
  <c r="G4026"/>
  <c r="G4025"/>
  <c r="F55"/>
  <c r="F56"/>
  <c r="F57"/>
  <c r="G3898"/>
  <c r="G3899"/>
  <c r="G3900"/>
  <c r="F4087"/>
  <c r="F4088"/>
  <c r="F4089"/>
  <c r="F244"/>
  <c r="F246"/>
  <c r="F245"/>
  <c r="E4339"/>
  <c r="E4341"/>
  <c r="E4340"/>
  <c r="L122"/>
  <c r="L121"/>
  <c r="G2827"/>
  <c r="G2829"/>
  <c r="G2828"/>
  <c r="G2701"/>
  <c r="G2702"/>
  <c r="G2703"/>
  <c r="G370"/>
  <c r="G372"/>
  <c r="G371"/>
  <c r="F4339"/>
  <c r="F4341"/>
  <c r="F4340"/>
  <c r="F1003"/>
  <c r="F1004"/>
  <c r="E3394"/>
  <c r="E3396"/>
  <c r="E3395"/>
  <c r="E2263"/>
  <c r="E2264"/>
  <c r="E4150"/>
  <c r="E4152"/>
  <c r="E4151"/>
  <c r="E1693"/>
  <c r="E1694"/>
  <c r="E1695"/>
  <c r="D3839"/>
  <c r="D3838"/>
  <c r="D1885"/>
  <c r="D1886"/>
  <c r="C3142"/>
  <c r="C3143"/>
  <c r="C3144"/>
  <c r="R2625"/>
  <c r="R2627"/>
  <c r="R2626"/>
  <c r="R2310"/>
  <c r="R2311"/>
  <c r="R2312"/>
  <c r="E1063"/>
  <c r="E1064"/>
  <c r="E1065"/>
  <c r="D3711"/>
  <c r="D3709"/>
  <c r="D3710"/>
  <c r="C3898"/>
  <c r="C3899"/>
  <c r="C3900"/>
  <c r="C1883"/>
  <c r="C1882"/>
  <c r="C1884"/>
  <c r="R4389"/>
  <c r="R4391"/>
  <c r="R4390"/>
  <c r="D2576"/>
  <c r="D2575"/>
  <c r="D2577"/>
  <c r="D1634"/>
  <c r="D1633"/>
  <c r="C3835"/>
  <c r="C3837"/>
  <c r="C3836"/>
  <c r="C433"/>
  <c r="C434"/>
  <c r="C435"/>
  <c r="R4137"/>
  <c r="R4139"/>
  <c r="R4138"/>
  <c r="Q4326"/>
  <c r="Q4328"/>
  <c r="Q4327"/>
  <c r="Q991"/>
  <c r="Q990"/>
  <c r="Q546"/>
  <c r="Q547"/>
  <c r="Q548"/>
  <c r="P4393"/>
  <c r="P4392"/>
  <c r="O3007"/>
  <c r="O3006"/>
  <c r="N4266"/>
  <c r="N4267"/>
  <c r="R1369"/>
  <c r="R1368"/>
  <c r="R1491"/>
  <c r="R1492"/>
  <c r="R1493"/>
  <c r="Q3633"/>
  <c r="Q3634"/>
  <c r="Q3635"/>
  <c r="AO12" i="73"/>
  <c r="AN12"/>
  <c r="Y67"/>
  <c r="X67"/>
  <c r="O4326" i="62"/>
  <c r="O4328"/>
  <c r="O4327"/>
  <c r="M34" i="73"/>
  <c r="L34"/>
  <c r="M3129" i="62"/>
  <c r="M3131"/>
  <c r="M3130"/>
  <c r="L1746"/>
  <c r="L1747"/>
  <c r="L45"/>
  <c r="L46"/>
  <c r="AA35" i="73"/>
  <c r="Z35"/>
  <c r="N3258" i="62"/>
  <c r="N3259"/>
  <c r="U11" i="73"/>
  <c r="T11"/>
  <c r="L2440" i="62"/>
  <c r="L2439"/>
  <c r="H3318"/>
  <c r="H3320"/>
  <c r="H3319"/>
  <c r="H3696"/>
  <c r="H3697"/>
  <c r="H3698"/>
  <c r="H546"/>
  <c r="H548"/>
  <c r="H547"/>
  <c r="F3129"/>
  <c r="F3130"/>
  <c r="F3131"/>
  <c r="H1806"/>
  <c r="H1808"/>
  <c r="H1807"/>
  <c r="G3381"/>
  <c r="G3383"/>
  <c r="G3382"/>
  <c r="E3759"/>
  <c r="E3760"/>
  <c r="E3761"/>
  <c r="E45"/>
  <c r="E46"/>
  <c r="D4264"/>
  <c r="D4263"/>
  <c r="D4265"/>
  <c r="C4200"/>
  <c r="C4201"/>
  <c r="C4202"/>
  <c r="O16" i="72"/>
  <c r="N16"/>
  <c r="R4317" i="62"/>
  <c r="R4316"/>
  <c r="R2297"/>
  <c r="R2298"/>
  <c r="R2299"/>
  <c r="R1478"/>
  <c r="R1480"/>
  <c r="R1479"/>
  <c r="R659"/>
  <c r="R660"/>
  <c r="R661"/>
  <c r="F45"/>
  <c r="F46"/>
  <c r="E3381"/>
  <c r="E3383"/>
  <c r="E3382"/>
  <c r="E1179"/>
  <c r="D3760"/>
  <c r="D3759"/>
  <c r="D3761"/>
  <c r="M3889"/>
  <c r="M3888"/>
  <c r="E3885"/>
  <c r="E3886"/>
  <c r="E3887"/>
  <c r="C3258"/>
  <c r="C3259"/>
  <c r="C3129"/>
  <c r="C3131"/>
  <c r="C3130"/>
  <c r="R2360"/>
  <c r="R2362"/>
  <c r="R2361"/>
  <c r="R596"/>
  <c r="R597"/>
  <c r="R598"/>
  <c r="Q4124"/>
  <c r="Q4126"/>
  <c r="Q4125"/>
  <c r="O4317"/>
  <c r="O4316"/>
  <c r="C4077"/>
  <c r="C4078"/>
  <c r="AB71" i="71"/>
  <c r="AC71"/>
  <c r="R2237" i="62"/>
  <c r="R2238"/>
  <c r="Q4001"/>
  <c r="Q4002"/>
  <c r="P4313"/>
  <c r="P4314"/>
  <c r="P4315"/>
  <c r="O3998"/>
  <c r="O3999"/>
  <c r="O4000"/>
  <c r="R3875"/>
  <c r="R3876"/>
  <c r="R470"/>
  <c r="R471"/>
  <c r="R472"/>
  <c r="R92"/>
  <c r="R93"/>
  <c r="R94"/>
  <c r="Q3557"/>
  <c r="Q3559"/>
  <c r="Q3558"/>
  <c r="O1356"/>
  <c r="O1355"/>
  <c r="N3116"/>
  <c r="N3118"/>
  <c r="N3117"/>
  <c r="M4376"/>
  <c r="M4378"/>
  <c r="M4377"/>
  <c r="M3116"/>
  <c r="M3117"/>
  <c r="M3118"/>
  <c r="R4127"/>
  <c r="R4128"/>
  <c r="H4376"/>
  <c r="H4377"/>
  <c r="H4378"/>
  <c r="AA24" i="71"/>
  <c r="Z24"/>
  <c r="O3116" i="62"/>
  <c r="O3118"/>
  <c r="O3117"/>
  <c r="N3053"/>
  <c r="N3055"/>
  <c r="N3054"/>
  <c r="M3620"/>
  <c r="M3622"/>
  <c r="M3621"/>
  <c r="F4315"/>
  <c r="F4313"/>
  <c r="F4314"/>
  <c r="F33"/>
  <c r="F32"/>
  <c r="AC34" i="71"/>
  <c r="AB34"/>
  <c r="H3620" i="62"/>
  <c r="H3621"/>
  <c r="H3622"/>
  <c r="H978"/>
  <c r="H977"/>
  <c r="H470"/>
  <c r="H472"/>
  <c r="H471"/>
  <c r="F3811"/>
  <c r="F3809"/>
  <c r="F3810"/>
  <c r="H1037"/>
  <c r="H1039"/>
  <c r="H1038"/>
  <c r="G3243"/>
  <c r="G3242"/>
  <c r="G3244"/>
  <c r="F3055"/>
  <c r="F3053"/>
  <c r="F3054"/>
  <c r="F1355"/>
  <c r="F1356"/>
  <c r="R1532"/>
  <c r="R1531"/>
  <c r="M1280"/>
  <c r="M1279"/>
  <c r="T1279" s="1"/>
  <c r="C2359"/>
  <c r="E1070"/>
  <c r="E1071" s="1"/>
  <c r="I1071" s="1"/>
  <c r="AR24" i="75"/>
  <c r="T19" i="70"/>
  <c r="U19"/>
  <c r="E4064" i="62"/>
  <c r="E4065"/>
  <c r="H596"/>
  <c r="H598"/>
  <c r="H597"/>
  <c r="E3116"/>
  <c r="E3117"/>
  <c r="E3118"/>
  <c r="E2301"/>
  <c r="E2300"/>
  <c r="E32"/>
  <c r="E33"/>
  <c r="D3559"/>
  <c r="D3558"/>
  <c r="D3557"/>
  <c r="M4303"/>
  <c r="M4304"/>
  <c r="G2111"/>
  <c r="G2112"/>
  <c r="C1981"/>
  <c r="G4051"/>
  <c r="G4052"/>
  <c r="C532"/>
  <c r="D3732"/>
  <c r="H66" i="68"/>
  <c r="H61"/>
  <c r="N65" i="70"/>
  <c r="O65"/>
  <c r="S64" i="68"/>
  <c r="P185" i="62"/>
  <c r="P184"/>
  <c r="E36" i="70"/>
  <c r="D36"/>
  <c r="R1468" i="62"/>
  <c r="R1469"/>
  <c r="R650"/>
  <c r="R649"/>
  <c r="R1847"/>
  <c r="R1846"/>
  <c r="D3039"/>
  <c r="H55" i="68"/>
  <c r="C62" i="62"/>
  <c r="E63" s="1"/>
  <c r="I63" s="1"/>
  <c r="AK7" i="69"/>
  <c r="AR8" i="75"/>
  <c r="AI12" i="69"/>
  <c r="R333" i="62"/>
  <c r="Q838"/>
  <c r="R2915"/>
  <c r="AJ53" i="69"/>
  <c r="AD69"/>
  <c r="Q3924" i="62"/>
  <c r="Y68" i="68"/>
  <c r="G3861" i="62"/>
  <c r="O3797"/>
  <c r="U67" i="69"/>
  <c r="H1214" i="62"/>
  <c r="AE26" i="68"/>
  <c r="C18" i="69"/>
  <c r="L708" i="62"/>
  <c r="O689"/>
  <c r="O688"/>
  <c r="R3355"/>
  <c r="AH60" i="69"/>
  <c r="R2477" i="62"/>
  <c r="R2476"/>
  <c r="I68" i="69"/>
  <c r="M3859" i="62"/>
  <c r="H12" i="68"/>
  <c r="D330" i="62"/>
  <c r="B63" i="70"/>
  <c r="D3355" i="62"/>
  <c r="AI55" i="69"/>
  <c r="R3042" i="62"/>
  <c r="Z67" i="68"/>
  <c r="G3797" i="62"/>
  <c r="G3798"/>
  <c r="Y67" i="68"/>
  <c r="L2326" i="62"/>
  <c r="L2327"/>
  <c r="P4175"/>
  <c r="Z73" i="69"/>
  <c r="H3082" i="62"/>
  <c r="H3083"/>
  <c r="N185"/>
  <c r="N184"/>
  <c r="T184" s="1"/>
  <c r="E2579"/>
  <c r="E2578"/>
  <c r="C437"/>
  <c r="C436"/>
  <c r="C3560"/>
  <c r="R17"/>
  <c r="AJ7" i="69"/>
  <c r="R1278" i="62"/>
  <c r="AI27" i="69"/>
  <c r="N1130" i="62"/>
  <c r="N1129"/>
  <c r="M2830"/>
  <c r="M2831"/>
  <c r="E625"/>
  <c r="E626"/>
  <c r="R234"/>
  <c r="S234" s="1"/>
  <c r="R235"/>
  <c r="Q3321"/>
  <c r="Q3322"/>
  <c r="L171"/>
  <c r="Q2301"/>
  <c r="Q2300"/>
  <c r="N2738"/>
  <c r="M3308"/>
  <c r="M3309"/>
  <c r="G662"/>
  <c r="R2553"/>
  <c r="R2552"/>
  <c r="F1419"/>
  <c r="F1418"/>
  <c r="Z16" i="68"/>
  <c r="G584" i="62"/>
  <c r="P2349"/>
  <c r="Y44" i="69"/>
  <c r="F44"/>
  <c r="L2348" i="62"/>
  <c r="E9" i="69"/>
  <c r="L144" i="62"/>
  <c r="Q2852"/>
  <c r="AE52" i="69"/>
  <c r="D2865" i="62"/>
  <c r="P53" i="70"/>
  <c r="C19" i="71"/>
  <c r="L724" i="62"/>
  <c r="N45" i="69"/>
  <c r="N2410" i="62"/>
  <c r="E285"/>
  <c r="F12" i="70"/>
  <c r="E282" i="62"/>
  <c r="E96"/>
  <c r="X39" i="69"/>
  <c r="P2032" i="62"/>
  <c r="N12" i="69"/>
  <c r="N331" i="62"/>
  <c r="P36" i="70"/>
  <c r="B18" i="72"/>
  <c r="C673" i="62"/>
  <c r="X28" i="68"/>
  <c r="S7" i="69"/>
  <c r="O16" i="62"/>
  <c r="G1292"/>
  <c r="F1856"/>
  <c r="C3356"/>
  <c r="R2638"/>
  <c r="R2640"/>
  <c r="R2639"/>
  <c r="R2323"/>
  <c r="R2325"/>
  <c r="R2324"/>
  <c r="P4402"/>
  <c r="P4404"/>
  <c r="P4403"/>
  <c r="R562"/>
  <c r="R563"/>
  <c r="Q2768"/>
  <c r="Q2767"/>
  <c r="R499"/>
  <c r="R500"/>
  <c r="P3837"/>
  <c r="P3835"/>
  <c r="P3836"/>
  <c r="P1756"/>
  <c r="P1757"/>
  <c r="P1758"/>
  <c r="P1193"/>
  <c r="P1192"/>
  <c r="P1697"/>
  <c r="P59"/>
  <c r="P58"/>
  <c r="O3079"/>
  <c r="O3081"/>
  <c r="O3080"/>
  <c r="N3709"/>
  <c r="N3710"/>
  <c r="N3711"/>
  <c r="O3839"/>
  <c r="O3838"/>
  <c r="O2767"/>
  <c r="O2768"/>
  <c r="O1381"/>
  <c r="O1382"/>
  <c r="O625"/>
  <c r="O626"/>
  <c r="N1630"/>
  <c r="N1631"/>
  <c r="N1632"/>
  <c r="N1945"/>
  <c r="N1947"/>
  <c r="N1946"/>
  <c r="N370"/>
  <c r="N371"/>
  <c r="N372"/>
  <c r="M4276"/>
  <c r="M4278"/>
  <c r="M4277"/>
  <c r="M4024"/>
  <c r="M4025"/>
  <c r="M4026"/>
  <c r="M3583"/>
  <c r="M3584"/>
  <c r="M3585"/>
  <c r="M1570"/>
  <c r="M1571"/>
  <c r="N2010"/>
  <c r="N2008"/>
  <c r="N2009"/>
  <c r="N1571"/>
  <c r="N1570"/>
  <c r="M3835"/>
  <c r="M3836"/>
  <c r="M3837"/>
  <c r="M3523"/>
  <c r="M3524"/>
  <c r="M2953"/>
  <c r="M2954"/>
  <c r="M2955"/>
  <c r="M2638"/>
  <c r="M2639"/>
  <c r="M2640"/>
  <c r="M623"/>
  <c r="M622"/>
  <c r="M624"/>
  <c r="L2449"/>
  <c r="L2451"/>
  <c r="L2450"/>
  <c r="M3272"/>
  <c r="M3271"/>
  <c r="L120"/>
  <c r="L118"/>
  <c r="L119"/>
  <c r="H3523"/>
  <c r="H3524"/>
  <c r="H2953"/>
  <c r="H2954"/>
  <c r="H2955"/>
  <c r="S75" i="75"/>
  <c r="R75"/>
  <c r="L59" i="62"/>
  <c r="L58"/>
  <c r="H3205"/>
  <c r="H3206"/>
  <c r="H3207"/>
  <c r="L2894"/>
  <c r="L2893"/>
  <c r="H434"/>
  <c r="H433"/>
  <c r="H435"/>
  <c r="H59"/>
  <c r="H58"/>
  <c r="G751"/>
  <c r="G752"/>
  <c r="F3272"/>
  <c r="F3271"/>
  <c r="H1633"/>
  <c r="H1634"/>
  <c r="E4402"/>
  <c r="E4404"/>
  <c r="E4403"/>
  <c r="H1129"/>
  <c r="H1130"/>
  <c r="G3835"/>
  <c r="G3836"/>
  <c r="G3837"/>
  <c r="G1819"/>
  <c r="G1821"/>
  <c r="G1820"/>
  <c r="H307"/>
  <c r="H309"/>
  <c r="H308"/>
  <c r="G3142"/>
  <c r="G3143"/>
  <c r="G3144"/>
  <c r="F1693"/>
  <c r="F1694"/>
  <c r="F1695"/>
  <c r="F622"/>
  <c r="F624"/>
  <c r="F623"/>
  <c r="F118"/>
  <c r="F120"/>
  <c r="F119"/>
  <c r="E2890"/>
  <c r="E2892"/>
  <c r="E2891"/>
  <c r="E1630"/>
  <c r="E1632"/>
  <c r="E1631"/>
  <c r="E1256"/>
  <c r="E1255"/>
  <c r="D3776"/>
  <c r="D3775"/>
  <c r="D1130"/>
  <c r="D1129"/>
  <c r="J1129" s="1"/>
  <c r="C3079"/>
  <c r="C3081"/>
  <c r="C3080"/>
  <c r="C1756"/>
  <c r="C1757"/>
  <c r="C1758"/>
  <c r="C1504"/>
  <c r="C1505"/>
  <c r="C1506"/>
  <c r="R4263"/>
  <c r="R4264"/>
  <c r="R4265"/>
  <c r="R4074"/>
  <c r="R4075"/>
  <c r="R4076"/>
  <c r="R2877"/>
  <c r="R2879"/>
  <c r="R2878"/>
  <c r="E1004"/>
  <c r="E1003"/>
  <c r="D2767"/>
  <c r="D2768"/>
  <c r="C1252"/>
  <c r="C1253"/>
  <c r="C1254"/>
  <c r="R4329"/>
  <c r="R4330"/>
  <c r="R3507"/>
  <c r="R3508"/>
  <c r="R3509"/>
  <c r="F3019"/>
  <c r="F3020"/>
  <c r="E2638"/>
  <c r="E2640"/>
  <c r="E2639"/>
  <c r="D121"/>
  <c r="D122"/>
  <c r="C3646"/>
  <c r="C3648"/>
  <c r="C3647"/>
  <c r="C3394"/>
  <c r="C3396"/>
  <c r="C3395"/>
  <c r="C1378"/>
  <c r="C1380"/>
  <c r="C1379"/>
  <c r="C370"/>
  <c r="C372"/>
  <c r="C371"/>
  <c r="E4028"/>
  <c r="E4027"/>
  <c r="R2688"/>
  <c r="R2689"/>
  <c r="R2690"/>
  <c r="Q2625"/>
  <c r="Q2627"/>
  <c r="Q2626"/>
  <c r="Q1491"/>
  <c r="Q1492"/>
  <c r="Q1493"/>
  <c r="P4389"/>
  <c r="P4391"/>
  <c r="P4390"/>
  <c r="P3948"/>
  <c r="P3949"/>
  <c r="P3950"/>
  <c r="O3192"/>
  <c r="O3193"/>
  <c r="O3194"/>
  <c r="N3698"/>
  <c r="N3696"/>
  <c r="N3697"/>
  <c r="R1302"/>
  <c r="R1304"/>
  <c r="R1303"/>
  <c r="O74" i="73"/>
  <c r="N74"/>
  <c r="R735" i="62"/>
  <c r="R736"/>
  <c r="R737"/>
  <c r="R231"/>
  <c r="R233"/>
  <c r="R232"/>
  <c r="Q2877"/>
  <c r="Q2879"/>
  <c r="Q2878"/>
  <c r="Q1743"/>
  <c r="Q1745"/>
  <c r="Q1744"/>
  <c r="M14" i="73"/>
  <c r="L14"/>
  <c r="Q294" i="62"/>
  <c r="Q296"/>
  <c r="Q295"/>
  <c r="P1494"/>
  <c r="P1495"/>
  <c r="O3381"/>
  <c r="O3382"/>
  <c r="O3383"/>
  <c r="Q1428"/>
  <c r="Q1429"/>
  <c r="Q1430"/>
  <c r="P4329"/>
  <c r="P4330"/>
  <c r="O3759"/>
  <c r="O3761"/>
  <c r="O3760"/>
  <c r="AJ37" i="73"/>
  <c r="AK37"/>
  <c r="N3318" i="62"/>
  <c r="N3320"/>
  <c r="N3319"/>
  <c r="N738"/>
  <c r="N45"/>
  <c r="N46"/>
  <c r="M3633"/>
  <c r="M3634"/>
  <c r="M3635"/>
  <c r="M801"/>
  <c r="M46"/>
  <c r="M45"/>
  <c r="L4391"/>
  <c r="L4389"/>
  <c r="L4390"/>
  <c r="F4389"/>
  <c r="F4390"/>
  <c r="F4391"/>
  <c r="H32" i="73"/>
  <c r="I32"/>
  <c r="N2629" i="62"/>
  <c r="N2628"/>
  <c r="O3825"/>
  <c r="O3826"/>
  <c r="N4204"/>
  <c r="N4203"/>
  <c r="H2688"/>
  <c r="H2689"/>
  <c r="H2690"/>
  <c r="G3444"/>
  <c r="G3445"/>
  <c r="G3446"/>
  <c r="N3381"/>
  <c r="N3383"/>
  <c r="N3382"/>
  <c r="M675"/>
  <c r="L360"/>
  <c r="H4074"/>
  <c r="H4075"/>
  <c r="H4076"/>
  <c r="H3822"/>
  <c r="H3823"/>
  <c r="H3824"/>
  <c r="H3511"/>
  <c r="H3510"/>
  <c r="H2436"/>
  <c r="H2437"/>
  <c r="H2438"/>
  <c r="H360"/>
  <c r="H361"/>
  <c r="G4330"/>
  <c r="G4329"/>
  <c r="G3318"/>
  <c r="G3320"/>
  <c r="G3319"/>
  <c r="F4074"/>
  <c r="F4076"/>
  <c r="F4075"/>
  <c r="F3444"/>
  <c r="F3446"/>
  <c r="F3445"/>
  <c r="R28" i="73"/>
  <c r="S28"/>
  <c r="H1494" i="62"/>
  <c r="H1495"/>
  <c r="D4203"/>
  <c r="J4203" s="1"/>
  <c r="D4204"/>
  <c r="C4392"/>
  <c r="C4393"/>
  <c r="R4061"/>
  <c r="R4063"/>
  <c r="R4062"/>
  <c r="R2612"/>
  <c r="R2614"/>
  <c r="R2613"/>
  <c r="R1856"/>
  <c r="R1857"/>
  <c r="R1858"/>
  <c r="R407"/>
  <c r="R408"/>
  <c r="R409"/>
  <c r="H2503"/>
  <c r="H2502"/>
  <c r="F3066"/>
  <c r="F3068"/>
  <c r="F3067"/>
  <c r="H487"/>
  <c r="H486"/>
  <c r="G549"/>
  <c r="F3948"/>
  <c r="F3949"/>
  <c r="F3950"/>
  <c r="D3131"/>
  <c r="D3129"/>
  <c r="D3130"/>
  <c r="D486"/>
  <c r="O20" i="72"/>
  <c r="N20"/>
  <c r="R3812" i="62"/>
  <c r="R3813"/>
  <c r="R2108"/>
  <c r="R2110"/>
  <c r="R2109"/>
  <c r="Q3683"/>
  <c r="Q3685"/>
  <c r="Q3684"/>
  <c r="AL68" i="71"/>
  <c r="AM68"/>
  <c r="O4124" i="62"/>
  <c r="O4126"/>
  <c r="O4125"/>
  <c r="R1982"/>
  <c r="R1984"/>
  <c r="R1983"/>
  <c r="R155"/>
  <c r="R157"/>
  <c r="R156"/>
  <c r="Q3750"/>
  <c r="Q3749"/>
  <c r="P4253"/>
  <c r="P4254"/>
  <c r="O3935"/>
  <c r="O3936"/>
  <c r="O3937"/>
  <c r="O3812"/>
  <c r="O3813"/>
  <c r="O3683"/>
  <c r="O3684"/>
  <c r="O3685"/>
  <c r="O2742"/>
  <c r="O2741"/>
  <c r="O71" i="72"/>
  <c r="N71"/>
  <c r="C45" i="62"/>
  <c r="J45" s="1"/>
  <c r="C46"/>
  <c r="R3497"/>
  <c r="R3498"/>
  <c r="R1163"/>
  <c r="R1165"/>
  <c r="R1164"/>
  <c r="Q3809"/>
  <c r="Q3810"/>
  <c r="Q3811"/>
  <c r="P2993"/>
  <c r="P2994"/>
  <c r="P1859"/>
  <c r="P1860"/>
  <c r="P1670"/>
  <c r="P1671"/>
  <c r="O3053"/>
  <c r="O3054"/>
  <c r="O3055"/>
  <c r="N3935"/>
  <c r="N3936"/>
  <c r="N3937"/>
  <c r="M3431"/>
  <c r="M3432"/>
  <c r="M3433"/>
  <c r="C1872"/>
  <c r="C1873"/>
  <c r="R974"/>
  <c r="R976"/>
  <c r="R975"/>
  <c r="AM76" i="71"/>
  <c r="AL76"/>
  <c r="P3053" i="62"/>
  <c r="P3055"/>
  <c r="P3054"/>
  <c r="P55" i="71"/>
  <c r="Q55"/>
  <c r="H2360" i="62"/>
  <c r="H2362"/>
  <c r="H2361"/>
  <c r="M725"/>
  <c r="H2301"/>
  <c r="H2300"/>
  <c r="H1040"/>
  <c r="H1041"/>
  <c r="F3116"/>
  <c r="F3117"/>
  <c r="F3118"/>
  <c r="E4314"/>
  <c r="E4313"/>
  <c r="E4315"/>
  <c r="E3939"/>
  <c r="E3938"/>
  <c r="P4065"/>
  <c r="P4064"/>
  <c r="U20" i="71"/>
  <c r="T20"/>
  <c r="N32" i="62"/>
  <c r="N33"/>
  <c r="L4127"/>
  <c r="L4128"/>
  <c r="L1985"/>
  <c r="L1986"/>
  <c r="L1481"/>
  <c r="L1482"/>
  <c r="H2108"/>
  <c r="H2109"/>
  <c r="H2110"/>
  <c r="H1544"/>
  <c r="H1545"/>
  <c r="F3936"/>
  <c r="F3935"/>
  <c r="F3937"/>
  <c r="E4124"/>
  <c r="E4126"/>
  <c r="E4125"/>
  <c r="E3306"/>
  <c r="E3305"/>
  <c r="E3307"/>
  <c r="AQ68" i="71"/>
  <c r="AP68"/>
  <c r="H659" i="62"/>
  <c r="H661"/>
  <c r="H660"/>
  <c r="G4001"/>
  <c r="G4002"/>
  <c r="G536"/>
  <c r="D3623"/>
  <c r="D3624"/>
  <c r="D3116"/>
  <c r="D3118"/>
  <c r="D3117"/>
  <c r="D347"/>
  <c r="R3170"/>
  <c r="R3169"/>
  <c r="R1028"/>
  <c r="R1027"/>
  <c r="R272"/>
  <c r="R271"/>
  <c r="P3106"/>
  <c r="P3107"/>
  <c r="N3043"/>
  <c r="N3044"/>
  <c r="H3737"/>
  <c r="H3736"/>
  <c r="G397"/>
  <c r="G398"/>
  <c r="F3611"/>
  <c r="F3610"/>
  <c r="D209"/>
  <c r="AR41" i="75"/>
  <c r="G2141" i="62"/>
  <c r="E2142" s="1"/>
  <c r="I2142" s="1"/>
  <c r="R397"/>
  <c r="H474"/>
  <c r="H473"/>
  <c r="AK12" i="70"/>
  <c r="AJ12"/>
  <c r="G1356" i="62"/>
  <c r="G1355"/>
  <c r="F3180"/>
  <c r="F3179"/>
  <c r="F3181"/>
  <c r="E3053"/>
  <c r="E3055"/>
  <c r="E3054"/>
  <c r="D4376"/>
  <c r="D4377"/>
  <c r="D4378"/>
  <c r="D4124"/>
  <c r="D4126"/>
  <c r="D4125"/>
  <c r="R3674"/>
  <c r="R3673"/>
  <c r="P19"/>
  <c r="P20"/>
  <c r="O3799"/>
  <c r="O3800"/>
  <c r="G2350"/>
  <c r="G2351"/>
  <c r="F3106"/>
  <c r="F3107"/>
  <c r="C721"/>
  <c r="E32" i="70"/>
  <c r="D32"/>
  <c r="R3107" i="62"/>
  <c r="R3106"/>
  <c r="R2288"/>
  <c r="R2287"/>
  <c r="R839"/>
  <c r="R838"/>
  <c r="H57" i="68"/>
  <c r="D3165" i="62"/>
  <c r="P3923"/>
  <c r="Z69" i="69"/>
  <c r="Q1318" i="62"/>
  <c r="Q1319"/>
  <c r="Q2578"/>
  <c r="Q2579"/>
  <c r="P2389"/>
  <c r="P2390"/>
  <c r="R2792"/>
  <c r="R2791"/>
  <c r="H76" i="68"/>
  <c r="E1763" i="62"/>
  <c r="E1764" s="1"/>
  <c r="I1764" s="1"/>
  <c r="AR35" i="75"/>
  <c r="I1007" i="62"/>
  <c r="E1008" s="1"/>
  <c r="I1008" s="1"/>
  <c r="AR23" i="75"/>
  <c r="AB12" i="69"/>
  <c r="Q330" i="62"/>
  <c r="M4367"/>
  <c r="M4366"/>
  <c r="R2349"/>
  <c r="AI44" i="69"/>
  <c r="O64"/>
  <c r="N3609" i="62"/>
  <c r="M3293"/>
  <c r="K59" i="69"/>
  <c r="B18" i="70"/>
  <c r="C33" i="69"/>
  <c r="L1653" i="62"/>
  <c r="AC60" i="69"/>
  <c r="Q3355" i="62"/>
  <c r="AR40" i="75"/>
  <c r="G2078" i="62"/>
  <c r="E2079" s="1"/>
  <c r="I2079" s="1"/>
  <c r="D3291"/>
  <c r="H59" i="68"/>
  <c r="R3041" i="62"/>
  <c r="AJ55" i="69"/>
  <c r="N4153" i="62"/>
  <c r="N4154"/>
  <c r="N4090"/>
  <c r="N4091"/>
  <c r="O3546"/>
  <c r="T63" i="69"/>
  <c r="N1192" i="62"/>
  <c r="N1193"/>
  <c r="R18"/>
  <c r="AI7" i="69"/>
  <c r="AJ27"/>
  <c r="R1277" i="62"/>
  <c r="N60" i="69"/>
  <c r="F2285" i="62"/>
  <c r="U43" i="68"/>
  <c r="H2579" i="62"/>
  <c r="H2578"/>
  <c r="G1872"/>
  <c r="G1873"/>
  <c r="M2553"/>
  <c r="M2552"/>
  <c r="F4077"/>
  <c r="F4078"/>
  <c r="G2804"/>
  <c r="G2805"/>
  <c r="E738"/>
  <c r="L648"/>
  <c r="E17" i="69"/>
  <c r="O837" i="62"/>
  <c r="T20" i="69"/>
  <c r="E11"/>
  <c r="L270" i="62"/>
  <c r="C21" i="71"/>
  <c r="L850" i="62"/>
  <c r="C20" i="71"/>
  <c r="L787" i="62"/>
  <c r="Q1530"/>
  <c r="AD31" i="69"/>
  <c r="D1667" i="62"/>
  <c r="G2790"/>
  <c r="Y51" i="68"/>
  <c r="P2662" i="62"/>
  <c r="X49" i="69"/>
  <c r="P18"/>
  <c r="N710" i="62"/>
  <c r="L219"/>
  <c r="L222"/>
  <c r="B11" i="71"/>
  <c r="L1164" i="62"/>
  <c r="B26" i="71"/>
  <c r="L1167" i="62"/>
  <c r="Q533"/>
  <c r="D1604"/>
  <c r="N2877"/>
  <c r="Z46" i="68"/>
  <c r="G2474" i="62"/>
  <c r="N40" i="70"/>
  <c r="T36" i="71"/>
  <c r="N1794" i="62"/>
  <c r="G1556"/>
  <c r="W32" i="72"/>
  <c r="AD50" i="68"/>
  <c r="H2727" i="62"/>
  <c r="AE40" i="68"/>
  <c r="H2096" i="62"/>
  <c r="H648"/>
  <c r="AD17" i="68"/>
  <c r="P8" i="69"/>
  <c r="N80" i="62"/>
  <c r="O2612"/>
  <c r="V32" i="72"/>
  <c r="G1555" i="62"/>
  <c r="R3331"/>
  <c r="R3332"/>
  <c r="R3333"/>
  <c r="R1063"/>
  <c r="R1065"/>
  <c r="R1064"/>
  <c r="Q3019"/>
  <c r="Q3020"/>
  <c r="Q876"/>
  <c r="Q874"/>
  <c r="Q875"/>
  <c r="P4087"/>
  <c r="P4089"/>
  <c r="P4088"/>
  <c r="Q1630"/>
  <c r="Q1631"/>
  <c r="Q1632"/>
  <c r="Q1000"/>
  <c r="Q1002"/>
  <c r="Q1001"/>
  <c r="R1126"/>
  <c r="R1128"/>
  <c r="R1127"/>
  <c r="R877"/>
  <c r="R878"/>
  <c r="Q4342"/>
  <c r="Q4343"/>
  <c r="P3331"/>
  <c r="P3333"/>
  <c r="P3332"/>
  <c r="P2827"/>
  <c r="P2829"/>
  <c r="P2828"/>
  <c r="P2386"/>
  <c r="P2388"/>
  <c r="P2387"/>
  <c r="P1633"/>
  <c r="P1634"/>
  <c r="P1381"/>
  <c r="P1382"/>
  <c r="P1190"/>
  <c r="P1191"/>
  <c r="P1189"/>
  <c r="O4402"/>
  <c r="O4404"/>
  <c r="O4403"/>
  <c r="O3901"/>
  <c r="O3902"/>
  <c r="P56"/>
  <c r="P55"/>
  <c r="P57"/>
  <c r="O3710"/>
  <c r="O3709"/>
  <c r="O3711"/>
  <c r="O3019"/>
  <c r="O3020"/>
  <c r="O1567"/>
  <c r="O1568"/>
  <c r="O1569"/>
  <c r="N3961"/>
  <c r="N3963"/>
  <c r="N3962"/>
  <c r="P1444"/>
  <c r="P1445"/>
  <c r="O2199"/>
  <c r="O2197"/>
  <c r="O2198"/>
  <c r="N4087"/>
  <c r="N4089"/>
  <c r="N4088"/>
  <c r="N2325"/>
  <c r="N2323"/>
  <c r="N2324"/>
  <c r="N1441"/>
  <c r="N1443"/>
  <c r="N1442"/>
  <c r="N1066"/>
  <c r="N1067"/>
  <c r="M4402"/>
  <c r="M4404"/>
  <c r="M4403"/>
  <c r="M3142"/>
  <c r="M3144"/>
  <c r="M3143"/>
  <c r="N2890"/>
  <c r="N2891"/>
  <c r="N2892"/>
  <c r="M3079"/>
  <c r="M3081"/>
  <c r="M3080"/>
  <c r="M1822"/>
  <c r="M1823"/>
  <c r="L4343"/>
  <c r="L4342"/>
  <c r="L3774"/>
  <c r="L3772"/>
  <c r="L3773"/>
  <c r="L3457"/>
  <c r="L3459"/>
  <c r="L3458"/>
  <c r="N3835"/>
  <c r="N3837"/>
  <c r="N3836"/>
  <c r="N815"/>
  <c r="N814"/>
  <c r="M4343"/>
  <c r="M4342"/>
  <c r="M3839"/>
  <c r="M3838"/>
  <c r="M3457"/>
  <c r="M3459"/>
  <c r="M3458"/>
  <c r="M2890"/>
  <c r="M2891"/>
  <c r="M2892"/>
  <c r="M1756"/>
  <c r="M1758"/>
  <c r="M1757"/>
  <c r="M559"/>
  <c r="M561"/>
  <c r="M560"/>
  <c r="L3331"/>
  <c r="L3333"/>
  <c r="L3332"/>
  <c r="L2264"/>
  <c r="L2263"/>
  <c r="T2263" s="1"/>
  <c r="L3835"/>
  <c r="L3836"/>
  <c r="L3837"/>
  <c r="L498"/>
  <c r="L496"/>
  <c r="L497"/>
  <c r="L1632"/>
  <c r="L1630"/>
  <c r="L1631"/>
  <c r="H4027"/>
  <c r="H4028"/>
  <c r="N2011"/>
  <c r="N2012"/>
  <c r="L3020"/>
  <c r="L3019"/>
  <c r="L2890"/>
  <c r="L2892"/>
  <c r="L2891"/>
  <c r="H2263"/>
  <c r="H2264"/>
  <c r="AG68" i="75"/>
  <c r="AF68"/>
  <c r="G184" i="62"/>
  <c r="G185"/>
  <c r="G1882"/>
  <c r="G1884"/>
  <c r="G1883"/>
  <c r="F3142"/>
  <c r="F3143"/>
  <c r="F3144"/>
  <c r="F2638"/>
  <c r="F2640"/>
  <c r="F2639"/>
  <c r="M373"/>
  <c r="M374"/>
  <c r="G4153"/>
  <c r="G4154"/>
  <c r="G2197"/>
  <c r="G2198"/>
  <c r="G2199"/>
  <c r="F2890"/>
  <c r="F2891"/>
  <c r="F2892"/>
  <c r="F2449"/>
  <c r="F2450"/>
  <c r="F2451"/>
  <c r="H182"/>
  <c r="H183"/>
  <c r="H181"/>
  <c r="G3079"/>
  <c r="G3080"/>
  <c r="G3081"/>
  <c r="G58"/>
  <c r="G59"/>
  <c r="F1882"/>
  <c r="F1884"/>
  <c r="F1883"/>
  <c r="F811"/>
  <c r="F812"/>
  <c r="F813"/>
  <c r="E2827"/>
  <c r="E2829"/>
  <c r="E2828"/>
  <c r="E2071"/>
  <c r="E2072"/>
  <c r="E2073"/>
  <c r="E1567"/>
  <c r="E1568"/>
  <c r="E1569"/>
  <c r="D4279"/>
  <c r="D4280"/>
  <c r="D4089"/>
  <c r="D4087"/>
  <c r="D4088"/>
  <c r="E811"/>
  <c r="E813"/>
  <c r="E812"/>
  <c r="E181"/>
  <c r="E183"/>
  <c r="E182"/>
  <c r="D3332"/>
  <c r="D3331"/>
  <c r="D3333"/>
  <c r="D2072"/>
  <c r="D2071"/>
  <c r="D2073"/>
  <c r="D1571"/>
  <c r="D1570"/>
  <c r="D1317"/>
  <c r="D1315"/>
  <c r="D1316"/>
  <c r="D938"/>
  <c r="D937"/>
  <c r="D939"/>
  <c r="C4402"/>
  <c r="C4403"/>
  <c r="C4404"/>
  <c r="C1631"/>
  <c r="C1630"/>
  <c r="C1632"/>
  <c r="C937"/>
  <c r="C939"/>
  <c r="C938"/>
  <c r="R4078"/>
  <c r="R4077"/>
  <c r="R2814"/>
  <c r="R2816"/>
  <c r="R2815"/>
  <c r="R2121"/>
  <c r="R2122"/>
  <c r="R2123"/>
  <c r="K13" i="74"/>
  <c r="J13"/>
  <c r="E1378" i="62"/>
  <c r="E1380"/>
  <c r="E1379"/>
  <c r="E874"/>
  <c r="E876"/>
  <c r="E875"/>
  <c r="E1000"/>
  <c r="E1001"/>
  <c r="E1002"/>
  <c r="D2008"/>
  <c r="D2009"/>
  <c r="D2010"/>
  <c r="C1693"/>
  <c r="C1694"/>
  <c r="C1695"/>
  <c r="G3901"/>
  <c r="G3902"/>
  <c r="F499"/>
  <c r="F500"/>
  <c r="D3208"/>
  <c r="D3209"/>
  <c r="D1192"/>
  <c r="D1193"/>
  <c r="D436"/>
  <c r="D437"/>
  <c r="D118"/>
  <c r="D119"/>
  <c r="D120"/>
  <c r="C1945"/>
  <c r="C1946"/>
  <c r="C1947"/>
  <c r="R3885"/>
  <c r="R3887"/>
  <c r="R3886"/>
  <c r="C1570"/>
  <c r="C1571"/>
  <c r="R3510"/>
  <c r="R3511"/>
  <c r="R1683"/>
  <c r="R1684"/>
  <c r="R483"/>
  <c r="R485"/>
  <c r="R484"/>
  <c r="Q3885"/>
  <c r="Q3887"/>
  <c r="Q3886"/>
  <c r="Q3570"/>
  <c r="Q3572"/>
  <c r="Q3571"/>
  <c r="Q3129"/>
  <c r="Q3130"/>
  <c r="Q3131"/>
  <c r="Q1869"/>
  <c r="Q1871"/>
  <c r="Q1870"/>
  <c r="P3885"/>
  <c r="P3886"/>
  <c r="P3887"/>
  <c r="P2881"/>
  <c r="P2880"/>
  <c r="N3570"/>
  <c r="N3572"/>
  <c r="N3571"/>
  <c r="AC67" i="73"/>
  <c r="AB67"/>
  <c r="Q46" i="62"/>
  <c r="Q45"/>
  <c r="Q1113"/>
  <c r="Q1114"/>
  <c r="Q1115"/>
  <c r="Q298"/>
  <c r="Q297"/>
  <c r="P4077"/>
  <c r="P4078"/>
  <c r="AL39" i="73"/>
  <c r="AM39"/>
  <c r="Q483" i="62"/>
  <c r="Q484"/>
  <c r="Q485"/>
  <c r="O3574"/>
  <c r="O3573"/>
  <c r="P1936"/>
  <c r="P1935"/>
  <c r="N3633"/>
  <c r="N3634"/>
  <c r="N3635"/>
  <c r="N3511"/>
  <c r="N3510"/>
  <c r="L3887"/>
  <c r="L3885"/>
  <c r="L3886"/>
  <c r="L3635"/>
  <c r="L3633"/>
  <c r="L3634"/>
  <c r="L3508"/>
  <c r="L3507"/>
  <c r="L3509"/>
  <c r="L3004"/>
  <c r="L3003"/>
  <c r="L3005"/>
  <c r="H1554"/>
  <c r="H1556"/>
  <c r="H1555"/>
  <c r="F3885"/>
  <c r="F3886"/>
  <c r="F3887"/>
  <c r="F3381"/>
  <c r="F3383"/>
  <c r="F3382"/>
  <c r="Q1116"/>
  <c r="Q1117"/>
  <c r="O3069"/>
  <c r="O3070"/>
  <c r="O1684"/>
  <c r="O1683"/>
  <c r="M3885"/>
  <c r="M3887"/>
  <c r="M3886"/>
  <c r="H3192"/>
  <c r="H3193"/>
  <c r="H3194"/>
  <c r="N4202"/>
  <c r="N4200"/>
  <c r="N4201"/>
  <c r="N3007"/>
  <c r="N3006"/>
  <c r="T3006" s="1"/>
  <c r="H2184"/>
  <c r="H2185"/>
  <c r="H2186"/>
  <c r="H735"/>
  <c r="H736"/>
  <c r="H737"/>
  <c r="Y63" i="73"/>
  <c r="X63"/>
  <c r="O3822" i="62"/>
  <c r="O3823"/>
  <c r="O3824"/>
  <c r="M4078"/>
  <c r="M4077"/>
  <c r="M3763"/>
  <c r="M3762"/>
  <c r="F3318"/>
  <c r="F3320"/>
  <c r="F3319"/>
  <c r="F3007"/>
  <c r="F3006"/>
  <c r="R2490"/>
  <c r="R2489"/>
  <c r="H3259"/>
  <c r="H3258"/>
  <c r="E4389"/>
  <c r="E4391"/>
  <c r="E4390"/>
  <c r="D3507"/>
  <c r="D3508"/>
  <c r="D3509"/>
  <c r="AF37" i="73"/>
  <c r="AG37"/>
  <c r="F2502" i="62"/>
  <c r="F2503"/>
  <c r="E927"/>
  <c r="D3887"/>
  <c r="D3885"/>
  <c r="D3886"/>
  <c r="C4137"/>
  <c r="C4139"/>
  <c r="C4138"/>
  <c r="D1053"/>
  <c r="C1558"/>
  <c r="C1557"/>
  <c r="C1053"/>
  <c r="Q4253"/>
  <c r="Q4254"/>
  <c r="P4001"/>
  <c r="P4002"/>
  <c r="P3809"/>
  <c r="P3811"/>
  <c r="P3810"/>
  <c r="O4064"/>
  <c r="O4065"/>
  <c r="R1985"/>
  <c r="R1986"/>
  <c r="R1415"/>
  <c r="R1416"/>
  <c r="R1417"/>
  <c r="R1037"/>
  <c r="R1039"/>
  <c r="R1038"/>
  <c r="Q4316"/>
  <c r="Q4317"/>
  <c r="Q3498"/>
  <c r="Q3497"/>
  <c r="O4254"/>
  <c r="O4253"/>
  <c r="O3498"/>
  <c r="O3497"/>
  <c r="O2994"/>
  <c r="O2993"/>
  <c r="O536"/>
  <c r="N3809"/>
  <c r="N3811"/>
  <c r="N3810"/>
  <c r="P3498"/>
  <c r="P3497"/>
  <c r="T3497" s="1"/>
  <c r="N4061"/>
  <c r="N4062"/>
  <c r="N4063"/>
  <c r="M4187"/>
  <c r="M4189"/>
  <c r="M4188"/>
  <c r="R4376"/>
  <c r="R4378"/>
  <c r="R4377"/>
  <c r="H1541"/>
  <c r="H1543"/>
  <c r="H1542"/>
  <c r="Q4187"/>
  <c r="Q4188"/>
  <c r="Q4189"/>
  <c r="H2864"/>
  <c r="H2866"/>
  <c r="H2865"/>
  <c r="H533"/>
  <c r="H534"/>
  <c r="H535"/>
  <c r="E3431"/>
  <c r="E3433"/>
  <c r="E3432"/>
  <c r="P3749"/>
  <c r="P3750"/>
  <c r="P2741"/>
  <c r="P2742"/>
  <c r="N788"/>
  <c r="N281"/>
  <c r="N283"/>
  <c r="N282"/>
  <c r="L3308"/>
  <c r="L3309"/>
  <c r="H3998"/>
  <c r="H3999"/>
  <c r="H4000"/>
  <c r="H3053"/>
  <c r="H3054"/>
  <c r="H3055"/>
  <c r="H1796"/>
  <c r="H1797"/>
  <c r="H155"/>
  <c r="H156"/>
  <c r="H157"/>
  <c r="W77" i="70"/>
  <c r="V77"/>
  <c r="F4376" i="62"/>
  <c r="F4377"/>
  <c r="F4378"/>
  <c r="F4188"/>
  <c r="F4187"/>
  <c r="F4189"/>
  <c r="Y71" i="71"/>
  <c r="X71"/>
  <c r="H4128" i="62"/>
  <c r="H4127"/>
  <c r="H92"/>
  <c r="H94"/>
  <c r="H93"/>
  <c r="F3432"/>
  <c r="F3431"/>
  <c r="F3433"/>
  <c r="G3872"/>
  <c r="G3874"/>
  <c r="G3873"/>
  <c r="AH62" i="70"/>
  <c r="AI62"/>
  <c r="F3559" i="62"/>
  <c r="F3557"/>
  <c r="F3558"/>
  <c r="R2666"/>
  <c r="R2665"/>
  <c r="P1154"/>
  <c r="P1153"/>
  <c r="G775"/>
  <c r="G776"/>
  <c r="G145"/>
  <c r="G146"/>
  <c r="E3926"/>
  <c r="E3925"/>
  <c r="E1783"/>
  <c r="C2989"/>
  <c r="C2170"/>
  <c r="P3232"/>
  <c r="P3233"/>
  <c r="E4062"/>
  <c r="E4061"/>
  <c r="E4063"/>
  <c r="E2489"/>
  <c r="E2490"/>
  <c r="D2993"/>
  <c r="D2994"/>
  <c r="Q4051"/>
  <c r="Q4052"/>
  <c r="F2552"/>
  <c r="F2553"/>
  <c r="G1720"/>
  <c r="C1099"/>
  <c r="Q397"/>
  <c r="Q398"/>
  <c r="AK19" i="69"/>
  <c r="C818" i="62"/>
  <c r="E819" s="1"/>
  <c r="I819" s="1"/>
  <c r="AK31" i="69"/>
  <c r="AR32" i="75"/>
  <c r="C1574" i="62"/>
  <c r="E1575" s="1"/>
  <c r="I1575" s="1"/>
  <c r="I2897"/>
  <c r="E2898" s="1"/>
  <c r="I2898" s="1"/>
  <c r="AR53" i="75"/>
  <c r="E881" i="62"/>
  <c r="E882" s="1"/>
  <c r="I882" s="1"/>
  <c r="AR21" i="75"/>
  <c r="E2582" i="62"/>
  <c r="E2583" s="1"/>
  <c r="I2583" s="1"/>
  <c r="AR48" i="75"/>
  <c r="B61" i="70"/>
  <c r="O2222" i="62"/>
  <c r="U42" i="69"/>
  <c r="R1343" i="62"/>
  <c r="R1342"/>
  <c r="G208"/>
  <c r="G209"/>
  <c r="AK13" i="69"/>
  <c r="C440" i="62"/>
  <c r="E441" s="1"/>
  <c r="I441" s="1"/>
  <c r="AR14" i="75"/>
  <c r="D582" i="62"/>
  <c r="H16" i="68"/>
  <c r="R1972" i="62"/>
  <c r="R1973"/>
  <c r="R1154"/>
  <c r="R1153"/>
  <c r="B66" i="70"/>
  <c r="C1288" i="62"/>
  <c r="C629"/>
  <c r="E630" s="1"/>
  <c r="I630" s="1"/>
  <c r="AK16" i="69"/>
  <c r="AR17" i="75"/>
  <c r="E2099" i="62"/>
  <c r="E2098"/>
  <c r="R2032"/>
  <c r="H70" i="69"/>
  <c r="I67"/>
  <c r="X25" i="68"/>
  <c r="G1150" i="62"/>
  <c r="T71" i="68"/>
  <c r="F4050" i="62"/>
  <c r="Q3482"/>
  <c r="AE62" i="69"/>
  <c r="M1214" i="62"/>
  <c r="K26" i="69"/>
  <c r="O248" i="62"/>
  <c r="O247"/>
  <c r="R2603"/>
  <c r="R2602"/>
  <c r="R1658"/>
  <c r="R1657"/>
  <c r="M582"/>
  <c r="H16" i="69"/>
  <c r="M941" i="62"/>
  <c r="M940"/>
  <c r="G1907"/>
  <c r="Z37" i="68"/>
  <c r="M2390" i="62"/>
  <c r="M2389"/>
  <c r="C4090"/>
  <c r="C4091"/>
  <c r="N1381"/>
  <c r="N1382"/>
  <c r="R1242"/>
  <c r="R1243"/>
  <c r="N2062"/>
  <c r="N2061"/>
  <c r="G3133"/>
  <c r="G3132"/>
  <c r="C1432"/>
  <c r="C1431"/>
  <c r="H2376"/>
  <c r="H2377"/>
  <c r="E486"/>
  <c r="L2804"/>
  <c r="T2804" s="1"/>
  <c r="L2805"/>
  <c r="E2377"/>
  <c r="E2376"/>
  <c r="U2509"/>
  <c r="U2511" s="1"/>
  <c r="E1419"/>
  <c r="E1418"/>
  <c r="G2599"/>
  <c r="X48" i="68"/>
  <c r="L726" i="62"/>
  <c r="B19" i="71"/>
  <c r="L723" i="62"/>
  <c r="L156"/>
  <c r="L159"/>
  <c r="B10" i="71"/>
  <c r="AD43" i="68"/>
  <c r="H2286" i="62"/>
  <c r="G1969"/>
  <c r="Q47" i="70"/>
  <c r="D2488" i="62"/>
  <c r="X52" i="68"/>
  <c r="G2851" i="62"/>
  <c r="X35" i="69"/>
  <c r="P1780" i="62"/>
  <c r="N7" i="69"/>
  <c r="N16" i="62"/>
  <c r="L2160"/>
  <c r="E41" i="69"/>
  <c r="P898" i="62"/>
  <c r="X21" i="69"/>
  <c r="C25" i="71"/>
  <c r="L1102" i="62"/>
  <c r="C14" i="71"/>
  <c r="L409" i="62"/>
  <c r="J17" i="71"/>
  <c r="P597" i="62"/>
  <c r="P600"/>
  <c r="V44" i="71"/>
  <c r="O2298" i="62"/>
  <c r="O723"/>
  <c r="O726"/>
  <c r="L2299"/>
  <c r="Q44" i="71"/>
  <c r="P37" i="70"/>
  <c r="D1857" i="62"/>
  <c r="G2789"/>
  <c r="Z51" i="68"/>
  <c r="N15"/>
  <c r="E520" i="62"/>
  <c r="X47" i="69"/>
  <c r="P2536" i="62"/>
  <c r="N19" i="69"/>
  <c r="N772" i="62"/>
  <c r="AC29" i="69"/>
  <c r="Q155" i="62"/>
  <c r="E1680"/>
  <c r="C231"/>
  <c r="F1530"/>
  <c r="T31" i="68"/>
  <c r="AD58" i="69"/>
  <c r="Q3231" i="62"/>
  <c r="N20" i="69"/>
  <c r="N835" i="62"/>
  <c r="Q1341"/>
  <c r="AD28" i="69"/>
  <c r="U36" i="71"/>
  <c r="D1163" i="62"/>
  <c r="D726"/>
  <c r="M483"/>
  <c r="G1242"/>
  <c r="G2411"/>
  <c r="Z45" i="68"/>
  <c r="N928" i="62"/>
  <c r="D2184"/>
  <c r="N798"/>
  <c r="AR28" i="75"/>
  <c r="C2599" i="62"/>
  <c r="C271"/>
  <c r="C2600"/>
  <c r="D54" i="68"/>
  <c r="C1215" i="62"/>
  <c r="C524"/>
  <c r="E53" i="68"/>
  <c r="C3292" i="62"/>
  <c r="R3523"/>
  <c r="R3524"/>
  <c r="R3961"/>
  <c r="R3963"/>
  <c r="R3962"/>
  <c r="R1819"/>
  <c r="R1821"/>
  <c r="R1820"/>
  <c r="Q1255"/>
  <c r="Q1256"/>
  <c r="P2953"/>
  <c r="P2954"/>
  <c r="P2955"/>
  <c r="R625"/>
  <c r="R626"/>
  <c r="R1882"/>
  <c r="R1883"/>
  <c r="R1884"/>
  <c r="Q2197"/>
  <c r="Q2198"/>
  <c r="Q2199"/>
  <c r="P3898"/>
  <c r="P3900"/>
  <c r="P3899"/>
  <c r="P811"/>
  <c r="P812"/>
  <c r="P813"/>
  <c r="O3898"/>
  <c r="O3899"/>
  <c r="O3900"/>
  <c r="P1567"/>
  <c r="P1569"/>
  <c r="P1568"/>
  <c r="P1126"/>
  <c r="P1127"/>
  <c r="P1128"/>
  <c r="P1130"/>
  <c r="P1129"/>
  <c r="O4405"/>
  <c r="O4406"/>
  <c r="P562"/>
  <c r="P563"/>
  <c r="N4339"/>
  <c r="N4340"/>
  <c r="N4341"/>
  <c r="I70" i="75"/>
  <c r="H70"/>
  <c r="O1819" i="62"/>
  <c r="O1820"/>
  <c r="O1821"/>
  <c r="O1317"/>
  <c r="O1315"/>
  <c r="O1316"/>
  <c r="N4402"/>
  <c r="N4403"/>
  <c r="N4404"/>
  <c r="O2449"/>
  <c r="O2450"/>
  <c r="O2451"/>
  <c r="O1882"/>
  <c r="O1883"/>
  <c r="O1884"/>
  <c r="N1378"/>
  <c r="N1380"/>
  <c r="N1379"/>
  <c r="N685"/>
  <c r="N687"/>
  <c r="N686"/>
  <c r="M4341"/>
  <c r="M4339"/>
  <c r="M4340"/>
  <c r="M2702"/>
  <c r="M2703"/>
  <c r="M2701"/>
  <c r="M181"/>
  <c r="M182"/>
  <c r="M183"/>
  <c r="I74" i="75"/>
  <c r="H74"/>
  <c r="N1252" i="62"/>
  <c r="N1254"/>
  <c r="N1253"/>
  <c r="N752"/>
  <c r="N751"/>
  <c r="N181"/>
  <c r="N183"/>
  <c r="N182"/>
  <c r="M2516"/>
  <c r="M2515"/>
  <c r="M1693"/>
  <c r="M1694"/>
  <c r="M1695"/>
  <c r="M1063"/>
  <c r="M1065"/>
  <c r="M1064"/>
  <c r="M496"/>
  <c r="M498"/>
  <c r="M497"/>
  <c r="L3272"/>
  <c r="L3271"/>
  <c r="L3083"/>
  <c r="L3082"/>
  <c r="T3082" s="1"/>
  <c r="E74" i="75"/>
  <c r="D74"/>
  <c r="L2701" i="62"/>
  <c r="L2702"/>
  <c r="L2703"/>
  <c r="M1441"/>
  <c r="M1442"/>
  <c r="M1443"/>
  <c r="L370"/>
  <c r="L372"/>
  <c r="L371"/>
  <c r="M878"/>
  <c r="M877"/>
  <c r="L2575"/>
  <c r="L2577"/>
  <c r="L2576"/>
  <c r="H1315"/>
  <c r="H1317"/>
  <c r="H1316"/>
  <c r="C66" i="75"/>
  <c r="B66"/>
  <c r="H4087" i="62"/>
  <c r="H4089"/>
  <c r="H4088"/>
  <c r="G181"/>
  <c r="G183"/>
  <c r="G182"/>
  <c r="C70" i="75"/>
  <c r="B70"/>
  <c r="G1697" i="62"/>
  <c r="G1696"/>
  <c r="F4091"/>
  <c r="F4090"/>
  <c r="F874"/>
  <c r="F875"/>
  <c r="F876"/>
  <c r="H2830"/>
  <c r="H2831"/>
  <c r="G3646"/>
  <c r="G3648"/>
  <c r="G3647"/>
  <c r="G1444"/>
  <c r="G1445"/>
  <c r="F2323"/>
  <c r="F2324"/>
  <c r="F2325"/>
  <c r="E2516"/>
  <c r="E2515"/>
  <c r="G55"/>
  <c r="G56"/>
  <c r="G57"/>
  <c r="F814"/>
  <c r="F815"/>
  <c r="E2953"/>
  <c r="E2954"/>
  <c r="E2955"/>
  <c r="E1315"/>
  <c r="E1317"/>
  <c r="E1316"/>
  <c r="D4213"/>
  <c r="D4215"/>
  <c r="D4214"/>
  <c r="F2071"/>
  <c r="F2073"/>
  <c r="F2072"/>
  <c r="F311"/>
  <c r="F310"/>
  <c r="E1504"/>
  <c r="E1506"/>
  <c r="E1505"/>
  <c r="D1946"/>
  <c r="D1945"/>
  <c r="D1947"/>
  <c r="C4339"/>
  <c r="C4340"/>
  <c r="C4341"/>
  <c r="C3961"/>
  <c r="C3963"/>
  <c r="C3962"/>
  <c r="C118"/>
  <c r="C120"/>
  <c r="C119"/>
  <c r="R4014"/>
  <c r="R4015"/>
  <c r="R2940"/>
  <c r="R2941"/>
  <c r="R2942"/>
  <c r="R2502"/>
  <c r="R2503"/>
  <c r="E1252"/>
  <c r="E1253"/>
  <c r="E1254"/>
  <c r="D4402"/>
  <c r="D4404"/>
  <c r="D4403"/>
  <c r="D1567"/>
  <c r="D1569"/>
  <c r="D1568"/>
  <c r="C2449"/>
  <c r="C2451"/>
  <c r="C2450"/>
  <c r="C622"/>
  <c r="C624"/>
  <c r="C623"/>
  <c r="R4392"/>
  <c r="R4393"/>
  <c r="R3825"/>
  <c r="R3826"/>
  <c r="W14" i="74"/>
  <c r="V14"/>
  <c r="E2197" i="62"/>
  <c r="E2198"/>
  <c r="E2199"/>
  <c r="E1882"/>
  <c r="E1884"/>
  <c r="E1883"/>
  <c r="E370"/>
  <c r="E371"/>
  <c r="E372"/>
  <c r="D3459"/>
  <c r="D3457"/>
  <c r="D3458"/>
  <c r="D55"/>
  <c r="D56"/>
  <c r="D57"/>
  <c r="R3759"/>
  <c r="R3760"/>
  <c r="R3761"/>
  <c r="Q3444"/>
  <c r="Q3446"/>
  <c r="Q3445"/>
  <c r="Q2814"/>
  <c r="Q2816"/>
  <c r="Q2815"/>
  <c r="Q1806"/>
  <c r="Q1808"/>
  <c r="Q1807"/>
  <c r="Q861"/>
  <c r="Q863"/>
  <c r="Q862"/>
  <c r="Q609"/>
  <c r="Q611"/>
  <c r="Q610"/>
  <c r="P3633"/>
  <c r="P3635"/>
  <c r="P3634"/>
  <c r="O3633"/>
  <c r="O3634"/>
  <c r="O3635"/>
  <c r="N4389"/>
  <c r="N4390"/>
  <c r="N4391"/>
  <c r="N4074"/>
  <c r="N4076"/>
  <c r="N4075"/>
  <c r="Q2121"/>
  <c r="Q2122"/>
  <c r="Q2123"/>
  <c r="Q231"/>
  <c r="Q232"/>
  <c r="Q233"/>
  <c r="O4263"/>
  <c r="O4264"/>
  <c r="O4265"/>
  <c r="O4389"/>
  <c r="O4390"/>
  <c r="O4391"/>
  <c r="Q3510"/>
  <c r="Q3511"/>
  <c r="T68" i="73"/>
  <c r="U68"/>
  <c r="M4389" i="62"/>
  <c r="M4390"/>
  <c r="M4391"/>
  <c r="M3759"/>
  <c r="M3760"/>
  <c r="M3761"/>
  <c r="L4264"/>
  <c r="L4263"/>
  <c r="L4265"/>
  <c r="L4012"/>
  <c r="L4011"/>
  <c r="L4013"/>
  <c r="L3762"/>
  <c r="L3763"/>
  <c r="L3192"/>
  <c r="L3193"/>
  <c r="L3194"/>
  <c r="H2121"/>
  <c r="H2123"/>
  <c r="H2122"/>
  <c r="H865"/>
  <c r="H864"/>
  <c r="G1809"/>
  <c r="G1810"/>
  <c r="AA15" i="73"/>
  <c r="Z15"/>
  <c r="AO24"/>
  <c r="AN24"/>
  <c r="N3950" i="62"/>
  <c r="N3948"/>
  <c r="N3949"/>
  <c r="N3385"/>
  <c r="N3384"/>
  <c r="L4139"/>
  <c r="L4137"/>
  <c r="L4138"/>
  <c r="L1494"/>
  <c r="L1495"/>
  <c r="H1873"/>
  <c r="H1872"/>
  <c r="H1116"/>
  <c r="H1117"/>
  <c r="O3696"/>
  <c r="O3697"/>
  <c r="O3698"/>
  <c r="L3383"/>
  <c r="L3381"/>
  <c r="L3382"/>
  <c r="H3885"/>
  <c r="H3887"/>
  <c r="H3886"/>
  <c r="H3759"/>
  <c r="H3761"/>
  <c r="H3760"/>
  <c r="G4389"/>
  <c r="G4390"/>
  <c r="G4391"/>
  <c r="F4137"/>
  <c r="F4139"/>
  <c r="F4138"/>
  <c r="D3696"/>
  <c r="D3698"/>
  <c r="D3697"/>
  <c r="D1872"/>
  <c r="D1873"/>
  <c r="R3557"/>
  <c r="R3559"/>
  <c r="R3558"/>
  <c r="R1541"/>
  <c r="R1543"/>
  <c r="R1542"/>
  <c r="R914"/>
  <c r="R915"/>
  <c r="Q4376"/>
  <c r="Q4378"/>
  <c r="Q4377"/>
  <c r="E3948"/>
  <c r="E3950"/>
  <c r="E3949"/>
  <c r="D4012"/>
  <c r="D4011"/>
  <c r="D4013"/>
  <c r="C4330"/>
  <c r="C4329"/>
  <c r="E4078"/>
  <c r="E4077"/>
  <c r="J33" i="72"/>
  <c r="K33"/>
  <c r="C4389" i="62"/>
  <c r="C4391"/>
  <c r="C4390"/>
  <c r="V4389" s="1"/>
  <c r="Q3935"/>
  <c r="Q3937"/>
  <c r="Q3936"/>
  <c r="Q3431"/>
  <c r="Q3432"/>
  <c r="Q3433"/>
  <c r="P3812"/>
  <c r="P3813"/>
  <c r="N3431"/>
  <c r="N3433"/>
  <c r="N3432"/>
  <c r="N3179"/>
  <c r="N3180"/>
  <c r="N3181"/>
  <c r="R1793"/>
  <c r="R1795"/>
  <c r="R1794"/>
  <c r="R1418"/>
  <c r="R1419"/>
  <c r="Q4061"/>
  <c r="Q4063"/>
  <c r="Q4062"/>
  <c r="N3683"/>
  <c r="N3685"/>
  <c r="N3684"/>
  <c r="C4263"/>
  <c r="C4265"/>
  <c r="C4264"/>
  <c r="C486"/>
  <c r="R2301"/>
  <c r="R2300"/>
  <c r="R788"/>
  <c r="R789"/>
  <c r="R281"/>
  <c r="R283"/>
  <c r="R282"/>
  <c r="Q3245"/>
  <c r="Q3246"/>
  <c r="Q1355"/>
  <c r="Q1356"/>
  <c r="P4187"/>
  <c r="P4188"/>
  <c r="P4189"/>
  <c r="K66" i="71"/>
  <c r="J66"/>
  <c r="P3431" i="62"/>
  <c r="P3432"/>
  <c r="P3433"/>
  <c r="N3620"/>
  <c r="N3621"/>
  <c r="N3622"/>
  <c r="M3368"/>
  <c r="M3370"/>
  <c r="M3369"/>
  <c r="M1545"/>
  <c r="M1544"/>
  <c r="C35" i="72"/>
  <c r="B35"/>
  <c r="R4124" i="62"/>
  <c r="R4125"/>
  <c r="R4126"/>
  <c r="AB26" i="71"/>
  <c r="AC26"/>
  <c r="J70"/>
  <c r="K70"/>
  <c r="M4001" i="62"/>
  <c r="M4002"/>
  <c r="M3305"/>
  <c r="M3307"/>
  <c r="M3306"/>
  <c r="H3368"/>
  <c r="H3370"/>
  <c r="H3369"/>
  <c r="H1293"/>
  <c r="H1292"/>
  <c r="H537"/>
  <c r="H536"/>
  <c r="G3495"/>
  <c r="G3494"/>
  <c r="G3496"/>
  <c r="O3368"/>
  <c r="O3370"/>
  <c r="O3369"/>
  <c r="M4313"/>
  <c r="M4315"/>
  <c r="M4314"/>
  <c r="M32"/>
  <c r="M33"/>
  <c r="L4001"/>
  <c r="L4002"/>
  <c r="H4124"/>
  <c r="H4126"/>
  <c r="H4125"/>
  <c r="H3497"/>
  <c r="H3498"/>
  <c r="H2297"/>
  <c r="H2298"/>
  <c r="H2299"/>
  <c r="G4376"/>
  <c r="G4378"/>
  <c r="G4377"/>
  <c r="F3686"/>
  <c r="F3687"/>
  <c r="F2427"/>
  <c r="F2426"/>
  <c r="E3179"/>
  <c r="E3180"/>
  <c r="E3181"/>
  <c r="AQ31" i="71"/>
  <c r="AP31"/>
  <c r="M4065" i="62"/>
  <c r="M4064"/>
  <c r="H3872"/>
  <c r="H3874"/>
  <c r="H3873"/>
  <c r="H1289"/>
  <c r="H1290"/>
  <c r="H1291"/>
  <c r="G3747"/>
  <c r="G3746"/>
  <c r="G3748"/>
  <c r="F3368"/>
  <c r="F3369"/>
  <c r="F3370"/>
  <c r="G2364"/>
  <c r="G2363"/>
  <c r="E1734"/>
  <c r="E1733"/>
  <c r="D3748"/>
  <c r="D3747"/>
  <c r="D3746"/>
  <c r="D3496"/>
  <c r="D3495"/>
  <c r="D3494"/>
  <c r="R2035"/>
  <c r="R2036"/>
  <c r="R524"/>
  <c r="R523"/>
  <c r="E3233"/>
  <c r="E3232"/>
  <c r="C4312"/>
  <c r="E2267"/>
  <c r="E2268" s="1"/>
  <c r="I2268" s="1"/>
  <c r="AR43" i="75"/>
  <c r="C2548" i="62"/>
  <c r="G2489"/>
  <c r="G2490"/>
  <c r="G95"/>
  <c r="E2741"/>
  <c r="E2742"/>
  <c r="P901"/>
  <c r="P902"/>
  <c r="E3683"/>
  <c r="E3684"/>
  <c r="E3685"/>
  <c r="D3872"/>
  <c r="D3874"/>
  <c r="D3873"/>
  <c r="G2792"/>
  <c r="G2791"/>
  <c r="G914"/>
  <c r="E1279"/>
  <c r="AK41" i="69"/>
  <c r="C2204" i="62"/>
  <c r="D62" i="70"/>
  <c r="E62"/>
  <c r="R2981" i="62"/>
  <c r="R2980"/>
  <c r="R965"/>
  <c r="R964"/>
  <c r="I1700"/>
  <c r="E1701" s="1"/>
  <c r="I1701" s="1"/>
  <c r="AR34" i="75"/>
  <c r="AR50"/>
  <c r="G2708" i="62"/>
  <c r="E2709" s="1"/>
  <c r="I2709" s="1"/>
  <c r="E1511"/>
  <c r="E1512" s="1"/>
  <c r="I1512" s="1"/>
  <c r="AR31" i="75"/>
  <c r="N77" i="70"/>
  <c r="O77"/>
  <c r="P710" i="62"/>
  <c r="Z18" i="69"/>
  <c r="H4239" i="62"/>
  <c r="AD74" i="68"/>
  <c r="P2011" i="62"/>
  <c r="P2012"/>
  <c r="G334"/>
  <c r="G335"/>
  <c r="B31" i="70"/>
  <c r="AR19" i="75"/>
  <c r="G755" i="62"/>
  <c r="E756" s="1"/>
  <c r="I756" s="1"/>
  <c r="AR27" i="75"/>
  <c r="C1259" i="62"/>
  <c r="E1260" s="1"/>
  <c r="I1260" s="1"/>
  <c r="C43" i="70"/>
  <c r="B43"/>
  <c r="C4123" i="62"/>
  <c r="B45" i="70"/>
  <c r="AR22" i="75"/>
  <c r="G944" i="62"/>
  <c r="E945" s="1"/>
  <c r="I945" s="1"/>
  <c r="H14" i="68"/>
  <c r="D456" i="62"/>
  <c r="N27" i="70"/>
  <c r="O27"/>
  <c r="AH64" i="69"/>
  <c r="R3607" i="62"/>
  <c r="Q3544"/>
  <c r="P2603"/>
  <c r="P2602"/>
  <c r="T2602" s="1"/>
  <c r="AI63" i="69"/>
  <c r="R3546" i="62"/>
  <c r="R1782"/>
  <c r="AI35" i="69"/>
  <c r="O3040" i="62"/>
  <c r="S55" i="69"/>
  <c r="AE73" i="68"/>
  <c r="H4175" i="62"/>
  <c r="O1214"/>
  <c r="U26" i="69"/>
  <c r="L2283" i="62"/>
  <c r="C43" i="69"/>
  <c r="O2011" i="62"/>
  <c r="O2012"/>
  <c r="D4303"/>
  <c r="E3105"/>
  <c r="O56" i="68"/>
  <c r="N3587" i="62"/>
  <c r="N3586"/>
  <c r="H1508"/>
  <c r="H1507"/>
  <c r="F3649"/>
  <c r="F3650"/>
  <c r="R81"/>
  <c r="AI8" i="69"/>
  <c r="P4176" i="62"/>
  <c r="Y73" i="69"/>
  <c r="O3545" i="62"/>
  <c r="U63" i="69"/>
  <c r="N3671" i="62"/>
  <c r="P65" i="69"/>
  <c r="H2641" i="62"/>
  <c r="H2642"/>
  <c r="O2111"/>
  <c r="O2112"/>
  <c r="N2124"/>
  <c r="N2125"/>
  <c r="G2881"/>
  <c r="G2880"/>
  <c r="H2111"/>
  <c r="H2112"/>
  <c r="H1781"/>
  <c r="AE35" i="68"/>
  <c r="N14" i="69"/>
  <c r="N457" i="62"/>
  <c r="H963"/>
  <c r="AD22" i="68"/>
  <c r="O29" i="69"/>
  <c r="N1404" i="62"/>
  <c r="F45" i="69"/>
  <c r="L2411" i="62"/>
  <c r="L836"/>
  <c r="F20" i="69"/>
  <c r="C10" i="71"/>
  <c r="L157" i="62"/>
  <c r="S37" i="69"/>
  <c r="O1906" i="62"/>
  <c r="D1541"/>
  <c r="C23" i="71"/>
  <c r="L976" i="62"/>
  <c r="L411"/>
  <c r="L408"/>
  <c r="B14" i="71"/>
  <c r="U25" i="68"/>
  <c r="F1151" i="62"/>
  <c r="P1467"/>
  <c r="Y30" i="69"/>
  <c r="K38"/>
  <c r="M1970" i="62"/>
  <c r="D50" i="69"/>
  <c r="L2725" i="62"/>
  <c r="Q1293"/>
  <c r="C285"/>
  <c r="AE50" i="68"/>
  <c r="H2726" i="62"/>
  <c r="L963"/>
  <c r="E22" i="69"/>
  <c r="C18" i="71"/>
  <c r="L661" i="62"/>
  <c r="D348"/>
  <c r="D345"/>
  <c r="N1743"/>
  <c r="L2247"/>
  <c r="G801"/>
  <c r="E48" i="68"/>
  <c r="C2601" i="62"/>
  <c r="F10" i="68"/>
  <c r="C205" i="62"/>
  <c r="F54" i="68"/>
  <c r="C1591" i="62"/>
  <c r="C2979"/>
  <c r="C4112"/>
  <c r="D16" i="68"/>
  <c r="D20"/>
  <c r="C584" i="62"/>
  <c r="E74" i="68"/>
  <c r="F74"/>
  <c r="D66"/>
  <c r="C3733" i="62"/>
  <c r="C2160"/>
  <c r="F55" i="68"/>
  <c r="D19"/>
  <c r="C776" i="62"/>
  <c r="D59" i="68"/>
  <c r="C4114" i="62"/>
  <c r="F59" i="68"/>
  <c r="C3293" i="62"/>
  <c r="C3106"/>
  <c r="C3107"/>
  <c r="C3985"/>
  <c r="D73" i="68"/>
  <c r="C4174" i="62"/>
  <c r="F57" i="68"/>
  <c r="C3167" i="62"/>
  <c r="E72" i="68"/>
  <c r="C4113" i="62"/>
  <c r="D63" i="68"/>
  <c r="C3544" i="62"/>
  <c r="C2283"/>
  <c r="C43" i="68"/>
  <c r="C14"/>
  <c r="C456" i="62"/>
  <c r="C3417"/>
  <c r="C61" i="68"/>
  <c r="C3925" i="62"/>
  <c r="C3926"/>
  <c r="C62" i="68"/>
  <c r="C3480" i="62"/>
  <c r="C1905"/>
  <c r="C37" i="68"/>
  <c r="C3862" i="62"/>
  <c r="C3863"/>
  <c r="C1275"/>
  <c r="C27" i="68"/>
  <c r="C1968" i="62"/>
  <c r="C38" i="68"/>
  <c r="C25"/>
  <c r="C1149" i="62"/>
  <c r="F71" i="68"/>
  <c r="C4049" i="62"/>
  <c r="E36" i="68"/>
  <c r="C1845" i="62"/>
  <c r="C16"/>
  <c r="D7" i="68"/>
  <c r="D69"/>
  <c r="C3922" i="62"/>
  <c r="E71" i="68"/>
  <c r="C4050" i="62"/>
  <c r="C1089"/>
  <c r="E24" i="68"/>
  <c r="C2473" i="62"/>
  <c r="C835"/>
  <c r="C836"/>
  <c r="D56" i="68"/>
  <c r="C3103" i="62"/>
  <c r="D76" i="68"/>
  <c r="C4363" i="62"/>
  <c r="C3232"/>
  <c r="D18" i="68"/>
  <c r="C2410" i="62"/>
  <c r="D45" i="68"/>
  <c r="D8"/>
  <c r="C2094" i="62"/>
  <c r="C40" i="68"/>
  <c r="C4367" i="62"/>
  <c r="C4366"/>
  <c r="F41" i="68"/>
  <c r="C2159" i="62"/>
  <c r="C3484"/>
  <c r="C3485"/>
  <c r="C839"/>
  <c r="C838"/>
  <c r="C30" i="68"/>
  <c r="C1464" i="62"/>
  <c r="C1279"/>
  <c r="C1280"/>
  <c r="C4304"/>
  <c r="C4303"/>
  <c r="F42" i="68"/>
  <c r="C2222" i="62"/>
  <c r="C837"/>
  <c r="E20" i="68"/>
  <c r="C1088" i="62"/>
  <c r="F24" i="68"/>
  <c r="E23"/>
  <c r="C1026" i="62"/>
  <c r="C330"/>
  <c r="C12" i="68"/>
  <c r="C398" i="62"/>
  <c r="C397"/>
  <c r="E28" i="68"/>
  <c r="C1341" i="62"/>
  <c r="C1529"/>
  <c r="F31" i="68"/>
  <c r="C2456" i="62"/>
  <c r="E2457" s="1"/>
  <c r="I2457" s="1"/>
  <c r="AK45" i="69"/>
  <c r="AR46" i="75"/>
  <c r="Y14" i="69"/>
  <c r="P459" i="62"/>
  <c r="C2223"/>
  <c r="E42" i="68"/>
  <c r="C2853" i="62"/>
  <c r="E52" i="68"/>
  <c r="C143" i="62"/>
  <c r="F9" i="68"/>
  <c r="D710" i="62"/>
  <c r="K18" i="68"/>
  <c r="O32"/>
  <c r="E1593" i="62"/>
  <c r="Y35" i="69"/>
  <c r="P1782" i="62"/>
  <c r="H2222"/>
  <c r="AE42" i="68"/>
  <c r="T21"/>
  <c r="F900" i="62"/>
  <c r="L2311"/>
  <c r="P44" i="73"/>
  <c r="N3889" i="62"/>
  <c r="N3888"/>
  <c r="P458"/>
  <c r="Z14" i="69"/>
  <c r="H2223" i="62"/>
  <c r="AD42" i="68"/>
  <c r="D31" i="62"/>
  <c r="E8" i="70"/>
  <c r="G2374" i="62"/>
  <c r="V45" i="72"/>
  <c r="P521" i="62"/>
  <c r="Z15" i="69"/>
  <c r="E51" i="68"/>
  <c r="C2790" i="62"/>
  <c r="C1618"/>
  <c r="N33" i="72"/>
  <c r="W45"/>
  <c r="G2375" i="62"/>
  <c r="F1025"/>
  <c r="U23" i="68"/>
  <c r="K38"/>
  <c r="D1970" i="62"/>
  <c r="J18" i="68"/>
  <c r="D711" i="62"/>
  <c r="P42" i="68"/>
  <c r="E2222" i="62"/>
  <c r="C396"/>
  <c r="E13" i="68"/>
  <c r="F1340" i="62"/>
  <c r="U28" i="68"/>
  <c r="D20" i="70"/>
  <c r="D786" i="62"/>
  <c r="D789"/>
  <c r="D30"/>
  <c r="D8" i="70"/>
  <c r="D285" i="62"/>
  <c r="D12" i="70"/>
  <c r="D282" i="62"/>
  <c r="O33" i="72"/>
  <c r="C1619" i="62"/>
  <c r="R1634"/>
  <c r="R1633"/>
  <c r="R247"/>
  <c r="R248"/>
  <c r="Q1948"/>
  <c r="Q1949"/>
  <c r="Q1696"/>
  <c r="Q1697"/>
  <c r="AK68" i="75"/>
  <c r="AJ68"/>
  <c r="O1634" i="62"/>
  <c r="O1633"/>
  <c r="N2702"/>
  <c r="N2701"/>
  <c r="N2703"/>
  <c r="AD64" i="75"/>
  <c r="AE64"/>
  <c r="P63"/>
  <c r="Q63"/>
  <c r="H3709" i="62"/>
  <c r="H3711"/>
  <c r="H3710"/>
  <c r="H1504"/>
  <c r="H1506"/>
  <c r="H1505"/>
  <c r="G1693"/>
  <c r="G1694"/>
  <c r="G1695"/>
  <c r="H1000"/>
  <c r="H1002"/>
  <c r="H1001"/>
  <c r="L752"/>
  <c r="L751"/>
  <c r="G1507"/>
  <c r="G1508"/>
  <c r="G3520"/>
  <c r="G3522"/>
  <c r="G3521"/>
  <c r="G4279"/>
  <c r="G4280"/>
  <c r="F1756"/>
  <c r="F1757"/>
  <c r="F1758"/>
  <c r="F4279"/>
  <c r="F4280"/>
  <c r="D625"/>
  <c r="D626"/>
  <c r="D31" i="74"/>
  <c r="E31"/>
  <c r="AC15"/>
  <c r="AB15"/>
  <c r="AG20"/>
  <c r="AF20"/>
  <c r="D4027" i="62"/>
  <c r="D4028"/>
  <c r="P68" i="74"/>
  <c r="Q68"/>
  <c r="AB59" i="73"/>
  <c r="AC59"/>
  <c r="R1365" i="62"/>
  <c r="R1366"/>
  <c r="R1367"/>
  <c r="AC33" i="74"/>
  <c r="AB33"/>
  <c r="AC29"/>
  <c r="AB29"/>
  <c r="D373" i="62"/>
  <c r="R1806"/>
  <c r="R1807"/>
  <c r="R1808"/>
  <c r="AA27" i="73"/>
  <c r="Z27"/>
  <c r="N70"/>
  <c r="O70"/>
  <c r="R1756" i="62"/>
  <c r="R1758"/>
  <c r="R1757"/>
  <c r="R1571"/>
  <c r="R1570"/>
  <c r="R811"/>
  <c r="R812"/>
  <c r="R813"/>
  <c r="R1129"/>
  <c r="R1130"/>
  <c r="R310"/>
  <c r="R311"/>
  <c r="Q1945"/>
  <c r="Q1946"/>
  <c r="Q1947"/>
  <c r="P3145"/>
  <c r="P3146"/>
  <c r="P3587"/>
  <c r="P3586"/>
  <c r="P1694"/>
  <c r="P1693"/>
  <c r="P1695"/>
  <c r="O1823"/>
  <c r="O1822"/>
  <c r="O4028"/>
  <c r="O4027"/>
  <c r="O3394"/>
  <c r="O3396"/>
  <c r="O3395"/>
  <c r="N2705"/>
  <c r="N2704"/>
  <c r="T40" i="75"/>
  <c r="U40"/>
  <c r="N3394" i="62"/>
  <c r="N3396"/>
  <c r="N3395"/>
  <c r="M4406"/>
  <c r="M4405"/>
  <c r="M4090"/>
  <c r="M4091"/>
  <c r="L4213"/>
  <c r="L4214"/>
  <c r="L4215"/>
  <c r="L3397"/>
  <c r="L3398"/>
  <c r="AF72" i="75"/>
  <c r="AG72"/>
  <c r="AG76"/>
  <c r="AF76"/>
  <c r="M937" i="62"/>
  <c r="M939"/>
  <c r="M938"/>
  <c r="M433"/>
  <c r="M435"/>
  <c r="M434"/>
  <c r="AD76" i="75"/>
  <c r="AE76"/>
  <c r="L3146" i="62"/>
  <c r="L3145"/>
  <c r="M1129"/>
  <c r="M1130"/>
  <c r="AE68" i="75"/>
  <c r="AD68"/>
  <c r="L1758" i="62"/>
  <c r="L1756"/>
  <c r="L1757"/>
  <c r="L1378"/>
  <c r="L1380"/>
  <c r="L1379"/>
  <c r="L1002"/>
  <c r="L1000"/>
  <c r="L1001"/>
  <c r="H689"/>
  <c r="H688"/>
  <c r="X71" i="74"/>
  <c r="Y71"/>
  <c r="H1252" i="62"/>
  <c r="H1254"/>
  <c r="H1253"/>
  <c r="H370"/>
  <c r="H371"/>
  <c r="H372"/>
  <c r="G748"/>
  <c r="G750"/>
  <c r="G749"/>
  <c r="H1190"/>
  <c r="H1189"/>
  <c r="H1191"/>
  <c r="G4087"/>
  <c r="G4089"/>
  <c r="G4088"/>
  <c r="H1946"/>
  <c r="H1945"/>
  <c r="H1947"/>
  <c r="H938"/>
  <c r="H937"/>
  <c r="H939"/>
  <c r="W71" i="74"/>
  <c r="V71"/>
  <c r="AI68"/>
  <c r="AH68"/>
  <c r="AI31"/>
  <c r="AH31"/>
  <c r="F3394" i="62"/>
  <c r="F3396"/>
  <c r="F3395"/>
  <c r="F1252"/>
  <c r="F1253"/>
  <c r="F1254"/>
  <c r="AI76" i="74"/>
  <c r="AH76"/>
  <c r="G937" i="62"/>
  <c r="G938"/>
  <c r="G939"/>
  <c r="G4342"/>
  <c r="G4343"/>
  <c r="G2386"/>
  <c r="G2388"/>
  <c r="G2387"/>
  <c r="F2575"/>
  <c r="F2577"/>
  <c r="F2576"/>
  <c r="U35" i="74"/>
  <c r="T35"/>
  <c r="H26"/>
  <c r="I26"/>
  <c r="AG12"/>
  <c r="AF12"/>
  <c r="G2953" i="62"/>
  <c r="G2954"/>
  <c r="G2955"/>
  <c r="G1063"/>
  <c r="G1065"/>
  <c r="G1064"/>
  <c r="G559"/>
  <c r="G560"/>
  <c r="G561"/>
  <c r="AI11" i="74"/>
  <c r="AH11"/>
  <c r="F4406" i="62"/>
  <c r="F4405"/>
  <c r="F3079"/>
  <c r="F3080"/>
  <c r="F3081"/>
  <c r="F1819"/>
  <c r="F1821"/>
  <c r="F1820"/>
  <c r="U31" i="74"/>
  <c r="T31"/>
  <c r="D3520" i="62"/>
  <c r="D3521"/>
  <c r="D3522"/>
  <c r="D813"/>
  <c r="D811"/>
  <c r="D812"/>
  <c r="AB37" i="74"/>
  <c r="AC37"/>
  <c r="P34"/>
  <c r="Q34"/>
  <c r="D1442" i="62"/>
  <c r="D1441"/>
  <c r="D1443"/>
  <c r="I30" i="74"/>
  <c r="H30"/>
  <c r="D61"/>
  <c r="E61"/>
  <c r="D311" i="62"/>
  <c r="D310"/>
  <c r="I14" i="74"/>
  <c r="H14"/>
  <c r="Q32"/>
  <c r="P32"/>
  <c r="D1063" i="62"/>
  <c r="D1065"/>
  <c r="D1064"/>
  <c r="AB63" i="73"/>
  <c r="AC63"/>
  <c r="J37" i="74"/>
  <c r="K37"/>
  <c r="AC21"/>
  <c r="AB21"/>
  <c r="AQ76" i="73"/>
  <c r="AP76"/>
  <c r="O3318" i="62"/>
  <c r="O3320"/>
  <c r="O3319"/>
  <c r="R1620"/>
  <c r="R1621"/>
  <c r="P4074"/>
  <c r="P4076"/>
  <c r="P4075"/>
  <c r="F71" i="73"/>
  <c r="G71"/>
  <c r="AP64"/>
  <c r="AQ64"/>
  <c r="Z31"/>
  <c r="AA31"/>
  <c r="Q1239" i="62"/>
  <c r="Q1240"/>
  <c r="Q1241"/>
  <c r="AM56" i="73"/>
  <c r="AL56"/>
  <c r="H36"/>
  <c r="I36"/>
  <c r="Y59"/>
  <c r="X59"/>
  <c r="AK60"/>
  <c r="AJ60"/>
  <c r="T72"/>
  <c r="U72"/>
  <c r="L3888" i="62"/>
  <c r="L3889"/>
  <c r="AL27" i="73"/>
  <c r="AM27"/>
  <c r="AH61"/>
  <c r="AI61"/>
  <c r="H4015" i="62"/>
  <c r="H4014"/>
  <c r="X10" i="73"/>
  <c r="Y10"/>
  <c r="O3258" i="62"/>
  <c r="O3259"/>
  <c r="O4267"/>
  <c r="O4266"/>
  <c r="AJ68" i="73"/>
  <c r="AK68"/>
  <c r="V25"/>
  <c r="W25"/>
  <c r="T76"/>
  <c r="U76"/>
  <c r="E66"/>
  <c r="D66"/>
  <c r="AF29"/>
  <c r="AG29"/>
  <c r="AF9"/>
  <c r="AG9"/>
  <c r="L3256" i="62"/>
  <c r="S3252" s="1"/>
  <c r="L3255"/>
  <c r="L3257"/>
  <c r="B34" i="73"/>
  <c r="C34"/>
  <c r="Q63"/>
  <c r="P63"/>
  <c r="B41"/>
  <c r="C41"/>
  <c r="AE28"/>
  <c r="AD28"/>
  <c r="P19"/>
  <c r="Q19"/>
  <c r="P15"/>
  <c r="Q15"/>
  <c r="H1995" i="62"/>
  <c r="H1997"/>
  <c r="H1996"/>
  <c r="H1368"/>
  <c r="H1369"/>
  <c r="M1305"/>
  <c r="AG17" i="73"/>
  <c r="AF17"/>
  <c r="R8"/>
  <c r="S8"/>
  <c r="B54"/>
  <c r="C54"/>
  <c r="Q23"/>
  <c r="P23"/>
  <c r="H3825" i="62"/>
  <c r="H3826"/>
  <c r="AE70" i="73"/>
  <c r="AD70"/>
  <c r="AD36"/>
  <c r="AE36"/>
  <c r="H234" i="62"/>
  <c r="H235"/>
  <c r="G4014"/>
  <c r="G4015"/>
  <c r="G3822"/>
  <c r="G3824"/>
  <c r="G3823"/>
  <c r="V26" i="72"/>
  <c r="W26"/>
  <c r="W18"/>
  <c r="V18"/>
  <c r="AD76"/>
  <c r="AE76"/>
  <c r="D3003" i="62"/>
  <c r="D3004"/>
  <c r="D3005"/>
  <c r="AG64" i="73"/>
  <c r="AF64"/>
  <c r="AF13"/>
  <c r="AG13"/>
  <c r="Q65"/>
  <c r="P65"/>
  <c r="AD16"/>
  <c r="AE16"/>
  <c r="H4326" i="62"/>
  <c r="H4327"/>
  <c r="H4328"/>
  <c r="L66" i="72"/>
  <c r="M66"/>
  <c r="X63"/>
  <c r="Y63"/>
  <c r="H1743" i="62"/>
  <c r="H1745"/>
  <c r="H1744"/>
  <c r="V71" i="72"/>
  <c r="W71"/>
  <c r="C4074" i="62"/>
  <c r="C4076"/>
  <c r="C4075"/>
  <c r="G2754"/>
  <c r="G2755"/>
  <c r="V27" i="72"/>
  <c r="W27"/>
  <c r="F1368" i="62"/>
  <c r="F1369"/>
  <c r="F36" i="72"/>
  <c r="G36"/>
  <c r="D55"/>
  <c r="E55"/>
  <c r="Q22"/>
  <c r="P22"/>
  <c r="AA60"/>
  <c r="Z60"/>
  <c r="R3368" i="62"/>
  <c r="R3370"/>
  <c r="R3369"/>
  <c r="H108"/>
  <c r="H109"/>
  <c r="K66" i="72"/>
  <c r="J66"/>
  <c r="W22"/>
  <c r="V22"/>
  <c r="E76"/>
  <c r="D76"/>
  <c r="P71"/>
  <c r="Q71"/>
  <c r="AB64"/>
  <c r="AC64"/>
  <c r="Q24"/>
  <c r="P24"/>
  <c r="AC10"/>
  <c r="AB10"/>
  <c r="N63"/>
  <c r="O63"/>
  <c r="AP76" i="71"/>
  <c r="AQ76"/>
  <c r="R3998" i="62"/>
  <c r="R3999"/>
  <c r="R4000"/>
  <c r="P4061"/>
  <c r="P4063"/>
  <c r="P4062"/>
  <c r="G3511"/>
  <c r="G3510"/>
  <c r="E4330"/>
  <c r="E4329"/>
  <c r="R25" i="72"/>
  <c r="S25"/>
  <c r="AC37"/>
  <c r="AB37"/>
  <c r="P15"/>
  <c r="Q15"/>
  <c r="R3809" i="62"/>
  <c r="R3810"/>
  <c r="R3811"/>
  <c r="R1289"/>
  <c r="R1290"/>
  <c r="R1291"/>
  <c r="R785"/>
  <c r="R787"/>
  <c r="R786"/>
  <c r="Q4313"/>
  <c r="Q4315"/>
  <c r="Q4314"/>
  <c r="F66" i="72"/>
  <c r="G66"/>
  <c r="R474" i="62"/>
  <c r="R473"/>
  <c r="R1293"/>
  <c r="R1292"/>
  <c r="Q3624"/>
  <c r="Q3623"/>
  <c r="P2868"/>
  <c r="P2867"/>
  <c r="N13" i="71"/>
  <c r="O13"/>
  <c r="P3620" i="62"/>
  <c r="P3622"/>
  <c r="P3621"/>
  <c r="Q1733"/>
  <c r="Q1734"/>
  <c r="H66" i="71"/>
  <c r="I66"/>
  <c r="AD64"/>
  <c r="AE64"/>
  <c r="P27"/>
  <c r="Q27"/>
  <c r="C31" i="72"/>
  <c r="B31"/>
  <c r="AP39" i="71"/>
  <c r="AQ39"/>
  <c r="AQ19"/>
  <c r="AP19"/>
  <c r="Z16"/>
  <c r="AA16"/>
  <c r="P3872" i="62"/>
  <c r="P3874"/>
  <c r="P3873"/>
  <c r="P2489"/>
  <c r="T2489" s="1"/>
  <c r="P2490"/>
  <c r="O4250"/>
  <c r="O4252"/>
  <c r="O4251"/>
  <c r="O3809"/>
  <c r="O3811"/>
  <c r="O3810"/>
  <c r="F31" i="71"/>
  <c r="G31"/>
  <c r="Q75"/>
  <c r="P75"/>
  <c r="AJ68"/>
  <c r="AK68"/>
  <c r="U28"/>
  <c r="T28"/>
  <c r="E53"/>
  <c r="D53"/>
  <c r="AE40"/>
  <c r="AD40"/>
  <c r="H4254" i="62"/>
  <c r="H4253"/>
  <c r="H3305"/>
  <c r="H3307"/>
  <c r="H3306"/>
  <c r="H974"/>
  <c r="H975"/>
  <c r="H976"/>
  <c r="H726"/>
  <c r="H725"/>
  <c r="H33"/>
  <c r="H32"/>
  <c r="AF65" i="70"/>
  <c r="AG65"/>
  <c r="D3306" i="62"/>
  <c r="D3307"/>
  <c r="D3305"/>
  <c r="AD16" i="71"/>
  <c r="AE16"/>
  <c r="AD12"/>
  <c r="AE12"/>
  <c r="H3935" i="62"/>
  <c r="H3936"/>
  <c r="H3937"/>
  <c r="H785"/>
  <c r="H787"/>
  <c r="H786"/>
  <c r="M18" i="70"/>
  <c r="L18"/>
  <c r="H222" i="62"/>
  <c r="H221"/>
  <c r="P71" i="71"/>
  <c r="Q71"/>
  <c r="H281" i="62"/>
  <c r="H283"/>
  <c r="H282"/>
  <c r="H96"/>
  <c r="H95"/>
  <c r="G66" i="70"/>
  <c r="F66"/>
  <c r="T76"/>
  <c r="U76"/>
  <c r="H51"/>
  <c r="I51"/>
  <c r="E2237" i="62"/>
  <c r="E2238"/>
  <c r="S11" i="70"/>
  <c r="R11"/>
  <c r="I75"/>
  <c r="H75"/>
  <c r="U62"/>
  <c r="T62"/>
  <c r="I55"/>
  <c r="H55"/>
  <c r="T28"/>
  <c r="U28"/>
  <c r="E4317" i="62"/>
  <c r="E4316"/>
  <c r="E1481"/>
  <c r="E1482"/>
  <c r="S27" i="70"/>
  <c r="R27"/>
  <c r="AB26"/>
  <c r="AC26"/>
  <c r="R3611" i="62"/>
  <c r="R3610"/>
  <c r="R3044"/>
  <c r="R3043"/>
  <c r="H49" i="70"/>
  <c r="I49"/>
  <c r="R2224" i="62"/>
  <c r="R2225"/>
  <c r="L3484"/>
  <c r="L3485"/>
  <c r="H70" i="68"/>
  <c r="D3984" i="62"/>
  <c r="C2330"/>
  <c r="AK43" i="69"/>
  <c r="AR44" i="75"/>
  <c r="D3863" i="62"/>
  <c r="D3862"/>
  <c r="J46" i="70"/>
  <c r="K46"/>
  <c r="F1608" i="62"/>
  <c r="F1607"/>
  <c r="S71" i="70"/>
  <c r="R71"/>
  <c r="R19"/>
  <c r="S19"/>
  <c r="AC34"/>
  <c r="AB34"/>
  <c r="P25"/>
  <c r="Q25"/>
  <c r="Q4367" i="62"/>
  <c r="Q4366"/>
  <c r="P4304"/>
  <c r="P4303"/>
  <c r="E1826"/>
  <c r="E1827" s="1"/>
  <c r="I1827" s="1"/>
  <c r="AR36" i="75"/>
  <c r="G2015" i="62"/>
  <c r="E2016" s="1"/>
  <c r="I2016" s="1"/>
  <c r="AR39" i="75"/>
  <c r="AK44" i="69"/>
  <c r="C2393" i="62"/>
  <c r="E2394" s="1"/>
  <c r="I2394" s="1"/>
  <c r="AR45" i="75"/>
  <c r="AK37" i="69"/>
  <c r="C1952" i="62"/>
  <c r="E1953" s="1"/>
  <c r="I1953" s="1"/>
  <c r="AR38" i="75"/>
  <c r="D3040" i="62"/>
  <c r="I55" i="68"/>
  <c r="AK29" i="69"/>
  <c r="C1448" i="62"/>
  <c r="E1449" s="1"/>
  <c r="I1449" s="1"/>
  <c r="AR30" i="75"/>
  <c r="B67" i="70"/>
  <c r="M70" i="69"/>
  <c r="N3984" i="62"/>
  <c r="H4047"/>
  <c r="AB71" i="68"/>
  <c r="AC57"/>
  <c r="H3166" i="62"/>
  <c r="G3863"/>
  <c r="G3862"/>
  <c r="W60" i="68"/>
  <c r="G3354" i="62"/>
  <c r="G3043"/>
  <c r="G3044"/>
  <c r="R18" i="68"/>
  <c r="F708" i="62"/>
  <c r="M50" i="68"/>
  <c r="E2724" i="62"/>
  <c r="Z59" i="70"/>
  <c r="AA59"/>
  <c r="E3276" i="62"/>
  <c r="I3276" s="1"/>
  <c r="Q1590"/>
  <c r="AB32" i="69"/>
  <c r="Q3732" i="62"/>
  <c r="AB66" i="69"/>
  <c r="O3862" i="62"/>
  <c r="O3863"/>
  <c r="H46" i="69"/>
  <c r="M2472" i="62"/>
  <c r="L1023"/>
  <c r="C23" i="69"/>
  <c r="H460" i="62"/>
  <c r="H461"/>
  <c r="F650"/>
  <c r="F649"/>
  <c r="R3418"/>
  <c r="AH61" i="69"/>
  <c r="Q335" i="62"/>
  <c r="Q334"/>
  <c r="M3988"/>
  <c r="M3989"/>
  <c r="R2033"/>
  <c r="AJ39" i="69"/>
  <c r="AE76"/>
  <c r="Q4364" i="62"/>
  <c r="O2473"/>
  <c r="S46" i="69"/>
  <c r="G1404" i="62"/>
  <c r="Y29" i="68"/>
  <c r="P1004" i="62"/>
  <c r="P1003"/>
  <c r="N3989"/>
  <c r="N3988"/>
  <c r="AB72" i="68"/>
  <c r="H4110" i="62"/>
  <c r="AB54" i="68"/>
  <c r="H2976" i="62"/>
  <c r="G4115"/>
  <c r="G4114"/>
  <c r="J4114" s="1"/>
  <c r="G3547"/>
  <c r="G3548"/>
  <c r="G3296"/>
  <c r="G3295"/>
  <c r="G3106"/>
  <c r="G3107"/>
  <c r="F3737"/>
  <c r="F3736"/>
  <c r="E4241"/>
  <c r="E4240"/>
  <c r="C4316"/>
  <c r="D3228"/>
  <c r="H58" i="68"/>
  <c r="P2477" i="62"/>
  <c r="P2476"/>
  <c r="R50" i="69"/>
  <c r="O2724" i="62"/>
  <c r="E3291"/>
  <c r="M59" i="68"/>
  <c r="E4236" i="62"/>
  <c r="M74" i="68"/>
  <c r="O4173" i="62"/>
  <c r="R73" i="69"/>
  <c r="M58"/>
  <c r="N3228" i="62"/>
  <c r="N56" i="69"/>
  <c r="N3103" i="62"/>
  <c r="G1594"/>
  <c r="G1595"/>
  <c r="G1091"/>
  <c r="G1090"/>
  <c r="S57" i="68"/>
  <c r="F3166" i="62"/>
  <c r="R34" i="68"/>
  <c r="F1716" i="62"/>
  <c r="F965"/>
  <c r="F964"/>
  <c r="E3800"/>
  <c r="E3799"/>
  <c r="J3799" s="1"/>
  <c r="E2791"/>
  <c r="E2792"/>
  <c r="D461"/>
  <c r="D460"/>
  <c r="C788"/>
  <c r="W55" i="69"/>
  <c r="P3039" i="62"/>
  <c r="O1720"/>
  <c r="O1721"/>
  <c r="O2728"/>
  <c r="O2729"/>
  <c r="M1464"/>
  <c r="H30" i="69"/>
  <c r="G3670" i="62"/>
  <c r="X65" i="68"/>
  <c r="E4366" i="62"/>
  <c r="E4367"/>
  <c r="R2600"/>
  <c r="AJ48" i="69"/>
  <c r="J47"/>
  <c r="M2538" i="62"/>
  <c r="G458"/>
  <c r="Z14" i="68"/>
  <c r="G897" i="62"/>
  <c r="W21" i="68"/>
  <c r="R1593" i="62"/>
  <c r="AI32" i="69"/>
  <c r="P3544" i="62"/>
  <c r="X63" i="69"/>
  <c r="G3420" i="62"/>
  <c r="Y61" i="68"/>
  <c r="J67" i="69"/>
  <c r="M3798" i="62"/>
  <c r="C2661"/>
  <c r="C49" i="68"/>
  <c r="C2724" i="62"/>
  <c r="C50" i="68"/>
  <c r="R1445" i="62"/>
  <c r="R1444"/>
  <c r="O499"/>
  <c r="O500"/>
  <c r="N3335"/>
  <c r="N3334"/>
  <c r="E2137"/>
  <c r="E2138"/>
  <c r="C689"/>
  <c r="C688"/>
  <c r="C4405"/>
  <c r="C4406"/>
  <c r="R423"/>
  <c r="R424"/>
  <c r="Q4077"/>
  <c r="Q4078"/>
  <c r="M76" i="69"/>
  <c r="N4362" i="62"/>
  <c r="N1091"/>
  <c r="N1090"/>
  <c r="AB69" i="68"/>
  <c r="H3921" i="62"/>
  <c r="G4299"/>
  <c r="W75" i="68"/>
  <c r="Z70"/>
  <c r="G3986" i="62"/>
  <c r="W69" i="68"/>
  <c r="G3921" i="62"/>
  <c r="G20"/>
  <c r="G19"/>
  <c r="R47" i="68"/>
  <c r="F2535" i="62"/>
  <c r="E1657"/>
  <c r="E1658"/>
  <c r="C3371"/>
  <c r="Z22" i="70"/>
  <c r="AA22"/>
  <c r="R3230" i="62"/>
  <c r="AJ58" i="69"/>
  <c r="F3609" i="62"/>
  <c r="T64" i="68"/>
  <c r="S15"/>
  <c r="F520" i="62"/>
  <c r="H2314"/>
  <c r="H2313"/>
  <c r="G1620"/>
  <c r="G1621"/>
  <c r="Q1922"/>
  <c r="Q1923"/>
  <c r="H2552"/>
  <c r="H2553"/>
  <c r="C95"/>
  <c r="G1116"/>
  <c r="E1242"/>
  <c r="N3813"/>
  <c r="N3812"/>
  <c r="G4064"/>
  <c r="G4065"/>
  <c r="C2537"/>
  <c r="F47" i="68"/>
  <c r="E15"/>
  <c r="C522" i="62"/>
  <c r="P10" i="68"/>
  <c r="E206" i="62"/>
  <c r="C1179"/>
  <c r="F32" i="68"/>
  <c r="C1592" i="62"/>
  <c r="C1782"/>
  <c r="E35" i="68"/>
  <c r="C2474" i="62"/>
  <c r="F46" i="68"/>
  <c r="J45"/>
  <c r="D2412" i="62"/>
  <c r="H1591"/>
  <c r="AC32" i="68"/>
  <c r="G963" i="62"/>
  <c r="Y22" i="68"/>
  <c r="E710" i="62"/>
  <c r="P18" i="68"/>
  <c r="AD40"/>
  <c r="H2097" i="62"/>
  <c r="L2852"/>
  <c r="F52" i="69"/>
  <c r="L207" i="62"/>
  <c r="E10" i="69"/>
  <c r="O1907" i="62"/>
  <c r="U37" i="69"/>
  <c r="S45" i="68"/>
  <c r="F2410" i="62"/>
  <c r="N34" i="68"/>
  <c r="E1717" i="62"/>
  <c r="H584"/>
  <c r="AE16" i="68"/>
  <c r="O962" i="62"/>
  <c r="U22" i="69"/>
  <c r="L1907" i="62"/>
  <c r="F37" i="69"/>
  <c r="T13" i="68"/>
  <c r="F396" i="62"/>
  <c r="E1843"/>
  <c r="N36" i="68"/>
  <c r="N25"/>
  <c r="E1150" i="62"/>
  <c r="N2285"/>
  <c r="P43" i="69"/>
  <c r="F49"/>
  <c r="L2663" i="62"/>
  <c r="E7" i="69"/>
  <c r="L18" i="62"/>
  <c r="H1971"/>
  <c r="AD38" i="68"/>
  <c r="F2097" i="62"/>
  <c r="T40" i="68"/>
  <c r="M1719" i="62"/>
  <c r="J34" i="69"/>
  <c r="M81" i="62"/>
  <c r="J8" i="69"/>
  <c r="L2222" i="62"/>
  <c r="F42" i="69"/>
  <c r="Q1088" i="62"/>
  <c r="AE24" i="69"/>
  <c r="AD48"/>
  <c r="Q2601" i="62"/>
  <c r="B27" i="71"/>
  <c r="L1227" i="62"/>
  <c r="L1230"/>
  <c r="F2612"/>
  <c r="E1856"/>
  <c r="Q218"/>
  <c r="M1289"/>
  <c r="G1730"/>
  <c r="Q46" i="70"/>
  <c r="D2425" i="62"/>
  <c r="D1730"/>
  <c r="AC51" i="69"/>
  <c r="Q2788" i="62"/>
  <c r="Q1667"/>
  <c r="Q2423"/>
  <c r="F1982"/>
  <c r="F218"/>
  <c r="D2045"/>
  <c r="D1478"/>
  <c r="D470"/>
  <c r="N1969"/>
  <c r="N38" i="69"/>
  <c r="D1289" i="62"/>
  <c r="O609"/>
  <c r="L231"/>
  <c r="G546"/>
  <c r="C105"/>
  <c r="G1932"/>
  <c r="O1995"/>
  <c r="E1617"/>
  <c r="D926"/>
  <c r="E22" i="72"/>
  <c r="D357" i="62"/>
  <c r="R1567"/>
  <c r="R1568"/>
  <c r="R1569"/>
  <c r="R307"/>
  <c r="R308"/>
  <c r="R309"/>
  <c r="P3079"/>
  <c r="P3081"/>
  <c r="P3080"/>
  <c r="Y63" i="75"/>
  <c r="X63"/>
  <c r="P1949" i="62"/>
  <c r="P1948"/>
  <c r="P559"/>
  <c r="P560"/>
  <c r="P561"/>
  <c r="O4151"/>
  <c r="O4150"/>
  <c r="O4152"/>
  <c r="O2575"/>
  <c r="O2577"/>
  <c r="O2576"/>
  <c r="N3020"/>
  <c r="N3019"/>
  <c r="AH49" i="75"/>
  <c r="AI49"/>
  <c r="M371" i="62"/>
  <c r="M370"/>
  <c r="M372"/>
  <c r="L1882"/>
  <c r="L1883"/>
  <c r="L1884"/>
  <c r="H1442"/>
  <c r="H1441"/>
  <c r="H1443"/>
  <c r="H1630"/>
  <c r="H1631"/>
  <c r="H1632"/>
  <c r="G1000"/>
  <c r="G1002"/>
  <c r="G1001"/>
  <c r="F2008"/>
  <c r="F2010"/>
  <c r="F2009"/>
  <c r="H4342"/>
  <c r="H4343"/>
  <c r="V38" i="74"/>
  <c r="W38"/>
  <c r="G4090" i="62"/>
  <c r="G4091"/>
  <c r="G248"/>
  <c r="G247"/>
  <c r="F1504"/>
  <c r="F1505"/>
  <c r="F1506"/>
  <c r="U19" i="74"/>
  <c r="T19"/>
  <c r="AB17"/>
  <c r="AC17"/>
  <c r="AP68" i="73"/>
  <c r="AQ68"/>
  <c r="Q735" i="62"/>
  <c r="Q736"/>
  <c r="Q737"/>
  <c r="P3321"/>
  <c r="P3322"/>
  <c r="X75" i="73"/>
  <c r="Y75"/>
  <c r="P1747" i="62"/>
  <c r="P1746"/>
  <c r="Y22" i="73"/>
  <c r="X22"/>
  <c r="I62"/>
  <c r="H62"/>
  <c r="M4263" i="62"/>
  <c r="M4264"/>
  <c r="M4265"/>
  <c r="AG72" i="73"/>
  <c r="AF72"/>
  <c r="K70"/>
  <c r="J70"/>
  <c r="P1998" i="62"/>
  <c r="P1999"/>
  <c r="AM23" i="73"/>
  <c r="AL23"/>
  <c r="V63"/>
  <c r="W63"/>
  <c r="AI65"/>
  <c r="AH65"/>
  <c r="Y18"/>
  <c r="X18"/>
  <c r="F63"/>
  <c r="G63"/>
  <c r="AM68"/>
  <c r="AL68"/>
  <c r="AL11"/>
  <c r="AM11"/>
  <c r="H70"/>
  <c r="I70"/>
  <c r="AK33"/>
  <c r="AJ33"/>
  <c r="M3444" i="62"/>
  <c r="M3446"/>
  <c r="M3445"/>
  <c r="AE58" i="73"/>
  <c r="AD58"/>
  <c r="Q75"/>
  <c r="P75"/>
  <c r="C48"/>
  <c r="B48"/>
  <c r="H1999" i="62"/>
  <c r="H1998"/>
  <c r="AG21" i="73"/>
  <c r="AF21"/>
  <c r="S12"/>
  <c r="R12"/>
  <c r="P67"/>
  <c r="Q67"/>
  <c r="B38"/>
  <c r="C38"/>
  <c r="AF25"/>
  <c r="AG25"/>
  <c r="C64"/>
  <c r="B64"/>
  <c r="B58"/>
  <c r="C58"/>
  <c r="B44"/>
  <c r="C44"/>
  <c r="H107" i="62"/>
  <c r="H105"/>
  <c r="H106"/>
  <c r="G3570"/>
  <c r="G3572"/>
  <c r="G3571"/>
  <c r="E4326"/>
  <c r="E4328"/>
  <c r="E4327"/>
  <c r="AC62" i="72"/>
  <c r="AB62"/>
  <c r="AB43"/>
  <c r="AC43"/>
  <c r="AC17"/>
  <c r="AB17"/>
  <c r="AD62" i="73"/>
  <c r="AE62"/>
  <c r="AE12"/>
  <c r="AD12"/>
  <c r="H1302" i="62"/>
  <c r="H1303"/>
  <c r="H1304"/>
  <c r="H42"/>
  <c r="H43"/>
  <c r="H44"/>
  <c r="E3570"/>
  <c r="E3571"/>
  <c r="E3572"/>
  <c r="C4326"/>
  <c r="C4328"/>
  <c r="C4327"/>
  <c r="C3822"/>
  <c r="C3824"/>
  <c r="C3823"/>
  <c r="W75" i="72"/>
  <c r="V75"/>
  <c r="AG76"/>
  <c r="AF76"/>
  <c r="T75"/>
  <c r="U75"/>
  <c r="F1872" i="62"/>
  <c r="R17" i="72"/>
  <c r="S17"/>
  <c r="E58"/>
  <c r="D58"/>
  <c r="D43"/>
  <c r="E43"/>
  <c r="D675" i="62"/>
  <c r="AA76" i="72"/>
  <c r="Z76"/>
  <c r="C70"/>
  <c r="B70"/>
  <c r="R3872" i="62"/>
  <c r="R3873"/>
  <c r="R3874"/>
  <c r="R3620"/>
  <c r="R3622"/>
  <c r="R3621"/>
  <c r="R3245"/>
  <c r="R3246"/>
  <c r="R2864"/>
  <c r="R2866"/>
  <c r="R2865"/>
  <c r="AH76" i="72"/>
  <c r="AI76"/>
  <c r="W19"/>
  <c r="V19"/>
  <c r="H74"/>
  <c r="I74"/>
  <c r="H38"/>
  <c r="I38"/>
  <c r="R75"/>
  <c r="S75"/>
  <c r="F70"/>
  <c r="G70"/>
  <c r="S13"/>
  <c r="R13"/>
  <c r="P75"/>
  <c r="Q75"/>
  <c r="D3258" i="62"/>
  <c r="D3259"/>
  <c r="AC49" i="72"/>
  <c r="AB49"/>
  <c r="N67"/>
  <c r="O67"/>
  <c r="C39"/>
  <c r="B39"/>
  <c r="N28"/>
  <c r="O28"/>
  <c r="R4313" i="62"/>
  <c r="R4314"/>
  <c r="R4315"/>
  <c r="AP64" i="71"/>
  <c r="AQ64"/>
  <c r="O37"/>
  <c r="N37"/>
  <c r="R1734" i="62"/>
  <c r="R1733"/>
  <c r="J37" i="72"/>
  <c r="K37"/>
  <c r="U28"/>
  <c r="T28"/>
  <c r="AB60"/>
  <c r="AC60"/>
  <c r="D54"/>
  <c r="E54"/>
  <c r="D51"/>
  <c r="E51"/>
  <c r="D45"/>
  <c r="E45"/>
  <c r="P20"/>
  <c r="Q20"/>
  <c r="N75"/>
  <c r="O75"/>
  <c r="J70"/>
  <c r="K70"/>
  <c r="V23"/>
  <c r="W23"/>
  <c r="AC29"/>
  <c r="AB29"/>
  <c r="P18"/>
  <c r="Q18"/>
  <c r="R4253" i="62"/>
  <c r="R4254"/>
  <c r="Q4380"/>
  <c r="Q4379"/>
  <c r="AQ27" i="71"/>
  <c r="AP27"/>
  <c r="P3623" i="62"/>
  <c r="P3624"/>
  <c r="O21" i="71"/>
  <c r="N21"/>
  <c r="O4380" i="62"/>
  <c r="O4379"/>
  <c r="Q725"/>
  <c r="P4124"/>
  <c r="P4125"/>
  <c r="P4126"/>
  <c r="H4065"/>
  <c r="H4064"/>
  <c r="V67" i="71"/>
  <c r="W67"/>
  <c r="H3750" i="62"/>
  <c r="H3749"/>
  <c r="H1733"/>
  <c r="H1734"/>
  <c r="G2175"/>
  <c r="G2174"/>
  <c r="N2742"/>
  <c r="N2741"/>
  <c r="T2741" s="1"/>
  <c r="F35" i="71"/>
  <c r="G35"/>
  <c r="H4250" i="62"/>
  <c r="H4252"/>
  <c r="H4251"/>
  <c r="V73" i="70"/>
  <c r="W73"/>
  <c r="V75" i="71"/>
  <c r="W75"/>
  <c r="H600" i="62"/>
  <c r="H599"/>
  <c r="J62" i="70"/>
  <c r="K62"/>
  <c r="E3935" i="62"/>
  <c r="E3936"/>
  <c r="E3937"/>
  <c r="AD72" i="71"/>
  <c r="AE72"/>
  <c r="AD60"/>
  <c r="AE60"/>
  <c r="P23"/>
  <c r="Q23"/>
  <c r="X71" i="70"/>
  <c r="Y71"/>
  <c r="AJ68"/>
  <c r="AK68"/>
  <c r="H3245" i="62"/>
  <c r="H3246"/>
  <c r="G38" i="70"/>
  <c r="F38"/>
  <c r="D3809" i="62"/>
  <c r="D3811"/>
  <c r="D3810"/>
  <c r="AH48" i="70"/>
  <c r="AI48"/>
  <c r="T56"/>
  <c r="U56"/>
  <c r="F58"/>
  <c r="G58"/>
  <c r="D66"/>
  <c r="E66"/>
  <c r="AF73"/>
  <c r="AG73"/>
  <c r="R58"/>
  <c r="S58"/>
  <c r="Q1784" i="62"/>
  <c r="Q1783"/>
  <c r="B74" i="70"/>
  <c r="V69"/>
  <c r="W69"/>
  <c r="I69"/>
  <c r="H69"/>
  <c r="U66"/>
  <c r="T66"/>
  <c r="U58"/>
  <c r="T58"/>
  <c r="S59"/>
  <c r="R59"/>
  <c r="G36"/>
  <c r="F36"/>
  <c r="E1608" i="62"/>
  <c r="E1607"/>
  <c r="AE20" i="70"/>
  <c r="AD20"/>
  <c r="P63"/>
  <c r="Q63"/>
  <c r="R1595" i="62"/>
  <c r="R1594"/>
  <c r="Q3800"/>
  <c r="Q3799"/>
  <c r="Q3295"/>
  <c r="Q3296"/>
  <c r="P2980"/>
  <c r="P2981"/>
  <c r="G2834"/>
  <c r="E2835" s="1"/>
  <c r="I2835" s="1"/>
  <c r="AR52" i="75"/>
  <c r="C2645" i="62"/>
  <c r="AK48" i="69"/>
  <c r="AR49" i="75"/>
  <c r="E125" i="62"/>
  <c r="E126" s="1"/>
  <c r="I126" s="1"/>
  <c r="AR9" i="75"/>
  <c r="O3359" i="62"/>
  <c r="O3358"/>
  <c r="N2661"/>
  <c r="M49" i="69"/>
  <c r="AE52" i="68"/>
  <c r="H2852" i="62"/>
  <c r="H2224"/>
  <c r="H2225"/>
  <c r="G3736"/>
  <c r="G3737"/>
  <c r="G2666"/>
  <c r="G2665"/>
  <c r="F3926"/>
  <c r="F3925"/>
  <c r="E3859"/>
  <c r="N68" i="68"/>
  <c r="Z14" i="70"/>
  <c r="AA14"/>
  <c r="D2094" i="62"/>
  <c r="H40" i="68"/>
  <c r="H9"/>
  <c r="D141" i="62"/>
  <c r="N23" i="69"/>
  <c r="N1024" i="62"/>
  <c r="N62" i="68"/>
  <c r="E3481" i="62"/>
  <c r="M63" i="68"/>
  <c r="E3543" i="62"/>
  <c r="AH74" i="69"/>
  <c r="R4237" i="62"/>
  <c r="Q3106"/>
  <c r="Q3107"/>
  <c r="M2098"/>
  <c r="M2099"/>
  <c r="Z72" i="68"/>
  <c r="G4112" i="62"/>
  <c r="AE63" i="69"/>
  <c r="Q3545" i="62"/>
  <c r="S74" i="69"/>
  <c r="O4237" i="62"/>
  <c r="Y57" i="68"/>
  <c r="G3168" i="62"/>
  <c r="P1759"/>
  <c r="P1760"/>
  <c r="N3417"/>
  <c r="M61" i="69"/>
  <c r="H48"/>
  <c r="M2598" i="62"/>
  <c r="H2854"/>
  <c r="H2855"/>
  <c r="H267"/>
  <c r="AB11" i="68"/>
  <c r="F3422" i="62"/>
  <c r="F3421"/>
  <c r="F1154"/>
  <c r="F1153"/>
  <c r="E4052"/>
  <c r="E4051"/>
  <c r="E3674"/>
  <c r="E3673"/>
  <c r="M57" i="68"/>
  <c r="E3165" i="62"/>
  <c r="C3245"/>
  <c r="H62" i="68"/>
  <c r="D3480" i="62"/>
  <c r="AK9" i="69"/>
  <c r="C188" i="62"/>
  <c r="AR10" i="75"/>
  <c r="Q587" i="62"/>
  <c r="Q586"/>
  <c r="AB55" i="68"/>
  <c r="H3039" i="62"/>
  <c r="R11" i="68"/>
  <c r="F267" i="62"/>
  <c r="AI23" i="69"/>
  <c r="R1026" i="62"/>
  <c r="Z54" i="68"/>
  <c r="G2978" i="62"/>
  <c r="P1028"/>
  <c r="P1027"/>
  <c r="N4051"/>
  <c r="N4052"/>
  <c r="N2225"/>
  <c r="N2224"/>
  <c r="M21" i="69"/>
  <c r="N897" i="62"/>
  <c r="H3859"/>
  <c r="AC68" i="68"/>
  <c r="AB33"/>
  <c r="H1653" i="62"/>
  <c r="G3484"/>
  <c r="G3485"/>
  <c r="W58" i="68"/>
  <c r="G3228" i="62"/>
  <c r="F1217"/>
  <c r="F1216"/>
  <c r="F838"/>
  <c r="F839"/>
  <c r="F19"/>
  <c r="F20"/>
  <c r="E3736"/>
  <c r="E3737"/>
  <c r="C662"/>
  <c r="D1590"/>
  <c r="H32" i="68"/>
  <c r="D1212" i="62"/>
  <c r="H26" i="68"/>
  <c r="AK32" i="69"/>
  <c r="C1637" i="62"/>
  <c r="E1638" s="1"/>
  <c r="I1638" s="1"/>
  <c r="AR33" i="75"/>
  <c r="D4052" i="62"/>
  <c r="D4051"/>
  <c r="J4051" s="1"/>
  <c r="C1729"/>
  <c r="Z18" i="70"/>
  <c r="AA18"/>
  <c r="AB14" i="68"/>
  <c r="H456" i="62"/>
  <c r="H2729"/>
  <c r="H2728"/>
  <c r="J60" i="68"/>
  <c r="D3357" i="62"/>
  <c r="P4240"/>
  <c r="P4241"/>
  <c r="M2537"/>
  <c r="K47" i="69"/>
  <c r="Y14" i="68"/>
  <c r="G459" i="62"/>
  <c r="R2221"/>
  <c r="AH42" i="69"/>
  <c r="P1213" i="62"/>
  <c r="X26" i="69"/>
  <c r="U58" i="68"/>
  <c r="F3230" i="62"/>
  <c r="P711"/>
  <c r="Y18" i="69"/>
  <c r="O1215" i="62"/>
  <c r="T26" i="69"/>
  <c r="Z25" i="68"/>
  <c r="G1151" i="62"/>
  <c r="L910"/>
  <c r="C2346"/>
  <c r="C44" i="68"/>
  <c r="Q1066" i="62"/>
  <c r="Q1067"/>
  <c r="O1003"/>
  <c r="O1004"/>
  <c r="M2579"/>
  <c r="M2578"/>
  <c r="T2578" s="1"/>
  <c r="F2579"/>
  <c r="F2578"/>
  <c r="C1444"/>
  <c r="C1445"/>
  <c r="C3838"/>
  <c r="C3839"/>
  <c r="Q3385"/>
  <c r="Q3384"/>
  <c r="O738"/>
  <c r="W43" i="69"/>
  <c r="P2283" i="62"/>
  <c r="O4362"/>
  <c r="R76" i="69"/>
  <c r="R65"/>
  <c r="O3669" i="62"/>
  <c r="M54" i="69"/>
  <c r="N2976" i="62"/>
  <c r="AB64" i="68"/>
  <c r="H3606" i="62"/>
  <c r="H1086"/>
  <c r="AB24" i="68"/>
  <c r="G3925" i="62"/>
  <c r="G3926"/>
  <c r="H27" i="68"/>
  <c r="D1275" i="62"/>
  <c r="H22" i="68"/>
  <c r="D960" i="62"/>
  <c r="N73" i="70"/>
  <c r="O73"/>
  <c r="R3859" i="62"/>
  <c r="AH68" i="69"/>
  <c r="W42"/>
  <c r="P2220" i="62"/>
  <c r="S41" i="69"/>
  <c r="O2158" i="62"/>
  <c r="M2728"/>
  <c r="M2729"/>
  <c r="R27" i="68"/>
  <c r="F1275" i="62"/>
  <c r="AJ32" i="69"/>
  <c r="R1592" i="62"/>
  <c r="AD76" i="69"/>
  <c r="Q4365" i="62"/>
  <c r="Z57" i="68"/>
  <c r="G3167" i="62"/>
  <c r="M2137"/>
  <c r="M2138"/>
  <c r="AJ22" i="69"/>
  <c r="R962" i="62"/>
  <c r="S7" i="68"/>
  <c r="F16" i="62"/>
  <c r="AC59" i="68"/>
  <c r="H3292" i="62"/>
  <c r="M2125"/>
  <c r="M2124"/>
  <c r="C2125"/>
  <c r="C2124"/>
  <c r="M914"/>
  <c r="M4380"/>
  <c r="M4379"/>
  <c r="C900"/>
  <c r="E21" i="68"/>
  <c r="C1340" i="62"/>
  <c r="F28" i="68"/>
  <c r="F18"/>
  <c r="C710" i="62"/>
  <c r="H2349"/>
  <c r="AD44" i="68"/>
  <c r="H962" i="62"/>
  <c r="AE22" i="68"/>
  <c r="Y46"/>
  <c r="G2475" i="62"/>
  <c r="E32" i="68"/>
  <c r="C1593" i="62"/>
  <c r="F15" i="68"/>
  <c r="C521" i="62"/>
  <c r="D158"/>
  <c r="F48" i="68"/>
  <c r="F13"/>
  <c r="C395" i="62"/>
  <c r="H2348"/>
  <c r="AE44" i="68"/>
  <c r="E711" i="62"/>
  <c r="O18" i="68"/>
  <c r="P2727" i="62"/>
  <c r="Y50" i="69"/>
  <c r="L2853" i="62"/>
  <c r="E52" i="69"/>
  <c r="L206" i="62"/>
  <c r="F10" i="69"/>
  <c r="O1908" i="62"/>
  <c r="T37" i="69"/>
  <c r="G2853" i="62"/>
  <c r="Y52" i="68"/>
  <c r="O15"/>
  <c r="E522" i="62"/>
  <c r="G709"/>
  <c r="X18" i="68"/>
  <c r="F1591" i="62"/>
  <c r="S32" i="68"/>
  <c r="L1781" i="62"/>
  <c r="F35" i="69"/>
  <c r="L962" i="62"/>
  <c r="F22" i="69"/>
  <c r="I13" i="71"/>
  <c r="O346" i="62"/>
  <c r="L1228"/>
  <c r="C27" i="71"/>
  <c r="G1040" i="62"/>
  <c r="D851"/>
  <c r="H1970"/>
  <c r="AE38" i="68"/>
  <c r="H80" i="62"/>
  <c r="AE8" i="68"/>
  <c r="H81" i="62"/>
  <c r="AD8" i="68"/>
  <c r="F2096" i="62"/>
  <c r="U40" i="68"/>
  <c r="N29"/>
  <c r="E1402" i="62"/>
  <c r="L773"/>
  <c r="F19" i="69"/>
  <c r="Z21"/>
  <c r="P899" i="62"/>
  <c r="O411"/>
  <c r="D974"/>
  <c r="Q31"/>
  <c r="M8" i="71"/>
  <c r="P46" i="70"/>
  <c r="D2424" i="62"/>
  <c r="E785"/>
  <c r="M484"/>
  <c r="M487"/>
  <c r="C297"/>
  <c r="J297" s="1"/>
  <c r="N1289"/>
  <c r="D218"/>
  <c r="D1037"/>
  <c r="E1807"/>
  <c r="E609"/>
  <c r="G42"/>
  <c r="F42"/>
  <c r="N1180"/>
  <c r="M168"/>
  <c r="D22" i="72"/>
  <c r="D928" i="62"/>
  <c r="D925"/>
  <c r="R55"/>
  <c r="R56"/>
  <c r="R57"/>
  <c r="Q2575"/>
  <c r="Q2576"/>
  <c r="Q2577"/>
  <c r="Q622"/>
  <c r="Q624"/>
  <c r="Q623"/>
  <c r="P4028"/>
  <c r="P4027"/>
  <c r="P2894"/>
  <c r="P2893"/>
  <c r="P1378"/>
  <c r="P1379"/>
  <c r="P1380"/>
  <c r="P938"/>
  <c r="P937"/>
  <c r="P939"/>
  <c r="N2200"/>
  <c r="N2201"/>
  <c r="M1631"/>
  <c r="M1630"/>
  <c r="M1632"/>
  <c r="M875"/>
  <c r="M874"/>
  <c r="M876"/>
  <c r="M55"/>
  <c r="M56"/>
  <c r="M57"/>
  <c r="AJ76" i="74"/>
  <c r="AK76"/>
  <c r="H1193" i="62"/>
  <c r="G689"/>
  <c r="G688"/>
  <c r="H877"/>
  <c r="H878"/>
  <c r="F307"/>
  <c r="F309"/>
  <c r="F308"/>
  <c r="G1067"/>
  <c r="G1066"/>
  <c r="AB35" i="74"/>
  <c r="AC35"/>
  <c r="D21"/>
  <c r="E21"/>
  <c r="T23"/>
  <c r="U23"/>
  <c r="AB39"/>
  <c r="AC39"/>
  <c r="Q60"/>
  <c r="P60"/>
  <c r="C12"/>
  <c r="B12"/>
  <c r="AA19" i="73"/>
  <c r="Z19"/>
  <c r="AO28"/>
  <c r="AN28"/>
  <c r="P3574" i="62"/>
  <c r="P3573"/>
  <c r="AI73" i="73"/>
  <c r="AH73"/>
  <c r="F59"/>
  <c r="G59"/>
  <c r="R1630" i="62"/>
  <c r="R1631"/>
  <c r="R1632"/>
  <c r="Q2009"/>
  <c r="Q2008"/>
  <c r="Q2010"/>
  <c r="P4405"/>
  <c r="P4406"/>
  <c r="K62" i="75"/>
  <c r="J62"/>
  <c r="Q1193" i="62"/>
  <c r="Q1192"/>
  <c r="P3775"/>
  <c r="P3776"/>
  <c r="P2768"/>
  <c r="P2767"/>
  <c r="Q1441"/>
  <c r="Q1442"/>
  <c r="Q1443"/>
  <c r="O4342"/>
  <c r="O4343"/>
  <c r="P433"/>
  <c r="P435"/>
  <c r="P434"/>
  <c r="O3457"/>
  <c r="O3458"/>
  <c r="O3459"/>
  <c r="O2323"/>
  <c r="O2325"/>
  <c r="O2324"/>
  <c r="O1189"/>
  <c r="O1191"/>
  <c r="O1190"/>
  <c r="N4028"/>
  <c r="N4027"/>
  <c r="M1883"/>
  <c r="M1882"/>
  <c r="M1884"/>
  <c r="AH45" i="75"/>
  <c r="AI45"/>
  <c r="N2198" i="62"/>
  <c r="N2197"/>
  <c r="N2199"/>
  <c r="M1567"/>
  <c r="M1568"/>
  <c r="M1569"/>
  <c r="L3646"/>
  <c r="L3648"/>
  <c r="L3647"/>
  <c r="M1379"/>
  <c r="M1378"/>
  <c r="M1380"/>
  <c r="L4402"/>
  <c r="L4403"/>
  <c r="L4404"/>
  <c r="L4087"/>
  <c r="L4088"/>
  <c r="L4089"/>
  <c r="L1885"/>
  <c r="L1886"/>
  <c r="AJ68" i="74"/>
  <c r="AK68"/>
  <c r="H2134" i="62"/>
  <c r="H2136"/>
  <c r="H2135"/>
  <c r="H1063"/>
  <c r="H1065"/>
  <c r="H1064"/>
  <c r="Q67" i="75"/>
  <c r="P67"/>
  <c r="L874" i="62"/>
  <c r="L876"/>
  <c r="L875"/>
  <c r="H4339"/>
  <c r="H4341"/>
  <c r="H4340"/>
  <c r="H2701"/>
  <c r="H2703"/>
  <c r="H2702"/>
  <c r="G1252"/>
  <c r="G1254"/>
  <c r="G1253"/>
  <c r="AE72" i="75"/>
  <c r="AD72"/>
  <c r="L877" i="62"/>
  <c r="L878"/>
  <c r="L248"/>
  <c r="L247"/>
  <c r="H4276"/>
  <c r="H4277"/>
  <c r="H4278"/>
  <c r="H1885"/>
  <c r="H1886"/>
  <c r="H1697"/>
  <c r="H1696"/>
  <c r="H1445"/>
  <c r="H1444"/>
  <c r="P75" i="75"/>
  <c r="Q75"/>
  <c r="L750" i="62"/>
  <c r="L748"/>
  <c r="L749"/>
  <c r="H121"/>
  <c r="H122"/>
  <c r="K70" i="74"/>
  <c r="J70"/>
  <c r="G433" i="62"/>
  <c r="G434"/>
  <c r="G435"/>
  <c r="G118"/>
  <c r="G120"/>
  <c r="G119"/>
  <c r="H874"/>
  <c r="H875"/>
  <c r="H876"/>
  <c r="G3524"/>
  <c r="G3523"/>
  <c r="Y75" i="74"/>
  <c r="X75"/>
  <c r="G4276" i="62"/>
  <c r="G4277"/>
  <c r="G4278"/>
  <c r="G3394"/>
  <c r="G3396"/>
  <c r="G3395"/>
  <c r="P36" i="74"/>
  <c r="Q36"/>
  <c r="G3961" i="62"/>
  <c r="G3962"/>
  <c r="G3963"/>
  <c r="G3205"/>
  <c r="G3206"/>
  <c r="G3207"/>
  <c r="G2893"/>
  <c r="G2894"/>
  <c r="G1189"/>
  <c r="G1190"/>
  <c r="G1191"/>
  <c r="G685"/>
  <c r="G686"/>
  <c r="G687"/>
  <c r="G307"/>
  <c r="G309"/>
  <c r="G308"/>
  <c r="F4150"/>
  <c r="F4152"/>
  <c r="F4151"/>
  <c r="F248"/>
  <c r="F247"/>
  <c r="AB63" i="74"/>
  <c r="AC63"/>
  <c r="AC53"/>
  <c r="AB53"/>
  <c r="AG24"/>
  <c r="AF24"/>
  <c r="P38"/>
  <c r="Q38"/>
  <c r="Q24"/>
  <c r="P24"/>
  <c r="D23"/>
  <c r="E23"/>
  <c r="Q20"/>
  <c r="P20"/>
  <c r="C3709" i="62"/>
  <c r="C3710"/>
  <c r="C3711"/>
  <c r="C2701"/>
  <c r="C2702"/>
  <c r="C2703"/>
  <c r="C1885"/>
  <c r="C1886"/>
  <c r="O62" i="73"/>
  <c r="N62"/>
  <c r="W10" i="74"/>
  <c r="V10"/>
  <c r="AG16"/>
  <c r="AF16"/>
  <c r="U11"/>
  <c r="T11"/>
  <c r="D371" i="62"/>
  <c r="D370"/>
  <c r="D372"/>
  <c r="Q12" i="74"/>
  <c r="P12"/>
  <c r="Q1617" i="62"/>
  <c r="Q1619"/>
  <c r="Q1618"/>
  <c r="P3822"/>
  <c r="P3824"/>
  <c r="P3823"/>
  <c r="O4074"/>
  <c r="O4075"/>
  <c r="O4076"/>
  <c r="AN20" i="73"/>
  <c r="AO20"/>
  <c r="AL60"/>
  <c r="AM60"/>
  <c r="N4137" i="62"/>
  <c r="N4138"/>
  <c r="N4139"/>
  <c r="M38" i="73"/>
  <c r="L38"/>
  <c r="Q1306" i="62"/>
  <c r="Q1305"/>
  <c r="L26" i="73"/>
  <c r="M26"/>
  <c r="O4077" i="62"/>
  <c r="O4078"/>
  <c r="O1872"/>
  <c r="O1873"/>
  <c r="M4267"/>
  <c r="M4266"/>
  <c r="M4074"/>
  <c r="M4076"/>
  <c r="M4075"/>
  <c r="Y26" i="73"/>
  <c r="X26"/>
  <c r="O3763" i="62"/>
  <c r="O3762"/>
  <c r="U15" i="73"/>
  <c r="T15"/>
  <c r="AM15"/>
  <c r="AL15"/>
  <c r="P3825" i="62"/>
  <c r="P3826"/>
  <c r="J62" i="73"/>
  <c r="K62"/>
  <c r="O1049" i="62"/>
  <c r="N2692"/>
  <c r="N2691"/>
  <c r="M1809"/>
  <c r="M1810"/>
  <c r="L4267"/>
  <c r="L4266"/>
  <c r="H4077"/>
  <c r="H4078"/>
  <c r="AK68" i="72"/>
  <c r="AJ68"/>
  <c r="AF33" i="73"/>
  <c r="AG33"/>
  <c r="M1179" i="62"/>
  <c r="B72" i="73"/>
  <c r="C72"/>
  <c r="L2061" i="62"/>
  <c r="L2062"/>
  <c r="H675"/>
  <c r="H676"/>
  <c r="AE32" i="73"/>
  <c r="AD32"/>
  <c r="AI31" i="72"/>
  <c r="AH31"/>
  <c r="AI27"/>
  <c r="AH27"/>
  <c r="AC33"/>
  <c r="AB33"/>
  <c r="D62" i="73"/>
  <c r="E62"/>
  <c r="L4015" i="62"/>
  <c r="L4014"/>
  <c r="AD14" i="73"/>
  <c r="AE14"/>
  <c r="AK76" i="72"/>
  <c r="AJ76"/>
  <c r="Y67"/>
  <c r="X67"/>
  <c r="AK64"/>
  <c r="AJ64"/>
  <c r="L62"/>
  <c r="M62"/>
  <c r="H2877" i="62"/>
  <c r="H2879"/>
  <c r="H2878"/>
  <c r="H1491"/>
  <c r="H1493"/>
  <c r="H1492"/>
  <c r="H1242"/>
  <c r="H1243"/>
  <c r="G4326"/>
  <c r="G4328"/>
  <c r="G4327"/>
  <c r="C3570"/>
  <c r="C3572"/>
  <c r="C3571"/>
  <c r="J30" i="72"/>
  <c r="K30"/>
  <c r="V14"/>
  <c r="W14"/>
  <c r="F4015" i="62"/>
  <c r="F4014"/>
  <c r="H35" i="72"/>
  <c r="I35"/>
  <c r="E1684" i="62"/>
  <c r="E1683"/>
  <c r="AC58" i="72"/>
  <c r="AB58"/>
  <c r="E56"/>
  <c r="D56"/>
  <c r="D1935" i="62"/>
  <c r="D1936"/>
  <c r="AB63" i="71"/>
  <c r="R3119" i="62"/>
  <c r="R3120"/>
  <c r="R1922"/>
  <c r="R1923"/>
  <c r="V67" i="72"/>
  <c r="W67"/>
  <c r="J34"/>
  <c r="K34"/>
  <c r="H46"/>
  <c r="I46"/>
  <c r="S63"/>
  <c r="R63"/>
  <c r="E70"/>
  <c r="D70"/>
  <c r="AB41"/>
  <c r="AC41"/>
  <c r="B74"/>
  <c r="C74"/>
  <c r="R3431" i="62"/>
  <c r="R3432"/>
  <c r="R3433"/>
  <c r="R3305"/>
  <c r="R3306"/>
  <c r="R3307"/>
  <c r="R2993"/>
  <c r="R2994"/>
  <c r="R410"/>
  <c r="R411"/>
  <c r="E2502"/>
  <c r="E2503"/>
  <c r="AB46" i="72"/>
  <c r="AC46"/>
  <c r="P9"/>
  <c r="Q9"/>
  <c r="B57"/>
  <c r="C57"/>
  <c r="AH64"/>
  <c r="AI64"/>
  <c r="V10"/>
  <c r="W10"/>
  <c r="R71"/>
  <c r="S71"/>
  <c r="AB56"/>
  <c r="AC56"/>
  <c r="AC13"/>
  <c r="AB13"/>
  <c r="Q3057" i="62"/>
  <c r="Q3056"/>
  <c r="AC22" i="71"/>
  <c r="AB22"/>
  <c r="Q3875" i="62"/>
  <c r="Q3876"/>
  <c r="Q3371"/>
  <c r="Q3372"/>
  <c r="P3305"/>
  <c r="P3307"/>
  <c r="P3306"/>
  <c r="AC14" i="71"/>
  <c r="AB14"/>
  <c r="P3557" i="62"/>
  <c r="P3558"/>
  <c r="P3559"/>
  <c r="R285"/>
  <c r="R284"/>
  <c r="H74" i="71"/>
  <c r="I74"/>
  <c r="H70"/>
  <c r="I70"/>
  <c r="P63"/>
  <c r="Q63"/>
  <c r="Q4127" i="62"/>
  <c r="Q4128"/>
  <c r="P4376"/>
  <c r="P4378"/>
  <c r="P4377"/>
  <c r="O4313"/>
  <c r="O4315"/>
  <c r="O4314"/>
  <c r="O4061"/>
  <c r="O4062"/>
  <c r="O4063"/>
  <c r="AJ72" i="71"/>
  <c r="AK72"/>
  <c r="AE32"/>
  <c r="AD32"/>
  <c r="P19"/>
  <c r="Q19"/>
  <c r="H3746" i="62"/>
  <c r="H3748"/>
  <c r="H3747"/>
  <c r="AJ64" i="70"/>
  <c r="AK64"/>
  <c r="H1730" i="62"/>
  <c r="H1731"/>
  <c r="H1732"/>
  <c r="O4001"/>
  <c r="O4002"/>
  <c r="E35" i="71"/>
  <c r="D35"/>
  <c r="Q67"/>
  <c r="P67"/>
  <c r="AE36"/>
  <c r="AD36"/>
  <c r="AH54" i="70"/>
  <c r="AI54"/>
  <c r="P1608" i="62"/>
  <c r="P1607"/>
  <c r="N1734"/>
  <c r="N1733"/>
  <c r="X63" i="70"/>
  <c r="Y63"/>
  <c r="H3116" i="62"/>
  <c r="H3118"/>
  <c r="H3117"/>
  <c r="H2742"/>
  <c r="H2741"/>
  <c r="AK16" i="70"/>
  <c r="AJ16"/>
  <c r="Y11"/>
  <c r="X11"/>
  <c r="F32"/>
  <c r="G32"/>
  <c r="O3372" i="62"/>
  <c r="O3371"/>
  <c r="H3179"/>
  <c r="H3180"/>
  <c r="H3181"/>
  <c r="AJ36" i="70"/>
  <c r="AK36"/>
  <c r="I35"/>
  <c r="H35"/>
  <c r="D4002" i="62"/>
  <c r="D4001"/>
  <c r="AH52" i="70"/>
  <c r="AI52"/>
  <c r="AF49"/>
  <c r="AG49"/>
  <c r="I39"/>
  <c r="H39"/>
  <c r="G74"/>
  <c r="F74"/>
  <c r="S67"/>
  <c r="R67"/>
  <c r="AE34"/>
  <c r="AD34"/>
  <c r="AE26"/>
  <c r="AD26"/>
  <c r="AB76"/>
  <c r="AC76"/>
  <c r="P3359" i="62"/>
  <c r="P3358"/>
  <c r="Y15" i="70"/>
  <c r="X15"/>
  <c r="H67"/>
  <c r="I67"/>
  <c r="H61"/>
  <c r="I61"/>
  <c r="H31"/>
  <c r="I31"/>
  <c r="G62"/>
  <c r="F62"/>
  <c r="AD36"/>
  <c r="AE36"/>
  <c r="AE28"/>
  <c r="AD28"/>
  <c r="AB64"/>
  <c r="AC64"/>
  <c r="Q59"/>
  <c r="P59"/>
  <c r="J70"/>
  <c r="K70"/>
  <c r="J50"/>
  <c r="K50"/>
  <c r="P272" i="62"/>
  <c r="P271"/>
  <c r="AR55" i="75"/>
  <c r="D2162" i="62"/>
  <c r="D2161"/>
  <c r="J58" i="70"/>
  <c r="K58"/>
  <c r="F2048" i="62"/>
  <c r="F2049"/>
  <c r="S75" i="70"/>
  <c r="R75"/>
  <c r="D4064" i="62"/>
  <c r="D4065"/>
  <c r="D3309"/>
  <c r="D3308"/>
  <c r="D1859"/>
  <c r="D1860"/>
  <c r="AC30" i="70"/>
  <c r="AB30"/>
  <c r="R1091" i="62"/>
  <c r="R1090"/>
  <c r="AR11" i="75"/>
  <c r="G251" i="62"/>
  <c r="E252" s="1"/>
  <c r="I252" s="1"/>
  <c r="AK14" i="69"/>
  <c r="C503" i="62"/>
  <c r="E504" s="1"/>
  <c r="I504" s="1"/>
  <c r="AR15" i="75"/>
  <c r="R56" i="69"/>
  <c r="O3102" i="62"/>
  <c r="O208"/>
  <c r="T208" s="1"/>
  <c r="O209"/>
  <c r="H71" i="69"/>
  <c r="M4047" i="62"/>
  <c r="H2914"/>
  <c r="AC53" i="68"/>
  <c r="G3989" i="62"/>
  <c r="G3988"/>
  <c r="G3422"/>
  <c r="G3421"/>
  <c r="G3102"/>
  <c r="W56" i="68"/>
  <c r="F1090" i="62"/>
  <c r="F1091"/>
  <c r="E2094"/>
  <c r="M40" i="68"/>
  <c r="C4064" i="62"/>
  <c r="H69" i="68"/>
  <c r="D3921" i="62"/>
  <c r="H56" i="68"/>
  <c r="D3102" i="62"/>
  <c r="D2036"/>
  <c r="D2035"/>
  <c r="D1338"/>
  <c r="H28" i="68"/>
  <c r="D146" i="62"/>
  <c r="D145"/>
  <c r="N59" i="70"/>
  <c r="O59"/>
  <c r="Z58"/>
  <c r="AA58"/>
  <c r="AI26" i="69"/>
  <c r="R1215" i="62"/>
  <c r="AI47" i="69"/>
  <c r="R2538" i="62"/>
  <c r="Q834"/>
  <c r="AB20" i="69"/>
  <c r="Q2477" i="62"/>
  <c r="Q2476"/>
  <c r="W22" i="69"/>
  <c r="P960" i="62"/>
  <c r="O1217"/>
  <c r="O1216"/>
  <c r="M4115"/>
  <c r="M4114"/>
  <c r="H2099"/>
  <c r="H2098"/>
  <c r="G1028"/>
  <c r="G1027"/>
  <c r="F2098"/>
  <c r="F2099"/>
  <c r="P56" i="68"/>
  <c r="E3104" i="62"/>
  <c r="AE59" i="69"/>
  <c r="Q3293" i="62"/>
  <c r="O3607"/>
  <c r="S64" i="69"/>
  <c r="H3421" i="62"/>
  <c r="H3422"/>
  <c r="S54" i="68"/>
  <c r="F2977" i="62"/>
  <c r="AJ64" i="69"/>
  <c r="R3608" i="62"/>
  <c r="P522"/>
  <c r="Y15" i="69"/>
  <c r="O1465" i="62"/>
  <c r="S30" i="69"/>
  <c r="N2893" i="62"/>
  <c r="N2894"/>
  <c r="O771"/>
  <c r="R19" i="69"/>
  <c r="M66"/>
  <c r="N3732" i="62"/>
  <c r="AB75" i="68"/>
  <c r="H4299" i="62"/>
  <c r="AB62" i="68"/>
  <c r="H3480" i="62"/>
  <c r="G3358"/>
  <c r="G3359"/>
  <c r="G2981"/>
  <c r="G2980"/>
  <c r="C1355"/>
  <c r="P4115"/>
  <c r="P4114"/>
  <c r="O1716"/>
  <c r="R34" i="69"/>
  <c r="O3170" i="62"/>
  <c r="O3169"/>
  <c r="AJ51" i="69"/>
  <c r="R2789" i="62"/>
  <c r="O1969"/>
  <c r="S38" i="69"/>
  <c r="N3169" i="62"/>
  <c r="N3170"/>
  <c r="N2098"/>
  <c r="N2099"/>
  <c r="M1338"/>
  <c r="H28" i="69"/>
  <c r="G4367" i="62"/>
  <c r="G4366"/>
  <c r="W27" i="68"/>
  <c r="G1275" i="62"/>
  <c r="F3863"/>
  <c r="F3862"/>
  <c r="Z67" i="70"/>
  <c r="AA67"/>
  <c r="H68" i="68"/>
  <c r="D3858" i="62"/>
  <c r="D3543"/>
  <c r="H63" i="68"/>
  <c r="H53"/>
  <c r="D2913" i="62"/>
  <c r="H30" i="68"/>
  <c r="D1464" i="62"/>
  <c r="C1889"/>
  <c r="E1890" s="1"/>
  <c r="I1890" s="1"/>
  <c r="AR37" i="75"/>
  <c r="AK36" i="69"/>
  <c r="D2917" i="62"/>
  <c r="D2918"/>
  <c r="D1595"/>
  <c r="D1594"/>
  <c r="D3926"/>
  <c r="D3925"/>
  <c r="C2611"/>
  <c r="W10" i="69"/>
  <c r="P204" i="62"/>
  <c r="O1468"/>
  <c r="O1469"/>
  <c r="O2225"/>
  <c r="O2224"/>
  <c r="R2601"/>
  <c r="AI48" i="69"/>
  <c r="AJ43"/>
  <c r="R2285" i="62"/>
  <c r="N3232"/>
  <c r="N3233"/>
  <c r="G901"/>
  <c r="G902"/>
  <c r="S44" i="68"/>
  <c r="F2347" i="62"/>
  <c r="AC70" i="68"/>
  <c r="H3985" i="62"/>
  <c r="Y25" i="68"/>
  <c r="G1152" i="62"/>
  <c r="C851"/>
  <c r="C852"/>
  <c r="N38" i="70"/>
  <c r="O47"/>
  <c r="C25" i="69"/>
  <c r="L1149" i="62"/>
  <c r="C11" i="68"/>
  <c r="C267" i="62"/>
  <c r="C645"/>
  <c r="C17" i="68"/>
  <c r="R4154" i="62"/>
  <c r="R4153"/>
  <c r="P436"/>
  <c r="P437"/>
  <c r="N626"/>
  <c r="N625"/>
  <c r="H2327"/>
  <c r="H2326"/>
  <c r="E437"/>
  <c r="E436"/>
  <c r="C2137"/>
  <c r="J2137" s="1"/>
  <c r="C2138"/>
  <c r="Q2062"/>
  <c r="Q2061"/>
  <c r="O1242"/>
  <c r="W36" i="69"/>
  <c r="P1842" i="62"/>
  <c r="N3858"/>
  <c r="M68" i="69"/>
  <c r="N1531" i="62"/>
  <c r="N1532"/>
  <c r="M3921"/>
  <c r="H69" i="69"/>
  <c r="M2914" i="62"/>
  <c r="I53" i="69"/>
  <c r="Y70" i="68"/>
  <c r="G3987" i="62"/>
  <c r="W66" i="68"/>
  <c r="G3732" i="62"/>
  <c r="F4173"/>
  <c r="R73" i="68"/>
  <c r="R69"/>
  <c r="F3921" i="62"/>
  <c r="F2850"/>
  <c r="R52" i="68"/>
  <c r="C3749" i="62"/>
  <c r="I72" i="68"/>
  <c r="D4111" i="62"/>
  <c r="K60" i="68"/>
  <c r="D3356" i="62"/>
  <c r="Z74" i="70"/>
  <c r="AA74"/>
  <c r="Q1846" i="62"/>
  <c r="T1846" s="1"/>
  <c r="Q1847"/>
  <c r="AD63" i="69"/>
  <c r="Q3546" i="62"/>
  <c r="S59" i="69"/>
  <c r="O3292" i="62"/>
  <c r="P27" i="69"/>
  <c r="N1277" i="62"/>
  <c r="M3544"/>
  <c r="I63" i="69"/>
  <c r="D3398" i="62"/>
  <c r="D3397"/>
  <c r="R963"/>
  <c r="AI22" i="69"/>
  <c r="G4365" i="62"/>
  <c r="Y76" i="68"/>
  <c r="Z76"/>
  <c r="G4364" i="62"/>
  <c r="G612"/>
  <c r="C473"/>
  <c r="AD74" i="69"/>
  <c r="Q4239" i="62"/>
  <c r="F2125"/>
  <c r="F2124"/>
  <c r="D4330"/>
  <c r="D4329"/>
  <c r="M2615"/>
  <c r="M2616"/>
  <c r="AJ38" i="69"/>
  <c r="R1970" i="62"/>
  <c r="G108"/>
  <c r="D990"/>
  <c r="G2629"/>
  <c r="G2628"/>
  <c r="E990"/>
  <c r="C2377"/>
  <c r="C2376"/>
  <c r="N914"/>
  <c r="L3056"/>
  <c r="L3057"/>
  <c r="E3623"/>
  <c r="E3624"/>
  <c r="C1403"/>
  <c r="F29" i="68"/>
  <c r="E22"/>
  <c r="C963" i="62"/>
  <c r="U30" i="68"/>
  <c r="F1466" i="62"/>
  <c r="G2412"/>
  <c r="Y45" i="68"/>
  <c r="C171" i="62"/>
  <c r="E16" i="68"/>
  <c r="C585" i="62"/>
  <c r="X20" i="68"/>
  <c r="G835" i="62"/>
  <c r="Z28" i="68"/>
  <c r="G1340" i="62"/>
  <c r="F30" i="69"/>
  <c r="L1466" i="62"/>
  <c r="Y47" i="69"/>
  <c r="P2538" i="62"/>
  <c r="H585"/>
  <c r="AD16" i="68"/>
  <c r="G2852" i="62"/>
  <c r="Z52" i="68"/>
  <c r="P2475" i="62"/>
  <c r="Y46" i="69"/>
  <c r="G16" i="62"/>
  <c r="X7" i="68"/>
  <c r="E331" i="62"/>
  <c r="N12" i="68"/>
  <c r="U16"/>
  <c r="F584" i="62"/>
  <c r="L1782"/>
  <c r="E35" i="69"/>
  <c r="F14"/>
  <c r="L458" i="62"/>
  <c r="E348"/>
  <c r="E1103"/>
  <c r="H2032"/>
  <c r="AC39" i="68"/>
  <c r="H2536" i="62"/>
  <c r="AC47" i="68"/>
  <c r="AC10"/>
  <c r="H205" i="62"/>
  <c r="F2160"/>
  <c r="T41" i="68"/>
  <c r="T25" i="69"/>
  <c r="O1152" i="62"/>
  <c r="J51" i="69"/>
  <c r="M2790" i="62"/>
  <c r="J22" i="69"/>
  <c r="M963" i="62"/>
  <c r="F46" i="69"/>
  <c r="L2474" i="62"/>
  <c r="F47" i="69"/>
  <c r="L2537" i="62"/>
  <c r="P900"/>
  <c r="Y21" i="69"/>
  <c r="Q2158" i="62"/>
  <c r="AC41" i="69"/>
  <c r="C726" i="62"/>
  <c r="Q898"/>
  <c r="AC21" i="69"/>
  <c r="Q2927" i="62"/>
  <c r="Q722"/>
  <c r="D1100"/>
  <c r="P1591"/>
  <c r="X32" i="69"/>
  <c r="L1919" i="62"/>
  <c r="L1793"/>
  <c r="D1415"/>
  <c r="D2675"/>
  <c r="M485"/>
  <c r="E15" i="73"/>
  <c r="G990" i="62"/>
  <c r="F546"/>
  <c r="D1932"/>
  <c r="D798"/>
  <c r="C798"/>
  <c r="E1302"/>
  <c r="C546"/>
  <c r="R1507"/>
  <c r="R1508"/>
  <c r="P1630"/>
  <c r="P1631"/>
  <c r="P1632"/>
  <c r="I66" i="75"/>
  <c r="H66"/>
  <c r="O3398" i="62"/>
  <c r="O3397"/>
  <c r="N1882"/>
  <c r="N1884"/>
  <c r="N1883"/>
  <c r="L1760"/>
  <c r="L1759"/>
  <c r="L4279"/>
  <c r="L4280"/>
  <c r="L625"/>
  <c r="L626"/>
  <c r="H4213"/>
  <c r="H4214"/>
  <c r="H4215"/>
  <c r="H1756"/>
  <c r="H1758"/>
  <c r="H1757"/>
  <c r="L246"/>
  <c r="L244"/>
  <c r="L245"/>
  <c r="H3457"/>
  <c r="H3458"/>
  <c r="H3459"/>
  <c r="H1694"/>
  <c r="H1693"/>
  <c r="H1695"/>
  <c r="H118"/>
  <c r="H119"/>
  <c r="H120"/>
  <c r="G3649"/>
  <c r="G3650"/>
  <c r="F1063"/>
  <c r="F1064"/>
  <c r="F1065"/>
  <c r="G2890"/>
  <c r="G2892"/>
  <c r="G2891"/>
  <c r="AB47" i="74"/>
  <c r="AC47"/>
  <c r="R1381" i="62"/>
  <c r="R1382"/>
  <c r="R118"/>
  <c r="R120"/>
  <c r="R119"/>
  <c r="R937"/>
  <c r="R939"/>
  <c r="R938"/>
  <c r="Q4339"/>
  <c r="Q4341"/>
  <c r="Q4340"/>
  <c r="R122"/>
  <c r="R121"/>
  <c r="R2449"/>
  <c r="R2450"/>
  <c r="R2451"/>
  <c r="R1505"/>
  <c r="R1504"/>
  <c r="R1506"/>
  <c r="R815"/>
  <c r="R814"/>
  <c r="Q4213"/>
  <c r="Q4214"/>
  <c r="Q4215"/>
  <c r="R244"/>
  <c r="R245"/>
  <c r="R246"/>
  <c r="R748"/>
  <c r="R750"/>
  <c r="R749"/>
  <c r="Q2701"/>
  <c r="Q2702"/>
  <c r="Q2703"/>
  <c r="Q2134"/>
  <c r="Q2136"/>
  <c r="Q2135"/>
  <c r="Q3271"/>
  <c r="Q3272"/>
  <c r="P3583"/>
  <c r="P3585"/>
  <c r="P3584"/>
  <c r="P3839"/>
  <c r="P3838"/>
  <c r="P2575"/>
  <c r="P2577"/>
  <c r="P2576"/>
  <c r="Q1189"/>
  <c r="Q1190"/>
  <c r="Q1191"/>
  <c r="P3772"/>
  <c r="P3773"/>
  <c r="V3772" s="1"/>
  <c r="P3774"/>
  <c r="P2449"/>
  <c r="P2451"/>
  <c r="P2450"/>
  <c r="J74" i="75"/>
  <c r="K74"/>
  <c r="AL68"/>
  <c r="AM68"/>
  <c r="O4087" i="62"/>
  <c r="O4089"/>
  <c r="O4088"/>
  <c r="V75" i="75"/>
  <c r="W75"/>
  <c r="W67"/>
  <c r="V67"/>
  <c r="O2008" i="62"/>
  <c r="O2010"/>
  <c r="O2009"/>
  <c r="O4024"/>
  <c r="O4025"/>
  <c r="O4026"/>
  <c r="O1063"/>
  <c r="O1065"/>
  <c r="O1064"/>
  <c r="N3775"/>
  <c r="N3776"/>
  <c r="E70" i="75"/>
  <c r="M2893" i="62"/>
  <c r="M2894"/>
  <c r="L4276"/>
  <c r="L4277"/>
  <c r="L4278"/>
  <c r="L4024"/>
  <c r="L4025"/>
  <c r="L4026"/>
  <c r="M1381"/>
  <c r="M1382"/>
  <c r="L1004"/>
  <c r="L1003"/>
  <c r="H3898"/>
  <c r="H3900"/>
  <c r="H3899"/>
  <c r="H686"/>
  <c r="H685"/>
  <c r="H687"/>
  <c r="L1126"/>
  <c r="L1128"/>
  <c r="L1127"/>
  <c r="H3142"/>
  <c r="H3144"/>
  <c r="H3143"/>
  <c r="H2575"/>
  <c r="H2577"/>
  <c r="H2576"/>
  <c r="H811"/>
  <c r="H813"/>
  <c r="H812"/>
  <c r="L1319"/>
  <c r="L1318"/>
  <c r="AK72" i="74"/>
  <c r="AJ72"/>
  <c r="G1193" i="62"/>
  <c r="G1192"/>
  <c r="G496"/>
  <c r="G498"/>
  <c r="G497"/>
  <c r="H1949"/>
  <c r="H1948"/>
  <c r="V75" i="74"/>
  <c r="W75"/>
  <c r="V26"/>
  <c r="W26"/>
  <c r="AH23"/>
  <c r="AI23"/>
  <c r="W18"/>
  <c r="V18"/>
  <c r="F3835" i="62"/>
  <c r="F3837"/>
  <c r="F3836"/>
  <c r="F1567"/>
  <c r="F1568"/>
  <c r="F1569"/>
  <c r="M74" i="74"/>
  <c r="L74"/>
  <c r="G1315" i="62"/>
  <c r="G1317"/>
  <c r="G1316"/>
  <c r="G940"/>
  <c r="G941"/>
  <c r="D1882"/>
  <c r="D1883"/>
  <c r="D1884"/>
  <c r="G3397"/>
  <c r="G3398"/>
  <c r="G1567"/>
  <c r="G1569"/>
  <c r="G1568"/>
  <c r="F3776"/>
  <c r="F3775"/>
  <c r="F2701"/>
  <c r="F2702"/>
  <c r="F2703"/>
  <c r="P77" i="74"/>
  <c r="Q77"/>
  <c r="D1696" i="62"/>
  <c r="D1697"/>
  <c r="I38" i="74"/>
  <c r="H38"/>
  <c r="F1000" i="62"/>
  <c r="F1001"/>
  <c r="F1002"/>
  <c r="D3584"/>
  <c r="D3583"/>
  <c r="D3585"/>
  <c r="D2579"/>
  <c r="D2578"/>
  <c r="D2075"/>
  <c r="D2074"/>
  <c r="U27" i="74"/>
  <c r="T27"/>
  <c r="I18"/>
  <c r="H18"/>
  <c r="D1444" i="62"/>
  <c r="D1445"/>
  <c r="E15" i="74"/>
  <c r="D15"/>
  <c r="AG28"/>
  <c r="AF28"/>
  <c r="I22"/>
  <c r="H22"/>
  <c r="AG8"/>
  <c r="AF8"/>
  <c r="E57"/>
  <c r="D57"/>
  <c r="AB43"/>
  <c r="AC43"/>
  <c r="E35"/>
  <c r="D35"/>
  <c r="D874" i="62"/>
  <c r="D875"/>
  <c r="D876"/>
  <c r="I34" i="74"/>
  <c r="H34"/>
  <c r="F563" i="62"/>
  <c r="F562"/>
  <c r="I10" i="74"/>
  <c r="H10"/>
  <c r="D1067" i="62"/>
  <c r="D1066"/>
  <c r="C3583"/>
  <c r="C3585"/>
  <c r="C3584"/>
  <c r="C2575"/>
  <c r="C2577"/>
  <c r="C2576"/>
  <c r="N58" i="73"/>
  <c r="O58"/>
  <c r="U39" i="74"/>
  <c r="T39"/>
  <c r="U15"/>
  <c r="T15"/>
  <c r="P58"/>
  <c r="Q58"/>
  <c r="Q8"/>
  <c r="P8"/>
  <c r="AO77" i="73"/>
  <c r="AN77"/>
  <c r="AO32"/>
  <c r="AN32"/>
  <c r="Q1054" i="62"/>
  <c r="Q1053"/>
  <c r="O3570"/>
  <c r="O3571"/>
  <c r="O3572"/>
  <c r="AC71" i="73"/>
  <c r="AB71"/>
  <c r="L30"/>
  <c r="M30"/>
  <c r="P3192" i="62"/>
  <c r="P3194"/>
  <c r="P3193"/>
  <c r="F75" i="73"/>
  <c r="G75"/>
  <c r="Q802" i="62"/>
  <c r="Q801"/>
  <c r="L18" i="73"/>
  <c r="M18"/>
  <c r="Q168" i="62"/>
  <c r="Q169"/>
  <c r="Q170"/>
  <c r="W71" i="73"/>
  <c r="V71"/>
  <c r="AM76"/>
  <c r="AL76"/>
  <c r="AM31"/>
  <c r="AL31"/>
  <c r="P675" i="62"/>
  <c r="AK76" i="73"/>
  <c r="AJ76"/>
  <c r="W67"/>
  <c r="V67"/>
  <c r="AI77"/>
  <c r="AH77"/>
  <c r="AI69"/>
  <c r="AH69"/>
  <c r="E74"/>
  <c r="D74"/>
  <c r="AM72"/>
  <c r="AL72"/>
  <c r="AL19"/>
  <c r="AM19"/>
  <c r="N4329" i="62"/>
  <c r="T4329" s="1"/>
  <c r="N4330"/>
  <c r="J33" i="73"/>
  <c r="K33"/>
  <c r="Y14"/>
  <c r="X14"/>
  <c r="I39"/>
  <c r="H39"/>
  <c r="U60"/>
  <c r="T60"/>
  <c r="D31"/>
  <c r="E31"/>
  <c r="R16"/>
  <c r="S16"/>
  <c r="AE24"/>
  <c r="AD24"/>
  <c r="L74" i="72"/>
  <c r="M74"/>
  <c r="H1115" i="62"/>
  <c r="H1113"/>
  <c r="H1114"/>
  <c r="R24" i="73"/>
  <c r="S24"/>
  <c r="AD56"/>
  <c r="AE56"/>
  <c r="P27"/>
  <c r="Q27"/>
  <c r="Q9"/>
  <c r="P9"/>
  <c r="H4263" i="62"/>
  <c r="H4265"/>
  <c r="H4264"/>
  <c r="Y71" i="72"/>
  <c r="X71"/>
  <c r="H231" i="62"/>
  <c r="H233"/>
  <c r="H232"/>
  <c r="E39" i="73"/>
  <c r="D39"/>
  <c r="Q71"/>
  <c r="P71"/>
  <c r="Q69"/>
  <c r="P69"/>
  <c r="C46"/>
  <c r="B46"/>
  <c r="AH68" i="72"/>
  <c r="AI68"/>
  <c r="AI23"/>
  <c r="AH23"/>
  <c r="AH19"/>
  <c r="AI19"/>
  <c r="E4074" i="62"/>
  <c r="E4075"/>
  <c r="E4076"/>
  <c r="AC21" i="72"/>
  <c r="AB21"/>
  <c r="S20" i="73"/>
  <c r="R20"/>
  <c r="L3258" i="62"/>
  <c r="L3259"/>
  <c r="H3573"/>
  <c r="H3574"/>
  <c r="H2814"/>
  <c r="H2815"/>
  <c r="H2816"/>
  <c r="S67" i="72"/>
  <c r="R67"/>
  <c r="R4065" i="62"/>
  <c r="R4064"/>
  <c r="AH72" i="72"/>
  <c r="AI72"/>
  <c r="F4267" i="62"/>
  <c r="F4266"/>
  <c r="AE68" i="72"/>
  <c r="AD68"/>
  <c r="D2313" i="62"/>
  <c r="D2314"/>
  <c r="AB14" i="72"/>
  <c r="AC14"/>
  <c r="R4250" i="62"/>
  <c r="R4251"/>
  <c r="R4252"/>
  <c r="R3749"/>
  <c r="R3750"/>
  <c r="AH15" i="72"/>
  <c r="AI15"/>
  <c r="AI11"/>
  <c r="AH11"/>
  <c r="F74"/>
  <c r="G74"/>
  <c r="AE64"/>
  <c r="AD64"/>
  <c r="AB51"/>
  <c r="AC51"/>
  <c r="N8"/>
  <c r="O8"/>
  <c r="N70" i="71"/>
  <c r="O70"/>
  <c r="R1797" i="62"/>
  <c r="R1796"/>
  <c r="R1226"/>
  <c r="R1228"/>
  <c r="R1227"/>
  <c r="AI39" i="72"/>
  <c r="AH39"/>
  <c r="J29"/>
  <c r="K29"/>
  <c r="H39"/>
  <c r="I39"/>
  <c r="AC74"/>
  <c r="AB74"/>
  <c r="D3069" i="62"/>
  <c r="D3070"/>
  <c r="D53" i="72"/>
  <c r="E53"/>
  <c r="D2061" i="62"/>
  <c r="D2062"/>
  <c r="Q26" i="72"/>
  <c r="P26"/>
  <c r="G4078" i="62"/>
  <c r="G4077"/>
  <c r="V15" i="72"/>
  <c r="W15"/>
  <c r="AC66"/>
  <c r="AB66"/>
  <c r="E44"/>
  <c r="D44"/>
  <c r="R221" i="62"/>
  <c r="R222"/>
  <c r="AA28" i="71"/>
  <c r="Z28"/>
  <c r="Q33" i="62"/>
  <c r="Q32"/>
  <c r="P3368"/>
  <c r="P3370"/>
  <c r="P3369"/>
  <c r="P3308"/>
  <c r="P3309"/>
  <c r="O29" i="71"/>
  <c r="N29"/>
  <c r="P3560" i="62"/>
  <c r="P3561"/>
  <c r="AQ11" i="71"/>
  <c r="AP11"/>
  <c r="O3876" i="62"/>
  <c r="O3875"/>
  <c r="AC30" i="71"/>
  <c r="AB30"/>
  <c r="M35"/>
  <c r="L35"/>
  <c r="L31"/>
  <c r="M31"/>
  <c r="Q599" i="62"/>
  <c r="H3557"/>
  <c r="H3559"/>
  <c r="H3558"/>
  <c r="T16" i="71"/>
  <c r="U16"/>
  <c r="AD20"/>
  <c r="AE20"/>
  <c r="AJ76" i="70"/>
  <c r="AK76"/>
  <c r="O3246" i="62"/>
  <c r="O3245"/>
  <c r="E39" i="71"/>
  <c r="D39"/>
  <c r="H4317" i="62"/>
  <c r="H4316"/>
  <c r="AK32" i="70"/>
  <c r="AJ32"/>
  <c r="AJ28"/>
  <c r="AK28"/>
  <c r="H722" i="62"/>
  <c r="H723"/>
  <c r="H724"/>
  <c r="AF69" i="70"/>
  <c r="AG69"/>
  <c r="D4062" i="62"/>
  <c r="D4063"/>
  <c r="D4061"/>
  <c r="O1797"/>
  <c r="O1796"/>
  <c r="AD24" i="71"/>
  <c r="AE24"/>
  <c r="Q15"/>
  <c r="P15"/>
  <c r="Q11"/>
  <c r="P11"/>
  <c r="H2612" i="62"/>
  <c r="H2614"/>
  <c r="H2613"/>
  <c r="X39" i="70"/>
  <c r="Y39"/>
  <c r="AK24"/>
  <c r="AJ24"/>
  <c r="H218" i="62"/>
  <c r="H219"/>
  <c r="H220"/>
  <c r="S21" i="70"/>
  <c r="R21"/>
  <c r="AJ76" i="71"/>
  <c r="AK76"/>
  <c r="AD76"/>
  <c r="AE76"/>
  <c r="AD68"/>
  <c r="AE68"/>
  <c r="AD28"/>
  <c r="AE28"/>
  <c r="L70" i="70"/>
  <c r="M70"/>
  <c r="H3809" i="62"/>
  <c r="H3811"/>
  <c r="H3810"/>
  <c r="H1793"/>
  <c r="H1795"/>
  <c r="H1794"/>
  <c r="H1481"/>
  <c r="H1482"/>
  <c r="H1229"/>
  <c r="H1230"/>
  <c r="H407"/>
  <c r="H408"/>
  <c r="H409"/>
  <c r="G2678"/>
  <c r="G2679"/>
  <c r="U16" i="70"/>
  <c r="T16"/>
  <c r="T9"/>
  <c r="U9"/>
  <c r="F70"/>
  <c r="G70"/>
  <c r="S63"/>
  <c r="R63"/>
  <c r="T64"/>
  <c r="U64"/>
  <c r="AB68"/>
  <c r="AC68"/>
  <c r="U12"/>
  <c r="T12"/>
  <c r="Q67"/>
  <c r="P67"/>
  <c r="D2489" i="62"/>
  <c r="D2490"/>
  <c r="R1721"/>
  <c r="R1720"/>
  <c r="R1217"/>
  <c r="R1216"/>
  <c r="R713"/>
  <c r="R712"/>
  <c r="M4178"/>
  <c r="M4177"/>
  <c r="T4177" s="1"/>
  <c r="J68" i="70"/>
  <c r="K68"/>
  <c r="U24"/>
  <c r="T24"/>
  <c r="R2728" i="62"/>
  <c r="R2729"/>
  <c r="D3989"/>
  <c r="D3988"/>
  <c r="V65" i="70"/>
  <c r="W65"/>
  <c r="I65"/>
  <c r="H65"/>
  <c r="H59"/>
  <c r="I59"/>
  <c r="U20"/>
  <c r="T20"/>
  <c r="E3435" i="62"/>
  <c r="E3434"/>
  <c r="S25" i="70"/>
  <c r="R25"/>
  <c r="D3812" i="62"/>
  <c r="D3813"/>
  <c r="D2741"/>
  <c r="D2742"/>
  <c r="R3485"/>
  <c r="R3484"/>
  <c r="R19"/>
  <c r="R20"/>
  <c r="Q776"/>
  <c r="Q775"/>
  <c r="E566"/>
  <c r="AR16" i="75"/>
  <c r="AR42"/>
  <c r="G2204" i="62"/>
  <c r="E1385"/>
  <c r="E1386" s="1"/>
  <c r="I1386" s="1"/>
  <c r="AR29" i="75"/>
  <c r="C2519" i="62"/>
  <c r="E2520" s="1"/>
  <c r="I2520" s="1"/>
  <c r="AK46" i="69"/>
  <c r="AR47" i="75"/>
  <c r="AK24" i="69"/>
  <c r="C1133" i="62"/>
  <c r="AR25" i="75"/>
  <c r="AK25" i="69"/>
  <c r="C1196" i="62"/>
  <c r="E1197" s="1"/>
  <c r="I1197" s="1"/>
  <c r="AR26" i="75"/>
  <c r="D82" i="62"/>
  <c r="D83"/>
  <c r="N1216"/>
  <c r="N1217"/>
  <c r="H3670"/>
  <c r="AC65" i="68"/>
  <c r="H3417" i="62"/>
  <c r="AB61" i="68"/>
  <c r="F3169" i="62"/>
  <c r="F3170"/>
  <c r="M65" i="68"/>
  <c r="E3669" i="62"/>
  <c r="E897"/>
  <c r="M21" i="68"/>
  <c r="H34"/>
  <c r="D1716" i="62"/>
  <c r="C1103"/>
  <c r="R2726"/>
  <c r="AJ50" i="69"/>
  <c r="AI56"/>
  <c r="R3105" i="62"/>
  <c r="N72" i="69"/>
  <c r="N4111" i="62"/>
  <c r="F2036"/>
  <c r="F2035"/>
  <c r="R3481"/>
  <c r="AH62" i="69"/>
  <c r="P3924" i="62"/>
  <c r="Y69" i="69"/>
  <c r="O3044" i="62"/>
  <c r="O3043"/>
  <c r="AD73" i="68"/>
  <c r="H4176" i="62"/>
  <c r="Q4176"/>
  <c r="AD73" i="69"/>
  <c r="P248" i="62"/>
  <c r="P247"/>
  <c r="C2326"/>
  <c r="C2327"/>
  <c r="W13" i="69"/>
  <c r="P393" i="62"/>
  <c r="N3548"/>
  <c r="N3547"/>
  <c r="H4363"/>
  <c r="AC76" i="68"/>
  <c r="H901" i="62"/>
  <c r="H902"/>
  <c r="W73" i="68"/>
  <c r="G4173" i="62"/>
  <c r="W64" i="68"/>
  <c r="G3606" i="62"/>
  <c r="F835"/>
  <c r="S20" i="68"/>
  <c r="N60"/>
  <c r="E3355" i="62"/>
  <c r="E1464"/>
  <c r="M30" i="68"/>
  <c r="R587" i="62"/>
  <c r="R586"/>
  <c r="R4111"/>
  <c r="AH72" i="69"/>
  <c r="AC53"/>
  <c r="Q2914" i="62"/>
  <c r="AB18" i="68"/>
  <c r="H708" i="62"/>
  <c r="R2916"/>
  <c r="AI53" i="69"/>
  <c r="Y54" i="68"/>
  <c r="G2979" i="62"/>
  <c r="H1721"/>
  <c r="H1720"/>
  <c r="G3610"/>
  <c r="G3611"/>
  <c r="G3233"/>
  <c r="G3232"/>
  <c r="F1027"/>
  <c r="F1028"/>
  <c r="F146"/>
  <c r="F145"/>
  <c r="E4299"/>
  <c r="M75" i="68"/>
  <c r="M61"/>
  <c r="E3417" i="62"/>
  <c r="E2410"/>
  <c r="N45" i="68"/>
  <c r="C2048" i="62"/>
  <c r="H71" i="68"/>
  <c r="D4047" i="62"/>
  <c r="H67" i="68"/>
  <c r="D3795" i="62"/>
  <c r="D2476"/>
  <c r="D2477"/>
  <c r="D897"/>
  <c r="H21" i="68"/>
  <c r="C2737" i="62"/>
  <c r="AH14" i="69"/>
  <c r="R457" i="62"/>
  <c r="Q3737"/>
  <c r="Q3736"/>
  <c r="L3359"/>
  <c r="L3358"/>
  <c r="T3358" s="1"/>
  <c r="H3043"/>
  <c r="H3044"/>
  <c r="F1532"/>
  <c r="F1531"/>
  <c r="R2412"/>
  <c r="AI45" i="69"/>
  <c r="H3863" i="62"/>
  <c r="H3862"/>
  <c r="U66" i="68"/>
  <c r="F3734" i="62"/>
  <c r="T42" i="69"/>
  <c r="O2223" i="62"/>
  <c r="T67" i="69"/>
  <c r="O3798" i="62"/>
  <c r="H3797"/>
  <c r="AE67" i="68"/>
  <c r="G1908" i="62"/>
  <c r="Y37" i="68"/>
  <c r="C24" i="69"/>
  <c r="L1086" i="62"/>
  <c r="C1653"/>
  <c r="C33" i="68"/>
  <c r="C34"/>
  <c r="C1716" i="62"/>
  <c r="R436"/>
  <c r="R437"/>
  <c r="R2075"/>
  <c r="R2074"/>
  <c r="Q3335"/>
  <c r="Q3334"/>
  <c r="P2327"/>
  <c r="P2326"/>
  <c r="C3398"/>
  <c r="C3397"/>
  <c r="Q3070"/>
  <c r="Q3069"/>
  <c r="O1999"/>
  <c r="O1998"/>
  <c r="O1275"/>
  <c r="R27" i="69"/>
  <c r="N3799" i="62"/>
  <c r="N3800"/>
  <c r="M3165"/>
  <c r="H57" i="69"/>
  <c r="M53" i="68"/>
  <c r="E2913" i="62"/>
  <c r="H24" i="68"/>
  <c r="D1086" i="62"/>
  <c r="AR51" i="75"/>
  <c r="P4237" i="62"/>
  <c r="X74" i="69"/>
  <c r="H965" i="62"/>
  <c r="H964"/>
  <c r="G1654"/>
  <c r="X33" i="68"/>
  <c r="F2031" i="62"/>
  <c r="R39" i="68"/>
  <c r="AI39" i="69"/>
  <c r="R2034" i="62"/>
  <c r="R269"/>
  <c r="AJ11" i="69"/>
  <c r="Z61" i="68"/>
  <c r="G3419" i="62"/>
  <c r="Q3888"/>
  <c r="Q3889"/>
  <c r="Q2977"/>
  <c r="AC54" i="69"/>
  <c r="AE74"/>
  <c r="Q4238" i="62"/>
  <c r="T23" i="68"/>
  <c r="F1026" i="62"/>
  <c r="L2125"/>
  <c r="L2124"/>
  <c r="Q662"/>
  <c r="R1971"/>
  <c r="AI38" i="69"/>
  <c r="F2377" i="62"/>
  <c r="F2376"/>
  <c r="C2881"/>
  <c r="C2880"/>
  <c r="N2364"/>
  <c r="N2363"/>
  <c r="T2363" s="1"/>
  <c r="M1608"/>
  <c r="M1607"/>
  <c r="C2034"/>
  <c r="E39" i="68"/>
  <c r="P410" i="62"/>
  <c r="E47" i="68"/>
  <c r="C2538" i="62"/>
  <c r="F35" i="68"/>
  <c r="C1781" i="62"/>
  <c r="F8" i="68"/>
  <c r="C80" i="62"/>
  <c r="E19" i="68"/>
  <c r="C774" i="62"/>
  <c r="F1341"/>
  <c r="T28" i="68"/>
  <c r="L1467" i="62"/>
  <c r="E30" i="69"/>
  <c r="F21"/>
  <c r="L899" i="62"/>
  <c r="Z47" i="69"/>
  <c r="P2537" i="62"/>
  <c r="E2851"/>
  <c r="N52" i="68"/>
  <c r="P1970" i="62"/>
  <c r="Z38" i="69"/>
  <c r="T22"/>
  <c r="O963" i="62"/>
  <c r="S49" i="68"/>
  <c r="F2662" i="62"/>
  <c r="H647"/>
  <c r="AE17" i="68"/>
  <c r="O836" i="62"/>
  <c r="U20" i="69"/>
  <c r="E49"/>
  <c r="L2664" i="62"/>
  <c r="E40" i="69"/>
  <c r="L2097" i="62"/>
  <c r="E2788"/>
  <c r="N51" i="68"/>
  <c r="O1151" i="62"/>
  <c r="U25" i="69"/>
  <c r="K8"/>
  <c r="M80" i="62"/>
  <c r="L2475"/>
  <c r="E46" i="69"/>
  <c r="T28"/>
  <c r="O1341" i="62"/>
  <c r="AE19" i="69"/>
  <c r="Q773" i="62"/>
  <c r="Q2600"/>
  <c r="AE48" i="69"/>
  <c r="Q53" i="70"/>
  <c r="D2866" i="62"/>
  <c r="N1591"/>
  <c r="N32" i="69"/>
  <c r="D2171" i="62"/>
  <c r="D283"/>
  <c r="E12" i="70"/>
  <c r="L8" i="71"/>
  <c r="Q30" i="62"/>
  <c r="D155"/>
  <c r="D159"/>
  <c r="P927"/>
  <c r="AC15" i="69"/>
  <c r="Q520" i="62"/>
  <c r="L2360"/>
  <c r="E2108"/>
  <c r="D15" i="73"/>
  <c r="M42" i="62"/>
  <c r="E420"/>
  <c r="C2247"/>
  <c r="V937" l="1"/>
  <c r="V307"/>
  <c r="V244"/>
  <c r="V3520"/>
  <c r="V118"/>
  <c r="W2512"/>
  <c r="X2512" s="1"/>
  <c r="V4200"/>
  <c r="V3003"/>
  <c r="T3195"/>
  <c r="V3633"/>
  <c r="V4263"/>
  <c r="V4326"/>
  <c r="V4137"/>
  <c r="V3444"/>
  <c r="V3822"/>
  <c r="V3066"/>
  <c r="V3570"/>
  <c r="V3318"/>
  <c r="V4074"/>
  <c r="V3381"/>
  <c r="V3192"/>
  <c r="V3948"/>
  <c r="V3507"/>
  <c r="V3696"/>
  <c r="V3129"/>
  <c r="V3885"/>
  <c r="V4011"/>
  <c r="V3255"/>
  <c r="V3759"/>
  <c r="J3254"/>
  <c r="W3255"/>
  <c r="T2350"/>
  <c r="V1756"/>
  <c r="V1567"/>
  <c r="V2638"/>
  <c r="V874"/>
  <c r="V181"/>
  <c r="V1063"/>
  <c r="V2323"/>
  <c r="V1819"/>
  <c r="V1504"/>
  <c r="V55"/>
  <c r="V2953"/>
  <c r="V1630"/>
  <c r="V3898"/>
  <c r="V3205"/>
  <c r="V3457"/>
  <c r="V685"/>
  <c r="V3079"/>
  <c r="V2449"/>
  <c r="V3331"/>
  <c r="V3394"/>
  <c r="V4402"/>
  <c r="V3709"/>
  <c r="V1189"/>
  <c r="V2890"/>
  <c r="V1945"/>
  <c r="V2575"/>
  <c r="V370"/>
  <c r="V1000"/>
  <c r="V2134"/>
  <c r="V3583"/>
  <c r="V1378"/>
  <c r="V1693"/>
  <c r="V496"/>
  <c r="V1126"/>
  <c r="V622"/>
  <c r="V3142"/>
  <c r="V1441"/>
  <c r="V4213"/>
  <c r="V559"/>
  <c r="V2071"/>
  <c r="V3835"/>
  <c r="V3646"/>
  <c r="V4339"/>
  <c r="V4087"/>
  <c r="V433"/>
  <c r="V811"/>
  <c r="V4150"/>
  <c r="V4024"/>
  <c r="T2452"/>
  <c r="T2259"/>
  <c r="W2260"/>
  <c r="T58"/>
  <c r="T2763"/>
  <c r="W2764"/>
  <c r="X2764" s="1"/>
  <c r="Y2764" s="1"/>
  <c r="T3519"/>
  <c r="T3015"/>
  <c r="W3016"/>
  <c r="X3016" s="1"/>
  <c r="T3267"/>
  <c r="W3268"/>
  <c r="X3268" s="1"/>
  <c r="B32" i="70"/>
  <c r="B33"/>
  <c r="B64"/>
  <c r="B35"/>
  <c r="B53"/>
  <c r="B42"/>
  <c r="B60"/>
  <c r="B59"/>
  <c r="B77"/>
  <c r="B48"/>
  <c r="B71"/>
  <c r="B46"/>
  <c r="B10"/>
  <c r="B51"/>
  <c r="B49"/>
  <c r="C3621" i="62"/>
  <c r="B47" i="70"/>
  <c r="B54"/>
  <c r="B62"/>
  <c r="J4090" i="62"/>
  <c r="J2259"/>
  <c r="K2257" s="1"/>
  <c r="K2259" s="1"/>
  <c r="J3771"/>
  <c r="K3769" s="1"/>
  <c r="K3771" s="1"/>
  <c r="J2880"/>
  <c r="T914"/>
  <c r="T838"/>
  <c r="T4366"/>
  <c r="T2476"/>
  <c r="T4114"/>
  <c r="T2224"/>
  <c r="T2098"/>
  <c r="T1216"/>
  <c r="T3988"/>
  <c r="J964"/>
  <c r="J397"/>
  <c r="J838"/>
  <c r="J3862"/>
  <c r="T3254"/>
  <c r="T3240"/>
  <c r="U3239" s="1"/>
  <c r="U3241" s="1"/>
  <c r="T3492"/>
  <c r="U3491" s="1"/>
  <c r="U3493" s="1"/>
  <c r="T1444"/>
  <c r="T247"/>
  <c r="T1948"/>
  <c r="T3586"/>
  <c r="T1192"/>
  <c r="T3334"/>
  <c r="T2767"/>
  <c r="T1129"/>
  <c r="T1822"/>
  <c r="T2515"/>
  <c r="T3838"/>
  <c r="J121"/>
  <c r="J1948"/>
  <c r="J4153"/>
  <c r="J58"/>
  <c r="J751"/>
  <c r="J1444"/>
  <c r="J436"/>
  <c r="J3208"/>
  <c r="J2578"/>
  <c r="T3321"/>
  <c r="T4077"/>
  <c r="T3825"/>
  <c r="T4203"/>
  <c r="J1368"/>
  <c r="J4014"/>
  <c r="J4077"/>
  <c r="J3258"/>
  <c r="J1872"/>
  <c r="J3069"/>
  <c r="J990"/>
  <c r="T284"/>
  <c r="T788"/>
  <c r="T3245"/>
  <c r="T32"/>
  <c r="T4253"/>
  <c r="T4001"/>
  <c r="I556"/>
  <c r="J558" s="1"/>
  <c r="S1116"/>
  <c r="I4021"/>
  <c r="J4023" s="1"/>
  <c r="E567"/>
  <c r="I567" s="1"/>
  <c r="I2131"/>
  <c r="J2133" s="1"/>
  <c r="I2320"/>
  <c r="J2322" s="1"/>
  <c r="S304"/>
  <c r="I493"/>
  <c r="J495" s="1"/>
  <c r="S4147"/>
  <c r="S2917"/>
  <c r="S4008"/>
  <c r="I3832"/>
  <c r="J3834" s="1"/>
  <c r="I3504"/>
  <c r="I241"/>
  <c r="J243" s="1"/>
  <c r="I1123"/>
  <c r="S4197"/>
  <c r="AQ50" i="75"/>
  <c r="AQ48"/>
  <c r="AB9"/>
  <c r="AC9"/>
  <c r="AP28"/>
  <c r="AQ28"/>
  <c r="AP22"/>
  <c r="AQ22"/>
  <c r="AB66"/>
  <c r="AC66"/>
  <c r="AB24"/>
  <c r="AC24"/>
  <c r="O40"/>
  <c r="N40"/>
  <c r="AB19"/>
  <c r="AC19"/>
  <c r="O68"/>
  <c r="N68"/>
  <c r="O64"/>
  <c r="N64"/>
  <c r="AQ67"/>
  <c r="AP67"/>
  <c r="N44"/>
  <c r="O44"/>
  <c r="AC22"/>
  <c r="AB22"/>
  <c r="AB45"/>
  <c r="AC45"/>
  <c r="AP35"/>
  <c r="AQ35"/>
  <c r="AQ14"/>
  <c r="AP14"/>
  <c r="O76"/>
  <c r="N76"/>
  <c r="AB11"/>
  <c r="AC11"/>
  <c r="AQ34"/>
  <c r="AP34"/>
  <c r="AB70"/>
  <c r="AC70"/>
  <c r="AP32"/>
  <c r="AQ32"/>
  <c r="N46"/>
  <c r="O46"/>
  <c r="AP42"/>
  <c r="AQ42"/>
  <c r="AC63"/>
  <c r="AB63"/>
  <c r="AC14"/>
  <c r="AB14"/>
  <c r="N9"/>
  <c r="O9"/>
  <c r="N32"/>
  <c r="O32"/>
  <c r="N51"/>
  <c r="O51"/>
  <c r="AP59"/>
  <c r="AQ59"/>
  <c r="AB10"/>
  <c r="AC10"/>
  <c r="AB60"/>
  <c r="AC60"/>
  <c r="N26"/>
  <c r="O26"/>
  <c r="AQ70"/>
  <c r="AP70"/>
  <c r="AC56"/>
  <c r="AB56"/>
  <c r="N61"/>
  <c r="O61"/>
  <c r="AQ69"/>
  <c r="AP69"/>
  <c r="AQ58"/>
  <c r="AP58"/>
  <c r="O20"/>
  <c r="N20"/>
  <c r="O45"/>
  <c r="N45"/>
  <c r="N34"/>
  <c r="O34"/>
  <c r="AP10"/>
  <c r="AQ10"/>
  <c r="O47"/>
  <c r="N47"/>
  <c r="AB59"/>
  <c r="AC59"/>
  <c r="AB74"/>
  <c r="AC74"/>
  <c r="N43"/>
  <c r="O43"/>
  <c r="AB69"/>
  <c r="AC69"/>
  <c r="AQ61"/>
  <c r="AP61"/>
  <c r="AB62"/>
  <c r="AC62"/>
  <c r="AP23"/>
  <c r="AQ23"/>
  <c r="AB64"/>
  <c r="AC64"/>
  <c r="O75"/>
  <c r="N75"/>
  <c r="AQ66"/>
  <c r="AP66"/>
  <c r="AB29"/>
  <c r="AC29"/>
  <c r="O72"/>
  <c r="N72"/>
  <c r="AQ63"/>
  <c r="AP63"/>
  <c r="AC40"/>
  <c r="AB40"/>
  <c r="N11"/>
  <c r="O11"/>
  <c r="AB46"/>
  <c r="AC46"/>
  <c r="AP73"/>
  <c r="AQ73"/>
  <c r="AC55"/>
  <c r="AB55"/>
  <c r="AC18"/>
  <c r="AB18"/>
  <c r="AQ31"/>
  <c r="AP31"/>
  <c r="AQ43"/>
  <c r="AP43"/>
  <c r="N8"/>
  <c r="O8"/>
  <c r="AP40"/>
  <c r="AQ40"/>
  <c r="N49"/>
  <c r="O49"/>
  <c r="AQ60"/>
  <c r="AP60"/>
  <c r="AC52"/>
  <c r="AB52"/>
  <c r="AB26"/>
  <c r="AC26"/>
  <c r="AB49"/>
  <c r="AC49"/>
  <c r="AP64"/>
  <c r="AQ64"/>
  <c r="AQ52"/>
  <c r="AP52"/>
  <c r="AB76"/>
  <c r="AC76"/>
  <c r="AP47"/>
  <c r="AQ47"/>
  <c r="AQ36"/>
  <c r="AP36"/>
  <c r="AQ29"/>
  <c r="AP29"/>
  <c r="R2705" i="62"/>
  <c r="R2704"/>
  <c r="AB17" i="75"/>
  <c r="AC17"/>
  <c r="AB38"/>
  <c r="AC38"/>
  <c r="N30"/>
  <c r="O30"/>
  <c r="AQ25"/>
  <c r="AP25"/>
  <c r="AB32"/>
  <c r="AC32"/>
  <c r="AC20"/>
  <c r="AB20"/>
  <c r="AP15"/>
  <c r="AQ15"/>
  <c r="O24"/>
  <c r="N24"/>
  <c r="N42"/>
  <c r="O42"/>
  <c r="AB58"/>
  <c r="AC58"/>
  <c r="AB72"/>
  <c r="AC72"/>
  <c r="N73"/>
  <c r="O73"/>
  <c r="AP75"/>
  <c r="AQ75"/>
  <c r="AB61"/>
  <c r="AC61"/>
  <c r="R3019" i="62"/>
  <c r="V3016" s="1"/>
  <c r="R3020"/>
  <c r="AB41" i="75"/>
  <c r="AC41"/>
  <c r="AP54"/>
  <c r="AQ54"/>
  <c r="AP74"/>
  <c r="AQ74"/>
  <c r="AQ38"/>
  <c r="AP38"/>
  <c r="AQ16"/>
  <c r="AP16"/>
  <c r="AQ27"/>
  <c r="AP27"/>
  <c r="O56"/>
  <c r="N56"/>
  <c r="N69"/>
  <c r="O69"/>
  <c r="O65"/>
  <c r="N65"/>
  <c r="AQ18"/>
  <c r="AP18"/>
  <c r="N29"/>
  <c r="O29"/>
  <c r="AC48"/>
  <c r="AB48"/>
  <c r="AP71"/>
  <c r="AQ71"/>
  <c r="AQ65"/>
  <c r="AP65"/>
  <c r="AP77"/>
  <c r="AQ77"/>
  <c r="N67"/>
  <c r="O67"/>
  <c r="AQ26"/>
  <c r="AP26"/>
  <c r="AP39"/>
  <c r="AQ39"/>
  <c r="O74"/>
  <c r="N74"/>
  <c r="AQ76"/>
  <c r="AP76"/>
  <c r="AB67"/>
  <c r="AC67"/>
  <c r="O16"/>
  <c r="N16"/>
  <c r="O22"/>
  <c r="N22"/>
  <c r="AB8"/>
  <c r="AC8"/>
  <c r="O23"/>
  <c r="N23"/>
  <c r="O19"/>
  <c r="N19"/>
  <c r="AQ8"/>
  <c r="AP8"/>
  <c r="O28"/>
  <c r="N28"/>
  <c r="O33"/>
  <c r="N33"/>
  <c r="N41"/>
  <c r="O41"/>
  <c r="AC51"/>
  <c r="AB51"/>
  <c r="N63"/>
  <c r="O63"/>
  <c r="AC54"/>
  <c r="AB54"/>
  <c r="N57"/>
  <c r="O57"/>
  <c r="R1319" i="62"/>
  <c r="R1318"/>
  <c r="V1315" s="1"/>
  <c r="AN66" i="75"/>
  <c r="AO66"/>
  <c r="M22"/>
  <c r="L22"/>
  <c r="L35"/>
  <c r="M35"/>
  <c r="AN44"/>
  <c r="AO44"/>
  <c r="L30"/>
  <c r="M30"/>
  <c r="AN55"/>
  <c r="AO55"/>
  <c r="Z51"/>
  <c r="AA51"/>
  <c r="L28"/>
  <c r="M28"/>
  <c r="Z50"/>
  <c r="AA50"/>
  <c r="AN51"/>
  <c r="AO51"/>
  <c r="AA41"/>
  <c r="Z41"/>
  <c r="AO10"/>
  <c r="AN10"/>
  <c r="M17"/>
  <c r="L17"/>
  <c r="AA27"/>
  <c r="Z27"/>
  <c r="AA64"/>
  <c r="Z64"/>
  <c r="M44"/>
  <c r="L44"/>
  <c r="L41"/>
  <c r="M41"/>
  <c r="L27"/>
  <c r="M27"/>
  <c r="M56"/>
  <c r="L56"/>
  <c r="Z68"/>
  <c r="AA68"/>
  <c r="Z56"/>
  <c r="AA56"/>
  <c r="AA31"/>
  <c r="Z31"/>
  <c r="Z74"/>
  <c r="AA74"/>
  <c r="AN49"/>
  <c r="AO49"/>
  <c r="M54"/>
  <c r="L54"/>
  <c r="AO30"/>
  <c r="AN30"/>
  <c r="AN76"/>
  <c r="AO76"/>
  <c r="M63"/>
  <c r="L63"/>
  <c r="AA21"/>
  <c r="Z21"/>
  <c r="AA46"/>
  <c r="Z46"/>
  <c r="AN65"/>
  <c r="AO65"/>
  <c r="L66"/>
  <c r="M66"/>
  <c r="AN29"/>
  <c r="AO29"/>
  <c r="L51"/>
  <c r="M51"/>
  <c r="AN13"/>
  <c r="AO13"/>
  <c r="M9"/>
  <c r="L9"/>
  <c r="AN43"/>
  <c r="AO43"/>
  <c r="AO77"/>
  <c r="AN77"/>
  <c r="AN56"/>
  <c r="AO56"/>
  <c r="M24"/>
  <c r="L24"/>
  <c r="L68"/>
  <c r="M68"/>
  <c r="AO33"/>
  <c r="AN33"/>
  <c r="AN58"/>
  <c r="AO58"/>
  <c r="AN26"/>
  <c r="AO26"/>
  <c r="AA48"/>
  <c r="Z48"/>
  <c r="L11"/>
  <c r="M11"/>
  <c r="Z72"/>
  <c r="AA72"/>
  <c r="AN73"/>
  <c r="AO73"/>
  <c r="M36"/>
  <c r="L36"/>
  <c r="L47"/>
  <c r="M47"/>
  <c r="AA65"/>
  <c r="Z65"/>
  <c r="Z8"/>
  <c r="AA8"/>
  <c r="AA39"/>
  <c r="Z39"/>
  <c r="L25"/>
  <c r="M25"/>
  <c r="AO75"/>
  <c r="AN75"/>
  <c r="L49"/>
  <c r="M49"/>
  <c r="AO15"/>
  <c r="AN15"/>
  <c r="AN63"/>
  <c r="AO63"/>
  <c r="Z70"/>
  <c r="AA70"/>
  <c r="Z45"/>
  <c r="AA45"/>
  <c r="M76"/>
  <c r="L76"/>
  <c r="L57"/>
  <c r="M57"/>
  <c r="AN32"/>
  <c r="AO32"/>
  <c r="AO64"/>
  <c r="AN64"/>
  <c r="Z76"/>
  <c r="AA76"/>
  <c r="AN59"/>
  <c r="AO59"/>
  <c r="Z55"/>
  <c r="AA55"/>
  <c r="Z73"/>
  <c r="AA73"/>
  <c r="AO39"/>
  <c r="AN39"/>
  <c r="Z36"/>
  <c r="AA36"/>
  <c r="AO42"/>
  <c r="AN42"/>
  <c r="AA63"/>
  <c r="Z63"/>
  <c r="L45"/>
  <c r="M45"/>
  <c r="AN57"/>
  <c r="AO57"/>
  <c r="AO25"/>
  <c r="AN25"/>
  <c r="Z67"/>
  <c r="AA67"/>
  <c r="Z19"/>
  <c r="AA19"/>
  <c r="AN70"/>
  <c r="AO70"/>
  <c r="AO45"/>
  <c r="AN45"/>
  <c r="Q3209" i="62"/>
  <c r="Q3208"/>
  <c r="T3208" s="1"/>
  <c r="Q688"/>
  <c r="Q689"/>
  <c r="M37" i="75"/>
  <c r="L37"/>
  <c r="AA14"/>
  <c r="Z14"/>
  <c r="Q2138" i="62"/>
  <c r="Q2137"/>
  <c r="L70" i="75"/>
  <c r="M70"/>
  <c r="AA20"/>
  <c r="Z20"/>
  <c r="AN21"/>
  <c r="AO21"/>
  <c r="M50"/>
  <c r="L50"/>
  <c r="L53"/>
  <c r="M53"/>
  <c r="M62"/>
  <c r="L62"/>
  <c r="AN20"/>
  <c r="AO20"/>
  <c r="M16"/>
  <c r="L16"/>
  <c r="AA53"/>
  <c r="Z53"/>
  <c r="AN16"/>
  <c r="AO16"/>
  <c r="AO53"/>
  <c r="AN53"/>
  <c r="L48"/>
  <c r="M48"/>
  <c r="Z57"/>
  <c r="AA57"/>
  <c r="L69"/>
  <c r="M69"/>
  <c r="Z37"/>
  <c r="AA37"/>
  <c r="M52"/>
  <c r="L52"/>
  <c r="M64"/>
  <c r="L64"/>
  <c r="Z18"/>
  <c r="AA18"/>
  <c r="AN67"/>
  <c r="AO67"/>
  <c r="Z42"/>
  <c r="AA42"/>
  <c r="L55"/>
  <c r="M55"/>
  <c r="Q878" i="62"/>
  <c r="Q877"/>
  <c r="T877" s="1"/>
  <c r="Q4217"/>
  <c r="Q4216"/>
  <c r="T4216" s="1"/>
  <c r="Q3713"/>
  <c r="Q3712"/>
  <c r="U3712" s="1"/>
  <c r="Q4027"/>
  <c r="Q4028"/>
  <c r="Y64" i="75"/>
  <c r="AL34"/>
  <c r="AL12"/>
  <c r="X57"/>
  <c r="Y57"/>
  <c r="X16"/>
  <c r="Y16"/>
  <c r="X39"/>
  <c r="Y39"/>
  <c r="X59"/>
  <c r="Y59"/>
  <c r="K42"/>
  <c r="J42"/>
  <c r="J15"/>
  <c r="K15"/>
  <c r="K65"/>
  <c r="J65"/>
  <c r="AM29"/>
  <c r="AL29"/>
  <c r="J68"/>
  <c r="K68"/>
  <c r="AM52"/>
  <c r="AL52"/>
  <c r="AL53"/>
  <c r="AM33"/>
  <c r="AL33"/>
  <c r="K44"/>
  <c r="J44"/>
  <c r="J39"/>
  <c r="K39"/>
  <c r="AL44"/>
  <c r="AM44"/>
  <c r="X46"/>
  <c r="Y46"/>
  <c r="J30"/>
  <c r="K30"/>
  <c r="Y75"/>
  <c r="X75"/>
  <c r="Y61"/>
  <c r="X61"/>
  <c r="Y27"/>
  <c r="X27"/>
  <c r="Y45"/>
  <c r="X45"/>
  <c r="Y55"/>
  <c r="X55"/>
  <c r="J20"/>
  <c r="K20"/>
  <c r="AM70"/>
  <c r="AL70"/>
  <c r="J26"/>
  <c r="K26"/>
  <c r="AL56"/>
  <c r="AM56"/>
  <c r="K12"/>
  <c r="J12"/>
  <c r="P2137" i="62"/>
  <c r="T2137" s="1"/>
  <c r="P2138"/>
  <c r="AL36" i="75"/>
  <c r="AM36"/>
  <c r="X23"/>
  <c r="Y23"/>
  <c r="Y41"/>
  <c r="X41"/>
  <c r="X14"/>
  <c r="Y14"/>
  <c r="X44"/>
  <c r="Y44"/>
  <c r="X77"/>
  <c r="Y77"/>
  <c r="AL32"/>
  <c r="AM32"/>
  <c r="K32"/>
  <c r="J32"/>
  <c r="AL28"/>
  <c r="AM28"/>
  <c r="K23"/>
  <c r="J23"/>
  <c r="AL24"/>
  <c r="AM24"/>
  <c r="K51"/>
  <c r="J51"/>
  <c r="AM49"/>
  <c r="AL49"/>
  <c r="X25"/>
  <c r="Y25"/>
  <c r="Y31"/>
  <c r="X31"/>
  <c r="K37"/>
  <c r="J37"/>
  <c r="K35"/>
  <c r="J35"/>
  <c r="J53"/>
  <c r="K53"/>
  <c r="AL65"/>
  <c r="AM65"/>
  <c r="AM30"/>
  <c r="AL30"/>
  <c r="J36"/>
  <c r="K36"/>
  <c r="Y37"/>
  <c r="X37"/>
  <c r="Y53"/>
  <c r="X53"/>
  <c r="J49"/>
  <c r="K49"/>
  <c r="AL23"/>
  <c r="AM23"/>
  <c r="X32"/>
  <c r="Y32"/>
  <c r="AM50"/>
  <c r="AL50"/>
  <c r="AM51"/>
  <c r="AL51"/>
  <c r="AM58"/>
  <c r="AL58"/>
  <c r="Y22"/>
  <c r="X22"/>
  <c r="Y42"/>
  <c r="X42"/>
  <c r="K19"/>
  <c r="J19"/>
  <c r="K43"/>
  <c r="J43"/>
  <c r="X65"/>
  <c r="Y65"/>
  <c r="J76"/>
  <c r="K76"/>
  <c r="AM20"/>
  <c r="AL20"/>
  <c r="J9"/>
  <c r="K9"/>
  <c r="AL35"/>
  <c r="AM35"/>
  <c r="AL18"/>
  <c r="AM18"/>
  <c r="Y18"/>
  <c r="X18"/>
  <c r="AL8"/>
  <c r="AM8"/>
  <c r="K25"/>
  <c r="J25"/>
  <c r="X29"/>
  <c r="Y29"/>
  <c r="P4090" i="62"/>
  <c r="T4090" s="1"/>
  <c r="P4091"/>
  <c r="Y28" i="75"/>
  <c r="X28"/>
  <c r="Y38"/>
  <c r="X38"/>
  <c r="K56"/>
  <c r="J56"/>
  <c r="J57"/>
  <c r="K57"/>
  <c r="Y69"/>
  <c r="X69"/>
  <c r="K77"/>
  <c r="J77"/>
  <c r="AL22"/>
  <c r="AM22"/>
  <c r="AM31"/>
  <c r="AL31"/>
  <c r="Y58"/>
  <c r="X58"/>
  <c r="AL10"/>
  <c r="AM10"/>
  <c r="Y36"/>
  <c r="X36"/>
  <c r="J50"/>
  <c r="K50"/>
  <c r="Y47"/>
  <c r="X47"/>
  <c r="X62"/>
  <c r="Y62"/>
  <c r="J38"/>
  <c r="K38"/>
  <c r="AL62"/>
  <c r="AM62"/>
  <c r="K69"/>
  <c r="J69"/>
  <c r="J46"/>
  <c r="K46"/>
  <c r="AM47"/>
  <c r="AL47"/>
  <c r="J45"/>
  <c r="K45"/>
  <c r="K22"/>
  <c r="J22"/>
  <c r="X49"/>
  <c r="Y49"/>
  <c r="P3901" i="62"/>
  <c r="P3902"/>
  <c r="AJ15" i="75"/>
  <c r="AK15"/>
  <c r="AJ44"/>
  <c r="AK44"/>
  <c r="AK41"/>
  <c r="AJ41"/>
  <c r="W9"/>
  <c r="V9"/>
  <c r="H46"/>
  <c r="I46"/>
  <c r="V46"/>
  <c r="W46"/>
  <c r="W22"/>
  <c r="V22"/>
  <c r="AJ45"/>
  <c r="AK45"/>
  <c r="I26"/>
  <c r="H26"/>
  <c r="H17"/>
  <c r="I17"/>
  <c r="AK55"/>
  <c r="AJ55"/>
  <c r="AJ20"/>
  <c r="AK20"/>
  <c r="I29"/>
  <c r="H29"/>
  <c r="AK51"/>
  <c r="AJ51"/>
  <c r="W36"/>
  <c r="V36"/>
  <c r="H19"/>
  <c r="I19"/>
  <c r="V32"/>
  <c r="W32"/>
  <c r="W48"/>
  <c r="V48"/>
  <c r="W66"/>
  <c r="V66"/>
  <c r="I60"/>
  <c r="H60"/>
  <c r="AJ48"/>
  <c r="AK48"/>
  <c r="I37"/>
  <c r="H37"/>
  <c r="W10"/>
  <c r="V10"/>
  <c r="H18"/>
  <c r="I18"/>
  <c r="AK47"/>
  <c r="AJ47"/>
  <c r="V74"/>
  <c r="W74"/>
  <c r="W49"/>
  <c r="V49"/>
  <c r="AK56"/>
  <c r="AJ56"/>
  <c r="AJ72"/>
  <c r="AK72"/>
  <c r="AK42"/>
  <c r="AJ42"/>
  <c r="W8"/>
  <c r="V8"/>
  <c r="H76"/>
  <c r="I76"/>
  <c r="I35"/>
  <c r="H35"/>
  <c r="AK21"/>
  <c r="AJ21"/>
  <c r="V51"/>
  <c r="W51"/>
  <c r="H48"/>
  <c r="I48"/>
  <c r="V24"/>
  <c r="W24"/>
  <c r="AJ43"/>
  <c r="AK43"/>
  <c r="W29"/>
  <c r="V29"/>
  <c r="AJ75"/>
  <c r="AK75"/>
  <c r="I39"/>
  <c r="H39"/>
  <c r="H54"/>
  <c r="I54"/>
  <c r="H69"/>
  <c r="I69"/>
  <c r="H21"/>
  <c r="I21"/>
  <c r="H61"/>
  <c r="I61"/>
  <c r="AJ14"/>
  <c r="AK14"/>
  <c r="I16"/>
  <c r="H16"/>
  <c r="AK28"/>
  <c r="AJ28"/>
  <c r="W38"/>
  <c r="V38"/>
  <c r="AK67"/>
  <c r="AJ67"/>
  <c r="AJ52"/>
  <c r="AK52"/>
  <c r="V42"/>
  <c r="W42"/>
  <c r="W39"/>
  <c r="V39"/>
  <c r="H51"/>
  <c r="I51"/>
  <c r="V23"/>
  <c r="W23"/>
  <c r="AJ33"/>
  <c r="AK33"/>
  <c r="AJ58"/>
  <c r="AK58"/>
  <c r="AJ60"/>
  <c r="AK60"/>
  <c r="AK37"/>
  <c r="AJ37"/>
  <c r="AK19"/>
  <c r="AJ19"/>
  <c r="O436" i="62"/>
  <c r="S436" s="1"/>
  <c r="O437"/>
  <c r="AK71" i="75"/>
  <c r="AJ71"/>
  <c r="AK18"/>
  <c r="AJ18"/>
  <c r="V27"/>
  <c r="W27"/>
  <c r="AK63"/>
  <c r="AJ63"/>
  <c r="AJ40"/>
  <c r="AK40"/>
  <c r="AK66"/>
  <c r="AJ66"/>
  <c r="W12"/>
  <c r="V12"/>
  <c r="AK16"/>
  <c r="AJ16"/>
  <c r="AJ46"/>
  <c r="AK46"/>
  <c r="I13"/>
  <c r="H13"/>
  <c r="AJ74"/>
  <c r="AK74"/>
  <c r="W13"/>
  <c r="V13"/>
  <c r="I38"/>
  <c r="H38"/>
  <c r="H47"/>
  <c r="I47"/>
  <c r="W44"/>
  <c r="V44"/>
  <c r="I72"/>
  <c r="H72"/>
  <c r="AK11"/>
  <c r="AJ11"/>
  <c r="V25"/>
  <c r="W25"/>
  <c r="H31"/>
  <c r="I31"/>
  <c r="AJ31"/>
  <c r="AK31"/>
  <c r="V26"/>
  <c r="W26"/>
  <c r="AK50"/>
  <c r="AJ50"/>
  <c r="AJ70"/>
  <c r="AK70"/>
  <c r="I27"/>
  <c r="H27"/>
  <c r="H42"/>
  <c r="I42"/>
  <c r="AK35"/>
  <c r="AJ35"/>
  <c r="H63"/>
  <c r="I63"/>
  <c r="I15"/>
  <c r="H15"/>
  <c r="I30"/>
  <c r="H30"/>
  <c r="H40"/>
  <c r="I40"/>
  <c r="W77"/>
  <c r="V77"/>
  <c r="I14"/>
  <c r="H14"/>
  <c r="V62"/>
  <c r="W62"/>
  <c r="W34"/>
  <c r="V34"/>
  <c r="AK29"/>
  <c r="AJ29"/>
  <c r="V58"/>
  <c r="W58"/>
  <c r="O1067" i="62"/>
  <c r="O1066"/>
  <c r="F29" i="75"/>
  <c r="U35"/>
  <c r="T35"/>
  <c r="T52"/>
  <c r="U54"/>
  <c r="T54"/>
  <c r="AI25"/>
  <c r="AH25"/>
  <c r="T14"/>
  <c r="U14"/>
  <c r="T22"/>
  <c r="U22"/>
  <c r="AI42"/>
  <c r="AH42"/>
  <c r="AI20"/>
  <c r="AH20"/>
  <c r="AH57"/>
  <c r="AI57"/>
  <c r="AI37"/>
  <c r="AH37"/>
  <c r="T43"/>
  <c r="U43"/>
  <c r="F17"/>
  <c r="G17"/>
  <c r="G55"/>
  <c r="F55"/>
  <c r="T23"/>
  <c r="U23"/>
  <c r="G24"/>
  <c r="F24"/>
  <c r="AH31"/>
  <c r="AI31"/>
  <c r="T41"/>
  <c r="U41"/>
  <c r="AI70"/>
  <c r="AH70"/>
  <c r="AH30"/>
  <c r="AI30"/>
  <c r="AI72"/>
  <c r="AH72"/>
  <c r="AH40"/>
  <c r="AI40"/>
  <c r="F73"/>
  <c r="G73"/>
  <c r="AH9"/>
  <c r="AI9"/>
  <c r="T45"/>
  <c r="U45"/>
  <c r="T72"/>
  <c r="U72"/>
  <c r="AI22"/>
  <c r="AH22"/>
  <c r="AH38"/>
  <c r="AI38"/>
  <c r="F76"/>
  <c r="G76"/>
  <c r="T59"/>
  <c r="U59"/>
  <c r="T8"/>
  <c r="U8"/>
  <c r="AI58"/>
  <c r="AH58"/>
  <c r="AH11"/>
  <c r="AI11"/>
  <c r="F25"/>
  <c r="G25"/>
  <c r="AI61"/>
  <c r="AH61"/>
  <c r="AH28"/>
  <c r="AI28"/>
  <c r="F61"/>
  <c r="G61"/>
  <c r="F54"/>
  <c r="G54"/>
  <c r="U77"/>
  <c r="T77"/>
  <c r="AI73"/>
  <c r="AH73"/>
  <c r="AH16"/>
  <c r="AI16"/>
  <c r="AI56"/>
  <c r="AH56"/>
  <c r="AI17"/>
  <c r="AH17"/>
  <c r="T16"/>
  <c r="U16"/>
  <c r="G20"/>
  <c r="F20"/>
  <c r="F42"/>
  <c r="G42"/>
  <c r="F10"/>
  <c r="G10"/>
  <c r="T56"/>
  <c r="U56"/>
  <c r="AH14"/>
  <c r="AI14"/>
  <c r="T33"/>
  <c r="U33"/>
  <c r="T68"/>
  <c r="U68"/>
  <c r="T10"/>
  <c r="U10"/>
  <c r="F35"/>
  <c r="G35"/>
  <c r="U49"/>
  <c r="T49"/>
  <c r="F70"/>
  <c r="G70"/>
  <c r="F15"/>
  <c r="G15"/>
  <c r="AI8"/>
  <c r="AH8"/>
  <c r="AH18"/>
  <c r="AI18"/>
  <c r="F36"/>
  <c r="G36"/>
  <c r="AI53"/>
  <c r="AH53"/>
  <c r="F38"/>
  <c r="G38"/>
  <c r="AH63"/>
  <c r="AI63"/>
  <c r="AH19"/>
  <c r="AI19"/>
  <c r="AI65"/>
  <c r="AH65"/>
  <c r="U32"/>
  <c r="T32"/>
  <c r="AH62"/>
  <c r="AI62"/>
  <c r="U26"/>
  <c r="T26"/>
  <c r="T18"/>
  <c r="U18"/>
  <c r="G75"/>
  <c r="F75"/>
  <c r="T27"/>
  <c r="U27"/>
  <c r="G16"/>
  <c r="F16"/>
  <c r="U24"/>
  <c r="T24"/>
  <c r="T30"/>
  <c r="U30"/>
  <c r="T53"/>
  <c r="U53"/>
  <c r="U60"/>
  <c r="T60"/>
  <c r="G68"/>
  <c r="F68"/>
  <c r="G40"/>
  <c r="F40"/>
  <c r="T67"/>
  <c r="U67"/>
  <c r="AH74"/>
  <c r="AI74"/>
  <c r="U12"/>
  <c r="T12"/>
  <c r="AI29"/>
  <c r="AH29"/>
  <c r="F59"/>
  <c r="G59"/>
  <c r="G66"/>
  <c r="F66"/>
  <c r="G58"/>
  <c r="F58"/>
  <c r="AH32"/>
  <c r="AI32"/>
  <c r="AI12"/>
  <c r="AH12"/>
  <c r="AH34"/>
  <c r="AI34"/>
  <c r="U55"/>
  <c r="T55"/>
  <c r="U71"/>
  <c r="T71"/>
  <c r="F11"/>
  <c r="G11"/>
  <c r="U21"/>
  <c r="T21"/>
  <c r="U36"/>
  <c r="T36"/>
  <c r="T13"/>
  <c r="U13"/>
  <c r="U69"/>
  <c r="T69"/>
  <c r="N373" i="62"/>
  <c r="S373" s="1"/>
  <c r="N374"/>
  <c r="G51" i="75"/>
  <c r="F51"/>
  <c r="T9"/>
  <c r="U9"/>
  <c r="G23"/>
  <c r="F23"/>
  <c r="T66"/>
  <c r="U66"/>
  <c r="N4342" i="62"/>
  <c r="N4343"/>
  <c r="U47" i="75"/>
  <c r="T47"/>
  <c r="F64"/>
  <c r="G64"/>
  <c r="AH48"/>
  <c r="AI48"/>
  <c r="F27"/>
  <c r="G27"/>
  <c r="F63"/>
  <c r="G63"/>
  <c r="AI75"/>
  <c r="AH75"/>
  <c r="F62"/>
  <c r="G62"/>
  <c r="U15"/>
  <c r="T15"/>
  <c r="G30"/>
  <c r="F30"/>
  <c r="G48"/>
  <c r="F48"/>
  <c r="G19"/>
  <c r="F19"/>
  <c r="F28"/>
  <c r="G28"/>
  <c r="F31"/>
  <c r="G31"/>
  <c r="F57"/>
  <c r="G57"/>
  <c r="N1507" i="62"/>
  <c r="N1508"/>
  <c r="N1760"/>
  <c r="N1759"/>
  <c r="U1759" s="1"/>
  <c r="N3524"/>
  <c r="N3523"/>
  <c r="S71" i="75"/>
  <c r="S2383" i="62"/>
  <c r="E44" i="75"/>
  <c r="S67"/>
  <c r="AF70"/>
  <c r="AG70"/>
  <c r="AG34"/>
  <c r="AF34"/>
  <c r="S2068" i="62"/>
  <c r="S63" i="75"/>
  <c r="R63"/>
  <c r="E47"/>
  <c r="D47"/>
  <c r="AF49"/>
  <c r="AG49"/>
  <c r="E26"/>
  <c r="D26"/>
  <c r="D50"/>
  <c r="E50"/>
  <c r="D18"/>
  <c r="E18"/>
  <c r="AF35"/>
  <c r="AG35"/>
  <c r="AG23"/>
  <c r="AF23"/>
  <c r="S70"/>
  <c r="R70"/>
  <c r="AG11"/>
  <c r="AF11"/>
  <c r="S54"/>
  <c r="R54"/>
  <c r="E14"/>
  <c r="D14"/>
  <c r="D54"/>
  <c r="E54"/>
  <c r="D45"/>
  <c r="E45"/>
  <c r="D49"/>
  <c r="E49"/>
  <c r="AG75"/>
  <c r="AF75"/>
  <c r="R42"/>
  <c r="S42"/>
  <c r="E65"/>
  <c r="D65"/>
  <c r="AF10"/>
  <c r="AG10"/>
  <c r="AF40"/>
  <c r="AG40"/>
  <c r="S27"/>
  <c r="R27"/>
  <c r="E27"/>
  <c r="D27"/>
  <c r="E72"/>
  <c r="D72"/>
  <c r="D28"/>
  <c r="E28"/>
  <c r="D10"/>
  <c r="E10"/>
  <c r="AF18"/>
  <c r="AG18"/>
  <c r="E41"/>
  <c r="D41"/>
  <c r="R59"/>
  <c r="S59"/>
  <c r="R44"/>
  <c r="S44"/>
  <c r="AF22"/>
  <c r="AG22"/>
  <c r="AG41"/>
  <c r="AF41"/>
  <c r="D48"/>
  <c r="E48"/>
  <c r="R51"/>
  <c r="S51"/>
  <c r="AF67"/>
  <c r="AG67"/>
  <c r="R22"/>
  <c r="S22"/>
  <c r="D36"/>
  <c r="E36"/>
  <c r="S68"/>
  <c r="AF65"/>
  <c r="AF77"/>
  <c r="D34"/>
  <c r="E34"/>
  <c r="R58"/>
  <c r="S58"/>
  <c r="S30"/>
  <c r="R30"/>
  <c r="AG58"/>
  <c r="AF58"/>
  <c r="AG52"/>
  <c r="AF52"/>
  <c r="D77"/>
  <c r="E77"/>
  <c r="AF36"/>
  <c r="AG36"/>
  <c r="S38"/>
  <c r="R38"/>
  <c r="AF46"/>
  <c r="AG46"/>
  <c r="E52"/>
  <c r="D52"/>
  <c r="AG45"/>
  <c r="AF45"/>
  <c r="D68"/>
  <c r="E68"/>
  <c r="E29"/>
  <c r="D29"/>
  <c r="R66"/>
  <c r="S66"/>
  <c r="E53"/>
  <c r="D53"/>
  <c r="AF74"/>
  <c r="AG74"/>
  <c r="E56"/>
  <c r="D56"/>
  <c r="E67"/>
  <c r="D67"/>
  <c r="AG14"/>
  <c r="AF14"/>
  <c r="E16"/>
  <c r="D16"/>
  <c r="E32"/>
  <c r="D32"/>
  <c r="E30"/>
  <c r="D30"/>
  <c r="D57"/>
  <c r="E57"/>
  <c r="D66"/>
  <c r="E66"/>
  <c r="AG16"/>
  <c r="AF16"/>
  <c r="AF28"/>
  <c r="AG28"/>
  <c r="AF39"/>
  <c r="AG39"/>
  <c r="D76"/>
  <c r="E76"/>
  <c r="D61"/>
  <c r="E61"/>
  <c r="AG19"/>
  <c r="AF19"/>
  <c r="AF32"/>
  <c r="AG32"/>
  <c r="R74"/>
  <c r="S74"/>
  <c r="S2956" i="62"/>
  <c r="S9" i="75"/>
  <c r="R9"/>
  <c r="E23"/>
  <c r="D23"/>
  <c r="AG37"/>
  <c r="AF37"/>
  <c r="E69"/>
  <c r="D69"/>
  <c r="R8"/>
  <c r="S8"/>
  <c r="D9"/>
  <c r="E9"/>
  <c r="S26"/>
  <c r="R26"/>
  <c r="D24"/>
  <c r="E24"/>
  <c r="R45"/>
  <c r="S45"/>
  <c r="S55"/>
  <c r="R55"/>
  <c r="D46"/>
  <c r="E46"/>
  <c r="E25"/>
  <c r="D25"/>
  <c r="S35"/>
  <c r="R35"/>
  <c r="AF48"/>
  <c r="AG48"/>
  <c r="AF47"/>
  <c r="AG47"/>
  <c r="AF60"/>
  <c r="AG60"/>
  <c r="R25"/>
  <c r="S25"/>
  <c r="D40"/>
  <c r="E40"/>
  <c r="S31"/>
  <c r="R31"/>
  <c r="R65"/>
  <c r="S65"/>
  <c r="D13"/>
  <c r="E13"/>
  <c r="E38"/>
  <c r="D38"/>
  <c r="D43"/>
  <c r="E43"/>
  <c r="AG29"/>
  <c r="AF29"/>
  <c r="S14"/>
  <c r="R14"/>
  <c r="AG71"/>
  <c r="AF71"/>
  <c r="AF56"/>
  <c r="AG56"/>
  <c r="R50"/>
  <c r="S50"/>
  <c r="S32"/>
  <c r="R32"/>
  <c r="M2074" i="62"/>
  <c r="M2075"/>
  <c r="E42" i="75"/>
  <c r="D42"/>
  <c r="D62"/>
  <c r="E62"/>
  <c r="R73"/>
  <c r="S73"/>
  <c r="AF64"/>
  <c r="AG64"/>
  <c r="AG26"/>
  <c r="AF26"/>
  <c r="AG24"/>
  <c r="AF24"/>
  <c r="AF62"/>
  <c r="AG62"/>
  <c r="R77"/>
  <c r="S77"/>
  <c r="AF66"/>
  <c r="AG66"/>
  <c r="Q44"/>
  <c r="P44"/>
  <c r="AD19"/>
  <c r="AD49"/>
  <c r="AE49"/>
  <c r="P21"/>
  <c r="Q21"/>
  <c r="P66"/>
  <c r="Q66"/>
  <c r="AE50"/>
  <c r="AD50"/>
  <c r="P23"/>
  <c r="Q23"/>
  <c r="Q41"/>
  <c r="P41"/>
  <c r="AD56"/>
  <c r="AE56"/>
  <c r="Q61"/>
  <c r="P61"/>
  <c r="Q43"/>
  <c r="P43"/>
  <c r="AD36"/>
  <c r="AE36"/>
  <c r="Q37"/>
  <c r="P37"/>
  <c r="AD20"/>
  <c r="AE20"/>
  <c r="C48"/>
  <c r="B48"/>
  <c r="B18"/>
  <c r="C18"/>
  <c r="AD12"/>
  <c r="AE12"/>
  <c r="AD32"/>
  <c r="AE32"/>
  <c r="AE47"/>
  <c r="AD47"/>
  <c r="Q16"/>
  <c r="P16"/>
  <c r="AE25"/>
  <c r="AD25"/>
  <c r="B60"/>
  <c r="C60"/>
  <c r="B56"/>
  <c r="C56"/>
  <c r="P36"/>
  <c r="Q36"/>
  <c r="AE44"/>
  <c r="AD44"/>
  <c r="P74"/>
  <c r="Q74"/>
  <c r="C47"/>
  <c r="B47"/>
  <c r="P47"/>
  <c r="Q47"/>
  <c r="AD42"/>
  <c r="AE42"/>
  <c r="L814" i="62"/>
  <c r="B33" i="75"/>
  <c r="P18"/>
  <c r="AD35"/>
  <c r="B42"/>
  <c r="C42"/>
  <c r="AD29"/>
  <c r="AE29"/>
  <c r="P39"/>
  <c r="Q39"/>
  <c r="Q50"/>
  <c r="P50"/>
  <c r="AD14"/>
  <c r="AE14"/>
  <c r="P15"/>
  <c r="Q15"/>
  <c r="AE52"/>
  <c r="AD52"/>
  <c r="P17"/>
  <c r="Q17"/>
  <c r="C12"/>
  <c r="B12"/>
  <c r="P42"/>
  <c r="Q42"/>
  <c r="B23"/>
  <c r="C23"/>
  <c r="C54"/>
  <c r="B54"/>
  <c r="AE39"/>
  <c r="AD39"/>
  <c r="Q30"/>
  <c r="AE57"/>
  <c r="AE65"/>
  <c r="B16"/>
  <c r="C16"/>
  <c r="AD28"/>
  <c r="AE28"/>
  <c r="Q19"/>
  <c r="P19"/>
  <c r="C52"/>
  <c r="B52"/>
  <c r="C13"/>
  <c r="B13"/>
  <c r="AD43"/>
  <c r="AE43"/>
  <c r="L688" i="62"/>
  <c r="T688" s="1"/>
  <c r="L689"/>
  <c r="AD48" i="75"/>
  <c r="AE48"/>
  <c r="C24"/>
  <c r="B24"/>
  <c r="B32"/>
  <c r="C32"/>
  <c r="B58"/>
  <c r="C58"/>
  <c r="AD24"/>
  <c r="AE24"/>
  <c r="B10"/>
  <c r="C10"/>
  <c r="C28"/>
  <c r="B28"/>
  <c r="C45"/>
  <c r="B45"/>
  <c r="AE51"/>
  <c r="AD51"/>
  <c r="AE60"/>
  <c r="AD60"/>
  <c r="B49"/>
  <c r="C49"/>
  <c r="B72"/>
  <c r="C72"/>
  <c r="L562" i="62"/>
  <c r="L563"/>
  <c r="P8" i="75"/>
  <c r="Q8"/>
  <c r="C20"/>
  <c r="B20"/>
  <c r="Q33"/>
  <c r="P33"/>
  <c r="C43"/>
  <c r="B43"/>
  <c r="B44"/>
  <c r="C44"/>
  <c r="C27"/>
  <c r="B27"/>
  <c r="L2390" i="62"/>
  <c r="L2389"/>
  <c r="AD58" i="75"/>
  <c r="AE58"/>
  <c r="L941" i="62"/>
  <c r="L940"/>
  <c r="S2452"/>
  <c r="P49" i="75"/>
  <c r="Q49"/>
  <c r="AD67"/>
  <c r="AE67"/>
  <c r="L1696" i="62"/>
  <c r="L1697"/>
  <c r="Q46" i="75"/>
  <c r="P46"/>
  <c r="Q62"/>
  <c r="P62"/>
  <c r="P59"/>
  <c r="Q59"/>
  <c r="AD13"/>
  <c r="AE13"/>
  <c r="AE30"/>
  <c r="AD30"/>
  <c r="AD46"/>
  <c r="AE46"/>
  <c r="B11"/>
  <c r="C11"/>
  <c r="Q45"/>
  <c r="P45"/>
  <c r="C41"/>
  <c r="B41"/>
  <c r="AE75"/>
  <c r="AD75"/>
  <c r="Q65"/>
  <c r="P65"/>
  <c r="P57"/>
  <c r="Q57"/>
  <c r="L1570" i="62"/>
  <c r="T1570" s="1"/>
  <c r="L1571"/>
  <c r="S3460"/>
  <c r="AJ65" i="74"/>
  <c r="L75"/>
  <c r="AJ17"/>
  <c r="AK17"/>
  <c r="Y66"/>
  <c r="X66"/>
  <c r="AJ75"/>
  <c r="AK75"/>
  <c r="Y20"/>
  <c r="X20"/>
  <c r="Y12"/>
  <c r="X12"/>
  <c r="L68"/>
  <c r="M68"/>
  <c r="AJ44"/>
  <c r="AK44"/>
  <c r="AJ53"/>
  <c r="AK53"/>
  <c r="Y57"/>
  <c r="X57"/>
  <c r="AJ37"/>
  <c r="AK37"/>
  <c r="M55"/>
  <c r="L55"/>
  <c r="X27"/>
  <c r="Y27"/>
  <c r="L58"/>
  <c r="M58"/>
  <c r="AJ34"/>
  <c r="AK34"/>
  <c r="L39"/>
  <c r="M39"/>
  <c r="AJ40"/>
  <c r="AK40"/>
  <c r="AJ62"/>
  <c r="AK62"/>
  <c r="M69"/>
  <c r="L69"/>
  <c r="X48"/>
  <c r="Y48"/>
  <c r="L66"/>
  <c r="M66"/>
  <c r="AK31"/>
  <c r="AJ31"/>
  <c r="AK58"/>
  <c r="AJ58"/>
  <c r="L23"/>
  <c r="M23"/>
  <c r="L43"/>
  <c r="M43"/>
  <c r="AJ60"/>
  <c r="AK60"/>
  <c r="L27"/>
  <c r="M27"/>
  <c r="X19"/>
  <c r="Y19"/>
  <c r="Y52"/>
  <c r="X52"/>
  <c r="X77"/>
  <c r="Y77"/>
  <c r="AJ56"/>
  <c r="AK56"/>
  <c r="AJ19"/>
  <c r="AK19"/>
  <c r="X42"/>
  <c r="Y42"/>
  <c r="Y70"/>
  <c r="X70"/>
  <c r="AJ43"/>
  <c r="AK43"/>
  <c r="AJ21"/>
  <c r="AK21"/>
  <c r="X16"/>
  <c r="Y16"/>
  <c r="M50"/>
  <c r="L50"/>
  <c r="AJ74"/>
  <c r="AK74"/>
  <c r="M48"/>
  <c r="L48"/>
  <c r="AK9"/>
  <c r="AJ9"/>
  <c r="M44"/>
  <c r="L44"/>
  <c r="X35"/>
  <c r="Y35"/>
  <c r="M67"/>
  <c r="L67"/>
  <c r="M42"/>
  <c r="L42"/>
  <c r="X74"/>
  <c r="Y74"/>
  <c r="L25"/>
  <c r="M25"/>
  <c r="AK55"/>
  <c r="AJ55"/>
  <c r="L13"/>
  <c r="M13"/>
  <c r="L77"/>
  <c r="M77"/>
  <c r="X45"/>
  <c r="Y45"/>
  <c r="M29"/>
  <c r="L29"/>
  <c r="AJ73"/>
  <c r="AK73"/>
  <c r="AJ24"/>
  <c r="AK24"/>
  <c r="Y46"/>
  <c r="X46"/>
  <c r="L30"/>
  <c r="M30"/>
  <c r="L22"/>
  <c r="M22"/>
  <c r="X73"/>
  <c r="Y73"/>
  <c r="L61"/>
  <c r="M61"/>
  <c r="Y39"/>
  <c r="X39"/>
  <c r="L14"/>
  <c r="M14"/>
  <c r="L35"/>
  <c r="M35"/>
  <c r="L15"/>
  <c r="M15"/>
  <c r="X23"/>
  <c r="Y23"/>
  <c r="L64"/>
  <c r="M64"/>
  <c r="Y47"/>
  <c r="X47"/>
  <c r="Y14"/>
  <c r="X14"/>
  <c r="AK23"/>
  <c r="AJ23"/>
  <c r="AJ50"/>
  <c r="AK50"/>
  <c r="AK28"/>
  <c r="AJ28"/>
  <c r="AJ38"/>
  <c r="AK38"/>
  <c r="M16"/>
  <c r="L16"/>
  <c r="L36"/>
  <c r="M36"/>
  <c r="AJ18"/>
  <c r="AK18"/>
  <c r="L60"/>
  <c r="M60"/>
  <c r="AK66"/>
  <c r="AJ66"/>
  <c r="L28"/>
  <c r="M28"/>
  <c r="L24"/>
  <c r="M24"/>
  <c r="AJ14"/>
  <c r="AK14"/>
  <c r="L12"/>
  <c r="M12"/>
  <c r="M52"/>
  <c r="L52"/>
  <c r="M51"/>
  <c r="L51"/>
  <c r="X65"/>
  <c r="Y65"/>
  <c r="H2453" i="62"/>
  <c r="H2452"/>
  <c r="J2452" s="1"/>
  <c r="M18" i="74"/>
  <c r="L18"/>
  <c r="AJ51"/>
  <c r="AK51"/>
  <c r="AJ46"/>
  <c r="AK46"/>
  <c r="AK25"/>
  <c r="AJ25"/>
  <c r="AK29"/>
  <c r="AJ29"/>
  <c r="L49"/>
  <c r="M49"/>
  <c r="X40"/>
  <c r="Y40"/>
  <c r="AK20"/>
  <c r="AJ20"/>
  <c r="AJ49"/>
  <c r="AK49"/>
  <c r="Y67"/>
  <c r="X67"/>
  <c r="Y54"/>
  <c r="X54"/>
  <c r="AK63"/>
  <c r="AJ63"/>
  <c r="AK12"/>
  <c r="AJ12"/>
  <c r="L54"/>
  <c r="M54"/>
  <c r="X36"/>
  <c r="Y36"/>
  <c r="X15"/>
  <c r="Y15"/>
  <c r="L38"/>
  <c r="M38"/>
  <c r="AJ15"/>
  <c r="AK15"/>
  <c r="AJ67"/>
  <c r="AK67"/>
  <c r="H2767" i="62"/>
  <c r="I2767" s="1"/>
  <c r="H2768"/>
  <c r="H1192"/>
  <c r="I1192" s="1"/>
  <c r="AH73" i="74"/>
  <c r="V27"/>
  <c r="AH16"/>
  <c r="W28"/>
  <c r="V28"/>
  <c r="J28"/>
  <c r="K28"/>
  <c r="AI29"/>
  <c r="AH29"/>
  <c r="AI71"/>
  <c r="AH71"/>
  <c r="W13"/>
  <c r="V13"/>
  <c r="J64"/>
  <c r="K64"/>
  <c r="V17"/>
  <c r="W17"/>
  <c r="AH27"/>
  <c r="AI27"/>
  <c r="J19"/>
  <c r="K19"/>
  <c r="V19"/>
  <c r="K15"/>
  <c r="J15"/>
  <c r="AH46"/>
  <c r="AI46"/>
  <c r="W45"/>
  <c r="V45"/>
  <c r="AI48"/>
  <c r="AH48"/>
  <c r="J23"/>
  <c r="K23"/>
  <c r="AH44"/>
  <c r="AI44"/>
  <c r="V16"/>
  <c r="W16"/>
  <c r="J49"/>
  <c r="K49"/>
  <c r="V36"/>
  <c r="W36"/>
  <c r="J44"/>
  <c r="K44"/>
  <c r="V24"/>
  <c r="W24"/>
  <c r="V59"/>
  <c r="W59"/>
  <c r="J48"/>
  <c r="K48"/>
  <c r="K8"/>
  <c r="J8"/>
  <c r="AH9"/>
  <c r="AI9"/>
  <c r="AI52"/>
  <c r="AH52"/>
  <c r="W25"/>
  <c r="V25"/>
  <c r="J46"/>
  <c r="K46"/>
  <c r="J36"/>
  <c r="K36"/>
  <c r="W61"/>
  <c r="V61"/>
  <c r="W70"/>
  <c r="V70"/>
  <c r="W30"/>
  <c r="V30"/>
  <c r="K29"/>
  <c r="J29"/>
  <c r="AH65"/>
  <c r="AI65"/>
  <c r="V56"/>
  <c r="W56"/>
  <c r="AH19"/>
  <c r="AI19"/>
  <c r="AH42"/>
  <c r="AI42"/>
  <c r="J54"/>
  <c r="K54"/>
  <c r="V50"/>
  <c r="W50"/>
  <c r="K57"/>
  <c r="J57"/>
  <c r="V47"/>
  <c r="W47"/>
  <c r="W58"/>
  <c r="V58"/>
  <c r="AH63"/>
  <c r="AI63"/>
  <c r="W73"/>
  <c r="V73"/>
  <c r="V33"/>
  <c r="W33"/>
  <c r="V39"/>
  <c r="W39"/>
  <c r="AH26"/>
  <c r="AI26"/>
  <c r="AI39"/>
  <c r="AH39"/>
  <c r="V41"/>
  <c r="W41"/>
  <c r="V43"/>
  <c r="W43"/>
  <c r="AH56"/>
  <c r="AI56"/>
  <c r="W63"/>
  <c r="V63"/>
  <c r="K73"/>
  <c r="J73"/>
  <c r="J41"/>
  <c r="K41"/>
  <c r="J27"/>
  <c r="K27"/>
  <c r="J56"/>
  <c r="K56"/>
  <c r="AH62"/>
  <c r="AI62"/>
  <c r="AH66"/>
  <c r="AI66"/>
  <c r="W32"/>
  <c r="V32"/>
  <c r="V65"/>
  <c r="W65"/>
  <c r="AI18"/>
  <c r="AH18"/>
  <c r="V42"/>
  <c r="W42"/>
  <c r="G878" i="62"/>
  <c r="G877"/>
  <c r="G3461"/>
  <c r="G3460"/>
  <c r="I3460" s="1"/>
  <c r="G2263"/>
  <c r="J2263" s="1"/>
  <c r="G2264"/>
  <c r="G1382"/>
  <c r="G1381"/>
  <c r="J1381" s="1"/>
  <c r="G1760"/>
  <c r="G1759"/>
  <c r="I11" i="74"/>
  <c r="T21"/>
  <c r="T8"/>
  <c r="AF69"/>
  <c r="AG69"/>
  <c r="I15"/>
  <c r="AG64"/>
  <c r="AF64"/>
  <c r="I60"/>
  <c r="H60"/>
  <c r="I43"/>
  <c r="H43"/>
  <c r="AG57"/>
  <c r="AF57"/>
  <c r="U49"/>
  <c r="T49"/>
  <c r="U68"/>
  <c r="T68"/>
  <c r="I29"/>
  <c r="H29"/>
  <c r="H57"/>
  <c r="I57"/>
  <c r="AG54"/>
  <c r="AF54"/>
  <c r="AG58"/>
  <c r="AF58"/>
  <c r="AF55"/>
  <c r="AG55"/>
  <c r="I77"/>
  <c r="H77"/>
  <c r="T46"/>
  <c r="U46"/>
  <c r="H69"/>
  <c r="I69"/>
  <c r="I37"/>
  <c r="H37"/>
  <c r="T14"/>
  <c r="U14"/>
  <c r="T34"/>
  <c r="U34"/>
  <c r="U61"/>
  <c r="T61"/>
  <c r="H65"/>
  <c r="I65"/>
  <c r="I49"/>
  <c r="H49"/>
  <c r="H9"/>
  <c r="I9"/>
  <c r="T48"/>
  <c r="U48"/>
  <c r="T44"/>
  <c r="U44"/>
  <c r="H12"/>
  <c r="I12"/>
  <c r="I73"/>
  <c r="H73"/>
  <c r="AF65"/>
  <c r="AG65"/>
  <c r="AG35"/>
  <c r="AF35"/>
  <c r="AG62"/>
  <c r="AF62"/>
  <c r="H33"/>
  <c r="I33"/>
  <c r="U47"/>
  <c r="T47"/>
  <c r="AF27"/>
  <c r="AG27"/>
  <c r="I50"/>
  <c r="H50"/>
  <c r="T69"/>
  <c r="U69"/>
  <c r="AG47"/>
  <c r="AF47"/>
  <c r="U72"/>
  <c r="T72"/>
  <c r="I21"/>
  <c r="H21"/>
  <c r="I19"/>
  <c r="H19"/>
  <c r="U22"/>
  <c r="T22"/>
  <c r="I53"/>
  <c r="H53"/>
  <c r="I71"/>
  <c r="H71"/>
  <c r="H25"/>
  <c r="I25"/>
  <c r="AG39"/>
  <c r="AF39"/>
  <c r="U53"/>
  <c r="T53"/>
  <c r="U71"/>
  <c r="T71"/>
  <c r="U67"/>
  <c r="T67"/>
  <c r="F3965" i="62"/>
  <c r="F3964"/>
  <c r="AF18" i="74"/>
  <c r="AG18"/>
  <c r="AF45"/>
  <c r="AG45"/>
  <c r="I51"/>
  <c r="H51"/>
  <c r="I76"/>
  <c r="H76"/>
  <c r="T43"/>
  <c r="U43"/>
  <c r="I61"/>
  <c r="H61"/>
  <c r="AG9"/>
  <c r="AF9"/>
  <c r="I24"/>
  <c r="H24"/>
  <c r="T66"/>
  <c r="U66"/>
  <c r="AF31"/>
  <c r="AG31"/>
  <c r="AG56"/>
  <c r="AF56"/>
  <c r="AF74"/>
  <c r="AG74"/>
  <c r="I54"/>
  <c r="H54"/>
  <c r="H72"/>
  <c r="I72"/>
  <c r="U17"/>
  <c r="T17"/>
  <c r="AG44"/>
  <c r="AF44"/>
  <c r="I13"/>
  <c r="H13"/>
  <c r="U38"/>
  <c r="T38"/>
  <c r="AG51"/>
  <c r="AF51"/>
  <c r="T64"/>
  <c r="U64"/>
  <c r="AG23"/>
  <c r="AF23"/>
  <c r="H48"/>
  <c r="I48"/>
  <c r="AF68"/>
  <c r="AG68"/>
  <c r="T41"/>
  <c r="U41"/>
  <c r="U59"/>
  <c r="T59"/>
  <c r="U9"/>
  <c r="T9"/>
  <c r="AF11"/>
  <c r="AG11"/>
  <c r="H67"/>
  <c r="I67"/>
  <c r="AG76"/>
  <c r="AF76"/>
  <c r="T45"/>
  <c r="U45"/>
  <c r="AG49"/>
  <c r="AF49"/>
  <c r="AG63"/>
  <c r="AF63"/>
  <c r="F1633" i="62"/>
  <c r="F1634"/>
  <c r="F3145"/>
  <c r="F3146"/>
  <c r="AD25" i="74"/>
  <c r="AE25"/>
  <c r="R10"/>
  <c r="S10"/>
  <c r="S38"/>
  <c r="R38"/>
  <c r="S77"/>
  <c r="R77"/>
  <c r="AE14"/>
  <c r="AD14"/>
  <c r="AD23"/>
  <c r="AE23"/>
  <c r="AE21"/>
  <c r="AD21"/>
  <c r="S22"/>
  <c r="R22"/>
  <c r="AD35"/>
  <c r="AE35"/>
  <c r="AD27"/>
  <c r="AE27"/>
  <c r="R69"/>
  <c r="S69"/>
  <c r="AE22"/>
  <c r="AD22"/>
  <c r="R73"/>
  <c r="S73"/>
  <c r="R52"/>
  <c r="S52"/>
  <c r="AD56"/>
  <c r="AE56"/>
  <c r="AE69"/>
  <c r="AD69"/>
  <c r="S33"/>
  <c r="R33"/>
  <c r="AE50"/>
  <c r="AD50"/>
  <c r="AD67"/>
  <c r="AE67"/>
  <c r="AE47"/>
  <c r="AD47"/>
  <c r="AD8"/>
  <c r="AE8"/>
  <c r="R43"/>
  <c r="S43"/>
  <c r="AD62"/>
  <c r="AE62"/>
  <c r="F40"/>
  <c r="G40"/>
  <c r="S54"/>
  <c r="R54"/>
  <c r="R45"/>
  <c r="S45"/>
  <c r="AD28"/>
  <c r="AE28"/>
  <c r="AD19"/>
  <c r="AE19"/>
  <c r="AD55"/>
  <c r="AE55"/>
  <c r="R63"/>
  <c r="S63"/>
  <c r="R21"/>
  <c r="S21"/>
  <c r="R60"/>
  <c r="S60"/>
  <c r="AD29"/>
  <c r="AE29"/>
  <c r="R28"/>
  <c r="S28"/>
  <c r="S42"/>
  <c r="R42"/>
  <c r="G67"/>
  <c r="F67"/>
  <c r="G72"/>
  <c r="F72"/>
  <c r="G23"/>
  <c r="F23"/>
  <c r="R50"/>
  <c r="S50"/>
  <c r="F49"/>
  <c r="G49"/>
  <c r="R75"/>
  <c r="S75"/>
  <c r="F68"/>
  <c r="G68"/>
  <c r="AD38"/>
  <c r="AE38"/>
  <c r="G17"/>
  <c r="F17"/>
  <c r="S34"/>
  <c r="R34"/>
  <c r="S70"/>
  <c r="R70"/>
  <c r="AE15"/>
  <c r="AD15"/>
  <c r="AE40"/>
  <c r="AD40"/>
  <c r="AD65"/>
  <c r="AE65"/>
  <c r="G21"/>
  <c r="F21"/>
  <c r="AE20"/>
  <c r="AD20"/>
  <c r="G12"/>
  <c r="F12"/>
  <c r="AD36"/>
  <c r="AE36"/>
  <c r="F75"/>
  <c r="G75"/>
  <c r="R27"/>
  <c r="S27"/>
  <c r="R24"/>
  <c r="S24"/>
  <c r="AE24"/>
  <c r="AD24"/>
  <c r="R67"/>
  <c r="S67"/>
  <c r="S16"/>
  <c r="R16"/>
  <c r="F44"/>
  <c r="G44"/>
  <c r="F45"/>
  <c r="G45"/>
  <c r="F66"/>
  <c r="G66"/>
  <c r="S25"/>
  <c r="R25"/>
  <c r="F15"/>
  <c r="G15"/>
  <c r="R12"/>
  <c r="S12"/>
  <c r="F38"/>
  <c r="G38"/>
  <c r="E3082" i="62"/>
  <c r="E3083"/>
  <c r="R49" i="74"/>
  <c r="S49"/>
  <c r="G20"/>
  <c r="F20"/>
  <c r="G59"/>
  <c r="F59"/>
  <c r="S53"/>
  <c r="R53"/>
  <c r="G70"/>
  <c r="F70"/>
  <c r="AE64"/>
  <c r="AD64"/>
  <c r="S20"/>
  <c r="R20"/>
  <c r="R35"/>
  <c r="S35"/>
  <c r="AE77"/>
  <c r="AD77"/>
  <c r="G9"/>
  <c r="F9"/>
  <c r="R32"/>
  <c r="S32"/>
  <c r="AE13"/>
  <c r="AD13"/>
  <c r="AE32"/>
  <c r="AD32"/>
  <c r="F36"/>
  <c r="G36"/>
  <c r="F74"/>
  <c r="G74"/>
  <c r="AE30"/>
  <c r="AD30"/>
  <c r="G11"/>
  <c r="F11"/>
  <c r="R39"/>
  <c r="S39"/>
  <c r="G25"/>
  <c r="F25"/>
  <c r="F37"/>
  <c r="G37"/>
  <c r="R74"/>
  <c r="S74"/>
  <c r="AD51"/>
  <c r="AE51"/>
  <c r="G27"/>
  <c r="F27"/>
  <c r="R51"/>
  <c r="S51"/>
  <c r="AE43"/>
  <c r="AD43"/>
  <c r="S61"/>
  <c r="R61"/>
  <c r="E3019" i="62"/>
  <c r="E3020"/>
  <c r="AB23" i="74"/>
  <c r="P55"/>
  <c r="Q55"/>
  <c r="P63"/>
  <c r="Q63"/>
  <c r="Q33"/>
  <c r="P33"/>
  <c r="D50"/>
  <c r="E50"/>
  <c r="AB48"/>
  <c r="AC48"/>
  <c r="AB68"/>
  <c r="AC68"/>
  <c r="AC54"/>
  <c r="AB54"/>
  <c r="Q39"/>
  <c r="P39"/>
  <c r="Q17"/>
  <c r="P17"/>
  <c r="D20"/>
  <c r="E20"/>
  <c r="D10"/>
  <c r="E10"/>
  <c r="AC69"/>
  <c r="AB69"/>
  <c r="AC18"/>
  <c r="AB18"/>
  <c r="D16"/>
  <c r="E16"/>
  <c r="AB62"/>
  <c r="AC62"/>
  <c r="D64"/>
  <c r="E64"/>
  <c r="Q69"/>
  <c r="P69"/>
  <c r="AC64"/>
  <c r="AB64"/>
  <c r="AB30"/>
  <c r="AC30"/>
  <c r="D68"/>
  <c r="E68"/>
  <c r="Q67"/>
  <c r="P67"/>
  <c r="P15"/>
  <c r="Q15"/>
  <c r="E38"/>
  <c r="D38"/>
  <c r="E24"/>
  <c r="D24"/>
  <c r="AC59"/>
  <c r="AB59"/>
  <c r="D63"/>
  <c r="E63"/>
  <c r="D374" i="62"/>
  <c r="P50" i="74"/>
  <c r="Q50"/>
  <c r="AC65"/>
  <c r="AB65"/>
  <c r="E32"/>
  <c r="D32"/>
  <c r="AC77"/>
  <c r="AB77"/>
  <c r="P74"/>
  <c r="Q74"/>
  <c r="Q59"/>
  <c r="P59"/>
  <c r="Q54"/>
  <c r="P54"/>
  <c r="P29"/>
  <c r="Q29"/>
  <c r="P46"/>
  <c r="Q46"/>
  <c r="AB16"/>
  <c r="AC16"/>
  <c r="Q51"/>
  <c r="P51"/>
  <c r="E39"/>
  <c r="D39"/>
  <c r="AC75"/>
  <c r="AB75"/>
  <c r="AC76"/>
  <c r="AB76"/>
  <c r="P25"/>
  <c r="Q25"/>
  <c r="AB40"/>
  <c r="AC40"/>
  <c r="AB38"/>
  <c r="AC38"/>
  <c r="E54"/>
  <c r="D54"/>
  <c r="P31"/>
  <c r="Q31"/>
  <c r="E72"/>
  <c r="D72"/>
  <c r="AB32"/>
  <c r="AC32"/>
  <c r="D40"/>
  <c r="E40"/>
  <c r="E19"/>
  <c r="D19"/>
  <c r="D49"/>
  <c r="E49"/>
  <c r="Q72"/>
  <c r="P72"/>
  <c r="P28"/>
  <c r="Q28"/>
  <c r="P22"/>
  <c r="Q22"/>
  <c r="Q62"/>
  <c r="P62"/>
  <c r="D74"/>
  <c r="E74"/>
  <c r="D17"/>
  <c r="E17"/>
  <c r="E65"/>
  <c r="D65"/>
  <c r="Q19"/>
  <c r="P19"/>
  <c r="E73"/>
  <c r="D73"/>
  <c r="D56"/>
  <c r="E56"/>
  <c r="AB36"/>
  <c r="AC36"/>
  <c r="AC72"/>
  <c r="AB72"/>
  <c r="P56"/>
  <c r="Q56"/>
  <c r="AB70"/>
  <c r="AC70"/>
  <c r="AC34"/>
  <c r="AB34"/>
  <c r="AC56"/>
  <c r="AB56"/>
  <c r="D62"/>
  <c r="E62"/>
  <c r="P71"/>
  <c r="Q71"/>
  <c r="E12"/>
  <c r="D12"/>
  <c r="AC8"/>
  <c r="AB8"/>
  <c r="P75"/>
  <c r="Q75"/>
  <c r="D77"/>
  <c r="E77"/>
  <c r="E66"/>
  <c r="D66"/>
  <c r="D71"/>
  <c r="E71"/>
  <c r="E69"/>
  <c r="D69"/>
  <c r="D8"/>
  <c r="E8"/>
  <c r="Q9"/>
  <c r="P9"/>
  <c r="P21"/>
  <c r="Q21"/>
  <c r="AB42"/>
  <c r="AC42"/>
  <c r="D60"/>
  <c r="E60"/>
  <c r="Q57"/>
  <c r="P57"/>
  <c r="P45"/>
  <c r="Q45"/>
  <c r="Q65"/>
  <c r="P65"/>
  <c r="D688" i="62"/>
  <c r="D689"/>
  <c r="D3965"/>
  <c r="D3964"/>
  <c r="J3964" s="1"/>
  <c r="D2200"/>
  <c r="D2201"/>
  <c r="Z66" i="74"/>
  <c r="AA66"/>
  <c r="N18"/>
  <c r="O18"/>
  <c r="N24"/>
  <c r="O24"/>
  <c r="C33"/>
  <c r="B33"/>
  <c r="N17"/>
  <c r="O17"/>
  <c r="N23"/>
  <c r="O23"/>
  <c r="C74"/>
  <c r="B74"/>
  <c r="Z15"/>
  <c r="AA15"/>
  <c r="N61"/>
  <c r="O61"/>
  <c r="N57"/>
  <c r="O57"/>
  <c r="AA59"/>
  <c r="Z59"/>
  <c r="O12"/>
  <c r="N12"/>
  <c r="Z53"/>
  <c r="AA53"/>
  <c r="N46"/>
  <c r="O46"/>
  <c r="N38"/>
  <c r="O38"/>
  <c r="O74"/>
  <c r="N74"/>
  <c r="B38"/>
  <c r="C38"/>
  <c r="O48"/>
  <c r="N48"/>
  <c r="B41"/>
  <c r="C41"/>
  <c r="Z74"/>
  <c r="AA74"/>
  <c r="Z73"/>
  <c r="AA73"/>
  <c r="N51"/>
  <c r="O51"/>
  <c r="B44"/>
  <c r="C44"/>
  <c r="Z44"/>
  <c r="AA44"/>
  <c r="B17"/>
  <c r="C17"/>
  <c r="O22"/>
  <c r="N22"/>
  <c r="C45"/>
  <c r="B45"/>
  <c r="Z18"/>
  <c r="AA18"/>
  <c r="N37"/>
  <c r="O37"/>
  <c r="N49"/>
  <c r="O49"/>
  <c r="Z20"/>
  <c r="AA20"/>
  <c r="Z30"/>
  <c r="AA30"/>
  <c r="O9"/>
  <c r="N9"/>
  <c r="Z62"/>
  <c r="AA62"/>
  <c r="B48"/>
  <c r="C48"/>
  <c r="O71"/>
  <c r="N71"/>
  <c r="N19"/>
  <c r="O19"/>
  <c r="C58"/>
  <c r="B58"/>
  <c r="O68"/>
  <c r="N68"/>
  <c r="B23"/>
  <c r="C23"/>
  <c r="O50"/>
  <c r="N50"/>
  <c r="Z76"/>
  <c r="AA76"/>
  <c r="AA28"/>
  <c r="Z28"/>
  <c r="Z67"/>
  <c r="AA67"/>
  <c r="N60"/>
  <c r="O60"/>
  <c r="Z35"/>
  <c r="AA35"/>
  <c r="O39"/>
  <c r="N39"/>
  <c r="C26"/>
  <c r="B26"/>
  <c r="B72"/>
  <c r="C72"/>
  <c r="B35"/>
  <c r="C35"/>
  <c r="Z34"/>
  <c r="AA34"/>
  <c r="AA69"/>
  <c r="Z69"/>
  <c r="O59"/>
  <c r="N59"/>
  <c r="Z42"/>
  <c r="AA42"/>
  <c r="B77"/>
  <c r="C77"/>
  <c r="AA77"/>
  <c r="Z77"/>
  <c r="B66"/>
  <c r="C66"/>
  <c r="O66"/>
  <c r="N66"/>
  <c r="Z10"/>
  <c r="AA10"/>
  <c r="AA52"/>
  <c r="Z52"/>
  <c r="B8"/>
  <c r="C8"/>
  <c r="C13"/>
  <c r="B13"/>
  <c r="C22"/>
  <c r="B22"/>
  <c r="B24"/>
  <c r="C24"/>
  <c r="N25"/>
  <c r="O25"/>
  <c r="AA27"/>
  <c r="Z27"/>
  <c r="Z40"/>
  <c r="AA40"/>
  <c r="Z54"/>
  <c r="AA54"/>
  <c r="C53"/>
  <c r="B53"/>
  <c r="N63"/>
  <c r="O63"/>
  <c r="C59"/>
  <c r="B59"/>
  <c r="B14"/>
  <c r="C14"/>
  <c r="AA8"/>
  <c r="Z8"/>
  <c r="B20"/>
  <c r="C20"/>
  <c r="C2012" i="62"/>
  <c r="C2011"/>
  <c r="AA72" i="74"/>
  <c r="Z72"/>
  <c r="Z63"/>
  <c r="AA63"/>
  <c r="AA75"/>
  <c r="Z75"/>
  <c r="N14"/>
  <c r="O14"/>
  <c r="C34"/>
  <c r="B34"/>
  <c r="I3895" i="62"/>
  <c r="J3897" s="1"/>
  <c r="C19" i="74"/>
  <c r="B19"/>
  <c r="N29"/>
  <c r="O29"/>
  <c r="C40"/>
  <c r="B40"/>
  <c r="N67"/>
  <c r="O67"/>
  <c r="Z43"/>
  <c r="AA43"/>
  <c r="C68"/>
  <c r="B68"/>
  <c r="B9"/>
  <c r="C9"/>
  <c r="AA33"/>
  <c r="Z33"/>
  <c r="Z71"/>
  <c r="AA71"/>
  <c r="Z25"/>
  <c r="AA25"/>
  <c r="N16"/>
  <c r="O16"/>
  <c r="Z31"/>
  <c r="AA31"/>
  <c r="B11"/>
  <c r="C11"/>
  <c r="AA26"/>
  <c r="Z26"/>
  <c r="O62"/>
  <c r="N62"/>
  <c r="C61"/>
  <c r="B61"/>
  <c r="B50"/>
  <c r="C50"/>
  <c r="Z16"/>
  <c r="AA16"/>
  <c r="Z23"/>
  <c r="AA23"/>
  <c r="Z47"/>
  <c r="AA47"/>
  <c r="N45"/>
  <c r="O45"/>
  <c r="AA46"/>
  <c r="Z46"/>
  <c r="C71"/>
  <c r="B71"/>
  <c r="N13"/>
  <c r="O13"/>
  <c r="N30"/>
  <c r="O30"/>
  <c r="N47"/>
  <c r="O47"/>
  <c r="C46"/>
  <c r="B46"/>
  <c r="B56"/>
  <c r="C56"/>
  <c r="N53"/>
  <c r="O53"/>
  <c r="C70"/>
  <c r="B70"/>
  <c r="C3523" i="62"/>
  <c r="C3524"/>
  <c r="N33" i="74"/>
  <c r="O33"/>
  <c r="N42"/>
  <c r="O42"/>
  <c r="B27"/>
  <c r="C27"/>
  <c r="Z24"/>
  <c r="AA24"/>
  <c r="N55"/>
  <c r="O55"/>
  <c r="O28"/>
  <c r="N28"/>
  <c r="N21"/>
  <c r="O21"/>
  <c r="AA41"/>
  <c r="Z41"/>
  <c r="B15"/>
  <c r="C15"/>
  <c r="C29"/>
  <c r="B29"/>
  <c r="O35"/>
  <c r="N35"/>
  <c r="C49"/>
  <c r="B49"/>
  <c r="Z49"/>
  <c r="AA49"/>
  <c r="C3776" i="62"/>
  <c r="C3775"/>
  <c r="C4343"/>
  <c r="C4342"/>
  <c r="J4342" s="1"/>
  <c r="C4217"/>
  <c r="C4216"/>
  <c r="J4216" s="1"/>
  <c r="C4027"/>
  <c r="C4028"/>
  <c r="C3019"/>
  <c r="C3020"/>
  <c r="C2705"/>
  <c r="C2704"/>
  <c r="O55" i="73"/>
  <c r="AB64"/>
  <c r="N71"/>
  <c r="AC52"/>
  <c r="AP75"/>
  <c r="AQ75"/>
  <c r="AQ14"/>
  <c r="AP14"/>
  <c r="AP43"/>
  <c r="AQ43"/>
  <c r="AQ41"/>
  <c r="AP41"/>
  <c r="AB15"/>
  <c r="AC15"/>
  <c r="S2187" i="62"/>
  <c r="N9" i="73"/>
  <c r="O9"/>
  <c r="AP20"/>
  <c r="AQ20"/>
  <c r="N23"/>
  <c r="O23"/>
  <c r="AB43"/>
  <c r="AC43"/>
  <c r="AC51"/>
  <c r="AB51"/>
  <c r="AP22"/>
  <c r="AQ22"/>
  <c r="AQ32"/>
  <c r="AP32"/>
  <c r="AP67"/>
  <c r="AQ67"/>
  <c r="AB17"/>
  <c r="AC17"/>
  <c r="AP66"/>
  <c r="AQ66"/>
  <c r="N68"/>
  <c r="O68"/>
  <c r="AQ10"/>
  <c r="AP10"/>
  <c r="AB28"/>
  <c r="AC28"/>
  <c r="O11"/>
  <c r="N11"/>
  <c r="AP47"/>
  <c r="AQ47"/>
  <c r="AB65"/>
  <c r="AC65"/>
  <c r="AQ15"/>
  <c r="AP15"/>
  <c r="AC66"/>
  <c r="AB66"/>
  <c r="N26"/>
  <c r="O26"/>
  <c r="AP52"/>
  <c r="AQ52"/>
  <c r="O8"/>
  <c r="N8"/>
  <c r="O18"/>
  <c r="N18"/>
  <c r="O44"/>
  <c r="N44"/>
  <c r="AP19"/>
  <c r="AQ19"/>
  <c r="AP36"/>
  <c r="AQ36"/>
  <c r="AB74"/>
  <c r="AC74"/>
  <c r="AB24"/>
  <c r="AC24"/>
  <c r="AQ45"/>
  <c r="AP45"/>
  <c r="N76"/>
  <c r="O76"/>
  <c r="N43"/>
  <c r="O43"/>
  <c r="N17"/>
  <c r="O17"/>
  <c r="AB26"/>
  <c r="AC26"/>
  <c r="AP58"/>
  <c r="AQ58"/>
  <c r="AC38"/>
  <c r="AB38"/>
  <c r="AB34"/>
  <c r="AC34"/>
  <c r="AP70"/>
  <c r="AQ70"/>
  <c r="AB19"/>
  <c r="AC19"/>
  <c r="AC44"/>
  <c r="AB44"/>
  <c r="AP33"/>
  <c r="AQ33"/>
  <c r="AB21"/>
  <c r="AC21"/>
  <c r="AQ51"/>
  <c r="AP51"/>
  <c r="AC45"/>
  <c r="AB45"/>
  <c r="AC12"/>
  <c r="AB12"/>
  <c r="AB16"/>
  <c r="AC16"/>
  <c r="AQ63"/>
  <c r="AP63"/>
  <c r="AC22"/>
  <c r="AB22"/>
  <c r="AQ46"/>
  <c r="AP46"/>
  <c r="AP29"/>
  <c r="AQ29"/>
  <c r="AB41"/>
  <c r="AC41"/>
  <c r="AP31"/>
  <c r="AQ31"/>
  <c r="N52"/>
  <c r="O52"/>
  <c r="N56"/>
  <c r="O56"/>
  <c r="AB77"/>
  <c r="AC77"/>
  <c r="AQ35"/>
  <c r="AP35"/>
  <c r="N13"/>
  <c r="O13"/>
  <c r="AP48"/>
  <c r="AQ48"/>
  <c r="O19"/>
  <c r="N19"/>
  <c r="AC25"/>
  <c r="AB25"/>
  <c r="N61"/>
  <c r="O61"/>
  <c r="AC58"/>
  <c r="AB58"/>
  <c r="N64"/>
  <c r="O64"/>
  <c r="AP59"/>
  <c r="AQ59"/>
  <c r="AQ11"/>
  <c r="AP11"/>
  <c r="AB20"/>
  <c r="AC20"/>
  <c r="AQ8"/>
  <c r="AP8"/>
  <c r="O29"/>
  <c r="N29"/>
  <c r="O46"/>
  <c r="N46"/>
  <c r="AQ62"/>
  <c r="AP62"/>
  <c r="AQ71"/>
  <c r="AP71"/>
  <c r="AQ16"/>
  <c r="AP16"/>
  <c r="AC36"/>
  <c r="AB36"/>
  <c r="N40"/>
  <c r="O40"/>
  <c r="AQ40"/>
  <c r="AP40"/>
  <c r="O49"/>
  <c r="N49"/>
  <c r="N42"/>
  <c r="O42"/>
  <c r="AQ55"/>
  <c r="AP55"/>
  <c r="AC73"/>
  <c r="AB73"/>
  <c r="AP18"/>
  <c r="AQ18"/>
  <c r="AP27"/>
  <c r="AQ27"/>
  <c r="AC13"/>
  <c r="AB13"/>
  <c r="N33"/>
  <c r="O33"/>
  <c r="N45"/>
  <c r="O45"/>
  <c r="AQ74"/>
  <c r="AP74"/>
  <c r="AC75"/>
  <c r="AB75"/>
  <c r="AP30"/>
  <c r="AQ30"/>
  <c r="AC37"/>
  <c r="AB37"/>
  <c r="R612" i="62"/>
  <c r="R613"/>
  <c r="AC29" i="73"/>
  <c r="AB29"/>
  <c r="O14"/>
  <c r="N14"/>
  <c r="AB30"/>
  <c r="AC30"/>
  <c r="N37"/>
  <c r="O37"/>
  <c r="AP24"/>
  <c r="AQ24"/>
  <c r="AP50"/>
  <c r="AQ50"/>
  <c r="AB62"/>
  <c r="AC62"/>
  <c r="O50"/>
  <c r="N50"/>
  <c r="N15"/>
  <c r="O15"/>
  <c r="N22"/>
  <c r="O22"/>
  <c r="AP39"/>
  <c r="AQ39"/>
  <c r="AC9"/>
  <c r="AB9"/>
  <c r="N27"/>
  <c r="O27"/>
  <c r="AQ37"/>
  <c r="AP37"/>
  <c r="N10"/>
  <c r="O10"/>
  <c r="O21"/>
  <c r="N21"/>
  <c r="R1872" i="62"/>
  <c r="R1873"/>
  <c r="N24" i="73"/>
  <c r="O24"/>
  <c r="AB32"/>
  <c r="AC32"/>
  <c r="O72"/>
  <c r="N72"/>
  <c r="N69"/>
  <c r="O69"/>
  <c r="AB42"/>
  <c r="AC42"/>
  <c r="AC33"/>
  <c r="AB33"/>
  <c r="R2251" i="62"/>
  <c r="R2250"/>
  <c r="S2250" s="1"/>
  <c r="AO44" i="73"/>
  <c r="AN44"/>
  <c r="AN15"/>
  <c r="AO15"/>
  <c r="AN11"/>
  <c r="AO11"/>
  <c r="AA62"/>
  <c r="Z62"/>
  <c r="AA17"/>
  <c r="Z17"/>
  <c r="AA47"/>
  <c r="Z47"/>
  <c r="L71"/>
  <c r="M71"/>
  <c r="AO41"/>
  <c r="AN41"/>
  <c r="M29"/>
  <c r="L29"/>
  <c r="AO62"/>
  <c r="AN62"/>
  <c r="Z63"/>
  <c r="AA63"/>
  <c r="M73"/>
  <c r="L73"/>
  <c r="M46"/>
  <c r="L46"/>
  <c r="Z59"/>
  <c r="AA59"/>
  <c r="Z54"/>
  <c r="AA54"/>
  <c r="M37"/>
  <c r="L37"/>
  <c r="Z72"/>
  <c r="AA72"/>
  <c r="L74"/>
  <c r="M74"/>
  <c r="Z75"/>
  <c r="AA75"/>
  <c r="L58"/>
  <c r="M58"/>
  <c r="AA42"/>
  <c r="Z42"/>
  <c r="M45"/>
  <c r="L45"/>
  <c r="M77"/>
  <c r="L77"/>
  <c r="Z67"/>
  <c r="AA67"/>
  <c r="L66"/>
  <c r="M66"/>
  <c r="Z39"/>
  <c r="AA39"/>
  <c r="AO47"/>
  <c r="AN47"/>
  <c r="L60"/>
  <c r="M60"/>
  <c r="AN56"/>
  <c r="AO56"/>
  <c r="Z51"/>
  <c r="AA51"/>
  <c r="AN51"/>
  <c r="AO51"/>
  <c r="AN34"/>
  <c r="AO34"/>
  <c r="Z14"/>
  <c r="AA14"/>
  <c r="AO54"/>
  <c r="AN54"/>
  <c r="AN38"/>
  <c r="AO38"/>
  <c r="Z73"/>
  <c r="AA73"/>
  <c r="Z57"/>
  <c r="AA57"/>
  <c r="AN46"/>
  <c r="AO46"/>
  <c r="L41"/>
  <c r="M41"/>
  <c r="AN10"/>
  <c r="AO10"/>
  <c r="Z49"/>
  <c r="AA49"/>
  <c r="L57"/>
  <c r="M57"/>
  <c r="L49"/>
  <c r="M49"/>
  <c r="M42"/>
  <c r="L42"/>
  <c r="AN61"/>
  <c r="AO61"/>
  <c r="M32"/>
  <c r="L32"/>
  <c r="AA44"/>
  <c r="Z44"/>
  <c r="AN55"/>
  <c r="AO55"/>
  <c r="AA25"/>
  <c r="Z25"/>
  <c r="L39"/>
  <c r="M39"/>
  <c r="AO52"/>
  <c r="AN52"/>
  <c r="L68"/>
  <c r="M68"/>
  <c r="M40"/>
  <c r="L40"/>
  <c r="Z53"/>
  <c r="AA53"/>
  <c r="Z13"/>
  <c r="AA13"/>
  <c r="L76"/>
  <c r="M76"/>
  <c r="M23"/>
  <c r="L23"/>
  <c r="L22"/>
  <c r="M22"/>
  <c r="AO21"/>
  <c r="AN21"/>
  <c r="Z23"/>
  <c r="AA23"/>
  <c r="AO17"/>
  <c r="AN17"/>
  <c r="AA20"/>
  <c r="Z20"/>
  <c r="AO35"/>
  <c r="AN35"/>
  <c r="AO48"/>
  <c r="AN48"/>
  <c r="L55"/>
  <c r="M55"/>
  <c r="AN72"/>
  <c r="AO72"/>
  <c r="L16"/>
  <c r="M16"/>
  <c r="Z55"/>
  <c r="AA55"/>
  <c r="AN31"/>
  <c r="AO31"/>
  <c r="L48"/>
  <c r="M48"/>
  <c r="Z64"/>
  <c r="AA64"/>
  <c r="Z77"/>
  <c r="AA77"/>
  <c r="L21"/>
  <c r="M21"/>
  <c r="AO50"/>
  <c r="AN50"/>
  <c r="AN70"/>
  <c r="AO70"/>
  <c r="L25"/>
  <c r="M25"/>
  <c r="AN42"/>
  <c r="AO42"/>
  <c r="L62"/>
  <c r="M62"/>
  <c r="AN71"/>
  <c r="AO71"/>
  <c r="AA33"/>
  <c r="Z33"/>
  <c r="AO26"/>
  <c r="AN26"/>
  <c r="AO45"/>
  <c r="AN45"/>
  <c r="M64"/>
  <c r="L64"/>
  <c r="AN74"/>
  <c r="AO74"/>
  <c r="L43"/>
  <c r="M43"/>
  <c r="AN23"/>
  <c r="AO23"/>
  <c r="AA43"/>
  <c r="Z43"/>
  <c r="AN40"/>
  <c r="AO40"/>
  <c r="L61"/>
  <c r="M61"/>
  <c r="Z71"/>
  <c r="AA71"/>
  <c r="M17"/>
  <c r="L17"/>
  <c r="AA69"/>
  <c r="Z69"/>
  <c r="AA9"/>
  <c r="Z9"/>
  <c r="AN22"/>
  <c r="AO22"/>
  <c r="Z58"/>
  <c r="AA58"/>
  <c r="AO68"/>
  <c r="AN68"/>
  <c r="L65"/>
  <c r="M65"/>
  <c r="L44"/>
  <c r="M44"/>
  <c r="Z60"/>
  <c r="AA60"/>
  <c r="AA21"/>
  <c r="Z21"/>
  <c r="L36"/>
  <c r="M36"/>
  <c r="AA52"/>
  <c r="Z52"/>
  <c r="AO65"/>
  <c r="AN65"/>
  <c r="M28"/>
  <c r="L28"/>
  <c r="Z37"/>
  <c r="AA37"/>
  <c r="AA56"/>
  <c r="Z56"/>
  <c r="M67"/>
  <c r="L67"/>
  <c r="L20"/>
  <c r="M20"/>
  <c r="M47"/>
  <c r="L47"/>
  <c r="AO69"/>
  <c r="AN69"/>
  <c r="AN18"/>
  <c r="AO18"/>
  <c r="AN30"/>
  <c r="AO30"/>
  <c r="M50"/>
  <c r="L50"/>
  <c r="M70"/>
  <c r="L70"/>
  <c r="Q3762" i="62"/>
  <c r="T3762" s="1"/>
  <c r="Q3763"/>
  <c r="Q1872"/>
  <c r="Q1873"/>
  <c r="Q3636"/>
  <c r="Q3637"/>
  <c r="AL45" i="73"/>
  <c r="Y43"/>
  <c r="X43"/>
  <c r="AL52"/>
  <c r="AM52"/>
  <c r="P2624" i="62"/>
  <c r="X49" i="73"/>
  <c r="Y15"/>
  <c r="X15"/>
  <c r="X21"/>
  <c r="Y21"/>
  <c r="X23"/>
  <c r="Y23"/>
  <c r="AM73"/>
  <c r="Y11"/>
  <c r="X11"/>
  <c r="AL63"/>
  <c r="AM63"/>
  <c r="X77"/>
  <c r="Y77"/>
  <c r="AM14"/>
  <c r="AL14"/>
  <c r="J72"/>
  <c r="K72"/>
  <c r="P1427" i="62"/>
  <c r="P2627"/>
  <c r="Y49" i="73"/>
  <c r="P1049" i="62"/>
  <c r="AL46" i="73"/>
  <c r="AM46"/>
  <c r="J52"/>
  <c r="K52"/>
  <c r="X76"/>
  <c r="Y76"/>
  <c r="P167" i="62"/>
  <c r="J56" i="73"/>
  <c r="K56"/>
  <c r="K59"/>
  <c r="J59"/>
  <c r="AL55"/>
  <c r="AM55"/>
  <c r="J67"/>
  <c r="K67"/>
  <c r="K61"/>
  <c r="J61"/>
  <c r="P987" i="62"/>
  <c r="X56" i="73"/>
  <c r="Y56"/>
  <c r="P2813" i="62"/>
  <c r="P1364"/>
  <c r="P2939"/>
  <c r="P2120"/>
  <c r="X20" i="73"/>
  <c r="Y20"/>
  <c r="AM74"/>
  <c r="AL74"/>
  <c r="AL54"/>
  <c r="AM54"/>
  <c r="P2498" i="62"/>
  <c r="P1868"/>
  <c r="Y58" i="73"/>
  <c r="X58"/>
  <c r="P923" i="62"/>
  <c r="K42" i="73"/>
  <c r="J42"/>
  <c r="J31"/>
  <c r="K31"/>
  <c r="J76"/>
  <c r="K76"/>
  <c r="J51"/>
  <c r="K51"/>
  <c r="P104" i="62"/>
  <c r="P1805"/>
  <c r="P1490"/>
  <c r="AL44" i="73"/>
  <c r="AM44"/>
  <c r="J36"/>
  <c r="K36"/>
  <c r="P419" i="62"/>
  <c r="X62" i="73"/>
  <c r="Y62"/>
  <c r="Y19"/>
  <c r="X19"/>
  <c r="AM51"/>
  <c r="AL51"/>
  <c r="K64"/>
  <c r="J64"/>
  <c r="AM34"/>
  <c r="AL34"/>
  <c r="P2561" i="62"/>
  <c r="Y64" i="73"/>
  <c r="X64"/>
  <c r="K55"/>
  <c r="J55"/>
  <c r="AM65"/>
  <c r="AL65"/>
  <c r="AM12"/>
  <c r="AL12"/>
  <c r="P230" i="62"/>
  <c r="P860"/>
  <c r="AL18" i="73"/>
  <c r="AM18"/>
  <c r="P1238" i="62"/>
  <c r="P1112"/>
  <c r="P3384"/>
  <c r="P3385"/>
  <c r="P293"/>
  <c r="P2057"/>
  <c r="J65" i="73"/>
  <c r="K65"/>
  <c r="J41"/>
  <c r="K41"/>
  <c r="AM71"/>
  <c r="AL71"/>
  <c r="AL47"/>
  <c r="AM47"/>
  <c r="AL67"/>
  <c r="AM67"/>
  <c r="P2372" i="62"/>
  <c r="P356"/>
  <c r="P1301"/>
  <c r="X72" i="73"/>
  <c r="Y72"/>
  <c r="P172" i="62"/>
  <c r="P171"/>
  <c r="S171" s="1"/>
  <c r="J46" i="73"/>
  <c r="K46"/>
  <c r="J40"/>
  <c r="K40"/>
  <c r="J60"/>
  <c r="K60"/>
  <c r="AM70"/>
  <c r="AL70"/>
  <c r="P3637" i="62"/>
  <c r="P3636"/>
  <c r="P4015"/>
  <c r="P4014"/>
  <c r="S4014" s="1"/>
  <c r="X16" i="73"/>
  <c r="Y16"/>
  <c r="AL38"/>
  <c r="AM38"/>
  <c r="X60"/>
  <c r="Y60"/>
  <c r="K71"/>
  <c r="J71"/>
  <c r="Y8"/>
  <c r="X8"/>
  <c r="J35"/>
  <c r="K35"/>
  <c r="P2750" i="62"/>
  <c r="AM41" i="73"/>
  <c r="AL41"/>
  <c r="J39"/>
  <c r="K39"/>
  <c r="K68"/>
  <c r="J68"/>
  <c r="AL10"/>
  <c r="AM10"/>
  <c r="P608" i="62"/>
  <c r="J69" i="73"/>
  <c r="K69"/>
  <c r="X73"/>
  <c r="Y73"/>
  <c r="AL29"/>
  <c r="AM29"/>
  <c r="P2687" i="62"/>
  <c r="AL66" i="73"/>
  <c r="AM66"/>
  <c r="AJ70"/>
  <c r="AK70"/>
  <c r="AK49"/>
  <c r="AJ16"/>
  <c r="AK16"/>
  <c r="AJ21"/>
  <c r="AK21"/>
  <c r="I33"/>
  <c r="H33"/>
  <c r="AK42"/>
  <c r="AJ42"/>
  <c r="H45"/>
  <c r="I45"/>
  <c r="AJ27"/>
  <c r="AK27"/>
  <c r="AJ32"/>
  <c r="AK32"/>
  <c r="H41"/>
  <c r="I41"/>
  <c r="O797" i="62"/>
  <c r="AK9" i="73"/>
  <c r="AJ9"/>
  <c r="V66"/>
  <c r="W66"/>
  <c r="O2498" i="62"/>
  <c r="O1364"/>
  <c r="AJ25" i="73"/>
  <c r="AK25"/>
  <c r="O2561" i="62"/>
  <c r="O2624"/>
  <c r="H31" i="73"/>
  <c r="I31"/>
  <c r="AJ13"/>
  <c r="AK13"/>
  <c r="H29"/>
  <c r="I29"/>
  <c r="V10"/>
  <c r="W10"/>
  <c r="AJ17"/>
  <c r="AK17"/>
  <c r="AJ8"/>
  <c r="AK8"/>
  <c r="H46"/>
  <c r="I46"/>
  <c r="W21"/>
  <c r="V21"/>
  <c r="V74"/>
  <c r="W74"/>
  <c r="O1238" i="62"/>
  <c r="AJ54" i="73"/>
  <c r="AK54"/>
  <c r="W18"/>
  <c r="V18"/>
  <c r="H52"/>
  <c r="I52"/>
  <c r="O230" i="62"/>
  <c r="H43" i="73"/>
  <c r="I43"/>
  <c r="I65"/>
  <c r="H65"/>
  <c r="AJ20"/>
  <c r="AK20"/>
  <c r="AJ74"/>
  <c r="AK74"/>
  <c r="O2120" i="62"/>
  <c r="O1679"/>
  <c r="O1868"/>
  <c r="H37" i="73"/>
  <c r="I37"/>
  <c r="I59"/>
  <c r="H59"/>
  <c r="AK59"/>
  <c r="AJ59"/>
  <c r="O482" i="62"/>
  <c r="O2813"/>
  <c r="V17" i="73"/>
  <c r="W17"/>
  <c r="I76"/>
  <c r="H76"/>
  <c r="O2939" i="62"/>
  <c r="I67" i="73"/>
  <c r="H67"/>
  <c r="AJ58"/>
  <c r="AK58"/>
  <c r="AK45"/>
  <c r="AJ34"/>
  <c r="AK34"/>
  <c r="O2687" i="62"/>
  <c r="O2435"/>
  <c r="O167"/>
  <c r="AK46" i="73"/>
  <c r="AJ46"/>
  <c r="V65"/>
  <c r="W65"/>
  <c r="AK11"/>
  <c r="AJ11"/>
  <c r="AJ55"/>
  <c r="AK55"/>
  <c r="I71"/>
  <c r="H71"/>
  <c r="V12"/>
  <c r="W12"/>
  <c r="V27"/>
  <c r="W27"/>
  <c r="AK51"/>
  <c r="AJ51"/>
  <c r="O1490" i="62"/>
  <c r="H68" i="73"/>
  <c r="I68"/>
  <c r="V72"/>
  <c r="W72"/>
  <c r="O545" i="62"/>
  <c r="O1427"/>
  <c r="O2372"/>
  <c r="V61" i="73"/>
  <c r="W61"/>
  <c r="O419" i="62"/>
  <c r="AK77" i="73"/>
  <c r="AJ77"/>
  <c r="AJ67"/>
  <c r="AK67"/>
  <c r="AJ31"/>
  <c r="AK31"/>
  <c r="AJ48"/>
  <c r="AK48"/>
  <c r="V19"/>
  <c r="W19"/>
  <c r="O1805" i="62"/>
  <c r="H58" i="73"/>
  <c r="I58"/>
  <c r="AJ18"/>
  <c r="AK18"/>
  <c r="AK47"/>
  <c r="AJ47"/>
  <c r="AJ19"/>
  <c r="AK19"/>
  <c r="W26"/>
  <c r="V26"/>
  <c r="AK43"/>
  <c r="AJ43"/>
  <c r="H56"/>
  <c r="I56"/>
  <c r="AK44"/>
  <c r="AJ44"/>
  <c r="O293" i="62"/>
  <c r="O1301"/>
  <c r="O2246"/>
  <c r="O2183"/>
  <c r="O1112"/>
  <c r="V23" i="73"/>
  <c r="W23"/>
  <c r="V60"/>
  <c r="W60"/>
  <c r="AJ75"/>
  <c r="AK75"/>
  <c r="AJ35"/>
  <c r="AK35"/>
  <c r="I60"/>
  <c r="H60"/>
  <c r="V14"/>
  <c r="W14"/>
  <c r="H61"/>
  <c r="I61"/>
  <c r="H40"/>
  <c r="I40"/>
  <c r="AK62"/>
  <c r="AJ62"/>
  <c r="W62"/>
  <c r="V62"/>
  <c r="AK12"/>
  <c r="AJ12"/>
  <c r="W22"/>
  <c r="V22"/>
  <c r="AJ40"/>
  <c r="AK40"/>
  <c r="I55"/>
  <c r="H55"/>
  <c r="AJ63"/>
  <c r="AK63"/>
  <c r="O986" i="62"/>
  <c r="H50" i="73"/>
  <c r="I50"/>
  <c r="O671" i="62"/>
  <c r="AJ24" i="73"/>
  <c r="AK24"/>
  <c r="V55"/>
  <c r="W55"/>
  <c r="I30"/>
  <c r="H30"/>
  <c r="H44"/>
  <c r="I44"/>
  <c r="AJ10"/>
  <c r="AK10"/>
  <c r="H53"/>
  <c r="I53"/>
  <c r="O356" i="62"/>
  <c r="O860"/>
  <c r="O1616"/>
  <c r="AK50" i="73"/>
  <c r="AJ50"/>
  <c r="V32"/>
  <c r="O1555" i="62"/>
  <c r="W32" i="73"/>
  <c r="O1556" i="62"/>
  <c r="AH46" i="73"/>
  <c r="T63"/>
  <c r="U63"/>
  <c r="AI48"/>
  <c r="AH48"/>
  <c r="AH52"/>
  <c r="AI52"/>
  <c r="AH24"/>
  <c r="AI24"/>
  <c r="U10"/>
  <c r="T10"/>
  <c r="AH34"/>
  <c r="AI34"/>
  <c r="AI20"/>
  <c r="AH20"/>
  <c r="N1176" i="62"/>
  <c r="AH72" i="73"/>
  <c r="AI72"/>
  <c r="N986" i="62"/>
  <c r="T18" i="73"/>
  <c r="U18"/>
  <c r="N420" i="62"/>
  <c r="AH32" i="73"/>
  <c r="AI32"/>
  <c r="N923" i="62"/>
  <c r="AH45" i="73"/>
  <c r="AI45"/>
  <c r="F30"/>
  <c r="G30"/>
  <c r="AH18"/>
  <c r="AI18"/>
  <c r="S3063" i="62"/>
  <c r="U55" i="73"/>
  <c r="T55"/>
  <c r="G55"/>
  <c r="F55"/>
  <c r="AH14"/>
  <c r="AI14"/>
  <c r="T59"/>
  <c r="U59"/>
  <c r="AH67"/>
  <c r="AI67"/>
  <c r="U70"/>
  <c r="T70"/>
  <c r="AH47"/>
  <c r="AI47"/>
  <c r="N2562" i="62"/>
  <c r="F52" i="73"/>
  <c r="G52"/>
  <c r="AI56"/>
  <c r="AH56"/>
  <c r="G62"/>
  <c r="F62"/>
  <c r="AH64"/>
  <c r="AI64"/>
  <c r="N1364" i="62"/>
  <c r="F70" i="73"/>
  <c r="G70"/>
  <c r="N545" i="62"/>
  <c r="N2309"/>
  <c r="N1805"/>
  <c r="U71" i="73"/>
  <c r="T71"/>
  <c r="T20"/>
  <c r="U20"/>
  <c r="G72"/>
  <c r="F72"/>
  <c r="U25"/>
  <c r="T25"/>
  <c r="N1238" i="62"/>
  <c r="U66" i="73"/>
  <c r="T66"/>
  <c r="N482" i="62"/>
  <c r="F76" i="73"/>
  <c r="G76"/>
  <c r="F51"/>
  <c r="G51"/>
  <c r="F77"/>
  <c r="G77"/>
  <c r="F60"/>
  <c r="G60"/>
  <c r="AH70"/>
  <c r="AI70"/>
  <c r="N1616" i="62"/>
  <c r="U27" i="73"/>
  <c r="T27"/>
  <c r="F61"/>
  <c r="G61"/>
  <c r="AH76"/>
  <c r="AI76"/>
  <c r="S3699" i="62"/>
  <c r="U67" i="73"/>
  <c r="T67"/>
  <c r="U12"/>
  <c r="T12"/>
  <c r="N671" i="62"/>
  <c r="AI13" i="73"/>
  <c r="AH13"/>
  <c r="F34"/>
  <c r="G34"/>
  <c r="G48"/>
  <c r="F48"/>
  <c r="T58"/>
  <c r="U58"/>
  <c r="F73"/>
  <c r="G73"/>
  <c r="T9"/>
  <c r="U9"/>
  <c r="AH38"/>
  <c r="AI38"/>
  <c r="AH57"/>
  <c r="AI57"/>
  <c r="AH11"/>
  <c r="AI11"/>
  <c r="AH36"/>
  <c r="AI36"/>
  <c r="F49"/>
  <c r="G49"/>
  <c r="N2813" i="62"/>
  <c r="N2440"/>
  <c r="N2439"/>
  <c r="N1868"/>
  <c r="AH53" i="73"/>
  <c r="AI53"/>
  <c r="AI75"/>
  <c r="AH75"/>
  <c r="N860" i="62"/>
  <c r="N1112"/>
  <c r="N2246"/>
  <c r="T22" i="73"/>
  <c r="U22"/>
  <c r="F41"/>
  <c r="G41"/>
  <c r="F38"/>
  <c r="G38"/>
  <c r="N2687" i="62"/>
  <c r="F65" i="73"/>
  <c r="G65"/>
  <c r="T75"/>
  <c r="U75"/>
  <c r="T16"/>
  <c r="U16"/>
  <c r="AH55"/>
  <c r="AI55"/>
  <c r="AH19"/>
  <c r="AI19"/>
  <c r="AH41"/>
  <c r="AI41"/>
  <c r="AH51"/>
  <c r="AI51"/>
  <c r="F33"/>
  <c r="G33"/>
  <c r="F45"/>
  <c r="G45"/>
  <c r="AH63"/>
  <c r="AI63"/>
  <c r="T56"/>
  <c r="U56"/>
  <c r="N549" i="62"/>
  <c r="S549" s="1"/>
  <c r="N1301"/>
  <c r="N1553"/>
  <c r="AH23" i="73"/>
  <c r="AI23"/>
  <c r="F42"/>
  <c r="G42"/>
  <c r="U57"/>
  <c r="T57"/>
  <c r="N1049" i="62"/>
  <c r="AF36" i="73"/>
  <c r="AG36"/>
  <c r="D49"/>
  <c r="E49"/>
  <c r="D67"/>
  <c r="E67"/>
  <c r="M2057" i="62"/>
  <c r="AF14" i="73"/>
  <c r="D60"/>
  <c r="E60"/>
  <c r="D59"/>
  <c r="E59"/>
  <c r="AF49"/>
  <c r="AG49"/>
  <c r="D43"/>
  <c r="E43"/>
  <c r="S17"/>
  <c r="R17"/>
  <c r="M986" i="62"/>
  <c r="M1931"/>
  <c r="AF24" i="73"/>
  <c r="AG24"/>
  <c r="D61"/>
  <c r="E61"/>
  <c r="M293" i="62"/>
  <c r="AF46" i="73"/>
  <c r="AG46"/>
  <c r="R64"/>
  <c r="S64"/>
  <c r="M2876" i="62"/>
  <c r="D77" i="73"/>
  <c r="E77"/>
  <c r="M1616" i="62"/>
  <c r="S56" i="73"/>
  <c r="R56"/>
  <c r="D75"/>
  <c r="E75"/>
  <c r="S73"/>
  <c r="R73"/>
  <c r="M1679" i="62"/>
  <c r="AF41" i="73"/>
  <c r="AG41"/>
  <c r="D69"/>
  <c r="E69"/>
  <c r="M860" i="62"/>
  <c r="R22" i="73"/>
  <c r="S22"/>
  <c r="S65"/>
  <c r="R65"/>
  <c r="AF39"/>
  <c r="AG39"/>
  <c r="M1112" i="62"/>
  <c r="D63" i="73"/>
  <c r="E63"/>
  <c r="M1994" i="62"/>
  <c r="D48" i="73"/>
  <c r="E48"/>
  <c r="AG11"/>
  <c r="AF11"/>
  <c r="AG27"/>
  <c r="AF27"/>
  <c r="D38"/>
  <c r="E38"/>
  <c r="R76"/>
  <c r="S76"/>
  <c r="AG12"/>
  <c r="AF12"/>
  <c r="M1805" i="62"/>
  <c r="D53" i="73"/>
  <c r="E53"/>
  <c r="E36"/>
  <c r="D36"/>
  <c r="E58"/>
  <c r="D58"/>
  <c r="R25"/>
  <c r="S25"/>
  <c r="D30"/>
  <c r="E30"/>
  <c r="M1238" i="62"/>
  <c r="D41" i="73"/>
  <c r="E41"/>
  <c r="AG59"/>
  <c r="AF59"/>
  <c r="S27"/>
  <c r="R27"/>
  <c r="D37"/>
  <c r="E37"/>
  <c r="D54"/>
  <c r="E54"/>
  <c r="M1427" i="62"/>
  <c r="E71" i="73"/>
  <c r="D71"/>
  <c r="M671" i="62"/>
  <c r="M2435"/>
  <c r="M1742"/>
  <c r="D32" i="73"/>
  <c r="E32"/>
  <c r="E44"/>
  <c r="D44"/>
  <c r="D57"/>
  <c r="E57"/>
  <c r="E45"/>
  <c r="D45"/>
  <c r="M1553" i="62"/>
  <c r="M2376"/>
  <c r="M2377"/>
  <c r="M797"/>
  <c r="AG50" i="73"/>
  <c r="AF50"/>
  <c r="R55"/>
  <c r="S55"/>
  <c r="AF40"/>
  <c r="AG40"/>
  <c r="AG66"/>
  <c r="AF66"/>
  <c r="AF31"/>
  <c r="AG31"/>
  <c r="D64"/>
  <c r="E64"/>
  <c r="AF56"/>
  <c r="AG56"/>
  <c r="AF32"/>
  <c r="AG32"/>
  <c r="M608" i="62"/>
  <c r="AF52" i="73"/>
  <c r="AG52"/>
  <c r="M2498" i="62"/>
  <c r="M2692"/>
  <c r="M2691"/>
  <c r="AF19" i="73"/>
  <c r="AG19"/>
  <c r="AG35"/>
  <c r="AF35"/>
  <c r="AD20"/>
  <c r="AD21"/>
  <c r="AD49"/>
  <c r="AE49"/>
  <c r="AD47"/>
  <c r="AE47"/>
  <c r="AE10"/>
  <c r="Q10"/>
  <c r="P10"/>
  <c r="Q18"/>
  <c r="P18"/>
  <c r="AD30"/>
  <c r="AE30"/>
  <c r="C35"/>
  <c r="B35"/>
  <c r="P22"/>
  <c r="Q22"/>
  <c r="AE22"/>
  <c r="AD22"/>
  <c r="L2750" i="62"/>
  <c r="AD18" i="73"/>
  <c r="AE18"/>
  <c r="L2120" i="62"/>
  <c r="P58" i="73"/>
  <c r="Q58"/>
  <c r="Q60"/>
  <c r="P60"/>
  <c r="L1553" i="62"/>
  <c r="L41"/>
  <c r="L1490"/>
  <c r="L293"/>
  <c r="AE17" i="73"/>
  <c r="AD17"/>
  <c r="AE45"/>
  <c r="AD45"/>
  <c r="AD77"/>
  <c r="AE77"/>
  <c r="S3195" i="62"/>
  <c r="L1427"/>
  <c r="AE73" i="73"/>
  <c r="AD73"/>
  <c r="P26"/>
  <c r="Q26"/>
  <c r="B47"/>
  <c r="C47"/>
  <c r="L923" i="62"/>
  <c r="L671"/>
  <c r="L2876"/>
  <c r="Q11" i="73"/>
  <c r="P11"/>
  <c r="AE37"/>
  <c r="AD37"/>
  <c r="Q14"/>
  <c r="P14"/>
  <c r="AD55"/>
  <c r="AE55"/>
  <c r="L1112" i="62"/>
  <c r="L2624"/>
  <c r="L2057"/>
  <c r="AE59" i="73"/>
  <c r="AD59"/>
  <c r="L608" i="62"/>
  <c r="B49" i="73"/>
  <c r="C49"/>
  <c r="Q25"/>
  <c r="P25"/>
  <c r="L1805" i="62"/>
  <c r="Q56" i="73"/>
  <c r="P56"/>
  <c r="Q28"/>
  <c r="P28"/>
  <c r="C67"/>
  <c r="B67"/>
  <c r="L419" i="62"/>
  <c r="L860"/>
  <c r="L2183"/>
  <c r="L356"/>
  <c r="C36" i="73"/>
  <c r="B36"/>
  <c r="L2435" i="62"/>
  <c r="Q62" i="73"/>
  <c r="P62"/>
  <c r="L482" i="62"/>
  <c r="Q72" i="73"/>
  <c r="P72"/>
  <c r="AE41"/>
  <c r="AD41"/>
  <c r="L2939" i="62"/>
  <c r="L1616"/>
  <c r="AD9" i="73"/>
  <c r="AE9"/>
  <c r="B59"/>
  <c r="C59"/>
  <c r="C31"/>
  <c r="B31"/>
  <c r="AD69"/>
  <c r="AE69"/>
  <c r="B29"/>
  <c r="C29"/>
  <c r="C37"/>
  <c r="B37"/>
  <c r="B57"/>
  <c r="C57"/>
  <c r="P76"/>
  <c r="Q76"/>
  <c r="S3945" i="62"/>
  <c r="S4273"/>
  <c r="S3995"/>
  <c r="T3996" s="1"/>
  <c r="I2824"/>
  <c r="J2826" s="1"/>
  <c r="S4336"/>
  <c r="I4336"/>
  <c r="J4338" s="1"/>
  <c r="S2131"/>
  <c r="S1312"/>
  <c r="S115"/>
  <c r="S3643"/>
  <c r="I4008"/>
  <c r="I3328"/>
  <c r="J3330" s="1"/>
  <c r="S3819"/>
  <c r="I4260"/>
  <c r="S1249"/>
  <c r="S3378"/>
  <c r="S1972"/>
  <c r="S1501"/>
  <c r="E2205"/>
  <c r="I2205" s="1"/>
  <c r="S1342"/>
  <c r="S1279"/>
  <c r="S3769"/>
  <c r="S3580"/>
  <c r="S556"/>
  <c r="S3139"/>
  <c r="I430"/>
  <c r="J432" s="1"/>
  <c r="I1627"/>
  <c r="J1629" s="1"/>
  <c r="I934"/>
  <c r="J936" s="1"/>
  <c r="I2005"/>
  <c r="J2007" s="1"/>
  <c r="S1060"/>
  <c r="I1312"/>
  <c r="J1314" s="1"/>
  <c r="I619"/>
  <c r="J621" s="1"/>
  <c r="S4323"/>
  <c r="S808"/>
  <c r="S619"/>
  <c r="S4260"/>
  <c r="S997"/>
  <c r="S3504"/>
  <c r="S1846"/>
  <c r="S3567"/>
  <c r="I1879"/>
  <c r="J1881" s="1"/>
  <c r="S2194"/>
  <c r="I3076"/>
  <c r="J3078" s="1"/>
  <c r="S1690"/>
  <c r="S1942"/>
  <c r="I2194"/>
  <c r="Y40" i="72"/>
  <c r="AJ69"/>
  <c r="AK25"/>
  <c r="L59"/>
  <c r="Y8"/>
  <c r="M23"/>
  <c r="AK67"/>
  <c r="AJ67"/>
  <c r="X13"/>
  <c r="Y13"/>
  <c r="Y20"/>
  <c r="L37"/>
  <c r="M37"/>
  <c r="Y19"/>
  <c r="X19"/>
  <c r="AK54"/>
  <c r="AJ54"/>
  <c r="AJ57"/>
  <c r="AK57"/>
  <c r="X59"/>
  <c r="Y59"/>
  <c r="M57"/>
  <c r="L57"/>
  <c r="L17"/>
  <c r="M17"/>
  <c r="AK48"/>
  <c r="AJ48"/>
  <c r="M21"/>
  <c r="L21"/>
  <c r="L43"/>
  <c r="M43"/>
  <c r="M50"/>
  <c r="L50"/>
  <c r="AK74"/>
  <c r="AJ74"/>
  <c r="Y74"/>
  <c r="X74"/>
  <c r="M30"/>
  <c r="L30"/>
  <c r="M42"/>
  <c r="L42"/>
  <c r="M16"/>
  <c r="L16"/>
  <c r="AK20"/>
  <c r="AJ20"/>
  <c r="Y29"/>
  <c r="X29"/>
  <c r="X58"/>
  <c r="Y58"/>
  <c r="X53"/>
  <c r="Y53"/>
  <c r="Y66"/>
  <c r="X66"/>
  <c r="X31"/>
  <c r="Y31"/>
  <c r="L49"/>
  <c r="M49"/>
  <c r="AJ37"/>
  <c r="AK37"/>
  <c r="X33"/>
  <c r="Y33"/>
  <c r="L25"/>
  <c r="M25"/>
  <c r="X35"/>
  <c r="Y35"/>
  <c r="X42"/>
  <c r="Y42"/>
  <c r="AJ47"/>
  <c r="AK47"/>
  <c r="AK19"/>
  <c r="AJ19"/>
  <c r="AJ22"/>
  <c r="AK22"/>
  <c r="X57"/>
  <c r="Y57"/>
  <c r="L8"/>
  <c r="M8"/>
  <c r="L64"/>
  <c r="M64"/>
  <c r="AJ24"/>
  <c r="AK24"/>
  <c r="AK10"/>
  <c r="AJ10"/>
  <c r="L38"/>
  <c r="M38"/>
  <c r="M48"/>
  <c r="L48"/>
  <c r="Y30"/>
  <c r="X30"/>
  <c r="AJ55"/>
  <c r="AK55"/>
  <c r="M33"/>
  <c r="L33"/>
  <c r="M76"/>
  <c r="L76"/>
  <c r="X62"/>
  <c r="Y62"/>
  <c r="AK42"/>
  <c r="AJ42"/>
  <c r="X41"/>
  <c r="Y41"/>
  <c r="AK44"/>
  <c r="AJ44"/>
  <c r="M22"/>
  <c r="L22"/>
  <c r="X70"/>
  <c r="Y70"/>
  <c r="AK8"/>
  <c r="AJ8"/>
  <c r="L70"/>
  <c r="M70"/>
  <c r="AK23"/>
  <c r="AJ23"/>
  <c r="X39"/>
  <c r="Y39"/>
  <c r="AK72"/>
  <c r="AJ72"/>
  <c r="X25"/>
  <c r="Y25"/>
  <c r="Y9"/>
  <c r="X9"/>
  <c r="X16"/>
  <c r="Y16"/>
  <c r="AK62"/>
  <c r="AJ62"/>
  <c r="AJ58"/>
  <c r="AK58"/>
  <c r="X46"/>
  <c r="Y46"/>
  <c r="Y69"/>
  <c r="X69"/>
  <c r="AK15"/>
  <c r="AJ15"/>
  <c r="AK11"/>
  <c r="AJ11"/>
  <c r="L28"/>
  <c r="M28"/>
  <c r="L45"/>
  <c r="M45"/>
  <c r="X44"/>
  <c r="Y44"/>
  <c r="L56"/>
  <c r="M56"/>
  <c r="M46"/>
  <c r="L46"/>
  <c r="L73"/>
  <c r="M73"/>
  <c r="X72"/>
  <c r="AK63"/>
  <c r="AJ63"/>
  <c r="AK30"/>
  <c r="AJ30"/>
  <c r="AK71"/>
  <c r="AJ71"/>
  <c r="X55"/>
  <c r="Y55"/>
  <c r="AJ26"/>
  <c r="AK26"/>
  <c r="I2187" i="62"/>
  <c r="M47" i="72"/>
  <c r="L47"/>
  <c r="I4140" i="62"/>
  <c r="L44" i="72"/>
  <c r="M44"/>
  <c r="L20"/>
  <c r="M20"/>
  <c r="M32"/>
  <c r="L32"/>
  <c r="L41"/>
  <c r="M41"/>
  <c r="AJ16"/>
  <c r="AK16"/>
  <c r="AJ12"/>
  <c r="AK12"/>
  <c r="AK66"/>
  <c r="AJ66"/>
  <c r="X50"/>
  <c r="Y50"/>
  <c r="L60"/>
  <c r="M60"/>
  <c r="X77"/>
  <c r="Y77"/>
  <c r="I3195" i="62"/>
  <c r="X34" i="72"/>
  <c r="Y34"/>
  <c r="Y14"/>
  <c r="X14"/>
  <c r="M18"/>
  <c r="L18"/>
  <c r="M26"/>
  <c r="L26"/>
  <c r="I3699" i="62"/>
  <c r="H2125"/>
  <c r="H2124"/>
  <c r="J2124" s="1"/>
  <c r="H1683"/>
  <c r="H1684"/>
  <c r="H927"/>
  <c r="H928"/>
  <c r="AI17" i="72"/>
  <c r="AH17"/>
  <c r="AH45"/>
  <c r="AI21"/>
  <c r="AH21"/>
  <c r="AI71"/>
  <c r="AH71"/>
  <c r="V58"/>
  <c r="W58"/>
  <c r="AH29"/>
  <c r="AI29"/>
  <c r="AH52"/>
  <c r="AI52"/>
  <c r="AI56"/>
  <c r="AH56"/>
  <c r="W16"/>
  <c r="V16"/>
  <c r="V20"/>
  <c r="W20"/>
  <c r="V55"/>
  <c r="W55"/>
  <c r="W76"/>
  <c r="V76"/>
  <c r="G2813" i="62"/>
  <c r="V17" i="72"/>
  <c r="W17"/>
  <c r="AI30"/>
  <c r="AH30"/>
  <c r="J58"/>
  <c r="K58"/>
  <c r="J60"/>
  <c r="K60"/>
  <c r="W25"/>
  <c r="V25"/>
  <c r="AI14"/>
  <c r="AH14"/>
  <c r="AH53"/>
  <c r="AI53"/>
  <c r="AI25"/>
  <c r="AH25"/>
  <c r="I3315" i="62"/>
  <c r="W24" i="72"/>
  <c r="V24"/>
  <c r="V56"/>
  <c r="W56"/>
  <c r="J50"/>
  <c r="K50"/>
  <c r="J32"/>
  <c r="K32"/>
  <c r="K71"/>
  <c r="J71"/>
  <c r="J53"/>
  <c r="K53"/>
  <c r="AI34"/>
  <c r="AH34"/>
  <c r="G2435" i="62"/>
  <c r="J54" i="72"/>
  <c r="K54"/>
  <c r="G356" i="62"/>
  <c r="G2246"/>
  <c r="G1364"/>
  <c r="W63" i="72"/>
  <c r="V63"/>
  <c r="J39"/>
  <c r="K39"/>
  <c r="J49"/>
  <c r="K49"/>
  <c r="AH35"/>
  <c r="G2561" i="62"/>
  <c r="G419"/>
  <c r="J68" i="72"/>
  <c r="K68"/>
  <c r="J56"/>
  <c r="K56"/>
  <c r="G2120" i="62"/>
  <c r="V68" i="72"/>
  <c r="W68"/>
  <c r="G1616" i="62"/>
  <c r="W59" i="72"/>
  <c r="V59"/>
  <c r="G1490" i="62"/>
  <c r="J67" i="72"/>
  <c r="K67"/>
  <c r="G230" i="62"/>
  <c r="G167"/>
  <c r="AH20" i="72"/>
  <c r="AI20"/>
  <c r="AI9"/>
  <c r="AH9"/>
  <c r="AH22"/>
  <c r="AI22"/>
  <c r="K36"/>
  <c r="J36"/>
  <c r="K41"/>
  <c r="J41"/>
  <c r="V60"/>
  <c r="W60"/>
  <c r="G2691" i="62"/>
  <c r="J2691" s="1"/>
  <c r="G2692"/>
  <c r="G3322"/>
  <c r="G3321"/>
  <c r="AH18" i="72"/>
  <c r="AI18"/>
  <c r="AH37"/>
  <c r="AI37"/>
  <c r="J63"/>
  <c r="K63"/>
  <c r="AI26"/>
  <c r="AH26"/>
  <c r="K69"/>
  <c r="J69"/>
  <c r="G3385" i="62"/>
  <c r="G3384"/>
  <c r="K76" i="72"/>
  <c r="J76"/>
  <c r="AH10"/>
  <c r="AI10"/>
  <c r="G2498" i="62"/>
  <c r="G986"/>
  <c r="J44" i="72"/>
  <c r="K44"/>
  <c r="AH24"/>
  <c r="AI24"/>
  <c r="J73"/>
  <c r="K73"/>
  <c r="J51"/>
  <c r="K51"/>
  <c r="AH48"/>
  <c r="AI48"/>
  <c r="W69"/>
  <c r="V69"/>
  <c r="G860" i="62"/>
  <c r="AH60" i="72"/>
  <c r="AI60"/>
  <c r="G1557" i="62"/>
  <c r="G1558"/>
  <c r="G234"/>
  <c r="G4393"/>
  <c r="G4392"/>
  <c r="AI28" i="72"/>
  <c r="AH28"/>
  <c r="AI55"/>
  <c r="AH55"/>
  <c r="V13"/>
  <c r="W13"/>
  <c r="AH33"/>
  <c r="AI33"/>
  <c r="AH49"/>
  <c r="AI49"/>
  <c r="K59"/>
  <c r="J59"/>
  <c r="AH75"/>
  <c r="AI75"/>
  <c r="G293" i="62"/>
  <c r="G4266"/>
  <c r="G4267"/>
  <c r="G1301"/>
  <c r="V9" i="72"/>
  <c r="W9"/>
  <c r="AH43"/>
  <c r="AI43"/>
  <c r="AG54"/>
  <c r="AF54"/>
  <c r="AG36"/>
  <c r="AF36"/>
  <c r="AF32"/>
  <c r="AG32"/>
  <c r="AF10"/>
  <c r="AG10"/>
  <c r="AF44"/>
  <c r="AG44"/>
  <c r="F797" i="62"/>
  <c r="AF69" i="72"/>
  <c r="AG69"/>
  <c r="T64"/>
  <c r="U64"/>
  <c r="U66"/>
  <c r="T66"/>
  <c r="T69"/>
  <c r="U69"/>
  <c r="AF62"/>
  <c r="AG62"/>
  <c r="AG31"/>
  <c r="AF31"/>
  <c r="H61"/>
  <c r="I61"/>
  <c r="T62"/>
  <c r="U62"/>
  <c r="F167" i="62"/>
  <c r="T60" i="72"/>
  <c r="U60"/>
  <c r="U11"/>
  <c r="T11"/>
  <c r="AF67"/>
  <c r="AG67"/>
  <c r="F1427" i="62"/>
  <c r="H56" i="72"/>
  <c r="I56"/>
  <c r="AF46"/>
  <c r="AG46"/>
  <c r="F3888" i="62"/>
  <c r="F3889"/>
  <c r="T56" i="72"/>
  <c r="U56"/>
  <c r="U57"/>
  <c r="T57"/>
  <c r="H72"/>
  <c r="I72"/>
  <c r="AF52"/>
  <c r="AG52"/>
  <c r="T65"/>
  <c r="U65"/>
  <c r="AG57"/>
  <c r="AF57"/>
  <c r="AG14"/>
  <c r="AF14"/>
  <c r="I2439" i="62"/>
  <c r="F608"/>
  <c r="F2750"/>
  <c r="F1364"/>
  <c r="AG29" i="72"/>
  <c r="AF29"/>
  <c r="H30"/>
  <c r="I30"/>
  <c r="AF19"/>
  <c r="AG19"/>
  <c r="F105" i="62"/>
  <c r="T67" i="72"/>
  <c r="U67"/>
  <c r="H75"/>
  <c r="I75"/>
  <c r="AF37"/>
  <c r="AG37"/>
  <c r="F1238" i="62"/>
  <c r="F1175"/>
  <c r="AG73" i="72"/>
  <c r="AF73"/>
  <c r="H40"/>
  <c r="I40"/>
  <c r="H59"/>
  <c r="I59"/>
  <c r="H71"/>
  <c r="I71"/>
  <c r="F482" i="62"/>
  <c r="F4330"/>
  <c r="F4329"/>
  <c r="F1679"/>
  <c r="AG50" i="72"/>
  <c r="AF50"/>
  <c r="F1112" i="62"/>
  <c r="F3321"/>
  <c r="F3322"/>
  <c r="F802"/>
  <c r="H43" i="72"/>
  <c r="I43"/>
  <c r="T76"/>
  <c r="U76"/>
  <c r="U19"/>
  <c r="T19"/>
  <c r="F1805" i="62"/>
  <c r="I57" i="72"/>
  <c r="H57"/>
  <c r="T63"/>
  <c r="U63"/>
  <c r="AF13"/>
  <c r="AG13"/>
  <c r="AG38"/>
  <c r="AF38"/>
  <c r="H62"/>
  <c r="I62"/>
  <c r="F671" i="62"/>
  <c r="I36" i="72"/>
  <c r="H36"/>
  <c r="H67"/>
  <c r="I67"/>
  <c r="F2939" i="62"/>
  <c r="U15" i="72"/>
  <c r="T15"/>
  <c r="H33"/>
  <c r="I33"/>
  <c r="H65"/>
  <c r="I65"/>
  <c r="AF15"/>
  <c r="AG15"/>
  <c r="F2183" i="62"/>
  <c r="AG56" i="72"/>
  <c r="AF56"/>
  <c r="F1873" i="62"/>
  <c r="T10" i="72"/>
  <c r="U10"/>
  <c r="F1616" i="62"/>
  <c r="AG63" i="72"/>
  <c r="AF63"/>
  <c r="AG11"/>
  <c r="AF11"/>
  <c r="AG27"/>
  <c r="AF27"/>
  <c r="AF61"/>
  <c r="AG61"/>
  <c r="I69"/>
  <c r="H69"/>
  <c r="F2246" i="62"/>
  <c r="F860"/>
  <c r="AF21" i="72"/>
  <c r="AG21"/>
  <c r="H47"/>
  <c r="I47"/>
  <c r="F1301" i="62"/>
  <c r="AG66" i="72"/>
  <c r="AF66"/>
  <c r="AF23"/>
  <c r="AG23"/>
  <c r="T59"/>
  <c r="U59"/>
  <c r="U26"/>
  <c r="T26"/>
  <c r="AF43"/>
  <c r="AG43"/>
  <c r="I63"/>
  <c r="H63"/>
  <c r="H77"/>
  <c r="I77"/>
  <c r="I3063" i="62"/>
  <c r="AD72" i="72"/>
  <c r="R36"/>
  <c r="R10"/>
  <c r="S10"/>
  <c r="AD44"/>
  <c r="AE44"/>
  <c r="AE74"/>
  <c r="AD74"/>
  <c r="I3630" i="62"/>
  <c r="AD9" i="72"/>
  <c r="AE9"/>
  <c r="AE52"/>
  <c r="AD52"/>
  <c r="S22"/>
  <c r="R22"/>
  <c r="S70"/>
  <c r="R70"/>
  <c r="AE48"/>
  <c r="AD48"/>
  <c r="R72"/>
  <c r="S72"/>
  <c r="G42"/>
  <c r="F42"/>
  <c r="G54"/>
  <c r="F54"/>
  <c r="R27"/>
  <c r="S27"/>
  <c r="R65"/>
  <c r="S65"/>
  <c r="AE56"/>
  <c r="AD56"/>
  <c r="E2183" i="62"/>
  <c r="F38" i="72"/>
  <c r="G38"/>
  <c r="F56"/>
  <c r="G56"/>
  <c r="AE13"/>
  <c r="AD13"/>
  <c r="R62"/>
  <c r="S62"/>
  <c r="AD25"/>
  <c r="AE25"/>
  <c r="S57"/>
  <c r="R57"/>
  <c r="S14"/>
  <c r="R14"/>
  <c r="AE62"/>
  <c r="AD62"/>
  <c r="S18"/>
  <c r="R18"/>
  <c r="E1931" i="62"/>
  <c r="E2939"/>
  <c r="G55" i="72"/>
  <c r="F55"/>
  <c r="S15"/>
  <c r="R15"/>
  <c r="E2120" i="62"/>
  <c r="E2561"/>
  <c r="AE49" i="72"/>
  <c r="AD49"/>
  <c r="F49"/>
  <c r="G49"/>
  <c r="E2372" i="62"/>
  <c r="E41"/>
  <c r="S73" i="72"/>
  <c r="R73"/>
  <c r="AE50"/>
  <c r="AD50"/>
  <c r="R58"/>
  <c r="S58"/>
  <c r="AE16"/>
  <c r="AD16"/>
  <c r="AD23"/>
  <c r="AE23"/>
  <c r="AD70"/>
  <c r="AE70"/>
  <c r="AE19"/>
  <c r="AD19"/>
  <c r="E1868" i="62"/>
  <c r="AD31" i="72"/>
  <c r="AE31"/>
  <c r="E2750" i="62"/>
  <c r="E230"/>
  <c r="AD66" i="72"/>
  <c r="AE66"/>
  <c r="E2813" i="62"/>
  <c r="G35" i="72"/>
  <c r="F35"/>
  <c r="AE17"/>
  <c r="AD17"/>
  <c r="S8"/>
  <c r="R8"/>
  <c r="S24"/>
  <c r="R24"/>
  <c r="F64"/>
  <c r="G64"/>
  <c r="AE24"/>
  <c r="AD24"/>
  <c r="F39"/>
  <c r="G39"/>
  <c r="AD10"/>
  <c r="AE10"/>
  <c r="E3825" i="62"/>
  <c r="E3826"/>
  <c r="E2309"/>
  <c r="AD14" i="72"/>
  <c r="AE14"/>
  <c r="E3133" i="62"/>
  <c r="E3132"/>
  <c r="E104"/>
  <c r="AD34" i="72"/>
  <c r="AE34"/>
  <c r="AD15"/>
  <c r="AE15"/>
  <c r="E1112" i="62"/>
  <c r="AE20" i="72"/>
  <c r="AD20"/>
  <c r="E1427" i="62"/>
  <c r="AD51" i="72"/>
  <c r="AE51"/>
  <c r="S61"/>
  <c r="R61"/>
  <c r="R66"/>
  <c r="S66"/>
  <c r="F30"/>
  <c r="G30"/>
  <c r="F44"/>
  <c r="G44"/>
  <c r="R77"/>
  <c r="S77"/>
  <c r="R28"/>
  <c r="S28"/>
  <c r="AE39"/>
  <c r="AD39"/>
  <c r="AE55"/>
  <c r="AD55"/>
  <c r="F75"/>
  <c r="G75"/>
  <c r="G29"/>
  <c r="F29"/>
  <c r="E2246" i="62"/>
  <c r="S64" i="72"/>
  <c r="R64"/>
  <c r="AD33"/>
  <c r="AE33"/>
  <c r="AD45"/>
  <c r="AE45"/>
  <c r="E671" i="62"/>
  <c r="F53" i="72"/>
  <c r="G53"/>
  <c r="S74"/>
  <c r="R74"/>
  <c r="E1742" i="62"/>
  <c r="AE26" i="72"/>
  <c r="AD26"/>
  <c r="E797" i="62"/>
  <c r="E2817"/>
  <c r="E2818"/>
  <c r="AD22" i="72"/>
  <c r="AE22"/>
  <c r="E482" i="62"/>
  <c r="E734"/>
  <c r="F58" i="72"/>
  <c r="G58"/>
  <c r="E545" i="62"/>
  <c r="E1994"/>
  <c r="S55" i="72"/>
  <c r="R55"/>
  <c r="AD63"/>
  <c r="AE63"/>
  <c r="AE75"/>
  <c r="AD75"/>
  <c r="AD36"/>
  <c r="AE36"/>
  <c r="F46"/>
  <c r="G46"/>
  <c r="R23"/>
  <c r="S23"/>
  <c r="F31"/>
  <c r="G31"/>
  <c r="AD67"/>
  <c r="AE67"/>
  <c r="R56"/>
  <c r="S56"/>
  <c r="E1049" i="62"/>
  <c r="E1490"/>
  <c r="R76" i="72"/>
  <c r="S76"/>
  <c r="AE41"/>
  <c r="AD41"/>
  <c r="I2565" i="62"/>
  <c r="F67" i="72"/>
  <c r="G67"/>
  <c r="E1364" i="62"/>
  <c r="E2687"/>
  <c r="AD58" i="72"/>
  <c r="AE58"/>
  <c r="F68"/>
  <c r="G68"/>
  <c r="D2688" i="62"/>
  <c r="P19" i="72"/>
  <c r="Q19"/>
  <c r="AB45"/>
  <c r="AC45"/>
  <c r="AB57"/>
  <c r="AC57"/>
  <c r="D46"/>
  <c r="E46"/>
  <c r="AB30"/>
  <c r="AC30"/>
  <c r="AB67"/>
  <c r="AC67"/>
  <c r="AB32"/>
  <c r="AC32"/>
  <c r="Q76"/>
  <c r="P76"/>
  <c r="E49"/>
  <c r="D49"/>
  <c r="AB9"/>
  <c r="AC9"/>
  <c r="AC63"/>
  <c r="AB63"/>
  <c r="AB71"/>
  <c r="AC71"/>
  <c r="E57"/>
  <c r="D57"/>
  <c r="D42"/>
  <c r="E42"/>
  <c r="AC69"/>
  <c r="AB69"/>
  <c r="Q66"/>
  <c r="P66"/>
  <c r="D61"/>
  <c r="E61"/>
  <c r="D167" i="62"/>
  <c r="D60" i="72"/>
  <c r="E60"/>
  <c r="P21"/>
  <c r="Q21"/>
  <c r="D608" i="62"/>
  <c r="D2876"/>
  <c r="Q69" i="72"/>
  <c r="P69"/>
  <c r="D1553" i="62"/>
  <c r="AC8" i="72"/>
  <c r="AB8"/>
  <c r="P57"/>
  <c r="Q57"/>
  <c r="AB61"/>
  <c r="AC61"/>
  <c r="P28"/>
  <c r="Q28"/>
  <c r="Q14"/>
  <c r="P14"/>
  <c r="P12"/>
  <c r="Q12"/>
  <c r="D482" i="62"/>
  <c r="AB16" i="72"/>
  <c r="AC16"/>
  <c r="P17"/>
  <c r="Q17"/>
  <c r="D2754" i="62"/>
  <c r="D2755"/>
  <c r="P65" i="72"/>
  <c r="Q65"/>
  <c r="D1301" i="62"/>
  <c r="AB20" i="72"/>
  <c r="AC20"/>
  <c r="D1305" i="62"/>
  <c r="D50" i="72"/>
  <c r="E50"/>
  <c r="I3447" i="62"/>
  <c r="D1490"/>
  <c r="E41" i="72"/>
  <c r="D41"/>
  <c r="AB42"/>
  <c r="AC42"/>
  <c r="D2435" i="62"/>
  <c r="P70" i="72"/>
  <c r="Q70"/>
  <c r="P8"/>
  <c r="Q8"/>
  <c r="AB59"/>
  <c r="AC59"/>
  <c r="D230" i="62"/>
  <c r="E34" i="72"/>
  <c r="D34"/>
  <c r="Q61"/>
  <c r="P61"/>
  <c r="D734" i="62"/>
  <c r="D1175"/>
  <c r="AC26" i="72"/>
  <c r="AB26"/>
  <c r="AB73"/>
  <c r="AC73"/>
  <c r="AB34"/>
  <c r="AC34"/>
  <c r="AB36"/>
  <c r="AC36"/>
  <c r="D2939" i="62"/>
  <c r="D75" i="72"/>
  <c r="E75"/>
  <c r="D986" i="62"/>
  <c r="AB53" i="72"/>
  <c r="AC53"/>
  <c r="Q23"/>
  <c r="P23"/>
  <c r="D2057" i="62"/>
  <c r="AB75" i="72"/>
  <c r="AC75"/>
  <c r="AB15"/>
  <c r="AC15"/>
  <c r="I3951" i="62"/>
  <c r="P58" i="72"/>
  <c r="Q58"/>
  <c r="E48"/>
  <c r="D48"/>
  <c r="D2120" i="62"/>
  <c r="D1742"/>
  <c r="D63" i="72"/>
  <c r="E63"/>
  <c r="AB35"/>
  <c r="AC35"/>
  <c r="I2943" i="62"/>
  <c r="V2943" s="1"/>
  <c r="AB70" i="72"/>
  <c r="AC70"/>
  <c r="D32"/>
  <c r="E32"/>
  <c r="D2309" i="62"/>
  <c r="Z35" i="72"/>
  <c r="AA35"/>
  <c r="N19"/>
  <c r="O19"/>
  <c r="Z44"/>
  <c r="AA44"/>
  <c r="Z71"/>
  <c r="AA71"/>
  <c r="N65"/>
  <c r="O65"/>
  <c r="C42" i="62"/>
  <c r="B34" i="72"/>
  <c r="C34"/>
  <c r="Z75"/>
  <c r="AA75"/>
  <c r="B63"/>
  <c r="C63"/>
  <c r="O68"/>
  <c r="N68"/>
  <c r="B65"/>
  <c r="C65"/>
  <c r="O25"/>
  <c r="N25"/>
  <c r="O73"/>
  <c r="N73"/>
  <c r="B68"/>
  <c r="C68"/>
  <c r="Z14"/>
  <c r="AA14"/>
  <c r="C482" i="62"/>
  <c r="B38" i="72"/>
  <c r="C38"/>
  <c r="AA28"/>
  <c r="Z28"/>
  <c r="B44"/>
  <c r="C44"/>
  <c r="Z34"/>
  <c r="AA34"/>
  <c r="N58"/>
  <c r="O58"/>
  <c r="AA67"/>
  <c r="Z67"/>
  <c r="C2435" i="62"/>
  <c r="C860"/>
  <c r="C2057"/>
  <c r="N62" i="72"/>
  <c r="O62"/>
  <c r="C1301" i="62"/>
  <c r="C734"/>
  <c r="C52" i="72"/>
  <c r="B52"/>
  <c r="Z19"/>
  <c r="AA19"/>
  <c r="O64"/>
  <c r="N64"/>
  <c r="AA32"/>
  <c r="Z32"/>
  <c r="B54"/>
  <c r="C54"/>
  <c r="B64"/>
  <c r="C64"/>
  <c r="C1238" i="62"/>
  <c r="C77" i="72"/>
  <c r="B77"/>
  <c r="C608" i="62"/>
  <c r="AA70" i="72"/>
  <c r="Z70"/>
  <c r="C2309" i="62"/>
  <c r="AA63" i="72"/>
  <c r="Z63"/>
  <c r="C61"/>
  <c r="B61"/>
  <c r="Z74"/>
  <c r="AA74"/>
  <c r="AA30"/>
  <c r="Z30"/>
  <c r="B56"/>
  <c r="C56"/>
  <c r="B51"/>
  <c r="C51"/>
  <c r="AA57"/>
  <c r="Z57"/>
  <c r="AA49"/>
  <c r="Z49"/>
  <c r="O61"/>
  <c r="N61"/>
  <c r="O21"/>
  <c r="N21"/>
  <c r="AA15"/>
  <c r="Z15"/>
  <c r="C43"/>
  <c r="B43"/>
  <c r="N70"/>
  <c r="O70"/>
  <c r="C419" i="62"/>
  <c r="C41" i="72"/>
  <c r="B41"/>
  <c r="AA16"/>
  <c r="Z16"/>
  <c r="C36"/>
  <c r="B36"/>
  <c r="C1490" i="62"/>
  <c r="C549"/>
  <c r="Z53" i="72"/>
  <c r="AA53"/>
  <c r="O17"/>
  <c r="N17"/>
  <c r="C923" i="62"/>
  <c r="C1805"/>
  <c r="O57" i="72"/>
  <c r="N57"/>
  <c r="AA20"/>
  <c r="Z20"/>
  <c r="C801" i="62"/>
  <c r="Z10" i="72"/>
  <c r="AA10"/>
  <c r="C1364" i="62"/>
  <c r="Z26" i="72"/>
  <c r="AA26"/>
  <c r="C1427" i="62"/>
  <c r="AA45" i="72"/>
  <c r="Z45"/>
  <c r="C2751" i="62"/>
  <c r="O22" i="72"/>
  <c r="N22"/>
  <c r="C2120" i="62"/>
  <c r="O14" i="72"/>
  <c r="N14"/>
  <c r="C293" i="62"/>
  <c r="N72" i="72"/>
  <c r="O72"/>
  <c r="C1742" i="62"/>
  <c r="O23" i="72"/>
  <c r="N23"/>
  <c r="C2498" i="62"/>
  <c r="S3365"/>
  <c r="T3366" s="1"/>
  <c r="S3743"/>
  <c r="AC72" i="71"/>
  <c r="AC68"/>
  <c r="S3434" i="62"/>
  <c r="AQ47" i="71"/>
  <c r="AP47"/>
  <c r="AQ55"/>
  <c r="AP55"/>
  <c r="AQ49"/>
  <c r="AP10"/>
  <c r="AQ10"/>
  <c r="AP22"/>
  <c r="AQ22"/>
  <c r="AP18"/>
  <c r="AQ18"/>
  <c r="AP41"/>
  <c r="AQ41"/>
  <c r="AB46"/>
  <c r="AC46"/>
  <c r="AC48"/>
  <c r="AB48"/>
  <c r="AC10"/>
  <c r="AB10"/>
  <c r="AB20"/>
  <c r="AC20"/>
  <c r="AQ21"/>
  <c r="AP21"/>
  <c r="AC29"/>
  <c r="AB29"/>
  <c r="R28" i="62"/>
  <c r="AQ29" i="71"/>
  <c r="AP29"/>
  <c r="AC33"/>
  <c r="AB33"/>
  <c r="AP25"/>
  <c r="AQ25"/>
  <c r="AB43"/>
  <c r="AC43"/>
  <c r="AB45"/>
  <c r="AC45"/>
  <c r="O35"/>
  <c r="N35"/>
  <c r="AQ62"/>
  <c r="AP62"/>
  <c r="N20"/>
  <c r="O20"/>
  <c r="O61"/>
  <c r="N61"/>
  <c r="AC70"/>
  <c r="AB70"/>
  <c r="AC17"/>
  <c r="AB17"/>
  <c r="AQ15"/>
  <c r="AP15"/>
  <c r="N12"/>
  <c r="O12"/>
  <c r="N64"/>
  <c r="O64"/>
  <c r="AB32"/>
  <c r="AC32"/>
  <c r="O45"/>
  <c r="N45"/>
  <c r="AQ74"/>
  <c r="AP74"/>
  <c r="AC51"/>
  <c r="AB51"/>
  <c r="AB13"/>
  <c r="AC13"/>
  <c r="AQ42"/>
  <c r="AP42"/>
  <c r="N68"/>
  <c r="O68"/>
  <c r="AB62"/>
  <c r="AC62"/>
  <c r="N51"/>
  <c r="O51"/>
  <c r="N77"/>
  <c r="O77"/>
  <c r="AC36"/>
  <c r="AB36"/>
  <c r="O60"/>
  <c r="N60"/>
  <c r="AP13"/>
  <c r="AQ13"/>
  <c r="N48"/>
  <c r="O48"/>
  <c r="AQ71"/>
  <c r="AP71"/>
  <c r="AB11"/>
  <c r="AC11"/>
  <c r="O19"/>
  <c r="N19"/>
  <c r="AC28"/>
  <c r="AB28"/>
  <c r="O39"/>
  <c r="N39"/>
  <c r="O54"/>
  <c r="N54"/>
  <c r="N74"/>
  <c r="O74"/>
  <c r="AC9"/>
  <c r="AB9"/>
  <c r="O8"/>
  <c r="N8"/>
  <c r="AQ43"/>
  <c r="AP43"/>
  <c r="O72"/>
  <c r="N72"/>
  <c r="O65"/>
  <c r="N65"/>
  <c r="AC49"/>
  <c r="AB49"/>
  <c r="N63"/>
  <c r="O63"/>
  <c r="N32"/>
  <c r="O32"/>
  <c r="AB54"/>
  <c r="AC54"/>
  <c r="AQ23"/>
  <c r="AP23"/>
  <c r="R3624" i="62"/>
  <c r="R3623"/>
  <c r="O43" i="71"/>
  <c r="N43"/>
  <c r="AP56"/>
  <c r="AQ56"/>
  <c r="O69"/>
  <c r="N69"/>
  <c r="AB21"/>
  <c r="AC21"/>
  <c r="AB12"/>
  <c r="AC12"/>
  <c r="O46"/>
  <c r="N46"/>
  <c r="AB77"/>
  <c r="AC77"/>
  <c r="O58"/>
  <c r="N58"/>
  <c r="AC50"/>
  <c r="AB50"/>
  <c r="AC15"/>
  <c r="AQ54"/>
  <c r="AP54"/>
  <c r="N47"/>
  <c r="O47"/>
  <c r="AQ66"/>
  <c r="AP66"/>
  <c r="AC74"/>
  <c r="AB74"/>
  <c r="S4190" i="62"/>
  <c r="N15" i="71"/>
  <c r="O15"/>
  <c r="N27"/>
  <c r="O27"/>
  <c r="AP12"/>
  <c r="AQ12"/>
  <c r="O31"/>
  <c r="N31"/>
  <c r="AB47"/>
  <c r="AC47"/>
  <c r="AB8"/>
  <c r="AC8"/>
  <c r="O50"/>
  <c r="N50"/>
  <c r="O11"/>
  <c r="N11"/>
  <c r="N28"/>
  <c r="O28"/>
  <c r="AB69"/>
  <c r="AC69"/>
  <c r="AP50"/>
  <c r="AQ50"/>
  <c r="AQ45"/>
  <c r="AP45"/>
  <c r="S3554" i="62"/>
  <c r="T3555" s="1"/>
  <c r="R600"/>
  <c r="R599"/>
  <c r="S2426"/>
  <c r="S3938"/>
  <c r="AN57" i="71"/>
  <c r="AN75"/>
  <c r="AO61"/>
  <c r="AN77"/>
  <c r="AO34"/>
  <c r="AN34"/>
  <c r="S3176" i="62"/>
  <c r="T3177" s="1"/>
  <c r="S2804"/>
  <c r="Z56" i="71"/>
  <c r="AA56"/>
  <c r="AA14"/>
  <c r="Z14"/>
  <c r="M49"/>
  <c r="L49"/>
  <c r="AA61"/>
  <c r="Z61"/>
  <c r="AO23"/>
  <c r="AN23"/>
  <c r="AA18"/>
  <c r="Z18"/>
  <c r="Q1162" i="62"/>
  <c r="AA22" i="71"/>
  <c r="Z22"/>
  <c r="L73"/>
  <c r="M73"/>
  <c r="M37"/>
  <c r="L37"/>
  <c r="AO30"/>
  <c r="AN30"/>
  <c r="L34"/>
  <c r="M34"/>
  <c r="Q2800" i="62"/>
  <c r="Q1855"/>
  <c r="Q1288"/>
  <c r="AO43" i="71"/>
  <c r="AN43"/>
  <c r="Q973" i="62"/>
  <c r="AA66" i="71"/>
  <c r="Z66"/>
  <c r="L63"/>
  <c r="M63"/>
  <c r="L51"/>
  <c r="M51"/>
  <c r="AO66"/>
  <c r="AN66"/>
  <c r="AN20"/>
  <c r="AO20"/>
  <c r="AN47"/>
  <c r="AO47"/>
  <c r="AN46"/>
  <c r="AO46"/>
  <c r="Q2044" i="62"/>
  <c r="M71" i="71"/>
  <c r="L71"/>
  <c r="AN12"/>
  <c r="AO12"/>
  <c r="L68"/>
  <c r="M68"/>
  <c r="AN52"/>
  <c r="AO52"/>
  <c r="AN67"/>
  <c r="AO67"/>
  <c r="Q2674" i="62"/>
  <c r="Q2297"/>
  <c r="M50" i="71"/>
  <c r="L50"/>
  <c r="M57"/>
  <c r="L57"/>
  <c r="AO48"/>
  <c r="AN48"/>
  <c r="AO27"/>
  <c r="AN27"/>
  <c r="AA62"/>
  <c r="Z62"/>
  <c r="Z11"/>
  <c r="AA11"/>
  <c r="AO29"/>
  <c r="AN29"/>
  <c r="Z27"/>
  <c r="AA27"/>
  <c r="L77"/>
  <c r="M77"/>
  <c r="L44"/>
  <c r="M44"/>
  <c r="L45"/>
  <c r="M45"/>
  <c r="AN72"/>
  <c r="AO72"/>
  <c r="AO35"/>
  <c r="AN35"/>
  <c r="Z67"/>
  <c r="AA67"/>
  <c r="Q343" i="62"/>
  <c r="L40" i="71"/>
  <c r="M40"/>
  <c r="M42"/>
  <c r="L42"/>
  <c r="AA69"/>
  <c r="Z69"/>
  <c r="AO49"/>
  <c r="AN49"/>
  <c r="AN14"/>
  <c r="AO14"/>
  <c r="Z9"/>
  <c r="AA9"/>
  <c r="L46"/>
  <c r="M46"/>
  <c r="Q2863" i="62"/>
  <c r="AN10" i="71"/>
  <c r="AO10"/>
  <c r="Q2107" i="62"/>
  <c r="AA63" i="71"/>
  <c r="Z63"/>
  <c r="Q406" i="62"/>
  <c r="Q1225"/>
  <c r="Q2611"/>
  <c r="Z74" i="71"/>
  <c r="AA74"/>
  <c r="Q1540" i="62"/>
  <c r="AN63" i="71"/>
  <c r="AO63"/>
  <c r="M75"/>
  <c r="L75"/>
  <c r="M33"/>
  <c r="L33"/>
  <c r="AO62"/>
  <c r="AN62"/>
  <c r="Z13"/>
  <c r="AA13"/>
  <c r="Q1351" i="62"/>
  <c r="Q2485"/>
  <c r="Q2868"/>
  <c r="Q2867"/>
  <c r="AO32" i="71"/>
  <c r="AN32"/>
  <c r="L54"/>
  <c r="M54"/>
  <c r="AN71"/>
  <c r="AO71"/>
  <c r="Q1477" i="62"/>
  <c r="AO42" i="71"/>
  <c r="AN42"/>
  <c r="M64"/>
  <c r="L64"/>
  <c r="AA55"/>
  <c r="Z55"/>
  <c r="Q2548" i="62"/>
  <c r="AA15" i="71"/>
  <c r="Z15"/>
  <c r="AO36"/>
  <c r="AN36"/>
  <c r="AN11"/>
  <c r="AO11"/>
  <c r="Q1918" i="62"/>
  <c r="AN50" i="71"/>
  <c r="AO50"/>
  <c r="AA71"/>
  <c r="Z71"/>
  <c r="M52"/>
  <c r="L52"/>
  <c r="AO13"/>
  <c r="AN13"/>
  <c r="Q3308" i="62"/>
  <c r="T3308" s="1"/>
  <c r="Q3309"/>
  <c r="AN59" i="71"/>
  <c r="AO59"/>
  <c r="S3680" i="62"/>
  <c r="T3681" s="1"/>
  <c r="Q1099"/>
  <c r="AA58" i="71"/>
  <c r="Z58"/>
  <c r="Q3813" i="62"/>
  <c r="Q3812"/>
  <c r="S3812" s="1"/>
  <c r="Z26" i="71"/>
  <c r="AA26"/>
  <c r="L43"/>
  <c r="M43"/>
  <c r="AO70"/>
  <c r="AN70"/>
  <c r="AO51"/>
  <c r="AN51"/>
  <c r="AA59"/>
  <c r="Z59"/>
  <c r="AO38"/>
  <c r="AN38"/>
  <c r="Q469" i="62"/>
  <c r="AN40" i="71"/>
  <c r="AO40"/>
  <c r="L58"/>
  <c r="M58"/>
  <c r="M74"/>
  <c r="L74"/>
  <c r="S4121" i="62"/>
  <c r="T4122" s="1"/>
  <c r="X8" i="71"/>
  <c r="Y8"/>
  <c r="K45"/>
  <c r="J45"/>
  <c r="X17"/>
  <c r="Y17"/>
  <c r="AL10"/>
  <c r="AM10"/>
  <c r="Y60"/>
  <c r="X60"/>
  <c r="P1604" i="62"/>
  <c r="P595"/>
  <c r="K17" i="71"/>
  <c r="K33"/>
  <c r="J33"/>
  <c r="Y14"/>
  <c r="X14"/>
  <c r="AL8"/>
  <c r="AM8"/>
  <c r="J60"/>
  <c r="K60"/>
  <c r="X20"/>
  <c r="Y20"/>
  <c r="K39"/>
  <c r="J39"/>
  <c r="J36"/>
  <c r="K36"/>
  <c r="P973" i="62"/>
  <c r="Y69" i="71"/>
  <c r="X69"/>
  <c r="X23"/>
  <c r="Y23"/>
  <c r="AL36"/>
  <c r="AM36"/>
  <c r="Y77"/>
  <c r="X77"/>
  <c r="P1666" i="62"/>
  <c r="AM52" i="71"/>
  <c r="AL52"/>
  <c r="J32"/>
  <c r="K32"/>
  <c r="Y70"/>
  <c r="X70"/>
  <c r="AL28"/>
  <c r="AM28"/>
  <c r="AM58"/>
  <c r="AL58"/>
  <c r="K47"/>
  <c r="J47"/>
  <c r="AM74"/>
  <c r="AL74"/>
  <c r="K34"/>
  <c r="J34"/>
  <c r="AL47"/>
  <c r="AM47"/>
  <c r="P1099" i="62"/>
  <c r="K37" i="71"/>
  <c r="J37"/>
  <c r="AL64"/>
  <c r="X73"/>
  <c r="Y73"/>
  <c r="P469" i="62"/>
  <c r="P2170"/>
  <c r="P1729"/>
  <c r="J55" i="71"/>
  <c r="K55"/>
  <c r="AM51"/>
  <c r="AL51"/>
  <c r="J43"/>
  <c r="K43"/>
  <c r="P473" i="62"/>
  <c r="AM55" i="71"/>
  <c r="AL55"/>
  <c r="J67"/>
  <c r="K67"/>
  <c r="AM54"/>
  <c r="AL54"/>
  <c r="J51"/>
  <c r="K51"/>
  <c r="J71"/>
  <c r="K71"/>
  <c r="X25"/>
  <c r="Y25"/>
  <c r="X55"/>
  <c r="Y55"/>
  <c r="J50"/>
  <c r="K50"/>
  <c r="K38"/>
  <c r="J38"/>
  <c r="P2611" i="62"/>
  <c r="K73" i="71"/>
  <c r="J73"/>
  <c r="J75"/>
  <c r="K75"/>
  <c r="AM72"/>
  <c r="AL72"/>
  <c r="AL23"/>
  <c r="AM23"/>
  <c r="Y64"/>
  <c r="X64"/>
  <c r="AM75"/>
  <c r="AL75"/>
  <c r="P1036" i="62"/>
  <c r="AM59" i="71"/>
  <c r="AL59"/>
  <c r="J61"/>
  <c r="K61"/>
  <c r="Y18"/>
  <c r="X18"/>
  <c r="AM21"/>
  <c r="AL21"/>
  <c r="P1855" i="62"/>
  <c r="P2107"/>
  <c r="AM66" i="71"/>
  <c r="AL66"/>
  <c r="AM71"/>
  <c r="AL71"/>
  <c r="X27"/>
  <c r="Y27"/>
  <c r="J74"/>
  <c r="K74"/>
  <c r="J53"/>
  <c r="K53"/>
  <c r="AM45"/>
  <c r="AL45"/>
  <c r="J64"/>
  <c r="K64"/>
  <c r="P2296" i="62"/>
  <c r="Y63" i="71"/>
  <c r="X63"/>
  <c r="Y26"/>
  <c r="X26"/>
  <c r="J40"/>
  <c r="K40"/>
  <c r="Y57"/>
  <c r="X57"/>
  <c r="J68"/>
  <c r="K68"/>
  <c r="X11"/>
  <c r="Y11"/>
  <c r="AL46"/>
  <c r="AM46"/>
  <c r="X67"/>
  <c r="Y67"/>
  <c r="K29"/>
  <c r="J29"/>
  <c r="P2737" i="62"/>
  <c r="J49" i="71"/>
  <c r="K49"/>
  <c r="AM50"/>
  <c r="AL50"/>
  <c r="J72"/>
  <c r="K72"/>
  <c r="AM27"/>
  <c r="AL27"/>
  <c r="P1162" i="62"/>
  <c r="P1797"/>
  <c r="P1796"/>
  <c r="S1796" s="1"/>
  <c r="J57" i="71"/>
  <c r="K57"/>
  <c r="K48"/>
  <c r="J48"/>
  <c r="P2674" i="62"/>
  <c r="J62" i="71"/>
  <c r="K62"/>
  <c r="Y68"/>
  <c r="X68"/>
  <c r="AL13"/>
  <c r="AM13"/>
  <c r="P1981" i="62"/>
  <c r="P1351"/>
  <c r="X62" i="71"/>
  <c r="Y62"/>
  <c r="AL56"/>
  <c r="AM56"/>
  <c r="AM18"/>
  <c r="AL18"/>
  <c r="J59"/>
  <c r="K59"/>
  <c r="AJ37"/>
  <c r="AJ73"/>
  <c r="W68"/>
  <c r="V61"/>
  <c r="W61"/>
  <c r="AK27"/>
  <c r="AJ27"/>
  <c r="AJ62"/>
  <c r="AK62"/>
  <c r="AK65"/>
  <c r="W8"/>
  <c r="V19"/>
  <c r="W19"/>
  <c r="W71"/>
  <c r="AJ14"/>
  <c r="AK14"/>
  <c r="W15"/>
  <c r="V15"/>
  <c r="O1099" i="62"/>
  <c r="V14" i="71"/>
  <c r="W14"/>
  <c r="AJ49"/>
  <c r="AK49"/>
  <c r="V10"/>
  <c r="W10"/>
  <c r="O406" i="62"/>
  <c r="V25" i="71"/>
  <c r="W25"/>
  <c r="AJ44"/>
  <c r="AK44"/>
  <c r="O154" i="62"/>
  <c r="O2863"/>
  <c r="W70" i="71"/>
  <c r="V70"/>
  <c r="O2233" i="62"/>
  <c r="H72" i="71"/>
  <c r="I72"/>
  <c r="AK46"/>
  <c r="AJ46"/>
  <c r="W66"/>
  <c r="V66"/>
  <c r="H36"/>
  <c r="I36"/>
  <c r="O1918" i="62"/>
  <c r="AJ20" i="71"/>
  <c r="AK20"/>
  <c r="AJ10"/>
  <c r="AK10"/>
  <c r="AK42"/>
  <c r="AJ42"/>
  <c r="H29"/>
  <c r="I29"/>
  <c r="O1855" i="62"/>
  <c r="H73" i="71"/>
  <c r="I73"/>
  <c r="I38"/>
  <c r="H38"/>
  <c r="W73"/>
  <c r="V73"/>
  <c r="AK56"/>
  <c r="AJ56"/>
  <c r="V22"/>
  <c r="W22"/>
  <c r="AK26"/>
  <c r="AJ26"/>
  <c r="O1351" i="62"/>
  <c r="V11" i="71"/>
  <c r="W11"/>
  <c r="O28" i="62"/>
  <c r="AK71" i="71"/>
  <c r="AJ71"/>
  <c r="O784" i="62"/>
  <c r="W74" i="71"/>
  <c r="V74"/>
  <c r="O973" i="62"/>
  <c r="H12" i="71"/>
  <c r="I12"/>
  <c r="I41"/>
  <c r="H41"/>
  <c r="I68"/>
  <c r="H68"/>
  <c r="AK30"/>
  <c r="AJ30"/>
  <c r="O2107" i="62"/>
  <c r="AK59" i="71"/>
  <c r="AJ59"/>
  <c r="I65"/>
  <c r="H65"/>
  <c r="W59"/>
  <c r="V59"/>
  <c r="O2926" i="62"/>
  <c r="H39" i="71"/>
  <c r="I39"/>
  <c r="I52"/>
  <c r="H52"/>
  <c r="AK54"/>
  <c r="AJ54"/>
  <c r="AK12"/>
  <c r="AJ12"/>
  <c r="AJ41"/>
  <c r="AK41"/>
  <c r="V57"/>
  <c r="W57"/>
  <c r="I43"/>
  <c r="H43"/>
  <c r="AK39"/>
  <c r="AJ39"/>
  <c r="AK55"/>
  <c r="AJ55"/>
  <c r="H54"/>
  <c r="I54"/>
  <c r="V23"/>
  <c r="W23"/>
  <c r="AK53"/>
  <c r="AJ53"/>
  <c r="O1792" i="62"/>
  <c r="O469"/>
  <c r="I50" i="71"/>
  <c r="H50"/>
  <c r="AJ22"/>
  <c r="AK22"/>
  <c r="W18"/>
  <c r="V18"/>
  <c r="W12"/>
  <c r="V12"/>
  <c r="V26"/>
  <c r="W26"/>
  <c r="O1981" i="62"/>
  <c r="W55" i="71"/>
  <c r="V55"/>
  <c r="AK51"/>
  <c r="AJ51"/>
  <c r="AJ21"/>
  <c r="AK21"/>
  <c r="O1666" i="62"/>
  <c r="O2485"/>
  <c r="W65" i="71"/>
  <c r="V65"/>
  <c r="AK58"/>
  <c r="AJ58"/>
  <c r="AI36"/>
  <c r="AH36"/>
  <c r="AI8"/>
  <c r="AH8"/>
  <c r="AH35"/>
  <c r="AI35"/>
  <c r="AH63"/>
  <c r="AI63"/>
  <c r="N1603" i="62"/>
  <c r="F48" i="71"/>
  <c r="G48"/>
  <c r="G32"/>
  <c r="F32"/>
  <c r="F57"/>
  <c r="G57"/>
  <c r="U69"/>
  <c r="T69"/>
  <c r="N1540" i="62"/>
  <c r="U57" i="71"/>
  <c r="T57"/>
  <c r="AI40"/>
  <c r="AH40"/>
  <c r="T10"/>
  <c r="U10"/>
  <c r="G63"/>
  <c r="F63"/>
  <c r="G44"/>
  <c r="F44"/>
  <c r="U15"/>
  <c r="T15"/>
  <c r="G65"/>
  <c r="F65"/>
  <c r="T18"/>
  <c r="U18"/>
  <c r="N343" i="62"/>
  <c r="AH70" i="71"/>
  <c r="AI70"/>
  <c r="AI64"/>
  <c r="AH64"/>
  <c r="N1855" i="62"/>
  <c r="N2359"/>
  <c r="N2170"/>
  <c r="G70" i="71"/>
  <c r="F70"/>
  <c r="T27"/>
  <c r="U27"/>
  <c r="T22"/>
  <c r="U22"/>
  <c r="AH14"/>
  <c r="AI14"/>
  <c r="U62"/>
  <c r="T62"/>
  <c r="F46"/>
  <c r="G46"/>
  <c r="G40"/>
  <c r="F40"/>
  <c r="U25"/>
  <c r="T25"/>
  <c r="N847" i="62"/>
  <c r="N2867"/>
  <c r="N2868"/>
  <c r="N2233"/>
  <c r="AH21" i="71"/>
  <c r="AI21"/>
  <c r="N595" i="62"/>
  <c r="AI51" i="71"/>
  <c r="AH51"/>
  <c r="T26"/>
  <c r="U26"/>
  <c r="G58"/>
  <c r="F58"/>
  <c r="N469" i="62"/>
  <c r="N2863"/>
  <c r="U71" i="71"/>
  <c r="T71"/>
  <c r="G73"/>
  <c r="F73"/>
  <c r="G64"/>
  <c r="F64"/>
  <c r="N721" i="62"/>
  <c r="T68" i="71"/>
  <c r="U68"/>
  <c r="T23"/>
  <c r="U23"/>
  <c r="U75"/>
  <c r="T75"/>
  <c r="G41"/>
  <c r="F41"/>
  <c r="G74"/>
  <c r="F74"/>
  <c r="U56"/>
  <c r="T56"/>
  <c r="AI60"/>
  <c r="AH60"/>
  <c r="G77"/>
  <c r="F77"/>
  <c r="AI41"/>
  <c r="AH41"/>
  <c r="AH54"/>
  <c r="AI54"/>
  <c r="AI73"/>
  <c r="AH73"/>
  <c r="G54"/>
  <c r="F54"/>
  <c r="AH77"/>
  <c r="AI77"/>
  <c r="AH47"/>
  <c r="AI47"/>
  <c r="AI75"/>
  <c r="AH75"/>
  <c r="N2300" i="62"/>
  <c r="N2301"/>
  <c r="AI45" i="71"/>
  <c r="AH45"/>
  <c r="T58"/>
  <c r="U58"/>
  <c r="AH72"/>
  <c r="AI72"/>
  <c r="AH26"/>
  <c r="AI26"/>
  <c r="F33"/>
  <c r="G33"/>
  <c r="G45"/>
  <c r="F45"/>
  <c r="U67"/>
  <c r="T67"/>
  <c r="AH15"/>
  <c r="AI15"/>
  <c r="G37"/>
  <c r="F37"/>
  <c r="N2422" i="62"/>
  <c r="F59" i="71"/>
  <c r="G59"/>
  <c r="N658" i="62"/>
  <c r="AI34" i="71"/>
  <c r="AH34"/>
  <c r="AH71"/>
  <c r="AI71"/>
  <c r="N1918" i="62"/>
  <c r="N2485"/>
  <c r="N1729"/>
  <c r="N784"/>
  <c r="AH59" i="71"/>
  <c r="AI59"/>
  <c r="AH20"/>
  <c r="AI20"/>
  <c r="N2800" i="62"/>
  <c r="AI37" i="71"/>
  <c r="AH37"/>
  <c r="N91" i="62"/>
  <c r="U17" i="71"/>
  <c r="T17"/>
  <c r="AI28"/>
  <c r="AH28"/>
  <c r="G49"/>
  <c r="F49"/>
  <c r="F72"/>
  <c r="G72"/>
  <c r="AI18"/>
  <c r="AH18"/>
  <c r="AH48"/>
  <c r="AI48"/>
  <c r="U61"/>
  <c r="T61"/>
  <c r="N4064" i="62"/>
  <c r="N4065"/>
  <c r="AI39" i="71"/>
  <c r="AH39"/>
  <c r="U66"/>
  <c r="T66"/>
  <c r="U21"/>
  <c r="T21"/>
  <c r="G29"/>
  <c r="F29"/>
  <c r="F60"/>
  <c r="G60"/>
  <c r="N28" i="62"/>
  <c r="AI24" i="71"/>
  <c r="AH24"/>
  <c r="AI42"/>
  <c r="AH42"/>
  <c r="AI22"/>
  <c r="AH22"/>
  <c r="N1414" i="62"/>
  <c r="AH43" i="71"/>
  <c r="AI43"/>
  <c r="G62"/>
  <c r="F62"/>
  <c r="AH11"/>
  <c r="AI11"/>
  <c r="AH27"/>
  <c r="AI27"/>
  <c r="T76"/>
  <c r="U76"/>
  <c r="N1922" i="62"/>
  <c r="N1923"/>
  <c r="AI12" i="71"/>
  <c r="AH12"/>
  <c r="N2674" i="62"/>
  <c r="N1225"/>
  <c r="G43" i="71"/>
  <c r="F43"/>
  <c r="U55"/>
  <c r="T55"/>
  <c r="N217" i="62"/>
  <c r="N1099"/>
  <c r="AI32" i="71"/>
  <c r="AH32"/>
  <c r="N2296" i="62"/>
  <c r="F55" i="71"/>
  <c r="G55"/>
  <c r="U13"/>
  <c r="T13"/>
  <c r="AI56"/>
  <c r="AH56"/>
  <c r="AI68"/>
  <c r="AH68"/>
  <c r="AF67"/>
  <c r="AG67"/>
  <c r="AG41"/>
  <c r="AF41"/>
  <c r="AF39"/>
  <c r="AG39"/>
  <c r="AG77"/>
  <c r="AF77"/>
  <c r="AF34"/>
  <c r="AG34"/>
  <c r="S73"/>
  <c r="R73"/>
  <c r="AG30"/>
  <c r="AF30"/>
  <c r="AG32"/>
  <c r="AF32"/>
  <c r="S71"/>
  <c r="R71"/>
  <c r="D77"/>
  <c r="E77"/>
  <c r="E41"/>
  <c r="D41"/>
  <c r="AF50"/>
  <c r="AG50"/>
  <c r="E75"/>
  <c r="D75"/>
  <c r="S10"/>
  <c r="R10"/>
  <c r="E29"/>
  <c r="D29"/>
  <c r="S63"/>
  <c r="R63"/>
  <c r="S25"/>
  <c r="R25"/>
  <c r="M1351" i="62"/>
  <c r="E63" i="71"/>
  <c r="D63"/>
  <c r="M2800" i="62"/>
  <c r="S70" i="71"/>
  <c r="R70"/>
  <c r="S20"/>
  <c r="R20"/>
  <c r="M2485" i="62"/>
  <c r="S27" i="71"/>
  <c r="R27"/>
  <c r="M91" i="62"/>
  <c r="M2611"/>
  <c r="M2233"/>
  <c r="E30" i="71"/>
  <c r="D30"/>
  <c r="M1603" i="62"/>
  <c r="E48" i="71"/>
  <c r="D48"/>
  <c r="AG72"/>
  <c r="AF72"/>
  <c r="M1099" i="62"/>
  <c r="S55" i="71"/>
  <c r="R55"/>
  <c r="S72"/>
  <c r="R72"/>
  <c r="E31"/>
  <c r="D31"/>
  <c r="AG53"/>
  <c r="AF53"/>
  <c r="AG56"/>
  <c r="AF56"/>
  <c r="M217" i="62"/>
  <c r="M95"/>
  <c r="M595"/>
  <c r="S76" i="71"/>
  <c r="R76"/>
  <c r="R26"/>
  <c r="S26"/>
  <c r="D59"/>
  <c r="E59"/>
  <c r="M343" i="62"/>
  <c r="E76" i="71"/>
  <c r="D76"/>
  <c r="D37"/>
  <c r="E37"/>
  <c r="E69"/>
  <c r="D69"/>
  <c r="AG21"/>
  <c r="AF21"/>
  <c r="E38"/>
  <c r="D38"/>
  <c r="M2674" i="62"/>
  <c r="S12" i="71"/>
  <c r="R12"/>
  <c r="AG38"/>
  <c r="AF38"/>
  <c r="D61"/>
  <c r="E61"/>
  <c r="M910" i="62"/>
  <c r="AG40" i="71"/>
  <c r="AF40"/>
  <c r="AG48"/>
  <c r="AF48"/>
  <c r="D64"/>
  <c r="E64"/>
  <c r="AF19"/>
  <c r="AG19"/>
  <c r="M847" i="62"/>
  <c r="D60" i="71"/>
  <c r="E60"/>
  <c r="M1666" i="62"/>
  <c r="E36" i="71"/>
  <c r="D36"/>
  <c r="E56"/>
  <c r="D56"/>
  <c r="D65"/>
  <c r="E65"/>
  <c r="S28"/>
  <c r="R28"/>
  <c r="E45"/>
  <c r="D45"/>
  <c r="E72"/>
  <c r="D72"/>
  <c r="AG23"/>
  <c r="AF23"/>
  <c r="S59"/>
  <c r="R59"/>
  <c r="M469" i="62"/>
  <c r="M532"/>
  <c r="R56" i="71"/>
  <c r="S56"/>
  <c r="E74"/>
  <c r="D74"/>
  <c r="R24"/>
  <c r="S24"/>
  <c r="M599" i="62"/>
  <c r="AF8" i="71"/>
  <c r="AG8"/>
  <c r="AG25"/>
  <c r="AF25"/>
  <c r="AG64"/>
  <c r="AF64"/>
  <c r="M1225" i="62"/>
  <c r="E49" i="71"/>
  <c r="D49"/>
  <c r="S67"/>
  <c r="R67"/>
  <c r="S17"/>
  <c r="R17"/>
  <c r="E43"/>
  <c r="D43"/>
  <c r="R58"/>
  <c r="S58"/>
  <c r="AG54"/>
  <c r="AF54"/>
  <c r="M658" i="62"/>
  <c r="M2170"/>
  <c r="AG18" i="71"/>
  <c r="AF18"/>
  <c r="M2422" i="62"/>
  <c r="S2174"/>
  <c r="M2044"/>
  <c r="M28"/>
  <c r="M154"/>
  <c r="M1162"/>
  <c r="AF9" i="71"/>
  <c r="AG9"/>
  <c r="E12"/>
  <c r="D12"/>
  <c r="S62"/>
  <c r="R62"/>
  <c r="S19"/>
  <c r="R19"/>
  <c r="D66"/>
  <c r="E66"/>
  <c r="AF16"/>
  <c r="AG16"/>
  <c r="D54"/>
  <c r="E54"/>
  <c r="S69"/>
  <c r="R69"/>
  <c r="AG20"/>
  <c r="AF20"/>
  <c r="AG63"/>
  <c r="AF63"/>
  <c r="AF55"/>
  <c r="AG55"/>
  <c r="R68"/>
  <c r="S68"/>
  <c r="S22"/>
  <c r="R22"/>
  <c r="D44"/>
  <c r="E44"/>
  <c r="E70"/>
  <c r="D70"/>
  <c r="AE65"/>
  <c r="AD9"/>
  <c r="P24"/>
  <c r="Q24"/>
  <c r="L2233" i="62"/>
  <c r="Q43" i="71"/>
  <c r="P43"/>
  <c r="L2296" i="62"/>
  <c r="P44" i="71"/>
  <c r="C48"/>
  <c r="B48"/>
  <c r="AE61"/>
  <c r="AD21"/>
  <c r="AD66"/>
  <c r="AE66"/>
  <c r="AE26"/>
  <c r="AD26"/>
  <c r="L1729" i="62"/>
  <c r="Q25" i="71"/>
  <c r="P25"/>
  <c r="L2737" i="62"/>
  <c r="AE31" i="71"/>
  <c r="AD31"/>
  <c r="AD30"/>
  <c r="AE30"/>
  <c r="L1414" i="62"/>
  <c r="L2800"/>
  <c r="AD14" i="71"/>
  <c r="AE14"/>
  <c r="Q74"/>
  <c r="P74"/>
  <c r="AE75"/>
  <c r="AD75"/>
  <c r="L2044" i="62"/>
  <c r="L2863"/>
  <c r="L2107"/>
  <c r="L599"/>
  <c r="L600"/>
  <c r="AE19" i="71"/>
  <c r="AD19"/>
  <c r="L2611" i="62"/>
  <c r="L2170"/>
  <c r="AE41" i="71"/>
  <c r="AD41"/>
  <c r="Q18"/>
  <c r="P18"/>
  <c r="AE52"/>
  <c r="AD52"/>
  <c r="Q21"/>
  <c r="P21"/>
  <c r="P61"/>
  <c r="Q61"/>
  <c r="AD11"/>
  <c r="AE11"/>
  <c r="AE55"/>
  <c r="AD55"/>
  <c r="L2422" i="62"/>
  <c r="Q62" i="71"/>
  <c r="P62"/>
  <c r="L2485" i="62"/>
  <c r="P8" i="71"/>
  <c r="Q8"/>
  <c r="Q12"/>
  <c r="P12"/>
  <c r="P20"/>
  <c r="Q20"/>
  <c r="Q65"/>
  <c r="P65"/>
  <c r="P9"/>
  <c r="Q9"/>
  <c r="Q57"/>
  <c r="P57"/>
  <c r="AD34"/>
  <c r="AE34"/>
  <c r="AD10"/>
  <c r="AE10"/>
  <c r="AD67"/>
  <c r="AE67"/>
  <c r="AE22"/>
  <c r="AD22"/>
  <c r="P28"/>
  <c r="Q28"/>
  <c r="L1292" i="62"/>
  <c r="L1293"/>
  <c r="L1477"/>
  <c r="Q64" i="71"/>
  <c r="P64"/>
  <c r="P77"/>
  <c r="Q77"/>
  <c r="AE18"/>
  <c r="AD18"/>
  <c r="Q56"/>
  <c r="P56"/>
  <c r="P16"/>
  <c r="Q16"/>
  <c r="L1855" i="62"/>
  <c r="Q17" i="71"/>
  <c r="P17"/>
  <c r="L2615" i="62"/>
  <c r="L2616"/>
  <c r="AD50" i="71"/>
  <c r="AE50"/>
  <c r="Q13"/>
  <c r="P13"/>
  <c r="Q22"/>
  <c r="P22"/>
  <c r="AE39"/>
  <c r="AD39"/>
  <c r="Q72"/>
  <c r="P72"/>
  <c r="AD48"/>
  <c r="AE48"/>
  <c r="Q76"/>
  <c r="P76"/>
  <c r="AD23"/>
  <c r="AE23"/>
  <c r="M14" i="70"/>
  <c r="L14"/>
  <c r="M22"/>
  <c r="L22"/>
  <c r="M38"/>
  <c r="L38"/>
  <c r="L61"/>
  <c r="M61"/>
  <c r="M49"/>
  <c r="L49"/>
  <c r="L65"/>
  <c r="M65"/>
  <c r="Y53"/>
  <c r="X53"/>
  <c r="Y61"/>
  <c r="X61"/>
  <c r="AK43"/>
  <c r="AJ43"/>
  <c r="M11"/>
  <c r="L11"/>
  <c r="AK51"/>
  <c r="AJ51"/>
  <c r="M64"/>
  <c r="L64"/>
  <c r="Y20"/>
  <c r="M37"/>
  <c r="L37"/>
  <c r="Y17"/>
  <c r="X17"/>
  <c r="AJ26"/>
  <c r="AK26"/>
  <c r="L47"/>
  <c r="M47"/>
  <c r="AJ30"/>
  <c r="AK30"/>
  <c r="M58"/>
  <c r="L58"/>
  <c r="AK44"/>
  <c r="AJ44"/>
  <c r="X50"/>
  <c r="Y50"/>
  <c r="M23"/>
  <c r="L23"/>
  <c r="L51"/>
  <c r="M51"/>
  <c r="L67"/>
  <c r="M67"/>
  <c r="L44"/>
  <c r="M44"/>
  <c r="AK70"/>
  <c r="AJ70"/>
  <c r="X9"/>
  <c r="Y9"/>
  <c r="L73"/>
  <c r="M73"/>
  <c r="AJ56"/>
  <c r="AK56"/>
  <c r="L62"/>
  <c r="M62"/>
  <c r="Y77"/>
  <c r="X77"/>
  <c r="AK22"/>
  <c r="AJ22"/>
  <c r="L75"/>
  <c r="M75"/>
  <c r="L17"/>
  <c r="M17"/>
  <c r="M27"/>
  <c r="L27"/>
  <c r="AK50"/>
  <c r="AJ50"/>
  <c r="Y62"/>
  <c r="X62"/>
  <c r="L31"/>
  <c r="M31"/>
  <c r="AJ20"/>
  <c r="AK20"/>
  <c r="AJ25"/>
  <c r="AK25"/>
  <c r="X31"/>
  <c r="Y31"/>
  <c r="AK29"/>
  <c r="AJ29"/>
  <c r="X59"/>
  <c r="Y59"/>
  <c r="L40"/>
  <c r="M40"/>
  <c r="AK60"/>
  <c r="AJ60"/>
  <c r="Y25"/>
  <c r="X25"/>
  <c r="AJ9"/>
  <c r="AK9"/>
  <c r="AK23"/>
  <c r="AJ23"/>
  <c r="Y46"/>
  <c r="X46"/>
  <c r="AK62"/>
  <c r="AJ62"/>
  <c r="M57"/>
  <c r="L57"/>
  <c r="M20"/>
  <c r="L20"/>
  <c r="X44"/>
  <c r="Y44"/>
  <c r="AK52"/>
  <c r="AJ52"/>
  <c r="AK40"/>
  <c r="AJ40"/>
  <c r="M54"/>
  <c r="L54"/>
  <c r="Y29"/>
  <c r="X29"/>
  <c r="AK54"/>
  <c r="AJ54"/>
  <c r="M60"/>
  <c r="L60"/>
  <c r="I2930" i="62"/>
  <c r="V2930" s="1"/>
  <c r="AH51" i="70"/>
  <c r="AI51"/>
  <c r="AH20"/>
  <c r="AI20"/>
  <c r="AH28"/>
  <c r="AI28"/>
  <c r="AI75"/>
  <c r="AH75"/>
  <c r="V9"/>
  <c r="W9"/>
  <c r="AI45"/>
  <c r="AH45"/>
  <c r="W70"/>
  <c r="V70"/>
  <c r="AI19"/>
  <c r="AH19"/>
  <c r="V14"/>
  <c r="W14"/>
  <c r="W13"/>
  <c r="V13"/>
  <c r="V27"/>
  <c r="W27"/>
  <c r="V72"/>
  <c r="W72"/>
  <c r="G2674" i="62"/>
  <c r="W10" i="70"/>
  <c r="V10"/>
  <c r="J57"/>
  <c r="K57"/>
  <c r="AI21"/>
  <c r="AH21"/>
  <c r="V16"/>
  <c r="W16"/>
  <c r="J65"/>
  <c r="K65"/>
  <c r="G280" i="62"/>
  <c r="AI18" i="70"/>
  <c r="AH18"/>
  <c r="AH17"/>
  <c r="AI17"/>
  <c r="V22"/>
  <c r="W22"/>
  <c r="G2233" i="62"/>
  <c r="G343"/>
  <c r="AI14" i="70"/>
  <c r="AH14"/>
  <c r="K39"/>
  <c r="J39"/>
  <c r="J53"/>
  <c r="K53"/>
  <c r="AI11"/>
  <c r="AH11"/>
  <c r="G1792" i="62"/>
  <c r="G1166"/>
  <c r="AI10" i="70"/>
  <c r="AH10"/>
  <c r="K34"/>
  <c r="J34"/>
  <c r="G2359" i="62"/>
  <c r="G1162"/>
  <c r="K75" i="70"/>
  <c r="J75"/>
  <c r="AH15"/>
  <c r="AI15"/>
  <c r="AI35"/>
  <c r="AH35"/>
  <c r="AH39"/>
  <c r="AI39"/>
  <c r="AI24"/>
  <c r="AH24"/>
  <c r="W66"/>
  <c r="V66"/>
  <c r="AI27"/>
  <c r="AH27"/>
  <c r="AI9"/>
  <c r="AH9"/>
  <c r="AH43"/>
  <c r="AI43"/>
  <c r="G1855" i="62"/>
  <c r="J29" i="70"/>
  <c r="K29"/>
  <c r="G1288" i="62"/>
  <c r="K41" i="70"/>
  <c r="J41"/>
  <c r="V8"/>
  <c r="W8"/>
  <c r="AI64"/>
  <c r="AH64"/>
  <c r="J37"/>
  <c r="K37"/>
  <c r="AI29"/>
  <c r="AH29"/>
  <c r="G4254" i="62"/>
  <c r="G4253"/>
  <c r="W17" i="70"/>
  <c r="V17"/>
  <c r="J45"/>
  <c r="K45"/>
  <c r="G2107" i="62"/>
  <c r="G1351"/>
  <c r="K55" i="70"/>
  <c r="J55"/>
  <c r="AH23"/>
  <c r="AI23"/>
  <c r="AI33"/>
  <c r="AH33"/>
  <c r="G2487" i="62"/>
  <c r="V47" i="70"/>
  <c r="W47"/>
  <c r="G2488" i="62"/>
  <c r="AF56" i="70"/>
  <c r="AG56"/>
  <c r="U57"/>
  <c r="T57"/>
  <c r="T17"/>
  <c r="U17"/>
  <c r="AF51"/>
  <c r="AG51"/>
  <c r="AF64"/>
  <c r="AG64"/>
  <c r="U69"/>
  <c r="T69"/>
  <c r="U75"/>
  <c r="T75"/>
  <c r="U27"/>
  <c r="T27"/>
  <c r="AG66"/>
  <c r="AF66"/>
  <c r="F1099" i="62"/>
  <c r="AG22" i="70"/>
  <c r="AF22"/>
  <c r="F28" i="62"/>
  <c r="I36" i="70"/>
  <c r="H36"/>
  <c r="H46"/>
  <c r="I46"/>
  <c r="F847" i="62"/>
  <c r="F1351"/>
  <c r="F2107"/>
  <c r="F662"/>
  <c r="AF53" i="70"/>
  <c r="AG53"/>
  <c r="AF32"/>
  <c r="AG32"/>
  <c r="AF62"/>
  <c r="AG62"/>
  <c r="AF30"/>
  <c r="AG30"/>
  <c r="F1671" i="62"/>
  <c r="F1670"/>
  <c r="AG68" i="70"/>
  <c r="AF68"/>
  <c r="H70"/>
  <c r="I70"/>
  <c r="AG74"/>
  <c r="AF74"/>
  <c r="AF72"/>
  <c r="AG72"/>
  <c r="F1477" i="62"/>
  <c r="I33" i="70"/>
  <c r="H33"/>
  <c r="U71"/>
  <c r="T71"/>
  <c r="F410" i="62"/>
  <c r="T63" i="70"/>
  <c r="U63"/>
  <c r="AG37"/>
  <c r="AF37"/>
  <c r="F4128" i="62"/>
  <c r="F4127"/>
  <c r="I4127" s="1"/>
  <c r="AF21" i="70"/>
  <c r="AG21"/>
  <c r="AG58"/>
  <c r="AF58"/>
  <c r="F343" i="62"/>
  <c r="F2233"/>
  <c r="AG48" i="70"/>
  <c r="AF48"/>
  <c r="AG29"/>
  <c r="AF29"/>
  <c r="AG25"/>
  <c r="AF25"/>
  <c r="AG42"/>
  <c r="AF42"/>
  <c r="T65"/>
  <c r="U65"/>
  <c r="F1603" i="62"/>
  <c r="AF50" i="70"/>
  <c r="AG50"/>
  <c r="F2296" i="62"/>
  <c r="AF57" i="70"/>
  <c r="AG57"/>
  <c r="I30"/>
  <c r="H30"/>
  <c r="F2548" i="62"/>
  <c r="AG10" i="70"/>
  <c r="AF10"/>
  <c r="U22"/>
  <c r="T22"/>
  <c r="H64"/>
  <c r="I64"/>
  <c r="AG16"/>
  <c r="AF16"/>
  <c r="AF23"/>
  <c r="AG23"/>
  <c r="F658" i="62"/>
  <c r="F595"/>
  <c r="F95"/>
  <c r="AG28" i="70"/>
  <c r="AF28"/>
  <c r="F1540" i="62"/>
  <c r="AF31" i="70"/>
  <c r="AG31"/>
  <c r="F2863" i="62"/>
  <c r="AG8" i="70"/>
  <c r="AF8"/>
  <c r="F2170" i="62"/>
  <c r="AG41" i="70"/>
  <c r="AF41"/>
  <c r="F4316" i="62"/>
  <c r="I4316" s="1"/>
  <c r="F4317"/>
  <c r="AG54" i="70"/>
  <c r="AF54"/>
  <c r="AG24"/>
  <c r="AF24"/>
  <c r="T61"/>
  <c r="U61"/>
  <c r="AG34"/>
  <c r="AF34"/>
  <c r="AG61"/>
  <c r="AF61"/>
  <c r="AG15"/>
  <c r="AF15"/>
  <c r="AF35"/>
  <c r="AG35"/>
  <c r="I76"/>
  <c r="H76"/>
  <c r="F406" i="62"/>
  <c r="G67" i="70"/>
  <c r="F67"/>
  <c r="E343" i="62"/>
  <c r="E91"/>
  <c r="E2423"/>
  <c r="E1414"/>
  <c r="S76" i="70"/>
  <c r="R76"/>
  <c r="G35"/>
  <c r="F35"/>
  <c r="E910" i="62"/>
  <c r="R55" i="70"/>
  <c r="S55"/>
  <c r="G64"/>
  <c r="F64"/>
  <c r="G29"/>
  <c r="F29"/>
  <c r="E1792" i="62"/>
  <c r="E721"/>
  <c r="AE61" i="70"/>
  <c r="AD61"/>
  <c r="AD56"/>
  <c r="AE56"/>
  <c r="AE72"/>
  <c r="AD72"/>
  <c r="R62"/>
  <c r="S62"/>
  <c r="G54"/>
  <c r="F54"/>
  <c r="E1036" i="62"/>
  <c r="E2800"/>
  <c r="E1981"/>
  <c r="AE22" i="70"/>
  <c r="AD22"/>
  <c r="AE44"/>
  <c r="AD44"/>
  <c r="G71"/>
  <c r="F71"/>
  <c r="AE32"/>
  <c r="AD32"/>
  <c r="AE25"/>
  <c r="AD25"/>
  <c r="AE13"/>
  <c r="AD13"/>
  <c r="AD41"/>
  <c r="AE41"/>
  <c r="F57"/>
  <c r="G57"/>
  <c r="F76"/>
  <c r="G76"/>
  <c r="AE33"/>
  <c r="AD33"/>
  <c r="AE69"/>
  <c r="AD69"/>
  <c r="S26"/>
  <c r="R26"/>
  <c r="E2296" i="62"/>
  <c r="S16" i="70"/>
  <c r="R16"/>
  <c r="AE43"/>
  <c r="AD43"/>
  <c r="AD37"/>
  <c r="AE37"/>
  <c r="AE73"/>
  <c r="AD73"/>
  <c r="E2044" i="62"/>
  <c r="G77" i="70"/>
  <c r="F77"/>
  <c r="S20"/>
  <c r="R20"/>
  <c r="S24"/>
  <c r="R24"/>
  <c r="AE12"/>
  <c r="AD12"/>
  <c r="AD50"/>
  <c r="AE50"/>
  <c r="E2485" i="62"/>
  <c r="E2611"/>
  <c r="AD71" i="70"/>
  <c r="AE71"/>
  <c r="AE70"/>
  <c r="AD70"/>
  <c r="AE45"/>
  <c r="AD45"/>
  <c r="AE19"/>
  <c r="AD19"/>
  <c r="R18"/>
  <c r="S18"/>
  <c r="G48"/>
  <c r="F48"/>
  <c r="AE21"/>
  <c r="AD21"/>
  <c r="E1666" i="62"/>
  <c r="E406"/>
  <c r="F60" i="70"/>
  <c r="G60"/>
  <c r="AE38"/>
  <c r="AD38"/>
  <c r="AE51"/>
  <c r="AD51"/>
  <c r="AE40"/>
  <c r="AD40"/>
  <c r="G34"/>
  <c r="F34"/>
  <c r="E2674" i="62"/>
  <c r="R68" i="70"/>
  <c r="S68"/>
  <c r="G42"/>
  <c r="F42"/>
  <c r="AE15"/>
  <c r="AD15"/>
  <c r="AD35"/>
  <c r="AE35"/>
  <c r="E2737" i="62"/>
  <c r="E1288"/>
  <c r="AD16" i="70"/>
  <c r="AE16"/>
  <c r="S56"/>
  <c r="R56"/>
  <c r="S22"/>
  <c r="R22"/>
  <c r="G45"/>
  <c r="F45"/>
  <c r="AE66"/>
  <c r="AD66"/>
  <c r="AE24"/>
  <c r="AD24"/>
  <c r="AE57"/>
  <c r="AD57"/>
  <c r="E851" i="62"/>
  <c r="I851" s="1"/>
  <c r="E4191"/>
  <c r="E4190"/>
  <c r="E1603"/>
  <c r="S23" i="70"/>
  <c r="R23"/>
  <c r="AD65"/>
  <c r="AE65"/>
  <c r="R72"/>
  <c r="S72"/>
  <c r="AE58"/>
  <c r="AD58"/>
  <c r="G33"/>
  <c r="F33"/>
  <c r="G43"/>
  <c r="F43"/>
  <c r="G59"/>
  <c r="F59"/>
  <c r="S28"/>
  <c r="R28"/>
  <c r="F44"/>
  <c r="G44"/>
  <c r="F61"/>
  <c r="G61"/>
  <c r="G31"/>
  <c r="F31"/>
  <c r="G63"/>
  <c r="F63"/>
  <c r="AE9"/>
  <c r="AD9"/>
  <c r="E1477" i="62"/>
  <c r="F49" i="70"/>
  <c r="G49"/>
  <c r="F65"/>
  <c r="G65"/>
  <c r="AB65"/>
  <c r="AC65"/>
  <c r="AC21"/>
  <c r="AB21"/>
  <c r="AB62"/>
  <c r="AC62"/>
  <c r="AC39"/>
  <c r="AB39"/>
  <c r="Q12"/>
  <c r="P12"/>
  <c r="P18"/>
  <c r="Q18"/>
  <c r="AB67"/>
  <c r="AC67"/>
  <c r="P55"/>
  <c r="Q55"/>
  <c r="Q28"/>
  <c r="P28"/>
  <c r="D1229" i="62"/>
  <c r="AB71" i="70"/>
  <c r="AC71"/>
  <c r="AB28"/>
  <c r="AC28"/>
  <c r="AB43"/>
  <c r="AC43"/>
  <c r="AC45"/>
  <c r="AB45"/>
  <c r="AB74"/>
  <c r="AC74"/>
  <c r="AC52"/>
  <c r="AB52"/>
  <c r="AC13"/>
  <c r="AB13"/>
  <c r="AB8"/>
  <c r="AC8"/>
  <c r="AB77"/>
  <c r="AC77"/>
  <c r="Q16"/>
  <c r="P16"/>
  <c r="AB32"/>
  <c r="AC32"/>
  <c r="Q9"/>
  <c r="P9"/>
  <c r="D1855" i="62"/>
  <c r="Q37" i="70"/>
  <c r="AB57"/>
  <c r="AC57"/>
  <c r="AC19"/>
  <c r="AB19"/>
  <c r="AB24"/>
  <c r="AC24"/>
  <c r="Q21"/>
  <c r="P21"/>
  <c r="Q65"/>
  <c r="P65"/>
  <c r="AB69"/>
  <c r="AC69"/>
  <c r="D45"/>
  <c r="E45"/>
  <c r="P58"/>
  <c r="Q58"/>
  <c r="P74"/>
  <c r="Q74"/>
  <c r="AC15"/>
  <c r="AB15"/>
  <c r="AC41"/>
  <c r="AB41"/>
  <c r="P26"/>
  <c r="Q26"/>
  <c r="AB25"/>
  <c r="AC25"/>
  <c r="E37"/>
  <c r="D37"/>
  <c r="AB63"/>
  <c r="AC63"/>
  <c r="D722" i="62"/>
  <c r="P10" i="70"/>
  <c r="Q10"/>
  <c r="AC23"/>
  <c r="AB23"/>
  <c r="E43"/>
  <c r="D43"/>
  <c r="AC48"/>
  <c r="AB48"/>
  <c r="AC44"/>
  <c r="AB44"/>
  <c r="AB29"/>
  <c r="AC29"/>
  <c r="AB20"/>
  <c r="AC20"/>
  <c r="AC10"/>
  <c r="AB10"/>
  <c r="D2363" i="62"/>
  <c r="D2364"/>
  <c r="P22" i="70"/>
  <c r="Q22"/>
  <c r="AB11"/>
  <c r="AC11"/>
  <c r="AC75"/>
  <c r="AB75"/>
  <c r="D914" i="62"/>
  <c r="AB61" i="70"/>
  <c r="AC61"/>
  <c r="Q73"/>
  <c r="P73"/>
  <c r="P27"/>
  <c r="Q27"/>
  <c r="E67"/>
  <c r="D67"/>
  <c r="D49"/>
  <c r="E49"/>
  <c r="Q62"/>
  <c r="P62"/>
  <c r="Q77"/>
  <c r="P77"/>
  <c r="Q51"/>
  <c r="P51"/>
  <c r="P68"/>
  <c r="Q68"/>
  <c r="Q60"/>
  <c r="P60"/>
  <c r="P70"/>
  <c r="Q70"/>
  <c r="D65"/>
  <c r="E65"/>
  <c r="E33"/>
  <c r="D33"/>
  <c r="AC55"/>
  <c r="AB55"/>
  <c r="E52"/>
  <c r="D52"/>
  <c r="AC66"/>
  <c r="AB66"/>
  <c r="Q17"/>
  <c r="P17"/>
  <c r="P56"/>
  <c r="Q56"/>
  <c r="Q69"/>
  <c r="P69"/>
  <c r="P14"/>
  <c r="Q14"/>
  <c r="E39"/>
  <c r="D39"/>
  <c r="E56"/>
  <c r="D56"/>
  <c r="E76"/>
  <c r="D76"/>
  <c r="S2635" i="62"/>
  <c r="S2005"/>
  <c r="I2950"/>
  <c r="J2952" s="1"/>
  <c r="S1816"/>
  <c r="S3862"/>
  <c r="S871"/>
  <c r="S3328"/>
  <c r="C51" i="70"/>
  <c r="C48"/>
  <c r="C45"/>
  <c r="C29"/>
  <c r="C58"/>
  <c r="C65"/>
  <c r="C46"/>
  <c r="C9"/>
  <c r="C54"/>
  <c r="C62"/>
  <c r="C49"/>
  <c r="C35"/>
  <c r="C32"/>
  <c r="C56"/>
  <c r="C66"/>
  <c r="C74"/>
  <c r="C63"/>
  <c r="C22"/>
  <c r="C33"/>
  <c r="C64"/>
  <c r="C61"/>
  <c r="C67"/>
  <c r="C59"/>
  <c r="C18"/>
  <c r="C53"/>
  <c r="C42"/>
  <c r="C71"/>
  <c r="C60"/>
  <c r="C31"/>
  <c r="C77"/>
  <c r="C10"/>
  <c r="C2486" i="62"/>
  <c r="C1225"/>
  <c r="C2487"/>
  <c r="C2422"/>
  <c r="C1351"/>
  <c r="C1792"/>
  <c r="C3052"/>
  <c r="AA61" i="70"/>
  <c r="Z61"/>
  <c r="C3304" i="62"/>
  <c r="Z37" i="70"/>
  <c r="C1855" i="62"/>
  <c r="AA37" i="70"/>
  <c r="C217" i="62"/>
  <c r="C343"/>
  <c r="C4060"/>
  <c r="C469"/>
  <c r="C2863"/>
  <c r="C1918"/>
  <c r="C911"/>
  <c r="C913"/>
  <c r="C912"/>
  <c r="C1604"/>
  <c r="C3558"/>
  <c r="C3557"/>
  <c r="C1162"/>
  <c r="C2800"/>
  <c r="C1540"/>
  <c r="C3871"/>
  <c r="C2044"/>
  <c r="C3115"/>
  <c r="C659"/>
  <c r="C660"/>
  <c r="C2674"/>
  <c r="C3997"/>
  <c r="C1036"/>
  <c r="C156"/>
  <c r="C155"/>
  <c r="C157"/>
  <c r="C847"/>
  <c r="C2296"/>
  <c r="C1666"/>
  <c r="C3934"/>
  <c r="C973"/>
  <c r="C784"/>
  <c r="C280"/>
  <c r="C94"/>
  <c r="C92"/>
  <c r="C2927"/>
  <c r="C2928"/>
  <c r="C3432"/>
  <c r="C3431"/>
  <c r="Z42" i="70"/>
  <c r="AA42"/>
  <c r="Z40"/>
  <c r="AA40"/>
  <c r="Z57"/>
  <c r="AA57"/>
  <c r="AA8"/>
  <c r="AA27"/>
  <c r="Z27"/>
  <c r="Z24"/>
  <c r="AA24"/>
  <c r="Z11"/>
  <c r="AA11"/>
  <c r="AA31"/>
  <c r="Z31"/>
  <c r="AA36"/>
  <c r="Z36"/>
  <c r="AA12"/>
  <c r="Z12"/>
  <c r="C1733" i="62"/>
  <c r="I1733" s="1"/>
  <c r="AA20" i="70"/>
  <c r="Z20"/>
  <c r="C3242" i="62"/>
  <c r="C3244"/>
  <c r="C3620"/>
  <c r="C4376"/>
  <c r="C4378"/>
  <c r="C4377"/>
  <c r="C3998"/>
  <c r="C3999"/>
  <c r="C4000"/>
  <c r="C3306"/>
  <c r="C3305"/>
  <c r="C1607"/>
  <c r="Z46" i="70"/>
  <c r="AA46"/>
  <c r="Z68"/>
  <c r="AA68"/>
  <c r="AA23"/>
  <c r="Z23"/>
  <c r="Z38"/>
  <c r="AA38"/>
  <c r="AA75"/>
  <c r="Z75"/>
  <c r="Z69"/>
  <c r="AA69"/>
  <c r="C1541" i="62"/>
  <c r="C2423"/>
  <c r="C2235"/>
  <c r="N43" i="70"/>
  <c r="C4380" i="62"/>
  <c r="C2049"/>
  <c r="C4065"/>
  <c r="C1229"/>
  <c r="C1544"/>
  <c r="I1544" s="1"/>
  <c r="C1545"/>
  <c r="C1478"/>
  <c r="C470"/>
  <c r="Z29" i="70"/>
  <c r="AA29"/>
  <c r="C3369" i="62"/>
  <c r="C3368"/>
  <c r="C3370"/>
  <c r="AA70" i="70"/>
  <c r="Z70"/>
  <c r="C3179" i="62"/>
  <c r="C3181"/>
  <c r="C3180"/>
  <c r="C1167"/>
  <c r="C407"/>
  <c r="C2864"/>
  <c r="C4188"/>
  <c r="C4187"/>
  <c r="C4189"/>
  <c r="Z34" i="70"/>
  <c r="AA34"/>
  <c r="C596" i="62"/>
  <c r="B17" i="70"/>
  <c r="C218" i="62"/>
  <c r="C1226"/>
  <c r="C3685"/>
  <c r="C3683"/>
  <c r="C1352"/>
  <c r="C3494"/>
  <c r="C3053"/>
  <c r="O30" i="70"/>
  <c r="C3746" i="62"/>
  <c r="N30" i="70"/>
  <c r="C3246" i="62"/>
  <c r="C663"/>
  <c r="C3561"/>
  <c r="C3372"/>
  <c r="Z30" i="70"/>
  <c r="AA30"/>
  <c r="Z60"/>
  <c r="AA60"/>
  <c r="AA52"/>
  <c r="Z52"/>
  <c r="C158" i="62"/>
  <c r="Z50" i="70"/>
  <c r="AA50"/>
  <c r="Z56"/>
  <c r="AA56"/>
  <c r="C1922" i="62"/>
  <c r="Z44" i="70"/>
  <c r="AA44"/>
  <c r="Z41"/>
  <c r="AA41"/>
  <c r="C1104" i="62"/>
  <c r="C3938"/>
  <c r="I3938" s="1"/>
  <c r="Z45" i="70"/>
  <c r="AA45"/>
  <c r="Z72"/>
  <c r="AA72"/>
  <c r="C536" i="62"/>
  <c r="I536" s="1"/>
  <c r="AJ45" i="69"/>
  <c r="R2411" i="62"/>
  <c r="R2348"/>
  <c r="AJ44" i="69"/>
  <c r="R398" i="62"/>
  <c r="R1781"/>
  <c r="AJ35" i="69"/>
  <c r="R3168" i="62"/>
  <c r="AI57" i="69"/>
  <c r="AJ23"/>
  <c r="R1025" i="62"/>
  <c r="R2661"/>
  <c r="AG49" i="69"/>
  <c r="R519" i="62"/>
  <c r="AG15" i="69"/>
  <c r="R1086" i="62"/>
  <c r="AG24" i="69"/>
  <c r="R1464" i="62"/>
  <c r="AG30" i="69"/>
  <c r="R1150" i="62"/>
  <c r="AH25" i="69"/>
  <c r="AG69"/>
  <c r="R3921" i="62"/>
  <c r="AH34" i="69"/>
  <c r="R1717" i="62"/>
  <c r="R3548"/>
  <c r="R3547"/>
  <c r="AG40" i="69"/>
  <c r="R2094" i="62"/>
  <c r="AH52" i="69"/>
  <c r="R2851" i="62"/>
  <c r="AI43" i="69"/>
  <c r="R2286" i="62"/>
  <c r="R583"/>
  <c r="AH16" i="69"/>
  <c r="AG65"/>
  <c r="R3669" i="62"/>
  <c r="R3984"/>
  <c r="AG70" i="69"/>
  <c r="AH33"/>
  <c r="R1654" i="62"/>
  <c r="R1527"/>
  <c r="AG31" i="69"/>
  <c r="R205" i="62"/>
  <c r="AH10" i="69"/>
  <c r="AH18"/>
  <c r="R709" i="62"/>
  <c r="AG76" i="69"/>
  <c r="R4362" i="62"/>
  <c r="AG73" i="69"/>
  <c r="R4173" i="62"/>
  <c r="Q2726"/>
  <c r="AE50" i="69"/>
  <c r="Q1464" i="62"/>
  <c r="AB30" i="69"/>
  <c r="Q267" i="62"/>
  <c r="AB11" i="69"/>
  <c r="AB25"/>
  <c r="Q1149" i="62"/>
  <c r="AB75" i="69"/>
  <c r="Q4299" i="62"/>
  <c r="Q204"/>
  <c r="AB10" i="69"/>
  <c r="AB56"/>
  <c r="Q3102" i="62"/>
  <c r="Q645"/>
  <c r="AB17" i="69"/>
  <c r="AB61"/>
  <c r="Q3417" i="62"/>
  <c r="Q4304"/>
  <c r="Q4303"/>
  <c r="Q393"/>
  <c r="AB13" i="69"/>
  <c r="AC71"/>
  <c r="Q4048" i="62"/>
  <c r="AC16" i="69"/>
  <c r="Q583" i="62"/>
  <c r="Q2220"/>
  <c r="AB42" i="69"/>
  <c r="AB37"/>
  <c r="Q1905" i="62"/>
  <c r="Q2409"/>
  <c r="AB45" i="69"/>
  <c r="Q2346" i="62"/>
  <c r="AB44" i="69"/>
  <c r="Q82" i="62"/>
  <c r="Q83"/>
  <c r="Q3923"/>
  <c r="AE69" i="69"/>
  <c r="AB43"/>
  <c r="Q2283" i="62"/>
  <c r="P2666"/>
  <c r="P2665"/>
  <c r="S2602"/>
  <c r="P1527"/>
  <c r="W31" i="69"/>
  <c r="X19"/>
  <c r="P772" i="62"/>
  <c r="P3230"/>
  <c r="Z58" i="69"/>
  <c r="P3736" i="62"/>
  <c r="P3737"/>
  <c r="P2094"/>
  <c r="W40" i="69"/>
  <c r="W48"/>
  <c r="P2598" i="62"/>
  <c r="P4052"/>
  <c r="P4051"/>
  <c r="T4051" s="1"/>
  <c r="W66" i="69"/>
  <c r="P3732" i="62"/>
  <c r="P146"/>
  <c r="P145"/>
  <c r="P2850"/>
  <c r="W52" i="69"/>
  <c r="W54"/>
  <c r="P2976" i="62"/>
  <c r="P1338"/>
  <c r="W28" i="69"/>
  <c r="P141" i="62"/>
  <c r="W9" i="69"/>
  <c r="P4047" i="62"/>
  <c r="W71" i="69"/>
  <c r="W62"/>
  <c r="P3480" i="62"/>
  <c r="P3669"/>
  <c r="W65" i="69"/>
  <c r="P3231" i="62"/>
  <c r="Y58" i="69"/>
  <c r="W51"/>
  <c r="P2787" i="62"/>
  <c r="W33" i="69"/>
  <c r="P1653" i="62"/>
  <c r="U18" i="69"/>
  <c r="O710" i="62"/>
  <c r="O3926"/>
  <c r="O3925"/>
  <c r="O3230"/>
  <c r="U58" i="69"/>
  <c r="O3231" i="62"/>
  <c r="T58" i="69"/>
  <c r="O650" i="62"/>
  <c r="O649"/>
  <c r="O334"/>
  <c r="O335"/>
  <c r="O775"/>
  <c r="O776"/>
  <c r="O2539"/>
  <c r="O2540"/>
  <c r="O524"/>
  <c r="O523"/>
  <c r="O1784"/>
  <c r="O1783"/>
  <c r="T1783" s="1"/>
  <c r="O4110"/>
  <c r="R72" i="69"/>
  <c r="S60"/>
  <c r="O3355" i="62"/>
  <c r="O3732"/>
  <c r="R66" i="69"/>
  <c r="T70"/>
  <c r="O3987" i="62"/>
  <c r="O267"/>
  <c r="R11" i="69"/>
  <c r="R44"/>
  <c r="O2346" i="62"/>
  <c r="O1401"/>
  <c r="R29" i="69"/>
  <c r="O394" i="62"/>
  <c r="S13" i="69"/>
  <c r="O2288" i="62"/>
  <c r="O2287"/>
  <c r="O2598"/>
  <c r="R48" i="69"/>
  <c r="R75"/>
  <c r="O4299" i="62"/>
  <c r="O3858"/>
  <c r="R68" i="69"/>
  <c r="O4047" i="62"/>
  <c r="R71" i="69"/>
  <c r="R53"/>
  <c r="O2913" i="62"/>
  <c r="R43" i="69"/>
  <c r="O2283" i="62"/>
  <c r="R9" i="69"/>
  <c r="O141" i="62"/>
  <c r="O1653"/>
  <c r="R33" i="69"/>
  <c r="O3986" i="62"/>
  <c r="U70" i="69"/>
  <c r="R57"/>
  <c r="O3165" i="62"/>
  <c r="O2535"/>
  <c r="R47" i="69"/>
  <c r="O2787" i="62"/>
  <c r="R51" i="69"/>
  <c r="N1028" i="62"/>
  <c r="N1027"/>
  <c r="N776"/>
  <c r="N775"/>
  <c r="N524"/>
  <c r="N523"/>
  <c r="N3608"/>
  <c r="P64" i="69"/>
  <c r="N2286" i="62"/>
  <c r="O43" i="69"/>
  <c r="N649" i="62"/>
  <c r="N650"/>
  <c r="N2535"/>
  <c r="M47" i="69"/>
  <c r="M11"/>
  <c r="N267" i="62"/>
  <c r="M16" i="69"/>
  <c r="N582" i="62"/>
  <c r="M69" i="69"/>
  <c r="N3921" i="62"/>
  <c r="N2221"/>
  <c r="N42" i="69"/>
  <c r="N3039" i="62"/>
  <c r="M55" i="69"/>
  <c r="N2031" i="62"/>
  <c r="M39" i="69"/>
  <c r="M15"/>
  <c r="N519" i="62"/>
  <c r="M50" i="69"/>
  <c r="N2724" i="62"/>
  <c r="N13" i="69"/>
  <c r="N394" i="62"/>
  <c r="N2157"/>
  <c r="M41" i="69"/>
  <c r="M48"/>
  <c r="N2598" i="62"/>
  <c r="M53" i="69"/>
  <c r="N2913" i="62"/>
  <c r="N1779"/>
  <c r="M35" i="69"/>
  <c r="N1527" i="62"/>
  <c r="M31" i="69"/>
  <c r="M74"/>
  <c r="N4236" i="62"/>
  <c r="M57" i="69"/>
  <c r="N3165" i="62"/>
  <c r="M3233"/>
  <c r="M3232"/>
  <c r="M4301"/>
  <c r="K75" i="69"/>
  <c r="M398" i="62"/>
  <c r="M397"/>
  <c r="M2664"/>
  <c r="J49" i="69"/>
  <c r="M1593" i="62"/>
  <c r="J32" i="69"/>
  <c r="M1027" i="62"/>
  <c r="M1028"/>
  <c r="M901"/>
  <c r="M902"/>
  <c r="M837"/>
  <c r="J20" i="69"/>
  <c r="M1910" i="62"/>
  <c r="M1909"/>
  <c r="M3736"/>
  <c r="T3736" s="1"/>
  <c r="M3737"/>
  <c r="M456"/>
  <c r="H14" i="69"/>
  <c r="M1086" i="62"/>
  <c r="H24" i="69"/>
  <c r="H76"/>
  <c r="M4362" i="62"/>
  <c r="M1275"/>
  <c r="H27" i="69"/>
  <c r="M3228" i="62"/>
  <c r="H58" i="69"/>
  <c r="M1149" i="62"/>
  <c r="H25" i="69"/>
  <c r="J74"/>
  <c r="M4239" i="62"/>
  <c r="H65" i="69"/>
  <c r="M3669" i="62"/>
  <c r="H18" i="69"/>
  <c r="M708" i="62"/>
  <c r="H52" i="69"/>
  <c r="M2850" i="62"/>
  <c r="H29" i="69"/>
  <c r="M1401" i="62"/>
  <c r="M4238"/>
  <c r="K74" i="69"/>
  <c r="H31"/>
  <c r="M1527" i="62"/>
  <c r="H33" i="69"/>
  <c r="M1653" i="62"/>
  <c r="M2663"/>
  <c r="K49" i="69"/>
  <c r="M2346" i="62"/>
  <c r="H44" i="69"/>
  <c r="M267" i="62"/>
  <c r="H11" i="69"/>
  <c r="M2157" i="62"/>
  <c r="H41" i="69"/>
  <c r="I55"/>
  <c r="M3040" i="62"/>
  <c r="M2409"/>
  <c r="H45" i="69"/>
  <c r="M2221" i="62"/>
  <c r="I42" i="69"/>
  <c r="M1779" i="62"/>
  <c r="H35" i="69"/>
  <c r="M393" i="62"/>
  <c r="H13" i="69"/>
  <c r="M3732" i="62"/>
  <c r="H66" i="69"/>
  <c r="F53"/>
  <c r="L2915" i="62"/>
  <c r="T2917" s="1"/>
  <c r="L3924"/>
  <c r="E69" i="69"/>
  <c r="L3923" i="62"/>
  <c r="F69" i="69"/>
  <c r="E37"/>
  <c r="L1908" i="62"/>
  <c r="F58" i="69"/>
  <c r="L3230" i="62"/>
  <c r="L3608"/>
  <c r="F64" i="69"/>
  <c r="L3231" i="62"/>
  <c r="E58" i="69"/>
  <c r="L3609" i="62"/>
  <c r="E64" i="69"/>
  <c r="L4238" i="62"/>
  <c r="F74" i="69"/>
  <c r="E74"/>
  <c r="L4239" i="62"/>
  <c r="D13" i="69"/>
  <c r="L394" i="62"/>
  <c r="L3293"/>
  <c r="F59" i="69"/>
  <c r="E59"/>
  <c r="L3294" i="62"/>
  <c r="L1339"/>
  <c r="D28" i="69"/>
  <c r="L3419" i="62"/>
  <c r="F61" i="69"/>
  <c r="E61"/>
  <c r="L3420" i="62"/>
  <c r="L647"/>
  <c r="F17" i="69"/>
  <c r="L2540" i="62"/>
  <c r="L2539"/>
  <c r="L3672"/>
  <c r="E65" i="69"/>
  <c r="L4301" i="62"/>
  <c r="F75" i="69"/>
  <c r="L1717" i="62"/>
  <c r="D34" i="69"/>
  <c r="L3168" i="62"/>
  <c r="E57" i="69"/>
  <c r="L330" i="62"/>
  <c r="C12" i="69"/>
  <c r="L3671" i="62"/>
  <c r="F65" i="69"/>
  <c r="L1968" i="62"/>
  <c r="C38" i="69"/>
  <c r="E75"/>
  <c r="L4302" i="62"/>
  <c r="L3546"/>
  <c r="E63" i="69"/>
  <c r="L3167" i="62"/>
  <c r="F57" i="69"/>
  <c r="L272" i="62"/>
  <c r="L271"/>
  <c r="S2350"/>
  <c r="F63" i="69"/>
  <c r="L3545" i="62"/>
  <c r="L1595"/>
  <c r="L1594"/>
  <c r="T1594" s="1"/>
  <c r="H2474"/>
  <c r="AE46" i="68"/>
  <c r="H2475" i="62"/>
  <c r="AD46" i="68"/>
  <c r="H1467" i="62"/>
  <c r="AD30" i="68"/>
  <c r="AE30"/>
  <c r="H1466" i="62"/>
  <c r="H834"/>
  <c r="AB20" i="68"/>
  <c r="H2414" i="62"/>
  <c r="H2413"/>
  <c r="H4177"/>
  <c r="H4178"/>
  <c r="H2409"/>
  <c r="AB45" i="68"/>
  <c r="AB19"/>
  <c r="H771" i="62"/>
  <c r="H1028"/>
  <c r="H1027"/>
  <c r="J1027" s="1"/>
  <c r="AC28" i="68"/>
  <c r="H1339" i="62"/>
  <c r="AB37" i="68"/>
  <c r="H1905" i="62"/>
  <c r="AB9" i="68"/>
  <c r="H141" i="62"/>
  <c r="H1910"/>
  <c r="H1909"/>
  <c r="I775"/>
  <c r="G1469"/>
  <c r="G1468"/>
  <c r="G2728"/>
  <c r="G2729"/>
  <c r="Z29" i="68"/>
  <c r="G1403" i="62"/>
  <c r="G3291"/>
  <c r="W59" i="68"/>
  <c r="G1086" i="62"/>
  <c r="W24" i="68"/>
  <c r="G2913" i="62"/>
  <c r="W53" i="68"/>
  <c r="G267" i="62"/>
  <c r="W11" i="68"/>
  <c r="G1721" i="62"/>
  <c r="G393"/>
  <c r="W13" i="68"/>
  <c r="W30"/>
  <c r="G1464" i="62"/>
  <c r="W9" i="68"/>
  <c r="G141" i="62"/>
  <c r="W32" i="68"/>
  <c r="G1590" i="62"/>
  <c r="X49" i="68"/>
  <c r="G2662" i="62"/>
  <c r="G2535"/>
  <c r="W47" i="68"/>
  <c r="W12"/>
  <c r="G330" i="62"/>
  <c r="G771"/>
  <c r="W19" i="68"/>
  <c r="W39"/>
  <c r="G2031" i="62"/>
  <c r="W23" i="68"/>
  <c r="G1023" i="62"/>
  <c r="G1342"/>
  <c r="G1343"/>
  <c r="G2724"/>
  <c r="W50" i="68"/>
  <c r="G1780" i="62"/>
  <c r="X35" i="68"/>
  <c r="W74"/>
  <c r="G4236" i="62"/>
  <c r="F2286"/>
  <c r="T43" i="68"/>
  <c r="F83" i="62"/>
  <c r="F82"/>
  <c r="J82" s="1"/>
  <c r="S24" i="68"/>
  <c r="F1087" i="62"/>
  <c r="R46" i="68"/>
  <c r="F2472" i="62"/>
  <c r="F2788"/>
  <c r="S51" i="68"/>
  <c r="F2220" i="62"/>
  <c r="R42" i="68"/>
  <c r="F141" i="62"/>
  <c r="R9" i="68"/>
  <c r="F2913" i="62"/>
  <c r="R53" i="68"/>
  <c r="R22"/>
  <c r="F960" i="62"/>
  <c r="F1968"/>
  <c r="R38" i="68"/>
  <c r="R29"/>
  <c r="F1401" i="62"/>
  <c r="S26" i="68"/>
  <c r="F1213" i="62"/>
  <c r="R61" i="68"/>
  <c r="F3417" i="62"/>
  <c r="F4236"/>
  <c r="R74" i="68"/>
  <c r="F3543" i="62"/>
  <c r="R63" i="68"/>
  <c r="R17"/>
  <c r="F645" i="62"/>
  <c r="F3669"/>
  <c r="R65" i="68"/>
  <c r="F3102" i="62"/>
  <c r="R56" i="68"/>
  <c r="F2598" i="62"/>
  <c r="R48" i="68"/>
  <c r="F3795" i="62"/>
  <c r="R67" i="68"/>
  <c r="F3480" i="62"/>
  <c r="R62" i="68"/>
  <c r="F3984" i="62"/>
  <c r="R70" i="68"/>
  <c r="E3042" i="62"/>
  <c r="O55" i="68"/>
  <c r="E1216" i="62"/>
  <c r="E1217"/>
  <c r="P55" i="68"/>
  <c r="E3041" i="62"/>
  <c r="E712"/>
  <c r="E713"/>
  <c r="E208"/>
  <c r="E209"/>
  <c r="O46" i="68"/>
  <c r="E2475" i="62"/>
  <c r="E4047"/>
  <c r="M71" i="68"/>
  <c r="M24"/>
  <c r="E1086" i="62"/>
  <c r="E16"/>
  <c r="N7" i="68"/>
  <c r="M17"/>
  <c r="E645" i="62"/>
  <c r="M27" i="68"/>
  <c r="E1275" i="62"/>
  <c r="E267"/>
  <c r="M11" i="68"/>
  <c r="E4362" i="62"/>
  <c r="M76" i="68"/>
  <c r="E3986" i="62"/>
  <c r="P70" i="68"/>
  <c r="M20"/>
  <c r="E834" i="62"/>
  <c r="E3987"/>
  <c r="O70" i="68"/>
  <c r="E771" i="62"/>
  <c r="M19" i="68"/>
  <c r="M54"/>
  <c r="E2976" i="62"/>
  <c r="E141"/>
  <c r="M9" i="68"/>
  <c r="M48"/>
  <c r="E2598" i="62"/>
  <c r="E2223"/>
  <c r="O42" i="68"/>
  <c r="E3606" i="62"/>
  <c r="M64" i="68"/>
  <c r="M58"/>
  <c r="E3228" i="62"/>
  <c r="E1779"/>
  <c r="M35" i="68"/>
  <c r="M38"/>
  <c r="E1968" i="62"/>
  <c r="E2666"/>
  <c r="E2665"/>
  <c r="E2283"/>
  <c r="M43" i="68"/>
  <c r="E2474" i="62"/>
  <c r="P46" i="68"/>
  <c r="E3484" i="62"/>
  <c r="E3485"/>
  <c r="D204"/>
  <c r="H10" i="68"/>
  <c r="D3607" i="62"/>
  <c r="I64" i="68"/>
  <c r="D4173" i="62"/>
  <c r="H73" i="68"/>
  <c r="J38"/>
  <c r="D1971" i="62"/>
  <c r="D335"/>
  <c r="D334"/>
  <c r="D208"/>
  <c r="H11" i="68"/>
  <c r="D267" i="62"/>
  <c r="H39" i="68"/>
  <c r="D2031" i="62"/>
  <c r="J33" i="68"/>
  <c r="D1656" i="62"/>
  <c r="D1024"/>
  <c r="I23" i="68"/>
  <c r="D1655" i="62"/>
  <c r="K33" i="68"/>
  <c r="I46"/>
  <c r="D2473" i="62"/>
  <c r="H25" i="68"/>
  <c r="D1149" i="62"/>
  <c r="D1905"/>
  <c r="H37" i="68"/>
  <c r="D2539" i="62"/>
  <c r="D2540"/>
  <c r="D2981"/>
  <c r="D2980"/>
  <c r="I7" i="68"/>
  <c r="D16" i="62"/>
  <c r="H41" i="68"/>
  <c r="D2157" i="62"/>
  <c r="J29" i="68"/>
  <c r="D1404" i="62"/>
  <c r="K29" i="68"/>
  <c r="D1403" i="62"/>
  <c r="D834"/>
  <c r="H20" i="68"/>
  <c r="K65"/>
  <c r="D3671" i="62"/>
  <c r="D1842"/>
  <c r="H36" i="68"/>
  <c r="I54"/>
  <c r="D2977" i="62"/>
  <c r="I42" i="68"/>
  <c r="D2221" i="62"/>
  <c r="H43" i="68"/>
  <c r="D2283" i="62"/>
  <c r="D2598"/>
  <c r="H48" i="68"/>
  <c r="D3672" i="62"/>
  <c r="J65" i="68"/>
  <c r="D2792" i="62"/>
  <c r="D2791"/>
  <c r="K45" i="68"/>
  <c r="D2411" i="62"/>
  <c r="S4310"/>
  <c r="T4311" s="1"/>
  <c r="S4373"/>
  <c r="T4374" s="1"/>
  <c r="I4386"/>
  <c r="S3756"/>
  <c r="S3806"/>
  <c r="T3807" s="1"/>
  <c r="I3106"/>
  <c r="S788"/>
  <c r="S3391"/>
  <c r="I4114"/>
  <c r="U2987"/>
  <c r="U2989" s="1"/>
  <c r="I397"/>
  <c r="I1279"/>
  <c r="F16" i="68"/>
  <c r="F20"/>
  <c r="C206" i="62"/>
  <c r="F19" i="68"/>
  <c r="C773" i="62"/>
  <c r="C2978"/>
  <c r="N1745"/>
  <c r="U35" i="73"/>
  <c r="E50" i="69"/>
  <c r="L2727" i="62"/>
  <c r="O14" i="69"/>
  <c r="N459" i="62"/>
  <c r="B20" i="70"/>
  <c r="N773" i="62"/>
  <c r="P19" i="69"/>
  <c r="P2033" i="62"/>
  <c r="Z39" i="69"/>
  <c r="C232" i="62"/>
  <c r="C235"/>
  <c r="B11" i="72"/>
  <c r="E521" i="62"/>
  <c r="P15" i="68"/>
  <c r="D1605" i="62"/>
  <c r="P33" i="70"/>
  <c r="P12" i="69"/>
  <c r="N332" i="62"/>
  <c r="N799"/>
  <c r="F20" i="73"/>
  <c r="N802" i="62"/>
  <c r="D2186"/>
  <c r="Q42" i="72"/>
  <c r="Q1403" i="62"/>
  <c r="AE29" i="69"/>
  <c r="T53" i="73"/>
  <c r="N2878" i="62"/>
  <c r="D1669"/>
  <c r="Q34" i="70"/>
  <c r="T51" i="71"/>
  <c r="N2739" i="62"/>
  <c r="E1682"/>
  <c r="S34" i="72"/>
  <c r="N333" i="62"/>
  <c r="O12" i="69"/>
  <c r="S586" i="62"/>
  <c r="L2248"/>
  <c r="P43" i="73"/>
  <c r="T35"/>
  <c r="N1744" i="62"/>
  <c r="D1542"/>
  <c r="P32" i="70"/>
  <c r="L2284" i="62"/>
  <c r="D43" i="69"/>
  <c r="M145" i="62"/>
  <c r="T145" s="1"/>
  <c r="M146"/>
  <c r="O3610"/>
  <c r="O3611"/>
  <c r="E1721"/>
  <c r="E1720"/>
  <c r="F456"/>
  <c r="R14" i="68"/>
  <c r="AB48"/>
  <c r="H2598" i="62"/>
  <c r="C16" i="69"/>
  <c r="L582" i="62"/>
  <c r="H15" i="69"/>
  <c r="M519" i="62"/>
  <c r="M25" i="69"/>
  <c r="N1149" i="62"/>
  <c r="R16" i="69"/>
  <c r="O582" i="62"/>
  <c r="D221"/>
  <c r="D847"/>
  <c r="AC59" i="70"/>
  <c r="AB59"/>
  <c r="G41"/>
  <c r="F41"/>
  <c r="S60"/>
  <c r="R60"/>
  <c r="E1527" i="62"/>
  <c r="M31" i="68"/>
  <c r="H1527" i="62"/>
  <c r="AB31" i="68"/>
  <c r="L1091" i="62"/>
  <c r="L1090"/>
  <c r="M1657"/>
  <c r="M1658"/>
  <c r="Q2540"/>
  <c r="Q2539"/>
  <c r="Q19" i="70"/>
  <c r="P19"/>
  <c r="D2548" i="62"/>
  <c r="S8" i="70"/>
  <c r="R8"/>
  <c r="AG12"/>
  <c r="AF12"/>
  <c r="E2863" i="62"/>
  <c r="R69" i="70"/>
  <c r="S69"/>
  <c r="F532" i="62"/>
  <c r="AF27" i="70"/>
  <c r="AG27"/>
  <c r="I37"/>
  <c r="H37"/>
  <c r="T68"/>
  <c r="U68"/>
  <c r="G1099" i="62"/>
  <c r="M9" i="70"/>
  <c r="L9"/>
  <c r="Y68"/>
  <c r="X68"/>
  <c r="L76"/>
  <c r="M76"/>
  <c r="F51" i="71"/>
  <c r="G51"/>
  <c r="R536" i="62"/>
  <c r="S536" s="1"/>
  <c r="R537"/>
  <c r="F68" i="70"/>
  <c r="G68"/>
  <c r="F91" i="62"/>
  <c r="F2422"/>
  <c r="AI37" i="70"/>
  <c r="AH37"/>
  <c r="Q26" i="71"/>
  <c r="P26"/>
  <c r="P68"/>
  <c r="Q68"/>
  <c r="S11"/>
  <c r="R11"/>
  <c r="AG26"/>
  <c r="AF26"/>
  <c r="E40"/>
  <c r="D40"/>
  <c r="N532" i="62"/>
  <c r="V17" i="71"/>
  <c r="W17"/>
  <c r="P2049" i="62"/>
  <c r="P2048"/>
  <c r="T2048" s="1"/>
  <c r="Q1671"/>
  <c r="Q1670"/>
  <c r="S1670" s="1"/>
  <c r="Q95"/>
  <c r="AE51" i="71"/>
  <c r="AD51"/>
  <c r="M721" i="62"/>
  <c r="M1981"/>
  <c r="AF49" i="71"/>
  <c r="AG49"/>
  <c r="D73"/>
  <c r="E73"/>
  <c r="G47"/>
  <c r="F47"/>
  <c r="O1040" i="62"/>
  <c r="S1040" s="1"/>
  <c r="O2737"/>
  <c r="AJ70" i="71"/>
  <c r="AK70"/>
  <c r="P784" i="62"/>
  <c r="P1477"/>
  <c r="Q2170"/>
  <c r="Z64" i="71"/>
  <c r="AA64"/>
  <c r="C46" i="72"/>
  <c r="B46"/>
  <c r="I40" i="71"/>
  <c r="H40"/>
  <c r="O2548" i="62"/>
  <c r="AJ60" i="71"/>
  <c r="AK60"/>
  <c r="H58"/>
  <c r="I58"/>
  <c r="H77"/>
  <c r="I77"/>
  <c r="P1288" i="62"/>
  <c r="Q410"/>
  <c r="S410" s="1"/>
  <c r="AO41" i="71"/>
  <c r="AN41"/>
  <c r="O10"/>
  <c r="N10"/>
  <c r="N22"/>
  <c r="O22"/>
  <c r="AP53"/>
  <c r="AQ53"/>
  <c r="C108" i="62"/>
  <c r="C3385"/>
  <c r="C3384"/>
  <c r="B55" i="72"/>
  <c r="C55"/>
  <c r="S69"/>
  <c r="R69"/>
  <c r="V72"/>
  <c r="W72"/>
  <c r="AA22"/>
  <c r="Z22"/>
  <c r="D2561" i="62"/>
  <c r="I3693"/>
  <c r="K3699"/>
  <c r="AD29" i="72"/>
  <c r="AE29"/>
  <c r="G45"/>
  <c r="F45"/>
  <c r="G52"/>
  <c r="F52"/>
  <c r="AD69"/>
  <c r="AE69"/>
  <c r="U13"/>
  <c r="T13"/>
  <c r="I34"/>
  <c r="H34"/>
  <c r="H60"/>
  <c r="I60"/>
  <c r="H58"/>
  <c r="I58"/>
  <c r="AH13"/>
  <c r="AI13"/>
  <c r="AH40"/>
  <c r="AI40"/>
  <c r="Y32"/>
  <c r="X32"/>
  <c r="H2628" i="62"/>
  <c r="H2629"/>
  <c r="L1994"/>
  <c r="F53" i="73"/>
  <c r="G53"/>
  <c r="AI59" i="72"/>
  <c r="AH59"/>
  <c r="AD40" i="73"/>
  <c r="AE40"/>
  <c r="S21"/>
  <c r="R21"/>
  <c r="N1490" i="62"/>
  <c r="AF12" i="72"/>
  <c r="AG12"/>
  <c r="AH8"/>
  <c r="AI8"/>
  <c r="AI51"/>
  <c r="AH51"/>
  <c r="X10"/>
  <c r="Y10"/>
  <c r="AJ31"/>
  <c r="AK31"/>
  <c r="M63"/>
  <c r="L63"/>
  <c r="L167" i="62"/>
  <c r="AD35" i="73"/>
  <c r="AE35"/>
  <c r="L2498" i="62"/>
  <c r="AF23" i="73"/>
  <c r="AG23"/>
  <c r="S74"/>
  <c r="R74"/>
  <c r="N293" i="62"/>
  <c r="AH59" i="73"/>
  <c r="AI59"/>
  <c r="AL25"/>
  <c r="AM25"/>
  <c r="J75"/>
  <c r="K75"/>
  <c r="AA50"/>
  <c r="Z50"/>
  <c r="N16"/>
  <c r="O16"/>
  <c r="R1936" i="62"/>
  <c r="R1935"/>
  <c r="O2057"/>
  <c r="V56" i="73"/>
  <c r="W56"/>
  <c r="AM9"/>
  <c r="AL9"/>
  <c r="P1742" i="62"/>
  <c r="AL50" i="73"/>
  <c r="AM50"/>
  <c r="M11"/>
  <c r="L11"/>
  <c r="AN29"/>
  <c r="AO29"/>
  <c r="AP13"/>
  <c r="AQ13"/>
  <c r="AP60"/>
  <c r="AQ60"/>
  <c r="O75"/>
  <c r="N75"/>
  <c r="C18" i="74"/>
  <c r="B18"/>
  <c r="AC12"/>
  <c r="AB12"/>
  <c r="D28"/>
  <c r="E28"/>
  <c r="E58"/>
  <c r="D58"/>
  <c r="F28"/>
  <c r="G28"/>
  <c r="AD46"/>
  <c r="AE46"/>
  <c r="I2446" i="62"/>
  <c r="J2448" s="1"/>
  <c r="S2502"/>
  <c r="O51" i="73"/>
  <c r="N51"/>
  <c r="Z38" i="74"/>
  <c r="AA38"/>
  <c r="B55"/>
  <c r="C55"/>
  <c r="C67"/>
  <c r="B67"/>
  <c r="AB9"/>
  <c r="AC9"/>
  <c r="G47"/>
  <c r="F47"/>
  <c r="AD39"/>
  <c r="AE39"/>
  <c r="F64"/>
  <c r="G64"/>
  <c r="F1822" i="62"/>
  <c r="F1823"/>
  <c r="W66" i="74"/>
  <c r="V66"/>
  <c r="Y9"/>
  <c r="X9"/>
  <c r="G55"/>
  <c r="F55"/>
  <c r="I17"/>
  <c r="H17"/>
  <c r="V57"/>
  <c r="W57"/>
  <c r="AH75"/>
  <c r="AI75"/>
  <c r="H44"/>
  <c r="I44"/>
  <c r="K72"/>
  <c r="J72"/>
  <c r="L3524" i="62"/>
  <c r="L3523"/>
  <c r="J76" i="74"/>
  <c r="K76"/>
  <c r="S34" i="75"/>
  <c r="R34"/>
  <c r="AJ47" i="74"/>
  <c r="AK47"/>
  <c r="M71"/>
  <c r="L71"/>
  <c r="Q22" i="75"/>
  <c r="P22"/>
  <c r="D11"/>
  <c r="E11"/>
  <c r="R57"/>
  <c r="S57"/>
  <c r="AE34"/>
  <c r="AD34"/>
  <c r="Q51"/>
  <c r="P51"/>
  <c r="R10"/>
  <c r="S10"/>
  <c r="S60"/>
  <c r="R60"/>
  <c r="C65"/>
  <c r="B65"/>
  <c r="S36"/>
  <c r="R36"/>
  <c r="AG69"/>
  <c r="AF69"/>
  <c r="AI24"/>
  <c r="AH24"/>
  <c r="F12"/>
  <c r="G12"/>
  <c r="AH21"/>
  <c r="AI21"/>
  <c r="F46"/>
  <c r="G46"/>
  <c r="AH50"/>
  <c r="AI50"/>
  <c r="T75"/>
  <c r="U75"/>
  <c r="I12"/>
  <c r="H12"/>
  <c r="I77"/>
  <c r="H77"/>
  <c r="K40"/>
  <c r="J40"/>
  <c r="L14"/>
  <c r="M14"/>
  <c r="K59"/>
  <c r="J59"/>
  <c r="M59"/>
  <c r="L59"/>
  <c r="M15"/>
  <c r="L15"/>
  <c r="O60"/>
  <c r="N60"/>
  <c r="N800" i="62"/>
  <c r="G20" i="73"/>
  <c r="D2185" i="62"/>
  <c r="P42" i="72"/>
  <c r="N774" i="62"/>
  <c r="O19" i="69"/>
  <c r="P1781" i="62"/>
  <c r="Z35" i="69"/>
  <c r="G1971" i="62"/>
  <c r="Y38" i="68"/>
  <c r="Z48"/>
  <c r="G2600" i="62"/>
  <c r="M662"/>
  <c r="P662"/>
  <c r="D272"/>
  <c r="D271"/>
  <c r="I70" i="69"/>
  <c r="M3985" i="62"/>
  <c r="D4241"/>
  <c r="D4240"/>
  <c r="J4240" s="1"/>
  <c r="C1289"/>
  <c r="C4190"/>
  <c r="F2539"/>
  <c r="F2540"/>
  <c r="E393"/>
  <c r="M13" i="68"/>
  <c r="E2036" i="62"/>
  <c r="E2035"/>
  <c r="E4177"/>
  <c r="E4178"/>
  <c r="AB25" i="68"/>
  <c r="H1149" i="62"/>
  <c r="O2791"/>
  <c r="O2792"/>
  <c r="AB22" i="70"/>
  <c r="AC22"/>
  <c r="AC70"/>
  <c r="AB70"/>
  <c r="E217" i="62"/>
  <c r="H40" i="70"/>
  <c r="I40"/>
  <c r="C2175" i="62"/>
  <c r="C2171"/>
  <c r="F3291"/>
  <c r="R59" i="68"/>
  <c r="H2157" i="62"/>
  <c r="AB41" i="68"/>
  <c r="H17" i="69"/>
  <c r="M645" i="62"/>
  <c r="H61" i="69"/>
  <c r="M3417" i="62"/>
  <c r="N4299"/>
  <c r="M75" i="69"/>
  <c r="P3858" i="62"/>
  <c r="W68" i="69"/>
  <c r="Q1779" i="62"/>
  <c r="AB35" i="69"/>
  <c r="AG17"/>
  <c r="R645" i="62"/>
  <c r="E34" i="70"/>
  <c r="D34"/>
  <c r="D2359" i="62"/>
  <c r="D2800"/>
  <c r="E75" i="70"/>
  <c r="D75"/>
  <c r="E1162" i="62"/>
  <c r="E1729"/>
  <c r="U13" i="70"/>
  <c r="T13"/>
  <c r="AD54"/>
  <c r="AE54"/>
  <c r="AG11"/>
  <c r="AF11"/>
  <c r="H41"/>
  <c r="I41"/>
  <c r="W21"/>
  <c r="V21"/>
  <c r="Y51"/>
  <c r="X51"/>
  <c r="X65"/>
  <c r="Y65"/>
  <c r="N1477" i="62"/>
  <c r="N3056"/>
  <c r="S3056" s="1"/>
  <c r="N3057"/>
  <c r="G69" i="70"/>
  <c r="F69"/>
  <c r="F1288" i="62"/>
  <c r="I47" i="70"/>
  <c r="H47"/>
  <c r="H66"/>
  <c r="I66"/>
  <c r="I77"/>
  <c r="H77"/>
  <c r="G1036" i="62"/>
  <c r="G2863"/>
  <c r="Y43" i="70"/>
  <c r="X43"/>
  <c r="M63"/>
  <c r="L63"/>
  <c r="AE45" i="71"/>
  <c r="AD45"/>
  <c r="L2993" i="62"/>
  <c r="L2994"/>
  <c r="S60" i="71"/>
  <c r="R60"/>
  <c r="Z65"/>
  <c r="AA65"/>
  <c r="L2112" i="62"/>
  <c r="L2111"/>
  <c r="P73" i="71"/>
  <c r="Q73"/>
  <c r="S16"/>
  <c r="R16"/>
  <c r="AG36"/>
  <c r="AF36"/>
  <c r="AG58"/>
  <c r="AF58"/>
  <c r="AG65"/>
  <c r="AF65"/>
  <c r="N2107" i="62"/>
  <c r="AH55" i="71"/>
  <c r="AI55"/>
  <c r="O1036" i="62"/>
  <c r="AK28" i="71"/>
  <c r="AJ28"/>
  <c r="P1792" i="62"/>
  <c r="P2422"/>
  <c r="Y75" i="71"/>
  <c r="X75"/>
  <c r="Z21"/>
  <c r="AA21"/>
  <c r="M38"/>
  <c r="L38"/>
  <c r="Z60"/>
  <c r="AA60"/>
  <c r="Q4065" i="62"/>
  <c r="Q4064"/>
  <c r="AQ48" i="71"/>
  <c r="AP48"/>
  <c r="C738" i="62"/>
  <c r="AL14" i="71"/>
  <c r="AM14"/>
  <c r="AI62"/>
  <c r="AH62"/>
  <c r="U73"/>
  <c r="T73"/>
  <c r="V21"/>
  <c r="W21"/>
  <c r="O2674" i="62"/>
  <c r="H63" i="71"/>
  <c r="I63"/>
  <c r="V77"/>
  <c r="W77"/>
  <c r="AM16"/>
  <c r="AL16"/>
  <c r="N55" i="72"/>
  <c r="O55"/>
  <c r="P74"/>
  <c r="Q74"/>
  <c r="AF16"/>
  <c r="AG16"/>
  <c r="AG75"/>
  <c r="AF75"/>
  <c r="AH38"/>
  <c r="AI38"/>
  <c r="AH46"/>
  <c r="AI46"/>
  <c r="J75"/>
  <c r="K75"/>
  <c r="E2062" i="62"/>
  <c r="E2061"/>
  <c r="I2061" s="1"/>
  <c r="O42" i="71"/>
  <c r="N42"/>
  <c r="D2372" i="62"/>
  <c r="AB52" i="72"/>
  <c r="AC52"/>
  <c r="AF9"/>
  <c r="AG9"/>
  <c r="U71"/>
  <c r="T71"/>
  <c r="G2183" i="62"/>
  <c r="V77" i="72"/>
  <c r="W77"/>
  <c r="AE29" i="73"/>
  <c r="AD29"/>
  <c r="AD43"/>
  <c r="AE43"/>
  <c r="Q61"/>
  <c r="P61"/>
  <c r="AG18"/>
  <c r="AF18"/>
  <c r="M1683" i="62"/>
  <c r="M1684"/>
  <c r="S61" i="73"/>
  <c r="R61"/>
  <c r="N1557" i="62"/>
  <c r="N1558"/>
  <c r="F58" i="73"/>
  <c r="G58"/>
  <c r="L738" i="62"/>
  <c r="AD26" i="73"/>
  <c r="AE26"/>
  <c r="C43"/>
  <c r="B43"/>
  <c r="C60"/>
  <c r="B60"/>
  <c r="B75"/>
  <c r="C75"/>
  <c r="D68"/>
  <c r="E68"/>
  <c r="N2057" i="62"/>
  <c r="G64" i="73"/>
  <c r="F64"/>
  <c r="AF18" i="72"/>
  <c r="AG18"/>
  <c r="G482" i="62"/>
  <c r="G1427"/>
  <c r="AI63" i="72"/>
  <c r="AH63"/>
  <c r="X51"/>
  <c r="Y51"/>
  <c r="B51" i="73"/>
  <c r="C51"/>
  <c r="AD71"/>
  <c r="AE71"/>
  <c r="M419" i="62"/>
  <c r="D33" i="73"/>
  <c r="E33"/>
  <c r="S59"/>
  <c r="R59"/>
  <c r="AH10"/>
  <c r="AI10"/>
  <c r="AH37"/>
  <c r="AI37"/>
  <c r="I64"/>
  <c r="H64"/>
  <c r="V76"/>
  <c r="W76"/>
  <c r="Y24"/>
  <c r="X24"/>
  <c r="AO64"/>
  <c r="AN64"/>
  <c r="AQ9"/>
  <c r="AP9"/>
  <c r="W28"/>
  <c r="V28"/>
  <c r="H57"/>
  <c r="I57"/>
  <c r="V69"/>
  <c r="W69"/>
  <c r="AL13"/>
  <c r="AM13"/>
  <c r="AM37"/>
  <c r="AL37"/>
  <c r="AN53"/>
  <c r="AO53"/>
  <c r="AC23"/>
  <c r="AB23"/>
  <c r="Z58" i="74"/>
  <c r="AA58"/>
  <c r="P35"/>
  <c r="Q35"/>
  <c r="F14"/>
  <c r="G14"/>
  <c r="AE48"/>
  <c r="AD48"/>
  <c r="N8"/>
  <c r="O8"/>
  <c r="N48" i="73"/>
  <c r="O48"/>
  <c r="B16" i="74"/>
  <c r="C16"/>
  <c r="N44"/>
  <c r="O44"/>
  <c r="Z61"/>
  <c r="AA61"/>
  <c r="O72"/>
  <c r="N72"/>
  <c r="I4399" i="62"/>
  <c r="J4401" s="1"/>
  <c r="I2068"/>
  <c r="J2070" s="1"/>
  <c r="AE18" i="74"/>
  <c r="AD18"/>
  <c r="U30"/>
  <c r="T30"/>
  <c r="R17"/>
  <c r="S17"/>
  <c r="S64"/>
  <c r="R64"/>
  <c r="AG33"/>
  <c r="AF33"/>
  <c r="H62"/>
  <c r="I62"/>
  <c r="AH21"/>
  <c r="AI21"/>
  <c r="J45"/>
  <c r="K45"/>
  <c r="AD63"/>
  <c r="AE63"/>
  <c r="AI57"/>
  <c r="AH57"/>
  <c r="I4153" i="62"/>
  <c r="AF13" i="74"/>
  <c r="AG13"/>
  <c r="U36"/>
  <c r="T36"/>
  <c r="J65"/>
  <c r="K65"/>
  <c r="P11" i="75"/>
  <c r="Q11"/>
  <c r="M19" i="74"/>
  <c r="L19"/>
  <c r="Y43"/>
  <c r="X43"/>
  <c r="P9" i="75"/>
  <c r="Q9"/>
  <c r="S2887" i="62"/>
  <c r="D17" i="75"/>
  <c r="E17"/>
  <c r="C14"/>
  <c r="B14"/>
  <c r="P20"/>
  <c r="Q20"/>
  <c r="AE27"/>
  <c r="AD27"/>
  <c r="S3832" i="62"/>
  <c r="D33" i="75"/>
  <c r="E33"/>
  <c r="C53"/>
  <c r="B53"/>
  <c r="U34"/>
  <c r="T34"/>
  <c r="S16"/>
  <c r="R16"/>
  <c r="T28"/>
  <c r="U28"/>
  <c r="AH13"/>
  <c r="AI13"/>
  <c r="AI46"/>
  <c r="AH46"/>
  <c r="T51"/>
  <c r="U51"/>
  <c r="AI66"/>
  <c r="AH66"/>
  <c r="AK27"/>
  <c r="AJ27"/>
  <c r="F77"/>
  <c r="G77"/>
  <c r="AK25"/>
  <c r="AJ25"/>
  <c r="J31"/>
  <c r="K31"/>
  <c r="AL38"/>
  <c r="AM38"/>
  <c r="AL67"/>
  <c r="AM67"/>
  <c r="AA69"/>
  <c r="Z69"/>
  <c r="O18"/>
  <c r="N18"/>
  <c r="O38"/>
  <c r="N38"/>
  <c r="AQ46"/>
  <c r="AP46"/>
  <c r="N71"/>
  <c r="O71"/>
  <c r="AQ57"/>
  <c r="AP57"/>
  <c r="V49" i="71"/>
  <c r="O2613" i="62"/>
  <c r="N3356"/>
  <c r="P60" i="69"/>
  <c r="C3119" i="62"/>
  <c r="Q3356"/>
  <c r="AE60" i="69"/>
  <c r="D33"/>
  <c r="L1654" i="62"/>
  <c r="H17" i="68"/>
  <c r="D645" i="62"/>
  <c r="M1154"/>
  <c r="M1153"/>
  <c r="AG9" i="69"/>
  <c r="R141" i="62"/>
  <c r="AC14" i="70"/>
  <c r="AB14"/>
  <c r="D2296" i="62"/>
  <c r="P76" i="70"/>
  <c r="Q76"/>
  <c r="AE47"/>
  <c r="AD47"/>
  <c r="S73"/>
  <c r="R73"/>
  <c r="E2535" i="62"/>
  <c r="M47" i="68"/>
  <c r="L3043" i="62"/>
  <c r="L3044"/>
  <c r="M3102"/>
  <c r="H56" i="69"/>
  <c r="D30" i="70"/>
  <c r="E30"/>
  <c r="AB42"/>
  <c r="AC42"/>
  <c r="AB50"/>
  <c r="AC50"/>
  <c r="G910" i="62"/>
  <c r="N3749"/>
  <c r="N3750"/>
  <c r="F1729"/>
  <c r="V11" i="70"/>
  <c r="W11"/>
  <c r="V23"/>
  <c r="W23"/>
  <c r="K56"/>
  <c r="J56"/>
  <c r="M19"/>
  <c r="L19"/>
  <c r="AE63" i="71"/>
  <c r="AD63"/>
  <c r="AG28"/>
  <c r="AF28"/>
  <c r="M1792" i="62"/>
  <c r="T11" i="70"/>
  <c r="U11"/>
  <c r="I50"/>
  <c r="H50"/>
  <c r="G847" i="62"/>
  <c r="AI41" i="70"/>
  <c r="AH41"/>
  <c r="M56"/>
  <c r="L56"/>
  <c r="AD56" i="71"/>
  <c r="AE56"/>
  <c r="AF27"/>
  <c r="AG27"/>
  <c r="D51"/>
  <c r="E51"/>
  <c r="AG69"/>
  <c r="AF69"/>
  <c r="G34"/>
  <c r="F34"/>
  <c r="V56"/>
  <c r="W56"/>
  <c r="R726" i="62"/>
  <c r="R725"/>
  <c r="S725" s="1"/>
  <c r="L1981"/>
  <c r="AG17" i="71"/>
  <c r="AF17"/>
  <c r="M1414" i="62"/>
  <c r="M1855"/>
  <c r="AG47" i="71"/>
  <c r="AF47"/>
  <c r="E67"/>
  <c r="D67"/>
  <c r="F30"/>
  <c r="G30"/>
  <c r="F42"/>
  <c r="G42"/>
  <c r="F56"/>
  <c r="G56"/>
  <c r="AI66"/>
  <c r="AH66"/>
  <c r="W24"/>
  <c r="V24"/>
  <c r="AK29"/>
  <c r="AJ29"/>
  <c r="AJ38"/>
  <c r="AK38"/>
  <c r="Y22"/>
  <c r="X22"/>
  <c r="K41"/>
  <c r="J41"/>
  <c r="L53"/>
  <c r="M53"/>
  <c r="AB44"/>
  <c r="AC44"/>
  <c r="AA18" i="72"/>
  <c r="Z18"/>
  <c r="H47" i="71"/>
  <c r="I47"/>
  <c r="I60"/>
  <c r="H60"/>
  <c r="U64"/>
  <c r="T64"/>
  <c r="I59"/>
  <c r="H59"/>
  <c r="X24"/>
  <c r="Y24"/>
  <c r="AP16"/>
  <c r="AQ16"/>
  <c r="N38"/>
  <c r="O38"/>
  <c r="C62" i="72"/>
  <c r="B62"/>
  <c r="D40"/>
  <c r="E40"/>
  <c r="AF28"/>
  <c r="AG28"/>
  <c r="AF59"/>
  <c r="AG59"/>
  <c r="K31"/>
  <c r="J31"/>
  <c r="C356" i="62"/>
  <c r="C2624"/>
  <c r="AA72" i="72"/>
  <c r="Z72"/>
  <c r="Q10"/>
  <c r="P10"/>
  <c r="D1427" i="62"/>
  <c r="I4203"/>
  <c r="R19" i="72"/>
  <c r="S19"/>
  <c r="AE53"/>
  <c r="AD53"/>
  <c r="G65"/>
  <c r="F65"/>
  <c r="G77"/>
  <c r="F77"/>
  <c r="U55"/>
  <c r="T55"/>
  <c r="V12"/>
  <c r="W12"/>
  <c r="AH66"/>
  <c r="AI66"/>
  <c r="AF26"/>
  <c r="AG26"/>
  <c r="H49"/>
  <c r="I49"/>
  <c r="AI54"/>
  <c r="AH54"/>
  <c r="R63" i="73"/>
  <c r="S63"/>
  <c r="AG77"/>
  <c r="AF77"/>
  <c r="AI33"/>
  <c r="AH33"/>
  <c r="F43"/>
  <c r="G43"/>
  <c r="V66" i="72"/>
  <c r="W66"/>
  <c r="L986" i="62"/>
  <c r="AD67" i="73"/>
  <c r="AE67"/>
  <c r="S4203" i="62"/>
  <c r="U4203"/>
  <c r="F1490"/>
  <c r="AI47" i="72"/>
  <c r="AH47"/>
  <c r="AI61"/>
  <c r="AH61"/>
  <c r="K72"/>
  <c r="J72"/>
  <c r="H1621" i="62"/>
  <c r="H1620"/>
  <c r="P17" i="73"/>
  <c r="Q17"/>
  <c r="Q24"/>
  <c r="P24"/>
  <c r="AD53"/>
  <c r="AE53"/>
  <c r="C73"/>
  <c r="B73"/>
  <c r="AG15"/>
  <c r="AF15"/>
  <c r="M1301" i="62"/>
  <c r="M1868"/>
  <c r="AF55" i="73"/>
  <c r="AG55"/>
  <c r="T28"/>
  <c r="U28"/>
  <c r="N2120" i="62"/>
  <c r="AI71" i="73"/>
  <c r="AH71"/>
  <c r="AB53"/>
  <c r="AC53"/>
  <c r="O2876" i="62"/>
  <c r="AM49" i="73"/>
  <c r="AL49"/>
  <c r="X61"/>
  <c r="Y61"/>
  <c r="J77"/>
  <c r="K77"/>
  <c r="AA45"/>
  <c r="Z45"/>
  <c r="AH60"/>
  <c r="AI60"/>
  <c r="G74"/>
  <c r="F74"/>
  <c r="AL17"/>
  <c r="AM17"/>
  <c r="Z22"/>
  <c r="AA22"/>
  <c r="Z65"/>
  <c r="AA65"/>
  <c r="AQ61"/>
  <c r="AP61"/>
  <c r="AC55" i="74"/>
  <c r="AB55"/>
  <c r="R14"/>
  <c r="S14"/>
  <c r="AD54"/>
  <c r="AE54"/>
  <c r="B54"/>
  <c r="C54"/>
  <c r="E3145" i="62"/>
  <c r="E3146"/>
  <c r="O63" i="73"/>
  <c r="N63"/>
  <c r="N10" i="74"/>
  <c r="O10"/>
  <c r="C25"/>
  <c r="B25"/>
  <c r="N40"/>
  <c r="O40"/>
  <c r="P43"/>
  <c r="Q43"/>
  <c r="S8"/>
  <c r="R8"/>
  <c r="F19"/>
  <c r="G19"/>
  <c r="AD33"/>
  <c r="AE33"/>
  <c r="AE17"/>
  <c r="AD17"/>
  <c r="AE42"/>
  <c r="AD42"/>
  <c r="AE59"/>
  <c r="AD59"/>
  <c r="H63"/>
  <c r="I63"/>
  <c r="I75"/>
  <c r="H75"/>
  <c r="J24"/>
  <c r="K24"/>
  <c r="R48"/>
  <c r="S48"/>
  <c r="U20"/>
  <c r="T20"/>
  <c r="K58"/>
  <c r="J58"/>
  <c r="T51"/>
  <c r="U51"/>
  <c r="T74"/>
  <c r="U74"/>
  <c r="K25"/>
  <c r="J25"/>
  <c r="J39"/>
  <c r="K39"/>
  <c r="P24" i="75"/>
  <c r="Q24"/>
  <c r="L3902" i="62"/>
  <c r="L3901"/>
  <c r="AJ35" i="74"/>
  <c r="AK35"/>
  <c r="Y58"/>
  <c r="X58"/>
  <c r="P25" i="75"/>
  <c r="Q25"/>
  <c r="B34"/>
  <c r="C34"/>
  <c r="L4028" i="62"/>
  <c r="L4027"/>
  <c r="T4027" s="1"/>
  <c r="AE55" i="75"/>
  <c r="AD55"/>
  <c r="AF8"/>
  <c r="AG8"/>
  <c r="AF30"/>
  <c r="AG30"/>
  <c r="AG44"/>
  <c r="AF44"/>
  <c r="G22"/>
  <c r="F22"/>
  <c r="S17"/>
  <c r="R17"/>
  <c r="E58"/>
  <c r="D58"/>
  <c r="U62"/>
  <c r="T62"/>
  <c r="U73"/>
  <c r="T73"/>
  <c r="AK17"/>
  <c r="AJ17"/>
  <c r="AJ39"/>
  <c r="AK39"/>
  <c r="AK69"/>
  <c r="AJ69"/>
  <c r="I68"/>
  <c r="H68"/>
  <c r="V50"/>
  <c r="W50"/>
  <c r="I71"/>
  <c r="H71"/>
  <c r="J34"/>
  <c r="K34"/>
  <c r="J58"/>
  <c r="K58"/>
  <c r="L60"/>
  <c r="M60"/>
  <c r="AN69"/>
  <c r="AO69"/>
  <c r="Z10"/>
  <c r="AA10"/>
  <c r="AN24"/>
  <c r="AO24"/>
  <c r="Z34"/>
  <c r="AA34"/>
  <c r="AC28"/>
  <c r="AB28"/>
  <c r="O39"/>
  <c r="N39"/>
  <c r="N54"/>
  <c r="O54"/>
  <c r="AB71"/>
  <c r="AC71"/>
  <c r="AP55"/>
  <c r="AQ55"/>
  <c r="O62"/>
  <c r="N62"/>
  <c r="E1041" i="62"/>
  <c r="F1858"/>
  <c r="U37" i="70"/>
  <c r="O17" i="62"/>
  <c r="U7" i="69"/>
  <c r="M3861" i="62"/>
  <c r="J68" i="69"/>
  <c r="D1657" i="62"/>
  <c r="D1658"/>
  <c r="D3418"/>
  <c r="I61" i="68"/>
  <c r="D1779" i="62"/>
  <c r="H35" i="68"/>
  <c r="D3733" i="62"/>
  <c r="I66" i="68"/>
  <c r="AA16" i="70"/>
  <c r="Z16"/>
  <c r="H51" i="68"/>
  <c r="D2787" i="62"/>
  <c r="Z39" i="70"/>
  <c r="AA39"/>
  <c r="F204" i="62"/>
  <c r="R10" i="68"/>
  <c r="R60"/>
  <c r="F3354" i="62"/>
  <c r="H2162"/>
  <c r="H2161"/>
  <c r="M36" i="69"/>
  <c r="N1842" i="62"/>
  <c r="Q1716"/>
  <c r="AB34" i="69"/>
  <c r="D532" i="62"/>
  <c r="AC40" i="70"/>
  <c r="AB40"/>
  <c r="AB73"/>
  <c r="AC73"/>
  <c r="G37"/>
  <c r="F37"/>
  <c r="E2548" i="62"/>
  <c r="AD76" i="70"/>
  <c r="AE76"/>
  <c r="F1414" i="62"/>
  <c r="G1859"/>
  <c r="I1859" s="1"/>
  <c r="G1860"/>
  <c r="Z71" i="70"/>
  <c r="AA71"/>
  <c r="E2031" i="62"/>
  <c r="M39" i="68"/>
  <c r="F2724" i="62"/>
  <c r="R50" i="68"/>
  <c r="G1527" i="62"/>
  <c r="W31" i="68"/>
  <c r="G3039" i="62"/>
  <c r="W55" i="68"/>
  <c r="M3926" i="62"/>
  <c r="M3925"/>
  <c r="N3480"/>
  <c r="M62" i="69"/>
  <c r="W60"/>
  <c r="P3354" i="62"/>
  <c r="Q24" i="70"/>
  <c r="P24"/>
  <c r="AC58"/>
  <c r="AB58"/>
  <c r="E1099" i="62"/>
  <c r="W25" i="70"/>
  <c r="V25"/>
  <c r="L473" i="62"/>
  <c r="T473" s="1"/>
  <c r="N3624"/>
  <c r="N3623"/>
  <c r="AD68" i="70"/>
  <c r="AE68"/>
  <c r="F1162" i="62"/>
  <c r="H72" i="70"/>
  <c r="I72"/>
  <c r="G1477" i="62"/>
  <c r="K67" i="70"/>
  <c r="J67"/>
  <c r="Y8"/>
  <c r="X8"/>
  <c r="Y58"/>
  <c r="X58"/>
  <c r="M68"/>
  <c r="L68"/>
  <c r="Y72"/>
  <c r="X72"/>
  <c r="M2863" i="62"/>
  <c r="AG66" i="71"/>
  <c r="AF66"/>
  <c r="AG13" i="70"/>
  <c r="AF13"/>
  <c r="J49"/>
  <c r="K49"/>
  <c r="X33"/>
  <c r="Y33"/>
  <c r="AJ46"/>
  <c r="AK46"/>
  <c r="AK63"/>
  <c r="AJ63"/>
  <c r="AE17" i="71"/>
  <c r="AD17"/>
  <c r="D57"/>
  <c r="E57"/>
  <c r="AG43"/>
  <c r="AF43"/>
  <c r="AG62"/>
  <c r="AF62"/>
  <c r="U70"/>
  <c r="T70"/>
  <c r="V9"/>
  <c r="W9"/>
  <c r="AJ24"/>
  <c r="AK24"/>
  <c r="H51"/>
  <c r="I51"/>
  <c r="M41"/>
  <c r="L41"/>
  <c r="AN54"/>
  <c r="AO54"/>
  <c r="AA23" i="72"/>
  <c r="Z23"/>
  <c r="V13" i="71"/>
  <c r="W13"/>
  <c r="I45"/>
  <c r="H45"/>
  <c r="O2800" i="62"/>
  <c r="AK35" i="71"/>
  <c r="AJ35"/>
  <c r="AK63"/>
  <c r="AJ63"/>
  <c r="P532" i="62"/>
  <c r="M12" i="71"/>
  <c r="L12"/>
  <c r="Q1729" i="62"/>
  <c r="M69" i="71"/>
  <c r="L69"/>
  <c r="AP32"/>
  <c r="AQ32"/>
  <c r="AC53"/>
  <c r="AB53"/>
  <c r="I3126" i="62"/>
  <c r="D545"/>
  <c r="AC54" i="72"/>
  <c r="AB54"/>
  <c r="Q68"/>
  <c r="P68"/>
  <c r="F50"/>
  <c r="G50"/>
  <c r="AD65"/>
  <c r="AE65"/>
  <c r="G360" i="62"/>
  <c r="I3756"/>
  <c r="I3378"/>
  <c r="N24" i="71"/>
  <c r="O24"/>
  <c r="AC40"/>
  <c r="AB40"/>
  <c r="O62"/>
  <c r="N62"/>
  <c r="D2750" i="62"/>
  <c r="T27" i="72"/>
  <c r="U27"/>
  <c r="F2813" i="62"/>
  <c r="J48" i="72"/>
  <c r="K48"/>
  <c r="AF22"/>
  <c r="AG22"/>
  <c r="AH12"/>
  <c r="AI12"/>
  <c r="AE60" i="73"/>
  <c r="AD60"/>
  <c r="F50"/>
  <c r="G50"/>
  <c r="V57" i="72"/>
  <c r="W57"/>
  <c r="L53"/>
  <c r="M53"/>
  <c r="L1364" i="62"/>
  <c r="B39" i="73"/>
  <c r="C39"/>
  <c r="B63"/>
  <c r="C63"/>
  <c r="AF38"/>
  <c r="AG38"/>
  <c r="R66"/>
  <c r="S66"/>
  <c r="U24"/>
  <c r="T24"/>
  <c r="F69"/>
  <c r="G69"/>
  <c r="T16" i="72"/>
  <c r="U16"/>
  <c r="AF40"/>
  <c r="AG40"/>
  <c r="H68"/>
  <c r="I68"/>
  <c r="U77"/>
  <c r="T77"/>
  <c r="V28"/>
  <c r="W28"/>
  <c r="G1868" i="62"/>
  <c r="AH50" i="72"/>
  <c r="AI50"/>
  <c r="J62"/>
  <c r="K62"/>
  <c r="V73"/>
  <c r="W73"/>
  <c r="AK21"/>
  <c r="AJ21"/>
  <c r="L34"/>
  <c r="M34"/>
  <c r="L1175" i="62"/>
  <c r="L2372"/>
  <c r="Q57" i="73"/>
  <c r="P57"/>
  <c r="AE74"/>
  <c r="AD74"/>
  <c r="R13"/>
  <c r="S13"/>
  <c r="M2120" i="62"/>
  <c r="M2624"/>
  <c r="D70" i="73"/>
  <c r="E70"/>
  <c r="AQ57"/>
  <c r="AP57"/>
  <c r="V15"/>
  <c r="W15"/>
  <c r="H38"/>
  <c r="I38"/>
  <c r="AK61"/>
  <c r="AJ61"/>
  <c r="X9"/>
  <c r="Y9"/>
  <c r="X17"/>
  <c r="Y17"/>
  <c r="AL58"/>
  <c r="AM58"/>
  <c r="Y74"/>
  <c r="X74"/>
  <c r="Z18"/>
  <c r="AA18"/>
  <c r="AO57"/>
  <c r="AN57"/>
  <c r="M75"/>
  <c r="L75"/>
  <c r="N2498" i="62"/>
  <c r="U61" i="73"/>
  <c r="T61"/>
  <c r="AJ23"/>
  <c r="AK23"/>
  <c r="H47"/>
  <c r="I47"/>
  <c r="V68"/>
  <c r="W68"/>
  <c r="AM8"/>
  <c r="AL8"/>
  <c r="P671" i="62"/>
  <c r="J49" i="73"/>
  <c r="K49"/>
  <c r="Y70"/>
  <c r="X70"/>
  <c r="AB47"/>
  <c r="AC47"/>
  <c r="O41" i="74"/>
  <c r="N41"/>
  <c r="C63"/>
  <c r="B63"/>
  <c r="P47"/>
  <c r="Q47"/>
  <c r="AC60"/>
  <c r="AB60"/>
  <c r="N67" i="73"/>
  <c r="O67"/>
  <c r="B30" i="74"/>
  <c r="C30"/>
  <c r="AE16"/>
  <c r="AD16"/>
  <c r="E3713" i="62"/>
  <c r="E3712"/>
  <c r="J3712" s="1"/>
  <c r="O54" i="73"/>
  <c r="N54"/>
  <c r="C21" i="74"/>
  <c r="B21"/>
  <c r="C32"/>
  <c r="B32"/>
  <c r="B52"/>
  <c r="C52"/>
  <c r="C69"/>
  <c r="B69"/>
  <c r="D9"/>
  <c r="E9"/>
  <c r="AB41"/>
  <c r="AC41"/>
  <c r="G18"/>
  <c r="F18"/>
  <c r="AD10"/>
  <c r="AE10"/>
  <c r="F50"/>
  <c r="G50"/>
  <c r="AF19"/>
  <c r="AG19"/>
  <c r="J66"/>
  <c r="K66"/>
  <c r="L9"/>
  <c r="M9"/>
  <c r="F57"/>
  <c r="G57"/>
  <c r="K52"/>
  <c r="J52"/>
  <c r="K59"/>
  <c r="J59"/>
  <c r="F76"/>
  <c r="G76"/>
  <c r="AF37"/>
  <c r="AG37"/>
  <c r="U77"/>
  <c r="T77"/>
  <c r="K40"/>
  <c r="J40"/>
  <c r="K68"/>
  <c r="J68"/>
  <c r="X49"/>
  <c r="Y49"/>
  <c r="H3397" i="62"/>
  <c r="H3398"/>
  <c r="X41" i="74"/>
  <c r="Y41"/>
  <c r="L73"/>
  <c r="M73"/>
  <c r="L47"/>
  <c r="M47"/>
  <c r="M70"/>
  <c r="L70"/>
  <c r="AD26" i="75"/>
  <c r="AE26"/>
  <c r="S19"/>
  <c r="R19"/>
  <c r="S46"/>
  <c r="R46"/>
  <c r="R69"/>
  <c r="S69"/>
  <c r="AF54"/>
  <c r="AG54"/>
  <c r="AH10"/>
  <c r="AI10"/>
  <c r="F71"/>
  <c r="G71"/>
  <c r="AK26"/>
  <c r="AJ26"/>
  <c r="G69"/>
  <c r="F69"/>
  <c r="AM14"/>
  <c r="AL14"/>
  <c r="Y34"/>
  <c r="X34"/>
  <c r="M21"/>
  <c r="L21"/>
  <c r="Z58"/>
  <c r="AA58"/>
  <c r="L74"/>
  <c r="M74"/>
  <c r="AN28"/>
  <c r="AO28"/>
  <c r="AC35"/>
  <c r="AB35"/>
  <c r="AQ56"/>
  <c r="AP56"/>
  <c r="C789" i="62"/>
  <c r="N458"/>
  <c r="P14" i="69"/>
  <c r="D2098" i="62"/>
  <c r="D2099"/>
  <c r="D1909"/>
  <c r="D1910"/>
  <c r="E587"/>
  <c r="E586"/>
  <c r="W34" i="68"/>
  <c r="G1716" i="62"/>
  <c r="H897"/>
  <c r="AB21" i="68"/>
  <c r="P397" i="62"/>
  <c r="P398"/>
  <c r="P4299"/>
  <c r="W75" i="69"/>
  <c r="AB35" i="70"/>
  <c r="AC35"/>
  <c r="Q64"/>
  <c r="P64"/>
  <c r="I38"/>
  <c r="H38"/>
  <c r="AJ14"/>
  <c r="AK14"/>
  <c r="H789" i="62"/>
  <c r="H788"/>
  <c r="I788" s="1"/>
  <c r="Z53" i="70"/>
  <c r="AA53"/>
  <c r="R55" i="68"/>
  <c r="F3039" i="62"/>
  <c r="O897"/>
  <c r="R21" i="69"/>
  <c r="AB8"/>
  <c r="Q78" i="62"/>
  <c r="AB51" i="70"/>
  <c r="AC51"/>
  <c r="AE17"/>
  <c r="AD17"/>
  <c r="AD52"/>
  <c r="AE52"/>
  <c r="AG40"/>
  <c r="AF40"/>
  <c r="AG52"/>
  <c r="AF52"/>
  <c r="G91" i="62"/>
  <c r="G658"/>
  <c r="AI36" i="70"/>
  <c r="AH36"/>
  <c r="AK49"/>
  <c r="AJ49"/>
  <c r="Q58" i="71"/>
  <c r="P58"/>
  <c r="AI29"/>
  <c r="AH29"/>
  <c r="N2111" i="62"/>
  <c r="N2112"/>
  <c r="F469"/>
  <c r="F2800"/>
  <c r="AG71" i="70"/>
  <c r="AF71"/>
  <c r="AJ33"/>
  <c r="AK33"/>
  <c r="AE35" i="71"/>
  <c r="AD35"/>
  <c r="AG33"/>
  <c r="AF33"/>
  <c r="S65"/>
  <c r="R65"/>
  <c r="S9"/>
  <c r="R9"/>
  <c r="N1981" i="62"/>
  <c r="N2926"/>
  <c r="G71" i="71"/>
  <c r="F71"/>
  <c r="O910" i="62"/>
  <c r="I42" i="71"/>
  <c r="H42"/>
  <c r="AM12"/>
  <c r="AL12"/>
  <c r="K35"/>
  <c r="J35"/>
  <c r="AJ13"/>
  <c r="AK13"/>
  <c r="H33"/>
  <c r="I33"/>
  <c r="X13"/>
  <c r="Y13"/>
  <c r="U77"/>
  <c r="T77"/>
  <c r="AJ36"/>
  <c r="AK36"/>
  <c r="I71"/>
  <c r="H71"/>
  <c r="X16"/>
  <c r="Y16"/>
  <c r="AM41"/>
  <c r="AL41"/>
  <c r="Q2737" i="62"/>
  <c r="N16" i="71"/>
  <c r="O16"/>
  <c r="O49"/>
  <c r="N49"/>
  <c r="AQ63"/>
  <c r="AP63"/>
  <c r="C986" i="62"/>
  <c r="Q13" i="72"/>
  <c r="P13"/>
  <c r="D2624" i="62"/>
  <c r="AD21" i="72"/>
  <c r="AE21"/>
  <c r="AF24"/>
  <c r="AG24"/>
  <c r="AF60"/>
  <c r="AG60"/>
  <c r="G797" i="62"/>
  <c r="D4266"/>
  <c r="D4267"/>
  <c r="AD40" i="72"/>
  <c r="AE40"/>
  <c r="Z54"/>
  <c r="AA54"/>
  <c r="N74"/>
  <c r="O74"/>
  <c r="D171" i="62"/>
  <c r="I171" s="1"/>
  <c r="D1238"/>
  <c r="F2818"/>
  <c r="F2817"/>
  <c r="AF17" i="72"/>
  <c r="AG17"/>
  <c r="AF68"/>
  <c r="AG68"/>
  <c r="AH65"/>
  <c r="AI65"/>
  <c r="Y38"/>
  <c r="X38"/>
  <c r="X54"/>
  <c r="Y54"/>
  <c r="AD8" i="73"/>
  <c r="AE8"/>
  <c r="Q68"/>
  <c r="P68"/>
  <c r="M1369" i="62"/>
  <c r="M1368"/>
  <c r="M2687"/>
  <c r="S67" i="73"/>
  <c r="R67"/>
  <c r="N356" i="62"/>
  <c r="AH40" i="73"/>
  <c r="AI40"/>
  <c r="O104" i="62"/>
  <c r="X11" i="72"/>
  <c r="Y11"/>
  <c r="AK56"/>
  <c r="AJ56"/>
  <c r="M67"/>
  <c r="L67"/>
  <c r="AE25" i="73"/>
  <c r="AD25"/>
  <c r="C65"/>
  <c r="B65"/>
  <c r="AF62"/>
  <c r="AG62"/>
  <c r="O486" i="62"/>
  <c r="O1809"/>
  <c r="O1810"/>
  <c r="AF39" i="72"/>
  <c r="AG39"/>
  <c r="F2435" i="62"/>
  <c r="H64" i="72"/>
  <c r="I64"/>
  <c r="AH62"/>
  <c r="AI62"/>
  <c r="M1364" i="62"/>
  <c r="D42" i="73"/>
  <c r="E42"/>
  <c r="R58"/>
  <c r="S58"/>
  <c r="F39"/>
  <c r="G39"/>
  <c r="W9"/>
  <c r="V9"/>
  <c r="O2629" i="62"/>
  <c r="O2628"/>
  <c r="X13" i="73"/>
  <c r="Y13"/>
  <c r="AN27"/>
  <c r="AO27"/>
  <c r="Z68"/>
  <c r="AA68"/>
  <c r="AJ52"/>
  <c r="AK52"/>
  <c r="Y27"/>
  <c r="X27"/>
  <c r="O34"/>
  <c r="N34"/>
  <c r="AC60"/>
  <c r="AB60"/>
  <c r="Z12" i="74"/>
  <c r="AA12"/>
  <c r="AA36"/>
  <c r="Z36"/>
  <c r="B57"/>
  <c r="C57"/>
  <c r="O70"/>
  <c r="N70"/>
  <c r="I52" i="62"/>
  <c r="J54" s="1"/>
  <c r="K58"/>
  <c r="AD52" i="74"/>
  <c r="AE52"/>
  <c r="Z57"/>
  <c r="AA57"/>
  <c r="N32"/>
  <c r="O32"/>
  <c r="N43"/>
  <c r="O43"/>
  <c r="D30"/>
  <c r="E30"/>
  <c r="D44"/>
  <c r="E44"/>
  <c r="P66"/>
  <c r="Q66"/>
  <c r="R18"/>
  <c r="S18"/>
  <c r="F60"/>
  <c r="G60"/>
  <c r="AE31"/>
  <c r="AD31"/>
  <c r="F51"/>
  <c r="G51"/>
  <c r="S71"/>
  <c r="R71"/>
  <c r="T18"/>
  <c r="U18"/>
  <c r="T33"/>
  <c r="U33"/>
  <c r="I41"/>
  <c r="H41"/>
  <c r="F3586" i="62"/>
  <c r="F3587"/>
  <c r="AH20" i="74"/>
  <c r="AI20"/>
  <c r="AI34"/>
  <c r="AH34"/>
  <c r="K51"/>
  <c r="J51"/>
  <c r="W60"/>
  <c r="V60"/>
  <c r="G33"/>
  <c r="F33"/>
  <c r="G61"/>
  <c r="F61"/>
  <c r="W8"/>
  <c r="V8"/>
  <c r="S76"/>
  <c r="R76"/>
  <c r="K42"/>
  <c r="J42"/>
  <c r="W77"/>
  <c r="V77"/>
  <c r="X10"/>
  <c r="Y10"/>
  <c r="X59"/>
  <c r="Y59"/>
  <c r="B30" i="75"/>
  <c r="C30"/>
  <c r="S3082" i="62"/>
  <c r="B68" i="75"/>
  <c r="C68"/>
  <c r="F34"/>
  <c r="G34"/>
  <c r="M4154" i="62"/>
  <c r="M4153"/>
  <c r="AI39" i="75"/>
  <c r="AH39"/>
  <c r="AI52"/>
  <c r="AH52"/>
  <c r="AF51"/>
  <c r="AG51"/>
  <c r="AF55"/>
  <c r="AG55"/>
  <c r="E63"/>
  <c r="D63"/>
  <c r="T65"/>
  <c r="U65"/>
  <c r="V30"/>
  <c r="W30"/>
  <c r="I41"/>
  <c r="H41"/>
  <c r="AJ54"/>
  <c r="AK54"/>
  <c r="AH69"/>
  <c r="AI69"/>
  <c r="V15"/>
  <c r="W15"/>
  <c r="H43"/>
  <c r="I43"/>
  <c r="I55"/>
  <c r="H55"/>
  <c r="AL42"/>
  <c r="AM42"/>
  <c r="AM37"/>
  <c r="AL37"/>
  <c r="AM72"/>
  <c r="AL72"/>
  <c r="Z16"/>
  <c r="AA16"/>
  <c r="L38"/>
  <c r="M38"/>
  <c r="AO62"/>
  <c r="AN62"/>
  <c r="L75"/>
  <c r="M75"/>
  <c r="O17"/>
  <c r="N17"/>
  <c r="AN18"/>
  <c r="AO18"/>
  <c r="AB23"/>
  <c r="AC23"/>
  <c r="AP45"/>
  <c r="AQ45"/>
  <c r="AB47"/>
  <c r="AC47"/>
  <c r="D1165" i="62"/>
  <c r="E26" i="70"/>
  <c r="C233" i="62"/>
  <c r="C11" i="72"/>
  <c r="Q156" i="62"/>
  <c r="L10" i="71"/>
  <c r="AD29" i="69"/>
  <c r="Q1404" i="62"/>
  <c r="P7" i="69"/>
  <c r="N17" i="62"/>
  <c r="H15" i="68"/>
  <c r="D519" i="62"/>
  <c r="Z15" i="70"/>
  <c r="AA15"/>
  <c r="M649" i="62"/>
  <c r="T649" s="1"/>
  <c r="M650"/>
  <c r="E2981"/>
  <c r="E2980"/>
  <c r="G2094"/>
  <c r="W40" i="68"/>
  <c r="G3543" i="62"/>
  <c r="W63" i="68"/>
  <c r="M775" i="62"/>
  <c r="M776"/>
  <c r="M28" i="69"/>
  <c r="N1338" i="62"/>
  <c r="M67" i="69"/>
  <c r="N3795" i="62"/>
  <c r="P582"/>
  <c r="W16" i="69"/>
  <c r="AB33"/>
  <c r="Q1653" i="62"/>
  <c r="E1918"/>
  <c r="E3687"/>
  <c r="E3686"/>
  <c r="F725"/>
  <c r="F1103"/>
  <c r="F1104"/>
  <c r="Z13" i="70"/>
  <c r="AA13"/>
  <c r="E582" i="62"/>
  <c r="M16" i="68"/>
  <c r="M44"/>
  <c r="E2346" i="62"/>
  <c r="L2161"/>
  <c r="L2162"/>
  <c r="N397"/>
  <c r="N398"/>
  <c r="D2112"/>
  <c r="D2111"/>
  <c r="D2611"/>
  <c r="AE11" i="70"/>
  <c r="AD11"/>
  <c r="E847" i="62"/>
  <c r="AI30" i="70"/>
  <c r="AH30"/>
  <c r="L2301" i="62"/>
  <c r="L2300"/>
  <c r="M3876"/>
  <c r="M3875"/>
  <c r="AD48" i="70"/>
  <c r="AE48"/>
  <c r="AE33" i="71"/>
  <c r="AD33"/>
  <c r="M1729" i="62"/>
  <c r="M2737"/>
  <c r="S57" i="71"/>
  <c r="R57"/>
  <c r="S278" i="62"/>
  <c r="T279" s="1"/>
  <c r="AD75" i="70"/>
  <c r="AE75"/>
  <c r="AG17"/>
  <c r="AF17"/>
  <c r="F2044" i="62"/>
  <c r="G469"/>
  <c r="Y73" i="70"/>
  <c r="X73"/>
  <c r="AE27" i="71"/>
  <c r="AD27"/>
  <c r="R977" i="62"/>
  <c r="R978"/>
  <c r="D423"/>
  <c r="D424"/>
  <c r="M1540"/>
  <c r="AG51" i="71"/>
  <c r="AF51"/>
  <c r="S4184" i="62"/>
  <c r="T4185" s="1"/>
  <c r="U4190"/>
  <c r="T14" i="71"/>
  <c r="U14"/>
  <c r="U65"/>
  <c r="T65"/>
  <c r="O1225" i="62"/>
  <c r="H31" i="71"/>
  <c r="I31"/>
  <c r="I61"/>
  <c r="H61"/>
  <c r="P406" i="62"/>
  <c r="P2044"/>
  <c r="K54" i="71"/>
  <c r="J54"/>
  <c r="Y66"/>
  <c r="X66"/>
  <c r="AN17"/>
  <c r="AO17"/>
  <c r="O33"/>
  <c r="N33"/>
  <c r="AA41" i="72"/>
  <c r="Z41"/>
  <c r="B76"/>
  <c r="C76"/>
  <c r="O2044" i="62"/>
  <c r="AJ48" i="71"/>
  <c r="AK48"/>
  <c r="S3497" i="62"/>
  <c r="U3497"/>
  <c r="AL9" i="71"/>
  <c r="AM9"/>
  <c r="H46"/>
  <c r="I46"/>
  <c r="V58"/>
  <c r="W58"/>
  <c r="P2800" i="62"/>
  <c r="AN16" i="71"/>
  <c r="AO16"/>
  <c r="Q2233" i="62"/>
  <c r="AA57" i="71"/>
  <c r="Z57"/>
  <c r="M72"/>
  <c r="L72"/>
  <c r="AQ37"/>
  <c r="AP37"/>
  <c r="AQ75"/>
  <c r="AP75"/>
  <c r="O77" i="72"/>
  <c r="N77"/>
  <c r="AC50"/>
  <c r="AB50"/>
  <c r="AC65"/>
  <c r="AB65"/>
  <c r="G43"/>
  <c r="F43"/>
  <c r="G60"/>
  <c r="F60"/>
  <c r="U68"/>
  <c r="T68"/>
  <c r="G2057" i="62"/>
  <c r="N23" i="71"/>
  <c r="O23"/>
  <c r="AC57"/>
  <c r="AB57"/>
  <c r="O10" i="72"/>
  <c r="N10"/>
  <c r="C1679" i="62"/>
  <c r="Q11" i="72"/>
  <c r="P11"/>
  <c r="D1364" i="62"/>
  <c r="Q77" i="72"/>
  <c r="P77"/>
  <c r="S16"/>
  <c r="R16"/>
  <c r="F34"/>
  <c r="G34"/>
  <c r="AE46"/>
  <c r="AD46"/>
  <c r="E2876" i="62"/>
  <c r="AE60" i="72"/>
  <c r="AD60"/>
  <c r="F1742" i="62"/>
  <c r="U18" i="72"/>
  <c r="T18"/>
  <c r="F2120" i="62"/>
  <c r="H53" i="72"/>
  <c r="I53"/>
  <c r="AK32"/>
  <c r="AJ32"/>
  <c r="L1742" i="62"/>
  <c r="M1049"/>
  <c r="AH42" i="73"/>
  <c r="AI42"/>
  <c r="V65" i="72"/>
  <c r="W65"/>
  <c r="AJ27"/>
  <c r="AK27"/>
  <c r="Y61"/>
  <c r="X61"/>
  <c r="AE11" i="73"/>
  <c r="AD11"/>
  <c r="AD31"/>
  <c r="AE31"/>
  <c r="AH35"/>
  <c r="AI35"/>
  <c r="S3006" i="62"/>
  <c r="AF30" i="72"/>
  <c r="AG30"/>
  <c r="I42"/>
  <c r="H42"/>
  <c r="AG64"/>
  <c r="AF64"/>
  <c r="AH42"/>
  <c r="AI42"/>
  <c r="AH74"/>
  <c r="AI74"/>
  <c r="Y23"/>
  <c r="X23"/>
  <c r="H3636" i="62"/>
  <c r="J3636" s="1"/>
  <c r="H3637"/>
  <c r="S3000"/>
  <c r="U3006"/>
  <c r="AE75" i="73"/>
  <c r="AD75"/>
  <c r="AH8"/>
  <c r="AI8"/>
  <c r="N3951" i="62"/>
  <c r="N3952"/>
  <c r="N53" i="73"/>
  <c r="O53"/>
  <c r="AK56"/>
  <c r="AJ56"/>
  <c r="Q360" i="62"/>
  <c r="Q361"/>
  <c r="M31" i="73"/>
  <c r="L31"/>
  <c r="L51"/>
  <c r="M51"/>
  <c r="AH50"/>
  <c r="AI50"/>
  <c r="AC8"/>
  <c r="AB8"/>
  <c r="Z19" i="74"/>
  <c r="AA19"/>
  <c r="D2516" i="62"/>
  <c r="D2515"/>
  <c r="J2515" s="1"/>
  <c r="I3208"/>
  <c r="R68" i="74"/>
  <c r="S68"/>
  <c r="Z48"/>
  <c r="AA48"/>
  <c r="O39" i="73"/>
  <c r="N39"/>
  <c r="B10" i="74"/>
  <c r="C10"/>
  <c r="B39"/>
  <c r="C39"/>
  <c r="Z55"/>
  <c r="AA55"/>
  <c r="AA68"/>
  <c r="Z68"/>
  <c r="AC25"/>
  <c r="AB25"/>
  <c r="D43"/>
  <c r="E43"/>
  <c r="G8"/>
  <c r="F8"/>
  <c r="AE53"/>
  <c r="AD53"/>
  <c r="G29"/>
  <c r="F29"/>
  <c r="R36"/>
  <c r="S36"/>
  <c r="T16"/>
  <c r="U16"/>
  <c r="T50"/>
  <c r="U50"/>
  <c r="AG73"/>
  <c r="AF73"/>
  <c r="AH60"/>
  <c r="AI60"/>
  <c r="AI67"/>
  <c r="AH67"/>
  <c r="G41"/>
  <c r="F41"/>
  <c r="G56"/>
  <c r="F56"/>
  <c r="T10"/>
  <c r="U10"/>
  <c r="AE76"/>
  <c r="AD76"/>
  <c r="W72"/>
  <c r="V72"/>
  <c r="Y31"/>
  <c r="X31"/>
  <c r="W76"/>
  <c r="V76"/>
  <c r="AF25" i="75"/>
  <c r="AG25"/>
  <c r="M41" i="74"/>
  <c r="L41"/>
  <c r="Y53"/>
  <c r="X53"/>
  <c r="X63"/>
  <c r="Y63"/>
  <c r="C9" i="75"/>
  <c r="B9"/>
  <c r="C35"/>
  <c r="B35"/>
  <c r="C57"/>
  <c r="B57"/>
  <c r="E20"/>
  <c r="D20"/>
  <c r="G44"/>
  <c r="F44"/>
  <c r="U11"/>
  <c r="T11"/>
  <c r="R49"/>
  <c r="S49"/>
  <c r="E73"/>
  <c r="D73"/>
  <c r="AJ10"/>
  <c r="AK10"/>
  <c r="V21"/>
  <c r="W21"/>
  <c r="AJ30"/>
  <c r="AK30"/>
  <c r="W69"/>
  <c r="V69"/>
  <c r="U63"/>
  <c r="T63"/>
  <c r="W73"/>
  <c r="V73"/>
  <c r="V53"/>
  <c r="W53"/>
  <c r="Y35"/>
  <c r="X35"/>
  <c r="AM15"/>
  <c r="AL15"/>
  <c r="AO17"/>
  <c r="AN17"/>
  <c r="M61"/>
  <c r="L61"/>
  <c r="AN71"/>
  <c r="AO71"/>
  <c r="AC15"/>
  <c r="AB15"/>
  <c r="AA15"/>
  <c r="Z15"/>
  <c r="AO46"/>
  <c r="AN46"/>
  <c r="AC34"/>
  <c r="AB34"/>
  <c r="AC43"/>
  <c r="AB43"/>
  <c r="AC36"/>
  <c r="AB36"/>
  <c r="Q537" i="62"/>
  <c r="Q534"/>
  <c r="L16" i="71"/>
  <c r="E20" i="70"/>
  <c r="D787" i="62"/>
  <c r="P2663"/>
  <c r="Z49" i="69"/>
  <c r="N3357" i="62"/>
  <c r="O60" i="69"/>
  <c r="D20" i="62"/>
  <c r="D19"/>
  <c r="I19" s="1"/>
  <c r="I76" i="68"/>
  <c r="D4363" i="62"/>
  <c r="I57" i="68"/>
  <c r="D3166" i="62"/>
  <c r="C2993"/>
  <c r="H49" i="68"/>
  <c r="D2661" i="62"/>
  <c r="M14" i="68"/>
  <c r="E456" i="62"/>
  <c r="E2661"/>
  <c r="M49" i="68"/>
  <c r="F2918" i="62"/>
  <c r="F2917"/>
  <c r="G1212"/>
  <c r="W26" i="68"/>
  <c r="H3228" i="62"/>
  <c r="AB58" i="68"/>
  <c r="L1468" i="62"/>
  <c r="L1469"/>
  <c r="M4173"/>
  <c r="H73" i="69"/>
  <c r="M33"/>
  <c r="N1653" i="62"/>
  <c r="R32" i="69"/>
  <c r="O1590" i="62"/>
  <c r="W20" i="69"/>
  <c r="P834" i="62"/>
  <c r="P3484"/>
  <c r="P3485"/>
  <c r="D1608"/>
  <c r="D1607"/>
  <c r="D3056"/>
  <c r="D3057"/>
  <c r="G39" i="70"/>
  <c r="F39"/>
  <c r="AG14"/>
  <c r="AF14"/>
  <c r="D523" i="62"/>
  <c r="D524"/>
  <c r="Z28" i="70"/>
  <c r="AA28"/>
  <c r="W42" i="68"/>
  <c r="G2220" i="62"/>
  <c r="AB27" i="68"/>
  <c r="H1275" i="62"/>
  <c r="H3354"/>
  <c r="AB60" i="68"/>
  <c r="N1464" i="62"/>
  <c r="M30" i="69"/>
  <c r="O460" i="62"/>
  <c r="T460" s="1"/>
  <c r="O461"/>
  <c r="W7" i="69"/>
  <c r="P15" i="62"/>
  <c r="P4362"/>
  <c r="W76" i="69"/>
  <c r="AB39"/>
  <c r="Q2031" i="62"/>
  <c r="AD23" i="70"/>
  <c r="AE23"/>
  <c r="E2926" i="62"/>
  <c r="S74" i="70"/>
  <c r="R74"/>
  <c r="AH66"/>
  <c r="AI66"/>
  <c r="M4128" i="62"/>
  <c r="M4127"/>
  <c r="P4380"/>
  <c r="P4379"/>
  <c r="G50" i="70"/>
  <c r="F50"/>
  <c r="T25"/>
  <c r="U25"/>
  <c r="H42"/>
  <c r="I42"/>
  <c r="I56"/>
  <c r="H56"/>
  <c r="G532" i="62"/>
  <c r="X48" i="70"/>
  <c r="Y48"/>
  <c r="M72"/>
  <c r="L72"/>
  <c r="E55" i="71"/>
  <c r="D55"/>
  <c r="S74"/>
  <c r="R74"/>
  <c r="AG43" i="70"/>
  <c r="AF43"/>
  <c r="H74"/>
  <c r="I74"/>
  <c r="AE46" i="71"/>
  <c r="AD46"/>
  <c r="P70"/>
  <c r="Q70"/>
  <c r="S13"/>
  <c r="R13"/>
  <c r="N2611" i="62"/>
  <c r="Q60" i="71"/>
  <c r="P60"/>
  <c r="AG59"/>
  <c r="AF59"/>
  <c r="AH16"/>
  <c r="AI16"/>
  <c r="O91" i="62"/>
  <c r="P1414"/>
  <c r="P2485"/>
  <c r="K58" i="71"/>
  <c r="J58"/>
  <c r="AO22"/>
  <c r="AN22"/>
  <c r="AO74"/>
  <c r="AN74"/>
  <c r="AQ17"/>
  <c r="AP17"/>
  <c r="AC59"/>
  <c r="AB59"/>
  <c r="AA36" i="72"/>
  <c r="Z36"/>
  <c r="AK40" i="71"/>
  <c r="AJ40"/>
  <c r="AJ75"/>
  <c r="AK75"/>
  <c r="AL11"/>
  <c r="AM11"/>
  <c r="P1918" i="62"/>
  <c r="Q658"/>
  <c r="L32" i="71"/>
  <c r="M32"/>
  <c r="M55"/>
  <c r="L55"/>
  <c r="AA38" i="72"/>
  <c r="Z38"/>
  <c r="AA56"/>
  <c r="Z56"/>
  <c r="AA73"/>
  <c r="Z73"/>
  <c r="E71"/>
  <c r="D71"/>
  <c r="S20"/>
  <c r="R20"/>
  <c r="AD37"/>
  <c r="AE37"/>
  <c r="R68"/>
  <c r="S68"/>
  <c r="G1112" i="62"/>
  <c r="H1746"/>
  <c r="H1747"/>
  <c r="Q64" i="72"/>
  <c r="P64"/>
  <c r="S26"/>
  <c r="R26"/>
  <c r="U12"/>
  <c r="T12"/>
  <c r="I41"/>
  <c r="H41"/>
  <c r="F3573" i="62"/>
  <c r="F3574"/>
  <c r="AC23" i="71"/>
  <c r="AB23"/>
  <c r="AC42"/>
  <c r="AB42"/>
  <c r="AP57"/>
  <c r="AQ57"/>
  <c r="D860" i="62"/>
  <c r="D1994"/>
  <c r="E3321"/>
  <c r="E3322"/>
  <c r="F108"/>
  <c r="AG51" i="72"/>
  <c r="AF51"/>
  <c r="F3825" i="62"/>
  <c r="F3826"/>
  <c r="AH44" i="72"/>
  <c r="AI44"/>
  <c r="AJ52"/>
  <c r="AK52"/>
  <c r="L734" i="62"/>
  <c r="L1868"/>
  <c r="AE54" i="73"/>
  <c r="AD54"/>
  <c r="M356" i="62"/>
  <c r="AF54" i="73"/>
  <c r="AG54"/>
  <c r="N608" i="62"/>
  <c r="AH39" i="73"/>
  <c r="AI39"/>
  <c r="G2939" i="62"/>
  <c r="AJ61" i="72"/>
  <c r="AK61"/>
  <c r="AE51" i="73"/>
  <c r="AD51"/>
  <c r="E50"/>
  <c r="D50"/>
  <c r="AF70"/>
  <c r="AG70"/>
  <c r="AI9"/>
  <c r="AH9"/>
  <c r="T23"/>
  <c r="U23"/>
  <c r="F37"/>
  <c r="G37"/>
  <c r="T14" i="72"/>
  <c r="U14"/>
  <c r="H45"/>
  <c r="I45"/>
  <c r="U61"/>
  <c r="T61"/>
  <c r="H70"/>
  <c r="I70"/>
  <c r="AI36"/>
  <c r="AH36"/>
  <c r="M58"/>
  <c r="L58"/>
  <c r="M77"/>
  <c r="L77"/>
  <c r="AE65" i="73"/>
  <c r="AD65"/>
  <c r="W11"/>
  <c r="V11"/>
  <c r="P545" i="62"/>
  <c r="L24" i="73"/>
  <c r="M24"/>
  <c r="AN73"/>
  <c r="AO73"/>
  <c r="O35"/>
  <c r="N35"/>
  <c r="R1810" i="62"/>
  <c r="R1809"/>
  <c r="F47" i="73"/>
  <c r="G47"/>
  <c r="AJ66"/>
  <c r="AK66"/>
  <c r="K30"/>
  <c r="J30"/>
  <c r="K38"/>
  <c r="J38"/>
  <c r="P2876" i="62"/>
  <c r="X68" i="73"/>
  <c r="Y68"/>
  <c r="AN14"/>
  <c r="AO14"/>
  <c r="AB10"/>
  <c r="AC10"/>
  <c r="O25"/>
  <c r="N25"/>
  <c r="N30"/>
  <c r="O30"/>
  <c r="D46" i="74"/>
  <c r="E46"/>
  <c r="S11"/>
  <c r="R11"/>
  <c r="AD44"/>
  <c r="AE44"/>
  <c r="AA9"/>
  <c r="Z9"/>
  <c r="C51"/>
  <c r="B51"/>
  <c r="AB46"/>
  <c r="AC46"/>
  <c r="AC39" i="73"/>
  <c r="AB39"/>
  <c r="AC48"/>
  <c r="AB48"/>
  <c r="Z17" i="74"/>
  <c r="AA17"/>
  <c r="Z50"/>
  <c r="AA50"/>
  <c r="N65"/>
  <c r="O65"/>
  <c r="Q11"/>
  <c r="P11"/>
  <c r="I1129" i="62"/>
  <c r="K1129"/>
  <c r="Q61" i="74"/>
  <c r="P61"/>
  <c r="Q73"/>
  <c r="P73"/>
  <c r="AF67"/>
  <c r="AG67"/>
  <c r="K16"/>
  <c r="J16"/>
  <c r="S66"/>
  <c r="R66"/>
  <c r="H47"/>
  <c r="I47"/>
  <c r="J50"/>
  <c r="K50"/>
  <c r="AG26"/>
  <c r="AF26"/>
  <c r="K67"/>
  <c r="J67"/>
  <c r="AH74"/>
  <c r="AI74"/>
  <c r="L21"/>
  <c r="M21"/>
  <c r="L34"/>
  <c r="M34"/>
  <c r="S58" i="62"/>
  <c r="X51" i="74"/>
  <c r="Y51"/>
  <c r="AD16" i="75"/>
  <c r="AE16"/>
  <c r="E19"/>
  <c r="D19"/>
  <c r="E37"/>
  <c r="D37"/>
  <c r="P31"/>
  <c r="Q31"/>
  <c r="C61"/>
  <c r="B61"/>
  <c r="AG20"/>
  <c r="AF20"/>
  <c r="AF38"/>
  <c r="AG38"/>
  <c r="U2956" i="62"/>
  <c r="S2950"/>
  <c r="G74" i="75"/>
  <c r="F74"/>
  <c r="T29"/>
  <c r="U29"/>
  <c r="AH44"/>
  <c r="AI44"/>
  <c r="F56"/>
  <c r="G56"/>
  <c r="F9"/>
  <c r="G9"/>
  <c r="U20"/>
  <c r="T20"/>
  <c r="N2326" i="62"/>
  <c r="U2326" s="1"/>
  <c r="N2327"/>
  <c r="AI55" i="75"/>
  <c r="AH55"/>
  <c r="AI68"/>
  <c r="AH68"/>
  <c r="I8"/>
  <c r="H8"/>
  <c r="T57"/>
  <c r="U57"/>
  <c r="G72"/>
  <c r="F72"/>
  <c r="O1697" i="62"/>
  <c r="O1696"/>
  <c r="AL40" i="75"/>
  <c r="AM40"/>
  <c r="AO9"/>
  <c r="AN9"/>
  <c r="Z47"/>
  <c r="AA47"/>
  <c r="M58"/>
  <c r="L58"/>
  <c r="AA61"/>
  <c r="Z61"/>
  <c r="AQ11"/>
  <c r="AP11"/>
  <c r="AN35"/>
  <c r="AO35"/>
  <c r="L77"/>
  <c r="M77"/>
  <c r="AP20"/>
  <c r="AQ20"/>
  <c r="AQ41"/>
  <c r="AP41"/>
  <c r="G1341" i="62"/>
  <c r="Y28" i="68"/>
  <c r="P2034" i="62"/>
  <c r="Y39" i="69"/>
  <c r="I12" i="68"/>
  <c r="D331" i="62"/>
  <c r="AI60" i="69"/>
  <c r="R3357" i="62"/>
  <c r="S838"/>
  <c r="O2665"/>
  <c r="O2666"/>
  <c r="G1418"/>
  <c r="G1419"/>
  <c r="E78"/>
  <c r="M8" i="68"/>
  <c r="M204" i="62"/>
  <c r="H10" i="69"/>
  <c r="N645" i="62"/>
  <c r="M17" i="69"/>
  <c r="N3106" i="62"/>
  <c r="N3107"/>
  <c r="W25" i="69"/>
  <c r="P1149" i="62"/>
  <c r="P3610"/>
  <c r="P3611"/>
  <c r="Q23" i="70"/>
  <c r="P23"/>
  <c r="AB54"/>
  <c r="AC54"/>
  <c r="W15" i="68"/>
  <c r="G519" i="62"/>
  <c r="W71" i="68"/>
  <c r="G4047" i="62"/>
  <c r="R49" i="69"/>
  <c r="O2661" i="62"/>
  <c r="D406"/>
  <c r="D1356"/>
  <c r="D1355"/>
  <c r="D1918"/>
  <c r="E69" i="70"/>
  <c r="D69"/>
  <c r="E77"/>
  <c r="D77"/>
  <c r="G40"/>
  <c r="F40"/>
  <c r="W57"/>
  <c r="V57"/>
  <c r="G51"/>
  <c r="F51"/>
  <c r="T15"/>
  <c r="U15"/>
  <c r="AF45"/>
  <c r="AG45"/>
  <c r="F2737" i="62"/>
  <c r="AG76" i="70"/>
  <c r="AF76"/>
  <c r="AI12"/>
  <c r="AH12"/>
  <c r="AK34"/>
  <c r="AJ34"/>
  <c r="Y49"/>
  <c r="X49"/>
  <c r="AG75" i="71"/>
  <c r="AF75"/>
  <c r="F73" i="70"/>
  <c r="G73"/>
  <c r="H34"/>
  <c r="I34"/>
  <c r="I58"/>
  <c r="H58"/>
  <c r="AK15"/>
  <c r="AJ15"/>
  <c r="Y42"/>
  <c r="X42"/>
  <c r="L2926" i="62"/>
  <c r="AG24" i="71"/>
  <c r="AF24"/>
  <c r="U9"/>
  <c r="T9"/>
  <c r="AH30"/>
  <c r="AI30"/>
  <c r="N3372" i="62"/>
  <c r="N3371"/>
  <c r="AD42" i="71"/>
  <c r="AE42"/>
  <c r="Q66"/>
  <c r="P66"/>
  <c r="S14"/>
  <c r="R14"/>
  <c r="AG22"/>
  <c r="AF22"/>
  <c r="E34"/>
  <c r="D34"/>
  <c r="AF60"/>
  <c r="AG60"/>
  <c r="AG68"/>
  <c r="AF68"/>
  <c r="U11"/>
  <c r="T11"/>
  <c r="AH31"/>
  <c r="AI31"/>
  <c r="AI44"/>
  <c r="AH44"/>
  <c r="O658" i="62"/>
  <c r="I57" i="71"/>
  <c r="H57"/>
  <c r="Y12"/>
  <c r="X12"/>
  <c r="AL22"/>
  <c r="AM22"/>
  <c r="AL48"/>
  <c r="AM48"/>
  <c r="AN18"/>
  <c r="AO18"/>
  <c r="Z68"/>
  <c r="AA68"/>
  <c r="N18"/>
  <c r="O18"/>
  <c r="AQ59"/>
  <c r="AP59"/>
  <c r="C1868" i="62"/>
  <c r="AA42" i="72"/>
  <c r="Z42"/>
  <c r="C2813" i="62"/>
  <c r="AJ32" i="71"/>
  <c r="AK32"/>
  <c r="I67"/>
  <c r="H67"/>
  <c r="P91" i="62"/>
  <c r="F66" i="71"/>
  <c r="G66"/>
  <c r="F76"/>
  <c r="G76"/>
  <c r="H55"/>
  <c r="I55"/>
  <c r="Y74"/>
  <c r="X74"/>
  <c r="AO26"/>
  <c r="AN26"/>
  <c r="AQ38"/>
  <c r="AP38"/>
  <c r="Z66" i="72"/>
  <c r="AA66"/>
  <c r="AE28"/>
  <c r="AD28"/>
  <c r="F2624" i="62"/>
  <c r="K42" i="72"/>
  <c r="J42"/>
  <c r="D671" i="62"/>
  <c r="AG33" i="72"/>
  <c r="AF33"/>
  <c r="AB40"/>
  <c r="AC40"/>
  <c r="D2503" i="62"/>
  <c r="D2502"/>
  <c r="S12" i="72"/>
  <c r="R12"/>
  <c r="AD43"/>
  <c r="AE43"/>
  <c r="AE54"/>
  <c r="AD54"/>
  <c r="AF48"/>
  <c r="AG48"/>
  <c r="M14"/>
  <c r="L14"/>
  <c r="AG65"/>
  <c r="AF65"/>
  <c r="J46"/>
  <c r="K46"/>
  <c r="V61"/>
  <c r="W61"/>
  <c r="AE13" i="73"/>
  <c r="AD13"/>
  <c r="B33"/>
  <c r="C33"/>
  <c r="S9"/>
  <c r="R9"/>
  <c r="M734" i="62"/>
  <c r="M2561"/>
  <c r="D65" i="73"/>
  <c r="E65"/>
  <c r="N1679" i="62"/>
  <c r="G3574"/>
  <c r="G3573"/>
  <c r="M11" i="72"/>
  <c r="L11"/>
  <c r="Y24"/>
  <c r="X24"/>
  <c r="L104" i="62"/>
  <c r="N2435"/>
  <c r="F734"/>
  <c r="G1742"/>
  <c r="AJ36" i="72"/>
  <c r="AK36"/>
  <c r="AJ59"/>
  <c r="AK59"/>
  <c r="L2881" i="62"/>
  <c r="L2880"/>
  <c r="AF16" i="73"/>
  <c r="AG16"/>
  <c r="M923" i="62"/>
  <c r="AF47" i="73"/>
  <c r="AG47"/>
  <c r="S3126" i="62"/>
  <c r="N104"/>
  <c r="T17" i="73"/>
  <c r="U17"/>
  <c r="N1427" i="62"/>
  <c r="AH49" i="73"/>
  <c r="AI49"/>
  <c r="O423" i="62"/>
  <c r="R3384"/>
  <c r="R3385"/>
  <c r="P2817"/>
  <c r="P2818"/>
  <c r="L9" i="73"/>
  <c r="M9"/>
  <c r="O1621" i="62"/>
  <c r="O1620"/>
  <c r="L33" i="73"/>
  <c r="M33"/>
  <c r="L52"/>
  <c r="M52"/>
  <c r="AN60"/>
  <c r="AO60"/>
  <c r="O20"/>
  <c r="N20"/>
  <c r="AP28"/>
  <c r="AQ28"/>
  <c r="AB54"/>
  <c r="AC54"/>
  <c r="R3636" i="62"/>
  <c r="R3637"/>
  <c r="F35" i="74"/>
  <c r="G35"/>
  <c r="E3838" i="62"/>
  <c r="E3839"/>
  <c r="E3586"/>
  <c r="J3586" s="1"/>
  <c r="E3587"/>
  <c r="AC40" i="73"/>
  <c r="AB40"/>
  <c r="AB70"/>
  <c r="AC70"/>
  <c r="N26" i="74"/>
  <c r="O26"/>
  <c r="C43"/>
  <c r="B43"/>
  <c r="P27"/>
  <c r="Q27"/>
  <c r="D34"/>
  <c r="E34"/>
  <c r="P53"/>
  <c r="Q53"/>
  <c r="AB74"/>
  <c r="AC74"/>
  <c r="S29"/>
  <c r="R29"/>
  <c r="F22"/>
  <c r="G22"/>
  <c r="F34"/>
  <c r="G34"/>
  <c r="U32"/>
  <c r="T32"/>
  <c r="I56"/>
  <c r="H56"/>
  <c r="U63"/>
  <c r="T63"/>
  <c r="AI40"/>
  <c r="AH40"/>
  <c r="J60"/>
  <c r="K60"/>
  <c r="AD45"/>
  <c r="AE45"/>
  <c r="AD66"/>
  <c r="AE66"/>
  <c r="I23"/>
  <c r="H23"/>
  <c r="AF30"/>
  <c r="AG30"/>
  <c r="K33"/>
  <c r="J33"/>
  <c r="AK11"/>
  <c r="AJ11"/>
  <c r="AJ16"/>
  <c r="AK16"/>
  <c r="AD10" i="75"/>
  <c r="AE10"/>
  <c r="Y55" i="74"/>
  <c r="X55"/>
  <c r="Q34" i="75"/>
  <c r="P34"/>
  <c r="B51"/>
  <c r="C51"/>
  <c r="Q56"/>
  <c r="P56"/>
  <c r="AE62"/>
  <c r="AD62"/>
  <c r="AG12"/>
  <c r="AF12"/>
  <c r="D60"/>
  <c r="E60"/>
  <c r="AH33"/>
  <c r="AI33"/>
  <c r="F67"/>
  <c r="G67"/>
  <c r="AE71"/>
  <c r="AD71"/>
  <c r="M1634" i="62"/>
  <c r="M1633"/>
  <c r="T39" i="75"/>
  <c r="U39"/>
  <c r="G21"/>
  <c r="F21"/>
  <c r="G47"/>
  <c r="F47"/>
  <c r="U64"/>
  <c r="T64"/>
  <c r="W11"/>
  <c r="V11"/>
  <c r="O2894" i="62"/>
  <c r="O2893"/>
  <c r="T2893" s="1"/>
  <c r="W35" i="75"/>
  <c r="V35"/>
  <c r="V57"/>
  <c r="W57"/>
  <c r="W68"/>
  <c r="V68"/>
  <c r="W14"/>
  <c r="V14"/>
  <c r="J27"/>
  <c r="K27"/>
  <c r="Y48"/>
  <c r="X48"/>
  <c r="AA12"/>
  <c r="Z12"/>
  <c r="L32"/>
  <c r="M32"/>
  <c r="AN48"/>
  <c r="AO48"/>
  <c r="AO61"/>
  <c r="AN61"/>
  <c r="N21"/>
  <c r="O21"/>
  <c r="AN22"/>
  <c r="AO22"/>
  <c r="AN38"/>
  <c r="AO38"/>
  <c r="AA77"/>
  <c r="Z77"/>
  <c r="AA26"/>
  <c r="Z26"/>
  <c r="AB30"/>
  <c r="AC30"/>
  <c r="S2476" i="62"/>
  <c r="L2249"/>
  <c r="Q43" i="73"/>
  <c r="F50" i="69"/>
  <c r="L2726" i="62"/>
  <c r="T2728" s="1"/>
  <c r="Q32" i="70"/>
  <c r="D1543" i="62"/>
  <c r="R3609"/>
  <c r="AI64" i="69"/>
  <c r="D457" i="62"/>
  <c r="I14" i="68"/>
  <c r="D712" i="62"/>
  <c r="D713"/>
  <c r="N2855"/>
  <c r="N2854"/>
  <c r="M69" i="68"/>
  <c r="E3921" i="62"/>
  <c r="F1905"/>
  <c r="R37" i="68"/>
  <c r="R76"/>
  <c r="F4362" i="62"/>
  <c r="M9" i="69"/>
  <c r="N141" i="62"/>
  <c r="N3673"/>
  <c r="N3674"/>
  <c r="R40" i="69"/>
  <c r="O2094" i="62"/>
  <c r="AC17" i="70"/>
  <c r="AB17"/>
  <c r="AB47"/>
  <c r="AC47"/>
  <c r="E469" i="62"/>
  <c r="AE49" i="70"/>
  <c r="AD49"/>
  <c r="AJ8"/>
  <c r="AK8"/>
  <c r="Z26"/>
  <c r="AA26"/>
  <c r="Z76"/>
  <c r="AA76"/>
  <c r="Q1658" i="62"/>
  <c r="Q1657"/>
  <c r="Q15" i="70"/>
  <c r="P15"/>
  <c r="D1351" i="62"/>
  <c r="D2107"/>
  <c r="D71" i="70"/>
  <c r="E71"/>
  <c r="G1225" i="62"/>
  <c r="M1103"/>
  <c r="T10" i="70"/>
  <c r="U10"/>
  <c r="T23"/>
  <c r="U23"/>
  <c r="I32"/>
  <c r="H32"/>
  <c r="V58"/>
  <c r="W58"/>
  <c r="AJ69"/>
  <c r="AK69"/>
  <c r="L1351" i="62"/>
  <c r="N154"/>
  <c r="R158"/>
  <c r="R159"/>
  <c r="AE59" i="70"/>
  <c r="AD59"/>
  <c r="AE74"/>
  <c r="AD74"/>
  <c r="F1792" i="62"/>
  <c r="G973"/>
  <c r="Y10" i="70"/>
  <c r="X10"/>
  <c r="AK66"/>
  <c r="AJ66"/>
  <c r="C75" i="71"/>
  <c r="B75"/>
  <c r="S15"/>
  <c r="R15"/>
  <c r="M2359" i="62"/>
  <c r="AH53" i="71"/>
  <c r="AI53"/>
  <c r="O1729" i="62"/>
  <c r="AE43" i="71"/>
  <c r="AD43"/>
  <c r="AE71"/>
  <c r="AD71"/>
  <c r="AG44"/>
  <c r="AF44"/>
  <c r="AG57"/>
  <c r="AF57"/>
  <c r="S64"/>
  <c r="R64"/>
  <c r="R77"/>
  <c r="S77"/>
  <c r="AH23"/>
  <c r="AI23"/>
  <c r="AJ9"/>
  <c r="AK9"/>
  <c r="O1414" i="62"/>
  <c r="V64" i="71"/>
  <c r="W64"/>
  <c r="AM25"/>
  <c r="AL25"/>
  <c r="Y56"/>
  <c r="X56"/>
  <c r="L36"/>
  <c r="M36"/>
  <c r="L70"/>
  <c r="M70"/>
  <c r="C40" i="72"/>
  <c r="B40"/>
  <c r="D1116" i="62"/>
  <c r="D1117"/>
  <c r="O2359"/>
  <c r="AK52" i="71"/>
  <c r="AJ52"/>
  <c r="W69"/>
  <c r="V69"/>
  <c r="AI67"/>
  <c r="AH67"/>
  <c r="I49"/>
  <c r="H49"/>
  <c r="P154" i="62"/>
  <c r="X19" i="71"/>
  <c r="Y19"/>
  <c r="K69"/>
  <c r="J69"/>
  <c r="Q1229" i="62"/>
  <c r="AN73" i="71"/>
  <c r="AO73"/>
  <c r="AC24" i="72"/>
  <c r="AB24"/>
  <c r="Z59"/>
  <c r="AA59"/>
  <c r="AB22"/>
  <c r="AC22"/>
  <c r="AE73"/>
  <c r="AD73"/>
  <c r="E860" i="62"/>
  <c r="I3945"/>
  <c r="K3951"/>
  <c r="AP46" i="71"/>
  <c r="AQ46"/>
  <c r="AA8" i="72"/>
  <c r="Z8"/>
  <c r="D41" i="62"/>
  <c r="D77" i="72"/>
  <c r="E77"/>
  <c r="E986" i="62"/>
  <c r="F40" i="72"/>
  <c r="G40"/>
  <c r="E2498" i="62"/>
  <c r="S60" i="72"/>
  <c r="R60"/>
  <c r="F73"/>
  <c r="G73"/>
  <c r="H29"/>
  <c r="I29"/>
  <c r="U72"/>
  <c r="T72"/>
  <c r="F1994" i="62"/>
  <c r="H52" i="72"/>
  <c r="I52"/>
  <c r="AH32"/>
  <c r="AI32"/>
  <c r="AD34" i="73"/>
  <c r="AE34"/>
  <c r="AD50"/>
  <c r="AE50"/>
  <c r="AF45"/>
  <c r="AG45"/>
  <c r="N1242" i="62"/>
  <c r="AJ18" i="72"/>
  <c r="AK18"/>
  <c r="L61"/>
  <c r="M61"/>
  <c r="L69"/>
  <c r="M69"/>
  <c r="S1494" i="62"/>
  <c r="D40" i="73"/>
  <c r="E40"/>
  <c r="AH12"/>
  <c r="AI12"/>
  <c r="AH25"/>
  <c r="AI25"/>
  <c r="G734" i="62"/>
  <c r="AJ50" i="72"/>
  <c r="AK50"/>
  <c r="AK65"/>
  <c r="AJ65"/>
  <c r="AD19" i="73"/>
  <c r="AE19"/>
  <c r="L1238" i="62"/>
  <c r="AD38" i="73"/>
  <c r="AE38"/>
  <c r="M1490" i="62"/>
  <c r="AF51" i="73"/>
  <c r="AG51"/>
  <c r="S70"/>
  <c r="R70"/>
  <c r="O1558" i="62"/>
  <c r="O1557"/>
  <c r="AB46" i="73"/>
  <c r="AC46"/>
  <c r="O734" i="62"/>
  <c r="H42" i="73"/>
  <c r="I42"/>
  <c r="Q1368" i="62"/>
  <c r="Q1369"/>
  <c r="AN36" i="73"/>
  <c r="AO36"/>
  <c r="AN76"/>
  <c r="AO76"/>
  <c r="N2372" i="62"/>
  <c r="G56" i="73"/>
  <c r="F56"/>
  <c r="AJ15"/>
  <c r="AK15"/>
  <c r="O1931" i="62"/>
  <c r="P734"/>
  <c r="P2124"/>
  <c r="P2125"/>
  <c r="L8" i="73"/>
  <c r="M8"/>
  <c r="AN67"/>
  <c r="AO67"/>
  <c r="AQ21"/>
  <c r="AP21"/>
  <c r="AQ72"/>
  <c r="AP72"/>
  <c r="AC22" i="74"/>
  <c r="AB22"/>
  <c r="AD26"/>
  <c r="AE26"/>
  <c r="U26"/>
  <c r="T26"/>
  <c r="N31"/>
  <c r="O31"/>
  <c r="E688" i="62"/>
  <c r="E689"/>
  <c r="AE57" i="74"/>
  <c r="AD57"/>
  <c r="O38" i="73"/>
  <c r="N38"/>
  <c r="C878" i="62"/>
  <c r="C877"/>
  <c r="B60" i="74"/>
  <c r="C60"/>
  <c r="AB52"/>
  <c r="AC52"/>
  <c r="AD9"/>
  <c r="AE9"/>
  <c r="AB71"/>
  <c r="AC71"/>
  <c r="S13"/>
  <c r="R13"/>
  <c r="AE34"/>
  <c r="AD34"/>
  <c r="G46"/>
  <c r="F46"/>
  <c r="T56"/>
  <c r="U56"/>
  <c r="W55"/>
  <c r="V55"/>
  <c r="J62"/>
  <c r="K62"/>
  <c r="AJ8"/>
  <c r="AK8"/>
  <c r="X37"/>
  <c r="Y37"/>
  <c r="S57"/>
  <c r="R57"/>
  <c r="AH38"/>
  <c r="AI38"/>
  <c r="W52"/>
  <c r="V52"/>
  <c r="H36"/>
  <c r="I36"/>
  <c r="T55"/>
  <c r="U55"/>
  <c r="AG77"/>
  <c r="AF77"/>
  <c r="J30"/>
  <c r="K30"/>
  <c r="W68"/>
  <c r="V68"/>
  <c r="M500" i="62"/>
  <c r="M499"/>
  <c r="P28" i="75"/>
  <c r="Q28"/>
  <c r="AJ41" i="74"/>
  <c r="AK41"/>
  <c r="AD54" i="75"/>
  <c r="AE54"/>
  <c r="Y62" i="74"/>
  <c r="X62"/>
  <c r="L40"/>
  <c r="M40"/>
  <c r="L53"/>
  <c r="M53"/>
  <c r="AK61"/>
  <c r="AJ61"/>
  <c r="AD8" i="75"/>
  <c r="AE8"/>
  <c r="B19"/>
  <c r="C19"/>
  <c r="Q27"/>
  <c r="P27"/>
  <c r="AD66"/>
  <c r="AE66"/>
  <c r="S24"/>
  <c r="R24"/>
  <c r="F45"/>
  <c r="G45"/>
  <c r="AH36"/>
  <c r="AI36"/>
  <c r="AH47"/>
  <c r="AI47"/>
  <c r="T58"/>
  <c r="U58"/>
  <c r="AI71"/>
  <c r="AH71"/>
  <c r="V20"/>
  <c r="W20"/>
  <c r="I34"/>
  <c r="H34"/>
  <c r="AI60"/>
  <c r="AH60"/>
  <c r="AK57"/>
  <c r="AJ57"/>
  <c r="O3649" i="62"/>
  <c r="O3650"/>
  <c r="K33" i="75"/>
  <c r="J33"/>
  <c r="AL48"/>
  <c r="AM48"/>
  <c r="AN60"/>
  <c r="AO60"/>
  <c r="Z71"/>
  <c r="AA71"/>
  <c r="N15"/>
  <c r="O15"/>
  <c r="N31"/>
  <c r="O31"/>
  <c r="AB42"/>
  <c r="AC42"/>
  <c r="AP51"/>
  <c r="AQ51"/>
  <c r="AC57"/>
  <c r="AB57"/>
  <c r="D1167" i="62"/>
  <c r="D26" i="70"/>
  <c r="D1164" i="62"/>
  <c r="P20" i="69"/>
  <c r="N836" i="62"/>
  <c r="Q157"/>
  <c r="M10" i="71"/>
  <c r="N18" i="62"/>
  <c r="O7" i="69"/>
  <c r="Z38" i="68"/>
  <c r="G1970" i="62"/>
  <c r="G2601"/>
  <c r="Y48" i="68"/>
  <c r="F3371" i="62"/>
  <c r="F3372"/>
  <c r="E1023"/>
  <c r="M23" i="68"/>
  <c r="F3673" i="62"/>
  <c r="J3673" s="1"/>
  <c r="F3674"/>
  <c r="L965"/>
  <c r="L964"/>
  <c r="T964" s="1"/>
  <c r="O3485"/>
  <c r="O3484"/>
  <c r="T3484" s="1"/>
  <c r="D4254"/>
  <c r="D4253"/>
  <c r="E2170"/>
  <c r="F2615"/>
  <c r="F2616"/>
  <c r="M12" i="70"/>
  <c r="L12"/>
  <c r="H44" i="68"/>
  <c r="D2346" i="62"/>
  <c r="Z55" i="70"/>
  <c r="AA55"/>
  <c r="F1842" i="62"/>
  <c r="R36" i="68"/>
  <c r="W36"/>
  <c r="G1842" i="62"/>
  <c r="AB23" i="68"/>
  <c r="H1023" i="62"/>
  <c r="H36" i="69"/>
  <c r="M1842" i="62"/>
  <c r="O2031"/>
  <c r="R39" i="69"/>
  <c r="P2791" i="62"/>
  <c r="P2792"/>
  <c r="Q708"/>
  <c r="AB18" i="69"/>
  <c r="Q3606" i="62"/>
  <c r="AB64" i="69"/>
  <c r="AB16" i="70"/>
  <c r="AC16"/>
  <c r="AB56"/>
  <c r="AC56"/>
  <c r="AE31"/>
  <c r="AD31"/>
  <c r="G53"/>
  <c r="F53"/>
  <c r="F1225" i="62"/>
  <c r="F72" i="70"/>
  <c r="G72"/>
  <c r="AG18"/>
  <c r="AF18"/>
  <c r="F1918" i="62"/>
  <c r="F2485"/>
  <c r="V15" i="70"/>
  <c r="W15"/>
  <c r="G1603" i="62"/>
  <c r="M1922"/>
  <c r="M1923"/>
  <c r="AG76" i="71"/>
  <c r="AF76"/>
  <c r="N1162" i="62"/>
  <c r="I54" i="70"/>
  <c r="H54"/>
  <c r="U73"/>
  <c r="T73"/>
  <c r="G1918" i="62"/>
  <c r="AH65" i="70"/>
  <c r="AI65"/>
  <c r="L2552" i="62"/>
  <c r="L2553"/>
  <c r="P69" i="71"/>
  <c r="Q69"/>
  <c r="E46"/>
  <c r="D46"/>
  <c r="S66"/>
  <c r="R66"/>
  <c r="T19"/>
  <c r="U19"/>
  <c r="AH38"/>
  <c r="AI38"/>
  <c r="I56"/>
  <c r="H56"/>
  <c r="R2616" i="62"/>
  <c r="R2615"/>
  <c r="AD58" i="71"/>
  <c r="AE58"/>
  <c r="AG11"/>
  <c r="AF11"/>
  <c r="M784" i="62"/>
  <c r="M2107"/>
  <c r="AG61" i="71"/>
  <c r="AF61"/>
  <c r="AH9"/>
  <c r="AI9"/>
  <c r="N1036" i="62"/>
  <c r="O217"/>
  <c r="O2170"/>
  <c r="AM31" i="71"/>
  <c r="AL31"/>
  <c r="Q1414" i="62"/>
  <c r="L56" i="71"/>
  <c r="M56"/>
  <c r="M66"/>
  <c r="L66"/>
  <c r="O59"/>
  <c r="N59"/>
  <c r="C1112" i="62"/>
  <c r="C2629"/>
  <c r="C2628"/>
  <c r="I32" i="71"/>
  <c r="H32"/>
  <c r="AJ69"/>
  <c r="AK69"/>
  <c r="AH58"/>
  <c r="AI58"/>
  <c r="F68"/>
  <c r="G68"/>
  <c r="O532" i="62"/>
  <c r="Y10" i="71"/>
  <c r="X10"/>
  <c r="AL19"/>
  <c r="AM19"/>
  <c r="J77"/>
  <c r="K77"/>
  <c r="AB16"/>
  <c r="AC16"/>
  <c r="AB55"/>
  <c r="AC55"/>
  <c r="C1931" i="62"/>
  <c r="AA52" i="72"/>
  <c r="Z52"/>
  <c r="Z62"/>
  <c r="AA62"/>
  <c r="I3882" i="62"/>
  <c r="S11" i="72"/>
  <c r="R11"/>
  <c r="E1553" i="62"/>
  <c r="AE71" i="72"/>
  <c r="AD71"/>
  <c r="AH16"/>
  <c r="AI16"/>
  <c r="W64"/>
  <c r="V64"/>
  <c r="X27"/>
  <c r="Y27"/>
  <c r="AB11"/>
  <c r="AC11"/>
  <c r="AD30"/>
  <c r="AE30"/>
  <c r="F1620" i="62"/>
  <c r="F1621"/>
  <c r="AB66" i="71"/>
  <c r="AC66"/>
  <c r="Z55" i="72"/>
  <c r="AA55"/>
  <c r="AB18"/>
  <c r="AC18"/>
  <c r="D1868" i="62"/>
  <c r="AB48" i="72"/>
  <c r="AC48"/>
  <c r="AE11"/>
  <c r="AD11"/>
  <c r="E1175" i="62"/>
  <c r="AD59" i="72"/>
  <c r="AE59"/>
  <c r="AF25"/>
  <c r="AG25"/>
  <c r="U74"/>
  <c r="T74"/>
  <c r="G2750" i="62"/>
  <c r="W74" i="72"/>
  <c r="V74"/>
  <c r="M71"/>
  <c r="L71"/>
  <c r="C53" i="73"/>
  <c r="B53"/>
  <c r="B69"/>
  <c r="C69"/>
  <c r="S11"/>
  <c r="R11"/>
  <c r="M2750" i="62"/>
  <c r="R77" i="73"/>
  <c r="S77"/>
  <c r="F66"/>
  <c r="G66"/>
  <c r="L2687" i="62"/>
  <c r="P66" i="73"/>
  <c r="Q66"/>
  <c r="M104" i="62"/>
  <c r="M2372"/>
  <c r="AF63" i="73"/>
  <c r="AG63"/>
  <c r="E72"/>
  <c r="D72"/>
  <c r="T21"/>
  <c r="U21"/>
  <c r="I3189" i="62"/>
  <c r="K3195"/>
  <c r="N3636"/>
  <c r="T3636" s="1"/>
  <c r="N3637"/>
  <c r="F356"/>
  <c r="F1868"/>
  <c r="F2687"/>
  <c r="Y43" i="72"/>
  <c r="X43"/>
  <c r="P20" i="73"/>
  <c r="Q20"/>
  <c r="AD39"/>
  <c r="AE39"/>
  <c r="AD61"/>
  <c r="AE61"/>
  <c r="S19"/>
  <c r="R19"/>
  <c r="M2309" i="62"/>
  <c r="M2813"/>
  <c r="R69" i="73"/>
  <c r="S69"/>
  <c r="T13"/>
  <c r="U13"/>
  <c r="T26"/>
  <c r="U26"/>
  <c r="G40"/>
  <c r="F40"/>
  <c r="AJ14"/>
  <c r="AK14"/>
  <c r="AJ36"/>
  <c r="AK36"/>
  <c r="V73"/>
  <c r="W73"/>
  <c r="AL21"/>
  <c r="AM21"/>
  <c r="P1175" i="62"/>
  <c r="X65" i="73"/>
  <c r="Y65"/>
  <c r="P4267" i="62"/>
  <c r="P4266"/>
  <c r="U4266" s="1"/>
  <c r="AO43" i="73"/>
  <c r="AN43"/>
  <c r="AP17"/>
  <c r="AQ17"/>
  <c r="V16"/>
  <c r="W16"/>
  <c r="H34"/>
  <c r="I34"/>
  <c r="AK41"/>
  <c r="AJ41"/>
  <c r="AK65"/>
  <c r="AJ65"/>
  <c r="I73"/>
  <c r="H73"/>
  <c r="AL16"/>
  <c r="AM16"/>
  <c r="AL33"/>
  <c r="AM33"/>
  <c r="P2309" i="62"/>
  <c r="AA48" i="73"/>
  <c r="Z48"/>
  <c r="AB27"/>
  <c r="AC27"/>
  <c r="AC61"/>
  <c r="AB61"/>
  <c r="AA70" i="74"/>
  <c r="Z70"/>
  <c r="AB31"/>
  <c r="AC31"/>
  <c r="P42"/>
  <c r="Q42"/>
  <c r="AB49"/>
  <c r="AC49"/>
  <c r="G10"/>
  <c r="F10"/>
  <c r="S44"/>
  <c r="R44"/>
  <c r="N73" i="73"/>
  <c r="O73"/>
  <c r="Z22" i="74"/>
  <c r="AA22"/>
  <c r="F1570" i="62"/>
  <c r="F1571"/>
  <c r="AC67" i="74"/>
  <c r="AB67"/>
  <c r="G63"/>
  <c r="F63"/>
  <c r="AQ69" i="73"/>
  <c r="AP69"/>
  <c r="Z29" i="74"/>
  <c r="AA29"/>
  <c r="D36"/>
  <c r="E36"/>
  <c r="I178" i="62"/>
  <c r="J180" s="1"/>
  <c r="I42" i="74"/>
  <c r="H42"/>
  <c r="T58"/>
  <c r="U58"/>
  <c r="H66"/>
  <c r="I66"/>
  <c r="I58" i="62"/>
  <c r="AI37" i="74"/>
  <c r="AH37"/>
  <c r="V51"/>
  <c r="W51"/>
  <c r="S58"/>
  <c r="R58"/>
  <c r="W49"/>
  <c r="V49"/>
  <c r="AF22"/>
  <c r="AG22"/>
  <c r="AH50"/>
  <c r="AI50"/>
  <c r="L4405" i="62"/>
  <c r="L4406"/>
  <c r="AJ32" i="74"/>
  <c r="AK32"/>
  <c r="AJ64"/>
  <c r="AK64"/>
  <c r="M31"/>
  <c r="L31"/>
  <c r="L76"/>
  <c r="M76"/>
  <c r="C25" i="75"/>
  <c r="B25"/>
  <c r="AD33"/>
  <c r="AE33"/>
  <c r="S11"/>
  <c r="R11"/>
  <c r="P55"/>
  <c r="Q55"/>
  <c r="S28"/>
  <c r="R28"/>
  <c r="AF43"/>
  <c r="AG43"/>
  <c r="F14"/>
  <c r="G14"/>
  <c r="T31"/>
  <c r="U31"/>
  <c r="S29"/>
  <c r="R29"/>
  <c r="G43"/>
  <c r="F43"/>
  <c r="AG61"/>
  <c r="AF61"/>
  <c r="U19"/>
  <c r="T19"/>
  <c r="S3958" i="62"/>
  <c r="W43" i="75"/>
  <c r="V43"/>
  <c r="W55"/>
  <c r="V55"/>
  <c r="J14"/>
  <c r="K14"/>
  <c r="J41"/>
  <c r="K41"/>
  <c r="J24"/>
  <c r="K24"/>
  <c r="AL74"/>
  <c r="AM74"/>
  <c r="Y72"/>
  <c r="X72"/>
  <c r="AN36"/>
  <c r="AO36"/>
  <c r="AO52"/>
  <c r="AN52"/>
  <c r="AP13"/>
  <c r="AQ13"/>
  <c r="AC31"/>
  <c r="AB31"/>
  <c r="AB16"/>
  <c r="AC16"/>
  <c r="AB68"/>
  <c r="AC68"/>
  <c r="O55"/>
  <c r="N55"/>
  <c r="O2614" i="62"/>
  <c r="W49" i="71"/>
  <c r="M16"/>
  <c r="Q535" i="62"/>
  <c r="D1668"/>
  <c r="P34" i="70"/>
  <c r="D3292" i="62"/>
  <c r="I59" i="68"/>
  <c r="C410" i="62"/>
  <c r="C411"/>
  <c r="D1216"/>
  <c r="J1216" s="1"/>
  <c r="D1217"/>
  <c r="O2035"/>
  <c r="O2036"/>
  <c r="M28" i="68"/>
  <c r="E1338" i="62"/>
  <c r="W41" i="68"/>
  <c r="G2157" i="62"/>
  <c r="R52" i="69"/>
  <c r="O2850" i="62"/>
  <c r="P2413"/>
  <c r="P2414"/>
  <c r="AB18" i="70"/>
  <c r="AC18"/>
  <c r="D1981" i="62"/>
  <c r="E2233"/>
  <c r="H44" i="70"/>
  <c r="I44"/>
  <c r="F3561" i="62"/>
  <c r="F3560"/>
  <c r="AB23" i="69"/>
  <c r="Q1023" i="62"/>
  <c r="D595"/>
  <c r="D1225"/>
  <c r="E35" i="70"/>
  <c r="D35"/>
  <c r="AC46"/>
  <c r="AB46"/>
  <c r="D53"/>
  <c r="E53"/>
  <c r="AE27"/>
  <c r="AD27"/>
  <c r="AD67"/>
  <c r="AE67"/>
  <c r="AG44"/>
  <c r="AF44"/>
  <c r="G2170" i="62"/>
  <c r="AF67" i="70"/>
  <c r="AG67"/>
  <c r="T77"/>
  <c r="U77"/>
  <c r="G1414" i="62"/>
  <c r="AH38" i="70"/>
  <c r="AI38"/>
  <c r="L8"/>
  <c r="M8"/>
  <c r="AE70" i="71"/>
  <c r="AD70"/>
  <c r="M1418" i="62"/>
  <c r="T1418" s="1"/>
  <c r="M1419"/>
  <c r="P1544"/>
  <c r="P1545"/>
  <c r="U18" i="70"/>
  <c r="T18"/>
  <c r="M2112" i="62"/>
  <c r="M2111"/>
  <c r="S61" i="71"/>
  <c r="R61"/>
  <c r="S75"/>
  <c r="R75"/>
  <c r="N1351" i="62"/>
  <c r="M67" i="71"/>
  <c r="L67"/>
  <c r="N30"/>
  <c r="O30"/>
  <c r="AG13"/>
  <c r="AF13"/>
  <c r="AF52"/>
  <c r="AG52"/>
  <c r="AG74"/>
  <c r="AF74"/>
  <c r="F36"/>
  <c r="G36"/>
  <c r="G50"/>
  <c r="F50"/>
  <c r="F61"/>
  <c r="G61"/>
  <c r="V27"/>
  <c r="W27"/>
  <c r="O1477" i="62"/>
  <c r="AK66" i="71"/>
  <c r="AJ66"/>
  <c r="Y15"/>
  <c r="X15"/>
  <c r="L62"/>
  <c r="M62"/>
  <c r="AP14"/>
  <c r="AQ14"/>
  <c r="I45" i="62"/>
  <c r="Z58" i="72"/>
  <c r="AA58"/>
  <c r="AK11" i="71"/>
  <c r="AJ11"/>
  <c r="O1540" i="62"/>
  <c r="P217"/>
  <c r="U60" i="71"/>
  <c r="T60"/>
  <c r="G75"/>
  <c r="F75"/>
  <c r="I34"/>
  <c r="H34"/>
  <c r="AK50"/>
  <c r="AJ50"/>
  <c r="V63"/>
  <c r="W63"/>
  <c r="P658" i="62"/>
  <c r="AA72" i="71"/>
  <c r="Z72"/>
  <c r="AQ26"/>
  <c r="AP26"/>
  <c r="AP60"/>
  <c r="AQ60"/>
  <c r="D104" i="62"/>
  <c r="AC25" i="72"/>
  <c r="AB25"/>
  <c r="D47"/>
  <c r="E47"/>
  <c r="E293" i="62"/>
  <c r="F2561"/>
  <c r="AH41" i="72"/>
  <c r="AI41"/>
  <c r="M76" i="71"/>
  <c r="L76"/>
  <c r="AP30"/>
  <c r="AQ30"/>
  <c r="C30" i="72"/>
  <c r="B30"/>
  <c r="C69"/>
  <c r="B69"/>
  <c r="D2498" i="62"/>
  <c r="AE8" i="72"/>
  <c r="AD8"/>
  <c r="AD27"/>
  <c r="AE27"/>
  <c r="G37"/>
  <c r="F37"/>
  <c r="E2624" i="62"/>
  <c r="G71" i="72"/>
  <c r="F71"/>
  <c r="T25"/>
  <c r="U25"/>
  <c r="G2309" i="62"/>
  <c r="T20" i="72"/>
  <c r="U20"/>
  <c r="AF42"/>
  <c r="AG42"/>
  <c r="AF55"/>
  <c r="AG55"/>
  <c r="W8"/>
  <c r="V8"/>
  <c r="S72" i="73"/>
  <c r="R72"/>
  <c r="X17" i="72"/>
  <c r="Y17"/>
  <c r="L31"/>
  <c r="M31"/>
  <c r="AE27" i="73"/>
  <c r="AD27"/>
  <c r="M230" i="62"/>
  <c r="AH15" i="73"/>
  <c r="AI15"/>
  <c r="F2057" i="62"/>
  <c r="F2876"/>
  <c r="G1238"/>
  <c r="G2876"/>
  <c r="J64" i="72"/>
  <c r="K64"/>
  <c r="AI77"/>
  <c r="AH77"/>
  <c r="AJ28"/>
  <c r="AK28"/>
  <c r="Y36"/>
  <c r="X36"/>
  <c r="P21" i="73"/>
  <c r="Q21"/>
  <c r="AD33"/>
  <c r="AE33"/>
  <c r="B56"/>
  <c r="C56"/>
  <c r="AG69"/>
  <c r="AF69"/>
  <c r="N1931" i="62"/>
  <c r="AJ71" i="73"/>
  <c r="AK71"/>
  <c r="Y28"/>
  <c r="X28"/>
  <c r="P2183" i="62"/>
  <c r="P3070"/>
  <c r="P3069"/>
  <c r="X66" i="73"/>
  <c r="Y66"/>
  <c r="AN59"/>
  <c r="AO59"/>
  <c r="AB49"/>
  <c r="AC49"/>
  <c r="N2939" i="62"/>
  <c r="V8" i="73"/>
  <c r="W8"/>
  <c r="O1742" i="62"/>
  <c r="H54" i="73"/>
  <c r="I54"/>
  <c r="AL26"/>
  <c r="AM26"/>
  <c r="AM59"/>
  <c r="AL59"/>
  <c r="AO19"/>
  <c r="AN19"/>
  <c r="Z74"/>
  <c r="AA74"/>
  <c r="N28"/>
  <c r="O28"/>
  <c r="I3643" i="62"/>
  <c r="J3645" s="1"/>
  <c r="AB28" i="74"/>
  <c r="AC28"/>
  <c r="E11"/>
  <c r="D11"/>
  <c r="O73"/>
  <c r="N73"/>
  <c r="AB14"/>
  <c r="AC14"/>
  <c r="S15"/>
  <c r="R15"/>
  <c r="G31"/>
  <c r="F31"/>
  <c r="R37"/>
  <c r="S37"/>
  <c r="AD49"/>
  <c r="AE49"/>
  <c r="G69"/>
  <c r="F69"/>
  <c r="T40"/>
  <c r="U40"/>
  <c r="AF53"/>
  <c r="AG53"/>
  <c r="J47"/>
  <c r="K47"/>
  <c r="L8"/>
  <c r="M8"/>
  <c r="S41"/>
  <c r="R41"/>
  <c r="S56"/>
  <c r="R56"/>
  <c r="AF10"/>
  <c r="AG10"/>
  <c r="AH43"/>
  <c r="AI43"/>
  <c r="V54"/>
  <c r="W54"/>
  <c r="AD75"/>
  <c r="AE75"/>
  <c r="J53"/>
  <c r="K53"/>
  <c r="I751" i="62"/>
  <c r="AD9" i="75"/>
  <c r="AE9"/>
  <c r="AJ42" i="74"/>
  <c r="AK42"/>
  <c r="Y76"/>
  <c r="X76"/>
  <c r="Q69" i="75"/>
  <c r="P69"/>
  <c r="E12"/>
  <c r="D12"/>
  <c r="Q77"/>
  <c r="P77"/>
  <c r="M3397" i="62"/>
  <c r="T3397" s="1"/>
  <c r="M3398"/>
  <c r="AK24" i="75"/>
  <c r="AJ24"/>
  <c r="AK36"/>
  <c r="AJ36"/>
  <c r="I44"/>
  <c r="H44"/>
  <c r="H58"/>
  <c r="I58"/>
  <c r="S3706" i="62"/>
  <c r="W47" i="75"/>
  <c r="V47"/>
  <c r="I59"/>
  <c r="H59"/>
  <c r="AK73"/>
  <c r="AJ73"/>
  <c r="H9"/>
  <c r="I9"/>
  <c r="W28"/>
  <c r="V28"/>
  <c r="AK53"/>
  <c r="AJ53"/>
  <c r="AL19"/>
  <c r="AM19"/>
  <c r="Y8"/>
  <c r="X8"/>
  <c r="X30"/>
  <c r="Y30"/>
  <c r="K48"/>
  <c r="J48"/>
  <c r="AQ19"/>
  <c r="AP19"/>
  <c r="M18"/>
  <c r="L18"/>
  <c r="M67"/>
  <c r="L67"/>
  <c r="N35"/>
  <c r="O35"/>
  <c r="AQ68"/>
  <c r="AP68"/>
  <c r="N70"/>
  <c r="O70"/>
  <c r="I1292" i="62"/>
  <c r="T7" i="69"/>
  <c r="O18" i="62"/>
  <c r="N2740"/>
  <c r="U51" i="71"/>
  <c r="S184" i="62"/>
  <c r="M3860"/>
  <c r="K68" i="69"/>
  <c r="AJ60"/>
  <c r="R3356" i="62"/>
  <c r="L709"/>
  <c r="D18" i="69"/>
  <c r="G649" i="62"/>
  <c r="G650"/>
  <c r="E1653"/>
  <c r="M33" i="68"/>
  <c r="R33"/>
  <c r="F1653" i="62"/>
  <c r="G204"/>
  <c r="W10" i="68"/>
  <c r="H1401" i="62"/>
  <c r="AB29" i="68"/>
  <c r="R35" i="69"/>
  <c r="O1779" i="62"/>
  <c r="Q1154"/>
  <c r="Q1153"/>
  <c r="D91"/>
  <c r="E68" i="70"/>
  <c r="D68"/>
  <c r="F721" i="62"/>
  <c r="AA32" i="70"/>
  <c r="Z32"/>
  <c r="C2364" i="62"/>
  <c r="C2360"/>
  <c r="M22" i="68"/>
  <c r="E960" i="62"/>
  <c r="R12" i="68"/>
  <c r="F330" i="62"/>
  <c r="G2283"/>
  <c r="W43" i="68"/>
  <c r="N2472" i="62"/>
  <c r="M46" i="69"/>
  <c r="AB7"/>
  <c r="Q15" i="62"/>
  <c r="Q2035"/>
  <c r="Q2036"/>
  <c r="AE55" i="70"/>
  <c r="AD55"/>
  <c r="F1922" i="62"/>
  <c r="F1923"/>
  <c r="N1166"/>
  <c r="E2359"/>
  <c r="AF9" i="70"/>
  <c r="AG9"/>
  <c r="F910" i="62"/>
  <c r="W24" i="70"/>
  <c r="V24"/>
  <c r="AI57"/>
  <c r="AH57"/>
  <c r="W76"/>
  <c r="V76"/>
  <c r="Y69"/>
  <c r="X69"/>
  <c r="P10" i="71"/>
  <c r="Q10"/>
  <c r="E32"/>
  <c r="D32"/>
  <c r="E62"/>
  <c r="D62"/>
  <c r="AI49"/>
  <c r="AH49"/>
  <c r="F784" i="62"/>
  <c r="W12" i="70"/>
  <c r="V12"/>
  <c r="K36"/>
  <c r="J36"/>
  <c r="Y56"/>
  <c r="X56"/>
  <c r="AJ74"/>
  <c r="AK74"/>
  <c r="L1603" i="62"/>
  <c r="AG10" i="71"/>
  <c r="AF10"/>
  <c r="M2296" i="62"/>
  <c r="S3050"/>
  <c r="T3051" s="1"/>
  <c r="N910"/>
  <c r="U63" i="71"/>
  <c r="T63"/>
  <c r="U74"/>
  <c r="T74"/>
  <c r="O1288" i="62"/>
  <c r="AK31" i="71"/>
  <c r="AJ31"/>
  <c r="P1922" i="62"/>
  <c r="P1923"/>
  <c r="K65" i="71"/>
  <c r="J65"/>
  <c r="Q2359" i="62"/>
  <c r="AO58" i="71"/>
  <c r="AN58"/>
  <c r="R1230" i="62"/>
  <c r="R1229"/>
  <c r="C1999"/>
  <c r="C1998"/>
  <c r="J1998" s="1"/>
  <c r="AJ18" i="71"/>
  <c r="AK18"/>
  <c r="I35"/>
  <c r="H35"/>
  <c r="I48"/>
  <c r="H48"/>
  <c r="H69"/>
  <c r="I69"/>
  <c r="AH61"/>
  <c r="AI61"/>
  <c r="AJ16"/>
  <c r="AK16"/>
  <c r="H62"/>
  <c r="I62"/>
  <c r="P28" i="62"/>
  <c r="AM32" i="71"/>
  <c r="AL32"/>
  <c r="J44"/>
  <c r="K44"/>
  <c r="M48"/>
  <c r="L48"/>
  <c r="M61"/>
  <c r="L61"/>
  <c r="AC24"/>
  <c r="AB24"/>
  <c r="C1683" i="62"/>
  <c r="C1684"/>
  <c r="AA61" i="72"/>
  <c r="Z61"/>
  <c r="C2939" i="62"/>
  <c r="D30" i="72"/>
  <c r="E30"/>
  <c r="E59"/>
  <c r="D59"/>
  <c r="P72"/>
  <c r="Q72"/>
  <c r="R59"/>
  <c r="S59"/>
  <c r="AF71"/>
  <c r="AG71"/>
  <c r="G923" i="62"/>
  <c r="AE47" i="72"/>
  <c r="AD47"/>
  <c r="F69"/>
  <c r="G69"/>
  <c r="AA76" i="71"/>
  <c r="Z76"/>
  <c r="O53"/>
  <c r="N53"/>
  <c r="I4197" i="62"/>
  <c r="K4203"/>
  <c r="AA77" i="72"/>
  <c r="Z77"/>
  <c r="G72"/>
  <c r="F72"/>
  <c r="F293" i="62"/>
  <c r="U22" i="72"/>
  <c r="T22"/>
  <c r="V21"/>
  <c r="W21"/>
  <c r="AG35"/>
  <c r="AF35"/>
  <c r="H50"/>
  <c r="I50"/>
  <c r="AG72"/>
  <c r="AF72"/>
  <c r="G1994" i="62"/>
  <c r="X47" i="72"/>
  <c r="Y47"/>
  <c r="L797" i="62"/>
  <c r="AH21" i="73"/>
  <c r="AI21"/>
  <c r="H63"/>
  <c r="I63"/>
  <c r="L1679" i="62"/>
  <c r="B71" i="73"/>
  <c r="C71"/>
  <c r="R18"/>
  <c r="S18"/>
  <c r="D51"/>
  <c r="E51"/>
  <c r="AF71"/>
  <c r="AG71"/>
  <c r="AH30"/>
  <c r="AI30"/>
  <c r="T77"/>
  <c r="U77"/>
  <c r="AF34" i="72"/>
  <c r="AG34"/>
  <c r="H55"/>
  <c r="I55"/>
  <c r="AF70"/>
  <c r="AG70"/>
  <c r="G608" i="62"/>
  <c r="J43" i="72"/>
  <c r="K43"/>
  <c r="J55"/>
  <c r="K55"/>
  <c r="J65"/>
  <c r="K65"/>
  <c r="L9"/>
  <c r="M9"/>
  <c r="L29"/>
  <c r="M29"/>
  <c r="S45" i="62"/>
  <c r="Q70" i="73"/>
  <c r="P70"/>
  <c r="P77"/>
  <c r="Q77"/>
  <c r="AH22"/>
  <c r="AI22"/>
  <c r="AH43"/>
  <c r="AI43"/>
  <c r="AP53"/>
  <c r="AQ53"/>
  <c r="O1175" i="62"/>
  <c r="H51" i="73"/>
  <c r="I51"/>
  <c r="H77"/>
  <c r="I77"/>
  <c r="Y12"/>
  <c r="X12"/>
  <c r="Y25"/>
  <c r="X25"/>
  <c r="AM32"/>
  <c r="AL32"/>
  <c r="M15"/>
  <c r="L15"/>
  <c r="AA24"/>
  <c r="Z24"/>
  <c r="AA46"/>
  <c r="Z46"/>
  <c r="Z61"/>
  <c r="AA61"/>
  <c r="AB35"/>
  <c r="AC35"/>
  <c r="AQ49"/>
  <c r="AP49"/>
  <c r="AH54"/>
  <c r="AI54"/>
  <c r="U69"/>
  <c r="T69"/>
  <c r="V13"/>
  <c r="W13"/>
  <c r="W70"/>
  <c r="V70"/>
  <c r="P482" i="62"/>
  <c r="J32" i="73"/>
  <c r="K32"/>
  <c r="P1931" i="62"/>
  <c r="K54" i="73"/>
  <c r="J54"/>
  <c r="Z38"/>
  <c r="AA38"/>
  <c r="C47" i="74"/>
  <c r="B47"/>
  <c r="D22"/>
  <c r="E22"/>
  <c r="AD11"/>
  <c r="AE11"/>
  <c r="F52"/>
  <c r="G52"/>
  <c r="N15"/>
  <c r="O15"/>
  <c r="AB58"/>
  <c r="AC58"/>
  <c r="S55"/>
  <c r="R55"/>
  <c r="N65" i="73"/>
  <c r="O65"/>
  <c r="R4140" i="62"/>
  <c r="R4141"/>
  <c r="C75" i="74"/>
  <c r="B75"/>
  <c r="R19"/>
  <c r="S19"/>
  <c r="F2831" i="62"/>
  <c r="F2830"/>
  <c r="AB73" i="74"/>
  <c r="AC73"/>
  <c r="G71"/>
  <c r="F71"/>
  <c r="AF40"/>
  <c r="AG40"/>
  <c r="W20"/>
  <c r="V20"/>
  <c r="K32"/>
  <c r="J32"/>
  <c r="K61"/>
  <c r="J61"/>
  <c r="F53"/>
  <c r="G53"/>
  <c r="U52"/>
  <c r="T52"/>
  <c r="AH45"/>
  <c r="AI45"/>
  <c r="AI54"/>
  <c r="AH54"/>
  <c r="T54"/>
  <c r="U54"/>
  <c r="AI12"/>
  <c r="AH12"/>
  <c r="AI58"/>
  <c r="AH58"/>
  <c r="J77"/>
  <c r="K77"/>
  <c r="AJ45"/>
  <c r="AK45"/>
  <c r="B46" i="75"/>
  <c r="C46"/>
  <c r="AK36" i="74"/>
  <c r="AJ36"/>
  <c r="Y61"/>
  <c r="X61"/>
  <c r="B8" i="75"/>
  <c r="C8"/>
  <c r="AG33"/>
  <c r="AF33"/>
  <c r="AE31"/>
  <c r="AD31"/>
  <c r="AH23"/>
  <c r="AI23"/>
  <c r="G52"/>
  <c r="F52"/>
  <c r="E51"/>
  <c r="D51"/>
  <c r="S2824" i="62"/>
  <c r="S3202"/>
  <c r="E64" i="75"/>
  <c r="D64"/>
  <c r="O3271" i="62"/>
  <c r="O3272"/>
  <c r="V65" i="75"/>
  <c r="W65"/>
  <c r="T74"/>
  <c r="U74"/>
  <c r="AJ59"/>
  <c r="AK59"/>
  <c r="AL9"/>
  <c r="AM9"/>
  <c r="H52"/>
  <c r="I52"/>
  <c r="J16"/>
  <c r="K16"/>
  <c r="AL11"/>
  <c r="AM11"/>
  <c r="Z60"/>
  <c r="AA60"/>
  <c r="N14"/>
  <c r="O14"/>
  <c r="O52"/>
  <c r="N52"/>
  <c r="AP62"/>
  <c r="AQ62"/>
  <c r="I4273" i="62"/>
  <c r="J4275" s="1"/>
  <c r="I304"/>
  <c r="J306" s="1"/>
  <c r="C96"/>
  <c r="S1753"/>
  <c r="D1154"/>
  <c r="D1153"/>
  <c r="O3041"/>
  <c r="U55" i="69"/>
  <c r="T55"/>
  <c r="O3042" i="62"/>
  <c r="D3484"/>
  <c r="D3485"/>
  <c r="Z73" i="70"/>
  <c r="AA73"/>
  <c r="H74" i="68"/>
  <c r="D4236" i="62"/>
  <c r="D2850"/>
  <c r="H52" i="68"/>
  <c r="G1216" i="62"/>
  <c r="G1217"/>
  <c r="F3547"/>
  <c r="F3548"/>
  <c r="W17" i="68"/>
  <c r="G645" i="62"/>
  <c r="AB7" i="68"/>
  <c r="H15" i="62"/>
  <c r="H1405"/>
  <c r="H1406"/>
  <c r="H3732"/>
  <c r="AB66" i="68"/>
  <c r="L2414" i="62"/>
  <c r="L2413"/>
  <c r="O4304"/>
  <c r="O4303"/>
  <c r="T4303" s="1"/>
  <c r="W56" i="69"/>
  <c r="P3102" i="62"/>
  <c r="Q1405"/>
  <c r="Q1406"/>
  <c r="AC27" i="70"/>
  <c r="AB27"/>
  <c r="Q61"/>
  <c r="P61"/>
  <c r="E154" i="62"/>
  <c r="AE77" i="70"/>
  <c r="AD77"/>
  <c r="C2549" i="62"/>
  <c r="C2553"/>
  <c r="M41" i="68"/>
  <c r="E2157" i="62"/>
  <c r="F335"/>
  <c r="F334"/>
  <c r="F4110"/>
  <c r="R72" i="68"/>
  <c r="AB56"/>
  <c r="H3102" i="62"/>
  <c r="H9" i="69"/>
  <c r="M141" i="62"/>
  <c r="N271"/>
  <c r="N272"/>
  <c r="P3606"/>
  <c r="W64" i="69"/>
  <c r="AB33" i="70"/>
  <c r="AC33"/>
  <c r="Q2553" i="62"/>
  <c r="Q2552"/>
  <c r="G46" i="70"/>
  <c r="F46"/>
  <c r="AF60"/>
  <c r="AG60"/>
  <c r="G406" i="62"/>
  <c r="G2926"/>
  <c r="AK38" i="70"/>
  <c r="AJ38"/>
  <c r="AK55"/>
  <c r="AJ55"/>
  <c r="E47" i="71"/>
  <c r="D47"/>
  <c r="AH19"/>
  <c r="AI19"/>
  <c r="N2044" i="62"/>
  <c r="F973"/>
  <c r="AG63" i="70"/>
  <c r="AF63"/>
  <c r="AI13"/>
  <c r="AH13"/>
  <c r="AJ42"/>
  <c r="AK42"/>
  <c r="P2615" i="62"/>
  <c r="P2616"/>
  <c r="AF15" i="71"/>
  <c r="AG15"/>
  <c r="S23"/>
  <c r="R23"/>
  <c r="AG35"/>
  <c r="AF35"/>
  <c r="F12"/>
  <c r="G12"/>
  <c r="N1666" i="62"/>
  <c r="AI57" i="71"/>
  <c r="AH57"/>
  <c r="F67"/>
  <c r="G67"/>
  <c r="V28"/>
  <c r="W28"/>
  <c r="AK34"/>
  <c r="AJ34"/>
  <c r="AM44"/>
  <c r="AL44"/>
  <c r="C1049" i="62"/>
  <c r="O1162"/>
  <c r="Y9" i="71"/>
  <c r="X9"/>
  <c r="Q221" i="62"/>
  <c r="O847"/>
  <c r="W62" i="71"/>
  <c r="V62"/>
  <c r="I75"/>
  <c r="H75"/>
  <c r="AM37"/>
  <c r="AL37"/>
  <c r="P2359" i="62"/>
  <c r="D73" i="72"/>
  <c r="E73"/>
  <c r="F419" i="62"/>
  <c r="F2498"/>
  <c r="F1683"/>
  <c r="F1684"/>
  <c r="AQ40" i="71"/>
  <c r="AP40"/>
  <c r="O57"/>
  <c r="N57"/>
  <c r="C32" i="72"/>
  <c r="B32"/>
  <c r="Z64"/>
  <c r="AA64"/>
  <c r="Q16"/>
  <c r="P16"/>
  <c r="D2813" i="62"/>
  <c r="E167"/>
  <c r="G2624"/>
  <c r="F986"/>
  <c r="AF47" i="72"/>
  <c r="AG47"/>
  <c r="G2687" i="62"/>
  <c r="AD15" i="73"/>
  <c r="AE15"/>
  <c r="C77"/>
  <c r="B77"/>
  <c r="AG57"/>
  <c r="AF57"/>
  <c r="AF68"/>
  <c r="AG68"/>
  <c r="N1746" i="62"/>
  <c r="S1746" s="1"/>
  <c r="N1747"/>
  <c r="AI69" i="72"/>
  <c r="AH69"/>
  <c r="L2813" i="62"/>
  <c r="M2939"/>
  <c r="AF67" i="73"/>
  <c r="AG67"/>
  <c r="AF20" i="72"/>
  <c r="AG20"/>
  <c r="AG41"/>
  <c r="AF41"/>
  <c r="U58"/>
  <c r="T58"/>
  <c r="AF74"/>
  <c r="AG74"/>
  <c r="J40"/>
  <c r="K40"/>
  <c r="J57"/>
  <c r="K57"/>
  <c r="AI73"/>
  <c r="AH73"/>
  <c r="AJ35"/>
  <c r="AK35"/>
  <c r="AD23" i="73"/>
  <c r="AE23"/>
  <c r="P64"/>
  <c r="Q64"/>
  <c r="S26"/>
  <c r="R26"/>
  <c r="R62"/>
  <c r="S62"/>
  <c r="N167" i="62"/>
  <c r="F31" i="73"/>
  <c r="G31"/>
  <c r="G44"/>
  <c r="F44"/>
  <c r="R3132" i="62"/>
  <c r="R3133"/>
  <c r="AJ29" i="73"/>
  <c r="AK29"/>
  <c r="O2750" i="62"/>
  <c r="W77" i="73"/>
  <c r="V77"/>
  <c r="AL20"/>
  <c r="AM20"/>
  <c r="AO16"/>
  <c r="AN16"/>
  <c r="Q1620" i="62"/>
  <c r="Q1621"/>
  <c r="M63" i="73"/>
  <c r="L63"/>
  <c r="N2624" i="62"/>
  <c r="AJ26" i="73"/>
  <c r="AK26"/>
  <c r="H69"/>
  <c r="I69"/>
  <c r="P1553" i="62"/>
  <c r="J57" i="73"/>
  <c r="K57"/>
  <c r="AA40"/>
  <c r="Z40"/>
  <c r="AP54"/>
  <c r="AQ54"/>
  <c r="Z45" i="74"/>
  <c r="AA45"/>
  <c r="Z64"/>
  <c r="AA64"/>
  <c r="P49"/>
  <c r="Q49"/>
  <c r="S62"/>
  <c r="R62"/>
  <c r="AE61"/>
  <c r="AD61"/>
  <c r="O41" i="73"/>
  <c r="N41"/>
  <c r="AB69"/>
  <c r="AC69"/>
  <c r="Z14" i="74"/>
  <c r="AA14"/>
  <c r="B28"/>
  <c r="C28"/>
  <c r="H16"/>
  <c r="I16"/>
  <c r="AG46"/>
  <c r="AF46"/>
  <c r="AF59"/>
  <c r="AG59"/>
  <c r="W29"/>
  <c r="V29"/>
  <c r="J43"/>
  <c r="K43"/>
  <c r="AE70"/>
  <c r="AD70"/>
  <c r="AF52"/>
  <c r="AG52"/>
  <c r="AI47"/>
  <c r="AH47"/>
  <c r="AI70"/>
  <c r="AH70"/>
  <c r="T13"/>
  <c r="U13"/>
  <c r="J17"/>
  <c r="K17"/>
  <c r="AH59"/>
  <c r="AI59"/>
  <c r="L17"/>
  <c r="M17"/>
  <c r="AD17" i="75"/>
  <c r="AE17"/>
  <c r="AF15"/>
  <c r="AG15"/>
  <c r="AK30" i="74"/>
  <c r="AJ30"/>
  <c r="X56"/>
  <c r="Y56"/>
  <c r="Q13" i="75"/>
  <c r="P13"/>
  <c r="P32"/>
  <c r="Q32"/>
  <c r="AG31"/>
  <c r="AF31"/>
  <c r="AE40"/>
  <c r="AD40"/>
  <c r="C55"/>
  <c r="B55"/>
  <c r="B73"/>
  <c r="C73"/>
  <c r="U2515" i="62"/>
  <c r="S2515"/>
  <c r="AH67" i="75"/>
  <c r="AI67"/>
  <c r="T37"/>
  <c r="U37"/>
  <c r="R48"/>
  <c r="S48"/>
  <c r="R53"/>
  <c r="S53"/>
  <c r="R61"/>
  <c r="S61"/>
  <c r="E71"/>
  <c r="D71"/>
  <c r="H10"/>
  <c r="I10"/>
  <c r="AK65"/>
  <c r="AJ65"/>
  <c r="AJ64"/>
  <c r="AK64"/>
  <c r="I25"/>
  <c r="H25"/>
  <c r="W52"/>
  <c r="V52"/>
  <c r="S3895" i="62"/>
  <c r="J13" i="75"/>
  <c r="K13"/>
  <c r="AM43"/>
  <c r="AL43"/>
  <c r="J72"/>
  <c r="K72"/>
  <c r="Z23"/>
  <c r="AA23"/>
  <c r="AN50"/>
  <c r="AO50"/>
  <c r="AC21"/>
  <c r="AB21"/>
  <c r="AP30"/>
  <c r="AQ30"/>
  <c r="AQ53"/>
  <c r="AP53"/>
  <c r="R2201" i="62"/>
  <c r="R2200"/>
  <c r="V2197" s="1"/>
  <c r="O20" i="69"/>
  <c r="N837" i="62"/>
  <c r="R34" i="72"/>
  <c r="E1681" i="62"/>
  <c r="K3265"/>
  <c r="K3267" s="1"/>
  <c r="I16" i="69"/>
  <c r="M583" i="62"/>
  <c r="M3797"/>
  <c r="K67" i="69"/>
  <c r="D1527" i="62"/>
  <c r="H31" i="68"/>
  <c r="D583" i="62"/>
  <c r="I16" i="68"/>
  <c r="H75"/>
  <c r="D4299" i="62"/>
  <c r="H47" i="68"/>
  <c r="D2535" i="62"/>
  <c r="Z25" i="70"/>
  <c r="AA25"/>
  <c r="W8" i="68"/>
  <c r="G78" i="62"/>
  <c r="G2855"/>
  <c r="G2854"/>
  <c r="J2854" s="1"/>
  <c r="H393"/>
  <c r="AB13" i="68"/>
  <c r="M4110" i="62"/>
  <c r="H72" i="69"/>
  <c r="N2787" i="62"/>
  <c r="M51" i="69"/>
  <c r="R23"/>
  <c r="O1023" i="62"/>
  <c r="P3165"/>
  <c r="W57" i="69"/>
  <c r="D2233" i="62"/>
  <c r="E60" i="70"/>
  <c r="D60"/>
  <c r="E595" i="62"/>
  <c r="E4379"/>
  <c r="E4380"/>
  <c r="G1670"/>
  <c r="G1671"/>
  <c r="G2603"/>
  <c r="G2602"/>
  <c r="E658"/>
  <c r="L3371"/>
  <c r="L3372"/>
  <c r="F1666"/>
  <c r="F3876"/>
  <c r="F3875"/>
  <c r="G154"/>
  <c r="G2611"/>
  <c r="X40" i="70"/>
  <c r="Y40"/>
  <c r="X76"/>
  <c r="Y76"/>
  <c r="AD37" i="71"/>
  <c r="AE37"/>
  <c r="AD69"/>
  <c r="AE69"/>
  <c r="M2926" i="62"/>
  <c r="AI52" i="71"/>
  <c r="AH52"/>
  <c r="F154" i="62"/>
  <c r="AK10" i="70"/>
  <c r="AJ10"/>
  <c r="L39"/>
  <c r="M39"/>
  <c r="AE15" i="71"/>
  <c r="AD15"/>
  <c r="AG12"/>
  <c r="AF12"/>
  <c r="AG71"/>
  <c r="AF71"/>
  <c r="AI33"/>
  <c r="AH33"/>
  <c r="AK17"/>
  <c r="AJ17"/>
  <c r="L2548" i="62"/>
  <c r="M1036"/>
  <c r="AG45" i="71"/>
  <c r="AF45"/>
  <c r="N2548" i="62"/>
  <c r="U59" i="71"/>
  <c r="T59"/>
  <c r="F69"/>
  <c r="G69"/>
  <c r="I37"/>
  <c r="H37"/>
  <c r="I53"/>
  <c r="H53"/>
  <c r="AK64"/>
  <c r="AJ64"/>
  <c r="P847" i="62"/>
  <c r="N73" i="71"/>
  <c r="O73"/>
  <c r="O1603" i="62"/>
  <c r="AK45" i="71"/>
  <c r="AJ45"/>
  <c r="AK67"/>
  <c r="AJ67"/>
  <c r="Y28"/>
  <c r="X28"/>
  <c r="Q910" i="62"/>
  <c r="AN53" i="71"/>
  <c r="AO53"/>
  <c r="M65"/>
  <c r="L65"/>
  <c r="I4134" i="62"/>
  <c r="K4140"/>
  <c r="E35" i="72"/>
  <c r="D35"/>
  <c r="P55"/>
  <c r="Q55"/>
  <c r="AE18"/>
  <c r="AD18"/>
  <c r="G57"/>
  <c r="F57"/>
  <c r="F1179" i="62"/>
  <c r="D1049"/>
  <c r="F230"/>
  <c r="G2376"/>
  <c r="I2376" s="1"/>
  <c r="G2377"/>
  <c r="AQ33" i="71"/>
  <c r="AP33"/>
  <c r="C29" i="72"/>
  <c r="B29"/>
  <c r="D67"/>
  <c r="E67"/>
  <c r="E2057" i="62"/>
  <c r="F48" i="72"/>
  <c r="G48"/>
  <c r="F76"/>
  <c r="G76"/>
  <c r="T21"/>
  <c r="U21"/>
  <c r="AF49"/>
  <c r="AG49"/>
  <c r="T73"/>
  <c r="U73"/>
  <c r="H48"/>
  <c r="I48"/>
  <c r="AI58"/>
  <c r="AH58"/>
  <c r="AJ38"/>
  <c r="AK38"/>
  <c r="AF8" i="73"/>
  <c r="AG8"/>
  <c r="K61" i="72"/>
  <c r="J61"/>
  <c r="M15"/>
  <c r="L15"/>
  <c r="L68"/>
  <c r="M68"/>
  <c r="M545" i="62"/>
  <c r="AG58" i="73"/>
  <c r="AF58"/>
  <c r="N41" i="62"/>
  <c r="AH27" i="73"/>
  <c r="AI27"/>
  <c r="O927" i="62"/>
  <c r="F923"/>
  <c r="G1049"/>
  <c r="G1805"/>
  <c r="J45" i="72"/>
  <c r="K45"/>
  <c r="V70"/>
  <c r="W70"/>
  <c r="X15"/>
  <c r="Y15"/>
  <c r="L36"/>
  <c r="M36"/>
  <c r="L1049" i="62"/>
  <c r="S3630"/>
  <c r="S3882"/>
  <c r="AF48" i="73"/>
  <c r="AG48"/>
  <c r="AF74"/>
  <c r="AG74"/>
  <c r="N734" i="62"/>
  <c r="AH44" i="73"/>
  <c r="AI44"/>
  <c r="AK22"/>
  <c r="AJ22"/>
  <c r="O2817" i="62"/>
  <c r="O2818"/>
  <c r="AN58" i="73"/>
  <c r="AO58"/>
  <c r="M72"/>
  <c r="L72"/>
  <c r="R1558" i="62"/>
  <c r="R1557"/>
  <c r="F46" i="73"/>
  <c r="G46"/>
  <c r="F57"/>
  <c r="G57"/>
  <c r="AJ38"/>
  <c r="AK38"/>
  <c r="P797" i="62"/>
  <c r="AA8" i="73"/>
  <c r="Z8"/>
  <c r="Z26"/>
  <c r="AA26"/>
  <c r="F54" i="74"/>
  <c r="G54"/>
  <c r="AE71"/>
  <c r="AD71"/>
  <c r="AG41"/>
  <c r="AF41"/>
  <c r="C62"/>
  <c r="B62"/>
  <c r="AP56" i="73"/>
  <c r="AQ56"/>
  <c r="D14" i="74"/>
  <c r="E14"/>
  <c r="AB44"/>
  <c r="AC44"/>
  <c r="AC66"/>
  <c r="AB66"/>
  <c r="G32"/>
  <c r="F32"/>
  <c r="F65"/>
  <c r="G65"/>
  <c r="F2957" i="62"/>
  <c r="F2956"/>
  <c r="R46" i="74"/>
  <c r="S46"/>
  <c r="S59"/>
  <c r="R59"/>
  <c r="AD73"/>
  <c r="AE73"/>
  <c r="V62"/>
  <c r="W62"/>
  <c r="G48"/>
  <c r="F48"/>
  <c r="S72"/>
  <c r="R72"/>
  <c r="H20"/>
  <c r="I20"/>
  <c r="AH8"/>
  <c r="AI8"/>
  <c r="H74"/>
  <c r="I74"/>
  <c r="V69"/>
  <c r="W69"/>
  <c r="AI77"/>
  <c r="AH77"/>
  <c r="AK13"/>
  <c r="AJ13"/>
  <c r="AE22" i="75"/>
  <c r="AD22"/>
  <c r="AJ48" i="74"/>
  <c r="AK48"/>
  <c r="M57"/>
  <c r="L57"/>
  <c r="S493" i="62"/>
  <c r="C62" i="75"/>
  <c r="B62"/>
  <c r="AG57"/>
  <c r="AF57"/>
  <c r="S2263" i="62"/>
  <c r="U2263"/>
  <c r="M3901"/>
  <c r="M3902"/>
  <c r="AG53" i="75"/>
  <c r="AF53"/>
  <c r="AG63"/>
  <c r="AF63"/>
  <c r="U48"/>
  <c r="T48"/>
  <c r="AH59"/>
  <c r="AI59"/>
  <c r="AH76"/>
  <c r="AI76"/>
  <c r="AK13"/>
  <c r="AJ13"/>
  <c r="W16"/>
  <c r="V16"/>
  <c r="V40"/>
  <c r="W40"/>
  <c r="O3146" i="62"/>
  <c r="O3145"/>
  <c r="S3145" s="1"/>
  <c r="W18" i="75"/>
  <c r="V18"/>
  <c r="K18"/>
  <c r="J18"/>
  <c r="J47"/>
  <c r="K47"/>
  <c r="AM60"/>
  <c r="AL60"/>
  <c r="X43"/>
  <c r="Y43"/>
  <c r="Z9"/>
  <c r="AA9"/>
  <c r="AO23"/>
  <c r="AN23"/>
  <c r="L46"/>
  <c r="M46"/>
  <c r="Z59"/>
  <c r="AA59"/>
  <c r="AP17"/>
  <c r="AQ17"/>
  <c r="L34"/>
  <c r="M34"/>
  <c r="N48"/>
  <c r="O48"/>
  <c r="AB65"/>
  <c r="AC65"/>
  <c r="N2879" i="62"/>
  <c r="U53" i="73"/>
  <c r="D1606" i="62"/>
  <c r="Q33" i="70"/>
  <c r="P2664" i="62"/>
  <c r="Y49" i="69"/>
  <c r="P977" i="62"/>
  <c r="P978"/>
  <c r="D3232"/>
  <c r="J3232" s="1"/>
  <c r="D3233"/>
  <c r="Q3357"/>
  <c r="AD60" i="69"/>
  <c r="Q331" i="62"/>
  <c r="AC12" i="69"/>
  <c r="H8" i="68"/>
  <c r="D78" i="62"/>
  <c r="C1481"/>
  <c r="H19" i="68"/>
  <c r="D771" i="62"/>
  <c r="Z19" i="70"/>
  <c r="AA19"/>
  <c r="F78" i="62"/>
  <c r="R8" i="68"/>
  <c r="F3858" i="62"/>
  <c r="R68" i="68"/>
  <c r="H4303" i="62"/>
  <c r="J4303" s="1"/>
  <c r="H4304"/>
  <c r="L3858"/>
  <c r="C68" i="69"/>
  <c r="N204" i="62"/>
  <c r="M10" i="69"/>
  <c r="M73"/>
  <c r="N4173" i="62"/>
  <c r="Q960"/>
  <c r="AB22" i="69"/>
  <c r="AB53" i="70"/>
  <c r="AC53"/>
  <c r="E973" i="62"/>
  <c r="F1036"/>
  <c r="H50" i="68"/>
  <c r="D2724" i="62"/>
  <c r="M37" i="68"/>
  <c r="E1905" i="62"/>
  <c r="M72" i="68"/>
  <c r="E4110" i="62"/>
  <c r="H330"/>
  <c r="AB12" i="68"/>
  <c r="H2787" i="62"/>
  <c r="AB51" i="68"/>
  <c r="M1023" i="62"/>
  <c r="H23" i="69"/>
  <c r="H62"/>
  <c r="M3480" i="62"/>
  <c r="R45" i="69"/>
  <c r="O2409" i="62"/>
  <c r="D910"/>
  <c r="D72" i="70"/>
  <c r="E72"/>
  <c r="K38"/>
  <c r="J38"/>
  <c r="F56"/>
  <c r="G56"/>
  <c r="F280" i="62"/>
  <c r="H29" i="70"/>
  <c r="I29"/>
  <c r="AG38"/>
  <c r="AF38"/>
  <c r="F2674" i="62"/>
  <c r="G1607"/>
  <c r="G1608"/>
  <c r="AK65" i="70"/>
  <c r="AJ65"/>
  <c r="AD54" i="71"/>
  <c r="AE54"/>
  <c r="M973" i="62"/>
  <c r="D52" i="71"/>
  <c r="E52"/>
  <c r="D58"/>
  <c r="E58"/>
  <c r="AD62" i="70"/>
  <c r="AE62"/>
  <c r="AF33"/>
  <c r="AG33"/>
  <c r="U67"/>
  <c r="T67"/>
  <c r="G217" i="62"/>
  <c r="W28" i="70"/>
  <c r="V28"/>
  <c r="AJ73"/>
  <c r="AK73"/>
  <c r="AE53" i="71"/>
  <c r="AD53"/>
  <c r="AE62"/>
  <c r="AD62"/>
  <c r="AE77"/>
  <c r="AD77"/>
  <c r="AI13"/>
  <c r="AH13"/>
  <c r="AE49"/>
  <c r="AD49"/>
  <c r="S21"/>
  <c r="R21"/>
  <c r="E33"/>
  <c r="D33"/>
  <c r="AG42"/>
  <c r="AF42"/>
  <c r="AI10"/>
  <c r="AH10"/>
  <c r="S3932" i="62"/>
  <c r="T3933" s="1"/>
  <c r="U3938"/>
  <c r="U72" i="71"/>
  <c r="T72"/>
  <c r="AJ15"/>
  <c r="AK15"/>
  <c r="AK43"/>
  <c r="AJ43"/>
  <c r="K12"/>
  <c r="J12"/>
  <c r="AL63"/>
  <c r="AM63"/>
  <c r="C1994" i="62"/>
  <c r="O595"/>
  <c r="AK33" i="71"/>
  <c r="AJ33"/>
  <c r="W16"/>
  <c r="V16"/>
  <c r="O2422" i="62"/>
  <c r="AJ77" i="71"/>
  <c r="AK77"/>
  <c r="AL29"/>
  <c r="AM29"/>
  <c r="K63"/>
  <c r="J63"/>
  <c r="Z25"/>
  <c r="AA25"/>
  <c r="L47"/>
  <c r="M47"/>
  <c r="L60"/>
  <c r="M60"/>
  <c r="C49" i="72"/>
  <c r="B49"/>
  <c r="B53"/>
  <c r="C53"/>
  <c r="AA65"/>
  <c r="Z65"/>
  <c r="AE35"/>
  <c r="AD35"/>
  <c r="E2435" i="62"/>
  <c r="U17" i="72"/>
  <c r="T17"/>
  <c r="H4329" i="62"/>
  <c r="H4330"/>
  <c r="Q27" i="72"/>
  <c r="P27"/>
  <c r="D72"/>
  <c r="E72"/>
  <c r="AF8"/>
  <c r="AG8"/>
  <c r="F1553" i="62"/>
  <c r="F2309"/>
  <c r="D2246"/>
  <c r="AE32" i="72"/>
  <c r="AD32"/>
  <c r="AE42"/>
  <c r="AD42"/>
  <c r="F864" i="62"/>
  <c r="F1432"/>
  <c r="F1431"/>
  <c r="I3441"/>
  <c r="K3447"/>
  <c r="G1175"/>
  <c r="AK34" i="72"/>
  <c r="AJ34"/>
  <c r="C32" i="73"/>
  <c r="B32"/>
  <c r="C45"/>
  <c r="B45"/>
  <c r="Q74"/>
  <c r="P74"/>
  <c r="M1175" i="62"/>
  <c r="O1935"/>
  <c r="O1936"/>
  <c r="M24" i="72"/>
  <c r="L24"/>
  <c r="Y68"/>
  <c r="X68"/>
  <c r="B61" i="73"/>
  <c r="C61"/>
  <c r="AG60"/>
  <c r="AF60"/>
  <c r="D73"/>
  <c r="E73"/>
  <c r="AH28"/>
  <c r="AI28"/>
  <c r="N2183" i="62"/>
  <c r="T23" i="72"/>
  <c r="U23"/>
  <c r="H66"/>
  <c r="I66"/>
  <c r="G104" i="62"/>
  <c r="G1679"/>
  <c r="X21" i="72"/>
  <c r="Y21"/>
  <c r="AJ45"/>
  <c r="AK45"/>
  <c r="M65"/>
  <c r="L65"/>
  <c r="AD63" i="73"/>
  <c r="AE63"/>
  <c r="S4386" i="62"/>
  <c r="AG30" i="73"/>
  <c r="AF30"/>
  <c r="D47"/>
  <c r="E47"/>
  <c r="S60"/>
  <c r="R60"/>
  <c r="U65"/>
  <c r="T65"/>
  <c r="AB57"/>
  <c r="AC57"/>
  <c r="H48"/>
  <c r="I48"/>
  <c r="V57"/>
  <c r="W57"/>
  <c r="P41" i="62"/>
  <c r="AL22" i="73"/>
  <c r="AM22"/>
  <c r="S3693" i="62"/>
  <c r="U3699"/>
  <c r="O923"/>
  <c r="O2309"/>
  <c r="I75" i="73"/>
  <c r="H75"/>
  <c r="J34"/>
  <c r="K34"/>
  <c r="J47"/>
  <c r="K47"/>
  <c r="AC18"/>
  <c r="AB18"/>
  <c r="AP44"/>
  <c r="AQ44"/>
  <c r="I1375" i="62"/>
  <c r="J1377" s="1"/>
  <c r="AA39" i="74"/>
  <c r="Z39"/>
  <c r="D37"/>
  <c r="E37"/>
  <c r="I2635" i="62"/>
  <c r="J2637" s="1"/>
  <c r="AE68" i="74"/>
  <c r="AD68"/>
  <c r="D75"/>
  <c r="E75"/>
  <c r="R40"/>
  <c r="S40"/>
  <c r="AP23" i="73"/>
  <c r="AQ23"/>
  <c r="AP42"/>
  <c r="AQ42"/>
  <c r="P41" i="74"/>
  <c r="Q41"/>
  <c r="D53"/>
  <c r="E53"/>
  <c r="S65"/>
  <c r="R65"/>
  <c r="P76"/>
  <c r="Q76"/>
  <c r="H32"/>
  <c r="I32"/>
  <c r="H45"/>
  <c r="I45"/>
  <c r="AH51"/>
  <c r="AI51"/>
  <c r="AE58"/>
  <c r="AD58"/>
  <c r="AE72"/>
  <c r="AD72"/>
  <c r="H68"/>
  <c r="I68"/>
  <c r="U37"/>
  <c r="T37"/>
  <c r="AF60"/>
  <c r="AG60"/>
  <c r="W12"/>
  <c r="V12"/>
  <c r="AI30"/>
  <c r="AH30"/>
  <c r="AI69"/>
  <c r="AH69"/>
  <c r="Y11"/>
  <c r="X11"/>
  <c r="AE11" i="75"/>
  <c r="AD11"/>
  <c r="P58"/>
  <c r="Q58"/>
  <c r="AK22" i="74"/>
  <c r="AJ22"/>
  <c r="X44"/>
  <c r="Y44"/>
  <c r="Q14" i="75"/>
  <c r="P14"/>
  <c r="AJ71" i="74"/>
  <c r="AK71"/>
  <c r="AD21" i="75"/>
  <c r="AE21"/>
  <c r="C29"/>
  <c r="B29"/>
  <c r="Q60"/>
  <c r="P60"/>
  <c r="R33"/>
  <c r="S33"/>
  <c r="P35"/>
  <c r="Q35"/>
  <c r="P53"/>
  <c r="Q53"/>
  <c r="C59"/>
  <c r="B59"/>
  <c r="AI15"/>
  <c r="AH15"/>
  <c r="AE70"/>
  <c r="AD70"/>
  <c r="R37"/>
  <c r="S37"/>
  <c r="AI64"/>
  <c r="AH64"/>
  <c r="AF50"/>
  <c r="AG50"/>
  <c r="U17"/>
  <c r="T17"/>
  <c r="G26"/>
  <c r="F26"/>
  <c r="H65"/>
  <c r="I65"/>
  <c r="H22"/>
  <c r="I22"/>
  <c r="H23"/>
  <c r="I23"/>
  <c r="Z11"/>
  <c r="AA11"/>
  <c r="AM25"/>
  <c r="AL25"/>
  <c r="K63"/>
  <c r="J63"/>
  <c r="M20"/>
  <c r="L20"/>
  <c r="Z54"/>
  <c r="AA54"/>
  <c r="AQ33"/>
  <c r="AP33"/>
  <c r="L26"/>
  <c r="M26"/>
  <c r="R4279" i="62"/>
  <c r="V4276" s="1"/>
  <c r="R4280"/>
  <c r="AQ49" i="75"/>
  <c r="AP49"/>
  <c r="N58"/>
  <c r="O58"/>
  <c r="T37" i="70"/>
  <c r="F1857" i="62"/>
  <c r="O45" i="69"/>
  <c r="N2412" i="62"/>
  <c r="N2411"/>
  <c r="P45" i="69"/>
  <c r="D902" i="62"/>
  <c r="D901"/>
  <c r="J901" s="1"/>
  <c r="D4177"/>
  <c r="D4178"/>
  <c r="U64" i="68"/>
  <c r="F3608" i="62"/>
  <c r="H13" i="68"/>
  <c r="D393" i="62"/>
  <c r="D3295"/>
  <c r="D3296"/>
  <c r="AA21" i="70"/>
  <c r="Z21"/>
  <c r="H145" i="62"/>
  <c r="I145" s="1"/>
  <c r="H146"/>
  <c r="E3875"/>
  <c r="E3876"/>
  <c r="E460"/>
  <c r="E461"/>
  <c r="G2346"/>
  <c r="W44" i="68"/>
  <c r="R8" i="69"/>
  <c r="O78" i="62"/>
  <c r="O2981"/>
  <c r="O2980"/>
  <c r="W53" i="69"/>
  <c r="P2913" i="62"/>
  <c r="Q20" i="70"/>
  <c r="P20"/>
  <c r="AC31"/>
  <c r="AB31"/>
  <c r="E46"/>
  <c r="D46"/>
  <c r="E57"/>
  <c r="D57"/>
  <c r="S65"/>
  <c r="R65"/>
  <c r="H62"/>
  <c r="I62"/>
  <c r="AB15" i="68"/>
  <c r="H519" i="62"/>
  <c r="Q1532"/>
  <c r="Q1531"/>
  <c r="S1531" s="1"/>
  <c r="R393"/>
  <c r="AG13" i="69"/>
  <c r="AB9" i="70"/>
  <c r="AC9"/>
  <c r="D31"/>
  <c r="E31"/>
  <c r="D47"/>
  <c r="E47"/>
  <c r="Q66"/>
  <c r="P66"/>
  <c r="D73"/>
  <c r="E73"/>
  <c r="S14"/>
  <c r="R14"/>
  <c r="E1351" i="62"/>
  <c r="R57" i="70"/>
  <c r="S57"/>
  <c r="AG36"/>
  <c r="AF36"/>
  <c r="I48"/>
  <c r="H48"/>
  <c r="G28" i="62"/>
  <c r="G595"/>
  <c r="L55" i="70"/>
  <c r="M55"/>
  <c r="AG29" i="71"/>
  <c r="AF29"/>
  <c r="N973" i="62"/>
  <c r="R64" i="70"/>
  <c r="S64"/>
  <c r="F2359" i="62"/>
  <c r="H68" i="70"/>
  <c r="I68"/>
  <c r="AI22"/>
  <c r="AH22"/>
  <c r="AD47" i="71"/>
  <c r="AE47"/>
  <c r="AE74"/>
  <c r="AD74"/>
  <c r="M406" i="62"/>
  <c r="M1477"/>
  <c r="AG70" i="71"/>
  <c r="AF70"/>
  <c r="N406" i="62"/>
  <c r="AH50" i="71"/>
  <c r="AI50"/>
  <c r="D1179" i="62"/>
  <c r="J1179" s="1"/>
  <c r="L2674"/>
  <c r="R8" i="71"/>
  <c r="S8"/>
  <c r="S18"/>
  <c r="R18"/>
  <c r="AG31"/>
  <c r="AF31"/>
  <c r="M1918" i="62"/>
  <c r="M2548"/>
  <c r="S3113"/>
  <c r="T3114" s="1"/>
  <c r="F38" i="71"/>
  <c r="G38"/>
  <c r="G52"/>
  <c r="F52"/>
  <c r="H64"/>
  <c r="I64"/>
  <c r="AM15"/>
  <c r="AL15"/>
  <c r="AL30"/>
  <c r="AM30"/>
  <c r="AM43"/>
  <c r="AL43"/>
  <c r="J56"/>
  <c r="K56"/>
  <c r="AA8"/>
  <c r="Z8"/>
  <c r="AQ44"/>
  <c r="AP44"/>
  <c r="O15" i="72"/>
  <c r="N15"/>
  <c r="O27"/>
  <c r="N27"/>
  <c r="C2372" i="62"/>
  <c r="C59" i="72"/>
  <c r="B59"/>
  <c r="V60" i="71"/>
  <c r="W60"/>
  <c r="P343" i="62"/>
  <c r="AI69" i="71"/>
  <c r="AH69"/>
  <c r="AK47"/>
  <c r="AJ47"/>
  <c r="AK74"/>
  <c r="AJ74"/>
  <c r="P721" i="62"/>
  <c r="P1103"/>
  <c r="P1104"/>
  <c r="AL38" i="71"/>
  <c r="AM38"/>
  <c r="AL67"/>
  <c r="AM67"/>
  <c r="AO55"/>
  <c r="AN55"/>
  <c r="AA77"/>
  <c r="Z77"/>
  <c r="D293" i="62"/>
  <c r="E356"/>
  <c r="F2372"/>
  <c r="D1805"/>
  <c r="G2313"/>
  <c r="I2313" s="1"/>
  <c r="G2314"/>
  <c r="C2876"/>
  <c r="D1616"/>
  <c r="AC44" i="72"/>
  <c r="AB44"/>
  <c r="E923" i="62"/>
  <c r="G47" i="72"/>
  <c r="F47"/>
  <c r="F61"/>
  <c r="G61"/>
  <c r="E4392" i="62"/>
  <c r="E4393"/>
  <c r="G3762"/>
  <c r="G3763"/>
  <c r="AF45" i="72"/>
  <c r="AG45"/>
  <c r="AH57"/>
  <c r="AI57"/>
  <c r="X37"/>
  <c r="Y37"/>
  <c r="L1931" i="62"/>
  <c r="AE66" i="73"/>
  <c r="AD66"/>
  <c r="AF42"/>
  <c r="AG42"/>
  <c r="S57"/>
  <c r="R57"/>
  <c r="R68"/>
  <c r="S68"/>
  <c r="N297" i="62"/>
  <c r="AI31" i="73"/>
  <c r="AH31"/>
  <c r="AH67" i="72"/>
  <c r="AI67"/>
  <c r="AK17"/>
  <c r="AJ17"/>
  <c r="L35"/>
  <c r="M35"/>
  <c r="H3385" i="62"/>
  <c r="H3384"/>
  <c r="AE76" i="73"/>
  <c r="AD76"/>
  <c r="AF75"/>
  <c r="AG75"/>
  <c r="N1994" i="62"/>
  <c r="F1049"/>
  <c r="AJ46" i="72"/>
  <c r="AK46"/>
  <c r="X65"/>
  <c r="Y65"/>
  <c r="AG20" i="73"/>
  <c r="AF20"/>
  <c r="AF61"/>
  <c r="AG61"/>
  <c r="D76"/>
  <c r="E76"/>
  <c r="N230" i="62"/>
  <c r="G54" i="73"/>
  <c r="F54"/>
  <c r="AL30"/>
  <c r="AM30"/>
  <c r="AL43"/>
  <c r="AM43"/>
  <c r="AN39"/>
  <c r="AO39"/>
  <c r="AC14"/>
  <c r="AB14"/>
  <c r="P1679" i="62"/>
  <c r="Z29" i="73"/>
  <c r="AA29"/>
  <c r="M56"/>
  <c r="L56"/>
  <c r="N12"/>
  <c r="O12"/>
  <c r="AP25"/>
  <c r="AQ25"/>
  <c r="AB55"/>
  <c r="AC55"/>
  <c r="N60"/>
  <c r="O60"/>
  <c r="P37" i="74"/>
  <c r="Q37"/>
  <c r="F16"/>
  <c r="G16"/>
  <c r="AE41"/>
  <c r="AD41"/>
  <c r="G62"/>
  <c r="F62"/>
  <c r="N56"/>
  <c r="O56"/>
  <c r="AC31" i="73"/>
  <c r="AB31"/>
  <c r="AA65" i="74"/>
  <c r="Z65"/>
  <c r="AC24"/>
  <c r="AB24"/>
  <c r="D29"/>
  <c r="E29"/>
  <c r="D52"/>
  <c r="E52"/>
  <c r="R9"/>
  <c r="S9"/>
  <c r="P70"/>
  <c r="Q70"/>
  <c r="S31"/>
  <c r="R31"/>
  <c r="AE37"/>
  <c r="AD37"/>
  <c r="H59"/>
  <c r="I59"/>
  <c r="AH10"/>
  <c r="AI10"/>
  <c r="Y8"/>
  <c r="X8"/>
  <c r="L26"/>
  <c r="M26"/>
  <c r="R26"/>
  <c r="S26"/>
  <c r="AD60"/>
  <c r="AE60"/>
  <c r="H3649" i="62"/>
  <c r="J3649" s="1"/>
  <c r="H3650"/>
  <c r="AG15" i="74"/>
  <c r="AF15"/>
  <c r="M10"/>
  <c r="L10"/>
  <c r="AK27"/>
  <c r="AJ27"/>
  <c r="B15" i="75"/>
  <c r="C15"/>
  <c r="Q54"/>
  <c r="P54"/>
  <c r="AK52" i="74"/>
  <c r="AJ52"/>
  <c r="S178" i="62"/>
  <c r="U184"/>
  <c r="S682"/>
  <c r="C22" i="75"/>
  <c r="B22"/>
  <c r="P29"/>
  <c r="Q29"/>
  <c r="AE53"/>
  <c r="AD53"/>
  <c r="AE59"/>
  <c r="AD59"/>
  <c r="AE69"/>
  <c r="AD69"/>
  <c r="S18"/>
  <c r="R18"/>
  <c r="R40"/>
  <c r="S40"/>
  <c r="F8"/>
  <c r="G8"/>
  <c r="AE63"/>
  <c r="AD63"/>
  <c r="AE77"/>
  <c r="AD77"/>
  <c r="R62"/>
  <c r="S62"/>
  <c r="F18"/>
  <c r="G18"/>
  <c r="AH27"/>
  <c r="AI27"/>
  <c r="F50"/>
  <c r="G50"/>
  <c r="AK8"/>
  <c r="AJ8"/>
  <c r="V19"/>
  <c r="W19"/>
  <c r="I45"/>
  <c r="H45"/>
  <c r="W63"/>
  <c r="V63"/>
  <c r="F60"/>
  <c r="G60"/>
  <c r="AJ23"/>
  <c r="AK23"/>
  <c r="K29"/>
  <c r="J29"/>
  <c r="P2641" i="62"/>
  <c r="P2642"/>
  <c r="AO12" i="75"/>
  <c r="AN12"/>
  <c r="Y74"/>
  <c r="X74"/>
  <c r="AO54"/>
  <c r="AN54"/>
  <c r="L71"/>
  <c r="M71"/>
  <c r="AQ24"/>
  <c r="AP24"/>
  <c r="AQ12"/>
  <c r="AP12"/>
  <c r="O50"/>
  <c r="N50"/>
  <c r="C207" i="62"/>
  <c r="E10" i="68"/>
  <c r="C3735" i="62"/>
  <c r="E66" i="68"/>
  <c r="C144" i="62"/>
  <c r="E9" i="68"/>
  <c r="C3734" i="62"/>
  <c r="F66" i="68"/>
  <c r="C3294" i="62"/>
  <c r="E59" i="68"/>
  <c r="F63"/>
  <c r="C3545" i="62"/>
  <c r="C4175"/>
  <c r="F73" i="68"/>
  <c r="E73"/>
  <c r="C4176" i="62"/>
  <c r="C3986"/>
  <c r="F70" i="68"/>
  <c r="E63"/>
  <c r="C3546" i="62"/>
  <c r="E70" i="68"/>
  <c r="C3987" i="62"/>
  <c r="D61" i="68"/>
  <c r="C3418" i="62"/>
  <c r="D43" i="68"/>
  <c r="C2284" i="62"/>
  <c r="D14" i="68"/>
  <c r="C457" i="62"/>
  <c r="C1276"/>
  <c r="D27" i="68"/>
  <c r="C1906" i="62"/>
  <c r="D37" i="68"/>
  <c r="C1405" i="62"/>
  <c r="C1406"/>
  <c r="D38" i="68"/>
  <c r="C1969" i="62"/>
  <c r="D62" i="68"/>
  <c r="C3481" i="62"/>
  <c r="C3924"/>
  <c r="E69" i="68"/>
  <c r="E7"/>
  <c r="C18" i="62"/>
  <c r="F69" i="68"/>
  <c r="C3923" i="62"/>
  <c r="F7" i="68"/>
  <c r="C17" i="62"/>
  <c r="D25" i="68"/>
  <c r="C1150" i="62"/>
  <c r="E45" i="68"/>
  <c r="C2412" i="62"/>
  <c r="F45" i="68"/>
  <c r="C2411" i="62"/>
  <c r="E56" i="68"/>
  <c r="C3105" i="62"/>
  <c r="C3547"/>
  <c r="C3548"/>
  <c r="C1532"/>
  <c r="C1531"/>
  <c r="I1531" s="1"/>
  <c r="C81"/>
  <c r="E8" i="68"/>
  <c r="E18"/>
  <c r="C711" i="62"/>
  <c r="E76" i="68"/>
  <c r="C4365" i="62"/>
  <c r="C2475"/>
  <c r="E46" i="68"/>
  <c r="C3737" i="62"/>
  <c r="C3736"/>
  <c r="J3736" s="1"/>
  <c r="F76" i="68"/>
  <c r="C4364" i="62"/>
  <c r="C3104"/>
  <c r="F56" i="68"/>
  <c r="C2540" i="62"/>
  <c r="C2539"/>
  <c r="C2099"/>
  <c r="C2098"/>
  <c r="C1465"/>
  <c r="D30" i="68"/>
  <c r="C1594" i="62"/>
  <c r="C1595"/>
  <c r="C2225"/>
  <c r="C2224"/>
  <c r="C2035"/>
  <c r="C2036"/>
  <c r="C2350"/>
  <c r="C2351"/>
  <c r="C1468"/>
  <c r="C1469"/>
  <c r="C1909"/>
  <c r="C1910"/>
  <c r="C2413"/>
  <c r="C2414"/>
  <c r="D40" i="68"/>
  <c r="C2095" i="62"/>
  <c r="C1721"/>
  <c r="C1720"/>
  <c r="C2980"/>
  <c r="C2981"/>
  <c r="C1846"/>
  <c r="C1847"/>
  <c r="C2477"/>
  <c r="C2476"/>
  <c r="J2476" s="1"/>
  <c r="C331"/>
  <c r="D12" i="68"/>
  <c r="C1783" i="62"/>
  <c r="J1783" s="1"/>
  <c r="C1784"/>
  <c r="C2287"/>
  <c r="C2288"/>
  <c r="C3421"/>
  <c r="I3421" s="1"/>
  <c r="C3422"/>
  <c r="C2602"/>
  <c r="C2603"/>
  <c r="C2161"/>
  <c r="C2162"/>
  <c r="C1973"/>
  <c r="C1972"/>
  <c r="AD15" i="69"/>
  <c r="Q522" i="62"/>
  <c r="O32" i="69"/>
  <c r="N1593" i="62"/>
  <c r="E1304"/>
  <c r="G28" i="72"/>
  <c r="C487" i="62"/>
  <c r="D1933"/>
  <c r="P38" i="72"/>
  <c r="L1794" i="62"/>
  <c r="P36" i="71"/>
  <c r="Z32" i="69"/>
  <c r="P1592" i="62"/>
  <c r="E333"/>
  <c r="O12" i="68"/>
  <c r="U30" i="69"/>
  <c r="O1466" i="62"/>
  <c r="G44"/>
  <c r="K8" i="72"/>
  <c r="F1593" i="62"/>
  <c r="T32" i="68"/>
  <c r="F18" i="62"/>
  <c r="T7" i="68"/>
  <c r="N1970" i="62"/>
  <c r="P38" i="69"/>
  <c r="Q1669" i="62"/>
  <c r="AA34" i="71"/>
  <c r="Q219" i="62"/>
  <c r="Q222"/>
  <c r="L11" i="71"/>
  <c r="E1857" i="62"/>
  <c r="R37" i="70"/>
  <c r="E1151" i="62"/>
  <c r="P25" i="68"/>
  <c r="F521" i="62"/>
  <c r="U15" i="68"/>
  <c r="E2412" i="62"/>
  <c r="O45" i="68"/>
  <c r="D1934" i="62"/>
  <c r="Q38" i="72"/>
  <c r="L1795" i="62"/>
  <c r="Q36" i="71"/>
  <c r="L1921" i="62"/>
  <c r="Q38" i="71"/>
  <c r="Y7" i="68"/>
  <c r="G18" i="62"/>
  <c r="C348"/>
  <c r="T38" i="69"/>
  <c r="O1971" i="62"/>
  <c r="E915"/>
  <c r="T41" i="69"/>
  <c r="O2160" i="62"/>
  <c r="E1619"/>
  <c r="S33" i="72"/>
  <c r="O1996" i="62"/>
  <c r="V39" i="73"/>
  <c r="G1933" i="62"/>
  <c r="V38" i="72"/>
  <c r="C106" i="62"/>
  <c r="C109"/>
  <c r="B9" i="72"/>
  <c r="L233" i="62"/>
  <c r="C11" i="73"/>
  <c r="O613" i="62"/>
  <c r="O610"/>
  <c r="H17" i="73"/>
  <c r="Q2424" i="62"/>
  <c r="Z46" i="71"/>
  <c r="G1731" i="62"/>
  <c r="V35" i="70"/>
  <c r="M1293" i="62"/>
  <c r="M1290"/>
  <c r="D28" i="71"/>
  <c r="Q220" i="62"/>
  <c r="M11" i="71"/>
  <c r="F2614" i="62"/>
  <c r="U49" i="70"/>
  <c r="E1152" i="62"/>
  <c r="O25" i="68"/>
  <c r="E1718" i="62"/>
  <c r="P34" i="68"/>
  <c r="T45"/>
  <c r="F2412" i="62"/>
  <c r="L2362"/>
  <c r="Q45" i="71"/>
  <c r="E422" i="62"/>
  <c r="G14" i="72"/>
  <c r="E421" i="62"/>
  <c r="E424"/>
  <c r="F14" i="72"/>
  <c r="P32" i="69"/>
  <c r="N1592" i="62"/>
  <c r="Y33" i="68"/>
  <c r="G1656" i="62"/>
  <c r="F837"/>
  <c r="T20" i="68"/>
  <c r="D2676" i="62"/>
  <c r="P50" i="70"/>
  <c r="Q723" i="62"/>
  <c r="L19" i="71"/>
  <c r="AD41" i="69"/>
  <c r="Q2160" i="62"/>
  <c r="O1970"/>
  <c r="U38" i="69"/>
  <c r="O1997" i="62"/>
  <c r="W39" i="73"/>
  <c r="G1934" i="62"/>
  <c r="W38" i="72"/>
  <c r="C107" i="62"/>
  <c r="C9" i="72"/>
  <c r="D472" i="62"/>
  <c r="E15" i="70"/>
  <c r="D2046" i="62"/>
  <c r="P40" i="70"/>
  <c r="AD32" i="68"/>
  <c r="H1593" i="62"/>
  <c r="T15" i="68"/>
  <c r="F522" i="62"/>
  <c r="O2474"/>
  <c r="U46" i="69"/>
  <c r="M43" i="62"/>
  <c r="D8" i="73"/>
  <c r="M44" i="62"/>
  <c r="E8" i="73"/>
  <c r="D2173" i="62"/>
  <c r="Q42" i="70"/>
  <c r="U49" i="68"/>
  <c r="F2663" i="62"/>
  <c r="O52" i="68"/>
  <c r="E2853" i="62"/>
  <c r="C550"/>
  <c r="C547"/>
  <c r="B16" i="72"/>
  <c r="D802" i="62"/>
  <c r="D799"/>
  <c r="D20" i="72"/>
  <c r="D2677" i="62"/>
  <c r="Q50" i="70"/>
  <c r="Q2929" i="62"/>
  <c r="AA54" i="71"/>
  <c r="AE41" i="69"/>
  <c r="Q2159" i="62"/>
  <c r="AD39" i="68"/>
  <c r="H2034" i="62"/>
  <c r="E332"/>
  <c r="P12" i="68"/>
  <c r="F2348" i="62"/>
  <c r="U44" i="68"/>
  <c r="M170" i="62"/>
  <c r="E10" i="73"/>
  <c r="F44" i="62"/>
  <c r="I8" i="72"/>
  <c r="D976" i="62"/>
  <c r="E23" i="70"/>
  <c r="F1592" i="62"/>
  <c r="U32" i="68"/>
  <c r="Z18"/>
  <c r="G710" i="62"/>
  <c r="N1026"/>
  <c r="O23" i="69"/>
  <c r="L232" i="62"/>
  <c r="T234" s="1"/>
  <c r="L235"/>
  <c r="B11" i="73"/>
  <c r="N1971" i="62"/>
  <c r="O38" i="69"/>
  <c r="Q2425" i="62"/>
  <c r="AA46" i="71"/>
  <c r="Q2789" i="62"/>
  <c r="AE51" i="69"/>
  <c r="D1731" i="62"/>
  <c r="P35" i="70"/>
  <c r="AE32" i="68"/>
  <c r="H1592" i="62"/>
  <c r="T46" i="69"/>
  <c r="O2475" i="62"/>
  <c r="D2172"/>
  <c r="P42" i="70"/>
  <c r="E2790" i="62"/>
  <c r="O51" i="68"/>
  <c r="E3358" i="62"/>
  <c r="E3359"/>
  <c r="D33" i="68"/>
  <c r="C1654" i="62"/>
  <c r="E2411"/>
  <c r="P45" i="68"/>
  <c r="I2741" i="62"/>
  <c r="R3291"/>
  <c r="AG59" i="69"/>
  <c r="J63" i="70"/>
  <c r="K63"/>
  <c r="G2800" i="62"/>
  <c r="AM33" i="71"/>
  <c r="AL33"/>
  <c r="AL65"/>
  <c r="AM65"/>
  <c r="I3069" i="62"/>
  <c r="K3069"/>
  <c r="C2249"/>
  <c r="O43" i="72"/>
  <c r="S1998" i="62"/>
  <c r="C2742"/>
  <c r="C2738"/>
  <c r="D3796"/>
  <c r="I67" i="68"/>
  <c r="Q2916" i="62"/>
  <c r="AD53" i="69"/>
  <c r="AE53"/>
  <c r="Q2915" i="62"/>
  <c r="AJ72" i="69"/>
  <c r="R4112" i="62"/>
  <c r="E1465"/>
  <c r="N30" i="68"/>
  <c r="E3356" i="62"/>
  <c r="P60" i="68"/>
  <c r="R3482" i="62"/>
  <c r="AJ62" i="69"/>
  <c r="AI62"/>
  <c r="R3483" i="62"/>
  <c r="E2413"/>
  <c r="E2414"/>
  <c r="Q3422"/>
  <c r="Q3421"/>
  <c r="T3421" s="1"/>
  <c r="I3988"/>
  <c r="F1594"/>
  <c r="F1595"/>
  <c r="O3921"/>
  <c r="R69" i="69"/>
  <c r="O645" i="62"/>
  <c r="R17" i="69"/>
  <c r="W45"/>
  <c r="P2409" i="62"/>
  <c r="S712"/>
  <c r="AG67" i="69"/>
  <c r="R3795" i="62"/>
  <c r="E2552"/>
  <c r="E2553"/>
  <c r="F2804"/>
  <c r="F2805"/>
  <c r="K35" i="70"/>
  <c r="J35"/>
  <c r="J43"/>
  <c r="K43"/>
  <c r="G2993" i="62"/>
  <c r="G2994"/>
  <c r="K77" i="70"/>
  <c r="J77"/>
  <c r="Y18"/>
  <c r="X18"/>
  <c r="O1545" i="62"/>
  <c r="O1544"/>
  <c r="AI26" i="70"/>
  <c r="AH26"/>
  <c r="G2422" i="62"/>
  <c r="AJ19" i="70"/>
  <c r="AK19"/>
  <c r="J54"/>
  <c r="K54"/>
  <c r="AH70"/>
  <c r="AI70"/>
  <c r="Y23"/>
  <c r="X23"/>
  <c r="AL26" i="71"/>
  <c r="AM26"/>
  <c r="P2863" i="62"/>
  <c r="J42" i="71"/>
  <c r="K42"/>
  <c r="P2926" i="62"/>
  <c r="S32"/>
  <c r="I4077"/>
  <c r="C612"/>
  <c r="C1553"/>
  <c r="C66" i="72"/>
  <c r="B66"/>
  <c r="C45"/>
  <c r="B45"/>
  <c r="C71"/>
  <c r="B71"/>
  <c r="D1558" i="62"/>
  <c r="D1557"/>
  <c r="J1557" s="1"/>
  <c r="L2755"/>
  <c r="L2754"/>
  <c r="M927"/>
  <c r="AG34" i="73"/>
  <c r="AF34"/>
  <c r="N990" i="62"/>
  <c r="N360"/>
  <c r="M4392"/>
  <c r="T4392" s="1"/>
  <c r="M4393"/>
  <c r="AL40" i="73"/>
  <c r="AM40"/>
  <c r="N3070" i="62"/>
  <c r="N3069"/>
  <c r="J58" i="73"/>
  <c r="K58"/>
  <c r="R3888" i="62"/>
  <c r="U3888" s="1"/>
  <c r="R3889"/>
  <c r="I3580"/>
  <c r="J3582" s="1"/>
  <c r="P16" i="74"/>
  <c r="Q16"/>
  <c r="F1319" i="62"/>
  <c r="F1318"/>
  <c r="J31" i="74"/>
  <c r="K31"/>
  <c r="F373" i="62"/>
  <c r="J373" s="1"/>
  <c r="F374"/>
  <c r="AF75" i="74"/>
  <c r="AG75"/>
  <c r="L1508" i="62"/>
  <c r="L1507"/>
  <c r="T1507" s="1"/>
  <c r="C67" i="75"/>
  <c r="B67"/>
  <c r="H57"/>
  <c r="I57"/>
  <c r="AA28"/>
  <c r="Z28"/>
  <c r="K75"/>
  <c r="J75"/>
  <c r="R1886" i="62"/>
  <c r="R1885"/>
  <c r="T1885" s="1"/>
  <c r="R1255"/>
  <c r="V1252" s="1"/>
  <c r="R1256"/>
  <c r="O27" i="75"/>
  <c r="N27"/>
  <c r="J21" i="74"/>
  <c r="K21"/>
  <c r="W53"/>
  <c r="V53"/>
  <c r="I3454" i="62"/>
  <c r="J3456" s="1"/>
  <c r="AK61" i="75"/>
  <c r="AJ61"/>
  <c r="AJ76"/>
  <c r="AK76"/>
  <c r="F550" i="62"/>
  <c r="F547"/>
  <c r="H16" i="72"/>
  <c r="Y32" i="69"/>
  <c r="P1593" i="62"/>
  <c r="Z20" i="68"/>
  <c r="G836" i="62"/>
  <c r="I964"/>
  <c r="I990"/>
  <c r="K63" i="69"/>
  <c r="M3545" i="62"/>
  <c r="M3546"/>
  <c r="J63" i="69"/>
  <c r="J72" i="68"/>
  <c r="D4113" i="62"/>
  <c r="G3733"/>
  <c r="X66" i="68"/>
  <c r="AD70"/>
  <c r="H3987" i="62"/>
  <c r="I53" i="68"/>
  <c r="D2914" i="62"/>
  <c r="I68" i="68"/>
  <c r="D3859" i="62"/>
  <c r="G2099"/>
  <c r="G2098"/>
  <c r="I28" i="69"/>
  <c r="M1339" i="62"/>
  <c r="AC62" i="68"/>
  <c r="H3481" i="62"/>
  <c r="S19" i="69"/>
  <c r="O772" i="62"/>
  <c r="U64" i="69"/>
  <c r="O3608" i="62"/>
  <c r="O3103"/>
  <c r="S56" i="69"/>
  <c r="O82" i="62"/>
  <c r="T82" s="1"/>
  <c r="O83"/>
  <c r="F2414"/>
  <c r="F2413"/>
  <c r="M2031"/>
  <c r="H39" i="69"/>
  <c r="M34"/>
  <c r="N1716" i="62"/>
  <c r="Q523"/>
  <c r="Q524"/>
  <c r="R3296"/>
  <c r="R3295"/>
  <c r="S3295" s="1"/>
  <c r="AG75" i="69"/>
  <c r="R4299" i="62"/>
  <c r="D1103"/>
  <c r="F158"/>
  <c r="G2237"/>
  <c r="I2237" s="1"/>
  <c r="G2238"/>
  <c r="AK27" i="70"/>
  <c r="AJ27"/>
  <c r="M45"/>
  <c r="L45"/>
  <c r="X75"/>
  <c r="Y75"/>
  <c r="F1797" i="62"/>
  <c r="F1796"/>
  <c r="G1482"/>
  <c r="G1481"/>
  <c r="J48" i="70"/>
  <c r="K48"/>
  <c r="V67"/>
  <c r="W67"/>
  <c r="M42"/>
  <c r="L42"/>
  <c r="X34"/>
  <c r="Y34"/>
  <c r="O3749" i="62"/>
  <c r="O3750"/>
  <c r="U4001"/>
  <c r="S4001"/>
  <c r="N2678"/>
  <c r="T2678" s="1"/>
  <c r="N2679"/>
  <c r="S4058"/>
  <c r="T4059" s="1"/>
  <c r="AL62" i="71"/>
  <c r="AM62"/>
  <c r="Q347" i="62"/>
  <c r="Q1036"/>
  <c r="Q158"/>
  <c r="T158" s="1"/>
  <c r="P1225"/>
  <c r="S3302"/>
  <c r="T3303" s="1"/>
  <c r="Q91"/>
  <c r="AP52" i="71"/>
  <c r="AQ52"/>
  <c r="AP72"/>
  <c r="AQ72"/>
  <c r="C47" i="72"/>
  <c r="B47"/>
  <c r="B60"/>
  <c r="C60"/>
  <c r="G486" i="62"/>
  <c r="J486" s="1"/>
  <c r="G738"/>
  <c r="J77" i="72"/>
  <c r="K77"/>
  <c r="O1050" i="62"/>
  <c r="L108"/>
  <c r="S4077"/>
  <c r="S4134"/>
  <c r="Q3259"/>
  <c r="Q3258"/>
  <c r="T3258" s="1"/>
  <c r="R2628"/>
  <c r="R2629"/>
  <c r="C248"/>
  <c r="C247"/>
  <c r="J247" s="1"/>
  <c r="I3706"/>
  <c r="J3708" s="1"/>
  <c r="AA56" i="74"/>
  <c r="Z56"/>
  <c r="AB26"/>
  <c r="AC26"/>
  <c r="D3335" i="62"/>
  <c r="D3334"/>
  <c r="I4147"/>
  <c r="J4149" s="1"/>
  <c r="K4153"/>
  <c r="I1186"/>
  <c r="J1188" s="1"/>
  <c r="W31" i="74"/>
  <c r="V31"/>
  <c r="K3208" i="62"/>
  <c r="I3202"/>
  <c r="J3204" s="1"/>
  <c r="T29" i="74"/>
  <c r="U29"/>
  <c r="AI33"/>
  <c r="AH33"/>
  <c r="AH41"/>
  <c r="AI41"/>
  <c r="I121" i="62"/>
  <c r="H2074"/>
  <c r="I2074" s="1"/>
  <c r="H2075"/>
  <c r="H562"/>
  <c r="I562" s="1"/>
  <c r="H563"/>
  <c r="L1633"/>
  <c r="T1633" s="1"/>
  <c r="L1634"/>
  <c r="X21" i="74"/>
  <c r="Y21"/>
  <c r="X33"/>
  <c r="Y33"/>
  <c r="P40" i="75"/>
  <c r="Q40"/>
  <c r="B63"/>
  <c r="C63"/>
  <c r="S4399" i="62"/>
  <c r="M310"/>
  <c r="T310" s="1"/>
  <c r="M311"/>
  <c r="M814"/>
  <c r="M815"/>
  <c r="C76" i="75"/>
  <c r="B76"/>
  <c r="M562" i="62"/>
  <c r="M563"/>
  <c r="N1004"/>
  <c r="N1003"/>
  <c r="T1003" s="1"/>
  <c r="AL54" i="75"/>
  <c r="AM54"/>
  <c r="J73"/>
  <c r="K73"/>
  <c r="AO14"/>
  <c r="AN14"/>
  <c r="R2830" i="62"/>
  <c r="V2827" s="1"/>
  <c r="R2831"/>
  <c r="E3334"/>
  <c r="E3335"/>
  <c r="J12" i="74"/>
  <c r="K12"/>
  <c r="X17"/>
  <c r="Y17"/>
  <c r="L37"/>
  <c r="M37"/>
  <c r="H3901" i="62"/>
  <c r="H3902"/>
  <c r="S1627"/>
  <c r="AB33" i="75"/>
  <c r="AC33"/>
  <c r="E610" i="62"/>
  <c r="E613"/>
  <c r="F17" i="72"/>
  <c r="D220" i="62"/>
  <c r="E11" i="70"/>
  <c r="I297" i="62"/>
  <c r="E786"/>
  <c r="F20" i="70"/>
  <c r="E789" i="62"/>
  <c r="I1040"/>
  <c r="S914"/>
  <c r="H3294"/>
  <c r="AD59" i="68"/>
  <c r="P2221" i="62"/>
  <c r="X42" i="69"/>
  <c r="AJ68"/>
  <c r="R3860" i="62"/>
  <c r="R3861"/>
  <c r="AI68" i="69"/>
  <c r="D1276" i="62"/>
  <c r="I27" i="68"/>
  <c r="H3607" i="62"/>
  <c r="AC64" i="68"/>
  <c r="S4240" i="62"/>
  <c r="C1730"/>
  <c r="C1734"/>
  <c r="D1213"/>
  <c r="I26" i="68"/>
  <c r="X58"/>
  <c r="G3229" i="62"/>
  <c r="H3861"/>
  <c r="AD68" i="68"/>
  <c r="F268" i="62"/>
  <c r="S11" i="68"/>
  <c r="G272" i="62"/>
  <c r="G271"/>
  <c r="N3418"/>
  <c r="N61" i="69"/>
  <c r="O4239" i="62"/>
  <c r="T74" i="69"/>
  <c r="E3482" i="62"/>
  <c r="P62" i="68"/>
  <c r="E3861" i="62"/>
  <c r="O68" i="68"/>
  <c r="E2646" i="62"/>
  <c r="I2646" s="1"/>
  <c r="M1405"/>
  <c r="M1406"/>
  <c r="P1086"/>
  <c r="W24" i="69"/>
  <c r="P3926" i="62"/>
  <c r="P3925"/>
  <c r="M2035"/>
  <c r="T2035" s="1"/>
  <c r="M2036"/>
  <c r="N1905"/>
  <c r="M37" i="69"/>
  <c r="R54"/>
  <c r="O2976" i="62"/>
  <c r="Q141"/>
  <c r="AB9" i="69"/>
  <c r="Q2287" i="62"/>
  <c r="Q2288"/>
  <c r="H43" i="69"/>
  <c r="M2283" i="62"/>
  <c r="D2804"/>
  <c r="D2805"/>
  <c r="G410"/>
  <c r="W26" i="70"/>
  <c r="V26"/>
  <c r="W74"/>
  <c r="V74"/>
  <c r="Y38"/>
  <c r="X38"/>
  <c r="X45"/>
  <c r="Y45"/>
  <c r="M13"/>
  <c r="L13"/>
  <c r="M43"/>
  <c r="L43"/>
  <c r="H3120" i="62"/>
  <c r="H3119"/>
  <c r="X67" i="70"/>
  <c r="Y67"/>
  <c r="L74"/>
  <c r="M74"/>
  <c r="G2616" i="62"/>
  <c r="G2615"/>
  <c r="M50" i="70"/>
  <c r="L50"/>
  <c r="S2741" i="62"/>
  <c r="P910"/>
  <c r="P2233"/>
  <c r="O3624"/>
  <c r="O3623"/>
  <c r="AN37" i="71"/>
  <c r="AO37"/>
  <c r="P2548" i="62"/>
  <c r="C360"/>
  <c r="J360" s="1"/>
  <c r="C1936"/>
  <c r="C1935"/>
  <c r="J1935" s="1"/>
  <c r="C167"/>
  <c r="K3258"/>
  <c r="I3258"/>
  <c r="I1872"/>
  <c r="L40" i="72"/>
  <c r="M40"/>
  <c r="H2755" i="62"/>
  <c r="H2754"/>
  <c r="AJ70" i="72"/>
  <c r="AK70"/>
  <c r="D1432" i="62"/>
  <c r="D1431"/>
  <c r="E3385"/>
  <c r="E3384"/>
  <c r="S3441"/>
  <c r="N1621"/>
  <c r="N1620"/>
  <c r="M2183"/>
  <c r="AM64" i="73"/>
  <c r="AL64"/>
  <c r="X57"/>
  <c r="Y57"/>
  <c r="S2572" i="62"/>
  <c r="AL16" i="75"/>
  <c r="AM16"/>
  <c r="Y73"/>
  <c r="X73"/>
  <c r="R3965" i="62"/>
  <c r="R3964"/>
  <c r="V3961" s="1"/>
  <c r="D1480"/>
  <c r="Q31" i="70"/>
  <c r="F220" i="62"/>
  <c r="I11" i="70"/>
  <c r="Q1668" i="62"/>
  <c r="Z34" i="71"/>
  <c r="G1732" i="62"/>
  <c r="W35" i="70"/>
  <c r="P36" i="68"/>
  <c r="E1844" i="62"/>
  <c r="O36" i="68"/>
  <c r="E1845" i="62"/>
  <c r="F2411"/>
  <c r="U45" i="68"/>
  <c r="E1243" i="62"/>
  <c r="X69" i="68"/>
  <c r="G3922" i="62"/>
  <c r="X75" i="68"/>
  <c r="G4300" i="62"/>
  <c r="N4363"/>
  <c r="N76" i="69"/>
  <c r="C2662" i="62"/>
  <c r="D49" i="68"/>
  <c r="X21"/>
  <c r="G898" i="62"/>
  <c r="F3168"/>
  <c r="T57" i="68"/>
  <c r="P56" i="69"/>
  <c r="N3104" i="62"/>
  <c r="E3292"/>
  <c r="N59" i="68"/>
  <c r="O2725" i="62"/>
  <c r="S50" i="69"/>
  <c r="H2977" i="62"/>
  <c r="AC54" i="68"/>
  <c r="I46" i="69"/>
  <c r="M2473" i="62"/>
  <c r="F3043"/>
  <c r="J3043" s="1"/>
  <c r="F3044"/>
  <c r="X60" i="68"/>
  <c r="G3355" i="62"/>
  <c r="N70" i="69"/>
  <c r="N3985" i="62"/>
  <c r="E2161"/>
  <c r="E2162"/>
  <c r="O1028"/>
  <c r="O1027"/>
  <c r="R2162"/>
  <c r="R2161"/>
  <c r="I70" i="68"/>
  <c r="D3985" i="62"/>
  <c r="M3799"/>
  <c r="M3800"/>
  <c r="P1275"/>
  <c r="W27" i="69"/>
  <c r="R1909" i="62"/>
  <c r="R1910"/>
  <c r="N4047"/>
  <c r="M71" i="69"/>
  <c r="W41"/>
  <c r="P2157" i="62"/>
  <c r="Q3043"/>
  <c r="Q3044"/>
  <c r="D3498"/>
  <c r="D3497"/>
  <c r="AH34" i="70"/>
  <c r="AI34"/>
  <c r="J71"/>
  <c r="K71"/>
  <c r="AK39"/>
  <c r="AJ39"/>
  <c r="H3561" i="62"/>
  <c r="H3560"/>
  <c r="E473"/>
  <c r="G1540"/>
  <c r="J52" i="70"/>
  <c r="K52"/>
  <c r="L29"/>
  <c r="M29"/>
  <c r="M46"/>
  <c r="L46"/>
  <c r="AK67"/>
  <c r="AJ67"/>
  <c r="AJ72"/>
  <c r="AK72"/>
  <c r="G3623" i="62"/>
  <c r="J3623" s="1"/>
  <c r="G3624"/>
  <c r="S4247"/>
  <c r="T4248" s="1"/>
  <c r="U4253"/>
  <c r="J31" i="71"/>
  <c r="K31"/>
  <c r="Y61"/>
  <c r="X61"/>
  <c r="Q977" i="62"/>
  <c r="Q1981"/>
  <c r="M347"/>
  <c r="T347" s="1"/>
  <c r="X21" i="71"/>
  <c r="Y21"/>
  <c r="AN9"/>
  <c r="AO9"/>
  <c r="C423" i="62"/>
  <c r="J423" s="1"/>
  <c r="AQ58" i="71"/>
  <c r="AP58"/>
  <c r="AC65"/>
  <c r="AB65"/>
  <c r="C33" i="72"/>
  <c r="B33"/>
  <c r="AA13"/>
  <c r="Z13"/>
  <c r="C1175" i="62"/>
  <c r="K4077"/>
  <c r="I4071"/>
  <c r="X75" i="72"/>
  <c r="Y75"/>
  <c r="G1746" i="62"/>
  <c r="G1747"/>
  <c r="H4266"/>
  <c r="H4267"/>
  <c r="D34" i="73"/>
  <c r="E34"/>
  <c r="N2314" i="62"/>
  <c r="N2313"/>
  <c r="T2313" s="1"/>
  <c r="M12" i="73"/>
  <c r="L12"/>
  <c r="S3315" i="62"/>
  <c r="U3321"/>
  <c r="J43" i="73"/>
  <c r="K43"/>
  <c r="AL57"/>
  <c r="AM57"/>
  <c r="I1060" i="62"/>
  <c r="J1062" s="1"/>
  <c r="E4279"/>
  <c r="E4280"/>
  <c r="T25" i="74"/>
  <c r="U25"/>
  <c r="AF70"/>
  <c r="AG70"/>
  <c r="D3901" i="62"/>
  <c r="D3902"/>
  <c r="T62" i="74"/>
  <c r="U62"/>
  <c r="K10"/>
  <c r="J10"/>
  <c r="I2383" i="62"/>
  <c r="J2385" s="1"/>
  <c r="G1319"/>
  <c r="G1318"/>
  <c r="H3146"/>
  <c r="H3145"/>
  <c r="AF9" i="75"/>
  <c r="AG9"/>
  <c r="M626" i="62"/>
  <c r="M625"/>
  <c r="M2200"/>
  <c r="T2200" s="1"/>
  <c r="M2201"/>
  <c r="W54" i="75"/>
  <c r="V54"/>
  <c r="P941" i="62"/>
  <c r="P940"/>
  <c r="AO11" i="75"/>
  <c r="AN11"/>
  <c r="J66"/>
  <c r="K66"/>
  <c r="Q1381" i="62"/>
  <c r="T1381" s="1"/>
  <c r="Q1382"/>
  <c r="Z49" i="75"/>
  <c r="AA49"/>
  <c r="AN74"/>
  <c r="AO74"/>
  <c r="M73"/>
  <c r="L73"/>
  <c r="P3511" i="62"/>
  <c r="P3510"/>
  <c r="T3510" s="1"/>
  <c r="N58" i="74"/>
  <c r="O58"/>
  <c r="I1753" i="62"/>
  <c r="J1755" s="1"/>
  <c r="V44" i="74"/>
  <c r="W44"/>
  <c r="X34"/>
  <c r="Y34"/>
  <c r="S2698" i="62"/>
  <c r="AM64" i="75"/>
  <c r="AL64"/>
  <c r="L72"/>
  <c r="M72"/>
  <c r="Z74" i="69"/>
  <c r="P4238" i="62"/>
  <c r="S27" i="69"/>
  <c r="O1276" i="62"/>
  <c r="M1905"/>
  <c r="H37" i="69"/>
  <c r="I2678" i="62"/>
  <c r="AH59" i="70"/>
  <c r="AI59"/>
  <c r="E2109" i="62"/>
  <c r="R41" i="70"/>
  <c r="E2789" i="62"/>
  <c r="P51" i="68"/>
  <c r="K2509" i="62"/>
  <c r="K2511" s="1"/>
  <c r="I2048"/>
  <c r="T49" i="68"/>
  <c r="F2664" i="62"/>
  <c r="S2363"/>
  <c r="I2880"/>
  <c r="Q2978"/>
  <c r="AE54" i="69"/>
  <c r="S39" i="68"/>
  <c r="F2032" i="62"/>
  <c r="E2914"/>
  <c r="N53" i="68"/>
  <c r="M3166" i="62"/>
  <c r="I57" i="69"/>
  <c r="S3358" i="62"/>
  <c r="R459"/>
  <c r="AI14" i="69"/>
  <c r="E3418" i="62"/>
  <c r="N61" i="68"/>
  <c r="N75"/>
  <c r="E4300" i="62"/>
  <c r="E898"/>
  <c r="N21" i="68"/>
  <c r="N65"/>
  <c r="E3670" i="62"/>
  <c r="H3672"/>
  <c r="AD65" i="68"/>
  <c r="I3434" i="62"/>
  <c r="C2918"/>
  <c r="C2917"/>
  <c r="O1842"/>
  <c r="R36" i="69"/>
  <c r="P1405" i="62"/>
  <c r="P1406"/>
  <c r="Q2414"/>
  <c r="Q2413"/>
  <c r="I2489"/>
  <c r="D2301"/>
  <c r="D2300"/>
  <c r="F977"/>
  <c r="G158"/>
  <c r="AH32" i="70"/>
  <c r="AI32"/>
  <c r="AH40"/>
  <c r="AI40"/>
  <c r="AK11"/>
  <c r="AJ11"/>
  <c r="Y55"/>
  <c r="X55"/>
  <c r="G1666" i="62"/>
  <c r="M30" i="70"/>
  <c r="L30"/>
  <c r="K31"/>
  <c r="J31"/>
  <c r="J61"/>
  <c r="K61"/>
  <c r="Y16"/>
  <c r="X16"/>
  <c r="AK47"/>
  <c r="AJ47"/>
  <c r="N1985" i="62"/>
  <c r="N1986"/>
  <c r="G3120"/>
  <c r="G3119"/>
  <c r="Z12" i="71"/>
  <c r="AA12"/>
  <c r="O1608" i="62"/>
  <c r="O1607"/>
  <c r="AA23" i="71"/>
  <c r="Z23"/>
  <c r="AM20"/>
  <c r="AL20"/>
  <c r="AN15"/>
  <c r="AO15"/>
  <c r="AA50" i="72"/>
  <c r="Z50"/>
  <c r="AB56" i="71"/>
  <c r="AC56"/>
  <c r="N71"/>
  <c r="O71"/>
  <c r="AA25" i="72"/>
  <c r="Z25"/>
  <c r="AJ14"/>
  <c r="AK14"/>
  <c r="M51"/>
  <c r="L51"/>
  <c r="M108" i="62"/>
  <c r="S675"/>
  <c r="M1872"/>
  <c r="M1873"/>
  <c r="M3385"/>
  <c r="M3384"/>
  <c r="T3384" s="1"/>
  <c r="O1431"/>
  <c r="O1432"/>
  <c r="AA12" i="73"/>
  <c r="Z12"/>
  <c r="R3574" i="62"/>
  <c r="R3573"/>
  <c r="P1994"/>
  <c r="Q109"/>
  <c r="Q108"/>
  <c r="R864"/>
  <c r="R865"/>
  <c r="I2572"/>
  <c r="J2574" s="1"/>
  <c r="K2578"/>
  <c r="P10" i="74"/>
  <c r="Q10"/>
  <c r="I2578" i="62"/>
  <c r="AF43" i="74"/>
  <c r="AG43"/>
  <c r="AI15"/>
  <c r="AH15"/>
  <c r="G3020" i="62"/>
  <c r="G3019"/>
  <c r="K35" i="74"/>
  <c r="J35"/>
  <c r="I1564" i="62"/>
  <c r="J1566" s="1"/>
  <c r="H1823"/>
  <c r="H1822"/>
  <c r="I3139"/>
  <c r="J3141" s="1"/>
  <c r="R12" i="75"/>
  <c r="S12"/>
  <c r="N4279" i="62"/>
  <c r="T4279" s="1"/>
  <c r="N4280"/>
  <c r="W41" i="75"/>
  <c r="V41"/>
  <c r="H53"/>
  <c r="I53"/>
  <c r="Y20"/>
  <c r="X20"/>
  <c r="H75"/>
  <c r="I75"/>
  <c r="I73"/>
  <c r="H73"/>
  <c r="X67"/>
  <c r="Y67"/>
  <c r="P4343" i="62"/>
  <c r="P4342"/>
  <c r="Z13" i="75"/>
  <c r="AA13"/>
  <c r="AA75"/>
  <c r="Z75"/>
  <c r="X50"/>
  <c r="Y50"/>
  <c r="L43"/>
  <c r="M43"/>
  <c r="Z33"/>
  <c r="AA33"/>
  <c r="L42"/>
  <c r="M42"/>
  <c r="I2887" i="62"/>
  <c r="J2889" s="1"/>
  <c r="L20" i="74"/>
  <c r="M20"/>
  <c r="S241" i="62"/>
  <c r="Q76" i="75"/>
  <c r="P76"/>
  <c r="M10"/>
  <c r="L10"/>
  <c r="AC13"/>
  <c r="AB13"/>
  <c r="U3013" i="62"/>
  <c r="U3015" s="1"/>
  <c r="O3294"/>
  <c r="T59" i="69"/>
  <c r="D4112" i="62"/>
  <c r="K72" i="68"/>
  <c r="F4174" i="62"/>
  <c r="S73" i="68"/>
  <c r="M3922" i="62"/>
  <c r="I69" i="69"/>
  <c r="O1717" i="62"/>
  <c r="S34" i="69"/>
  <c r="AC75" i="68"/>
  <c r="H4300" i="62"/>
  <c r="N3733"/>
  <c r="N66" i="69"/>
  <c r="U54" i="68"/>
  <c r="F2978" i="62"/>
  <c r="O3609"/>
  <c r="T64" i="69"/>
  <c r="H2916" i="62"/>
  <c r="AD53" i="68"/>
  <c r="S208" i="62"/>
  <c r="C3182"/>
  <c r="P2854"/>
  <c r="P2855"/>
  <c r="D3245"/>
  <c r="D3246"/>
  <c r="N1212"/>
  <c r="M26" i="69"/>
  <c r="P645" i="62"/>
  <c r="W17" i="69"/>
  <c r="R897" i="62"/>
  <c r="AG21" i="69"/>
  <c r="R1905" i="62"/>
  <c r="AG37" i="69"/>
  <c r="E2868" i="62"/>
  <c r="E2867"/>
  <c r="F2868"/>
  <c r="F2867"/>
  <c r="AK18" i="70"/>
  <c r="AJ18"/>
  <c r="M77"/>
  <c r="L77"/>
  <c r="G784" i="62"/>
  <c r="X26" i="70"/>
  <c r="Y26"/>
  <c r="L59"/>
  <c r="M59"/>
  <c r="W18"/>
  <c r="V18"/>
  <c r="AH49"/>
  <c r="AI49"/>
  <c r="V61"/>
  <c r="W61"/>
  <c r="AI71"/>
  <c r="AH71"/>
  <c r="Y21"/>
  <c r="X21"/>
  <c r="AJ57"/>
  <c r="AK57"/>
  <c r="M851" i="62"/>
  <c r="O1482"/>
  <c r="O1481"/>
  <c r="T1481" s="1"/>
  <c r="P4127"/>
  <c r="P4128"/>
  <c r="O1103"/>
  <c r="J46" i="71"/>
  <c r="K46"/>
  <c r="Q1792" i="62"/>
  <c r="Q2112"/>
  <c r="Q2111"/>
  <c r="C1810"/>
  <c r="C1809"/>
  <c r="J1809" s="1"/>
  <c r="C2687"/>
  <c r="I3567"/>
  <c r="D1683"/>
  <c r="D1684"/>
  <c r="AK49" i="72"/>
  <c r="AJ49"/>
  <c r="E55" i="73"/>
  <c r="D55"/>
  <c r="O2755" i="62"/>
  <c r="O2754"/>
  <c r="AC13" i="74"/>
  <c r="AB13"/>
  <c r="I70"/>
  <c r="H70"/>
  <c r="J74"/>
  <c r="K74"/>
  <c r="D2957" i="62"/>
  <c r="D2956"/>
  <c r="J2956" s="1"/>
  <c r="K71" i="74"/>
  <c r="J71"/>
  <c r="H1571" i="62"/>
  <c r="H1570"/>
  <c r="S745"/>
  <c r="U247"/>
  <c r="S247"/>
  <c r="X30" i="74"/>
  <c r="Y30"/>
  <c r="S15" i="75"/>
  <c r="R15"/>
  <c r="S23"/>
  <c r="R23"/>
  <c r="S2320" i="62"/>
  <c r="V61" i="75"/>
  <c r="W61"/>
  <c r="V45"/>
  <c r="W45"/>
  <c r="U3460" i="62"/>
  <c r="S3454"/>
  <c r="X70" i="75"/>
  <c r="Y70"/>
  <c r="U1444" i="62"/>
  <c r="S1438"/>
  <c r="S2767"/>
  <c r="U2767"/>
  <c r="AI13" i="74"/>
  <c r="AH13"/>
  <c r="AG29"/>
  <c r="AF29"/>
  <c r="M2642" i="62"/>
  <c r="M2641"/>
  <c r="T2641" s="1"/>
  <c r="W70" i="75"/>
  <c r="V70"/>
  <c r="I4366" i="62"/>
  <c r="U3517"/>
  <c r="U3519" s="1"/>
  <c r="F1276"/>
  <c r="S27" i="68"/>
  <c r="D961" i="62"/>
  <c r="I22" i="68"/>
  <c r="H1087" i="62"/>
  <c r="AC24" i="68"/>
  <c r="N54" i="69"/>
  <c r="N2977" i="62"/>
  <c r="C2347"/>
  <c r="D44" i="68"/>
  <c r="P1214" i="62"/>
  <c r="Z26" i="69"/>
  <c r="Y26"/>
  <c r="P1215" i="62"/>
  <c r="H1654"/>
  <c r="AC33" i="68"/>
  <c r="D3481" i="62"/>
  <c r="I62" i="68"/>
  <c r="S2098" i="62"/>
  <c r="F2161"/>
  <c r="F2162"/>
  <c r="O1909"/>
  <c r="O1910"/>
  <c r="Q2666"/>
  <c r="Q2665"/>
  <c r="C3611"/>
  <c r="C3610"/>
  <c r="M3107"/>
  <c r="M3106"/>
  <c r="T3106" s="1"/>
  <c r="AG20" i="69"/>
  <c r="R834" i="62"/>
  <c r="R61" i="69"/>
  <c r="O3417" i="62"/>
  <c r="P4110"/>
  <c r="W72" i="69"/>
  <c r="E2363" i="62"/>
  <c r="E2364"/>
  <c r="F2364"/>
  <c r="F2363"/>
  <c r="G4380"/>
  <c r="G4379"/>
  <c r="M36" i="70"/>
  <c r="L36"/>
  <c r="AI25"/>
  <c r="AH25"/>
  <c r="M24"/>
  <c r="L24"/>
  <c r="AK59"/>
  <c r="AJ59"/>
  <c r="M69"/>
  <c r="L69"/>
  <c r="N1859" i="62"/>
  <c r="N1860"/>
  <c r="G721"/>
  <c r="AI61" i="70"/>
  <c r="AH61"/>
  <c r="AK21"/>
  <c r="AJ21"/>
  <c r="L32"/>
  <c r="M32"/>
  <c r="L66"/>
  <c r="M66"/>
  <c r="I2174" i="62"/>
  <c r="X59" i="71"/>
  <c r="Y59"/>
  <c r="AN8"/>
  <c r="AO8"/>
  <c r="M1859" i="62"/>
  <c r="T1859" s="1"/>
  <c r="M1860"/>
  <c r="X76" i="71"/>
  <c r="Y76"/>
  <c r="AO28"/>
  <c r="AN28"/>
  <c r="P3120" i="62"/>
  <c r="P3119"/>
  <c r="T3119" s="1"/>
  <c r="S4253"/>
  <c r="N40" i="71"/>
  <c r="O40"/>
  <c r="AC61"/>
  <c r="AB61"/>
  <c r="AB67"/>
  <c r="AC67"/>
  <c r="Z12" i="72"/>
  <c r="AA12"/>
  <c r="C3322" i="62"/>
  <c r="C3321"/>
  <c r="J3321" s="1"/>
  <c r="N13" i="72"/>
  <c r="O13"/>
  <c r="AA27"/>
  <c r="Z27"/>
  <c r="AA40"/>
  <c r="Z40"/>
  <c r="N56"/>
  <c r="O56"/>
  <c r="M19"/>
  <c r="L19"/>
  <c r="H2250" i="62"/>
  <c r="H2251"/>
  <c r="M54" i="72"/>
  <c r="L54"/>
  <c r="D3763" i="62"/>
  <c r="D3762"/>
  <c r="G1494"/>
  <c r="J1494" s="1"/>
  <c r="G1495"/>
  <c r="M423"/>
  <c r="M3070"/>
  <c r="M3069"/>
  <c r="T3069" s="1"/>
  <c r="P1242"/>
  <c r="Y22" i="74"/>
  <c r="X22"/>
  <c r="L3649" i="62"/>
  <c r="T3649" s="1"/>
  <c r="L3650"/>
  <c r="I67" i="75"/>
  <c r="H67"/>
  <c r="U3082" i="62"/>
  <c r="S3076"/>
  <c r="D359"/>
  <c r="E13" i="72"/>
  <c r="I838" i="62"/>
  <c r="S3334"/>
  <c r="U3334"/>
  <c r="S1444"/>
  <c r="P3545"/>
  <c r="Z63" i="69"/>
  <c r="Y63"/>
  <c r="P3546" i="62"/>
  <c r="M1465"/>
  <c r="I30" i="69"/>
  <c r="I3799" i="62"/>
  <c r="F1717"/>
  <c r="S34" i="68"/>
  <c r="U57"/>
  <c r="F3167" i="62"/>
  <c r="N3105"/>
  <c r="O56" i="69"/>
  <c r="D3229" i="62"/>
  <c r="I58" i="68"/>
  <c r="R3420" i="62"/>
  <c r="AI61" i="69"/>
  <c r="F709" i="62"/>
  <c r="S18" i="68"/>
  <c r="AD57"/>
  <c r="H3168" i="62"/>
  <c r="D3042"/>
  <c r="J55" i="68"/>
  <c r="I3862" i="62"/>
  <c r="E2331"/>
  <c r="I2331" s="1"/>
  <c r="F713"/>
  <c r="F712"/>
  <c r="N2094"/>
  <c r="M40" i="69"/>
  <c r="W8"/>
  <c r="P78" i="62"/>
  <c r="D662"/>
  <c r="J662" s="1"/>
  <c r="D663"/>
  <c r="D3750"/>
  <c r="D3749"/>
  <c r="G1981"/>
  <c r="L26" i="70"/>
  <c r="M26"/>
  <c r="F221" i="62"/>
  <c r="AH44" i="70"/>
  <c r="AI44"/>
  <c r="O851" i="62"/>
  <c r="X32" i="70"/>
  <c r="Y32"/>
  <c r="Y66"/>
  <c r="X66"/>
  <c r="H2427" i="62"/>
  <c r="H2426"/>
  <c r="S2489"/>
  <c r="S3869"/>
  <c r="T3870" s="1"/>
  <c r="L29" i="71"/>
  <c r="M29"/>
  <c r="S3617" i="62"/>
  <c r="T3618" s="1"/>
  <c r="Q1166"/>
  <c r="X65" i="71"/>
  <c r="Y65"/>
  <c r="C3762" i="62"/>
  <c r="C3763"/>
  <c r="AA11" i="72"/>
  <c r="Z11"/>
  <c r="AP70" i="71"/>
  <c r="AQ70"/>
  <c r="C2561" i="62"/>
  <c r="D3889"/>
  <c r="D3888"/>
  <c r="J3888" s="1"/>
  <c r="AK60" i="72"/>
  <c r="AJ60"/>
  <c r="AF44" i="73"/>
  <c r="AG44"/>
  <c r="M2440" i="62"/>
  <c r="M2439"/>
  <c r="AF43" i="73"/>
  <c r="AG43"/>
  <c r="Q738" i="62"/>
  <c r="Q739"/>
  <c r="O297"/>
  <c r="R1431"/>
  <c r="R1432"/>
  <c r="C1633"/>
  <c r="J1633" s="1"/>
  <c r="C1634"/>
  <c r="N75" i="74"/>
  <c r="O75"/>
  <c r="O76"/>
  <c r="N76"/>
  <c r="D877" i="62"/>
  <c r="D878"/>
  <c r="I3517"/>
  <c r="J3519" s="1"/>
  <c r="I1816"/>
  <c r="J1818" s="1"/>
  <c r="AF42" i="74"/>
  <c r="AG42"/>
  <c r="AI22"/>
  <c r="AH22"/>
  <c r="D2326" i="62"/>
  <c r="I2326" s="1"/>
  <c r="D2327"/>
  <c r="T75" i="74"/>
  <c r="U75"/>
  <c r="G500" i="62"/>
  <c r="G499"/>
  <c r="G1822"/>
  <c r="G1823"/>
  <c r="I1942"/>
  <c r="J1944" s="1"/>
  <c r="H2893"/>
  <c r="I2893" s="1"/>
  <c r="H2894"/>
  <c r="AD38" i="75"/>
  <c r="AE38"/>
  <c r="X26" i="74"/>
  <c r="Y26"/>
  <c r="S430" i="62"/>
  <c r="M1318"/>
  <c r="U1318" s="1"/>
  <c r="M1319"/>
  <c r="F33" i="75"/>
  <c r="G33"/>
  <c r="S2704" i="62"/>
  <c r="H50" i="75"/>
  <c r="I50"/>
  <c r="K17"/>
  <c r="J17"/>
  <c r="K8"/>
  <c r="J8"/>
  <c r="AL46"/>
  <c r="AM46"/>
  <c r="AL73"/>
  <c r="AM73"/>
  <c r="Z32"/>
  <c r="AA32"/>
  <c r="R752" i="62"/>
  <c r="R751"/>
  <c r="S751" s="1"/>
  <c r="R2012"/>
  <c r="R2011"/>
  <c r="V2008" s="1"/>
  <c r="C3901"/>
  <c r="C3902"/>
  <c r="N52" i="74"/>
  <c r="O52"/>
  <c r="W74"/>
  <c r="V74"/>
  <c r="I1690" i="62"/>
  <c r="J1692" s="1"/>
  <c r="N4405"/>
  <c r="N4406"/>
  <c r="AL66" i="75"/>
  <c r="AM66"/>
  <c r="AM76"/>
  <c r="AL76"/>
  <c r="E2110" i="62"/>
  <c r="S41" i="70"/>
  <c r="I24" i="68"/>
  <c r="D1087" i="62"/>
  <c r="F836"/>
  <c r="U20" i="68"/>
  <c r="Q2792" i="62"/>
  <c r="Q2791"/>
  <c r="AG41" i="69"/>
  <c r="R2157" i="62"/>
  <c r="W11" i="69"/>
  <c r="P267" i="62"/>
  <c r="W19" i="70"/>
  <c r="V19"/>
  <c r="M10"/>
  <c r="L10"/>
  <c r="AA69" i="72"/>
  <c r="Z69"/>
  <c r="B50"/>
  <c r="C50"/>
  <c r="D108" i="62"/>
  <c r="Y49" i="72"/>
  <c r="X49"/>
  <c r="AJ75"/>
  <c r="AK75"/>
  <c r="L1872" i="62"/>
  <c r="L1873"/>
  <c r="S75" i="73"/>
  <c r="R75"/>
  <c r="N1873" i="62"/>
  <c r="N1872"/>
  <c r="S4329"/>
  <c r="U4329"/>
  <c r="O1053"/>
  <c r="J48" i="73"/>
  <c r="K48"/>
  <c r="Q1243" i="62"/>
  <c r="Q1242"/>
  <c r="S3189"/>
  <c r="U3195"/>
  <c r="AL53" i="73"/>
  <c r="AM53"/>
  <c r="R2754" i="62"/>
  <c r="R2755"/>
  <c r="I871"/>
  <c r="J873" s="1"/>
  <c r="D26" i="74"/>
  <c r="E26"/>
  <c r="AF34"/>
  <c r="AG34"/>
  <c r="AH25"/>
  <c r="AI25"/>
  <c r="J11"/>
  <c r="K11"/>
  <c r="H1319" i="62"/>
  <c r="H1318"/>
  <c r="K1948"/>
  <c r="I1948"/>
  <c r="K1192"/>
  <c r="X24" i="74"/>
  <c r="Y24"/>
  <c r="X32"/>
  <c r="Y32"/>
  <c r="S1123" i="62"/>
  <c r="U1129"/>
  <c r="X29" i="74"/>
  <c r="Y29"/>
  <c r="B36" i="75"/>
  <c r="C36"/>
  <c r="J11"/>
  <c r="K11"/>
  <c r="U2452" i="62"/>
  <c r="S2446"/>
  <c r="M40" i="75"/>
  <c r="L40"/>
  <c r="D184" i="62"/>
  <c r="J184" s="1"/>
  <c r="D185"/>
  <c r="AF66" i="74"/>
  <c r="AG66"/>
  <c r="H40"/>
  <c r="I40"/>
  <c r="I28" i="75"/>
  <c r="H28"/>
  <c r="Z43"/>
  <c r="AA43"/>
  <c r="AB27"/>
  <c r="AC27"/>
  <c r="C800" i="62"/>
  <c r="C20" i="72"/>
  <c r="C799" i="62"/>
  <c r="C802"/>
  <c r="B20" i="72"/>
  <c r="D800" i="62"/>
  <c r="E20" i="72"/>
  <c r="F548" i="62"/>
  <c r="I16" i="72"/>
  <c r="D1417" i="62"/>
  <c r="Q30" i="70"/>
  <c r="D1102" i="62"/>
  <c r="E25" i="70"/>
  <c r="Q724" i="62"/>
  <c r="M19" i="71"/>
  <c r="Q2928" i="62"/>
  <c r="Z54" i="71"/>
  <c r="H207" i="62"/>
  <c r="AD10" i="68"/>
  <c r="H206" i="62"/>
  <c r="AE10" i="68"/>
  <c r="AD47"/>
  <c r="H2538" i="62"/>
  <c r="H2033"/>
  <c r="AE39" i="68"/>
  <c r="Z7"/>
  <c r="G17" i="62"/>
  <c r="G837"/>
  <c r="Y20" i="68"/>
  <c r="F3922" i="62"/>
  <c r="S69" i="68"/>
  <c r="M2916" i="62"/>
  <c r="J53" i="69"/>
  <c r="N68"/>
  <c r="N3859" i="62"/>
  <c r="K2137"/>
  <c r="I2137"/>
  <c r="C268"/>
  <c r="D11" i="68"/>
  <c r="D25" i="69"/>
  <c r="L1150" i="62"/>
  <c r="H3986"/>
  <c r="AE70" i="68"/>
  <c r="F2349" i="62"/>
  <c r="T44" i="68"/>
  <c r="C2612" i="62"/>
  <c r="C2616"/>
  <c r="I3925"/>
  <c r="L3547"/>
  <c r="T3547" s="1"/>
  <c r="L3548"/>
  <c r="T30" i="69"/>
  <c r="O1467" i="62"/>
  <c r="X22" i="69"/>
  <c r="P961" i="62"/>
  <c r="I28" i="68"/>
  <c r="D1339" i="62"/>
  <c r="I69" i="68"/>
  <c r="D3922" i="62"/>
  <c r="E2095"/>
  <c r="N40" i="68"/>
  <c r="G3103" i="62"/>
  <c r="X56" i="68"/>
  <c r="D587" i="62"/>
  <c r="D586"/>
  <c r="J586" s="1"/>
  <c r="E1595"/>
  <c r="E1594"/>
  <c r="J1594" s="1"/>
  <c r="O1657"/>
  <c r="O1658"/>
  <c r="Q3170"/>
  <c r="Q3169"/>
  <c r="T3169" s="1"/>
  <c r="G2225"/>
  <c r="G2224"/>
  <c r="J2224" s="1"/>
  <c r="W37" i="69"/>
  <c r="P1905" i="62"/>
  <c r="Q3925"/>
  <c r="Q3926"/>
  <c r="R2539"/>
  <c r="R2540"/>
  <c r="D473"/>
  <c r="Y22" i="70"/>
  <c r="X22"/>
  <c r="AK31"/>
  <c r="AJ31"/>
  <c r="G2044" i="62"/>
  <c r="AI55" i="70"/>
  <c r="AH55"/>
  <c r="X30"/>
  <c r="Y30"/>
  <c r="M48"/>
  <c r="L48"/>
  <c r="L977" i="62"/>
  <c r="T977" s="1"/>
  <c r="AL53" i="71"/>
  <c r="AM53"/>
  <c r="Q1608" i="62"/>
  <c r="Q1607"/>
  <c r="L1734"/>
  <c r="L1733"/>
  <c r="T1733" s="1"/>
  <c r="Q595"/>
  <c r="AL70" i="71"/>
  <c r="AM70"/>
  <c r="C3511" i="62"/>
  <c r="C3510"/>
  <c r="AB76" i="71"/>
  <c r="AC76"/>
  <c r="O66" i="72"/>
  <c r="N66"/>
  <c r="AQ67" i="71"/>
  <c r="AP67"/>
  <c r="AB75"/>
  <c r="AC75"/>
  <c r="AA39" i="72"/>
  <c r="Z39"/>
  <c r="C4266" i="62"/>
  <c r="J4266" s="1"/>
  <c r="C4267"/>
  <c r="F4393"/>
  <c r="F4392"/>
  <c r="G1431"/>
  <c r="G1432"/>
  <c r="L12" i="72"/>
  <c r="M12"/>
  <c r="AJ43"/>
  <c r="AK43"/>
  <c r="AJ51"/>
  <c r="AK51"/>
  <c r="E1432" i="62"/>
  <c r="E1431"/>
  <c r="F2755"/>
  <c r="F2754"/>
  <c r="AH70" i="72"/>
  <c r="AI70"/>
  <c r="S1179" i="62"/>
  <c r="L612"/>
  <c r="U8" i="73"/>
  <c r="T8"/>
  <c r="J63"/>
  <c r="K63"/>
  <c r="X55"/>
  <c r="Y55"/>
  <c r="I367" i="62"/>
  <c r="J369" s="1"/>
  <c r="R1306"/>
  <c r="R1305"/>
  <c r="AC10" i="74"/>
  <c r="AB10"/>
  <c r="P23"/>
  <c r="Q23"/>
  <c r="F1255" i="62"/>
  <c r="J1255" s="1"/>
  <c r="F1256"/>
  <c r="I682"/>
  <c r="J684" s="1"/>
  <c r="I55" i="74"/>
  <c r="H55"/>
  <c r="W11"/>
  <c r="V11"/>
  <c r="W35"/>
  <c r="V35"/>
  <c r="V48"/>
  <c r="W48"/>
  <c r="G2201" i="62"/>
  <c r="G2200"/>
  <c r="F1067"/>
  <c r="F1066"/>
  <c r="J1066" s="1"/>
  <c r="H1067"/>
  <c r="H1066"/>
  <c r="H3271"/>
  <c r="H3272"/>
  <c r="X28" i="74"/>
  <c r="Y28"/>
  <c r="L1255" i="62"/>
  <c r="T1255" s="1"/>
  <c r="L1256"/>
  <c r="Q71" i="75"/>
  <c r="P71"/>
  <c r="M121" i="62"/>
  <c r="M122"/>
  <c r="N2830"/>
  <c r="T2830" s="1"/>
  <c r="N2831"/>
  <c r="W33" i="75"/>
  <c r="V33"/>
  <c r="H56"/>
  <c r="I56"/>
  <c r="Y15"/>
  <c r="X15"/>
  <c r="P3524" i="62"/>
  <c r="P3523"/>
  <c r="S1192"/>
  <c r="U42" i="74"/>
  <c r="T42"/>
  <c r="AH49"/>
  <c r="AI49"/>
  <c r="AH64"/>
  <c r="AI64"/>
  <c r="R2390" i="62"/>
  <c r="R2389"/>
  <c r="V2386" s="1"/>
  <c r="F43"/>
  <c r="H8" i="72"/>
  <c r="E611" i="62"/>
  <c r="G17" i="72"/>
  <c r="D1038" i="62"/>
  <c r="D24" i="70"/>
  <c r="D1041" i="62"/>
  <c r="D222"/>
  <c r="D11" i="70"/>
  <c r="D219" i="62"/>
  <c r="N1293"/>
  <c r="N1290"/>
  <c r="F28" i="71"/>
  <c r="P29" i="68"/>
  <c r="E1403" i="62"/>
  <c r="K2761"/>
  <c r="K2763" s="1"/>
  <c r="AE59" i="68"/>
  <c r="H3293" i="62"/>
  <c r="U7" i="68"/>
  <c r="F17" i="62"/>
  <c r="S2728"/>
  <c r="O2159"/>
  <c r="U41" i="69"/>
  <c r="X43"/>
  <c r="P2284" i="62"/>
  <c r="I1444"/>
  <c r="K1444"/>
  <c r="U2578"/>
  <c r="S2578"/>
  <c r="AC14" i="68"/>
  <c r="H457" i="62"/>
  <c r="N21" i="69"/>
  <c r="N898" i="62"/>
  <c r="AC55" i="68"/>
  <c r="H3040" i="62"/>
  <c r="E189"/>
  <c r="I189" s="1"/>
  <c r="H268"/>
  <c r="AC11" i="68"/>
  <c r="O4238" i="62"/>
  <c r="U74" i="69"/>
  <c r="AI74"/>
  <c r="R4239" i="62"/>
  <c r="R4238"/>
  <c r="AJ74" i="69"/>
  <c r="E3544" i="62"/>
  <c r="N63" i="68"/>
  <c r="E3483" i="62"/>
  <c r="O62" i="68"/>
  <c r="P23" i="69"/>
  <c r="N1025" i="62"/>
  <c r="C1797"/>
  <c r="C1793"/>
  <c r="I9" i="68"/>
  <c r="D142" i="62"/>
  <c r="P68" i="68"/>
  <c r="E3860" i="62"/>
  <c r="O330"/>
  <c r="R12" i="69"/>
  <c r="P1023" i="62"/>
  <c r="W23" i="69"/>
  <c r="R3732" i="62"/>
  <c r="AG66" i="69"/>
  <c r="P776" i="62"/>
  <c r="P775"/>
  <c r="AG54" i="69"/>
  <c r="R2976" i="62"/>
  <c r="D2553"/>
  <c r="D2552"/>
  <c r="F3812"/>
  <c r="F3813"/>
  <c r="W20" i="70"/>
  <c r="V20"/>
  <c r="AH42"/>
  <c r="AI42"/>
  <c r="AK41"/>
  <c r="AJ41"/>
  <c r="G2548" i="62"/>
  <c r="AI67" i="70"/>
  <c r="AH67"/>
  <c r="M52"/>
  <c r="L52"/>
  <c r="AH56"/>
  <c r="AI56"/>
  <c r="AK35"/>
  <c r="AJ35"/>
  <c r="L3749" i="62"/>
  <c r="T3749" s="1"/>
  <c r="L3750"/>
  <c r="J30" i="71"/>
  <c r="K30"/>
  <c r="Q726" i="62"/>
  <c r="M3182"/>
  <c r="T3182" s="1"/>
  <c r="M3183"/>
  <c r="AO31" i="71"/>
  <c r="AN31"/>
  <c r="O24" i="72"/>
  <c r="N24"/>
  <c r="AA47"/>
  <c r="Z47"/>
  <c r="I3819" i="62"/>
  <c r="H4393"/>
  <c r="H4392"/>
  <c r="M297"/>
  <c r="M3574"/>
  <c r="M3573"/>
  <c r="T3573" s="1"/>
  <c r="I1501"/>
  <c r="J1503" s="1"/>
  <c r="I4090"/>
  <c r="K4090"/>
  <c r="AH72" i="74"/>
  <c r="AI72"/>
  <c r="X25"/>
  <c r="Y25"/>
  <c r="S1879" i="62"/>
  <c r="L19" i="75"/>
  <c r="M19"/>
  <c r="D358" i="62"/>
  <c r="D361"/>
  <c r="D13" i="72"/>
  <c r="E1618" i="62"/>
  <c r="R33" i="72"/>
  <c r="G547" i="62"/>
  <c r="J16" i="72"/>
  <c r="G550" i="62"/>
  <c r="O611"/>
  <c r="I17" i="73"/>
  <c r="D1293" i="62"/>
  <c r="D1290"/>
  <c r="D28" i="70"/>
  <c r="D471" i="62"/>
  <c r="D15" i="70"/>
  <c r="D1479" i="62"/>
  <c r="P31" i="70"/>
  <c r="D2047" i="62"/>
  <c r="Q40" i="70"/>
  <c r="F219" i="62"/>
  <c r="H11" i="70"/>
  <c r="F1984" i="62"/>
  <c r="U39" i="70"/>
  <c r="D1732" i="62"/>
  <c r="Q35" i="70"/>
  <c r="M1291" i="62"/>
  <c r="E28" i="71"/>
  <c r="F2613" i="62"/>
  <c r="T49" i="70"/>
  <c r="S47" i="68"/>
  <c r="F2536" i="62"/>
  <c r="AC69" i="68"/>
  <c r="H3922" i="62"/>
  <c r="Y65" i="68"/>
  <c r="G3672" i="62"/>
  <c r="S1720"/>
  <c r="X55" i="69"/>
  <c r="P3040" i="62"/>
  <c r="N3229"/>
  <c r="N58" i="69"/>
  <c r="S73"/>
  <c r="O4174" i="62"/>
  <c r="E4237"/>
  <c r="N74" i="68"/>
  <c r="S1216" i="62"/>
  <c r="S3988"/>
  <c r="D23" i="69"/>
  <c r="L1024" i="62"/>
  <c r="Q3733"/>
  <c r="AC66" i="69"/>
  <c r="K55" i="68"/>
  <c r="D3041" i="62"/>
  <c r="E1091"/>
  <c r="E1090"/>
  <c r="J1090" s="1"/>
  <c r="O3106"/>
  <c r="O3107"/>
  <c r="AB14" i="69"/>
  <c r="Q456" i="62"/>
  <c r="H60" i="69"/>
  <c r="M3354" i="62"/>
  <c r="Q1212"/>
  <c r="AB26" i="69"/>
  <c r="J59" i="70"/>
  <c r="K59"/>
  <c r="AH74"/>
  <c r="AI74"/>
  <c r="Y19"/>
  <c r="X19"/>
  <c r="J76"/>
  <c r="K76"/>
  <c r="X13"/>
  <c r="Y13"/>
  <c r="M33"/>
  <c r="L33"/>
  <c r="K47"/>
  <c r="J47"/>
  <c r="AH69"/>
  <c r="AI69"/>
  <c r="L16"/>
  <c r="M16"/>
  <c r="Y54"/>
  <c r="X54"/>
  <c r="M2867" i="62"/>
  <c r="M2868"/>
  <c r="N4316"/>
  <c r="T4316" s="1"/>
  <c r="N4317"/>
  <c r="AM24" i="71"/>
  <c r="AL24"/>
  <c r="M2301" i="62"/>
  <c r="M2300"/>
  <c r="AN21" i="71"/>
  <c r="AO21"/>
  <c r="C3132" i="62"/>
  <c r="J3132" s="1"/>
  <c r="C3133"/>
  <c r="C927"/>
  <c r="J927" s="1"/>
  <c r="AB37" i="71"/>
  <c r="AC37"/>
  <c r="AP61"/>
  <c r="AQ61"/>
  <c r="N59" i="72"/>
  <c r="O59"/>
  <c r="N52" i="71"/>
  <c r="O52"/>
  <c r="Z24" i="72"/>
  <c r="AA24"/>
  <c r="C1242" i="62"/>
  <c r="J1242" s="1"/>
  <c r="G1684"/>
  <c r="G1683"/>
  <c r="AJ41" i="72"/>
  <c r="AK41"/>
  <c r="I3000" i="62"/>
  <c r="D3510"/>
  <c r="D3511"/>
  <c r="G1305"/>
  <c r="H3006"/>
  <c r="H3007"/>
  <c r="J50" i="73"/>
  <c r="K50"/>
  <c r="AM69"/>
  <c r="AL69"/>
  <c r="Q864" i="62"/>
  <c r="Q865"/>
  <c r="J53" i="73"/>
  <c r="K53"/>
  <c r="J73"/>
  <c r="K73"/>
  <c r="N54" i="74"/>
  <c r="O54"/>
  <c r="D18"/>
  <c r="E18"/>
  <c r="I808" i="62"/>
  <c r="J810" s="1"/>
  <c r="K14" i="74"/>
  <c r="J14"/>
  <c r="L11"/>
  <c r="M11"/>
  <c r="D3083" i="62"/>
  <c r="D3082"/>
  <c r="J3082" s="1"/>
  <c r="E1759"/>
  <c r="E1760"/>
  <c r="F626"/>
  <c r="F625"/>
  <c r="V21" i="74"/>
  <c r="W21"/>
  <c r="AH53"/>
  <c r="AI53"/>
  <c r="G4405" i="62"/>
  <c r="J4405" s="1"/>
  <c r="G4406"/>
  <c r="I4084"/>
  <c r="J4086" s="1"/>
  <c r="H625"/>
  <c r="H626"/>
  <c r="K751"/>
  <c r="I745"/>
  <c r="J747" s="1"/>
  <c r="S1375"/>
  <c r="S21" i="75"/>
  <c r="R21"/>
  <c r="S1129" i="62"/>
  <c r="AE73" i="75"/>
  <c r="AD73"/>
  <c r="S934" i="62"/>
  <c r="M1066"/>
  <c r="T1066" s="1"/>
  <c r="M1067"/>
  <c r="S4210"/>
  <c r="Y19" i="75"/>
  <c r="X19"/>
  <c r="O4154" i="62"/>
  <c r="O4153"/>
  <c r="X51" i="75"/>
  <c r="Y51"/>
  <c r="S3586" i="62"/>
  <c r="U3586"/>
  <c r="P4153"/>
  <c r="P4154"/>
  <c r="AL55" i="75"/>
  <c r="AM55"/>
  <c r="L12"/>
  <c r="M12"/>
  <c r="AN47"/>
  <c r="AO47"/>
  <c r="Q2074" i="62"/>
  <c r="Q2075"/>
  <c r="Q3965"/>
  <c r="Q3964"/>
  <c r="O36" i="75"/>
  <c r="N36"/>
  <c r="W22" i="74"/>
  <c r="V22"/>
  <c r="J55"/>
  <c r="K55"/>
  <c r="H311" i="62"/>
  <c r="H310"/>
  <c r="I310" s="1"/>
  <c r="Y38" i="74"/>
  <c r="X38"/>
  <c r="W56" i="75"/>
  <c r="V56"/>
  <c r="C2248" i="62"/>
  <c r="N43" i="72"/>
  <c r="AE15" i="69"/>
  <c r="Q521" i="62"/>
  <c r="D156"/>
  <c r="D10" i="70"/>
  <c r="P52" i="68"/>
  <c r="E2852" i="62"/>
  <c r="G1655"/>
  <c r="Z33" i="68"/>
  <c r="P4239" i="62"/>
  <c r="Y74" i="69"/>
  <c r="C1717" i="62"/>
  <c r="D34" i="68"/>
  <c r="D898" i="62"/>
  <c r="I21" i="68"/>
  <c r="D4048" i="62"/>
  <c r="I71" i="68"/>
  <c r="G3607" i="62"/>
  <c r="X64" i="68"/>
  <c r="N4113" i="62"/>
  <c r="O72" i="69"/>
  <c r="H3418" i="62"/>
  <c r="AC61" i="68"/>
  <c r="AE65"/>
  <c r="H3671" i="62"/>
  <c r="E1343"/>
  <c r="E1342"/>
  <c r="J1342" s="1"/>
  <c r="S4177"/>
  <c r="AI63" i="70"/>
  <c r="AH63"/>
  <c r="M3686" i="62"/>
  <c r="T3686" s="1"/>
  <c r="M3687"/>
  <c r="Q1603"/>
  <c r="M1620"/>
  <c r="M1621"/>
  <c r="L2361"/>
  <c r="P45" i="71"/>
  <c r="D157" i="62"/>
  <c r="E10" i="70"/>
  <c r="E726" i="62"/>
  <c r="U2761"/>
  <c r="U2763" s="1"/>
  <c r="Q2979"/>
  <c r="AD54" i="69"/>
  <c r="L1087" i="62"/>
  <c r="D24" i="69"/>
  <c r="AJ14"/>
  <c r="R458" i="62"/>
  <c r="H709"/>
  <c r="AC18" i="68"/>
  <c r="R4113" i="62"/>
  <c r="AI72" i="69"/>
  <c r="E3357" i="62"/>
  <c r="O60" i="68"/>
  <c r="F1847" i="62"/>
  <c r="F1846"/>
  <c r="G4174"/>
  <c r="X73" i="68"/>
  <c r="H4364" i="62"/>
  <c r="AE76" i="68"/>
  <c r="H4365" i="62"/>
  <c r="AD76" i="68"/>
  <c r="P394" i="62"/>
  <c r="X13" i="69"/>
  <c r="P72"/>
  <c r="N4112" i="62"/>
  <c r="I34" i="68"/>
  <c r="D1717" i="62"/>
  <c r="E1134"/>
  <c r="I1134" s="1"/>
  <c r="M271"/>
  <c r="M272"/>
  <c r="S19"/>
  <c r="N1086"/>
  <c r="M24" i="69"/>
  <c r="Q2161" i="62"/>
  <c r="Q2162"/>
  <c r="R1338"/>
  <c r="AG28" i="69"/>
  <c r="R2472" i="62"/>
  <c r="AG46" i="69"/>
  <c r="P2540" i="62"/>
  <c r="P2539"/>
  <c r="G347"/>
  <c r="L41" i="70"/>
  <c r="M41"/>
  <c r="G3498" i="62"/>
  <c r="G3497"/>
  <c r="AK13" i="70"/>
  <c r="AJ13"/>
  <c r="M34"/>
  <c r="L34"/>
  <c r="M53"/>
  <c r="L53"/>
  <c r="AH50"/>
  <c r="AI50"/>
  <c r="Y57"/>
  <c r="X57"/>
  <c r="U3245" i="62"/>
  <c r="S3245"/>
  <c r="H3371"/>
  <c r="H3372"/>
  <c r="L1545"/>
  <c r="L1544"/>
  <c r="T1544" s="1"/>
  <c r="AL61" i="71"/>
  <c r="AM61"/>
  <c r="L3561" i="62"/>
  <c r="L3560"/>
  <c r="T3560" s="1"/>
  <c r="K52" i="71"/>
  <c r="J52"/>
  <c r="AL40"/>
  <c r="AM40"/>
  <c r="AP65"/>
  <c r="AQ65"/>
  <c r="O76"/>
  <c r="N76"/>
  <c r="N26" i="72"/>
  <c r="O26"/>
  <c r="C42"/>
  <c r="B42"/>
  <c r="N60"/>
  <c r="O60"/>
  <c r="N69"/>
  <c r="O69"/>
  <c r="AC52" i="71"/>
  <c r="AB52"/>
  <c r="AA17" i="72"/>
  <c r="Z17"/>
  <c r="D234" i="62"/>
  <c r="J234" s="1"/>
  <c r="P8" i="73"/>
  <c r="Q8"/>
  <c r="L864" i="62"/>
  <c r="N2377"/>
  <c r="N2376"/>
  <c r="M3133"/>
  <c r="M3132"/>
  <c r="T3132" s="1"/>
  <c r="R71" i="73"/>
  <c r="S71"/>
  <c r="Q1558" i="62"/>
  <c r="Q1557"/>
  <c r="N3447"/>
  <c r="T3447" s="1"/>
  <c r="N3448"/>
  <c r="P2376"/>
  <c r="P2377"/>
  <c r="E3272"/>
  <c r="E3271"/>
  <c r="D815"/>
  <c r="D814"/>
  <c r="J814" s="1"/>
  <c r="F1759"/>
  <c r="F1760"/>
  <c r="D940"/>
  <c r="J940" s="1"/>
  <c r="D941"/>
  <c r="E1696"/>
  <c r="J1696" s="1"/>
  <c r="E1697"/>
  <c r="I997"/>
  <c r="J999" s="1"/>
  <c r="AG25" i="74"/>
  <c r="AF25"/>
  <c r="F3398" i="62"/>
  <c r="F3397"/>
  <c r="J3397" s="1"/>
  <c r="AH17" i="74"/>
  <c r="AI17"/>
  <c r="K69"/>
  <c r="J69"/>
  <c r="D2831" i="62"/>
  <c r="D2830"/>
  <c r="J2830" s="1"/>
  <c r="E1886"/>
  <c r="E1885"/>
  <c r="J1885" s="1"/>
  <c r="AF38" i="74"/>
  <c r="AG38"/>
  <c r="W46"/>
  <c r="V46"/>
  <c r="L499" i="62"/>
  <c r="T499" s="1"/>
  <c r="L500"/>
  <c r="Y18" i="74"/>
  <c r="X18"/>
  <c r="M33"/>
  <c r="L33"/>
  <c r="H2390" i="62"/>
  <c r="H2389"/>
  <c r="K2389" s="1"/>
  <c r="C39" i="75"/>
  <c r="B39"/>
  <c r="L2011" i="62"/>
  <c r="T2011" s="1"/>
  <c r="L2012"/>
  <c r="R20" i="75"/>
  <c r="S20"/>
  <c r="S4021" i="62"/>
  <c r="B77" i="75"/>
  <c r="C77"/>
  <c r="V59"/>
  <c r="W59"/>
  <c r="I33"/>
  <c r="H33"/>
  <c r="AM59"/>
  <c r="AL59"/>
  <c r="U3838" i="62"/>
  <c r="S3838"/>
  <c r="Q625"/>
  <c r="Q626"/>
  <c r="L39" i="75"/>
  <c r="M39"/>
  <c r="Z25"/>
  <c r="AA25"/>
  <c r="Z29"/>
  <c r="AA29"/>
  <c r="AO40"/>
  <c r="AN40"/>
  <c r="E500" i="62"/>
  <c r="E499"/>
  <c r="J499" s="1"/>
  <c r="AH35" i="74"/>
  <c r="AI35"/>
  <c r="I4210" i="62"/>
  <c r="J4212" s="1"/>
  <c r="H3838"/>
  <c r="H3839"/>
  <c r="P73" i="75"/>
  <c r="Q73"/>
  <c r="P3271" i="62"/>
  <c r="P3272"/>
  <c r="C548"/>
  <c r="C16" i="72"/>
  <c r="E1306" i="62"/>
  <c r="E1303"/>
  <c r="F28" i="72"/>
  <c r="D1416" i="62"/>
  <c r="P30" i="70"/>
  <c r="L1920" i="62"/>
  <c r="P38" i="71"/>
  <c r="D1101" i="62"/>
  <c r="D25" i="70"/>
  <c r="AE21" i="69"/>
  <c r="Q899" i="62"/>
  <c r="Q900"/>
  <c r="AD21" i="69"/>
  <c r="H2537" i="62"/>
  <c r="AE47" i="68"/>
  <c r="U59" i="69"/>
  <c r="O3293" i="62"/>
  <c r="F2851"/>
  <c r="S52" i="68"/>
  <c r="K53" i="69"/>
  <c r="M2915" i="62"/>
  <c r="X36" i="69"/>
  <c r="P1843" i="62"/>
  <c r="K436"/>
  <c r="I436"/>
  <c r="C646"/>
  <c r="D17" i="68"/>
  <c r="P205" i="62"/>
  <c r="X10" i="69"/>
  <c r="I30" i="68"/>
  <c r="D1465" i="62"/>
  <c r="I63" i="68"/>
  <c r="D3544" i="62"/>
  <c r="X27" i="68"/>
  <c r="G1276" i="62"/>
  <c r="F3295"/>
  <c r="F3296"/>
  <c r="F2979"/>
  <c r="T54" i="68"/>
  <c r="S4114" i="62"/>
  <c r="Q835"/>
  <c r="AC20" i="69"/>
  <c r="I56" i="68"/>
  <c r="D3103" i="62"/>
  <c r="I4064"/>
  <c r="AE53" i="68"/>
  <c r="H2915" i="62"/>
  <c r="I71" i="69"/>
  <c r="M4048" i="62"/>
  <c r="Q3674"/>
  <c r="Q3673"/>
  <c r="AG71" i="69"/>
  <c r="R4047" i="62"/>
  <c r="C3358"/>
  <c r="C3359"/>
  <c r="M2976"/>
  <c r="H54" i="69"/>
  <c r="N2850" i="62"/>
  <c r="M52" i="69"/>
  <c r="R1405" i="62"/>
  <c r="R1406"/>
  <c r="H21" i="69"/>
  <c r="M897" i="62"/>
  <c r="O1527"/>
  <c r="R31" i="69"/>
  <c r="W61"/>
  <c r="P3417" i="62"/>
  <c r="R1401"/>
  <c r="AG29" i="69"/>
  <c r="Q902" i="62"/>
  <c r="Q901"/>
  <c r="I4001"/>
  <c r="E3182"/>
  <c r="E3183"/>
  <c r="J42" i="70"/>
  <c r="K42"/>
  <c r="AI73"/>
  <c r="AH73"/>
  <c r="X41"/>
  <c r="Y41"/>
  <c r="AH31"/>
  <c r="AI31"/>
  <c r="AI53"/>
  <c r="AH53"/>
  <c r="W60"/>
  <c r="V60"/>
  <c r="W64"/>
  <c r="V64"/>
  <c r="H348" i="62"/>
  <c r="H347"/>
  <c r="O599"/>
  <c r="O1986"/>
  <c r="O1985"/>
  <c r="P1292"/>
  <c r="P1540"/>
  <c r="J76" i="71"/>
  <c r="K76"/>
  <c r="U284" i="62"/>
  <c r="S284"/>
  <c r="V284" s="1"/>
  <c r="Y58" i="71"/>
  <c r="X58"/>
  <c r="C2818" i="62"/>
  <c r="C2817"/>
  <c r="J2817" s="1"/>
  <c r="C675"/>
  <c r="J675" s="1"/>
  <c r="AB38" i="71"/>
  <c r="AC38"/>
  <c r="S3428" i="62"/>
  <c r="T3429" s="1"/>
  <c r="U3434"/>
  <c r="N12" i="72"/>
  <c r="O12"/>
  <c r="C2183" i="62"/>
  <c r="AA21" i="72"/>
  <c r="Z21"/>
  <c r="K4014" i="62"/>
  <c r="I4014"/>
  <c r="S3825"/>
  <c r="U3825"/>
  <c r="S4071"/>
  <c r="U4077"/>
  <c r="N2750"/>
  <c r="O2061"/>
  <c r="O2062"/>
  <c r="P2566"/>
  <c r="P2565"/>
  <c r="M13" i="73"/>
  <c r="L13"/>
  <c r="N2818" i="62"/>
  <c r="N2817"/>
  <c r="AM48" i="73"/>
  <c r="AL48"/>
  <c r="AL62"/>
  <c r="AM62"/>
  <c r="I2698" i="62"/>
  <c r="J2700" s="1"/>
  <c r="AG48" i="74"/>
  <c r="AF48"/>
  <c r="I3958" i="62"/>
  <c r="J3960" s="1"/>
  <c r="AF71" i="74"/>
  <c r="AG71"/>
  <c r="I115" i="62"/>
  <c r="J117" s="1"/>
  <c r="K121"/>
  <c r="S4084"/>
  <c r="S1564"/>
  <c r="U1192"/>
  <c r="S1186"/>
  <c r="Y11" i="75"/>
  <c r="X11"/>
  <c r="X66"/>
  <c r="Y66"/>
  <c r="P3020" i="62"/>
  <c r="P3019"/>
  <c r="U3019" s="1"/>
  <c r="J70" i="75"/>
  <c r="K70"/>
  <c r="X71" i="73"/>
  <c r="Y71"/>
  <c r="T70" i="74"/>
  <c r="U70"/>
  <c r="U60"/>
  <c r="T60"/>
  <c r="U58" i="62"/>
  <c r="S52"/>
  <c r="L8" i="75"/>
  <c r="M8"/>
  <c r="M31"/>
  <c r="L31"/>
  <c r="M169" i="62"/>
  <c r="D10" i="73"/>
  <c r="M172" i="62"/>
  <c r="G43"/>
  <c r="J8" i="72"/>
  <c r="D1039" i="62"/>
  <c r="E24" i="70"/>
  <c r="N1291" i="62"/>
  <c r="G28" i="71"/>
  <c r="E787" i="62"/>
  <c r="G20" i="70"/>
  <c r="D978" i="62"/>
  <c r="D975"/>
  <c r="D23" i="70"/>
  <c r="O29" i="68"/>
  <c r="E1404" i="62"/>
  <c r="G711"/>
  <c r="Y18" i="68"/>
  <c r="U3265" i="62"/>
  <c r="U3267" s="1"/>
  <c r="U2257"/>
  <c r="U2259" s="1"/>
  <c r="S65" i="69"/>
  <c r="O3670" i="62"/>
  <c r="S76" i="69"/>
  <c r="O4363" i="62"/>
  <c r="L911"/>
  <c r="AJ42" i="69"/>
  <c r="R2222" i="62"/>
  <c r="R2223"/>
  <c r="AI42" i="69"/>
  <c r="I4051" i="62"/>
  <c r="D1591"/>
  <c r="I32" i="68"/>
  <c r="AE68"/>
  <c r="H3860" i="62"/>
  <c r="S2224"/>
  <c r="N57" i="68"/>
  <c r="E3166" i="62"/>
  <c r="M2599"/>
  <c r="I48" i="69"/>
  <c r="D2095" i="62"/>
  <c r="I40" i="68"/>
  <c r="N2662" i="62"/>
  <c r="N49" i="69"/>
  <c r="E1847" i="62"/>
  <c r="E1846"/>
  <c r="J1846" s="1"/>
  <c r="AG36" i="69"/>
  <c r="R1842" i="62"/>
  <c r="M59" i="69"/>
  <c r="N3291" i="62"/>
  <c r="E2616"/>
  <c r="E2615"/>
  <c r="F3308"/>
  <c r="I3308" s="1"/>
  <c r="F3309"/>
  <c r="M25" i="70"/>
  <c r="L25"/>
  <c r="AK75"/>
  <c r="AJ75"/>
  <c r="X35"/>
  <c r="Y35"/>
  <c r="G2296" i="62"/>
  <c r="W68" i="70"/>
  <c r="V68"/>
  <c r="M15"/>
  <c r="L15"/>
  <c r="M28"/>
  <c r="L28"/>
  <c r="AJ58"/>
  <c r="AK58"/>
  <c r="L71"/>
  <c r="M71"/>
  <c r="L2237" i="62"/>
  <c r="T2237" s="1"/>
  <c r="L2238"/>
  <c r="Q784"/>
  <c r="P1356"/>
  <c r="P1355"/>
  <c r="T1355" s="1"/>
  <c r="AO39" i="71"/>
  <c r="AN39"/>
  <c r="C864" i="62"/>
  <c r="J864" s="1"/>
  <c r="Q2993"/>
  <c r="Q2994"/>
  <c r="AC58" i="71"/>
  <c r="AB58"/>
  <c r="Z48" i="72"/>
  <c r="AA48"/>
  <c r="AC73" i="71"/>
  <c r="AB73"/>
  <c r="AA31" i="72"/>
  <c r="Z31"/>
  <c r="I4323" i="62"/>
  <c r="Y12" i="72"/>
  <c r="X12"/>
  <c r="G1053" i="62"/>
  <c r="J1053" s="1"/>
  <c r="M2246"/>
  <c r="M2061"/>
  <c r="M2062"/>
  <c r="P297"/>
  <c r="S3321"/>
  <c r="X69" i="73"/>
  <c r="Y69"/>
  <c r="AF50" i="74"/>
  <c r="AG50"/>
  <c r="H4279" i="62"/>
  <c r="H4280"/>
  <c r="S367"/>
  <c r="U1948"/>
  <c r="S1948"/>
  <c r="G548"/>
  <c r="K16" i="72"/>
  <c r="D1291" i="62"/>
  <c r="E28" i="70"/>
  <c r="F1983" i="62"/>
  <c r="T39" i="70"/>
  <c r="AD51" i="69"/>
  <c r="Q2790" i="62"/>
  <c r="E1858"/>
  <c r="S37" i="70"/>
  <c r="E1719" i="62"/>
  <c r="O34" i="68"/>
  <c r="D50"/>
  <c r="C2725" i="62"/>
  <c r="Z65" i="68"/>
  <c r="G3671" i="62"/>
  <c r="AC72" i="68"/>
  <c r="H4111" i="62"/>
  <c r="AJ61" i="69"/>
  <c r="R3419" i="62"/>
  <c r="AC32" i="69"/>
  <c r="Q1591" i="62"/>
  <c r="E2725"/>
  <c r="N50" i="68"/>
  <c r="G523" i="62"/>
  <c r="G524"/>
  <c r="AE57" i="68"/>
  <c r="H3167" i="62"/>
  <c r="AC71" i="68"/>
  <c r="H4048" i="62"/>
  <c r="N2980"/>
  <c r="T2980" s="1"/>
  <c r="N2981"/>
  <c r="W29" i="69"/>
  <c r="P1401" i="62"/>
  <c r="S4366"/>
  <c r="G1972"/>
  <c r="G1973"/>
  <c r="O901"/>
  <c r="O902"/>
  <c r="R901"/>
  <c r="R902"/>
  <c r="C3169"/>
  <c r="J3169" s="1"/>
  <c r="C3170"/>
  <c r="P3799"/>
  <c r="P3800"/>
  <c r="D410"/>
  <c r="E3120"/>
  <c r="E3119"/>
  <c r="AH46" i="70"/>
  <c r="AI46"/>
  <c r="X36"/>
  <c r="Y36"/>
  <c r="AK45"/>
  <c r="AJ45"/>
  <c r="Y24"/>
  <c r="X24"/>
  <c r="X52"/>
  <c r="Y52"/>
  <c r="Y74"/>
  <c r="X74"/>
  <c r="AH58"/>
  <c r="AI58"/>
  <c r="I32" i="62"/>
  <c r="Y28" i="70"/>
  <c r="X28"/>
  <c r="L4379" i="62"/>
  <c r="T4379" s="1"/>
  <c r="L4380"/>
  <c r="N1103"/>
  <c r="M30" i="71"/>
  <c r="L30"/>
  <c r="AM35"/>
  <c r="AL35"/>
  <c r="Q847" i="62"/>
  <c r="P3371"/>
  <c r="P3372"/>
  <c r="AQ35" i="71"/>
  <c r="AP35"/>
  <c r="O56"/>
  <c r="N56"/>
  <c r="N66"/>
  <c r="O66"/>
  <c r="AP73"/>
  <c r="AQ73"/>
  <c r="I1368" i="62"/>
  <c r="F1747"/>
  <c r="F1746"/>
  <c r="M13" i="72"/>
  <c r="L13"/>
  <c r="X45"/>
  <c r="Y45"/>
  <c r="D2251" i="62"/>
  <c r="D2250"/>
  <c r="J2250" s="1"/>
  <c r="O2124"/>
  <c r="O2125"/>
  <c r="P1684"/>
  <c r="P1683"/>
  <c r="E2012"/>
  <c r="E2011"/>
  <c r="Q2754"/>
  <c r="Q2755"/>
  <c r="I1438"/>
  <c r="J1440" s="1"/>
  <c r="G2642"/>
  <c r="G2641"/>
  <c r="J2641" s="1"/>
  <c r="F1507"/>
  <c r="J1507" s="1"/>
  <c r="F1508"/>
  <c r="AH55" i="74"/>
  <c r="AI55"/>
  <c r="I1249" i="62"/>
  <c r="J1251" s="1"/>
  <c r="I3391"/>
  <c r="J3393" s="1"/>
  <c r="G1004"/>
  <c r="G1003"/>
  <c r="J1003" s="1"/>
  <c r="G3271"/>
  <c r="G3272"/>
  <c r="S13" i="75"/>
  <c r="R13"/>
  <c r="Q70"/>
  <c r="P70"/>
  <c r="O3524" i="62"/>
  <c r="O3523"/>
  <c r="AK62" i="75"/>
  <c r="AJ62"/>
  <c r="S1822" i="62"/>
  <c r="U1822"/>
  <c r="Y9" i="75"/>
  <c r="X9"/>
  <c r="W71"/>
  <c r="V71"/>
  <c r="P814" i="62"/>
  <c r="P815"/>
  <c r="AA24" i="75"/>
  <c r="Z24"/>
  <c r="AL63"/>
  <c r="AM63"/>
  <c r="AL71"/>
  <c r="AM71"/>
  <c r="AN41"/>
  <c r="AO41"/>
  <c r="Q3775" i="62"/>
  <c r="U3775" s="1"/>
  <c r="Q3776"/>
  <c r="X3255" l="1"/>
  <c r="AL23" i="74"/>
  <c r="X2260" i="62"/>
  <c r="W3520"/>
  <c r="X3520" s="1"/>
  <c r="Y2765"/>
  <c r="AR68" i="73"/>
  <c r="AS68" s="1"/>
  <c r="AL63" i="72"/>
  <c r="J4325" i="62"/>
  <c r="W4326"/>
  <c r="J4199"/>
  <c r="W4200"/>
  <c r="J3380"/>
  <c r="W3381"/>
  <c r="J3128"/>
  <c r="W3129"/>
  <c r="J3065"/>
  <c r="W3066"/>
  <c r="J3821"/>
  <c r="W3822"/>
  <c r="J3569"/>
  <c r="W3570"/>
  <c r="J4073"/>
  <c r="W4074"/>
  <c r="J3443"/>
  <c r="W3444"/>
  <c r="J4136"/>
  <c r="W4137"/>
  <c r="J3758"/>
  <c r="W3759"/>
  <c r="J3695"/>
  <c r="W3696"/>
  <c r="J4010"/>
  <c r="W4011"/>
  <c r="J3884"/>
  <c r="W3885"/>
  <c r="J3947"/>
  <c r="W3948"/>
  <c r="J3317"/>
  <c r="K3315" s="1"/>
  <c r="W3318"/>
  <c r="J4262"/>
  <c r="W4263"/>
  <c r="J3002"/>
  <c r="W3003"/>
  <c r="J3191"/>
  <c r="W3192"/>
  <c r="J4388"/>
  <c r="K4386" s="1"/>
  <c r="W4389"/>
  <c r="J3632"/>
  <c r="W3633"/>
  <c r="J3506"/>
  <c r="K3504" s="1"/>
  <c r="K3506" s="1"/>
  <c r="W3507"/>
  <c r="I3428"/>
  <c r="V3431"/>
  <c r="J3434"/>
  <c r="W3434" s="1"/>
  <c r="I3995"/>
  <c r="V3998"/>
  <c r="J2930"/>
  <c r="W2930" s="1"/>
  <c r="I3365"/>
  <c r="V3368"/>
  <c r="J4001"/>
  <c r="W4001" s="1"/>
  <c r="I4184"/>
  <c r="V4187"/>
  <c r="I3176"/>
  <c r="V3179"/>
  <c r="I3302"/>
  <c r="V3305"/>
  <c r="I4373"/>
  <c r="V4376"/>
  <c r="I3554"/>
  <c r="V3557"/>
  <c r="I3617"/>
  <c r="V3620"/>
  <c r="J2489"/>
  <c r="T3232"/>
  <c r="W3232" s="1"/>
  <c r="T4240"/>
  <c r="J3610"/>
  <c r="J3106"/>
  <c r="W3106" s="1"/>
  <c r="J4366"/>
  <c r="W4366" s="1"/>
  <c r="J775"/>
  <c r="J4177"/>
  <c r="J208"/>
  <c r="W208" s="1"/>
  <c r="J3988"/>
  <c r="J3925"/>
  <c r="T3964"/>
  <c r="T2704"/>
  <c r="V2701"/>
  <c r="V748"/>
  <c r="V1882"/>
  <c r="T1125"/>
  <c r="W1126"/>
  <c r="T3078"/>
  <c r="W3079"/>
  <c r="X3079" s="1"/>
  <c r="Y3079" s="1"/>
  <c r="T1440"/>
  <c r="W1441"/>
  <c r="X1441" s="1"/>
  <c r="T3456"/>
  <c r="W3457"/>
  <c r="X3457" s="1"/>
  <c r="T2574"/>
  <c r="W2575"/>
  <c r="X2575" s="1"/>
  <c r="T1629"/>
  <c r="W1630"/>
  <c r="X1630" s="1"/>
  <c r="T1755"/>
  <c r="W1756"/>
  <c r="X1756" s="1"/>
  <c r="T3960"/>
  <c r="W3961"/>
  <c r="X3961" s="1"/>
  <c r="T3834"/>
  <c r="W3835"/>
  <c r="X3835" s="1"/>
  <c r="T3330"/>
  <c r="W3331"/>
  <c r="X3331" s="1"/>
  <c r="T1692"/>
  <c r="W1693"/>
  <c r="X1693" s="1"/>
  <c r="T558"/>
  <c r="W559"/>
  <c r="X559" s="1"/>
  <c r="W1315"/>
  <c r="X1315" s="1"/>
  <c r="Y1315" s="1"/>
  <c r="T4149"/>
  <c r="U4147" s="1"/>
  <c r="U4149" s="1"/>
  <c r="W4150"/>
  <c r="X4150" s="1"/>
  <c r="T243"/>
  <c r="W244"/>
  <c r="X244" s="1"/>
  <c r="T2700"/>
  <c r="W2701"/>
  <c r="X2701" s="1"/>
  <c r="T4401"/>
  <c r="W4402"/>
  <c r="X4402" s="1"/>
  <c r="T180"/>
  <c r="W181"/>
  <c r="X181" s="1"/>
  <c r="T2952"/>
  <c r="W2953"/>
  <c r="X2953" s="1"/>
  <c r="T2889"/>
  <c r="W2890"/>
  <c r="X2890" s="1"/>
  <c r="T873"/>
  <c r="W874"/>
  <c r="X874" s="1"/>
  <c r="T2007"/>
  <c r="U2005" s="1"/>
  <c r="U2007" s="1"/>
  <c r="W2008"/>
  <c r="X2008" s="1"/>
  <c r="T621"/>
  <c r="W622"/>
  <c r="X622" s="1"/>
  <c r="T3582"/>
  <c r="U3580" s="1"/>
  <c r="U3582" s="1"/>
  <c r="W3583"/>
  <c r="X3583" s="1"/>
  <c r="T1251"/>
  <c r="W1252"/>
  <c r="X1252" s="1"/>
  <c r="T2133"/>
  <c r="U2131" s="1"/>
  <c r="U2133" s="1"/>
  <c r="W2134"/>
  <c r="X2134" s="1"/>
  <c r="T4023"/>
  <c r="W4024"/>
  <c r="X4024" s="1"/>
  <c r="T432"/>
  <c r="W433"/>
  <c r="X433" s="1"/>
  <c r="T4086"/>
  <c r="W4087"/>
  <c r="X4087" s="1"/>
  <c r="T1377"/>
  <c r="W1378"/>
  <c r="X1378" s="1"/>
  <c r="T1881"/>
  <c r="W1882"/>
  <c r="X1882" s="1"/>
  <c r="T2322"/>
  <c r="W2323"/>
  <c r="X2323" s="1"/>
  <c r="T495"/>
  <c r="W496"/>
  <c r="X496" s="1"/>
  <c r="T3204"/>
  <c r="W3205"/>
  <c r="X3205" s="1"/>
  <c r="T3708"/>
  <c r="W3709"/>
  <c r="X3709" s="1"/>
  <c r="T3393"/>
  <c r="U3391" s="1"/>
  <c r="U3393" s="1"/>
  <c r="W3394"/>
  <c r="X3394" s="1"/>
  <c r="T2637"/>
  <c r="W2638"/>
  <c r="X2638" s="1"/>
  <c r="T2196"/>
  <c r="U2194" s="1"/>
  <c r="U2196" s="1"/>
  <c r="W2197"/>
  <c r="T810"/>
  <c r="W811"/>
  <c r="X811" s="1"/>
  <c r="T1062"/>
  <c r="U1060" s="1"/>
  <c r="U1062" s="1"/>
  <c r="W1063"/>
  <c r="X1063" s="1"/>
  <c r="T3771"/>
  <c r="W3772"/>
  <c r="X3772" s="1"/>
  <c r="T1503"/>
  <c r="U1501" s="1"/>
  <c r="U1503" s="1"/>
  <c r="W1504"/>
  <c r="X1504" s="1"/>
  <c r="T3645"/>
  <c r="W3646"/>
  <c r="X3646" s="1"/>
  <c r="T4275"/>
  <c r="U4273" s="1"/>
  <c r="U4275" s="1"/>
  <c r="W4276"/>
  <c r="X4276" s="1"/>
  <c r="W2386"/>
  <c r="X2386" s="1"/>
  <c r="T306"/>
  <c r="W307"/>
  <c r="X307" s="1"/>
  <c r="T936"/>
  <c r="W937"/>
  <c r="X937" s="1"/>
  <c r="T1566"/>
  <c r="W1567"/>
  <c r="X1567" s="1"/>
  <c r="T4212"/>
  <c r="W4213"/>
  <c r="X4213" s="1"/>
  <c r="T369"/>
  <c r="W370"/>
  <c r="X370" s="1"/>
  <c r="T54"/>
  <c r="W55"/>
  <c r="X55" s="1"/>
  <c r="T1188"/>
  <c r="W1189"/>
  <c r="X1189" s="1"/>
  <c r="T2448"/>
  <c r="W2449"/>
  <c r="X2449" s="1"/>
  <c r="T747"/>
  <c r="W748"/>
  <c r="X748" s="1"/>
  <c r="T684"/>
  <c r="U682" s="1"/>
  <c r="U684" s="1"/>
  <c r="W685"/>
  <c r="X685" s="1"/>
  <c r="T3897"/>
  <c r="W3898"/>
  <c r="X3898" s="1"/>
  <c r="T2826"/>
  <c r="W2827"/>
  <c r="X2827" s="1"/>
  <c r="T1818"/>
  <c r="W1819"/>
  <c r="X1819" s="1"/>
  <c r="T1944"/>
  <c r="W1945"/>
  <c r="X1945" s="1"/>
  <c r="T999"/>
  <c r="W1000"/>
  <c r="X1000" s="1"/>
  <c r="T3141"/>
  <c r="U3139" s="1"/>
  <c r="U3141" s="1"/>
  <c r="W3142"/>
  <c r="X3142" s="1"/>
  <c r="T117"/>
  <c r="W118"/>
  <c r="X118" s="1"/>
  <c r="T4338"/>
  <c r="W4339"/>
  <c r="X4339" s="1"/>
  <c r="T2070"/>
  <c r="W2071"/>
  <c r="X2071" s="1"/>
  <c r="J3182"/>
  <c r="C3559"/>
  <c r="B76" i="70"/>
  <c r="AL76" s="1"/>
  <c r="AV76" i="73" s="1"/>
  <c r="B37" i="70"/>
  <c r="B19"/>
  <c r="B13"/>
  <c r="C3055" i="62"/>
  <c r="C3622"/>
  <c r="C2929"/>
  <c r="B12" i="70"/>
  <c r="B70"/>
  <c r="AL70" s="1"/>
  <c r="B44"/>
  <c r="B50"/>
  <c r="B57"/>
  <c r="AL57" s="1"/>
  <c r="AM57" s="1"/>
  <c r="B69"/>
  <c r="AL69" s="1"/>
  <c r="AV69" i="73" s="1"/>
  <c r="B38" i="70"/>
  <c r="B72"/>
  <c r="AL72" s="1"/>
  <c r="AM72" s="1"/>
  <c r="B36"/>
  <c r="C3243" i="62"/>
  <c r="B65" i="70"/>
  <c r="B23"/>
  <c r="B34"/>
  <c r="B21"/>
  <c r="B75"/>
  <c r="AL75" s="1"/>
  <c r="B40"/>
  <c r="B52"/>
  <c r="B68"/>
  <c r="AL68" s="1"/>
  <c r="AM68" s="1"/>
  <c r="C1100" i="62"/>
  <c r="C4313"/>
  <c r="C3809"/>
  <c r="B30" i="70"/>
  <c r="B24"/>
  <c r="B55"/>
  <c r="AL55" s="1"/>
  <c r="AV55" i="71" s="1"/>
  <c r="B41" i="70"/>
  <c r="B39"/>
  <c r="B73"/>
  <c r="AL73" s="1"/>
  <c r="AM73" s="1"/>
  <c r="J2602" i="62"/>
  <c r="J2035"/>
  <c r="J3547"/>
  <c r="J1531"/>
  <c r="J2917"/>
  <c r="J3358"/>
  <c r="J1405"/>
  <c r="T2385"/>
  <c r="U2383" s="1"/>
  <c r="U2385" s="1"/>
  <c r="T1314"/>
  <c r="U1312" s="1"/>
  <c r="U1314" s="1"/>
  <c r="J1570"/>
  <c r="J3145"/>
  <c r="Y2260"/>
  <c r="Y2261" s="1"/>
  <c r="Y3268"/>
  <c r="Y3269" s="1"/>
  <c r="J2196"/>
  <c r="J1125"/>
  <c r="K1123" s="1"/>
  <c r="K1125" s="1"/>
  <c r="Y2512"/>
  <c r="Y2513" s="1"/>
  <c r="J1746"/>
  <c r="J3762"/>
  <c r="T1229"/>
  <c r="T2552"/>
  <c r="T2993"/>
  <c r="T4064"/>
  <c r="T1607"/>
  <c r="T662"/>
  <c r="J4190"/>
  <c r="W4190" s="1"/>
  <c r="T3295"/>
  <c r="T2665"/>
  <c r="T3673"/>
  <c r="W3673" s="1"/>
  <c r="T2161"/>
  <c r="T2413"/>
  <c r="T3043"/>
  <c r="T1531"/>
  <c r="T1405"/>
  <c r="T2854"/>
  <c r="W2854" s="1"/>
  <c r="T775"/>
  <c r="T2791"/>
  <c r="T3610"/>
  <c r="T3799"/>
  <c r="W3799" s="1"/>
  <c r="T3925"/>
  <c r="W3925" s="1"/>
  <c r="T1909"/>
  <c r="T901"/>
  <c r="W901" s="1"/>
  <c r="T2539"/>
  <c r="T523"/>
  <c r="T271"/>
  <c r="S1468"/>
  <c r="T1468"/>
  <c r="J145"/>
  <c r="J523"/>
  <c r="J2161"/>
  <c r="J2413"/>
  <c r="J712"/>
  <c r="J2539"/>
  <c r="J3295"/>
  <c r="J2980"/>
  <c r="I1153"/>
  <c r="I2791"/>
  <c r="J2791"/>
  <c r="T3695"/>
  <c r="T4199"/>
  <c r="U4197" s="1"/>
  <c r="U4199" s="1"/>
  <c r="T3317"/>
  <c r="T4136"/>
  <c r="T3884"/>
  <c r="T3506"/>
  <c r="U3504" s="1"/>
  <c r="U3506" s="1"/>
  <c r="T3065"/>
  <c r="U3063" s="1"/>
  <c r="U3065" s="1"/>
  <c r="T3443"/>
  <c r="T4388"/>
  <c r="T3632"/>
  <c r="T3128"/>
  <c r="T3002"/>
  <c r="U3000" s="1"/>
  <c r="U3002" s="1"/>
  <c r="T3758"/>
  <c r="T4325"/>
  <c r="U4323" s="1"/>
  <c r="U4325" s="1"/>
  <c r="T3821"/>
  <c r="T3947"/>
  <c r="U3945" s="1"/>
  <c r="U3947" s="1"/>
  <c r="T4010"/>
  <c r="U4008" s="1"/>
  <c r="U4010" s="1"/>
  <c r="T4073"/>
  <c r="T3191"/>
  <c r="T3569"/>
  <c r="U3567" s="1"/>
  <c r="U3569" s="1"/>
  <c r="T4262"/>
  <c r="U4260" s="1"/>
  <c r="U4262" s="1"/>
  <c r="T3380"/>
  <c r="U3378" s="1"/>
  <c r="U3380" s="1"/>
  <c r="T3744"/>
  <c r="U3743" s="1"/>
  <c r="U3745" s="1"/>
  <c r="C3748"/>
  <c r="C661"/>
  <c r="C3496"/>
  <c r="C3307"/>
  <c r="C3433"/>
  <c r="C2488"/>
  <c r="C47" i="70"/>
  <c r="T751" i="62"/>
  <c r="W751" s="1"/>
  <c r="T2389"/>
  <c r="T625"/>
  <c r="T3775"/>
  <c r="T3712"/>
  <c r="T2074"/>
  <c r="T4342"/>
  <c r="W4342" s="1"/>
  <c r="T4153"/>
  <c r="T940"/>
  <c r="T3271"/>
  <c r="T3019"/>
  <c r="T1696"/>
  <c r="W1696" s="1"/>
  <c r="T436"/>
  <c r="W436" s="1"/>
  <c r="T3523"/>
  <c r="T3145"/>
  <c r="T373"/>
  <c r="T2326"/>
  <c r="T4405"/>
  <c r="T1759"/>
  <c r="T121"/>
  <c r="T3901"/>
  <c r="T814"/>
  <c r="T562"/>
  <c r="T1318"/>
  <c r="J3838"/>
  <c r="J1192"/>
  <c r="W1192" s="1"/>
  <c r="J625"/>
  <c r="J1822"/>
  <c r="W1822" s="1"/>
  <c r="J2767"/>
  <c r="W2767" s="1"/>
  <c r="J562"/>
  <c r="J2389"/>
  <c r="J4279"/>
  <c r="J310"/>
  <c r="J2074"/>
  <c r="J2893"/>
  <c r="W2893" s="1"/>
  <c r="J1318"/>
  <c r="J3271"/>
  <c r="J2200"/>
  <c r="J3460"/>
  <c r="W3460" s="1"/>
  <c r="J3019"/>
  <c r="J1759"/>
  <c r="J688"/>
  <c r="J3334"/>
  <c r="J2011"/>
  <c r="J877"/>
  <c r="J2326"/>
  <c r="J3901"/>
  <c r="K4027"/>
  <c r="J4027"/>
  <c r="K3775"/>
  <c r="J3775"/>
  <c r="I3523"/>
  <c r="J3523"/>
  <c r="K2704"/>
  <c r="J2704"/>
  <c r="W2704" s="1"/>
  <c r="T4140"/>
  <c r="W4140" s="1"/>
  <c r="T3888"/>
  <c r="T2250"/>
  <c r="T4266"/>
  <c r="T4014"/>
  <c r="W4014" s="1"/>
  <c r="S486"/>
  <c r="T3951"/>
  <c r="W3951" s="1"/>
  <c r="T549"/>
  <c r="S2691"/>
  <c r="J1620"/>
  <c r="J2628"/>
  <c r="J3006"/>
  <c r="W3006" s="1"/>
  <c r="J4329"/>
  <c r="W4329" s="1"/>
  <c r="J1305"/>
  <c r="J2313"/>
  <c r="J3573"/>
  <c r="J738"/>
  <c r="J2376"/>
  <c r="J4392"/>
  <c r="J3825"/>
  <c r="W3825" s="1"/>
  <c r="J2754"/>
  <c r="J2061"/>
  <c r="J1431"/>
  <c r="J3384"/>
  <c r="J3510"/>
  <c r="J1683"/>
  <c r="I2502"/>
  <c r="V2502" s="1"/>
  <c r="J2502"/>
  <c r="J171"/>
  <c r="I1116"/>
  <c r="V1116" s="1"/>
  <c r="J1116"/>
  <c r="J108"/>
  <c r="I549"/>
  <c r="V549" s="1"/>
  <c r="J549"/>
  <c r="I801"/>
  <c r="J801"/>
  <c r="T536"/>
  <c r="T725"/>
  <c r="T1166"/>
  <c r="T95"/>
  <c r="T410"/>
  <c r="T1670"/>
  <c r="T2867"/>
  <c r="S221"/>
  <c r="T221"/>
  <c r="T3812"/>
  <c r="T4127"/>
  <c r="T2615"/>
  <c r="T1292"/>
  <c r="T3371"/>
  <c r="T1922"/>
  <c r="T1796"/>
  <c r="T1985"/>
  <c r="T3623"/>
  <c r="T1040"/>
  <c r="T599"/>
  <c r="T851"/>
  <c r="T1103"/>
  <c r="T3056"/>
  <c r="T2300"/>
  <c r="U3875"/>
  <c r="T3875"/>
  <c r="T2111"/>
  <c r="J3560"/>
  <c r="J3371"/>
  <c r="J158"/>
  <c r="I1166"/>
  <c r="J4379"/>
  <c r="J2237"/>
  <c r="I725"/>
  <c r="V725" s="1"/>
  <c r="I95"/>
  <c r="J3308"/>
  <c r="W3308" s="1"/>
  <c r="I3749"/>
  <c r="I1355"/>
  <c r="S3308"/>
  <c r="K3964"/>
  <c r="U3762"/>
  <c r="U688"/>
  <c r="I4342"/>
  <c r="U4090"/>
  <c r="K3523"/>
  <c r="I1381"/>
  <c r="U4014"/>
  <c r="X4014" s="1"/>
  <c r="U436"/>
  <c r="X436" s="1"/>
  <c r="K3460"/>
  <c r="X3460" s="1"/>
  <c r="K1381"/>
  <c r="I2728"/>
  <c r="V2187"/>
  <c r="W2137"/>
  <c r="I4027"/>
  <c r="K2767"/>
  <c r="U940"/>
  <c r="I3775"/>
  <c r="S4090"/>
  <c r="V4090" s="1"/>
  <c r="I2124"/>
  <c r="K2263"/>
  <c r="X2263" s="1"/>
  <c r="U373"/>
  <c r="U1570"/>
  <c r="S1570"/>
  <c r="S1090"/>
  <c r="K4216"/>
  <c r="U2704"/>
  <c r="I688"/>
  <c r="S1759"/>
  <c r="U4216"/>
  <c r="I2263"/>
  <c r="V2263" s="1"/>
  <c r="K4001"/>
  <c r="X4001" s="1"/>
  <c r="K4342"/>
  <c r="U877"/>
  <c r="S4342"/>
  <c r="U3308"/>
  <c r="S877"/>
  <c r="S3762"/>
  <c r="I662"/>
  <c r="U3208"/>
  <c r="X3208" s="1"/>
  <c r="I82"/>
  <c r="I1027"/>
  <c r="S3712"/>
  <c r="S4216"/>
  <c r="K2452"/>
  <c r="X2452" s="1"/>
  <c r="V1279"/>
  <c r="W4114"/>
  <c r="V3460"/>
  <c r="AL49" i="74"/>
  <c r="AM49" s="1"/>
  <c r="W3699" i="62"/>
  <c r="C33"/>
  <c r="B8" i="70"/>
  <c r="S2137" i="62"/>
  <c r="V2137" s="1"/>
  <c r="S688"/>
  <c r="I2452"/>
  <c r="V2452" s="1"/>
  <c r="I3964"/>
  <c r="AL19" i="74"/>
  <c r="BA19" i="75" s="1"/>
  <c r="Y3255" i="62"/>
  <c r="AS49" i="75"/>
  <c r="AT49" s="1"/>
  <c r="W3208" i="62"/>
  <c r="S3208"/>
  <c r="V3208" s="1"/>
  <c r="AS32" i="75"/>
  <c r="AT32" s="1"/>
  <c r="U2137" i="62"/>
  <c r="X2137" s="1"/>
  <c r="U1249"/>
  <c r="U1251" s="1"/>
  <c r="AS12" i="75"/>
  <c r="AS42"/>
  <c r="AT42" s="1"/>
  <c r="AS64"/>
  <c r="AT64" s="1"/>
  <c r="AS61"/>
  <c r="AT61" s="1"/>
  <c r="AS16"/>
  <c r="AT16" s="1"/>
  <c r="AS68"/>
  <c r="AT68" s="1"/>
  <c r="AS14"/>
  <c r="AT14" s="1"/>
  <c r="AS10"/>
  <c r="AT10" s="1"/>
  <c r="AS74"/>
  <c r="AT74" s="1"/>
  <c r="AS46"/>
  <c r="AT46" s="1"/>
  <c r="AS21"/>
  <c r="AT21" s="1"/>
  <c r="AS31"/>
  <c r="AT31" s="1"/>
  <c r="AS20"/>
  <c r="AS72"/>
  <c r="AT72" s="1"/>
  <c r="AS45"/>
  <c r="AT45" s="1"/>
  <c r="AS23"/>
  <c r="AT23" s="1"/>
  <c r="AS47"/>
  <c r="AS51"/>
  <c r="AT51" s="1"/>
  <c r="AS24"/>
  <c r="AT24" s="1"/>
  <c r="U2068" i="62"/>
  <c r="U2070" s="1"/>
  <c r="AS62" i="75"/>
  <c r="AS57"/>
  <c r="AT57" s="1"/>
  <c r="AS38"/>
  <c r="AT38" s="1"/>
  <c r="AS9"/>
  <c r="AT9" s="1"/>
  <c r="AS18"/>
  <c r="AT18" s="1"/>
  <c r="BC18" s="1"/>
  <c r="W2452" i="62"/>
  <c r="AS29" i="75"/>
  <c r="AT29" s="1"/>
  <c r="AS77"/>
  <c r="AS55"/>
  <c r="AT55" s="1"/>
  <c r="AS13"/>
  <c r="AT13" s="1"/>
  <c r="AS54"/>
  <c r="AT54" s="1"/>
  <c r="AS66"/>
  <c r="AT66" s="1"/>
  <c r="AS25"/>
  <c r="AT25" s="1"/>
  <c r="AS28"/>
  <c r="AT28" s="1"/>
  <c r="AS17"/>
  <c r="AT17" s="1"/>
  <c r="AS22"/>
  <c r="AT22" s="1"/>
  <c r="BC22" s="1"/>
  <c r="AS53"/>
  <c r="AT53" s="1"/>
  <c r="K3013" i="62"/>
  <c r="K3015" s="1"/>
  <c r="Y3016"/>
  <c r="AL24" i="74"/>
  <c r="BA24" i="75" s="1"/>
  <c r="AL22" i="74"/>
  <c r="AM22" s="1"/>
  <c r="AL14"/>
  <c r="BA14" i="75" s="1"/>
  <c r="AL12" i="74"/>
  <c r="BA12" i="75" s="1"/>
  <c r="AL20" i="74"/>
  <c r="AM20" s="1"/>
  <c r="AL77"/>
  <c r="AM77" s="1"/>
  <c r="AN77" s="1"/>
  <c r="AL34"/>
  <c r="BA34" i="75" s="1"/>
  <c r="AL30" i="74"/>
  <c r="AM30" s="1"/>
  <c r="AL35"/>
  <c r="BA35" i="75" s="1"/>
  <c r="AL68" i="74"/>
  <c r="BA68" i="75" s="1"/>
  <c r="AL31" i="74"/>
  <c r="AM31" s="1"/>
  <c r="AL50"/>
  <c r="BA50" i="75" s="1"/>
  <c r="AL36" i="74"/>
  <c r="AM36" s="1"/>
  <c r="AL33"/>
  <c r="AM33" s="1"/>
  <c r="AL72"/>
  <c r="AM72" s="1"/>
  <c r="AL69"/>
  <c r="BA69" i="75" s="1"/>
  <c r="AL32" i="74"/>
  <c r="AM32" s="1"/>
  <c r="AL59"/>
  <c r="AM59" s="1"/>
  <c r="AL16"/>
  <c r="BA16" i="75" s="1"/>
  <c r="AL54" i="74"/>
  <c r="BA54" i="75" s="1"/>
  <c r="AL40" i="74"/>
  <c r="AM40" s="1"/>
  <c r="AL8"/>
  <c r="BA8" i="75" s="1"/>
  <c r="AL44" i="74"/>
  <c r="BA44" i="75" s="1"/>
  <c r="AL37" i="74"/>
  <c r="AM37" s="1"/>
  <c r="AL43"/>
  <c r="BA43" i="75" s="1"/>
  <c r="AL42" i="74"/>
  <c r="AM42" s="1"/>
  <c r="AL74"/>
  <c r="BA74" i="75" s="1"/>
  <c r="AL58" i="74"/>
  <c r="BA58" i="75" s="1"/>
  <c r="K2824" i="62"/>
  <c r="AL46" i="74"/>
  <c r="AM46" s="1"/>
  <c r="AL63"/>
  <c r="AM63" s="1"/>
  <c r="AL47"/>
  <c r="BA47" i="75" s="1"/>
  <c r="AL10" i="74"/>
  <c r="BA10" i="75" s="1"/>
  <c r="AL76" i="74"/>
  <c r="BA76" i="75" s="1"/>
  <c r="AL52" i="74"/>
  <c r="BA52" i="75" s="1"/>
  <c r="AL27" i="74"/>
  <c r="AM27" s="1"/>
  <c r="AN27" s="1"/>
  <c r="AL28"/>
  <c r="BA28" i="75" s="1"/>
  <c r="AL66" i="74"/>
  <c r="AM66" s="1"/>
  <c r="AL41"/>
  <c r="AM41" s="1"/>
  <c r="AL61"/>
  <c r="AM61" s="1"/>
  <c r="AL57"/>
  <c r="BA57" i="75" s="1"/>
  <c r="AL56" i="74"/>
  <c r="AM56" s="1"/>
  <c r="AL60"/>
  <c r="BA60" i="75" s="1"/>
  <c r="AL64" i="74"/>
  <c r="BA64" i="75" s="1"/>
  <c r="AL62" i="74"/>
  <c r="AM62" s="1"/>
  <c r="AL45"/>
  <c r="AM45" s="1"/>
  <c r="AL15"/>
  <c r="AM15" s="1"/>
  <c r="I2704" i="62"/>
  <c r="V2704" s="1"/>
  <c r="I4216"/>
  <c r="W4216"/>
  <c r="AL39" i="74"/>
  <c r="BA39" i="75" s="1"/>
  <c r="AR64" i="73"/>
  <c r="AZ64" i="75" s="1"/>
  <c r="AR56" i="73"/>
  <c r="AS56" s="1"/>
  <c r="P2436" i="62"/>
  <c r="P1617"/>
  <c r="AR65" i="73"/>
  <c r="AS65" s="1"/>
  <c r="P168" i="62"/>
  <c r="P2814"/>
  <c r="K23" i="73"/>
  <c r="P989" i="62"/>
  <c r="P988"/>
  <c r="J23" i="73"/>
  <c r="P1050" i="62"/>
  <c r="P1428"/>
  <c r="P1869"/>
  <c r="P2499"/>
  <c r="P1806"/>
  <c r="P2121"/>
  <c r="P420"/>
  <c r="P924"/>
  <c r="P2562"/>
  <c r="P1491"/>
  <c r="P105"/>
  <c r="P2940"/>
  <c r="P1365"/>
  <c r="P2688"/>
  <c r="P357"/>
  <c r="P1305"/>
  <c r="P294"/>
  <c r="V171"/>
  <c r="P861"/>
  <c r="P2373"/>
  <c r="P2058"/>
  <c r="P1239"/>
  <c r="P231"/>
  <c r="P609"/>
  <c r="P2751"/>
  <c r="P1302"/>
  <c r="P1113"/>
  <c r="AR71" i="73"/>
  <c r="AS71" s="1"/>
  <c r="V3699" i="62"/>
  <c r="O2625"/>
  <c r="O2499"/>
  <c r="O1365"/>
  <c r="O2562"/>
  <c r="O798"/>
  <c r="O2121"/>
  <c r="O2940"/>
  <c r="O483"/>
  <c r="O1869"/>
  <c r="O1680"/>
  <c r="O2814"/>
  <c r="O231"/>
  <c r="O1239"/>
  <c r="O987"/>
  <c r="O2247"/>
  <c r="O1302"/>
  <c r="AR76" i="73"/>
  <c r="AS76" s="1"/>
  <c r="O1617" i="62"/>
  <c r="O861"/>
  <c r="O1113"/>
  <c r="O1491"/>
  <c r="O168"/>
  <c r="O2436"/>
  <c r="O487"/>
  <c r="O672"/>
  <c r="O294"/>
  <c r="O1806"/>
  <c r="O546"/>
  <c r="O357"/>
  <c r="O2184"/>
  <c r="O420"/>
  <c r="O2373"/>
  <c r="O1428"/>
  <c r="O801"/>
  <c r="O802"/>
  <c r="O2688"/>
  <c r="N1178"/>
  <c r="G26" i="73"/>
  <c r="N1177" i="62"/>
  <c r="F26" i="73"/>
  <c r="G14"/>
  <c r="N422" i="62"/>
  <c r="N987"/>
  <c r="N2564"/>
  <c r="U48" i="73"/>
  <c r="N421" i="62"/>
  <c r="F14" i="73"/>
  <c r="N2563" i="62"/>
  <c r="T48" i="73"/>
  <c r="N924" i="62"/>
  <c r="N1806"/>
  <c r="N2310"/>
  <c r="N1239"/>
  <c r="N546"/>
  <c r="N483"/>
  <c r="N1365"/>
  <c r="N2688"/>
  <c r="N2247"/>
  <c r="N861"/>
  <c r="N2814"/>
  <c r="N1050"/>
  <c r="N1554"/>
  <c r="N1113"/>
  <c r="N1617"/>
  <c r="N1302"/>
  <c r="N672"/>
  <c r="N1869"/>
  <c r="AR59" i="73"/>
  <c r="AZ59" i="75" s="1"/>
  <c r="AR72" i="73"/>
  <c r="AS72" s="1"/>
  <c r="AR67"/>
  <c r="AZ67" i="75" s="1"/>
  <c r="AR58" i="73"/>
  <c r="AZ58" i="75" s="1"/>
  <c r="M294" i="62"/>
  <c r="M1932"/>
  <c r="M987"/>
  <c r="M2058"/>
  <c r="AR75" i="73"/>
  <c r="AZ75" i="75" s="1"/>
  <c r="AR70" i="73"/>
  <c r="AS70" s="1"/>
  <c r="M1617" i="62"/>
  <c r="M2877"/>
  <c r="M1995"/>
  <c r="M861"/>
  <c r="AR62" i="73"/>
  <c r="AZ62" i="75" s="1"/>
  <c r="M1113" i="62"/>
  <c r="M1680"/>
  <c r="M1554"/>
  <c r="M798"/>
  <c r="M2436"/>
  <c r="M1239"/>
  <c r="M1806"/>
  <c r="M2499"/>
  <c r="M609"/>
  <c r="M1743"/>
  <c r="M672"/>
  <c r="M1428"/>
  <c r="AR77" i="73"/>
  <c r="AZ77" i="75" s="1"/>
  <c r="V3195" i="62"/>
  <c r="AR69" i="73"/>
  <c r="AZ69" i="75" s="1"/>
  <c r="AR74" i="73"/>
  <c r="AZ74" i="75" s="1"/>
  <c r="AR63" i="73"/>
  <c r="AZ63" i="75" s="1"/>
  <c r="L2562" i="62"/>
  <c r="L42"/>
  <c r="L2751"/>
  <c r="L1554"/>
  <c r="L2121"/>
  <c r="L1305"/>
  <c r="T1305" s="1"/>
  <c r="L1306"/>
  <c r="AR60" i="73"/>
  <c r="AZ60" i="75" s="1"/>
  <c r="L1428" i="62"/>
  <c r="L1113"/>
  <c r="AR73" i="73"/>
  <c r="AS73" s="1"/>
  <c r="L2625" i="62"/>
  <c r="L2877"/>
  <c r="L924"/>
  <c r="L1491"/>
  <c r="W3195"/>
  <c r="L2058"/>
  <c r="L672"/>
  <c r="L294"/>
  <c r="L1617"/>
  <c r="L2184"/>
  <c r="L1806"/>
  <c r="L483"/>
  <c r="L2436"/>
  <c r="L420"/>
  <c r="L2940"/>
  <c r="L357"/>
  <c r="L861"/>
  <c r="L609"/>
  <c r="AZ70" i="75"/>
  <c r="AR61" i="73"/>
  <c r="AZ61" i="75" s="1"/>
  <c r="AR66" i="73"/>
  <c r="AS66" s="1"/>
  <c r="V751" i="62"/>
  <c r="W838"/>
  <c r="I4240"/>
  <c r="V4240" s="1"/>
  <c r="U3056"/>
  <c r="I1998"/>
  <c r="V1998" s="1"/>
  <c r="X4203"/>
  <c r="K2074"/>
  <c r="K562"/>
  <c r="I3825"/>
  <c r="V3825" s="1"/>
  <c r="S473"/>
  <c r="S4266"/>
  <c r="S2326"/>
  <c r="V2326" s="1"/>
  <c r="S2893"/>
  <c r="V2893" s="1"/>
  <c r="K1570"/>
  <c r="V3862"/>
  <c r="S4051"/>
  <c r="V4051" s="1"/>
  <c r="U3145"/>
  <c r="S3888"/>
  <c r="S1809"/>
  <c r="W2476"/>
  <c r="I1720"/>
  <c r="V1720" s="1"/>
  <c r="U2893"/>
  <c r="S662"/>
  <c r="W3397"/>
  <c r="W1129"/>
  <c r="K3825"/>
  <c r="X3825" s="1"/>
  <c r="I3673"/>
  <c r="I2691"/>
  <c r="X1129"/>
  <c r="I2628"/>
  <c r="S3232"/>
  <c r="V3938"/>
  <c r="S95"/>
  <c r="U4405"/>
  <c r="U3958"/>
  <c r="U3960" s="1"/>
  <c r="K3586"/>
  <c r="X3586" s="1"/>
  <c r="S3019"/>
  <c r="W3838"/>
  <c r="U4027"/>
  <c r="S4027"/>
  <c r="K688"/>
  <c r="S334"/>
  <c r="K310"/>
  <c r="V2767"/>
  <c r="U3636"/>
  <c r="U3895"/>
  <c r="U3897" s="1"/>
  <c r="U4140"/>
  <c r="X4140" s="1"/>
  <c r="I3232"/>
  <c r="I4329"/>
  <c r="V4329" s="1"/>
  <c r="I901"/>
  <c r="I3484"/>
  <c r="W1444"/>
  <c r="V4114"/>
  <c r="S3043"/>
  <c r="V1129"/>
  <c r="I3649"/>
  <c r="W1381"/>
  <c r="U3706"/>
  <c r="U3708" s="1"/>
  <c r="K3434"/>
  <c r="X3434" s="1"/>
  <c r="U4064"/>
  <c r="S4064"/>
  <c r="V4064" s="1"/>
  <c r="X58"/>
  <c r="K3245"/>
  <c r="X3245" s="1"/>
  <c r="V3434"/>
  <c r="I1607"/>
  <c r="S625"/>
  <c r="K3649"/>
  <c r="K4273"/>
  <c r="S3484"/>
  <c r="V838"/>
  <c r="I158"/>
  <c r="I373"/>
  <c r="V373" s="1"/>
  <c r="V58"/>
  <c r="I1229"/>
  <c r="AL67" i="72"/>
  <c r="AX67" i="73" s="1"/>
  <c r="I3573" i="62"/>
  <c r="G2436"/>
  <c r="G2814"/>
  <c r="G1617"/>
  <c r="G2562"/>
  <c r="G2247"/>
  <c r="G2121"/>
  <c r="G357"/>
  <c r="G231"/>
  <c r="G1491"/>
  <c r="G420"/>
  <c r="G1365"/>
  <c r="G2499"/>
  <c r="AL61" i="72"/>
  <c r="AY61" i="75" s="1"/>
  <c r="G1302" i="62"/>
  <c r="G294"/>
  <c r="G987"/>
  <c r="G861"/>
  <c r="G168"/>
  <c r="AL58" i="72"/>
  <c r="AM58" s="1"/>
  <c r="I1620" i="62"/>
  <c r="F798"/>
  <c r="I9" i="72"/>
  <c r="F107" i="62"/>
  <c r="F1365"/>
  <c r="F609"/>
  <c r="F1428"/>
  <c r="F106"/>
  <c r="H9" i="72"/>
  <c r="F2751" i="62"/>
  <c r="F168"/>
  <c r="I1179"/>
  <c r="V1179" s="1"/>
  <c r="F861"/>
  <c r="F2940"/>
  <c r="F672"/>
  <c r="F1806"/>
  <c r="F1176"/>
  <c r="F2247"/>
  <c r="F1680"/>
  <c r="F1239"/>
  <c r="F1302"/>
  <c r="F1617"/>
  <c r="F2184"/>
  <c r="F1113"/>
  <c r="F483"/>
  <c r="E1239"/>
  <c r="E1932"/>
  <c r="AL59" i="72"/>
  <c r="AM59" s="1"/>
  <c r="E2184" i="62"/>
  <c r="E2940"/>
  <c r="E2562"/>
  <c r="E2121"/>
  <c r="E2751"/>
  <c r="E1869"/>
  <c r="E42"/>
  <c r="E2814"/>
  <c r="E231"/>
  <c r="E2373"/>
  <c r="E1995"/>
  <c r="E483"/>
  <c r="E1491"/>
  <c r="E672"/>
  <c r="E105"/>
  <c r="AL71" i="72"/>
  <c r="AY71" i="75" s="1"/>
  <c r="AL56" i="72"/>
  <c r="AY56" i="75" s="1"/>
  <c r="E1365" i="62"/>
  <c r="E2247"/>
  <c r="E2688"/>
  <c r="E1050"/>
  <c r="E546"/>
  <c r="E735"/>
  <c r="E798"/>
  <c r="E1743"/>
  <c r="E1428"/>
  <c r="E1113"/>
  <c r="E2310"/>
  <c r="AL76" i="72"/>
  <c r="AM76" s="1"/>
  <c r="P50"/>
  <c r="D2689" i="62"/>
  <c r="D2690"/>
  <c r="Q50" i="72"/>
  <c r="X3195" i="62"/>
  <c r="AL72" i="72"/>
  <c r="AY72" i="75" s="1"/>
  <c r="AL75" i="72"/>
  <c r="AY75" i="75" s="1"/>
  <c r="D483" i="62"/>
  <c r="D609"/>
  <c r="D1302"/>
  <c r="D1554"/>
  <c r="D2877"/>
  <c r="D1491"/>
  <c r="D168"/>
  <c r="K3252"/>
  <c r="K3254" s="1"/>
  <c r="Y3256" s="1"/>
  <c r="D1176"/>
  <c r="D987"/>
  <c r="D231"/>
  <c r="D2436"/>
  <c r="D2310"/>
  <c r="D1743"/>
  <c r="D2058"/>
  <c r="D2121"/>
  <c r="D2940"/>
  <c r="D735"/>
  <c r="AL77" i="72"/>
  <c r="AX77" i="73" s="1"/>
  <c r="AL74" i="72"/>
  <c r="AY74" i="75" s="1"/>
  <c r="AL64" i="72"/>
  <c r="AM64" s="1"/>
  <c r="AL68"/>
  <c r="AM68" s="1"/>
  <c r="AL70"/>
  <c r="AY70" i="75" s="1"/>
  <c r="AL57" i="72"/>
  <c r="AY57" i="75" s="1"/>
  <c r="AL69" i="72"/>
  <c r="AX69" i="73" s="1"/>
  <c r="C44" i="62"/>
  <c r="C8" i="72"/>
  <c r="B8"/>
  <c r="C43" i="62"/>
  <c r="C483"/>
  <c r="C2310"/>
  <c r="C609"/>
  <c r="C1239"/>
  <c r="C1302"/>
  <c r="C2058"/>
  <c r="C861"/>
  <c r="C2436"/>
  <c r="C735"/>
  <c r="C1806"/>
  <c r="C1243"/>
  <c r="C2499"/>
  <c r="C294"/>
  <c r="C2752"/>
  <c r="N51" i="72"/>
  <c r="C924" i="62"/>
  <c r="C1743"/>
  <c r="C2121"/>
  <c r="O51" i="72"/>
  <c r="C2753" i="62"/>
  <c r="C1428"/>
  <c r="C1365"/>
  <c r="C1491"/>
  <c r="C420"/>
  <c r="AL55" i="72"/>
  <c r="AM55" s="1"/>
  <c r="AL62"/>
  <c r="AY62" i="75" s="1"/>
  <c r="S599" i="62"/>
  <c r="R29"/>
  <c r="R30"/>
  <c r="R31"/>
  <c r="S2615"/>
  <c r="U3176"/>
  <c r="U3178" s="1"/>
  <c r="AR59" i="71"/>
  <c r="AS59" s="1"/>
  <c r="U3812" i="62"/>
  <c r="Q1856"/>
  <c r="Q1163"/>
  <c r="Q974"/>
  <c r="Q1289"/>
  <c r="Q2801"/>
  <c r="Z44" i="71"/>
  <c r="Q2298" i="62"/>
  <c r="Q344"/>
  <c r="AA44" i="71"/>
  <c r="Q2299" i="62"/>
  <c r="Q2675"/>
  <c r="Q2045"/>
  <c r="Q1226"/>
  <c r="Q1352"/>
  <c r="Q407"/>
  <c r="Q1167"/>
  <c r="Q2549"/>
  <c r="Q2486"/>
  <c r="Q1541"/>
  <c r="Q2612"/>
  <c r="Q470"/>
  <c r="Q1100"/>
  <c r="Q1919"/>
  <c r="Q1478"/>
  <c r="Q2108"/>
  <c r="Q2864"/>
  <c r="AR72" i="71"/>
  <c r="AW72" i="73" s="1"/>
  <c r="AR64" i="71"/>
  <c r="V2174" i="62"/>
  <c r="AR67" i="71"/>
  <c r="AW67" i="73" s="1"/>
  <c r="P1606" i="62"/>
  <c r="Y33" i="71"/>
  <c r="P1605" i="62"/>
  <c r="X33" i="71"/>
  <c r="P974" i="62"/>
  <c r="P1100"/>
  <c r="P1667"/>
  <c r="P2171"/>
  <c r="P470"/>
  <c r="P1730"/>
  <c r="P2612"/>
  <c r="P1163"/>
  <c r="P1982"/>
  <c r="P2297"/>
  <c r="P1352"/>
  <c r="P1856"/>
  <c r="P2675"/>
  <c r="P2738"/>
  <c r="P2108"/>
  <c r="P1037"/>
  <c r="S1922"/>
  <c r="AR12" i="71"/>
  <c r="AS12" s="1"/>
  <c r="V788" i="62"/>
  <c r="O2234"/>
  <c r="O155"/>
  <c r="O2864"/>
  <c r="O407"/>
  <c r="O1100"/>
  <c r="O1856"/>
  <c r="O1352"/>
  <c r="O785"/>
  <c r="O29"/>
  <c r="O1919"/>
  <c r="O1667"/>
  <c r="O1793"/>
  <c r="O2927"/>
  <c r="O2486"/>
  <c r="O1982"/>
  <c r="O2108"/>
  <c r="O470"/>
  <c r="O974"/>
  <c r="AR63" i="71"/>
  <c r="AX63" i="75" s="1"/>
  <c r="N1541" i="62"/>
  <c r="N1604"/>
  <c r="N2171"/>
  <c r="N2360"/>
  <c r="N2234"/>
  <c r="N344"/>
  <c r="N1856"/>
  <c r="N848"/>
  <c r="N722"/>
  <c r="N2864"/>
  <c r="N470"/>
  <c r="N596"/>
  <c r="N2675"/>
  <c r="N785"/>
  <c r="N218"/>
  <c r="N1226"/>
  <c r="N1415"/>
  <c r="N29"/>
  <c r="N92"/>
  <c r="N2801"/>
  <c r="N2486"/>
  <c r="N659"/>
  <c r="N1919"/>
  <c r="N2423"/>
  <c r="N2297"/>
  <c r="N1100"/>
  <c r="N1730"/>
  <c r="V4001"/>
  <c r="AR75" i="71"/>
  <c r="AW75" i="73" s="1"/>
  <c r="M2486" i="62"/>
  <c r="M1352"/>
  <c r="M2801"/>
  <c r="M848"/>
  <c r="M1100"/>
  <c r="M92"/>
  <c r="M1667"/>
  <c r="M911"/>
  <c r="M2612"/>
  <c r="M2675"/>
  <c r="M344"/>
  <c r="M1604"/>
  <c r="M596"/>
  <c r="M218"/>
  <c r="M2234"/>
  <c r="S3875"/>
  <c r="M2045"/>
  <c r="M470"/>
  <c r="M155"/>
  <c r="M2423"/>
  <c r="M659"/>
  <c r="M1163"/>
  <c r="M29"/>
  <c r="M2171"/>
  <c r="M1226"/>
  <c r="M533"/>
  <c r="AR68" i="71"/>
  <c r="AS68" s="1"/>
  <c r="AR62"/>
  <c r="AW62" i="73" s="1"/>
  <c r="AR76" i="71"/>
  <c r="AS76" s="1"/>
  <c r="V32" i="62"/>
  <c r="L1541"/>
  <c r="L2801"/>
  <c r="L2738"/>
  <c r="L1415"/>
  <c r="L1730"/>
  <c r="L2171"/>
  <c r="L2045"/>
  <c r="L2486"/>
  <c r="L2108"/>
  <c r="L2423"/>
  <c r="L2612"/>
  <c r="L1478"/>
  <c r="L2864"/>
  <c r="V1040"/>
  <c r="L474"/>
  <c r="AR66" i="71"/>
  <c r="AS66" s="1"/>
  <c r="AR56"/>
  <c r="AW56" i="73" s="1"/>
  <c r="AR71" i="71"/>
  <c r="AX71" i="75" s="1"/>
  <c r="L1856" i="62"/>
  <c r="AR74" i="71"/>
  <c r="AW74" i="73" s="1"/>
  <c r="AR60" i="71"/>
  <c r="AX60" i="75" s="1"/>
  <c r="AL65" i="70"/>
  <c r="AV65" i="73" s="1"/>
  <c r="AL74" i="70"/>
  <c r="AW74" i="75" s="1"/>
  <c r="I4253" i="62"/>
  <c r="V4253" s="1"/>
  <c r="G2675"/>
  <c r="G344"/>
  <c r="G1793"/>
  <c r="G2234"/>
  <c r="G2360"/>
  <c r="G1163"/>
  <c r="G281"/>
  <c r="G2108"/>
  <c r="G1856"/>
  <c r="G1352"/>
  <c r="G1289"/>
  <c r="AL61" i="70"/>
  <c r="AW61" i="75" s="1"/>
  <c r="I3371" i="62"/>
  <c r="AL60" i="70"/>
  <c r="AM60" s="1"/>
  <c r="F1100" i="62"/>
  <c r="F29"/>
  <c r="F1352"/>
  <c r="F848"/>
  <c r="F1478"/>
  <c r="F2108"/>
  <c r="F659"/>
  <c r="F2234"/>
  <c r="F2171"/>
  <c r="F1541"/>
  <c r="F2549"/>
  <c r="F407"/>
  <c r="F2864"/>
  <c r="F1604"/>
  <c r="F596"/>
  <c r="F2297"/>
  <c r="F344"/>
  <c r="E344"/>
  <c r="E2425"/>
  <c r="S46" i="70"/>
  <c r="E2424" i="62"/>
  <c r="R46" i="70"/>
  <c r="E92" i="62"/>
  <c r="E1415"/>
  <c r="E911"/>
  <c r="AL67" i="70"/>
  <c r="AV67" i="71" s="1"/>
  <c r="E1793" i="62"/>
  <c r="E1037"/>
  <c r="E722"/>
  <c r="E1982"/>
  <c r="E2801"/>
  <c r="E1667"/>
  <c r="E2612"/>
  <c r="E2297"/>
  <c r="AL64" i="70"/>
  <c r="AV64" i="73" s="1"/>
  <c r="E2045" i="62"/>
  <c r="E2486"/>
  <c r="E2738"/>
  <c r="E1289"/>
  <c r="E407"/>
  <c r="E1478"/>
  <c r="E1604"/>
  <c r="E2675"/>
  <c r="AL62" i="70"/>
  <c r="AW62" i="75" s="1"/>
  <c r="AL58" i="70"/>
  <c r="AM58" s="1"/>
  <c r="D2927" i="62"/>
  <c r="D724"/>
  <c r="E19" i="70"/>
  <c r="D723" i="62"/>
  <c r="D19" i="70"/>
  <c r="AL59"/>
  <c r="AV59" i="73" s="1"/>
  <c r="AL56" i="70"/>
  <c r="AW56" i="75" s="1"/>
  <c r="K3573" i="62"/>
  <c r="K1696"/>
  <c r="X1444"/>
  <c r="K373"/>
  <c r="U3397"/>
  <c r="W4203"/>
  <c r="U1816"/>
  <c r="U1818" s="1"/>
  <c r="K4329"/>
  <c r="X4329" s="1"/>
  <c r="V436"/>
  <c r="V1444"/>
  <c r="I2161"/>
  <c r="U4279"/>
  <c r="S1003"/>
  <c r="S3397"/>
  <c r="K3712"/>
  <c r="X3712" s="1"/>
  <c r="K1822"/>
  <c r="X1822" s="1"/>
  <c r="W58"/>
  <c r="I3586"/>
  <c r="V3586" s="1"/>
  <c r="C20" i="70"/>
  <c r="C30"/>
  <c r="C24"/>
  <c r="C55"/>
  <c r="C2991" i="62"/>
  <c r="V2990" s="1"/>
  <c r="C40" i="70"/>
  <c r="C52"/>
  <c r="C25"/>
  <c r="C3810" i="62"/>
  <c r="C41" i="70"/>
  <c r="C26"/>
  <c r="C39"/>
  <c r="C12"/>
  <c r="C70"/>
  <c r="C44"/>
  <c r="C50"/>
  <c r="C37"/>
  <c r="C23"/>
  <c r="C34"/>
  <c r="C21"/>
  <c r="C4250" i="62"/>
  <c r="C57" i="70"/>
  <c r="C69"/>
  <c r="C38"/>
  <c r="C72"/>
  <c r="C36"/>
  <c r="C2108" i="62"/>
  <c r="C2990"/>
  <c r="C29"/>
  <c r="C4124"/>
  <c r="C1982"/>
  <c r="C4251"/>
  <c r="V4250" s="1"/>
  <c r="C533"/>
  <c r="C723"/>
  <c r="C2992"/>
  <c r="C722"/>
  <c r="C3118"/>
  <c r="C3117"/>
  <c r="C3116"/>
  <c r="C3873"/>
  <c r="C3872"/>
  <c r="N33" i="70"/>
  <c r="C1605" i="62"/>
  <c r="C283"/>
  <c r="C282"/>
  <c r="C281"/>
  <c r="C3936"/>
  <c r="V3935" s="1"/>
  <c r="C3935"/>
  <c r="C3937"/>
  <c r="C2297"/>
  <c r="C2299"/>
  <c r="C2298"/>
  <c r="C2675"/>
  <c r="C2045"/>
  <c r="C2046"/>
  <c r="C2801"/>
  <c r="C345"/>
  <c r="C344"/>
  <c r="C1857"/>
  <c r="C1856"/>
  <c r="C974"/>
  <c r="C1667"/>
  <c r="C1669"/>
  <c r="C1668"/>
  <c r="C848"/>
  <c r="C849"/>
  <c r="C1163"/>
  <c r="O33" i="70"/>
  <c r="C1606" i="62"/>
  <c r="C1919"/>
  <c r="C1920"/>
  <c r="C4061"/>
  <c r="C4063"/>
  <c r="C4062"/>
  <c r="B9" i="70"/>
  <c r="C93" i="62"/>
  <c r="C786"/>
  <c r="C787"/>
  <c r="C785"/>
  <c r="C1416"/>
  <c r="C1415"/>
  <c r="C1037"/>
  <c r="C1039"/>
  <c r="C2424"/>
  <c r="N46" i="70"/>
  <c r="C1986" i="62"/>
  <c r="C1983"/>
  <c r="N39" i="70"/>
  <c r="C1984" i="62"/>
  <c r="O39" i="70"/>
  <c r="C2425" i="62"/>
  <c r="O46" i="70"/>
  <c r="C1543" i="62"/>
  <c r="O32" i="70"/>
  <c r="N32"/>
  <c r="C1542" i="62"/>
  <c r="C159"/>
  <c r="C471"/>
  <c r="B15" i="70"/>
  <c r="C474" i="62"/>
  <c r="C220"/>
  <c r="C11" i="70"/>
  <c r="C535" i="62"/>
  <c r="C16" i="70"/>
  <c r="C1228" i="62"/>
  <c r="C27" i="70"/>
  <c r="C219" i="62"/>
  <c r="B11" i="70"/>
  <c r="C409" i="62"/>
  <c r="C14" i="70"/>
  <c r="C1227" i="62"/>
  <c r="B27" i="70"/>
  <c r="C598" i="62"/>
  <c r="C17" i="70"/>
  <c r="C408" i="62"/>
  <c r="B14" i="70"/>
  <c r="C472" i="62"/>
  <c r="C15" i="70"/>
  <c r="C1923" i="62"/>
  <c r="C4125"/>
  <c r="V4124" s="1"/>
  <c r="C4128"/>
  <c r="C1354"/>
  <c r="O29" i="70"/>
  <c r="C3684" i="62"/>
  <c r="J3686" s="1"/>
  <c r="C3687"/>
  <c r="C2865"/>
  <c r="N53" i="70"/>
  <c r="C2868" i="62"/>
  <c r="C2110"/>
  <c r="O41" i="70"/>
  <c r="C3939" i="62"/>
  <c r="B16" i="70"/>
  <c r="C534" i="62"/>
  <c r="C3054"/>
  <c r="C3057"/>
  <c r="C2866"/>
  <c r="O53" i="70"/>
  <c r="C1480" i="62"/>
  <c r="O31" i="70"/>
  <c r="C2994" i="62"/>
  <c r="C3747"/>
  <c r="J3749" s="1"/>
  <c r="C3750"/>
  <c r="C3495"/>
  <c r="J3497" s="1"/>
  <c r="W3497" s="1"/>
  <c r="C3498"/>
  <c r="N29" i="70"/>
  <c r="C1353" i="62"/>
  <c r="C1356"/>
  <c r="C221"/>
  <c r="I221" s="1"/>
  <c r="C222"/>
  <c r="C4314"/>
  <c r="V4313" s="1"/>
  <c r="C4317"/>
  <c r="N31" i="70"/>
  <c r="C1479" i="62"/>
  <c r="C1230"/>
  <c r="C600"/>
  <c r="C597"/>
  <c r="C2109"/>
  <c r="C2112"/>
  <c r="N41" i="70"/>
  <c r="C4191" i="62"/>
  <c r="C537"/>
  <c r="C3183"/>
  <c r="I1481"/>
  <c r="C1482"/>
  <c r="C3120"/>
  <c r="C1101"/>
  <c r="B25" i="70"/>
  <c r="C1102" i="62"/>
  <c r="R710"/>
  <c r="AJ18" i="69"/>
  <c r="AJ10"/>
  <c r="R206" i="62"/>
  <c r="R1528"/>
  <c r="AH31" i="69"/>
  <c r="R2852" i="62"/>
  <c r="AJ52" i="69"/>
  <c r="R1718" i="62"/>
  <c r="AJ34" i="69"/>
  <c r="AH73"/>
  <c r="R4174" i="62"/>
  <c r="R207"/>
  <c r="AI10" i="69"/>
  <c r="R3985" i="62"/>
  <c r="AH70" i="69"/>
  <c r="AH69"/>
  <c r="R3922" i="62"/>
  <c r="AH76" i="69"/>
  <c r="R4363" i="62"/>
  <c r="AI33" i="69"/>
  <c r="R1656" i="62"/>
  <c r="R2853"/>
  <c r="AI52" i="69"/>
  <c r="R2095" i="62"/>
  <c r="AH40" i="69"/>
  <c r="AI34"/>
  <c r="R1719" i="62"/>
  <c r="AI25" i="69"/>
  <c r="R1152" i="62"/>
  <c r="R1465"/>
  <c r="AH30" i="69"/>
  <c r="AH15"/>
  <c r="R520" i="62"/>
  <c r="R2662"/>
  <c r="AH49" i="69"/>
  <c r="R711" i="62"/>
  <c r="AI18" i="69"/>
  <c r="R1655" i="62"/>
  <c r="AJ33" i="69"/>
  <c r="AH65"/>
  <c r="R3670" i="62"/>
  <c r="AJ16" i="69"/>
  <c r="R584" i="62"/>
  <c r="AI16" i="69"/>
  <c r="R585" i="62"/>
  <c r="AJ25" i="69"/>
  <c r="R1151" i="62"/>
  <c r="R1087"/>
  <c r="AH24" i="69"/>
  <c r="AC37"/>
  <c r="Q1906" i="62"/>
  <c r="Q2221"/>
  <c r="AC42" i="69"/>
  <c r="Q4049" i="62"/>
  <c r="AE71" i="69"/>
  <c r="Q394" i="62"/>
  <c r="AC13" i="69"/>
  <c r="Q3418" i="62"/>
  <c r="AC61" i="69"/>
  <c r="AC17"/>
  <c r="Q646" i="62"/>
  <c r="Q3103"/>
  <c r="AC56" i="69"/>
  <c r="AC44"/>
  <c r="Q2347" i="62"/>
  <c r="Q2410"/>
  <c r="AC45" i="69"/>
  <c r="AD16"/>
  <c r="Q585" i="62"/>
  <c r="AC30" i="69"/>
  <c r="Q1465" i="62"/>
  <c r="Q2284"/>
  <c r="AC43" i="69"/>
  <c r="Q584" i="62"/>
  <c r="AE16" i="69"/>
  <c r="Q4050" i="62"/>
  <c r="AD71" i="69"/>
  <c r="AC75"/>
  <c r="Q4300" i="62"/>
  <c r="AC10" i="69"/>
  <c r="Q205" i="62"/>
  <c r="Q1150"/>
  <c r="AC25" i="69"/>
  <c r="AC11"/>
  <c r="Q268" i="62"/>
  <c r="X33" i="69"/>
  <c r="P1654" i="62"/>
  <c r="P3481"/>
  <c r="X62" i="69"/>
  <c r="P142" i="62"/>
  <c r="X9" i="69"/>
  <c r="X54"/>
  <c r="P2977" i="62"/>
  <c r="P3733"/>
  <c r="X66" i="69"/>
  <c r="P2599" i="62"/>
  <c r="X48" i="69"/>
  <c r="P1339" i="62"/>
  <c r="X28" i="69"/>
  <c r="P773" i="62"/>
  <c r="Z19" i="69"/>
  <c r="W4051" i="62"/>
  <c r="S3736"/>
  <c r="P2788"/>
  <c r="X51" i="69"/>
  <c r="X71"/>
  <c r="P4048" i="62"/>
  <c r="X40" i="69"/>
  <c r="P2095" i="62"/>
  <c r="P3670"/>
  <c r="X65" i="69"/>
  <c r="P2851" i="62"/>
  <c r="X52" i="69"/>
  <c r="P774" i="62"/>
  <c r="Y19" i="69"/>
  <c r="P1528" i="62"/>
  <c r="X31" i="69"/>
  <c r="S1783" i="62"/>
  <c r="S47" i="69"/>
  <c r="O2536" i="62"/>
  <c r="O1654"/>
  <c r="S33" i="69"/>
  <c r="O2914" i="62"/>
  <c r="S53" i="69"/>
  <c r="O4048" i="62"/>
  <c r="S71" i="69"/>
  <c r="O3859" i="62"/>
  <c r="S68" i="69"/>
  <c r="O2599" i="62"/>
  <c r="S48" i="69"/>
  <c r="O3733" i="62"/>
  <c r="S66" i="69"/>
  <c r="O2788" i="62"/>
  <c r="S51" i="69"/>
  <c r="O396" i="62"/>
  <c r="T13" i="69"/>
  <c r="O268" i="62"/>
  <c r="S11" i="69"/>
  <c r="O2284" i="62"/>
  <c r="S43" i="69"/>
  <c r="O2347" i="62"/>
  <c r="S44" i="69"/>
  <c r="S72"/>
  <c r="O4111" i="62"/>
  <c r="O3166"/>
  <c r="S57" i="69"/>
  <c r="S9"/>
  <c r="O142" i="62"/>
  <c r="S75" i="69"/>
  <c r="O4300" i="62"/>
  <c r="U13" i="69"/>
  <c r="O395" i="62"/>
  <c r="S29" i="69"/>
  <c r="O1402" i="62"/>
  <c r="O3356"/>
  <c r="U60" i="69"/>
  <c r="T60"/>
  <c r="O3357" i="62"/>
  <c r="N31" i="69"/>
  <c r="N1528" i="62"/>
  <c r="N53" i="69"/>
  <c r="N2914" i="62"/>
  <c r="P42" i="69"/>
  <c r="N2222" i="62"/>
  <c r="N48" i="69"/>
  <c r="N2599" i="62"/>
  <c r="P13" i="69"/>
  <c r="N395" i="62"/>
  <c r="N396"/>
  <c r="O13" i="69"/>
  <c r="N520" i="62"/>
  <c r="N15" i="69"/>
  <c r="N39"/>
  <c r="N2032" i="62"/>
  <c r="N11" i="69"/>
  <c r="N268" i="62"/>
  <c r="N57" i="69"/>
  <c r="N3166" i="62"/>
  <c r="N1780"/>
  <c r="N35" i="69"/>
  <c r="N41"/>
  <c r="N2158" i="62"/>
  <c r="N3922"/>
  <c r="N69" i="69"/>
  <c r="N583" i="62"/>
  <c r="N16" i="69"/>
  <c r="N4237" i="62"/>
  <c r="N74" i="69"/>
  <c r="N50"/>
  <c r="N2725" i="62"/>
  <c r="N55" i="69"/>
  <c r="N3040" i="62"/>
  <c r="N2223"/>
  <c r="O42" i="69"/>
  <c r="N2536" i="62"/>
  <c r="N47" i="69"/>
  <c r="I66"/>
  <c r="M3733" i="62"/>
  <c r="K42" i="69"/>
  <c r="M2222" i="62"/>
  <c r="M3042"/>
  <c r="J55" i="69"/>
  <c r="M1402" i="62"/>
  <c r="I29" i="69"/>
  <c r="M709" i="62"/>
  <c r="I18" i="69"/>
  <c r="M2410" i="62"/>
  <c r="I45" i="69"/>
  <c r="I41"/>
  <c r="M2158" i="62"/>
  <c r="I11" i="69"/>
  <c r="M268" i="62"/>
  <c r="M2347"/>
  <c r="I44" i="69"/>
  <c r="M1654" i="62"/>
  <c r="I33" i="69"/>
  <c r="M1528" i="62"/>
  <c r="I31" i="69"/>
  <c r="I76"/>
  <c r="M4363" i="62"/>
  <c r="M457"/>
  <c r="I14" i="69"/>
  <c r="I13"/>
  <c r="M394" i="62"/>
  <c r="M1780"/>
  <c r="I35" i="69"/>
  <c r="J42"/>
  <c r="M2223" i="62"/>
  <c r="I65" i="69"/>
  <c r="M3670" i="62"/>
  <c r="I25" i="69"/>
  <c r="M1150" i="62"/>
  <c r="I58" i="69"/>
  <c r="M3229" i="62"/>
  <c r="M1276"/>
  <c r="I27" i="69"/>
  <c r="I24"/>
  <c r="M1087" i="62"/>
  <c r="M3041"/>
  <c r="K55" i="69"/>
  <c r="M2851" i="62"/>
  <c r="I52" i="69"/>
  <c r="E13"/>
  <c r="L396" i="62"/>
  <c r="L395"/>
  <c r="T397" s="1"/>
  <c r="W397" s="1"/>
  <c r="F13" i="69"/>
  <c r="F28"/>
  <c r="L1340" i="62"/>
  <c r="T1342" s="1"/>
  <c r="W1342" s="1"/>
  <c r="L1341"/>
  <c r="E28" i="69"/>
  <c r="L1969" i="62"/>
  <c r="D38" i="69"/>
  <c r="F34"/>
  <c r="L1718" i="62"/>
  <c r="T1720" s="1"/>
  <c r="S1594"/>
  <c r="L331"/>
  <c r="D12" i="69"/>
  <c r="L1719" i="62"/>
  <c r="E34" i="69"/>
  <c r="AC9" i="68"/>
  <c r="H142" i="62"/>
  <c r="AE28" i="68"/>
  <c r="H1340" i="62"/>
  <c r="H1906"/>
  <c r="AC37" i="68"/>
  <c r="H1341" i="62"/>
  <c r="AD28" i="68"/>
  <c r="AC19"/>
  <c r="H772" i="62"/>
  <c r="H2410"/>
  <c r="AC45" i="68"/>
  <c r="AC20"/>
  <c r="H835" i="62"/>
  <c r="I2854"/>
  <c r="G2664"/>
  <c r="Y49" i="68"/>
  <c r="G2725" i="62"/>
  <c r="X50" i="68"/>
  <c r="G268" i="62"/>
  <c r="X11" i="68"/>
  <c r="G2914" i="62"/>
  <c r="X53" i="68"/>
  <c r="X39"/>
  <c r="G2032" i="62"/>
  <c r="G1591"/>
  <c r="X32" i="68"/>
  <c r="X74"/>
  <c r="G4237" i="62"/>
  <c r="Z35" i="68"/>
  <c r="G1781" i="62"/>
  <c r="X23" i="68"/>
  <c r="G1024" i="62"/>
  <c r="G2536"/>
  <c r="X47" i="68"/>
  <c r="Z49"/>
  <c r="G2663" i="62"/>
  <c r="X9" i="68"/>
  <c r="G142" i="62"/>
  <c r="G394"/>
  <c r="X13" i="68"/>
  <c r="G1087" i="62"/>
  <c r="X24" i="68"/>
  <c r="G3292" i="62"/>
  <c r="X59" i="68"/>
  <c r="Y35"/>
  <c r="G1782" i="62"/>
  <c r="X19" i="68"/>
  <c r="G772" i="62"/>
  <c r="G331"/>
  <c r="X12" i="68"/>
  <c r="X30"/>
  <c r="G1465" i="62"/>
  <c r="I1216"/>
  <c r="V1216" s="1"/>
  <c r="F2599"/>
  <c r="S48" i="68"/>
  <c r="F3103" i="62"/>
  <c r="S56" i="68"/>
  <c r="S65"/>
  <c r="F3670" i="62"/>
  <c r="F4237"/>
  <c r="S74" i="68"/>
  <c r="F1402" i="62"/>
  <c r="S29" i="68"/>
  <c r="S53"/>
  <c r="F2914" i="62"/>
  <c r="F2221"/>
  <c r="S42" i="68"/>
  <c r="F1215" i="62"/>
  <c r="T26" i="68"/>
  <c r="F2790" i="62"/>
  <c r="T51" i="68"/>
  <c r="T24"/>
  <c r="F1089" i="62"/>
  <c r="F646"/>
  <c r="S17" i="68"/>
  <c r="F3544" i="62"/>
  <c r="S63" i="68"/>
  <c r="S61"/>
  <c r="F3418" i="62"/>
  <c r="F961"/>
  <c r="S22" i="68"/>
  <c r="S70"/>
  <c r="F3985" i="62"/>
  <c r="S62" i="68"/>
  <c r="F3481" i="62"/>
  <c r="F3796"/>
  <c r="S67" i="68"/>
  <c r="F1214" i="62"/>
  <c r="U26" i="68"/>
  <c r="S38"/>
  <c r="F1969" i="62"/>
  <c r="S9" i="68"/>
  <c r="F142" i="62"/>
  <c r="F2789"/>
  <c r="U51" i="68"/>
  <c r="F2473" i="62"/>
  <c r="S46" i="68"/>
  <c r="F1088" i="62"/>
  <c r="U24" i="68"/>
  <c r="E17" i="62"/>
  <c r="P7" i="68"/>
  <c r="E18" i="62"/>
  <c r="O7" i="68"/>
  <c r="I2665" i="62"/>
  <c r="N64" i="68"/>
  <c r="E3607" i="62"/>
  <c r="E646"/>
  <c r="N17" i="68"/>
  <c r="N24"/>
  <c r="E1087" i="62"/>
  <c r="E2284"/>
  <c r="N43" i="68"/>
  <c r="N35"/>
  <c r="E1780" i="62"/>
  <c r="N58" i="68"/>
  <c r="E3229" i="62"/>
  <c r="E772"/>
  <c r="N19" i="68"/>
  <c r="N38"/>
  <c r="E1969" i="62"/>
  <c r="E142"/>
  <c r="N9" i="68"/>
  <c r="E835" i="62"/>
  <c r="N20" i="68"/>
  <c r="N27"/>
  <c r="E1276" i="62"/>
  <c r="N48" i="68"/>
  <c r="E2599" i="62"/>
  <c r="N54" i="68"/>
  <c r="E2977" i="62"/>
  <c r="N76" i="68"/>
  <c r="E4363" i="62"/>
  <c r="N11" i="68"/>
  <c r="E268" i="62"/>
  <c r="N71" i="68"/>
  <c r="E4048" i="62"/>
  <c r="I2035"/>
  <c r="W1216"/>
  <c r="J64" i="68"/>
  <c r="D3609" i="62"/>
  <c r="D3608"/>
  <c r="K64" i="68"/>
  <c r="D205" i="62"/>
  <c r="I10" i="68"/>
  <c r="I73"/>
  <c r="D4174" i="62"/>
  <c r="I208"/>
  <c r="V208" s="1"/>
  <c r="I11" i="68"/>
  <c r="D268" i="62"/>
  <c r="D2158"/>
  <c r="I41" i="68"/>
  <c r="K7"/>
  <c r="D17" i="62"/>
  <c r="D1025"/>
  <c r="K23" i="68"/>
  <c r="D18" i="62"/>
  <c r="J7" i="68"/>
  <c r="D2474" i="62"/>
  <c r="K46" i="68"/>
  <c r="J46"/>
  <c r="D2475" i="62"/>
  <c r="J23" i="68"/>
  <c r="D1026" i="62"/>
  <c r="D1906"/>
  <c r="I37" i="68"/>
  <c r="D1150" i="62"/>
  <c r="I25" i="68"/>
  <c r="D2032" i="62"/>
  <c r="I39" i="68"/>
  <c r="D2599" i="62"/>
  <c r="I48" i="68"/>
  <c r="K42"/>
  <c r="D2222" i="62"/>
  <c r="D2223"/>
  <c r="J42" i="68"/>
  <c r="D2979" i="62"/>
  <c r="J54" i="68"/>
  <c r="D1843" i="62"/>
  <c r="I36" i="68"/>
  <c r="D2284" i="62"/>
  <c r="I43" i="68"/>
  <c r="D2978" i="62"/>
  <c r="K54" i="68"/>
  <c r="I20"/>
  <c r="D835" i="62"/>
  <c r="S1242"/>
  <c r="I2098"/>
  <c r="V2098" s="1"/>
  <c r="I2476"/>
  <c r="V2476" s="1"/>
  <c r="V3308"/>
  <c r="V4014"/>
  <c r="S4279"/>
  <c r="U1381"/>
  <c r="I473"/>
  <c r="X2767"/>
  <c r="S1381"/>
  <c r="U1003"/>
  <c r="I3623"/>
  <c r="I625"/>
  <c r="U625"/>
  <c r="U1885"/>
  <c r="X4090"/>
  <c r="W4240"/>
  <c r="AM19" i="74"/>
  <c r="K14" i="68"/>
  <c r="D458" i="62"/>
  <c r="D333"/>
  <c r="J12" i="68"/>
  <c r="C2361" i="62"/>
  <c r="N45" i="70"/>
  <c r="C2362" i="62"/>
  <c r="O45" i="70"/>
  <c r="C2173" i="62"/>
  <c r="O42" i="70"/>
  <c r="S2061" i="62"/>
  <c r="V2061" s="1"/>
  <c r="AS70" i="75"/>
  <c r="AT70" s="1"/>
  <c r="AS39"/>
  <c r="AT39" s="1"/>
  <c r="L865" i="62"/>
  <c r="S2124"/>
  <c r="AL38" i="74"/>
  <c r="BA38" i="75" s="1"/>
  <c r="K3371" i="62"/>
  <c r="K3838"/>
  <c r="X3838" s="1"/>
  <c r="AR70" i="71"/>
  <c r="AX70" i="75" s="1"/>
  <c r="X1948" i="62"/>
  <c r="AL26" i="74"/>
  <c r="BA26" i="75" s="1"/>
  <c r="AS50"/>
  <c r="AT50" s="1"/>
  <c r="AL66" i="70"/>
  <c r="AV66" i="71" s="1"/>
  <c r="O1104" i="62"/>
  <c r="S1885"/>
  <c r="Q159"/>
  <c r="P1680"/>
  <c r="F2373"/>
  <c r="E357"/>
  <c r="D1180"/>
  <c r="N407"/>
  <c r="M407"/>
  <c r="G596"/>
  <c r="G600"/>
  <c r="E1352"/>
  <c r="H520"/>
  <c r="AC15" i="68"/>
  <c r="P2914" i="62"/>
  <c r="X53" i="69"/>
  <c r="X44" i="68"/>
  <c r="G2347" i="62"/>
  <c r="D394"/>
  <c r="I13" i="68"/>
  <c r="O2310" i="62"/>
  <c r="O924"/>
  <c r="G1680"/>
  <c r="G105"/>
  <c r="S1935"/>
  <c r="M1176"/>
  <c r="M1024"/>
  <c r="I23" i="69"/>
  <c r="E974" i="62"/>
  <c r="N4174"/>
  <c r="N73" i="69"/>
  <c r="AD12"/>
  <c r="Q333" i="62"/>
  <c r="U493"/>
  <c r="U495" s="1"/>
  <c r="AL65" i="74"/>
  <c r="M546" i="62"/>
  <c r="D1050"/>
  <c r="N2549"/>
  <c r="M1037"/>
  <c r="N2788"/>
  <c r="N51" i="69"/>
  <c r="H394" i="62"/>
  <c r="AC13" i="68"/>
  <c r="X8"/>
  <c r="G79" i="62"/>
  <c r="D4300"/>
  <c r="I75" i="68"/>
  <c r="D585" i="62"/>
  <c r="J16" i="68"/>
  <c r="M585" i="62"/>
  <c r="J16" i="69"/>
  <c r="O848" i="62"/>
  <c r="N2045"/>
  <c r="I9" i="69"/>
  <c r="M142" i="62"/>
  <c r="H3103"/>
  <c r="AC56" i="68"/>
  <c r="N41"/>
  <c r="E2158" i="62"/>
  <c r="E155"/>
  <c r="P3103"/>
  <c r="X56" i="69"/>
  <c r="H16" i="62"/>
  <c r="AC7" i="68"/>
  <c r="G646" i="62"/>
  <c r="X17" i="68"/>
  <c r="AS52" i="75"/>
  <c r="AT52" s="1"/>
  <c r="K4021" i="62"/>
  <c r="K4023" s="1"/>
  <c r="O1289"/>
  <c r="N2473"/>
  <c r="N46" i="69"/>
  <c r="X43" i="68"/>
  <c r="G2284" i="62"/>
  <c r="D92"/>
  <c r="AS48" i="75"/>
  <c r="AT48" s="1"/>
  <c r="F2058" i="62"/>
  <c r="M231"/>
  <c r="D105"/>
  <c r="AC23" i="69"/>
  <c r="Q1024" i="62"/>
  <c r="J59" i="68"/>
  <c r="D3294" i="62"/>
  <c r="D3293"/>
  <c r="K59" i="68"/>
  <c r="S3636" i="62"/>
  <c r="M2373"/>
  <c r="M2751"/>
  <c r="G2751"/>
  <c r="C1932"/>
  <c r="O218"/>
  <c r="N1037"/>
  <c r="N1163"/>
  <c r="M1843"/>
  <c r="I36" i="69"/>
  <c r="E2171" i="62"/>
  <c r="W964"/>
  <c r="S964"/>
  <c r="V964" s="1"/>
  <c r="E1024"/>
  <c r="N23" i="68"/>
  <c r="L1239" i="62"/>
  <c r="G735"/>
  <c r="F1995"/>
  <c r="E2499"/>
  <c r="E987"/>
  <c r="G974"/>
  <c r="M1104"/>
  <c r="M924"/>
  <c r="M2562"/>
  <c r="M735"/>
  <c r="C1869"/>
  <c r="L2927"/>
  <c r="G4048"/>
  <c r="X71" i="68"/>
  <c r="G520" i="62"/>
  <c r="X15" i="68"/>
  <c r="X25" i="69"/>
  <c r="P1150" i="62"/>
  <c r="F914"/>
  <c r="I914" s="1"/>
  <c r="V914" s="1"/>
  <c r="U1696"/>
  <c r="S1696"/>
  <c r="AS37" i="75"/>
  <c r="AT37" s="1"/>
  <c r="P1919" i="62"/>
  <c r="P1415"/>
  <c r="I3056"/>
  <c r="V3056" s="1"/>
  <c r="O1591"/>
  <c r="S32" i="69"/>
  <c r="AS35" i="75"/>
  <c r="AT35" s="1"/>
  <c r="M1050" i="62"/>
  <c r="L1743"/>
  <c r="E2877"/>
  <c r="D1365"/>
  <c r="O2045"/>
  <c r="I2111"/>
  <c r="S397"/>
  <c r="V397" s="1"/>
  <c r="E2347"/>
  <c r="N44" i="68"/>
  <c r="N1339" i="62"/>
  <c r="N28" i="69"/>
  <c r="O105" i="62"/>
  <c r="C987"/>
  <c r="N1982"/>
  <c r="G92"/>
  <c r="P4300"/>
  <c r="X75" i="69"/>
  <c r="AS69" i="75"/>
  <c r="AT69" s="1"/>
  <c r="K241" i="62"/>
  <c r="K243" s="1"/>
  <c r="AL9" i="74"/>
  <c r="M2121" i="62"/>
  <c r="L1365"/>
  <c r="D2751"/>
  <c r="X55" i="68"/>
  <c r="G3040" i="62"/>
  <c r="F1415"/>
  <c r="E2549"/>
  <c r="D533"/>
  <c r="F205"/>
  <c r="S10" i="68"/>
  <c r="D3419" i="62"/>
  <c r="K61" i="68"/>
  <c r="J61"/>
  <c r="D3420" i="62"/>
  <c r="AS58" i="75"/>
  <c r="AT58" s="1"/>
  <c r="U2635" i="62"/>
  <c r="U2637" s="1"/>
  <c r="AS34" i="75"/>
  <c r="AT34" s="1"/>
  <c r="N2121" i="62"/>
  <c r="L987"/>
  <c r="V4203"/>
  <c r="G848"/>
  <c r="F1730"/>
  <c r="N47" i="68"/>
  <c r="E2536" i="62"/>
  <c r="U3832"/>
  <c r="U3834" s="1"/>
  <c r="O2675"/>
  <c r="O1037"/>
  <c r="G2864"/>
  <c r="D2801"/>
  <c r="C1290"/>
  <c r="C1293"/>
  <c r="B28" i="70"/>
  <c r="AS65" i="75"/>
  <c r="AT65" s="1"/>
  <c r="AL67" i="74"/>
  <c r="L1995" i="62"/>
  <c r="AR77" i="71"/>
  <c r="Q2171" i="62"/>
  <c r="P785"/>
  <c r="F533"/>
  <c r="N1150"/>
  <c r="N25" i="69"/>
  <c r="G1306" i="62"/>
  <c r="O852"/>
  <c r="AL13" i="74"/>
  <c r="BA13" i="75" s="1"/>
  <c r="C424" i="62"/>
  <c r="N231"/>
  <c r="F1050"/>
  <c r="M360"/>
  <c r="L1932"/>
  <c r="F612"/>
  <c r="I612" s="1"/>
  <c r="F613"/>
  <c r="D1806"/>
  <c r="U3113"/>
  <c r="U3115" s="1"/>
  <c r="M1919"/>
  <c r="G599"/>
  <c r="J599" s="1"/>
  <c r="I3875"/>
  <c r="W4177"/>
  <c r="I4177"/>
  <c r="V4177" s="1"/>
  <c r="G1176"/>
  <c r="F2310"/>
  <c r="E2436"/>
  <c r="O2423"/>
  <c r="O596"/>
  <c r="F2675"/>
  <c r="M3481"/>
  <c r="I62" i="69"/>
  <c r="H2788" i="62"/>
  <c r="AC51" i="68"/>
  <c r="I50"/>
  <c r="D2725" i="62"/>
  <c r="L1050"/>
  <c r="G1050"/>
  <c r="F231"/>
  <c r="O1604"/>
  <c r="S23" i="69"/>
  <c r="O1024" i="62"/>
  <c r="I72" i="69"/>
  <c r="M4111" i="62"/>
  <c r="P1554"/>
  <c r="N2625"/>
  <c r="U3756"/>
  <c r="U3758" s="1"/>
  <c r="G2625"/>
  <c r="D2814"/>
  <c r="K4008"/>
  <c r="K4010" s="1"/>
  <c r="F420"/>
  <c r="N1667"/>
  <c r="G2927"/>
  <c r="G411"/>
  <c r="G407"/>
  <c r="C2550"/>
  <c r="N48" i="70"/>
  <c r="S4140" i="62"/>
  <c r="V4140" s="1"/>
  <c r="P483"/>
  <c r="G1995"/>
  <c r="F294"/>
  <c r="P29"/>
  <c r="L1604"/>
  <c r="F911"/>
  <c r="S12" i="68"/>
  <c r="F331" i="62"/>
  <c r="E961"/>
  <c r="N22" i="68"/>
  <c r="O1780" i="62"/>
  <c r="S35" i="69"/>
  <c r="AC29" i="68"/>
  <c r="H1402" i="62"/>
  <c r="E18" i="69"/>
  <c r="L711" i="62"/>
  <c r="N1932"/>
  <c r="F2877"/>
  <c r="E2625"/>
  <c r="E294"/>
  <c r="P218"/>
  <c r="O1541"/>
  <c r="O1478"/>
  <c r="E1339"/>
  <c r="N28" i="68"/>
  <c r="P1176" i="62"/>
  <c r="M2814"/>
  <c r="M105"/>
  <c r="O533"/>
  <c r="C1113"/>
  <c r="M2108"/>
  <c r="M785"/>
  <c r="G1919"/>
  <c r="F2486"/>
  <c r="F1226"/>
  <c r="Q709"/>
  <c r="AC18" i="69"/>
  <c r="S39"/>
  <c r="O2032" i="62"/>
  <c r="P735"/>
  <c r="O1932"/>
  <c r="O735"/>
  <c r="E861"/>
  <c r="O2360"/>
  <c r="O1730"/>
  <c r="N155"/>
  <c r="L1352"/>
  <c r="D1352"/>
  <c r="O2095"/>
  <c r="S40" i="69"/>
  <c r="W2263" i="62"/>
  <c r="S2880"/>
  <c r="V2880" s="1"/>
  <c r="L105"/>
  <c r="P92"/>
  <c r="O659"/>
  <c r="F2738"/>
  <c r="S49" i="69"/>
  <c r="O2662" i="62"/>
  <c r="D332"/>
  <c r="K12" i="68"/>
  <c r="P2877" i="62"/>
  <c r="L1869"/>
  <c r="L735"/>
  <c r="D861"/>
  <c r="G1113"/>
  <c r="Q659"/>
  <c r="P2486"/>
  <c r="E2927"/>
  <c r="X76" i="69"/>
  <c r="P4363" i="62"/>
  <c r="S460"/>
  <c r="N30" i="69"/>
  <c r="N1465" i="62"/>
  <c r="N33" i="69"/>
  <c r="N1654" i="62"/>
  <c r="D2662"/>
  <c r="I49" i="68"/>
  <c r="D4364" i="62"/>
  <c r="K76" i="68"/>
  <c r="I2515" i="62"/>
  <c r="V2515" s="1"/>
  <c r="K2515"/>
  <c r="X2515" s="1"/>
  <c r="W2515"/>
  <c r="Q2234"/>
  <c r="P2801"/>
  <c r="V536"/>
  <c r="P2045"/>
  <c r="O1226"/>
  <c r="M1730"/>
  <c r="E848"/>
  <c r="D2612"/>
  <c r="E583"/>
  <c r="N16" i="68"/>
  <c r="AC33" i="69"/>
  <c r="Q1654" i="62"/>
  <c r="AS30" i="75"/>
  <c r="AT30" s="1"/>
  <c r="Q2738" i="62"/>
  <c r="N2927"/>
  <c r="F2801"/>
  <c r="G659"/>
  <c r="I3712"/>
  <c r="M2625"/>
  <c r="D546"/>
  <c r="X60" i="69"/>
  <c r="P3355" i="62"/>
  <c r="N36" i="69"/>
  <c r="N1843" i="62"/>
  <c r="K66" i="68"/>
  <c r="D3734" i="62"/>
  <c r="I1657"/>
  <c r="M1869"/>
  <c r="F1491"/>
  <c r="C2625"/>
  <c r="C357"/>
  <c r="M1856"/>
  <c r="L1982"/>
  <c r="M3103"/>
  <c r="I56" i="69"/>
  <c r="L1656" i="62"/>
  <c r="E33" i="69"/>
  <c r="F33"/>
  <c r="L1655" i="62"/>
  <c r="T1657" s="1"/>
  <c r="U2887"/>
  <c r="U2889" s="1"/>
  <c r="M420"/>
  <c r="G483"/>
  <c r="G2184"/>
  <c r="D2373"/>
  <c r="D2360"/>
  <c r="R646"/>
  <c r="AH17" i="69"/>
  <c r="Q1780" i="62"/>
  <c r="AC35" i="69"/>
  <c r="P3859" i="62"/>
  <c r="X68" i="69"/>
  <c r="M646" i="62"/>
  <c r="I17" i="69"/>
  <c r="C2172" i="62"/>
  <c r="N42" i="70"/>
  <c r="E218" i="62"/>
  <c r="AC25" i="68"/>
  <c r="H1150" i="62"/>
  <c r="P1743"/>
  <c r="L2499"/>
  <c r="L168"/>
  <c r="X3699"/>
  <c r="D2562"/>
  <c r="P1289"/>
  <c r="M1982"/>
  <c r="S2048"/>
  <c r="V2048" s="1"/>
  <c r="F2423"/>
  <c r="AC31" i="68"/>
  <c r="H1528" i="62"/>
  <c r="D848"/>
  <c r="S16" i="69"/>
  <c r="O583" i="62"/>
  <c r="S3610"/>
  <c r="U3680"/>
  <c r="U3682" s="1"/>
  <c r="K3623"/>
  <c r="N1995"/>
  <c r="D1617"/>
  <c r="P722"/>
  <c r="C2373"/>
  <c r="M2549"/>
  <c r="L2675"/>
  <c r="M1478"/>
  <c r="F2360"/>
  <c r="AH13" i="69"/>
  <c r="R394" i="62"/>
  <c r="I460"/>
  <c r="D2247"/>
  <c r="F1554"/>
  <c r="C1995"/>
  <c r="F281"/>
  <c r="D911"/>
  <c r="S45" i="69"/>
  <c r="O2410" i="62"/>
  <c r="H331"/>
  <c r="AC12" i="68"/>
  <c r="E1906" i="62"/>
  <c r="N37" i="68"/>
  <c r="L3859" i="62"/>
  <c r="D68" i="69"/>
  <c r="I4303" i="62"/>
  <c r="F3859"/>
  <c r="S68" i="68"/>
  <c r="F79" i="62"/>
  <c r="S8" i="68"/>
  <c r="P798" i="62"/>
  <c r="N735"/>
  <c r="F924"/>
  <c r="N42"/>
  <c r="L2549"/>
  <c r="F155"/>
  <c r="G155"/>
  <c r="E659"/>
  <c r="E596"/>
  <c r="I47" i="68"/>
  <c r="D2536" i="62"/>
  <c r="D584"/>
  <c r="K16" i="68"/>
  <c r="I31"/>
  <c r="D1528" i="62"/>
  <c r="O2751"/>
  <c r="N168"/>
  <c r="G2688"/>
  <c r="F987"/>
  <c r="E168"/>
  <c r="C1050"/>
  <c r="F974"/>
  <c r="S72" i="68"/>
  <c r="F4111" i="62"/>
  <c r="I52" i="68"/>
  <c r="D2851" i="62"/>
  <c r="P1932"/>
  <c r="O1176"/>
  <c r="G609"/>
  <c r="L798"/>
  <c r="G924"/>
  <c r="C2940"/>
  <c r="N911"/>
  <c r="E2360"/>
  <c r="AC7" i="69"/>
  <c r="Q16" i="62"/>
  <c r="S33" i="68"/>
  <c r="F1654" i="62"/>
  <c r="E1654"/>
  <c r="N33" i="68"/>
  <c r="L710" i="62"/>
  <c r="T712" s="1"/>
  <c r="F18" i="69"/>
  <c r="O1743" i="62"/>
  <c r="G2877"/>
  <c r="D2499"/>
  <c r="F2562"/>
  <c r="P659"/>
  <c r="V45"/>
  <c r="S1418"/>
  <c r="D596"/>
  <c r="E2234"/>
  <c r="O2851"/>
  <c r="S52" i="69"/>
  <c r="G2158" i="62"/>
  <c r="X41" i="68"/>
  <c r="P2310" i="62"/>
  <c r="F2688"/>
  <c r="F1869"/>
  <c r="L2688"/>
  <c r="D1869"/>
  <c r="E1554"/>
  <c r="Q1415"/>
  <c r="O2171"/>
  <c r="G1604"/>
  <c r="AC64" i="69"/>
  <c r="Q3607" i="62"/>
  <c r="X36" i="68"/>
  <c r="G1843" i="62"/>
  <c r="S36" i="68"/>
  <c r="F1843" i="62"/>
  <c r="D2347"/>
  <c r="I44" i="68"/>
  <c r="S1229" i="62"/>
  <c r="P155"/>
  <c r="O1415"/>
  <c r="M2360"/>
  <c r="N9" i="69"/>
  <c r="N142" i="62"/>
  <c r="F1906"/>
  <c r="S37" i="68"/>
  <c r="J14"/>
  <c r="D459" i="62"/>
  <c r="AS60" i="75"/>
  <c r="AT60" s="1"/>
  <c r="N1428" i="62"/>
  <c r="N105"/>
  <c r="N2436"/>
  <c r="D1919"/>
  <c r="D407"/>
  <c r="N17" i="69"/>
  <c r="N646" i="62"/>
  <c r="U2950"/>
  <c r="U2952" s="1"/>
  <c r="P546"/>
  <c r="N609"/>
  <c r="M357"/>
  <c r="D1995"/>
  <c r="O92"/>
  <c r="N2612"/>
  <c r="G533"/>
  <c r="Q2032"/>
  <c r="AC39" i="69"/>
  <c r="X7"/>
  <c r="P16" i="62"/>
  <c r="X42" i="68"/>
  <c r="G2221" i="62"/>
  <c r="J76" i="68"/>
  <c r="D4365" i="62"/>
  <c r="AS44" i="75"/>
  <c r="AT44" s="1"/>
  <c r="F2121" i="62"/>
  <c r="F1743"/>
  <c r="C1680"/>
  <c r="G2058"/>
  <c r="M1541"/>
  <c r="F2045"/>
  <c r="E1919"/>
  <c r="P583"/>
  <c r="X16" i="69"/>
  <c r="X63" i="68"/>
  <c r="G3544" i="62"/>
  <c r="G2095"/>
  <c r="X40" i="68"/>
  <c r="S649" i="62"/>
  <c r="M1365"/>
  <c r="F2436"/>
  <c r="N357"/>
  <c r="D1239"/>
  <c r="O898"/>
  <c r="S21" i="69"/>
  <c r="AC21" i="68"/>
  <c r="H898" i="62"/>
  <c r="X34" i="68"/>
  <c r="G1717" i="62"/>
  <c r="W3586"/>
  <c r="P672"/>
  <c r="L2373"/>
  <c r="L1176"/>
  <c r="G1869"/>
  <c r="Q1730"/>
  <c r="O2801"/>
  <c r="AR57" i="71"/>
  <c r="M2864" i="62"/>
  <c r="G1478"/>
  <c r="F1163"/>
  <c r="E1100"/>
  <c r="G1528"/>
  <c r="X31" i="68"/>
  <c r="S50"/>
  <c r="F2725" i="62"/>
  <c r="E2032"/>
  <c r="N39" i="68"/>
  <c r="AC34" i="69"/>
  <c r="Q1717" i="62"/>
  <c r="S60" i="68"/>
  <c r="F3355" i="62"/>
  <c r="D3735"/>
  <c r="J66" i="68"/>
  <c r="D1780" i="62"/>
  <c r="I35" i="68"/>
  <c r="O2877" i="62"/>
  <c r="M1302"/>
  <c r="AL65" i="72"/>
  <c r="D1428" i="62"/>
  <c r="M1415"/>
  <c r="M1793"/>
  <c r="D2297"/>
  <c r="S1153"/>
  <c r="I17" i="68"/>
  <c r="D646" i="62"/>
  <c r="G1037"/>
  <c r="E1730"/>
  <c r="E394"/>
  <c r="N13" i="68"/>
  <c r="I4190" i="62"/>
  <c r="V4190" s="1"/>
  <c r="K4190"/>
  <c r="X4190" s="1"/>
  <c r="M3986"/>
  <c r="K70" i="69"/>
  <c r="I1418" i="62"/>
  <c r="O2058"/>
  <c r="P1478"/>
  <c r="O2738"/>
  <c r="D2549"/>
  <c r="N31" i="68"/>
  <c r="E1528" i="62"/>
  <c r="M520"/>
  <c r="I15" i="69"/>
  <c r="L583" i="62"/>
  <c r="D16" i="69"/>
  <c r="H2599" i="62"/>
  <c r="AC48" i="68"/>
  <c r="L2286" i="62"/>
  <c r="E43" i="69"/>
  <c r="D411" i="62"/>
  <c r="C676"/>
  <c r="AS59" i="75"/>
  <c r="AT59" s="1"/>
  <c r="I3838" i="62"/>
  <c r="V3838" s="1"/>
  <c r="S1607"/>
  <c r="AL21" i="74"/>
  <c r="AM21" s="1"/>
  <c r="M928" i="62"/>
  <c r="E924"/>
  <c r="C2877"/>
  <c r="D294"/>
  <c r="P344"/>
  <c r="N974"/>
  <c r="G29"/>
  <c r="O79"/>
  <c r="S8" i="69"/>
  <c r="AS26" i="75"/>
  <c r="AT26" s="1"/>
  <c r="P42" i="62"/>
  <c r="N2184"/>
  <c r="U3932"/>
  <c r="U3934" s="1"/>
  <c r="G218"/>
  <c r="M974"/>
  <c r="N72" i="68"/>
  <c r="E4111" i="62"/>
  <c r="F1037"/>
  <c r="Q961"/>
  <c r="AC22" i="69"/>
  <c r="N10"/>
  <c r="N205" i="62"/>
  <c r="D772"/>
  <c r="I19" i="68"/>
  <c r="I8"/>
  <c r="D79" i="62"/>
  <c r="AE12" i="69"/>
  <c r="Q332" i="62"/>
  <c r="G1806"/>
  <c r="E2058"/>
  <c r="Q911"/>
  <c r="P848"/>
  <c r="AR69" i="71"/>
  <c r="M2927" i="62"/>
  <c r="G2612"/>
  <c r="F1667"/>
  <c r="I1670"/>
  <c r="V1670" s="1"/>
  <c r="D2234"/>
  <c r="P3166"/>
  <c r="X57" i="69"/>
  <c r="M584" i="62"/>
  <c r="K16" i="69"/>
  <c r="M2940" i="62"/>
  <c r="L2814"/>
  <c r="F2499"/>
  <c r="AL73" i="72"/>
  <c r="P2360" i="62"/>
  <c r="O1163"/>
  <c r="X64" i="69"/>
  <c r="P3607" i="62"/>
  <c r="I334"/>
  <c r="C2551"/>
  <c r="O48" i="70"/>
  <c r="S4303" i="62"/>
  <c r="AC66" i="68"/>
  <c r="H3733" i="62"/>
  <c r="I74" i="68"/>
  <c r="D4237" i="62"/>
  <c r="U3202"/>
  <c r="U3204" s="1"/>
  <c r="L1680"/>
  <c r="Q2360"/>
  <c r="M2297"/>
  <c r="F785"/>
  <c r="I1922"/>
  <c r="F722"/>
  <c r="X10" i="68"/>
  <c r="G205" i="62"/>
  <c r="I649"/>
  <c r="N2940"/>
  <c r="P2184"/>
  <c r="G1239"/>
  <c r="G2310"/>
  <c r="N1352"/>
  <c r="G1415"/>
  <c r="G2171"/>
  <c r="D1226"/>
  <c r="D1982"/>
  <c r="M2310"/>
  <c r="F357"/>
  <c r="E1176"/>
  <c r="S2552"/>
  <c r="F1919"/>
  <c r="H1024"/>
  <c r="AC23" i="68"/>
  <c r="N2373" i="62"/>
  <c r="M1491"/>
  <c r="D42"/>
  <c r="F1793"/>
  <c r="G1226"/>
  <c r="D2108"/>
  <c r="E470"/>
  <c r="E474"/>
  <c r="S76" i="68"/>
  <c r="F4363" i="62"/>
  <c r="N69" i="68"/>
  <c r="E3922" i="62"/>
  <c r="G1743"/>
  <c r="F735"/>
  <c r="N1680"/>
  <c r="D672"/>
  <c r="F2625"/>
  <c r="C2814"/>
  <c r="I10" i="69"/>
  <c r="M205" i="62"/>
  <c r="E79"/>
  <c r="N8" i="68"/>
  <c r="AL51" i="74"/>
  <c r="G2940" i="62"/>
  <c r="F109"/>
  <c r="AR55" i="71"/>
  <c r="AC60" i="68"/>
  <c r="H3355" i="62"/>
  <c r="H1276"/>
  <c r="AC27" i="68"/>
  <c r="X20" i="69"/>
  <c r="P835" i="62"/>
  <c r="M4174"/>
  <c r="I73" i="69"/>
  <c r="AC58" i="68"/>
  <c r="H3229" i="62"/>
  <c r="X26" i="68"/>
  <c r="G1213" i="62"/>
  <c r="E2662"/>
  <c r="N49" i="68"/>
  <c r="E457" i="62"/>
  <c r="N14" i="68"/>
  <c r="D3168" i="62"/>
  <c r="J57" i="68"/>
  <c r="D3167" i="62"/>
  <c r="K57" i="68"/>
  <c r="K3328" i="62"/>
  <c r="K3330" s="1"/>
  <c r="S3951"/>
  <c r="V3951" s="1"/>
  <c r="U3951"/>
  <c r="X3951" s="1"/>
  <c r="I3636"/>
  <c r="K3636"/>
  <c r="P407"/>
  <c r="G470"/>
  <c r="U278"/>
  <c r="U280" s="1"/>
  <c r="M2738"/>
  <c r="I3686"/>
  <c r="N67" i="69"/>
  <c r="N3796" i="62"/>
  <c r="I15" i="68"/>
  <c r="D520" i="62"/>
  <c r="K2320"/>
  <c r="K2322" s="1"/>
  <c r="M2688"/>
  <c r="S1368"/>
  <c r="V1368" s="1"/>
  <c r="G798"/>
  <c r="D2625"/>
  <c r="O911"/>
  <c r="F470"/>
  <c r="Q79"/>
  <c r="AC8" i="69"/>
  <c r="F3040" i="62"/>
  <c r="S55" i="68"/>
  <c r="AL73" i="74"/>
  <c r="N2499" i="62"/>
  <c r="F2814"/>
  <c r="P533"/>
  <c r="N3481"/>
  <c r="N62" i="69"/>
  <c r="D2788" i="62"/>
  <c r="I51" i="68"/>
  <c r="S3901" i="62"/>
  <c r="U3901"/>
  <c r="G911"/>
  <c r="R142"/>
  <c r="AH9" i="69"/>
  <c r="U3328" i="62"/>
  <c r="U3330" s="1"/>
  <c r="G1428"/>
  <c r="N2058"/>
  <c r="P2423"/>
  <c r="P1793"/>
  <c r="N2108"/>
  <c r="F1289"/>
  <c r="N1478"/>
  <c r="E1163"/>
  <c r="N75" i="69"/>
  <c r="N4300" i="62"/>
  <c r="I61" i="69"/>
  <c r="M3418" i="62"/>
  <c r="AC41" i="68"/>
  <c r="H2158" i="62"/>
  <c r="F3292"/>
  <c r="S59" i="68"/>
  <c r="C1291" i="62"/>
  <c r="C28" i="70"/>
  <c r="M3987" i="62"/>
  <c r="J70" i="69"/>
  <c r="N294" i="62"/>
  <c r="N1491"/>
  <c r="O2549"/>
  <c r="M722"/>
  <c r="N533"/>
  <c r="F92"/>
  <c r="G1100"/>
  <c r="E2864"/>
  <c r="S14" i="68"/>
  <c r="F457" i="62"/>
  <c r="S145"/>
  <c r="V145" s="1"/>
  <c r="L2285"/>
  <c r="T2287" s="1"/>
  <c r="F43" i="69"/>
  <c r="C459" i="62"/>
  <c r="E14" i="68"/>
  <c r="C3420" i="62"/>
  <c r="E61" i="68"/>
  <c r="F14"/>
  <c r="C458" i="62"/>
  <c r="C2286"/>
  <c r="E43" i="68"/>
  <c r="C2285" i="62"/>
  <c r="F43" i="68"/>
  <c r="C3419" i="62"/>
  <c r="F61" i="68"/>
  <c r="C1908" i="62"/>
  <c r="E37" i="68"/>
  <c r="E62"/>
  <c r="C3483" i="62"/>
  <c r="C1970"/>
  <c r="F38" i="68"/>
  <c r="C1278" i="62"/>
  <c r="E27" i="68"/>
  <c r="C3482" i="62"/>
  <c r="F62" i="68"/>
  <c r="E38"/>
  <c r="C1971" i="62"/>
  <c r="F37" i="68"/>
  <c r="C1907" i="62"/>
  <c r="I1405"/>
  <c r="C1277"/>
  <c r="F27" i="68"/>
  <c r="C1151" i="62"/>
  <c r="F25" i="68"/>
  <c r="C1152" i="62"/>
  <c r="E25" i="68"/>
  <c r="V1531" i="62"/>
  <c r="I3736"/>
  <c r="I3547"/>
  <c r="C1466"/>
  <c r="F30" i="68"/>
  <c r="I2539" i="62"/>
  <c r="W2602"/>
  <c r="I2602"/>
  <c r="V2602" s="1"/>
  <c r="F12" i="68"/>
  <c r="C332" i="62"/>
  <c r="C2096"/>
  <c r="F40" i="68"/>
  <c r="I1468" i="62"/>
  <c r="V1468" s="1"/>
  <c r="C333"/>
  <c r="E12" i="68"/>
  <c r="E40"/>
  <c r="C2097" i="62"/>
  <c r="I2350"/>
  <c r="V2350" s="1"/>
  <c r="E30" i="68"/>
  <c r="C1467" i="62"/>
  <c r="I2287"/>
  <c r="I1783"/>
  <c r="W1783"/>
  <c r="I2980"/>
  <c r="I1909"/>
  <c r="D1718"/>
  <c r="K34" i="68"/>
  <c r="J21"/>
  <c r="D900" i="62"/>
  <c r="L1025"/>
  <c r="T1027" s="1"/>
  <c r="W1027" s="1"/>
  <c r="F23" i="69"/>
  <c r="P2285" i="62"/>
  <c r="Z43" i="69"/>
  <c r="K24" i="68"/>
  <c r="D1088" i="62"/>
  <c r="D963"/>
  <c r="J22" i="68"/>
  <c r="O1718" i="62"/>
  <c r="U34" i="69"/>
  <c r="O2727" i="62"/>
  <c r="T50" i="69"/>
  <c r="E49" i="68"/>
  <c r="C2664" i="62"/>
  <c r="C1731"/>
  <c r="N35" i="70"/>
  <c r="M1341" i="62"/>
  <c r="J28" i="69"/>
  <c r="E33" i="68"/>
  <c r="C1656" i="62"/>
  <c r="M2600"/>
  <c r="K48" i="69"/>
  <c r="Q837" i="62"/>
  <c r="AD20" i="69"/>
  <c r="P207" i="62"/>
  <c r="Y10" i="69"/>
  <c r="C647" i="62"/>
  <c r="F17" i="68"/>
  <c r="F2852" i="62"/>
  <c r="U52" i="68"/>
  <c r="Y13" i="69"/>
  <c r="P396" i="62"/>
  <c r="H711"/>
  <c r="AD18" i="68"/>
  <c r="L1089" i="62"/>
  <c r="E24" i="69"/>
  <c r="N900" i="62"/>
  <c r="O21" i="69"/>
  <c r="BA32" i="75"/>
  <c r="J30" i="69"/>
  <c r="M1467" i="62"/>
  <c r="D962"/>
  <c r="K22" i="68"/>
  <c r="T34" i="69"/>
  <c r="O1719" i="62"/>
  <c r="F2033"/>
  <c r="U39" i="68"/>
  <c r="AD32" i="69"/>
  <c r="Q1593" i="62"/>
  <c r="M2601"/>
  <c r="J48" i="69"/>
  <c r="K32" i="68"/>
  <c r="D1592" i="62"/>
  <c r="P1845"/>
  <c r="Y36" i="69"/>
  <c r="D1719" i="62"/>
  <c r="J34" i="68"/>
  <c r="J28"/>
  <c r="D1341" i="62"/>
  <c r="T34" i="68"/>
  <c r="F1719" i="62"/>
  <c r="AD33" i="68"/>
  <c r="H1656" i="62"/>
  <c r="F44" i="68"/>
  <c r="C2348" i="62"/>
  <c r="T39" i="68"/>
  <c r="F2034" i="62"/>
  <c r="C2663"/>
  <c r="F49" i="68"/>
  <c r="P2222" i="62"/>
  <c r="Z42" i="69"/>
  <c r="O1052" i="62"/>
  <c r="I24" i="73"/>
  <c r="P30" i="68"/>
  <c r="E1466" i="62"/>
  <c r="C2727"/>
  <c r="E50" i="68"/>
  <c r="AT62" i="75"/>
  <c r="E2726" i="62"/>
  <c r="P50" i="68"/>
  <c r="N2664" i="62"/>
  <c r="O49" i="69"/>
  <c r="J32" i="68"/>
  <c r="D1593" i="62"/>
  <c r="P395"/>
  <c r="Z13" i="69"/>
  <c r="AE18" i="68"/>
  <c r="H710" i="62"/>
  <c r="L1026"/>
  <c r="E23" i="69"/>
  <c r="D143" i="62"/>
  <c r="K9" i="68"/>
  <c r="C1794" i="62"/>
  <c r="N36" i="70"/>
  <c r="AD14" i="68"/>
  <c r="H459" i="62"/>
  <c r="BA23" i="75"/>
  <c r="AM23" i="74"/>
  <c r="K30" i="69"/>
  <c r="M1466" i="62"/>
  <c r="C2349"/>
  <c r="E44" i="68"/>
  <c r="E900" i="62"/>
  <c r="O21" i="68"/>
  <c r="O2726" i="62"/>
  <c r="U50" i="69"/>
  <c r="O1051" i="62"/>
  <c r="H24" i="73"/>
  <c r="C2739" i="62"/>
  <c r="N51" i="70"/>
  <c r="K1507" i="62"/>
  <c r="I1507"/>
  <c r="S1103"/>
  <c r="AE71" i="68"/>
  <c r="H4049" i="62"/>
  <c r="F50" i="68"/>
  <c r="C2726" i="62"/>
  <c r="I1846"/>
  <c r="V1846" s="1"/>
  <c r="W1846"/>
  <c r="J40" i="68"/>
  <c r="D2097" i="62"/>
  <c r="L915"/>
  <c r="L912"/>
  <c r="B22" i="71"/>
  <c r="I3358" i="62"/>
  <c r="V3358" s="1"/>
  <c r="W3358"/>
  <c r="J71" i="69"/>
  <c r="M4050" i="62"/>
  <c r="I3295"/>
  <c r="V3295" s="1"/>
  <c r="Y27" i="68"/>
  <c r="G1278" i="62"/>
  <c r="K30" i="68"/>
  <c r="D1466" i="62"/>
  <c r="D1467"/>
  <c r="J30" i="68"/>
  <c r="P1844" i="62"/>
  <c r="Z36" i="69"/>
  <c r="U3769" i="62"/>
  <c r="U3771" s="1"/>
  <c r="I234"/>
  <c r="V234" s="1"/>
  <c r="S3560"/>
  <c r="U3560"/>
  <c r="D4050"/>
  <c r="J71" i="68"/>
  <c r="I927" i="62"/>
  <c r="Q3735"/>
  <c r="AD66" i="69"/>
  <c r="P58"/>
  <c r="N3230" i="62"/>
  <c r="S775"/>
  <c r="V775" s="1"/>
  <c r="E3546"/>
  <c r="O63" i="68"/>
  <c r="U3819" i="62"/>
  <c r="U3821" s="1"/>
  <c r="S1733"/>
  <c r="V1733" s="1"/>
  <c r="Z56" i="68"/>
  <c r="G3104" i="62"/>
  <c r="P40" i="68"/>
  <c r="E2096" i="62"/>
  <c r="C270"/>
  <c r="E11" i="68"/>
  <c r="N3860" i="62"/>
  <c r="P68" i="69"/>
  <c r="K3901" i="62"/>
  <c r="I3901"/>
  <c r="U1942"/>
  <c r="U1944" s="1"/>
  <c r="D3231"/>
  <c r="J58" i="68"/>
  <c r="U34"/>
  <c r="F1718" i="62"/>
  <c r="K2641"/>
  <c r="I2641"/>
  <c r="I410"/>
  <c r="V410" s="1"/>
  <c r="I3169"/>
  <c r="W3169"/>
  <c r="S901"/>
  <c r="E2727"/>
  <c r="O50" i="68"/>
  <c r="Q1592" i="62"/>
  <c r="AE32" i="69"/>
  <c r="I864" i="62"/>
  <c r="C865"/>
  <c r="P3418"/>
  <c r="X61" i="69"/>
  <c r="AH71"/>
  <c r="R4048" i="62"/>
  <c r="J63" i="68"/>
  <c r="D3546" i="62"/>
  <c r="AT20" i="75"/>
  <c r="P74" i="68"/>
  <c r="E4238" i="62"/>
  <c r="I2011"/>
  <c r="K2011"/>
  <c r="I2250"/>
  <c r="V2250" s="1"/>
  <c r="Q848"/>
  <c r="N1104"/>
  <c r="AD71" i="68"/>
  <c r="H4050" i="62"/>
  <c r="AD72" i="68"/>
  <c r="H4113" i="62"/>
  <c r="M2247"/>
  <c r="AR73" i="71"/>
  <c r="S1355" i="62"/>
  <c r="G2297"/>
  <c r="I2615"/>
  <c r="O3672"/>
  <c r="T65" i="69"/>
  <c r="S2817" i="62"/>
  <c r="N2751"/>
  <c r="C2184"/>
  <c r="I675"/>
  <c r="V675" s="1"/>
  <c r="S1292"/>
  <c r="V1292" s="1"/>
  <c r="I21" i="69"/>
  <c r="M898" i="62"/>
  <c r="M4049"/>
  <c r="K71" i="69"/>
  <c r="D3104" i="62"/>
  <c r="K56" i="68"/>
  <c r="Z27"/>
  <c r="G1277" i="62"/>
  <c r="U3271"/>
  <c r="S3271"/>
  <c r="I499"/>
  <c r="K499"/>
  <c r="U4336"/>
  <c r="U4338" s="1"/>
  <c r="S2011"/>
  <c r="U2011"/>
  <c r="K2830"/>
  <c r="I2830"/>
  <c r="I1696"/>
  <c r="I814"/>
  <c r="K814"/>
  <c r="AM34" i="74"/>
  <c r="I3271" i="62"/>
  <c r="K3271"/>
  <c r="W3447"/>
  <c r="S3447"/>
  <c r="V3447" s="1"/>
  <c r="S3132"/>
  <c r="U3132"/>
  <c r="S2539"/>
  <c r="S271"/>
  <c r="Z73" i="68"/>
  <c r="G4175" i="62"/>
  <c r="S1620"/>
  <c r="S3686"/>
  <c r="U3686"/>
  <c r="Y64" i="68"/>
  <c r="G3609" i="62"/>
  <c r="U3964"/>
  <c r="S3964"/>
  <c r="S2074"/>
  <c r="V2074" s="1"/>
  <c r="U2074"/>
  <c r="AT47" i="75"/>
  <c r="I1759" i="62"/>
  <c r="K1759"/>
  <c r="X1759" s="1"/>
  <c r="AL18" i="74"/>
  <c r="I3006" i="62"/>
  <c r="V3006" s="1"/>
  <c r="C928"/>
  <c r="S2300"/>
  <c r="S4316"/>
  <c r="V4316" s="1"/>
  <c r="U4316"/>
  <c r="S2867"/>
  <c r="O74" i="68"/>
  <c r="E4239" i="62"/>
  <c r="N3231"/>
  <c r="O58" i="69"/>
  <c r="AD69" i="68"/>
  <c r="H3924" i="62"/>
  <c r="AE69" i="68"/>
  <c r="H3923" i="62"/>
  <c r="W4090"/>
  <c r="M298"/>
  <c r="AS56" i="75"/>
  <c r="U871" i="62"/>
  <c r="U873" s="1"/>
  <c r="Q596"/>
  <c r="L978"/>
  <c r="D474"/>
  <c r="Y56" i="68"/>
  <c r="G3105" i="62"/>
  <c r="S3547"/>
  <c r="U3547"/>
  <c r="C2614"/>
  <c r="O49" i="70"/>
  <c r="T69" i="68"/>
  <c r="F3924" i="62"/>
  <c r="AS40" i="75"/>
  <c r="S3775" i="62"/>
  <c r="V1948"/>
  <c r="K1312"/>
  <c r="K1314" s="1"/>
  <c r="O1054"/>
  <c r="I108"/>
  <c r="J24" i="68"/>
  <c r="D1089" i="62"/>
  <c r="AS8" i="75"/>
  <c r="I1822" i="62"/>
  <c r="V1822" s="1"/>
  <c r="K556"/>
  <c r="K558" s="1"/>
  <c r="K3076"/>
  <c r="K3078" s="1"/>
  <c r="AL75" i="74"/>
  <c r="I1633" i="62"/>
  <c r="K1633"/>
  <c r="S1166"/>
  <c r="I2426"/>
  <c r="V2426" s="1"/>
  <c r="F222"/>
  <c r="G1982"/>
  <c r="P1243"/>
  <c r="S423"/>
  <c r="G722"/>
  <c r="I4379"/>
  <c r="K4379"/>
  <c r="S61" i="69"/>
  <c r="O3418" i="62"/>
  <c r="I3610"/>
  <c r="S1909"/>
  <c r="D3483"/>
  <c r="J62" i="68"/>
  <c r="F1278" i="62"/>
  <c r="T27" i="68"/>
  <c r="U2641" i="62"/>
  <c r="S2641"/>
  <c r="AS15" i="75"/>
  <c r="W1570" i="62"/>
  <c r="I1570"/>
  <c r="K1885"/>
  <c r="I1809"/>
  <c r="M852"/>
  <c r="U3371"/>
  <c r="R1906"/>
  <c r="AH37" i="69"/>
  <c r="P646" i="62"/>
  <c r="X17" i="69"/>
  <c r="M3923" i="62"/>
  <c r="K69" i="69"/>
  <c r="F4175" i="62"/>
  <c r="U73" i="68"/>
  <c r="AS75" i="75"/>
  <c r="K3019" i="62"/>
  <c r="X3019" s="1"/>
  <c r="I3019"/>
  <c r="X2578"/>
  <c r="S1431"/>
  <c r="S2413"/>
  <c r="O53" i="68"/>
  <c r="E2916" i="62"/>
  <c r="U751"/>
  <c r="X751" s="1"/>
  <c r="AM44" i="74"/>
  <c r="S3510" i="62"/>
  <c r="U3510"/>
  <c r="K934"/>
  <c r="K936" s="1"/>
  <c r="AL25" i="74"/>
  <c r="I4279" i="62"/>
  <c r="K4279"/>
  <c r="X4077"/>
  <c r="C1176"/>
  <c r="Q978"/>
  <c r="AR61" i="71"/>
  <c r="G1541" i="62"/>
  <c r="I3497"/>
  <c r="V3497" s="1"/>
  <c r="P2158"/>
  <c r="X41" i="69"/>
  <c r="N71"/>
  <c r="N4048" i="62"/>
  <c r="J70" i="68"/>
  <c r="D3987" i="62"/>
  <c r="O59" i="68"/>
  <c r="E3294" i="62"/>
  <c r="P76" i="69"/>
  <c r="N4364" i="62"/>
  <c r="AR57" i="73"/>
  <c r="U4121" i="62"/>
  <c r="U4123" s="1"/>
  <c r="P911"/>
  <c r="I2804"/>
  <c r="V2804" s="1"/>
  <c r="N37" i="69"/>
  <c r="N1906" i="62"/>
  <c r="N3419"/>
  <c r="P61" i="69"/>
  <c r="T11" i="68"/>
  <c r="F270" i="62"/>
  <c r="Z58" i="68"/>
  <c r="G3230" i="62"/>
  <c r="J26" i="68"/>
  <c r="D1215" i="62"/>
  <c r="D1278"/>
  <c r="J27" i="68"/>
  <c r="AS76" i="75"/>
  <c r="S814" i="62"/>
  <c r="U814"/>
  <c r="U1633"/>
  <c r="S1633"/>
  <c r="K247"/>
  <c r="X247" s="1"/>
  <c r="I247"/>
  <c r="V247" s="1"/>
  <c r="W247"/>
  <c r="P1226"/>
  <c r="S158"/>
  <c r="AH75" i="69"/>
  <c r="R4300" i="62"/>
  <c r="N1717"/>
  <c r="N34" i="69"/>
  <c r="K3308" i="62"/>
  <c r="M1340"/>
  <c r="K28" i="69"/>
  <c r="K53" i="68"/>
  <c r="D2915" i="62"/>
  <c r="G3735"/>
  <c r="Y66" i="68"/>
  <c r="K3895" i="62"/>
  <c r="K3897" s="1"/>
  <c r="K493"/>
  <c r="K495" s="1"/>
  <c r="S927"/>
  <c r="AL66" i="72"/>
  <c r="C1554" i="62"/>
  <c r="C613"/>
  <c r="P2927"/>
  <c r="I3812"/>
  <c r="V3812" s="1"/>
  <c r="I2413"/>
  <c r="I1103"/>
  <c r="D3797"/>
  <c r="K67" i="68"/>
  <c r="AL63" i="70"/>
  <c r="K3397" i="62"/>
  <c r="K4405"/>
  <c r="U304"/>
  <c r="U306" s="1"/>
  <c r="S1859"/>
  <c r="V1859" s="1"/>
  <c r="X72" i="69"/>
  <c r="P4111" i="62"/>
  <c r="R835"/>
  <c r="AH20" i="69"/>
  <c r="S3106" i="62"/>
  <c r="V3106" s="1"/>
  <c r="K62" i="68"/>
  <c r="D3482" i="62"/>
  <c r="V2728"/>
  <c r="N2978"/>
  <c r="P54" i="69"/>
  <c r="AL71" i="74"/>
  <c r="W1885" i="62"/>
  <c r="C2688"/>
  <c r="S2111"/>
  <c r="Q1793"/>
  <c r="S4127"/>
  <c r="V4127" s="1"/>
  <c r="U4127"/>
  <c r="S1481"/>
  <c r="K3182"/>
  <c r="I3182"/>
  <c r="O66" i="69"/>
  <c r="N3735" i="62"/>
  <c r="AS43" i="75"/>
  <c r="AS73"/>
  <c r="AS41"/>
  <c r="W2578" i="62"/>
  <c r="K1066"/>
  <c r="P1995"/>
  <c r="U3384"/>
  <c r="S3384"/>
  <c r="G1667"/>
  <c r="G159"/>
  <c r="I2300"/>
  <c r="V2489"/>
  <c r="O1843"/>
  <c r="S36" i="69"/>
  <c r="O65" i="68"/>
  <c r="E3672" i="62"/>
  <c r="E4302"/>
  <c r="O75" i="68"/>
  <c r="S4405" i="62"/>
  <c r="I3145"/>
  <c r="V3145" s="1"/>
  <c r="K3145"/>
  <c r="S2313"/>
  <c r="V2313" s="1"/>
  <c r="S347"/>
  <c r="AL71" i="70"/>
  <c r="X27" i="69"/>
  <c r="P1276" i="62"/>
  <c r="K70" i="68"/>
  <c r="D3986" i="62"/>
  <c r="S1027"/>
  <c r="G3357"/>
  <c r="Y60" i="68"/>
  <c r="J46" i="69"/>
  <c r="M2475" i="62"/>
  <c r="AE54" i="68"/>
  <c r="H2978" i="62"/>
  <c r="E3293"/>
  <c r="P59" i="68"/>
  <c r="Z21"/>
  <c r="G899" i="62"/>
  <c r="G3924"/>
  <c r="Y69" i="68"/>
  <c r="M2184" i="62"/>
  <c r="U3447"/>
  <c r="X3447" s="1"/>
  <c r="K3384"/>
  <c r="I3384"/>
  <c r="W3258"/>
  <c r="I1935"/>
  <c r="P2549"/>
  <c r="U3623"/>
  <c r="S3623"/>
  <c r="W3623"/>
  <c r="I43" i="69"/>
  <c r="M2284" i="62"/>
  <c r="S54" i="69"/>
  <c r="O2977" i="62"/>
  <c r="S3925"/>
  <c r="V3925" s="1"/>
  <c r="X24" i="69"/>
  <c r="P1087" i="62"/>
  <c r="S1405"/>
  <c r="I271"/>
  <c r="I3245"/>
  <c r="V3245" s="1"/>
  <c r="V19"/>
  <c r="K26" i="68"/>
  <c r="D1214" i="62"/>
  <c r="C1732"/>
  <c r="O35" i="70"/>
  <c r="AE64" i="68"/>
  <c r="H3608" i="62"/>
  <c r="K27" i="68"/>
  <c r="D1277" i="62"/>
  <c r="I3334"/>
  <c r="V3334" s="1"/>
  <c r="W3334"/>
  <c r="K3334"/>
  <c r="X3334" s="1"/>
  <c r="Q1037"/>
  <c r="U4310"/>
  <c r="U4312" s="1"/>
  <c r="D1104"/>
  <c r="S523"/>
  <c r="U56" i="69"/>
  <c r="O3104" i="62"/>
  <c r="O773"/>
  <c r="U19" i="69"/>
  <c r="AM19" s="1"/>
  <c r="O774" i="62"/>
  <c r="T19" i="69"/>
  <c r="AE62" i="68"/>
  <c r="H3482" i="62"/>
  <c r="D3861"/>
  <c r="J68" i="68"/>
  <c r="K68"/>
  <c r="D3860" i="62"/>
  <c r="I1594"/>
  <c r="Z66" i="68"/>
  <c r="G3734" i="62"/>
  <c r="U115"/>
  <c r="U117" s="1"/>
  <c r="S1507"/>
  <c r="U1507"/>
  <c r="S1318"/>
  <c r="U4392"/>
  <c r="S4392"/>
  <c r="S990"/>
  <c r="V990" s="1"/>
  <c r="S2754"/>
  <c r="S3258"/>
  <c r="V3258" s="1"/>
  <c r="I1557"/>
  <c r="V4077"/>
  <c r="X45" i="69"/>
  <c r="P2410" i="62"/>
  <c r="O646"/>
  <c r="S17" i="69"/>
  <c r="O3922" i="62"/>
  <c r="S69" i="69"/>
  <c r="V3988" i="62"/>
  <c r="K2326"/>
  <c r="X2326" s="1"/>
  <c r="C2740"/>
  <c r="O51" i="70"/>
  <c r="V2741" i="62"/>
  <c r="C1655"/>
  <c r="F33" i="68"/>
  <c r="I3397" i="62"/>
  <c r="S1683"/>
  <c r="AX64" i="75"/>
  <c r="AS64" i="71"/>
  <c r="AW64" i="73"/>
  <c r="AE72" i="68"/>
  <c r="H4112" i="62"/>
  <c r="I1053"/>
  <c r="S2237"/>
  <c r="V2237" s="1"/>
  <c r="R1843"/>
  <c r="AH36" i="69"/>
  <c r="O57" i="68"/>
  <c r="E3168" i="62"/>
  <c r="S2565"/>
  <c r="V2565" s="1"/>
  <c r="P206"/>
  <c r="Z10" i="69"/>
  <c r="E17" i="68"/>
  <c r="C648" i="62"/>
  <c r="Q1604"/>
  <c r="Z64" i="68"/>
  <c r="G3608" i="62"/>
  <c r="K21" i="68"/>
  <c r="D899" i="62"/>
  <c r="C1718"/>
  <c r="F34" i="68"/>
  <c r="W4153" i="62"/>
  <c r="U4153"/>
  <c r="X4153" s="1"/>
  <c r="S4153"/>
  <c r="V4153" s="1"/>
  <c r="U1066"/>
  <c r="S1066"/>
  <c r="U3995"/>
  <c r="U3997" s="1"/>
  <c r="Z55" i="69"/>
  <c r="P3041" i="62"/>
  <c r="F2537"/>
  <c r="U47" i="68"/>
  <c r="AE11"/>
  <c r="H269" i="62"/>
  <c r="AE55" i="68"/>
  <c r="H3041" i="62"/>
  <c r="S2389"/>
  <c r="U2389"/>
  <c r="X2389" s="1"/>
  <c r="K3510"/>
  <c r="I3510"/>
  <c r="S977"/>
  <c r="I3119"/>
  <c r="N59" i="69"/>
  <c r="N3292" i="62"/>
  <c r="N2663"/>
  <c r="P49" i="69"/>
  <c r="S3673" i="62"/>
  <c r="I2389"/>
  <c r="S864"/>
  <c r="R2473"/>
  <c r="AH46" i="69"/>
  <c r="F24"/>
  <c r="L1088" i="62"/>
  <c r="T1090" s="1"/>
  <c r="W1090" s="1"/>
  <c r="AE61" i="68"/>
  <c r="H3419" i="62"/>
  <c r="AT12" i="75"/>
  <c r="U3252" i="62"/>
  <c r="U3254" s="1"/>
  <c r="I1242"/>
  <c r="K3132"/>
  <c r="I3132"/>
  <c r="I60" i="69"/>
  <c r="M3355" i="62"/>
  <c r="I1090"/>
  <c r="Q3734"/>
  <c r="AE66" i="69"/>
  <c r="T73"/>
  <c r="O4176" i="62"/>
  <c r="AS19" i="75"/>
  <c r="K1627" i="62"/>
  <c r="K1629" s="1"/>
  <c r="S297"/>
  <c r="V297" s="1"/>
  <c r="U3182"/>
  <c r="S3182"/>
  <c r="I2552"/>
  <c r="O331"/>
  <c r="S12" i="69"/>
  <c r="D144" i="62"/>
  <c r="J9" i="68"/>
  <c r="P63"/>
  <c r="E3545" i="62"/>
  <c r="N899"/>
  <c r="P21" i="69"/>
  <c r="AS71" i="75"/>
  <c r="K2131" i="62"/>
  <c r="K2133" s="1"/>
  <c r="S1255"/>
  <c r="U1255"/>
  <c r="AL55" i="74"/>
  <c r="I2754" i="62"/>
  <c r="P1906"/>
  <c r="X37" i="69"/>
  <c r="I586" i="62"/>
  <c r="V586" s="1"/>
  <c r="K69" i="68"/>
  <c r="D3923" i="62"/>
  <c r="P962"/>
  <c r="Z22" i="69"/>
  <c r="E25"/>
  <c r="L1152" i="62"/>
  <c r="F25" i="69"/>
  <c r="L1151" i="62"/>
  <c r="T1153" s="1"/>
  <c r="AS11" i="75"/>
  <c r="V1192" i="62"/>
  <c r="W1948"/>
  <c r="X3775"/>
  <c r="S1053"/>
  <c r="R2158"/>
  <c r="AH41" i="69"/>
  <c r="S2791" i="62"/>
  <c r="AS33" i="75"/>
  <c r="U1753" i="62"/>
  <c r="U1755" s="1"/>
  <c r="O298"/>
  <c r="S2439"/>
  <c r="V2439" s="1"/>
  <c r="I3762"/>
  <c r="K3762"/>
  <c r="W3762"/>
  <c r="AR65" i="71"/>
  <c r="N40" i="69"/>
  <c r="N2095" i="62"/>
  <c r="I712"/>
  <c r="V712" s="1"/>
  <c r="T18" i="68"/>
  <c r="F711" i="62"/>
  <c r="I4405"/>
  <c r="AS58" i="73"/>
  <c r="K3321" i="62"/>
  <c r="X3321" s="1"/>
  <c r="I3321"/>
  <c r="V3321" s="1"/>
  <c r="W3321"/>
  <c r="U3119"/>
  <c r="S3119"/>
  <c r="S2665"/>
  <c r="H1655"/>
  <c r="AE33" i="68"/>
  <c r="O54" i="69"/>
  <c r="N2979" i="62"/>
  <c r="U27" i="68"/>
  <c r="F1277" i="62"/>
  <c r="V4366"/>
  <c r="I1885"/>
  <c r="AR55" i="73"/>
  <c r="I1683" i="62"/>
  <c r="S851"/>
  <c r="V851" s="1"/>
  <c r="S3371"/>
  <c r="N26" i="69"/>
  <c r="N1213" i="62"/>
  <c r="N3734"/>
  <c r="P66" i="69"/>
  <c r="AD75" i="68"/>
  <c r="H4302" i="62"/>
  <c r="J69" i="69"/>
  <c r="M3924" i="62"/>
  <c r="V2578"/>
  <c r="S1985"/>
  <c r="V1985" s="1"/>
  <c r="W2489"/>
  <c r="I2917"/>
  <c r="V2917" s="1"/>
  <c r="W2917"/>
  <c r="P21" i="68"/>
  <c r="E899" i="62"/>
  <c r="E4301"/>
  <c r="P75" i="68"/>
  <c r="P61"/>
  <c r="E3419" i="62"/>
  <c r="J57" i="69"/>
  <c r="M3168" i="62"/>
  <c r="M3167"/>
  <c r="K57" i="69"/>
  <c r="T27"/>
  <c r="O1278" i="62"/>
  <c r="K625"/>
  <c r="BA62" i="75"/>
  <c r="M348" i="62"/>
  <c r="Q1982"/>
  <c r="I3560"/>
  <c r="K3560"/>
  <c r="N3987"/>
  <c r="O70" i="69"/>
  <c r="Z60" i="68"/>
  <c r="G3356" i="62"/>
  <c r="K46" i="69"/>
  <c r="M2474" i="62"/>
  <c r="AD54" i="68"/>
  <c r="H2979" i="62"/>
  <c r="Z69" i="68"/>
  <c r="G3923" i="62"/>
  <c r="I1431"/>
  <c r="I360"/>
  <c r="P2234"/>
  <c r="AC9" i="69"/>
  <c r="Q142" i="62"/>
  <c r="S2035"/>
  <c r="F269"/>
  <c r="U11" i="68"/>
  <c r="Y58"/>
  <c r="G3231" i="62"/>
  <c r="S738"/>
  <c r="Y42" i="69"/>
  <c r="P2223" i="62"/>
  <c r="AL17" i="74"/>
  <c r="U4342" i="62"/>
  <c r="U3643"/>
  <c r="U3645" s="1"/>
  <c r="S310"/>
  <c r="V310" s="1"/>
  <c r="U310"/>
  <c r="AS63" i="75"/>
  <c r="K2893" i="62"/>
  <c r="Q348"/>
  <c r="I1796"/>
  <c r="V1796" s="1"/>
  <c r="M2032"/>
  <c r="I39" i="69"/>
  <c r="T56"/>
  <c r="O3105" i="62"/>
  <c r="AD62" i="68"/>
  <c r="H3483" i="62"/>
  <c r="S3169"/>
  <c r="S3541"/>
  <c r="T3542" s="1"/>
  <c r="K1318"/>
  <c r="X1318" s="1"/>
  <c r="I1318"/>
  <c r="K4260"/>
  <c r="K4262" s="1"/>
  <c r="U3258"/>
  <c r="X3258" s="1"/>
  <c r="W4077"/>
  <c r="U3365"/>
  <c r="U3367" s="1"/>
  <c r="P2864"/>
  <c r="G2423"/>
  <c r="AL77" i="70"/>
  <c r="W3988" i="62"/>
  <c r="S3421"/>
  <c r="V3421" s="1"/>
  <c r="O30" i="68"/>
  <c r="E1467" i="62"/>
  <c r="D3798"/>
  <c r="J67" i="68"/>
  <c r="G2801" i="62"/>
  <c r="AH59" i="69"/>
  <c r="R3292" i="62"/>
  <c r="K3832"/>
  <c r="K3834" s="1"/>
  <c r="D235"/>
  <c r="G4176"/>
  <c r="Y73" i="68"/>
  <c r="H3420" i="62"/>
  <c r="AD61" i="68"/>
  <c r="K71"/>
  <c r="D4049" i="62"/>
  <c r="I3082"/>
  <c r="V3082" s="1"/>
  <c r="W3082"/>
  <c r="K3082"/>
  <c r="X3082" s="1"/>
  <c r="U73" i="69"/>
  <c r="O4175" i="62"/>
  <c r="F2538"/>
  <c r="T47" i="68"/>
  <c r="AH66" i="69"/>
  <c r="R3733" i="62"/>
  <c r="AD11" i="68"/>
  <c r="H270" i="62"/>
  <c r="P2286"/>
  <c r="Y43" i="69"/>
  <c r="AL48" i="74"/>
  <c r="I1255" i="62"/>
  <c r="K1255"/>
  <c r="S612"/>
  <c r="K4392"/>
  <c r="I4392"/>
  <c r="K4266"/>
  <c r="X4266" s="1"/>
  <c r="I4266"/>
  <c r="W2224"/>
  <c r="I2224"/>
  <c r="V2224" s="1"/>
  <c r="E2097"/>
  <c r="O40" i="68"/>
  <c r="D3924" i="62"/>
  <c r="J69" i="68"/>
  <c r="D1340" i="62"/>
  <c r="K28" i="68"/>
  <c r="P963" i="62"/>
  <c r="Y22" i="69"/>
  <c r="C2613" i="62"/>
  <c r="N49" i="70"/>
  <c r="F11" i="68"/>
  <c r="C269" i="62"/>
  <c r="F3923"/>
  <c r="U69" i="68"/>
  <c r="Y433" i="62"/>
  <c r="K3888"/>
  <c r="X3888" s="1"/>
  <c r="I3888"/>
  <c r="U18" i="68"/>
  <c r="F710" i="62"/>
  <c r="U4379"/>
  <c r="S4379"/>
  <c r="D2096"/>
  <c r="K40" i="68"/>
  <c r="O3671" i="62"/>
  <c r="U65" i="69"/>
  <c r="N2851" i="62"/>
  <c r="N52" i="69"/>
  <c r="AT77" i="75"/>
  <c r="K1879" i="62"/>
  <c r="K1881" s="1"/>
  <c r="K940"/>
  <c r="I940"/>
  <c r="N24" i="69"/>
  <c r="N1087" i="62"/>
  <c r="I1342"/>
  <c r="V1342" s="1"/>
  <c r="E34" i="68"/>
  <c r="C1719" i="62"/>
  <c r="AM54" i="74"/>
  <c r="U808" i="62"/>
  <c r="U810" s="1"/>
  <c r="W3523"/>
  <c r="S3523"/>
  <c r="U3523"/>
  <c r="I1003"/>
  <c r="W1003"/>
  <c r="I1746"/>
  <c r="V1746" s="1"/>
  <c r="U3806"/>
  <c r="U3808" s="1"/>
  <c r="I1972"/>
  <c r="V1972" s="1"/>
  <c r="X29" i="69"/>
  <c r="P1402" i="62"/>
  <c r="S2980"/>
  <c r="I523"/>
  <c r="K2005"/>
  <c r="K2007" s="1"/>
  <c r="G1054"/>
  <c r="S2993"/>
  <c r="U2993"/>
  <c r="Q785"/>
  <c r="E3167"/>
  <c r="P57" i="68"/>
  <c r="L913" i="62"/>
  <c r="C22" i="71"/>
  <c r="O4365" i="62"/>
  <c r="T76" i="69"/>
  <c r="O4364" i="62"/>
  <c r="U76" i="69"/>
  <c r="I2817" i="62"/>
  <c r="AR58" i="71"/>
  <c r="P1541" i="62"/>
  <c r="R1402"/>
  <c r="AH29" i="69"/>
  <c r="S31"/>
  <c r="O1528" i="62"/>
  <c r="M2977"/>
  <c r="I54" i="69"/>
  <c r="D3105" i="62"/>
  <c r="J56" i="68"/>
  <c r="Q836" i="62"/>
  <c r="AE20" i="69"/>
  <c r="K63" i="68"/>
  <c r="D3545" i="62"/>
  <c r="F2853"/>
  <c r="T52" i="68"/>
  <c r="S499" i="62"/>
  <c r="U499"/>
  <c r="K1003"/>
  <c r="S1557"/>
  <c r="S2376"/>
  <c r="V2376" s="1"/>
  <c r="S1544"/>
  <c r="V1544" s="1"/>
  <c r="I347"/>
  <c r="R1339"/>
  <c r="AH28" i="69"/>
  <c r="S2161" i="62"/>
  <c r="I1305"/>
  <c r="K3006"/>
  <c r="X3006" s="1"/>
  <c r="AC26" i="69"/>
  <c r="Q1213" i="62"/>
  <c r="Q457"/>
  <c r="AC14" i="69"/>
  <c r="P3042" i="62"/>
  <c r="Y55" i="69"/>
  <c r="BA72" i="75"/>
  <c r="S3573" i="62"/>
  <c r="U3573"/>
  <c r="U3749"/>
  <c r="S3749"/>
  <c r="V3749" s="1"/>
  <c r="G2549"/>
  <c r="R2977"/>
  <c r="AH54" i="69"/>
  <c r="P1024" i="62"/>
  <c r="X23" i="69"/>
  <c r="C1795" i="62"/>
  <c r="O36" i="70"/>
  <c r="H3042" i="62"/>
  <c r="AD55" i="68"/>
  <c r="H458" i="62"/>
  <c r="AE14" i="68"/>
  <c r="S2830" i="62"/>
  <c r="U2830"/>
  <c r="U121"/>
  <c r="X121" s="1"/>
  <c r="W121"/>
  <c r="S121"/>
  <c r="V121" s="1"/>
  <c r="K2200"/>
  <c r="I2200"/>
  <c r="U3554"/>
  <c r="U3556" s="1"/>
  <c r="U4373"/>
  <c r="U4375" s="1"/>
  <c r="G2045"/>
  <c r="S1657"/>
  <c r="O68" i="69"/>
  <c r="N3861" i="62"/>
  <c r="W184"/>
  <c r="K184"/>
  <c r="X184" s="1"/>
  <c r="I184"/>
  <c r="V184" s="1"/>
  <c r="AS36" i="75"/>
  <c r="X1192" i="62"/>
  <c r="AL11" i="74"/>
  <c r="S1872" i="62"/>
  <c r="V1872" s="1"/>
  <c r="P268"/>
  <c r="X11" i="69"/>
  <c r="U1690" i="62"/>
  <c r="U1692" s="1"/>
  <c r="W877"/>
  <c r="I877"/>
  <c r="K877"/>
  <c r="C2562"/>
  <c r="P79"/>
  <c r="X8" i="69"/>
  <c r="K58" i="68"/>
  <c r="D3230" i="62"/>
  <c r="W3649"/>
  <c r="U3649"/>
  <c r="S3649"/>
  <c r="S3069"/>
  <c r="V3069" s="1"/>
  <c r="W3069"/>
  <c r="U3069"/>
  <c r="X3069" s="1"/>
  <c r="M424"/>
  <c r="I1494"/>
  <c r="V1494" s="1"/>
  <c r="I2363"/>
  <c r="V2363" s="1"/>
  <c r="H1089"/>
  <c r="AD24" i="68"/>
  <c r="AE24"/>
  <c r="H1088" i="62"/>
  <c r="U619"/>
  <c r="U621" s="1"/>
  <c r="K430"/>
  <c r="K432" s="1"/>
  <c r="K2956"/>
  <c r="X2956" s="1"/>
  <c r="I2956"/>
  <c r="V2956" s="1"/>
  <c r="W2956"/>
  <c r="AL70" i="74"/>
  <c r="G785" i="62"/>
  <c r="I2867"/>
  <c r="R898"/>
  <c r="AH21" i="69"/>
  <c r="S2854" i="62"/>
  <c r="AE75" i="68"/>
  <c r="H4301" i="62"/>
  <c r="T73" i="68"/>
  <c r="F4176" i="62"/>
  <c r="I1066"/>
  <c r="I977"/>
  <c r="E3671"/>
  <c r="P65" i="68"/>
  <c r="O61"/>
  <c r="E3420" i="62"/>
  <c r="P53" i="68"/>
  <c r="E2915" i="62"/>
  <c r="M1906"/>
  <c r="I37" i="69"/>
  <c r="O1277" i="62"/>
  <c r="U27" i="69"/>
  <c r="S940" i="62"/>
  <c r="S2200"/>
  <c r="U2200"/>
  <c r="U997"/>
  <c r="U999" s="1"/>
  <c r="AM63" i="72"/>
  <c r="AY63" i="75"/>
  <c r="AX63" i="73"/>
  <c r="I423" i="62"/>
  <c r="S3799"/>
  <c r="V3799" s="1"/>
  <c r="P70" i="69"/>
  <c r="N3986" i="62"/>
  <c r="I3043"/>
  <c r="Y21" i="68"/>
  <c r="G900" i="62"/>
  <c r="N4365"/>
  <c r="O76" i="69"/>
  <c r="Z75" i="68"/>
  <c r="G4301" i="62"/>
  <c r="Y75" i="68"/>
  <c r="G4302" i="62"/>
  <c r="C168"/>
  <c r="S2287"/>
  <c r="O61" i="69"/>
  <c r="N3420" i="62"/>
  <c r="AD64" i="68"/>
  <c r="H3609" i="62"/>
  <c r="S562"/>
  <c r="V562" s="1"/>
  <c r="U562"/>
  <c r="AL29" i="74"/>
  <c r="S2628" i="62"/>
  <c r="S108"/>
  <c r="I738"/>
  <c r="I486"/>
  <c r="V486" s="1"/>
  <c r="AL60" i="72"/>
  <c r="Q92" i="62"/>
  <c r="S2678"/>
  <c r="V2678" s="1"/>
  <c r="S82"/>
  <c r="W82"/>
  <c r="D2916"/>
  <c r="J53" i="68"/>
  <c r="AM63" i="69"/>
  <c r="AL53" i="74"/>
  <c r="AS27" i="75"/>
  <c r="AS67"/>
  <c r="AM16" i="74"/>
  <c r="N991" i="62"/>
  <c r="I2993"/>
  <c r="AH67" i="69"/>
  <c r="R3796" i="62"/>
  <c r="AX58" i="73" l="1"/>
  <c r="AW65" i="75"/>
  <c r="AV62" i="73"/>
  <c r="AM65" i="70"/>
  <c r="AW60" i="75"/>
  <c r="X3507" i="62"/>
  <c r="Y3508" s="1"/>
  <c r="X4389"/>
  <c r="X3003"/>
  <c r="X3318"/>
  <c r="X3885"/>
  <c r="X3696"/>
  <c r="X4137"/>
  <c r="X4074"/>
  <c r="Y4074" s="1"/>
  <c r="X3822"/>
  <c r="X3129"/>
  <c r="X4200"/>
  <c r="X3633"/>
  <c r="Y3633" s="1"/>
  <c r="X3192"/>
  <c r="Y3192" s="1"/>
  <c r="X4263"/>
  <c r="Y4264" s="1"/>
  <c r="X3948"/>
  <c r="X4011"/>
  <c r="X3759"/>
  <c r="X3444"/>
  <c r="Y3444" s="1"/>
  <c r="X3570"/>
  <c r="X3066"/>
  <c r="Y3066" s="1"/>
  <c r="X3381"/>
  <c r="X4326"/>
  <c r="W712"/>
  <c r="V1153"/>
  <c r="V2791"/>
  <c r="V1090"/>
  <c r="X3964"/>
  <c r="BA40" i="75"/>
  <c r="BA20"/>
  <c r="AM28" i="74"/>
  <c r="V3775" i="62"/>
  <c r="BA22" i="75"/>
  <c r="AM68" i="74"/>
  <c r="BA49" i="75"/>
  <c r="X3523" i="62"/>
  <c r="V3523"/>
  <c r="V4342"/>
  <c r="Y1316"/>
  <c r="X2197"/>
  <c r="Y2197" s="1"/>
  <c r="X1126"/>
  <c r="Y434"/>
  <c r="Y3017"/>
  <c r="Y3080"/>
  <c r="AZ68" i="75"/>
  <c r="V2691" i="62"/>
  <c r="AS64" i="73"/>
  <c r="AS67"/>
  <c r="AZ67" s="1"/>
  <c r="AS62"/>
  <c r="AZ62" s="1"/>
  <c r="V2124" i="62"/>
  <c r="AM67" i="72"/>
  <c r="AY67" i="75"/>
  <c r="AX56"/>
  <c r="AS62" i="71"/>
  <c r="AW71" i="73"/>
  <c r="AW59"/>
  <c r="AM74" i="70"/>
  <c r="AO74" s="1"/>
  <c r="AV65" i="71"/>
  <c r="AV60" i="73"/>
  <c r="V1166" i="62"/>
  <c r="V95"/>
  <c r="J1670"/>
  <c r="W1670" s="1"/>
  <c r="J1544"/>
  <c r="W1544" s="1"/>
  <c r="J1733"/>
  <c r="W1733" s="1"/>
  <c r="I3239"/>
  <c r="V3242"/>
  <c r="J3618"/>
  <c r="K3617" s="1"/>
  <c r="K3619" s="1"/>
  <c r="W3620"/>
  <c r="J4374"/>
  <c r="K4373" s="1"/>
  <c r="K4375" s="1"/>
  <c r="W4376"/>
  <c r="J3177"/>
  <c r="K3176" s="1"/>
  <c r="K3178" s="1"/>
  <c r="W3179"/>
  <c r="J1922"/>
  <c r="W1922" s="1"/>
  <c r="J3366"/>
  <c r="K3365" s="1"/>
  <c r="K3367" s="1"/>
  <c r="W3368"/>
  <c r="J2300"/>
  <c r="W2300" s="1"/>
  <c r="J3996"/>
  <c r="K3995" s="1"/>
  <c r="K3997" s="1"/>
  <c r="W3998"/>
  <c r="J2993"/>
  <c r="W2993" s="1"/>
  <c r="J2741"/>
  <c r="W2741" s="1"/>
  <c r="J2174"/>
  <c r="W2174" s="1"/>
  <c r="J1292"/>
  <c r="K3056"/>
  <c r="X3056" s="1"/>
  <c r="V3053"/>
  <c r="J1985"/>
  <c r="W1985" s="1"/>
  <c r="K3875"/>
  <c r="X3875" s="1"/>
  <c r="V3872"/>
  <c r="I3806"/>
  <c r="V3809"/>
  <c r="V1355"/>
  <c r="I3743"/>
  <c r="V3746"/>
  <c r="J2048"/>
  <c r="W2048" s="1"/>
  <c r="J4316"/>
  <c r="W4316" s="1"/>
  <c r="J725"/>
  <c r="J1607"/>
  <c r="W1607" s="1"/>
  <c r="J536"/>
  <c r="J1229"/>
  <c r="J3245"/>
  <c r="W3245" s="1"/>
  <c r="J410"/>
  <c r="J1418"/>
  <c r="W1418" s="1"/>
  <c r="J473"/>
  <c r="J1481"/>
  <c r="W1481" s="1"/>
  <c r="I3680"/>
  <c r="V3683"/>
  <c r="V4061"/>
  <c r="J4064"/>
  <c r="W4064" s="1"/>
  <c r="I3113"/>
  <c r="V3116"/>
  <c r="J1355"/>
  <c r="J851"/>
  <c r="J4127"/>
  <c r="W4127" s="1"/>
  <c r="J1859"/>
  <c r="W1859" s="1"/>
  <c r="J788"/>
  <c r="J347"/>
  <c r="J3119"/>
  <c r="W3119" s="1"/>
  <c r="J3555"/>
  <c r="K3554" s="1"/>
  <c r="K3556" s="1"/>
  <c r="W3557"/>
  <c r="J3303"/>
  <c r="K3302" s="1"/>
  <c r="K3304" s="1"/>
  <c r="W3305"/>
  <c r="J4185"/>
  <c r="K4184" s="1"/>
  <c r="K4186" s="1"/>
  <c r="W4187"/>
  <c r="J3056"/>
  <c r="W3056" s="1"/>
  <c r="J3812"/>
  <c r="W3812" s="1"/>
  <c r="J4253"/>
  <c r="W4253" s="1"/>
  <c r="J2552"/>
  <c r="W2552" s="1"/>
  <c r="J3429"/>
  <c r="K3428" s="1"/>
  <c r="K3430" s="1"/>
  <c r="W3431"/>
  <c r="I3491"/>
  <c r="V3494"/>
  <c r="J284"/>
  <c r="J2363"/>
  <c r="W2363" s="1"/>
  <c r="J95"/>
  <c r="J3938"/>
  <c r="W3938" s="1"/>
  <c r="J2111"/>
  <c r="W2111" s="1"/>
  <c r="J1796"/>
  <c r="W1796" s="1"/>
  <c r="J2615"/>
  <c r="W2615" s="1"/>
  <c r="J1103"/>
  <c r="J2426"/>
  <c r="W2426" s="1"/>
  <c r="J3875"/>
  <c r="W3875" s="1"/>
  <c r="J2867"/>
  <c r="W775"/>
  <c r="J1468"/>
  <c r="W1468" s="1"/>
  <c r="J649"/>
  <c r="W649" s="1"/>
  <c r="J334"/>
  <c r="J271"/>
  <c r="J1909"/>
  <c r="J1720"/>
  <c r="W1720" s="1"/>
  <c r="J2728"/>
  <c r="W2728" s="1"/>
  <c r="J3484"/>
  <c r="W3484" s="1"/>
  <c r="J1153"/>
  <c r="W1153" s="1"/>
  <c r="J3421"/>
  <c r="W3421" s="1"/>
  <c r="J2665"/>
  <c r="W2665" s="1"/>
  <c r="J2287"/>
  <c r="J460"/>
  <c r="J1279"/>
  <c r="W1279" s="1"/>
  <c r="J2098"/>
  <c r="W2098" s="1"/>
  <c r="J1972"/>
  <c r="J1657"/>
  <c r="J2350"/>
  <c r="W2350" s="1"/>
  <c r="AM75" i="70"/>
  <c r="AO75" s="1"/>
  <c r="AW75" i="75"/>
  <c r="AW70"/>
  <c r="AM70" i="70"/>
  <c r="AN70" s="1"/>
  <c r="AV70" i="71"/>
  <c r="AV70" i="73"/>
  <c r="C1417" i="62"/>
  <c r="C1165"/>
  <c r="C2677"/>
  <c r="C976"/>
  <c r="C2047"/>
  <c r="W3775"/>
  <c r="AM24" i="74"/>
  <c r="AN24" s="1"/>
  <c r="AM12"/>
  <c r="BA15" i="75"/>
  <c r="X4027" i="62"/>
  <c r="Y1126"/>
  <c r="Y1127" s="1"/>
  <c r="Y3835"/>
  <c r="Y3836" s="1"/>
  <c r="Y1882"/>
  <c r="Y1883" s="1"/>
  <c r="Y3772"/>
  <c r="Y3773" s="1"/>
  <c r="Y244"/>
  <c r="Y245" s="1"/>
  <c r="Y4024"/>
  <c r="Y4025" s="1"/>
  <c r="Y3898"/>
  <c r="Y3899" s="1"/>
  <c r="Y2953"/>
  <c r="Y496"/>
  <c r="Y497" s="1"/>
  <c r="Y1630"/>
  <c r="Y1631" s="1"/>
  <c r="Y559"/>
  <c r="Y560" s="1"/>
  <c r="Y2134"/>
  <c r="Y2135" s="1"/>
  <c r="AZ71" i="75"/>
  <c r="V221" i="62"/>
  <c r="AV75" i="73"/>
  <c r="AV75" i="71"/>
  <c r="J221" i="62"/>
  <c r="Y4012"/>
  <c r="Y4389"/>
  <c r="C1921"/>
  <c r="C850"/>
  <c r="C3874"/>
  <c r="C4252"/>
  <c r="C75" i="70"/>
  <c r="C724" i="62"/>
  <c r="C19" i="70"/>
  <c r="C4315" i="62"/>
  <c r="C76" i="70"/>
  <c r="C346" i="62"/>
  <c r="C13" i="70"/>
  <c r="C4126" i="62"/>
  <c r="C73" i="70"/>
  <c r="C3811" i="62"/>
  <c r="C68" i="70"/>
  <c r="X2704" i="62"/>
  <c r="S801"/>
  <c r="V801" s="1"/>
  <c r="X3762"/>
  <c r="S360"/>
  <c r="V360" s="1"/>
  <c r="J612"/>
  <c r="J914"/>
  <c r="W688"/>
  <c r="V1570"/>
  <c r="W373"/>
  <c r="X688"/>
  <c r="V1381"/>
  <c r="X1381"/>
  <c r="X877"/>
  <c r="X940"/>
  <c r="V3762"/>
  <c r="W1759"/>
  <c r="X1570"/>
  <c r="V4027"/>
  <c r="V877"/>
  <c r="W3043"/>
  <c r="V2628"/>
  <c r="X373"/>
  <c r="V688"/>
  <c r="X2893"/>
  <c r="AZ65" i="75"/>
  <c r="W4027" i="62"/>
  <c r="X4216"/>
  <c r="X3308"/>
  <c r="V1759"/>
  <c r="X4342"/>
  <c r="V82"/>
  <c r="V662"/>
  <c r="V2161"/>
  <c r="V1027"/>
  <c r="W2313"/>
  <c r="V3371"/>
  <c r="W3964"/>
  <c r="W2237"/>
  <c r="V3964"/>
  <c r="V2615"/>
  <c r="K2194"/>
  <c r="K2196" s="1"/>
  <c r="Y2198" s="1"/>
  <c r="S1305"/>
  <c r="V1305" s="1"/>
  <c r="V4216"/>
  <c r="W2791"/>
  <c r="V3712"/>
  <c r="W3712"/>
  <c r="V3232"/>
  <c r="K2950"/>
  <c r="K2952" s="1"/>
  <c r="BA30" i="75"/>
  <c r="BA31"/>
  <c r="Y370" i="62"/>
  <c r="BA56" i="75"/>
  <c r="Y1441" i="62"/>
  <c r="AM76" i="74"/>
  <c r="AO76" s="1"/>
  <c r="C31" i="62"/>
  <c r="C8" i="70"/>
  <c r="Y2701" i="62"/>
  <c r="Y4402"/>
  <c r="Y2827"/>
  <c r="Y937"/>
  <c r="Y938" s="1"/>
  <c r="Y3457"/>
  <c r="Y2449"/>
  <c r="Y1378"/>
  <c r="Y307"/>
  <c r="Y4339"/>
  <c r="Y3331"/>
  <c r="Y3332" s="1"/>
  <c r="Y2575"/>
  <c r="Y1567"/>
  <c r="Y2323"/>
  <c r="Y2324" s="1"/>
  <c r="Y4213"/>
  <c r="Y748"/>
  <c r="Y55"/>
  <c r="Y2008"/>
  <c r="Y2009" s="1"/>
  <c r="Y622"/>
  <c r="Y4137"/>
  <c r="W3888"/>
  <c r="W2250"/>
  <c r="Y3129"/>
  <c r="AS59" i="73"/>
  <c r="AZ59" s="1"/>
  <c r="AZ56" i="75"/>
  <c r="AX76" i="73"/>
  <c r="V3573" i="62"/>
  <c r="K4388"/>
  <c r="Y4390" s="1"/>
  <c r="AX59" i="75"/>
  <c r="U556" i="62"/>
  <c r="U558" s="1"/>
  <c r="W2326"/>
  <c r="W3145"/>
  <c r="X3145"/>
  <c r="V3019"/>
  <c r="X4405"/>
  <c r="X1003"/>
  <c r="X4279"/>
  <c r="V3397"/>
  <c r="AM35" i="74"/>
  <c r="AM14"/>
  <c r="AN14" s="1"/>
  <c r="K2826" i="62"/>
  <c r="BA33" i="75"/>
  <c r="K4336" i="62"/>
  <c r="K4338" s="1"/>
  <c r="AM43" i="74"/>
  <c r="BA61" i="75"/>
  <c r="AM74" i="74"/>
  <c r="AN74" s="1"/>
  <c r="BA46" i="75"/>
  <c r="BA66"/>
  <c r="AM50" i="74"/>
  <c r="BA59" i="75"/>
  <c r="AM8" i="74"/>
  <c r="AN8" s="1"/>
  <c r="BA77" i="75"/>
  <c r="W310" i="62"/>
  <c r="AO77" i="74"/>
  <c r="AN19"/>
  <c r="AO19" s="1"/>
  <c r="AM13"/>
  <c r="AN13" s="1"/>
  <c r="AM38"/>
  <c r="BA36" i="75"/>
  <c r="AM69" i="74"/>
  <c r="AM60"/>
  <c r="AN60" s="1"/>
  <c r="BA37" i="75"/>
  <c r="BA41"/>
  <c r="AM58" i="74"/>
  <c r="AM52"/>
  <c r="AN52" s="1"/>
  <c r="AN36"/>
  <c r="AO36" s="1"/>
  <c r="X562" i="62"/>
  <c r="BA63" i="75"/>
  <c r="AO61" i="74"/>
  <c r="AN61"/>
  <c r="AM47"/>
  <c r="BA27" i="75"/>
  <c r="AM10" i="74"/>
  <c r="AN10" s="1"/>
  <c r="AM64"/>
  <c r="AO64" s="1"/>
  <c r="X310" i="62"/>
  <c r="BA42" i="75"/>
  <c r="AM57" i="74"/>
  <c r="AO27"/>
  <c r="AO63"/>
  <c r="AN63"/>
  <c r="BA21" i="75"/>
  <c r="BA45"/>
  <c r="W562" i="62"/>
  <c r="V3649"/>
  <c r="X2074"/>
  <c r="AM26" i="74"/>
  <c r="K619" i="62"/>
  <c r="K621" s="1"/>
  <c r="AM39" i="74"/>
  <c r="AZ72" i="75"/>
  <c r="AS69" i="73"/>
  <c r="X46"/>
  <c r="P2437" i="62"/>
  <c r="P2438"/>
  <c r="Y46" i="73"/>
  <c r="X33"/>
  <c r="P1618" i="62"/>
  <c r="P1619"/>
  <c r="Y33" i="73"/>
  <c r="P1429" i="62"/>
  <c r="X30" i="73"/>
  <c r="P169" i="62"/>
  <c r="J10" i="73"/>
  <c r="P1052" i="62"/>
  <c r="K24" i="73"/>
  <c r="Y52"/>
  <c r="P2816" i="62"/>
  <c r="P1051"/>
  <c r="J24" i="73"/>
  <c r="P2815" i="62"/>
  <c r="X52" i="73"/>
  <c r="Y30"/>
  <c r="P1430" i="62"/>
  <c r="P170"/>
  <c r="K10" i="73"/>
  <c r="P1366" i="62"/>
  <c r="X29" i="73"/>
  <c r="P1807" i="62"/>
  <c r="X36" i="73"/>
  <c r="P2501" i="62"/>
  <c r="Y47" i="73"/>
  <c r="P107" i="62"/>
  <c r="K9" i="73"/>
  <c r="P1492" i="62"/>
  <c r="X31" i="73"/>
  <c r="P2563" i="62"/>
  <c r="X48" i="73"/>
  <c r="P2122" i="62"/>
  <c r="X41" i="73"/>
  <c r="P1808" i="62"/>
  <c r="Y36" i="73"/>
  <c r="P1870" i="62"/>
  <c r="X37" i="73"/>
  <c r="P2941" i="62"/>
  <c r="X54" i="73"/>
  <c r="J9"/>
  <c r="P106" i="62"/>
  <c r="P109"/>
  <c r="P1493"/>
  <c r="Y31" i="73"/>
  <c r="K22"/>
  <c r="P926" i="62"/>
  <c r="P421"/>
  <c r="J14" i="73"/>
  <c r="P424" i="62"/>
  <c r="Y41" i="73"/>
  <c r="P2123" i="62"/>
  <c r="P2500"/>
  <c r="X47" i="73"/>
  <c r="P1871" i="62"/>
  <c r="Y37" i="73"/>
  <c r="Y29"/>
  <c r="P1367" i="62"/>
  <c r="Y54" i="73"/>
  <c r="P2942" i="62"/>
  <c r="Y48" i="73"/>
  <c r="P2564" i="62"/>
  <c r="P928"/>
  <c r="P925"/>
  <c r="J22" i="73"/>
  <c r="K14"/>
  <c r="P422" i="62"/>
  <c r="P295"/>
  <c r="J12" i="73"/>
  <c r="P298" i="62"/>
  <c r="P1303"/>
  <c r="J28" i="73"/>
  <c r="P2752" i="62"/>
  <c r="X51" i="73"/>
  <c r="P1240" i="62"/>
  <c r="J27" i="73"/>
  <c r="P2059" i="62"/>
  <c r="X40" i="73"/>
  <c r="P865" i="62"/>
  <c r="J21" i="73"/>
  <c r="P862" i="62"/>
  <c r="P296"/>
  <c r="K12" i="73"/>
  <c r="P1306" i="62"/>
  <c r="P359"/>
  <c r="K13" i="73"/>
  <c r="P1304" i="62"/>
  <c r="K28" i="73"/>
  <c r="P611" i="62"/>
  <c r="K17" i="73"/>
  <c r="P232" i="62"/>
  <c r="P235"/>
  <c r="J11" i="73"/>
  <c r="P1241" i="62"/>
  <c r="K27" i="73"/>
  <c r="Y45"/>
  <c r="P2375" i="62"/>
  <c r="P863"/>
  <c r="K21" i="73"/>
  <c r="P2690" i="62"/>
  <c r="Y50" i="73"/>
  <c r="P1114" i="62"/>
  <c r="P1117"/>
  <c r="J25" i="73"/>
  <c r="P613" i="62"/>
  <c r="P610"/>
  <c r="J17" i="73"/>
  <c r="P2374" i="62"/>
  <c r="X45" i="73"/>
  <c r="P1115" i="62"/>
  <c r="K25" i="73"/>
  <c r="Y51"/>
  <c r="P2753" i="62"/>
  <c r="P233"/>
  <c r="K11" i="73"/>
  <c r="P2060" i="62"/>
  <c r="Y40" i="73"/>
  <c r="P361" i="62"/>
  <c r="P358"/>
  <c r="J13" i="73"/>
  <c r="X50"/>
  <c r="P2689" i="62"/>
  <c r="AZ73" i="75"/>
  <c r="AZ76"/>
  <c r="O2563" i="62"/>
  <c r="V48" i="73"/>
  <c r="H20"/>
  <c r="O799" i="62"/>
  <c r="O2564"/>
  <c r="W48" i="73"/>
  <c r="O1366" i="62"/>
  <c r="V29" i="73"/>
  <c r="O2501" i="62"/>
  <c r="W47" i="73"/>
  <c r="W49"/>
  <c r="O2627" i="62"/>
  <c r="I20" i="73"/>
  <c r="O800" i="62"/>
  <c r="W29" i="73"/>
  <c r="O1367" i="62"/>
  <c r="O2500"/>
  <c r="V47" i="73"/>
  <c r="V49"/>
  <c r="O2626" i="62"/>
  <c r="H27" i="73"/>
  <c r="O1240" i="62"/>
  <c r="O1243"/>
  <c r="O1871"/>
  <c r="W37" i="73"/>
  <c r="O1241" i="62"/>
  <c r="I27" i="73"/>
  <c r="O233" i="62"/>
  <c r="I11" i="73"/>
  <c r="O1682" i="62"/>
  <c r="W34" i="73"/>
  <c r="O485" i="62"/>
  <c r="I15" i="73"/>
  <c r="V41"/>
  <c r="O2122" i="62"/>
  <c r="V52" i="73"/>
  <c r="O2815" i="62"/>
  <c r="O1681"/>
  <c r="V34" i="73"/>
  <c r="V37"/>
  <c r="O1870" i="62"/>
  <c r="W54" i="73"/>
  <c r="O2942" i="62"/>
  <c r="O2123"/>
  <c r="W41" i="73"/>
  <c r="O235" i="62"/>
  <c r="O232"/>
  <c r="H11" i="73"/>
  <c r="O2816" i="62"/>
  <c r="W52" i="73"/>
  <c r="O484" i="62"/>
  <c r="H15" i="73"/>
  <c r="O2941" i="62"/>
  <c r="V54" i="73"/>
  <c r="O361" i="62"/>
  <c r="H13" i="73"/>
  <c r="O358" i="62"/>
  <c r="V50" i="73"/>
  <c r="O2689" i="62"/>
  <c r="O2375"/>
  <c r="W45" i="73"/>
  <c r="O2185" i="62"/>
  <c r="V42" i="73"/>
  <c r="O1807" i="62"/>
  <c r="V36" i="73"/>
  <c r="O674" i="62"/>
  <c r="I18" i="73"/>
  <c r="O2437" i="62"/>
  <c r="V46" i="73"/>
  <c r="O170" i="62"/>
  <c r="I10" i="73"/>
  <c r="O865" i="62"/>
  <c r="O862"/>
  <c r="H21" i="73"/>
  <c r="O1306" i="62"/>
  <c r="O1303"/>
  <c r="H28" i="73"/>
  <c r="O2248" i="62"/>
  <c r="V43" i="73"/>
  <c r="O1430" i="62"/>
  <c r="W30" i="73"/>
  <c r="O421" i="62"/>
  <c r="O424"/>
  <c r="H14" i="73"/>
  <c r="O550" i="62"/>
  <c r="O547"/>
  <c r="H16" i="73"/>
  <c r="O296" i="62"/>
  <c r="I12" i="73"/>
  <c r="O1619" i="62"/>
  <c r="W33" i="73"/>
  <c r="O989" i="62"/>
  <c r="I23" i="73"/>
  <c r="O2690" i="62"/>
  <c r="W50" i="73"/>
  <c r="O1429" i="62"/>
  <c r="V30" i="73"/>
  <c r="O2374" i="62"/>
  <c r="V45" i="73"/>
  <c r="O548" i="62"/>
  <c r="I16" i="73"/>
  <c r="O1808" i="62"/>
  <c r="W36" i="73"/>
  <c r="O1493" i="62"/>
  <c r="W31" i="73"/>
  <c r="O1117" i="62"/>
  <c r="O1114"/>
  <c r="H25" i="73"/>
  <c r="O863" i="62"/>
  <c r="I21" i="73"/>
  <c r="I14"/>
  <c r="O422" i="62"/>
  <c r="O2186"/>
  <c r="W42" i="73"/>
  <c r="O359" i="62"/>
  <c r="I13" i="73"/>
  <c r="H12"/>
  <c r="O295" i="62"/>
  <c r="H18" i="73"/>
  <c r="O676" i="62"/>
  <c r="O673"/>
  <c r="O2438"/>
  <c r="W46" i="73"/>
  <c r="O169" i="62"/>
  <c r="O172"/>
  <c r="H10" i="73"/>
  <c r="O1492" i="62"/>
  <c r="V31" i="73"/>
  <c r="O1115" i="62"/>
  <c r="I25" i="73"/>
  <c r="V33"/>
  <c r="O1618" i="62"/>
  <c r="I28" i="73"/>
  <c r="O1304" i="62"/>
  <c r="W43" i="73"/>
  <c r="O2249" i="62"/>
  <c r="O991"/>
  <c r="O988"/>
  <c r="H23" i="73"/>
  <c r="W4266" i="62"/>
  <c r="AS75" i="73"/>
  <c r="AZ75" s="1"/>
  <c r="AS60"/>
  <c r="AZ60" s="1"/>
  <c r="F22"/>
  <c r="N925" i="62"/>
  <c r="N988"/>
  <c r="F23" i="73"/>
  <c r="N926" i="62"/>
  <c r="G22" i="73"/>
  <c r="N989" i="62"/>
  <c r="G23" i="73"/>
  <c r="N1367" i="62"/>
  <c r="U29" i="73"/>
  <c r="F27"/>
  <c r="N1240" i="62"/>
  <c r="N1243"/>
  <c r="N2311"/>
  <c r="T44" i="73"/>
  <c r="G15"/>
  <c r="N485" i="62"/>
  <c r="F16" i="73"/>
  <c r="N547" i="62"/>
  <c r="N550"/>
  <c r="G27" i="73"/>
  <c r="N1241" i="62"/>
  <c r="U36" i="73"/>
  <c r="N1808" i="62"/>
  <c r="N1366"/>
  <c r="T29" i="73"/>
  <c r="N548" i="62"/>
  <c r="G16" i="73"/>
  <c r="N2312" i="62"/>
  <c r="U44" i="73"/>
  <c r="T36"/>
  <c r="N1807" i="62"/>
  <c r="N487"/>
  <c r="N484"/>
  <c r="F15" i="73"/>
  <c r="N1618" i="62"/>
  <c r="T33" i="73"/>
  <c r="N1555" i="62"/>
  <c r="T32" i="73"/>
  <c r="N865" i="62"/>
  <c r="N862"/>
  <c r="F21" i="73"/>
  <c r="N2249" i="62"/>
  <c r="U43" i="73"/>
  <c r="N1870" i="62"/>
  <c r="T37" i="73"/>
  <c r="N1303" i="62"/>
  <c r="N1306"/>
  <c r="F28" i="73"/>
  <c r="N1115" i="62"/>
  <c r="G25" i="73"/>
  <c r="N1052" i="62"/>
  <c r="G24" i="73"/>
  <c r="N2816" i="62"/>
  <c r="U52" i="73"/>
  <c r="U50"/>
  <c r="N2690" i="62"/>
  <c r="U37" i="73"/>
  <c r="N1871" i="62"/>
  <c r="N674"/>
  <c r="G18" i="73"/>
  <c r="N1304" i="62"/>
  <c r="G28" i="73"/>
  <c r="N2815" i="62"/>
  <c r="T52" i="73"/>
  <c r="T43"/>
  <c r="N2248" i="62"/>
  <c r="N2689"/>
  <c r="T50" i="73"/>
  <c r="N673" i="62"/>
  <c r="N676"/>
  <c r="F18" i="73"/>
  <c r="U33"/>
  <c r="N1619" i="62"/>
  <c r="N1117"/>
  <c r="F25" i="73"/>
  <c r="N1114" i="62"/>
  <c r="N1556"/>
  <c r="U32" i="73"/>
  <c r="N1051" i="62"/>
  <c r="N1054"/>
  <c r="F24" i="73"/>
  <c r="N863" i="62"/>
  <c r="G21" i="73"/>
  <c r="V4266" i="62"/>
  <c r="AS63" i="73"/>
  <c r="AZ63" s="1"/>
  <c r="AS77"/>
  <c r="AS61"/>
  <c r="AZ61" s="1"/>
  <c r="X3636" i="62"/>
  <c r="M989"/>
  <c r="E23" i="73"/>
  <c r="D12"/>
  <c r="M295" i="62"/>
  <c r="S40" i="73"/>
  <c r="M2060" i="62"/>
  <c r="M1933"/>
  <c r="R38" i="73"/>
  <c r="M296" i="62"/>
  <c r="E12" i="73"/>
  <c r="M2059" i="62"/>
  <c r="R40" i="73"/>
  <c r="M988" i="62"/>
  <c r="D23" i="73"/>
  <c r="M1934" i="62"/>
  <c r="S38" i="73"/>
  <c r="M1681" i="62"/>
  <c r="R34" i="73"/>
  <c r="M2878" i="62"/>
  <c r="R53" i="73"/>
  <c r="M1682" i="62"/>
  <c r="S34" i="73"/>
  <c r="M1996" i="62"/>
  <c r="R39" i="73"/>
  <c r="M1618" i="62"/>
  <c r="R33" i="73"/>
  <c r="M1115" i="62"/>
  <c r="E25" i="73"/>
  <c r="M862" i="62"/>
  <c r="M865"/>
  <c r="D21" i="73"/>
  <c r="M2879" i="62"/>
  <c r="S53" i="73"/>
  <c r="M1114" i="62"/>
  <c r="M1117"/>
  <c r="D25" i="73"/>
  <c r="M863" i="62"/>
  <c r="E21" i="73"/>
  <c r="S39"/>
  <c r="M1997" i="62"/>
  <c r="M1619"/>
  <c r="S33" i="73"/>
  <c r="M673" i="62"/>
  <c r="M676"/>
  <c r="D18" i="73"/>
  <c r="M1745" i="62"/>
  <c r="S35" i="73"/>
  <c r="M613" i="62"/>
  <c r="M610"/>
  <c r="D17" i="73"/>
  <c r="M1807" i="62"/>
  <c r="R36" i="73"/>
  <c r="R46"/>
  <c r="M2437" i="62"/>
  <c r="M802"/>
  <c r="M799"/>
  <c r="D20" i="73"/>
  <c r="E18"/>
  <c r="M674" i="62"/>
  <c r="R47" i="73"/>
  <c r="M2500" i="62"/>
  <c r="E27" i="73"/>
  <c r="M1241" i="62"/>
  <c r="M2438"/>
  <c r="S46" i="73"/>
  <c r="S30"/>
  <c r="M1430" i="62"/>
  <c r="M611"/>
  <c r="E17" i="73"/>
  <c r="S47"/>
  <c r="M2501" i="62"/>
  <c r="M1808"/>
  <c r="S36" i="73"/>
  <c r="M1243" i="62"/>
  <c r="M1240"/>
  <c r="D27" i="73"/>
  <c r="M1555" i="62"/>
  <c r="R32" i="73"/>
  <c r="M1429" i="62"/>
  <c r="R30" i="73"/>
  <c r="M1744" i="62"/>
  <c r="R35" i="73"/>
  <c r="E20"/>
  <c r="M800" i="62"/>
  <c r="S32" i="73"/>
  <c r="M1556" i="62"/>
  <c r="AS74" i="73"/>
  <c r="AZ70"/>
  <c r="AZ56"/>
  <c r="L2564" i="62"/>
  <c r="Q48" i="73"/>
  <c r="L2563" i="62"/>
  <c r="T2565" s="1"/>
  <c r="W2565" s="1"/>
  <c r="P48" i="73"/>
  <c r="L2123" i="62"/>
  <c r="Q41" i="73"/>
  <c r="B8"/>
  <c r="L43" i="62"/>
  <c r="T45" s="1"/>
  <c r="W45" s="1"/>
  <c r="L1555"/>
  <c r="T1557" s="1"/>
  <c r="P32" i="73"/>
  <c r="L2122" i="62"/>
  <c r="T2124" s="1"/>
  <c r="W2124" s="1"/>
  <c r="P41" i="73"/>
  <c r="Q51"/>
  <c r="L2753" i="62"/>
  <c r="L1556"/>
  <c r="Q32" i="73"/>
  <c r="L2752" i="62"/>
  <c r="T2754" s="1"/>
  <c r="P51" i="73"/>
  <c r="L44" i="62"/>
  <c r="C8" i="73"/>
  <c r="L298" i="62"/>
  <c r="L295"/>
  <c r="T297" s="1"/>
  <c r="B12" i="73"/>
  <c r="C18"/>
  <c r="L674" i="62"/>
  <c r="L2878"/>
  <c r="T2880" s="1"/>
  <c r="W2880" s="1"/>
  <c r="P53" i="73"/>
  <c r="L1115" i="62"/>
  <c r="C25" i="73"/>
  <c r="P40"/>
  <c r="L2059" i="62"/>
  <c r="T2061" s="1"/>
  <c r="W2061" s="1"/>
  <c r="P31" i="73"/>
  <c r="L1492" i="62"/>
  <c r="T1494" s="1"/>
  <c r="W1494" s="1"/>
  <c r="L928"/>
  <c r="B22" i="73"/>
  <c r="L925" i="62"/>
  <c r="T927" s="1"/>
  <c r="L2879"/>
  <c r="Q53" i="73"/>
  <c r="Q30"/>
  <c r="L1430" i="62"/>
  <c r="L1493"/>
  <c r="Q31" i="73"/>
  <c r="L926" i="62"/>
  <c r="C22" i="73"/>
  <c r="L2626" i="62"/>
  <c r="T2628" s="1"/>
  <c r="W2628" s="1"/>
  <c r="P49" i="73"/>
  <c r="C12"/>
  <c r="L296" i="62"/>
  <c r="L676"/>
  <c r="B18" i="73"/>
  <c r="L673" i="62"/>
  <c r="T675" s="1"/>
  <c r="Q40" i="73"/>
  <c r="L2060" i="62"/>
  <c r="L2627"/>
  <c r="Q49" i="73"/>
  <c r="B25"/>
  <c r="L1114" i="62"/>
  <c r="T1116" s="1"/>
  <c r="L1117"/>
  <c r="L1429"/>
  <c r="T1431" s="1"/>
  <c r="W1431" s="1"/>
  <c r="P30" i="73"/>
  <c r="L610" i="62"/>
  <c r="T612" s="1"/>
  <c r="B17" i="73"/>
  <c r="L613" i="62"/>
  <c r="B13" i="73"/>
  <c r="L361" i="62"/>
  <c r="L358"/>
  <c r="T360" s="1"/>
  <c r="C14" i="73"/>
  <c r="L422" i="62"/>
  <c r="L2186"/>
  <c r="Q42" i="73"/>
  <c r="L863" i="62"/>
  <c r="C21" i="73"/>
  <c r="L359" i="62"/>
  <c r="C13" i="73"/>
  <c r="L2942" i="62"/>
  <c r="Q54" i="73"/>
  <c r="L2438" i="62"/>
  <c r="Q46" i="73"/>
  <c r="L484" i="62"/>
  <c r="T486" s="1"/>
  <c r="L487"/>
  <c r="B15" i="73"/>
  <c r="P36"/>
  <c r="L1807" i="62"/>
  <c r="T1809" s="1"/>
  <c r="W1809" s="1"/>
  <c r="P33" i="73"/>
  <c r="L1618" i="62"/>
  <c r="T1620" s="1"/>
  <c r="W1620" s="1"/>
  <c r="C17" i="73"/>
  <c r="L611" i="62"/>
  <c r="B21" i="73"/>
  <c r="L862" i="62"/>
  <c r="T864" s="1"/>
  <c r="L2437"/>
  <c r="T2439" s="1"/>
  <c r="W2439" s="1"/>
  <c r="P46" i="73"/>
  <c r="L485" i="62"/>
  <c r="C15" i="73"/>
  <c r="L1619" i="62"/>
  <c r="Q33" i="73"/>
  <c r="L2941" i="62"/>
  <c r="T2943" s="1"/>
  <c r="W2943" s="1"/>
  <c r="P54" i="73"/>
  <c r="L424" i="62"/>
  <c r="L421"/>
  <c r="T423" s="1"/>
  <c r="B14" i="73"/>
  <c r="L1808" i="62"/>
  <c r="Q36" i="73"/>
  <c r="P42"/>
  <c r="L2185" i="62"/>
  <c r="T2187" s="1"/>
  <c r="W2187" s="1"/>
  <c r="AZ66" i="73"/>
  <c r="V1809" i="62"/>
  <c r="AZ66" i="75"/>
  <c r="V1242" i="62"/>
  <c r="W3636"/>
  <c r="V3673"/>
  <c r="K3812"/>
  <c r="X3812" s="1"/>
  <c r="V901"/>
  <c r="V473"/>
  <c r="I3163"/>
  <c r="K304"/>
  <c r="K306" s="1"/>
  <c r="W3573"/>
  <c r="V3888"/>
  <c r="V1935"/>
  <c r="V625"/>
  <c r="W1594"/>
  <c r="V1607"/>
  <c r="V334"/>
  <c r="V738"/>
  <c r="W1531"/>
  <c r="X1696"/>
  <c r="W3295"/>
  <c r="W2074"/>
  <c r="V3484"/>
  <c r="Y4276"/>
  <c r="V3043"/>
  <c r="V1003"/>
  <c r="V2035"/>
  <c r="X1885"/>
  <c r="V2854"/>
  <c r="W2035"/>
  <c r="V3901"/>
  <c r="V2665"/>
  <c r="K4275"/>
  <c r="Y3318"/>
  <c r="X625"/>
  <c r="K3317"/>
  <c r="Y3319" s="1"/>
  <c r="V1229"/>
  <c r="X3649"/>
  <c r="W1255"/>
  <c r="V4392"/>
  <c r="K3119"/>
  <c r="X3119" s="1"/>
  <c r="V2817"/>
  <c r="V4279"/>
  <c r="W3736"/>
  <c r="V1431"/>
  <c r="V1885"/>
  <c r="X3397"/>
  <c r="K3749"/>
  <c r="X3749" s="1"/>
  <c r="V158"/>
  <c r="W4279"/>
  <c r="V1696"/>
  <c r="AY58" i="75"/>
  <c r="AY76"/>
  <c r="AM61" i="72"/>
  <c r="AN61" s="1"/>
  <c r="AX71" i="73"/>
  <c r="AM71" i="72"/>
  <c r="AO71" s="1"/>
  <c r="V1620" i="62"/>
  <c r="AX70" i="73"/>
  <c r="K3063" i="62"/>
  <c r="K3065" s="1"/>
  <c r="AX74" i="73"/>
  <c r="G2438" i="62"/>
  <c r="W46" i="72"/>
  <c r="W52"/>
  <c r="G2816" i="62"/>
  <c r="V46" i="72"/>
  <c r="G2437" i="62"/>
  <c r="V52" i="72"/>
  <c r="G2815" i="62"/>
  <c r="G424"/>
  <c r="J14" i="72"/>
  <c r="G421" i="62"/>
  <c r="G1493"/>
  <c r="W31" i="72"/>
  <c r="W41"/>
  <c r="G2123" i="62"/>
  <c r="V43" i="72"/>
  <c r="G2248" i="62"/>
  <c r="AX61" i="73"/>
  <c r="G1367" i="62"/>
  <c r="W29" i="72"/>
  <c r="K13"/>
  <c r="G359" i="62"/>
  <c r="G2249"/>
  <c r="W43" i="72"/>
  <c r="G1619" i="62"/>
  <c r="W33" i="72"/>
  <c r="G422" i="62"/>
  <c r="K14" i="72"/>
  <c r="G232" i="62"/>
  <c r="G235"/>
  <c r="J11" i="72"/>
  <c r="G358" i="62"/>
  <c r="G361"/>
  <c r="J13" i="72"/>
  <c r="V41"/>
  <c r="G2122" i="62"/>
  <c r="W48" i="72"/>
  <c r="G2564" i="62"/>
  <c r="G1618"/>
  <c r="V33" i="72"/>
  <c r="G1366" i="62"/>
  <c r="V29" i="72"/>
  <c r="G1492" i="62"/>
  <c r="V31" i="72"/>
  <c r="G233" i="62"/>
  <c r="K11" i="72"/>
  <c r="G2563" i="62"/>
  <c r="V48" i="72"/>
  <c r="K10"/>
  <c r="G170" i="62"/>
  <c r="J21" i="72"/>
  <c r="G865" i="62"/>
  <c r="G862"/>
  <c r="G169"/>
  <c r="G172"/>
  <c r="J10" i="72"/>
  <c r="G989" i="62"/>
  <c r="K23" i="72"/>
  <c r="G296" i="62"/>
  <c r="K12" i="72"/>
  <c r="G1304" i="62"/>
  <c r="K28" i="72"/>
  <c r="G2501" i="62"/>
  <c r="W47" i="72"/>
  <c r="G863" i="62"/>
  <c r="K21" i="72"/>
  <c r="G988" i="62"/>
  <c r="G991"/>
  <c r="J23" i="72"/>
  <c r="G295" i="62"/>
  <c r="G298"/>
  <c r="J12" i="72"/>
  <c r="G2500" i="62"/>
  <c r="V47" i="72"/>
  <c r="G1303" i="62"/>
  <c r="J28" i="72"/>
  <c r="AX55" i="73"/>
  <c r="I20" i="72"/>
  <c r="F800" i="62"/>
  <c r="K3630"/>
  <c r="K3632" s="1"/>
  <c r="F799"/>
  <c r="H20" i="72"/>
  <c r="AY68" i="75"/>
  <c r="F2753" i="62"/>
  <c r="U51" i="72"/>
  <c r="H17"/>
  <c r="F610" i="62"/>
  <c r="F1367"/>
  <c r="U29" i="72"/>
  <c r="I10"/>
  <c r="F170" i="62"/>
  <c r="F611"/>
  <c r="I17" i="72"/>
  <c r="F2752" i="62"/>
  <c r="T51" i="72"/>
  <c r="U30"/>
  <c r="F1430" i="62"/>
  <c r="F172"/>
  <c r="F169"/>
  <c r="H10" i="72"/>
  <c r="T30"/>
  <c r="F1429" i="62"/>
  <c r="T29" i="72"/>
  <c r="F1366" i="62"/>
  <c r="H25" i="72"/>
  <c r="F1117" i="62"/>
  <c r="F1114"/>
  <c r="F2186"/>
  <c r="U42" i="72"/>
  <c r="F1619" i="62"/>
  <c r="U33" i="72"/>
  <c r="F1303" i="62"/>
  <c r="F1306"/>
  <c r="H28" i="72"/>
  <c r="U43"/>
  <c r="F2249" i="62"/>
  <c r="I26" i="72"/>
  <c r="F1178" i="62"/>
  <c r="F1807"/>
  <c r="T36" i="72"/>
  <c r="I28"/>
  <c r="F1304" i="62"/>
  <c r="F2248"/>
  <c r="T43" i="72"/>
  <c r="F1177" i="62"/>
  <c r="F1180"/>
  <c r="H26" i="72"/>
  <c r="F1808" i="62"/>
  <c r="U36" i="72"/>
  <c r="T54"/>
  <c r="F2941" i="62"/>
  <c r="F865"/>
  <c r="F862"/>
  <c r="H21" i="72"/>
  <c r="F484" i="62"/>
  <c r="F487"/>
  <c r="H15" i="72"/>
  <c r="F1115" i="62"/>
  <c r="I25" i="72"/>
  <c r="F1618" i="62"/>
  <c r="T33" i="72"/>
  <c r="F1241" i="62"/>
  <c r="I27" i="72"/>
  <c r="F1681" i="62"/>
  <c r="T34" i="72"/>
  <c r="F674" i="62"/>
  <c r="I18" i="72"/>
  <c r="I21"/>
  <c r="F863" i="62"/>
  <c r="F485"/>
  <c r="I15" i="72"/>
  <c r="F2185" i="62"/>
  <c r="T42" i="72"/>
  <c r="F1240" i="62"/>
  <c r="F1243"/>
  <c r="H27" i="72"/>
  <c r="F1682" i="62"/>
  <c r="U34" i="72"/>
  <c r="F673" i="62"/>
  <c r="F676"/>
  <c r="H18" i="72"/>
  <c r="F2942" i="62"/>
  <c r="U54" i="72"/>
  <c r="AO68"/>
  <c r="AN68"/>
  <c r="AX68" i="73"/>
  <c r="X3573" i="62"/>
  <c r="AX64" i="73"/>
  <c r="AY69" i="75"/>
  <c r="AX75" i="73"/>
  <c r="AX59"/>
  <c r="AY64" i="75"/>
  <c r="AM75" i="72"/>
  <c r="AN75" s="1"/>
  <c r="AY59" i="75"/>
  <c r="AM69" i="72"/>
  <c r="AO69" s="1"/>
  <c r="AX57" i="73"/>
  <c r="F27" i="72"/>
  <c r="E1240" i="62"/>
  <c r="E1241"/>
  <c r="G27" i="72"/>
  <c r="E1934" i="62"/>
  <c r="S38" i="72"/>
  <c r="AM56"/>
  <c r="AM72"/>
  <c r="AN72" s="1"/>
  <c r="AM57"/>
  <c r="R42"/>
  <c r="E2185" i="62"/>
  <c r="E1933"/>
  <c r="R38" i="72"/>
  <c r="E2186" i="62"/>
  <c r="S42" i="72"/>
  <c r="AM74"/>
  <c r="AN74" s="1"/>
  <c r="AX56" i="73"/>
  <c r="AX72"/>
  <c r="R54" i="72"/>
  <c r="E2941" i="62"/>
  <c r="E2942"/>
  <c r="S54" i="72"/>
  <c r="E2752" i="62"/>
  <c r="R51" i="72"/>
  <c r="E2123" i="62"/>
  <c r="S41" i="72"/>
  <c r="E2374" i="62"/>
  <c r="R45" i="72"/>
  <c r="E235" i="62"/>
  <c r="E232"/>
  <c r="F11" i="72"/>
  <c r="E1870" i="62"/>
  <c r="R37" i="72"/>
  <c r="E2753" i="62"/>
  <c r="S51" i="72"/>
  <c r="S48"/>
  <c r="E2564" i="62"/>
  <c r="S45" i="72"/>
  <c r="E2375" i="62"/>
  <c r="E2816"/>
  <c r="S52" i="72"/>
  <c r="E44" i="62"/>
  <c r="G8" i="72"/>
  <c r="E1871" i="62"/>
  <c r="S37" i="72"/>
  <c r="E2563" i="62"/>
  <c r="R48" i="72"/>
  <c r="E233" i="62"/>
  <c r="G11" i="72"/>
  <c r="E2815" i="62"/>
  <c r="R52" i="72"/>
  <c r="F8"/>
  <c r="E43" i="62"/>
  <c r="E2122"/>
  <c r="R41" i="72"/>
  <c r="R30"/>
  <c r="E1429" i="62"/>
  <c r="E1430"/>
  <c r="S30" i="72"/>
  <c r="R35"/>
  <c r="E1744" i="62"/>
  <c r="E802"/>
  <c r="E799"/>
  <c r="F20" i="72"/>
  <c r="E547" i="62"/>
  <c r="E550"/>
  <c r="F16" i="72"/>
  <c r="F24"/>
  <c r="E1051" i="62"/>
  <c r="E1054"/>
  <c r="E2690"/>
  <c r="S50" i="72"/>
  <c r="S29"/>
  <c r="E1367" i="62"/>
  <c r="F18" i="72"/>
  <c r="E676" i="62"/>
  <c r="E673"/>
  <c r="E1492"/>
  <c r="R31" i="72"/>
  <c r="E2312" i="62"/>
  <c r="S44" i="72"/>
  <c r="E1117" i="62"/>
  <c r="E1114"/>
  <c r="F25" i="72"/>
  <c r="E1745" i="62"/>
  <c r="S35" i="72"/>
  <c r="E736" i="62"/>
  <c r="E739"/>
  <c r="F19" i="72"/>
  <c r="G24"/>
  <c r="E1052" i="62"/>
  <c r="E2248"/>
  <c r="R43" i="72"/>
  <c r="E1366" i="62"/>
  <c r="R29" i="72"/>
  <c r="E109" i="62"/>
  <c r="F9" i="72"/>
  <c r="E106" i="62"/>
  <c r="G18" i="72"/>
  <c r="E674" i="62"/>
  <c r="S31" i="72"/>
  <c r="E1493" i="62"/>
  <c r="E2311"/>
  <c r="R44" i="72"/>
  <c r="E1115" i="62"/>
  <c r="G25" i="72"/>
  <c r="E737" i="62"/>
  <c r="G19" i="72"/>
  <c r="G16"/>
  <c r="E548" i="62"/>
  <c r="E2689"/>
  <c r="R50" i="72"/>
  <c r="E2249" i="62"/>
  <c r="S43" i="72"/>
  <c r="G15"/>
  <c r="E485" i="62"/>
  <c r="E1996"/>
  <c r="R39" i="72"/>
  <c r="G20"/>
  <c r="E800" i="62"/>
  <c r="E107"/>
  <c r="G9" i="72"/>
  <c r="E487" i="62"/>
  <c r="F15" i="72"/>
  <c r="E484" i="62"/>
  <c r="E1997"/>
  <c r="S39" i="72"/>
  <c r="AN55"/>
  <c r="AO55" s="1"/>
  <c r="AY77" i="75"/>
  <c r="AM70" i="72"/>
  <c r="AN70" s="1"/>
  <c r="AY55" i="75"/>
  <c r="AM77" i="72"/>
  <c r="AN77" s="1"/>
  <c r="D1556" i="62"/>
  <c r="Q32" i="72"/>
  <c r="D610" i="62"/>
  <c r="D613"/>
  <c r="D17" i="72"/>
  <c r="D172" i="62"/>
  <c r="D10" i="72"/>
  <c r="D169" i="62"/>
  <c r="D2878"/>
  <c r="P53" i="72"/>
  <c r="D1303" i="62"/>
  <c r="D28" i="72"/>
  <c r="D1306" i="62"/>
  <c r="D485"/>
  <c r="E15" i="72"/>
  <c r="D1493" i="62"/>
  <c r="Q31" i="72"/>
  <c r="D1555" i="62"/>
  <c r="P32" i="72"/>
  <c r="E10"/>
  <c r="D170" i="62"/>
  <c r="D1492"/>
  <c r="P31" i="72"/>
  <c r="D2879" i="62"/>
  <c r="Q53" i="72"/>
  <c r="D1304" i="62"/>
  <c r="E28" i="72"/>
  <c r="D611" i="62"/>
  <c r="E17" i="72"/>
  <c r="D487" i="62"/>
  <c r="D15" i="72"/>
  <c r="D484" i="62"/>
  <c r="D737"/>
  <c r="E19" i="72"/>
  <c r="D2311" i="62"/>
  <c r="P44" i="72"/>
  <c r="D232" i="62"/>
  <c r="D11" i="72"/>
  <c r="D989" i="62"/>
  <c r="E23" i="72"/>
  <c r="D2122" i="62"/>
  <c r="P41" i="72"/>
  <c r="D2059" i="62"/>
  <c r="P40" i="72"/>
  <c r="P35"/>
  <c r="D1744" i="62"/>
  <c r="D2437"/>
  <c r="P46" i="72"/>
  <c r="D988" i="62"/>
  <c r="D23" i="72"/>
  <c r="D991" i="62"/>
  <c r="D1178"/>
  <c r="E26" i="72"/>
  <c r="D2942" i="62"/>
  <c r="Q54" i="72"/>
  <c r="D2123" i="62"/>
  <c r="Q41" i="72"/>
  <c r="D2060" i="62"/>
  <c r="Q40" i="72"/>
  <c r="E11"/>
  <c r="D233" i="62"/>
  <c r="D26" i="72"/>
  <c r="D1177" i="62"/>
  <c r="D19" i="72"/>
  <c r="D736" i="62"/>
  <c r="D739"/>
  <c r="D2941"/>
  <c r="P54" i="72"/>
  <c r="D1745" i="62"/>
  <c r="Q35" i="72"/>
  <c r="D2312" i="62"/>
  <c r="Q44" i="72"/>
  <c r="D2438" i="62"/>
  <c r="Q46" i="72"/>
  <c r="AM62"/>
  <c r="AX62" i="73"/>
  <c r="C484" i="62"/>
  <c r="B15" i="72"/>
  <c r="C485" i="62"/>
  <c r="C15" i="72"/>
  <c r="C737" i="62"/>
  <c r="C19" i="72"/>
  <c r="O46"/>
  <c r="C2438" i="62"/>
  <c r="C863"/>
  <c r="C21" i="72"/>
  <c r="C1306" i="62"/>
  <c r="B28" i="72"/>
  <c r="C1303" i="62"/>
  <c r="B27" i="72"/>
  <c r="C1240" i="62"/>
  <c r="C17" i="72"/>
  <c r="C611" i="62"/>
  <c r="C736"/>
  <c r="B19" i="72"/>
  <c r="C739" i="62"/>
  <c r="N40" i="72"/>
  <c r="C2059" i="62"/>
  <c r="C1304"/>
  <c r="C28" i="72"/>
  <c r="C2312" i="62"/>
  <c r="O44" i="72"/>
  <c r="C610" i="62"/>
  <c r="B17" i="72"/>
  <c r="N44"/>
  <c r="C2311" i="62"/>
  <c r="C2437"/>
  <c r="N46" i="72"/>
  <c r="B21"/>
  <c r="C862" i="62"/>
  <c r="C2060"/>
  <c r="O40" i="72"/>
  <c r="C1241" i="62"/>
  <c r="C27" i="72"/>
  <c r="C422" i="62"/>
  <c r="C14" i="72"/>
  <c r="C1493" i="62"/>
  <c r="O31" i="72"/>
  <c r="C1429" i="62"/>
  <c r="N30" i="72"/>
  <c r="O29"/>
  <c r="C1367" i="62"/>
  <c r="O30" i="72"/>
  <c r="C1430" i="62"/>
  <c r="C2123"/>
  <c r="O41" i="72"/>
  <c r="C1744" i="62"/>
  <c r="N35" i="72"/>
  <c r="C926" i="62"/>
  <c r="C22" i="72"/>
  <c r="C2500" i="62"/>
  <c r="N47" i="72"/>
  <c r="O36"/>
  <c r="C1808" i="62"/>
  <c r="C1492"/>
  <c r="N31" i="72"/>
  <c r="N41"/>
  <c r="C2122" i="62"/>
  <c r="O35" i="72"/>
  <c r="C1745" i="62"/>
  <c r="C298"/>
  <c r="B12" i="72"/>
  <c r="C295" i="62"/>
  <c r="C2501"/>
  <c r="O47" i="72"/>
  <c r="C1807" i="62"/>
  <c r="N36" i="72"/>
  <c r="C421" i="62"/>
  <c r="B14" i="72"/>
  <c r="C1366" i="62"/>
  <c r="N29" i="72"/>
  <c r="C925" i="62"/>
  <c r="B22" i="72"/>
  <c r="C12"/>
  <c r="C296" i="62"/>
  <c r="AS72" i="71"/>
  <c r="AX66" i="75"/>
  <c r="AS67" i="71"/>
  <c r="AX72" i="75"/>
  <c r="AW12" i="73"/>
  <c r="AX12" i="75"/>
  <c r="V1922" i="62"/>
  <c r="Q976"/>
  <c r="M23" i="71"/>
  <c r="Q1164" i="62"/>
  <c r="L26" i="71"/>
  <c r="Q1291" i="62"/>
  <c r="M28" i="71"/>
  <c r="AA52"/>
  <c r="Q2803" i="62"/>
  <c r="Q1290"/>
  <c r="L28" i="71"/>
  <c r="Q1858" i="62"/>
  <c r="AA37" i="71"/>
  <c r="Q2802" i="62"/>
  <c r="Z52" i="71"/>
  <c r="Q975" i="62"/>
  <c r="L23" i="71"/>
  <c r="Q1165" i="62"/>
  <c r="M26" i="71"/>
  <c r="Q1857" i="62"/>
  <c r="Z37" i="71"/>
  <c r="Q2676" i="62"/>
  <c r="Z50" i="71"/>
  <c r="Q2046" i="62"/>
  <c r="Z40" i="71"/>
  <c r="Q346" i="62"/>
  <c r="M13" i="71"/>
  <c r="Q2677" i="62"/>
  <c r="AA50" i="71"/>
  <c r="Q2047" i="62"/>
  <c r="AA40" i="71"/>
  <c r="Q345" i="62"/>
  <c r="L13" i="71"/>
  <c r="Q2109" i="62"/>
  <c r="Z41" i="71"/>
  <c r="Q1104" i="62"/>
  <c r="Q1101"/>
  <c r="L25" i="71"/>
  <c r="Z47"/>
  <c r="Q2487" i="62"/>
  <c r="Q2110"/>
  <c r="AA41" i="71"/>
  <c r="Q1480" i="62"/>
  <c r="AA31" i="71"/>
  <c r="AA38"/>
  <c r="Q1921" i="62"/>
  <c r="AA32" i="71"/>
  <c r="Q1543" i="62"/>
  <c r="Q409"/>
  <c r="M14" i="71"/>
  <c r="Q2866" i="62"/>
  <c r="AA53" i="71"/>
  <c r="Q1479" i="62"/>
  <c r="Z31" i="71"/>
  <c r="Q1920" i="62"/>
  <c r="Z38" i="71"/>
  <c r="Q2488" i="62"/>
  <c r="AA47" i="71"/>
  <c r="Q2551" i="62"/>
  <c r="AA48" i="71"/>
  <c r="Q411" i="62"/>
  <c r="L14" i="71"/>
  <c r="Q408" i="62"/>
  <c r="Q2865"/>
  <c r="Z53" i="71"/>
  <c r="Q1102" i="62"/>
  <c r="M25" i="71"/>
  <c r="Q474" i="62"/>
  <c r="Q471"/>
  <c r="L15" i="71"/>
  <c r="Q2613" i="62"/>
  <c r="Z49" i="71"/>
  <c r="Z32"/>
  <c r="Q1542" i="62"/>
  <c r="Q1354"/>
  <c r="AA29" i="71"/>
  <c r="Q1230" i="62"/>
  <c r="Q1227"/>
  <c r="L27" i="71"/>
  <c r="Q472" i="62"/>
  <c r="M15" i="71"/>
  <c r="Q2614" i="62"/>
  <c r="AA49" i="71"/>
  <c r="Q2550" i="62"/>
  <c r="Z48" i="71"/>
  <c r="Q1353" i="62"/>
  <c r="Z29" i="71"/>
  <c r="Q1228" i="62"/>
  <c r="M27" i="71"/>
  <c r="AX62" i="75"/>
  <c r="AS71" i="71"/>
  <c r="AX75" i="75"/>
  <c r="AS75" i="71"/>
  <c r="AX67" i="75"/>
  <c r="P1668" i="62"/>
  <c r="X34" i="71"/>
  <c r="P1101" i="62"/>
  <c r="J25" i="71"/>
  <c r="P976" i="62"/>
  <c r="K23" i="71"/>
  <c r="P975" i="62"/>
  <c r="J23" i="71"/>
  <c r="P1669" i="62"/>
  <c r="Y34" i="71"/>
  <c r="P1102" i="62"/>
  <c r="K25" i="71"/>
  <c r="P2613" i="62"/>
  <c r="X49" i="71"/>
  <c r="Y35"/>
  <c r="P1732" i="62"/>
  <c r="P471"/>
  <c r="J15" i="71"/>
  <c r="P474" i="62"/>
  <c r="P2614"/>
  <c r="Y49" i="71"/>
  <c r="P472" i="62"/>
  <c r="K15" i="71"/>
  <c r="P2173" i="62"/>
  <c r="Y42" i="71"/>
  <c r="P1731" i="62"/>
  <c r="X35" i="71"/>
  <c r="P2172" i="62"/>
  <c r="X42" i="71"/>
  <c r="X29"/>
  <c r="P1353" i="62"/>
  <c r="Y41" i="71"/>
  <c r="P2110" i="62"/>
  <c r="P2739"/>
  <c r="X51" i="71"/>
  <c r="P1984" i="62"/>
  <c r="Y39" i="71"/>
  <c r="P1041" i="62"/>
  <c r="P1038"/>
  <c r="J24" i="71"/>
  <c r="P2109" i="62"/>
  <c r="X41" i="71"/>
  <c r="P2677" i="62"/>
  <c r="Y50" i="71"/>
  <c r="P1857" i="62"/>
  <c r="X37" i="71"/>
  <c r="P1354" i="62"/>
  <c r="Y29" i="71"/>
  <c r="P2299" i="62"/>
  <c r="Y44" i="71"/>
  <c r="P1165" i="62"/>
  <c r="K26" i="71"/>
  <c r="P1039" i="62"/>
  <c r="K24" i="71"/>
  <c r="P1858" i="62"/>
  <c r="Y37" i="71"/>
  <c r="P1983" i="62"/>
  <c r="X39" i="71"/>
  <c r="P1167" i="62"/>
  <c r="P1164"/>
  <c r="J26" i="71"/>
  <c r="P2740" i="62"/>
  <c r="Y51" i="71"/>
  <c r="P2676" i="62"/>
  <c r="X50" i="71"/>
  <c r="P2298" i="62"/>
  <c r="X44" i="71"/>
  <c r="AS63"/>
  <c r="AW63" i="73"/>
  <c r="O2865" i="62"/>
  <c r="V53" i="71"/>
  <c r="H14"/>
  <c r="O408" i="62"/>
  <c r="I25" i="71"/>
  <c r="O1102" i="62"/>
  <c r="O409"/>
  <c r="I14" i="71"/>
  <c r="O157" i="62"/>
  <c r="I10" i="71"/>
  <c r="O2235" i="62"/>
  <c r="V43" i="71"/>
  <c r="H25"/>
  <c r="O1101" i="62"/>
  <c r="O2866"/>
  <c r="W53" i="71"/>
  <c r="O156" i="62"/>
  <c r="H10" i="71"/>
  <c r="O2236" i="62"/>
  <c r="W43" i="71"/>
  <c r="O30" i="62"/>
  <c r="H8" i="71"/>
  <c r="O787" i="62"/>
  <c r="I20" i="71"/>
  <c r="O1354" i="62"/>
  <c r="W29" i="71"/>
  <c r="W38"/>
  <c r="O1921" i="62"/>
  <c r="O31"/>
  <c r="I8" i="71"/>
  <c r="O1920" i="62"/>
  <c r="V38" i="71"/>
  <c r="O1353" i="62"/>
  <c r="V29" i="71"/>
  <c r="O1857" i="62"/>
  <c r="V37" i="71"/>
  <c r="O789" i="62"/>
  <c r="O786"/>
  <c r="H20" i="71"/>
  <c r="O1858" i="62"/>
  <c r="W37" i="71"/>
  <c r="O2928" i="62"/>
  <c r="V54" i="71"/>
  <c r="V41"/>
  <c r="O2109" i="62"/>
  <c r="O1984"/>
  <c r="W39" i="71"/>
  <c r="O2487" i="62"/>
  <c r="V47" i="71"/>
  <c r="O2929" i="62"/>
  <c r="W54" i="71"/>
  <c r="O976" i="62"/>
  <c r="I23" i="71"/>
  <c r="O472" i="62"/>
  <c r="I15" i="71"/>
  <c r="V39"/>
  <c r="O1983" i="62"/>
  <c r="O2488"/>
  <c r="W47" i="71"/>
  <c r="O1795" i="62"/>
  <c r="W36" i="71"/>
  <c r="W34"/>
  <c r="O1669" i="62"/>
  <c r="O978"/>
  <c r="O975"/>
  <c r="H23" i="71"/>
  <c r="O471" i="62"/>
  <c r="O474"/>
  <c r="H15" i="71"/>
  <c r="O2110" i="62"/>
  <c r="W41" i="71"/>
  <c r="O1794" i="62"/>
  <c r="V36" i="71"/>
  <c r="O1668" i="62"/>
  <c r="V34" i="71"/>
  <c r="AW66" i="73"/>
  <c r="V3875" i="62"/>
  <c r="N1543"/>
  <c r="U32" i="71"/>
  <c r="N1606" i="62"/>
  <c r="U33" i="71"/>
  <c r="N1542" i="62"/>
  <c r="T32" i="71"/>
  <c r="N1605" i="62"/>
  <c r="T33" i="71"/>
  <c r="G13"/>
  <c r="N346" i="62"/>
  <c r="U43" i="71"/>
  <c r="N2236" i="62"/>
  <c r="N2362"/>
  <c r="U45" i="71"/>
  <c r="U37"/>
  <c r="N1858" i="62"/>
  <c r="T43" i="71"/>
  <c r="N2235" i="62"/>
  <c r="N2172"/>
  <c r="T42" i="71"/>
  <c r="N850" i="62"/>
  <c r="G21" i="71"/>
  <c r="N345" i="62"/>
  <c r="N348"/>
  <c r="F13" i="71"/>
  <c r="N2173" i="62"/>
  <c r="U42" i="71"/>
  <c r="N849" i="62"/>
  <c r="N852"/>
  <c r="F21" i="71"/>
  <c r="N1857" i="62"/>
  <c r="T37" i="71"/>
  <c r="T45"/>
  <c r="N2361" i="62"/>
  <c r="N598"/>
  <c r="G17" i="71"/>
  <c r="N600" i="62"/>
  <c r="F17" i="71"/>
  <c r="N597" i="62"/>
  <c r="N2866"/>
  <c r="U53" i="71"/>
  <c r="N471" i="62"/>
  <c r="F15" i="71"/>
  <c r="N474" i="62"/>
  <c r="N2865"/>
  <c r="T53" i="71"/>
  <c r="N724" i="62"/>
  <c r="G19" i="71"/>
  <c r="G15"/>
  <c r="N472" i="62"/>
  <c r="F19" i="71"/>
  <c r="N723" i="62"/>
  <c r="N726"/>
  <c r="N2424"/>
  <c r="T46" i="71"/>
  <c r="N31" i="62"/>
  <c r="G8" i="71"/>
  <c r="N787" i="62"/>
  <c r="G20" i="71"/>
  <c r="N1102" i="62"/>
  <c r="G25" i="71"/>
  <c r="T38"/>
  <c r="N1920" i="62"/>
  <c r="U47" i="71"/>
  <c r="N2488" i="62"/>
  <c r="U52" i="71"/>
  <c r="N2803" i="62"/>
  <c r="N1417"/>
  <c r="U30" i="71"/>
  <c r="N1227" i="62"/>
  <c r="N1230"/>
  <c r="F27" i="71"/>
  <c r="N220" i="62"/>
  <c r="G11" i="71"/>
  <c r="N1731" i="62"/>
  <c r="T35" i="71"/>
  <c r="N1732" i="62"/>
  <c r="U35" i="71"/>
  <c r="N2298" i="62"/>
  <c r="T44" i="71"/>
  <c r="N2425" i="62"/>
  <c r="U46" i="71"/>
  <c r="N663" i="62"/>
  <c r="F18" i="71"/>
  <c r="N660" i="62"/>
  <c r="T52" i="71"/>
  <c r="N2802" i="62"/>
  <c r="N93"/>
  <c r="N96"/>
  <c r="F9" i="71"/>
  <c r="T30"/>
  <c r="N1416" i="62"/>
  <c r="N1228"/>
  <c r="G27" i="71"/>
  <c r="N2677" i="62"/>
  <c r="U50" i="71"/>
  <c r="F25"/>
  <c r="N1101" i="62"/>
  <c r="N2299"/>
  <c r="U44" i="71"/>
  <c r="U38"/>
  <c r="N1921" i="62"/>
  <c r="N2487"/>
  <c r="T47" i="71"/>
  <c r="N30" i="62"/>
  <c r="F8" i="71"/>
  <c r="N219" i="62"/>
  <c r="N222"/>
  <c r="F11" i="71"/>
  <c r="F20"/>
  <c r="N786" i="62"/>
  <c r="N789"/>
  <c r="N2676"/>
  <c r="T50" i="71"/>
  <c r="G18"/>
  <c r="N661" i="62"/>
  <c r="N94"/>
  <c r="G9" i="71"/>
  <c r="AW68" i="73"/>
  <c r="AX68" i="75"/>
  <c r="AW76" i="73"/>
  <c r="AW70"/>
  <c r="V2552" i="62"/>
  <c r="R52" i="71"/>
  <c r="M2802" i="62"/>
  <c r="M1354"/>
  <c r="S29" i="71"/>
  <c r="AX76" i="75"/>
  <c r="S47" i="71"/>
  <c r="M2488" i="62"/>
  <c r="M1353"/>
  <c r="R29" i="71"/>
  <c r="AS60"/>
  <c r="M2803" i="62"/>
  <c r="S52" i="71"/>
  <c r="M2487" i="62"/>
  <c r="R47" i="71"/>
  <c r="R43"/>
  <c r="M2235" i="62"/>
  <c r="M598"/>
  <c r="E17" i="71"/>
  <c r="M1605" i="62"/>
  <c r="R33" i="71"/>
  <c r="M913" i="62"/>
  <c r="E22" i="71"/>
  <c r="M1668" i="62"/>
  <c r="R34" i="71"/>
  <c r="M1102" i="62"/>
  <c r="E25" i="71"/>
  <c r="M219" i="62"/>
  <c r="D11" i="71"/>
  <c r="M222" i="62"/>
  <c r="M597"/>
  <c r="D17" i="71"/>
  <c r="M600" i="62"/>
  <c r="M1606"/>
  <c r="S33" i="71"/>
  <c r="M2677" i="62"/>
  <c r="S50" i="71"/>
  <c r="M2614" i="62"/>
  <c r="S49" i="71"/>
  <c r="M1669" i="62"/>
  <c r="S34" i="71"/>
  <c r="M93" i="62"/>
  <c r="D9" i="71"/>
  <c r="M96" i="62"/>
  <c r="M345"/>
  <c r="D13" i="71"/>
  <c r="R49"/>
  <c r="M2613" i="62"/>
  <c r="M912"/>
  <c r="M915"/>
  <c r="D22" i="71"/>
  <c r="M1101" i="62"/>
  <c r="D25" i="71"/>
  <c r="M849" i="62"/>
  <c r="D21" i="71"/>
  <c r="M2236" i="62"/>
  <c r="S43" i="71"/>
  <c r="E11"/>
  <c r="M220" i="62"/>
  <c r="E13" i="71"/>
  <c r="M346" i="62"/>
  <c r="M2676"/>
  <c r="R50" i="71"/>
  <c r="M94" i="62"/>
  <c r="E9" i="71"/>
  <c r="M850" i="62"/>
  <c r="E21" i="71"/>
  <c r="D16"/>
  <c r="M534" i="62"/>
  <c r="M537"/>
  <c r="E27" i="71"/>
  <c r="M1228" i="62"/>
  <c r="M2173"/>
  <c r="S42" i="71"/>
  <c r="M1164" i="62"/>
  <c r="M1167"/>
  <c r="D26" i="71"/>
  <c r="M660" i="62"/>
  <c r="D18" i="71"/>
  <c r="M663" i="62"/>
  <c r="M472"/>
  <c r="E15" i="71"/>
  <c r="M2046" i="62"/>
  <c r="R40" i="71"/>
  <c r="M535" i="62"/>
  <c r="E16" i="71"/>
  <c r="M31" i="62"/>
  <c r="E8" i="71"/>
  <c r="E26"/>
  <c r="M1165" i="62"/>
  <c r="M156"/>
  <c r="D10" i="71"/>
  <c r="M159" i="62"/>
  <c r="M474"/>
  <c r="D15" i="71"/>
  <c r="M471" i="62"/>
  <c r="M2172"/>
  <c r="R42" i="71"/>
  <c r="M30" i="62"/>
  <c r="D8" i="71"/>
  <c r="S46"/>
  <c r="M2425" i="62"/>
  <c r="M157"/>
  <c r="E10" i="71"/>
  <c r="M1227" i="62"/>
  <c r="M1230"/>
  <c r="D27" i="71"/>
  <c r="M661" i="62"/>
  <c r="E18" i="71"/>
  <c r="M2424" i="62"/>
  <c r="R46" i="71"/>
  <c r="M2047" i="62"/>
  <c r="S40" i="71"/>
  <c r="AS56"/>
  <c r="AW60" i="73"/>
  <c r="AS70" i="71"/>
  <c r="L1542" i="62"/>
  <c r="P32" i="71"/>
  <c r="L1543" i="62"/>
  <c r="Q32" i="71"/>
  <c r="AS74"/>
  <c r="L1732" i="62"/>
  <c r="Q35" i="71"/>
  <c r="L1731" i="62"/>
  <c r="P35" i="71"/>
  <c r="L1417" i="62"/>
  <c r="Q30" i="71"/>
  <c r="L2803" i="62"/>
  <c r="Q52" i="71"/>
  <c r="L2739" i="62"/>
  <c r="P51" i="71"/>
  <c r="L2802" i="62"/>
  <c r="P52" i="71"/>
  <c r="L1416" i="62"/>
  <c r="P30" i="71"/>
  <c r="L2740" i="62"/>
  <c r="Q51" i="71"/>
  <c r="L2866" i="62"/>
  <c r="Q53" i="71"/>
  <c r="L1480" i="62"/>
  <c r="Q31" i="71"/>
  <c r="L2613" i="62"/>
  <c r="P49" i="71"/>
  <c r="P41"/>
  <c r="L2109" i="62"/>
  <c r="Q47" i="71"/>
  <c r="L2488" i="62"/>
  <c r="P31" i="71"/>
  <c r="L1479" i="62"/>
  <c r="L2172"/>
  <c r="P42" i="71"/>
  <c r="L2865" i="62"/>
  <c r="P53" i="71"/>
  <c r="L2614" i="62"/>
  <c r="Q49" i="71"/>
  <c r="L2424" i="62"/>
  <c r="P46" i="71"/>
  <c r="L2110" i="62"/>
  <c r="Q41" i="71"/>
  <c r="P40"/>
  <c r="L2046" i="62"/>
  <c r="L2173"/>
  <c r="Q42" i="71"/>
  <c r="L2425" i="62"/>
  <c r="Q46" i="71"/>
  <c r="P47"/>
  <c r="L2487" i="62"/>
  <c r="L2047"/>
  <c r="Q40" i="71"/>
  <c r="Q37"/>
  <c r="L1858" i="62"/>
  <c r="L1857"/>
  <c r="P37" i="71"/>
  <c r="AX74" i="75"/>
  <c r="V347" i="62"/>
  <c r="V1418"/>
  <c r="AV60" i="71"/>
  <c r="AV74" i="73"/>
  <c r="AV61"/>
  <c r="AV74" i="71"/>
  <c r="AV56" i="73"/>
  <c r="AM61" i="70"/>
  <c r="AO61" s="1"/>
  <c r="AV56" i="71"/>
  <c r="AV61"/>
  <c r="AM56" i="70"/>
  <c r="AM64"/>
  <c r="AO64" s="1"/>
  <c r="G2677" i="62"/>
  <c r="W50" i="70"/>
  <c r="G2676" i="62"/>
  <c r="V50" i="70"/>
  <c r="G285" i="62"/>
  <c r="G282"/>
  <c r="J12" i="70"/>
  <c r="G2362" i="62"/>
  <c r="W45" i="70"/>
  <c r="V36"/>
  <c r="G1794" i="62"/>
  <c r="J26" i="70"/>
  <c r="G1164" i="62"/>
  <c r="G1167"/>
  <c r="G2236"/>
  <c r="W43" i="70"/>
  <c r="G345" i="62"/>
  <c r="J13" i="70"/>
  <c r="G348" i="62"/>
  <c r="G2361"/>
  <c r="V45" i="70"/>
  <c r="G1795" i="62"/>
  <c r="W36" i="70"/>
  <c r="G346" i="62"/>
  <c r="K13" i="70"/>
  <c r="K12"/>
  <c r="G283" i="62"/>
  <c r="G1165"/>
  <c r="K26" i="70"/>
  <c r="V43"/>
  <c r="G2235" i="62"/>
  <c r="G2109"/>
  <c r="V41" i="70"/>
  <c r="G1858" i="62"/>
  <c r="W37" i="70"/>
  <c r="G1290" i="62"/>
  <c r="G1293"/>
  <c r="J28" i="70"/>
  <c r="G1354" i="62"/>
  <c r="W29" i="70"/>
  <c r="K28"/>
  <c r="G1291" i="62"/>
  <c r="G1353"/>
  <c r="V29" i="70"/>
  <c r="G1857" i="62"/>
  <c r="K1859" s="1"/>
  <c r="V37" i="70"/>
  <c r="AL37" s="1"/>
  <c r="AV37" i="73" s="1"/>
  <c r="G2110" i="62"/>
  <c r="W41" i="70"/>
  <c r="AW69" i="75"/>
  <c r="AV69" i="71"/>
  <c r="AM67" i="70"/>
  <c r="AO67" s="1"/>
  <c r="AV57" i="71"/>
  <c r="AV64"/>
  <c r="AM69" i="70"/>
  <c r="AN69" s="1"/>
  <c r="AV67" i="73"/>
  <c r="AW64" i="75"/>
  <c r="AW59"/>
  <c r="F30" i="62"/>
  <c r="H8" i="70"/>
  <c r="F1101" i="62"/>
  <c r="H25" i="70"/>
  <c r="I8"/>
  <c r="F31" i="62"/>
  <c r="I25" i="70"/>
  <c r="F1102" i="62"/>
  <c r="H21" i="70"/>
  <c r="F852" i="62"/>
  <c r="F849"/>
  <c r="F2110"/>
  <c r="U41" i="70"/>
  <c r="F1479" i="62"/>
  <c r="T31" i="70"/>
  <c r="U29"/>
  <c r="F1354" i="62"/>
  <c r="F2109"/>
  <c r="T41" i="70"/>
  <c r="T29"/>
  <c r="F1353" i="62"/>
  <c r="U31" i="70"/>
  <c r="F1480" i="62"/>
  <c r="F850"/>
  <c r="I21" i="70"/>
  <c r="F660" i="62"/>
  <c r="F663"/>
  <c r="H18" i="70"/>
  <c r="F1605" i="62"/>
  <c r="T33" i="70"/>
  <c r="F348" i="62"/>
  <c r="F345"/>
  <c r="H13" i="70"/>
  <c r="F2299" i="62"/>
  <c r="U44" i="70"/>
  <c r="F1606" i="62"/>
  <c r="U33" i="70"/>
  <c r="F2866" i="62"/>
  <c r="U53" i="70"/>
  <c r="T48"/>
  <c r="F2550" i="62"/>
  <c r="F1542"/>
  <c r="T32" i="70"/>
  <c r="F2173" i="62"/>
  <c r="U42" i="70"/>
  <c r="F346" i="62"/>
  <c r="I13" i="70"/>
  <c r="T53"/>
  <c r="F2865" i="62"/>
  <c r="H14" i="70"/>
  <c r="F408" i="62"/>
  <c r="F411"/>
  <c r="F2551"/>
  <c r="U48" i="70"/>
  <c r="T43"/>
  <c r="F2235" i="62"/>
  <c r="F661"/>
  <c r="I18" i="70"/>
  <c r="F597" i="62"/>
  <c r="H17" i="70"/>
  <c r="F600" i="62"/>
  <c r="T42" i="70"/>
  <c r="F2172" i="62"/>
  <c r="F2236"/>
  <c r="U43" i="70"/>
  <c r="F2298" i="62"/>
  <c r="T44" i="70"/>
  <c r="F598" i="62"/>
  <c r="I17" i="70"/>
  <c r="F409" i="62"/>
  <c r="I14" i="70"/>
  <c r="F1543" i="62"/>
  <c r="U32" i="70"/>
  <c r="AV55" i="73"/>
  <c r="AW55" i="75"/>
  <c r="AW67"/>
  <c r="V1481" i="62"/>
  <c r="AW58" i="75"/>
  <c r="AV73" i="73"/>
  <c r="AM55" i="70"/>
  <c r="AN55" s="1"/>
  <c r="AV73" i="71"/>
  <c r="E346" i="62"/>
  <c r="G13" i="70"/>
  <c r="AW73" i="75"/>
  <c r="F13" i="70"/>
  <c r="E345" i="62"/>
  <c r="E93"/>
  <c r="F9" i="70"/>
  <c r="E94" i="62"/>
  <c r="G9" i="70"/>
  <c r="G22"/>
  <c r="E913" i="62"/>
  <c r="E1416"/>
  <c r="R30" i="70"/>
  <c r="F22"/>
  <c r="E912" i="62"/>
  <c r="E1417"/>
  <c r="S30" i="70"/>
  <c r="AV62" i="71"/>
  <c r="AM62" i="70"/>
  <c r="AN62" s="1"/>
  <c r="E723" i="62"/>
  <c r="F19" i="70"/>
  <c r="E1794" i="62"/>
  <c r="R36" i="70"/>
  <c r="G24"/>
  <c r="E1039" i="62"/>
  <c r="E1795"/>
  <c r="S36" i="70"/>
  <c r="E724" i="62"/>
  <c r="G19" i="70"/>
  <c r="E1038" i="62"/>
  <c r="F24" i="70"/>
  <c r="E1984" i="62"/>
  <c r="S39" i="70"/>
  <c r="E2803" i="62"/>
  <c r="S52" i="70"/>
  <c r="E2802" i="62"/>
  <c r="R52" i="70"/>
  <c r="E1983" i="62"/>
  <c r="R39" i="70"/>
  <c r="E2487" i="62"/>
  <c r="R47" i="70"/>
  <c r="R40"/>
  <c r="E2046" i="62"/>
  <c r="S44" i="70"/>
  <c r="E2299" i="62"/>
  <c r="S49" i="70"/>
  <c r="E2614" i="62"/>
  <c r="E2488"/>
  <c r="S47" i="70"/>
  <c r="E2613" i="62"/>
  <c r="R49" i="70"/>
  <c r="E1668" i="62"/>
  <c r="R34" i="70"/>
  <c r="S40"/>
  <c r="E2047" i="62"/>
  <c r="R44" i="70"/>
  <c r="E2298" i="62"/>
  <c r="E1669"/>
  <c r="S34" i="70"/>
  <c r="R33"/>
  <c r="E1605" i="62"/>
  <c r="E1479"/>
  <c r="R31" i="70"/>
  <c r="F14"/>
  <c r="E408" i="62"/>
  <c r="E411"/>
  <c r="E1291"/>
  <c r="G28" i="70"/>
  <c r="E1606" i="62"/>
  <c r="S33" i="70"/>
  <c r="S31"/>
  <c r="E1480" i="62"/>
  <c r="E409"/>
  <c r="G14" i="70"/>
  <c r="S50"/>
  <c r="E2677" i="62"/>
  <c r="E1290"/>
  <c r="E1293"/>
  <c r="F28" i="70"/>
  <c r="E2740" i="62"/>
  <c r="S51" i="70"/>
  <c r="E2676" i="62"/>
  <c r="R50" i="70"/>
  <c r="E2739" i="62"/>
  <c r="R51" i="70"/>
  <c r="AV72" i="73"/>
  <c r="AV57"/>
  <c r="AV59" i="71"/>
  <c r="V3623" i="62"/>
  <c r="AV72" i="71"/>
  <c r="AW57" i="75"/>
  <c r="AM59" i="70"/>
  <c r="AN59" s="1"/>
  <c r="AV58" i="73"/>
  <c r="AV58" i="71"/>
  <c r="AV68" i="73"/>
  <c r="Q54" i="70"/>
  <c r="D2929" i="62"/>
  <c r="D2928"/>
  <c r="P54" i="70"/>
  <c r="V423" i="62"/>
  <c r="X3132"/>
  <c r="W3510"/>
  <c r="W3019"/>
  <c r="V3686"/>
  <c r="X3901"/>
  <c r="W145"/>
  <c r="V1255"/>
  <c r="W3560"/>
  <c r="V3510"/>
  <c r="X2200"/>
  <c r="W3901"/>
  <c r="V1318"/>
  <c r="V3560"/>
  <c r="X3510"/>
  <c r="X3623"/>
  <c r="X3371"/>
  <c r="W625"/>
  <c r="W1355"/>
  <c r="AW72" i="75"/>
  <c r="AW76"/>
  <c r="K3497" i="62"/>
  <c r="X3497" s="1"/>
  <c r="AM76" i="70"/>
  <c r="AN76" s="1"/>
  <c r="I2987" i="62"/>
  <c r="K2993"/>
  <c r="X2993" s="1"/>
  <c r="AV76" i="71"/>
  <c r="C30" i="62"/>
  <c r="Z8" i="70"/>
  <c r="I4247" i="62"/>
  <c r="K4253"/>
  <c r="X4253" s="1"/>
  <c r="AV68" i="71"/>
  <c r="AW68" i="75"/>
  <c r="V2111" i="62"/>
  <c r="C1041"/>
  <c r="C1038"/>
  <c r="C978"/>
  <c r="C975"/>
  <c r="O52" i="70"/>
  <c r="C2803" i="62"/>
  <c r="I3932"/>
  <c r="K3938"/>
  <c r="X3938" s="1"/>
  <c r="I4058"/>
  <c r="K4064"/>
  <c r="X4064" s="1"/>
  <c r="B26" i="70"/>
  <c r="C1164" i="62"/>
  <c r="I3869"/>
  <c r="O37" i="70"/>
  <c r="C1858" i="62"/>
  <c r="C2805"/>
  <c r="C2802"/>
  <c r="N50" i="70"/>
  <c r="C2676" i="62"/>
  <c r="AV66" i="73"/>
  <c r="AM66" i="70"/>
  <c r="AN66" s="1"/>
  <c r="K3686" i="62"/>
  <c r="X3686" s="1"/>
  <c r="AW66" i="75"/>
  <c r="W3686" i="62"/>
  <c r="I4310"/>
  <c r="K4316"/>
  <c r="X4316" s="1"/>
  <c r="I3050"/>
  <c r="K4127"/>
  <c r="X4127" s="1"/>
  <c r="I4121"/>
  <c r="V1783"/>
  <c r="V3736"/>
  <c r="R1088"/>
  <c r="AJ24" i="69"/>
  <c r="AJ70"/>
  <c r="R3986" i="62"/>
  <c r="U3988" s="1"/>
  <c r="R3671"/>
  <c r="AJ65" i="69"/>
  <c r="AJ15"/>
  <c r="R521" i="62"/>
  <c r="AJ30" i="69"/>
  <c r="R1466" i="62"/>
  <c r="R2097"/>
  <c r="AI40" i="69"/>
  <c r="AJ76"/>
  <c r="R4364" i="62"/>
  <c r="AI70" i="69"/>
  <c r="R3987" i="62"/>
  <c r="R4176"/>
  <c r="AI73" i="69"/>
  <c r="AI31"/>
  <c r="R1530" i="62"/>
  <c r="R2664"/>
  <c r="AI49" i="69"/>
  <c r="AI76"/>
  <c r="R4365" i="62"/>
  <c r="R3924"/>
  <c r="AI69" i="69"/>
  <c r="R4175" i="62"/>
  <c r="AJ73" i="69"/>
  <c r="R1529" i="62"/>
  <c r="AJ31" i="69"/>
  <c r="AM70"/>
  <c r="AU71" i="73" s="1"/>
  <c r="AI24" i="69"/>
  <c r="R1089" i="62"/>
  <c r="R3672"/>
  <c r="AI65" i="69"/>
  <c r="AJ49"/>
  <c r="R2663" i="62"/>
  <c r="R522"/>
  <c r="AI15" i="69"/>
  <c r="R1467" i="62"/>
  <c r="AI30" i="69"/>
  <c r="AJ40"/>
  <c r="R2096" i="62"/>
  <c r="R3923"/>
  <c r="AJ69" i="69"/>
  <c r="Q4302" i="62"/>
  <c r="AD75" i="69"/>
  <c r="AD56"/>
  <c r="Q3105" i="62"/>
  <c r="AE61" i="69"/>
  <c r="Q3419" i="62"/>
  <c r="AD11" i="69"/>
  <c r="Q270" i="62"/>
  <c r="Q269"/>
  <c r="AE11" i="69"/>
  <c r="AD10"/>
  <c r="Q207" i="62"/>
  <c r="AD43" i="69"/>
  <c r="Q2286" i="62"/>
  <c r="Q1467"/>
  <c r="AD30" i="69"/>
  <c r="AD45"/>
  <c r="Q2412" i="62"/>
  <c r="AE56" i="69"/>
  <c r="Q3104" i="62"/>
  <c r="Q647"/>
  <c r="AE17" i="69"/>
  <c r="Q395" i="62"/>
  <c r="AE13" i="69"/>
  <c r="Q2223" i="62"/>
  <c r="AD42" i="69"/>
  <c r="Q1907" i="62"/>
  <c r="AE37" i="69"/>
  <c r="Q1152" i="62"/>
  <c r="AD25" i="69"/>
  <c r="Q206" i="62"/>
  <c r="AE10" i="69"/>
  <c r="AE44"/>
  <c r="Q2348" i="62"/>
  <c r="AD61" i="69"/>
  <c r="Q3420" i="62"/>
  <c r="AD13" i="69"/>
  <c r="Q396" i="62"/>
  <c r="AE25" i="69"/>
  <c r="Q1151" i="62"/>
  <c r="AE75" i="69"/>
  <c r="Q4301" i="62"/>
  <c r="Q2285"/>
  <c r="AE43" i="69"/>
  <c r="Q1466" i="62"/>
  <c r="AE30" i="69"/>
  <c r="AE45"/>
  <c r="Q2411" i="62"/>
  <c r="AD44" i="69"/>
  <c r="Q2349" i="62"/>
  <c r="AD17" i="69"/>
  <c r="Q648" i="62"/>
  <c r="AE42" i="69"/>
  <c r="AM42" s="1"/>
  <c r="Q2222" i="62"/>
  <c r="S2218" s="1"/>
  <c r="T2219" s="1"/>
  <c r="AD37" i="69"/>
  <c r="Q1908" i="62"/>
  <c r="P2852"/>
  <c r="Z52" i="69"/>
  <c r="P2096" i="62"/>
  <c r="Z40" i="69"/>
  <c r="P2790" i="62"/>
  <c r="Y51" i="69"/>
  <c r="P1656" i="62"/>
  <c r="Y33" i="69"/>
  <c r="P4050" i="62"/>
  <c r="Y71" i="69"/>
  <c r="P3734" i="62"/>
  <c r="Z66" i="69"/>
  <c r="Y54"/>
  <c r="P2979" i="62"/>
  <c r="P143"/>
  <c r="Z9" i="69"/>
  <c r="Z33"/>
  <c r="P1655" i="62"/>
  <c r="P1530"/>
  <c r="Y31" i="69"/>
  <c r="P2853" i="62"/>
  <c r="Y52" i="69"/>
  <c r="P3672" i="62"/>
  <c r="Y65" i="69"/>
  <c r="Y40"/>
  <c r="P2097" i="62"/>
  <c r="P2789"/>
  <c r="Z51" i="69"/>
  <c r="Y48"/>
  <c r="P2601" i="62"/>
  <c r="Z62" i="69"/>
  <c r="P3482" i="62"/>
  <c r="Z31" i="69"/>
  <c r="P1529" i="62"/>
  <c r="Y28" i="69"/>
  <c r="P1341" i="62"/>
  <c r="P2600"/>
  <c r="Z48" i="69"/>
  <c r="Y62"/>
  <c r="P3483" i="62"/>
  <c r="P3671"/>
  <c r="Z65" i="69"/>
  <c r="P4049" i="62"/>
  <c r="Z71" i="69"/>
  <c r="P1340" i="62"/>
  <c r="Z28" i="69"/>
  <c r="Y66"/>
  <c r="P3735" i="62"/>
  <c r="Z54" i="69"/>
  <c r="P2978" i="62"/>
  <c r="Y9" i="69"/>
  <c r="P144" i="62"/>
  <c r="T44" i="69"/>
  <c r="O2349" i="62"/>
  <c r="O2285"/>
  <c r="U43" i="69"/>
  <c r="T47"/>
  <c r="O2538" i="62"/>
  <c r="T33" i="69"/>
  <c r="O1656" i="62"/>
  <c r="U75" i="69"/>
  <c r="O4301" i="62"/>
  <c r="O2348"/>
  <c r="U44" i="69"/>
  <c r="O270" i="62"/>
  <c r="T11" i="69"/>
  <c r="U51"/>
  <c r="O2789" i="62"/>
  <c r="T48" i="69"/>
  <c r="O2601" i="62"/>
  <c r="T68" i="69"/>
  <c r="O3861" i="62"/>
  <c r="U53" i="69"/>
  <c r="O2915" i="62"/>
  <c r="O2537"/>
  <c r="U47" i="69"/>
  <c r="T29"/>
  <c r="O1404" i="62"/>
  <c r="O144"/>
  <c r="T9" i="69"/>
  <c r="O3168" i="62"/>
  <c r="T57" i="69"/>
  <c r="O4112" i="62"/>
  <c r="U72" i="69"/>
  <c r="U66"/>
  <c r="O3734" i="62"/>
  <c r="U48" i="69"/>
  <c r="O2600" i="62"/>
  <c r="T53" i="69"/>
  <c r="O2916" i="62"/>
  <c r="U33" i="69"/>
  <c r="O1655" i="62"/>
  <c r="U29" i="69"/>
  <c r="O1403" i="62"/>
  <c r="O4302"/>
  <c r="T75" i="69"/>
  <c r="T43"/>
  <c r="O2286" i="62"/>
  <c r="O3860"/>
  <c r="U68" i="69"/>
  <c r="O4050" i="62"/>
  <c r="T71" i="69"/>
  <c r="U9"/>
  <c r="O143" i="62"/>
  <c r="U57" i="69"/>
  <c r="O3167" i="62"/>
  <c r="T72" i="69"/>
  <c r="O4113" i="62"/>
  <c r="U11" i="69"/>
  <c r="O269" i="62"/>
  <c r="T51" i="69"/>
  <c r="O2790" i="62"/>
  <c r="T66" i="69"/>
  <c r="O3735" i="62"/>
  <c r="U71" i="69"/>
  <c r="O4049" i="62"/>
  <c r="V460"/>
  <c r="V3610"/>
  <c r="V1594"/>
  <c r="N522"/>
  <c r="O15" i="69"/>
  <c r="O16"/>
  <c r="N585" i="62"/>
  <c r="N2160"/>
  <c r="O41" i="69"/>
  <c r="P47"/>
  <c r="N2537" i="62"/>
  <c r="N2727"/>
  <c r="O50" i="69"/>
  <c r="N1782" i="62"/>
  <c r="O35" i="69"/>
  <c r="N269" i="62"/>
  <c r="P11" i="69"/>
  <c r="P31"/>
  <c r="N1529" i="62"/>
  <c r="P55" i="69"/>
  <c r="AM55" s="1"/>
  <c r="AU56" i="71" s="1"/>
  <c r="N3041" i="62"/>
  <c r="S3037" s="1"/>
  <c r="T3038" s="1"/>
  <c r="N4238"/>
  <c r="P74" i="69"/>
  <c r="AM74" s="1"/>
  <c r="AV75" i="75" s="1"/>
  <c r="O69" i="69"/>
  <c r="N3924" i="62"/>
  <c r="O57" i="69"/>
  <c r="N3168" i="62"/>
  <c r="O11" i="69"/>
  <c r="N270" i="62"/>
  <c r="O39" i="69"/>
  <c r="N2034" i="62"/>
  <c r="O48" i="69"/>
  <c r="N2601" i="62"/>
  <c r="N2538"/>
  <c r="O47" i="69"/>
  <c r="P50"/>
  <c r="AM50" s="1"/>
  <c r="N2726" i="62"/>
  <c r="S2722" s="1"/>
  <c r="T2723" s="1"/>
  <c r="N1781"/>
  <c r="P35" i="69"/>
  <c r="N3042" i="62"/>
  <c r="O55" i="69"/>
  <c r="N4239" i="62"/>
  <c r="O74" i="69"/>
  <c r="N584" i="62"/>
  <c r="P16" i="69"/>
  <c r="N3923" i="62"/>
  <c r="P69" i="69"/>
  <c r="N2159" i="62"/>
  <c r="P41" i="69"/>
  <c r="N3167" i="62"/>
  <c r="P57" i="69"/>
  <c r="N2033" i="62"/>
  <c r="P39" i="69"/>
  <c r="N521" i="62"/>
  <c r="P15" i="69"/>
  <c r="P48"/>
  <c r="N2600" i="62"/>
  <c r="N2916"/>
  <c r="O53" i="69"/>
  <c r="P53"/>
  <c r="N2915" i="62"/>
  <c r="N1530"/>
  <c r="O31" i="69"/>
  <c r="K13"/>
  <c r="M395" i="62"/>
  <c r="M1781"/>
  <c r="K35" i="69"/>
  <c r="M2159" i="62"/>
  <c r="K41" i="69"/>
  <c r="M2853" i="62"/>
  <c r="J52" i="69"/>
  <c r="J44"/>
  <c r="M2349" i="62"/>
  <c r="K31" i="69"/>
  <c r="M1529" i="62"/>
  <c r="J41" i="69"/>
  <c r="M2160" i="62"/>
  <c r="J24" i="69"/>
  <c r="M1089" i="62"/>
  <c r="K24" i="69"/>
  <c r="M1088" i="62"/>
  <c r="M3230"/>
  <c r="S3226" s="1"/>
  <c r="T3227" s="1"/>
  <c r="K58" i="69"/>
  <c r="AM58" s="1"/>
  <c r="M3231" i="62"/>
  <c r="J58" i="69"/>
  <c r="M459" i="62"/>
  <c r="J14" i="69"/>
  <c r="K14"/>
  <c r="M458" i="62"/>
  <c r="M4364"/>
  <c r="K76" i="69"/>
  <c r="M1656" i="62"/>
  <c r="J33" i="69"/>
  <c r="M2411" i="62"/>
  <c r="K45" i="69"/>
  <c r="K18"/>
  <c r="M710" i="62"/>
  <c r="M3734"/>
  <c r="K66" i="69"/>
  <c r="M1277" i="62"/>
  <c r="K27" i="69"/>
  <c r="M3672" i="62"/>
  <c r="J65" i="69"/>
  <c r="J31"/>
  <c r="M1530" i="62"/>
  <c r="M2348"/>
  <c r="K44" i="69"/>
  <c r="M1404" i="62"/>
  <c r="J29" i="69"/>
  <c r="M2852" i="62"/>
  <c r="K52" i="69"/>
  <c r="M1278" i="62"/>
  <c r="J27" i="69"/>
  <c r="J25"/>
  <c r="M1152" i="62"/>
  <c r="K65" i="69"/>
  <c r="M3671" i="62"/>
  <c r="J35" i="69"/>
  <c r="M1782" i="62"/>
  <c r="M4365"/>
  <c r="J76" i="69"/>
  <c r="M1655" i="62"/>
  <c r="K33" i="69"/>
  <c r="M1151" i="62"/>
  <c r="K25" i="69"/>
  <c r="J13"/>
  <c r="M396" i="62"/>
  <c r="M270"/>
  <c r="J11" i="69"/>
  <c r="M269" i="62"/>
  <c r="K11" i="69"/>
  <c r="J45"/>
  <c r="M2412" i="62"/>
  <c r="J18" i="69"/>
  <c r="M711" i="62"/>
  <c r="K29" i="69"/>
  <c r="M1403" i="62"/>
  <c r="J66" i="69"/>
  <c r="M3735" i="62"/>
  <c r="W3610"/>
  <c r="V523"/>
  <c r="W523"/>
  <c r="V649"/>
  <c r="V271"/>
  <c r="E12" i="69"/>
  <c r="L333" i="62"/>
  <c r="L1970"/>
  <c r="T1972" s="1"/>
  <c r="F38" i="69"/>
  <c r="AM38" s="1"/>
  <c r="AN38" s="1"/>
  <c r="F12"/>
  <c r="L332" i="62"/>
  <c r="T334" s="1"/>
  <c r="L1971"/>
  <c r="E38" i="69"/>
  <c r="W271" i="62"/>
  <c r="AF18" i="68"/>
  <c r="AL18" i="69" s="1"/>
  <c r="H836" i="62"/>
  <c r="AE20" i="68"/>
  <c r="AD19"/>
  <c r="H774" i="62"/>
  <c r="H837"/>
  <c r="AD20" i="68"/>
  <c r="AE9"/>
  <c r="H143" i="62"/>
  <c r="AD45" i="68"/>
  <c r="H2412" i="62"/>
  <c r="AE37" i="68"/>
  <c r="H1907" i="62"/>
  <c r="AE45" i="68"/>
  <c r="AF45" s="1"/>
  <c r="AU46" i="75" s="1"/>
  <c r="H2411" i="62"/>
  <c r="H773"/>
  <c r="AE19" i="68"/>
  <c r="H1908" i="62"/>
  <c r="AD37" i="68"/>
  <c r="H144" i="62"/>
  <c r="AD9" i="68"/>
  <c r="G332" i="62"/>
  <c r="Z12" i="68"/>
  <c r="G1089" i="62"/>
  <c r="Y24" i="68"/>
  <c r="G1025" i="62"/>
  <c r="Z23" i="68"/>
  <c r="G2915" i="62"/>
  <c r="Z53" i="68"/>
  <c r="G269" i="62"/>
  <c r="Z11" i="68"/>
  <c r="G2727" i="62"/>
  <c r="Y50" i="68"/>
  <c r="G774" i="62"/>
  <c r="Y19" i="68"/>
  <c r="Z74"/>
  <c r="G4238" i="62"/>
  <c r="G1593"/>
  <c r="Y32" i="68"/>
  <c r="G2033" i="62"/>
  <c r="Z39" i="68"/>
  <c r="Y53"/>
  <c r="G2916" i="62"/>
  <c r="G1467"/>
  <c r="Y30" i="68"/>
  <c r="Z24"/>
  <c r="G1088" i="62"/>
  <c r="Y13" i="68"/>
  <c r="G396" i="62"/>
  <c r="G144"/>
  <c r="Y9" i="68"/>
  <c r="G2538" i="62"/>
  <c r="Y47" i="68"/>
  <c r="G4239" i="62"/>
  <c r="Y74" i="68"/>
  <c r="Y11"/>
  <c r="G270" i="62"/>
  <c r="G1466"/>
  <c r="I1462" s="1"/>
  <c r="Z30" i="68"/>
  <c r="G333" i="62"/>
  <c r="Y12" i="68"/>
  <c r="G773" i="62"/>
  <c r="Z19" i="68"/>
  <c r="G3293" i="62"/>
  <c r="Z59" i="68"/>
  <c r="Y59"/>
  <c r="G3294" i="62"/>
  <c r="G395"/>
  <c r="Z13" i="68"/>
  <c r="G143" i="62"/>
  <c r="Z9" i="68"/>
  <c r="Z47"/>
  <c r="G2537" i="62"/>
  <c r="Y23" i="68"/>
  <c r="G1026" i="62"/>
  <c r="G1592"/>
  <c r="K1594" s="1"/>
  <c r="Z32" i="68"/>
  <c r="AF32" s="1"/>
  <c r="G2034" i="62"/>
  <c r="Y39" i="68"/>
  <c r="Z50"/>
  <c r="G2726" i="62"/>
  <c r="F143"/>
  <c r="U9" i="68"/>
  <c r="T38"/>
  <c r="F1971" i="62"/>
  <c r="F962"/>
  <c r="U22" i="68"/>
  <c r="F3546" i="62"/>
  <c r="T63" i="68"/>
  <c r="F648" i="62"/>
  <c r="T17" i="68"/>
  <c r="T42"/>
  <c r="F2223" i="62"/>
  <c r="T53" i="68"/>
  <c r="F2916" i="62"/>
  <c r="U65" i="68"/>
  <c r="F3671" i="62"/>
  <c r="K3673" s="1"/>
  <c r="F2600"/>
  <c r="U48" i="68"/>
  <c r="AF65"/>
  <c r="AT66" i="73" s="1"/>
  <c r="F2475" i="62"/>
  <c r="T46" i="68"/>
  <c r="F3482" i="62"/>
  <c r="I3478" s="1"/>
  <c r="U62" i="68"/>
  <c r="T22"/>
  <c r="F963" i="62"/>
  <c r="F3420"/>
  <c r="T61" i="68"/>
  <c r="U63"/>
  <c r="F3545" i="62"/>
  <c r="F647"/>
  <c r="U17" i="68"/>
  <c r="F1403" i="62"/>
  <c r="U29" i="68"/>
  <c r="F4239" i="62"/>
  <c r="T74" i="68"/>
  <c r="T65"/>
  <c r="F3672" i="62"/>
  <c r="F2601"/>
  <c r="T48" i="68"/>
  <c r="U46"/>
  <c r="AF46" s="1"/>
  <c r="F2474" i="62"/>
  <c r="I2470" s="1"/>
  <c r="F1970"/>
  <c r="U38" i="68"/>
  <c r="T67"/>
  <c r="F3798" i="62"/>
  <c r="F3987"/>
  <c r="T70" i="68"/>
  <c r="F3419" i="62"/>
  <c r="I3415" s="1"/>
  <c r="U61" i="68"/>
  <c r="F2915" i="62"/>
  <c r="U53" i="68"/>
  <c r="F4238" i="62"/>
  <c r="U74" i="68"/>
  <c r="F3105" i="62"/>
  <c r="T56" i="68"/>
  <c r="U56"/>
  <c r="F3104" i="62"/>
  <c r="F144"/>
  <c r="T9" i="68"/>
  <c r="F3797" i="62"/>
  <c r="I3793" s="1"/>
  <c r="U67" i="68"/>
  <c r="AF67" s="1"/>
  <c r="F3483" i="62"/>
  <c r="T62" i="68"/>
  <c r="F3986" i="62"/>
  <c r="I3982" s="1"/>
  <c r="U70" i="68"/>
  <c r="AF70" s="1"/>
  <c r="F2222" i="62"/>
  <c r="U42" i="68"/>
  <c r="F1404" i="62"/>
  <c r="T29" i="68"/>
  <c r="AF30"/>
  <c r="AT31" i="73" s="1"/>
  <c r="E1089" i="62"/>
  <c r="O24" i="68"/>
  <c r="E270" i="62"/>
  <c r="O11" i="68"/>
  <c r="E1781" i="62"/>
  <c r="P35" i="68"/>
  <c r="P24"/>
  <c r="E1088" i="62"/>
  <c r="I1084" s="1"/>
  <c r="P71" i="68"/>
  <c r="E4049" i="62"/>
  <c r="P11" i="68"/>
  <c r="E269" i="62"/>
  <c r="P48" i="68"/>
  <c r="E2600" i="62"/>
  <c r="E144"/>
  <c r="O9" i="68"/>
  <c r="E2286" i="62"/>
  <c r="O43" i="68"/>
  <c r="E3609" i="62"/>
  <c r="O64" i="68"/>
  <c r="E4050" i="62"/>
  <c r="O71" i="68"/>
  <c r="E4364" i="62"/>
  <c r="P76" i="68"/>
  <c r="E2601" i="62"/>
  <c r="O48" i="68"/>
  <c r="E1278" i="62"/>
  <c r="O27" i="68"/>
  <c r="E3231" i="62"/>
  <c r="O58" i="68"/>
  <c r="O17"/>
  <c r="E648" i="62"/>
  <c r="E3608"/>
  <c r="I3604" s="1"/>
  <c r="P64" i="68"/>
  <c r="AF64" s="1"/>
  <c r="AU65" i="75" s="1"/>
  <c r="O76" i="68"/>
  <c r="E4365" i="62"/>
  <c r="E837"/>
  <c r="O20" i="68"/>
  <c r="E143" i="62"/>
  <c r="P9" i="68"/>
  <c r="AF9" s="1"/>
  <c r="E1970" i="62"/>
  <c r="P38" i="68"/>
  <c r="E774" i="62"/>
  <c r="O19" i="68"/>
  <c r="P58"/>
  <c r="E3230" i="62"/>
  <c r="O35" i="68"/>
  <c r="E1782" i="62"/>
  <c r="E2285"/>
  <c r="P43" i="68"/>
  <c r="O54"/>
  <c r="E2979" i="62"/>
  <c r="E2978"/>
  <c r="I2974" s="1"/>
  <c r="P54" i="68"/>
  <c r="AF54" s="1"/>
  <c r="P27"/>
  <c r="E1277" i="62"/>
  <c r="P20" i="68"/>
  <c r="E836" i="62"/>
  <c r="O38" i="68"/>
  <c r="E1971" i="62"/>
  <c r="E773"/>
  <c r="P19" i="68"/>
  <c r="P17"/>
  <c r="E647" i="62"/>
  <c r="W2980"/>
  <c r="V2287"/>
  <c r="V1657"/>
  <c r="J10" i="68"/>
  <c r="D207" i="62"/>
  <c r="K10" i="68"/>
  <c r="D206" i="62"/>
  <c r="D4176"/>
  <c r="J73" i="68"/>
  <c r="D4175" i="62"/>
  <c r="I4171" s="1"/>
  <c r="K73" i="68"/>
  <c r="D269" i="62"/>
  <c r="K11" i="68"/>
  <c r="D270" i="62"/>
  <c r="J11" i="68"/>
  <c r="AF57"/>
  <c r="AT58" i="73" s="1"/>
  <c r="K39" i="68"/>
  <c r="D2033" i="62"/>
  <c r="J25" i="68"/>
  <c r="D1152" i="62"/>
  <c r="K37" i="68"/>
  <c r="D1907" i="62"/>
  <c r="W2539"/>
  <c r="D2034"/>
  <c r="J39" i="68"/>
  <c r="D1151" i="62"/>
  <c r="K25" i="68"/>
  <c r="K41"/>
  <c r="D2159" i="62"/>
  <c r="D1908"/>
  <c r="J37" i="68"/>
  <c r="J41"/>
  <c r="D2160" i="62"/>
  <c r="D2601"/>
  <c r="J48" i="68"/>
  <c r="D2286" i="62"/>
  <c r="J43" i="68"/>
  <c r="K20"/>
  <c r="D836" i="62"/>
  <c r="D2285"/>
  <c r="K43" i="68"/>
  <c r="K48"/>
  <c r="D2600" i="62"/>
  <c r="D837"/>
  <c r="J20" i="68"/>
  <c r="K36"/>
  <c r="D1844" i="62"/>
  <c r="D1845"/>
  <c r="J36" i="68"/>
  <c r="W2867" i="62"/>
  <c r="V612"/>
  <c r="V977"/>
  <c r="X4392"/>
  <c r="W1318"/>
  <c r="V3271"/>
  <c r="W2754"/>
  <c r="V3132"/>
  <c r="V2300"/>
  <c r="W460"/>
  <c r="V3636"/>
  <c r="V2413"/>
  <c r="X3384"/>
  <c r="W2413"/>
  <c r="V2993"/>
  <c r="X1255"/>
  <c r="V1683"/>
  <c r="V1405"/>
  <c r="V1909"/>
  <c r="W2287"/>
  <c r="W1657"/>
  <c r="V2980"/>
  <c r="V3547"/>
  <c r="W3547"/>
  <c r="V2539"/>
  <c r="AD41" i="68"/>
  <c r="H2160" i="62"/>
  <c r="U52" i="72"/>
  <c r="F2816" i="62"/>
  <c r="K27" i="70"/>
  <c r="G1228" i="62"/>
  <c r="M2312"/>
  <c r="S44" i="73"/>
  <c r="L1681" i="62"/>
  <c r="T1683" s="1"/>
  <c r="P34" i="73"/>
  <c r="T34" i="70"/>
  <c r="F1668" i="62"/>
  <c r="P849"/>
  <c r="P852"/>
  <c r="J21" i="71"/>
  <c r="M975" i="62"/>
  <c r="D23" i="71"/>
  <c r="M978" i="62"/>
  <c r="G220"/>
  <c r="K11" i="70"/>
  <c r="G30" i="62"/>
  <c r="J8" i="70"/>
  <c r="E925" i="62"/>
  <c r="F22" i="72"/>
  <c r="E928" i="62"/>
  <c r="J35" i="68"/>
  <c r="D1782" i="62"/>
  <c r="Z34" i="68"/>
  <c r="G1718" i="62"/>
  <c r="I1714" s="1"/>
  <c r="M1367"/>
  <c r="S29" i="73"/>
  <c r="M1543" i="62"/>
  <c r="S32" i="71"/>
  <c r="AD39" i="69"/>
  <c r="Q2034" i="62"/>
  <c r="U49" i="71"/>
  <c r="N2614" i="62"/>
  <c r="P548"/>
  <c r="K16" i="73"/>
  <c r="E2236" i="62"/>
  <c r="S43" i="70"/>
  <c r="G2879" i="62"/>
  <c r="W53" i="72"/>
  <c r="F1656" i="62"/>
  <c r="T33" i="68"/>
  <c r="C2941" i="62"/>
  <c r="N54" i="72"/>
  <c r="F2361" i="62"/>
  <c r="T45" i="70"/>
  <c r="M2551" i="62"/>
  <c r="S48" i="71"/>
  <c r="N45" i="72"/>
  <c r="C2374" i="62"/>
  <c r="AE35" i="69"/>
  <c r="Q1781" i="62"/>
  <c r="F2802"/>
  <c r="T52" i="70"/>
  <c r="Q2235" i="62"/>
  <c r="Z43" i="71"/>
  <c r="E2928" i="62"/>
  <c r="R54" i="70"/>
  <c r="O2663" i="62"/>
  <c r="U49" i="69"/>
  <c r="O661" i="62"/>
  <c r="I18" i="71"/>
  <c r="O2096" i="62"/>
  <c r="U40" i="69"/>
  <c r="E862" i="62"/>
  <c r="F21" i="72"/>
  <c r="E865" i="62"/>
  <c r="P30"/>
  <c r="J8" i="71"/>
  <c r="D2727" i="62"/>
  <c r="J50" i="68"/>
  <c r="H17" i="71"/>
  <c r="O597" i="62"/>
  <c r="O600"/>
  <c r="G1178"/>
  <c r="K26" i="72"/>
  <c r="D1807" i="62"/>
  <c r="P36" i="72"/>
  <c r="O1039" i="62"/>
  <c r="I24" i="71"/>
  <c r="T10" i="68"/>
  <c r="F207" i="62"/>
  <c r="D2752"/>
  <c r="P51" i="72"/>
  <c r="G93" i="62"/>
  <c r="G96"/>
  <c r="J9" i="70"/>
  <c r="O107" i="62"/>
  <c r="I9" i="73"/>
  <c r="E1025" i="62"/>
  <c r="P23" i="68"/>
  <c r="M2753" i="62"/>
  <c r="S51" i="73"/>
  <c r="M2375" i="62"/>
  <c r="S45" i="73"/>
  <c r="Y43" i="68"/>
  <c r="G2286" i="62"/>
  <c r="H18"/>
  <c r="AD7" i="68"/>
  <c r="N2047" i="62"/>
  <c r="U40" i="71"/>
  <c r="U48"/>
  <c r="N2551" i="62"/>
  <c r="D24" i="72"/>
  <c r="D1051" i="62"/>
  <c r="D1054"/>
  <c r="M1177"/>
  <c r="M1180"/>
  <c r="D26" i="73"/>
  <c r="G2348" i="62"/>
  <c r="Z44" i="68"/>
  <c r="E359" i="62"/>
  <c r="G13" i="72"/>
  <c r="N296" i="62"/>
  <c r="G12" i="73"/>
  <c r="P535" i="62"/>
  <c r="K16" i="71"/>
  <c r="N2501" i="62"/>
  <c r="U47" i="73"/>
  <c r="C2816" i="62"/>
  <c r="O52" i="72"/>
  <c r="N2375" i="62"/>
  <c r="U45" i="73"/>
  <c r="AD23" i="68"/>
  <c r="H1026" i="62"/>
  <c r="Q39" i="70"/>
  <c r="D1984" i="62"/>
  <c r="F723"/>
  <c r="H19" i="70"/>
  <c r="F726" i="62"/>
  <c r="I20" i="70"/>
  <c r="F787" i="62"/>
  <c r="Q2362"/>
  <c r="AA45" i="71"/>
  <c r="P2362" i="62"/>
  <c r="Y45" i="71"/>
  <c r="E1529" i="62"/>
  <c r="P31" i="68"/>
  <c r="X31" i="71"/>
  <c r="P1479" i="62"/>
  <c r="M1417"/>
  <c r="S30" i="71"/>
  <c r="L1180" i="62"/>
  <c r="L1177"/>
  <c r="T1179" s="1"/>
  <c r="B26" i="73"/>
  <c r="P585" i="62"/>
  <c r="Y16" i="69"/>
  <c r="P17" i="62"/>
  <c r="Z7" i="69"/>
  <c r="P547" i="62"/>
  <c r="P550"/>
  <c r="J16" i="73"/>
  <c r="D2349" i="62"/>
  <c r="J44" i="68"/>
  <c r="V42" i="71"/>
  <c r="O2172" i="62"/>
  <c r="F2690"/>
  <c r="U50" i="72"/>
  <c r="G2160" i="62"/>
  <c r="Y41" i="68"/>
  <c r="F2563" i="62"/>
  <c r="T48" i="72"/>
  <c r="O33" i="68"/>
  <c r="E1656" i="62"/>
  <c r="N912"/>
  <c r="N915"/>
  <c r="F22" i="71"/>
  <c r="O1180" i="62"/>
  <c r="O1177"/>
  <c r="H26" i="73"/>
  <c r="N169" i="62"/>
  <c r="N172"/>
  <c r="F10" i="73"/>
  <c r="O2753" i="62"/>
  <c r="W51" i="73"/>
  <c r="E600" i="62"/>
  <c r="E597"/>
  <c r="F17" i="70"/>
  <c r="D22"/>
  <c r="D915" i="62"/>
  <c r="D912"/>
  <c r="AE31" i="68"/>
  <c r="H1529" i="62"/>
  <c r="F2425"/>
  <c r="U46" i="70"/>
  <c r="G2185" i="62"/>
  <c r="V42" i="72"/>
  <c r="M1731" i="62"/>
  <c r="R35" i="71"/>
  <c r="E2929" i="62"/>
  <c r="S54" i="70"/>
  <c r="L737" i="62"/>
  <c r="C19" i="73"/>
  <c r="L1871" i="62"/>
  <c r="Q37" i="73"/>
  <c r="N157" i="62"/>
  <c r="G10" i="71"/>
  <c r="O736" i="62"/>
  <c r="O739"/>
  <c r="H19" i="73"/>
  <c r="M787" i="62"/>
  <c r="E20" i="71"/>
  <c r="M2815" i="62"/>
  <c r="R52" i="73"/>
  <c r="F2879" i="62"/>
  <c r="U53" i="72"/>
  <c r="W54" i="70"/>
  <c r="G2929" i="62"/>
  <c r="H2790"/>
  <c r="AD51" i="68"/>
  <c r="L1933" i="62"/>
  <c r="T1935" s="1"/>
  <c r="W1935" s="1"/>
  <c r="P38" i="73"/>
  <c r="E2537" i="62"/>
  <c r="P47" i="68"/>
  <c r="F1417" i="62"/>
  <c r="U30" i="70"/>
  <c r="L1366" i="62"/>
  <c r="T1368" s="1"/>
  <c r="W1368" s="1"/>
  <c r="P29" i="73"/>
  <c r="P41" i="68"/>
  <c r="E2159" i="62"/>
  <c r="Y8" i="68"/>
  <c r="G81" i="62"/>
  <c r="N2550"/>
  <c r="T48" i="71"/>
  <c r="O2551" i="62"/>
  <c r="W48" i="71"/>
  <c r="N1493" i="62"/>
  <c r="U31" i="73"/>
  <c r="S51" i="71"/>
  <c r="M2740" i="62"/>
  <c r="O49" i="68"/>
  <c r="E2664" i="62"/>
  <c r="D673"/>
  <c r="D18" i="72"/>
  <c r="AL18" s="1"/>
  <c r="D676" i="62"/>
  <c r="H1025"/>
  <c r="AE23" i="68"/>
  <c r="T38" i="70"/>
  <c r="F1920" i="62"/>
  <c r="R44" i="73"/>
  <c r="M2311" i="62"/>
  <c r="D1228"/>
  <c r="E27" i="70"/>
  <c r="G2312" i="62"/>
  <c r="W44" i="72"/>
  <c r="F789" i="62"/>
  <c r="F786"/>
  <c r="H20" i="70"/>
  <c r="E926" i="62"/>
  <c r="G22" i="72"/>
  <c r="S36" i="71"/>
  <c r="M1795" i="62"/>
  <c r="D1429"/>
  <c r="P30" i="72"/>
  <c r="O2878" i="62"/>
  <c r="V53" i="73"/>
  <c r="G1529" i="62"/>
  <c r="Z31" i="68"/>
  <c r="M1366" i="62"/>
  <c r="R29" i="73"/>
  <c r="Q38" i="70"/>
  <c r="D1921" i="62"/>
  <c r="N1430"/>
  <c r="U30" i="73"/>
  <c r="O9" i="69"/>
  <c r="N144" i="62"/>
  <c r="M2362"/>
  <c r="S45" i="71"/>
  <c r="F2689" i="62"/>
  <c r="T50" i="72"/>
  <c r="O2852" i="62"/>
  <c r="U52" i="69"/>
  <c r="G928" i="62"/>
  <c r="J22" i="72"/>
  <c r="G925" i="62"/>
  <c r="N170"/>
  <c r="G10" i="73"/>
  <c r="O2752" i="62"/>
  <c r="V51" i="73"/>
  <c r="AE12" i="68"/>
  <c r="H332" i="62"/>
  <c r="O2411"/>
  <c r="U45" i="69"/>
  <c r="N39" i="72"/>
  <c r="C1996" i="62"/>
  <c r="F2362"/>
  <c r="U45" i="70"/>
  <c r="M648" i="62"/>
  <c r="J17" i="69"/>
  <c r="D2374" i="62"/>
  <c r="P45" i="72"/>
  <c r="N1845" i="62"/>
  <c r="O36" i="69"/>
  <c r="S49" i="73"/>
  <c r="M2627" i="62"/>
  <c r="M1732"/>
  <c r="S35" i="71"/>
  <c r="Q2236" i="62"/>
  <c r="AA43" i="71"/>
  <c r="O2362" i="62"/>
  <c r="W45" i="71"/>
  <c r="I16"/>
  <c r="O535" i="62"/>
  <c r="O28" i="68"/>
  <c r="E1341" i="62"/>
  <c r="O1479"/>
  <c r="V31" i="71"/>
  <c r="O1026" i="62"/>
  <c r="T23" i="69"/>
  <c r="O1605" i="62"/>
  <c r="V33" i="71"/>
  <c r="F2312" i="62"/>
  <c r="U44" i="72"/>
  <c r="D1808" i="62"/>
  <c r="Q36" i="72"/>
  <c r="N232" i="62"/>
  <c r="N235"/>
  <c r="F11" i="73"/>
  <c r="D2802" i="62"/>
  <c r="P52" i="70"/>
  <c r="B23" i="73"/>
  <c r="L988" i="62"/>
  <c r="T990" s="1"/>
  <c r="L991"/>
  <c r="E16" i="70"/>
  <c r="D535" i="62"/>
  <c r="E2550"/>
  <c r="R48" i="70"/>
  <c r="P44" i="68"/>
  <c r="E2348" i="62"/>
  <c r="M2564"/>
  <c r="S48" i="73"/>
  <c r="G737" i="62"/>
  <c r="K19" i="72"/>
  <c r="E1026" i="62"/>
  <c r="O23" i="68"/>
  <c r="N1165" i="62"/>
  <c r="G26" i="71"/>
  <c r="T40"/>
  <c r="N2046" i="62"/>
  <c r="N2789"/>
  <c r="P51" i="69"/>
  <c r="G1681" i="62"/>
  <c r="V34" i="72"/>
  <c r="H521" i="62"/>
  <c r="AE15" i="68"/>
  <c r="J22" i="70"/>
  <c r="G912" i="62"/>
  <c r="G915"/>
  <c r="G471"/>
  <c r="G474"/>
  <c r="J15" i="70"/>
  <c r="K14" i="71"/>
  <c r="P409" i="62"/>
  <c r="Z20" i="69"/>
  <c r="P836" i="62"/>
  <c r="G2941"/>
  <c r="V54" i="72"/>
  <c r="F2627" i="62"/>
  <c r="U49" i="72"/>
  <c r="D1227" i="62"/>
  <c r="D1230"/>
  <c r="D27" i="70"/>
  <c r="Y10" i="68"/>
  <c r="G207" i="62"/>
  <c r="U47" i="72"/>
  <c r="F2501" i="62"/>
  <c r="E2060"/>
  <c r="S40" i="72"/>
  <c r="Q962" i="62"/>
  <c r="U964" s="1"/>
  <c r="AE22" i="69"/>
  <c r="AD48" i="68"/>
  <c r="H2601" i="62"/>
  <c r="O31" i="68"/>
  <c r="E1530" i="62"/>
  <c r="D2550"/>
  <c r="P48" i="70"/>
  <c r="T50" i="68"/>
  <c r="F2727" i="62"/>
  <c r="M2866"/>
  <c r="S53" i="71"/>
  <c r="F1745" i="62"/>
  <c r="U35" i="72"/>
  <c r="G2223" i="62"/>
  <c r="Y42" i="68"/>
  <c r="N648" i="62"/>
  <c r="O17" i="69"/>
  <c r="Q1416" i="62"/>
  <c r="Z30" i="71"/>
  <c r="E1555" i="62"/>
  <c r="R32" i="72"/>
  <c r="L2690" i="62"/>
  <c r="Q50" i="73"/>
  <c r="F1871" i="62"/>
  <c r="U37" i="72"/>
  <c r="U48"/>
  <c r="F2564" i="62"/>
  <c r="U33" i="68"/>
  <c r="F1655" i="62"/>
  <c r="H23" i="70"/>
  <c r="F978" i="62"/>
  <c r="F975"/>
  <c r="G10" i="72"/>
  <c r="E170" i="62"/>
  <c r="E598"/>
  <c r="G17" i="70"/>
  <c r="K10"/>
  <c r="G157" i="62"/>
  <c r="F1556"/>
  <c r="U32" i="72"/>
  <c r="M1479" i="62"/>
  <c r="R31" i="71"/>
  <c r="M1984" i="62"/>
  <c r="S39" i="71"/>
  <c r="L169" i="62"/>
  <c r="T171" s="1"/>
  <c r="L172"/>
  <c r="B10" i="73"/>
  <c r="P1745" i="62"/>
  <c r="Y35" i="73"/>
  <c r="D2361" i="62"/>
  <c r="P45" i="70"/>
  <c r="D2375" i="62"/>
  <c r="Q45" i="72"/>
  <c r="C358" i="62"/>
  <c r="B13" i="72"/>
  <c r="C361" i="62"/>
  <c r="Q49" i="70"/>
  <c r="D2614" i="62"/>
  <c r="Q660"/>
  <c r="Q663"/>
  <c r="L18" i="71"/>
  <c r="T40" i="69"/>
  <c r="O2097" i="62"/>
  <c r="O1731"/>
  <c r="V35" i="71"/>
  <c r="E2626" i="62"/>
  <c r="R49" i="72"/>
  <c r="N1934" i="62"/>
  <c r="U38" i="73"/>
  <c r="O1606" i="62"/>
  <c r="W33" i="71"/>
  <c r="E2437" i="62"/>
  <c r="R46" i="72"/>
  <c r="H24"/>
  <c r="F1051" i="62"/>
  <c r="F1054"/>
  <c r="N233"/>
  <c r="G11" i="73"/>
  <c r="F535" i="62"/>
  <c r="I16" i="70"/>
  <c r="P786" i="62"/>
  <c r="P789"/>
  <c r="J20" i="71"/>
  <c r="U35" i="70"/>
  <c r="F1732" i="62"/>
  <c r="G94"/>
  <c r="K9" i="70"/>
  <c r="E2878" i="62"/>
  <c r="R53" i="72"/>
  <c r="E2173" i="62"/>
  <c r="S42" i="70"/>
  <c r="C1934" i="62"/>
  <c r="O38" i="72"/>
  <c r="M2752" i="62"/>
  <c r="R51" i="73"/>
  <c r="Q1026" i="62"/>
  <c r="AD23" i="69"/>
  <c r="D107" i="62"/>
  <c r="E9" i="72"/>
  <c r="P46" i="69"/>
  <c r="N2474" i="62"/>
  <c r="AE13" i="68"/>
  <c r="H395" i="62"/>
  <c r="M1178"/>
  <c r="E26" i="73"/>
  <c r="M411" i="62"/>
  <c r="D14" i="71"/>
  <c r="M408" i="62"/>
  <c r="V3182"/>
  <c r="V2830"/>
  <c r="AF24" i="68"/>
  <c r="AT25" i="71" s="1"/>
  <c r="F458" i="62"/>
  <c r="U14" i="68"/>
  <c r="E2865" i="62"/>
  <c r="R53" i="70"/>
  <c r="G1101" i="62"/>
  <c r="G1104"/>
  <c r="J25" i="70"/>
  <c r="F94" i="62"/>
  <c r="I9" i="70"/>
  <c r="N535" i="62"/>
  <c r="G16" i="71"/>
  <c r="N1492" i="62"/>
  <c r="T31" i="73"/>
  <c r="F3294" i="62"/>
  <c r="T59" i="68"/>
  <c r="H2159" i="62"/>
  <c r="AE41" i="68"/>
  <c r="N4301" i="62"/>
  <c r="P75" i="69"/>
  <c r="G26" i="70"/>
  <c r="E1165" i="62"/>
  <c r="N1480"/>
  <c r="U31" i="71"/>
  <c r="F1290" i="62"/>
  <c r="F1293"/>
  <c r="H28" i="70"/>
  <c r="G1429" i="62"/>
  <c r="V30" i="72"/>
  <c r="R143" i="62"/>
  <c r="AJ9" i="69"/>
  <c r="O62"/>
  <c r="N3483" i="62"/>
  <c r="P534"/>
  <c r="P537"/>
  <c r="J16" i="71"/>
  <c r="T55" i="68"/>
  <c r="F3042" i="62"/>
  <c r="Q80"/>
  <c r="AE8" i="69"/>
  <c r="F472" i="62"/>
  <c r="I15" i="70"/>
  <c r="F471" i="62"/>
  <c r="F474"/>
  <c r="H15" i="70"/>
  <c r="D2626" i="62"/>
  <c r="P49" i="72"/>
  <c r="D522" i="62"/>
  <c r="J15" i="68"/>
  <c r="N3798" i="62"/>
  <c r="O67" i="69"/>
  <c r="J14" i="71"/>
  <c r="P408" i="62"/>
  <c r="P411"/>
  <c r="E459"/>
  <c r="O14" i="68"/>
  <c r="M4176" i="62"/>
  <c r="J73" i="69"/>
  <c r="H1277" i="62"/>
  <c r="AE27" i="68"/>
  <c r="W54" i="72"/>
  <c r="G2942" i="62"/>
  <c r="BA51" i="75"/>
  <c r="AM51" i="74"/>
  <c r="E81" i="62"/>
  <c r="O8" i="68"/>
  <c r="N1682" i="62"/>
  <c r="U34" i="73"/>
  <c r="F737" i="62"/>
  <c r="I19" i="72"/>
  <c r="G1745" i="62"/>
  <c r="W35" i="72"/>
  <c r="E3923" i="62"/>
  <c r="P69" i="68"/>
  <c r="G15" i="70"/>
  <c r="E472" i="62"/>
  <c r="T36" i="70"/>
  <c r="F1794" i="62"/>
  <c r="M1492"/>
  <c r="R31" i="73"/>
  <c r="N2374" i="62"/>
  <c r="T45" i="73"/>
  <c r="U38" i="70"/>
  <c r="F1921" i="62"/>
  <c r="F359"/>
  <c r="I13" i="72"/>
  <c r="G2172" i="62"/>
  <c r="V42" i="70"/>
  <c r="G1417" i="62"/>
  <c r="W30" i="70"/>
  <c r="G1240" i="62"/>
  <c r="G1243"/>
  <c r="J27" i="72"/>
  <c r="P2185" i="62"/>
  <c r="X42" i="73"/>
  <c r="N2941" i="62"/>
  <c r="T54" i="73"/>
  <c r="Z10" i="68"/>
  <c r="G206" i="62"/>
  <c r="M2298"/>
  <c r="R44" i="71"/>
  <c r="Q2361" i="62"/>
  <c r="Z45" i="71"/>
  <c r="K74" i="68"/>
  <c r="D4238" i="62"/>
  <c r="O1165"/>
  <c r="I26" i="71"/>
  <c r="AY73" i="75"/>
  <c r="AX73" i="73"/>
  <c r="AM73" i="72"/>
  <c r="M2941" i="62"/>
  <c r="R54" i="73"/>
  <c r="P3167" i="62"/>
  <c r="Z57" i="69"/>
  <c r="P3168" i="62"/>
  <c r="Y57" i="69"/>
  <c r="D2235" i="62"/>
  <c r="P43" i="70"/>
  <c r="M2928" i="62"/>
  <c r="R54" i="71"/>
  <c r="P850" i="62"/>
  <c r="K21" i="71"/>
  <c r="Q915" i="62"/>
  <c r="Q912"/>
  <c r="L22" i="71"/>
  <c r="K4134" i="62"/>
  <c r="K4136" s="1"/>
  <c r="Y4138" s="1"/>
  <c r="G1808"/>
  <c r="W36" i="72"/>
  <c r="U3630" i="62"/>
  <c r="U3632" s="1"/>
  <c r="J8" i="68"/>
  <c r="D81" i="62"/>
  <c r="D774"/>
  <c r="J19" i="68"/>
  <c r="N206" i="62"/>
  <c r="P10" i="69"/>
  <c r="AD22"/>
  <c r="Q963" i="62"/>
  <c r="G219"/>
  <c r="G222"/>
  <c r="J11" i="70"/>
  <c r="N2185" i="62"/>
  <c r="T42" i="73"/>
  <c r="P43" i="62"/>
  <c r="J8" i="73"/>
  <c r="N976" i="62"/>
  <c r="G23" i="71"/>
  <c r="D295" i="62"/>
  <c r="D298"/>
  <c r="D12" i="72"/>
  <c r="C2879" i="62"/>
  <c r="O53" i="72"/>
  <c r="U178" i="62"/>
  <c r="U180" s="1"/>
  <c r="H2600"/>
  <c r="AE48" i="68"/>
  <c r="O2059" i="62"/>
  <c r="V40" i="73"/>
  <c r="E396" i="62"/>
  <c r="O13" i="68"/>
  <c r="E1731" i="62"/>
  <c r="R35" i="70"/>
  <c r="G1039" i="62"/>
  <c r="K24" i="70"/>
  <c r="D2298" i="62"/>
  <c r="P44" i="70"/>
  <c r="Y31" i="68"/>
  <c r="G1530" i="62"/>
  <c r="F1165"/>
  <c r="I26" i="70"/>
  <c r="M2865" i="62"/>
  <c r="R53" i="71"/>
  <c r="AX57" i="75"/>
  <c r="AS57" i="71"/>
  <c r="AW57" i="73"/>
  <c r="AA35" i="71"/>
  <c r="Q1732" i="62"/>
  <c r="L1178"/>
  <c r="C26" i="73"/>
  <c r="H900" i="62"/>
  <c r="AD21" i="68"/>
  <c r="D1240" i="62"/>
  <c r="D1243"/>
  <c r="D27" i="72"/>
  <c r="N358" i="62"/>
  <c r="F13" i="73"/>
  <c r="U46" i="72"/>
  <c r="F2438" i="62"/>
  <c r="E1921"/>
  <c r="S38" i="70"/>
  <c r="T40"/>
  <c r="F2046" i="62"/>
  <c r="G2059"/>
  <c r="V40" i="72"/>
  <c r="C1681" i="62"/>
  <c r="N34" i="72"/>
  <c r="F2123" i="62"/>
  <c r="U41" i="72"/>
  <c r="P18" i="62"/>
  <c r="Y7" i="69"/>
  <c r="O93" i="62"/>
  <c r="O96"/>
  <c r="H9" i="71"/>
  <c r="N610" i="62"/>
  <c r="N613"/>
  <c r="F17" i="73"/>
  <c r="AR17" s="1"/>
  <c r="F1907" i="62"/>
  <c r="U37" i="68"/>
  <c r="O1416" i="62"/>
  <c r="V30" i="71"/>
  <c r="F1844" i="62"/>
  <c r="U36" i="68"/>
  <c r="Z36"/>
  <c r="G1844" i="62"/>
  <c r="D1871"/>
  <c r="Q37" i="72"/>
  <c r="P2312" i="62"/>
  <c r="Y44" i="73"/>
  <c r="Y181" i="62"/>
  <c r="K178"/>
  <c r="K180" s="1"/>
  <c r="Z41" i="68"/>
  <c r="G2159" i="62"/>
  <c r="O2853"/>
  <c r="T52" i="69"/>
  <c r="D600" i="62"/>
  <c r="D17" i="70"/>
  <c r="D597" i="62"/>
  <c r="P660"/>
  <c r="P663"/>
  <c r="J18" i="71"/>
  <c r="Q47" i="72"/>
  <c r="D2501" i="62"/>
  <c r="O1744"/>
  <c r="V35" i="73"/>
  <c r="AE7" i="69"/>
  <c r="Q17" i="62"/>
  <c r="N913"/>
  <c r="G22" i="71"/>
  <c r="C2942" i="62"/>
  <c r="O54" i="72"/>
  <c r="G611" i="62"/>
  <c r="K17" i="72"/>
  <c r="O1178" i="62"/>
  <c r="I26" i="73"/>
  <c r="P1933" i="62"/>
  <c r="X38" i="73"/>
  <c r="B24" i="72"/>
  <c r="C1054" i="62"/>
  <c r="C1051"/>
  <c r="E169"/>
  <c r="F10" i="72"/>
  <c r="E172" i="62"/>
  <c r="D1530"/>
  <c r="J31" i="68"/>
  <c r="I10" i="70"/>
  <c r="F157" i="62"/>
  <c r="L2551"/>
  <c r="Q48" i="71"/>
  <c r="F926" i="62"/>
  <c r="I22" i="72"/>
  <c r="P799" i="62"/>
  <c r="P802"/>
  <c r="J20" i="73"/>
  <c r="T8" i="68"/>
  <c r="F81" i="62"/>
  <c r="T45" i="69"/>
  <c r="O2412" i="62"/>
  <c r="F283"/>
  <c r="I12" i="70"/>
  <c r="F1555" i="62"/>
  <c r="T32" i="72"/>
  <c r="D2248" i="62"/>
  <c r="P43" i="72"/>
  <c r="D1618" i="62"/>
  <c r="P33" i="72"/>
  <c r="N1996" i="62"/>
  <c r="T39" i="73"/>
  <c r="T16" i="69"/>
  <c r="O585" i="62"/>
  <c r="H1530"/>
  <c r="AD31" i="68"/>
  <c r="F2424" i="62"/>
  <c r="T46" i="70"/>
  <c r="P1290" i="62"/>
  <c r="J28" i="71"/>
  <c r="Q48" i="72"/>
  <c r="D2564" i="62"/>
  <c r="H1151"/>
  <c r="AE25" i="68"/>
  <c r="AF25" s="1"/>
  <c r="Y68" i="69"/>
  <c r="P3861" i="62"/>
  <c r="W42" i="72"/>
  <c r="G2186" i="62"/>
  <c r="R37" i="71"/>
  <c r="M1857" i="62"/>
  <c r="F1492"/>
  <c r="T31" i="72"/>
  <c r="P3357" i="62"/>
  <c r="Y60" i="69"/>
  <c r="F2803" i="62"/>
  <c r="U52" i="70"/>
  <c r="K52" i="62"/>
  <c r="K54" s="1"/>
  <c r="BC30" i="75"/>
  <c r="P16" i="68"/>
  <c r="E584" i="62"/>
  <c r="K586" s="1"/>
  <c r="O1227"/>
  <c r="O1230"/>
  <c r="H27" i="71"/>
  <c r="P2046" i="62"/>
  <c r="X40" i="71"/>
  <c r="G1114" i="62"/>
  <c r="J25" i="72"/>
  <c r="G1117" i="62"/>
  <c r="D865"/>
  <c r="D862"/>
  <c r="D21" i="72"/>
  <c r="P2879" i="62"/>
  <c r="Y53" i="73"/>
  <c r="T49" i="69"/>
  <c r="O2664" i="62"/>
  <c r="F2740"/>
  <c r="U51" i="70"/>
  <c r="P93" i="62"/>
  <c r="P96"/>
  <c r="J9" i="71"/>
  <c r="N156" i="62"/>
  <c r="N159"/>
  <c r="F10" i="71"/>
  <c r="O737" i="62"/>
  <c r="I19" i="73"/>
  <c r="T39" i="69"/>
  <c r="O2034" i="62"/>
  <c r="AD18" i="69"/>
  <c r="Q711" i="62"/>
  <c r="F1228"/>
  <c r="I27" i="70"/>
  <c r="K3882" i="62"/>
  <c r="K3884" s="1"/>
  <c r="Y3886" s="1"/>
  <c r="E298"/>
  <c r="E295"/>
  <c r="F12" i="72"/>
  <c r="F913" i="62"/>
  <c r="I22" i="70"/>
  <c r="J14"/>
  <c r="G408" i="62"/>
  <c r="N1668"/>
  <c r="T34" i="71"/>
  <c r="AR34" s="1"/>
  <c r="D2815" i="62"/>
  <c r="P52" i="72"/>
  <c r="V49"/>
  <c r="G2626" i="62"/>
  <c r="U49" i="73"/>
  <c r="N2627" i="62"/>
  <c r="P1556"/>
  <c r="Y32" i="73"/>
  <c r="F235" i="62"/>
  <c r="H11" i="72"/>
  <c r="F232" i="62"/>
  <c r="G1052"/>
  <c r="K24" i="72"/>
  <c r="Y3885" i="62"/>
  <c r="AE51" i="68"/>
  <c r="H2789" i="62"/>
  <c r="F2677"/>
  <c r="U50" i="70"/>
  <c r="O2424" i="62"/>
  <c r="V46" i="71"/>
  <c r="S46" i="72"/>
  <c r="E2438" i="62"/>
  <c r="S38" i="71"/>
  <c r="M1921" i="62"/>
  <c r="O25" i="69"/>
  <c r="N1152" i="62"/>
  <c r="H16" i="70"/>
  <c r="F534" i="62"/>
  <c r="F537"/>
  <c r="K20" i="71"/>
  <c r="P787" i="62"/>
  <c r="L1996"/>
  <c r="T1998" s="1"/>
  <c r="W1998" s="1"/>
  <c r="P39" i="73"/>
  <c r="O2677" i="62"/>
  <c r="W50" i="71"/>
  <c r="G850" i="62"/>
  <c r="K21" i="70"/>
  <c r="N2122" i="62"/>
  <c r="T41" i="73"/>
  <c r="BC58" i="75"/>
  <c r="K3756" i="62"/>
  <c r="K3758" s="1"/>
  <c r="Y3759"/>
  <c r="BA9" i="75"/>
  <c r="AM9" i="74"/>
  <c r="N1983" i="62"/>
  <c r="T39" i="71"/>
  <c r="O2047" i="62"/>
  <c r="W40" i="71"/>
  <c r="E2879" i="62"/>
  <c r="S53" i="72"/>
  <c r="Q35" i="73"/>
  <c r="L1745" i="62"/>
  <c r="L1744"/>
  <c r="T1746" s="1"/>
  <c r="W1746" s="1"/>
  <c r="P35" i="73"/>
  <c r="BC35" i="75"/>
  <c r="X30" i="71"/>
  <c r="P1416" i="62"/>
  <c r="Y38" i="71"/>
  <c r="P1921" i="62"/>
  <c r="G522"/>
  <c r="Y15" i="68"/>
  <c r="Y71"/>
  <c r="G4050" i="62"/>
  <c r="Z71" i="68"/>
  <c r="G4049" i="62"/>
  <c r="L2928"/>
  <c r="P54" i="71"/>
  <c r="C1871" i="62"/>
  <c r="O37" i="72"/>
  <c r="M739" i="62"/>
  <c r="M736"/>
  <c r="D19" i="73"/>
  <c r="M926" i="62"/>
  <c r="E22" i="73"/>
  <c r="G23" i="72"/>
  <c r="E989" i="62"/>
  <c r="E2500"/>
  <c r="R47" i="72"/>
  <c r="U39"/>
  <c r="F1997" i="62"/>
  <c r="G736"/>
  <c r="G739"/>
  <c r="J19" i="72"/>
  <c r="L1243" i="62"/>
  <c r="L1240"/>
  <c r="T1242" s="1"/>
  <c r="B27" i="73"/>
  <c r="N1038" i="62"/>
  <c r="N1041"/>
  <c r="F24" i="71"/>
  <c r="O219" i="62"/>
  <c r="O222"/>
  <c r="H11" i="71"/>
  <c r="C1933" i="62"/>
  <c r="N38" i="72"/>
  <c r="AL38" s="1"/>
  <c r="G2752" i="62"/>
  <c r="V51" i="72"/>
  <c r="R45" i="73"/>
  <c r="M2374" i="62"/>
  <c r="F2059"/>
  <c r="T40" i="72"/>
  <c r="D96" i="62"/>
  <c r="D93"/>
  <c r="D9" i="70"/>
  <c r="O1293" i="62"/>
  <c r="O1290"/>
  <c r="H28" i="71"/>
  <c r="E157" i="62"/>
  <c r="G10" i="70"/>
  <c r="J9" i="69"/>
  <c r="M144" i="62"/>
  <c r="O849"/>
  <c r="H21" i="71"/>
  <c r="K75" i="68"/>
  <c r="AF75" s="1"/>
  <c r="D4301" i="62"/>
  <c r="K4303" s="1"/>
  <c r="D1052"/>
  <c r="E24" i="72"/>
  <c r="M548" i="62"/>
  <c r="E16" i="73"/>
  <c r="P73" i="69"/>
  <c r="N4175" i="62"/>
  <c r="G107"/>
  <c r="K9" i="72"/>
  <c r="G1682" i="62"/>
  <c r="W34" i="72"/>
  <c r="K2635" i="62"/>
  <c r="K2637" s="1"/>
  <c r="Y2638"/>
  <c r="AN45" i="74"/>
  <c r="AO45" s="1"/>
  <c r="D396" i="62"/>
  <c r="J13" i="68"/>
  <c r="N411" i="62"/>
  <c r="N408"/>
  <c r="F14" i="71"/>
  <c r="F2375" i="62"/>
  <c r="U45" i="72"/>
  <c r="AF71" i="68"/>
  <c r="AL71" i="69" s="1"/>
  <c r="AM22"/>
  <c r="AV23" i="75" s="1"/>
  <c r="W499" i="62"/>
  <c r="V3169"/>
  <c r="X2641"/>
  <c r="S53" i="70"/>
  <c r="E2866" i="62"/>
  <c r="G1102"/>
  <c r="K25" i="70"/>
  <c r="F16" i="71"/>
  <c r="N534" i="62"/>
  <c r="N537"/>
  <c r="O2550"/>
  <c r="V48" i="71"/>
  <c r="F3293" i="62"/>
  <c r="U59" i="68"/>
  <c r="N4302" i="62"/>
  <c r="O75" i="69"/>
  <c r="N1479" i="62"/>
  <c r="T31" i="71"/>
  <c r="N2109" i="62"/>
  <c r="T41" i="71"/>
  <c r="N2060" i="62"/>
  <c r="U40" i="73"/>
  <c r="W30" i="72"/>
  <c r="G1430" i="62"/>
  <c r="K51" i="68"/>
  <c r="D2789" i="62"/>
  <c r="BA73" i="75"/>
  <c r="AM73" i="74"/>
  <c r="O913" i="62"/>
  <c r="I22" i="71"/>
  <c r="Q49" i="72"/>
  <c r="D2627" i="62"/>
  <c r="G800"/>
  <c r="K20" i="72"/>
  <c r="K15" i="68"/>
  <c r="D521" i="62"/>
  <c r="N3797"/>
  <c r="P67" i="69"/>
  <c r="M2739" i="62"/>
  <c r="R51" i="71"/>
  <c r="G472" i="62"/>
  <c r="K15" i="70"/>
  <c r="G1214" i="62"/>
  <c r="I1210" s="1"/>
  <c r="Z26" i="68"/>
  <c r="AF26" s="1"/>
  <c r="AD27"/>
  <c r="H1278" i="62"/>
  <c r="AE60" i="68"/>
  <c r="H3356" i="62"/>
  <c r="P8" i="68"/>
  <c r="E80" i="62"/>
  <c r="J10" i="69"/>
  <c r="M207" i="62"/>
  <c r="T49" i="72"/>
  <c r="F2626" i="62"/>
  <c r="D674"/>
  <c r="E18" i="72"/>
  <c r="F739" i="62"/>
  <c r="F736"/>
  <c r="H19" i="72"/>
  <c r="U3126" i="62"/>
  <c r="U3128" s="1"/>
  <c r="O69" i="68"/>
  <c r="E3924" i="62"/>
  <c r="U36" i="70"/>
  <c r="F1795" i="62"/>
  <c r="D44"/>
  <c r="E8" i="72"/>
  <c r="M1493" i="62"/>
  <c r="S31" i="73"/>
  <c r="E1177" i="62"/>
  <c r="E1180"/>
  <c r="F26" i="72"/>
  <c r="H13"/>
  <c r="F358" i="62"/>
  <c r="F361"/>
  <c r="N1353"/>
  <c r="T29" i="71"/>
  <c r="N2942" i="62"/>
  <c r="U54" i="73"/>
  <c r="F724" i="62"/>
  <c r="I19" i="70"/>
  <c r="M2299" i="62"/>
  <c r="S44" i="71"/>
  <c r="L1682" i="62"/>
  <c r="Q34" i="73"/>
  <c r="AD66" i="68"/>
  <c r="H3735" i="62"/>
  <c r="O1164"/>
  <c r="O1167"/>
  <c r="H26" i="71"/>
  <c r="P2361" i="62"/>
  <c r="X45" i="71"/>
  <c r="L2816" i="62"/>
  <c r="Q52" i="73"/>
  <c r="M2942" i="62"/>
  <c r="S54" i="73"/>
  <c r="D2236" i="62"/>
  <c r="Q43" i="70"/>
  <c r="G2613" i="62"/>
  <c r="V49" i="70"/>
  <c r="M2929" i="62"/>
  <c r="S54" i="71"/>
  <c r="Q913" i="62"/>
  <c r="M22" i="71"/>
  <c r="K8" i="68"/>
  <c r="D80" i="62"/>
  <c r="K3441"/>
  <c r="K3443" s="1"/>
  <c r="P348"/>
  <c r="P345"/>
  <c r="J13" i="71"/>
  <c r="C2878" i="62"/>
  <c r="N53" i="72"/>
  <c r="E16" i="69"/>
  <c r="L585" i="62"/>
  <c r="O2739"/>
  <c r="V51" i="71"/>
  <c r="O2740" i="62"/>
  <c r="W51" i="71"/>
  <c r="P1480" i="62"/>
  <c r="Y31" i="71"/>
  <c r="O2060" i="62"/>
  <c r="W40" i="73"/>
  <c r="G1041" i="62"/>
  <c r="G1038"/>
  <c r="J24" i="70"/>
  <c r="J17" i="68"/>
  <c r="D648" i="62"/>
  <c r="Q44" i="70"/>
  <c r="D2299" i="62"/>
  <c r="M1794"/>
  <c r="R36" i="71"/>
  <c r="M1303" i="62"/>
  <c r="D28" i="73"/>
  <c r="AR28" s="1"/>
  <c r="M1306" i="62"/>
  <c r="F3356"/>
  <c r="U60" i="68"/>
  <c r="AE34" i="69"/>
  <c r="Q1718" i="62"/>
  <c r="AD34" i="69"/>
  <c r="Q1719" i="62"/>
  <c r="E1101"/>
  <c r="F25" i="70"/>
  <c r="E1104" i="62"/>
  <c r="G1479"/>
  <c r="V31" i="70"/>
  <c r="O2803" i="62"/>
  <c r="W52" i="71"/>
  <c r="Q1731" i="62"/>
  <c r="Z35" i="71"/>
  <c r="G1871" i="62"/>
  <c r="W37" i="72"/>
  <c r="L2375" i="62"/>
  <c r="Q45" i="73"/>
  <c r="K18"/>
  <c r="P674" i="62"/>
  <c r="G1719"/>
  <c r="Y34" i="68"/>
  <c r="O899" i="62"/>
  <c r="U21" i="69"/>
  <c r="N359" i="62"/>
  <c r="G13" i="73"/>
  <c r="F2437" i="62"/>
  <c r="T46" i="72"/>
  <c r="G2096" i="62"/>
  <c r="I2092" s="1"/>
  <c r="Z40" i="68"/>
  <c r="AF40" s="1"/>
  <c r="G3546" i="62"/>
  <c r="Y63" i="68"/>
  <c r="F2047" i="62"/>
  <c r="U40" i="70"/>
  <c r="G2060" i="62"/>
  <c r="W40" i="72"/>
  <c r="Z42" i="68"/>
  <c r="AF42" s="1"/>
  <c r="G2222" i="62"/>
  <c r="AE39" i="69"/>
  <c r="Q2033" i="62"/>
  <c r="G535"/>
  <c r="K16" i="70"/>
  <c r="O94" i="62"/>
  <c r="I9" i="71"/>
  <c r="D1997" i="62"/>
  <c r="Q39" i="72"/>
  <c r="M359" i="62"/>
  <c r="E13" i="73"/>
  <c r="E14" i="70"/>
  <c r="D409" i="62"/>
  <c r="D1920"/>
  <c r="P38" i="70"/>
  <c r="N2437" i="62"/>
  <c r="T46" i="73"/>
  <c r="J10" i="71"/>
  <c r="P156" i="62"/>
  <c r="P159"/>
  <c r="G1605"/>
  <c r="V33" i="70"/>
  <c r="AL33" s="1"/>
  <c r="AW33" i="75" s="1"/>
  <c r="W42" i="71"/>
  <c r="O2173" i="62"/>
  <c r="D1870"/>
  <c r="P37" i="72"/>
  <c r="F1870" i="62"/>
  <c r="T37" i="72"/>
  <c r="X44" i="73"/>
  <c r="P2311" i="62"/>
  <c r="E2235"/>
  <c r="R43" i="70"/>
  <c r="E2361" i="62"/>
  <c r="R45" i="70"/>
  <c r="G926" i="62"/>
  <c r="K22" i="72"/>
  <c r="C20" i="73"/>
  <c r="L800" i="62"/>
  <c r="P1934"/>
  <c r="Y38" i="73"/>
  <c r="C1052" i="62"/>
  <c r="C24" i="72"/>
  <c r="F989" i="62"/>
  <c r="I23" i="72"/>
  <c r="G2690" i="62"/>
  <c r="W50" i="72"/>
  <c r="E661" i="62"/>
  <c r="G18" i="70"/>
  <c r="H10"/>
  <c r="F156" i="62"/>
  <c r="N737"/>
  <c r="G19" i="73"/>
  <c r="V4303" i="62"/>
  <c r="E1907"/>
  <c r="P37" i="68"/>
  <c r="E1908" i="62"/>
  <c r="O37" i="68"/>
  <c r="U4386" i="62"/>
  <c r="U4388" s="1"/>
  <c r="U3693"/>
  <c r="U3695" s="1"/>
  <c r="L2677"/>
  <c r="Q50" i="71"/>
  <c r="P726" i="62"/>
  <c r="P723"/>
  <c r="J19" i="71"/>
  <c r="U16" i="69"/>
  <c r="O584" i="62"/>
  <c r="D849"/>
  <c r="D852"/>
  <c r="D21" i="70"/>
  <c r="D2563" i="62"/>
  <c r="P48" i="72"/>
  <c r="L170" i="62"/>
  <c r="C10" i="73"/>
  <c r="Q47"/>
  <c r="L2501" i="62"/>
  <c r="H1152"/>
  <c r="AD25" i="68"/>
  <c r="E220" i="62"/>
  <c r="G11" i="70"/>
  <c r="K17" i="69"/>
  <c r="M647" i="62"/>
  <c r="P3860"/>
  <c r="Z68" i="69"/>
  <c r="L1983" i="62"/>
  <c r="P39" i="71"/>
  <c r="M1858" i="62"/>
  <c r="S37" i="71"/>
  <c r="C2627" i="62"/>
  <c r="O49" i="72"/>
  <c r="U31"/>
  <c r="F1493" i="62"/>
  <c r="Z60" i="69"/>
  <c r="P3356" i="62"/>
  <c r="D548"/>
  <c r="E16" i="72"/>
  <c r="Q2739" i="62"/>
  <c r="Z51" i="71"/>
  <c r="AD33" i="69"/>
  <c r="Q1656" i="62"/>
  <c r="E850"/>
  <c r="G21" i="70"/>
  <c r="N1655" i="62"/>
  <c r="P33" i="69"/>
  <c r="O33"/>
  <c r="N1656" i="62"/>
  <c r="P30" i="69"/>
  <c r="AM30" s="1"/>
  <c r="N1466" i="62"/>
  <c r="P4364"/>
  <c r="Z76" i="69"/>
  <c r="P4365" i="62"/>
  <c r="Y76" i="69"/>
  <c r="P2488" i="62"/>
  <c r="Y47" i="71"/>
  <c r="P94" i="62"/>
  <c r="K9" i="71"/>
  <c r="L106" i="62"/>
  <c r="T108" s="1"/>
  <c r="B9" i="73"/>
  <c r="D1353" i="62"/>
  <c r="P29" i="70"/>
  <c r="L1354" i="62"/>
  <c r="Q29" i="71"/>
  <c r="O1732" i="62"/>
  <c r="W35" i="71"/>
  <c r="O1934" i="62"/>
  <c r="W38" i="73"/>
  <c r="J19"/>
  <c r="P739" i="62"/>
  <c r="P736"/>
  <c r="U39" i="69"/>
  <c r="O2033" i="62"/>
  <c r="Q710"/>
  <c r="AE18" i="69"/>
  <c r="F2487" i="62"/>
  <c r="T47" i="70"/>
  <c r="AL47" s="1"/>
  <c r="G1921" i="62"/>
  <c r="W38" i="70"/>
  <c r="M786" i="62"/>
  <c r="M789"/>
  <c r="D20" i="71"/>
  <c r="M2109" i="62"/>
  <c r="R41" i="71"/>
  <c r="H16"/>
  <c r="O534" i="62"/>
  <c r="O537"/>
  <c r="M106"/>
  <c r="D9" i="73"/>
  <c r="P1178" i="62"/>
  <c r="K26" i="73"/>
  <c r="O1542" i="62"/>
  <c r="V32" i="71"/>
  <c r="E296" i="62"/>
  <c r="G12" i="72"/>
  <c r="N1933" i="62"/>
  <c r="T38" i="73"/>
  <c r="O1781" i="62"/>
  <c r="U35" i="69"/>
  <c r="O22" i="68"/>
  <c r="E963" i="62"/>
  <c r="T12" i="68"/>
  <c r="F333" i="62"/>
  <c r="P484"/>
  <c r="P487"/>
  <c r="J15" i="73"/>
  <c r="U2824" i="62"/>
  <c r="U2826" s="1"/>
  <c r="G409"/>
  <c r="K14" i="70"/>
  <c r="I14" i="72"/>
  <c r="F422" i="62"/>
  <c r="D2816"/>
  <c r="Q52" i="72"/>
  <c r="O1025" i="62"/>
  <c r="U23" i="69"/>
  <c r="F233" i="62"/>
  <c r="I11" i="72"/>
  <c r="G1051" i="62"/>
  <c r="J24" i="72"/>
  <c r="L1052" i="62"/>
  <c r="C24" i="73"/>
  <c r="M3482" i="62"/>
  <c r="K62" i="69"/>
  <c r="J62"/>
  <c r="M3483" i="62"/>
  <c r="F2311"/>
  <c r="T44" i="72"/>
  <c r="I599" i="62"/>
  <c r="V599" s="1"/>
  <c r="Z42" i="71"/>
  <c r="Q2172" i="62"/>
  <c r="AS77" i="71"/>
  <c r="AX77" i="75"/>
  <c r="AW77" i="73"/>
  <c r="AM67" i="74"/>
  <c r="BA67" i="75"/>
  <c r="Q52" i="70"/>
  <c r="D2803" i="62"/>
  <c r="W53" i="70"/>
  <c r="G2866" i="62"/>
  <c r="O2676"/>
  <c r="V50" i="71"/>
  <c r="E2538" i="62"/>
  <c r="O47" i="68"/>
  <c r="T35" i="70"/>
  <c r="F1731" i="62"/>
  <c r="G852"/>
  <c r="G849"/>
  <c r="J21" i="70"/>
  <c r="C23" i="73"/>
  <c r="L989" i="62"/>
  <c r="BC34" i="75"/>
  <c r="E2551" i="62"/>
  <c r="S48" i="70"/>
  <c r="G3041" i="62"/>
  <c r="Z55" i="68"/>
  <c r="Q51" i="72"/>
  <c r="D2753" i="62"/>
  <c r="R41" i="73"/>
  <c r="M2122" i="62"/>
  <c r="O28" i="69"/>
  <c r="N1341" i="62"/>
  <c r="O44" i="68"/>
  <c r="E2349" i="62"/>
  <c r="Y30" i="71"/>
  <c r="P1417" i="62"/>
  <c r="P1920"/>
  <c r="X38" i="71"/>
  <c r="Y25" i="69"/>
  <c r="P1152" i="62"/>
  <c r="G521"/>
  <c r="Z15" i="68"/>
  <c r="L2929" i="62"/>
  <c r="Q54" i="71"/>
  <c r="G975" i="62"/>
  <c r="G978"/>
  <c r="J23" i="70"/>
  <c r="F1996" i="62"/>
  <c r="T39" i="72"/>
  <c r="L1241" i="62"/>
  <c r="C27" i="73"/>
  <c r="M1844" i="62"/>
  <c r="K36" i="69"/>
  <c r="Q1025" i="62"/>
  <c r="AE23" i="69"/>
  <c r="D106" i="62"/>
  <c r="D9" i="72"/>
  <c r="D109" i="62"/>
  <c r="M235"/>
  <c r="M232"/>
  <c r="D11" i="73"/>
  <c r="BC48" i="75"/>
  <c r="O1291" i="62"/>
  <c r="I28" i="71"/>
  <c r="G648" i="62"/>
  <c r="Y17" i="68"/>
  <c r="P3104" i="62"/>
  <c r="Z56" i="69"/>
  <c r="E156" i="62"/>
  <c r="E159"/>
  <c r="F10" i="70"/>
  <c r="AD56" i="68"/>
  <c r="H3105" i="62"/>
  <c r="O850"/>
  <c r="I21" i="71"/>
  <c r="J75" i="68"/>
  <c r="D4302" i="62"/>
  <c r="N2790"/>
  <c r="O51" i="69"/>
  <c r="M1039" i="62"/>
  <c r="E24" i="71"/>
  <c r="BA65" i="75"/>
  <c r="AM65" i="74"/>
  <c r="O73" i="69"/>
  <c r="N4176" i="62"/>
  <c r="E976"/>
  <c r="G23" i="70"/>
  <c r="M1025" i="62"/>
  <c r="K23" i="69"/>
  <c r="O925" i="62"/>
  <c r="H22" i="73"/>
  <c r="O928" i="62"/>
  <c r="O2312"/>
  <c r="W44" i="73"/>
  <c r="D395" i="62"/>
  <c r="K13" i="68"/>
  <c r="P2915" i="62"/>
  <c r="Z53" i="69"/>
  <c r="AM53" s="1"/>
  <c r="E1354" i="62"/>
  <c r="S29" i="70"/>
  <c r="N409" i="62"/>
  <c r="G14" i="71"/>
  <c r="E358" i="62"/>
  <c r="E361"/>
  <c r="F13" i="72"/>
  <c r="F2374" i="62"/>
  <c r="T45" i="72"/>
  <c r="P1681" i="62"/>
  <c r="X34" i="73"/>
  <c r="L109" i="62"/>
  <c r="P1293"/>
  <c r="W940"/>
  <c r="V2754"/>
  <c r="AF27" i="68"/>
  <c r="AG27" s="1"/>
  <c r="W3384" i="62"/>
  <c r="W2161"/>
  <c r="V108"/>
  <c r="V2011"/>
  <c r="H9" i="70"/>
  <c r="F93" i="62"/>
  <c r="F96"/>
  <c r="M724"/>
  <c r="E19" i="71"/>
  <c r="N295" i="62"/>
  <c r="N298"/>
  <c r="F12" i="73"/>
  <c r="M3420" i="62"/>
  <c r="J61" i="69"/>
  <c r="F1291" i="62"/>
  <c r="I28" i="70"/>
  <c r="N2110" i="62"/>
  <c r="U41" i="71"/>
  <c r="P1794" i="62"/>
  <c r="X36" i="71"/>
  <c r="P2425" i="62"/>
  <c r="Y46" i="71"/>
  <c r="N2059" i="62"/>
  <c r="T40" i="73"/>
  <c r="K4399" i="62"/>
  <c r="K4401" s="1"/>
  <c r="K22" i="70"/>
  <c r="G913" i="62"/>
  <c r="P62" i="69"/>
  <c r="N3482" i="62"/>
  <c r="K3378"/>
  <c r="K3380" s="1"/>
  <c r="Y3381"/>
  <c r="F2815"/>
  <c r="T52" i="72"/>
  <c r="U55" i="68"/>
  <c r="F3041" i="62"/>
  <c r="AD8" i="69"/>
  <c r="Q81" i="62"/>
  <c r="O915"/>
  <c r="O912"/>
  <c r="H22" i="71"/>
  <c r="M2689" i="62"/>
  <c r="R50" i="73"/>
  <c r="AD58" i="68"/>
  <c r="H3231" i="62"/>
  <c r="K73" i="69"/>
  <c r="M4175" i="62"/>
  <c r="V4171" s="1"/>
  <c r="AW55" i="73"/>
  <c r="AS55" i="71"/>
  <c r="AX55" i="75"/>
  <c r="K10" i="69"/>
  <c r="M206" i="62"/>
  <c r="C2815"/>
  <c r="N52" i="72"/>
  <c r="N1681" i="62"/>
  <c r="T34" i="73"/>
  <c r="F4365" i="62"/>
  <c r="T76" i="68"/>
  <c r="U76"/>
  <c r="AF76" s="1"/>
  <c r="F4364" i="62"/>
  <c r="D2109"/>
  <c r="P41" i="70"/>
  <c r="D8" i="72"/>
  <c r="AL8" s="1"/>
  <c r="D43" i="62"/>
  <c r="E1178"/>
  <c r="G26" i="72"/>
  <c r="D1983" i="62"/>
  <c r="P39" i="70"/>
  <c r="U29" i="71"/>
  <c r="N1354" i="62"/>
  <c r="G2311"/>
  <c r="V44" i="72"/>
  <c r="H3734" i="62"/>
  <c r="K3736" s="1"/>
  <c r="AE66" i="68"/>
  <c r="Y64" i="69"/>
  <c r="P3609" i="62"/>
  <c r="L2815"/>
  <c r="T2817" s="1"/>
  <c r="W2817" s="1"/>
  <c r="P52" i="73"/>
  <c r="F1669" i="62"/>
  <c r="U34" i="70"/>
  <c r="AW69" i="73"/>
  <c r="AS69" i="71"/>
  <c r="AX69" i="75"/>
  <c r="E2059" i="62"/>
  <c r="R40" i="72"/>
  <c r="V36"/>
  <c r="G1807" i="62"/>
  <c r="K19" i="68"/>
  <c r="AF19" s="1"/>
  <c r="AL19" i="69" s="1"/>
  <c r="AO19" s="1"/>
  <c r="D773" i="62"/>
  <c r="V769" s="1"/>
  <c r="F1039"/>
  <c r="I24" i="70"/>
  <c r="P72" i="68"/>
  <c r="E4112" i="62"/>
  <c r="N2186"/>
  <c r="U42" i="73"/>
  <c r="P44" i="62"/>
  <c r="K8" i="73"/>
  <c r="U8" i="69"/>
  <c r="O80" i="62"/>
  <c r="N975"/>
  <c r="N978"/>
  <c r="F23" i="71"/>
  <c r="N361" i="62"/>
  <c r="M522"/>
  <c r="J15" i="69"/>
  <c r="M521" i="62"/>
  <c r="K15" i="69"/>
  <c r="K2446" i="62"/>
  <c r="K2448" s="1"/>
  <c r="P13" i="68"/>
  <c r="E395" i="62"/>
  <c r="K2068"/>
  <c r="K2070" s="1"/>
  <c r="Y2071"/>
  <c r="K17" i="68"/>
  <c r="D647" i="62"/>
  <c r="M1416"/>
  <c r="R30" i="71"/>
  <c r="D1430" i="62"/>
  <c r="Q30" i="72"/>
  <c r="AM65"/>
  <c r="AX65" i="73"/>
  <c r="AY65" i="75"/>
  <c r="M1304" i="62"/>
  <c r="E28" i="73"/>
  <c r="O2879" i="62"/>
  <c r="W53" i="73"/>
  <c r="T60" i="68"/>
  <c r="F3357" i="62"/>
  <c r="E2033"/>
  <c r="P39" i="68"/>
  <c r="U50"/>
  <c r="F2726" i="62"/>
  <c r="F1164"/>
  <c r="F1167"/>
  <c r="H26" i="70"/>
  <c r="V52" i="71"/>
  <c r="O2802" i="62"/>
  <c r="L2374"/>
  <c r="T2376" s="1"/>
  <c r="W2376" s="1"/>
  <c r="P45" i="73"/>
  <c r="P673" i="62"/>
  <c r="J18" i="73"/>
  <c r="P676" i="62"/>
  <c r="D1241"/>
  <c r="E27" i="72"/>
  <c r="G2097" i="62"/>
  <c r="Y40" i="68"/>
  <c r="Z63"/>
  <c r="G3545" i="62"/>
  <c r="P584"/>
  <c r="Z16" i="69"/>
  <c r="E1920" i="62"/>
  <c r="R38" i="70"/>
  <c r="R32" i="71"/>
  <c r="M1542" i="62"/>
  <c r="C1682"/>
  <c r="O34" i="72"/>
  <c r="BC44" i="75"/>
  <c r="G534" i="62"/>
  <c r="G537"/>
  <c r="J16" i="70"/>
  <c r="D1996" i="62"/>
  <c r="P39" i="72"/>
  <c r="D13" i="73"/>
  <c r="M358" i="62"/>
  <c r="P17" i="69"/>
  <c r="N647" i="62"/>
  <c r="D14" i="70"/>
  <c r="D408" i="62"/>
  <c r="N2438"/>
  <c r="U46" i="73"/>
  <c r="F9"/>
  <c r="N106" i="62"/>
  <c r="N109"/>
  <c r="N1429"/>
  <c r="T30" i="73"/>
  <c r="BC60" i="75"/>
  <c r="F1908" i="62"/>
  <c r="T37" i="68"/>
  <c r="N143" i="62"/>
  <c r="P9" i="69"/>
  <c r="O1417" i="62"/>
  <c r="W30" i="71"/>
  <c r="D2348" i="62"/>
  <c r="V2344" s="1"/>
  <c r="K44" i="68"/>
  <c r="AF44" s="1"/>
  <c r="T36"/>
  <c r="F1845" i="62"/>
  <c r="Q3609"/>
  <c r="AD64" i="69"/>
  <c r="G1606" i="62"/>
  <c r="W33" i="70"/>
  <c r="AA30" i="71"/>
  <c r="Q1417" i="62"/>
  <c r="E17" i="70"/>
  <c r="D598" i="62"/>
  <c r="G2878"/>
  <c r="V53" i="72"/>
  <c r="K3643" i="62"/>
  <c r="K3645" s="1"/>
  <c r="Y3646"/>
  <c r="AD7" i="69"/>
  <c r="Q18" i="62"/>
  <c r="G610"/>
  <c r="J17" i="72"/>
  <c r="G613" i="62"/>
  <c r="J52" i="68"/>
  <c r="D2853" i="62"/>
  <c r="T72" i="68"/>
  <c r="F4113" i="62"/>
  <c r="F4112"/>
  <c r="U72" i="68"/>
  <c r="I23" i="70"/>
  <c r="F976" i="62"/>
  <c r="H23" i="72"/>
  <c r="F988" i="62"/>
  <c r="F991"/>
  <c r="V50" i="72"/>
  <c r="G2689" i="62"/>
  <c r="AF16" i="68"/>
  <c r="D2538" i="62"/>
  <c r="J47" i="68"/>
  <c r="E660" i="62"/>
  <c r="E663"/>
  <c r="F18" i="70"/>
  <c r="G156" i="62"/>
  <c r="J10" i="70"/>
  <c r="N43" i="62"/>
  <c r="F8" i="73"/>
  <c r="N44" i="62"/>
  <c r="G8" i="73"/>
  <c r="N736" i="62"/>
  <c r="N739"/>
  <c r="F19" i="73"/>
  <c r="P800" i="62"/>
  <c r="K20" i="73"/>
  <c r="U8" i="68"/>
  <c r="F80" i="62"/>
  <c r="W4303"/>
  <c r="H333"/>
  <c r="AD12" i="68"/>
  <c r="D913" i="62"/>
  <c r="E22" i="70"/>
  <c r="F285" i="62"/>
  <c r="F282"/>
  <c r="H12" i="70"/>
  <c r="AL12" s="1"/>
  <c r="C1997" i="62"/>
  <c r="O39" i="72"/>
  <c r="D2249" i="62"/>
  <c r="Q43" i="72"/>
  <c r="M1480" i="62"/>
  <c r="S31" i="71"/>
  <c r="L2676" i="62"/>
  <c r="P50" i="71"/>
  <c r="P724" i="62"/>
  <c r="K19" i="71"/>
  <c r="N1997" i="62"/>
  <c r="U39" i="73"/>
  <c r="D850" i="62"/>
  <c r="E21" i="70"/>
  <c r="P1291" i="62"/>
  <c r="K28" i="71"/>
  <c r="X35" i="73"/>
  <c r="P1744" i="62"/>
  <c r="F11" i="70"/>
  <c r="E219" i="62"/>
  <c r="E222"/>
  <c r="AJ17" i="69"/>
  <c r="R647" i="62"/>
  <c r="D2362"/>
  <c r="Q45" i="70"/>
  <c r="G485" i="62"/>
  <c r="K15" i="72"/>
  <c r="J15"/>
  <c r="G487" i="62"/>
  <c r="G484"/>
  <c r="M422"/>
  <c r="E14" i="73"/>
  <c r="M3105" i="62"/>
  <c r="J56" i="69"/>
  <c r="L1984" i="62"/>
  <c r="Q39" i="71"/>
  <c r="M1871" i="62"/>
  <c r="S37" i="73"/>
  <c r="D550" i="62"/>
  <c r="D547"/>
  <c r="D16" i="72"/>
  <c r="AL16" s="1"/>
  <c r="AX16" i="73" s="1"/>
  <c r="G660" i="62"/>
  <c r="G663"/>
  <c r="J18" i="70"/>
  <c r="G661" i="62"/>
  <c r="K18" i="70"/>
  <c r="N2928" i="62"/>
  <c r="T54" i="71"/>
  <c r="Q2740" i="62"/>
  <c r="AA51" i="71"/>
  <c r="Q1655" i="62"/>
  <c r="AE33" i="69"/>
  <c r="O16" i="68"/>
  <c r="E585" i="62"/>
  <c r="P49" i="70"/>
  <c r="D2613" i="62"/>
  <c r="E852"/>
  <c r="E849"/>
  <c r="F21" i="70"/>
  <c r="I27" i="71"/>
  <c r="O1228" i="62"/>
  <c r="X52" i="71"/>
  <c r="P2802" i="62"/>
  <c r="P2803"/>
  <c r="Y52" i="71"/>
  <c r="D2663" i="62"/>
  <c r="K49" i="68"/>
  <c r="M18" i="71"/>
  <c r="Q661" i="62"/>
  <c r="G1115"/>
  <c r="K25" i="72"/>
  <c r="L736" i="62"/>
  <c r="T738" s="1"/>
  <c r="B19" i="73"/>
  <c r="L739" i="62"/>
  <c r="L1870"/>
  <c r="T1872" s="1"/>
  <c r="W1872" s="1"/>
  <c r="P37" i="73"/>
  <c r="O660" i="62"/>
  <c r="O663"/>
  <c r="H18" i="71"/>
  <c r="D1354" i="62"/>
  <c r="Q29" i="70"/>
  <c r="L1353" i="62"/>
  <c r="P29" i="71"/>
  <c r="O2361" i="62"/>
  <c r="V45" i="71"/>
  <c r="E863" i="62"/>
  <c r="G21" i="72"/>
  <c r="P737" i="62"/>
  <c r="K19" i="73"/>
  <c r="F1227" i="62"/>
  <c r="F1230"/>
  <c r="H27" i="70"/>
  <c r="F2488" i="62"/>
  <c r="U47" i="70"/>
  <c r="G1920" i="62"/>
  <c r="V38" i="70"/>
  <c r="B25" i="72"/>
  <c r="C1117" i="62"/>
  <c r="C1114"/>
  <c r="V1113" s="1"/>
  <c r="E9" i="73"/>
  <c r="M107" i="62"/>
  <c r="P28" i="68"/>
  <c r="AF28" s="1"/>
  <c r="E1340" i="62"/>
  <c r="K1342" s="1"/>
  <c r="O1480"/>
  <c r="W31" i="71"/>
  <c r="O1543" i="62"/>
  <c r="W32" i="71"/>
  <c r="P222" i="62"/>
  <c r="P219"/>
  <c r="J11" i="71"/>
  <c r="H1403" i="62"/>
  <c r="AE29" i="68"/>
  <c r="AF29" s="1"/>
  <c r="E962" i="62"/>
  <c r="V958" s="1"/>
  <c r="P22" i="68"/>
  <c r="AF22" s="1"/>
  <c r="L1606" i="62"/>
  <c r="Q33" i="71"/>
  <c r="P31" i="62"/>
  <c r="K8" i="71"/>
  <c r="F296" i="62"/>
  <c r="I12" i="72"/>
  <c r="G1996" i="62"/>
  <c r="V39" i="72"/>
  <c r="P485" i="62"/>
  <c r="K15" i="73"/>
  <c r="G2928" i="62"/>
  <c r="V54" i="70"/>
  <c r="N2626" i="62"/>
  <c r="T49" i="73"/>
  <c r="P1555" i="62"/>
  <c r="X32" i="73"/>
  <c r="L1054" i="62"/>
  <c r="L1051"/>
  <c r="T1053" s="1"/>
  <c r="B24" i="73"/>
  <c r="U3882" i="62"/>
  <c r="U3884" s="1"/>
  <c r="K50" i="68"/>
  <c r="D2726" i="62"/>
  <c r="O2425"/>
  <c r="W46" i="71"/>
  <c r="J26" i="72"/>
  <c r="G1180" i="62"/>
  <c r="G1177"/>
  <c r="R38" i="71"/>
  <c r="M1920" i="62"/>
  <c r="L1934"/>
  <c r="Q38" i="73"/>
  <c r="M361" i="62"/>
  <c r="AN59" i="74"/>
  <c r="AO59" s="1"/>
  <c r="M109" i="62"/>
  <c r="Q2173"/>
  <c r="AA42" i="71"/>
  <c r="Q39" i="73"/>
  <c r="L1997" i="62"/>
  <c r="BC65" i="75"/>
  <c r="N2123" i="62"/>
  <c r="U41" i="73"/>
  <c r="U10" i="68"/>
  <c r="F206" i="62"/>
  <c r="D537"/>
  <c r="D16" i="70"/>
  <c r="D534" i="62"/>
  <c r="F1416"/>
  <c r="T30" i="70"/>
  <c r="Y55" i="68"/>
  <c r="G3042" i="62"/>
  <c r="L1367"/>
  <c r="Q29" i="73"/>
  <c r="M2123" i="62"/>
  <c r="S41" i="73"/>
  <c r="P4302" i="62"/>
  <c r="Y75" i="69"/>
  <c r="U39" i="71"/>
  <c r="N1984" i="62"/>
  <c r="B23" i="72"/>
  <c r="C988" i="62"/>
  <c r="C991"/>
  <c r="O106"/>
  <c r="O109"/>
  <c r="H9" i="73"/>
  <c r="O2046" i="62"/>
  <c r="V40" i="71"/>
  <c r="D1367" i="62"/>
  <c r="Q29" i="72"/>
  <c r="M1052" i="62"/>
  <c r="E24" i="73"/>
  <c r="O1593" i="62"/>
  <c r="T32" i="69"/>
  <c r="P1151" i="62"/>
  <c r="Z25" i="69"/>
  <c r="M2563" i="62"/>
  <c r="R48" i="73"/>
  <c r="AR48" s="1"/>
  <c r="K23" i="70"/>
  <c r="G976" i="62"/>
  <c r="E988"/>
  <c r="F23" i="72"/>
  <c r="E991" i="62"/>
  <c r="E2501"/>
  <c r="S47" i="72"/>
  <c r="I11" i="71"/>
  <c r="O220" i="62"/>
  <c r="G2753"/>
  <c r="W51" i="72"/>
  <c r="K3189" i="62"/>
  <c r="K3191" s="1"/>
  <c r="F2060"/>
  <c r="U40" i="72"/>
  <c r="D94" i="62"/>
  <c r="E9" i="70"/>
  <c r="O46" i="69"/>
  <c r="N2475" i="62"/>
  <c r="G647"/>
  <c r="Z17" i="68"/>
  <c r="AE7"/>
  <c r="AF7" s="1"/>
  <c r="H17" i="62"/>
  <c r="J19" s="1"/>
  <c r="AE56" i="68"/>
  <c r="H3104" i="62"/>
  <c r="M143"/>
  <c r="K9" i="69"/>
  <c r="Z8" i="68"/>
  <c r="G80" i="62"/>
  <c r="H396"/>
  <c r="AD13" i="68"/>
  <c r="E978" i="62"/>
  <c r="E975"/>
  <c r="F23" i="70"/>
  <c r="O926" i="62"/>
  <c r="I22" i="73"/>
  <c r="O2311" i="62"/>
  <c r="V44" i="73"/>
  <c r="H522" i="62"/>
  <c r="AD15" i="68"/>
  <c r="E1353" i="62"/>
  <c r="R29" i="70"/>
  <c r="G598" i="62"/>
  <c r="K17" i="70"/>
  <c r="F159" i="62"/>
  <c r="V2389"/>
  <c r="AM49" i="69"/>
  <c r="AU50" i="73" s="1"/>
  <c r="V3119" i="62"/>
  <c r="AF66" i="68"/>
  <c r="AG66" s="1"/>
  <c r="AF62"/>
  <c r="AL62" i="69" s="1"/>
  <c r="V4379" i="62"/>
  <c r="X3271"/>
  <c r="AL35" i="70"/>
  <c r="AV35" i="71" s="1"/>
  <c r="T14" i="68"/>
  <c r="F459" i="62"/>
  <c r="M723"/>
  <c r="M726"/>
  <c r="D19" i="71"/>
  <c r="K3693" i="62"/>
  <c r="K3695" s="1"/>
  <c r="Y3697" s="1"/>
  <c r="M3419"/>
  <c r="K61" i="69"/>
  <c r="E1164" i="62"/>
  <c r="E1167"/>
  <c r="F26" i="70"/>
  <c r="P1795" i="62"/>
  <c r="Y36" i="71"/>
  <c r="P2424" i="62"/>
  <c r="X46" i="71"/>
  <c r="AI9" i="69"/>
  <c r="R144" i="62"/>
  <c r="D2790"/>
  <c r="J51" i="68"/>
  <c r="N2500" i="62"/>
  <c r="T47" i="73"/>
  <c r="G799" i="62"/>
  <c r="G802"/>
  <c r="J20" i="72"/>
  <c r="M2690" i="62"/>
  <c r="S50" i="73"/>
  <c r="U4184" i="62"/>
  <c r="U4186" s="1"/>
  <c r="E458"/>
  <c r="P14" i="68"/>
  <c r="AF14" s="1"/>
  <c r="P49"/>
  <c r="E2663" i="62"/>
  <c r="Y26" i="68"/>
  <c r="G1215" i="62"/>
  <c r="AE58" i="68"/>
  <c r="AF58" s="1"/>
  <c r="H3230" i="62"/>
  <c r="P837"/>
  <c r="Y20" i="69"/>
  <c r="AD60" i="68"/>
  <c r="H3357" i="62"/>
  <c r="G1744"/>
  <c r="V35" i="72"/>
  <c r="E471" i="62"/>
  <c r="F15" i="70"/>
  <c r="Q41"/>
  <c r="D2110" i="62"/>
  <c r="G1227"/>
  <c r="G1230"/>
  <c r="J27" i="70"/>
  <c r="K3945" i="62"/>
  <c r="K3947" s="1"/>
  <c r="Y3948"/>
  <c r="G2173"/>
  <c r="W42" i="70"/>
  <c r="V30"/>
  <c r="G1416" i="62"/>
  <c r="G1241"/>
  <c r="K27" i="72"/>
  <c r="P2186" i="62"/>
  <c r="Y42" i="73"/>
  <c r="U3050" i="62"/>
  <c r="U3052" s="1"/>
  <c r="J74" i="68"/>
  <c r="D4239" i="62"/>
  <c r="P3608"/>
  <c r="Z64" i="69"/>
  <c r="F2500" i="62"/>
  <c r="T47" i="72"/>
  <c r="G2614" i="62"/>
  <c r="W49" i="70"/>
  <c r="N207" i="62"/>
  <c r="O10" i="69"/>
  <c r="F1041" i="62"/>
  <c r="F1038"/>
  <c r="H24" i="70"/>
  <c r="O72" i="68"/>
  <c r="E4113" i="62"/>
  <c r="M976"/>
  <c r="E23" i="71"/>
  <c r="BC26" i="75"/>
  <c r="T8" i="69"/>
  <c r="O81" i="62"/>
  <c r="K8" i="70"/>
  <c r="G31" i="62"/>
  <c r="P346"/>
  <c r="K13" i="71"/>
  <c r="D296" i="62"/>
  <c r="E12" i="72"/>
  <c r="L584" i="62"/>
  <c r="T586" s="1"/>
  <c r="W586" s="1"/>
  <c r="F16" i="69"/>
  <c r="D2551" i="62"/>
  <c r="Q48" i="70"/>
  <c r="S35"/>
  <c r="E1732" i="62"/>
  <c r="D1781"/>
  <c r="V1777" s="1"/>
  <c r="K35" i="68"/>
  <c r="AF35" s="1"/>
  <c r="E2034" i="62"/>
  <c r="O39" i="68"/>
  <c r="E1102" i="62"/>
  <c r="G25" i="70"/>
  <c r="G1480" i="62"/>
  <c r="W31" i="70"/>
  <c r="K3126" i="62"/>
  <c r="K3128" s="1"/>
  <c r="Y3130" s="1"/>
  <c r="G1870"/>
  <c r="V37" i="72"/>
  <c r="H899" i="62"/>
  <c r="K901" s="1"/>
  <c r="AE21" i="68"/>
  <c r="AF21" s="1"/>
  <c r="T21" i="69"/>
  <c r="O900" i="62"/>
  <c r="F1744"/>
  <c r="T35" i="72"/>
  <c r="F2122" i="62"/>
  <c r="T41" i="72"/>
  <c r="N2613" i="62"/>
  <c r="T49" i="71"/>
  <c r="N611" i="62"/>
  <c r="G17" i="73"/>
  <c r="N107" i="62"/>
  <c r="G9" i="73"/>
  <c r="M2361" i="62"/>
  <c r="R45" i="71"/>
  <c r="P157" i="62"/>
  <c r="K10" i="71"/>
  <c r="G1845" i="62"/>
  <c r="Y36" i="68"/>
  <c r="AE64" i="69"/>
  <c r="Q3608" i="62"/>
  <c r="E1556"/>
  <c r="S32" i="72"/>
  <c r="L2689" i="62"/>
  <c r="T2691" s="1"/>
  <c r="W2691" s="1"/>
  <c r="P50" i="73"/>
  <c r="P661" i="62"/>
  <c r="K18" i="71"/>
  <c r="D2500" i="62"/>
  <c r="P47" i="72"/>
  <c r="O1745" i="62"/>
  <c r="W35" i="73"/>
  <c r="E1655" i="62"/>
  <c r="P33" i="68"/>
  <c r="E2362" i="62"/>
  <c r="S45" i="70"/>
  <c r="L799" i="62"/>
  <c r="T801" s="1"/>
  <c r="L802"/>
  <c r="B20" i="73"/>
  <c r="AR20" s="1"/>
  <c r="K52" i="68"/>
  <c r="AF52" s="1"/>
  <c r="AG52" s="1"/>
  <c r="D2852" i="62"/>
  <c r="K31" i="68"/>
  <c r="D1529" i="62"/>
  <c r="K47" i="68"/>
  <c r="AF47" s="1"/>
  <c r="D2537" i="62"/>
  <c r="L2550"/>
  <c r="P48" i="71"/>
  <c r="H22" i="72"/>
  <c r="F928" i="62"/>
  <c r="F925"/>
  <c r="F3861"/>
  <c r="T68" i="68"/>
  <c r="U68"/>
  <c r="AF68" s="1"/>
  <c r="F3860" i="62"/>
  <c r="I3856" s="1"/>
  <c r="F68" i="69"/>
  <c r="L3860" i="62"/>
  <c r="T3862" s="1"/>
  <c r="W3862" s="1"/>
  <c r="E68" i="69"/>
  <c r="L3861" i="62"/>
  <c r="Y3696"/>
  <c r="K1375"/>
  <c r="K1377" s="1"/>
  <c r="AI13" i="69"/>
  <c r="R396" i="62"/>
  <c r="R395"/>
  <c r="AJ13" i="69"/>
  <c r="AM13" s="1"/>
  <c r="M2550" i="62"/>
  <c r="R48" i="71"/>
  <c r="C2375" i="62"/>
  <c r="O45" i="72"/>
  <c r="D1619" i="62"/>
  <c r="Q33" i="72"/>
  <c r="M1983" i="62"/>
  <c r="R39" i="71"/>
  <c r="L2500" i="62"/>
  <c r="T2502" s="1"/>
  <c r="W2502" s="1"/>
  <c r="P47" i="73"/>
  <c r="AD35" i="69"/>
  <c r="Q1782" i="62"/>
  <c r="R648"/>
  <c r="AI17" i="69"/>
  <c r="D14" i="73"/>
  <c r="AR14" s="1"/>
  <c r="M421" i="62"/>
  <c r="M3104"/>
  <c r="K56" i="69"/>
  <c r="C359" i="62"/>
  <c r="C13" i="72"/>
  <c r="C2626" i="62"/>
  <c r="N49" i="72"/>
  <c r="M1870" i="62"/>
  <c r="R37" i="73"/>
  <c r="N1844" i="62"/>
  <c r="P36" i="69"/>
  <c r="M2626" i="62"/>
  <c r="R49" i="73"/>
  <c r="N2929" i="62"/>
  <c r="U54" i="71"/>
  <c r="P2047" i="62"/>
  <c r="Y40" i="71"/>
  <c r="J49" i="68"/>
  <c r="D2664" i="62"/>
  <c r="O30" i="69"/>
  <c r="N1467" i="62"/>
  <c r="P2487"/>
  <c r="X47" i="71"/>
  <c r="D863" i="62"/>
  <c r="E21" i="72"/>
  <c r="P2878" i="62"/>
  <c r="X53" i="73"/>
  <c r="F2739" i="62"/>
  <c r="T51" i="70"/>
  <c r="AL51" s="1"/>
  <c r="L107" i="62"/>
  <c r="C9" i="73"/>
  <c r="O1933" i="62"/>
  <c r="V38" i="73"/>
  <c r="M2110" i="62"/>
  <c r="S41" i="71"/>
  <c r="C25" i="72"/>
  <c r="C1115" i="62"/>
  <c r="M2816"/>
  <c r="S52" i="73"/>
  <c r="P1180" i="62"/>
  <c r="J26" i="73"/>
  <c r="P1177" i="62"/>
  <c r="P220"/>
  <c r="K11" i="71"/>
  <c r="S49" i="72"/>
  <c r="E2627" i="62"/>
  <c r="F2878"/>
  <c r="T53" i="72"/>
  <c r="AD29" i="68"/>
  <c r="H1404" i="62"/>
  <c r="T35" i="69"/>
  <c r="O1782" i="62"/>
  <c r="F332"/>
  <c r="U12" i="68"/>
  <c r="AF12" s="1"/>
  <c r="F912" i="62"/>
  <c r="H22" i="70"/>
  <c r="L1605" i="62"/>
  <c r="P33" i="71"/>
  <c r="K4197" i="62"/>
  <c r="K4199" s="1"/>
  <c r="Y4201" s="1"/>
  <c r="Y4200"/>
  <c r="H12" i="72"/>
  <c r="F295" i="62"/>
  <c r="F298"/>
  <c r="G1997"/>
  <c r="W39" i="72"/>
  <c r="N1669" i="62"/>
  <c r="U34" i="71"/>
  <c r="F424" i="62"/>
  <c r="F421"/>
  <c r="H14" i="72"/>
  <c r="AL14" s="1"/>
  <c r="AM14" s="1"/>
  <c r="W49"/>
  <c r="G2627" i="62"/>
  <c r="K72" i="69"/>
  <c r="M4112" i="62"/>
  <c r="J72" i="69"/>
  <c r="M4113" i="62"/>
  <c r="F2676"/>
  <c r="T50" i="70"/>
  <c r="O598" i="62"/>
  <c r="I17" i="71"/>
  <c r="F1052" i="62"/>
  <c r="I24" i="72"/>
  <c r="P25" i="69"/>
  <c r="N1151" i="62"/>
  <c r="G2865"/>
  <c r="V53" i="70"/>
  <c r="O1038" i="62"/>
  <c r="H24" i="71"/>
  <c r="O1041" i="62"/>
  <c r="BC69" i="75"/>
  <c r="Z75" i="69"/>
  <c r="P4301" i="62"/>
  <c r="V4297" s="1"/>
  <c r="C989"/>
  <c r="C23" i="72"/>
  <c r="P28" i="69"/>
  <c r="N1340" i="62"/>
  <c r="D1366"/>
  <c r="P29" i="72"/>
  <c r="D24" i="73"/>
  <c r="M1054" i="62"/>
  <c r="M1051"/>
  <c r="O1592"/>
  <c r="S1588" s="1"/>
  <c r="T1589" s="1"/>
  <c r="U32" i="69"/>
  <c r="AM32" s="1"/>
  <c r="AU33" i="71" s="1"/>
  <c r="BC37" i="75"/>
  <c r="F915" i="62"/>
  <c r="C1870"/>
  <c r="N37" i="72"/>
  <c r="M737" i="62"/>
  <c r="E19" i="73"/>
  <c r="M925" i="62"/>
  <c r="D22" i="73"/>
  <c r="E2172" i="62"/>
  <c r="R42" i="70"/>
  <c r="M1845" i="62"/>
  <c r="J36" i="69"/>
  <c r="N1164" i="62"/>
  <c r="F26" i="71"/>
  <c r="AR26" s="1"/>
  <c r="N1167" i="62"/>
  <c r="N1039"/>
  <c r="G24" i="71"/>
  <c r="E11" i="73"/>
  <c r="M233" i="62"/>
  <c r="Z43" i="68"/>
  <c r="G2285" i="62"/>
  <c r="BC52" i="75"/>
  <c r="P3105" i="62"/>
  <c r="Y56" i="69"/>
  <c r="O41" i="68"/>
  <c r="E2160" i="62"/>
  <c r="M1038"/>
  <c r="M1041"/>
  <c r="D24" i="71"/>
  <c r="M547" i="62"/>
  <c r="M550"/>
  <c r="D16" i="73"/>
  <c r="M1026" i="62"/>
  <c r="J23" i="69"/>
  <c r="G106" i="62"/>
  <c r="G109"/>
  <c r="J9" i="72"/>
  <c r="G2349" i="62"/>
  <c r="Y44" i="68"/>
  <c r="P2916" i="62"/>
  <c r="Y53" i="69"/>
  <c r="J17" i="70"/>
  <c r="G597" i="62"/>
  <c r="M409"/>
  <c r="E14" i="71"/>
  <c r="P1682" i="62"/>
  <c r="Y34" i="73"/>
  <c r="W1909" i="62"/>
  <c r="W1405"/>
  <c r="C170"/>
  <c r="C10" i="72"/>
  <c r="Y11" i="69"/>
  <c r="P270" i="62"/>
  <c r="Y23" i="69"/>
  <c r="P1026" i="62"/>
  <c r="C169"/>
  <c r="C172"/>
  <c r="B10" i="72"/>
  <c r="G787" i="62"/>
  <c r="K20" i="70"/>
  <c r="C2564" i="62"/>
  <c r="O48" i="72"/>
  <c r="G2551" i="62"/>
  <c r="W48" i="70"/>
  <c r="Q1983" i="62"/>
  <c r="Z39" i="71"/>
  <c r="N2096" i="62"/>
  <c r="P40" i="69"/>
  <c r="AM40" s="1"/>
  <c r="Y37"/>
  <c r="P1908" i="62"/>
  <c r="M2185"/>
  <c r="R42" i="73"/>
  <c r="O34" i="69"/>
  <c r="N1719" i="62"/>
  <c r="P2160"/>
  <c r="Y41" i="69"/>
  <c r="M900" i="62"/>
  <c r="J21" i="69"/>
  <c r="G2299" i="62"/>
  <c r="W44" i="70"/>
  <c r="Q458" i="62"/>
  <c r="AE14" i="69"/>
  <c r="N2853" i="62"/>
  <c r="O52" i="69"/>
  <c r="G2803" i="62"/>
  <c r="W52" i="70"/>
  <c r="G2424" i="62"/>
  <c r="V46" i="70"/>
  <c r="AL46" s="1"/>
  <c r="Z24" i="69"/>
  <c r="P1088" i="62"/>
  <c r="P1997"/>
  <c r="Y39" i="73"/>
  <c r="P2929" i="62"/>
  <c r="Y54" i="71"/>
  <c r="C1555" i="62"/>
  <c r="N32" i="72"/>
  <c r="P1228" i="62"/>
  <c r="K27" i="71"/>
  <c r="N1908" i="62"/>
  <c r="O37" i="69"/>
  <c r="G1542" i="62"/>
  <c r="V32" i="70"/>
  <c r="AL32" s="1"/>
  <c r="G2802" i="62"/>
  <c r="V52" i="70"/>
  <c r="P2865" i="62"/>
  <c r="X53" i="71"/>
  <c r="P2235" i="62"/>
  <c r="X43" i="71"/>
  <c r="U12" i="69"/>
  <c r="AM12" s="1"/>
  <c r="O332" i="62"/>
  <c r="U17" i="69"/>
  <c r="O647" i="62"/>
  <c r="Q1039"/>
  <c r="M24" i="71"/>
  <c r="M2285" i="62"/>
  <c r="K43" i="69"/>
  <c r="AM43" s="1"/>
  <c r="P2551" i="62"/>
  <c r="Y48" i="71"/>
  <c r="M2186" i="62"/>
  <c r="S42" i="73"/>
  <c r="G1669" i="62"/>
  <c r="W34" i="70"/>
  <c r="N1718" i="62"/>
  <c r="P34" i="69"/>
  <c r="AM34" s="1"/>
  <c r="P912" i="62"/>
  <c r="P915"/>
  <c r="J22" i="71"/>
  <c r="C1177" i="62"/>
  <c r="C1180"/>
  <c r="B26" i="72"/>
  <c r="Q598" i="62"/>
  <c r="M17" i="71"/>
  <c r="M899" i="62"/>
  <c r="V895" s="1"/>
  <c r="K21" i="69"/>
  <c r="C2186" i="62"/>
  <c r="O42" i="72"/>
  <c r="Q94" i="62"/>
  <c r="M9" i="71"/>
  <c r="P81" i="62"/>
  <c r="Y8" i="69"/>
  <c r="G2046" i="62"/>
  <c r="V40" i="70"/>
  <c r="AL40" s="1"/>
  <c r="G2550" i="62"/>
  <c r="V48" i="70"/>
  <c r="AL48" s="1"/>
  <c r="Z8" i="69"/>
  <c r="P80" i="62"/>
  <c r="C2563"/>
  <c r="V2562" s="1"/>
  <c r="N48" i="72"/>
  <c r="P1025" i="62"/>
  <c r="Z23" i="69"/>
  <c r="Q459" i="62"/>
  <c r="AD14" i="69"/>
  <c r="P1543" i="62"/>
  <c r="Y32" i="71"/>
  <c r="P1404" i="62"/>
  <c r="Y29" i="69"/>
  <c r="O24"/>
  <c r="N1089" i="62"/>
  <c r="Q144"/>
  <c r="AD9" i="69"/>
  <c r="Q1984" i="62"/>
  <c r="AA39" i="71"/>
  <c r="Q1605" i="62"/>
  <c r="Z33" i="71"/>
  <c r="O648" i="62"/>
  <c r="T17" i="69"/>
  <c r="Z45"/>
  <c r="P2411" i="62"/>
  <c r="G723"/>
  <c r="G726"/>
  <c r="J19" i="70"/>
  <c r="M2249" i="62"/>
  <c r="S43" i="73"/>
  <c r="AT46"/>
  <c r="AT46" i="71"/>
  <c r="M1907" i="62"/>
  <c r="K37" i="69"/>
  <c r="P269" i="62"/>
  <c r="Z11" i="69"/>
  <c r="AM11" s="1"/>
  <c r="AZ64" i="73"/>
  <c r="AO72" i="74"/>
  <c r="AN72"/>
  <c r="AE26" i="69"/>
  <c r="Q1214" i="62"/>
  <c r="AI28" i="69"/>
  <c r="R1341" i="62"/>
  <c r="O1529"/>
  <c r="U31" i="69"/>
  <c r="AM31" s="1"/>
  <c r="AI29"/>
  <c r="R1404" i="62"/>
  <c r="P1542"/>
  <c r="X32" i="71"/>
  <c r="U4071" i="62"/>
  <c r="U4073" s="1"/>
  <c r="U3869"/>
  <c r="U3871" s="1"/>
  <c r="U430"/>
  <c r="U432" s="1"/>
  <c r="G2425"/>
  <c r="W46" i="70"/>
  <c r="N1214" i="62"/>
  <c r="P26" i="69"/>
  <c r="BC38" i="75"/>
  <c r="N3294" i="62"/>
  <c r="O59" i="69"/>
  <c r="Q1606" i="62"/>
  <c r="AA33" i="71"/>
  <c r="U1564" i="62"/>
  <c r="U1566" s="1"/>
  <c r="AI36" i="69"/>
  <c r="R1845" i="62"/>
  <c r="O2978"/>
  <c r="U54" i="69"/>
  <c r="P37"/>
  <c r="N1907" i="62"/>
  <c r="P648"/>
  <c r="Y17" i="69"/>
  <c r="AN12" i="74"/>
  <c r="AO12" s="1"/>
  <c r="AN64" i="72"/>
  <c r="AO64"/>
  <c r="R3798" i="62"/>
  <c r="AI67" i="69"/>
  <c r="BA53" i="75"/>
  <c r="AM53" i="74"/>
  <c r="K1186" i="62"/>
  <c r="K1188" s="1"/>
  <c r="AZ65" i="73"/>
  <c r="BC61" i="75"/>
  <c r="AT36"/>
  <c r="G2047" i="62"/>
  <c r="W40" i="70"/>
  <c r="V2200" i="62"/>
  <c r="AD26" i="69"/>
  <c r="Q1215" i="62"/>
  <c r="AJ67" i="69"/>
  <c r="AM67" s="1"/>
  <c r="R3797" i="62"/>
  <c r="AT67" i="75"/>
  <c r="AZ72" i="73"/>
  <c r="AN56" i="74"/>
  <c r="AO56" s="1"/>
  <c r="AN67" i="72"/>
  <c r="AO67"/>
  <c r="BC54" i="75"/>
  <c r="AN58" i="74"/>
  <c r="AO58" s="1"/>
  <c r="M1908" i="62"/>
  <c r="J37" i="69"/>
  <c r="AT66" i="71"/>
  <c r="AN20" i="74"/>
  <c r="AO20" s="1"/>
  <c r="R899" i="62"/>
  <c r="AJ21" i="69"/>
  <c r="BC46" i="75"/>
  <c r="AO52" i="74"/>
  <c r="AN40"/>
  <c r="AO40" s="1"/>
  <c r="AN28"/>
  <c r="AN58" i="72"/>
  <c r="AO58" s="1"/>
  <c r="U1879" i="62"/>
  <c r="U1881" s="1"/>
  <c r="BC51" i="75"/>
  <c r="Y1189" i="62"/>
  <c r="AN54" i="74"/>
  <c r="AO54" s="1"/>
  <c r="V940" i="62"/>
  <c r="BC77" i="75"/>
  <c r="BC25"/>
  <c r="P52" i="69"/>
  <c r="N2852" i="62"/>
  <c r="AN74" i="70"/>
  <c r="BC13" i="75"/>
  <c r="BC50"/>
  <c r="AM48" i="74"/>
  <c r="BA48" i="75"/>
  <c r="AN35" i="74"/>
  <c r="AO35" s="1"/>
  <c r="R3294" i="62"/>
  <c r="AI59" i="69"/>
  <c r="K3580" i="62"/>
  <c r="K3582" s="1"/>
  <c r="Y3583"/>
  <c r="BC57" i="75"/>
  <c r="U4058" i="62"/>
  <c r="U4060" s="1"/>
  <c r="K4147"/>
  <c r="K4149" s="1"/>
  <c r="Y4150"/>
  <c r="BA17" i="75"/>
  <c r="AM17" i="74"/>
  <c r="X3560" i="62"/>
  <c r="U3315"/>
  <c r="U3317" s="1"/>
  <c r="AF61" i="68"/>
  <c r="K2572" i="62"/>
  <c r="K2574" s="1"/>
  <c r="AS55" i="73"/>
  <c r="AZ55" i="75"/>
  <c r="K1690" i="62"/>
  <c r="K1692" s="1"/>
  <c r="Y1693"/>
  <c r="AI41" i="69"/>
  <c r="R2160" i="62"/>
  <c r="AT71" i="75"/>
  <c r="BC12"/>
  <c r="R2475" i="62"/>
  <c r="AI46" i="69"/>
  <c r="Y1252" i="62"/>
  <c r="K1249"/>
  <c r="K1251" s="1"/>
  <c r="K3819"/>
  <c r="K3821" s="1"/>
  <c r="Y3823" s="1"/>
  <c r="Y3822"/>
  <c r="BC39" i="75"/>
  <c r="K2698" i="62"/>
  <c r="K2700" s="1"/>
  <c r="V1053"/>
  <c r="BC64" i="75"/>
  <c r="V1557" i="62"/>
  <c r="AU20" i="73"/>
  <c r="AU20" i="71"/>
  <c r="AV20" i="75"/>
  <c r="AN19" i="69"/>
  <c r="V3384" i="62"/>
  <c r="K1753"/>
  <c r="K1755" s="1"/>
  <c r="Y1756"/>
  <c r="U2698"/>
  <c r="U2700" s="1"/>
  <c r="AT41" i="75"/>
  <c r="BC42"/>
  <c r="X3182" i="62"/>
  <c r="R836"/>
  <c r="AJ20" i="69"/>
  <c r="V1103" i="62"/>
  <c r="AY66" i="75"/>
  <c r="AM66" i="72"/>
  <c r="AX66" i="73"/>
  <c r="AJ75" i="69"/>
  <c r="AM75" s="1"/>
  <c r="R4301" i="62"/>
  <c r="AZ57" i="75"/>
  <c r="AS57" i="73"/>
  <c r="K1060" i="62"/>
  <c r="K1062" s="1"/>
  <c r="Y1063"/>
  <c r="AN44" i="74"/>
  <c r="AO44" s="1"/>
  <c r="K2887" i="62"/>
  <c r="K2889" s="1"/>
  <c r="Y2890"/>
  <c r="BC10" i="75"/>
  <c r="Z17" i="69"/>
  <c r="P647" i="62"/>
  <c r="R1907"/>
  <c r="AJ37" i="69"/>
  <c r="AT15" i="75"/>
  <c r="X4379" i="62"/>
  <c r="X1633"/>
  <c r="AM75" i="74"/>
  <c r="BA75" i="75"/>
  <c r="AT8"/>
  <c r="K871" i="62"/>
  <c r="K873" s="1"/>
  <c r="Y874"/>
  <c r="W3371"/>
  <c r="W814"/>
  <c r="X2830"/>
  <c r="U4021"/>
  <c r="U4023" s="1"/>
  <c r="K3958"/>
  <c r="K3960" s="1"/>
  <c r="Y3961"/>
  <c r="AN57" i="70"/>
  <c r="AO57" s="1"/>
  <c r="AN22" i="74"/>
  <c r="AO22" s="1"/>
  <c r="R4050" i="62"/>
  <c r="AI71" i="69"/>
  <c r="V2641" i="62"/>
  <c r="AN37" i="74"/>
  <c r="AO37" s="1"/>
  <c r="K745" i="62"/>
  <c r="K747" s="1"/>
  <c r="AT31" i="71"/>
  <c r="X1507" i="62"/>
  <c r="BC66" i="75"/>
  <c r="AZ71" i="73"/>
  <c r="AO73" i="70"/>
  <c r="AN73"/>
  <c r="AM60" i="72"/>
  <c r="AY60" i="75"/>
  <c r="AX60" i="73"/>
  <c r="G786" i="62"/>
  <c r="G789"/>
  <c r="J20" i="70"/>
  <c r="BC21" i="75"/>
  <c r="T31" i="69"/>
  <c r="O1530" i="62"/>
  <c r="U1186"/>
  <c r="U1188" s="1"/>
  <c r="AN33" i="74"/>
  <c r="AO33" s="1"/>
  <c r="AW77" i="75"/>
  <c r="AV77" i="73"/>
  <c r="AV77" i="71"/>
  <c r="AM77" i="70"/>
  <c r="P2236" i="62"/>
  <c r="Y43" i="71"/>
  <c r="U2572" i="62"/>
  <c r="U2574" s="1"/>
  <c r="BC72" i="75"/>
  <c r="N2097" i="62"/>
  <c r="O40" i="69"/>
  <c r="AT11" i="75"/>
  <c r="AN42" i="74"/>
  <c r="AO42" s="1"/>
  <c r="M3357" i="62"/>
  <c r="J60" i="69"/>
  <c r="Y24"/>
  <c r="P1089" i="62"/>
  <c r="M2286"/>
  <c r="J43" i="69"/>
  <c r="P1996" i="62"/>
  <c r="X39" i="73"/>
  <c r="U241" i="62"/>
  <c r="U243" s="1"/>
  <c r="P2928"/>
  <c r="X54" i="71"/>
  <c r="N4050" i="62"/>
  <c r="O71" i="69"/>
  <c r="G1543" i="62"/>
  <c r="W32" i="70"/>
  <c r="AI37" i="69"/>
  <c r="R1908" i="62"/>
  <c r="G724"/>
  <c r="K19" i="70"/>
  <c r="AZ68" i="73"/>
  <c r="V1066" i="62"/>
  <c r="AM70" i="74"/>
  <c r="BA70" i="75"/>
  <c r="U3076" i="62"/>
  <c r="U3078" s="1"/>
  <c r="K1816"/>
  <c r="K1818" s="1"/>
  <c r="Y1819"/>
  <c r="U1375"/>
  <c r="U1377" s="1"/>
  <c r="R1403"/>
  <c r="AJ29" i="69"/>
  <c r="U52" i="62"/>
  <c r="U54" s="1"/>
  <c r="P1403"/>
  <c r="Z29" i="69"/>
  <c r="BA29" i="75"/>
  <c r="AM29" i="74"/>
  <c r="AO63" i="72"/>
  <c r="AN63"/>
  <c r="AI21" i="69"/>
  <c r="R900" i="62"/>
  <c r="V2867"/>
  <c r="W2200"/>
  <c r="R2979"/>
  <c r="AI54" i="69"/>
  <c r="K4084" i="62"/>
  <c r="K4086" s="1"/>
  <c r="R1340"/>
  <c r="AJ28" i="69"/>
  <c r="K115" i="62"/>
  <c r="K117" s="1"/>
  <c r="Y118"/>
  <c r="BC31" i="75"/>
  <c r="Q787" i="62"/>
  <c r="M20" i="71"/>
  <c r="BC9" i="75"/>
  <c r="AO68" i="74"/>
  <c r="AN68"/>
  <c r="AJ59" i="69"/>
  <c r="R3293" i="62"/>
  <c r="K3454"/>
  <c r="K3456" s="1"/>
  <c r="W3749"/>
  <c r="K3202"/>
  <c r="K3204" s="1"/>
  <c r="Y3205"/>
  <c r="W1066"/>
  <c r="O26" i="69"/>
  <c r="N1215" i="62"/>
  <c r="BC23" i="75"/>
  <c r="U3454" i="62"/>
  <c r="U3456" s="1"/>
  <c r="U1438"/>
  <c r="U1440" s="1"/>
  <c r="AZ58" i="73"/>
  <c r="V4405" i="62"/>
  <c r="AS65" i="71"/>
  <c r="AW65" i="73"/>
  <c r="AX65" i="75"/>
  <c r="AT33"/>
  <c r="R2159" i="62"/>
  <c r="AJ41" i="69"/>
  <c r="AF69" i="68"/>
  <c r="W2389" i="62"/>
  <c r="P59" i="69"/>
  <c r="N3293" i="62"/>
  <c r="Y4326"/>
  <c r="K4323"/>
  <c r="K4325" s="1"/>
  <c r="O3923"/>
  <c r="U69" i="69"/>
  <c r="W1557" i="62"/>
  <c r="U775"/>
  <c r="S769"/>
  <c r="T770" s="1"/>
  <c r="AM71" i="70"/>
  <c r="AV71" i="71"/>
  <c r="AV71" i="73"/>
  <c r="AW71" i="75"/>
  <c r="U4247" i="62"/>
  <c r="U4249" s="1"/>
  <c r="AT73" i="75"/>
  <c r="W3182" i="62"/>
  <c r="Y72" i="69"/>
  <c r="P4113" i="62"/>
  <c r="U3302"/>
  <c r="U3304" s="1"/>
  <c r="U4134"/>
  <c r="U4136" s="1"/>
  <c r="U4399"/>
  <c r="U4401" s="1"/>
  <c r="AT76" i="75"/>
  <c r="U1627" i="62"/>
  <c r="U1629" s="1"/>
  <c r="P71" i="69"/>
  <c r="N4049" i="62"/>
  <c r="K1564"/>
  <c r="K1566" s="1"/>
  <c r="Y3142"/>
  <c r="K3139"/>
  <c r="K3141" s="1"/>
  <c r="BC74" i="75"/>
  <c r="U2320" i="62"/>
  <c r="U2322" s="1"/>
  <c r="W4379"/>
  <c r="W1633"/>
  <c r="AN76" i="74"/>
  <c r="AN43"/>
  <c r="K682" i="62"/>
  <c r="K684" s="1"/>
  <c r="Y685"/>
  <c r="AT56" i="75"/>
  <c r="BC47"/>
  <c r="W3271" i="62"/>
  <c r="AN34" i="74"/>
  <c r="AO34" s="1"/>
  <c r="W2830" i="62"/>
  <c r="AO46" i="74"/>
  <c r="AN46"/>
  <c r="BC29" i="75"/>
  <c r="X499" i="62"/>
  <c r="AN60" i="70"/>
  <c r="AO60"/>
  <c r="N2752" i="62"/>
  <c r="T51" i="73"/>
  <c r="U4084" i="62"/>
  <c r="U4086" s="1"/>
  <c r="AW73" i="73"/>
  <c r="AX73" i="75"/>
  <c r="AS73" i="71"/>
  <c r="U367" i="62"/>
  <c r="U369" s="1"/>
  <c r="X2011"/>
  <c r="AO14" i="74"/>
  <c r="K3391" i="62"/>
  <c r="K3393" s="1"/>
  <c r="Y3394"/>
  <c r="K808"/>
  <c r="K810" s="1"/>
  <c r="Y811"/>
  <c r="K997"/>
  <c r="K999" s="1"/>
  <c r="Y1000"/>
  <c r="AJ71" i="69"/>
  <c r="R4049" i="62"/>
  <c r="P3419"/>
  <c r="Z61" i="69"/>
  <c r="V864" i="62"/>
  <c r="K3169"/>
  <c r="AN31" i="74"/>
  <c r="AO31" s="1"/>
  <c r="AN65" i="70"/>
  <c r="AO65"/>
  <c r="W1507" i="62"/>
  <c r="AN21" i="74"/>
  <c r="AO21" s="1"/>
  <c r="AO68" i="70"/>
  <c r="AN68"/>
  <c r="AT27" i="75"/>
  <c r="Q93" i="62"/>
  <c r="Q96"/>
  <c r="L9" i="71"/>
  <c r="AN41" i="74"/>
  <c r="AO41" s="1"/>
  <c r="AJ54" i="69"/>
  <c r="R2978" i="62"/>
  <c r="U4210"/>
  <c r="U4212" s="1"/>
  <c r="Q143"/>
  <c r="AE9" i="69"/>
  <c r="P1907" i="62"/>
  <c r="Z37" i="69"/>
  <c r="AN59" i="72"/>
  <c r="AO59" s="1"/>
  <c r="O1844" i="62"/>
  <c r="U36" i="69"/>
  <c r="AM28"/>
  <c r="AS61" i="71"/>
  <c r="AX61" i="75"/>
  <c r="AW61" i="73"/>
  <c r="BC53" i="75"/>
  <c r="AT40"/>
  <c r="AN30" i="74"/>
  <c r="AO30" s="1"/>
  <c r="U3189" i="62"/>
  <c r="U3191" s="1"/>
  <c r="AN49" i="74"/>
  <c r="AO49" s="1"/>
  <c r="BC62" i="75"/>
  <c r="BC70"/>
  <c r="AN15" i="74"/>
  <c r="AO15" s="1"/>
  <c r="AN16"/>
  <c r="AO16" s="1"/>
  <c r="AU64" i="73"/>
  <c r="AV64" i="75"/>
  <c r="AN63" i="69"/>
  <c r="AU64" i="71"/>
  <c r="BC32" i="75"/>
  <c r="U934" i="62"/>
  <c r="U936" s="1"/>
  <c r="M2978"/>
  <c r="K54" i="69"/>
  <c r="AX58" i="75"/>
  <c r="AW58" i="73"/>
  <c r="AS58" i="71"/>
  <c r="Q786" i="62"/>
  <c r="Q789"/>
  <c r="L20" i="71"/>
  <c r="AI66" i="69"/>
  <c r="R3735" i="62"/>
  <c r="R3734"/>
  <c r="AJ66" i="69"/>
  <c r="BC68" i="75"/>
  <c r="P2866" i="62"/>
  <c r="Y53" i="71"/>
  <c r="J39" i="69"/>
  <c r="M2034" i="62"/>
  <c r="K1942"/>
  <c r="K1944" s="1"/>
  <c r="Y1945"/>
  <c r="AM55" i="74"/>
  <c r="BA55" i="75"/>
  <c r="O3924" i="62"/>
  <c r="T69" i="69"/>
  <c r="AO72" i="70"/>
  <c r="AN72"/>
  <c r="AT43" i="75"/>
  <c r="Z72" i="69"/>
  <c r="P4112" i="62"/>
  <c r="AM63" i="70"/>
  <c r="AW63" i="75"/>
  <c r="AV63" i="73"/>
  <c r="AV63" i="71"/>
  <c r="C1556" i="62"/>
  <c r="O32" i="72"/>
  <c r="T61" i="69"/>
  <c r="O3420" i="62"/>
  <c r="G1983"/>
  <c r="V39" i="70"/>
  <c r="K1501" i="62"/>
  <c r="K1503" s="1"/>
  <c r="Y1504"/>
  <c r="AZ73" i="73"/>
  <c r="X814" i="62"/>
  <c r="U3428"/>
  <c r="U3430" s="1"/>
  <c r="G2298"/>
  <c r="V44" i="70"/>
  <c r="Q849" i="62"/>
  <c r="Q852"/>
  <c r="L21" i="71"/>
  <c r="K3567" i="62"/>
  <c r="K3569" s="1"/>
  <c r="Y3570"/>
  <c r="AM11" i="74"/>
  <c r="BA11" i="75"/>
  <c r="J54" i="69"/>
  <c r="M2979" i="62"/>
  <c r="N1088"/>
  <c r="P24" i="69"/>
  <c r="K712" i="62"/>
  <c r="I706"/>
  <c r="BC28" i="75"/>
  <c r="W4392" i="62"/>
  <c r="AO10" i="74"/>
  <c r="K39" i="69"/>
  <c r="AM39" s="1"/>
  <c r="M2033" i="62"/>
  <c r="K3706"/>
  <c r="K3708" s="1"/>
  <c r="Y3709"/>
  <c r="AT63" i="75"/>
  <c r="BC14"/>
  <c r="U3441" i="62"/>
  <c r="U3443" s="1"/>
  <c r="K4071"/>
  <c r="K4073" s="1"/>
  <c r="Y4075" s="1"/>
  <c r="AO62" i="74"/>
  <c r="AN62"/>
  <c r="BC49" i="75"/>
  <c r="W1683" i="62"/>
  <c r="U745"/>
  <c r="U747" s="1"/>
  <c r="BC17" i="75"/>
  <c r="AN26" i="74"/>
  <c r="AO26" s="1"/>
  <c r="U2446" i="62"/>
  <c r="U2448" s="1"/>
  <c r="O333"/>
  <c r="T12" i="69"/>
  <c r="AT19" i="75"/>
  <c r="M3356" i="62"/>
  <c r="K60" i="69"/>
  <c r="AM60" s="1"/>
  <c r="W3132" i="62"/>
  <c r="AJ46" i="69"/>
  <c r="AM46" s="1"/>
  <c r="R2474" i="62"/>
  <c r="AO66" i="74"/>
  <c r="AN66"/>
  <c r="K367" i="62"/>
  <c r="K369" s="1"/>
  <c r="AF34" i="68"/>
  <c r="R1844" i="62"/>
  <c r="AJ36" i="69"/>
  <c r="K1438" i="62"/>
  <c r="K1440" s="1"/>
  <c r="P2412"/>
  <c r="Y45" i="69"/>
  <c r="Q1038" i="62"/>
  <c r="Q1041"/>
  <c r="L24" i="71"/>
  <c r="O2979" i="62"/>
  <c r="T54" i="69"/>
  <c r="P2550" i="62"/>
  <c r="X48" i="71"/>
  <c r="BC16" i="75"/>
  <c r="P1277" i="62"/>
  <c r="Z27" i="69"/>
  <c r="AM27" s="1"/>
  <c r="Y27"/>
  <c r="P1278" i="62"/>
  <c r="Y2386"/>
  <c r="K2383"/>
  <c r="K2385" s="1"/>
  <c r="O1845"/>
  <c r="T36" i="69"/>
  <c r="G1668" i="62"/>
  <c r="V34" i="70"/>
  <c r="X1066" i="62"/>
  <c r="Q1795"/>
  <c r="AA36" i="71"/>
  <c r="Q1794" i="62"/>
  <c r="Z36" i="71"/>
  <c r="C2690" i="62"/>
  <c r="O50" i="72"/>
  <c r="C2689" i="62"/>
  <c r="N50" i="72"/>
  <c r="AM71" i="74"/>
  <c r="BA71" i="75"/>
  <c r="BC45"/>
  <c r="AI20" i="69"/>
  <c r="R837" i="62"/>
  <c r="R4302"/>
  <c r="AI75" i="69"/>
  <c r="P1227" i="62"/>
  <c r="P1230"/>
  <c r="J27" i="71"/>
  <c r="P913" i="62"/>
  <c r="K22" i="71"/>
  <c r="P2159" i="62"/>
  <c r="Z41" i="69"/>
  <c r="C1178" i="62"/>
  <c r="C26" i="72"/>
  <c r="AM25" i="74"/>
  <c r="BA25" i="75"/>
  <c r="AT75"/>
  <c r="AF73" i="68"/>
  <c r="U61" i="69"/>
  <c r="O3419" i="62"/>
  <c r="W4405"/>
  <c r="G1984"/>
  <c r="W39" i="70"/>
  <c r="AN76" i="72"/>
  <c r="AO76"/>
  <c r="V1633" i="62"/>
  <c r="K3517"/>
  <c r="K3519" s="1"/>
  <c r="Y3520"/>
  <c r="U1123"/>
  <c r="U1125" s="1"/>
  <c r="Q597"/>
  <c r="Q600"/>
  <c r="L17" i="71"/>
  <c r="K3000" i="62"/>
  <c r="K3002" s="1"/>
  <c r="Y3003"/>
  <c r="BA18" i="75"/>
  <c r="AM18" i="74"/>
  <c r="BC55" i="75"/>
  <c r="V814" i="62"/>
  <c r="AN69" i="74"/>
  <c r="AO69"/>
  <c r="BC59" i="75"/>
  <c r="V499" i="62"/>
  <c r="K4210"/>
  <c r="K4212" s="1"/>
  <c r="C2185"/>
  <c r="N42" i="72"/>
  <c r="N2753" i="62"/>
  <c r="U51" i="73"/>
  <c r="Y4087" i="62"/>
  <c r="M2248"/>
  <c r="R43" i="73"/>
  <c r="AR43" s="1"/>
  <c r="AN50" i="74"/>
  <c r="AO50" s="1"/>
  <c r="Q850" i="62"/>
  <c r="M21" i="71"/>
  <c r="W2011" i="62"/>
  <c r="BC20" i="75"/>
  <c r="Y61" i="69"/>
  <c r="P3420" i="62"/>
  <c r="W2641"/>
  <c r="U3617"/>
  <c r="U3619" s="1"/>
  <c r="V927"/>
  <c r="AZ76" i="73"/>
  <c r="V1507" i="62"/>
  <c r="BC24" i="75"/>
  <c r="AN23" i="74"/>
  <c r="AO23" s="1"/>
  <c r="AN56" i="70"/>
  <c r="AO56" s="1"/>
  <c r="AN32" i="74"/>
  <c r="AO32" s="1"/>
  <c r="AN38"/>
  <c r="AO38" s="1"/>
  <c r="AN58" i="70"/>
  <c r="AO58" s="1"/>
  <c r="AZ69" i="73"/>
  <c r="AO43" i="74" l="1"/>
  <c r="AO28"/>
  <c r="AO24"/>
  <c r="V3163" i="62"/>
  <c r="AM23" i="69"/>
  <c r="AN75" i="70"/>
  <c r="X4187" i="62"/>
  <c r="Y4188" s="1"/>
  <c r="X3557"/>
  <c r="X3998"/>
  <c r="Y3999" s="1"/>
  <c r="X4376"/>
  <c r="Y4377" s="1"/>
  <c r="X3368"/>
  <c r="Y3369" s="1"/>
  <c r="X3431"/>
  <c r="Y3432" s="1"/>
  <c r="X3305"/>
  <c r="Y3306" s="1"/>
  <c r="X3179"/>
  <c r="X3620"/>
  <c r="Y3621" s="1"/>
  <c r="Y3004"/>
  <c r="AR33" i="73"/>
  <c r="AS33" s="1"/>
  <c r="AZ33" s="1"/>
  <c r="Y3507" i="62"/>
  <c r="Y4263"/>
  <c r="Y3571"/>
  <c r="Y3949"/>
  <c r="Y4327"/>
  <c r="Y3445"/>
  <c r="Y3382"/>
  <c r="Y3760"/>
  <c r="Y3193"/>
  <c r="Y3067"/>
  <c r="Y3634"/>
  <c r="V706"/>
  <c r="AU71" i="71"/>
  <c r="V3730" i="62"/>
  <c r="V3226"/>
  <c r="AG18" i="68"/>
  <c r="AF56"/>
  <c r="V1966" i="62"/>
  <c r="AT65" i="73"/>
  <c r="V4108" i="62"/>
  <c r="V2722"/>
  <c r="AF63" i="68"/>
  <c r="V4360" i="62"/>
  <c r="V3982"/>
  <c r="V4234"/>
  <c r="AM69" i="69"/>
  <c r="AU70" i="71" s="1"/>
  <c r="AN74" i="69"/>
  <c r="V1651" i="62"/>
  <c r="AM8" i="69"/>
  <c r="AN8" s="1"/>
  <c r="AM51"/>
  <c r="AU52" i="73" s="1"/>
  <c r="V2533" i="62"/>
  <c r="V2785"/>
  <c r="V4045"/>
  <c r="AM15" i="69"/>
  <c r="AU16" i="71" s="1"/>
  <c r="V3289" i="62"/>
  <c r="AM57" i="69"/>
  <c r="AU58" i="71" s="1"/>
  <c r="V454" i="62"/>
  <c r="AO74" i="74"/>
  <c r="AO13"/>
  <c r="AO60"/>
  <c r="Y3710" i="62"/>
  <c r="Y1505"/>
  <c r="Y1190"/>
  <c r="Y3143"/>
  <c r="Y4277"/>
  <c r="Y4088"/>
  <c r="Y3521"/>
  <c r="Y1001"/>
  <c r="Y3395"/>
  <c r="Y686"/>
  <c r="Y1820"/>
  <c r="Y3962"/>
  <c r="Y2072"/>
  <c r="Y1694"/>
  <c r="Y2639"/>
  <c r="Y623"/>
  <c r="Y4214"/>
  <c r="Y2450"/>
  <c r="Y4403"/>
  <c r="Y4340"/>
  <c r="Y3458"/>
  <c r="Y2702"/>
  <c r="Y1442"/>
  <c r="Y1946"/>
  <c r="Y812"/>
  <c r="Y3206"/>
  <c r="Y119"/>
  <c r="Y875"/>
  <c r="Y1253"/>
  <c r="Y182"/>
  <c r="Y56"/>
  <c r="Y1568"/>
  <c r="Y308"/>
  <c r="Y2387"/>
  <c r="Y2891"/>
  <c r="Y1064"/>
  <c r="Y1757"/>
  <c r="Y4151"/>
  <c r="Y3584"/>
  <c r="Y3647"/>
  <c r="Y749"/>
  <c r="Y2576"/>
  <c r="Y1379"/>
  <c r="Y2828"/>
  <c r="Y371"/>
  <c r="Y2954"/>
  <c r="V672"/>
  <c r="AR23" i="73"/>
  <c r="V168" i="62"/>
  <c r="AR45" i="73"/>
  <c r="AS45" s="1"/>
  <c r="V42" i="62"/>
  <c r="V2688"/>
  <c r="AR18" i="73"/>
  <c r="AZ18" i="75" s="1"/>
  <c r="V1617" i="62"/>
  <c r="AR27" i="73"/>
  <c r="AZ27" i="75" s="1"/>
  <c r="V546" i="62"/>
  <c r="V2247"/>
  <c r="V2184"/>
  <c r="V1680"/>
  <c r="V105"/>
  <c r="V609"/>
  <c r="V798"/>
  <c r="AO75" i="72"/>
  <c r="AN71"/>
  <c r="AO77"/>
  <c r="AL17"/>
  <c r="AM17" s="1"/>
  <c r="AN17" s="1"/>
  <c r="AO17" s="1"/>
  <c r="V2751" i="62"/>
  <c r="V231"/>
  <c r="AL43" i="72"/>
  <c r="AY43" i="75" s="1"/>
  <c r="V420" i="62"/>
  <c r="V2121"/>
  <c r="AL15" i="72"/>
  <c r="AY15" i="75" s="1"/>
  <c r="V1932" i="62"/>
  <c r="AL20" i="72"/>
  <c r="AX20" i="73" s="1"/>
  <c r="V2940" i="62"/>
  <c r="V1176"/>
  <c r="V1869"/>
  <c r="V2877"/>
  <c r="V987"/>
  <c r="V357"/>
  <c r="V924"/>
  <c r="V2436"/>
  <c r="AO61" i="72"/>
  <c r="V1554" i="62"/>
  <c r="V2814"/>
  <c r="V1491"/>
  <c r="V1743"/>
  <c r="V2625"/>
  <c r="V1050"/>
  <c r="V2373"/>
  <c r="V1995"/>
  <c r="V294"/>
  <c r="V2499"/>
  <c r="V1428"/>
  <c r="V1239"/>
  <c r="V1365"/>
  <c r="V1806"/>
  <c r="V861"/>
  <c r="V2310"/>
  <c r="V2058"/>
  <c r="V735"/>
  <c r="V1302"/>
  <c r="V483"/>
  <c r="V218"/>
  <c r="AR21" i="71"/>
  <c r="AR27"/>
  <c r="AR44"/>
  <c r="AX44" i="75" s="1"/>
  <c r="AR13" i="71"/>
  <c r="AW13" i="73" s="1"/>
  <c r="V2612" i="62"/>
  <c r="V2108"/>
  <c r="AR33" i="71"/>
  <c r="AW33" i="73" s="1"/>
  <c r="AO59" i="70"/>
  <c r="V281" i="62"/>
  <c r="V1478"/>
  <c r="V2297"/>
  <c r="V1604"/>
  <c r="V1541"/>
  <c r="V470"/>
  <c r="V533"/>
  <c r="V659"/>
  <c r="V1982"/>
  <c r="V2423"/>
  <c r="V2864"/>
  <c r="V785"/>
  <c r="V1856"/>
  <c r="V92"/>
  <c r="V1793"/>
  <c r="AO70" i="70"/>
  <c r="V1100" i="62"/>
  <c r="V596"/>
  <c r="V1226"/>
  <c r="V1289"/>
  <c r="V344"/>
  <c r="V407"/>
  <c r="V2738"/>
  <c r="V1667"/>
  <c r="V2486"/>
  <c r="V722"/>
  <c r="V1415"/>
  <c r="V2171"/>
  <c r="V155"/>
  <c r="V1730"/>
  <c r="V2045"/>
  <c r="V911"/>
  <c r="V2549"/>
  <c r="V2360"/>
  <c r="V848"/>
  <c r="V1352"/>
  <c r="V1919"/>
  <c r="V2234"/>
  <c r="V2927"/>
  <c r="Y3998"/>
  <c r="AL49" i="70"/>
  <c r="AV49" i="71" s="1"/>
  <c r="J3933" i="62"/>
  <c r="W3935"/>
  <c r="J2988"/>
  <c r="W2990"/>
  <c r="J3492"/>
  <c r="K3491" s="1"/>
  <c r="K3493" s="1"/>
  <c r="W3494"/>
  <c r="J3744"/>
  <c r="K3743" s="1"/>
  <c r="K3745" s="1"/>
  <c r="W3746"/>
  <c r="J3240"/>
  <c r="K3239" s="1"/>
  <c r="K3241" s="1"/>
  <c r="W3242"/>
  <c r="J4122"/>
  <c r="W4124"/>
  <c r="J3051"/>
  <c r="W3053"/>
  <c r="V2801"/>
  <c r="J2804"/>
  <c r="W2804" s="1"/>
  <c r="V1037"/>
  <c r="J1040"/>
  <c r="J32"/>
  <c r="V29"/>
  <c r="J3114"/>
  <c r="W3116"/>
  <c r="J3681"/>
  <c r="K3680" s="1"/>
  <c r="K3682" s="1"/>
  <c r="W3683"/>
  <c r="J3870"/>
  <c r="W3872"/>
  <c r="J4059"/>
  <c r="W4061"/>
  <c r="J4311"/>
  <c r="W4313"/>
  <c r="V2675"/>
  <c r="J2678"/>
  <c r="W2678" s="1"/>
  <c r="V1163"/>
  <c r="J1166"/>
  <c r="V974"/>
  <c r="J977"/>
  <c r="J4248"/>
  <c r="W4250"/>
  <c r="J3807"/>
  <c r="K3806" s="1"/>
  <c r="K3808" s="1"/>
  <c r="W3809"/>
  <c r="V1399"/>
  <c r="V265"/>
  <c r="V1273"/>
  <c r="V328"/>
  <c r="V1525"/>
  <c r="V2407"/>
  <c r="V1147"/>
  <c r="V139"/>
  <c r="V3100"/>
  <c r="V643"/>
  <c r="V3352"/>
  <c r="V1021"/>
  <c r="AV56" i="75"/>
  <c r="AU39" i="73"/>
  <c r="W334" i="62"/>
  <c r="W1972"/>
  <c r="V3856"/>
  <c r="V3541"/>
  <c r="V2092"/>
  <c r="V1588"/>
  <c r="V1210"/>
  <c r="V3037"/>
  <c r="V517"/>
  <c r="V2218"/>
  <c r="V2911"/>
  <c r="V1462"/>
  <c r="V1714"/>
  <c r="V3478"/>
  <c r="V2470"/>
  <c r="V1840"/>
  <c r="V202"/>
  <c r="V3667"/>
  <c r="AF50" i="68"/>
  <c r="AT51" i="73" s="1"/>
  <c r="V3415" i="62"/>
  <c r="V3793"/>
  <c r="V2596"/>
  <c r="V832"/>
  <c r="V1084"/>
  <c r="V1903"/>
  <c r="V2029"/>
  <c r="V580"/>
  <c r="V76"/>
  <c r="V2155"/>
  <c r="V2659"/>
  <c r="V391"/>
  <c r="I3919"/>
  <c r="V3919"/>
  <c r="V2281"/>
  <c r="V3604"/>
  <c r="V2974"/>
  <c r="V1336"/>
  <c r="K2854"/>
  <c r="V2848"/>
  <c r="J2093"/>
  <c r="J1211"/>
  <c r="J1463"/>
  <c r="J1715"/>
  <c r="J4172"/>
  <c r="J3983"/>
  <c r="J3794"/>
  <c r="J3416"/>
  <c r="J707"/>
  <c r="J3857"/>
  <c r="J2975"/>
  <c r="J3605"/>
  <c r="K3606" s="1"/>
  <c r="J3920"/>
  <c r="J1085"/>
  <c r="J3479"/>
  <c r="J3164"/>
  <c r="K3163" s="1"/>
  <c r="AN67" i="70"/>
  <c r="AN61"/>
  <c r="AR40" i="73"/>
  <c r="AS40" s="1"/>
  <c r="AZ40" s="1"/>
  <c r="AR51"/>
  <c r="AS51" s="1"/>
  <c r="AR8"/>
  <c r="AS8" s="1"/>
  <c r="U32" i="62"/>
  <c r="AL41" i="70"/>
  <c r="AM41" s="1"/>
  <c r="AN41" s="1"/>
  <c r="AO41" s="1"/>
  <c r="AL9"/>
  <c r="AV9" i="73" s="1"/>
  <c r="AN64" i="70"/>
  <c r="AL31"/>
  <c r="AV31" i="73" s="1"/>
  <c r="T19" i="62"/>
  <c r="AM18" i="69"/>
  <c r="AO18" s="1"/>
  <c r="AP18" s="1"/>
  <c r="AQ18" s="1"/>
  <c r="AU23" i="71"/>
  <c r="AU56" i="73"/>
  <c r="AM72" i="69"/>
  <c r="AV73" i="75" s="1"/>
  <c r="AN55" i="69"/>
  <c r="AM9"/>
  <c r="AN9" s="1"/>
  <c r="K19" i="62"/>
  <c r="AL66" i="69"/>
  <c r="AG24" i="68"/>
  <c r="AH24" s="1"/>
  <c r="AI24" s="1"/>
  <c r="AL30" i="69"/>
  <c r="AO30" s="1"/>
  <c r="AP30" s="1"/>
  <c r="AQ30" s="1"/>
  <c r="AG45" i="68"/>
  <c r="AH45" s="1"/>
  <c r="AI45" s="1"/>
  <c r="AL45" i="69"/>
  <c r="AU31" i="75"/>
  <c r="Y4011" i="62"/>
  <c r="Y4187"/>
  <c r="K32"/>
  <c r="J2471"/>
  <c r="K2470" s="1"/>
  <c r="K2472" s="1"/>
  <c r="K3106"/>
  <c r="I1588"/>
  <c r="K3484"/>
  <c r="K2980"/>
  <c r="I2735"/>
  <c r="S202"/>
  <c r="T203" s="1"/>
  <c r="I1853"/>
  <c r="AM68" i="69"/>
  <c r="AN68" s="1"/>
  <c r="AM48"/>
  <c r="AV49" i="75" s="1"/>
  <c r="AN49" i="69"/>
  <c r="AM20"/>
  <c r="AU21" i="73" s="1"/>
  <c r="AM76" i="69"/>
  <c r="AU77" i="71" s="1"/>
  <c r="AM66" i="69"/>
  <c r="AU67" i="71" s="1"/>
  <c r="AU75" i="73"/>
  <c r="AN70" i="69"/>
  <c r="AV71" i="75"/>
  <c r="AT65" i="71"/>
  <c r="AT19" i="73"/>
  <c r="AT28"/>
  <c r="AG64" i="68"/>
  <c r="AT19" i="71"/>
  <c r="AU19" i="75"/>
  <c r="AF10" i="68"/>
  <c r="AL10" i="69" s="1"/>
  <c r="AL64"/>
  <c r="AF31" i="68"/>
  <c r="AU32" i="75" s="1"/>
  <c r="AL65" i="69"/>
  <c r="AG65" i="68"/>
  <c r="AH65" s="1"/>
  <c r="AU66" i="75"/>
  <c r="AR41" i="73"/>
  <c r="AS41" s="1"/>
  <c r="AR49"/>
  <c r="AZ49" i="75" s="1"/>
  <c r="AL28" i="72"/>
  <c r="AM28" s="1"/>
  <c r="AR25" i="71"/>
  <c r="AS25" s="1"/>
  <c r="AU23" i="73"/>
  <c r="AM54" i="69"/>
  <c r="AU55" i="71" s="1"/>
  <c r="AM65" i="69"/>
  <c r="AV66" i="75" s="1"/>
  <c r="AN22" i="69"/>
  <c r="AG30" i="68"/>
  <c r="AH30" s="1"/>
  <c r="AI30" s="1"/>
  <c r="AG57"/>
  <c r="AF60"/>
  <c r="AT61" i="71" s="1"/>
  <c r="AF20" i="68"/>
  <c r="AT21" i="73" s="1"/>
  <c r="AF11" i="68"/>
  <c r="AT12" i="73" s="1"/>
  <c r="AF38" i="68"/>
  <c r="AT39" i="73" s="1"/>
  <c r="AF74" i="68"/>
  <c r="AU75" i="75" s="1"/>
  <c r="BB75" s="1"/>
  <c r="BD75" s="1"/>
  <c r="AL31" i="72"/>
  <c r="AY31" i="75" s="1"/>
  <c r="AL33" i="72"/>
  <c r="AY33" i="75" s="1"/>
  <c r="AL32" i="72"/>
  <c r="AY32" i="75" s="1"/>
  <c r="AO8" i="74"/>
  <c r="AN64"/>
  <c r="AN47"/>
  <c r="AO47" s="1"/>
  <c r="AN57"/>
  <c r="AO57" s="1"/>
  <c r="AN39"/>
  <c r="AO39" s="1"/>
  <c r="AR36" i="73"/>
  <c r="AZ36" i="75" s="1"/>
  <c r="AR16" i="73"/>
  <c r="AS16" s="1"/>
  <c r="AZ16" s="1"/>
  <c r="AR25"/>
  <c r="AZ25" i="75" s="1"/>
  <c r="AR15" i="73"/>
  <c r="AS15" s="1"/>
  <c r="AZ15" s="1"/>
  <c r="AR52"/>
  <c r="AZ52" i="75" s="1"/>
  <c r="AR10" i="73"/>
  <c r="AZ10" i="75" s="1"/>
  <c r="AR39" i="73"/>
  <c r="AS39" s="1"/>
  <c r="AR21"/>
  <c r="AS21" s="1"/>
  <c r="AZ21" s="1"/>
  <c r="AR32"/>
  <c r="AS32" s="1"/>
  <c r="AR11"/>
  <c r="AS11" s="1"/>
  <c r="AZ11" s="1"/>
  <c r="AR54"/>
  <c r="AZ54" i="75" s="1"/>
  <c r="AR47" i="73"/>
  <c r="AZ47" i="75" s="1"/>
  <c r="AZ77" i="73"/>
  <c r="AR50"/>
  <c r="AS50" s="1"/>
  <c r="AR29"/>
  <c r="AS29" s="1"/>
  <c r="AZ74"/>
  <c r="AR24"/>
  <c r="AS24" s="1"/>
  <c r="AZ24" s="1"/>
  <c r="AR42"/>
  <c r="AZ42" i="75" s="1"/>
  <c r="AR22" i="73"/>
  <c r="AS22" s="1"/>
  <c r="AZ22" s="1"/>
  <c r="AR12"/>
  <c r="AS12" s="1"/>
  <c r="AR46"/>
  <c r="AS46" s="1"/>
  <c r="AR31"/>
  <c r="AZ31" i="75" s="1"/>
  <c r="AR30" i="73"/>
  <c r="AS30" s="1"/>
  <c r="AZ30" s="1"/>
  <c r="U1116" i="62"/>
  <c r="S1110"/>
  <c r="S1803"/>
  <c r="U1809"/>
  <c r="AZ33" i="75"/>
  <c r="AR13" i="73"/>
  <c r="S858" i="62"/>
  <c r="U864"/>
  <c r="U1620"/>
  <c r="S1614"/>
  <c r="AF53" i="68"/>
  <c r="AL53" i="69" s="1"/>
  <c r="AO53" s="1"/>
  <c r="U2665" i="62"/>
  <c r="K3421"/>
  <c r="K3799"/>
  <c r="I3667"/>
  <c r="V3804"/>
  <c r="K2917"/>
  <c r="K3610"/>
  <c r="I3289"/>
  <c r="S2659"/>
  <c r="T2660" s="1"/>
  <c r="V3174"/>
  <c r="V3187" s="1"/>
  <c r="K145"/>
  <c r="U3232"/>
  <c r="I3730"/>
  <c r="I1273"/>
  <c r="S3667"/>
  <c r="T3668" s="1"/>
  <c r="I2911"/>
  <c r="I1790"/>
  <c r="U2224"/>
  <c r="I1651"/>
  <c r="K1468"/>
  <c r="K3925"/>
  <c r="K2728"/>
  <c r="K964"/>
  <c r="X964" s="1"/>
  <c r="K1657"/>
  <c r="U2728"/>
  <c r="U2476"/>
  <c r="U3043"/>
  <c r="U397"/>
  <c r="I4360"/>
  <c r="I265"/>
  <c r="I1336"/>
  <c r="V3615"/>
  <c r="V3628" s="1"/>
  <c r="V3641" s="1"/>
  <c r="Q3653" s="1"/>
  <c r="K1733"/>
  <c r="I139"/>
  <c r="S2596"/>
  <c r="T2597" s="1"/>
  <c r="S1462"/>
  <c r="T1463" s="1"/>
  <c r="U4366"/>
  <c r="K1090"/>
  <c r="K271"/>
  <c r="S3730"/>
  <c r="T3731" s="1"/>
  <c r="K3862"/>
  <c r="S3163"/>
  <c r="W3163" s="1"/>
  <c r="I1966"/>
  <c r="K334"/>
  <c r="K2539"/>
  <c r="S4360"/>
  <c r="T4361" s="1"/>
  <c r="U2602"/>
  <c r="V3678"/>
  <c r="S958"/>
  <c r="T959" s="1"/>
  <c r="S1929"/>
  <c r="I643"/>
  <c r="U1468"/>
  <c r="I3352"/>
  <c r="K1796"/>
  <c r="U1279"/>
  <c r="K3547"/>
  <c r="X3547" s="1"/>
  <c r="Y3560" s="1"/>
  <c r="S3856"/>
  <c r="T3857" s="1"/>
  <c r="K4114"/>
  <c r="S4045"/>
  <c r="T4046" s="1"/>
  <c r="I3541"/>
  <c r="K2665"/>
  <c r="X2665" s="1"/>
  <c r="K3295"/>
  <c r="K1279"/>
  <c r="X1279" s="1"/>
  <c r="I3100"/>
  <c r="K1972"/>
  <c r="U3673"/>
  <c r="X3673" s="1"/>
  <c r="Y3686" s="1"/>
  <c r="U4177"/>
  <c r="K2615"/>
  <c r="K1153"/>
  <c r="K3232"/>
  <c r="I4045"/>
  <c r="I895"/>
  <c r="S4171"/>
  <c r="T4172" s="1"/>
  <c r="V3300"/>
  <c r="V3313" s="1"/>
  <c r="V3326" s="1"/>
  <c r="Q3338" s="1"/>
  <c r="I4234"/>
  <c r="S1336"/>
  <c r="T1337" s="1"/>
  <c r="K3988"/>
  <c r="X3988" s="1"/>
  <c r="Y4001" s="1"/>
  <c r="K1216"/>
  <c r="I3226"/>
  <c r="W3226" s="1"/>
  <c r="I2029"/>
  <c r="I1727"/>
  <c r="I2659"/>
  <c r="U1090"/>
  <c r="K2098"/>
  <c r="K1720"/>
  <c r="U1027"/>
  <c r="I1147"/>
  <c r="I580"/>
  <c r="AL42" i="72"/>
  <c r="AY42" i="75" s="1"/>
  <c r="AN56" i="72"/>
  <c r="AO56" s="1"/>
  <c r="AN69"/>
  <c r="AO70"/>
  <c r="AL49"/>
  <c r="AY49" i="75" s="1"/>
  <c r="AL41" i="72"/>
  <c r="AL34"/>
  <c r="AX34" i="73" s="1"/>
  <c r="AL29" i="72"/>
  <c r="AY29" i="75" s="1"/>
  <c r="AL35" i="72"/>
  <c r="AM35" s="1"/>
  <c r="AN35" s="1"/>
  <c r="AO35" s="1"/>
  <c r="AL50"/>
  <c r="AL27"/>
  <c r="AM27" s="1"/>
  <c r="AN27" s="1"/>
  <c r="AO27" s="1"/>
  <c r="AL40"/>
  <c r="AM40" s="1"/>
  <c r="AN40" s="1"/>
  <c r="AO40" s="1"/>
  <c r="AO74"/>
  <c r="AO72"/>
  <c r="AN57"/>
  <c r="AO57" s="1"/>
  <c r="AL21"/>
  <c r="AM21" s="1"/>
  <c r="AN21" s="1"/>
  <c r="AO21" s="1"/>
  <c r="AL10"/>
  <c r="AM10" s="1"/>
  <c r="AL26"/>
  <c r="AX26" i="73" s="1"/>
  <c r="AX33"/>
  <c r="AX14"/>
  <c r="AX15"/>
  <c r="AL48" i="72"/>
  <c r="AX48" i="73" s="1"/>
  <c r="AL19" i="72"/>
  <c r="AX19" i="73" s="1"/>
  <c r="AL11" i="72"/>
  <c r="AY11" i="75" s="1"/>
  <c r="AL37" i="72"/>
  <c r="AY37" i="75" s="1"/>
  <c r="AO62" i="72"/>
  <c r="AN62"/>
  <c r="AM16"/>
  <c r="AN16" s="1"/>
  <c r="AO16" s="1"/>
  <c r="AY16" i="75"/>
  <c r="I1299" i="62"/>
  <c r="K1305"/>
  <c r="AM15" i="72"/>
  <c r="AN15" s="1"/>
  <c r="AO15" s="1"/>
  <c r="AY14" i="75"/>
  <c r="AR15" i="71"/>
  <c r="AX15" i="75" s="1"/>
  <c r="AR22" i="71"/>
  <c r="AS22" s="1"/>
  <c r="AR19"/>
  <c r="AS19" s="1"/>
  <c r="AR28"/>
  <c r="AS28" s="1"/>
  <c r="AR38"/>
  <c r="AW38" i="73" s="1"/>
  <c r="AR43" i="71"/>
  <c r="AW43" i="73" s="1"/>
  <c r="AR30" i="71"/>
  <c r="AS30" s="1"/>
  <c r="AR37"/>
  <c r="AX37" i="75" s="1"/>
  <c r="AR45" i="71"/>
  <c r="AW45" i="73" s="1"/>
  <c r="AR32" i="71"/>
  <c r="AW32" i="73" s="1"/>
  <c r="S908" i="62"/>
  <c r="T909" s="1"/>
  <c r="U914"/>
  <c r="AR29" i="71"/>
  <c r="AS29" s="1"/>
  <c r="AR47"/>
  <c r="AX47" i="75" s="1"/>
  <c r="AR49" i="71"/>
  <c r="AX49" i="75" s="1"/>
  <c r="AR50" i="71"/>
  <c r="AX50" i="75" s="1"/>
  <c r="AR9" i="71"/>
  <c r="AW9" i="73" s="1"/>
  <c r="AR17" i="71"/>
  <c r="AW17" i="73" s="1"/>
  <c r="AR18" i="71"/>
  <c r="AX18" i="75" s="1"/>
  <c r="AR48" i="71"/>
  <c r="AX48" i="75" s="1"/>
  <c r="AR36" i="71"/>
  <c r="AW36" i="73" s="1"/>
  <c r="U1103" i="62"/>
  <c r="S1097"/>
  <c r="AR53" i="71"/>
  <c r="AX53" i="75" s="1"/>
  <c r="AR8" i="71"/>
  <c r="AW8" i="73" s="1"/>
  <c r="U473" i="62"/>
  <c r="S467"/>
  <c r="AR24" i="71"/>
  <c r="AS24" s="1"/>
  <c r="AR20"/>
  <c r="AW20" i="73" s="1"/>
  <c r="AR54" i="71"/>
  <c r="AW54" i="73" s="1"/>
  <c r="AR41" i="71"/>
  <c r="AW41" i="73" s="1"/>
  <c r="AR39" i="71"/>
  <c r="AW39" i="73" s="1"/>
  <c r="AL24" i="70"/>
  <c r="AM24" s="1"/>
  <c r="AL36"/>
  <c r="AV36" i="73" s="1"/>
  <c r="AL28" i="70"/>
  <c r="AW28" i="75" s="1"/>
  <c r="AO55" i="70"/>
  <c r="AO69"/>
  <c r="AL13"/>
  <c r="AV13" i="71" s="1"/>
  <c r="AM37" i="70"/>
  <c r="AN37" s="1"/>
  <c r="AO37" s="1"/>
  <c r="AV37" i="71"/>
  <c r="AW37" i="75"/>
  <c r="AL15" i="70"/>
  <c r="AM15" s="1"/>
  <c r="AN15" s="1"/>
  <c r="AO15" s="1"/>
  <c r="AL14"/>
  <c r="AW14" i="75" s="1"/>
  <c r="AL23" i="70"/>
  <c r="AV23" i="73" s="1"/>
  <c r="AL11" i="70"/>
  <c r="AW11" i="75" s="1"/>
  <c r="I2609" i="62"/>
  <c r="AL30" i="70"/>
  <c r="AV30" i="73" s="1"/>
  <c r="AL19" i="70"/>
  <c r="AM19" s="1"/>
  <c r="AL42"/>
  <c r="AM42" s="1"/>
  <c r="AN42" s="1"/>
  <c r="AO42" s="1"/>
  <c r="AL25"/>
  <c r="AW25" i="75" s="1"/>
  <c r="AL34" i="70"/>
  <c r="AV34" i="71" s="1"/>
  <c r="AL20" i="70"/>
  <c r="AV20" i="71" s="1"/>
  <c r="AL52" i="70"/>
  <c r="AW52" i="75" s="1"/>
  <c r="AL26" i="70"/>
  <c r="AW26" i="75" s="1"/>
  <c r="I341" i="62"/>
  <c r="K347"/>
  <c r="AO62" i="70"/>
  <c r="K662" i="62"/>
  <c r="AV28" i="71"/>
  <c r="AL39" i="70"/>
  <c r="AM39" s="1"/>
  <c r="AL44"/>
  <c r="AW44" i="75" s="1"/>
  <c r="AV25" i="73"/>
  <c r="I89" i="62"/>
  <c r="AO76" i="70"/>
  <c r="I328" i="62"/>
  <c r="I3037"/>
  <c r="W3037" s="1"/>
  <c r="U1342"/>
  <c r="X1342" s="1"/>
  <c r="K2741"/>
  <c r="V3237"/>
  <c r="S3100"/>
  <c r="S391"/>
  <c r="T392" s="1"/>
  <c r="S1147"/>
  <c r="T1148" s="1"/>
  <c r="I2344"/>
  <c r="AL8" i="70"/>
  <c r="AW8" i="75" s="1"/>
  <c r="AV49" i="73"/>
  <c r="AW35" i="75"/>
  <c r="AL50" i="70"/>
  <c r="AV50" i="71" s="1"/>
  <c r="AO66" i="70"/>
  <c r="K3113" i="62"/>
  <c r="K3115" s="1"/>
  <c r="AM35" i="70"/>
  <c r="AN35" s="1"/>
  <c r="AO35" s="1"/>
  <c r="AV35" i="73"/>
  <c r="AV33"/>
  <c r="AM33" i="70"/>
  <c r="AN33" s="1"/>
  <c r="AO33" s="1"/>
  <c r="AF59" i="68"/>
  <c r="AL59" i="69" s="1"/>
  <c r="AF33" i="68"/>
  <c r="AL33" i="69" s="1"/>
  <c r="K460" i="62"/>
  <c r="K2476"/>
  <c r="V3993"/>
  <c r="AV33" i="71"/>
  <c r="AM26" i="69"/>
  <c r="AU27" i="73" s="1"/>
  <c r="V13" i="62"/>
  <c r="AM44" i="69"/>
  <c r="AV45" i="75" s="1"/>
  <c r="U4051" i="62"/>
  <c r="U1153"/>
  <c r="AM10" i="69"/>
  <c r="AV11" i="75" s="1"/>
  <c r="V3867" i="62"/>
  <c r="AU50" i="71"/>
  <c r="V3930" i="62"/>
  <c r="S832"/>
  <c r="T833" s="1"/>
  <c r="S3982"/>
  <c r="W3982" s="1"/>
  <c r="AV50" i="75"/>
  <c r="AM59" i="69"/>
  <c r="AU60" i="73" s="1"/>
  <c r="AM73" i="69"/>
  <c r="AV74" i="75" s="1"/>
  <c r="AU75" i="71"/>
  <c r="AM41" i="69"/>
  <c r="AU42" i="71" s="1"/>
  <c r="U838" i="62"/>
  <c r="AN42" i="69"/>
  <c r="AV43" i="75"/>
  <c r="AU43" i="71"/>
  <c r="AU43" i="73"/>
  <c r="AM24" i="69"/>
  <c r="AV25" i="75" s="1"/>
  <c r="U3169" i="62"/>
  <c r="X3169" s="1"/>
  <c r="Y3182" s="1"/>
  <c r="AM25" i="69"/>
  <c r="AU26" i="71" s="1"/>
  <c r="U3862" i="62"/>
  <c r="V3426"/>
  <c r="AN32" i="69"/>
  <c r="AM61"/>
  <c r="AU62" i="73" s="1"/>
  <c r="AM56" i="69"/>
  <c r="AN56" s="1"/>
  <c r="S1021" i="62"/>
  <c r="T1022" s="1"/>
  <c r="AM47" i="69"/>
  <c r="AV48" i="75" s="1"/>
  <c r="AM52" i="69"/>
  <c r="AU53" i="73" s="1"/>
  <c r="U1594" i="62"/>
  <c r="X1594" s="1"/>
  <c r="V3048"/>
  <c r="AV31" i="75"/>
  <c r="AN30" i="69"/>
  <c r="AU31" i="71"/>
  <c r="AU31" i="73"/>
  <c r="V4245" i="62"/>
  <c r="AV51" i="75"/>
  <c r="AU51" i="71"/>
  <c r="AU51" i="73"/>
  <c r="AN50" i="69"/>
  <c r="S4234" i="62"/>
  <c r="U4240"/>
  <c r="U2539"/>
  <c r="S2533"/>
  <c r="AM62" i="69"/>
  <c r="AO62" s="1"/>
  <c r="V3489" i="62"/>
  <c r="V4056"/>
  <c r="V3111"/>
  <c r="U3106"/>
  <c r="AU59" i="73"/>
  <c r="AV59" i="75"/>
  <c r="AU59" i="71"/>
  <c r="AN58" i="69"/>
  <c r="AU33" i="73"/>
  <c r="AM45" i="69"/>
  <c r="AO45" s="1"/>
  <c r="AP45" s="1"/>
  <c r="AQ45" s="1"/>
  <c r="AM35"/>
  <c r="AN35" s="1"/>
  <c r="U208" i="62"/>
  <c r="AV33" i="75"/>
  <c r="AU39" i="71"/>
  <c r="AM14" i="69"/>
  <c r="AU15" i="73" s="1"/>
  <c r="S2344" i="62"/>
  <c r="U2350"/>
  <c r="S3478"/>
  <c r="T3479" s="1"/>
  <c r="AV39" i="75"/>
  <c r="U1972" i="62"/>
  <c r="S1966"/>
  <c r="T1967" s="1"/>
  <c r="K2413"/>
  <c r="I2407"/>
  <c r="K3358"/>
  <c r="I2722"/>
  <c r="W2722" s="1"/>
  <c r="AT72" i="73"/>
  <c r="AU58" i="75"/>
  <c r="AL24" i="69"/>
  <c r="AL57"/>
  <c r="AT58" i="71"/>
  <c r="AT33"/>
  <c r="AL32" i="69"/>
  <c r="AG32" i="68"/>
  <c r="AH32" s="1"/>
  <c r="AI32" s="1"/>
  <c r="AU33" i="75"/>
  <c r="AT33" i="73"/>
  <c r="AF36" i="68"/>
  <c r="AU37" i="75" s="1"/>
  <c r="K4051" i="62"/>
  <c r="AF17" i="68"/>
  <c r="AL17" i="69" s="1"/>
  <c r="AF55" i="68"/>
  <c r="AU56" i="75" s="1"/>
  <c r="BB56" s="1"/>
  <c r="K2350" i="62"/>
  <c r="AL70" i="69"/>
  <c r="AO70" s="1"/>
  <c r="AQ70" s="1"/>
  <c r="AT71" i="71"/>
  <c r="AW71" s="1"/>
  <c r="AG70" i="68"/>
  <c r="AI70" s="1"/>
  <c r="AT71" i="73"/>
  <c r="AY71" s="1"/>
  <c r="BA71" s="1"/>
  <c r="AU71" i="75"/>
  <c r="AT68" i="73"/>
  <c r="AL67" i="69"/>
  <c r="AO67" s="1"/>
  <c r="AQ67" s="1"/>
  <c r="AG67" i="68"/>
  <c r="AH67" s="1"/>
  <c r="AT68" i="71"/>
  <c r="AU68" i="75"/>
  <c r="AL46" i="69"/>
  <c r="AO46" s="1"/>
  <c r="AT47" i="71"/>
  <c r="AT47" i="73"/>
  <c r="AU47" i="75"/>
  <c r="AG46" i="68"/>
  <c r="AH46" s="1"/>
  <c r="AI46" s="1"/>
  <c r="AG28"/>
  <c r="AH28" s="1"/>
  <c r="AI28" s="1"/>
  <c r="AU29" i="75"/>
  <c r="AL52" i="69"/>
  <c r="AU28" i="75"/>
  <c r="I958" i="62"/>
  <c r="K2035"/>
  <c r="AT67" i="71"/>
  <c r="AW67" s="1"/>
  <c r="AT32"/>
  <c r="AL27" i="69"/>
  <c r="AO27" s="1"/>
  <c r="AT67" i="73"/>
  <c r="AT28" i="71"/>
  <c r="AT10" i="73"/>
  <c r="AU10" i="75"/>
  <c r="AL9" i="69"/>
  <c r="AG9" i="68"/>
  <c r="AT10" i="71"/>
  <c r="AG54" i="68"/>
  <c r="AT55" i="73"/>
  <c r="AU55" i="75"/>
  <c r="AL54" i="69"/>
  <c r="AT55" i="71"/>
  <c r="AF39" i="68"/>
  <c r="AT40" i="71" s="1"/>
  <c r="AF49" i="68"/>
  <c r="AL49" i="69" s="1"/>
  <c r="AF48" i="68"/>
  <c r="AT49" i="71" s="1"/>
  <c r="AG62" i="68"/>
  <c r="AI62" s="1"/>
  <c r="AL28" i="69"/>
  <c r="AO28" s="1"/>
  <c r="AP28" s="1"/>
  <c r="AQ28" s="1"/>
  <c r="AU25" i="75"/>
  <c r="K4240" i="62"/>
  <c r="AG71" i="68"/>
  <c r="AH71" s="1"/>
  <c r="AT63" i="73"/>
  <c r="AT29" i="71"/>
  <c r="I2533" i="62"/>
  <c r="I4297"/>
  <c r="AU72" i="75"/>
  <c r="AT20" i="71"/>
  <c r="K4177" i="62"/>
  <c r="I2848"/>
  <c r="V4182"/>
  <c r="AF43" i="68"/>
  <c r="AT44" i="73" s="1"/>
  <c r="AT53"/>
  <c r="AF37" i="68"/>
  <c r="AU53" i="75"/>
  <c r="AT53" i="71"/>
  <c r="K649" i="62"/>
  <c r="V4308"/>
  <c r="AT72" i="71"/>
  <c r="AG19" i="68"/>
  <c r="AH19" s="1"/>
  <c r="AI19" s="1"/>
  <c r="AT63" i="71"/>
  <c r="AT29" i="73"/>
  <c r="AU63" i="75"/>
  <c r="AT25" i="73"/>
  <c r="AU20" i="75"/>
  <c r="K2287" i="62"/>
  <c r="AU45" i="75"/>
  <c r="AL44" i="69"/>
  <c r="AT45" i="71"/>
  <c r="AT45" i="73"/>
  <c r="AG44" i="68"/>
  <c r="AH44" s="1"/>
  <c r="AI44" s="1"/>
  <c r="AU67" i="75"/>
  <c r="AT20" i="73"/>
  <c r="K838" i="62"/>
  <c r="I832"/>
  <c r="AT21" i="71"/>
  <c r="I4108" i="62"/>
  <c r="AT13" i="71"/>
  <c r="AL12" i="69"/>
  <c r="AG12" i="68"/>
  <c r="AH12" s="1"/>
  <c r="AI12" s="1"/>
  <c r="AT13" i="73"/>
  <c r="AU13" i="75"/>
  <c r="AG47" i="68"/>
  <c r="AH47" s="1"/>
  <c r="AI47" s="1"/>
  <c r="AT48" i="73"/>
  <c r="AL47" i="69"/>
  <c r="AU48" i="75"/>
  <c r="AT48" i="71"/>
  <c r="AT77" i="73"/>
  <c r="AL76" i="69"/>
  <c r="AG76" i="68"/>
  <c r="AT77" i="71"/>
  <c r="AW77" s="1"/>
  <c r="AU77" i="75"/>
  <c r="AU61"/>
  <c r="AG60" i="68"/>
  <c r="AH60" s="1"/>
  <c r="AV51" i="73"/>
  <c r="AM51" i="70"/>
  <c r="AN51" s="1"/>
  <c r="AO51" s="1"/>
  <c r="AW51" i="75"/>
  <c r="AV51" i="71"/>
  <c r="AL21" i="69"/>
  <c r="AU22" i="75"/>
  <c r="AT22" i="73"/>
  <c r="AT22" i="71"/>
  <c r="AG21" i="68"/>
  <c r="AH21" s="1"/>
  <c r="AI21" s="1"/>
  <c r="AU59" i="75"/>
  <c r="AT59" i="71"/>
  <c r="AL58" i="69"/>
  <c r="AT59" i="73"/>
  <c r="AG58" i="68"/>
  <c r="AG22"/>
  <c r="AH22" s="1"/>
  <c r="AI22" s="1"/>
  <c r="AT23" i="71"/>
  <c r="AT23" i="73"/>
  <c r="AL22" i="69"/>
  <c r="AU23" i="75"/>
  <c r="AT64" i="71"/>
  <c r="AW64" s="1"/>
  <c r="AL63" i="69"/>
  <c r="AU64" i="75"/>
  <c r="BB64" s="1"/>
  <c r="BD64" s="1"/>
  <c r="AT64" i="73"/>
  <c r="AY64" s="1"/>
  <c r="BA64" s="1"/>
  <c r="AG63" i="68"/>
  <c r="AH63" s="1"/>
  <c r="AU15" i="75"/>
  <c r="AG14" i="68"/>
  <c r="AH14" s="1"/>
  <c r="AI14" s="1"/>
  <c r="AL14" i="69"/>
  <c r="AT15" i="73"/>
  <c r="AT15" i="71"/>
  <c r="AL56" i="69"/>
  <c r="AT57" i="71"/>
  <c r="AT57" i="73"/>
  <c r="AG56" i="68"/>
  <c r="AH56" s="1"/>
  <c r="AU57" i="75"/>
  <c r="AT18" i="73"/>
  <c r="AU14" i="71"/>
  <c r="AV14" i="75"/>
  <c r="AN13" i="69"/>
  <c r="AU14" i="73"/>
  <c r="AT69"/>
  <c r="AL68" i="69"/>
  <c r="AT69" i="71"/>
  <c r="AG68" i="68"/>
  <c r="AI68" s="1"/>
  <c r="AU69" i="75"/>
  <c r="AL50" i="69"/>
  <c r="AU51" i="75"/>
  <c r="AT41" i="73"/>
  <c r="AU41" i="75"/>
  <c r="AT41" i="71"/>
  <c r="AG40" i="68"/>
  <c r="AH40" s="1"/>
  <c r="AI40" s="1"/>
  <c r="AL40" i="69"/>
  <c r="AT27" i="71"/>
  <c r="AL26" i="69"/>
  <c r="AU27" i="75"/>
  <c r="AT27" i="73"/>
  <c r="AG26" i="68"/>
  <c r="I2281" i="62"/>
  <c r="U549"/>
  <c r="S543"/>
  <c r="AS26" i="71"/>
  <c r="AX26" i="75"/>
  <c r="AW26" i="73"/>
  <c r="S417" i="62"/>
  <c r="U423"/>
  <c r="I1525"/>
  <c r="K1531"/>
  <c r="AS20" i="73"/>
  <c r="AZ20" s="1"/>
  <c r="AZ20" i="75"/>
  <c r="K2502" i="62"/>
  <c r="I2496"/>
  <c r="S2685"/>
  <c r="U2691"/>
  <c r="U2615"/>
  <c r="S2609"/>
  <c r="I1740"/>
  <c r="K1746"/>
  <c r="I1777"/>
  <c r="K1783"/>
  <c r="U586"/>
  <c r="X586" s="1"/>
  <c r="S580"/>
  <c r="T581" s="1"/>
  <c r="AM64" i="69"/>
  <c r="K801" i="62"/>
  <c r="I795"/>
  <c r="K977"/>
  <c r="I971"/>
  <c r="AL16" i="70"/>
  <c r="S1349" i="62"/>
  <c r="U1355"/>
  <c r="I480"/>
  <c r="K486"/>
  <c r="I656"/>
  <c r="S1425"/>
  <c r="U1431"/>
  <c r="AF72" i="68"/>
  <c r="I2055" i="62"/>
  <c r="K2061"/>
  <c r="AV41" i="73"/>
  <c r="K3043" i="62"/>
  <c r="X3043" s="1"/>
  <c r="Y3056" s="1"/>
  <c r="AM9" i="70"/>
  <c r="AN9" s="1"/>
  <c r="AO9" s="1"/>
  <c r="S2911" i="62"/>
  <c r="U2917"/>
  <c r="I152"/>
  <c r="K158"/>
  <c r="S2118"/>
  <c r="U2124"/>
  <c r="U486"/>
  <c r="S480"/>
  <c r="S2105"/>
  <c r="T2106" s="1"/>
  <c r="U2111"/>
  <c r="U108"/>
  <c r="S102"/>
  <c r="I2218"/>
  <c r="W2218" s="1"/>
  <c r="K2224"/>
  <c r="I1097"/>
  <c r="K1103"/>
  <c r="AZ28" i="75"/>
  <c r="AS28" i="73"/>
  <c r="I2874" i="62"/>
  <c r="AR51" i="71"/>
  <c r="K523" i="62"/>
  <c r="I517"/>
  <c r="AO73" i="74"/>
  <c r="AN73"/>
  <c r="K95" i="62"/>
  <c r="AX38" i="73"/>
  <c r="AY38" i="75"/>
  <c r="AM38" i="72"/>
  <c r="AN38" s="1"/>
  <c r="AO38" s="1"/>
  <c r="S215" i="62"/>
  <c r="U221"/>
  <c r="I2811"/>
  <c r="U158"/>
  <c r="S152"/>
  <c r="T153" s="1"/>
  <c r="I1614"/>
  <c r="K1620"/>
  <c r="I593"/>
  <c r="K599"/>
  <c r="U612"/>
  <c r="S606"/>
  <c r="K2602"/>
  <c r="I2596"/>
  <c r="S2294"/>
  <c r="T2295" s="1"/>
  <c r="U2300"/>
  <c r="AN51" i="74"/>
  <c r="AO51" s="1"/>
  <c r="K2867" i="62"/>
  <c r="I2861"/>
  <c r="AL46" i="72"/>
  <c r="I354" i="62"/>
  <c r="K360"/>
  <c r="I2357"/>
  <c r="K2363"/>
  <c r="AR31" i="71"/>
  <c r="S2042" i="62"/>
  <c r="U2048"/>
  <c r="S2874"/>
  <c r="U2880"/>
  <c r="AF41" i="68"/>
  <c r="U1935" i="62"/>
  <c r="AR35" i="71"/>
  <c r="K914" i="62"/>
  <c r="I908"/>
  <c r="AM7" i="69"/>
  <c r="AR26" i="73"/>
  <c r="K1027" i="62"/>
  <c r="X1027" s="1"/>
  <c r="I1021"/>
  <c r="AL36" i="72"/>
  <c r="AL54" i="70"/>
  <c r="AL45" i="72"/>
  <c r="AL22"/>
  <c r="S971" i="62"/>
  <c r="U977"/>
  <c r="AM71" i="69"/>
  <c r="AU72" i="73" s="1"/>
  <c r="S1160" i="62"/>
  <c r="U1166"/>
  <c r="I2168"/>
  <c r="K2174"/>
  <c r="K1368"/>
  <c r="I1362"/>
  <c r="U2628"/>
  <c r="S2622"/>
  <c r="AZ14" i="75"/>
  <c r="AS14" i="73"/>
  <c r="AZ14" s="1"/>
  <c r="AY41" i="75"/>
  <c r="AX41" i="73"/>
  <c r="AM41" i="72"/>
  <c r="S3604" i="62"/>
  <c r="W3604" s="1"/>
  <c r="U3610"/>
  <c r="S719"/>
  <c r="U725"/>
  <c r="AS48" i="73"/>
  <c r="AZ48" s="1"/>
  <c r="AZ48" i="75"/>
  <c r="K990" i="62"/>
  <c r="I984"/>
  <c r="U1557"/>
  <c r="S1551"/>
  <c r="U662"/>
  <c r="S656"/>
  <c r="AV12" i="71"/>
  <c r="AW12" i="75"/>
  <c r="AV12" i="73"/>
  <c r="AM12" i="70"/>
  <c r="S2370" i="62"/>
  <c r="U2376"/>
  <c r="I2105"/>
  <c r="K2111"/>
  <c r="K2817"/>
  <c r="AL9" i="72"/>
  <c r="AL39"/>
  <c r="AZ41" i="75"/>
  <c r="U712" i="62"/>
  <c r="X712" s="1"/>
  <c r="S706"/>
  <c r="W706" s="1"/>
  <c r="X706" s="1"/>
  <c r="AL29" i="70"/>
  <c r="AM33" i="69"/>
  <c r="AL21" i="70"/>
  <c r="AM16" i="69"/>
  <c r="S2433" i="62"/>
  <c r="U2439"/>
  <c r="AT43" i="71"/>
  <c r="AG42" i="68"/>
  <c r="AH42" s="1"/>
  <c r="AI42" s="1"/>
  <c r="AT43" i="73"/>
  <c r="AL42" i="69"/>
  <c r="AU43" i="75"/>
  <c r="I1475" i="62"/>
  <c r="K1481"/>
  <c r="S1299"/>
  <c r="U1305"/>
  <c r="AS13" i="71"/>
  <c r="S2735" i="62"/>
  <c r="T2736" s="1"/>
  <c r="U2741"/>
  <c r="U536"/>
  <c r="S530"/>
  <c r="T531" s="1"/>
  <c r="U1292"/>
  <c r="S1286"/>
  <c r="T1287" s="1"/>
  <c r="I1929"/>
  <c r="K1935"/>
  <c r="S1236"/>
  <c r="U1242"/>
  <c r="AR35" i="73"/>
  <c r="AR46" i="71"/>
  <c r="AX34" i="75"/>
  <c r="AS34" i="71"/>
  <c r="AW34" i="73"/>
  <c r="I1047" i="62"/>
  <c r="K1053"/>
  <c r="AL17" i="70"/>
  <c r="I1840" i="62"/>
  <c r="K1846"/>
  <c r="K1683"/>
  <c r="AL12" i="72"/>
  <c r="S2937" i="62"/>
  <c r="U2943"/>
  <c r="U410"/>
  <c r="S404"/>
  <c r="K2880"/>
  <c r="I2433"/>
  <c r="K2439"/>
  <c r="U171"/>
  <c r="S165"/>
  <c r="S1475"/>
  <c r="U1481"/>
  <c r="I1223"/>
  <c r="K1229"/>
  <c r="I1677"/>
  <c r="AR40" i="71"/>
  <c r="U990" i="62"/>
  <c r="S984"/>
  <c r="AL30" i="72"/>
  <c r="AX18" i="73"/>
  <c r="AM18" i="72"/>
  <c r="AN18" s="1"/>
  <c r="AO18" s="1"/>
  <c r="AY18" i="75"/>
  <c r="S1727" i="62"/>
  <c r="U1733"/>
  <c r="U2174"/>
  <c r="S2168"/>
  <c r="T2169" s="1"/>
  <c r="U19"/>
  <c r="S13"/>
  <c r="U1179"/>
  <c r="S1173"/>
  <c r="K1809"/>
  <c r="I1803"/>
  <c r="I2924"/>
  <c r="K2930"/>
  <c r="AL54" i="72"/>
  <c r="I921" i="62"/>
  <c r="K927"/>
  <c r="AZ16" i="75"/>
  <c r="I2672" i="62"/>
  <c r="K2678"/>
  <c r="K423"/>
  <c r="I417"/>
  <c r="U2489"/>
  <c r="S2483"/>
  <c r="T2484" s="1"/>
  <c r="S795"/>
  <c r="U801"/>
  <c r="U2363"/>
  <c r="S2357"/>
  <c r="T2358" s="1"/>
  <c r="I2118"/>
  <c r="K2124"/>
  <c r="K1040"/>
  <c r="I1034"/>
  <c r="K1166"/>
  <c r="I1160"/>
  <c r="I454"/>
  <c r="I13"/>
  <c r="J14" s="1"/>
  <c r="U2565"/>
  <c r="S2559"/>
  <c r="AL23" i="72"/>
  <c r="I1412" i="62"/>
  <c r="K1418"/>
  <c r="I202"/>
  <c r="K208"/>
  <c r="S1916"/>
  <c r="U1922"/>
  <c r="S1047"/>
  <c r="U1053"/>
  <c r="AL29" i="69"/>
  <c r="AT30" i="73"/>
  <c r="AT30" i="71"/>
  <c r="AU30" i="75"/>
  <c r="AG29" i="68"/>
  <c r="AH29" s="1"/>
  <c r="AI29" s="1"/>
  <c r="AR37" i="73"/>
  <c r="U738" i="62"/>
  <c r="S732"/>
  <c r="I543"/>
  <c r="K549"/>
  <c r="K221"/>
  <c r="I215"/>
  <c r="I278"/>
  <c r="W284"/>
  <c r="K284"/>
  <c r="X284" s="1"/>
  <c r="AL18" i="70"/>
  <c r="K410" i="62"/>
  <c r="I404"/>
  <c r="S354"/>
  <c r="U360"/>
  <c r="U2804"/>
  <c r="S2798"/>
  <c r="U523"/>
  <c r="S517"/>
  <c r="K45"/>
  <c r="I39"/>
  <c r="S2055"/>
  <c r="U2061"/>
  <c r="I391"/>
  <c r="K397"/>
  <c r="AO65" i="74"/>
  <c r="AN65"/>
  <c r="AL10" i="70"/>
  <c r="U234" i="62"/>
  <c r="S228"/>
  <c r="I102"/>
  <c r="K108"/>
  <c r="AO67" i="74"/>
  <c r="AN67"/>
  <c r="AL44" i="72"/>
  <c r="U1783" i="62"/>
  <c r="S1777"/>
  <c r="T1778" s="1"/>
  <c r="AW47" i="75"/>
  <c r="AV47" i="71"/>
  <c r="AM47" i="70"/>
  <c r="AN47" s="1"/>
  <c r="AO47" s="1"/>
  <c r="AV47" i="73"/>
  <c r="AR19"/>
  <c r="I1349" i="62"/>
  <c r="K1355"/>
  <c r="U1657"/>
  <c r="S1651"/>
  <c r="K1909"/>
  <c r="I1903"/>
  <c r="K1607"/>
  <c r="I1601"/>
  <c r="AL38" i="70"/>
  <c r="W347" i="62"/>
  <c r="S341"/>
  <c r="T342" s="1"/>
  <c r="U347"/>
  <c r="I76"/>
  <c r="K82"/>
  <c r="I732"/>
  <c r="K738"/>
  <c r="I2785"/>
  <c r="K2791"/>
  <c r="AR16" i="71"/>
  <c r="AR11"/>
  <c r="S1740" i="62"/>
  <c r="U1746"/>
  <c r="U2426"/>
  <c r="S2420"/>
  <c r="I228"/>
  <c r="K234"/>
  <c r="S1664"/>
  <c r="U1670"/>
  <c r="AR10" i="71"/>
  <c r="AL25" i="72"/>
  <c r="K1494" i="62"/>
  <c r="I1488"/>
  <c r="I2244"/>
  <c r="K2250"/>
  <c r="AZ17" i="75"/>
  <c r="AS17" i="73"/>
  <c r="I1236" i="62"/>
  <c r="K1242"/>
  <c r="AL43" i="70"/>
  <c r="AN73" i="72"/>
  <c r="AO73"/>
  <c r="AR14" i="71"/>
  <c r="AF15" i="68"/>
  <c r="AV52" i="75"/>
  <c r="AS23" i="73"/>
  <c r="AZ23" s="1"/>
  <c r="AZ23" i="75"/>
  <c r="I1992" i="62"/>
  <c r="K1998"/>
  <c r="K1431"/>
  <c r="I1425"/>
  <c r="S2307"/>
  <c r="U2313"/>
  <c r="I669"/>
  <c r="K675"/>
  <c r="U1368"/>
  <c r="S1362"/>
  <c r="AL22" i="70"/>
  <c r="AR42" i="71"/>
  <c r="AL51" i="72"/>
  <c r="S26" i="62"/>
  <c r="T27" s="1"/>
  <c r="K4366"/>
  <c r="K2943"/>
  <c r="I2937"/>
  <c r="AR34" i="73"/>
  <c r="S921" i="62"/>
  <c r="U927"/>
  <c r="K1872"/>
  <c r="I1866"/>
  <c r="I2622"/>
  <c r="K2628"/>
  <c r="S2496"/>
  <c r="U2502"/>
  <c r="AL47" i="72"/>
  <c r="AL35" i="69"/>
  <c r="AT36" i="71"/>
  <c r="AT36" i="73"/>
  <c r="AG35" i="68"/>
  <c r="AH35" s="1"/>
  <c r="AI35" s="1"/>
  <c r="AU36" i="75"/>
  <c r="K473" i="62"/>
  <c r="I467"/>
  <c r="AL7" i="69"/>
  <c r="AO7" s="1"/>
  <c r="AT8" i="71"/>
  <c r="AU8" i="75"/>
  <c r="AG7" i="68"/>
  <c r="AH7" s="1"/>
  <c r="AI7" s="1"/>
  <c r="AT8" i="73"/>
  <c r="K536" i="62"/>
  <c r="I530"/>
  <c r="AG10" i="68"/>
  <c r="AH10" s="1"/>
  <c r="AI10" s="1"/>
  <c r="AT11" i="73"/>
  <c r="K1405" i="62"/>
  <c r="I1399"/>
  <c r="I1110"/>
  <c r="K1116"/>
  <c r="S1866"/>
  <c r="U1872"/>
  <c r="U2678"/>
  <c r="S2672"/>
  <c r="T2673" s="1"/>
  <c r="S39"/>
  <c r="U45"/>
  <c r="AU17" i="75"/>
  <c r="AG16" i="68"/>
  <c r="AH16" s="1"/>
  <c r="AI16" s="1"/>
  <c r="AL16" i="69"/>
  <c r="AT17" i="71"/>
  <c r="AT17" i="73"/>
  <c r="K612" i="62"/>
  <c r="I606"/>
  <c r="U675"/>
  <c r="S669"/>
  <c r="AR52" i="71"/>
  <c r="AO65" i="72"/>
  <c r="AN65"/>
  <c r="S1412" i="62"/>
  <c r="T1413" s="1"/>
  <c r="U1418"/>
  <c r="I769"/>
  <c r="K775"/>
  <c r="X775" s="1"/>
  <c r="S2811"/>
  <c r="U2817"/>
  <c r="AM8" i="72"/>
  <c r="AX8" i="73"/>
  <c r="AY8" i="75"/>
  <c r="U297" i="62"/>
  <c r="S291"/>
  <c r="AU54" i="71"/>
  <c r="AU54" i="73"/>
  <c r="AN53" i="69"/>
  <c r="AV54" i="75"/>
  <c r="K2313" i="62"/>
  <c r="I2307"/>
  <c r="U3484"/>
  <c r="K2489"/>
  <c r="I2483"/>
  <c r="AR9" i="73"/>
  <c r="I845" i="62"/>
  <c r="K851"/>
  <c r="I1916"/>
  <c r="K1922"/>
  <c r="AL53" i="72"/>
  <c r="AF8" i="68"/>
  <c r="AF51"/>
  <c r="AU26" i="75"/>
  <c r="AT26" i="73"/>
  <c r="AG25" i="68"/>
  <c r="AH25" s="1"/>
  <c r="AI25" s="1"/>
  <c r="AT26" i="71"/>
  <c r="AL25" i="69"/>
  <c r="AN9" i="74"/>
  <c r="AO9" s="1"/>
  <c r="AL52" i="72"/>
  <c r="I858" i="62"/>
  <c r="K864"/>
  <c r="U1859"/>
  <c r="X1859" s="1"/>
  <c r="S1853"/>
  <c r="T1854" s="1"/>
  <c r="AL24" i="72"/>
  <c r="K297" i="62"/>
  <c r="I291"/>
  <c r="K2237"/>
  <c r="I2231"/>
  <c r="S1488"/>
  <c r="U1494"/>
  <c r="I1286"/>
  <c r="K1292"/>
  <c r="AL53" i="70"/>
  <c r="AF13" i="68"/>
  <c r="AL13" i="72"/>
  <c r="AL45" i="70"/>
  <c r="AL27"/>
  <c r="S2785" i="62"/>
  <c r="U2791"/>
  <c r="AR53" i="73"/>
  <c r="AR44"/>
  <c r="I2155" i="62"/>
  <c r="K2161"/>
  <c r="AR38" i="73"/>
  <c r="AF23" i="68"/>
  <c r="K2754" i="62"/>
  <c r="I2748"/>
  <c r="I2370"/>
  <c r="K2376"/>
  <c r="I26"/>
  <c r="AR23" i="71"/>
  <c r="S1677" i="62"/>
  <c r="U1683"/>
  <c r="AU47" i="71"/>
  <c r="AN46" i="69"/>
  <c r="AU47" i="73"/>
  <c r="AV47" i="75"/>
  <c r="AU67" i="73"/>
  <c r="AV28" i="75"/>
  <c r="AU28" i="73"/>
  <c r="AU28" i="71"/>
  <c r="AN27" i="69"/>
  <c r="U2250" i="62"/>
  <c r="S2244"/>
  <c r="AZ43" i="75"/>
  <c r="AS43" i="73"/>
  <c r="W599" i="62"/>
  <c r="U599"/>
  <c r="S593"/>
  <c r="T594" s="1"/>
  <c r="U2161"/>
  <c r="S2155"/>
  <c r="T2156" s="1"/>
  <c r="AY50" i="75"/>
  <c r="AM50" i="72"/>
  <c r="AX50" i="73"/>
  <c r="AG34" i="68"/>
  <c r="AU35" i="75"/>
  <c r="AL34" i="69"/>
  <c r="AO34" s="1"/>
  <c r="AT35" i="71"/>
  <c r="AT35" i="73"/>
  <c r="S3352" i="62"/>
  <c r="T3353" s="1"/>
  <c r="U3358"/>
  <c r="AN24" i="70"/>
  <c r="AO24" s="1"/>
  <c r="BC63" i="75"/>
  <c r="S1273" i="62"/>
  <c r="T1274" s="1"/>
  <c r="AU29" i="71"/>
  <c r="AU29" i="73"/>
  <c r="AV29" i="75"/>
  <c r="AN28" i="69"/>
  <c r="U1846" i="62"/>
  <c r="S1840"/>
  <c r="T1841" s="1"/>
  <c r="AU10" i="71"/>
  <c r="U95" i="62"/>
  <c r="S89"/>
  <c r="T90" s="1"/>
  <c r="AH52" i="68"/>
  <c r="AI52" s="1"/>
  <c r="V3363" i="62"/>
  <c r="V3376" s="1"/>
  <c r="U2754"/>
  <c r="S2748"/>
  <c r="BC76" i="75"/>
  <c r="AU76"/>
  <c r="AG75" i="68"/>
  <c r="AT76" i="73"/>
  <c r="AL75" i="69"/>
  <c r="AO75" s="1"/>
  <c r="AT76" i="71"/>
  <c r="AN29" i="74"/>
  <c r="AO29" s="1"/>
  <c r="AM29" i="69"/>
  <c r="U3925" i="62"/>
  <c r="S2924"/>
  <c r="T2925" s="1"/>
  <c r="U2930"/>
  <c r="BC11" i="75"/>
  <c r="BC15"/>
  <c r="BC71"/>
  <c r="U3543" i="62"/>
  <c r="U3541"/>
  <c r="U2854"/>
  <c r="S2848"/>
  <c r="T2849" s="1"/>
  <c r="S3793"/>
  <c r="W3793" s="1"/>
  <c r="U3799"/>
  <c r="AN28" i="72"/>
  <c r="AO28" s="1"/>
  <c r="AV32" i="75"/>
  <c r="AU32" i="71"/>
  <c r="AN31" i="69"/>
  <c r="AU32" i="73"/>
  <c r="AS33" i="71"/>
  <c r="U3736" i="62"/>
  <c r="X3736" s="1"/>
  <c r="Y3749" s="1"/>
  <c r="S76"/>
  <c r="T77" s="1"/>
  <c r="U82"/>
  <c r="K2048"/>
  <c r="I2042"/>
  <c r="AM21" i="69"/>
  <c r="AU44" i="71"/>
  <c r="AV44" i="75"/>
  <c r="AN43" i="69"/>
  <c r="AU44" i="73"/>
  <c r="U649" i="62"/>
  <c r="S643"/>
  <c r="T644" s="1"/>
  <c r="S328"/>
  <c r="T329" s="1"/>
  <c r="U334"/>
  <c r="U1588"/>
  <c r="U1590" s="1"/>
  <c r="AM32" i="72"/>
  <c r="AW46" i="75"/>
  <c r="AM46" i="70"/>
  <c r="AV46" i="71"/>
  <c r="AV46" i="73"/>
  <c r="S2181" i="62"/>
  <c r="U2187"/>
  <c r="AU41" i="73"/>
  <c r="AV41" i="75"/>
  <c r="AN40" i="69"/>
  <c r="AU41" i="71"/>
  <c r="AX42" i="73"/>
  <c r="AN18" i="74"/>
  <c r="AO18" s="1"/>
  <c r="BC75" i="75"/>
  <c r="S1223" i="62"/>
  <c r="T1224" s="1"/>
  <c r="U1229"/>
  <c r="I2685"/>
  <c r="K2691"/>
  <c r="U1796"/>
  <c r="S1790"/>
  <c r="T1791" s="1"/>
  <c r="U2552"/>
  <c r="S2546"/>
  <c r="T2547" s="1"/>
  <c r="AH64" i="68"/>
  <c r="AI64"/>
  <c r="S845" i="62"/>
  <c r="T846" s="1"/>
  <c r="U851"/>
  <c r="K1985"/>
  <c r="I1979"/>
  <c r="U788"/>
  <c r="S782"/>
  <c r="T783" s="1"/>
  <c r="U2980"/>
  <c r="S2974"/>
  <c r="W2974" s="1"/>
  <c r="U145"/>
  <c r="S139"/>
  <c r="T140" s="1"/>
  <c r="AN14" i="72"/>
  <c r="AO14" s="1"/>
  <c r="BC27" i="75"/>
  <c r="AH9" i="68"/>
  <c r="AI9" s="1"/>
  <c r="BC56" i="75"/>
  <c r="AO71" i="70"/>
  <c r="AN71"/>
  <c r="S2470" i="62"/>
  <c r="T2471" s="1"/>
  <c r="S1399"/>
  <c r="T1400" s="1"/>
  <c r="U1405"/>
  <c r="S3919"/>
  <c r="W3919" s="1"/>
  <c r="AZ57" i="73"/>
  <c r="S4297" i="62"/>
  <c r="T4298" s="1"/>
  <c r="U4303"/>
  <c r="X4303" s="1"/>
  <c r="Y4316" s="1"/>
  <c r="V3741"/>
  <c r="AZ55" i="73"/>
  <c r="AV68" i="75"/>
  <c r="AN67" i="69"/>
  <c r="AU68" i="73"/>
  <c r="AU68" i="71"/>
  <c r="AP19" i="69"/>
  <c r="AQ19" s="1"/>
  <c r="BC36" i="75"/>
  <c r="AN53" i="74"/>
  <c r="AO53" s="1"/>
  <c r="AH27" i="68"/>
  <c r="AI27" s="1"/>
  <c r="S1538" i="62"/>
  <c r="T1539" s="1"/>
  <c r="U1544"/>
  <c r="S1525"/>
  <c r="T1526" s="1"/>
  <c r="U1531"/>
  <c r="AM37" i="69"/>
  <c r="I719" i="62"/>
  <c r="K725"/>
  <c r="U1607"/>
  <c r="S1601"/>
  <c r="T1602" s="1"/>
  <c r="AU9" i="71"/>
  <c r="AM48" i="70"/>
  <c r="AV48" i="73"/>
  <c r="AV48" i="71"/>
  <c r="AW48" i="75"/>
  <c r="S895" i="62"/>
  <c r="T896" s="1"/>
  <c r="U901"/>
  <c r="X901" s="1"/>
  <c r="U2287"/>
  <c r="S2281"/>
  <c r="T2282" s="1"/>
  <c r="AM17" i="69"/>
  <c r="U3037" i="62"/>
  <c r="U3039" s="1"/>
  <c r="AU13" i="71"/>
  <c r="AU13" i="73"/>
  <c r="AV13" i="75"/>
  <c r="AN12" i="69"/>
  <c r="S2861" i="62"/>
  <c r="T2862" s="1"/>
  <c r="U2867"/>
  <c r="I1551"/>
  <c r="K1557"/>
  <c r="I2420"/>
  <c r="K2426"/>
  <c r="S2092"/>
  <c r="W2092" s="1"/>
  <c r="U2098"/>
  <c r="I165"/>
  <c r="K171"/>
  <c r="AU24" i="71"/>
  <c r="AN23" i="69"/>
  <c r="AV24" i="75"/>
  <c r="AU24" i="73"/>
  <c r="AN25" i="74"/>
  <c r="AO25" s="1"/>
  <c r="K1670" i="62"/>
  <c r="I1664"/>
  <c r="BC19" i="75"/>
  <c r="S2029" i="62"/>
  <c r="T2030" s="1"/>
  <c r="U2035"/>
  <c r="AN11" i="74"/>
  <c r="AO11" s="1"/>
  <c r="AN55"/>
  <c r="AO55" s="1"/>
  <c r="BC40" i="75"/>
  <c r="BC73"/>
  <c r="S1084" i="62"/>
  <c r="W1084" s="1"/>
  <c r="AU12" i="75"/>
  <c r="AT12" i="71"/>
  <c r="AG11" i="68"/>
  <c r="AH57"/>
  <c r="S1992" i="62"/>
  <c r="U1998"/>
  <c r="I782"/>
  <c r="K788"/>
  <c r="AN60" i="72"/>
  <c r="AO60"/>
  <c r="V1788" i="62"/>
  <c r="AN75" i="69"/>
  <c r="AU76" i="73"/>
  <c r="AU76" i="71"/>
  <c r="AV76" i="75"/>
  <c r="AN66" i="72"/>
  <c r="AO66"/>
  <c r="V2985" i="62"/>
  <c r="AU62" i="75"/>
  <c r="AT62" i="73"/>
  <c r="AL61" i="69"/>
  <c r="AG61" i="68"/>
  <c r="AT62" i="71"/>
  <c r="BC67" i="75"/>
  <c r="S1210" i="62"/>
  <c r="T1211" s="1"/>
  <c r="U1216"/>
  <c r="AU12" i="73"/>
  <c r="AN11" i="69"/>
  <c r="AU12" i="71"/>
  <c r="AV12" i="75"/>
  <c r="U1909" i="62"/>
  <c r="S1903"/>
  <c r="T1904" s="1"/>
  <c r="U2413"/>
  <c r="S2407"/>
  <c r="T2408" s="1"/>
  <c r="K2552"/>
  <c r="I2546"/>
  <c r="I1173"/>
  <c r="K1179"/>
  <c r="AN34" i="69"/>
  <c r="AV35" i="75"/>
  <c r="AU35" i="73"/>
  <c r="AU35" i="71"/>
  <c r="AW32" i="75"/>
  <c r="AV32" i="73"/>
  <c r="AM32" i="70"/>
  <c r="AV32" i="71"/>
  <c r="I2181" i="62"/>
  <c r="K2187"/>
  <c r="AT74" i="73"/>
  <c r="AG73" i="68"/>
  <c r="AL73" i="69"/>
  <c r="AT74" i="71"/>
  <c r="AU74" i="75"/>
  <c r="BB74" s="1"/>
  <c r="BD74" s="1"/>
  <c r="S3415" i="62"/>
  <c r="W3415" s="1"/>
  <c r="U3421"/>
  <c r="AX27" i="75"/>
  <c r="AW27" i="73"/>
  <c r="AS27" i="71"/>
  <c r="AO71" i="74"/>
  <c r="AN71"/>
  <c r="U1040" i="62"/>
  <c r="S1034"/>
  <c r="T1035" s="1"/>
  <c r="AN60" i="69"/>
  <c r="AV61" i="75"/>
  <c r="AU61" i="71"/>
  <c r="AU61" i="73"/>
  <c r="AU40" i="71"/>
  <c r="AN39" i="69"/>
  <c r="AV40" i="75"/>
  <c r="AU40" i="73"/>
  <c r="AW21"/>
  <c r="AS21" i="71"/>
  <c r="AX21" i="75"/>
  <c r="K2300" i="62"/>
  <c r="I2294"/>
  <c r="AO63" i="70"/>
  <c r="AN63"/>
  <c r="U4114" i="62"/>
  <c r="S4108"/>
  <c r="T4109" s="1"/>
  <c r="V4119"/>
  <c r="V4132" s="1"/>
  <c r="V4145" s="1"/>
  <c r="Q4157" s="1"/>
  <c r="BC43" i="75"/>
  <c r="AM36" i="69"/>
  <c r="AU70" i="73"/>
  <c r="AG53" i="68"/>
  <c r="AT54" i="71"/>
  <c r="AH66" i="68"/>
  <c r="AI66"/>
  <c r="S3289" i="62"/>
  <c r="T3290" s="1"/>
  <c r="U3295"/>
  <c r="AT70" i="71"/>
  <c r="AL69" i="69"/>
  <c r="AG69" i="68"/>
  <c r="AT70" i="73"/>
  <c r="AY70" s="1"/>
  <c r="BA70" s="1"/>
  <c r="AU70" i="75"/>
  <c r="BC33"/>
  <c r="AO70" i="74"/>
  <c r="AN70"/>
  <c r="AO77" i="70"/>
  <c r="AN77"/>
  <c r="AO75" i="74"/>
  <c r="AN75"/>
  <c r="BC41" i="75"/>
  <c r="AN17" i="74"/>
  <c r="AO17" s="1"/>
  <c r="AN48"/>
  <c r="AO48" s="1"/>
  <c r="AH18" i="68"/>
  <c r="AI18" s="1"/>
  <c r="S265" i="62"/>
  <c r="T266" s="1"/>
  <c r="U271"/>
  <c r="AU46" i="71"/>
  <c r="AW46" s="1"/>
  <c r="AX46" s="1"/>
  <c r="AV46" i="75"/>
  <c r="I2559" i="62"/>
  <c r="K2565"/>
  <c r="AM40" i="70"/>
  <c r="AV40" i="71"/>
  <c r="AW40" i="75"/>
  <c r="AV40" i="73"/>
  <c r="S1714" i="62"/>
  <c r="T1715" s="1"/>
  <c r="U1720"/>
  <c r="S2231"/>
  <c r="T2232" s="1"/>
  <c r="U2237"/>
  <c r="I2798"/>
  <c r="K2804"/>
  <c r="K1544"/>
  <c r="I1538"/>
  <c r="U460"/>
  <c r="S454"/>
  <c r="T455" s="1"/>
  <c r="S1979"/>
  <c r="T1980" s="1"/>
  <c r="U1985"/>
  <c r="AX10" i="73"/>
  <c r="BD56" i="75" l="1"/>
  <c r="Y3305" i="62"/>
  <c r="AW58" i="71"/>
  <c r="AX58" s="1"/>
  <c r="AI57" i="68"/>
  <c r="K3165" i="62"/>
  <c r="Y3179"/>
  <c r="Y3180" s="1"/>
  <c r="Y3620"/>
  <c r="Y3368"/>
  <c r="X1084"/>
  <c r="X2092"/>
  <c r="AT37" i="71"/>
  <c r="AG33" i="68"/>
  <c r="AH33" s="1"/>
  <c r="AI33" s="1"/>
  <c r="Y4376" i="62"/>
  <c r="AW33" i="71"/>
  <c r="AX33" s="1"/>
  <c r="Y3558" i="62"/>
  <c r="Y3557"/>
  <c r="AW20" i="71"/>
  <c r="AX20" s="1"/>
  <c r="AW9" i="75"/>
  <c r="X4250" i="62"/>
  <c r="X4313"/>
  <c r="Y4313" s="1"/>
  <c r="X3872"/>
  <c r="X3116"/>
  <c r="X3053"/>
  <c r="X3242"/>
  <c r="Y3242" s="1"/>
  <c r="X3494"/>
  <c r="X3935"/>
  <c r="AM34" i="70"/>
  <c r="AV9" i="71"/>
  <c r="Y3431" i="62"/>
  <c r="X3809"/>
  <c r="Y3810" s="1"/>
  <c r="X4061"/>
  <c r="X3683"/>
  <c r="Y3684" s="1"/>
  <c r="X4124"/>
  <c r="X3746"/>
  <c r="Y3747" s="1"/>
  <c r="X2990"/>
  <c r="Y3495"/>
  <c r="AZ51" i="75"/>
  <c r="AM42" i="72"/>
  <c r="AT39" i="71"/>
  <c r="AT37" i="73"/>
  <c r="AU18" i="75"/>
  <c r="AV58"/>
  <c r="BB58" s="1"/>
  <c r="BD58" s="1"/>
  <c r="BB59"/>
  <c r="BD59" s="1"/>
  <c r="AY33" i="73"/>
  <c r="BA33" s="1"/>
  <c r="BB71" i="75"/>
  <c r="BD71" s="1"/>
  <c r="AU11" i="73"/>
  <c r="AY59"/>
  <c r="BA59" s="1"/>
  <c r="AW76" i="71"/>
  <c r="AX76" s="1"/>
  <c r="AW40"/>
  <c r="AW35"/>
  <c r="AU21"/>
  <c r="X2224" i="62"/>
  <c r="AU19" i="73"/>
  <c r="AY67"/>
  <c r="BA67" s="1"/>
  <c r="AY72"/>
  <c r="BA72" s="1"/>
  <c r="AV19" i="75"/>
  <c r="AU66" i="71"/>
  <c r="AW66" s="1"/>
  <c r="AY66" s="1"/>
  <c r="AN20" i="69"/>
  <c r="AV42" i="75"/>
  <c r="AY62" i="73"/>
  <c r="BA62" s="1"/>
  <c r="AV21" i="75"/>
  <c r="AN18" i="69"/>
  <c r="AW68" i="71"/>
  <c r="AX68" s="1"/>
  <c r="BB76" i="75"/>
  <c r="BD76" s="1"/>
  <c r="AN54" i="69"/>
  <c r="AO25"/>
  <c r="AP25" s="1"/>
  <c r="AQ25" s="1"/>
  <c r="AN51"/>
  <c r="AV26" i="75"/>
  <c r="AW13" i="71"/>
  <c r="AW55"/>
  <c r="AX55" s="1"/>
  <c r="AW47"/>
  <c r="AY46"/>
  <c r="AV70" i="75"/>
  <c r="AO69" i="69"/>
  <c r="AN69"/>
  <c r="AN41"/>
  <c r="AP70"/>
  <c r="AU52" i="71"/>
  <c r="AW32"/>
  <c r="AX32" s="1"/>
  <c r="BB66" i="75"/>
  <c r="BD66" s="1"/>
  <c r="AY41" i="73"/>
  <c r="BA41" s="1"/>
  <c r="BB70" i="75"/>
  <c r="BD70" s="1"/>
  <c r="AW70" i="71"/>
  <c r="AY70" s="1"/>
  <c r="AU42" i="73"/>
  <c r="AW12" i="71"/>
  <c r="AX12" s="1"/>
  <c r="AY76" i="73"/>
  <c r="BA76" s="1"/>
  <c r="AW59" i="71"/>
  <c r="AX59" s="1"/>
  <c r="BB61" i="75"/>
  <c r="BD61" s="1"/>
  <c r="AW28" i="71"/>
  <c r="BB68" i="75"/>
  <c r="BD68" s="1"/>
  <c r="AY68" i="73"/>
  <c r="BA68" s="1"/>
  <c r="AW61" i="71"/>
  <c r="AX61" s="1"/>
  <c r="K3604" i="62"/>
  <c r="AI65" i="68"/>
  <c r="AU11" i="75"/>
  <c r="AT51" i="71"/>
  <c r="AW51" s="1"/>
  <c r="AT61" i="73"/>
  <c r="AY61" s="1"/>
  <c r="BA61" s="1"/>
  <c r="AL74" i="69"/>
  <c r="AG50" i="68"/>
  <c r="AH50" s="1"/>
  <c r="AI50" s="1"/>
  <c r="AL60" i="69"/>
  <c r="AO60" s="1"/>
  <c r="AQ60" s="1"/>
  <c r="AT75" i="71"/>
  <c r="AW75" s="1"/>
  <c r="AY75" s="1"/>
  <c r="AT75" i="73"/>
  <c r="AY75" s="1"/>
  <c r="BA75" s="1"/>
  <c r="AT11" i="71"/>
  <c r="AG74" i="68"/>
  <c r="AI74" s="1"/>
  <c r="AU34" i="75"/>
  <c r="AL31" i="69"/>
  <c r="AO31" s="1"/>
  <c r="AP31" s="1"/>
  <c r="AQ31" s="1"/>
  <c r="AT32" i="73"/>
  <c r="AU54" i="75"/>
  <c r="AL11" i="69"/>
  <c r="AO11" s="1"/>
  <c r="AP11" s="1"/>
  <c r="AQ11" s="1"/>
  <c r="AH70" i="68"/>
  <c r="AG31"/>
  <c r="AH31" s="1"/>
  <c r="AI31" s="1"/>
  <c r="AX77" i="71"/>
  <c r="AY77"/>
  <c r="AX67"/>
  <c r="AY67"/>
  <c r="AX71"/>
  <c r="AY71"/>
  <c r="AX35"/>
  <c r="AY76"/>
  <c r="AX64"/>
  <c r="AY64"/>
  <c r="AO73" i="69"/>
  <c r="AP73" s="1"/>
  <c r="AV67" i="75"/>
  <c r="BB67" s="1"/>
  <c r="BD67" s="1"/>
  <c r="X397" i="62"/>
  <c r="AU58" i="73"/>
  <c r="AY58" s="1"/>
  <c r="BA58" s="1"/>
  <c r="AV9" i="75"/>
  <c r="AU49" i="73"/>
  <c r="AN45" i="69"/>
  <c r="AU9" i="73"/>
  <c r="AV77" i="75"/>
  <c r="BB77" s="1"/>
  <c r="BD77" s="1"/>
  <c r="AN66" i="69"/>
  <c r="AU63" i="71"/>
  <c r="AW63" s="1"/>
  <c r="AU49"/>
  <c r="AW49" s="1"/>
  <c r="AN57" i="69"/>
  <c r="AU46" i="73"/>
  <c r="AV60" i="75"/>
  <c r="AV55"/>
  <c r="BB55" s="1"/>
  <c r="BD55" s="1"/>
  <c r="AU19" i="71"/>
  <c r="X4051" i="62"/>
  <c r="Y4064" s="1"/>
  <c r="AO57" i="69"/>
  <c r="AN10"/>
  <c r="AU73" i="71"/>
  <c r="AU25" i="73"/>
  <c r="X4366" i="62"/>
  <c r="Y4379" s="1"/>
  <c r="AU45" i="73"/>
  <c r="AU16"/>
  <c r="AN72" i="69"/>
  <c r="X4240" i="62"/>
  <c r="Y4253" s="1"/>
  <c r="AU74" i="73"/>
  <c r="AY74" s="1"/>
  <c r="BA74" s="1"/>
  <c r="AU11" i="71"/>
  <c r="AN44" i="69"/>
  <c r="AN48"/>
  <c r="X208" i="62"/>
  <c r="Y221" s="1"/>
  <c r="AN15" i="69"/>
  <c r="AV16" i="75"/>
  <c r="AP57" i="69"/>
  <c r="AN76"/>
  <c r="AU60" i="71"/>
  <c r="AU10" i="73"/>
  <c r="AN62" i="69"/>
  <c r="AU36" i="73"/>
  <c r="W2596" i="62"/>
  <c r="AU69" i="71"/>
  <c r="AW69" s="1"/>
  <c r="AN65" i="69"/>
  <c r="AN26"/>
  <c r="AN59"/>
  <c r="AV10" i="75"/>
  <c r="AV63"/>
  <c r="BB63" s="1"/>
  <c r="BD63" s="1"/>
  <c r="X2602" i="62"/>
  <c r="Y2615" s="1"/>
  <c r="X4177"/>
  <c r="Y4190" s="1"/>
  <c r="AO9" i="69"/>
  <c r="AP9" s="1"/>
  <c r="AQ9" s="1"/>
  <c r="AU66" i="73"/>
  <c r="AY66" s="1"/>
  <c r="BA66" s="1"/>
  <c r="AU63"/>
  <c r="AY63" s="1"/>
  <c r="BA63" s="1"/>
  <c r="AZ45" i="75"/>
  <c r="AS18" i="73"/>
  <c r="AZ18" s="1"/>
  <c r="AS27"/>
  <c r="AZ27" s="1"/>
  <c r="AZ40" i="75"/>
  <c r="AS42" i="73"/>
  <c r="W672" i="62"/>
  <c r="W1995"/>
  <c r="W357"/>
  <c r="W2751"/>
  <c r="W2247"/>
  <c r="AX43" i="73"/>
  <c r="AM43" i="72"/>
  <c r="AN43" s="1"/>
  <c r="AO43" s="1"/>
  <c r="AM31"/>
  <c r="AY34" i="75"/>
  <c r="AY17"/>
  <c r="AY20"/>
  <c r="AM20" i="72"/>
  <c r="AN20" s="1"/>
  <c r="AO20" s="1"/>
  <c r="AX17" i="73"/>
  <c r="AX32"/>
  <c r="AX31"/>
  <c r="AY48" i="75"/>
  <c r="BB48" s="1"/>
  <c r="BD48" s="1"/>
  <c r="J1175" i="62"/>
  <c r="W1176"/>
  <c r="J2687"/>
  <c r="W2688"/>
  <c r="J2372"/>
  <c r="W2373"/>
  <c r="J860"/>
  <c r="W861"/>
  <c r="J2309"/>
  <c r="W2310"/>
  <c r="J1112"/>
  <c r="K1110" s="1"/>
  <c r="K1112" s="1"/>
  <c r="W1113"/>
  <c r="J2939"/>
  <c r="K2937" s="1"/>
  <c r="K2939" s="1"/>
  <c r="W2940"/>
  <c r="J734"/>
  <c r="K732" s="1"/>
  <c r="K734" s="1"/>
  <c r="W735"/>
  <c r="J41"/>
  <c r="W42"/>
  <c r="J545"/>
  <c r="K543" s="1"/>
  <c r="K545" s="1"/>
  <c r="W546"/>
  <c r="J923"/>
  <c r="K921" s="1"/>
  <c r="K923" s="1"/>
  <c r="W924"/>
  <c r="J1805"/>
  <c r="K1803" s="1"/>
  <c r="K1805" s="1"/>
  <c r="W1806"/>
  <c r="J2498"/>
  <c r="K2496" s="1"/>
  <c r="K2498" s="1"/>
  <c r="W2499"/>
  <c r="J1301"/>
  <c r="K1299" s="1"/>
  <c r="K1301" s="1"/>
  <c r="W1302"/>
  <c r="J1553"/>
  <c r="W1554"/>
  <c r="J1427"/>
  <c r="W1428"/>
  <c r="J419"/>
  <c r="K417" s="1"/>
  <c r="K419" s="1"/>
  <c r="W420"/>
  <c r="J1679"/>
  <c r="W1680"/>
  <c r="J2435"/>
  <c r="K2433" s="1"/>
  <c r="K2435" s="1"/>
  <c r="W2436"/>
  <c r="J1049"/>
  <c r="W1050"/>
  <c r="J2813"/>
  <c r="K2811" s="1"/>
  <c r="K2813" s="1"/>
  <c r="W2814"/>
  <c r="J2057"/>
  <c r="W2058"/>
  <c r="J482"/>
  <c r="K480" s="1"/>
  <c r="K482" s="1"/>
  <c r="W483"/>
  <c r="J2183"/>
  <c r="W2184"/>
  <c r="J293"/>
  <c r="K291" s="1"/>
  <c r="K293" s="1"/>
  <c r="W294"/>
  <c r="J608"/>
  <c r="W609"/>
  <c r="J2624"/>
  <c r="W2625"/>
  <c r="J1238"/>
  <c r="K1236" s="1"/>
  <c r="K1238" s="1"/>
  <c r="W1239"/>
  <c r="J230"/>
  <c r="W231"/>
  <c r="J104"/>
  <c r="W105"/>
  <c r="J2120"/>
  <c r="W2121"/>
  <c r="J1364"/>
  <c r="K1362" s="1"/>
  <c r="K1364" s="1"/>
  <c r="W1365"/>
  <c r="J1616"/>
  <c r="K1614" s="1"/>
  <c r="K1616" s="1"/>
  <c r="W1617"/>
  <c r="J2561"/>
  <c r="W2562"/>
  <c r="J167"/>
  <c r="W168"/>
  <c r="J1868"/>
  <c r="K1866" s="1"/>
  <c r="K1868" s="1"/>
  <c r="W1869"/>
  <c r="J1490"/>
  <c r="K1488" s="1"/>
  <c r="K1490" s="1"/>
  <c r="W1491"/>
  <c r="J1931"/>
  <c r="W1932"/>
  <c r="J986"/>
  <c r="K984" s="1"/>
  <c r="K986" s="1"/>
  <c r="W987"/>
  <c r="J2876"/>
  <c r="K2874" s="1"/>
  <c r="K2876" s="1"/>
  <c r="W2877"/>
  <c r="J797"/>
  <c r="W798"/>
  <c r="J1742"/>
  <c r="W1743"/>
  <c r="AW44" i="73"/>
  <c r="AS44" i="71"/>
  <c r="AX13" i="75"/>
  <c r="AW25" i="73"/>
  <c r="AX54" i="75"/>
  <c r="W911" i="62"/>
  <c r="AX24" i="75"/>
  <c r="AW22" i="73"/>
  <c r="AX33" i="75"/>
  <c r="BB33" s="1"/>
  <c r="BD33" s="1"/>
  <c r="AX25"/>
  <c r="AX22"/>
  <c r="AS9" i="71"/>
  <c r="W2234" i="62"/>
  <c r="W1604"/>
  <c r="W1037"/>
  <c r="W2927"/>
  <c r="W1226"/>
  <c r="AS20" i="71"/>
  <c r="W848" i="62"/>
  <c r="AW19" i="73"/>
  <c r="W596" i="62"/>
  <c r="W2864"/>
  <c r="W92"/>
  <c r="W344"/>
  <c r="W1856"/>
  <c r="Y3494"/>
  <c r="Y3116"/>
  <c r="AW49" i="75"/>
  <c r="AM49" i="70"/>
  <c r="AN49" s="1"/>
  <c r="AO49" s="1"/>
  <c r="AW19" i="75"/>
  <c r="AV41" i="71"/>
  <c r="AW41" s="1"/>
  <c r="AW20" i="75"/>
  <c r="AW41"/>
  <c r="Y3746" i="62"/>
  <c r="AM36" i="70"/>
  <c r="AN36" s="1"/>
  <c r="AO36" s="1"/>
  <c r="Y914" i="62"/>
  <c r="Y788"/>
  <c r="Y599"/>
  <c r="J2484"/>
  <c r="W2486"/>
  <c r="Y410"/>
  <c r="J279"/>
  <c r="W281"/>
  <c r="J657"/>
  <c r="K656" s="1"/>
  <c r="K658" s="1"/>
  <c r="W659"/>
  <c r="J2295"/>
  <c r="W2297"/>
  <c r="J1665"/>
  <c r="W1667"/>
  <c r="J2547"/>
  <c r="W2549"/>
  <c r="J783"/>
  <c r="W785"/>
  <c r="J2421"/>
  <c r="W2423"/>
  <c r="J2043"/>
  <c r="W2045"/>
  <c r="J27"/>
  <c r="W29"/>
  <c r="J1350"/>
  <c r="W1352"/>
  <c r="J1161"/>
  <c r="K1160" s="1"/>
  <c r="K1162" s="1"/>
  <c r="W1163"/>
  <c r="J2106"/>
  <c r="W2108"/>
  <c r="Y1040"/>
  <c r="Y2237"/>
  <c r="J972"/>
  <c r="W974"/>
  <c r="Y1355"/>
  <c r="Y1292"/>
  <c r="Y977"/>
  <c r="J2673"/>
  <c r="W2675"/>
  <c r="J2358"/>
  <c r="W2360"/>
  <c r="Y1607"/>
  <c r="J720"/>
  <c r="W722"/>
  <c r="J1287"/>
  <c r="W1289"/>
  <c r="J2799"/>
  <c r="W2801"/>
  <c r="AM52" i="70"/>
  <c r="AN52" s="1"/>
  <c r="AO52" s="1"/>
  <c r="AV44" i="73"/>
  <c r="J1980" i="62"/>
  <c r="W1982"/>
  <c r="J531"/>
  <c r="K530" s="1"/>
  <c r="K532" s="1"/>
  <c r="W533"/>
  <c r="J468"/>
  <c r="K467" s="1"/>
  <c r="K469" s="1"/>
  <c r="W470"/>
  <c r="J405"/>
  <c r="W407"/>
  <c r="J2169"/>
  <c r="W2171"/>
  <c r="J2610"/>
  <c r="K2609" s="1"/>
  <c r="K2611" s="1"/>
  <c r="W2612"/>
  <c r="J1539"/>
  <c r="W1541"/>
  <c r="J1917"/>
  <c r="K1916" s="1"/>
  <c r="K1918" s="1"/>
  <c r="W1919"/>
  <c r="J1413"/>
  <c r="W1415"/>
  <c r="J1728"/>
  <c r="K1727" s="1"/>
  <c r="K1729" s="1"/>
  <c r="W1730"/>
  <c r="Y2678"/>
  <c r="J1791"/>
  <c r="W1793"/>
  <c r="Y3243"/>
  <c r="J1476"/>
  <c r="K1475" s="1"/>
  <c r="K1477" s="1"/>
  <c r="W1478"/>
  <c r="J216"/>
  <c r="K215" s="1"/>
  <c r="K217" s="1"/>
  <c r="W218"/>
  <c r="Y725"/>
  <c r="J1098"/>
  <c r="K1097" s="1"/>
  <c r="K1099" s="1"/>
  <c r="W1100"/>
  <c r="J153"/>
  <c r="K152" s="1"/>
  <c r="K154" s="1"/>
  <c r="W155"/>
  <c r="J2736"/>
  <c r="K2735" s="1"/>
  <c r="K2737" s="1"/>
  <c r="W2738"/>
  <c r="W4360"/>
  <c r="AV15" i="75"/>
  <c r="AN52" i="69"/>
  <c r="AU26" i="73"/>
  <c r="X3232" i="62"/>
  <c r="Y3245" s="1"/>
  <c r="X838"/>
  <c r="Y851" s="1"/>
  <c r="X2350"/>
  <c r="Y2363" s="1"/>
  <c r="AU45" i="71"/>
  <c r="X2476" i="62"/>
  <c r="Y2489" s="1"/>
  <c r="W2155"/>
  <c r="W76"/>
  <c r="X1909"/>
  <c r="Y1922" s="1"/>
  <c r="X1846"/>
  <c r="Y1859" s="1"/>
  <c r="X1783"/>
  <c r="Y1796" s="1"/>
  <c r="X1531"/>
  <c r="Y1544" s="1"/>
  <c r="X2413"/>
  <c r="Y2426" s="1"/>
  <c r="X1216"/>
  <c r="Y1229" s="1"/>
  <c r="X3295"/>
  <c r="Y3308" s="1"/>
  <c r="Y3321" s="1"/>
  <c r="Y3334" s="1"/>
  <c r="X4114"/>
  <c r="Y4127" s="1"/>
  <c r="Y4140" s="1"/>
  <c r="Y4153" s="1"/>
  <c r="X1090"/>
  <c r="Y1103" s="1"/>
  <c r="X2728"/>
  <c r="Y2741" s="1"/>
  <c r="X2917"/>
  <c r="Y2930" s="1"/>
  <c r="X3421"/>
  <c r="Y3434" s="1"/>
  <c r="X2980"/>
  <c r="Y2993" s="1"/>
  <c r="X3163"/>
  <c r="Y3163" s="1"/>
  <c r="X3604"/>
  <c r="Y3604" s="1"/>
  <c r="X3856"/>
  <c r="Y3856" s="1"/>
  <c r="X3415"/>
  <c r="Y3415" s="1"/>
  <c r="X3982"/>
  <c r="Y3982" s="1"/>
  <c r="X2854"/>
  <c r="Y2867" s="1"/>
  <c r="W1840"/>
  <c r="W1525"/>
  <c r="W2281"/>
  <c r="W328"/>
  <c r="X1720"/>
  <c r="Y1733" s="1"/>
  <c r="X1153"/>
  <c r="Y1166" s="1"/>
  <c r="X1972"/>
  <c r="Y1985" s="1"/>
  <c r="W3352"/>
  <c r="X2539"/>
  <c r="Y2552" s="1"/>
  <c r="X3862"/>
  <c r="Y3875" s="1"/>
  <c r="X3925"/>
  <c r="Y3938" s="1"/>
  <c r="X3484"/>
  <c r="Y3497" s="1"/>
  <c r="W3478"/>
  <c r="W4171"/>
  <c r="W1462"/>
  <c r="X1462" s="1"/>
  <c r="W1399"/>
  <c r="X523"/>
  <c r="Y536" s="1"/>
  <c r="X2287"/>
  <c r="Y2300" s="1"/>
  <c r="X3358"/>
  <c r="Y3371" s="1"/>
  <c r="Y3384" s="1"/>
  <c r="W580"/>
  <c r="X2098"/>
  <c r="Y2111" s="1"/>
  <c r="X334"/>
  <c r="Y347" s="1"/>
  <c r="X1657"/>
  <c r="Y1670" s="1"/>
  <c r="X1468"/>
  <c r="Y1481" s="1"/>
  <c r="X3478"/>
  <c r="X3919"/>
  <c r="Y3919" s="1"/>
  <c r="X2974"/>
  <c r="Y2974" s="1"/>
  <c r="X3793"/>
  <c r="Y3793" s="1"/>
  <c r="X4171"/>
  <c r="X2161"/>
  <c r="Y2174" s="1"/>
  <c r="X1405"/>
  <c r="Y1418" s="1"/>
  <c r="X2791"/>
  <c r="Y2804" s="1"/>
  <c r="X82"/>
  <c r="Y95" s="1"/>
  <c r="W1903"/>
  <c r="W454"/>
  <c r="W4108"/>
  <c r="X649"/>
  <c r="Y662" s="1"/>
  <c r="X2035"/>
  <c r="Y2048" s="1"/>
  <c r="W2407"/>
  <c r="X460"/>
  <c r="Y473" s="1"/>
  <c r="W1147"/>
  <c r="W1966"/>
  <c r="X271"/>
  <c r="Y284" s="1"/>
  <c r="X145"/>
  <c r="Y158" s="1"/>
  <c r="X3610"/>
  <c r="Y3623" s="1"/>
  <c r="Y3636" s="1"/>
  <c r="Y3649" s="1"/>
  <c r="X3799"/>
  <c r="Y3812" s="1"/>
  <c r="X3106"/>
  <c r="Y3119" s="1"/>
  <c r="W3856"/>
  <c r="W1714"/>
  <c r="X1714" s="1"/>
  <c r="W1210"/>
  <c r="X1210" s="1"/>
  <c r="Y1210" s="1"/>
  <c r="W2470"/>
  <c r="X2470" s="1"/>
  <c r="AO66" i="69"/>
  <c r="AP66" s="1"/>
  <c r="AP67"/>
  <c r="AT49" i="73"/>
  <c r="AL48" i="69"/>
  <c r="J770" i="62"/>
  <c r="W769"/>
  <c r="J392"/>
  <c r="X391" s="1"/>
  <c r="W391"/>
  <c r="J2534"/>
  <c r="W2533"/>
  <c r="J4235"/>
  <c r="X4234" s="1"/>
  <c r="Y4234" s="1"/>
  <c r="W4234"/>
  <c r="J4046"/>
  <c r="X4045" s="1"/>
  <c r="Y4045" s="1"/>
  <c r="W4045"/>
  <c r="J644"/>
  <c r="W643"/>
  <c r="J1337"/>
  <c r="W1336"/>
  <c r="J1652"/>
  <c r="K1651" s="1"/>
  <c r="K1653" s="1"/>
  <c r="W1651"/>
  <c r="J2786"/>
  <c r="W2785"/>
  <c r="J203"/>
  <c r="W202"/>
  <c r="J1022"/>
  <c r="W1021"/>
  <c r="J959"/>
  <c r="W958"/>
  <c r="J2660"/>
  <c r="W2659"/>
  <c r="J140"/>
  <c r="W139"/>
  <c r="J266"/>
  <c r="W265"/>
  <c r="J1274"/>
  <c r="X1273" s="1"/>
  <c r="Y1273" s="1"/>
  <c r="W1273"/>
  <c r="J518"/>
  <c r="W517"/>
  <c r="J1778"/>
  <c r="W1777"/>
  <c r="J833"/>
  <c r="W832"/>
  <c r="J2345"/>
  <c r="K2344" s="1"/>
  <c r="K2346" s="1"/>
  <c r="W2344"/>
  <c r="J3731"/>
  <c r="X3730" s="1"/>
  <c r="W3730"/>
  <c r="J2849"/>
  <c r="W2848"/>
  <c r="J4298"/>
  <c r="X4297" s="1"/>
  <c r="Y4297" s="1"/>
  <c r="W4297"/>
  <c r="J2030"/>
  <c r="K2029" s="1"/>
  <c r="K2031" s="1"/>
  <c r="W2029"/>
  <c r="J896"/>
  <c r="W895"/>
  <c r="J3101"/>
  <c r="W3100"/>
  <c r="J3542"/>
  <c r="X3541" s="1"/>
  <c r="Y3541" s="1"/>
  <c r="W3541"/>
  <c r="J2912"/>
  <c r="W2911"/>
  <c r="J3290"/>
  <c r="X3289" s="1"/>
  <c r="Y3289" s="1"/>
  <c r="W3289"/>
  <c r="J3668"/>
  <c r="X3667" s="1"/>
  <c r="Y3667" s="1"/>
  <c r="W3667"/>
  <c r="J1589"/>
  <c r="W1588"/>
  <c r="AM31" i="70"/>
  <c r="AN31" s="1"/>
  <c r="AO31" s="1"/>
  <c r="AV20" i="73"/>
  <c r="AY20" s="1"/>
  <c r="BA20" s="1"/>
  <c r="AV14"/>
  <c r="V2796" i="62"/>
  <c r="V2809" s="1"/>
  <c r="J2246"/>
  <c r="K2244" s="1"/>
  <c r="K2246" s="1"/>
  <c r="AY28" i="75"/>
  <c r="J1994" i="62"/>
  <c r="K1992" s="1"/>
  <c r="K1994" s="1"/>
  <c r="J356"/>
  <c r="K354" s="1"/>
  <c r="K356" s="1"/>
  <c r="J671"/>
  <c r="K669" s="1"/>
  <c r="K671" s="1"/>
  <c r="AX28" i="73"/>
  <c r="J2750" i="62"/>
  <c r="K2748" s="1"/>
  <c r="K2750" s="1"/>
  <c r="V591"/>
  <c r="V604" s="1"/>
  <c r="AW15" i="75"/>
  <c r="V1599" i="62"/>
  <c r="V1612" s="1"/>
  <c r="V2922"/>
  <c r="V2935" s="1"/>
  <c r="V1473"/>
  <c r="V1486" s="1"/>
  <c r="AV34" i="73"/>
  <c r="V1221" i="62"/>
  <c r="V1234" s="1"/>
  <c r="AV14" i="71"/>
  <c r="AW31" i="75"/>
  <c r="AM28" i="70"/>
  <c r="AN28" s="1"/>
  <c r="AO28" s="1"/>
  <c r="AW34" i="75"/>
  <c r="AM14" i="70"/>
  <c r="AN14" s="1"/>
  <c r="AO14" s="1"/>
  <c r="AV31" i="71"/>
  <c r="AW31" s="1"/>
  <c r="AV36"/>
  <c r="V2355" i="62"/>
  <c r="V2368" s="1"/>
  <c r="AV11" i="71"/>
  <c r="AV24" i="73"/>
  <c r="V1725" i="62"/>
  <c r="V1738" s="1"/>
  <c r="AW24" i="75"/>
  <c r="V1347" i="62"/>
  <c r="V1360" s="1"/>
  <c r="AU53" i="71"/>
  <c r="AN24" i="69"/>
  <c r="V969" i="62"/>
  <c r="V982" s="1"/>
  <c r="AU69" i="73"/>
  <c r="AY69" s="1"/>
  <c r="BA69" s="1"/>
  <c r="AO54" i="69"/>
  <c r="AO24"/>
  <c r="AP24" s="1"/>
  <c r="AQ24" s="1"/>
  <c r="AN14"/>
  <c r="AV27" i="75"/>
  <c r="Y3605" i="62"/>
  <c r="AU15" i="71"/>
  <c r="AU27"/>
  <c r="AV53" i="75"/>
  <c r="AU77" i="73"/>
  <c r="AY77" s="1"/>
  <c r="BA77" s="1"/>
  <c r="AU55"/>
  <c r="AY55" s="1"/>
  <c r="BA55" s="1"/>
  <c r="AU73"/>
  <c r="AU25" i="71"/>
  <c r="AV69" i="75"/>
  <c r="BB69" s="1"/>
  <c r="BD69" s="1"/>
  <c r="AV57"/>
  <c r="BB57" s="1"/>
  <c r="BD57" s="1"/>
  <c r="V2229" i="62"/>
  <c r="V2242" s="1"/>
  <c r="V2292"/>
  <c r="V2305" s="1"/>
  <c r="V1032"/>
  <c r="V1045" s="1"/>
  <c r="AU57" i="71"/>
  <c r="AW57" s="1"/>
  <c r="T1652" i="62"/>
  <c r="U1651" s="1"/>
  <c r="U1653" s="1"/>
  <c r="T518"/>
  <c r="U517" s="1"/>
  <c r="U519" s="1"/>
  <c r="W3993"/>
  <c r="X3993" s="1"/>
  <c r="T3983"/>
  <c r="U3982" s="1"/>
  <c r="W3174"/>
  <c r="X3174" s="1"/>
  <c r="T3164"/>
  <c r="U3163" s="1"/>
  <c r="T2093"/>
  <c r="T14"/>
  <c r="U13" s="1"/>
  <c r="U15" s="1"/>
  <c r="T1085"/>
  <c r="W3804"/>
  <c r="X3804" s="1"/>
  <c r="T3794"/>
  <c r="T2912"/>
  <c r="T2345"/>
  <c r="U2344" s="1"/>
  <c r="U2346" s="1"/>
  <c r="T4235"/>
  <c r="U4234" s="1"/>
  <c r="T3101"/>
  <c r="U3100" s="1"/>
  <c r="W3426"/>
  <c r="X3426" s="1"/>
  <c r="T3416"/>
  <c r="W3930"/>
  <c r="X3930" s="1"/>
  <c r="T3920"/>
  <c r="W2985"/>
  <c r="T2975"/>
  <c r="T2786"/>
  <c r="U2785" s="1"/>
  <c r="U2787" s="1"/>
  <c r="T707"/>
  <c r="U706" s="1"/>
  <c r="U708" s="1"/>
  <c r="T3605"/>
  <c r="T2534"/>
  <c r="U2533" s="1"/>
  <c r="U2535" s="1"/>
  <c r="V2859"/>
  <c r="V2872" s="1"/>
  <c r="T2750"/>
  <c r="T2057"/>
  <c r="U2055" s="1"/>
  <c r="U2057" s="1"/>
  <c r="T356"/>
  <c r="U354" s="1"/>
  <c r="U356" s="1"/>
  <c r="T1049"/>
  <c r="T797"/>
  <c r="U795" s="1"/>
  <c r="U797" s="1"/>
  <c r="T2435"/>
  <c r="U2433" s="1"/>
  <c r="U2435" s="1"/>
  <c r="T2372"/>
  <c r="U2370" s="1"/>
  <c r="U2372" s="1"/>
  <c r="T608"/>
  <c r="T104"/>
  <c r="U102" s="1"/>
  <c r="U104" s="1"/>
  <c r="T482"/>
  <c r="T2687"/>
  <c r="U2685" s="1"/>
  <c r="U2687" s="1"/>
  <c r="T1112"/>
  <c r="U1110" s="1"/>
  <c r="U1112" s="1"/>
  <c r="T1679"/>
  <c r="T293"/>
  <c r="U291" s="1"/>
  <c r="U293" s="1"/>
  <c r="T1364"/>
  <c r="U1362" s="1"/>
  <c r="U1364" s="1"/>
  <c r="T1742"/>
  <c r="T2561"/>
  <c r="U2559" s="1"/>
  <c r="U2561" s="1"/>
  <c r="T1175"/>
  <c r="U1173" s="1"/>
  <c r="U1175" s="1"/>
  <c r="T986"/>
  <c r="U984" s="1"/>
  <c r="U986" s="1"/>
  <c r="T167"/>
  <c r="U165" s="1"/>
  <c r="U167" s="1"/>
  <c r="T1427"/>
  <c r="U1425" s="1"/>
  <c r="U1427" s="1"/>
  <c r="T419"/>
  <c r="T545"/>
  <c r="U543" s="1"/>
  <c r="U545" s="1"/>
  <c r="T1931"/>
  <c r="U1929" s="1"/>
  <c r="U1931" s="1"/>
  <c r="T2246"/>
  <c r="T1490"/>
  <c r="U1488" s="1"/>
  <c r="U1490" s="1"/>
  <c r="T41"/>
  <c r="U39" s="1"/>
  <c r="U41" s="1"/>
  <c r="T1868"/>
  <c r="U1866" s="1"/>
  <c r="U1868" s="1"/>
  <c r="T2939"/>
  <c r="U2937" s="1"/>
  <c r="U2939" s="1"/>
  <c r="T1301"/>
  <c r="T2876"/>
  <c r="T860"/>
  <c r="U858" s="1"/>
  <c r="U860" s="1"/>
  <c r="T1994"/>
  <c r="T2183"/>
  <c r="T2813"/>
  <c r="U2811" s="1"/>
  <c r="U2813" s="1"/>
  <c r="T671"/>
  <c r="T2498"/>
  <c r="U2496" s="1"/>
  <c r="U2498" s="1"/>
  <c r="T923"/>
  <c r="T2309"/>
  <c r="U2307" s="1"/>
  <c r="U2309" s="1"/>
  <c r="T230"/>
  <c r="U228" s="1"/>
  <c r="U230" s="1"/>
  <c r="T734"/>
  <c r="U732" s="1"/>
  <c r="U734" s="1"/>
  <c r="T1238"/>
  <c r="T1553"/>
  <c r="U1551" s="1"/>
  <c r="U1553" s="1"/>
  <c r="T2624"/>
  <c r="U2622" s="1"/>
  <c r="U2624" s="1"/>
  <c r="T2120"/>
  <c r="U2118" s="1"/>
  <c r="U2120" s="1"/>
  <c r="T1616"/>
  <c r="U1614" s="1"/>
  <c r="U1616" s="1"/>
  <c r="T1805"/>
  <c r="U1803" s="1"/>
  <c r="U1805" s="1"/>
  <c r="T1728"/>
  <c r="U1727" s="1"/>
  <c r="U1729" s="1"/>
  <c r="T1476"/>
  <c r="U1475" s="1"/>
  <c r="U1477" s="1"/>
  <c r="T720"/>
  <c r="U719" s="1"/>
  <c r="U721" s="1"/>
  <c r="T972"/>
  <c r="U971" s="1"/>
  <c r="U973" s="1"/>
  <c r="T216"/>
  <c r="U215" s="1"/>
  <c r="U217" s="1"/>
  <c r="T1665"/>
  <c r="U1664" s="1"/>
  <c r="U1666" s="1"/>
  <c r="T2421"/>
  <c r="U2420" s="1"/>
  <c r="U2422" s="1"/>
  <c r="T1161"/>
  <c r="U1160" s="1"/>
  <c r="U1162" s="1"/>
  <c r="T2043"/>
  <c r="U2042" s="1"/>
  <c r="U2044" s="1"/>
  <c r="T1350"/>
  <c r="U1349" s="1"/>
  <c r="U1351" s="1"/>
  <c r="T468"/>
  <c r="U467" s="1"/>
  <c r="U469" s="1"/>
  <c r="T1098"/>
  <c r="U1097" s="1"/>
  <c r="U1099" s="1"/>
  <c r="T1917"/>
  <c r="U1916" s="1"/>
  <c r="U1918" s="1"/>
  <c r="T657"/>
  <c r="U656" s="1"/>
  <c r="U658" s="1"/>
  <c r="T2610"/>
  <c r="U2609" s="1"/>
  <c r="U2611" s="1"/>
  <c r="T2799"/>
  <c r="U2798" s="1"/>
  <c r="U2800" s="1"/>
  <c r="T405"/>
  <c r="U404" s="1"/>
  <c r="U406" s="1"/>
  <c r="V717"/>
  <c r="V730" s="1"/>
  <c r="AV24" i="71"/>
  <c r="V843" i="62"/>
  <c r="V856" s="1"/>
  <c r="V780"/>
  <c r="V793" s="1"/>
  <c r="V806" s="1"/>
  <c r="Q818" s="1"/>
  <c r="V2544"/>
  <c r="V2557" s="1"/>
  <c r="V528"/>
  <c r="V541" s="1"/>
  <c r="V276"/>
  <c r="V2670"/>
  <c r="V2683" s="1"/>
  <c r="J846"/>
  <c r="K845" s="1"/>
  <c r="K847" s="1"/>
  <c r="J1224"/>
  <c r="K1223" s="1"/>
  <c r="K1225" s="1"/>
  <c r="V2103"/>
  <c r="V2116" s="1"/>
  <c r="J594"/>
  <c r="K593" s="1"/>
  <c r="K595" s="1"/>
  <c r="J2862"/>
  <c r="K2861" s="1"/>
  <c r="K2863" s="1"/>
  <c r="V1662"/>
  <c r="V1675" s="1"/>
  <c r="V1977"/>
  <c r="V1990" s="1"/>
  <c r="J2232"/>
  <c r="K2231" s="1"/>
  <c r="K2233" s="1"/>
  <c r="J1602"/>
  <c r="K1601" s="1"/>
  <c r="K1603" s="1"/>
  <c r="V1158"/>
  <c r="V1171" s="1"/>
  <c r="J1035"/>
  <c r="K1034" s="1"/>
  <c r="K1036" s="1"/>
  <c r="V654"/>
  <c r="V667" s="1"/>
  <c r="V906"/>
  <c r="V919" s="1"/>
  <c r="J90"/>
  <c r="K89" s="1"/>
  <c r="K91" s="1"/>
  <c r="J342"/>
  <c r="K341" s="1"/>
  <c r="K343" s="1"/>
  <c r="V465"/>
  <c r="V478" s="1"/>
  <c r="V213"/>
  <c r="V226" s="1"/>
  <c r="J2925"/>
  <c r="K2924" s="1"/>
  <c r="K2926" s="1"/>
  <c r="J909"/>
  <c r="K908" s="1"/>
  <c r="K910" s="1"/>
  <c r="J1854"/>
  <c r="K1853" s="1"/>
  <c r="K1855" s="1"/>
  <c r="Y3809"/>
  <c r="V1536"/>
  <c r="V1549" s="1"/>
  <c r="V87"/>
  <c r="V100" s="1"/>
  <c r="V2998"/>
  <c r="V3011" s="1"/>
  <c r="Q3023" s="1"/>
  <c r="V3754"/>
  <c r="V3767" s="1"/>
  <c r="Q3779" s="1"/>
  <c r="V3943"/>
  <c r="V3956" s="1"/>
  <c r="Q3968" s="1"/>
  <c r="V4258"/>
  <c r="V4271" s="1"/>
  <c r="Q4283" s="1"/>
  <c r="V4321"/>
  <c r="V4334" s="1"/>
  <c r="Q4346" s="1"/>
  <c r="V4069"/>
  <c r="V4082" s="1"/>
  <c r="Q4094" s="1"/>
  <c r="V3061"/>
  <c r="V3074" s="1"/>
  <c r="Q3086" s="1"/>
  <c r="V3880"/>
  <c r="V3124"/>
  <c r="V3137" s="1"/>
  <c r="Q3149" s="1"/>
  <c r="V3502"/>
  <c r="V3691"/>
  <c r="V3704" s="1"/>
  <c r="Q3716" s="1"/>
  <c r="V3817"/>
  <c r="V3830" s="1"/>
  <c r="Q3842" s="1"/>
  <c r="Y2092"/>
  <c r="J1400"/>
  <c r="K1399" s="1"/>
  <c r="K1401" s="1"/>
  <c r="V1410"/>
  <c r="V1423" s="1"/>
  <c r="J1841"/>
  <c r="K1840" s="1"/>
  <c r="K1842" s="1"/>
  <c r="V150"/>
  <c r="V163" s="1"/>
  <c r="J4109"/>
  <c r="X4108" s="1"/>
  <c r="Y4108" s="1"/>
  <c r="V4006"/>
  <c r="V3250"/>
  <c r="J3038"/>
  <c r="K3037" s="1"/>
  <c r="V2607"/>
  <c r="V2620" s="1"/>
  <c r="V2733"/>
  <c r="V2746" s="1"/>
  <c r="V4371"/>
  <c r="V3552"/>
  <c r="V2418"/>
  <c r="V2431" s="1"/>
  <c r="V2040"/>
  <c r="V2053" s="1"/>
  <c r="V1284"/>
  <c r="V1297" s="1"/>
  <c r="J2219"/>
  <c r="K2218" s="1"/>
  <c r="K2220" s="1"/>
  <c r="J1526"/>
  <c r="K1525" s="1"/>
  <c r="K1527" s="1"/>
  <c r="J2282"/>
  <c r="K2281" s="1"/>
  <c r="K2283" s="1"/>
  <c r="J2408"/>
  <c r="K2407" s="1"/>
  <c r="K2409" s="1"/>
  <c r="J329"/>
  <c r="K328" s="1"/>
  <c r="K330" s="1"/>
  <c r="J581"/>
  <c r="K580" s="1"/>
  <c r="K582" s="1"/>
  <c r="V3200"/>
  <c r="Q3212" s="1"/>
  <c r="V3389"/>
  <c r="Q3401" s="1"/>
  <c r="V2481"/>
  <c r="V2494" s="1"/>
  <c r="V339"/>
  <c r="V352" s="1"/>
  <c r="V402"/>
  <c r="V415" s="1"/>
  <c r="J455"/>
  <c r="K454" s="1"/>
  <c r="K456" s="1"/>
  <c r="V1095"/>
  <c r="V1108" s="1"/>
  <c r="J1148"/>
  <c r="K1147" s="1"/>
  <c r="K1149" s="1"/>
  <c r="J1967"/>
  <c r="K1966" s="1"/>
  <c r="K1968" s="1"/>
  <c r="J4361"/>
  <c r="Y3195"/>
  <c r="J2156"/>
  <c r="K2155" s="1"/>
  <c r="K2157" s="1"/>
  <c r="V1851"/>
  <c r="V1864" s="1"/>
  <c r="V1914"/>
  <c r="V1927" s="1"/>
  <c r="J77"/>
  <c r="K76" s="1"/>
  <c r="K78" s="1"/>
  <c r="J1904"/>
  <c r="K1903" s="1"/>
  <c r="K1905" s="1"/>
  <c r="V2166"/>
  <c r="V2179" s="1"/>
  <c r="J2597"/>
  <c r="K2596" s="1"/>
  <c r="K2598" s="1"/>
  <c r="V4195"/>
  <c r="J2723"/>
  <c r="K2722" s="1"/>
  <c r="K2724" s="1"/>
  <c r="V3439"/>
  <c r="W3237"/>
  <c r="X3237" s="1"/>
  <c r="J3227"/>
  <c r="X3226" s="1"/>
  <c r="J3353"/>
  <c r="X3352" s="1"/>
  <c r="Y3352" s="1"/>
  <c r="V1801"/>
  <c r="V24"/>
  <c r="V37" s="1"/>
  <c r="V50" s="1"/>
  <c r="Q62" s="1"/>
  <c r="W3300"/>
  <c r="X3300" s="1"/>
  <c r="W3741"/>
  <c r="X3741" s="1"/>
  <c r="AS49" i="73"/>
  <c r="AZ49" s="1"/>
  <c r="AS36"/>
  <c r="AZ36" s="1"/>
  <c r="X1116" i="62"/>
  <c r="AV25" i="71"/>
  <c r="AU74"/>
  <c r="AW74" s="1"/>
  <c r="AO65" i="69"/>
  <c r="AP65" s="1"/>
  <c r="AN73"/>
  <c r="AL36"/>
  <c r="AO36" s="1"/>
  <c r="AG36" i="68"/>
  <c r="AH36" s="1"/>
  <c r="AI36" s="1"/>
  <c r="AG17"/>
  <c r="AH17" s="1"/>
  <c r="AI17" s="1"/>
  <c r="AH68"/>
  <c r="AL38" i="69"/>
  <c r="AO38" s="1"/>
  <c r="AP38" s="1"/>
  <c r="AQ38" s="1"/>
  <c r="AH58" i="68"/>
  <c r="AI58" s="1"/>
  <c r="AU39" i="75"/>
  <c r="AT60" i="71"/>
  <c r="AG38" i="68"/>
  <c r="AH38" s="1"/>
  <c r="AI38" s="1"/>
  <c r="AT60" i="73"/>
  <c r="AY60" s="1"/>
  <c r="BA60" s="1"/>
  <c r="AS25"/>
  <c r="AZ25" s="1"/>
  <c r="AS10"/>
  <c r="AZ10" s="1"/>
  <c r="AW24"/>
  <c r="AU62" i="71"/>
  <c r="AW62" s="1"/>
  <c r="AU57" i="73"/>
  <c r="AY57" s="1"/>
  <c r="BA57" s="1"/>
  <c r="AO61" i="69"/>
  <c r="AQ61" s="1"/>
  <c r="AO16"/>
  <c r="AP16" s="1"/>
  <c r="AQ16" s="1"/>
  <c r="AO59"/>
  <c r="AQ59" s="1"/>
  <c r="AO29"/>
  <c r="AU48" i="73"/>
  <c r="AO21" i="69"/>
  <c r="AP21" s="1"/>
  <c r="AQ21" s="1"/>
  <c r="AO33"/>
  <c r="AP33" s="1"/>
  <c r="AQ33" s="1"/>
  <c r="AO64"/>
  <c r="AP64" s="1"/>
  <c r="AO17"/>
  <c r="AP17" s="1"/>
  <c r="AQ17" s="1"/>
  <c r="AO71"/>
  <c r="AQ71" s="1"/>
  <c r="AH62" i="68"/>
  <c r="AI67"/>
  <c r="AU21" i="75"/>
  <c r="AG59" i="68"/>
  <c r="AH54"/>
  <c r="AI54" s="1"/>
  <c r="AL20" i="69"/>
  <c r="AO20" s="1"/>
  <c r="AP20" s="1"/>
  <c r="AQ20" s="1"/>
  <c r="AG20" i="68"/>
  <c r="AH20" s="1"/>
  <c r="AI20" s="1"/>
  <c r="AU60" i="75"/>
  <c r="BB60" s="1"/>
  <c r="BD60" s="1"/>
  <c r="AT18" i="71"/>
  <c r="W3678" i="62"/>
  <c r="X3678" s="1"/>
  <c r="AO35" i="69"/>
  <c r="AP35" s="1"/>
  <c r="AQ35" s="1"/>
  <c r="AO74"/>
  <c r="AP74" s="1"/>
  <c r="AO58"/>
  <c r="AP58" s="1"/>
  <c r="AO76"/>
  <c r="AQ76" s="1"/>
  <c r="AO47"/>
  <c r="AP47" s="1"/>
  <c r="AQ47" s="1"/>
  <c r="AO32"/>
  <c r="AP32" s="1"/>
  <c r="AQ32" s="1"/>
  <c r="AO42"/>
  <c r="AP42" s="1"/>
  <c r="AQ42" s="1"/>
  <c r="AO40"/>
  <c r="AP40" s="1"/>
  <c r="AQ40" s="1"/>
  <c r="AI63" i="68"/>
  <c r="AU49" i="75"/>
  <c r="AG48" i="68"/>
  <c r="AH48" s="1"/>
  <c r="AI48" s="1"/>
  <c r="AO10" i="69"/>
  <c r="AP10" s="1"/>
  <c r="AQ10" s="1"/>
  <c r="AO50"/>
  <c r="AP50" s="1"/>
  <c r="AQ50" s="1"/>
  <c r="AT34" i="73"/>
  <c r="AO56" i="69"/>
  <c r="AP56" s="1"/>
  <c r="AO22"/>
  <c r="AP22" s="1"/>
  <c r="AQ22" s="1"/>
  <c r="AO12"/>
  <c r="AP12" s="1"/>
  <c r="AQ12" s="1"/>
  <c r="AO49"/>
  <c r="AP49" s="1"/>
  <c r="AQ49" s="1"/>
  <c r="AO52"/>
  <c r="AP52" s="1"/>
  <c r="AQ52" s="1"/>
  <c r="AO48"/>
  <c r="AP48" s="1"/>
  <c r="AQ48" s="1"/>
  <c r="AO14"/>
  <c r="AP14" s="1"/>
  <c r="AQ14" s="1"/>
  <c r="AT54" i="73"/>
  <c r="AO26" i="69"/>
  <c r="AT34" i="71"/>
  <c r="AO68" i="69"/>
  <c r="AQ68" s="1"/>
  <c r="AO63"/>
  <c r="AQ63" s="1"/>
  <c r="AO44"/>
  <c r="AP44" s="1"/>
  <c r="AQ44" s="1"/>
  <c r="AV28" i="73"/>
  <c r="W32" i="62"/>
  <c r="X32"/>
  <c r="AS54" i="73"/>
  <c r="AZ54" s="1"/>
  <c r="AM33" i="72"/>
  <c r="AN33" s="1"/>
  <c r="AO33" s="1"/>
  <c r="AX49" i="73"/>
  <c r="AM34" i="72"/>
  <c r="AW36" i="75"/>
  <c r="W158" i="62"/>
  <c r="AM13" i="70"/>
  <c r="AN13" s="1"/>
  <c r="AO13" s="1"/>
  <c r="AS52" i="73"/>
  <c r="AZ52" s="1"/>
  <c r="AZ46" i="75"/>
  <c r="AZ32"/>
  <c r="AZ39"/>
  <c r="AZ22"/>
  <c r="AZ50"/>
  <c r="AZ15"/>
  <c r="AS31" i="73"/>
  <c r="AZ31" s="1"/>
  <c r="AZ11" i="75"/>
  <c r="AS47" i="73"/>
  <c r="AZ47" s="1"/>
  <c r="AZ29" i="75"/>
  <c r="X864" i="62"/>
  <c r="AZ21" i="75"/>
  <c r="AZ12"/>
  <c r="W1116" i="62"/>
  <c r="W171"/>
  <c r="X108"/>
  <c r="AZ24" i="75"/>
  <c r="X1242" i="62"/>
  <c r="X1620"/>
  <c r="AZ8" i="75"/>
  <c r="X1809" i="62"/>
  <c r="AZ30" i="75"/>
  <c r="X1179" i="62"/>
  <c r="W864"/>
  <c r="AZ13" i="75"/>
  <c r="AS13" i="73"/>
  <c r="AZ13" s="1"/>
  <c r="W1103" i="62"/>
  <c r="U3667"/>
  <c r="W3867"/>
  <c r="X3867" s="1"/>
  <c r="X1305"/>
  <c r="X549"/>
  <c r="X423"/>
  <c r="X612"/>
  <c r="W4371"/>
  <c r="X4371" s="1"/>
  <c r="X1796"/>
  <c r="X2615"/>
  <c r="U4362"/>
  <c r="U2911"/>
  <c r="U1336"/>
  <c r="U1338" s="1"/>
  <c r="U3102"/>
  <c r="Y4171"/>
  <c r="W3552"/>
  <c r="X3552" s="1"/>
  <c r="W4182"/>
  <c r="X4182" s="1"/>
  <c r="W3111"/>
  <c r="X3111" s="1"/>
  <c r="X1607"/>
  <c r="X1733"/>
  <c r="X2880"/>
  <c r="W1179"/>
  <c r="X2376"/>
  <c r="X1431"/>
  <c r="W549"/>
  <c r="X2565"/>
  <c r="W1040"/>
  <c r="X2628"/>
  <c r="X2313"/>
  <c r="X234"/>
  <c r="W108"/>
  <c r="X2691"/>
  <c r="W4056"/>
  <c r="X4056" s="1"/>
  <c r="X2943"/>
  <c r="W1242"/>
  <c r="X738"/>
  <c r="X2124"/>
  <c r="X171"/>
  <c r="W612"/>
  <c r="X1935"/>
  <c r="X914"/>
  <c r="X1557"/>
  <c r="W423"/>
  <c r="W3048"/>
  <c r="X3048" s="1"/>
  <c r="W234"/>
  <c r="AM49" i="72"/>
  <c r="AN49" s="1"/>
  <c r="AO49" s="1"/>
  <c r="AX27" i="73"/>
  <c r="AM29" i="72"/>
  <c r="AN29" s="1"/>
  <c r="AO29" s="1"/>
  <c r="AY27" i="75"/>
  <c r="AY21"/>
  <c r="AX29" i="73"/>
  <c r="AY35" i="75"/>
  <c r="AX35" i="73"/>
  <c r="AX21"/>
  <c r="AY40" i="75"/>
  <c r="AX40" i="73"/>
  <c r="AY10" i="75"/>
  <c r="AM48" i="72"/>
  <c r="AN48" s="1"/>
  <c r="AO48" s="1"/>
  <c r="X2250" i="62"/>
  <c r="AY26" i="75"/>
  <c r="AM26" i="72"/>
  <c r="AN26" s="1"/>
  <c r="AO26" s="1"/>
  <c r="AX11" i="73"/>
  <c r="AM11" i="72"/>
  <c r="AN11" s="1"/>
  <c r="AO11" s="1"/>
  <c r="AY19" i="75"/>
  <c r="AM19" i="72"/>
  <c r="AN19" s="1"/>
  <c r="AO19" s="1"/>
  <c r="AX37" i="73"/>
  <c r="AM37" i="72"/>
  <c r="AN37" s="1"/>
  <c r="AO37" s="1"/>
  <c r="W1305" i="62"/>
  <c r="W990"/>
  <c r="X1998"/>
  <c r="AX43" i="75"/>
  <c r="AW15" i="73"/>
  <c r="AX32" i="75"/>
  <c r="AS15" i="71"/>
  <c r="AW50" i="73"/>
  <c r="AS38" i="71"/>
  <c r="AS36"/>
  <c r="AX38" i="75"/>
  <c r="AW49" i="73"/>
  <c r="AS47" i="71"/>
  <c r="AX20" i="75"/>
  <c r="AS43" i="71"/>
  <c r="AX9" i="75"/>
  <c r="AX29"/>
  <c r="AX19"/>
  <c r="AX28"/>
  <c r="AX30"/>
  <c r="AX17"/>
  <c r="AS32" i="71"/>
  <c r="AS17"/>
  <c r="X1292" i="62"/>
  <c r="AX41" i="75"/>
  <c r="W473" i="62"/>
  <c r="AW37" i="73"/>
  <c r="AS37" i="71"/>
  <c r="AS39"/>
  <c r="W410" i="62"/>
  <c r="X1355"/>
  <c r="AW28" i="73"/>
  <c r="AS49" i="71"/>
  <c r="AX45" i="75"/>
  <c r="AW30" i="73"/>
  <c r="X473" i="62"/>
  <c r="AS50" i="71"/>
  <c r="AS45"/>
  <c r="AW18" i="73"/>
  <c r="AS18" i="71"/>
  <c r="W1292" i="62"/>
  <c r="AS48" i="71"/>
  <c r="AW29" i="73"/>
  <c r="X1544" i="62"/>
  <c r="AS53" i="71"/>
  <c r="AW48" i="73"/>
  <c r="AX36" i="75"/>
  <c r="AW53" i="73"/>
  <c r="AS41" i="71"/>
  <c r="W536" i="62"/>
  <c r="W1166"/>
  <c r="X1670"/>
  <c r="X410"/>
  <c r="X221"/>
  <c r="AX8" i="75"/>
  <c r="AW47" i="73"/>
  <c r="X2804" i="62"/>
  <c r="AS8" i="71"/>
  <c r="X2111" i="62"/>
  <c r="W914"/>
  <c r="W725"/>
  <c r="X2489"/>
  <c r="X1103"/>
  <c r="X1166"/>
  <c r="AS54" i="71"/>
  <c r="X2300" i="62"/>
  <c r="X1922"/>
  <c r="W221"/>
  <c r="AX39" i="75"/>
  <c r="X725" i="62"/>
  <c r="X2048"/>
  <c r="X2426"/>
  <c r="X536"/>
  <c r="X788"/>
  <c r="X662"/>
  <c r="AM25" i="70"/>
  <c r="AN25" s="1"/>
  <c r="AO25" s="1"/>
  <c r="AM26"/>
  <c r="AN26" s="1"/>
  <c r="AO26" s="1"/>
  <c r="AV13" i="73"/>
  <c r="AW13" i="75"/>
  <c r="AM23" i="70"/>
  <c r="AN23" s="1"/>
  <c r="AO23" s="1"/>
  <c r="AV26" i="73"/>
  <c r="AW23" i="75"/>
  <c r="AV23" i="71"/>
  <c r="AW23" s="1"/>
  <c r="AM30" i="70"/>
  <c r="AN30" s="1"/>
  <c r="AO30" s="1"/>
  <c r="AV15" i="73"/>
  <c r="AY15" s="1"/>
  <c r="BA15" s="1"/>
  <c r="AW30" i="75"/>
  <c r="AV30" i="71"/>
  <c r="AV15"/>
  <c r="AM11" i="70"/>
  <c r="AN11" s="1"/>
  <c r="AO11" s="1"/>
  <c r="AV11" i="73"/>
  <c r="AV26" i="71"/>
  <c r="AW26" s="1"/>
  <c r="AX26" s="1"/>
  <c r="AV50" i="73"/>
  <c r="AW42" i="75"/>
  <c r="AV42" i="71"/>
  <c r="AV42" i="73"/>
  <c r="AV52" i="71"/>
  <c r="AM44" i="70"/>
  <c r="AN44" s="1"/>
  <c r="AO44" s="1"/>
  <c r="AV52" i="73"/>
  <c r="AV44" i="71"/>
  <c r="AM20" i="70"/>
  <c r="AN20" s="1"/>
  <c r="AO20" s="1"/>
  <c r="AV19" i="73"/>
  <c r="AY19" s="1"/>
  <c r="BA19" s="1"/>
  <c r="AV19" i="71"/>
  <c r="AW39" i="75"/>
  <c r="AV39" i="71"/>
  <c r="AV39" i="73"/>
  <c r="X347" i="62"/>
  <c r="AM8" i="70"/>
  <c r="AN8" s="1"/>
  <c r="AO8" s="1"/>
  <c r="W95" i="62"/>
  <c r="AV8" i="73"/>
  <c r="AV8" i="71"/>
  <c r="AM50" i="70"/>
  <c r="AN50" s="1"/>
  <c r="AO50" s="1"/>
  <c r="X95" i="62"/>
  <c r="AW50" i="75"/>
  <c r="X599" i="62"/>
  <c r="X2741"/>
  <c r="X2187"/>
  <c r="X851"/>
  <c r="X2930"/>
  <c r="X1040"/>
  <c r="X2867"/>
  <c r="W1229"/>
  <c r="K2987"/>
  <c r="K2989" s="1"/>
  <c r="Y2990"/>
  <c r="Y4250"/>
  <c r="K4247"/>
  <c r="K4249" s="1"/>
  <c r="Y4251" s="1"/>
  <c r="K3932"/>
  <c r="K3934" s="1"/>
  <c r="Y3936" s="1"/>
  <c r="Y3935"/>
  <c r="Y3872"/>
  <c r="K3869"/>
  <c r="K3871" s="1"/>
  <c r="Y3873" s="1"/>
  <c r="Y4061"/>
  <c r="K4058"/>
  <c r="K4060" s="1"/>
  <c r="Y4062" s="1"/>
  <c r="X2237"/>
  <c r="X1229"/>
  <c r="W851"/>
  <c r="W19"/>
  <c r="X19" s="1"/>
  <c r="Y32" s="1"/>
  <c r="Y4124"/>
  <c r="K4121"/>
  <c r="K4123" s="1"/>
  <c r="K4310"/>
  <c r="K4312" s="1"/>
  <c r="Y4314" s="1"/>
  <c r="Y3053"/>
  <c r="K3050"/>
  <c r="K3052" s="1"/>
  <c r="AG55" i="68"/>
  <c r="AU50" i="75"/>
  <c r="K4110" i="62"/>
  <c r="Y4109" s="1"/>
  <c r="AI71" i="68"/>
  <c r="AH26"/>
  <c r="AI26" s="1"/>
  <c r="W13" i="62"/>
  <c r="AT44" i="71"/>
  <c r="W4245" i="62"/>
  <c r="X4245" s="1"/>
  <c r="AN61" i="69"/>
  <c r="AV62" i="75"/>
  <c r="BB62" s="1"/>
  <c r="BD62" s="1"/>
  <c r="AU36" i="71"/>
  <c r="AW36" s="1"/>
  <c r="AN25" i="69"/>
  <c r="AU48" i="71"/>
  <c r="AW48" s="1"/>
  <c r="AV36" i="75"/>
  <c r="AN47" i="69"/>
  <c r="AP62"/>
  <c r="AQ62"/>
  <c r="AV72" i="75"/>
  <c r="BB72" s="1"/>
  <c r="BD72" s="1"/>
  <c r="AN71" i="69"/>
  <c r="AU72" i="71"/>
  <c r="AW72" s="1"/>
  <c r="AP7" i="69"/>
  <c r="AQ7" s="1"/>
  <c r="U3478" i="62"/>
  <c r="U3480"/>
  <c r="U1966"/>
  <c r="U1968" s="1"/>
  <c r="AG43" i="68"/>
  <c r="AH43" s="1"/>
  <c r="AI43" s="1"/>
  <c r="AU44" i="75"/>
  <c r="AT56" i="73"/>
  <c r="AY56" s="1"/>
  <c r="BA56" s="1"/>
  <c r="AT56" i="71"/>
  <c r="AW56" s="1"/>
  <c r="AL55" i="69"/>
  <c r="AO55" s="1"/>
  <c r="AL43"/>
  <c r="AU40" i="75"/>
  <c r="AT40" i="73"/>
  <c r="AL39" i="69"/>
  <c r="AO39" s="1"/>
  <c r="AP39" s="1"/>
  <c r="AQ39" s="1"/>
  <c r="AG39" i="68"/>
  <c r="AH39" s="1"/>
  <c r="AI39" s="1"/>
  <c r="AG49"/>
  <c r="AH49" s="1"/>
  <c r="AI49" s="1"/>
  <c r="AT50" i="73"/>
  <c r="AT50" i="71"/>
  <c r="AW50" s="1"/>
  <c r="AI60" i="68"/>
  <c r="AI56"/>
  <c r="AT38" i="71"/>
  <c r="AT38" i="73"/>
  <c r="AG37" i="68"/>
  <c r="AH37" s="1"/>
  <c r="AI37" s="1"/>
  <c r="AU38" i="75"/>
  <c r="AL37" i="69"/>
  <c r="K832" i="62"/>
  <c r="K834" s="1"/>
  <c r="X297"/>
  <c r="X2552"/>
  <c r="W788"/>
  <c r="X2754"/>
  <c r="W738"/>
  <c r="X2439"/>
  <c r="AW53" i="75"/>
  <c r="AV53" i="71"/>
  <c r="AM53" i="70"/>
  <c r="AN53" s="1"/>
  <c r="AO53" s="1"/>
  <c r="AV53" i="73"/>
  <c r="AY53" i="75"/>
  <c r="AM53" i="72"/>
  <c r="AX53" i="73"/>
  <c r="AX52" i="75"/>
  <c r="AW52" i="73"/>
  <c r="AS52" i="71"/>
  <c r="X1872" i="62"/>
  <c r="AV22" i="71"/>
  <c r="AV22" i="73"/>
  <c r="AW22" i="75"/>
  <c r="AM22" i="70"/>
  <c r="AN22" s="1"/>
  <c r="AO22" s="1"/>
  <c r="AT16" i="71"/>
  <c r="AT16" i="73"/>
  <c r="AG15" i="68"/>
  <c r="AH15" s="1"/>
  <c r="AI15" s="1"/>
  <c r="AU16" i="75"/>
  <c r="AL15" i="69"/>
  <c r="AY25" i="75"/>
  <c r="BB25" s="1"/>
  <c r="BD25" s="1"/>
  <c r="AX25" i="73"/>
  <c r="AM25" i="72"/>
  <c r="AN25" s="1"/>
  <c r="AO25" s="1"/>
  <c r="AX10" i="75"/>
  <c r="AS10" i="71"/>
  <c r="AW10" i="73"/>
  <c r="AW16"/>
  <c r="AS16" i="71"/>
  <c r="AX16" i="75"/>
  <c r="AZ19"/>
  <c r="AS19" i="73"/>
  <c r="AZ19" s="1"/>
  <c r="K391" i="62"/>
  <c r="K393" s="1"/>
  <c r="X45"/>
  <c r="X2678"/>
  <c r="X927"/>
  <c r="AY54" i="75"/>
  <c r="AX54" i="73"/>
  <c r="AM54" i="72"/>
  <c r="X1683" i="62"/>
  <c r="X1053"/>
  <c r="AN31" i="72"/>
  <c r="AO31" s="1"/>
  <c r="AW29" i="75"/>
  <c r="AV29" i="73"/>
  <c r="AM29" i="70"/>
  <c r="AN29" s="1"/>
  <c r="AO29" s="1"/>
  <c r="AV29" i="71"/>
  <c r="AW29" s="1"/>
  <c r="AY9" i="75"/>
  <c r="AM9" i="72"/>
  <c r="AX9" i="73"/>
  <c r="AN12" i="70"/>
  <c r="AO12" s="1"/>
  <c r="X990" i="62"/>
  <c r="AN41" i="72"/>
  <c r="AO41" s="1"/>
  <c r="AV54" i="71"/>
  <c r="AW54" s="1"/>
  <c r="AX54" s="1"/>
  <c r="AW54" i="75"/>
  <c r="AV54" i="73"/>
  <c r="AM54" i="70"/>
  <c r="AN54" s="1"/>
  <c r="AO54" s="1"/>
  <c r="AS26" i="73"/>
  <c r="AZ26" s="1"/>
  <c r="AZ26" i="75"/>
  <c r="AX31"/>
  <c r="AS31" i="71"/>
  <c r="AW31" i="73"/>
  <c r="X360" i="62"/>
  <c r="AY46" i="75"/>
  <c r="AM46" i="72"/>
  <c r="AN46" s="1"/>
  <c r="AO46" s="1"/>
  <c r="AX46" i="73"/>
  <c r="AZ28"/>
  <c r="W486" i="62"/>
  <c r="W977"/>
  <c r="W801"/>
  <c r="X1746"/>
  <c r="X2502"/>
  <c r="U417"/>
  <c r="U419" s="1"/>
  <c r="AW23" i="73"/>
  <c r="AS23" i="71"/>
  <c r="AX23" i="75"/>
  <c r="AV45" i="73"/>
  <c r="AM45" i="70"/>
  <c r="AN45" s="1"/>
  <c r="AO45" s="1"/>
  <c r="AV45" i="71"/>
  <c r="AW45" i="75"/>
  <c r="AY24"/>
  <c r="AM24" i="72"/>
  <c r="AX24" i="73"/>
  <c r="U2672" i="62"/>
  <c r="U2674" s="1"/>
  <c r="AZ50" i="73"/>
  <c r="W675" i="62"/>
  <c r="AW14" i="73"/>
  <c r="AS14" i="71"/>
  <c r="AX14" i="75"/>
  <c r="AZ17" i="73"/>
  <c r="AM44" i="72"/>
  <c r="AN44" s="1"/>
  <c r="AO44" s="1"/>
  <c r="AX44" i="73"/>
  <c r="AY44" s="1"/>
  <c r="BA44" s="1"/>
  <c r="AY44" i="75"/>
  <c r="K13" i="62"/>
  <c r="K15" s="1"/>
  <c r="U2483"/>
  <c r="U2485" s="1"/>
  <c r="W927"/>
  <c r="AS46" i="71"/>
  <c r="AX46" i="75"/>
  <c r="AW46" i="73"/>
  <c r="U1236" i="62"/>
  <c r="U1238" s="1"/>
  <c r="AN16" i="69"/>
  <c r="AU17" i="71"/>
  <c r="AU17" i="73"/>
  <c r="AV17" i="75"/>
  <c r="AM36" i="72"/>
  <c r="AN36" s="1"/>
  <c r="AO36" s="1"/>
  <c r="AX36" i="73"/>
  <c r="AY36" i="75"/>
  <c r="AN7" i="69"/>
  <c r="AU8" i="73"/>
  <c r="AU8" i="71"/>
  <c r="AV8" i="75"/>
  <c r="AW35" i="73"/>
  <c r="AX35" i="75"/>
  <c r="AS35" i="71"/>
  <c r="AS51"/>
  <c r="AW51" i="73"/>
  <c r="AX51" i="75"/>
  <c r="AZ46" i="73"/>
  <c r="U2105" i="62"/>
  <c r="U2107" s="1"/>
  <c r="AG72" i="68"/>
  <c r="AT73" i="71"/>
  <c r="AL72" i="69"/>
  <c r="AU73" i="75"/>
  <c r="BB73" s="1"/>
  <c r="BD73" s="1"/>
  <c r="AT73" i="73"/>
  <c r="AY73" s="1"/>
  <c r="BA73" s="1"/>
  <c r="X486" i="62"/>
  <c r="AV16" i="73"/>
  <c r="AW16" i="75"/>
  <c r="AV16" i="71"/>
  <c r="AM16" i="70"/>
  <c r="AN16" s="1"/>
  <c r="AO16" s="1"/>
  <c r="X977" i="62"/>
  <c r="X801"/>
  <c r="AT24" i="71"/>
  <c r="AG23" i="68"/>
  <c r="AH23" s="1"/>
  <c r="AI23" s="1"/>
  <c r="AL23" i="69"/>
  <c r="AU24" i="75"/>
  <c r="AT24" i="73"/>
  <c r="AZ44" i="75"/>
  <c r="AS44" i="73"/>
  <c r="AZ44" s="1"/>
  <c r="AV27"/>
  <c r="AV27" i="71"/>
  <c r="AW27" i="75"/>
  <c r="AM27" i="70"/>
  <c r="AN27" s="1"/>
  <c r="AO27" s="1"/>
  <c r="AX13" i="73"/>
  <c r="AM13" i="72"/>
  <c r="AN13" s="1"/>
  <c r="AO13" s="1"/>
  <c r="AY13" i="75"/>
  <c r="U1853" i="62"/>
  <c r="U1855" s="1"/>
  <c r="AT52" i="73"/>
  <c r="AU52" i="75"/>
  <c r="AT52" i="71"/>
  <c r="AL51" i="69"/>
  <c r="AG51" i="68"/>
  <c r="AH51" s="1"/>
  <c r="AI51" s="1"/>
  <c r="AM47" i="72"/>
  <c r="AX47" i="73"/>
  <c r="AY47" s="1"/>
  <c r="BA47" s="1"/>
  <c r="AY47" i="75"/>
  <c r="BB47" s="1"/>
  <c r="BD47" s="1"/>
  <c r="AM51" i="72"/>
  <c r="AY51" i="75"/>
  <c r="AX51" i="73"/>
  <c r="AV43"/>
  <c r="AM43" i="70"/>
  <c r="AN43" s="1"/>
  <c r="AO43" s="1"/>
  <c r="AW43" i="75"/>
  <c r="BB43" s="1"/>
  <c r="BD43" s="1"/>
  <c r="AV43" i="71"/>
  <c r="AW43" s="1"/>
  <c r="AX43" s="1"/>
  <c r="AV38"/>
  <c r="AW38" i="75"/>
  <c r="AV38" i="73"/>
  <c r="AM38" i="70"/>
  <c r="AN38" s="1"/>
  <c r="AO38" s="1"/>
  <c r="AS37" i="73"/>
  <c r="AZ37" s="1"/>
  <c r="AZ37" i="75"/>
  <c r="K202" i="62"/>
  <c r="K204" s="1"/>
  <c r="AX23" i="73"/>
  <c r="AM23" i="72"/>
  <c r="AN23" s="1"/>
  <c r="AO23" s="1"/>
  <c r="AY23" i="75"/>
  <c r="U2357" i="62"/>
  <c r="U2359" s="1"/>
  <c r="AY12" i="75"/>
  <c r="AX12" i="73"/>
  <c r="AY12" s="1"/>
  <c r="BA12" s="1"/>
  <c r="AM12" i="72"/>
  <c r="W1053" i="62"/>
  <c r="AZ35" i="75"/>
  <c r="AS35" i="73"/>
  <c r="AV21"/>
  <c r="AM21" i="70"/>
  <c r="AW21" i="75"/>
  <c r="AV21" i="71"/>
  <c r="AW21" s="1"/>
  <c r="AX21" s="1"/>
  <c r="AZ41" i="73"/>
  <c r="AZ12"/>
  <c r="X2817" i="62"/>
  <c r="X1368"/>
  <c r="AY22" i="75"/>
  <c r="AX22" i="73"/>
  <c r="AM22" i="72"/>
  <c r="K1021" i="62"/>
  <c r="K1023" s="1"/>
  <c r="X2363"/>
  <c r="U152"/>
  <c r="U154" s="1"/>
  <c r="U480"/>
  <c r="U482" s="1"/>
  <c r="X2061"/>
  <c r="AV65" i="75"/>
  <c r="BB65" s="1"/>
  <c r="BD65" s="1"/>
  <c r="AN64" i="69"/>
  <c r="AU65" i="73"/>
  <c r="AY65" s="1"/>
  <c r="BA65" s="1"/>
  <c r="AU65" i="71"/>
  <c r="AW65" s="1"/>
  <c r="AI76" i="68"/>
  <c r="AH76"/>
  <c r="AZ38" i="75"/>
  <c r="AS38" i="73"/>
  <c r="AS53"/>
  <c r="AZ53" i="75"/>
  <c r="AG13" i="68"/>
  <c r="AH13" s="1"/>
  <c r="AI13" s="1"/>
  <c r="AT14" i="71"/>
  <c r="AW14" s="1"/>
  <c r="AT14" i="73"/>
  <c r="AY14" s="1"/>
  <c r="BA14" s="1"/>
  <c r="AL13" i="69"/>
  <c r="AU14" i="75"/>
  <c r="BB14" s="1"/>
  <c r="BD14" s="1"/>
  <c r="AM52" i="72"/>
  <c r="AN52" s="1"/>
  <c r="AO52" s="1"/>
  <c r="AY52" i="75"/>
  <c r="AX52" i="73"/>
  <c r="AT9" i="71"/>
  <c r="AL8" i="69"/>
  <c r="AG8" i="68"/>
  <c r="AH8" s="1"/>
  <c r="AI8" s="1"/>
  <c r="AU9" i="75"/>
  <c r="AT9" i="73"/>
  <c r="AZ9" i="75"/>
  <c r="AS9" i="73"/>
  <c r="W297" i="62"/>
  <c r="AN8" i="72"/>
  <c r="AO8" s="1"/>
  <c r="K769" i="62"/>
  <c r="K771" s="1"/>
  <c r="U921"/>
  <c r="U923" s="1"/>
  <c r="AS34" i="73"/>
  <c r="AZ34" s="1"/>
  <c r="AZ34" i="75"/>
  <c r="AX42"/>
  <c r="AW42" i="73"/>
  <c r="AS42" i="71"/>
  <c r="X675" i="62"/>
  <c r="X1494"/>
  <c r="AX11" i="75"/>
  <c r="AS11" i="71"/>
  <c r="AW11" i="73"/>
  <c r="K2785" i="62"/>
  <c r="K2787" s="1"/>
  <c r="AV10" i="71"/>
  <c r="AW10" s="1"/>
  <c r="AM10" i="70"/>
  <c r="AN10" s="1"/>
  <c r="AO10" s="1"/>
  <c r="AV10" i="73"/>
  <c r="AW10" i="75"/>
  <c r="AV18" i="71"/>
  <c r="AW18" i="75"/>
  <c r="AV18" i="73"/>
  <c r="AM18" i="70"/>
  <c r="X1418" i="62"/>
  <c r="AZ29" i="73"/>
  <c r="AY30" i="75"/>
  <c r="AX30" i="73"/>
  <c r="AM30" i="72"/>
  <c r="AN30" s="1"/>
  <c r="AO30" s="1"/>
  <c r="AS40" i="71"/>
  <c r="AX40" i="75"/>
  <c r="AW40" i="73"/>
  <c r="AV17" i="71"/>
  <c r="AW17" i="75"/>
  <c r="AM17" i="70"/>
  <c r="AV17" i="73"/>
  <c r="U2735" i="62"/>
  <c r="U2737" s="1"/>
  <c r="X1481"/>
  <c r="AU34" i="73"/>
  <c r="AV34" i="75"/>
  <c r="AN33" i="69"/>
  <c r="AU34" i="71"/>
  <c r="AM39" i="72"/>
  <c r="AX39" i="73"/>
  <c r="AY39" i="75"/>
  <c r="W3615" i="62"/>
  <c r="X3615" s="1"/>
  <c r="X2174"/>
  <c r="AY45" i="75"/>
  <c r="AM45" i="72"/>
  <c r="AX45" i="73"/>
  <c r="AT42"/>
  <c r="AL41" i="69"/>
  <c r="AG41" i="68"/>
  <c r="AH41" s="1"/>
  <c r="AI41" s="1"/>
  <c r="AT42" i="71"/>
  <c r="AU42" i="75"/>
  <c r="W360" i="62"/>
  <c r="U2294"/>
  <c r="U2296" s="1"/>
  <c r="AN34" i="72"/>
  <c r="AO34" s="1"/>
  <c r="K517" i="62"/>
  <c r="K519" s="1"/>
  <c r="X158"/>
  <c r="AZ45" i="73"/>
  <c r="W662" i="62"/>
  <c r="AZ32" i="73"/>
  <c r="U580" i="62"/>
  <c r="U582" s="1"/>
  <c r="K1777"/>
  <c r="K1779" s="1"/>
  <c r="AN19" i="70"/>
  <c r="AO19" s="1"/>
  <c r="AZ42" i="73"/>
  <c r="AN10" i="72"/>
  <c r="AO10" s="1"/>
  <c r="AN40" i="70"/>
  <c r="AO40" s="1"/>
  <c r="K3858" i="62"/>
  <c r="Y3857" s="1"/>
  <c r="K3856"/>
  <c r="K2911"/>
  <c r="K2913"/>
  <c r="K643"/>
  <c r="K645" s="1"/>
  <c r="AP53" i="69"/>
  <c r="AQ53"/>
  <c r="AZ51" i="73"/>
  <c r="U2596" i="62"/>
  <c r="U2598" s="1"/>
  <c r="K1084"/>
  <c r="K1086" s="1"/>
  <c r="W4119"/>
  <c r="X4119" s="1"/>
  <c r="K1462"/>
  <c r="K1464" s="1"/>
  <c r="K2659"/>
  <c r="K2661" s="1"/>
  <c r="U908"/>
  <c r="U910" s="1"/>
  <c r="K706"/>
  <c r="K708" s="1"/>
  <c r="K958"/>
  <c r="K960" s="1"/>
  <c r="AN48" i="70"/>
  <c r="AO48" s="1"/>
  <c r="K4297" i="62"/>
  <c r="K4299"/>
  <c r="Y4298" s="1"/>
  <c r="K4173"/>
  <c r="Y4172" s="1"/>
  <c r="K4171"/>
  <c r="K2533"/>
  <c r="K2535" s="1"/>
  <c r="U3732"/>
  <c r="U3730"/>
  <c r="AH34" i="68"/>
  <c r="AI34" s="1"/>
  <c r="AN50" i="72"/>
  <c r="AO50" s="1"/>
  <c r="AH69" i="68"/>
  <c r="AI69"/>
  <c r="AH53"/>
  <c r="AI53" s="1"/>
  <c r="AU37" i="73"/>
  <c r="AU37" i="71"/>
  <c r="AW37" s="1"/>
  <c r="AN36" i="69"/>
  <c r="AV37" i="75"/>
  <c r="AH73" i="68"/>
  <c r="AI73"/>
  <c r="U1147" i="62"/>
  <c r="U1149" s="1"/>
  <c r="K3732"/>
  <c r="Y3731" s="1"/>
  <c r="K3730"/>
  <c r="AH11" i="68"/>
  <c r="AI11" s="1"/>
  <c r="Y1084" i="62"/>
  <c r="AP54" i="69"/>
  <c r="K2092" i="62"/>
  <c r="K2094" s="1"/>
  <c r="K1210"/>
  <c r="K1212" s="1"/>
  <c r="U1462"/>
  <c r="U1464" s="1"/>
  <c r="U202"/>
  <c r="U204" s="1"/>
  <c r="U3856"/>
  <c r="U3858"/>
  <c r="U2722"/>
  <c r="U2724" s="1"/>
  <c r="U4171"/>
  <c r="U4173"/>
  <c r="K3291"/>
  <c r="Y3290" s="1"/>
  <c r="K3289"/>
  <c r="AP75" i="69"/>
  <c r="AQ75"/>
  <c r="U3226" i="62"/>
  <c r="U3228" s="1"/>
  <c r="Y3730"/>
  <c r="AZ43" i="73"/>
  <c r="K1790" i="62"/>
  <c r="K1792" s="1"/>
  <c r="K3795"/>
  <c r="Y3794" s="1"/>
  <c r="K3793"/>
  <c r="AP69" i="69"/>
  <c r="AQ69"/>
  <c r="AH61" i="68"/>
  <c r="AI61"/>
  <c r="U1021" i="62"/>
  <c r="U1023" s="1"/>
  <c r="K3480"/>
  <c r="Y3479" s="1"/>
  <c r="K3478"/>
  <c r="Y3478"/>
  <c r="K3415"/>
  <c r="K3417"/>
  <c r="Y3416" s="1"/>
  <c r="U4045"/>
  <c r="U4047"/>
  <c r="AU38" i="73"/>
  <c r="AV38" i="75"/>
  <c r="AU38" i="71"/>
  <c r="AN37" i="69"/>
  <c r="AZ39" i="73"/>
  <c r="K4236" i="62"/>
  <c r="Y4235" s="1"/>
  <c r="K4234"/>
  <c r="U391"/>
  <c r="U393" s="1"/>
  <c r="U2218"/>
  <c r="U2220" s="1"/>
  <c r="AN42" i="72"/>
  <c r="AO42" s="1"/>
  <c r="AN32"/>
  <c r="AO32" s="1"/>
  <c r="AU22" i="73"/>
  <c r="AY22" s="1"/>
  <c r="BA22" s="1"/>
  <c r="AN21" i="69"/>
  <c r="AV22" i="75"/>
  <c r="AU22" i="71"/>
  <c r="AW22" s="1"/>
  <c r="AP60" i="69"/>
  <c r="K3982" i="62"/>
  <c r="K3984"/>
  <c r="Y3983" s="1"/>
  <c r="AU30" i="73"/>
  <c r="AU30" i="71"/>
  <c r="AV30" i="75"/>
  <c r="BB30" s="1"/>
  <c r="BD30" s="1"/>
  <c r="AN29" i="69"/>
  <c r="K895" i="62"/>
  <c r="K897" s="1"/>
  <c r="AP34" i="69"/>
  <c r="AQ34" s="1"/>
  <c r="K3541" i="62"/>
  <c r="K3543"/>
  <c r="Y3542" s="1"/>
  <c r="K2974"/>
  <c r="K2976"/>
  <c r="Y2975" s="1"/>
  <c r="AN32" i="70"/>
  <c r="AO32" s="1"/>
  <c r="K3919" i="62"/>
  <c r="K3921"/>
  <c r="Y3920" s="1"/>
  <c r="K1714"/>
  <c r="K1716" s="1"/>
  <c r="K1588"/>
  <c r="K1590" s="1"/>
  <c r="U832"/>
  <c r="U834" s="1"/>
  <c r="K139"/>
  <c r="K141" s="1"/>
  <c r="AU18" i="71"/>
  <c r="AV18" i="75"/>
  <c r="AU18" i="73"/>
  <c r="AN17" i="69"/>
  <c r="K265" i="62"/>
  <c r="K267" s="1"/>
  <c r="U2659"/>
  <c r="U2661" s="1"/>
  <c r="W4308"/>
  <c r="X4308" s="1"/>
  <c r="K2848"/>
  <c r="K2850" s="1"/>
  <c r="K3669"/>
  <c r="Y3668" s="1"/>
  <c r="K3667"/>
  <c r="X1985"/>
  <c r="AN34" i="70"/>
  <c r="AO34" s="1"/>
  <c r="AN46"/>
  <c r="AO46" s="1"/>
  <c r="AP27" i="69"/>
  <c r="AQ27" s="1"/>
  <c r="AI75" i="68"/>
  <c r="AH75"/>
  <c r="U769" i="62"/>
  <c r="U771" s="1"/>
  <c r="K3100"/>
  <c r="K3102" s="1"/>
  <c r="AN39" i="70"/>
  <c r="AO39" s="1"/>
  <c r="K1336" i="62"/>
  <c r="K1338" s="1"/>
  <c r="K4045"/>
  <c r="K4047"/>
  <c r="Y4046" s="1"/>
  <c r="U958"/>
  <c r="U960" s="1"/>
  <c r="W3363"/>
  <c r="X3363" s="1"/>
  <c r="AP46" i="69"/>
  <c r="AQ46" s="1"/>
  <c r="AY58" i="71" l="1"/>
  <c r="AQ57" i="69"/>
  <c r="Y3164" i="62"/>
  <c r="Y3054"/>
  <c r="Y3117"/>
  <c r="AY35" i="71"/>
  <c r="BB42" i="75"/>
  <c r="BD42" s="1"/>
  <c r="AY23" i="73"/>
  <c r="BA23" s="1"/>
  <c r="AW42" i="71"/>
  <c r="AY39" i="73"/>
  <c r="BA39" s="1"/>
  <c r="AY33" i="71"/>
  <c r="X1163" i="62"/>
  <c r="X2549"/>
  <c r="X1415"/>
  <c r="X1541"/>
  <c r="X2171"/>
  <c r="X1982"/>
  <c r="X2801"/>
  <c r="X2297"/>
  <c r="X2423"/>
  <c r="Y2423" s="1"/>
  <c r="U2913"/>
  <c r="AQ54" i="69"/>
  <c r="AX47" i="71"/>
  <c r="AY47" s="1"/>
  <c r="X2911" i="62"/>
  <c r="Y2911" s="1"/>
  <c r="X3100"/>
  <c r="Y3100" s="1"/>
  <c r="Y1211"/>
  <c r="AX40" i="71"/>
  <c r="AY40" s="1"/>
  <c r="K1273" i="62"/>
  <c r="K1275" s="1"/>
  <c r="Y1274" s="1"/>
  <c r="BB51" i="75"/>
  <c r="BD51" s="1"/>
  <c r="AY68" i="71"/>
  <c r="AX70"/>
  <c r="AY40" i="73"/>
  <c r="BA40" s="1"/>
  <c r="BB41" i="75"/>
  <c r="BD41" s="1"/>
  <c r="AY51" i="73"/>
  <c r="BA51" s="1"/>
  <c r="BB40" i="75"/>
  <c r="BD40" s="1"/>
  <c r="BB31"/>
  <c r="BD31" s="1"/>
  <c r="AY35" i="73"/>
  <c r="BA35" s="1"/>
  <c r="AY48"/>
  <c r="BA48" s="1"/>
  <c r="AY31"/>
  <c r="BA31" s="1"/>
  <c r="BB32" i="75"/>
  <c r="BD32" s="1"/>
  <c r="BB28"/>
  <c r="BD28" s="1"/>
  <c r="BB18"/>
  <c r="BD18" s="1"/>
  <c r="AY61" i="71"/>
  <c r="BB23" i="75"/>
  <c r="BD23" s="1"/>
  <c r="AY13" i="73"/>
  <c r="BA13" s="1"/>
  <c r="AW8" i="71"/>
  <c r="AY8" i="73"/>
  <c r="AY20" i="71"/>
  <c r="AW9"/>
  <c r="AW44"/>
  <c r="AX44" s="1"/>
  <c r="AY44" s="1"/>
  <c r="X2675" i="62"/>
  <c r="Y2675" s="1"/>
  <c r="AY54" i="71"/>
  <c r="AW30"/>
  <c r="AX30" s="1"/>
  <c r="BB45" i="75"/>
  <c r="BD45" s="1"/>
  <c r="X2927" i="62"/>
  <c r="AW27" i="71"/>
  <c r="AY28" i="73"/>
  <c r="BA28" s="1"/>
  <c r="AY59" i="71"/>
  <c r="AX31"/>
  <c r="AY31" s="1"/>
  <c r="AX29"/>
  <c r="AY29" s="1"/>
  <c r="AW24"/>
  <c r="AX24" s="1"/>
  <c r="AY24" s="1"/>
  <c r="AY50" i="73"/>
  <c r="BA50" s="1"/>
  <c r="BB29" i="75"/>
  <c r="BD29" s="1"/>
  <c r="AW25" i="71"/>
  <c r="X1478" i="62"/>
  <c r="X1793"/>
  <c r="X2360"/>
  <c r="X2486"/>
  <c r="X1856"/>
  <c r="X1226"/>
  <c r="X2234"/>
  <c r="AY55" i="71"/>
  <c r="Y4125" i="62"/>
  <c r="AY27" i="73"/>
  <c r="BA27" s="1"/>
  <c r="AW39" i="71"/>
  <c r="BB49" i="75"/>
  <c r="BD49" s="1"/>
  <c r="X1037" i="62"/>
  <c r="BB20" i="75"/>
  <c r="BD20" s="1"/>
  <c r="Y2991" i="62"/>
  <c r="AY29" i="73"/>
  <c r="BA29" s="1"/>
  <c r="AY53"/>
  <c r="BA53" s="1"/>
  <c r="W24" i="62"/>
  <c r="X24" s="1"/>
  <c r="AY42" i="73"/>
  <c r="BA42" s="1"/>
  <c r="AW52" i="71"/>
  <c r="AW53"/>
  <c r="AX53" s="1"/>
  <c r="AW45"/>
  <c r="AX45" s="1"/>
  <c r="AY26" i="73"/>
  <c r="BA26" s="1"/>
  <c r="X2738" i="62"/>
  <c r="X1100"/>
  <c r="X1730"/>
  <c r="X1919"/>
  <c r="X2612"/>
  <c r="X407"/>
  <c r="X533"/>
  <c r="X1289"/>
  <c r="Y1289" s="1"/>
  <c r="X974"/>
  <c r="X2108"/>
  <c r="X1352"/>
  <c r="X2045"/>
  <c r="Y2045" s="1"/>
  <c r="X785"/>
  <c r="X1667"/>
  <c r="X659"/>
  <c r="Y3683"/>
  <c r="X2864"/>
  <c r="X1604"/>
  <c r="AY43" i="73"/>
  <c r="BA43" s="1"/>
  <c r="AX75" i="71"/>
  <c r="AX23"/>
  <c r="AY23" s="1"/>
  <c r="AY17" i="73"/>
  <c r="BA17" s="1"/>
  <c r="BB16" i="75"/>
  <c r="BD16" s="1"/>
  <c r="X155" i="62"/>
  <c r="X470"/>
  <c r="X722"/>
  <c r="X29"/>
  <c r="X281"/>
  <c r="X344"/>
  <c r="AW19" i="71"/>
  <c r="AW17"/>
  <c r="AY21" i="73"/>
  <c r="BA21" s="1"/>
  <c r="AW15" i="71"/>
  <c r="X218" i="62"/>
  <c r="X92"/>
  <c r="X848"/>
  <c r="AY16" i="73"/>
  <c r="BA16" s="1"/>
  <c r="X911" i="62"/>
  <c r="AY18" i="73"/>
  <c r="BA18" s="1"/>
  <c r="BB17" i="75"/>
  <c r="BD17" s="1"/>
  <c r="AW16" i="71"/>
  <c r="AX16" s="1"/>
  <c r="X596" i="62"/>
  <c r="AY10" i="73"/>
  <c r="BA10" s="1"/>
  <c r="AX13" i="71"/>
  <c r="AY13" s="1"/>
  <c r="AX10"/>
  <c r="AY10" s="1"/>
  <c r="BB46" i="75"/>
  <c r="BD46" s="1"/>
  <c r="BB12"/>
  <c r="BD12" s="1"/>
  <c r="BB13"/>
  <c r="BD13" s="1"/>
  <c r="BB50"/>
  <c r="BD50" s="1"/>
  <c r="BB37"/>
  <c r="BD37" s="1"/>
  <c r="BB35"/>
  <c r="BD35" s="1"/>
  <c r="BB11"/>
  <c r="BD11" s="1"/>
  <c r="BB15"/>
  <c r="BD15" s="1"/>
  <c r="AY30" i="73"/>
  <c r="BA30" s="1"/>
  <c r="AY9"/>
  <c r="BA9" s="1"/>
  <c r="BB9" i="75"/>
  <c r="BD9" s="1"/>
  <c r="AY24" i="73"/>
  <c r="BA24" s="1"/>
  <c r="BB22" i="75"/>
  <c r="BD22" s="1"/>
  <c r="AY32" i="73"/>
  <c r="BA32" s="1"/>
  <c r="X1743" i="62"/>
  <c r="Y1743" s="1"/>
  <c r="X2877"/>
  <c r="X1932"/>
  <c r="X1869"/>
  <c r="X2562"/>
  <c r="X1365"/>
  <c r="X105"/>
  <c r="X1239"/>
  <c r="X609"/>
  <c r="Y609" s="1"/>
  <c r="X2184"/>
  <c r="Y2184" s="1"/>
  <c r="X2058"/>
  <c r="Y2058" s="1"/>
  <c r="X1050"/>
  <c r="Y1050" s="1"/>
  <c r="X1680"/>
  <c r="Y1680" s="1"/>
  <c r="X1428"/>
  <c r="Y1428" s="1"/>
  <c r="X1302"/>
  <c r="Y1302" s="1"/>
  <c r="X1806"/>
  <c r="X546"/>
  <c r="X735"/>
  <c r="X1113"/>
  <c r="X861"/>
  <c r="Y861" s="1"/>
  <c r="X2688"/>
  <c r="Y2688" s="1"/>
  <c r="X2751"/>
  <c r="BB52" i="75"/>
  <c r="BD52" s="1"/>
  <c r="BB44"/>
  <c r="BD44" s="1"/>
  <c r="BB36"/>
  <c r="BD36" s="1"/>
  <c r="AY54" i="73"/>
  <c r="BA54" s="1"/>
  <c r="AY49"/>
  <c r="BA49" s="1"/>
  <c r="X357" i="62"/>
  <c r="AY36" i="73"/>
  <c r="BA36" s="1"/>
  <c r="AY45"/>
  <c r="BA45" s="1"/>
  <c r="AY11"/>
  <c r="BA11" s="1"/>
  <c r="AY52"/>
  <c r="BA52" s="1"/>
  <c r="BB21" i="75"/>
  <c r="BD21" s="1"/>
  <c r="X798" i="62"/>
  <c r="Y798" s="1"/>
  <c r="X987"/>
  <c r="X1491"/>
  <c r="X168"/>
  <c r="Y168" s="1"/>
  <c r="X1617"/>
  <c r="X2121"/>
  <c r="X231"/>
  <c r="X2625"/>
  <c r="Y2625" s="1"/>
  <c r="X294"/>
  <c r="X483"/>
  <c r="X2814"/>
  <c r="X2436"/>
  <c r="Y2436" s="1"/>
  <c r="X420"/>
  <c r="X1554"/>
  <c r="X2499"/>
  <c r="X924"/>
  <c r="X42"/>
  <c r="X2940"/>
  <c r="X2310"/>
  <c r="X2373"/>
  <c r="Y2373" s="1"/>
  <c r="X1176"/>
  <c r="Y1176" s="1"/>
  <c r="X1995"/>
  <c r="BB54" i="75"/>
  <c r="BD54" s="1"/>
  <c r="BB26"/>
  <c r="BD26" s="1"/>
  <c r="BB19"/>
  <c r="BD19" s="1"/>
  <c r="BB39"/>
  <c r="BD39" s="1"/>
  <c r="BB53"/>
  <c r="BD53" s="1"/>
  <c r="BB27"/>
  <c r="BD27" s="1"/>
  <c r="X2247" i="62"/>
  <c r="X672"/>
  <c r="AY25" i="73"/>
  <c r="BA25" s="1"/>
  <c r="AY46"/>
  <c r="BA46" s="1"/>
  <c r="BB24" i="75"/>
  <c r="BD24" s="1"/>
  <c r="BB10"/>
  <c r="BD10" s="1"/>
  <c r="AX51" i="71"/>
  <c r="AY51" s="1"/>
  <c r="AY37" i="73"/>
  <c r="BA37" s="1"/>
  <c r="AX28" i="71"/>
  <c r="AY28" s="1"/>
  <c r="AY26"/>
  <c r="AY43"/>
  <c r="AX66"/>
  <c r="AX74"/>
  <c r="AY74"/>
  <c r="AY38" i="73"/>
  <c r="BA38" s="1"/>
  <c r="AY12" i="71"/>
  <c r="AY34" i="73"/>
  <c r="BA34" s="1"/>
  <c r="AY32" i="71"/>
  <c r="AY69"/>
  <c r="AX69"/>
  <c r="AX63"/>
  <c r="AY63"/>
  <c r="AY72"/>
  <c r="AX72"/>
  <c r="AX37"/>
  <c r="AY37" s="1"/>
  <c r="AX36"/>
  <c r="AY36" s="1"/>
  <c r="AX62"/>
  <c r="AY62"/>
  <c r="AX19"/>
  <c r="AX48"/>
  <c r="AY48" s="1"/>
  <c r="AX22"/>
  <c r="AY22" s="1"/>
  <c r="AX65"/>
  <c r="AY65"/>
  <c r="AX57"/>
  <c r="AY57" s="1"/>
  <c r="AX49"/>
  <c r="AY49" s="1"/>
  <c r="BB34" i="75"/>
  <c r="BD34" s="1"/>
  <c r="AW38" i="71"/>
  <c r="AX38" s="1"/>
  <c r="AW60"/>
  <c r="AY60" s="1"/>
  <c r="AY21"/>
  <c r="AQ73" i="69"/>
  <c r="BB38" i="75"/>
  <c r="BD38" s="1"/>
  <c r="AW34" i="71"/>
  <c r="AX34" s="1"/>
  <c r="AX41"/>
  <c r="AY41" s="1"/>
  <c r="AW11"/>
  <c r="AW73"/>
  <c r="AX73" s="1"/>
  <c r="AW18"/>
  <c r="AH74" i="68"/>
  <c r="K3039" i="62"/>
  <c r="X832"/>
  <c r="X517"/>
  <c r="X265"/>
  <c r="Y265" s="1"/>
  <c r="Y266" s="1"/>
  <c r="X2659"/>
  <c r="Y2659" s="1"/>
  <c r="Y2660" s="1"/>
  <c r="X1021"/>
  <c r="Y1085"/>
  <c r="AX50" i="71"/>
  <c r="AY50" s="1"/>
  <c r="X1966" i="62"/>
  <c r="Y1966" s="1"/>
  <c r="Y1967" s="1"/>
  <c r="X1903"/>
  <c r="X1525"/>
  <c r="AX42" i="71"/>
  <c r="AY16"/>
  <c r="AX56"/>
  <c r="AY56" s="1"/>
  <c r="Y2093" i="62"/>
  <c r="X1588"/>
  <c r="Y1588" s="1"/>
  <c r="Y1589" s="1"/>
  <c r="X895"/>
  <c r="X2785"/>
  <c r="Y2785" s="1"/>
  <c r="Y2786" s="1"/>
  <c r="X1336"/>
  <c r="Y1336" s="1"/>
  <c r="Y1337" s="1"/>
  <c r="X2533"/>
  <c r="X769"/>
  <c r="Y769" s="1"/>
  <c r="Y770" s="1"/>
  <c r="X1147"/>
  <c r="X1840"/>
  <c r="X2722"/>
  <c r="AX14" i="71"/>
  <c r="AY14" s="1"/>
  <c r="X580" i="62"/>
  <c r="Y580" s="1"/>
  <c r="Y581" s="1"/>
  <c r="X1399"/>
  <c r="X328"/>
  <c r="Y328" s="1"/>
  <c r="Y329" s="1"/>
  <c r="X76"/>
  <c r="Y76" s="1"/>
  <c r="Y77" s="1"/>
  <c r="X2218"/>
  <c r="Y2218" s="1"/>
  <c r="Y2219" s="1"/>
  <c r="AX9" i="71"/>
  <c r="X2029" i="62"/>
  <c r="Y2029" s="1"/>
  <c r="Y2030" s="1"/>
  <c r="X2848"/>
  <c r="Y2848" s="1"/>
  <c r="Y2849" s="1"/>
  <c r="X2344"/>
  <c r="Y2344" s="1"/>
  <c r="Y2345" s="1"/>
  <c r="X1777"/>
  <c r="Y1777" s="1"/>
  <c r="Y1778" s="1"/>
  <c r="X139"/>
  <c r="X958"/>
  <c r="Y958" s="1"/>
  <c r="Y959" s="1"/>
  <c r="X202"/>
  <c r="X1651"/>
  <c r="Y1651" s="1"/>
  <c r="Y1652" s="1"/>
  <c r="X643"/>
  <c r="X2407"/>
  <c r="Y2407" s="1"/>
  <c r="Y2408" s="1"/>
  <c r="X454"/>
  <c r="Y454" s="1"/>
  <c r="Y455" s="1"/>
  <c r="X2281"/>
  <c r="Y2281" s="1"/>
  <c r="Y2282" s="1"/>
  <c r="X2155"/>
  <c r="X2596"/>
  <c r="Y2596" s="1"/>
  <c r="Y2597" s="1"/>
  <c r="AQ66" i="69"/>
  <c r="AP61"/>
  <c r="U4236" i="62"/>
  <c r="W3817"/>
  <c r="X3817" s="1"/>
  <c r="Y3816" s="1"/>
  <c r="W3943"/>
  <c r="X3943" s="1"/>
  <c r="K3352"/>
  <c r="X4360"/>
  <c r="Y4360" s="1"/>
  <c r="X3037"/>
  <c r="Y3037" s="1"/>
  <c r="W2998"/>
  <c r="X2998" s="1"/>
  <c r="X2985"/>
  <c r="Y2984" s="1"/>
  <c r="W3439"/>
  <c r="X3439" s="1"/>
  <c r="W3187"/>
  <c r="X3187" s="1"/>
  <c r="Y1935"/>
  <c r="W4006"/>
  <c r="X4006" s="1"/>
  <c r="Y3208"/>
  <c r="Y3699"/>
  <c r="Y3712" s="1"/>
  <c r="AQ74" i="69"/>
  <c r="V289" i="62"/>
  <c r="V302" s="1"/>
  <c r="Q314" s="1"/>
  <c r="Y2880"/>
  <c r="Y549"/>
  <c r="AQ65" i="69"/>
  <c r="Y1179" i="62"/>
  <c r="Y1683"/>
  <c r="Y1431"/>
  <c r="Y3069"/>
  <c r="Y3082" s="1"/>
  <c r="Y3762"/>
  <c r="Y3775" s="1"/>
  <c r="Y2691"/>
  <c r="K4360"/>
  <c r="Y2439"/>
  <c r="Y4266"/>
  <c r="Y4279" s="1"/>
  <c r="Y3825"/>
  <c r="Y3838" s="1"/>
  <c r="Y3510"/>
  <c r="Y3888"/>
  <c r="Y4077"/>
  <c r="Y4090" s="1"/>
  <c r="V3515"/>
  <c r="Q3527" s="1"/>
  <c r="V3893"/>
  <c r="Q3905" s="1"/>
  <c r="W1221"/>
  <c r="X1221" s="1"/>
  <c r="W1284"/>
  <c r="W1095"/>
  <c r="W2103"/>
  <c r="W402"/>
  <c r="X402" s="1"/>
  <c r="W2922"/>
  <c r="X2922" s="1"/>
  <c r="K3354"/>
  <c r="Y3353" s="1"/>
  <c r="Y3132"/>
  <c r="Y3145" s="1"/>
  <c r="Y4329"/>
  <c r="Y4342" s="1"/>
  <c r="Y3951"/>
  <c r="Y3964" s="1"/>
  <c r="K4362"/>
  <c r="Y4361" s="1"/>
  <c r="Y3397"/>
  <c r="Y3006"/>
  <c r="Y3019" s="1"/>
  <c r="W339"/>
  <c r="X339" s="1"/>
  <c r="W3376"/>
  <c r="X3376" s="1"/>
  <c r="W1725"/>
  <c r="X1725" s="1"/>
  <c r="W2481"/>
  <c r="X2481" s="1"/>
  <c r="W1536"/>
  <c r="X1536" s="1"/>
  <c r="W2418"/>
  <c r="X2418" s="1"/>
  <c r="W2040"/>
  <c r="X2040" s="1"/>
  <c r="W87"/>
  <c r="X87" s="1"/>
  <c r="W780"/>
  <c r="X780" s="1"/>
  <c r="W1032"/>
  <c r="X1032" s="1"/>
  <c r="Y1021"/>
  <c r="W2544"/>
  <c r="X2544" s="1"/>
  <c r="Y2533"/>
  <c r="Y2534" s="1"/>
  <c r="W2355"/>
  <c r="X2355" s="1"/>
  <c r="W3061"/>
  <c r="X3061" s="1"/>
  <c r="W2859"/>
  <c r="X2859" s="1"/>
  <c r="Y706"/>
  <c r="Y707" s="1"/>
  <c r="W717"/>
  <c r="X717" s="1"/>
  <c r="W1662"/>
  <c r="X1662" s="1"/>
  <c r="W3565"/>
  <c r="X3565" s="1"/>
  <c r="W1158"/>
  <c r="X1158" s="1"/>
  <c r="Y1147"/>
  <c r="W3880"/>
  <c r="X3880" s="1"/>
  <c r="Y3741"/>
  <c r="W3754"/>
  <c r="X3754" s="1"/>
  <c r="W1599"/>
  <c r="X1599" s="1"/>
  <c r="V4384"/>
  <c r="V4019"/>
  <c r="Q4031" s="1"/>
  <c r="Y4014"/>
  <c r="W2166"/>
  <c r="X2166" s="1"/>
  <c r="W1788"/>
  <c r="X1788" s="1"/>
  <c r="W3628"/>
  <c r="X3628" s="1"/>
  <c r="W2796"/>
  <c r="X2796" s="1"/>
  <c r="W3124"/>
  <c r="X3124" s="1"/>
  <c r="Y139"/>
  <c r="Y140" s="1"/>
  <c r="W150"/>
  <c r="X150" s="1"/>
  <c r="W4384"/>
  <c r="X4384" s="1"/>
  <c r="Y3678"/>
  <c r="W3691"/>
  <c r="X3691" s="1"/>
  <c r="W654"/>
  <c r="X654" s="1"/>
  <c r="W2670"/>
  <c r="X2670" s="1"/>
  <c r="K4108"/>
  <c r="W1851"/>
  <c r="X1851" s="1"/>
  <c r="W2292"/>
  <c r="X2292" s="1"/>
  <c r="W465"/>
  <c r="X465" s="1"/>
  <c r="W528"/>
  <c r="X528" s="1"/>
  <c r="W213"/>
  <c r="X213" s="1"/>
  <c r="W2229"/>
  <c r="X2229" s="1"/>
  <c r="W2607"/>
  <c r="X2607" s="1"/>
  <c r="W1977"/>
  <c r="X1977" s="1"/>
  <c r="W4258"/>
  <c r="X4258" s="1"/>
  <c r="W4195"/>
  <c r="X4195" s="1"/>
  <c r="W276"/>
  <c r="X276" s="1"/>
  <c r="W1347"/>
  <c r="X1347" s="1"/>
  <c r="W3489"/>
  <c r="X3489" s="1"/>
  <c r="Y1462"/>
  <c r="Y1463" s="1"/>
  <c r="W1473"/>
  <c r="X1473" s="1"/>
  <c r="Y3236"/>
  <c r="W3250"/>
  <c r="X3250" s="1"/>
  <c r="Y2722"/>
  <c r="Y2723" s="1"/>
  <c r="W2733"/>
  <c r="X2733" s="1"/>
  <c r="V3565"/>
  <c r="V3263"/>
  <c r="Q3275" s="1"/>
  <c r="Y3258"/>
  <c r="W1410"/>
  <c r="X1410" s="1"/>
  <c r="W906"/>
  <c r="X906" s="1"/>
  <c r="W4321"/>
  <c r="X4321" s="1"/>
  <c r="W1914"/>
  <c r="X1914" s="1"/>
  <c r="W4132"/>
  <c r="X4132" s="1"/>
  <c r="W843"/>
  <c r="X843" s="1"/>
  <c r="Y832"/>
  <c r="W591"/>
  <c r="X591" s="1"/>
  <c r="W4069"/>
  <c r="X4069" s="1"/>
  <c r="W969"/>
  <c r="X969" s="1"/>
  <c r="Y3300"/>
  <c r="W3313"/>
  <c r="X3313" s="1"/>
  <c r="V3452"/>
  <c r="Q3464" s="1"/>
  <c r="Y3447"/>
  <c r="Y4203"/>
  <c r="V4208"/>
  <c r="Q4220" s="1"/>
  <c r="X13"/>
  <c r="Y13" s="1"/>
  <c r="Y14" s="1"/>
  <c r="Y801"/>
  <c r="Y814" s="1"/>
  <c r="Y990"/>
  <c r="V995"/>
  <c r="Q1007" s="1"/>
  <c r="Y2376"/>
  <c r="V2381"/>
  <c r="Q2393" s="1"/>
  <c r="V1373"/>
  <c r="Q1385" s="1"/>
  <c r="Y1368"/>
  <c r="Y864"/>
  <c r="V869"/>
  <c r="Q881" s="1"/>
  <c r="V1688"/>
  <c r="Q1700" s="1"/>
  <c r="Y2187"/>
  <c r="V2192"/>
  <c r="Q2204" s="1"/>
  <c r="V2696"/>
  <c r="Q2708" s="1"/>
  <c r="V1940"/>
  <c r="Q1952" s="1"/>
  <c r="Y1242"/>
  <c r="V1247"/>
  <c r="Q1259" s="1"/>
  <c r="Y1620"/>
  <c r="V1625"/>
  <c r="Q1637" s="1"/>
  <c r="Y360"/>
  <c r="V365"/>
  <c r="Q377" s="1"/>
  <c r="Y2502"/>
  <c r="V2507"/>
  <c r="Q2519" s="1"/>
  <c r="Y2943"/>
  <c r="V2948"/>
  <c r="Q2960" s="1"/>
  <c r="Y2817"/>
  <c r="V2822"/>
  <c r="Q2834" s="1"/>
  <c r="Y2250"/>
  <c r="V2255"/>
  <c r="Q2267" s="1"/>
  <c r="Y927"/>
  <c r="V932"/>
  <c r="Q944" s="1"/>
  <c r="Y1494"/>
  <c r="V1499"/>
  <c r="Q1511" s="1"/>
  <c r="Y1305"/>
  <c r="V1310"/>
  <c r="Q1322" s="1"/>
  <c r="V2444"/>
  <c r="Q2456" s="1"/>
  <c r="V1814"/>
  <c r="Q1826" s="1"/>
  <c r="Y1809"/>
  <c r="Y2754"/>
  <c r="V2759"/>
  <c r="Q2771" s="1"/>
  <c r="Y234"/>
  <c r="V239"/>
  <c r="Q251" s="1"/>
  <c r="Y2628"/>
  <c r="V2633"/>
  <c r="Q2645" s="1"/>
  <c r="V1436"/>
  <c r="Q1448" s="1"/>
  <c r="Y1998"/>
  <c r="V2003"/>
  <c r="Q2015" s="1"/>
  <c r="Y2313"/>
  <c r="V2318"/>
  <c r="Q2330" s="1"/>
  <c r="Y1746"/>
  <c r="V1751"/>
  <c r="Q1763" s="1"/>
  <c r="Y2124"/>
  <c r="V2129"/>
  <c r="Q2141" s="1"/>
  <c r="V554"/>
  <c r="Q566" s="1"/>
  <c r="Y1872"/>
  <c r="V1877"/>
  <c r="Q1889" s="1"/>
  <c r="Y738"/>
  <c r="V743"/>
  <c r="Q755" s="1"/>
  <c r="V2885"/>
  <c r="Q2897" s="1"/>
  <c r="Y1116"/>
  <c r="V1121"/>
  <c r="Q1133" s="1"/>
  <c r="Y423"/>
  <c r="V428"/>
  <c r="Q440" s="1"/>
  <c r="Y486"/>
  <c r="V491"/>
  <c r="Q503" s="1"/>
  <c r="Y612"/>
  <c r="V617"/>
  <c r="Q629" s="1"/>
  <c r="Y2565"/>
  <c r="V2570"/>
  <c r="Q2582" s="1"/>
  <c r="Y1557"/>
  <c r="V1562"/>
  <c r="Q1574" s="1"/>
  <c r="Y675"/>
  <c r="V680"/>
  <c r="Q692" s="1"/>
  <c r="V1184"/>
  <c r="Q1196" s="1"/>
  <c r="Y2061"/>
  <c r="V2066"/>
  <c r="Q2078" s="1"/>
  <c r="V1058"/>
  <c r="Q1070" s="1"/>
  <c r="Y1053"/>
  <c r="V176"/>
  <c r="Q188" s="1"/>
  <c r="Y171"/>
  <c r="V113"/>
  <c r="Q125" s="1"/>
  <c r="Y108"/>
  <c r="AP63" i="69"/>
  <c r="AQ64"/>
  <c r="U3165" i="62"/>
  <c r="AP71" i="69"/>
  <c r="AP59"/>
  <c r="AP26"/>
  <c r="AQ26" s="1"/>
  <c r="AP68"/>
  <c r="U3669" i="62"/>
  <c r="AH55" i="68"/>
  <c r="AI55" s="1"/>
  <c r="AP76" i="69"/>
  <c r="AH59" i="68"/>
  <c r="AI59"/>
  <c r="AQ56" i="69"/>
  <c r="AO41"/>
  <c r="AP41" s="1"/>
  <c r="AQ41" s="1"/>
  <c r="AO8"/>
  <c r="AP8" s="1"/>
  <c r="AQ8" s="1"/>
  <c r="AO15"/>
  <c r="AP15" s="1"/>
  <c r="AQ15" s="1"/>
  <c r="Y3993" i="62"/>
  <c r="Y3992"/>
  <c r="Y3426"/>
  <c r="Y3425"/>
  <c r="AO13" i="69"/>
  <c r="AP13" s="1"/>
  <c r="AQ13" s="1"/>
  <c r="AO23"/>
  <c r="AP23" s="1"/>
  <c r="AQ23" s="1"/>
  <c r="AO72"/>
  <c r="AP72" s="1"/>
  <c r="AO37"/>
  <c r="AP37" s="1"/>
  <c r="AQ37" s="1"/>
  <c r="Y45" i="62"/>
  <c r="Y58" s="1"/>
  <c r="Y3173"/>
  <c r="Y3174" s="1"/>
  <c r="Y3804"/>
  <c r="Y3803"/>
  <c r="AO51" i="69"/>
  <c r="AP51" s="1"/>
  <c r="AQ51" s="1"/>
  <c r="AO43"/>
  <c r="AP43" s="1"/>
  <c r="AQ43" s="1"/>
  <c r="AQ58"/>
  <c r="U4360" i="62"/>
  <c r="Y3226"/>
  <c r="K3226"/>
  <c r="K3228" s="1"/>
  <c r="U3984"/>
  <c r="Y391"/>
  <c r="Y392" s="1"/>
  <c r="BB8" i="75"/>
  <c r="BC8" s="1"/>
  <c r="AX8" i="71"/>
  <c r="AY8" s="1"/>
  <c r="AZ8" i="73"/>
  <c r="BA8" s="1"/>
  <c r="Y155" i="62"/>
  <c r="AP55" i="69"/>
  <c r="AQ55" s="1"/>
  <c r="Y2927" i="62"/>
  <c r="Y2360"/>
  <c r="Y987"/>
  <c r="Y988" s="1"/>
  <c r="K1047"/>
  <c r="K1049" s="1"/>
  <c r="Y1051" s="1"/>
  <c r="Y42"/>
  <c r="U341"/>
  <c r="U343" s="1"/>
  <c r="Y1919"/>
  <c r="K1740"/>
  <c r="K1742" s="1"/>
  <c r="Y1744" s="1"/>
  <c r="Y659"/>
  <c r="U2168"/>
  <c r="U2170" s="1"/>
  <c r="U1740"/>
  <c r="U1742" s="1"/>
  <c r="AN47" i="72"/>
  <c r="AO47" s="1"/>
  <c r="AI72" i="68"/>
  <c r="AH72"/>
  <c r="U1286" i="62"/>
  <c r="U1288" s="1"/>
  <c r="K2672"/>
  <c r="K2674" s="1"/>
  <c r="Y2676" s="1"/>
  <c r="K2118"/>
  <c r="K2120" s="1"/>
  <c r="Y281"/>
  <c r="K278"/>
  <c r="K280" s="1"/>
  <c r="K102"/>
  <c r="K104" s="1"/>
  <c r="Y106" s="1"/>
  <c r="Y1415"/>
  <c r="U26"/>
  <c r="U28" s="1"/>
  <c r="AN45" i="72"/>
  <c r="AO45" s="1"/>
  <c r="U3606" i="62"/>
  <c r="U3604"/>
  <c r="K2307"/>
  <c r="K2309" s="1"/>
  <c r="K1286"/>
  <c r="K1288" s="1"/>
  <c r="K26"/>
  <c r="K28" s="1"/>
  <c r="AN22" i="72"/>
  <c r="AO22" s="1"/>
  <c r="U1299" i="62"/>
  <c r="U1301" s="1"/>
  <c r="AN12" i="72"/>
  <c r="AO12" s="1"/>
  <c r="K606" i="62"/>
  <c r="K608" s="1"/>
  <c r="Y610" s="1"/>
  <c r="U2874"/>
  <c r="U2876" s="1"/>
  <c r="K2168"/>
  <c r="K2170" s="1"/>
  <c r="U669"/>
  <c r="U671" s="1"/>
  <c r="K1929"/>
  <c r="K1931" s="1"/>
  <c r="K1412"/>
  <c r="K1414" s="1"/>
  <c r="K228"/>
  <c r="K230" s="1"/>
  <c r="K2622"/>
  <c r="K2624" s="1"/>
  <c r="K2483"/>
  <c r="K2485" s="1"/>
  <c r="K971"/>
  <c r="K973" s="1"/>
  <c r="K2357"/>
  <c r="K2359" s="1"/>
  <c r="AN39" i="72"/>
  <c r="AO39" s="1"/>
  <c r="AN18" i="70"/>
  <c r="AO18" s="1"/>
  <c r="K1349" i="62"/>
  <c r="K1351" s="1"/>
  <c r="AZ9" i="73"/>
  <c r="AZ53"/>
  <c r="K795" i="62"/>
  <c r="K797" s="1"/>
  <c r="Y799" s="1"/>
  <c r="AN21" i="70"/>
  <c r="AO21" s="1"/>
  <c r="AZ35" i="73"/>
  <c r="K2370" i="62"/>
  <c r="K2372" s="1"/>
  <c r="U1777"/>
  <c r="U1779" s="1"/>
  <c r="AN24" i="72"/>
  <c r="AO24" s="1"/>
  <c r="AN9"/>
  <c r="AO9" s="1"/>
  <c r="K1677" i="62"/>
  <c r="K1679" s="1"/>
  <c r="Y1681" s="1"/>
  <c r="AN54" i="72"/>
  <c r="AO54" s="1"/>
  <c r="Y2247" i="62"/>
  <c r="Y2864"/>
  <c r="Y974"/>
  <c r="Y483"/>
  <c r="K2055"/>
  <c r="K2057" s="1"/>
  <c r="U606"/>
  <c r="U608" s="1"/>
  <c r="AN17" i="70"/>
  <c r="AO17" s="1"/>
  <c r="K39" i="62"/>
  <c r="K41" s="1"/>
  <c r="Y344"/>
  <c r="AZ38" i="73"/>
  <c r="U1047" i="62"/>
  <c r="U1049" s="1"/>
  <c r="AN51" i="72"/>
  <c r="AO51" s="1"/>
  <c r="Y1113" i="62"/>
  <c r="K858"/>
  <c r="K860" s="1"/>
  <c r="Y862" s="1"/>
  <c r="K2105"/>
  <c r="K2107" s="1"/>
  <c r="K404"/>
  <c r="K406" s="1"/>
  <c r="K1425"/>
  <c r="K1427" s="1"/>
  <c r="Y1429" s="1"/>
  <c r="U1412"/>
  <c r="U1414" s="1"/>
  <c r="U530"/>
  <c r="U532" s="1"/>
  <c r="Y470"/>
  <c r="AN53" i="72"/>
  <c r="AO53" s="1"/>
  <c r="U1677" i="62"/>
  <c r="U1679" s="1"/>
  <c r="Y1525"/>
  <c r="Y1526" s="1"/>
  <c r="Y1982"/>
  <c r="U593"/>
  <c r="U595" s="1"/>
  <c r="U1399"/>
  <c r="U1401" s="1"/>
  <c r="Y2562"/>
  <c r="U1992"/>
  <c r="U1994" s="1"/>
  <c r="U643"/>
  <c r="U645" s="1"/>
  <c r="U3291"/>
  <c r="U3289"/>
  <c r="U2181"/>
  <c r="U2183" s="1"/>
  <c r="U2974"/>
  <c r="U2976" s="1"/>
  <c r="U4299"/>
  <c r="U4297"/>
  <c r="K1538"/>
  <c r="K1540" s="1"/>
  <c r="K719"/>
  <c r="K721" s="1"/>
  <c r="K2294"/>
  <c r="K2296" s="1"/>
  <c r="U265"/>
  <c r="U267" s="1"/>
  <c r="K2559"/>
  <c r="K2561" s="1"/>
  <c r="U3919"/>
  <c r="U3921"/>
  <c r="U1601"/>
  <c r="U1603" s="1"/>
  <c r="K2420"/>
  <c r="K2422" s="1"/>
  <c r="K782"/>
  <c r="K784" s="1"/>
  <c r="K2546"/>
  <c r="K2548" s="1"/>
  <c r="K1979"/>
  <c r="K1981" s="1"/>
  <c r="U782"/>
  <c r="U784" s="1"/>
  <c r="U2231"/>
  <c r="U2233" s="1"/>
  <c r="U2155"/>
  <c r="U2157" s="1"/>
  <c r="U89"/>
  <c r="U91" s="1"/>
  <c r="U1223"/>
  <c r="U1225" s="1"/>
  <c r="U1790"/>
  <c r="U1792" s="1"/>
  <c r="U2861"/>
  <c r="U2863" s="1"/>
  <c r="Y1554"/>
  <c r="U1525"/>
  <c r="U1527" s="1"/>
  <c r="U3795"/>
  <c r="U3793"/>
  <c r="Y722"/>
  <c r="U2092"/>
  <c r="U2094" s="1"/>
  <c r="K1664"/>
  <c r="K1666" s="1"/>
  <c r="K2181"/>
  <c r="K2183" s="1"/>
  <c r="Y2185" s="1"/>
  <c r="U1273"/>
  <c r="U1275" s="1"/>
  <c r="U2748"/>
  <c r="U2750" s="1"/>
  <c r="U2924"/>
  <c r="U2926" s="1"/>
  <c r="U139"/>
  <c r="U141" s="1"/>
  <c r="K1173"/>
  <c r="K1175" s="1"/>
  <c r="U76"/>
  <c r="U78" s="1"/>
  <c r="K2685"/>
  <c r="K2687" s="1"/>
  <c r="Y2689" s="1"/>
  <c r="U845"/>
  <c r="U847" s="1"/>
  <c r="K165"/>
  <c r="K167" s="1"/>
  <c r="Y169" s="1"/>
  <c r="U2029"/>
  <c r="U2031" s="1"/>
  <c r="U1714"/>
  <c r="U1716" s="1"/>
  <c r="U2848"/>
  <c r="U2850" s="1"/>
  <c r="U2546"/>
  <c r="U2548" s="1"/>
  <c r="Y1667"/>
  <c r="K2798"/>
  <c r="K2800" s="1"/>
  <c r="Y2802" s="1"/>
  <c r="U1084"/>
  <c r="U1086" s="1"/>
  <c r="AP36" i="69"/>
  <c r="AQ36" s="1"/>
  <c r="K2042" i="62"/>
  <c r="K2044" s="1"/>
  <c r="U3415"/>
  <c r="U3417"/>
  <c r="U1034"/>
  <c r="U1036" s="1"/>
  <c r="U2244"/>
  <c r="U2246" s="1"/>
  <c r="U3352"/>
  <c r="U3354"/>
  <c r="U328"/>
  <c r="U330" s="1"/>
  <c r="U1538"/>
  <c r="U1540" s="1"/>
  <c r="Y2297"/>
  <c r="AP29" i="69"/>
  <c r="AQ29" s="1"/>
  <c r="U1210" i="62"/>
  <c r="U1212" s="1"/>
  <c r="Y2801"/>
  <c r="U2470"/>
  <c r="U2472" s="1"/>
  <c r="U1903"/>
  <c r="U1905" s="1"/>
  <c r="U2407"/>
  <c r="U2409" s="1"/>
  <c r="U1840"/>
  <c r="U1842" s="1"/>
  <c r="U895"/>
  <c r="U897" s="1"/>
  <c r="U2281"/>
  <c r="U2283" s="1"/>
  <c r="K1551"/>
  <c r="K1553" s="1"/>
  <c r="U4110"/>
  <c r="U4108"/>
  <c r="U454"/>
  <c r="U456" s="1"/>
  <c r="U1979"/>
  <c r="U1981" s="1"/>
  <c r="Y3227" l="1"/>
  <c r="Y2928"/>
  <c r="Y2424"/>
  <c r="Y2865"/>
  <c r="AX52" i="71"/>
  <c r="AY52" s="1"/>
  <c r="Y2298" i="62"/>
  <c r="Y1983"/>
  <c r="Y1920"/>
  <c r="Y1416"/>
  <c r="AY42" i="71"/>
  <c r="Y1478" i="62"/>
  <c r="Y1479" s="1"/>
  <c r="Y3038"/>
  <c r="Y3101"/>
  <c r="Y2912"/>
  <c r="AY53" i="71"/>
  <c r="AX27"/>
  <c r="AY27" s="1"/>
  <c r="AX25"/>
  <c r="AY25" s="1"/>
  <c r="AY45"/>
  <c r="AY30"/>
  <c r="Y156" i="62"/>
  <c r="Y345"/>
  <c r="Y471"/>
  <c r="Y975"/>
  <c r="Y660"/>
  <c r="AY19" i="71"/>
  <c r="AY9"/>
  <c r="AX17"/>
  <c r="AY17" s="1"/>
  <c r="AX60"/>
  <c r="AY34"/>
  <c r="AX15"/>
  <c r="AY15" s="1"/>
  <c r="Y1100" i="62"/>
  <c r="Y1101" s="1"/>
  <c r="Y1856"/>
  <c r="Y1857" s="1"/>
  <c r="Y1668"/>
  <c r="AX39" i="71"/>
  <c r="AY39" s="1"/>
  <c r="Y2046" i="62"/>
  <c r="Y1290"/>
  <c r="Y2361"/>
  <c r="Y723"/>
  <c r="Y282"/>
  <c r="AX18" i="71"/>
  <c r="AY18" s="1"/>
  <c r="Y1114" i="62"/>
  <c r="Y484"/>
  <c r="Y2437"/>
  <c r="Y2248"/>
  <c r="Y1303"/>
  <c r="Y1869"/>
  <c r="Y1870" s="1"/>
  <c r="Y1365"/>
  <c r="Y1366" s="1"/>
  <c r="Y1239"/>
  <c r="Y1240" s="1"/>
  <c r="Y43"/>
  <c r="Y2877"/>
  <c r="Y2878" s="1"/>
  <c r="Y735"/>
  <c r="Y736" s="1"/>
  <c r="Y546"/>
  <c r="Y547" s="1"/>
  <c r="Y420"/>
  <c r="Y421" s="1"/>
  <c r="Y2940"/>
  <c r="Y2941" s="1"/>
  <c r="Y357"/>
  <c r="Y358" s="1"/>
  <c r="Y1617"/>
  <c r="Y1618" s="1"/>
  <c r="Y924"/>
  <c r="Y925" s="1"/>
  <c r="Y672"/>
  <c r="Y673" s="1"/>
  <c r="Y1995"/>
  <c r="Y1996" s="1"/>
  <c r="Y1555"/>
  <c r="Y2059"/>
  <c r="Y1177"/>
  <c r="Y2374"/>
  <c r="Y2626"/>
  <c r="Y2563"/>
  <c r="AY38" i="71"/>
  <c r="AY73"/>
  <c r="AX11"/>
  <c r="AY11" s="1"/>
  <c r="Y2985" i="62"/>
  <c r="W3830"/>
  <c r="O3842" s="1"/>
  <c r="R3842" s="1"/>
  <c r="V3842" s="1"/>
  <c r="W3452"/>
  <c r="X3452" s="1"/>
  <c r="Y3451" s="1"/>
  <c r="Y3452" s="1"/>
  <c r="W3956"/>
  <c r="O3968" s="1"/>
  <c r="R3968" s="1"/>
  <c r="W3011"/>
  <c r="X3011" s="1"/>
  <c r="W2116"/>
  <c r="X2116" s="1"/>
  <c r="X2103"/>
  <c r="Y2102" s="1"/>
  <c r="Y2103" s="1"/>
  <c r="W1108"/>
  <c r="X1108" s="1"/>
  <c r="Y1107" s="1"/>
  <c r="Y1108" s="1"/>
  <c r="X1095"/>
  <c r="Y1094" s="1"/>
  <c r="Y1095" s="1"/>
  <c r="W3200"/>
  <c r="O3212" s="1"/>
  <c r="R3212" s="1"/>
  <c r="W1297"/>
  <c r="X1297" s="1"/>
  <c r="X1284"/>
  <c r="W4019"/>
  <c r="Y297"/>
  <c r="Y310" s="1"/>
  <c r="Y3523"/>
  <c r="Y294"/>
  <c r="Y295" s="1"/>
  <c r="Y2310"/>
  <c r="Y2311" s="1"/>
  <c r="Y1806"/>
  <c r="Y1807" s="1"/>
  <c r="Y3901"/>
  <c r="W1234"/>
  <c r="X1234" s="1"/>
  <c r="W2935"/>
  <c r="Y3299"/>
  <c r="W415"/>
  <c r="X415" s="1"/>
  <c r="Y2814"/>
  <c r="Y2815" s="1"/>
  <c r="Y1491"/>
  <c r="Y1492" s="1"/>
  <c r="Y105"/>
  <c r="Y2499"/>
  <c r="Y2500" s="1"/>
  <c r="Y2121"/>
  <c r="Y2122" s="1"/>
  <c r="Y1932"/>
  <c r="Y1933" s="1"/>
  <c r="Y2738"/>
  <c r="Y2739" s="1"/>
  <c r="Y218"/>
  <c r="Y219" s="1"/>
  <c r="Y1352"/>
  <c r="Y1353" s="1"/>
  <c r="Y2612"/>
  <c r="Y2613" s="1"/>
  <c r="Y1730"/>
  <c r="Y1731" s="1"/>
  <c r="Y1226"/>
  <c r="Y1227" s="1"/>
  <c r="Y2108"/>
  <c r="Y2109" s="1"/>
  <c r="Y2486"/>
  <c r="Y2487" s="1"/>
  <c r="Y3740"/>
  <c r="Y3237"/>
  <c r="Y785"/>
  <c r="Y786" s="1"/>
  <c r="Y911"/>
  <c r="Y912" s="1"/>
  <c r="Y1541"/>
  <c r="Y1542" s="1"/>
  <c r="Y1793"/>
  <c r="Y1794" s="1"/>
  <c r="Y2171"/>
  <c r="Y2172" s="1"/>
  <c r="Y1163"/>
  <c r="Y1164" s="1"/>
  <c r="Y3460"/>
  <c r="Y4027"/>
  <c r="Y1022"/>
  <c r="Y833"/>
  <c r="Y1148"/>
  <c r="W982"/>
  <c r="X982" s="1"/>
  <c r="Y968"/>
  <c r="Y969" s="1"/>
  <c r="Y590"/>
  <c r="Y591" s="1"/>
  <c r="W604"/>
  <c r="X604" s="1"/>
  <c r="Y842"/>
  <c r="Y843" s="1"/>
  <c r="W856"/>
  <c r="X856" s="1"/>
  <c r="Y1913"/>
  <c r="Y1914" s="1"/>
  <c r="W1927"/>
  <c r="X1927" s="1"/>
  <c r="Y4320"/>
  <c r="W4334"/>
  <c r="Y2732"/>
  <c r="Y2733" s="1"/>
  <c r="W2746"/>
  <c r="X2746" s="1"/>
  <c r="W1486"/>
  <c r="X1486" s="1"/>
  <c r="Y1472"/>
  <c r="Y1473" s="1"/>
  <c r="W3502"/>
  <c r="X3502" s="1"/>
  <c r="W4208"/>
  <c r="W226"/>
  <c r="X226" s="1"/>
  <c r="Y212"/>
  <c r="Y213" s="1"/>
  <c r="Y517"/>
  <c r="Y518" s="1"/>
  <c r="Y2669"/>
  <c r="Y2670" s="1"/>
  <c r="W2683"/>
  <c r="X2683" s="1"/>
  <c r="W3704"/>
  <c r="W163"/>
  <c r="X163" s="1"/>
  <c r="Y149"/>
  <c r="Y150" s="1"/>
  <c r="W3137"/>
  <c r="W3641"/>
  <c r="Y4392"/>
  <c r="V4397"/>
  <c r="Q4409" s="1"/>
  <c r="Y1157"/>
  <c r="Y1158" s="1"/>
  <c r="W1171"/>
  <c r="X1171" s="1"/>
  <c r="W1675"/>
  <c r="X1675" s="1"/>
  <c r="W730"/>
  <c r="X730" s="1"/>
  <c r="W2872"/>
  <c r="X2872" s="1"/>
  <c r="Y2354"/>
  <c r="Y2355" s="1"/>
  <c r="W2368"/>
  <c r="X2368" s="1"/>
  <c r="Y2543"/>
  <c r="Y2544" s="1"/>
  <c r="W2557"/>
  <c r="X2557" s="1"/>
  <c r="W793"/>
  <c r="X793" s="1"/>
  <c r="Y2480"/>
  <c r="Y2481" s="1"/>
  <c r="W2494"/>
  <c r="X2494" s="1"/>
  <c r="Y4216"/>
  <c r="Y3312"/>
  <c r="W3326"/>
  <c r="Y1409"/>
  <c r="Y1410" s="1"/>
  <c r="W1423"/>
  <c r="X1423" s="1"/>
  <c r="Y3573"/>
  <c r="V3578"/>
  <c r="Q3590" s="1"/>
  <c r="Y1976"/>
  <c r="Y1977" s="1"/>
  <c r="W1990"/>
  <c r="X1990" s="1"/>
  <c r="Y464"/>
  <c r="Y465" s="1"/>
  <c r="W478"/>
  <c r="X478" s="1"/>
  <c r="W3578"/>
  <c r="Y1031"/>
  <c r="Y1032" s="1"/>
  <c r="W1045"/>
  <c r="X1045" s="1"/>
  <c r="W2431"/>
  <c r="X2431" s="1"/>
  <c r="W3389"/>
  <c r="W4145"/>
  <c r="Y905"/>
  <c r="Y906" s="1"/>
  <c r="W919"/>
  <c r="X919" s="1"/>
  <c r="Y3249"/>
  <c r="W3263"/>
  <c r="Y1346"/>
  <c r="Y1347" s="1"/>
  <c r="W1360"/>
  <c r="X1360" s="1"/>
  <c r="Y275"/>
  <c r="Y276" s="1"/>
  <c r="W289"/>
  <c r="X289" s="1"/>
  <c r="Y4257"/>
  <c r="W4271"/>
  <c r="Y2228"/>
  <c r="Y2229" s="1"/>
  <c r="W2242"/>
  <c r="X2242" s="1"/>
  <c r="Y653"/>
  <c r="Y654" s="1"/>
  <c r="W667"/>
  <c r="X667" s="1"/>
  <c r="W4397"/>
  <c r="W2809"/>
  <c r="X2809" s="1"/>
  <c r="Y2165"/>
  <c r="Y2166" s="1"/>
  <c r="W2179"/>
  <c r="X2179" s="1"/>
  <c r="Y1598"/>
  <c r="Y1599" s="1"/>
  <c r="W1612"/>
  <c r="X1612" s="1"/>
  <c r="W3893"/>
  <c r="W2053"/>
  <c r="X2053" s="1"/>
  <c r="W1549"/>
  <c r="X1549" s="1"/>
  <c r="Y1535"/>
  <c r="Y1536" s="1"/>
  <c r="W1738"/>
  <c r="X1738" s="1"/>
  <c r="Y1724"/>
  <c r="Y1725" s="1"/>
  <c r="Y338"/>
  <c r="Y339" s="1"/>
  <c r="W352"/>
  <c r="X352" s="1"/>
  <c r="Y4068"/>
  <c r="W4082"/>
  <c r="Y3271"/>
  <c r="Y2606"/>
  <c r="Y2607" s="1"/>
  <c r="W2620"/>
  <c r="X2620" s="1"/>
  <c r="W541"/>
  <c r="X541" s="1"/>
  <c r="Y2291"/>
  <c r="Y2292" s="1"/>
  <c r="W2305"/>
  <c r="X2305" s="1"/>
  <c r="Y1850"/>
  <c r="Y1851" s="1"/>
  <c r="W1864"/>
  <c r="X1864" s="1"/>
  <c r="Y643"/>
  <c r="Y644" s="1"/>
  <c r="W1801"/>
  <c r="X1801" s="1"/>
  <c r="Y1787"/>
  <c r="Y1788" s="1"/>
  <c r="Y3753"/>
  <c r="W3767"/>
  <c r="Y3060"/>
  <c r="W3074"/>
  <c r="W100"/>
  <c r="X100" s="1"/>
  <c r="Y86"/>
  <c r="Y87" s="1"/>
  <c r="Y23"/>
  <c r="Y24" s="1"/>
  <c r="W37"/>
  <c r="X37" s="1"/>
  <c r="Y1192"/>
  <c r="Y1570"/>
  <c r="Y625"/>
  <c r="Y436"/>
  <c r="Y2893"/>
  <c r="Y1885"/>
  <c r="Y2137"/>
  <c r="Y2326"/>
  <c r="Y1444"/>
  <c r="Y247"/>
  <c r="Y2767"/>
  <c r="Y2452"/>
  <c r="Y1507"/>
  <c r="Y2263"/>
  <c r="Y2956"/>
  <c r="Y373"/>
  <c r="Y1255"/>
  <c r="Y2704"/>
  <c r="Y1696"/>
  <c r="Y1003"/>
  <c r="Y2074"/>
  <c r="Y688"/>
  <c r="Y2578"/>
  <c r="Y499"/>
  <c r="Y1129"/>
  <c r="Y751"/>
  <c r="Y562"/>
  <c r="Y1759"/>
  <c r="Y2011"/>
  <c r="Y2641"/>
  <c r="Y1822"/>
  <c r="Y184"/>
  <c r="Y121"/>
  <c r="Y1066"/>
  <c r="Y1381"/>
  <c r="Y1318"/>
  <c r="Y940"/>
  <c r="Y2830"/>
  <c r="Y2515"/>
  <c r="Y1633"/>
  <c r="Y1948"/>
  <c r="Y2200"/>
  <c r="Y877"/>
  <c r="Y2389"/>
  <c r="Y2858"/>
  <c r="Y2859" s="1"/>
  <c r="Y3817"/>
  <c r="Y3677"/>
  <c r="Y3047"/>
  <c r="Y3048" s="1"/>
  <c r="Y3362"/>
  <c r="Y3363"/>
  <c r="Y3186"/>
  <c r="Y3187" s="1"/>
  <c r="Y3930"/>
  <c r="Y3929"/>
  <c r="Y4245"/>
  <c r="Y4244"/>
  <c r="AQ72" i="69"/>
  <c r="Y3438" i="62"/>
  <c r="Y3439" s="1"/>
  <c r="Y3110"/>
  <c r="Y3111" s="1"/>
  <c r="Y3615"/>
  <c r="Y3614"/>
  <c r="Y3867"/>
  <c r="Y3866"/>
  <c r="Y4055"/>
  <c r="Y4056"/>
  <c r="Y4370"/>
  <c r="Y4371"/>
  <c r="Y4181"/>
  <c r="Y4182"/>
  <c r="Y4005"/>
  <c r="Y4006" s="1"/>
  <c r="Y3552"/>
  <c r="Y3551"/>
  <c r="Y4307"/>
  <c r="Y4308"/>
  <c r="Y4118"/>
  <c r="Y4119"/>
  <c r="Y3942"/>
  <c r="Y3943" s="1"/>
  <c r="Y2997"/>
  <c r="Y2998" s="1"/>
  <c r="BD8" i="75"/>
  <c r="Y779" i="62"/>
  <c r="Y780" s="1"/>
  <c r="Y527"/>
  <c r="Y528" s="1"/>
  <c r="Y401"/>
  <c r="Y402" s="1"/>
  <c r="Y29"/>
  <c r="Y30" s="1"/>
  <c r="Y202"/>
  <c r="Y203" s="1"/>
  <c r="Y533"/>
  <c r="Y534" s="1"/>
  <c r="Y407"/>
  <c r="Y408" s="1"/>
  <c r="Y231"/>
  <c r="Y232" s="1"/>
  <c r="Y1399"/>
  <c r="Y1400" s="1"/>
  <c r="Y1840"/>
  <c r="Y1841" s="1"/>
  <c r="Y2234"/>
  <c r="Y2235" s="1"/>
  <c r="Y2470"/>
  <c r="Y2471" s="1"/>
  <c r="Y1714"/>
  <c r="Y1715" s="1"/>
  <c r="Y1604"/>
  <c r="Y1605" s="1"/>
  <c r="Y1037"/>
  <c r="Y1038" s="1"/>
  <c r="Y2751"/>
  <c r="Y2752" s="1"/>
  <c r="Y596"/>
  <c r="Y597" s="1"/>
  <c r="Y2549"/>
  <c r="Y2550" s="1"/>
  <c r="Y848"/>
  <c r="Y849" s="1"/>
  <c r="Y92"/>
  <c r="Y93" s="1"/>
  <c r="Y2155"/>
  <c r="Y2156" s="1"/>
  <c r="Y895"/>
  <c r="Y896" s="1"/>
  <c r="Y1903"/>
  <c r="Y1904" s="1"/>
  <c r="X3830" l="1"/>
  <c r="Y3829" s="1"/>
  <c r="W2129"/>
  <c r="X2129" s="1"/>
  <c r="O3464"/>
  <c r="R3464" s="1"/>
  <c r="Y3464" s="1"/>
  <c r="O3023"/>
  <c r="R3023" s="1"/>
  <c r="Y3023" s="1"/>
  <c r="W1310"/>
  <c r="O1322" s="1"/>
  <c r="R1322" s="1"/>
  <c r="X3956"/>
  <c r="Y3955" s="1"/>
  <c r="Y3956" s="1"/>
  <c r="X3200"/>
  <c r="Y3199" s="1"/>
  <c r="Y3200" s="1"/>
  <c r="W1121"/>
  <c r="O1133" s="1"/>
  <c r="R1133" s="1"/>
  <c r="X2935"/>
  <c r="Y2934" s="1"/>
  <c r="Y2935" s="1"/>
  <c r="O3905"/>
  <c r="R3905" s="1"/>
  <c r="Y3905" s="1"/>
  <c r="X3893"/>
  <c r="Y3892" s="1"/>
  <c r="Y3893" s="1"/>
  <c r="O3338"/>
  <c r="R3338" s="1"/>
  <c r="V3338" s="1"/>
  <c r="X3326"/>
  <c r="Y3325" s="1"/>
  <c r="O4031"/>
  <c r="R4031" s="1"/>
  <c r="Y4031" s="1"/>
  <c r="X4019"/>
  <c r="Y4018" s="1"/>
  <c r="Y4019" s="1"/>
  <c r="O3779"/>
  <c r="R3779" s="1"/>
  <c r="V3779" s="1"/>
  <c r="X3767"/>
  <c r="Y3766" s="1"/>
  <c r="O3275"/>
  <c r="R3275" s="1"/>
  <c r="X3263"/>
  <c r="Y3262" s="1"/>
  <c r="Y3263" s="1"/>
  <c r="O3653"/>
  <c r="R3653" s="1"/>
  <c r="X3641"/>
  <c r="O3716"/>
  <c r="R3716" s="1"/>
  <c r="Y3716" s="1"/>
  <c r="X3704"/>
  <c r="Y3703" s="1"/>
  <c r="O4220"/>
  <c r="R4220" s="1"/>
  <c r="X4208"/>
  <c r="X4397"/>
  <c r="O4157"/>
  <c r="R4157" s="1"/>
  <c r="Y4157" s="1"/>
  <c r="X4145"/>
  <c r="Y4144" s="1"/>
  <c r="O3149"/>
  <c r="R3149" s="1"/>
  <c r="X3137"/>
  <c r="O3086"/>
  <c r="R3086" s="1"/>
  <c r="Y3086" s="1"/>
  <c r="X3074"/>
  <c r="Y3073" s="1"/>
  <c r="O4094"/>
  <c r="R4094" s="1"/>
  <c r="V4094" s="1"/>
  <c r="X4082"/>
  <c r="Y4081" s="1"/>
  <c r="Y4082" s="1"/>
  <c r="O4283"/>
  <c r="R4283" s="1"/>
  <c r="V4283" s="1"/>
  <c r="X4271"/>
  <c r="Y4270" s="1"/>
  <c r="O3401"/>
  <c r="R3401" s="1"/>
  <c r="X3389"/>
  <c r="Y3388" s="1"/>
  <c r="Y3389" s="1"/>
  <c r="X3578"/>
  <c r="O4346"/>
  <c r="R4346" s="1"/>
  <c r="V4346" s="1"/>
  <c r="X4334"/>
  <c r="Y4333" s="1"/>
  <c r="W428"/>
  <c r="W2948"/>
  <c r="W1247"/>
  <c r="Y3842"/>
  <c r="Y4069"/>
  <c r="Y4258"/>
  <c r="Y3313"/>
  <c r="Y3879"/>
  <c r="Y3880" s="1"/>
  <c r="Y3250"/>
  <c r="Y3754"/>
  <c r="Y3690"/>
  <c r="Y3691" s="1"/>
  <c r="Y1926"/>
  <c r="Y1927" s="1"/>
  <c r="W1940"/>
  <c r="Y351"/>
  <c r="Y352" s="1"/>
  <c r="W365"/>
  <c r="Y2178"/>
  <c r="Y2179" s="1"/>
  <c r="W2192"/>
  <c r="Y2241"/>
  <c r="Y2242" s="1"/>
  <c r="W2255"/>
  <c r="Y918"/>
  <c r="Y919" s="1"/>
  <c r="W932"/>
  <c r="Y1044"/>
  <c r="Y1045" s="1"/>
  <c r="W1058"/>
  <c r="Y2556"/>
  <c r="Y2557" s="1"/>
  <c r="W2570"/>
  <c r="Y4405"/>
  <c r="O4409" s="1"/>
  <c r="R4409" s="1"/>
  <c r="Y4131"/>
  <c r="Y4132" s="1"/>
  <c r="Y99"/>
  <c r="Y100" s="1"/>
  <c r="W113"/>
  <c r="Y1863"/>
  <c r="Y1864" s="1"/>
  <c r="W1877"/>
  <c r="Y540"/>
  <c r="Y541" s="1"/>
  <c r="W554"/>
  <c r="Y1548"/>
  <c r="Y1549" s="1"/>
  <c r="W1562"/>
  <c r="Y2871"/>
  <c r="Y2872" s="1"/>
  <c r="W2885"/>
  <c r="Y855"/>
  <c r="Y856" s="1"/>
  <c r="W869"/>
  <c r="Y1800"/>
  <c r="Y1801" s="1"/>
  <c r="W1814"/>
  <c r="Y2304"/>
  <c r="Y2305" s="1"/>
  <c r="W2318"/>
  <c r="Y2619"/>
  <c r="Y2620" s="1"/>
  <c r="W2633"/>
  <c r="Y1737"/>
  <c r="Y1738" s="1"/>
  <c r="W1751"/>
  <c r="Y2052"/>
  <c r="Y2053" s="1"/>
  <c r="W2066"/>
  <c r="Y2808"/>
  <c r="Y2809" s="1"/>
  <c r="W2822"/>
  <c r="Y162"/>
  <c r="Y163" s="1"/>
  <c r="W176"/>
  <c r="W3515"/>
  <c r="Y2745"/>
  <c r="Y2746" s="1"/>
  <c r="W2759"/>
  <c r="Y603"/>
  <c r="Y604" s="1"/>
  <c r="W617"/>
  <c r="Y288"/>
  <c r="Y289" s="1"/>
  <c r="W302"/>
  <c r="Y477"/>
  <c r="Y478" s="1"/>
  <c r="W491"/>
  <c r="Y3586"/>
  <c r="O3590" s="1"/>
  <c r="R3590" s="1"/>
  <c r="Y2493"/>
  <c r="Y2494" s="1"/>
  <c r="W2507"/>
  <c r="Y1674"/>
  <c r="Y1675" s="1"/>
  <c r="W1688"/>
  <c r="Y225"/>
  <c r="Y226" s="1"/>
  <c r="W239"/>
  <c r="Y3488"/>
  <c r="Y3489"/>
  <c r="Y1611"/>
  <c r="Y1612" s="1"/>
  <c r="W1625"/>
  <c r="Y666"/>
  <c r="Y667" s="1"/>
  <c r="W680"/>
  <c r="Y1359"/>
  <c r="Y1360" s="1"/>
  <c r="W1373"/>
  <c r="Y2430"/>
  <c r="Y2431" s="1"/>
  <c r="W2444"/>
  <c r="Y1989"/>
  <c r="Y1990" s="1"/>
  <c r="W2003"/>
  <c r="Y1422"/>
  <c r="Y1423" s="1"/>
  <c r="W1436"/>
  <c r="Y792"/>
  <c r="Y793" s="1"/>
  <c r="W806"/>
  <c r="Y2367"/>
  <c r="Y2368" s="1"/>
  <c r="W2381"/>
  <c r="Y729"/>
  <c r="Y730" s="1"/>
  <c r="W743"/>
  <c r="Y1170"/>
  <c r="Y1171" s="1"/>
  <c r="W1184"/>
  <c r="Y2682"/>
  <c r="Y2683" s="1"/>
  <c r="W2696"/>
  <c r="Y1485"/>
  <c r="Y1486" s="1"/>
  <c r="W1499"/>
  <c r="Y981"/>
  <c r="Y982" s="1"/>
  <c r="W995"/>
  <c r="Y36"/>
  <c r="Y37" s="1"/>
  <c r="W50"/>
  <c r="Y2921"/>
  <c r="Y2922" s="1"/>
  <c r="Y3061"/>
  <c r="Y4321"/>
  <c r="Y3010"/>
  <c r="Y3011" s="1"/>
  <c r="Y3212"/>
  <c r="V3212" s="1"/>
  <c r="Y4194"/>
  <c r="Y4195" s="1"/>
  <c r="Y3375"/>
  <c r="Y3376" s="1"/>
  <c r="Y4383"/>
  <c r="Y4384" s="1"/>
  <c r="Y3123"/>
  <c r="Y3124" s="1"/>
  <c r="Y3564"/>
  <c r="Y3565" s="1"/>
  <c r="Y3627"/>
  <c r="Y3628" s="1"/>
  <c r="Y3968"/>
  <c r="V3968"/>
  <c r="Y414"/>
  <c r="Y415" s="1"/>
  <c r="Y1296"/>
  <c r="Y1297" s="1"/>
  <c r="Y1233"/>
  <c r="Y1234" s="1"/>
  <c r="Y2115"/>
  <c r="Y2116" s="1"/>
  <c r="Y1283"/>
  <c r="Y1284" s="1"/>
  <c r="Y1220"/>
  <c r="Y1221" s="1"/>
  <c r="Y2417"/>
  <c r="Y2418" s="1"/>
  <c r="Y1661"/>
  <c r="Y1662" s="1"/>
  <c r="Y2039"/>
  <c r="Y2040" s="1"/>
  <c r="Y716"/>
  <c r="Y717" s="1"/>
  <c r="Y2795"/>
  <c r="Y2796" s="1"/>
  <c r="V3464" l="1"/>
  <c r="O2141"/>
  <c r="R2141" s="1"/>
  <c r="Y2141" s="1"/>
  <c r="V2141" s="1"/>
  <c r="Y3830"/>
  <c r="X1310"/>
  <c r="Y1309" s="1"/>
  <c r="Y1310" s="1"/>
  <c r="X1121"/>
  <c r="Y3326"/>
  <c r="Y4271"/>
  <c r="Y3074"/>
  <c r="Y3704"/>
  <c r="Y3767"/>
  <c r="V4031"/>
  <c r="Y4145"/>
  <c r="O62"/>
  <c r="R62" s="1"/>
  <c r="X50"/>
  <c r="Y49" s="1"/>
  <c r="Y50" s="1"/>
  <c r="O1511"/>
  <c r="R1511" s="1"/>
  <c r="Y1511" s="1"/>
  <c r="V1511" s="1"/>
  <c r="X1499"/>
  <c r="O1196"/>
  <c r="R1196" s="1"/>
  <c r="Y1196" s="1"/>
  <c r="X1184"/>
  <c r="Y1183" s="1"/>
  <c r="Y1184" s="1"/>
  <c r="O2393"/>
  <c r="R2393" s="1"/>
  <c r="Y2393" s="1"/>
  <c r="V2393" s="1"/>
  <c r="X2381"/>
  <c r="O1448"/>
  <c r="R1448" s="1"/>
  <c r="X1436"/>
  <c r="Y1435" s="1"/>
  <c r="Y1436" s="1"/>
  <c r="O2456"/>
  <c r="R2456" s="1"/>
  <c r="Y2456" s="1"/>
  <c r="V2456" s="1"/>
  <c r="X2444"/>
  <c r="Y2443" s="1"/>
  <c r="Y2444" s="1"/>
  <c r="O692"/>
  <c r="R692" s="1"/>
  <c r="X680"/>
  <c r="Y679" s="1"/>
  <c r="Y680" s="1"/>
  <c r="O251"/>
  <c r="R251" s="1"/>
  <c r="X239"/>
  <c r="Y238" s="1"/>
  <c r="Y239" s="1"/>
  <c r="O2519"/>
  <c r="R2519" s="1"/>
  <c r="Y2519" s="1"/>
  <c r="X2507"/>
  <c r="Y2506" s="1"/>
  <c r="Y2507" s="1"/>
  <c r="O188"/>
  <c r="R188" s="1"/>
  <c r="X176"/>
  <c r="Y175" s="1"/>
  <c r="Y176" s="1"/>
  <c r="O2078"/>
  <c r="R2078" s="1"/>
  <c r="Y2078" s="1"/>
  <c r="V2078" s="1"/>
  <c r="X2066"/>
  <c r="Y2065" s="1"/>
  <c r="Y2066" s="1"/>
  <c r="O2645"/>
  <c r="R2645" s="1"/>
  <c r="Y2645" s="1"/>
  <c r="V2645" s="1"/>
  <c r="X2633"/>
  <c r="Y2632" s="1"/>
  <c r="Y2633" s="1"/>
  <c r="O1826"/>
  <c r="R1826" s="1"/>
  <c r="X1814"/>
  <c r="Y1813" s="1"/>
  <c r="Y1814" s="1"/>
  <c r="O2897"/>
  <c r="R2897" s="1"/>
  <c r="Y2897" s="1"/>
  <c r="V2897" s="1"/>
  <c r="X2885"/>
  <c r="Y2884" s="1"/>
  <c r="Y2885" s="1"/>
  <c r="O566"/>
  <c r="R566" s="1"/>
  <c r="X554"/>
  <c r="Y553" s="1"/>
  <c r="Y554" s="1"/>
  <c r="O125"/>
  <c r="R125" s="1"/>
  <c r="X113"/>
  <c r="Y112" s="1"/>
  <c r="Y113" s="1"/>
  <c r="O440"/>
  <c r="R440" s="1"/>
  <c r="X428"/>
  <c r="Y427" s="1"/>
  <c r="Y428" s="1"/>
  <c r="O314"/>
  <c r="R314" s="1"/>
  <c r="Y314" s="1"/>
  <c r="X302"/>
  <c r="Y301" s="1"/>
  <c r="Y302" s="1"/>
  <c r="O2771"/>
  <c r="R2771" s="1"/>
  <c r="Y2771" s="1"/>
  <c r="V2771" s="1"/>
  <c r="X2759"/>
  <c r="Y2758" s="1"/>
  <c r="Y2759" s="1"/>
  <c r="O1070"/>
  <c r="R1070" s="1"/>
  <c r="Y1070" s="1"/>
  <c r="X1058"/>
  <c r="Y1057" s="1"/>
  <c r="Y1058" s="1"/>
  <c r="O2267"/>
  <c r="R2267" s="1"/>
  <c r="X2255"/>
  <c r="Y2254" s="1"/>
  <c r="Y2255" s="1"/>
  <c r="O377"/>
  <c r="R377" s="1"/>
  <c r="X365"/>
  <c r="Y364" s="1"/>
  <c r="Y365" s="1"/>
  <c r="O1259"/>
  <c r="R1259" s="1"/>
  <c r="X1247"/>
  <c r="O1007"/>
  <c r="R1007" s="1"/>
  <c r="X995"/>
  <c r="O2708"/>
  <c r="R2708" s="1"/>
  <c r="X2696"/>
  <c r="Y2695" s="1"/>
  <c r="Y2696" s="1"/>
  <c r="O755"/>
  <c r="R755" s="1"/>
  <c r="Y755" s="1"/>
  <c r="V755" s="1"/>
  <c r="X743"/>
  <c r="Y742" s="1"/>
  <c r="Y743" s="1"/>
  <c r="O818"/>
  <c r="R818" s="1"/>
  <c r="X806"/>
  <c r="Y805" s="1"/>
  <c r="Y806" s="1"/>
  <c r="O2015"/>
  <c r="R2015" s="1"/>
  <c r="X2003"/>
  <c r="Y2002" s="1"/>
  <c r="Y2003" s="1"/>
  <c r="O1385"/>
  <c r="R1385" s="1"/>
  <c r="X1373"/>
  <c r="Y1372" s="1"/>
  <c r="Y1373" s="1"/>
  <c r="O1637"/>
  <c r="R1637" s="1"/>
  <c r="Y1637" s="1"/>
  <c r="V1637" s="1"/>
  <c r="X1625"/>
  <c r="Y1624" s="1"/>
  <c r="Y1625" s="1"/>
  <c r="O1700"/>
  <c r="R1700" s="1"/>
  <c r="X1688"/>
  <c r="Y1687" s="1"/>
  <c r="Y1688" s="1"/>
  <c r="O2834"/>
  <c r="R2834" s="1"/>
  <c r="X2822"/>
  <c r="Y2821" s="1"/>
  <c r="Y2822" s="1"/>
  <c r="O1763"/>
  <c r="R1763" s="1"/>
  <c r="Y1763" s="1"/>
  <c r="X1751"/>
  <c r="Y1750" s="1"/>
  <c r="Y1751" s="1"/>
  <c r="O2330"/>
  <c r="R2330" s="1"/>
  <c r="Y2330" s="1"/>
  <c r="V2330" s="1"/>
  <c r="X2318"/>
  <c r="Y2317" s="1"/>
  <c r="Y2318" s="1"/>
  <c r="O881"/>
  <c r="R881" s="1"/>
  <c r="Y881" s="1"/>
  <c r="X869"/>
  <c r="Y868" s="1"/>
  <c r="Y869" s="1"/>
  <c r="O1574"/>
  <c r="R1574" s="1"/>
  <c r="Y1574" s="1"/>
  <c r="V1574" s="1"/>
  <c r="X1562"/>
  <c r="Y1561" s="1"/>
  <c r="Y1562" s="1"/>
  <c r="O1889"/>
  <c r="R1889" s="1"/>
  <c r="X1877"/>
  <c r="Y1876" s="1"/>
  <c r="Y1877" s="1"/>
  <c r="Y4334"/>
  <c r="O503"/>
  <c r="R503" s="1"/>
  <c r="X491"/>
  <c r="O629"/>
  <c r="R629" s="1"/>
  <c r="Y629" s="1"/>
  <c r="X617"/>
  <c r="Y616" s="1"/>
  <c r="Y617" s="1"/>
  <c r="O3527"/>
  <c r="R3527" s="1"/>
  <c r="Y3527" s="1"/>
  <c r="X3515"/>
  <c r="Y3514" s="1"/>
  <c r="Y3515" s="1"/>
  <c r="O2582"/>
  <c r="R2582" s="1"/>
  <c r="Y2582" s="1"/>
  <c r="V2582" s="1"/>
  <c r="X2570"/>
  <c r="Y2569" s="1"/>
  <c r="Y2570" s="1"/>
  <c r="O944"/>
  <c r="R944" s="1"/>
  <c r="Y944" s="1"/>
  <c r="V944" s="1"/>
  <c r="X932"/>
  <c r="Y931" s="1"/>
  <c r="Y932" s="1"/>
  <c r="O2204"/>
  <c r="R2204" s="1"/>
  <c r="Y2204" s="1"/>
  <c r="V2204" s="1"/>
  <c r="X2192"/>
  <c r="O1952"/>
  <c r="R1952" s="1"/>
  <c r="Y1952" s="1"/>
  <c r="V1952" s="1"/>
  <c r="X1940"/>
  <c r="Y1939" s="1"/>
  <c r="Y1940" s="1"/>
  <c r="O2960"/>
  <c r="R2960" s="1"/>
  <c r="X2948"/>
  <c r="Y2947" s="1"/>
  <c r="Y2948" s="1"/>
  <c r="V3086"/>
  <c r="Y3779"/>
  <c r="V3716"/>
  <c r="Y4346"/>
  <c r="Y3501"/>
  <c r="Y3502" s="1"/>
  <c r="Y3275"/>
  <c r="V3275" s="1"/>
  <c r="Y3338"/>
  <c r="Y4094"/>
  <c r="Y4283"/>
  <c r="V3905"/>
  <c r="V3023"/>
  <c r="V4157"/>
  <c r="Y3590"/>
  <c r="V3590"/>
  <c r="Y4409"/>
  <c r="V4409"/>
  <c r="Y3149"/>
  <c r="V3149" s="1"/>
  <c r="Y3401"/>
  <c r="V3401"/>
  <c r="Y3577"/>
  <c r="Y3578" s="1"/>
  <c r="Y4396"/>
  <c r="Y4397" s="1"/>
  <c r="Y3136"/>
  <c r="Y3137" s="1"/>
  <c r="V4220"/>
  <c r="Y4220"/>
  <c r="Y3653"/>
  <c r="V3653"/>
  <c r="Y4207"/>
  <c r="Y4208" s="1"/>
  <c r="Y3640"/>
  <c r="Y3641" s="1"/>
  <c r="Y1133"/>
  <c r="V1133" s="1"/>
  <c r="Y1120"/>
  <c r="Y1121" s="1"/>
  <c r="Y2960" l="1"/>
  <c r="V2960" s="1"/>
  <c r="V1070"/>
  <c r="V3527"/>
  <c r="V881"/>
  <c r="V1763"/>
  <c r="Y125"/>
  <c r="V125" s="1"/>
  <c r="Y818"/>
  <c r="V818" s="1"/>
  <c r="V314"/>
  <c r="V629"/>
  <c r="Y188"/>
  <c r="V188" s="1"/>
  <c r="V2519"/>
  <c r="V1196"/>
  <c r="Y692"/>
  <c r="V692" s="1"/>
  <c r="Y2708"/>
  <c r="V2708" s="1"/>
  <c r="Y2128"/>
  <c r="Y2129" s="1"/>
  <c r="Y2191"/>
  <c r="Y2192" s="1"/>
  <c r="Y994"/>
  <c r="Y995" s="1"/>
  <c r="Y490"/>
  <c r="Y491" s="1"/>
  <c r="Y2834"/>
  <c r="V2834" s="1"/>
  <c r="Y1889"/>
  <c r="V1889" s="1"/>
  <c r="Y2380"/>
  <c r="Y2381" s="1"/>
  <c r="Y377"/>
  <c r="V377" s="1"/>
  <c r="Y1259"/>
  <c r="V1259" s="1"/>
  <c r="Y1498"/>
  <c r="Y1499" s="1"/>
  <c r="Y1700"/>
  <c r="V1700" s="1"/>
  <c r="Y440"/>
  <c r="V440" s="1"/>
  <c r="Y2015"/>
  <c r="V2015" s="1"/>
  <c r="Y1448"/>
  <c r="V1448" s="1"/>
  <c r="Y251"/>
  <c r="V251" s="1"/>
  <c r="Y1385"/>
  <c r="V1385" s="1"/>
  <c r="Y1826"/>
  <c r="V1826" s="1"/>
  <c r="Y2267"/>
  <c r="V2267" s="1"/>
  <c r="Y566"/>
  <c r="V566" s="1"/>
  <c r="Y1246"/>
  <c r="Y1247" s="1"/>
  <c r="Y1007"/>
  <c r="V1007" s="1"/>
  <c r="Y503"/>
  <c r="V503" s="1"/>
  <c r="Y1322"/>
  <c r="V1322" s="1"/>
  <c r="Y62"/>
  <c r="V62" s="1"/>
</calcChain>
</file>

<file path=xl/sharedStrings.xml><?xml version="1.0" encoding="utf-8"?>
<sst xmlns="http://schemas.openxmlformats.org/spreadsheetml/2006/main" count="12882" uniqueCount="311">
  <si>
    <t>CGP</t>
  </si>
  <si>
    <t>GP</t>
  </si>
  <si>
    <t>LG</t>
  </si>
  <si>
    <t>GPA</t>
  </si>
  <si>
    <t>Degree:</t>
  </si>
  <si>
    <t>Department:</t>
  </si>
  <si>
    <t>Faculty:</t>
  </si>
  <si>
    <t>Name:</t>
  </si>
  <si>
    <t>Father's Name:</t>
  </si>
  <si>
    <t>Mother's Name:</t>
  </si>
  <si>
    <t>Hall:</t>
  </si>
  <si>
    <t>Full Marks</t>
  </si>
  <si>
    <t>Credits</t>
  </si>
  <si>
    <t>Diff</t>
  </si>
  <si>
    <t>Arts</t>
  </si>
  <si>
    <t>Roll No.</t>
  </si>
  <si>
    <t>Name</t>
  </si>
  <si>
    <t>Examiner-1</t>
  </si>
  <si>
    <t>Examiner-2</t>
  </si>
  <si>
    <t>Examiner-3</t>
  </si>
  <si>
    <t>if 3rd needed</t>
  </si>
  <si>
    <t>Course No:</t>
  </si>
  <si>
    <t>Course No</t>
  </si>
  <si>
    <t>Remarks</t>
  </si>
  <si>
    <t>Jatiya Kabi Kazi Nazrul Islam University</t>
  </si>
  <si>
    <t>1st  Year</t>
  </si>
  <si>
    <t>Regular</t>
  </si>
  <si>
    <t>Credit</t>
  </si>
  <si>
    <t>Internal EV:</t>
  </si>
  <si>
    <t>EC</t>
  </si>
  <si>
    <t>2nd Year</t>
  </si>
  <si>
    <t>3rd Year</t>
  </si>
  <si>
    <t>4th Year</t>
  </si>
  <si>
    <t>VIVA VOCE</t>
  </si>
  <si>
    <t>TOTAL</t>
  </si>
  <si>
    <t>1st Year</t>
  </si>
  <si>
    <t>Reg:</t>
  </si>
  <si>
    <t>Roll:</t>
  </si>
  <si>
    <t>Session:</t>
  </si>
  <si>
    <t>Final</t>
  </si>
  <si>
    <t>This Year</t>
  </si>
  <si>
    <t>Until This Y:</t>
  </si>
  <si>
    <t>1st Semester</t>
  </si>
  <si>
    <t>2nd Semester</t>
  </si>
  <si>
    <t>3rd Semester</t>
  </si>
  <si>
    <t>4th Semester</t>
  </si>
  <si>
    <t>5th Semester</t>
  </si>
  <si>
    <t>6th Semester</t>
  </si>
  <si>
    <t>7th Semester</t>
  </si>
  <si>
    <t>8th Semester</t>
  </si>
  <si>
    <t>Final Result  CGP/GPA/LG</t>
  </si>
  <si>
    <t>Avg [Out of 60]</t>
  </si>
  <si>
    <t>Int Ev: [40]</t>
  </si>
  <si>
    <t>Total [100]</t>
  </si>
  <si>
    <t>Average [50]</t>
  </si>
  <si>
    <t>Viva-Voce  [1st Year]</t>
  </si>
  <si>
    <t>Viva-Voce  [2nd Year]</t>
  </si>
  <si>
    <t>Course Title:</t>
  </si>
  <si>
    <t>Course Credits:</t>
  </si>
  <si>
    <t>[Out of 100]</t>
  </si>
  <si>
    <t>Exam:</t>
  </si>
  <si>
    <t>Drawing and Painting</t>
  </si>
  <si>
    <t>Result</t>
  </si>
  <si>
    <t>Course Title</t>
  </si>
  <si>
    <t>Department Of Fine Arts</t>
  </si>
  <si>
    <t>Title:</t>
  </si>
  <si>
    <t>Department of Fine Arts</t>
  </si>
  <si>
    <t>Ob: Marks</t>
  </si>
  <si>
    <t>P= Present,     P.= Previous,  D= Difference, T= This Year,   U= Untill This Year.</t>
  </si>
  <si>
    <t>Viva-Voce  [3rd Year]</t>
  </si>
  <si>
    <t>Viva-Voce  [4th Year]</t>
  </si>
  <si>
    <t xml:space="preserve">B.F.A. (Hons.)         </t>
  </si>
  <si>
    <t>Tabulation sheet for B.F.A. (Hons.)</t>
  </si>
  <si>
    <t>Tabulation sheet for B.F.A.</t>
  </si>
  <si>
    <t xml:space="preserve">Roll </t>
  </si>
  <si>
    <t>GPA                                                          (Out of 4.00)</t>
  </si>
  <si>
    <t>Internal (40)</t>
  </si>
  <si>
    <t>Total (100)</t>
  </si>
  <si>
    <t>Examin: (60)</t>
  </si>
  <si>
    <t>Credit:</t>
  </si>
  <si>
    <t>Tabulation Sheet of 1st Year first Semestar Fina</t>
  </si>
  <si>
    <t>Department of fine arts</t>
  </si>
  <si>
    <t>Tabulation Sheet of 1st Year Second Semestar Final Exam</t>
  </si>
  <si>
    <t>GPA of 1st Year</t>
  </si>
  <si>
    <t>Viva-Voce</t>
  </si>
  <si>
    <t>Tabulation Sheet of 2nd Year first Semestar Final Exam:</t>
  </si>
  <si>
    <t>Tabulation Sheet of 4th Year first Semestar Final Exam:</t>
  </si>
  <si>
    <t>Tabulation Sheet of 3rd Year first Semestar Final Exam:</t>
  </si>
  <si>
    <t>Tabulation Sheet for B.F.A (Hons.)</t>
  </si>
  <si>
    <t>Roll No</t>
  </si>
  <si>
    <t>reg no</t>
  </si>
  <si>
    <t>Session</t>
  </si>
  <si>
    <t>Father's name</t>
  </si>
  <si>
    <t>Mother's name</t>
  </si>
  <si>
    <t>Hall's Name</t>
  </si>
  <si>
    <t>Credits:</t>
  </si>
  <si>
    <t>Cedit:</t>
  </si>
  <si>
    <t>Drawing &amp; painting</t>
  </si>
  <si>
    <t>Graphics Design</t>
  </si>
  <si>
    <t>CGP 5th Sem:   Total Cr. 15</t>
  </si>
  <si>
    <t>GPA  Out of 4.00</t>
  </si>
  <si>
    <t>CGP 7th Sem:  Total Cr. 15</t>
  </si>
  <si>
    <t>GPA Out of 4.00</t>
  </si>
  <si>
    <t>Tabulation Sheet of 2nd Year 2nd Semestar Final Exam:</t>
  </si>
  <si>
    <t>CGP 1st Sem: Total Cr. 15</t>
  </si>
  <si>
    <t>CGP 2nd Sem: Total Cr. 15</t>
  </si>
  <si>
    <t>GPA 2nd Sem: Out of 4.00</t>
  </si>
  <si>
    <t>Upto LG</t>
  </si>
  <si>
    <t>Upto CGPA</t>
  </si>
  <si>
    <t>CGP Total Cr. 15</t>
  </si>
  <si>
    <t xml:space="preserve">CGP 6th Sem: </t>
  </si>
  <si>
    <t>CGP 1st Sem:</t>
  </si>
  <si>
    <t>CGP 2nd Sem:</t>
  </si>
  <si>
    <t>CGP 3rd Sem:</t>
  </si>
  <si>
    <t>CGP 4th Sem:</t>
  </si>
  <si>
    <t>GPA  6th Sem:</t>
  </si>
  <si>
    <t>CGP 5th Sem:</t>
  </si>
  <si>
    <t>Tabulation Sheet of 3rd Year 2nd Semestar Final Exam:</t>
  </si>
  <si>
    <t>Tabulation Sheet of final Year</t>
  </si>
  <si>
    <t>CGP 6th Sem:</t>
  </si>
  <si>
    <t>CGP 7th Sem:</t>
  </si>
  <si>
    <t xml:space="preserve">CGP 8th Sem: </t>
  </si>
  <si>
    <t>GPA  8th Sem:</t>
  </si>
  <si>
    <t>Total Viva-voce</t>
  </si>
  <si>
    <t xml:space="preserve">GPA </t>
  </si>
  <si>
    <t>Graphic Design</t>
  </si>
  <si>
    <t>GP of Improvement</t>
  </si>
  <si>
    <t>IMP:</t>
  </si>
  <si>
    <t>Print Making</t>
  </si>
  <si>
    <t>Avg: Out of 60</t>
  </si>
  <si>
    <t>Tabulation sheet for improvement/F- grade improvement Examination</t>
  </si>
  <si>
    <t>Examination held in  2014  with 2nd semester Exam 2014, session 2010-11</t>
  </si>
  <si>
    <t>Faculty of Arts</t>
  </si>
  <si>
    <t>Internal Ev: [40]</t>
  </si>
  <si>
    <t>Theory-Int:  [60]</t>
  </si>
  <si>
    <t>Theory-Exa:  [60]</t>
  </si>
  <si>
    <t>Theory 3rd [60]</t>
  </si>
  <si>
    <t>Differance</t>
  </si>
  <si>
    <t>3rd exam Check</t>
  </si>
  <si>
    <t>Average Written [60]</t>
  </si>
  <si>
    <t>Present LG</t>
  </si>
  <si>
    <t>Present GP</t>
  </si>
  <si>
    <t>Previous GP</t>
  </si>
  <si>
    <t>Accepted Result</t>
  </si>
  <si>
    <t>Course Name:</t>
  </si>
  <si>
    <t>Course NO:</t>
  </si>
  <si>
    <t>3.00</t>
  </si>
  <si>
    <t>3.01</t>
  </si>
  <si>
    <t>3.02</t>
  </si>
  <si>
    <t>3.03</t>
  </si>
  <si>
    <t>3.04</t>
  </si>
  <si>
    <t>3.05</t>
  </si>
  <si>
    <t>3.06</t>
  </si>
  <si>
    <t>3.07</t>
  </si>
  <si>
    <t>3.08</t>
  </si>
  <si>
    <t>3.09</t>
  </si>
  <si>
    <t>3.10</t>
  </si>
  <si>
    <t>3.11</t>
  </si>
  <si>
    <t>3.12</t>
  </si>
  <si>
    <t>3.13</t>
  </si>
  <si>
    <t>3.14</t>
  </si>
  <si>
    <t>3.15</t>
  </si>
  <si>
    <t>3.16</t>
  </si>
  <si>
    <t>3.17</t>
  </si>
  <si>
    <t>3.18</t>
  </si>
  <si>
    <t>3.19</t>
  </si>
  <si>
    <t>3.20</t>
  </si>
  <si>
    <t>3.21</t>
  </si>
  <si>
    <t>3.22</t>
  </si>
  <si>
    <t>3.23</t>
  </si>
  <si>
    <t>3.24</t>
  </si>
  <si>
    <t>3.25</t>
  </si>
  <si>
    <t>3.26</t>
  </si>
  <si>
    <t>3.27</t>
  </si>
  <si>
    <t>3.28</t>
  </si>
  <si>
    <t>3.29</t>
  </si>
  <si>
    <t>3.30</t>
  </si>
  <si>
    <t>3.31</t>
  </si>
  <si>
    <t>3.32</t>
  </si>
  <si>
    <t>3.33</t>
  </si>
  <si>
    <t>3.34</t>
  </si>
  <si>
    <t>3.35</t>
  </si>
  <si>
    <t>3.36</t>
  </si>
  <si>
    <t>3.37</t>
  </si>
  <si>
    <t>3.38</t>
  </si>
  <si>
    <t>3.39</t>
  </si>
  <si>
    <t>3.40</t>
  </si>
  <si>
    <t>3.41</t>
  </si>
  <si>
    <t>3.42</t>
  </si>
  <si>
    <t>3.43</t>
  </si>
  <si>
    <t>3.44</t>
  </si>
  <si>
    <t>3.45</t>
  </si>
  <si>
    <t>3.46</t>
  </si>
  <si>
    <t>3.47</t>
  </si>
  <si>
    <t>3.48</t>
  </si>
  <si>
    <t>3.49</t>
  </si>
  <si>
    <t>3.50</t>
  </si>
  <si>
    <t>3.51</t>
  </si>
  <si>
    <t>3.52</t>
  </si>
  <si>
    <t>3.53</t>
  </si>
  <si>
    <t>3.54</t>
  </si>
  <si>
    <t>3.55</t>
  </si>
  <si>
    <t>3.56</t>
  </si>
  <si>
    <t>3.57</t>
  </si>
  <si>
    <t>3.58</t>
  </si>
  <si>
    <t>3.59</t>
  </si>
  <si>
    <t>3.60</t>
  </si>
  <si>
    <t>3.61</t>
  </si>
  <si>
    <t>3.62</t>
  </si>
  <si>
    <t>3.63</t>
  </si>
  <si>
    <t>3.64</t>
  </si>
  <si>
    <t>3.65</t>
  </si>
  <si>
    <t>3.66</t>
  </si>
  <si>
    <t>3.67</t>
  </si>
  <si>
    <t>3.68</t>
  </si>
  <si>
    <t>3.69</t>
  </si>
  <si>
    <t>CGPA</t>
  </si>
  <si>
    <t>Drawing-1</t>
  </si>
  <si>
    <t>Sketch-1</t>
  </si>
  <si>
    <t>Parspective-1</t>
  </si>
  <si>
    <t>Study and Composition-1</t>
  </si>
  <si>
    <t>History of Civilization-1</t>
  </si>
  <si>
    <t>Nazrul Studies</t>
  </si>
  <si>
    <t>Drawing-2</t>
  </si>
  <si>
    <t>Sketch-2</t>
  </si>
  <si>
    <t>Perspective- 2</t>
  </si>
  <si>
    <t>Basic Design</t>
  </si>
  <si>
    <t xml:space="preserve"> Study &amp; composition 2</t>
  </si>
  <si>
    <t>History of Civilization -2</t>
  </si>
  <si>
    <t>Drawing-5</t>
  </si>
  <si>
    <t>Creative Idea Genaration</t>
  </si>
  <si>
    <t>Head Study-1</t>
  </si>
  <si>
    <t>Drawing for Illustration-1</t>
  </si>
  <si>
    <t>Still life-3</t>
  </si>
  <si>
    <t>Ad Art-1</t>
  </si>
  <si>
    <t>Composition-1</t>
  </si>
  <si>
    <t>Typography-2</t>
  </si>
  <si>
    <t>History of Art</t>
  </si>
  <si>
    <t>Drawing-6</t>
  </si>
  <si>
    <t>Computar Application in Art and Design</t>
  </si>
  <si>
    <t>Head study-2</t>
  </si>
  <si>
    <t>Drawing for Illustration-2</t>
  </si>
  <si>
    <t>Copy from old Master study</t>
  </si>
  <si>
    <t>Ad Art-2</t>
  </si>
  <si>
    <t>Figur painting</t>
  </si>
  <si>
    <t>Composition-2</t>
  </si>
  <si>
    <t>Sketch &amp; landscape-1</t>
  </si>
  <si>
    <t>History of Arts</t>
  </si>
  <si>
    <t>Still Life-2</t>
  </si>
  <si>
    <t>Drawing-4</t>
  </si>
  <si>
    <t>Typography-1</t>
  </si>
  <si>
    <t>Material &amp; Technique of Graphic Design</t>
  </si>
  <si>
    <t>History of Ancient Bengal Civilization</t>
  </si>
  <si>
    <t>Drawing-3</t>
  </si>
  <si>
    <t>Still Life-1</t>
  </si>
  <si>
    <t>Sketch-3</t>
  </si>
  <si>
    <t>Nature Study</t>
  </si>
  <si>
    <t>Landscape-2</t>
  </si>
  <si>
    <t>Study &amp; Composition-2</t>
  </si>
  <si>
    <t>Material &amp; Technique of Printmaking</t>
  </si>
  <si>
    <t>History of Ancient Indian Civilization</t>
  </si>
  <si>
    <t>Landscape-1</t>
  </si>
  <si>
    <t>Folk Design</t>
  </si>
  <si>
    <t>Sketch-4</t>
  </si>
  <si>
    <t>Material &amp; Technique of Art</t>
  </si>
  <si>
    <t>Drawing-7</t>
  </si>
  <si>
    <t>Publicity Campaign</t>
  </si>
  <si>
    <t>Produce Idea Formulation of Product</t>
  </si>
  <si>
    <t>Figure Painting- 2</t>
  </si>
  <si>
    <t>Composition-3</t>
  </si>
  <si>
    <t>Head Study-3</t>
  </si>
  <si>
    <t>Landscape-3</t>
  </si>
  <si>
    <t>History of Western Art</t>
  </si>
  <si>
    <t>Computer Illustration-1</t>
  </si>
  <si>
    <t>Computer Graphic -1</t>
  </si>
  <si>
    <t>Sketch and Landscape -2</t>
  </si>
  <si>
    <t>Composition -3</t>
  </si>
  <si>
    <t>Head Study -3</t>
  </si>
  <si>
    <t>Landscape -3</t>
  </si>
  <si>
    <t>Figure Study</t>
  </si>
  <si>
    <t>Drawing- 8</t>
  </si>
  <si>
    <t>Drawing a Package Design</t>
  </si>
  <si>
    <t>Figer Painting-3</t>
  </si>
  <si>
    <t>Experimental Design</t>
  </si>
  <si>
    <t>Experimental Composition</t>
  </si>
  <si>
    <t>Computer Graphic -2</t>
  </si>
  <si>
    <t>Landscape- 4</t>
  </si>
  <si>
    <t>Interior &amp; Exterior Design</t>
  </si>
  <si>
    <t>Landscape</t>
  </si>
  <si>
    <t>Aesthetic</t>
  </si>
  <si>
    <t>Aesthesic</t>
  </si>
  <si>
    <t>History of Arts in Bengal</t>
  </si>
  <si>
    <t>N</t>
  </si>
  <si>
    <t>K</t>
  </si>
  <si>
    <t>M</t>
  </si>
  <si>
    <t>D</t>
  </si>
  <si>
    <t>F</t>
  </si>
  <si>
    <t>P</t>
  </si>
  <si>
    <t>S</t>
  </si>
  <si>
    <t>Z</t>
  </si>
  <si>
    <t>J</t>
  </si>
  <si>
    <t>R</t>
  </si>
  <si>
    <t>T</t>
  </si>
  <si>
    <t>H</t>
  </si>
  <si>
    <t>U</t>
  </si>
  <si>
    <t>B</t>
  </si>
  <si>
    <t>I</t>
  </si>
  <si>
    <t>A</t>
  </si>
  <si>
    <t>51</t>
  </si>
  <si>
    <t>52</t>
  </si>
  <si>
    <t>00-00</t>
  </si>
</sst>
</file>

<file path=xl/styles.xml><?xml version="1.0" encoding="utf-8"?>
<styleSheet xmlns="http://schemas.openxmlformats.org/spreadsheetml/2006/main">
  <numFmts count="3">
    <numFmt numFmtId="164" formatCode="0.00;[Red]0.00"/>
    <numFmt numFmtId="165" formatCode="0.00_);\(0.00\)"/>
    <numFmt numFmtId="166" formatCode="0.0"/>
  </numFmts>
  <fonts count="97">
    <font>
      <sz val="11"/>
      <color theme="1"/>
      <name val="Calibri"/>
      <family val="2"/>
      <scheme val="minor"/>
    </font>
    <font>
      <b/>
      <sz val="12"/>
      <name val="Arial Narrow"/>
      <family val="2"/>
    </font>
    <font>
      <b/>
      <sz val="12"/>
      <name val="Algerian"/>
      <family val="5"/>
    </font>
    <font>
      <sz val="12"/>
      <name val="Algerian"/>
      <family val="5"/>
    </font>
    <font>
      <sz val="10"/>
      <name val="Times New Roman"/>
      <family val="1"/>
    </font>
    <font>
      <b/>
      <sz val="9"/>
      <name val="Arial Narrow"/>
      <family val="2"/>
    </font>
    <font>
      <b/>
      <sz val="12"/>
      <name val="Old English Text MT"/>
      <family val="4"/>
    </font>
    <font>
      <b/>
      <sz val="14"/>
      <name val="Old English Text MT"/>
      <family val="4"/>
    </font>
    <font>
      <sz val="8"/>
      <name val="Algerian"/>
      <family val="5"/>
    </font>
    <font>
      <sz val="12"/>
      <name val="Old English Text MT"/>
      <family val="4"/>
    </font>
    <font>
      <sz val="14"/>
      <name val="Old English Text MT"/>
      <family val="4"/>
    </font>
    <font>
      <b/>
      <sz val="9"/>
      <name val="Algerian"/>
      <family val="5"/>
    </font>
    <font>
      <b/>
      <sz val="9"/>
      <name val="Calibri"/>
      <family val="2"/>
    </font>
    <font>
      <sz val="12"/>
      <name val="Arial Narrow"/>
      <family val="2"/>
    </font>
    <font>
      <b/>
      <sz val="12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11"/>
      <name val="Arial Narrow"/>
      <family val="2"/>
    </font>
    <font>
      <b/>
      <sz val="12"/>
      <name val="Calibri"/>
      <family val="2"/>
    </font>
    <font>
      <b/>
      <sz val="12"/>
      <name val="Berlin Sans FB Demi"/>
      <family val="2"/>
    </font>
    <font>
      <b/>
      <sz val="14"/>
      <name val="Berlin Sans FB Demi"/>
      <family val="2"/>
    </font>
    <font>
      <b/>
      <sz val="24"/>
      <name val="Bauhaus 93"/>
      <family val="5"/>
    </font>
    <font>
      <sz val="24"/>
      <name val="Bauhaus 93"/>
      <family val="5"/>
    </font>
    <font>
      <b/>
      <sz val="16"/>
      <name val="Arial"/>
      <family val="2"/>
    </font>
    <font>
      <sz val="11"/>
      <name val="Arial Narrow"/>
      <family val="2"/>
    </font>
    <font>
      <b/>
      <sz val="16"/>
      <name val="Bauhaus 93"/>
      <family val="5"/>
    </font>
    <font>
      <sz val="16"/>
      <name val="Bauhaus 93"/>
      <family val="5"/>
    </font>
    <font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Arial Narrow"/>
      <family val="2"/>
    </font>
    <font>
      <b/>
      <u/>
      <sz val="12"/>
      <color theme="1"/>
      <name val="Arial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4"/>
      <color theme="1"/>
      <name val="Arial Narrow"/>
      <family val="2"/>
    </font>
    <font>
      <sz val="22"/>
      <color theme="1"/>
      <name val="Algerian"/>
      <family val="5"/>
    </font>
    <font>
      <sz val="12"/>
      <color theme="1"/>
      <name val="Calibri"/>
      <family val="2"/>
      <scheme val="minor"/>
    </font>
    <font>
      <sz val="14"/>
      <color theme="1"/>
      <name val="Arial"/>
      <family val="2"/>
    </font>
    <font>
      <sz val="14"/>
      <color theme="1"/>
      <name val="Calibri"/>
      <family val="2"/>
      <scheme val="minor"/>
    </font>
    <font>
      <b/>
      <sz val="11"/>
      <color theme="1"/>
      <name val="Arial Narrow"/>
      <family val="2"/>
    </font>
    <font>
      <sz val="14"/>
      <color theme="1"/>
      <name val="Times New Roman"/>
      <family val="1"/>
    </font>
    <font>
      <b/>
      <i/>
      <sz val="14"/>
      <color theme="1"/>
      <name val="Arial"/>
      <family val="2"/>
    </font>
    <font>
      <i/>
      <sz val="11"/>
      <color theme="1"/>
      <name val="Arial"/>
      <family val="2"/>
    </font>
    <font>
      <sz val="10"/>
      <color theme="1"/>
      <name val="Arial"/>
      <family val="2"/>
    </font>
    <font>
      <b/>
      <sz val="14"/>
      <color theme="0"/>
      <name val="Arial"/>
      <family val="2"/>
    </font>
    <font>
      <b/>
      <sz val="13"/>
      <color theme="1"/>
      <name val="Arial"/>
      <family val="2"/>
    </font>
    <font>
      <b/>
      <sz val="13"/>
      <color theme="0"/>
      <name val="Arial"/>
      <family val="2"/>
    </font>
    <font>
      <sz val="13"/>
      <color theme="1"/>
      <name val="Arial"/>
      <family val="2"/>
    </font>
    <font>
      <sz val="9"/>
      <color theme="1"/>
      <name val="Arial"/>
      <family val="2"/>
    </font>
    <font>
      <b/>
      <sz val="12"/>
      <color theme="0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theme="0" tint="-0.14999847407452621"/>
      <name val="Arial"/>
      <family val="2"/>
    </font>
    <font>
      <b/>
      <sz val="13"/>
      <color theme="0" tint="-0.14999847407452621"/>
      <name val="Arial"/>
      <family val="2"/>
    </font>
    <font>
      <sz val="10"/>
      <color theme="1"/>
      <name val="Arial Narrow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sz val="8"/>
      <color theme="1"/>
      <name val="Arial Narrow"/>
      <family val="2"/>
    </font>
    <font>
      <sz val="12"/>
      <color theme="1"/>
      <name val="Arial"/>
      <family val="2"/>
    </font>
    <font>
      <b/>
      <sz val="13"/>
      <color theme="1"/>
      <name val="Arial Narrow"/>
      <family val="2"/>
    </font>
    <font>
      <b/>
      <sz val="13"/>
      <color theme="1"/>
      <name val="Calibri"/>
      <family val="2"/>
      <scheme val="minor"/>
    </font>
    <font>
      <b/>
      <sz val="16"/>
      <color theme="1"/>
      <name val="Arial Narrow"/>
      <family val="2"/>
    </font>
    <font>
      <b/>
      <sz val="11"/>
      <color theme="1"/>
      <name val="Arial Black"/>
      <family val="2"/>
    </font>
    <font>
      <b/>
      <sz val="22"/>
      <color theme="1"/>
      <name val="Algerian"/>
      <family val="5"/>
    </font>
    <font>
      <sz val="10"/>
      <color theme="1"/>
      <name val="Calibri"/>
      <family val="2"/>
      <scheme val="minor"/>
    </font>
    <font>
      <b/>
      <sz val="20"/>
      <color theme="1"/>
      <name val="Arial"/>
      <family val="2"/>
    </font>
    <font>
      <sz val="16"/>
      <color theme="1"/>
      <name val="Gill Sans Ultra Bold Condensed"/>
      <family val="2"/>
    </font>
    <font>
      <b/>
      <sz val="24"/>
      <color theme="1"/>
      <name val="Berlin Sans FB Demi"/>
      <family val="2"/>
    </font>
    <font>
      <sz val="18"/>
      <color theme="1"/>
      <name val="Aharoni"/>
      <charset val="177"/>
    </font>
    <font>
      <b/>
      <sz val="18"/>
      <color theme="1"/>
      <name val="Aharoni"/>
      <charset val="177"/>
    </font>
    <font>
      <u/>
      <sz val="14"/>
      <color theme="1"/>
      <name val="Arial Narrow"/>
      <family val="2"/>
    </font>
    <font>
      <b/>
      <u/>
      <sz val="14"/>
      <color theme="1"/>
      <name val="Arial Narrow"/>
      <family val="2"/>
    </font>
    <font>
      <b/>
      <sz val="14"/>
      <color theme="1"/>
      <name val="Arial Black"/>
      <family val="2"/>
    </font>
    <font>
      <b/>
      <sz val="18"/>
      <color theme="1"/>
      <name val="Arial Narrow"/>
      <family val="2"/>
    </font>
    <font>
      <b/>
      <sz val="14"/>
      <color theme="1"/>
      <name val="Aharoni"/>
      <charset val="177"/>
    </font>
    <font>
      <b/>
      <sz val="20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rgb="FFFF0000"/>
      <name val="Calibri"/>
      <family val="2"/>
      <scheme val="minor"/>
    </font>
    <font>
      <sz val="12"/>
      <color indexed="8"/>
      <name val="Times New Roman"/>
      <family val="1"/>
    </font>
    <font>
      <b/>
      <sz val="12"/>
      <color indexed="8"/>
      <name val="Arial"/>
      <family val="2"/>
    </font>
    <font>
      <b/>
      <sz val="14"/>
      <color indexed="8"/>
      <name val="Arial"/>
      <family val="2"/>
    </font>
    <font>
      <sz val="14"/>
      <color indexed="8"/>
      <name val="Arial"/>
      <family val="2"/>
    </font>
    <font>
      <b/>
      <sz val="12"/>
      <color indexed="8"/>
      <name val="Arial Narrow"/>
      <family val="2"/>
    </font>
    <font>
      <sz val="12"/>
      <color indexed="8"/>
      <name val="Arial Narrow"/>
      <family val="2"/>
    </font>
    <font>
      <sz val="12"/>
      <color rgb="FF00000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theme="1" tint="-0.499984740745262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</borders>
  <cellStyleXfs count="1">
    <xf numFmtId="0" fontId="0" fillId="0" borderId="0"/>
  </cellStyleXfs>
  <cellXfs count="696">
    <xf numFmtId="0" fontId="0" fillId="0" borderId="0" xfId="0"/>
    <xf numFmtId="0" fontId="0" fillId="3" borderId="0" xfId="0" applyFill="1" applyProtection="1">
      <protection hidden="1"/>
    </xf>
    <xf numFmtId="49" fontId="0" fillId="3" borderId="0" xfId="0" applyNumberFormat="1" applyFill="1" applyProtection="1">
      <protection hidden="1"/>
    </xf>
    <xf numFmtId="49" fontId="31" fillId="3" borderId="0" xfId="0" applyNumberFormat="1" applyFont="1" applyFill="1" applyBorder="1" applyAlignment="1" applyProtection="1">
      <alignment vertical="center"/>
      <protection hidden="1"/>
    </xf>
    <xf numFmtId="49" fontId="32" fillId="3" borderId="0" xfId="0" applyNumberFormat="1" applyFont="1" applyFill="1" applyBorder="1" applyAlignment="1" applyProtection="1">
      <alignment vertical="center"/>
      <protection hidden="1"/>
    </xf>
    <xf numFmtId="0" fontId="33" fillId="3" borderId="0" xfId="0" applyFont="1" applyFill="1" applyAlignment="1" applyProtection="1">
      <alignment textRotation="90"/>
      <protection hidden="1"/>
    </xf>
    <xf numFmtId="49" fontId="29" fillId="3" borderId="0" xfId="0" applyNumberFormat="1" applyFont="1" applyFill="1" applyAlignment="1" applyProtection="1">
      <alignment textRotation="90"/>
      <protection hidden="1"/>
    </xf>
    <xf numFmtId="49" fontId="32" fillId="3" borderId="0" xfId="0" applyNumberFormat="1" applyFont="1" applyFill="1" applyBorder="1" applyProtection="1">
      <protection hidden="1"/>
    </xf>
    <xf numFmtId="49" fontId="34" fillId="3" borderId="0" xfId="0" applyNumberFormat="1" applyFont="1" applyFill="1" applyBorder="1" applyAlignment="1" applyProtection="1">
      <alignment vertical="center"/>
      <protection hidden="1"/>
    </xf>
    <xf numFmtId="49" fontId="35" fillId="3" borderId="0" xfId="0" applyNumberFormat="1" applyFont="1" applyFill="1" applyAlignment="1" applyProtection="1">
      <alignment textRotation="90"/>
      <protection hidden="1"/>
    </xf>
    <xf numFmtId="49" fontId="36" fillId="3" borderId="0" xfId="0" applyNumberFormat="1" applyFont="1" applyFill="1" applyAlignment="1" applyProtection="1">
      <alignment textRotation="90"/>
      <protection hidden="1"/>
    </xf>
    <xf numFmtId="49" fontId="33" fillId="3" borderId="0" xfId="0" applyNumberFormat="1" applyFont="1" applyFill="1" applyAlignment="1" applyProtection="1">
      <alignment textRotation="90"/>
      <protection hidden="1"/>
    </xf>
    <xf numFmtId="49" fontId="0" fillId="3" borderId="0" xfId="0" applyNumberFormat="1" applyFill="1" applyAlignment="1" applyProtection="1">
      <alignment vertical="center"/>
      <protection hidden="1"/>
    </xf>
    <xf numFmtId="49" fontId="37" fillId="3" borderId="0" xfId="0" applyNumberFormat="1" applyFont="1" applyFill="1" applyBorder="1" applyAlignment="1" applyProtection="1">
      <alignment vertical="center"/>
      <protection hidden="1"/>
    </xf>
    <xf numFmtId="0" fontId="31" fillId="3" borderId="0" xfId="0" applyNumberFormat="1" applyFont="1" applyFill="1" applyBorder="1" applyAlignment="1" applyProtection="1">
      <alignment vertical="center"/>
      <protection hidden="1"/>
    </xf>
    <xf numFmtId="0" fontId="29" fillId="3" borderId="0" xfId="0" applyNumberFormat="1" applyFont="1" applyFill="1" applyAlignment="1" applyProtection="1">
      <alignment textRotation="90"/>
      <protection hidden="1"/>
    </xf>
    <xf numFmtId="0" fontId="0" fillId="3" borderId="0" xfId="0" applyNumberFormat="1" applyFill="1" applyProtection="1">
      <protection hidden="1"/>
    </xf>
    <xf numFmtId="0" fontId="29" fillId="3" borderId="0" xfId="0" applyNumberFormat="1" applyFont="1" applyFill="1" applyProtection="1">
      <protection hidden="1"/>
    </xf>
    <xf numFmtId="0" fontId="29" fillId="3" borderId="1" xfId="0" applyNumberFormat="1" applyFont="1" applyFill="1" applyBorder="1" applyAlignment="1" applyProtection="1">
      <alignment horizontal="center" textRotation="90"/>
      <protection hidden="1"/>
    </xf>
    <xf numFmtId="0" fontId="32" fillId="3" borderId="0" xfId="0" applyNumberFormat="1" applyFont="1" applyFill="1" applyBorder="1" applyAlignment="1" applyProtection="1">
      <alignment vertical="center"/>
      <protection hidden="1"/>
    </xf>
    <xf numFmtId="0" fontId="35" fillId="3" borderId="0" xfId="0" applyNumberFormat="1" applyFont="1" applyFill="1" applyAlignment="1" applyProtection="1">
      <alignment textRotation="90"/>
      <protection hidden="1"/>
    </xf>
    <xf numFmtId="0" fontId="33" fillId="3" borderId="0" xfId="0" applyNumberFormat="1" applyFont="1" applyFill="1" applyAlignment="1" applyProtection="1">
      <alignment textRotation="90"/>
      <protection hidden="1"/>
    </xf>
    <xf numFmtId="0" fontId="0" fillId="3" borderId="0" xfId="0" applyNumberFormat="1" applyFill="1" applyAlignment="1" applyProtection="1">
      <alignment textRotation="90"/>
      <protection hidden="1"/>
    </xf>
    <xf numFmtId="49" fontId="30" fillId="3" borderId="0" xfId="0" applyNumberFormat="1" applyFont="1" applyFill="1" applyProtection="1">
      <protection hidden="1"/>
    </xf>
    <xf numFmtId="0" fontId="30" fillId="0" borderId="0" xfId="0" applyFont="1"/>
    <xf numFmtId="0" fontId="30" fillId="3" borderId="0" xfId="0" applyNumberFormat="1" applyFont="1" applyFill="1" applyProtection="1">
      <protection hidden="1"/>
    </xf>
    <xf numFmtId="0" fontId="38" fillId="3" borderId="0" xfId="0" applyNumberFormat="1" applyFont="1" applyFill="1" applyProtection="1">
      <protection hidden="1"/>
    </xf>
    <xf numFmtId="0" fontId="39" fillId="3" borderId="0" xfId="0" applyNumberFormat="1" applyFont="1" applyFill="1" applyProtection="1">
      <protection hidden="1"/>
    </xf>
    <xf numFmtId="49" fontId="38" fillId="3" borderId="0" xfId="0" applyNumberFormat="1" applyFont="1" applyFill="1" applyProtection="1">
      <protection hidden="1"/>
    </xf>
    <xf numFmtId="49" fontId="40" fillId="3" borderId="0" xfId="0" applyNumberFormat="1" applyFont="1" applyFill="1" applyBorder="1" applyAlignment="1" applyProtection="1">
      <alignment vertical="center"/>
      <protection hidden="1"/>
    </xf>
    <xf numFmtId="49" fontId="41" fillId="3" borderId="0" xfId="0" applyNumberFormat="1" applyFont="1" applyFill="1" applyAlignment="1" applyProtection="1">
      <alignment textRotation="90"/>
      <protection hidden="1"/>
    </xf>
    <xf numFmtId="0" fontId="29" fillId="0" borderId="0" xfId="0" applyNumberFormat="1" applyFont="1" applyFill="1" applyProtection="1">
      <protection hidden="1"/>
    </xf>
    <xf numFmtId="0" fontId="0" fillId="0" borderId="0" xfId="0" applyProtection="1">
      <protection hidden="1"/>
    </xf>
    <xf numFmtId="0" fontId="29" fillId="0" borderId="1" xfId="0" applyFont="1" applyBorder="1" applyAlignment="1" applyProtection="1">
      <alignment horizontal="center" textRotation="90"/>
      <protection hidden="1"/>
    </xf>
    <xf numFmtId="0" fontId="29" fillId="0" borderId="1" xfId="0" applyFont="1" applyFill="1" applyBorder="1" applyAlignment="1" applyProtection="1">
      <alignment horizontal="center" textRotation="90"/>
      <protection hidden="1"/>
    </xf>
    <xf numFmtId="164" fontId="29" fillId="0" borderId="1" xfId="0" applyNumberFormat="1" applyFont="1" applyFill="1" applyBorder="1" applyAlignment="1" applyProtection="1">
      <alignment horizontal="center" textRotation="90"/>
      <protection hidden="1"/>
    </xf>
    <xf numFmtId="1" fontId="29" fillId="0" borderId="1" xfId="0" applyNumberFormat="1" applyFont="1" applyFill="1" applyBorder="1" applyAlignment="1" applyProtection="1">
      <alignment horizontal="center" textRotation="90"/>
      <protection hidden="1"/>
    </xf>
    <xf numFmtId="1" fontId="29" fillId="3" borderId="0" xfId="0" applyNumberFormat="1" applyFont="1" applyFill="1" applyProtection="1">
      <protection hidden="1"/>
    </xf>
    <xf numFmtId="0" fontId="29" fillId="0" borderId="1" xfId="0" applyNumberFormat="1" applyFont="1" applyFill="1" applyBorder="1" applyAlignment="1" applyProtection="1">
      <alignment horizontal="center" textRotation="90"/>
      <protection hidden="1"/>
    </xf>
    <xf numFmtId="0" fontId="29" fillId="3" borderId="1" xfId="0" applyNumberFormat="1" applyFont="1" applyFill="1" applyBorder="1" applyAlignment="1" applyProtection="1">
      <alignment horizontal="center" vertical="center"/>
      <protection hidden="1"/>
    </xf>
    <xf numFmtId="0" fontId="42" fillId="0" borderId="1" xfId="0" applyFont="1" applyBorder="1" applyAlignment="1" applyProtection="1">
      <alignment horizontal="center" vertical="center"/>
      <protection hidden="1"/>
    </xf>
    <xf numFmtId="49" fontId="29" fillId="0" borderId="1" xfId="0" applyNumberFormat="1" applyFont="1" applyBorder="1" applyAlignment="1" applyProtection="1">
      <alignment horizontal="center" textRotation="90"/>
      <protection hidden="1"/>
    </xf>
    <xf numFmtId="0" fontId="45" fillId="3" borderId="1" xfId="0" applyNumberFormat="1" applyFont="1" applyFill="1" applyBorder="1" applyAlignment="1" applyProtection="1">
      <alignment horizontal="center"/>
      <protection hidden="1"/>
    </xf>
    <xf numFmtId="0" fontId="45" fillId="0" borderId="1" xfId="0" applyNumberFormat="1" applyFont="1" applyBorder="1" applyAlignment="1" applyProtection="1">
      <alignment horizontal="center"/>
      <protection hidden="1"/>
    </xf>
    <xf numFmtId="0" fontId="46" fillId="0" borderId="1" xfId="0" applyFont="1" applyFill="1" applyBorder="1" applyAlignment="1" applyProtection="1">
      <alignment horizontal="center" textRotation="90"/>
      <protection hidden="1"/>
    </xf>
    <xf numFmtId="164" fontId="46" fillId="0" borderId="1" xfId="0" applyNumberFormat="1" applyFont="1" applyFill="1" applyBorder="1" applyAlignment="1" applyProtection="1">
      <alignment horizontal="center" textRotation="90"/>
      <protection hidden="1"/>
    </xf>
    <xf numFmtId="0" fontId="46" fillId="0" borderId="4" xfId="0" applyFont="1" applyFill="1" applyBorder="1" applyAlignment="1" applyProtection="1">
      <alignment horizontal="center" textRotation="90"/>
      <protection hidden="1"/>
    </xf>
    <xf numFmtId="0" fontId="43" fillId="0" borderId="0" xfId="0" applyFont="1" applyBorder="1" applyAlignment="1" applyProtection="1">
      <alignment wrapText="1"/>
      <protection locked="0"/>
    </xf>
    <xf numFmtId="0" fontId="47" fillId="3" borderId="0" xfId="0" applyNumberFormat="1" applyFont="1" applyFill="1" applyBorder="1" applyProtection="1">
      <protection hidden="1"/>
    </xf>
    <xf numFmtId="0" fontId="43" fillId="0" borderId="0" xfId="0" applyNumberFormat="1" applyFont="1" applyFill="1" applyBorder="1" applyProtection="1">
      <protection hidden="1"/>
    </xf>
    <xf numFmtId="0" fontId="43" fillId="3" borderId="0" xfId="0" applyNumberFormat="1" applyFont="1" applyFill="1" applyBorder="1" applyProtection="1">
      <protection hidden="1"/>
    </xf>
    <xf numFmtId="1" fontId="43" fillId="3" borderId="0" xfId="0" applyNumberFormat="1" applyFont="1" applyFill="1" applyBorder="1" applyProtection="1">
      <protection hidden="1"/>
    </xf>
    <xf numFmtId="1" fontId="46" fillId="0" borderId="5" xfId="0" applyNumberFormat="1" applyFont="1" applyFill="1" applyBorder="1" applyAlignment="1" applyProtection="1">
      <alignment horizontal="center" textRotation="90" wrapText="1"/>
      <protection hidden="1"/>
    </xf>
    <xf numFmtId="0" fontId="0" fillId="0" borderId="0" xfId="0" applyFont="1" applyFill="1" applyProtection="1">
      <protection hidden="1"/>
    </xf>
    <xf numFmtId="0" fontId="48" fillId="0" borderId="0" xfId="0" applyNumberFormat="1" applyFont="1" applyFill="1" applyAlignment="1" applyProtection="1">
      <alignment vertical="center"/>
      <protection hidden="1"/>
    </xf>
    <xf numFmtId="0" fontId="31" fillId="0" borderId="0" xfId="0" applyFont="1" applyFill="1" applyAlignment="1" applyProtection="1">
      <alignment horizontal="left"/>
      <protection hidden="1"/>
    </xf>
    <xf numFmtId="0" fontId="31" fillId="0" borderId="0" xfId="0" applyFont="1" applyFill="1" applyProtection="1">
      <protection hidden="1"/>
    </xf>
    <xf numFmtId="0" fontId="49" fillId="0" borderId="0" xfId="0" applyNumberFormat="1" applyFont="1" applyFill="1" applyAlignment="1" applyProtection="1">
      <alignment vertical="center"/>
      <protection hidden="1"/>
    </xf>
    <xf numFmtId="0" fontId="50" fillId="0" borderId="0" xfId="0" applyFont="1" applyFill="1" applyProtection="1">
      <protection hidden="1"/>
    </xf>
    <xf numFmtId="0" fontId="50" fillId="0" borderId="0" xfId="0" applyNumberFormat="1" applyFont="1" applyFill="1" applyAlignment="1" applyProtection="1">
      <alignment horizontal="right" vertical="center" indent="1"/>
      <protection hidden="1"/>
    </xf>
    <xf numFmtId="0" fontId="50" fillId="0" borderId="0" xfId="0" applyNumberFormat="1" applyFont="1" applyFill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center"/>
      <protection hidden="1"/>
    </xf>
    <xf numFmtId="0" fontId="0" fillId="0" borderId="0" xfId="0" applyFont="1" applyFill="1" applyAlignment="1" applyProtection="1">
      <protection hidden="1"/>
    </xf>
    <xf numFmtId="0" fontId="52" fillId="0" borderId="0" xfId="0" applyFont="1" applyFill="1" applyProtection="1">
      <protection hidden="1"/>
    </xf>
    <xf numFmtId="0" fontId="0" fillId="0" borderId="0" xfId="0" applyNumberFormat="1" applyFont="1" applyFill="1" applyAlignment="1" applyProtection="1">
      <alignment vertical="center"/>
      <protection hidden="1"/>
    </xf>
    <xf numFmtId="0" fontId="34" fillId="0" borderId="0" xfId="0" applyNumberFormat="1" applyFont="1" applyFill="1" applyAlignment="1" applyProtection="1">
      <alignment vertical="center"/>
      <protection hidden="1"/>
    </xf>
    <xf numFmtId="0" fontId="31" fillId="0" borderId="0" xfId="0" applyFont="1" applyFill="1" applyAlignment="1" applyProtection="1">
      <alignment horizontal="right"/>
      <protection hidden="1"/>
    </xf>
    <xf numFmtId="0" fontId="53" fillId="0" borderId="0" xfId="0" applyNumberFormat="1" applyFont="1" applyFill="1" applyAlignment="1" applyProtection="1">
      <alignment horizontal="right" vertical="center" indent="1"/>
      <protection hidden="1"/>
    </xf>
    <xf numFmtId="0" fontId="54" fillId="0" borderId="0" xfId="0" applyNumberFormat="1" applyFont="1" applyFill="1" applyBorder="1" applyAlignment="1" applyProtection="1">
      <alignment horizontal="left" vertical="center" indent="1"/>
      <protection hidden="1"/>
    </xf>
    <xf numFmtId="0" fontId="55" fillId="0" borderId="0" xfId="0" applyFont="1" applyFill="1" applyProtection="1">
      <protection hidden="1"/>
    </xf>
    <xf numFmtId="0" fontId="54" fillId="0" borderId="0" xfId="0" applyNumberFormat="1" applyFont="1" applyFill="1" applyAlignment="1" applyProtection="1">
      <alignment vertical="center" wrapText="1"/>
      <protection hidden="1"/>
    </xf>
    <xf numFmtId="0" fontId="29" fillId="0" borderId="0" xfId="0" applyFont="1" applyFill="1" applyProtection="1">
      <protection hidden="1"/>
    </xf>
    <xf numFmtId="0" fontId="50" fillId="0" borderId="0" xfId="0" applyNumberFormat="1" applyFont="1" applyFill="1" applyAlignment="1" applyProtection="1">
      <alignment horizontal="left" vertical="center" indent="1"/>
      <protection hidden="1"/>
    </xf>
    <xf numFmtId="0" fontId="54" fillId="0" borderId="0" xfId="0" applyNumberFormat="1" applyFont="1" applyFill="1" applyAlignment="1" applyProtection="1">
      <alignment horizontal="left" vertical="center" wrapText="1"/>
      <protection hidden="1"/>
    </xf>
    <xf numFmtId="0" fontId="31" fillId="0" borderId="14" xfId="0" applyNumberFormat="1" applyFont="1" applyFill="1" applyBorder="1" applyAlignment="1" applyProtection="1">
      <alignment vertical="center"/>
      <protection hidden="1"/>
    </xf>
    <xf numFmtId="0" fontId="31" fillId="0" borderId="7" xfId="0" applyNumberFormat="1" applyFont="1" applyFill="1" applyBorder="1" applyAlignment="1" applyProtection="1">
      <alignment vertical="center"/>
      <protection hidden="1"/>
    </xf>
    <xf numFmtId="0" fontId="37" fillId="0" borderId="7" xfId="0" applyNumberFormat="1" applyFont="1" applyFill="1" applyBorder="1" applyAlignment="1" applyProtection="1">
      <alignment horizontal="center" vertical="center"/>
      <protection hidden="1"/>
    </xf>
    <xf numFmtId="0" fontId="31" fillId="0" borderId="10" xfId="0" applyNumberFormat="1" applyFont="1" applyFill="1" applyBorder="1" applyAlignment="1" applyProtection="1">
      <alignment vertical="center"/>
      <protection hidden="1"/>
    </xf>
    <xf numFmtId="0" fontId="32" fillId="0" borderId="1" xfId="0" applyNumberFormat="1" applyFont="1" applyFill="1" applyBorder="1" applyAlignment="1" applyProtection="1">
      <alignment vertical="center"/>
      <protection hidden="1"/>
    </xf>
    <xf numFmtId="0" fontId="56" fillId="0" borderId="1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1" xfId="0" applyNumberFormat="1" applyFont="1" applyFill="1" applyBorder="1" applyAlignment="1" applyProtection="1">
      <alignment horizontal="center" vertical="center"/>
      <protection hidden="1"/>
    </xf>
    <xf numFmtId="0" fontId="37" fillId="0" borderId="10" xfId="0" applyNumberFormat="1" applyFont="1" applyFill="1" applyBorder="1" applyAlignment="1" applyProtection="1">
      <alignment horizontal="center" vertical="center"/>
      <protection hidden="1"/>
    </xf>
    <xf numFmtId="0" fontId="37" fillId="0" borderId="15" xfId="0" applyNumberFormat="1" applyFont="1" applyFill="1" applyBorder="1" applyAlignment="1" applyProtection="1">
      <alignment horizontal="center" vertical="center"/>
      <protection hidden="1"/>
    </xf>
    <xf numFmtId="0" fontId="57" fillId="0" borderId="16" xfId="0" applyNumberFormat="1" applyFont="1" applyFill="1" applyBorder="1" applyAlignment="1" applyProtection="1">
      <alignment horizontal="center" vertical="center"/>
      <protection hidden="1"/>
    </xf>
    <xf numFmtId="0" fontId="58" fillId="0" borderId="15" xfId="0" applyNumberFormat="1" applyFont="1" applyFill="1" applyBorder="1" applyAlignment="1" applyProtection="1">
      <alignment horizontal="center" vertical="center"/>
      <protection hidden="1"/>
    </xf>
    <xf numFmtId="0" fontId="59" fillId="0" borderId="65" xfId="0" applyNumberFormat="1" applyFont="1" applyFill="1" applyBorder="1" applyAlignment="1" applyProtection="1">
      <alignment horizontal="center" vertical="center"/>
      <protection hidden="1"/>
    </xf>
    <xf numFmtId="0" fontId="31" fillId="0" borderId="1" xfId="0" applyNumberFormat="1" applyFont="1" applyFill="1" applyBorder="1" applyAlignment="1" applyProtection="1">
      <alignment vertical="center"/>
      <protection hidden="1"/>
    </xf>
    <xf numFmtId="0" fontId="50" fillId="0" borderId="1" xfId="0" applyNumberFormat="1" applyFont="1" applyFill="1" applyBorder="1" applyAlignment="1" applyProtection="1">
      <alignment horizontal="center" vertical="center"/>
      <protection hidden="1"/>
    </xf>
    <xf numFmtId="0" fontId="37" fillId="0" borderId="16" xfId="0" applyNumberFormat="1" applyFont="1" applyFill="1" applyBorder="1" applyAlignment="1" applyProtection="1">
      <alignment horizontal="center" vertical="center"/>
      <protection hidden="1"/>
    </xf>
    <xf numFmtId="0" fontId="50" fillId="0" borderId="10" xfId="0" applyNumberFormat="1" applyFont="1" applyFill="1" applyBorder="1" applyAlignment="1" applyProtection="1">
      <alignment horizontal="center" vertical="center"/>
      <protection hidden="1"/>
    </xf>
    <xf numFmtId="0" fontId="58" fillId="0" borderId="17" xfId="0" applyNumberFormat="1" applyFont="1" applyFill="1" applyBorder="1" applyAlignment="1" applyProtection="1">
      <alignment horizontal="center" vertical="center"/>
      <protection hidden="1"/>
    </xf>
    <xf numFmtId="0" fontId="31" fillId="0" borderId="1" xfId="0" applyNumberFormat="1" applyFont="1" applyFill="1" applyBorder="1" applyAlignment="1" applyProtection="1">
      <alignment horizontal="left" vertical="center"/>
      <protection hidden="1"/>
    </xf>
    <xf numFmtId="0" fontId="37" fillId="0" borderId="0" xfId="0" applyFont="1" applyFill="1" applyBorder="1" applyProtection="1">
      <protection hidden="1"/>
    </xf>
    <xf numFmtId="0" fontId="33" fillId="0" borderId="65" xfId="0" applyFont="1" applyFill="1" applyBorder="1" applyProtection="1">
      <protection hidden="1"/>
    </xf>
    <xf numFmtId="0" fontId="31" fillId="0" borderId="13" xfId="0" applyNumberFormat="1" applyFont="1" applyFill="1" applyBorder="1" applyAlignment="1" applyProtection="1">
      <alignment horizontal="left" vertical="center"/>
      <protection hidden="1"/>
    </xf>
    <xf numFmtId="0" fontId="50" fillId="0" borderId="13" xfId="0" applyNumberFormat="1" applyFont="1" applyFill="1" applyBorder="1" applyAlignment="1" applyProtection="1">
      <alignment horizontal="center" vertical="center"/>
      <protection hidden="1"/>
    </xf>
    <xf numFmtId="0" fontId="37" fillId="0" borderId="18" xfId="0" applyNumberFormat="1" applyFont="1" applyFill="1" applyBorder="1" applyAlignment="1" applyProtection="1">
      <alignment horizontal="center" vertical="center"/>
      <protection hidden="1"/>
    </xf>
    <xf numFmtId="0" fontId="50" fillId="0" borderId="12" xfId="0" applyNumberFormat="1" applyFont="1" applyFill="1" applyBorder="1" applyAlignment="1" applyProtection="1">
      <alignment horizontal="center" vertical="center"/>
      <protection hidden="1"/>
    </xf>
    <xf numFmtId="0" fontId="58" fillId="0" borderId="18" xfId="0" applyNumberFormat="1" applyFont="1" applyFill="1" applyBorder="1" applyAlignment="1" applyProtection="1">
      <alignment horizontal="center" vertical="center"/>
      <protection hidden="1"/>
    </xf>
    <xf numFmtId="0" fontId="31" fillId="0" borderId="19" xfId="0" applyNumberFormat="1" applyFont="1" applyFill="1" applyBorder="1" applyAlignment="1" applyProtection="1">
      <alignment vertical="center"/>
      <protection hidden="1"/>
    </xf>
    <xf numFmtId="0" fontId="31" fillId="0" borderId="4" xfId="0" applyNumberFormat="1" applyFont="1" applyFill="1" applyBorder="1" applyAlignment="1" applyProtection="1">
      <alignment vertical="center"/>
      <protection hidden="1"/>
    </xf>
    <xf numFmtId="0" fontId="58" fillId="0" borderId="4" xfId="0" applyNumberFormat="1" applyFont="1" applyFill="1" applyBorder="1" applyAlignment="1" applyProtection="1">
      <alignment horizontal="center" vertical="center"/>
      <protection hidden="1"/>
    </xf>
    <xf numFmtId="0" fontId="58" fillId="0" borderId="1" xfId="0" applyNumberFormat="1" applyFont="1" applyFill="1" applyBorder="1" applyAlignment="1" applyProtection="1">
      <alignment horizontal="center" vertical="center"/>
      <protection hidden="1"/>
    </xf>
    <xf numFmtId="0" fontId="59" fillId="0" borderId="17" xfId="0" applyNumberFormat="1" applyFont="1" applyFill="1" applyBorder="1" applyAlignment="1" applyProtection="1">
      <alignment horizontal="center" vertical="center"/>
      <protection hidden="1"/>
    </xf>
    <xf numFmtId="0" fontId="60" fillId="0" borderId="1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0" fontId="58" fillId="0" borderId="17" xfId="0" applyFont="1" applyFill="1" applyBorder="1" applyProtection="1">
      <protection hidden="1"/>
    </xf>
    <xf numFmtId="0" fontId="60" fillId="0" borderId="2" xfId="0" applyNumberFormat="1" applyFont="1" applyFill="1" applyBorder="1" applyAlignment="1" applyProtection="1">
      <alignment horizontal="center" vertical="center"/>
      <protection hidden="1"/>
    </xf>
    <xf numFmtId="0" fontId="58" fillId="0" borderId="0" xfId="0" applyFont="1" applyFill="1" applyBorder="1" applyProtection="1">
      <protection hidden="1"/>
    </xf>
    <xf numFmtId="0" fontId="58" fillId="0" borderId="16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Protection="1">
      <protection hidden="1"/>
    </xf>
    <xf numFmtId="0" fontId="60" fillId="0" borderId="12" xfId="0" applyNumberFormat="1" applyFont="1" applyFill="1" applyBorder="1" applyAlignment="1" applyProtection="1">
      <alignment horizontal="center" vertical="center"/>
      <protection hidden="1"/>
    </xf>
    <xf numFmtId="0" fontId="29" fillId="0" borderId="65" xfId="0" applyFont="1" applyFill="1" applyBorder="1" applyProtection="1">
      <protection hidden="1"/>
    </xf>
    <xf numFmtId="0" fontId="0" fillId="0" borderId="0" xfId="0" applyAlignment="1" applyProtection="1">
      <alignment vertical="center"/>
      <protection hidden="1"/>
    </xf>
    <xf numFmtId="0" fontId="61" fillId="0" borderId="1" xfId="0" applyNumberFormat="1" applyFont="1" applyFill="1" applyBorder="1" applyAlignment="1" applyProtection="1">
      <alignment horizontal="center" vertical="center" textRotation="90" wrapText="1"/>
      <protection hidden="1"/>
    </xf>
    <xf numFmtId="1" fontId="50" fillId="0" borderId="1" xfId="0" applyNumberFormat="1" applyFont="1" applyFill="1" applyBorder="1" applyAlignment="1" applyProtection="1">
      <alignment horizontal="center" vertical="center"/>
      <protection hidden="1"/>
    </xf>
    <xf numFmtId="1" fontId="50" fillId="0" borderId="10" xfId="0" applyNumberFormat="1" applyFont="1" applyFill="1" applyBorder="1" applyAlignment="1" applyProtection="1">
      <alignment horizontal="center" vertical="center"/>
      <protection hidden="1"/>
    </xf>
    <xf numFmtId="1" fontId="60" fillId="0" borderId="1" xfId="0" applyNumberFormat="1" applyFont="1" applyFill="1" applyBorder="1" applyAlignment="1" applyProtection="1">
      <alignment horizontal="center" vertical="center"/>
      <protection hidden="1"/>
    </xf>
    <xf numFmtId="1" fontId="60" fillId="0" borderId="2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ill="1" applyProtection="1">
      <protection hidden="1"/>
    </xf>
    <xf numFmtId="0" fontId="3" fillId="0" borderId="0" xfId="0" applyFont="1" applyAlignment="1" applyProtection="1">
      <alignment horizontal="center"/>
      <protection hidden="1"/>
    </xf>
    <xf numFmtId="0" fontId="7" fillId="0" borderId="0" xfId="0" applyFont="1" applyAlignment="1" applyProtection="1">
      <alignment horizontal="center"/>
      <protection hidden="1"/>
    </xf>
    <xf numFmtId="0" fontId="12" fillId="0" borderId="20" xfId="0" applyFont="1" applyBorder="1" applyAlignment="1" applyProtection="1">
      <alignment horizontal="center" textRotation="90"/>
      <protection hidden="1"/>
    </xf>
    <xf numFmtId="0" fontId="12" fillId="0" borderId="4" xfId="0" applyFont="1" applyBorder="1" applyAlignment="1" applyProtection="1">
      <alignment horizontal="center" textRotation="90"/>
      <protection hidden="1"/>
    </xf>
    <xf numFmtId="166" fontId="12" fillId="0" borderId="5" xfId="0" applyNumberFormat="1" applyFont="1" applyBorder="1" applyAlignment="1" applyProtection="1">
      <alignment horizontal="center" textRotation="90"/>
      <protection hidden="1"/>
    </xf>
    <xf numFmtId="0" fontId="12" fillId="0" borderId="21" xfId="0" applyFont="1" applyBorder="1" applyAlignment="1" applyProtection="1">
      <alignment horizontal="left"/>
      <protection hidden="1"/>
    </xf>
    <xf numFmtId="0" fontId="4" fillId="0" borderId="0" xfId="0" applyFont="1" applyProtection="1">
      <protection hidden="1"/>
    </xf>
    <xf numFmtId="0" fontId="5" fillId="0" borderId="0" xfId="0" applyFont="1" applyAlignment="1" applyProtection="1">
      <alignment horizontal="center" vertical="center"/>
      <protection hidden="1"/>
    </xf>
    <xf numFmtId="0" fontId="12" fillId="0" borderId="15" xfId="0" applyFont="1" applyBorder="1" applyAlignment="1" applyProtection="1">
      <alignment horizontal="center" textRotation="90" wrapText="1"/>
      <protection hidden="1"/>
    </xf>
    <xf numFmtId="0" fontId="12" fillId="0" borderId="4" xfId="0" applyFont="1" applyBorder="1" applyAlignment="1" applyProtection="1">
      <alignment horizontal="center" textRotation="90" wrapText="1"/>
      <protection hidden="1"/>
    </xf>
    <xf numFmtId="0" fontId="13" fillId="0" borderId="0" xfId="0" applyFont="1" applyAlignment="1" applyProtection="1">
      <alignment horizontal="center"/>
      <protection hidden="1"/>
    </xf>
    <xf numFmtId="49" fontId="1" fillId="0" borderId="1" xfId="0" applyNumberFormat="1" applyFont="1" applyBorder="1" applyAlignment="1" applyProtection="1">
      <alignment horizontal="center"/>
      <protection hidden="1"/>
    </xf>
    <xf numFmtId="0" fontId="13" fillId="0" borderId="2" xfId="0" applyNumberFormat="1" applyFont="1" applyBorder="1" applyAlignment="1" applyProtection="1">
      <alignment horizontal="center" vertical="center"/>
      <protection hidden="1"/>
    </xf>
    <xf numFmtId="0" fontId="13" fillId="0" borderId="1" xfId="0" applyNumberFormat="1" applyFont="1" applyBorder="1" applyAlignment="1" applyProtection="1">
      <alignment horizontal="center" vertical="center"/>
      <protection hidden="1"/>
    </xf>
    <xf numFmtId="0" fontId="1" fillId="0" borderId="1" xfId="0" applyNumberFormat="1" applyFont="1" applyBorder="1" applyAlignment="1" applyProtection="1">
      <alignment horizontal="center" vertical="center"/>
      <protection hidden="1"/>
    </xf>
    <xf numFmtId="0" fontId="1" fillId="0" borderId="6" xfId="0" applyNumberFormat="1" applyFont="1" applyBorder="1" applyAlignment="1" applyProtection="1">
      <alignment horizontal="center" vertical="center"/>
      <protection hidden="1"/>
    </xf>
    <xf numFmtId="2" fontId="1" fillId="0" borderId="2" xfId="0" applyNumberFormat="1" applyFont="1" applyBorder="1" applyAlignment="1" applyProtection="1">
      <alignment horizontal="center" vertical="center"/>
      <protection hidden="1"/>
    </xf>
    <xf numFmtId="2" fontId="1" fillId="0" borderId="1" xfId="0" applyNumberFormat="1" applyFont="1" applyBorder="1" applyAlignment="1" applyProtection="1">
      <alignment horizontal="center" vertical="center"/>
      <protection hidden="1"/>
    </xf>
    <xf numFmtId="0" fontId="62" fillId="0" borderId="16" xfId="0" applyNumberFormat="1" applyFont="1" applyFill="1" applyBorder="1" applyAlignment="1" applyProtection="1">
      <alignment horizontal="center" vertical="center"/>
      <protection hidden="1"/>
    </xf>
    <xf numFmtId="49" fontId="1" fillId="0" borderId="1" xfId="0" applyNumberFormat="1" applyFont="1" applyBorder="1" applyAlignment="1" applyProtection="1">
      <alignment horizontal="center" wrapText="1"/>
      <protection hidden="1"/>
    </xf>
    <xf numFmtId="0" fontId="31" fillId="0" borderId="1" xfId="0" applyNumberFormat="1" applyFont="1" applyFill="1" applyBorder="1" applyAlignment="1" applyProtection="1">
      <alignment vertical="center" wrapText="1"/>
      <protection hidden="1"/>
    </xf>
    <xf numFmtId="0" fontId="10" fillId="0" borderId="0" xfId="0" applyFont="1" applyBorder="1" applyAlignment="1" applyProtection="1">
      <alignment horizontal="center"/>
      <protection hidden="1"/>
    </xf>
    <xf numFmtId="0" fontId="1" fillId="0" borderId="9" xfId="0" applyNumberFormat="1" applyFont="1" applyBorder="1" applyAlignment="1" applyProtection="1">
      <alignment horizontal="center" vertical="center"/>
      <protection hidden="1"/>
    </xf>
    <xf numFmtId="0" fontId="10" fillId="0" borderId="3" xfId="0" applyFont="1" applyBorder="1" applyAlignment="1" applyProtection="1">
      <alignment horizontal="center"/>
      <protection hidden="1"/>
    </xf>
    <xf numFmtId="0" fontId="0" fillId="3" borderId="0" xfId="0" applyNumberFormat="1" applyFill="1" applyAlignment="1" applyProtection="1">
      <alignment vertical="center"/>
      <protection hidden="1"/>
    </xf>
    <xf numFmtId="0" fontId="0" fillId="3" borderId="0" xfId="0" applyNumberFormat="1" applyFill="1" applyBorder="1" applyProtection="1">
      <protection hidden="1"/>
    </xf>
    <xf numFmtId="0" fontId="49" fillId="3" borderId="0" xfId="0" applyNumberFormat="1" applyFont="1" applyFill="1" applyBorder="1" applyProtection="1">
      <protection hidden="1"/>
    </xf>
    <xf numFmtId="0" fontId="29" fillId="0" borderId="0" xfId="0" applyFont="1" applyBorder="1" applyAlignment="1" applyProtection="1">
      <protection hidden="1"/>
    </xf>
    <xf numFmtId="0" fontId="63" fillId="3" borderId="1" xfId="0" applyNumberFormat="1" applyFont="1" applyFill="1" applyBorder="1" applyAlignment="1" applyProtection="1">
      <alignment horizontal="center" vertical="center"/>
      <protection hidden="1"/>
    </xf>
    <xf numFmtId="0" fontId="63" fillId="0" borderId="15" xfId="0" applyFont="1" applyBorder="1" applyAlignment="1" applyProtection="1">
      <alignment horizontal="center" textRotation="90"/>
      <protection hidden="1"/>
    </xf>
    <xf numFmtId="0" fontId="63" fillId="0" borderId="1" xfId="0" applyFont="1" applyBorder="1" applyAlignment="1" applyProtection="1">
      <alignment horizontal="center" textRotation="90"/>
      <protection hidden="1"/>
    </xf>
    <xf numFmtId="0" fontId="63" fillId="0" borderId="1" xfId="0" applyFont="1" applyBorder="1" applyAlignment="1" applyProtection="1">
      <alignment horizontal="center" vertical="center"/>
      <protection hidden="1"/>
    </xf>
    <xf numFmtId="0" fontId="0" fillId="0" borderId="2" xfId="0" applyFont="1" applyBorder="1" applyAlignment="1" applyProtection="1">
      <alignment horizontal="center" vertical="center"/>
      <protection locked="0"/>
    </xf>
    <xf numFmtId="49" fontId="29" fillId="3" borderId="1" xfId="0" applyNumberFormat="1" applyFont="1" applyFill="1" applyBorder="1" applyAlignment="1" applyProtection="1">
      <alignment horizontal="center" vertical="center"/>
      <protection hidden="1"/>
    </xf>
    <xf numFmtId="0" fontId="64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textRotation="90"/>
      <protection hidden="1"/>
    </xf>
    <xf numFmtId="0" fontId="58" fillId="0" borderId="22" xfId="0" applyFont="1" applyFill="1" applyBorder="1" applyAlignment="1" applyProtection="1">
      <alignment horizontal="center" vertical="center" textRotation="90"/>
      <protection hidden="1"/>
    </xf>
    <xf numFmtId="0" fontId="31" fillId="0" borderId="13" xfId="0" applyNumberFormat="1" applyFont="1" applyFill="1" applyBorder="1" applyAlignment="1" applyProtection="1">
      <alignment vertical="center"/>
      <protection hidden="1"/>
    </xf>
    <xf numFmtId="0" fontId="56" fillId="0" borderId="13" xfId="0" applyNumberFormat="1" applyFont="1" applyFill="1" applyBorder="1" applyAlignment="1" applyProtection="1">
      <alignment horizontal="center" vertical="center"/>
      <protection hidden="1"/>
    </xf>
    <xf numFmtId="0" fontId="56" fillId="0" borderId="12" xfId="0" applyNumberFormat="1" applyFont="1" applyFill="1" applyBorder="1" applyAlignment="1" applyProtection="1">
      <alignment horizontal="center" vertical="center"/>
      <protection hidden="1"/>
    </xf>
    <xf numFmtId="0" fontId="31" fillId="0" borderId="24" xfId="0" applyFont="1" applyFill="1" applyBorder="1" applyAlignment="1" applyProtection="1">
      <alignment textRotation="90" wrapText="1"/>
      <protection hidden="1"/>
    </xf>
    <xf numFmtId="0" fontId="31" fillId="0" borderId="25" xfId="0" applyFont="1" applyFill="1" applyBorder="1" applyAlignment="1" applyProtection="1">
      <alignment textRotation="90" wrapText="1"/>
      <protection hidden="1"/>
    </xf>
    <xf numFmtId="0" fontId="65" fillId="0" borderId="8" xfId="0" applyNumberFormat="1" applyFont="1" applyFill="1" applyBorder="1" applyAlignment="1" applyProtection="1">
      <alignment horizontal="center"/>
      <protection hidden="1"/>
    </xf>
    <xf numFmtId="0" fontId="58" fillId="0" borderId="20" xfId="0" applyNumberFormat="1" applyFont="1" applyFill="1" applyBorder="1" applyAlignment="1" applyProtection="1">
      <alignment horizontal="center" textRotation="90" wrapText="1"/>
      <protection hidden="1"/>
    </xf>
    <xf numFmtId="0" fontId="65" fillId="0" borderId="26" xfId="0" applyNumberFormat="1" applyFont="1" applyFill="1" applyBorder="1" applyAlignment="1" applyProtection="1">
      <alignment horizontal="center"/>
      <protection hidden="1"/>
    </xf>
    <xf numFmtId="0" fontId="60" fillId="0" borderId="10" xfId="0" applyNumberFormat="1" applyFont="1" applyFill="1" applyBorder="1" applyAlignment="1" applyProtection="1">
      <alignment horizontal="center" vertical="center"/>
      <protection hidden="1"/>
    </xf>
    <xf numFmtId="165" fontId="56" fillId="0" borderId="13" xfId="0" applyNumberFormat="1" applyFont="1" applyFill="1" applyBorder="1" applyAlignment="1" applyProtection="1">
      <alignment horizontal="center" vertical="center"/>
      <protection hidden="1"/>
    </xf>
    <xf numFmtId="165" fontId="66" fillId="0" borderId="13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ill="1" applyAlignment="1" applyProtection="1">
      <alignment horizontal="center" vertical="center"/>
      <protection hidden="1"/>
    </xf>
    <xf numFmtId="0" fontId="37" fillId="0" borderId="7" xfId="0" applyFont="1" applyFill="1" applyBorder="1" applyAlignment="1" applyProtection="1">
      <alignment horizontal="center" vertical="center" wrapText="1"/>
      <protection hidden="1"/>
    </xf>
    <xf numFmtId="0" fontId="58" fillId="0" borderId="27" xfId="0" applyFont="1" applyFill="1" applyBorder="1" applyAlignment="1" applyProtection="1">
      <alignment horizontal="center"/>
      <protection hidden="1"/>
    </xf>
    <xf numFmtId="0" fontId="58" fillId="0" borderId="25" xfId="0" applyFont="1" applyFill="1" applyBorder="1" applyAlignment="1" applyProtection="1">
      <alignment horizontal="center"/>
      <protection hidden="1"/>
    </xf>
    <xf numFmtId="0" fontId="58" fillId="0" borderId="28" xfId="0" applyFont="1" applyFill="1" applyBorder="1" applyAlignment="1" applyProtection="1">
      <alignment horizontal="center" vertical="center"/>
      <protection hidden="1"/>
    </xf>
    <xf numFmtId="0" fontId="67" fillId="0" borderId="29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ill="1" applyAlignment="1" applyProtection="1">
      <alignment vertical="center"/>
      <protection hidden="1"/>
    </xf>
    <xf numFmtId="0" fontId="58" fillId="0" borderId="30" xfId="0" applyFont="1" applyFill="1" applyBorder="1" applyAlignment="1" applyProtection="1">
      <alignment horizontal="center" vertical="center"/>
      <protection hidden="1"/>
    </xf>
    <xf numFmtId="0" fontId="58" fillId="0" borderId="31" xfId="0" applyFont="1" applyFill="1" applyBorder="1" applyAlignment="1" applyProtection="1">
      <alignment horizontal="center" vertical="center"/>
      <protection hidden="1"/>
    </xf>
    <xf numFmtId="165" fontId="68" fillId="0" borderId="13" xfId="0" applyNumberFormat="1" applyFont="1" applyFill="1" applyBorder="1" applyAlignment="1" applyProtection="1">
      <alignment horizontal="center" vertical="center"/>
      <protection hidden="1"/>
    </xf>
    <xf numFmtId="0" fontId="61" fillId="0" borderId="13" xfId="0" applyNumberFormat="1" applyFont="1" applyFill="1" applyBorder="1" applyAlignment="1" applyProtection="1">
      <alignment horizontal="center" vertical="center"/>
      <protection hidden="1"/>
    </xf>
    <xf numFmtId="0" fontId="61" fillId="0" borderId="12" xfId="0" applyNumberFormat="1" applyFont="1" applyFill="1" applyBorder="1" applyAlignment="1" applyProtection="1">
      <alignment horizontal="center" vertical="center"/>
      <protection hidden="1"/>
    </xf>
    <xf numFmtId="165" fontId="61" fillId="0" borderId="13" xfId="0" applyNumberFormat="1" applyFont="1" applyFill="1" applyBorder="1" applyAlignment="1" applyProtection="1">
      <alignment horizontal="center" vertical="center"/>
      <protection hidden="1"/>
    </xf>
    <xf numFmtId="165" fontId="69" fillId="0" borderId="13" xfId="0" applyNumberFormat="1" applyFont="1" applyFill="1" applyBorder="1" applyAlignment="1" applyProtection="1">
      <alignment horizontal="center" vertical="center"/>
      <protection hidden="1"/>
    </xf>
    <xf numFmtId="0" fontId="47" fillId="0" borderId="0" xfId="0" applyNumberFormat="1" applyFont="1" applyFill="1" applyBorder="1" applyProtection="1">
      <protection hidden="1"/>
    </xf>
    <xf numFmtId="0" fontId="45" fillId="0" borderId="1" xfId="0" applyNumberFormat="1" applyFont="1" applyFill="1" applyBorder="1" applyAlignment="1" applyProtection="1">
      <alignment horizontal="center"/>
      <protection locked="0"/>
    </xf>
    <xf numFmtId="0" fontId="0" fillId="0" borderId="0" xfId="0" applyNumberFormat="1" applyFill="1" applyProtection="1">
      <protection hidden="1"/>
    </xf>
    <xf numFmtId="49" fontId="29" fillId="0" borderId="1" xfId="0" applyNumberFormat="1" applyFont="1" applyFill="1" applyBorder="1" applyAlignment="1" applyProtection="1">
      <alignment horizontal="center" textRotation="90"/>
      <protection hidden="1"/>
    </xf>
    <xf numFmtId="0" fontId="42" fillId="0" borderId="1" xfId="0" applyFont="1" applyFill="1" applyBorder="1" applyAlignment="1" applyProtection="1">
      <alignment horizontal="center" vertical="center"/>
      <protection hidden="1"/>
    </xf>
    <xf numFmtId="49" fontId="0" fillId="0" borderId="0" xfId="0" applyNumberFormat="1" applyFill="1" applyProtection="1">
      <protection hidden="1"/>
    </xf>
    <xf numFmtId="1" fontId="29" fillId="0" borderId="0" xfId="0" applyNumberFormat="1" applyFont="1" applyFill="1" applyProtection="1">
      <protection hidden="1"/>
    </xf>
    <xf numFmtId="0" fontId="43" fillId="0" borderId="0" xfId="0" applyFont="1" applyFill="1" applyBorder="1" applyAlignment="1" applyProtection="1">
      <protection locked="0"/>
    </xf>
    <xf numFmtId="0" fontId="47" fillId="0" borderId="0" xfId="0" applyNumberFormat="1" applyFont="1" applyFill="1" applyBorder="1" applyAlignment="1" applyProtection="1">
      <protection hidden="1"/>
    </xf>
    <xf numFmtId="0" fontId="43" fillId="0" borderId="0" xfId="0" applyNumberFormat="1" applyFont="1" applyFill="1" applyBorder="1" applyAlignment="1" applyProtection="1">
      <protection hidden="1"/>
    </xf>
    <xf numFmtId="1" fontId="43" fillId="0" borderId="0" xfId="0" applyNumberFormat="1" applyFont="1" applyFill="1" applyBorder="1" applyAlignment="1" applyProtection="1">
      <protection hidden="1"/>
    </xf>
    <xf numFmtId="49" fontId="0" fillId="0" borderId="0" xfId="0" applyNumberFormat="1" applyFill="1" applyAlignment="1" applyProtection="1">
      <protection hidden="1"/>
    </xf>
    <xf numFmtId="0" fontId="0" fillId="0" borderId="0" xfId="0" applyNumberFormat="1" applyFill="1" applyAlignment="1" applyProtection="1">
      <protection hidden="1"/>
    </xf>
    <xf numFmtId="0" fontId="29" fillId="0" borderId="0" xfId="0" applyNumberFormat="1" applyFont="1" applyFill="1" applyAlignment="1" applyProtection="1">
      <protection hidden="1"/>
    </xf>
    <xf numFmtId="1" fontId="29" fillId="0" borderId="0" xfId="0" applyNumberFormat="1" applyFont="1" applyFill="1" applyAlignment="1" applyProtection="1">
      <protection hidden="1"/>
    </xf>
    <xf numFmtId="0" fontId="46" fillId="0" borderId="2" xfId="0" applyNumberFormat="1" applyFont="1" applyFill="1" applyBorder="1" applyAlignment="1" applyProtection="1">
      <alignment horizontal="center"/>
      <protection hidden="1"/>
    </xf>
    <xf numFmtId="49" fontId="14" fillId="0" borderId="1" xfId="0" applyNumberFormat="1" applyFont="1" applyFill="1" applyBorder="1" applyAlignment="1" applyProtection="1">
      <alignment horizontal="center" vertical="center"/>
      <protection locked="0"/>
    </xf>
    <xf numFmtId="0" fontId="50" fillId="0" borderId="1" xfId="0" applyNumberFormat="1" applyFont="1" applyFill="1" applyBorder="1" applyAlignment="1" applyProtection="1">
      <alignment horizontal="center"/>
      <protection locked="0"/>
    </xf>
    <xf numFmtId="0" fontId="50" fillId="0" borderId="1" xfId="0" applyNumberFormat="1" applyFont="1" applyBorder="1" applyAlignment="1" applyProtection="1">
      <alignment horizontal="center"/>
      <protection hidden="1"/>
    </xf>
    <xf numFmtId="0" fontId="50" fillId="3" borderId="1" xfId="0" applyNumberFormat="1" applyFont="1" applyFill="1" applyBorder="1" applyAlignment="1" applyProtection="1">
      <alignment horizontal="center"/>
      <protection hidden="1"/>
    </xf>
    <xf numFmtId="49" fontId="14" fillId="0" borderId="1" xfId="0" applyNumberFormat="1" applyFont="1" applyFill="1" applyBorder="1" applyAlignment="1" applyProtection="1">
      <alignment horizontal="center" vertical="center"/>
      <protection hidden="1"/>
    </xf>
    <xf numFmtId="0" fontId="70" fillId="0" borderId="1" xfId="0" applyFont="1" applyFill="1" applyBorder="1" applyAlignment="1" applyProtection="1">
      <protection hidden="1"/>
    </xf>
    <xf numFmtId="0" fontId="37" fillId="0" borderId="1" xfId="0" applyNumberFormat="1" applyFont="1" applyFill="1" applyBorder="1" applyAlignment="1" applyProtection="1">
      <alignment horizontal="center"/>
      <protection locked="0"/>
    </xf>
    <xf numFmtId="49" fontId="50" fillId="3" borderId="1" xfId="0" applyNumberFormat="1" applyFont="1" applyFill="1" applyBorder="1" applyAlignment="1" applyProtection="1">
      <alignment horizontal="center"/>
      <protection hidden="1"/>
    </xf>
    <xf numFmtId="0" fontId="50" fillId="3" borderId="1" xfId="0" applyNumberFormat="1" applyFont="1" applyFill="1" applyBorder="1" applyAlignment="1" applyProtection="1">
      <alignment horizontal="left"/>
      <protection hidden="1"/>
    </xf>
    <xf numFmtId="0" fontId="15" fillId="2" borderId="1" xfId="0" applyFont="1" applyFill="1" applyBorder="1" applyAlignment="1" applyProtection="1">
      <alignment horizontal="center"/>
      <protection locked="0"/>
    </xf>
    <xf numFmtId="0" fontId="16" fillId="3" borderId="1" xfId="0" applyNumberFormat="1" applyFont="1" applyFill="1" applyBorder="1" applyAlignment="1" applyProtection="1">
      <alignment horizontal="center"/>
      <protection hidden="1"/>
    </xf>
    <xf numFmtId="0" fontId="15" fillId="3" borderId="1" xfId="0" applyNumberFormat="1" applyFont="1" applyFill="1" applyBorder="1" applyAlignment="1" applyProtection="1">
      <alignment horizontal="center"/>
      <protection hidden="1"/>
    </xf>
    <xf numFmtId="0" fontId="15" fillId="0" borderId="1" xfId="0" applyFont="1" applyFill="1" applyBorder="1" applyAlignment="1" applyProtection="1">
      <alignment horizontal="center"/>
      <protection locked="0"/>
    </xf>
    <xf numFmtId="0" fontId="50" fillId="3" borderId="1" xfId="0" applyNumberFormat="1" applyFont="1" applyFill="1" applyBorder="1" applyAlignment="1" applyProtection="1">
      <alignment horizontal="center"/>
      <protection locked="0"/>
    </xf>
    <xf numFmtId="0" fontId="31" fillId="0" borderId="1" xfId="0" applyNumberFormat="1" applyFont="1" applyFill="1" applyBorder="1" applyAlignment="1" applyProtection="1">
      <alignment vertical="center" wrapText="1"/>
      <protection hidden="1"/>
    </xf>
    <xf numFmtId="0" fontId="12" fillId="0" borderId="1" xfId="0" applyFont="1" applyBorder="1" applyAlignment="1" applyProtection="1">
      <alignment horizontal="center" textRotation="90" wrapText="1"/>
      <protection hidden="1"/>
    </xf>
    <xf numFmtId="0" fontId="5" fillId="0" borderId="1" xfId="0" applyFont="1" applyBorder="1" applyAlignment="1" applyProtection="1">
      <alignment horizontal="center" vertical="center"/>
      <protection hidden="1"/>
    </xf>
    <xf numFmtId="0" fontId="62" fillId="0" borderId="1" xfId="0" applyNumberFormat="1" applyFont="1" applyFill="1" applyBorder="1" applyAlignment="1" applyProtection="1">
      <alignment horizontal="center" vertical="center"/>
      <protection hidden="1"/>
    </xf>
    <xf numFmtId="0" fontId="14" fillId="0" borderId="1" xfId="0" applyFont="1" applyBorder="1" applyAlignment="1" applyProtection="1">
      <alignment horizontal="center"/>
      <protection hidden="1"/>
    </xf>
    <xf numFmtId="49" fontId="1" fillId="0" borderId="6" xfId="0" applyNumberFormat="1" applyFont="1" applyBorder="1" applyAlignment="1" applyProtection="1">
      <alignment horizontal="center"/>
      <protection hidden="1"/>
    </xf>
    <xf numFmtId="49" fontId="9" fillId="0" borderId="6" xfId="0" applyNumberFormat="1" applyFont="1" applyBorder="1" applyAlignment="1" applyProtection="1">
      <alignment horizontal="center"/>
      <protection hidden="1"/>
    </xf>
    <xf numFmtId="0" fontId="14" fillId="0" borderId="2" xfId="0" applyFont="1" applyBorder="1" applyAlignment="1" applyProtection="1">
      <alignment horizontal="center"/>
      <protection hidden="1"/>
    </xf>
    <xf numFmtId="49" fontId="17" fillId="0" borderId="20" xfId="0" applyNumberFormat="1" applyFont="1" applyBorder="1" applyAlignment="1" applyProtection="1">
      <alignment horizontal="center"/>
      <protection hidden="1"/>
    </xf>
    <xf numFmtId="0" fontId="14" fillId="0" borderId="6" xfId="0" applyFont="1" applyBorder="1" applyAlignment="1" applyProtection="1">
      <alignment horizontal="center"/>
      <protection hidden="1"/>
    </xf>
    <xf numFmtId="0" fontId="13" fillId="0" borderId="6" xfId="0" applyNumberFormat="1" applyFont="1" applyBorder="1" applyAlignment="1" applyProtection="1">
      <alignment horizontal="center" vertical="center"/>
      <protection hidden="1"/>
    </xf>
    <xf numFmtId="0" fontId="1" fillId="0" borderId="2" xfId="0" applyNumberFormat="1" applyFont="1" applyBorder="1" applyAlignment="1" applyProtection="1">
      <alignment horizontal="center" vertical="center"/>
      <protection hidden="1"/>
    </xf>
    <xf numFmtId="0" fontId="14" fillId="0" borderId="34" xfId="0" applyFont="1" applyBorder="1" applyAlignment="1" applyProtection="1">
      <alignment horizontal="center"/>
      <protection hidden="1"/>
    </xf>
    <xf numFmtId="0" fontId="1" fillId="0" borderId="34" xfId="0" applyNumberFormat="1" applyFont="1" applyBorder="1" applyAlignment="1" applyProtection="1">
      <alignment horizontal="center" vertical="center"/>
      <protection hidden="1"/>
    </xf>
    <xf numFmtId="2" fontId="1" fillId="0" borderId="10" xfId="0" applyNumberFormat="1" applyFont="1" applyBorder="1" applyAlignment="1" applyProtection="1">
      <alignment horizontal="center" vertical="center"/>
      <protection hidden="1"/>
    </xf>
    <xf numFmtId="0" fontId="31" fillId="0" borderId="1" xfId="0" applyNumberFormat="1" applyFont="1" applyFill="1" applyBorder="1" applyAlignment="1" applyProtection="1">
      <alignment vertical="center" wrapText="1"/>
      <protection hidden="1"/>
    </xf>
    <xf numFmtId="0" fontId="18" fillId="0" borderId="5" xfId="0" applyFont="1" applyBorder="1" applyAlignment="1" applyProtection="1">
      <alignment horizontal="left"/>
      <protection hidden="1"/>
    </xf>
    <xf numFmtId="0" fontId="18" fillId="0" borderId="9" xfId="0" applyFont="1" applyBorder="1" applyAlignment="1" applyProtection="1">
      <alignment horizontal="right"/>
      <protection hidden="1"/>
    </xf>
    <xf numFmtId="0" fontId="18" fillId="0" borderId="34" xfId="0" applyFont="1" applyBorder="1" applyAlignment="1" applyProtection="1">
      <alignment horizontal="right"/>
      <protection hidden="1"/>
    </xf>
    <xf numFmtId="0" fontId="18" fillId="0" borderId="8" xfId="0" applyFont="1" applyBorder="1" applyAlignment="1" applyProtection="1">
      <alignment horizontal="left"/>
      <protection hidden="1"/>
    </xf>
    <xf numFmtId="0" fontId="31" fillId="0" borderId="1" xfId="0" applyNumberFormat="1" applyFont="1" applyFill="1" applyBorder="1" applyAlignment="1" applyProtection="1">
      <alignment vertical="center" wrapText="1"/>
      <protection hidden="1"/>
    </xf>
    <xf numFmtId="0" fontId="21" fillId="0" borderId="0" xfId="0" applyFont="1" applyAlignment="1" applyProtection="1">
      <alignment horizontal="center"/>
      <protection hidden="1"/>
    </xf>
    <xf numFmtId="0" fontId="18" fillId="0" borderId="2" xfId="0" applyFont="1" applyBorder="1" applyAlignment="1" applyProtection="1">
      <alignment horizontal="left"/>
      <protection hidden="1"/>
    </xf>
    <xf numFmtId="0" fontId="23" fillId="0" borderId="0" xfId="0" applyFont="1" applyAlignment="1" applyProtection="1">
      <alignment horizontal="center"/>
      <protection hidden="1"/>
    </xf>
    <xf numFmtId="49" fontId="6" fillId="0" borderId="20" xfId="0" applyNumberFormat="1" applyFont="1" applyBorder="1" applyAlignment="1" applyProtection="1">
      <alignment horizontal="center"/>
      <protection hidden="1"/>
    </xf>
    <xf numFmtId="49" fontId="14" fillId="0" borderId="35" xfId="0" applyNumberFormat="1" applyFont="1" applyBorder="1" applyAlignment="1" applyProtection="1">
      <alignment horizontal="center"/>
      <protection hidden="1"/>
    </xf>
    <xf numFmtId="0" fontId="13" fillId="0" borderId="3" xfId="0" applyFont="1" applyBorder="1" applyAlignment="1" applyProtection="1">
      <alignment horizontal="center"/>
      <protection hidden="1"/>
    </xf>
    <xf numFmtId="0" fontId="14" fillId="0" borderId="1" xfId="0" applyFont="1" applyBorder="1" applyAlignment="1" applyProtection="1">
      <alignment horizontal="center" vertical="center"/>
      <protection hidden="1"/>
    </xf>
    <xf numFmtId="0" fontId="14" fillId="0" borderId="1" xfId="0" applyFont="1" applyBorder="1" applyAlignment="1" applyProtection="1">
      <alignment horizontal="center" textRotation="90" wrapText="1"/>
      <protection hidden="1"/>
    </xf>
    <xf numFmtId="0" fontId="0" fillId="3" borderId="2" xfId="0" applyNumberFormat="1" applyFill="1" applyBorder="1" applyAlignment="1" applyProtection="1">
      <alignment horizontal="center" vertical="center"/>
      <protection locked="0"/>
    </xf>
    <xf numFmtId="0" fontId="68" fillId="0" borderId="1" xfId="0" applyFont="1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 vertical="center"/>
      <protection locked="0"/>
    </xf>
    <xf numFmtId="0" fontId="0" fillId="3" borderId="1" xfId="0" applyNumberFormat="1" applyFill="1" applyBorder="1" applyAlignment="1" applyProtection="1">
      <alignment horizontal="left" vertical="center"/>
      <protection locked="0"/>
    </xf>
    <xf numFmtId="0" fontId="28" fillId="0" borderId="1" xfId="0" applyFont="1" applyFill="1" applyBorder="1" applyAlignment="1" applyProtection="1">
      <alignment horizontal="center" wrapText="1"/>
      <protection locked="0"/>
    </xf>
    <xf numFmtId="0" fontId="28" fillId="0" borderId="2" xfId="0" applyNumberFormat="1" applyFont="1" applyFill="1" applyBorder="1" applyAlignment="1" applyProtection="1">
      <alignment horizontal="center"/>
      <protection locked="0"/>
    </xf>
    <xf numFmtId="0" fontId="28" fillId="0" borderId="1" xfId="0" applyNumberFormat="1" applyFont="1" applyFill="1" applyBorder="1" applyAlignment="1" applyProtection="1">
      <alignment horizontal="center"/>
      <protection locked="0"/>
    </xf>
    <xf numFmtId="0" fontId="43" fillId="0" borderId="0" xfId="0" applyFont="1" applyBorder="1" applyAlignment="1" applyProtection="1">
      <alignment horizontal="right"/>
      <protection hidden="1"/>
    </xf>
    <xf numFmtId="0" fontId="45" fillId="3" borderId="1" xfId="0" applyFont="1" applyFill="1" applyBorder="1" applyAlignment="1" applyProtection="1">
      <alignment horizontal="center"/>
      <protection hidden="1"/>
    </xf>
    <xf numFmtId="0" fontId="43" fillId="0" borderId="0" xfId="0" applyFont="1" applyFill="1" applyBorder="1" applyAlignment="1" applyProtection="1">
      <alignment horizontal="right"/>
      <protection hidden="1"/>
    </xf>
    <xf numFmtId="0" fontId="31" fillId="0" borderId="1" xfId="0" applyNumberFormat="1" applyFont="1" applyFill="1" applyBorder="1" applyAlignment="1" applyProtection="1">
      <alignment horizontal="center"/>
      <protection hidden="1"/>
    </xf>
    <xf numFmtId="0" fontId="31" fillId="0" borderId="1" xfId="0" applyNumberFormat="1" applyFont="1" applyBorder="1" applyAlignment="1" applyProtection="1">
      <alignment horizontal="center"/>
      <protection hidden="1"/>
    </xf>
    <xf numFmtId="2" fontId="46" fillId="3" borderId="1" xfId="0" applyNumberFormat="1" applyFont="1" applyFill="1" applyBorder="1" applyAlignment="1" applyProtection="1">
      <alignment horizontal="center"/>
      <protection hidden="1"/>
    </xf>
    <xf numFmtId="0" fontId="43" fillId="0" borderId="4" xfId="0" applyFont="1" applyFill="1" applyBorder="1" applyAlignment="1" applyProtection="1">
      <alignment horizontal="center" textRotation="90" wrapText="1"/>
      <protection hidden="1"/>
    </xf>
    <xf numFmtId="0" fontId="44" fillId="3" borderId="1" xfId="0" applyNumberFormat="1" applyFont="1" applyFill="1" applyBorder="1" applyAlignment="1" applyProtection="1">
      <alignment horizontal="center" wrapText="1"/>
      <protection hidden="1"/>
    </xf>
    <xf numFmtId="49" fontId="31" fillId="0" borderId="1" xfId="0" applyNumberFormat="1" applyFont="1" applyBorder="1" applyAlignment="1" applyProtection="1">
      <alignment horizontal="center"/>
      <protection locked="0"/>
    </xf>
    <xf numFmtId="0" fontId="44" fillId="0" borderId="1" xfId="0" applyNumberFormat="1" applyFont="1" applyFill="1" applyBorder="1" applyAlignment="1" applyProtection="1">
      <alignment horizontal="center"/>
      <protection hidden="1"/>
    </xf>
    <xf numFmtId="49" fontId="31" fillId="0" borderId="1" xfId="0" applyNumberFormat="1" applyFont="1" applyFill="1" applyBorder="1" applyAlignment="1" applyProtection="1">
      <alignment horizontal="center"/>
      <protection hidden="1"/>
    </xf>
    <xf numFmtId="0" fontId="29" fillId="0" borderId="34" xfId="0" applyFont="1" applyFill="1" applyBorder="1" applyAlignment="1" applyProtection="1">
      <alignment horizontal="center" textRotation="90"/>
      <protection hidden="1"/>
    </xf>
    <xf numFmtId="0" fontId="47" fillId="3" borderId="0" xfId="0" applyNumberFormat="1" applyFont="1" applyFill="1" applyBorder="1" applyAlignment="1" applyProtection="1">
      <protection hidden="1"/>
    </xf>
    <xf numFmtId="0" fontId="0" fillId="3" borderId="0" xfId="0" applyNumberFormat="1" applyFill="1" applyAlignment="1" applyProtection="1">
      <protection hidden="1"/>
    </xf>
    <xf numFmtId="0" fontId="31" fillId="0" borderId="1" xfId="0" applyNumberFormat="1" applyFont="1" applyFill="1" applyBorder="1" applyAlignment="1" applyProtection="1">
      <alignment horizontal="center"/>
      <protection locked="0"/>
    </xf>
    <xf numFmtId="49" fontId="31" fillId="0" borderId="1" xfId="0" applyNumberFormat="1" applyFont="1" applyFill="1" applyBorder="1" applyAlignment="1" applyProtection="1">
      <alignment horizontal="center" vertical="center"/>
      <protection hidden="1"/>
    </xf>
    <xf numFmtId="0" fontId="29" fillId="0" borderId="2" xfId="0" applyFont="1" applyFill="1" applyBorder="1" applyAlignment="1" applyProtection="1">
      <alignment horizontal="center" textRotation="90"/>
      <protection hidden="1"/>
    </xf>
    <xf numFmtId="0" fontId="28" fillId="0" borderId="2" xfId="0" applyFont="1" applyFill="1" applyBorder="1" applyAlignment="1" applyProtection="1">
      <alignment horizontal="center" wrapText="1"/>
      <protection locked="0"/>
    </xf>
    <xf numFmtId="49" fontId="46" fillId="0" borderId="1" xfId="0" applyNumberFormat="1" applyFont="1" applyFill="1" applyBorder="1" applyAlignment="1" applyProtection="1">
      <alignment horizontal="center" vertical="center"/>
      <protection hidden="1"/>
    </xf>
    <xf numFmtId="49" fontId="1" fillId="0" borderId="1" xfId="0" applyNumberFormat="1" applyFont="1" applyFill="1" applyBorder="1" applyAlignment="1" applyProtection="1">
      <alignment horizontal="center" vertical="center" wrapText="1"/>
      <protection hidden="1"/>
    </xf>
    <xf numFmtId="49" fontId="31" fillId="0" borderId="4" xfId="0" applyNumberFormat="1" applyFont="1" applyFill="1" applyBorder="1" applyAlignment="1" applyProtection="1">
      <alignment horizontal="center" vertical="center"/>
      <protection hidden="1"/>
    </xf>
    <xf numFmtId="0" fontId="31" fillId="0" borderId="34" xfId="0" applyNumberFormat="1" applyFont="1" applyFill="1" applyBorder="1" applyAlignment="1" applyProtection="1">
      <alignment horizontal="right" vertical="center"/>
      <protection hidden="1"/>
    </xf>
    <xf numFmtId="0" fontId="43" fillId="0" borderId="9" xfId="0" applyFont="1" applyFill="1" applyBorder="1" applyAlignment="1" applyProtection="1">
      <alignment horizontal="left" vertical="center" wrapText="1"/>
      <protection locked="0"/>
    </xf>
    <xf numFmtId="0" fontId="13" fillId="0" borderId="2" xfId="0" applyNumberFormat="1" applyFont="1" applyFill="1" applyBorder="1" applyAlignment="1" applyProtection="1">
      <alignment horizontal="left" vertical="center"/>
      <protection hidden="1"/>
    </xf>
    <xf numFmtId="2" fontId="29" fillId="3" borderId="0" xfId="0" applyNumberFormat="1" applyFont="1" applyFill="1" applyProtection="1">
      <protection hidden="1"/>
    </xf>
    <xf numFmtId="0" fontId="43" fillId="0" borderId="9" xfId="0" applyFont="1" applyFill="1" applyBorder="1" applyAlignment="1" applyProtection="1">
      <alignment horizontal="left" vertical="center" wrapText="1"/>
      <protection locked="0"/>
    </xf>
    <xf numFmtId="0" fontId="46" fillId="0" borderId="23" xfId="0" applyFont="1" applyFill="1" applyBorder="1" applyAlignment="1" applyProtection="1">
      <alignment horizontal="center" textRotation="90"/>
      <protection hidden="1"/>
    </xf>
    <xf numFmtId="49" fontId="46" fillId="0" borderId="23" xfId="0" applyNumberFormat="1" applyFont="1" applyFill="1" applyBorder="1" applyAlignment="1" applyProtection="1">
      <alignment horizontal="right"/>
      <protection hidden="1"/>
    </xf>
    <xf numFmtId="0" fontId="0" fillId="5" borderId="9" xfId="0" applyNumberFormat="1" applyFill="1" applyBorder="1" applyAlignment="1" applyProtection="1">
      <alignment vertical="center"/>
      <protection hidden="1"/>
    </xf>
    <xf numFmtId="49" fontId="46" fillId="5" borderId="3" xfId="0" applyNumberFormat="1" applyFont="1" applyFill="1" applyBorder="1" applyAlignment="1" applyProtection="1">
      <alignment horizontal="right"/>
      <protection hidden="1"/>
    </xf>
    <xf numFmtId="0" fontId="29" fillId="5" borderId="2" xfId="0" applyFont="1" applyFill="1" applyBorder="1" applyAlignment="1" applyProtection="1">
      <alignment horizontal="center" textRotation="90"/>
      <protection hidden="1"/>
    </xf>
    <xf numFmtId="0" fontId="29" fillId="5" borderId="1" xfId="0" applyFont="1" applyFill="1" applyBorder="1" applyAlignment="1" applyProtection="1">
      <alignment horizontal="center" textRotation="90"/>
      <protection hidden="1"/>
    </xf>
    <xf numFmtId="0" fontId="46" fillId="5" borderId="1" xfId="0" applyFont="1" applyFill="1" applyBorder="1" applyAlignment="1" applyProtection="1">
      <alignment horizontal="center" textRotation="90"/>
      <protection hidden="1"/>
    </xf>
    <xf numFmtId="164" fontId="46" fillId="5" borderId="1" xfId="0" applyNumberFormat="1" applyFont="1" applyFill="1" applyBorder="1" applyAlignment="1" applyProtection="1">
      <alignment horizontal="center" textRotation="90"/>
      <protection hidden="1"/>
    </xf>
    <xf numFmtId="0" fontId="29" fillId="5" borderId="1" xfId="0" applyNumberFormat="1" applyFont="1" applyFill="1" applyBorder="1" applyAlignment="1" applyProtection="1">
      <alignment horizontal="center" textRotation="90"/>
      <protection hidden="1"/>
    </xf>
    <xf numFmtId="0" fontId="28" fillId="5" borderId="2" xfId="0" applyFont="1" applyFill="1" applyBorder="1" applyAlignment="1" applyProtection="1">
      <alignment horizontal="center" wrapText="1"/>
      <protection locked="0"/>
    </xf>
    <xf numFmtId="0" fontId="28" fillId="5" borderId="2" xfId="0" applyNumberFormat="1" applyFont="1" applyFill="1" applyBorder="1" applyAlignment="1" applyProtection="1">
      <alignment horizontal="center"/>
      <protection locked="0"/>
    </xf>
    <xf numFmtId="0" fontId="28" fillId="5" borderId="1" xfId="0" applyNumberFormat="1" applyFont="1" applyFill="1" applyBorder="1" applyAlignment="1" applyProtection="1">
      <alignment horizontal="center"/>
      <protection locked="0"/>
    </xf>
    <xf numFmtId="0" fontId="50" fillId="5" borderId="1" xfId="0" applyNumberFormat="1" applyFont="1" applyFill="1" applyBorder="1" applyAlignment="1" applyProtection="1">
      <alignment horizontal="center"/>
      <protection locked="0"/>
    </xf>
    <xf numFmtId="0" fontId="45" fillId="5" borderId="1" xfId="0" applyFont="1" applyFill="1" applyBorder="1" applyAlignment="1" applyProtection="1">
      <alignment horizontal="center"/>
      <protection hidden="1"/>
    </xf>
    <xf numFmtId="0" fontId="50" fillId="5" borderId="1" xfId="0" applyNumberFormat="1" applyFont="1" applyFill="1" applyBorder="1" applyAlignment="1" applyProtection="1">
      <alignment horizontal="center"/>
      <protection hidden="1"/>
    </xf>
    <xf numFmtId="0" fontId="45" fillId="5" borderId="1" xfId="0" applyNumberFormat="1" applyFont="1" applyFill="1" applyBorder="1" applyAlignment="1" applyProtection="1">
      <alignment horizontal="center"/>
      <protection hidden="1"/>
    </xf>
    <xf numFmtId="0" fontId="31" fillId="5" borderId="1" xfId="0" applyNumberFormat="1" applyFont="1" applyFill="1" applyBorder="1" applyAlignment="1" applyProtection="1">
      <alignment horizontal="center"/>
      <protection hidden="1"/>
    </xf>
    <xf numFmtId="0" fontId="45" fillId="5" borderId="1" xfId="0" applyNumberFormat="1" applyFont="1" applyFill="1" applyBorder="1" applyAlignment="1" applyProtection="1">
      <alignment horizontal="center"/>
      <protection locked="0"/>
    </xf>
    <xf numFmtId="49" fontId="31" fillId="5" borderId="34" xfId="0" applyNumberFormat="1" applyFont="1" applyFill="1" applyBorder="1" applyAlignment="1" applyProtection="1">
      <alignment vertical="center"/>
      <protection hidden="1"/>
    </xf>
    <xf numFmtId="49" fontId="31" fillId="5" borderId="9" xfId="0" applyNumberFormat="1" applyFont="1" applyFill="1" applyBorder="1" applyAlignment="1" applyProtection="1">
      <alignment vertical="center"/>
      <protection hidden="1"/>
    </xf>
    <xf numFmtId="0" fontId="43" fillId="0" borderId="9" xfId="0" applyFont="1" applyFill="1" applyBorder="1" applyAlignment="1" applyProtection="1">
      <alignment horizontal="left" vertical="center" wrapText="1"/>
      <protection locked="0"/>
    </xf>
    <xf numFmtId="0" fontId="43" fillId="0" borderId="9" xfId="0" applyFont="1" applyFill="1" applyBorder="1" applyAlignment="1" applyProtection="1">
      <alignment horizontal="left" vertical="center" wrapText="1"/>
      <protection locked="0"/>
    </xf>
    <xf numFmtId="0" fontId="29" fillId="0" borderId="0" xfId="0" applyFont="1" applyBorder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"/>
      <protection locked="0"/>
    </xf>
    <xf numFmtId="0" fontId="31" fillId="0" borderId="13" xfId="0" applyFont="1" applyBorder="1" applyAlignment="1" applyProtection="1">
      <alignment horizontal="center" vertical="center"/>
      <protection hidden="1"/>
    </xf>
    <xf numFmtId="49" fontId="29" fillId="0" borderId="19" xfId="0" applyNumberFormat="1" applyFont="1" applyBorder="1" applyAlignment="1" applyProtection="1">
      <alignment horizontal="center"/>
      <protection locked="0"/>
    </xf>
    <xf numFmtId="0" fontId="29" fillId="0" borderId="4" xfId="0" applyFont="1" applyBorder="1" applyAlignment="1" applyProtection="1">
      <alignment horizontal="center"/>
      <protection locked="0"/>
    </xf>
    <xf numFmtId="0" fontId="29" fillId="0" borderId="4" xfId="0" applyFont="1" applyBorder="1" applyAlignment="1" applyProtection="1">
      <alignment horizontal="left"/>
      <protection locked="0"/>
    </xf>
    <xf numFmtId="0" fontId="46" fillId="0" borderId="1" xfId="0" applyNumberFormat="1" applyFont="1" applyFill="1" applyBorder="1" applyAlignment="1" applyProtection="1">
      <alignment horizontal="center"/>
      <protection locked="0"/>
    </xf>
    <xf numFmtId="49" fontId="52" fillId="0" borderId="23" xfId="0" applyNumberFormat="1" applyFont="1" applyBorder="1" applyAlignment="1" applyProtection="1">
      <alignment horizontal="center"/>
      <protection locked="0"/>
    </xf>
    <xf numFmtId="2" fontId="52" fillId="5" borderId="4" xfId="0" applyNumberFormat="1" applyFont="1" applyFill="1" applyBorder="1" applyAlignment="1" applyProtection="1">
      <alignment horizontal="center"/>
      <protection hidden="1"/>
    </xf>
    <xf numFmtId="0" fontId="18" fillId="3" borderId="4" xfId="0" applyNumberFormat="1" applyFont="1" applyFill="1" applyBorder="1" applyAlignment="1" applyProtection="1">
      <alignment horizontal="center"/>
      <protection hidden="1"/>
    </xf>
    <xf numFmtId="165" fontId="68" fillId="0" borderId="8" xfId="0" applyNumberFormat="1" applyFont="1" applyFill="1" applyBorder="1" applyAlignment="1" applyProtection="1">
      <alignment horizontal="center" vertical="center"/>
      <protection hidden="1"/>
    </xf>
    <xf numFmtId="49" fontId="29" fillId="0" borderId="10" xfId="0" applyNumberFormat="1" applyFont="1" applyBorder="1" applyAlignment="1" applyProtection="1">
      <alignment horizontal="center"/>
      <protection locked="0"/>
    </xf>
    <xf numFmtId="0" fontId="29" fillId="0" borderId="1" xfId="0" applyFont="1" applyBorder="1" applyAlignment="1" applyProtection="1">
      <alignment horizontal="center"/>
      <protection locked="0"/>
    </xf>
    <xf numFmtId="0" fontId="29" fillId="0" borderId="1" xfId="0" applyFont="1" applyBorder="1" applyAlignment="1" applyProtection="1">
      <alignment horizontal="left"/>
      <protection locked="0"/>
    </xf>
    <xf numFmtId="0" fontId="88" fillId="0" borderId="1" xfId="0" applyFont="1" applyBorder="1" applyAlignment="1" applyProtection="1">
      <alignment horizontal="center"/>
      <protection locked="0"/>
    </xf>
    <xf numFmtId="0" fontId="29" fillId="0" borderId="19" xfId="0" applyFont="1" applyFill="1" applyBorder="1" applyAlignment="1" applyProtection="1">
      <alignment horizontal="right"/>
      <protection locked="0"/>
    </xf>
    <xf numFmtId="0" fontId="88" fillId="0" borderId="4" xfId="0" applyFont="1" applyBorder="1" applyAlignment="1" applyProtection="1">
      <alignment horizontal="center"/>
      <protection locked="0"/>
    </xf>
    <xf numFmtId="0" fontId="29" fillId="0" borderId="10" xfId="0" applyFont="1" applyFill="1" applyBorder="1" applyAlignment="1" applyProtection="1">
      <alignment horizontal="right"/>
      <protection locked="0"/>
    </xf>
    <xf numFmtId="49" fontId="29" fillId="0" borderId="10" xfId="0" applyNumberFormat="1" applyFont="1" applyFill="1" applyBorder="1" applyAlignment="1" applyProtection="1">
      <alignment horizontal="right"/>
      <protection locked="0"/>
    </xf>
    <xf numFmtId="49" fontId="29" fillId="0" borderId="19" xfId="0" applyNumberFormat="1" applyFont="1" applyFill="1" applyBorder="1" applyAlignment="1" applyProtection="1">
      <alignment horizontal="right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52" fillId="0" borderId="4" xfId="0" applyFont="1" applyBorder="1" applyAlignment="1" applyProtection="1">
      <alignment horizontal="left"/>
      <protection locked="0"/>
    </xf>
    <xf numFmtId="0" fontId="52" fillId="0" borderId="1" xfId="0" applyFont="1" applyBorder="1" applyAlignment="1" applyProtection="1">
      <alignment horizontal="left"/>
      <protection locked="0"/>
    </xf>
    <xf numFmtId="49" fontId="89" fillId="0" borderId="10" xfId="0" applyNumberFormat="1" applyFont="1" applyFill="1" applyBorder="1" applyAlignment="1" applyProtection="1">
      <alignment horizontal="right"/>
      <protection locked="0"/>
    </xf>
    <xf numFmtId="49" fontId="29" fillId="0" borderId="64" xfId="0" applyNumberFormat="1" applyFont="1" applyBorder="1" applyAlignment="1" applyProtection="1">
      <alignment horizontal="center"/>
      <protection locked="0"/>
    </xf>
    <xf numFmtId="0" fontId="29" fillId="0" borderId="15" xfId="0" applyFont="1" applyBorder="1" applyAlignment="1" applyProtection="1">
      <alignment horizontal="center"/>
      <protection locked="0"/>
    </xf>
    <xf numFmtId="0" fontId="52" fillId="0" borderId="15" xfId="0" applyFont="1" applyBorder="1" applyAlignment="1" applyProtection="1">
      <alignment horizontal="left"/>
      <protection locked="0"/>
    </xf>
    <xf numFmtId="0" fontId="88" fillId="0" borderId="15" xfId="0" applyFont="1" applyBorder="1" applyAlignment="1" applyProtection="1">
      <alignment horizontal="center"/>
      <protection locked="0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0" fillId="3" borderId="1" xfId="0" applyFont="1" applyFill="1" applyBorder="1" applyAlignment="1" applyProtection="1">
      <alignment horizontal="center"/>
      <protection hidden="1"/>
    </xf>
    <xf numFmtId="0" fontId="70" fillId="3" borderId="1" xfId="0" applyNumberFormat="1" applyFont="1" applyFill="1" applyBorder="1" applyAlignment="1" applyProtection="1">
      <alignment horizontal="center"/>
      <protection hidden="1"/>
    </xf>
    <xf numFmtId="2" fontId="31" fillId="3" borderId="1" xfId="0" applyNumberFormat="1" applyFont="1" applyFill="1" applyBorder="1" applyAlignment="1" applyProtection="1">
      <alignment horizontal="center"/>
      <protection hidden="1"/>
    </xf>
    <xf numFmtId="49" fontId="31" fillId="0" borderId="1" xfId="0" applyNumberFormat="1" applyFont="1" applyBorder="1" applyAlignment="1" applyProtection="1">
      <alignment horizontal="center" vertical="center"/>
      <protection locked="0"/>
    </xf>
    <xf numFmtId="0" fontId="70" fillId="0" borderId="1" xfId="0" applyNumberFormat="1" applyFont="1" applyFill="1" applyBorder="1" applyAlignment="1" applyProtection="1">
      <alignment horizontal="center" vertical="center"/>
      <protection hidden="1"/>
    </xf>
    <xf numFmtId="0" fontId="70" fillId="0" borderId="1" xfId="0" applyNumberFormat="1" applyFont="1" applyFill="1" applyBorder="1" applyAlignment="1" applyProtection="1">
      <alignment horizontal="center"/>
      <protection locked="0"/>
    </xf>
    <xf numFmtId="0" fontId="70" fillId="0" borderId="1" xfId="0" applyNumberFormat="1" applyFont="1" applyBorder="1" applyAlignment="1" applyProtection="1">
      <alignment horizontal="center"/>
      <protection hidden="1"/>
    </xf>
    <xf numFmtId="0" fontId="43" fillId="0" borderId="19" xfId="0" applyFont="1" applyFill="1" applyBorder="1" applyAlignment="1" applyProtection="1">
      <alignment horizontal="center" textRotation="90" wrapText="1"/>
      <protection hidden="1"/>
    </xf>
    <xf numFmtId="164" fontId="43" fillId="0" borderId="4" xfId="0" applyNumberFormat="1" applyFont="1" applyFill="1" applyBorder="1" applyAlignment="1" applyProtection="1">
      <alignment horizontal="center" textRotation="90" wrapText="1"/>
      <protection hidden="1"/>
    </xf>
    <xf numFmtId="0" fontId="31" fillId="0" borderId="1" xfId="0" applyNumberFormat="1" applyFont="1" applyFill="1" applyBorder="1" applyAlignment="1" applyProtection="1">
      <alignment vertical="center" wrapText="1"/>
      <protection hidden="1"/>
    </xf>
    <xf numFmtId="0" fontId="46" fillId="0" borderId="34" xfId="0" applyNumberFormat="1" applyFont="1" applyFill="1" applyBorder="1" applyAlignment="1" applyProtection="1">
      <alignment horizontal="right" vertical="center"/>
      <protection hidden="1"/>
    </xf>
    <xf numFmtId="0" fontId="90" fillId="0" borderId="1" xfId="0" applyFont="1" applyBorder="1" applyAlignment="1" applyProtection="1">
      <alignment horizontal="center" vertical="top" wrapText="1"/>
      <protection locked="0"/>
    </xf>
    <xf numFmtId="0" fontId="28" fillId="0" borderId="2" xfId="0" applyFont="1" applyBorder="1" applyAlignment="1" applyProtection="1">
      <protection locked="0"/>
    </xf>
    <xf numFmtId="0" fontId="28" fillId="0" borderId="1" xfId="0" applyFont="1" applyBorder="1" applyAlignment="1" applyProtection="1">
      <protection locked="0"/>
    </xf>
    <xf numFmtId="49" fontId="31" fillId="4" borderId="34" xfId="0" applyNumberFormat="1" applyFont="1" applyFill="1" applyBorder="1" applyAlignment="1" applyProtection="1">
      <alignment vertical="center"/>
      <protection hidden="1"/>
    </xf>
    <xf numFmtId="49" fontId="46" fillId="4" borderId="3" xfId="0" applyNumberFormat="1" applyFont="1" applyFill="1" applyBorder="1" applyAlignment="1" applyProtection="1">
      <alignment horizontal="right"/>
      <protection hidden="1"/>
    </xf>
    <xf numFmtId="0" fontId="29" fillId="4" borderId="2" xfId="0" applyFont="1" applyFill="1" applyBorder="1" applyAlignment="1" applyProtection="1">
      <alignment horizontal="center" textRotation="90"/>
      <protection hidden="1"/>
    </xf>
    <xf numFmtId="0" fontId="28" fillId="4" borderId="2" xfId="0" applyFont="1" applyFill="1" applyBorder="1" applyAlignment="1" applyProtection="1">
      <alignment horizontal="center" wrapText="1"/>
      <protection locked="0"/>
    </xf>
    <xf numFmtId="0" fontId="29" fillId="4" borderId="0" xfId="0" applyNumberFormat="1" applyFont="1" applyFill="1" applyProtection="1">
      <protection hidden="1"/>
    </xf>
    <xf numFmtId="49" fontId="46" fillId="4" borderId="23" xfId="0" applyNumberFormat="1" applyFont="1" applyFill="1" applyBorder="1" applyAlignment="1" applyProtection="1">
      <alignment horizontal="right"/>
      <protection hidden="1"/>
    </xf>
    <xf numFmtId="0" fontId="31" fillId="4" borderId="1" xfId="0" applyNumberFormat="1" applyFont="1" applyFill="1" applyBorder="1" applyAlignment="1" applyProtection="1">
      <alignment horizontal="center"/>
      <protection locked="0"/>
    </xf>
    <xf numFmtId="0" fontId="70" fillId="5" borderId="1" xfId="0" applyNumberFormat="1" applyFont="1" applyFill="1" applyBorder="1" applyAlignment="1" applyProtection="1">
      <alignment horizontal="center"/>
      <protection locked="0"/>
    </xf>
    <xf numFmtId="0" fontId="91" fillId="0" borderId="1" xfId="0" applyNumberFormat="1" applyFont="1" applyFill="1" applyBorder="1" applyAlignment="1" applyProtection="1">
      <alignment horizontal="center"/>
      <protection locked="0"/>
    </xf>
    <xf numFmtId="0" fontId="92" fillId="0" borderId="1" xfId="0" applyNumberFormat="1" applyFont="1" applyFill="1" applyBorder="1" applyAlignment="1" applyProtection="1">
      <alignment horizontal="center"/>
      <protection locked="0"/>
    </xf>
    <xf numFmtId="0" fontId="93" fillId="0" borderId="1" xfId="0" applyNumberFormat="1" applyFont="1" applyFill="1" applyBorder="1" applyAlignment="1" applyProtection="1">
      <alignment horizontal="center"/>
      <protection locked="0"/>
    </xf>
    <xf numFmtId="0" fontId="93" fillId="0" borderId="1" xfId="0" applyNumberFormat="1" applyFont="1" applyFill="1" applyBorder="1" applyAlignment="1" applyProtection="1">
      <alignment horizontal="center"/>
      <protection locked="0" hidden="1"/>
    </xf>
    <xf numFmtId="0" fontId="93" fillId="2" borderId="1" xfId="0" applyNumberFormat="1" applyFont="1" applyFill="1" applyBorder="1" applyAlignment="1" applyProtection="1">
      <alignment horizontal="center"/>
      <protection locked="0"/>
    </xf>
    <xf numFmtId="0" fontId="94" fillId="0" borderId="1" xfId="0" applyNumberFormat="1" applyFont="1" applyFill="1" applyBorder="1" applyAlignment="1" applyProtection="1">
      <alignment horizontal="center"/>
      <protection locked="0" hidden="1"/>
    </xf>
    <xf numFmtId="0" fontId="95" fillId="0" borderId="1" xfId="0" applyNumberFormat="1" applyFont="1" applyFill="1" applyBorder="1" applyAlignment="1" applyProtection="1">
      <alignment horizontal="center"/>
      <protection locked="0"/>
    </xf>
    <xf numFmtId="0" fontId="95" fillId="0" borderId="2" xfId="0" applyNumberFormat="1" applyFont="1" applyFill="1" applyBorder="1" applyAlignment="1" applyProtection="1">
      <alignment horizontal="center"/>
      <protection locked="0"/>
    </xf>
    <xf numFmtId="0" fontId="96" fillId="0" borderId="1" xfId="0" applyFont="1" applyBorder="1" applyAlignment="1" applyProtection="1">
      <alignment horizontal="center"/>
      <protection locked="0"/>
    </xf>
    <xf numFmtId="0" fontId="37" fillId="0" borderId="16" xfId="0" applyNumberFormat="1" applyFont="1" applyFill="1" applyBorder="1" applyAlignment="1" applyProtection="1">
      <alignment horizontal="right" vertical="center" wrapText="1"/>
      <protection hidden="1"/>
    </xf>
    <xf numFmtId="0" fontId="29" fillId="0" borderId="0" xfId="0" applyFont="1" applyFill="1" applyBorder="1" applyAlignment="1" applyProtection="1">
      <alignment horizontal="right" wrapText="1"/>
      <protection hidden="1"/>
    </xf>
    <xf numFmtId="0" fontId="29" fillId="0" borderId="42" xfId="0" applyFont="1" applyFill="1" applyBorder="1" applyAlignment="1" applyProtection="1">
      <alignment horizontal="right" wrapText="1"/>
      <protection hidden="1"/>
    </xf>
    <xf numFmtId="0" fontId="29" fillId="0" borderId="30" xfId="0" applyFont="1" applyFill="1" applyBorder="1" applyAlignment="1" applyProtection="1">
      <alignment horizontal="right" wrapText="1"/>
      <protection hidden="1"/>
    </xf>
    <xf numFmtId="0" fontId="58" fillId="0" borderId="43" xfId="0" applyFont="1" applyFill="1" applyBorder="1" applyAlignment="1" applyProtection="1">
      <alignment horizontal="center" vertical="center" wrapText="1"/>
      <protection hidden="1"/>
    </xf>
    <xf numFmtId="0" fontId="29" fillId="0" borderId="44" xfId="0" applyFont="1" applyFill="1" applyBorder="1" applyAlignment="1" applyProtection="1">
      <alignment horizontal="center" vertical="center" wrapText="1"/>
      <protection hidden="1"/>
    </xf>
    <xf numFmtId="0" fontId="58" fillId="0" borderId="45" xfId="0" applyFont="1" applyFill="1" applyBorder="1" applyAlignment="1" applyProtection="1">
      <alignment horizontal="right" vertical="center" wrapText="1"/>
      <protection hidden="1"/>
    </xf>
    <xf numFmtId="0" fontId="29" fillId="0" borderId="46" xfId="0" applyFont="1" applyFill="1" applyBorder="1" applyAlignment="1" applyProtection="1">
      <alignment horizontal="right" vertical="center" wrapText="1"/>
      <protection hidden="1"/>
    </xf>
    <xf numFmtId="49" fontId="58" fillId="0" borderId="46" xfId="0" applyNumberFormat="1" applyFont="1" applyFill="1" applyBorder="1" applyAlignment="1" applyProtection="1">
      <alignment horizontal="left" vertical="center" wrapText="1"/>
      <protection hidden="1"/>
    </xf>
    <xf numFmtId="0" fontId="29" fillId="0" borderId="44" xfId="0" applyFont="1" applyFill="1" applyBorder="1" applyAlignment="1" applyProtection="1">
      <alignment horizontal="left" vertical="center" wrapText="1"/>
      <protection hidden="1"/>
    </xf>
    <xf numFmtId="0" fontId="29" fillId="0" borderId="46" xfId="0" applyFont="1" applyFill="1" applyBorder="1" applyAlignment="1" applyProtection="1">
      <alignment horizontal="left" vertical="center" wrapText="1"/>
      <protection hidden="1"/>
    </xf>
    <xf numFmtId="0" fontId="58" fillId="0" borderId="47" xfId="0" applyFont="1" applyFill="1" applyBorder="1" applyAlignment="1" applyProtection="1">
      <alignment horizontal="center" vertical="center" wrapText="1"/>
      <protection hidden="1"/>
    </xf>
    <xf numFmtId="0" fontId="58" fillId="0" borderId="48" xfId="0" applyFont="1" applyFill="1" applyBorder="1" applyAlignment="1" applyProtection="1">
      <alignment vertical="center" wrapText="1"/>
      <protection hidden="1"/>
    </xf>
    <xf numFmtId="0" fontId="58" fillId="0" borderId="16" xfId="0" applyFont="1" applyFill="1" applyBorder="1" applyAlignment="1" applyProtection="1">
      <alignment vertical="center" wrapText="1"/>
      <protection hidden="1"/>
    </xf>
    <xf numFmtId="0" fontId="58" fillId="0" borderId="49" xfId="0" applyFont="1" applyFill="1" applyBorder="1" applyAlignment="1" applyProtection="1">
      <alignment vertical="center" wrapText="1"/>
      <protection hidden="1"/>
    </xf>
    <xf numFmtId="0" fontId="58" fillId="0" borderId="42" xfId="0" applyFont="1" applyFill="1" applyBorder="1" applyAlignment="1" applyProtection="1">
      <alignment vertical="center" wrapText="1"/>
      <protection hidden="1"/>
    </xf>
    <xf numFmtId="0" fontId="58" fillId="0" borderId="50" xfId="0" applyFont="1" applyFill="1" applyBorder="1" applyAlignment="1" applyProtection="1">
      <alignment vertical="center" wrapText="1"/>
      <protection hidden="1"/>
    </xf>
    <xf numFmtId="0" fontId="58" fillId="0" borderId="51" xfId="0" applyFont="1" applyFill="1" applyBorder="1" applyAlignment="1" applyProtection="1">
      <alignment horizontal="center" wrapText="1"/>
      <protection hidden="1"/>
    </xf>
    <xf numFmtId="0" fontId="29" fillId="0" borderId="52" xfId="0" applyFont="1" applyFill="1" applyBorder="1" applyAlignment="1" applyProtection="1">
      <alignment wrapText="1"/>
      <protection hidden="1"/>
    </xf>
    <xf numFmtId="0" fontId="37" fillId="0" borderId="53" xfId="0" applyFont="1" applyFill="1" applyBorder="1" applyAlignment="1" applyProtection="1">
      <alignment horizontal="center" wrapText="1"/>
      <protection hidden="1"/>
    </xf>
    <xf numFmtId="0" fontId="29" fillId="0" borderId="53" xfId="0" applyFont="1" applyFill="1" applyBorder="1" applyAlignment="1" applyProtection="1">
      <alignment horizontal="center" wrapText="1"/>
      <protection hidden="1"/>
    </xf>
    <xf numFmtId="0" fontId="29" fillId="0" borderId="52" xfId="0" applyFont="1" applyFill="1" applyBorder="1" applyAlignment="1" applyProtection="1">
      <alignment horizontal="center" wrapText="1"/>
      <protection hidden="1"/>
    </xf>
    <xf numFmtId="0" fontId="58" fillId="0" borderId="51" xfId="0" applyFont="1" applyFill="1" applyBorder="1" applyAlignment="1" applyProtection="1">
      <alignment horizontal="right" wrapText="1"/>
      <protection hidden="1"/>
    </xf>
    <xf numFmtId="0" fontId="29" fillId="0" borderId="53" xfId="0" applyFont="1" applyFill="1" applyBorder="1" applyAlignment="1" applyProtection="1">
      <alignment horizontal="right" wrapText="1"/>
      <protection hidden="1"/>
    </xf>
    <xf numFmtId="0" fontId="58" fillId="0" borderId="34" xfId="0" applyFont="1" applyFill="1" applyBorder="1" applyAlignment="1" applyProtection="1">
      <alignment horizontal="center" vertical="center" wrapText="1"/>
      <protection hidden="1"/>
    </xf>
    <xf numFmtId="0" fontId="29" fillId="0" borderId="2" xfId="0" applyFont="1" applyFill="1" applyBorder="1" applyAlignment="1" applyProtection="1">
      <alignment horizontal="center" vertical="center" wrapText="1"/>
      <protection hidden="1"/>
    </xf>
    <xf numFmtId="49" fontId="58" fillId="0" borderId="34" xfId="0" applyNumberFormat="1" applyFont="1" applyFill="1" applyBorder="1" applyAlignment="1" applyProtection="1">
      <alignment horizontal="center" vertical="center" wrapText="1"/>
      <protection hidden="1"/>
    </xf>
    <xf numFmtId="0" fontId="58" fillId="0" borderId="9" xfId="0" applyFont="1" applyFill="1" applyBorder="1" applyAlignment="1" applyProtection="1">
      <alignment horizontal="center" vertical="center" wrapText="1"/>
      <protection hidden="1"/>
    </xf>
    <xf numFmtId="0" fontId="58" fillId="0" borderId="2" xfId="0" applyFont="1" applyFill="1" applyBorder="1" applyAlignment="1" applyProtection="1">
      <alignment horizontal="center" vertical="center" wrapText="1"/>
      <protection hidden="1"/>
    </xf>
    <xf numFmtId="165" fontId="37" fillId="0" borderId="16" xfId="0" applyNumberFormat="1" applyFont="1" applyFill="1" applyBorder="1" applyAlignment="1" applyProtection="1">
      <alignment horizontal="center" vertical="center" wrapText="1"/>
      <protection hidden="1"/>
    </xf>
    <xf numFmtId="0" fontId="29" fillId="0" borderId="49" xfId="0" applyFont="1" applyFill="1" applyBorder="1" applyAlignment="1" applyProtection="1">
      <alignment wrapText="1"/>
      <protection hidden="1"/>
    </xf>
    <xf numFmtId="0" fontId="29" fillId="0" borderId="42" xfId="0" applyFont="1" applyFill="1" applyBorder="1" applyAlignment="1" applyProtection="1">
      <alignment wrapText="1"/>
      <protection hidden="1"/>
    </xf>
    <xf numFmtId="0" fontId="29" fillId="0" borderId="50" xfId="0" applyFont="1" applyFill="1" applyBorder="1" applyAlignment="1" applyProtection="1">
      <alignment wrapText="1"/>
      <protection hidden="1"/>
    </xf>
    <xf numFmtId="165" fontId="37" fillId="0" borderId="28" xfId="0" applyNumberFormat="1" applyFont="1" applyFill="1" applyBorder="1" applyAlignment="1" applyProtection="1">
      <alignment horizontal="center" vertical="center" wrapText="1"/>
      <protection hidden="1"/>
    </xf>
    <xf numFmtId="0" fontId="29" fillId="0" borderId="28" xfId="0" applyFont="1" applyFill="1" applyBorder="1" applyAlignment="1" applyProtection="1">
      <alignment horizontal="center" vertical="center" wrapText="1"/>
      <protection hidden="1"/>
    </xf>
    <xf numFmtId="0" fontId="29" fillId="0" borderId="54" xfId="0" applyFont="1" applyFill="1" applyBorder="1" applyAlignment="1" applyProtection="1">
      <alignment horizontal="center" vertical="center" wrapText="1"/>
      <protection hidden="1"/>
    </xf>
    <xf numFmtId="0" fontId="29" fillId="0" borderId="30" xfId="0" applyFont="1" applyFill="1" applyBorder="1" applyAlignment="1" applyProtection="1">
      <alignment horizontal="center" vertical="center" wrapText="1"/>
      <protection hidden="1"/>
    </xf>
    <xf numFmtId="0" fontId="29" fillId="0" borderId="50" xfId="0" applyFont="1" applyFill="1" applyBorder="1" applyAlignment="1" applyProtection="1">
      <alignment horizontal="center" vertical="center" wrapText="1"/>
      <protection hidden="1"/>
    </xf>
    <xf numFmtId="0" fontId="37" fillId="0" borderId="15" xfId="0" applyFont="1" applyFill="1" applyBorder="1" applyAlignment="1" applyProtection="1">
      <alignment horizontal="center" vertical="center" wrapText="1"/>
      <protection hidden="1"/>
    </xf>
    <xf numFmtId="0" fontId="37" fillId="0" borderId="36" xfId="0" applyFont="1" applyFill="1" applyBorder="1" applyAlignment="1" applyProtection="1">
      <alignment horizontal="center" vertical="center" wrapText="1"/>
      <protection hidden="1"/>
    </xf>
    <xf numFmtId="0" fontId="31" fillId="0" borderId="55" xfId="0" applyNumberFormat="1" applyFont="1" applyFill="1" applyBorder="1" applyAlignment="1" applyProtection="1">
      <alignment horizontal="center" vertical="center" textRotation="90" wrapText="1"/>
      <protection hidden="1"/>
    </xf>
    <xf numFmtId="0" fontId="31" fillId="0" borderId="22" xfId="0" applyFont="1" applyFill="1" applyBorder="1" applyAlignment="1" applyProtection="1">
      <alignment textRotation="90" wrapText="1"/>
      <protection hidden="1"/>
    </xf>
    <xf numFmtId="0" fontId="31" fillId="0" borderId="54" xfId="0" applyFont="1" applyFill="1" applyBorder="1" applyAlignment="1" applyProtection="1">
      <alignment horizontal="center" vertical="center" textRotation="90" wrapText="1"/>
      <protection hidden="1"/>
    </xf>
    <xf numFmtId="0" fontId="32" fillId="0" borderId="50" xfId="0" applyFont="1" applyFill="1" applyBorder="1" applyAlignment="1" applyProtection="1">
      <alignment horizontal="center" vertical="center" textRotation="90" wrapText="1"/>
      <protection hidden="1"/>
    </xf>
    <xf numFmtId="0" fontId="31" fillId="0" borderId="15" xfId="0" applyFont="1" applyFill="1" applyBorder="1" applyAlignment="1" applyProtection="1">
      <alignment horizontal="center" vertical="center" textRotation="90" wrapText="1"/>
      <protection hidden="1"/>
    </xf>
    <xf numFmtId="0" fontId="32" fillId="0" borderId="36" xfId="0" applyFont="1" applyFill="1" applyBorder="1" applyAlignment="1" applyProtection="1">
      <alignment horizontal="center" vertical="center" textRotation="90" wrapText="1"/>
      <protection hidden="1"/>
    </xf>
    <xf numFmtId="0" fontId="43" fillId="0" borderId="17" xfId="0" applyFont="1" applyFill="1" applyBorder="1" applyAlignment="1" applyProtection="1">
      <alignment vertical="center" textRotation="90" wrapText="1"/>
      <protection hidden="1"/>
    </xf>
    <xf numFmtId="0" fontId="32" fillId="0" borderId="22" xfId="0" applyFont="1" applyFill="1" applyBorder="1" applyAlignment="1" applyProtection="1">
      <alignment vertical="center" wrapText="1"/>
      <protection hidden="1"/>
    </xf>
    <xf numFmtId="0" fontId="58" fillId="0" borderId="24" xfId="0" applyFont="1" applyFill="1" applyBorder="1" applyAlignment="1" applyProtection="1">
      <alignment horizontal="center" vertical="center" wrapText="1"/>
      <protection hidden="1"/>
    </xf>
    <xf numFmtId="0" fontId="29" fillId="0" borderId="48" xfId="0" applyFont="1" applyFill="1" applyBorder="1" applyAlignment="1" applyProtection="1">
      <alignment horizontal="center" vertical="center" wrapText="1"/>
      <protection hidden="1"/>
    </xf>
    <xf numFmtId="0" fontId="29" fillId="0" borderId="33" xfId="0" applyFont="1" applyFill="1" applyBorder="1" applyAlignment="1" applyProtection="1">
      <alignment horizontal="center" vertical="center" wrapText="1"/>
      <protection hidden="1"/>
    </xf>
    <xf numFmtId="0" fontId="29" fillId="0" borderId="5" xfId="0" applyFont="1" applyFill="1" applyBorder="1" applyAlignment="1" applyProtection="1">
      <alignment horizontal="center" vertical="center" wrapText="1"/>
      <protection hidden="1"/>
    </xf>
    <xf numFmtId="0" fontId="58" fillId="0" borderId="53" xfId="0" applyFont="1" applyFill="1" applyBorder="1" applyAlignment="1" applyProtection="1">
      <alignment horizontal="center" wrapText="1"/>
      <protection hidden="1"/>
    </xf>
    <xf numFmtId="0" fontId="58" fillId="0" borderId="52" xfId="0" applyFont="1" applyFill="1" applyBorder="1" applyAlignment="1" applyProtection="1">
      <alignment horizontal="center" wrapText="1"/>
      <protection hidden="1"/>
    </xf>
    <xf numFmtId="0" fontId="31" fillId="0" borderId="58" xfId="0" applyNumberFormat="1" applyFont="1" applyFill="1" applyBorder="1" applyAlignment="1" applyProtection="1">
      <alignment horizontal="center" vertical="center" textRotation="90" wrapText="1"/>
      <protection hidden="1"/>
    </xf>
    <xf numFmtId="0" fontId="31" fillId="0" borderId="59" xfId="0" applyNumberFormat="1" applyFont="1" applyFill="1" applyBorder="1" applyAlignment="1" applyProtection="1">
      <alignment horizontal="center" vertical="center" textRotation="90" wrapText="1"/>
      <protection hidden="1"/>
    </xf>
    <xf numFmtId="0" fontId="58" fillId="0" borderId="15" xfId="0" applyFont="1" applyFill="1" applyBorder="1" applyAlignment="1" applyProtection="1">
      <alignment horizontal="center" vertical="center" textRotation="90" wrapText="1"/>
      <protection hidden="1"/>
    </xf>
    <xf numFmtId="0" fontId="58" fillId="0" borderId="36" xfId="0" applyFont="1" applyFill="1" applyBorder="1" applyAlignment="1" applyProtection="1">
      <alignment horizontal="center" vertical="center" textRotation="90" wrapText="1"/>
      <protection hidden="1"/>
    </xf>
    <xf numFmtId="0" fontId="43" fillId="0" borderId="15" xfId="0" applyFont="1" applyFill="1" applyBorder="1" applyAlignment="1" applyProtection="1">
      <alignment horizontal="center" vertical="center" textRotation="90" wrapText="1"/>
      <protection hidden="1"/>
    </xf>
    <xf numFmtId="0" fontId="58" fillId="0" borderId="56" xfId="0" applyNumberFormat="1" applyFont="1" applyFill="1" applyBorder="1" applyAlignment="1" applyProtection="1">
      <alignment horizontal="center" vertical="center" textRotation="90" wrapText="1"/>
      <protection hidden="1"/>
    </xf>
    <xf numFmtId="0" fontId="58" fillId="0" borderId="22" xfId="0" applyFont="1" applyFill="1" applyBorder="1" applyAlignment="1" applyProtection="1">
      <alignment textRotation="90" wrapText="1"/>
      <protection hidden="1"/>
    </xf>
    <xf numFmtId="0" fontId="31" fillId="0" borderId="36" xfId="0" applyFont="1" applyFill="1" applyBorder="1" applyAlignment="1" applyProtection="1">
      <alignment horizontal="center" vertical="center" textRotation="90" wrapText="1"/>
      <protection hidden="1"/>
    </xf>
    <xf numFmtId="0" fontId="73" fillId="0" borderId="60" xfId="0" applyFont="1" applyFill="1" applyBorder="1" applyAlignment="1" applyProtection="1">
      <alignment horizontal="center" vertical="center" textRotation="90" wrapText="1"/>
      <protection hidden="1"/>
    </xf>
    <xf numFmtId="0" fontId="73" fillId="0" borderId="61" xfId="0" applyFont="1" applyFill="1" applyBorder="1" applyAlignment="1" applyProtection="1">
      <alignment horizontal="center" vertical="center" textRotation="90" wrapText="1"/>
      <protection hidden="1"/>
    </xf>
    <xf numFmtId="0" fontId="31" fillId="0" borderId="10" xfId="0" applyNumberFormat="1" applyFont="1" applyFill="1" applyBorder="1" applyAlignment="1" applyProtection="1">
      <alignment horizontal="center" vertical="center" textRotation="90" wrapText="1"/>
      <protection hidden="1"/>
    </xf>
    <xf numFmtId="0" fontId="32" fillId="0" borderId="10" xfId="0" applyNumberFormat="1" applyFont="1" applyFill="1" applyBorder="1" applyAlignment="1" applyProtection="1">
      <alignment vertical="center" wrapText="1"/>
      <protection hidden="1"/>
    </xf>
    <xf numFmtId="0" fontId="31" fillId="0" borderId="40" xfId="0" applyNumberFormat="1" applyFont="1" applyFill="1" applyBorder="1" applyAlignment="1" applyProtection="1">
      <alignment horizontal="center" vertical="center" wrapText="1"/>
      <protection hidden="1"/>
    </xf>
    <xf numFmtId="0" fontId="31" fillId="0" borderId="41" xfId="0" applyNumberFormat="1" applyFont="1" applyFill="1" applyBorder="1" applyAlignment="1" applyProtection="1">
      <alignment horizontal="center" vertical="center" wrapText="1"/>
      <protection hidden="1"/>
    </xf>
    <xf numFmtId="0" fontId="31" fillId="0" borderId="21" xfId="0" applyNumberFormat="1" applyFont="1" applyFill="1" applyBorder="1" applyAlignment="1" applyProtection="1">
      <alignment horizontal="center" vertical="center" wrapText="1"/>
      <protection hidden="1"/>
    </xf>
    <xf numFmtId="0" fontId="31" fillId="0" borderId="27" xfId="0" applyFont="1" applyFill="1" applyBorder="1" applyAlignment="1" applyProtection="1">
      <alignment horizontal="center" wrapText="1"/>
      <protection hidden="1"/>
    </xf>
    <xf numFmtId="0" fontId="37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4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17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20" xfId="0" applyNumberFormat="1" applyFont="1" applyFill="1" applyBorder="1" applyAlignment="1" applyProtection="1">
      <alignment horizontal="center" vertical="center" textRotation="90" wrapText="1"/>
      <protection hidden="1"/>
    </xf>
    <xf numFmtId="0" fontId="31" fillId="0" borderId="33" xfId="0" applyFont="1" applyFill="1" applyBorder="1" applyAlignment="1" applyProtection="1">
      <alignment horizontal="right" wrapText="1"/>
      <protection hidden="1"/>
    </xf>
    <xf numFmtId="0" fontId="31" fillId="0" borderId="3" xfId="0" applyFont="1" applyFill="1" applyBorder="1" applyAlignment="1" applyProtection="1">
      <alignment horizontal="right" wrapText="1"/>
      <protection hidden="1"/>
    </xf>
    <xf numFmtId="0" fontId="37" fillId="0" borderId="0" xfId="0" applyFont="1" applyFill="1" applyBorder="1" applyAlignment="1" applyProtection="1">
      <alignment horizontal="center" vertical="center" wrapText="1"/>
      <protection hidden="1"/>
    </xf>
    <xf numFmtId="0" fontId="31" fillId="0" borderId="15" xfId="0" applyFont="1" applyFill="1" applyBorder="1" applyAlignment="1" applyProtection="1">
      <alignment vertical="center" textRotation="90" wrapText="1"/>
      <protection hidden="1"/>
    </xf>
    <xf numFmtId="0" fontId="32" fillId="0" borderId="36" xfId="0" applyFont="1" applyFill="1" applyBorder="1" applyAlignment="1" applyProtection="1">
      <alignment vertical="center" textRotation="90" wrapText="1"/>
      <protection hidden="1"/>
    </xf>
    <xf numFmtId="0" fontId="31" fillId="0" borderId="54" xfId="0" applyFont="1" applyFill="1" applyBorder="1" applyAlignment="1" applyProtection="1">
      <alignment vertical="center" textRotation="90" wrapText="1"/>
      <protection hidden="1"/>
    </xf>
    <xf numFmtId="0" fontId="32" fillId="0" borderId="50" xfId="0" applyFont="1" applyFill="1" applyBorder="1" applyAlignment="1" applyProtection="1">
      <alignment vertical="center" textRotation="90" wrapText="1"/>
      <protection hidden="1"/>
    </xf>
    <xf numFmtId="165" fontId="43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165" fontId="72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0" fontId="58" fillId="0" borderId="17" xfId="0" applyNumberFormat="1" applyFont="1" applyFill="1" applyBorder="1" applyAlignment="1" applyProtection="1">
      <alignment horizontal="center" vertical="center" textRotation="90" wrapText="1"/>
      <protection hidden="1"/>
    </xf>
    <xf numFmtId="0" fontId="71" fillId="0" borderId="9" xfId="0" applyFont="1" applyFill="1" applyBorder="1" applyAlignment="1" applyProtection="1">
      <alignment horizontal="center" vertical="center"/>
      <protection hidden="1"/>
    </xf>
    <xf numFmtId="0" fontId="58" fillId="0" borderId="49" xfId="0" applyNumberFormat="1" applyFont="1" applyFill="1" applyBorder="1" applyAlignment="1" applyProtection="1">
      <alignment horizontal="center" vertical="center" textRotation="90" wrapText="1"/>
      <protection hidden="1"/>
    </xf>
    <xf numFmtId="0" fontId="72" fillId="0" borderId="49" xfId="0" applyFont="1" applyFill="1" applyBorder="1" applyAlignment="1" applyProtection="1">
      <alignment vertical="center" textRotation="90" wrapText="1"/>
      <protection hidden="1"/>
    </xf>
    <xf numFmtId="0" fontId="72" fillId="0" borderId="19" xfId="0" applyFont="1" applyFill="1" applyBorder="1" applyAlignment="1" applyProtection="1">
      <alignment vertical="center" textRotation="90" wrapText="1"/>
      <protection hidden="1"/>
    </xf>
    <xf numFmtId="49" fontId="58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0" fontId="72" fillId="0" borderId="18" xfId="0" applyFont="1" applyFill="1" applyBorder="1" applyAlignment="1" applyProtection="1">
      <alignment horizontal="center" vertical="center" textRotation="90" wrapText="1"/>
      <protection hidden="1"/>
    </xf>
    <xf numFmtId="0" fontId="72" fillId="0" borderId="4" xfId="0" applyFont="1" applyFill="1" applyBorder="1" applyAlignment="1" applyProtection="1">
      <alignment horizontal="center" vertical="center" textRotation="90" wrapText="1"/>
      <protection hidden="1"/>
    </xf>
    <xf numFmtId="165" fontId="72" fillId="0" borderId="4" xfId="0" applyNumberFormat="1" applyFont="1" applyFill="1" applyBorder="1" applyAlignment="1" applyProtection="1">
      <alignment horizontal="center" vertical="center" textRotation="90" wrapText="1"/>
      <protection hidden="1"/>
    </xf>
    <xf numFmtId="0" fontId="43" fillId="0" borderId="17" xfId="0" applyNumberFormat="1" applyFont="1" applyFill="1" applyBorder="1" applyAlignment="1" applyProtection="1">
      <alignment horizontal="center" vertical="top" textRotation="90" wrapText="1"/>
      <protection hidden="1"/>
    </xf>
    <xf numFmtId="0" fontId="58" fillId="0" borderId="20" xfId="0" applyNumberFormat="1" applyFont="1" applyFill="1" applyBorder="1" applyAlignment="1" applyProtection="1">
      <alignment horizontal="center" vertical="top" textRotation="90" wrapText="1"/>
      <protection hidden="1"/>
    </xf>
    <xf numFmtId="165" fontId="58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0" fontId="71" fillId="0" borderId="57" xfId="0" applyFont="1" applyFill="1" applyBorder="1" applyAlignment="1" applyProtection="1">
      <alignment horizontal="center" vertical="center"/>
      <protection hidden="1"/>
    </xf>
    <xf numFmtId="0" fontId="71" fillId="0" borderId="11" xfId="0" applyFont="1" applyFill="1" applyBorder="1" applyAlignment="1" applyProtection="1">
      <alignment horizontal="center" vertical="center"/>
      <protection hidden="1"/>
    </xf>
    <xf numFmtId="0" fontId="72" fillId="0" borderId="58" xfId="0" applyFont="1" applyFill="1" applyBorder="1" applyAlignment="1" applyProtection="1">
      <alignment vertical="center" textRotation="90" wrapText="1"/>
      <protection hidden="1"/>
    </xf>
    <xf numFmtId="0" fontId="58" fillId="0" borderId="18" xfId="0" applyFont="1" applyFill="1" applyBorder="1" applyAlignment="1" applyProtection="1">
      <alignment horizontal="center" vertical="center" textRotation="90" wrapText="1"/>
      <protection hidden="1"/>
    </xf>
    <xf numFmtId="0" fontId="31" fillId="0" borderId="57" xfId="0" applyNumberFormat="1" applyFont="1" applyFill="1" applyBorder="1" applyAlignment="1" applyProtection="1">
      <alignment vertical="center" wrapText="1"/>
      <protection hidden="1"/>
    </xf>
    <xf numFmtId="0" fontId="31" fillId="0" borderId="2" xfId="0" applyNumberFormat="1" applyFont="1" applyFill="1" applyBorder="1" applyAlignment="1" applyProtection="1">
      <alignment vertical="center" wrapText="1"/>
      <protection hidden="1"/>
    </xf>
    <xf numFmtId="0" fontId="46" fillId="0" borderId="33" xfId="0" applyFont="1" applyFill="1" applyBorder="1" applyAlignment="1" applyProtection="1">
      <alignment horizontal="center" vertical="center"/>
      <protection hidden="1"/>
    </xf>
    <xf numFmtId="0" fontId="46" fillId="0" borderId="3" xfId="0" applyFont="1" applyFill="1" applyBorder="1" applyAlignment="1" applyProtection="1">
      <alignment horizontal="center" vertical="center"/>
      <protection hidden="1"/>
    </xf>
    <xf numFmtId="0" fontId="46" fillId="0" borderId="8" xfId="0" applyFont="1" applyFill="1" applyBorder="1" applyAlignment="1" applyProtection="1">
      <alignment horizontal="center" vertical="center"/>
      <protection hidden="1"/>
    </xf>
    <xf numFmtId="0" fontId="31" fillId="0" borderId="10" xfId="0" applyNumberFormat="1" applyFont="1" applyFill="1" applyBorder="1" applyAlignment="1" applyProtection="1">
      <alignment vertical="center" wrapText="1"/>
      <protection hidden="1"/>
    </xf>
    <xf numFmtId="0" fontId="31" fillId="0" borderId="1" xfId="0" applyNumberFormat="1" applyFont="1" applyFill="1" applyBorder="1" applyAlignment="1" applyProtection="1">
      <alignment vertical="center" wrapText="1"/>
      <protection hidden="1"/>
    </xf>
    <xf numFmtId="0" fontId="58" fillId="0" borderId="15" xfId="0" applyNumberFormat="1" applyFont="1" applyFill="1" applyBorder="1" applyAlignment="1" applyProtection="1">
      <alignment horizontal="center" vertical="center" textRotation="90" wrapText="1"/>
      <protection hidden="1"/>
    </xf>
    <xf numFmtId="0" fontId="58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0" fontId="73" fillId="0" borderId="59" xfId="0" applyFont="1" applyFill="1" applyBorder="1" applyAlignment="1" applyProtection="1">
      <alignment horizontal="center" vertical="center" textRotation="90" wrapText="1"/>
      <protection hidden="1"/>
    </xf>
    <xf numFmtId="0" fontId="73" fillId="0" borderId="14" xfId="0" applyFont="1" applyFill="1" applyBorder="1" applyAlignment="1" applyProtection="1">
      <alignment horizontal="center" vertical="center" textRotation="90" wrapText="1"/>
      <protection hidden="1"/>
    </xf>
    <xf numFmtId="0" fontId="43" fillId="0" borderId="36" xfId="0" applyFont="1" applyFill="1" applyBorder="1" applyAlignment="1" applyProtection="1">
      <alignment horizontal="center" vertical="center" textRotation="90" wrapText="1"/>
      <protection hidden="1"/>
    </xf>
    <xf numFmtId="0" fontId="43" fillId="0" borderId="7" xfId="0" applyFont="1" applyFill="1" applyBorder="1" applyAlignment="1" applyProtection="1">
      <alignment horizontal="center" vertical="center" textRotation="90" wrapText="1"/>
      <protection hidden="1"/>
    </xf>
    <xf numFmtId="0" fontId="73" fillId="0" borderId="7" xfId="0" applyFont="1" applyFill="1" applyBorder="1" applyAlignment="1" applyProtection="1">
      <alignment horizontal="center" vertical="center" textRotation="90" wrapText="1"/>
      <protection hidden="1"/>
    </xf>
    <xf numFmtId="0" fontId="37" fillId="0" borderId="36" xfId="0" applyFont="1" applyFill="1" applyBorder="1" applyAlignment="1" applyProtection="1">
      <alignment horizontal="center" vertical="center" textRotation="90" wrapText="1"/>
      <protection hidden="1"/>
    </xf>
    <xf numFmtId="0" fontId="37" fillId="0" borderId="56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42" xfId="0" applyFont="1" applyFill="1" applyBorder="1" applyAlignment="1" applyProtection="1">
      <alignment textRotation="90" wrapText="1"/>
      <protection hidden="1"/>
    </xf>
    <xf numFmtId="0" fontId="31" fillId="0" borderId="50" xfId="0" applyFont="1" applyFill="1" applyBorder="1" applyAlignment="1" applyProtection="1">
      <alignment horizontal="center" vertical="center" textRotation="90" wrapText="1"/>
      <protection hidden="1"/>
    </xf>
    <xf numFmtId="0" fontId="73" fillId="0" borderId="31" xfId="0" applyFont="1" applyFill="1" applyBorder="1" applyAlignment="1" applyProtection="1">
      <alignment horizontal="center" vertical="center" textRotation="90" wrapText="1"/>
      <protection hidden="1"/>
    </xf>
    <xf numFmtId="0" fontId="73" fillId="0" borderId="53" xfId="0" applyFont="1" applyFill="1" applyBorder="1" applyAlignment="1" applyProtection="1">
      <alignment horizontal="center" vertical="center" textRotation="90" wrapText="1"/>
      <protection hidden="1"/>
    </xf>
    <xf numFmtId="0" fontId="31" fillId="0" borderId="37" xfId="0" applyNumberFormat="1" applyFont="1" applyFill="1" applyBorder="1" applyAlignment="1" applyProtection="1">
      <alignment horizontal="center" vertical="center" wrapText="1"/>
      <protection hidden="1"/>
    </xf>
    <xf numFmtId="0" fontId="31" fillId="0" borderId="38" xfId="0" applyNumberFormat="1" applyFont="1" applyFill="1" applyBorder="1" applyAlignment="1" applyProtection="1">
      <alignment horizontal="center" vertical="center" wrapText="1"/>
      <protection hidden="1"/>
    </xf>
    <xf numFmtId="0" fontId="31" fillId="0" borderId="63" xfId="0" applyNumberFormat="1" applyFont="1" applyFill="1" applyBorder="1" applyAlignment="1" applyProtection="1">
      <alignment horizontal="center" vertical="center" wrapText="1"/>
      <protection hidden="1"/>
    </xf>
    <xf numFmtId="0" fontId="37" fillId="0" borderId="1" xfId="0" applyFont="1" applyFill="1" applyBorder="1" applyAlignment="1" applyProtection="1">
      <alignment vertical="center" textRotation="90" wrapText="1"/>
      <protection hidden="1"/>
    </xf>
    <xf numFmtId="0" fontId="37" fillId="0" borderId="6" xfId="0" applyFont="1" applyFill="1" applyBorder="1" applyAlignment="1" applyProtection="1">
      <alignment vertical="center" textRotation="90" wrapText="1"/>
      <protection hidden="1"/>
    </xf>
    <xf numFmtId="0" fontId="31" fillId="0" borderId="17" xfId="0" applyFont="1" applyFill="1" applyBorder="1" applyAlignment="1" applyProtection="1">
      <alignment vertical="center" textRotation="90" wrapText="1"/>
      <protection hidden="1"/>
    </xf>
    <xf numFmtId="0" fontId="58" fillId="0" borderId="55" xfId="0" applyNumberFormat="1" applyFont="1" applyFill="1" applyBorder="1" applyAlignment="1" applyProtection="1">
      <alignment horizontal="center" vertical="center" textRotation="90" wrapText="1"/>
      <protection hidden="1"/>
    </xf>
    <xf numFmtId="164" fontId="43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164" fontId="68" fillId="0" borderId="18" xfId="0" applyNumberFormat="1" applyFont="1" applyFill="1" applyBorder="1" applyAlignment="1" applyProtection="1">
      <alignment horizontal="center" vertical="center" wrapText="1"/>
      <protection hidden="1"/>
    </xf>
    <xf numFmtId="0" fontId="43" fillId="0" borderId="17" xfId="0" applyNumberFormat="1" applyFont="1" applyFill="1" applyBorder="1" applyAlignment="1" applyProtection="1">
      <alignment horizontal="center" vertical="center" textRotation="90" wrapText="1"/>
      <protection hidden="1"/>
    </xf>
    <xf numFmtId="0" fontId="43" fillId="0" borderId="17" xfId="0" applyFont="1" applyFill="1" applyBorder="1" applyAlignment="1" applyProtection="1">
      <alignment horizontal="center" vertical="center" textRotation="90" wrapText="1"/>
      <protection hidden="1"/>
    </xf>
    <xf numFmtId="0" fontId="37" fillId="0" borderId="16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16" xfId="0" applyFont="1" applyFill="1" applyBorder="1" applyAlignment="1" applyProtection="1">
      <alignment horizontal="center" vertical="center" textRotation="90" wrapText="1"/>
      <protection hidden="1"/>
    </xf>
    <xf numFmtId="0" fontId="58" fillId="0" borderId="17" xfId="0" applyFont="1" applyFill="1" applyBorder="1" applyAlignment="1" applyProtection="1">
      <alignment horizontal="center" vertical="center" textRotation="90" wrapText="1"/>
      <protection hidden="1"/>
    </xf>
    <xf numFmtId="0" fontId="73" fillId="0" borderId="37" xfId="0" applyFont="1" applyFill="1" applyBorder="1" applyAlignment="1" applyProtection="1">
      <alignment horizontal="center" vertical="center" textRotation="90" wrapText="1"/>
      <protection hidden="1"/>
    </xf>
    <xf numFmtId="0" fontId="73" fillId="0" borderId="38" xfId="0" applyFont="1" applyFill="1" applyBorder="1" applyAlignment="1" applyProtection="1">
      <alignment horizontal="center" vertical="center" textRotation="90" wrapText="1"/>
      <protection hidden="1"/>
    </xf>
    <xf numFmtId="0" fontId="43" fillId="0" borderId="38" xfId="0" applyFont="1" applyFill="1" applyBorder="1" applyAlignment="1" applyProtection="1">
      <alignment horizontal="center" vertical="center" textRotation="90" wrapText="1"/>
      <protection hidden="1"/>
    </xf>
    <xf numFmtId="0" fontId="73" fillId="0" borderId="63" xfId="0" applyFont="1" applyFill="1" applyBorder="1" applyAlignment="1" applyProtection="1">
      <alignment horizontal="center" vertical="center" textRotation="90" wrapText="1"/>
      <protection hidden="1"/>
    </xf>
    <xf numFmtId="0" fontId="37" fillId="0" borderId="15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18" xfId="0" applyFont="1" applyFill="1" applyBorder="1" applyAlignment="1" applyProtection="1">
      <alignment horizontal="center" vertical="center" textRotation="90" wrapText="1"/>
      <protection hidden="1"/>
    </xf>
    <xf numFmtId="0" fontId="58" fillId="0" borderId="54" xfId="0" applyNumberFormat="1" applyFont="1" applyFill="1" applyBorder="1" applyAlignment="1" applyProtection="1">
      <alignment horizontal="center" vertical="center" textRotation="90" wrapText="1"/>
      <protection hidden="1"/>
    </xf>
    <xf numFmtId="0" fontId="29" fillId="0" borderId="49" xfId="0" applyFont="1" applyFill="1" applyBorder="1" applyAlignment="1" applyProtection="1">
      <alignment horizontal="center" vertical="center" textRotation="90" wrapText="1"/>
      <protection hidden="1"/>
    </xf>
    <xf numFmtId="0" fontId="29" fillId="0" borderId="50" xfId="0" applyFont="1" applyFill="1" applyBorder="1" applyAlignment="1" applyProtection="1">
      <alignment horizontal="center" vertical="center" textRotation="90" wrapText="1"/>
      <protection hidden="1"/>
    </xf>
    <xf numFmtId="0" fontId="58" fillId="0" borderId="18" xfId="0" applyFont="1" applyFill="1" applyBorder="1" applyAlignment="1" applyProtection="1">
      <alignment horizontal="center" vertical="center" wrapText="1"/>
      <protection hidden="1"/>
    </xf>
    <xf numFmtId="0" fontId="58" fillId="0" borderId="36" xfId="0" applyFont="1" applyFill="1" applyBorder="1" applyAlignment="1" applyProtection="1">
      <alignment horizontal="center" vertical="center" wrapText="1"/>
      <protection hidden="1"/>
    </xf>
    <xf numFmtId="165" fontId="43" fillId="0" borderId="15" xfId="0" applyNumberFormat="1" applyFont="1" applyFill="1" applyBorder="1" applyAlignment="1" applyProtection="1">
      <alignment horizontal="center" vertical="center" textRotation="90" wrapText="1"/>
      <protection hidden="1"/>
    </xf>
    <xf numFmtId="165" fontId="58" fillId="0" borderId="36" xfId="0" applyNumberFormat="1" applyFont="1" applyFill="1" applyBorder="1" applyAlignment="1" applyProtection="1">
      <alignment horizontal="center" vertical="center" textRotation="90" wrapText="1"/>
      <protection hidden="1"/>
    </xf>
    <xf numFmtId="164" fontId="37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0" fontId="31" fillId="0" borderId="39" xfId="0" applyNumberFormat="1" applyFont="1" applyFill="1" applyBorder="1" applyAlignment="1" applyProtection="1">
      <alignment horizontal="center" vertical="center" wrapText="1"/>
      <protection hidden="1"/>
    </xf>
    <xf numFmtId="0" fontId="74" fillId="0" borderId="40" xfId="0" applyFont="1" applyFill="1" applyBorder="1" applyAlignment="1" applyProtection="1">
      <alignment horizontal="center" wrapText="1"/>
      <protection hidden="1"/>
    </xf>
    <xf numFmtId="0" fontId="74" fillId="0" borderId="41" xfId="0" applyFont="1" applyFill="1" applyBorder="1" applyAlignment="1" applyProtection="1">
      <alignment horizontal="center" wrapText="1"/>
      <protection hidden="1"/>
    </xf>
    <xf numFmtId="0" fontId="74" fillId="0" borderId="21" xfId="0" applyFont="1" applyFill="1" applyBorder="1" applyAlignment="1" applyProtection="1">
      <alignment horizontal="center" wrapText="1"/>
      <protection hidden="1"/>
    </xf>
    <xf numFmtId="0" fontId="56" fillId="0" borderId="0" xfId="0" applyFont="1" applyFill="1" applyAlignment="1" applyProtection="1">
      <alignment horizontal="center" vertical="center" textRotation="90"/>
      <protection hidden="1"/>
    </xf>
    <xf numFmtId="0" fontId="37" fillId="0" borderId="7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61" xfId="0" applyNumberFormat="1" applyFont="1" applyFill="1" applyBorder="1" applyAlignment="1" applyProtection="1">
      <alignment horizontal="center" vertical="center" textRotation="90" wrapText="1"/>
      <protection hidden="1"/>
    </xf>
    <xf numFmtId="0" fontId="37" fillId="0" borderId="34" xfId="0" applyFont="1" applyFill="1" applyBorder="1" applyAlignment="1" applyProtection="1">
      <alignment vertical="center" textRotation="90" wrapText="1"/>
      <protection hidden="1"/>
    </xf>
    <xf numFmtId="0" fontId="75" fillId="0" borderId="0" xfId="0" applyNumberFormat="1" applyFont="1" applyFill="1" applyAlignment="1" applyProtection="1">
      <alignment horizontal="center" vertical="center" wrapText="1"/>
      <protection hidden="1"/>
    </xf>
    <xf numFmtId="0" fontId="31" fillId="0" borderId="0" xfId="0" applyFont="1" applyFill="1" applyAlignment="1" applyProtection="1">
      <alignment horizontal="right" wrapText="1"/>
      <protection hidden="1"/>
    </xf>
    <xf numFmtId="0" fontId="31" fillId="0" borderId="0" xfId="0" applyFont="1" applyFill="1" applyAlignment="1" applyProtection="1">
      <alignment wrapText="1"/>
      <protection hidden="1"/>
    </xf>
    <xf numFmtId="0" fontId="37" fillId="0" borderId="0" xfId="0" applyNumberFormat="1" applyFont="1" applyFill="1" applyAlignment="1" applyProtection="1">
      <alignment horizontal="center" vertical="center" wrapText="1"/>
      <protection hidden="1"/>
    </xf>
    <xf numFmtId="0" fontId="0" fillId="0" borderId="0" xfId="0" applyFont="1" applyFill="1" applyAlignment="1" applyProtection="1">
      <alignment wrapText="1"/>
      <protection hidden="1"/>
    </xf>
    <xf numFmtId="49" fontId="31" fillId="0" borderId="0" xfId="0" applyNumberFormat="1" applyFont="1" applyFill="1" applyAlignment="1" applyProtection="1">
      <alignment horizontal="right" wrapText="1" readingOrder="1"/>
      <protection hidden="1"/>
    </xf>
    <xf numFmtId="0" fontId="34" fillId="0" borderId="0" xfId="0" applyNumberFormat="1" applyFont="1" applyFill="1" applyAlignment="1" applyProtection="1">
      <alignment horizontal="center" vertical="center" wrapText="1"/>
      <protection hidden="1"/>
    </xf>
    <xf numFmtId="0" fontId="29" fillId="0" borderId="0" xfId="0" applyFont="1" applyFill="1" applyAlignment="1" applyProtection="1">
      <alignment horizontal="center" wrapText="1"/>
      <protection hidden="1"/>
    </xf>
    <xf numFmtId="0" fontId="37" fillId="0" borderId="0" xfId="0" applyNumberFormat="1" applyFont="1" applyFill="1" applyBorder="1" applyAlignment="1" applyProtection="1">
      <alignment horizontal="center" vertical="center" wrapText="1"/>
      <protection hidden="1"/>
    </xf>
    <xf numFmtId="0" fontId="50" fillId="0" borderId="0" xfId="0" applyNumberFormat="1" applyFont="1" applyFill="1" applyBorder="1" applyAlignment="1" applyProtection="1">
      <alignment horizontal="center" vertical="center" wrapText="1"/>
      <protection hidden="1"/>
    </xf>
    <xf numFmtId="0" fontId="51" fillId="0" borderId="0" xfId="0" applyFont="1" applyFill="1" applyAlignment="1" applyProtection="1">
      <alignment horizontal="center" vertical="center" wrapText="1"/>
      <protection hidden="1"/>
    </xf>
    <xf numFmtId="164" fontId="58" fillId="0" borderId="18" xfId="0" applyNumberFormat="1" applyFont="1" applyFill="1" applyBorder="1" applyAlignment="1" applyProtection="1">
      <alignment horizontal="center" vertical="center" textRotation="90" wrapText="1"/>
      <protection hidden="1"/>
    </xf>
    <xf numFmtId="0" fontId="43" fillId="0" borderId="16" xfId="0" applyFont="1" applyFill="1" applyBorder="1" applyAlignment="1" applyProtection="1">
      <alignment horizontal="center" vertical="center" textRotation="90" wrapText="1"/>
      <protection hidden="1"/>
    </xf>
    <xf numFmtId="0" fontId="43" fillId="0" borderId="26" xfId="0" applyFont="1" applyFill="1" applyBorder="1" applyAlignment="1" applyProtection="1">
      <alignment horizontal="center" vertical="center" textRotation="90" wrapText="1"/>
      <protection hidden="1"/>
    </xf>
    <xf numFmtId="0" fontId="43" fillId="0" borderId="42" xfId="0" applyFont="1" applyFill="1" applyBorder="1" applyAlignment="1" applyProtection="1">
      <alignment horizontal="center" vertical="center" textRotation="90" wrapText="1"/>
      <protection hidden="1"/>
    </xf>
    <xf numFmtId="0" fontId="43" fillId="0" borderId="31" xfId="0" applyFont="1" applyFill="1" applyBorder="1" applyAlignment="1" applyProtection="1">
      <alignment horizontal="center" vertical="center" textRotation="90" wrapText="1"/>
      <protection hidden="1"/>
    </xf>
    <xf numFmtId="0" fontId="37" fillId="0" borderId="15" xfId="0" applyFont="1" applyFill="1" applyBorder="1" applyAlignment="1" applyProtection="1">
      <alignment horizontal="center" vertical="center" textRotation="90" wrapText="1"/>
      <protection hidden="1"/>
    </xf>
    <xf numFmtId="0" fontId="31" fillId="0" borderId="0" xfId="0" applyNumberFormat="1" applyFont="1" applyFill="1" applyAlignment="1" applyProtection="1">
      <alignment horizontal="right" wrapText="1" readingOrder="1"/>
      <protection hidden="1"/>
    </xf>
    <xf numFmtId="0" fontId="76" fillId="0" borderId="0" xfId="0" applyFont="1" applyFill="1" applyAlignment="1" applyProtection="1">
      <alignment horizontal="center" vertical="center" textRotation="90"/>
      <protection hidden="1"/>
    </xf>
    <xf numFmtId="0" fontId="43" fillId="0" borderId="53" xfId="0" applyFont="1" applyFill="1" applyBorder="1" applyAlignment="1" applyProtection="1">
      <alignment horizontal="center" vertical="center" textRotation="90" wrapText="1"/>
      <protection hidden="1"/>
    </xf>
    <xf numFmtId="0" fontId="43" fillId="0" borderId="59" xfId="0" applyFont="1" applyFill="1" applyBorder="1" applyAlignment="1" applyProtection="1">
      <alignment horizontal="center" vertical="center" textRotation="90" wrapText="1"/>
      <protection hidden="1"/>
    </xf>
    <xf numFmtId="0" fontId="43" fillId="0" borderId="14" xfId="0" applyFont="1" applyFill="1" applyBorder="1" applyAlignment="1" applyProtection="1">
      <alignment horizontal="center" vertical="center" textRotation="90" wrapText="1"/>
      <protection hidden="1"/>
    </xf>
    <xf numFmtId="0" fontId="44" fillId="3" borderId="15" xfId="0" applyNumberFormat="1" applyFont="1" applyFill="1" applyBorder="1" applyAlignment="1" applyProtection="1">
      <alignment horizontal="center" vertical="center" wrapText="1"/>
      <protection hidden="1"/>
    </xf>
    <xf numFmtId="0" fontId="44" fillId="3" borderId="4" xfId="0" applyNumberFormat="1" applyFont="1" applyFill="1" applyBorder="1" applyAlignment="1" applyProtection="1">
      <alignment horizontal="center" vertical="center" wrapText="1"/>
      <protection hidden="1"/>
    </xf>
    <xf numFmtId="0" fontId="43" fillId="0" borderId="62" xfId="0" applyFont="1" applyBorder="1" applyAlignment="1" applyProtection="1">
      <alignment horizontal="center" textRotation="90" wrapText="1"/>
      <protection hidden="1"/>
    </xf>
    <xf numFmtId="0" fontId="43" fillId="0" borderId="58" xfId="0" applyFont="1" applyBorder="1" applyAlignment="1" applyProtection="1">
      <alignment horizontal="center" textRotation="90" wrapText="1"/>
      <protection hidden="1"/>
    </xf>
    <xf numFmtId="0" fontId="43" fillId="0" borderId="59" xfId="0" applyFont="1" applyBorder="1" applyAlignment="1" applyProtection="1">
      <alignment horizontal="center" textRotation="90" wrapText="1"/>
      <protection hidden="1"/>
    </xf>
    <xf numFmtId="0" fontId="43" fillId="0" borderId="35" xfId="0" applyFont="1" applyBorder="1" applyAlignment="1" applyProtection="1">
      <alignment horizontal="center" textRotation="90" wrapText="1"/>
      <protection hidden="1"/>
    </xf>
    <xf numFmtId="0" fontId="43" fillId="0" borderId="17" xfId="0" applyFont="1" applyBorder="1" applyAlignment="1" applyProtection="1">
      <alignment horizontal="center" textRotation="90" wrapText="1"/>
      <protection hidden="1"/>
    </xf>
    <xf numFmtId="0" fontId="43" fillId="0" borderId="22" xfId="0" applyFont="1" applyBorder="1" applyAlignment="1" applyProtection="1">
      <alignment horizontal="center" textRotation="90" wrapText="1"/>
      <protection hidden="1"/>
    </xf>
    <xf numFmtId="0" fontId="78" fillId="3" borderId="0" xfId="0" applyNumberFormat="1" applyFont="1" applyFill="1" applyAlignment="1" applyProtection="1">
      <alignment horizontal="center" wrapText="1"/>
      <protection hidden="1"/>
    </xf>
    <xf numFmtId="0" fontId="77" fillId="3" borderId="0" xfId="0" applyNumberFormat="1" applyFont="1" applyFill="1" applyAlignment="1" applyProtection="1">
      <alignment horizontal="center" wrapText="1"/>
      <protection hidden="1"/>
    </xf>
    <xf numFmtId="0" fontId="43" fillId="0" borderId="3" xfId="0" applyFont="1" applyBorder="1" applyAlignment="1" applyProtection="1">
      <alignment horizontal="left"/>
      <protection locked="0"/>
    </xf>
    <xf numFmtId="0" fontId="44" fillId="3" borderId="0" xfId="0" applyNumberFormat="1" applyFont="1" applyFill="1" applyAlignment="1" applyProtection="1">
      <alignment horizontal="center" wrapText="1"/>
      <protection hidden="1"/>
    </xf>
    <xf numFmtId="0" fontId="44" fillId="3" borderId="26" xfId="0" applyNumberFormat="1" applyFont="1" applyFill="1" applyBorder="1" applyAlignment="1" applyProtection="1">
      <alignment horizontal="center" wrapText="1"/>
      <protection hidden="1"/>
    </xf>
    <xf numFmtId="0" fontId="43" fillId="0" borderId="0" xfId="0" applyFont="1" applyBorder="1" applyAlignment="1" applyProtection="1">
      <alignment horizontal="left" wrapText="1"/>
      <protection locked="0"/>
    </xf>
    <xf numFmtId="0" fontId="43" fillId="0" borderId="0" xfId="0" applyFont="1" applyFill="1" applyBorder="1" applyAlignment="1" applyProtection="1">
      <alignment horizontal="right" wrapText="1"/>
      <protection hidden="1"/>
    </xf>
    <xf numFmtId="0" fontId="43" fillId="0" borderId="0" xfId="0" applyFont="1" applyFill="1" applyBorder="1" applyAlignment="1" applyProtection="1">
      <alignment horizontal="left" wrapText="1"/>
      <protection locked="0"/>
    </xf>
    <xf numFmtId="0" fontId="79" fillId="0" borderId="0" xfId="0" applyNumberFormat="1" applyFont="1" applyFill="1" applyAlignment="1" applyProtection="1">
      <alignment horizontal="center"/>
      <protection hidden="1"/>
    </xf>
    <xf numFmtId="0" fontId="44" fillId="0" borderId="1" xfId="0" applyNumberFormat="1" applyFont="1" applyFill="1" applyBorder="1" applyAlignment="1" applyProtection="1">
      <alignment horizontal="center" vertical="center"/>
      <protection hidden="1"/>
    </xf>
    <xf numFmtId="0" fontId="43" fillId="0" borderId="0" xfId="0" applyFont="1" applyFill="1" applyBorder="1" applyAlignment="1" applyProtection="1">
      <alignment horizontal="center"/>
      <protection hidden="1"/>
    </xf>
    <xf numFmtId="0" fontId="43" fillId="0" borderId="0" xfId="0" applyFont="1" applyFill="1" applyBorder="1" applyAlignment="1" applyProtection="1">
      <alignment horizontal="left"/>
      <protection locked="0"/>
    </xf>
    <xf numFmtId="0" fontId="43" fillId="0" borderId="3" xfId="0" applyFont="1" applyFill="1" applyBorder="1" applyAlignment="1" applyProtection="1">
      <alignment horizontal="left"/>
      <protection locked="0"/>
    </xf>
    <xf numFmtId="0" fontId="43" fillId="0" borderId="1" xfId="0" applyFont="1" applyBorder="1" applyAlignment="1" applyProtection="1">
      <alignment horizontal="center" textRotation="90" wrapText="1"/>
      <protection hidden="1"/>
    </xf>
    <xf numFmtId="0" fontId="78" fillId="0" borderId="0" xfId="0" applyNumberFormat="1" applyFont="1" applyFill="1" applyAlignment="1" applyProtection="1">
      <alignment horizontal="center"/>
      <protection hidden="1"/>
    </xf>
    <xf numFmtId="0" fontId="44" fillId="0" borderId="0" xfId="0" applyNumberFormat="1" applyFont="1" applyFill="1" applyAlignment="1" applyProtection="1">
      <alignment horizontal="center"/>
      <protection hidden="1"/>
    </xf>
    <xf numFmtId="0" fontId="44" fillId="0" borderId="0" xfId="0" applyNumberFormat="1" applyFont="1" applyFill="1" applyBorder="1" applyAlignment="1" applyProtection="1">
      <alignment horizontal="center"/>
      <protection hidden="1"/>
    </xf>
    <xf numFmtId="0" fontId="29" fillId="0" borderId="0" xfId="0" applyFont="1" applyBorder="1" applyAlignment="1" applyProtection="1">
      <alignment horizontal="center" wrapText="1"/>
      <protection hidden="1"/>
    </xf>
    <xf numFmtId="0" fontId="29" fillId="0" borderId="1" xfId="0" applyFont="1" applyBorder="1" applyAlignment="1" applyProtection="1">
      <alignment horizontal="center" textRotation="90"/>
      <protection hidden="1"/>
    </xf>
    <xf numFmtId="0" fontId="31" fillId="0" borderId="51" xfId="0" applyFont="1" applyBorder="1" applyAlignment="1" applyProtection="1">
      <alignment horizontal="center" wrapText="1"/>
      <protection hidden="1"/>
    </xf>
    <xf numFmtId="0" fontId="31" fillId="0" borderId="52" xfId="0" applyFont="1" applyBorder="1" applyAlignment="1" applyProtection="1">
      <alignment horizontal="center" wrapText="1"/>
      <protection hidden="1"/>
    </xf>
    <xf numFmtId="0" fontId="31" fillId="0" borderId="25" xfId="0" applyFont="1" applyBorder="1" applyAlignment="1" applyProtection="1">
      <alignment horizontal="center" vertical="center"/>
      <protection hidden="1"/>
    </xf>
    <xf numFmtId="0" fontId="31" fillId="0" borderId="31" xfId="0" applyFont="1" applyBorder="1" applyAlignment="1" applyProtection="1">
      <alignment horizontal="center" vertical="center"/>
      <protection hidden="1"/>
    </xf>
    <xf numFmtId="0" fontId="87" fillId="0" borderId="0" xfId="0" applyFont="1" applyBorder="1" applyAlignment="1" applyProtection="1">
      <alignment horizontal="center" wrapText="1"/>
      <protection hidden="1"/>
    </xf>
    <xf numFmtId="0" fontId="29" fillId="0" borderId="0" xfId="0" applyFont="1" applyBorder="1" applyAlignment="1" applyProtection="1">
      <alignment horizontal="center" wrapText="1"/>
      <protection locked="0"/>
    </xf>
    <xf numFmtId="0" fontId="0" fillId="0" borderId="0" xfId="0" applyAlignment="1" applyProtection="1">
      <alignment horizontal="center" wrapText="1"/>
      <protection locked="0"/>
    </xf>
    <xf numFmtId="0" fontId="0" fillId="0" borderId="0" xfId="0" applyAlignment="1" applyProtection="1">
      <alignment wrapText="1"/>
      <protection locked="0"/>
    </xf>
    <xf numFmtId="0" fontId="29" fillId="0" borderId="0" xfId="0" applyFont="1" applyBorder="1" applyAlignment="1" applyProtection="1">
      <protection locked="0"/>
    </xf>
    <xf numFmtId="0" fontId="0" fillId="0" borderId="0" xfId="0" applyAlignment="1" applyProtection="1">
      <protection locked="0"/>
    </xf>
    <xf numFmtId="0" fontId="33" fillId="4" borderId="66" xfId="0" applyFont="1" applyFill="1" applyBorder="1" applyAlignment="1" applyProtection="1">
      <alignment horizontal="right" wrapText="1"/>
      <protection hidden="1"/>
    </xf>
    <xf numFmtId="0" fontId="0" fillId="4" borderId="30" xfId="0" applyFill="1" applyBorder="1" applyAlignment="1" applyProtection="1">
      <alignment wrapText="1"/>
      <protection hidden="1"/>
    </xf>
    <xf numFmtId="0" fontId="43" fillId="4" borderId="30" xfId="0" applyFont="1" applyFill="1" applyBorder="1" applyAlignment="1" applyProtection="1">
      <alignment horizontal="left" wrapText="1"/>
      <protection locked="0"/>
    </xf>
    <xf numFmtId="0" fontId="33" fillId="4" borderId="30" xfId="0" applyFont="1" applyFill="1" applyBorder="1" applyAlignment="1" applyProtection="1">
      <alignment horizontal="right" wrapText="1"/>
      <protection hidden="1"/>
    </xf>
    <xf numFmtId="0" fontId="33" fillId="4" borderId="30" xfId="0" applyFont="1" applyFill="1" applyBorder="1" applyAlignment="1" applyProtection="1">
      <alignment horizontal="left" wrapText="1"/>
      <protection locked="0"/>
    </xf>
    <xf numFmtId="0" fontId="33" fillId="4" borderId="41" xfId="0" applyFont="1" applyFill="1" applyBorder="1" applyAlignment="1" applyProtection="1">
      <alignment horizontal="left" wrapText="1"/>
      <protection locked="0"/>
    </xf>
    <xf numFmtId="0" fontId="33" fillId="4" borderId="21" xfId="0" applyFont="1" applyFill="1" applyBorder="1" applyAlignment="1" applyProtection="1">
      <alignment horizontal="left" wrapText="1"/>
      <protection locked="0"/>
    </xf>
    <xf numFmtId="0" fontId="29" fillId="0" borderId="1" xfId="0" applyFont="1" applyBorder="1" applyAlignment="1" applyProtection="1">
      <alignment horizontal="center" textRotation="90" wrapText="1"/>
      <protection hidden="1"/>
    </xf>
    <xf numFmtId="0" fontId="29" fillId="0" borderId="1" xfId="0" applyFont="1" applyBorder="1" applyAlignment="1" applyProtection="1">
      <alignment horizontal="center" vertical="center"/>
      <protection hidden="1"/>
    </xf>
    <xf numFmtId="0" fontId="63" fillId="0" borderId="1" xfId="0" applyFont="1" applyBorder="1" applyAlignment="1" applyProtection="1">
      <alignment horizontal="center" vertical="center"/>
      <protection hidden="1"/>
    </xf>
    <xf numFmtId="0" fontId="33" fillId="4" borderId="40" xfId="0" applyFont="1" applyFill="1" applyBorder="1" applyAlignment="1" applyProtection="1">
      <alignment horizontal="right" wrapText="1"/>
      <protection hidden="1"/>
    </xf>
    <xf numFmtId="0" fontId="0" fillId="4" borderId="41" xfId="0" applyFill="1" applyBorder="1" applyAlignment="1" applyProtection="1">
      <alignment wrapText="1"/>
      <protection hidden="1"/>
    </xf>
    <xf numFmtId="0" fontId="52" fillId="4" borderId="41" xfId="0" applyFont="1" applyFill="1" applyBorder="1" applyAlignment="1" applyProtection="1">
      <alignment horizontal="left" wrapText="1"/>
      <protection locked="0"/>
    </xf>
    <xf numFmtId="0" fontId="33" fillId="4" borderId="41" xfId="0" applyFont="1" applyFill="1" applyBorder="1" applyAlignment="1" applyProtection="1">
      <alignment horizontal="right" wrapText="1"/>
      <protection hidden="1"/>
    </xf>
    <xf numFmtId="0" fontId="43" fillId="4" borderId="41" xfId="0" applyFont="1" applyFill="1" applyBorder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center"/>
      <protection hidden="1"/>
    </xf>
    <xf numFmtId="0" fontId="3" fillId="0" borderId="0" xfId="0" applyFont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/>
      <protection hidden="1"/>
    </xf>
    <xf numFmtId="0" fontId="7" fillId="0" borderId="0" xfId="0" applyFont="1" applyAlignment="1" applyProtection="1">
      <alignment horizontal="center"/>
      <protection hidden="1"/>
    </xf>
    <xf numFmtId="0" fontId="8" fillId="0" borderId="0" xfId="0" applyFont="1" applyAlignment="1" applyProtection="1">
      <alignment horizontal="center"/>
      <protection hidden="1"/>
    </xf>
    <xf numFmtId="49" fontId="9" fillId="0" borderId="30" xfId="0" applyNumberFormat="1" applyFont="1" applyBorder="1" applyAlignment="1" applyProtection="1">
      <alignment horizontal="center"/>
      <protection hidden="1"/>
    </xf>
    <xf numFmtId="0" fontId="10" fillId="0" borderId="30" xfId="0" applyNumberFormat="1" applyFont="1" applyBorder="1" applyAlignment="1" applyProtection="1">
      <alignment horizontal="center"/>
      <protection hidden="1"/>
    </xf>
    <xf numFmtId="0" fontId="11" fillId="0" borderId="4" xfId="0" applyFont="1" applyBorder="1" applyAlignment="1" applyProtection="1">
      <alignment horizontal="center" vertical="center"/>
      <protection hidden="1"/>
    </xf>
    <xf numFmtId="0" fontId="11" fillId="0" borderId="1" xfId="0" applyFont="1" applyBorder="1" applyAlignment="1" applyProtection="1">
      <alignment horizontal="center" vertical="center"/>
      <protection hidden="1"/>
    </xf>
    <xf numFmtId="0" fontId="12" fillId="0" borderId="41" xfId="0" applyFont="1" applyBorder="1" applyAlignment="1" applyProtection="1">
      <alignment horizontal="right"/>
      <protection hidden="1"/>
    </xf>
    <xf numFmtId="0" fontId="12" fillId="0" borderId="41" xfId="0" applyFont="1" applyBorder="1" applyAlignment="1" applyProtection="1">
      <alignment horizontal="center"/>
      <protection hidden="1"/>
    </xf>
    <xf numFmtId="0" fontId="12" fillId="0" borderId="15" xfId="0" applyFont="1" applyBorder="1" applyAlignment="1" applyProtection="1">
      <alignment horizontal="center" textRotation="90" wrapText="1"/>
      <protection hidden="1"/>
    </xf>
    <xf numFmtId="0" fontId="12" fillId="0" borderId="4" xfId="0" applyFont="1" applyBorder="1" applyAlignment="1" applyProtection="1">
      <alignment horizontal="center" textRotation="90" wrapText="1"/>
      <protection hidden="1"/>
    </xf>
    <xf numFmtId="0" fontId="12" fillId="0" borderId="2" xfId="0" applyFont="1" applyBorder="1" applyAlignment="1" applyProtection="1">
      <alignment horizontal="center" textRotation="90" wrapText="1"/>
      <protection hidden="1"/>
    </xf>
    <xf numFmtId="0" fontId="12" fillId="0" borderId="1" xfId="0" applyFont="1" applyBorder="1" applyAlignment="1" applyProtection="1">
      <alignment horizontal="center" textRotation="90" wrapText="1"/>
      <protection hidden="1"/>
    </xf>
    <xf numFmtId="0" fontId="29" fillId="3" borderId="0" xfId="0" applyNumberFormat="1" applyFont="1" applyFill="1" applyBorder="1" applyAlignment="1" applyProtection="1">
      <alignment horizontal="center" wrapText="1"/>
      <protection hidden="1"/>
    </xf>
    <xf numFmtId="0" fontId="80" fillId="3" borderId="0" xfId="0" applyNumberFormat="1" applyFont="1" applyFill="1" applyAlignment="1" applyProtection="1">
      <alignment horizontal="center" wrapText="1"/>
      <protection hidden="1"/>
    </xf>
    <xf numFmtId="0" fontId="81" fillId="3" borderId="0" xfId="0" applyNumberFormat="1" applyFont="1" applyFill="1" applyAlignment="1" applyProtection="1">
      <alignment horizontal="center" wrapText="1"/>
      <protection hidden="1"/>
    </xf>
    <xf numFmtId="0" fontId="82" fillId="3" borderId="0" xfId="0" applyNumberFormat="1" applyFont="1" applyFill="1" applyBorder="1" applyAlignment="1" applyProtection="1">
      <alignment horizontal="center" wrapText="1"/>
      <protection hidden="1"/>
    </xf>
    <xf numFmtId="0" fontId="83" fillId="3" borderId="0" xfId="0" applyNumberFormat="1" applyFont="1" applyFill="1" applyBorder="1" applyAlignment="1" applyProtection="1">
      <alignment horizontal="center" wrapText="1"/>
      <protection hidden="1"/>
    </xf>
    <xf numFmtId="0" fontId="12" fillId="0" borderId="32" xfId="0" applyFont="1" applyBorder="1" applyAlignment="1" applyProtection="1">
      <alignment horizontal="center" textRotation="90"/>
      <protection hidden="1"/>
    </xf>
    <xf numFmtId="0" fontId="12" fillId="0" borderId="33" xfId="0" applyFont="1" applyBorder="1" applyAlignment="1" applyProtection="1">
      <alignment horizontal="center" textRotation="90"/>
      <protection hidden="1"/>
    </xf>
    <xf numFmtId="0" fontId="13" fillId="0" borderId="0" xfId="0" applyFont="1" applyAlignment="1" applyProtection="1">
      <alignment horizontal="center"/>
      <protection hidden="1"/>
    </xf>
    <xf numFmtId="0" fontId="84" fillId="0" borderId="56" xfId="0" applyFont="1" applyFill="1" applyBorder="1" applyAlignment="1" applyProtection="1">
      <alignment horizontal="center"/>
      <protection hidden="1"/>
    </xf>
    <xf numFmtId="0" fontId="84" fillId="0" borderId="28" xfId="0" applyFont="1" applyFill="1" applyBorder="1" applyAlignment="1" applyProtection="1">
      <alignment horizontal="center"/>
      <protection hidden="1"/>
    </xf>
    <xf numFmtId="0" fontId="84" fillId="0" borderId="54" xfId="0" applyFont="1" applyFill="1" applyBorder="1" applyAlignment="1" applyProtection="1">
      <alignment horizontal="center"/>
      <protection hidden="1"/>
    </xf>
    <xf numFmtId="49" fontId="46" fillId="5" borderId="3" xfId="0" applyNumberFormat="1" applyFont="1" applyFill="1" applyBorder="1" applyAlignment="1" applyProtection="1">
      <alignment horizontal="left"/>
      <protection locked="0"/>
    </xf>
    <xf numFmtId="49" fontId="46" fillId="5" borderId="5" xfId="0" applyNumberFormat="1" applyFont="1" applyFill="1" applyBorder="1" applyAlignment="1" applyProtection="1">
      <alignment horizontal="left"/>
      <protection locked="0"/>
    </xf>
    <xf numFmtId="0" fontId="77" fillId="0" borderId="0" xfId="0" applyNumberFormat="1" applyFont="1" applyFill="1" applyAlignment="1" applyProtection="1">
      <alignment horizontal="center" wrapText="1"/>
      <protection hidden="1"/>
    </xf>
    <xf numFmtId="0" fontId="78" fillId="0" borderId="0" xfId="0" applyNumberFormat="1" applyFont="1" applyFill="1" applyAlignment="1" applyProtection="1">
      <alignment horizontal="center" wrapText="1"/>
      <protection hidden="1"/>
    </xf>
    <xf numFmtId="0" fontId="84" fillId="5" borderId="0" xfId="0" applyFont="1" applyFill="1" applyBorder="1" applyAlignment="1" applyProtection="1">
      <alignment horizontal="center"/>
      <protection locked="0"/>
    </xf>
    <xf numFmtId="0" fontId="43" fillId="5" borderId="9" xfId="0" applyFont="1" applyFill="1" applyBorder="1" applyAlignment="1" applyProtection="1">
      <alignment horizontal="left" vertical="center" wrapText="1"/>
      <protection locked="0"/>
    </xf>
    <xf numFmtId="0" fontId="43" fillId="5" borderId="2" xfId="0" applyFont="1" applyFill="1" applyBorder="1" applyAlignment="1" applyProtection="1">
      <alignment horizontal="left" vertical="center" wrapText="1"/>
      <protection locked="0"/>
    </xf>
    <xf numFmtId="0" fontId="43" fillId="5" borderId="34" xfId="0" applyFont="1" applyFill="1" applyBorder="1" applyAlignment="1" applyProtection="1">
      <alignment horizontal="right" vertical="center"/>
      <protection hidden="1"/>
    </xf>
    <xf numFmtId="0" fontId="43" fillId="5" borderId="9" xfId="0" applyFont="1" applyFill="1" applyBorder="1" applyAlignment="1" applyProtection="1">
      <alignment horizontal="right" vertical="center"/>
      <protection hidden="1"/>
    </xf>
    <xf numFmtId="0" fontId="43" fillId="0" borderId="9" xfId="0" applyFont="1" applyFill="1" applyBorder="1" applyAlignment="1" applyProtection="1">
      <alignment horizontal="left" vertical="center" wrapText="1"/>
      <protection locked="0"/>
    </xf>
    <xf numFmtId="0" fontId="43" fillId="0" borderId="2" xfId="0" applyFont="1" applyFill="1" applyBorder="1" applyAlignment="1" applyProtection="1">
      <alignment horizontal="left" vertical="center" wrapText="1"/>
      <protection locked="0"/>
    </xf>
    <xf numFmtId="0" fontId="43" fillId="0" borderId="34" xfId="0" applyFont="1" applyFill="1" applyBorder="1" applyAlignment="1" applyProtection="1">
      <alignment horizontal="right" vertical="center"/>
      <protection hidden="1"/>
    </xf>
    <xf numFmtId="0" fontId="43" fillId="0" borderId="9" xfId="0" applyFont="1" applyFill="1" applyBorder="1" applyAlignment="1" applyProtection="1">
      <alignment horizontal="right" vertical="center"/>
      <protection hidden="1"/>
    </xf>
    <xf numFmtId="0" fontId="44" fillId="0" borderId="0" xfId="0" applyNumberFormat="1" applyFont="1" applyFill="1" applyBorder="1" applyAlignment="1" applyProtection="1">
      <alignment horizontal="center" vertical="top" wrapText="1"/>
      <protection hidden="1"/>
    </xf>
    <xf numFmtId="0" fontId="86" fillId="0" borderId="56" xfId="0" applyFont="1" applyFill="1" applyBorder="1" applyAlignment="1" applyProtection="1">
      <alignment horizontal="center" vertical="center"/>
      <protection hidden="1"/>
    </xf>
    <xf numFmtId="0" fontId="86" fillId="0" borderId="28" xfId="0" applyFont="1" applyFill="1" applyBorder="1" applyAlignment="1" applyProtection="1">
      <alignment horizontal="center" vertical="center"/>
      <protection hidden="1"/>
    </xf>
    <xf numFmtId="0" fontId="86" fillId="0" borderId="16" xfId="0" applyFont="1" applyFill="1" applyBorder="1" applyAlignment="1" applyProtection="1">
      <alignment horizontal="center" vertical="center"/>
      <protection hidden="1"/>
    </xf>
    <xf numFmtId="0" fontId="86" fillId="0" borderId="0" xfId="0" applyFont="1" applyFill="1" applyBorder="1" applyAlignment="1" applyProtection="1">
      <alignment horizontal="center" vertical="center"/>
      <protection hidden="1"/>
    </xf>
    <xf numFmtId="0" fontId="86" fillId="0" borderId="23" xfId="0" applyFont="1" applyFill="1" applyBorder="1" applyAlignment="1" applyProtection="1">
      <alignment horizontal="center" vertical="center"/>
      <protection hidden="1"/>
    </xf>
    <xf numFmtId="0" fontId="86" fillId="0" borderId="3" xfId="0" applyFont="1" applyFill="1" applyBorder="1" applyAlignment="1" applyProtection="1">
      <alignment horizontal="center" vertical="center"/>
      <protection hidden="1"/>
    </xf>
    <xf numFmtId="0" fontId="84" fillId="5" borderId="28" xfId="0" applyFont="1" applyFill="1" applyBorder="1" applyAlignment="1" applyProtection="1">
      <alignment horizontal="center" vertical="center"/>
      <protection hidden="1"/>
    </xf>
    <xf numFmtId="0" fontId="84" fillId="5" borderId="54" xfId="0" applyFont="1" applyFill="1" applyBorder="1" applyAlignment="1" applyProtection="1">
      <alignment horizontal="center" vertical="center"/>
      <protection hidden="1"/>
    </xf>
    <xf numFmtId="49" fontId="46" fillId="0" borderId="15" xfId="0" applyNumberFormat="1" applyFont="1" applyFill="1" applyBorder="1" applyAlignment="1" applyProtection="1">
      <alignment horizontal="center" vertical="center"/>
      <protection hidden="1"/>
    </xf>
    <xf numFmtId="49" fontId="46" fillId="0" borderId="18" xfId="0" applyNumberFormat="1" applyFont="1" applyFill="1" applyBorder="1" applyAlignment="1" applyProtection="1">
      <alignment horizontal="center" vertical="center"/>
      <protection hidden="1"/>
    </xf>
    <xf numFmtId="49" fontId="46" fillId="0" borderId="4" xfId="0" applyNumberFormat="1" applyFont="1" applyFill="1" applyBorder="1" applyAlignment="1" applyProtection="1">
      <alignment horizontal="center" vertical="center"/>
      <protection hidden="1"/>
    </xf>
    <xf numFmtId="0" fontId="85" fillId="3" borderId="15" xfId="0" applyNumberFormat="1" applyFont="1" applyFill="1" applyBorder="1" applyAlignment="1" applyProtection="1">
      <alignment horizontal="center" vertical="center" textRotation="90"/>
      <protection hidden="1"/>
    </xf>
    <xf numFmtId="0" fontId="85" fillId="3" borderId="18" xfId="0" applyNumberFormat="1" applyFont="1" applyFill="1" applyBorder="1" applyAlignment="1" applyProtection="1">
      <alignment horizontal="center" vertical="center" textRotation="90"/>
      <protection hidden="1"/>
    </xf>
    <xf numFmtId="0" fontId="85" fillId="3" borderId="4" xfId="0" applyNumberFormat="1" applyFont="1" applyFill="1" applyBorder="1" applyAlignment="1" applyProtection="1">
      <alignment horizontal="center" vertical="center" textRotation="90"/>
      <protection hidden="1"/>
    </xf>
    <xf numFmtId="2" fontId="46" fillId="3" borderId="15" xfId="0" applyNumberFormat="1" applyFont="1" applyFill="1" applyBorder="1" applyAlignment="1" applyProtection="1">
      <alignment horizontal="center" vertical="center" textRotation="90"/>
      <protection hidden="1"/>
    </xf>
    <xf numFmtId="2" fontId="46" fillId="3" borderId="18" xfId="0" applyNumberFormat="1" applyFont="1" applyFill="1" applyBorder="1" applyAlignment="1" applyProtection="1">
      <alignment horizontal="center" vertical="center" textRotation="90"/>
      <protection hidden="1"/>
    </xf>
    <xf numFmtId="2" fontId="46" fillId="3" borderId="4" xfId="0" applyNumberFormat="1" applyFont="1" applyFill="1" applyBorder="1" applyAlignment="1" applyProtection="1">
      <alignment horizontal="center" vertical="center" textRotation="90"/>
      <protection hidden="1"/>
    </xf>
    <xf numFmtId="0" fontId="43" fillId="5" borderId="9" xfId="0" applyFont="1" applyFill="1" applyBorder="1" applyAlignment="1" applyProtection="1">
      <alignment horizontal="right" vertical="center" wrapText="1"/>
      <protection hidden="1"/>
    </xf>
    <xf numFmtId="49" fontId="46" fillId="0" borderId="3" xfId="0" applyNumberFormat="1" applyFont="1" applyFill="1" applyBorder="1" applyAlignment="1" applyProtection="1">
      <alignment horizontal="left"/>
      <protection locked="0"/>
    </xf>
    <xf numFmtId="49" fontId="46" fillId="0" borderId="5" xfId="0" applyNumberFormat="1" applyFont="1" applyFill="1" applyBorder="1" applyAlignment="1" applyProtection="1">
      <alignment horizontal="left"/>
      <protection locked="0"/>
    </xf>
    <xf numFmtId="0" fontId="22" fillId="0" borderId="0" xfId="0" applyFont="1" applyAlignment="1" applyProtection="1">
      <alignment horizontal="center"/>
      <protection hidden="1"/>
    </xf>
    <xf numFmtId="0" fontId="23" fillId="0" borderId="0" xfId="0" applyFont="1" applyAlignment="1" applyProtection="1">
      <alignment horizontal="center"/>
      <protection hidden="1"/>
    </xf>
    <xf numFmtId="0" fontId="20" fillId="0" borderId="0" xfId="0" applyFont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hidden="1"/>
    </xf>
    <xf numFmtId="0" fontId="13" fillId="0" borderId="30" xfId="0" applyFont="1" applyBorder="1" applyAlignment="1" applyProtection="1">
      <alignment horizontal="center"/>
      <protection hidden="1"/>
    </xf>
    <xf numFmtId="0" fontId="16" fillId="0" borderId="34" xfId="0" applyFont="1" applyBorder="1" applyAlignment="1" applyProtection="1">
      <alignment horizontal="center"/>
      <protection hidden="1"/>
    </xf>
    <xf numFmtId="0" fontId="16" fillId="0" borderId="11" xfId="0" applyFont="1" applyBorder="1" applyAlignment="1" applyProtection="1">
      <alignment horizontal="center"/>
      <protection hidden="1"/>
    </xf>
    <xf numFmtId="0" fontId="16" fillId="0" borderId="3" xfId="0" applyFont="1" applyBorder="1" applyAlignment="1" applyProtection="1">
      <alignment horizontal="center"/>
      <protection hidden="1"/>
    </xf>
    <xf numFmtId="0" fontId="16" fillId="0" borderId="8" xfId="0" applyFont="1" applyBorder="1" applyAlignment="1" applyProtection="1">
      <alignment horizontal="center"/>
      <protection hidden="1"/>
    </xf>
    <xf numFmtId="0" fontId="16" fillId="0" borderId="9" xfId="0" applyFont="1" applyBorder="1" applyAlignment="1" applyProtection="1">
      <alignment horizontal="center"/>
      <protection hidden="1"/>
    </xf>
    <xf numFmtId="0" fontId="16" fillId="0" borderId="2" xfId="0" applyFont="1" applyBorder="1" applyAlignment="1" applyProtection="1">
      <alignment horizontal="center"/>
      <protection hidden="1"/>
    </xf>
    <xf numFmtId="0" fontId="15" fillId="0" borderId="3" xfId="0" applyFont="1" applyBorder="1" applyAlignment="1" applyProtection="1">
      <alignment horizontal="center"/>
      <protection hidden="1"/>
    </xf>
    <xf numFmtId="0" fontId="15" fillId="0" borderId="8" xfId="0" applyFont="1" applyBorder="1" applyAlignment="1" applyProtection="1">
      <alignment horizontal="center"/>
      <protection hidden="1"/>
    </xf>
    <xf numFmtId="0" fontId="11" fillId="0" borderId="15" xfId="0" applyFont="1" applyBorder="1" applyAlignment="1" applyProtection="1">
      <alignment horizontal="center" vertical="center"/>
      <protection hidden="1"/>
    </xf>
    <xf numFmtId="0" fontId="11" fillId="0" borderId="18" xfId="0" applyFont="1" applyBorder="1" applyAlignment="1" applyProtection="1">
      <alignment horizontal="center" vertical="center"/>
      <protection hidden="1"/>
    </xf>
    <xf numFmtId="0" fontId="14" fillId="0" borderId="64" xfId="0" applyFont="1" applyBorder="1" applyAlignment="1" applyProtection="1">
      <alignment horizontal="center" textRotation="90" wrapText="1"/>
      <protection hidden="1"/>
    </xf>
    <xf numFmtId="0" fontId="14" fillId="0" borderId="58" xfId="0" applyFont="1" applyBorder="1" applyAlignment="1" applyProtection="1">
      <alignment horizontal="center" textRotation="90" wrapText="1"/>
      <protection hidden="1"/>
    </xf>
    <xf numFmtId="0" fontId="14" fillId="0" borderId="19" xfId="0" applyFont="1" applyBorder="1" applyAlignment="1" applyProtection="1">
      <alignment horizontal="center" textRotation="90" wrapText="1"/>
      <protection hidden="1"/>
    </xf>
    <xf numFmtId="0" fontId="14" fillId="0" borderId="15" xfId="0" applyFont="1" applyBorder="1" applyAlignment="1" applyProtection="1">
      <alignment horizontal="center" textRotation="90" wrapText="1"/>
      <protection hidden="1"/>
    </xf>
    <xf numFmtId="0" fontId="14" fillId="0" borderId="18" xfId="0" applyFont="1" applyBorder="1" applyAlignment="1" applyProtection="1">
      <alignment horizontal="center" textRotation="90" wrapText="1"/>
      <protection hidden="1"/>
    </xf>
    <xf numFmtId="0" fontId="14" fillId="0" borderId="4" xfId="0" applyFont="1" applyBorder="1" applyAlignment="1" applyProtection="1">
      <alignment horizontal="center" textRotation="90" wrapText="1"/>
      <protection hidden="1"/>
    </xf>
    <xf numFmtId="0" fontId="11" fillId="0" borderId="55" xfId="0" applyFont="1" applyBorder="1" applyAlignment="1" applyProtection="1">
      <alignment horizontal="center" vertical="center"/>
      <protection hidden="1"/>
    </xf>
    <xf numFmtId="0" fontId="11" fillId="0" borderId="20" xfId="0" applyFont="1" applyBorder="1" applyAlignment="1" applyProtection="1">
      <alignment horizontal="center" vertical="center"/>
      <protection hidden="1"/>
    </xf>
    <xf numFmtId="0" fontId="19" fillId="0" borderId="15" xfId="0" applyFont="1" applyBorder="1" applyAlignment="1" applyProtection="1">
      <alignment horizontal="center" textRotation="90" wrapText="1"/>
      <protection hidden="1"/>
    </xf>
    <xf numFmtId="0" fontId="19" fillId="0" borderId="18" xfId="0" applyFont="1" applyBorder="1" applyAlignment="1" applyProtection="1">
      <alignment horizontal="center" textRotation="90" wrapText="1"/>
      <protection hidden="1"/>
    </xf>
    <xf numFmtId="0" fontId="19" fillId="0" borderId="4" xfId="0" applyFont="1" applyBorder="1" applyAlignment="1" applyProtection="1">
      <alignment horizontal="center" textRotation="90" wrapText="1"/>
      <protection hidden="1"/>
    </xf>
    <xf numFmtId="0" fontId="14" fillId="0" borderId="54" xfId="0" applyFont="1" applyBorder="1" applyAlignment="1" applyProtection="1">
      <alignment horizontal="center" textRotation="90" wrapText="1"/>
      <protection hidden="1"/>
    </xf>
    <xf numFmtId="0" fontId="14" fillId="0" borderId="49" xfId="0" applyFont="1" applyBorder="1" applyAlignment="1" applyProtection="1">
      <alignment horizontal="center" textRotation="90" wrapText="1"/>
      <protection hidden="1"/>
    </xf>
    <xf numFmtId="0" fontId="14" fillId="0" borderId="5" xfId="0" applyFont="1" applyBorder="1" applyAlignment="1" applyProtection="1">
      <alignment horizontal="center" textRotation="90" wrapText="1"/>
      <protection hidden="1"/>
    </xf>
    <xf numFmtId="0" fontId="24" fillId="0" borderId="3" xfId="0" applyFont="1" applyBorder="1" applyAlignment="1" applyProtection="1">
      <alignment horizontal="center"/>
      <protection hidden="1"/>
    </xf>
    <xf numFmtId="0" fontId="24" fillId="0" borderId="8" xfId="0" applyFont="1" applyBorder="1" applyAlignment="1" applyProtection="1">
      <alignment horizontal="center"/>
      <protection hidden="1"/>
    </xf>
    <xf numFmtId="0" fontId="12" fillId="0" borderId="64" xfId="0" applyFont="1" applyBorder="1" applyAlignment="1" applyProtection="1">
      <alignment horizontal="center" textRotation="90" wrapText="1"/>
      <protection hidden="1"/>
    </xf>
    <xf numFmtId="0" fontId="12" fillId="0" borderId="58" xfId="0" applyFont="1" applyBorder="1" applyAlignment="1" applyProtection="1">
      <alignment horizontal="center" textRotation="90" wrapText="1"/>
      <protection hidden="1"/>
    </xf>
    <xf numFmtId="0" fontId="12" fillId="0" borderId="19" xfId="0" applyFont="1" applyBorder="1" applyAlignment="1" applyProtection="1">
      <alignment horizontal="center" textRotation="90" wrapText="1"/>
      <protection hidden="1"/>
    </xf>
    <xf numFmtId="0" fontId="12" fillId="0" borderId="18" xfId="0" applyFont="1" applyBorder="1" applyAlignment="1" applyProtection="1">
      <alignment horizontal="center" textRotation="90" wrapText="1"/>
      <protection hidden="1"/>
    </xf>
    <xf numFmtId="0" fontId="1" fillId="0" borderId="15" xfId="0" applyFont="1" applyBorder="1" applyAlignment="1" applyProtection="1">
      <alignment horizontal="center" textRotation="90" wrapText="1"/>
      <protection hidden="1"/>
    </xf>
    <xf numFmtId="0" fontId="1" fillId="0" borderId="18" xfId="0" applyFont="1" applyBorder="1" applyAlignment="1" applyProtection="1">
      <alignment horizontal="center" textRotation="90" wrapText="1"/>
      <protection hidden="1"/>
    </xf>
    <xf numFmtId="0" fontId="1" fillId="0" borderId="4" xfId="0" applyFont="1" applyBorder="1" applyAlignment="1" applyProtection="1">
      <alignment horizontal="center" textRotation="90" wrapText="1"/>
      <protection hidden="1"/>
    </xf>
    <xf numFmtId="0" fontId="1" fillId="0" borderId="64" xfId="0" applyFont="1" applyBorder="1" applyAlignment="1" applyProtection="1">
      <alignment horizontal="center" textRotation="90" wrapText="1"/>
      <protection hidden="1"/>
    </xf>
    <xf numFmtId="0" fontId="1" fillId="0" borderId="58" xfId="0" applyFont="1" applyBorder="1" applyAlignment="1" applyProtection="1">
      <alignment horizontal="center" textRotation="90" wrapText="1"/>
      <protection hidden="1"/>
    </xf>
    <xf numFmtId="0" fontId="1" fillId="0" borderId="19" xfId="0" applyFont="1" applyBorder="1" applyAlignment="1" applyProtection="1">
      <alignment horizontal="center" textRotation="90" wrapText="1"/>
      <protection hidden="1"/>
    </xf>
    <xf numFmtId="0" fontId="1" fillId="0" borderId="54" xfId="0" applyFont="1" applyBorder="1" applyAlignment="1" applyProtection="1">
      <alignment horizontal="center" textRotation="90" wrapText="1"/>
      <protection hidden="1"/>
    </xf>
    <xf numFmtId="0" fontId="1" fillId="0" borderId="49" xfId="0" applyFont="1" applyBorder="1" applyAlignment="1" applyProtection="1">
      <alignment horizontal="center" textRotation="90" wrapText="1"/>
      <protection hidden="1"/>
    </xf>
    <xf numFmtId="0" fontId="1" fillId="0" borderId="5" xfId="0" applyFont="1" applyBorder="1" applyAlignment="1" applyProtection="1">
      <alignment horizontal="center" textRotation="90" wrapText="1"/>
      <protection hidden="1"/>
    </xf>
    <xf numFmtId="0" fontId="26" fillId="0" borderId="0" xfId="0" applyFont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/>
      <protection hidden="1"/>
    </xf>
    <xf numFmtId="0" fontId="25" fillId="0" borderId="26" xfId="0" applyFont="1" applyBorder="1" applyAlignment="1" applyProtection="1">
      <alignment horizontal="center" textRotation="90" wrapText="1"/>
      <protection hidden="1"/>
    </xf>
    <xf numFmtId="0" fontId="25" fillId="0" borderId="8" xfId="0" applyFont="1" applyBorder="1" applyAlignment="1" applyProtection="1">
      <alignment horizontal="center" textRotation="90" wrapText="1"/>
      <protection hidden="1"/>
    </xf>
  </cellXfs>
  <cellStyles count="1">
    <cellStyle name="Normal" xfId="0" builtinId="0"/>
  </cellStyles>
  <dxfs count="486"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5"/>
      </font>
    </dxf>
    <dxf>
      <font>
        <color theme="3"/>
      </font>
    </dxf>
    <dxf>
      <font>
        <color theme="5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222250</xdr:colOff>
      <xdr:row>0</xdr:row>
      <xdr:rowOff>31750</xdr:rowOff>
    </xdr:from>
    <xdr:to>
      <xdr:col>35</xdr:col>
      <xdr:colOff>571500</xdr:colOff>
      <xdr:row>3</xdr:row>
      <xdr:rowOff>215900</xdr:rowOff>
    </xdr:to>
    <xdr:pic>
      <xdr:nvPicPr>
        <xdr:cNvPr id="312499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303" t="23810" r="12177" b="57143"/>
        <a:stretch>
          <a:fillRect/>
        </a:stretch>
      </xdr:blipFill>
      <xdr:spPr bwMode="auto">
        <a:xfrm>
          <a:off x="7194550" y="31750"/>
          <a:ext cx="4972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63500</xdr:colOff>
      <xdr:row>0</xdr:row>
      <xdr:rowOff>31750</xdr:rowOff>
    </xdr:from>
    <xdr:to>
      <xdr:col>1</xdr:col>
      <xdr:colOff>0</xdr:colOff>
      <xdr:row>3</xdr:row>
      <xdr:rowOff>165100</xdr:rowOff>
    </xdr:to>
    <xdr:pic>
      <xdr:nvPicPr>
        <xdr:cNvPr id="31250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31750"/>
          <a:ext cx="647700" cy="755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12700</xdr:colOff>
      <xdr:row>0</xdr:row>
      <xdr:rowOff>31750</xdr:rowOff>
    </xdr:from>
    <xdr:to>
      <xdr:col>43</xdr:col>
      <xdr:colOff>571500</xdr:colOff>
      <xdr:row>3</xdr:row>
      <xdr:rowOff>209550</xdr:rowOff>
    </xdr:to>
    <xdr:pic>
      <xdr:nvPicPr>
        <xdr:cNvPr id="314537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303" t="23810" r="12177" b="57143"/>
        <a:stretch>
          <a:fillRect/>
        </a:stretch>
      </xdr:blipFill>
      <xdr:spPr bwMode="auto">
        <a:xfrm>
          <a:off x="9340850" y="31750"/>
          <a:ext cx="5727700" cy="81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</xdr:colOff>
      <xdr:row>0</xdr:row>
      <xdr:rowOff>31750</xdr:rowOff>
    </xdr:from>
    <xdr:to>
      <xdr:col>1</xdr:col>
      <xdr:colOff>0</xdr:colOff>
      <xdr:row>3</xdr:row>
      <xdr:rowOff>152400</xdr:rowOff>
    </xdr:to>
    <xdr:pic>
      <xdr:nvPicPr>
        <xdr:cNvPr id="31453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1750"/>
          <a:ext cx="641350" cy="755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508000</xdr:colOff>
      <xdr:row>0</xdr:row>
      <xdr:rowOff>76200</xdr:rowOff>
    </xdr:from>
    <xdr:to>
      <xdr:col>24</xdr:col>
      <xdr:colOff>247650</xdr:colOff>
      <xdr:row>3</xdr:row>
      <xdr:rowOff>6350</xdr:rowOff>
    </xdr:to>
    <xdr:pic>
      <xdr:nvPicPr>
        <xdr:cNvPr id="315557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303" t="23810" r="12177" b="57143"/>
        <a:stretch>
          <a:fillRect/>
        </a:stretch>
      </xdr:blipFill>
      <xdr:spPr bwMode="auto">
        <a:xfrm>
          <a:off x="7296150" y="76200"/>
          <a:ext cx="36258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749300</xdr:colOff>
      <xdr:row>2</xdr:row>
      <xdr:rowOff>165100</xdr:rowOff>
    </xdr:to>
    <xdr:pic>
      <xdr:nvPicPr>
        <xdr:cNvPr id="31555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9300" cy="81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215900</xdr:colOff>
      <xdr:row>0</xdr:row>
      <xdr:rowOff>69850</xdr:rowOff>
    </xdr:from>
    <xdr:to>
      <xdr:col>51</xdr:col>
      <xdr:colOff>609600</xdr:colOff>
      <xdr:row>3</xdr:row>
      <xdr:rowOff>0</xdr:rowOff>
    </xdr:to>
    <xdr:pic>
      <xdr:nvPicPr>
        <xdr:cNvPr id="318625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303" t="23810" r="12177" b="57143"/>
        <a:stretch>
          <a:fillRect/>
        </a:stretch>
      </xdr:blipFill>
      <xdr:spPr bwMode="auto">
        <a:xfrm>
          <a:off x="9347200" y="69850"/>
          <a:ext cx="57658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749300</xdr:colOff>
      <xdr:row>2</xdr:row>
      <xdr:rowOff>165100</xdr:rowOff>
    </xdr:to>
    <xdr:pic>
      <xdr:nvPicPr>
        <xdr:cNvPr id="3186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93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31750</xdr:rowOff>
    </xdr:from>
    <xdr:to>
      <xdr:col>0</xdr:col>
      <xdr:colOff>768350</xdr:colOff>
      <xdr:row>2</xdr:row>
      <xdr:rowOff>177800</xdr:rowOff>
    </xdr:to>
    <xdr:pic>
      <xdr:nvPicPr>
        <xdr:cNvPr id="31657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1750"/>
          <a:ext cx="711200" cy="71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749300</xdr:colOff>
      <xdr:row>2</xdr:row>
      <xdr:rowOff>165100</xdr:rowOff>
    </xdr:to>
    <xdr:pic>
      <xdr:nvPicPr>
        <xdr:cNvPr id="31969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93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203200</xdr:colOff>
      <xdr:row>0</xdr:row>
      <xdr:rowOff>69850</xdr:rowOff>
    </xdr:from>
    <xdr:to>
      <xdr:col>49</xdr:col>
      <xdr:colOff>400050</xdr:colOff>
      <xdr:row>3</xdr:row>
      <xdr:rowOff>0</xdr:rowOff>
    </xdr:to>
    <xdr:pic>
      <xdr:nvPicPr>
        <xdr:cNvPr id="319699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303" t="23810" r="12177" b="57143"/>
        <a:stretch>
          <a:fillRect/>
        </a:stretch>
      </xdr:blipFill>
      <xdr:spPr bwMode="auto">
        <a:xfrm>
          <a:off x="15735300" y="69850"/>
          <a:ext cx="532765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749300</xdr:colOff>
      <xdr:row>2</xdr:row>
      <xdr:rowOff>165100</xdr:rowOff>
    </xdr:to>
    <xdr:pic>
      <xdr:nvPicPr>
        <xdr:cNvPr id="31970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93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387350</xdr:colOff>
      <xdr:row>0</xdr:row>
      <xdr:rowOff>31750</xdr:rowOff>
    </xdr:from>
    <xdr:to>
      <xdr:col>38</xdr:col>
      <xdr:colOff>247650</xdr:colOff>
      <xdr:row>2</xdr:row>
      <xdr:rowOff>177800</xdr:rowOff>
    </xdr:to>
    <xdr:pic>
      <xdr:nvPicPr>
        <xdr:cNvPr id="317601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303" t="23810" r="12177" b="57143"/>
        <a:stretch>
          <a:fillRect/>
        </a:stretch>
      </xdr:blipFill>
      <xdr:spPr bwMode="auto">
        <a:xfrm>
          <a:off x="8020050" y="31750"/>
          <a:ext cx="36385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749300</xdr:colOff>
      <xdr:row>2</xdr:row>
      <xdr:rowOff>165100</xdr:rowOff>
    </xdr:to>
    <xdr:pic>
      <xdr:nvPicPr>
        <xdr:cNvPr id="31760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93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355600</xdr:colOff>
      <xdr:row>0</xdr:row>
      <xdr:rowOff>0</xdr:rowOff>
    </xdr:from>
    <xdr:to>
      <xdr:col>47</xdr:col>
      <xdr:colOff>82550</xdr:colOff>
      <xdr:row>2</xdr:row>
      <xdr:rowOff>139700</xdr:rowOff>
    </xdr:to>
    <xdr:pic>
      <xdr:nvPicPr>
        <xdr:cNvPr id="320728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303" t="23810" r="12177" b="57143"/>
        <a:stretch>
          <a:fillRect/>
        </a:stretch>
      </xdr:blipFill>
      <xdr:spPr bwMode="auto">
        <a:xfrm>
          <a:off x="8388350" y="0"/>
          <a:ext cx="49847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31750</xdr:rowOff>
    </xdr:from>
    <xdr:to>
      <xdr:col>0</xdr:col>
      <xdr:colOff>749300</xdr:colOff>
      <xdr:row>3</xdr:row>
      <xdr:rowOff>0</xdr:rowOff>
    </xdr:to>
    <xdr:pic>
      <xdr:nvPicPr>
        <xdr:cNvPr id="3207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50"/>
          <a:ext cx="749300" cy="86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B4411"/>
  <sheetViews>
    <sheetView showZeros="0" view="pageLayout" zoomScale="75" zoomScalePageLayoutView="75" workbookViewId="0">
      <selection activeCell="H3217" sqref="H3217"/>
    </sheetView>
  </sheetViews>
  <sheetFormatPr defaultColWidth="9.140625" defaultRowHeight="15"/>
  <cols>
    <col min="1" max="1" width="2.85546875" style="53" customWidth="1"/>
    <col min="2" max="2" width="11.85546875" style="53" customWidth="1"/>
    <col min="3" max="8" width="8.42578125" style="119" customWidth="1"/>
    <col min="9" max="10" width="3.140625" style="71" customWidth="1"/>
    <col min="11" max="11" width="3" style="71" customWidth="1"/>
    <col min="12" max="18" width="8.28515625" style="119" customWidth="1"/>
    <col min="19" max="19" width="3.140625" style="71" customWidth="1"/>
    <col min="20" max="20" width="3.42578125" style="71" customWidth="1"/>
    <col min="21" max="21" width="3" style="71" customWidth="1"/>
    <col min="22" max="22" width="3.42578125" style="119" customWidth="1"/>
    <col min="23" max="23" width="3.7109375" style="119" customWidth="1"/>
    <col min="24" max="24" width="3.42578125" style="119" customWidth="1"/>
    <col min="25" max="25" width="3.7109375" style="119" customWidth="1"/>
    <col min="26" max="26" width="2" style="119" customWidth="1"/>
    <col min="27" max="28" width="1.42578125" style="32" customWidth="1"/>
    <col min="29" max="29" width="1.5703125" style="32" customWidth="1"/>
    <col min="30" max="30" width="1.42578125" style="32" customWidth="1"/>
    <col min="31" max="32" width="1.5703125" style="32" customWidth="1"/>
    <col min="33" max="16384" width="9.140625" style="32"/>
  </cols>
  <sheetData>
    <row r="1" spans="1:26" ht="30" customHeight="1">
      <c r="B1" s="54"/>
      <c r="C1" s="54"/>
      <c r="D1" s="514" t="s">
        <v>24</v>
      </c>
      <c r="E1" s="514"/>
      <c r="F1" s="514"/>
      <c r="G1" s="514"/>
      <c r="H1" s="514"/>
      <c r="I1" s="514"/>
      <c r="J1" s="514"/>
      <c r="K1" s="514"/>
      <c r="L1" s="514"/>
      <c r="M1" s="514"/>
      <c r="N1" s="514"/>
      <c r="O1" s="514"/>
      <c r="P1" s="514"/>
      <c r="Q1" s="514"/>
      <c r="R1" s="514"/>
      <c r="S1" s="514"/>
      <c r="T1" s="55" t="s">
        <v>36</v>
      </c>
      <c r="U1" s="56"/>
      <c r="V1" s="515">
        <f>'1st 1'!R8</f>
        <v>0</v>
      </c>
      <c r="W1" s="516"/>
      <c r="X1" s="516"/>
      <c r="Y1" s="516"/>
    </row>
    <row r="2" spans="1:26" ht="18.75">
      <c r="A2" s="57"/>
      <c r="B2" s="58"/>
      <c r="C2" s="59" t="s">
        <v>4</v>
      </c>
      <c r="D2" s="60" t="s">
        <v>71</v>
      </c>
      <c r="E2" s="60"/>
      <c r="F2" s="53"/>
      <c r="G2" s="61"/>
      <c r="H2" s="517" t="s">
        <v>73</v>
      </c>
      <c r="I2" s="518"/>
      <c r="J2" s="518"/>
      <c r="K2" s="518"/>
      <c r="L2" s="518"/>
      <c r="M2" s="518"/>
      <c r="N2" s="518"/>
      <c r="O2" s="62"/>
      <c r="P2" s="62"/>
      <c r="Q2" s="62"/>
      <c r="R2" s="53"/>
      <c r="S2" s="63"/>
      <c r="T2" s="55" t="s">
        <v>37</v>
      </c>
      <c r="U2" s="56"/>
      <c r="V2" s="531">
        <f>'1st 1'!A8</f>
        <v>1</v>
      </c>
      <c r="W2" s="516"/>
      <c r="X2" s="516"/>
      <c r="Y2" s="516"/>
    </row>
    <row r="3" spans="1:26" ht="18.75">
      <c r="A3" s="57"/>
      <c r="B3" s="58"/>
      <c r="C3" s="59" t="s">
        <v>5</v>
      </c>
      <c r="D3" s="60" t="s">
        <v>66</v>
      </c>
      <c r="E3" s="60"/>
      <c r="F3" s="64"/>
      <c r="G3" s="53"/>
      <c r="H3" s="61"/>
      <c r="I3" s="65"/>
      <c r="J3" s="520" t="str">
        <f>'1st 1'!A6</f>
        <v>00-00</v>
      </c>
      <c r="K3" s="521"/>
      <c r="L3" s="521"/>
      <c r="M3" s="521"/>
      <c r="N3" s="62"/>
      <c r="O3" s="62"/>
      <c r="P3" s="53"/>
      <c r="Q3" s="53"/>
      <c r="R3" s="53"/>
      <c r="S3" s="63"/>
      <c r="T3" s="55" t="s">
        <v>38</v>
      </c>
      <c r="U3" s="56"/>
      <c r="V3" s="56"/>
      <c r="W3" s="56"/>
      <c r="X3" s="56"/>
      <c r="Y3" s="66">
        <f>'1st 1'!S8</f>
        <v>0</v>
      </c>
    </row>
    <row r="4" spans="1:26" ht="18.75">
      <c r="A4" s="57"/>
      <c r="B4" s="58"/>
      <c r="C4" s="59" t="s">
        <v>6</v>
      </c>
      <c r="D4" s="60" t="s">
        <v>14</v>
      </c>
      <c r="E4" s="58"/>
      <c r="F4" s="67" t="s">
        <v>7</v>
      </c>
      <c r="G4" s="68" t="str">
        <f>'1st 1'!B8</f>
        <v>N</v>
      </c>
      <c r="H4" s="69"/>
      <c r="I4" s="70"/>
      <c r="J4" s="70"/>
      <c r="K4" s="70"/>
      <c r="L4" s="53"/>
      <c r="M4" s="53"/>
      <c r="N4" s="53"/>
      <c r="O4" s="53"/>
      <c r="P4" s="53"/>
      <c r="Q4" s="53"/>
      <c r="R4" s="53"/>
      <c r="V4" s="53"/>
      <c r="W4" s="53"/>
      <c r="X4" s="53"/>
      <c r="Y4" s="53"/>
    </row>
    <row r="5" spans="1:26" ht="18.75">
      <c r="A5" s="57"/>
      <c r="B5" s="64"/>
      <c r="C5" s="64"/>
      <c r="D5" s="64"/>
      <c r="E5" s="53"/>
      <c r="F5" s="67" t="s">
        <v>8</v>
      </c>
      <c r="G5" s="72">
        <f>'1st 1'!T8</f>
        <v>0</v>
      </c>
      <c r="H5" s="69"/>
      <c r="I5" s="70"/>
      <c r="J5" s="70"/>
      <c r="K5" s="70"/>
      <c r="L5" s="53"/>
      <c r="M5" s="53"/>
      <c r="N5" s="53"/>
      <c r="O5" s="53"/>
      <c r="P5" s="53"/>
      <c r="Q5" s="53"/>
      <c r="R5" s="53"/>
      <c r="V5" s="53"/>
      <c r="W5" s="53"/>
      <c r="X5" s="53"/>
      <c r="Y5" s="53"/>
    </row>
    <row r="6" spans="1:26" ht="18.75">
      <c r="A6" s="57"/>
      <c r="B6" s="64"/>
      <c r="C6" s="64"/>
      <c r="D6" s="64"/>
      <c r="E6" s="53"/>
      <c r="F6" s="67" t="s">
        <v>9</v>
      </c>
      <c r="G6" s="72">
        <f>'1st 1'!U8</f>
        <v>0</v>
      </c>
      <c r="H6" s="69"/>
      <c r="I6" s="70"/>
      <c r="J6" s="70"/>
      <c r="K6" s="70"/>
      <c r="L6" s="53"/>
      <c r="M6" s="53"/>
      <c r="N6" s="53"/>
      <c r="O6" s="53"/>
      <c r="P6" s="53"/>
      <c r="Q6" s="53"/>
      <c r="R6" s="53"/>
      <c r="V6" s="53"/>
      <c r="W6" s="53"/>
      <c r="X6" s="53"/>
      <c r="Y6" s="53"/>
    </row>
    <row r="7" spans="1:26" ht="18.75">
      <c r="A7" s="57"/>
      <c r="B7" s="64"/>
      <c r="C7" s="64"/>
      <c r="D7" s="64"/>
      <c r="E7" s="53"/>
      <c r="F7" s="67" t="s">
        <v>10</v>
      </c>
      <c r="G7" s="72">
        <f>'1st 1'!V8</f>
        <v>0</v>
      </c>
      <c r="H7" s="69"/>
      <c r="I7" s="73"/>
      <c r="J7" s="73"/>
      <c r="K7" s="73"/>
      <c r="L7" s="53"/>
      <c r="M7" s="53"/>
      <c r="N7" s="53"/>
      <c r="O7" s="53"/>
      <c r="P7" s="53"/>
      <c r="Q7" s="53"/>
      <c r="R7" s="53"/>
      <c r="V7" s="53"/>
      <c r="W7" s="53"/>
      <c r="X7" s="53"/>
      <c r="Y7" s="53"/>
    </row>
    <row r="8" spans="1:26" ht="24.75" customHeight="1" thickBot="1">
      <c r="A8" s="522" t="s">
        <v>25</v>
      </c>
      <c r="B8" s="522"/>
      <c r="C8" s="523"/>
      <c r="D8" s="523"/>
      <c r="E8" s="523"/>
      <c r="F8" s="523"/>
      <c r="G8" s="523"/>
      <c r="H8" s="523"/>
      <c r="I8" s="523"/>
      <c r="J8" s="523"/>
      <c r="K8" s="523"/>
      <c r="L8" s="524"/>
      <c r="M8" s="524"/>
      <c r="N8" s="524"/>
      <c r="O8" s="524"/>
      <c r="P8" s="524"/>
      <c r="Q8" s="524"/>
      <c r="R8" s="524"/>
      <c r="S8" s="524"/>
      <c r="T8" s="524"/>
      <c r="U8" s="524"/>
      <c r="V8" s="524"/>
      <c r="W8" s="524"/>
      <c r="X8" s="524"/>
      <c r="Y8" s="524"/>
    </row>
    <row r="9" spans="1:26" ht="19.5" customHeight="1" thickTop="1" thickBot="1">
      <c r="A9" s="478" t="s">
        <v>42</v>
      </c>
      <c r="B9" s="479"/>
      <c r="C9" s="479"/>
      <c r="D9" s="479"/>
      <c r="E9" s="479"/>
      <c r="F9" s="479"/>
      <c r="G9" s="479"/>
      <c r="H9" s="479"/>
      <c r="I9" s="479"/>
      <c r="J9" s="479"/>
      <c r="K9" s="480"/>
      <c r="L9" s="479" t="s">
        <v>43</v>
      </c>
      <c r="M9" s="479"/>
      <c r="N9" s="479"/>
      <c r="O9" s="479"/>
      <c r="P9" s="479"/>
      <c r="Q9" s="479"/>
      <c r="R9" s="479"/>
      <c r="S9" s="479"/>
      <c r="T9" s="479"/>
      <c r="U9" s="506"/>
      <c r="V9" s="507" t="s">
        <v>39</v>
      </c>
      <c r="W9" s="508"/>
      <c r="X9" s="508"/>
      <c r="Y9" s="509"/>
      <c r="Z9" s="532" t="s">
        <v>68</v>
      </c>
    </row>
    <row r="10" spans="1:26" ht="19.5" thickTop="1" thickBot="1">
      <c r="A10" s="74" t="s">
        <v>22</v>
      </c>
      <c r="B10" s="75"/>
      <c r="C10" s="76">
        <f>'1st 1'!C4</f>
        <v>101</v>
      </c>
      <c r="D10" s="76">
        <f>'1st 2'!C4</f>
        <v>102</v>
      </c>
      <c r="E10" s="76">
        <f>'1st 3'!C4</f>
        <v>103</v>
      </c>
      <c r="F10" s="76">
        <f>'1st 4'!C4</f>
        <v>104</v>
      </c>
      <c r="G10" s="76">
        <f>'1st 5'!C4</f>
        <v>105</v>
      </c>
      <c r="H10" s="76">
        <f>'1st 6'!C4</f>
        <v>106</v>
      </c>
      <c r="I10" s="511" t="s">
        <v>0</v>
      </c>
      <c r="J10" s="511" t="s">
        <v>3</v>
      </c>
      <c r="K10" s="512" t="s">
        <v>2</v>
      </c>
      <c r="L10" s="76">
        <f>'2nd 1'!C4</f>
        <v>107</v>
      </c>
      <c r="M10" s="76">
        <f>'2nd 2'!C4</f>
        <v>108</v>
      </c>
      <c r="N10" s="76">
        <f>'2nd 3'!C4</f>
        <v>109</v>
      </c>
      <c r="O10" s="76">
        <f>'2nd 4'!C4</f>
        <v>110</v>
      </c>
      <c r="P10" s="76">
        <f>'2nd 5'!C4</f>
        <v>111</v>
      </c>
      <c r="Q10" s="76">
        <f>'2nd 6'!C4</f>
        <v>112</v>
      </c>
      <c r="R10" s="76">
        <f>'2nd 7'!C4</f>
        <v>0</v>
      </c>
      <c r="S10" s="429" t="s">
        <v>0</v>
      </c>
      <c r="T10" s="429" t="s">
        <v>3</v>
      </c>
      <c r="U10" s="431" t="s">
        <v>2</v>
      </c>
      <c r="V10" s="492" t="s">
        <v>29</v>
      </c>
      <c r="W10" s="493" t="s">
        <v>0</v>
      </c>
      <c r="X10" s="494" t="s">
        <v>3</v>
      </c>
      <c r="Y10" s="495" t="s">
        <v>2</v>
      </c>
      <c r="Z10" s="532"/>
    </row>
    <row r="11" spans="1:26" ht="64.5" customHeight="1" thickTop="1" thickBot="1">
      <c r="A11" s="77" t="s">
        <v>63</v>
      </c>
      <c r="B11" s="78"/>
      <c r="C11" s="79" t="str">
        <f>'1st 1'!C6</f>
        <v>Drawing-1</v>
      </c>
      <c r="D11" s="79" t="str">
        <f>'1st 2'!C6</f>
        <v>Sketch-1</v>
      </c>
      <c r="E11" s="79" t="str">
        <f>'1st 3'!C6</f>
        <v>Parspective-1</v>
      </c>
      <c r="F11" s="79" t="str">
        <f>'1st 4'!C6</f>
        <v>Study and Composition-1</v>
      </c>
      <c r="G11" s="79" t="str">
        <f>'1st 5'!C6</f>
        <v>History of Civilization-1</v>
      </c>
      <c r="H11" s="79" t="str">
        <f>'1st 6'!C6</f>
        <v>Nazrul Studies</v>
      </c>
      <c r="I11" s="481"/>
      <c r="J11" s="481"/>
      <c r="K11" s="482"/>
      <c r="L11" s="79" t="str">
        <f>'2nd 1'!C6</f>
        <v>Drawing-2</v>
      </c>
      <c r="M11" s="79" t="str">
        <f>'2nd 2'!C6</f>
        <v>Sketch-2</v>
      </c>
      <c r="N11" s="79" t="str">
        <f>'2nd 3'!C6</f>
        <v>Perspective- 2</v>
      </c>
      <c r="O11" s="79" t="str">
        <f>'2nd 4'!C6</f>
        <v>Basic Design</v>
      </c>
      <c r="P11" s="79" t="str">
        <f>'2nd 5'!C6</f>
        <v xml:space="preserve"> Study &amp; composition 2</v>
      </c>
      <c r="Q11" s="79" t="str">
        <f>'2nd 6'!C6</f>
        <v>History of Civilization -2</v>
      </c>
      <c r="R11" s="79">
        <f>'2nd 7'!C6</f>
        <v>0</v>
      </c>
      <c r="S11" s="429"/>
      <c r="T11" s="429"/>
      <c r="U11" s="431"/>
      <c r="V11" s="492"/>
      <c r="W11" s="493"/>
      <c r="X11" s="493"/>
      <c r="Y11" s="495"/>
      <c r="Z11" s="532"/>
    </row>
    <row r="12" spans="1:26" ht="18.75" thickTop="1">
      <c r="A12" s="77" t="s">
        <v>12</v>
      </c>
      <c r="B12" s="78"/>
      <c r="C12" s="80">
        <f>'1st 1'!G4</f>
        <v>3</v>
      </c>
      <c r="D12" s="80">
        <f>'1st 2'!G4</f>
        <v>1.5</v>
      </c>
      <c r="E12" s="80">
        <f>'1st 3'!G4</f>
        <v>3</v>
      </c>
      <c r="F12" s="80">
        <f>'1st 4'!G4</f>
        <v>3</v>
      </c>
      <c r="G12" s="80">
        <f>'1st 5'!G4</f>
        <v>1.5</v>
      </c>
      <c r="H12" s="80">
        <f>'1st 6'!G4</f>
        <v>3</v>
      </c>
      <c r="I12" s="481"/>
      <c r="J12" s="481"/>
      <c r="K12" s="513"/>
      <c r="L12" s="81">
        <f>'2nd 1'!G4</f>
        <v>3</v>
      </c>
      <c r="M12" s="80">
        <f>'2nd 2'!G4</f>
        <v>1.5</v>
      </c>
      <c r="N12" s="80">
        <f>'2nd 3'!G4</f>
        <v>3</v>
      </c>
      <c r="O12" s="80">
        <f>'2nd 4'!G4</f>
        <v>1.5</v>
      </c>
      <c r="P12" s="80">
        <f>'2nd 5'!G4</f>
        <v>3</v>
      </c>
      <c r="Q12" s="80">
        <f>'2nd 6'!G4</f>
        <v>3</v>
      </c>
      <c r="R12" s="80">
        <f>'2nd 7'!G4</f>
        <v>0</v>
      </c>
      <c r="S12" s="430"/>
      <c r="T12" s="430"/>
      <c r="U12" s="432"/>
      <c r="V12" s="468"/>
      <c r="W12" s="471"/>
      <c r="X12" s="471"/>
      <c r="Y12" s="422"/>
      <c r="Z12" s="532"/>
    </row>
    <row r="13" spans="1:26" ht="16.5" customHeight="1">
      <c r="A13" s="77" t="s">
        <v>11</v>
      </c>
      <c r="B13" s="78"/>
      <c r="C13" s="80">
        <v>100</v>
      </c>
      <c r="D13" s="80">
        <v>100</v>
      </c>
      <c r="E13" s="80">
        <v>100</v>
      </c>
      <c r="F13" s="80">
        <v>100</v>
      </c>
      <c r="G13" s="80">
        <v>100</v>
      </c>
      <c r="H13" s="80">
        <v>100</v>
      </c>
      <c r="I13" s="496">
        <f>(C17*C12)+(D17*D12)+(E17*E12)+(F17*F12)+(G17*G12)+(H17*H12)</f>
        <v>47.625</v>
      </c>
      <c r="J13" s="82"/>
      <c r="K13" s="83" t="str">
        <f>IF(J14&gt;=4,"A+",IF(J14&gt;=3.75,"A",IF(J14&gt;=3.5,"A-",IF(J14&gt;=3.25,"B+",IF(J14&gt;=3,"B",IF(J14&gt;=2.75,"B-",IF(J14&gt;=2.5,"C+",IF(J14&gt;=2,"C","F"))))))))</f>
        <v>B</v>
      </c>
      <c r="L13" s="81">
        <v>100</v>
      </c>
      <c r="M13" s="80">
        <v>100</v>
      </c>
      <c r="N13" s="80">
        <v>100</v>
      </c>
      <c r="O13" s="80">
        <v>100</v>
      </c>
      <c r="P13" s="80">
        <v>100</v>
      </c>
      <c r="Q13" s="80">
        <v>100</v>
      </c>
      <c r="R13" s="80">
        <v>100</v>
      </c>
      <c r="S13" s="465">
        <f>(L17*L12)+(M17*M12)+(N17*N12)+(O17*O12)+(P17*P12)+(Q17*Q12)+(R17*R12)</f>
        <v>48.375</v>
      </c>
      <c r="T13" s="84"/>
      <c r="U13" s="85" t="str">
        <f>IF(T14&gt;=4,"A+",IF(T14&gt;=3.75,"A",IF(T14&gt;=3.5,"A-",IF(T14&gt;=3.25,"B+",IF(T14&gt;=3,"B",IF(T14&gt;=2.75,"B-",IF(T14&gt;=2.5,"C+",IF(T14&gt;=2,"C","F"))))))))</f>
        <v>B</v>
      </c>
      <c r="V13" s="498">
        <f>IF((C17+C19)=0,0,C12)+IF((D17+D19)=0,0,D12)+IF((E17+E19)=0,0,E12)+IF((F17+F19)=0,0,F12)+IF((G17+G19)=0,0,G12)+IF((H17+H19)=0,0,H12)+IF((L17+L19)=0,0,L12)+IF((M17+M19)=0,0,M12)+IF((N17+N19)=0,0,N12)+IF((O17+O19)=0,0,O12)+IF((P17+P19)=0,0,P12)+IF((Q17+Q19)=0,0,Q12)+IF((R17+R19)=0,0,R12)+IF(C62=0,0,1.5)</f>
        <v>31.5</v>
      </c>
      <c r="W13" s="415">
        <f>I13+S13+(C62*1.5)</f>
        <v>102</v>
      </c>
      <c r="X13" s="503">
        <f>IF(S13&gt;0,(W13/31.5),J14)</f>
        <v>3.2380952380952381</v>
      </c>
      <c r="Y13" s="154" t="str">
        <f>IF(X13&gt;=4,"A+",IF(X13&gt;=3.75,"A",IF(X13&gt;=3.5,"A-",IF(X13&gt;=3.25,"B+",IF(X13&gt;=3,"B",IF(X13&gt;=2.75,"B-",IF(X13&gt;=2.5,"C+",IF(X13&gt;=2,"C","F"))))))))</f>
        <v>B</v>
      </c>
      <c r="Z13" s="532"/>
    </row>
    <row r="14" spans="1:26" ht="18">
      <c r="A14" s="77" t="s">
        <v>28</v>
      </c>
      <c r="B14" s="86"/>
      <c r="C14" s="87">
        <f>'1st 1'!C8</f>
        <v>24.5</v>
      </c>
      <c r="D14" s="87">
        <f>'1st 2'!C8</f>
        <v>25</v>
      </c>
      <c r="E14" s="87">
        <f>'1st 3'!C8</f>
        <v>28</v>
      </c>
      <c r="F14" s="87">
        <f>'1st 4'!C8</f>
        <v>28</v>
      </c>
      <c r="G14" s="87">
        <f>'1st 5'!C8</f>
        <v>30</v>
      </c>
      <c r="H14" s="87">
        <f>'1st 6'!C8</f>
        <v>31</v>
      </c>
      <c r="I14" s="497"/>
      <c r="J14" s="485">
        <f>I13/(C12+D12+E12+F12+G12+H12)</f>
        <v>3.1749999999999998</v>
      </c>
      <c r="K14" s="88"/>
      <c r="L14" s="89">
        <f>'2nd 1'!C8</f>
        <v>25.25</v>
      </c>
      <c r="M14" s="87">
        <f>'2nd 2'!C8</f>
        <v>30</v>
      </c>
      <c r="N14" s="87">
        <f>'2nd 3'!C8</f>
        <v>29</v>
      </c>
      <c r="O14" s="87">
        <f>'2nd 4'!C8</f>
        <v>27.5</v>
      </c>
      <c r="P14" s="87">
        <f>'2nd 5'!C8</f>
        <v>26.5</v>
      </c>
      <c r="Q14" s="87">
        <f>'2nd 6'!C8</f>
        <v>32.5</v>
      </c>
      <c r="R14" s="87">
        <f>'2nd 7'!C8</f>
        <v>0</v>
      </c>
      <c r="S14" s="457"/>
      <c r="T14" s="485">
        <f>S13/(L12+M12+N12+O12+P12+Q12+R12)</f>
        <v>3.2250000000000001</v>
      </c>
      <c r="U14" s="90"/>
      <c r="V14" s="499"/>
      <c r="W14" s="501"/>
      <c r="X14" s="453"/>
      <c r="Y14" s="487" t="str">
        <f>IF(S13&gt;0,(IF(X13&gt;=2.5,Y13,IF(X13&gt;=2.25,"C",IF(X13&gt;=2,"D","F")))),K15)</f>
        <v>B</v>
      </c>
      <c r="Z14" s="532"/>
    </row>
    <row r="15" spans="1:26" ht="16.5" customHeight="1">
      <c r="A15" s="423" t="s">
        <v>26</v>
      </c>
      <c r="B15" s="91" t="s">
        <v>60</v>
      </c>
      <c r="C15" s="87">
        <f>'1st 1'!J8</f>
        <v>42.5</v>
      </c>
      <c r="D15" s="87">
        <f>'1st 2'!J8</f>
        <v>36</v>
      </c>
      <c r="E15" s="87">
        <f>'1st 3'!J8</f>
        <v>40</v>
      </c>
      <c r="F15" s="87">
        <f>'1st 4'!J8</f>
        <v>36.25</v>
      </c>
      <c r="G15" s="87">
        <f>'1st 5'!J8</f>
        <v>38</v>
      </c>
      <c r="H15" s="87">
        <f>'1st 6'!J8</f>
        <v>33</v>
      </c>
      <c r="I15" s="497"/>
      <c r="J15" s="505"/>
      <c r="K15" s="489" t="str">
        <f>IF(J14&gt;=2.5,K13,IF(J14&gt;=2.25,"C",IF(J14&gt;=2,"D",IF(J14=0,0,"F"))))</f>
        <v>B</v>
      </c>
      <c r="L15" s="89">
        <f>'2nd 1'!J8</f>
        <v>43.5</v>
      </c>
      <c r="M15" s="87">
        <f>'2nd 2'!J8</f>
        <v>36</v>
      </c>
      <c r="N15" s="87">
        <f>'2nd 3'!J8</f>
        <v>45.5</v>
      </c>
      <c r="O15" s="87">
        <f>'2nd 4'!J8</f>
        <v>35</v>
      </c>
      <c r="P15" s="87">
        <f>'2nd 5'!J8</f>
        <v>30.5</v>
      </c>
      <c r="Q15" s="87">
        <f>'2nd 6'!J8</f>
        <v>33</v>
      </c>
      <c r="R15" s="87">
        <f>'2nd 7'!J8</f>
        <v>0</v>
      </c>
      <c r="S15" s="457"/>
      <c r="T15" s="486"/>
      <c r="U15" s="442" t="str">
        <f>IF(T14&gt;=2.5,U13,IF(T14&gt;=2.25,"C",IF(T14&gt;=2,"D",IF(T14=0,0,"F"))))</f>
        <v>B</v>
      </c>
      <c r="V15" s="499"/>
      <c r="W15" s="501"/>
      <c r="X15" s="453"/>
      <c r="Y15" s="488"/>
      <c r="Z15" s="532"/>
    </row>
    <row r="16" spans="1:26" ht="16.5" customHeight="1">
      <c r="A16" s="424"/>
      <c r="B16" s="91" t="s">
        <v>67</v>
      </c>
      <c r="C16" s="87">
        <f>'1st 1'!K8</f>
        <v>67</v>
      </c>
      <c r="D16" s="87">
        <f>'1st 2'!K8</f>
        <v>61</v>
      </c>
      <c r="E16" s="87">
        <f>'1st 3'!K8</f>
        <v>68</v>
      </c>
      <c r="F16" s="87">
        <f>'1st 4'!K8</f>
        <v>65</v>
      </c>
      <c r="G16" s="87">
        <f>'1st 5'!K8</f>
        <v>68</v>
      </c>
      <c r="H16" s="87">
        <f>'1st 6'!K8</f>
        <v>64</v>
      </c>
      <c r="I16" s="497"/>
      <c r="J16" s="505"/>
      <c r="K16" s="490"/>
      <c r="L16" s="89">
        <f>'2nd 1'!K8</f>
        <v>69</v>
      </c>
      <c r="M16" s="87">
        <f>'2nd 2'!K8</f>
        <v>66</v>
      </c>
      <c r="N16" s="87">
        <f>'2nd 3'!K8</f>
        <v>75</v>
      </c>
      <c r="O16" s="87">
        <f>'2nd 4'!K8</f>
        <v>63</v>
      </c>
      <c r="P16" s="87">
        <f>'2nd 5'!K8</f>
        <v>57</v>
      </c>
      <c r="Q16" s="87">
        <f>'2nd 6'!K8</f>
        <v>66</v>
      </c>
      <c r="R16" s="87">
        <f>'2nd 7'!K8</f>
        <v>0</v>
      </c>
      <c r="S16" s="457"/>
      <c r="T16" s="486"/>
      <c r="U16" s="491"/>
      <c r="V16" s="499"/>
      <c r="W16" s="501"/>
      <c r="X16" s="453"/>
      <c r="Y16" s="488"/>
      <c r="Z16" s="532"/>
    </row>
    <row r="17" spans="1:28" ht="18">
      <c r="A17" s="424"/>
      <c r="B17" s="91" t="s">
        <v>1</v>
      </c>
      <c r="C17" s="87">
        <f>'1st 1'!M8</f>
        <v>3.25</v>
      </c>
      <c r="D17" s="87">
        <f>'1st 2'!M8</f>
        <v>3</v>
      </c>
      <c r="E17" s="87">
        <f>'1st 3'!M8</f>
        <v>3.25</v>
      </c>
      <c r="F17" s="87">
        <f>'1st 4'!M8</f>
        <v>3.25</v>
      </c>
      <c r="G17" s="87">
        <f>'1st 5'!M8</f>
        <v>3.25</v>
      </c>
      <c r="H17" s="87">
        <f>'1st 6'!M8</f>
        <v>3</v>
      </c>
      <c r="I17" s="497"/>
      <c r="J17" s="505"/>
      <c r="K17" s="92"/>
      <c r="L17" s="89">
        <f>'2nd 1'!M8</f>
        <v>3.25</v>
      </c>
      <c r="M17" s="87">
        <f>'2nd 2'!M8</f>
        <v>3.25</v>
      </c>
      <c r="N17" s="87">
        <f>'2nd 3'!M8</f>
        <v>3.75</v>
      </c>
      <c r="O17" s="87">
        <f>'2nd 4'!M8</f>
        <v>3</v>
      </c>
      <c r="P17" s="87">
        <f>'2nd 5'!M8</f>
        <v>2.75</v>
      </c>
      <c r="Q17" s="87">
        <f>'2nd 6'!M8</f>
        <v>3.25</v>
      </c>
      <c r="R17" s="87">
        <f>'2nd 7'!M8</f>
        <v>0</v>
      </c>
      <c r="S17" s="457"/>
      <c r="T17" s="486"/>
      <c r="U17" s="93"/>
      <c r="V17" s="499"/>
      <c r="W17" s="501"/>
      <c r="X17" s="453"/>
      <c r="Y17" s="155"/>
      <c r="Z17" s="532"/>
    </row>
    <row r="18" spans="1:28" ht="17.25" customHeight="1" thickBot="1">
      <c r="A18" s="424"/>
      <c r="B18" s="94" t="s">
        <v>2</v>
      </c>
      <c r="C18" s="95" t="str">
        <f>'1st 1'!L8</f>
        <v>B+</v>
      </c>
      <c r="D18" s="95" t="str">
        <f>'1st 2'!L8</f>
        <v>B</v>
      </c>
      <c r="E18" s="95" t="str">
        <f>'1st 3'!L8</f>
        <v>B+</v>
      </c>
      <c r="F18" s="95" t="str">
        <f>'1st 4'!L8</f>
        <v>B+</v>
      </c>
      <c r="G18" s="95" t="str">
        <f>'1st 5'!L8</f>
        <v>B+</v>
      </c>
      <c r="H18" s="95" t="str">
        <f>'1st 6'!L8</f>
        <v>B</v>
      </c>
      <c r="I18" s="472"/>
      <c r="J18" s="96"/>
      <c r="K18" s="88"/>
      <c r="L18" s="97" t="str">
        <f>'2nd 1'!L8</f>
        <v>B+</v>
      </c>
      <c r="M18" s="95" t="str">
        <f>'2nd 2'!L8</f>
        <v>B+</v>
      </c>
      <c r="N18" s="95" t="str">
        <f>'2nd 3'!L8</f>
        <v>A</v>
      </c>
      <c r="O18" s="95" t="str">
        <f>'2nd 4'!L8</f>
        <v>B</v>
      </c>
      <c r="P18" s="95" t="str">
        <f>'2nd 5'!L8</f>
        <v>B-</v>
      </c>
      <c r="Q18" s="95" t="str">
        <f>'2nd 6'!L8</f>
        <v>B+</v>
      </c>
      <c r="R18" s="95">
        <f>'2nd 7'!L8</f>
        <v>0</v>
      </c>
      <c r="S18" s="457"/>
      <c r="T18" s="98"/>
      <c r="U18" s="90"/>
      <c r="V18" s="500"/>
      <c r="W18" s="502"/>
      <c r="X18" s="504"/>
      <c r="Y18" s="156"/>
      <c r="Z18" s="532"/>
    </row>
    <row r="19" spans="1:28" ht="18.75" thickTop="1">
      <c r="A19" s="413" t="s">
        <v>127</v>
      </c>
      <c r="B19" s="91" t="s">
        <v>1</v>
      </c>
      <c r="C19" s="87">
        <f>'1st 1'!N8</f>
        <v>0</v>
      </c>
      <c r="D19" s="87">
        <f>'1st 2'!N8</f>
        <v>0</v>
      </c>
      <c r="E19" s="87">
        <f>'1st 3'!N8</f>
        <v>0</v>
      </c>
      <c r="F19" s="87">
        <f>'1st 4'!N8</f>
        <v>0</v>
      </c>
      <c r="G19" s="87">
        <f>'1st 5'!N8</f>
        <v>0</v>
      </c>
      <c r="H19" s="87">
        <f>'1st 6'!N8</f>
        <v>0</v>
      </c>
      <c r="I19" s="530">
        <f>(C19*C12)+(D19*D12)+(E19*E12)+(F19*F12)+(G19*G12)+(H19*H12)</f>
        <v>0</v>
      </c>
      <c r="J19" s="417">
        <f>IF(C19&gt;0,(C17*C12),0)+IF(D19&gt;0,(D17*D12),0)+IF(E19&gt;0,(E17*E12),0)+IF(F19&gt;0,(F17*F12),0)+IF(G19&gt;0,(G17*G12),0)+IF(H19&gt;0,(H17*H12),0)</f>
        <v>0</v>
      </c>
      <c r="K19" s="473">
        <f>IF(C19&gt;C17,((C19*C12)-(C17*C12)),0)+IF(D19&gt;D17,((D19*D12)-(D17*D12)),0)+IF(E19&gt;E17,((E19*E12)-(E17*E12)),0)+IF(F19&gt;F17,((F19*F12)-(F17*F12)),0)+IF(G19&gt;G17,((G19*G12)-(G17*G12)),0)+IF(H19&gt;H17,((H19*H12)-(H17*H12)),0)</f>
        <v>0</v>
      </c>
      <c r="L19" s="89">
        <f>'2nd 1'!N8</f>
        <v>0</v>
      </c>
      <c r="M19" s="87">
        <f>'2nd 2'!N8</f>
        <v>0</v>
      </c>
      <c r="N19" s="87">
        <f>'2nd 3'!N8</f>
        <v>0</v>
      </c>
      <c r="O19" s="87">
        <f>'2nd 4'!N8</f>
        <v>0</v>
      </c>
      <c r="P19" s="87">
        <f>'2nd 5'!N8</f>
        <v>0</v>
      </c>
      <c r="Q19" s="87">
        <f>'2nd 6'!N8</f>
        <v>0</v>
      </c>
      <c r="R19" s="87">
        <f>'2nd 7'!N8</f>
        <v>0</v>
      </c>
      <c r="S19" s="401">
        <f>(L19*L12)+(M19*M12)+(N19*N12)+(O19*O12)+(P19*P12)+(Q19*Q12)+(R19*R12)</f>
        <v>0</v>
      </c>
      <c r="T19" s="417">
        <f>IF(L19&gt;0,(L17*L12),0)+IF(M19&gt;0,(M17*M12),0)+IF(N19&gt;0,(N17*N12),0)+IF(O19&gt;0,(O17*O12),0)+IF(P19&gt;0,(P17*P12),0)+IF(Q19&gt;0,(Q17*Q12),0)+IF(R19&gt;0,(R17*R12),0)</f>
        <v>0</v>
      </c>
      <c r="U19" s="399">
        <f>IF(L19&gt;L17,((L19*L12)-(L17*L12)),0)+IF(M19&gt;M17,((M19*M12)-(M17*M12)),0)+IF(N19&gt;N17,((N19*N12)-(N17*N12)),0)+IF(O19&gt;O17,((O19*O12)-(O17*O12)),0)+IF(P19&gt;P17,((P19*P12)-(P17*P12)),0)+IF(Q19&gt;Q17,((Q19*Q12)-(Q17*Q12)),0)+IF(R19&gt;R17,((R19*R12)-(R17*R12)),0)</f>
        <v>0</v>
      </c>
      <c r="V19" s="401">
        <f>I19+S19</f>
        <v>0</v>
      </c>
      <c r="W19" s="436">
        <f>J19+T19</f>
        <v>0</v>
      </c>
      <c r="X19" s="526">
        <f>V19-W19</f>
        <v>0</v>
      </c>
      <c r="Y19" s="527"/>
      <c r="Z19" s="532"/>
    </row>
    <row r="20" spans="1:28" ht="15.75" customHeight="1" thickBot="1">
      <c r="A20" s="414"/>
      <c r="B20" s="157" t="s">
        <v>23</v>
      </c>
      <c r="C20" s="158" t="str">
        <f>'1st 1'!O8</f>
        <v/>
      </c>
      <c r="D20" s="158" t="str">
        <f>'1st 2'!O8</f>
        <v/>
      </c>
      <c r="E20" s="158" t="str">
        <f>'1st 3'!O8</f>
        <v/>
      </c>
      <c r="F20" s="158" t="str">
        <f>'1st 4'!O8</f>
        <v/>
      </c>
      <c r="G20" s="158" t="str">
        <f>'1st 5'!O8</f>
        <v/>
      </c>
      <c r="H20" s="158" t="str">
        <f>'1st 6'!O8</f>
        <v/>
      </c>
      <c r="I20" s="472"/>
      <c r="J20" s="472"/>
      <c r="K20" s="474"/>
      <c r="L20" s="159" t="str">
        <f>'2nd 1'!O8</f>
        <v/>
      </c>
      <c r="M20" s="158" t="str">
        <f>'2nd 2'!O8</f>
        <v/>
      </c>
      <c r="N20" s="158" t="str">
        <f>'2nd 3'!O8</f>
        <v/>
      </c>
      <c r="O20" s="158" t="str">
        <f>'2nd 4'!O8</f>
        <v/>
      </c>
      <c r="P20" s="158" t="str">
        <f>'2nd 5'!O8</f>
        <v/>
      </c>
      <c r="Q20" s="158" t="str">
        <f>'2nd 6'!O8</f>
        <v/>
      </c>
      <c r="R20" s="158" t="str">
        <f>'2nd 7'!O8</f>
        <v/>
      </c>
      <c r="S20" s="475"/>
      <c r="T20" s="420"/>
      <c r="U20" s="400"/>
      <c r="V20" s="402"/>
      <c r="W20" s="437"/>
      <c r="X20" s="528"/>
      <c r="Y20" s="529"/>
      <c r="Z20" s="532"/>
    </row>
    <row r="21" spans="1:28" ht="21" customHeight="1" thickTop="1" thickBot="1">
      <c r="A21" s="435" t="s">
        <v>30</v>
      </c>
      <c r="B21" s="435"/>
      <c r="C21" s="435"/>
      <c r="D21" s="435"/>
      <c r="E21" s="435"/>
      <c r="F21" s="435"/>
      <c r="G21" s="435"/>
      <c r="H21" s="435"/>
      <c r="I21" s="435"/>
      <c r="J21" s="435"/>
      <c r="K21" s="435"/>
      <c r="L21" s="435"/>
      <c r="M21" s="435"/>
      <c r="N21" s="435"/>
      <c r="O21" s="435"/>
      <c r="P21" s="435"/>
      <c r="Q21" s="435"/>
      <c r="R21" s="435"/>
      <c r="S21" s="435"/>
      <c r="T21" s="435"/>
      <c r="U21" s="435"/>
      <c r="V21" s="435"/>
      <c r="W21" s="435"/>
      <c r="X21" s="435"/>
      <c r="Y21" s="435"/>
      <c r="Z21" s="532"/>
    </row>
    <row r="22" spans="1:28" ht="19.5" customHeight="1" thickTop="1" thickBot="1">
      <c r="A22" s="478" t="s">
        <v>44</v>
      </c>
      <c r="B22" s="479"/>
      <c r="C22" s="479"/>
      <c r="D22" s="479"/>
      <c r="E22" s="479"/>
      <c r="F22" s="479"/>
      <c r="G22" s="479"/>
      <c r="H22" s="479"/>
      <c r="I22" s="479"/>
      <c r="J22" s="479"/>
      <c r="K22" s="506"/>
      <c r="L22" s="425" t="s">
        <v>45</v>
      </c>
      <c r="M22" s="426"/>
      <c r="N22" s="426"/>
      <c r="O22" s="426"/>
      <c r="P22" s="426"/>
      <c r="Q22" s="426"/>
      <c r="R22" s="426"/>
      <c r="S22" s="426"/>
      <c r="T22" s="426"/>
      <c r="U22" s="426"/>
      <c r="V22" s="160"/>
      <c r="W22" s="428" t="s">
        <v>39</v>
      </c>
      <c r="X22" s="428"/>
      <c r="Y22" s="161"/>
      <c r="Z22" s="532"/>
    </row>
    <row r="23" spans="1:28" ht="17.25" customHeight="1" thickTop="1">
      <c r="A23" s="99" t="s">
        <v>22</v>
      </c>
      <c r="B23" s="100"/>
      <c r="C23" s="101">
        <f>'3rd 1'!B4</f>
        <v>201</v>
      </c>
      <c r="D23" s="101">
        <f>'3rd 2'!B4</f>
        <v>202</v>
      </c>
      <c r="E23" s="101">
        <f>'3rd 3'!B4</f>
        <v>203</v>
      </c>
      <c r="F23" s="101">
        <f>'3rd 4'!B4</f>
        <v>204</v>
      </c>
      <c r="G23" s="101">
        <f>'3rd 5'!B4</f>
        <v>205</v>
      </c>
      <c r="H23" s="101">
        <f>'3rd 6'!B4</f>
        <v>0</v>
      </c>
      <c r="I23" s="430" t="s">
        <v>0</v>
      </c>
      <c r="J23" s="430" t="s">
        <v>3</v>
      </c>
      <c r="K23" s="432" t="s">
        <v>2</v>
      </c>
      <c r="L23" s="101">
        <f>'4th 1'!B4</f>
        <v>206</v>
      </c>
      <c r="M23" s="101">
        <f>'4th 2'!B4</f>
        <v>207</v>
      </c>
      <c r="N23" s="101">
        <f>'4th 3'!B4</f>
        <v>208</v>
      </c>
      <c r="O23" s="101">
        <f>'4th 4'!B4</f>
        <v>209</v>
      </c>
      <c r="P23" s="101">
        <f>'4th 5'!B4</f>
        <v>210</v>
      </c>
      <c r="Q23" s="101">
        <f>'4th 6'!B4</f>
        <v>211</v>
      </c>
      <c r="R23" s="101">
        <f>'4th 7'!B4</f>
        <v>0</v>
      </c>
      <c r="S23" s="429" t="s">
        <v>0</v>
      </c>
      <c r="T23" s="429" t="s">
        <v>3</v>
      </c>
      <c r="U23" s="431" t="s">
        <v>2</v>
      </c>
      <c r="V23" s="433" t="s">
        <v>62</v>
      </c>
      <c r="W23" s="434"/>
      <c r="X23" s="434"/>
      <c r="Y23" s="162" t="str">
        <f>IF(X24&gt;=4,"A+",IF(X24&gt;=3.75,"A",IF(X24&gt;=3.5,"A-",IF(X24&gt;=3.25,"B+",IF(X24&gt;=3,"B",IF(X24&gt;=2.75,"B-",IF(X24&gt;=2.5,"C+",IF(X24&gt;=2,"C","F"))))))))</f>
        <v>B</v>
      </c>
      <c r="Z23" s="532"/>
    </row>
    <row r="24" spans="1:28" ht="62.25" customHeight="1">
      <c r="A24" s="77" t="s">
        <v>63</v>
      </c>
      <c r="B24" s="86"/>
      <c r="C24" s="79" t="str">
        <f>IF('3rd 1'!C8&gt;0,'3rd 1'!D6,IF('3rd 1'!K8&gt;0,'3rd 1'!L6,IF('3rd 1'!S8&gt;0,'3rd 1'!T6,0)))</f>
        <v>Drawing-3</v>
      </c>
      <c r="D24" s="79" t="str">
        <f>IF('3rd 2'!C8&gt;0,'3rd 2'!D6,IF('3rd 2'!K8&gt;0,'3rd 2'!L6,IF('3rd 2'!S8&gt;0,'3rd 2'!T6,0)))</f>
        <v>Still Life-1</v>
      </c>
      <c r="E24" s="79" t="str">
        <f>IF('3rd 3'!C8&gt;0,'3rd 3'!D6,IF('3rd 3'!K8&gt;0,'3rd 3'!L6,IF('3rd 3'!S8&gt;0,'3rd 3'!T6,0)))</f>
        <v>Landscape-1</v>
      </c>
      <c r="F24" s="79" t="str">
        <f>IF('3rd 4'!C8&gt;0,'3rd 4'!D6,IF('3rd 4'!K8&gt;0,'3rd 4'!L6,IF('3rd 4'!S8&gt;0,'3rd 4'!T6,0)))</f>
        <v>Sketch-3</v>
      </c>
      <c r="G24" s="79" t="str">
        <f>IF('3rd 5'!C8&gt;0,'3rd 5'!D6,IF('3rd 5'!K8&gt;0,'3rd 5'!L6,IF('3rd 5'!S8&gt;0,'3rd 5'!T6,0)))</f>
        <v>History of Ancient Indian Civilization</v>
      </c>
      <c r="H24" s="79">
        <f>IF('3rd 6'!C8&gt;0,'3rd 6'!D6,IF('3rd 6'!K8&gt;0,'3rd 6'!L6,IF('3rd 6'!S8&gt;0,'3rd 6'!T6,0)))</f>
        <v>0</v>
      </c>
      <c r="I24" s="481"/>
      <c r="J24" s="481"/>
      <c r="K24" s="482"/>
      <c r="L24" s="79" t="str">
        <f>IF('4th 1'!C8&gt;0,'4th 1'!D6,IF('4th 1'!K8&gt;0,'4th 1'!L6,IF('4th 1'!S8&gt;0,'4th 1'!T6,0)))</f>
        <v>Drawing-4</v>
      </c>
      <c r="M24" s="79" t="str">
        <f>IF('4th 2'!C8&gt;0,'4th 2'!D6,IF('4th 2'!K8&gt;0,'4th 2'!L6,IF('4th 2'!S8&gt;0,'4th 2'!T6,0)))</f>
        <v>Still Life-2</v>
      </c>
      <c r="N24" s="79" t="str">
        <f>IF('4th 3'!C8&gt;0,'4th 3'!D6,IF('4th 3'!K8&gt;0,'4th 3'!L6,IF('4th 3'!S8&gt;0,'4th 3'!T6,0)))</f>
        <v>Landscape-2</v>
      </c>
      <c r="O24" s="79" t="str">
        <f>IF('4th 4'!C8&gt;0,'4th 4'!D6,IF('4th 4'!K8&gt;0,'4th 4'!L6,IF('4th 4'!S8&gt;0,'4th 4'!T6,0)))</f>
        <v>Sketch-4</v>
      </c>
      <c r="P24" s="79" t="str">
        <f>IF('4th 5'!C8&gt;0,'4th 5'!D6,IF('4th 5'!K8&gt;0,'4th 5'!L6,IF('4th 5'!S8&gt;0,'4th 5'!T6,0)))</f>
        <v>Material &amp; Technique of Art</v>
      </c>
      <c r="Q24" s="79" t="str">
        <f>IF('4th 6'!C8&gt;0,'4th 6'!D6,IF('4th 6'!K8&gt;0,'4th 6'!L6,IF('4th 6'!S8&gt;0,'4th 6'!T6,0)))</f>
        <v>History of Ancient Bengal Civilization</v>
      </c>
      <c r="R24" s="79">
        <f>IF('4th 7'!C8&gt;0,'4th 7'!D6,IF('4th 7'!K8&gt;0,'4th 7'!L6,IF('4th 7'!S8&gt;0,'4th 7'!T6,0)))</f>
        <v>0</v>
      </c>
      <c r="S24" s="429"/>
      <c r="T24" s="429"/>
      <c r="U24" s="431"/>
      <c r="V24" s="335">
        <f>IF(I26&gt;0,(V29+V13),0)</f>
        <v>63</v>
      </c>
      <c r="W24" s="254">
        <f>IF(I26&gt;0,(W29+W13),0)</f>
        <v>199.875</v>
      </c>
      <c r="X24" s="336">
        <f>IF(S26&gt;0,(W24/63),IF(I26&gt;0,(W24/46.5),0))</f>
        <v>3.1726190476190474</v>
      </c>
      <c r="Y24" s="163" t="str">
        <f>IF(X24&gt;=2.5,Y23,IF(X24&gt;=2.25,"C",IF(X24&gt;=2,"D",IF(X24=0,0,"F"))))</f>
        <v>B</v>
      </c>
      <c r="Z24" s="532"/>
    </row>
    <row r="25" spans="1:28" ht="16.5">
      <c r="A25" s="458" t="s">
        <v>27</v>
      </c>
      <c r="B25" s="459"/>
      <c r="C25" s="102">
        <f>IF('3rd 1'!C8&gt;0,'3rd 1'!H4,IF('3rd 1'!K8&gt;0,'3rd 1'!P4,IF('3rd 1'!S8&gt;0,'3rd 1'!X4,0)))</f>
        <v>3</v>
      </c>
      <c r="D25" s="102">
        <f>IF('3rd 2'!C8&gt;0,'3rd 2'!H4,IF('3rd 2'!K8&gt;0,'3rd 2'!P4,IF('3rd 2'!S8&gt;0,'3rd 2'!X4,0)))</f>
        <v>3</v>
      </c>
      <c r="E25" s="102">
        <f>IF('3rd 3'!C8&gt;0,'3rd 3'!H4,IF('3rd 3'!K8&gt;0,'3rd 3'!P4,IF('3rd 3'!S8&gt;0,'3rd 3'!X4,0)))</f>
        <v>3</v>
      </c>
      <c r="F25" s="102">
        <f>IF('3rd 4'!C8&gt;0,'3rd 4'!H4,IF('3rd 4'!K8&gt;0,'3rd 4'!P4,IF('3rd 4'!S8&gt;0,'3rd 4'!X4,0)))</f>
        <v>3</v>
      </c>
      <c r="G25" s="102">
        <f>IF('3rd 5'!C8&gt;0,'3rd 5'!H4,IF('3rd 5'!K8&gt;0,'3rd 5'!P4,IF('3rd 5'!S8&gt;0,'3rd 5'!X4,0)))</f>
        <v>3</v>
      </c>
      <c r="H25" s="102">
        <f>IF('3rd 6'!C8&gt;0,'3rd 6'!H4,IF('3rd 6'!K8&gt;0,'3rd 6'!P4,IF('3rd 6'!S8&gt;0,'3rd 6'!X4,0)))</f>
        <v>0</v>
      </c>
      <c r="I25" s="481"/>
      <c r="J25" s="481"/>
      <c r="K25" s="482"/>
      <c r="L25" s="102">
        <f>IF('4th 1'!C8&gt;0,'4th 1'!H4,IF('4th 1'!K8&gt;0,'4th 1'!P4,IF('4th 1'!S8&gt;0,'4th 1'!X4,0)))</f>
        <v>3</v>
      </c>
      <c r="M25" s="102">
        <f>IF('4th 2'!C8&gt;0,'4th 2'!H4,IF('4th 2'!K8&gt;0,'4th 2'!P4,IF('4th 2'!S8&gt;0,'4th 2'!X4,0)))</f>
        <v>3</v>
      </c>
      <c r="N25" s="102">
        <f>IF('4th 3'!C8&gt;0,'4th 3'!H4,IF('4th 3'!K8&gt;0,'4th 3'!P4,IF('4th 3'!S8&gt;0,'4th 3'!X4,0)))</f>
        <v>3</v>
      </c>
      <c r="O25" s="102">
        <f>IF('4th 4'!C8&gt;0,'4th 4'!H4,IF('4th 4'!K8&gt;0,'4th 4'!P4,IF('4th 4'!S8&gt;0,'4th 4'!X4,0)))</f>
        <v>1.5</v>
      </c>
      <c r="P25" s="102">
        <f>IF('4th 5'!C8&gt;0,'4th 5'!H4,IF('4th 5'!K8&gt;0,'4th 5'!P4,IF('4th 5'!S8&gt;0,'4th 5'!X4,0)))</f>
        <v>1.5</v>
      </c>
      <c r="Q25" s="102">
        <f>IF('4th 6'!C8&gt;0,'4th 6'!H4,IF('4th 6'!K8&gt;0,'4th 6'!P4,IF('4th 6'!S8&gt;0,'4th 6'!X4,0)))</f>
        <v>3</v>
      </c>
      <c r="R25" s="102">
        <f>IF('4th 7'!C8&gt;0,'4th 7'!H4,IF('4th 7'!K8&gt;0,'4th 7'!P4,IF('4th 7'!S8&gt;0,'4th 7'!X4,0)))</f>
        <v>0</v>
      </c>
      <c r="S25" s="430"/>
      <c r="T25" s="430"/>
      <c r="U25" s="432"/>
      <c r="V25" s="460" t="s">
        <v>41</v>
      </c>
      <c r="W25" s="461"/>
      <c r="X25" s="461"/>
      <c r="Y25" s="462"/>
      <c r="Z25" s="532"/>
    </row>
    <row r="26" spans="1:28" ht="17.25" thickBot="1">
      <c r="A26" s="463" t="s">
        <v>11</v>
      </c>
      <c r="B26" s="464"/>
      <c r="C26" s="102">
        <v>100</v>
      </c>
      <c r="D26" s="102">
        <v>100</v>
      </c>
      <c r="E26" s="102">
        <v>100</v>
      </c>
      <c r="F26" s="102">
        <v>100</v>
      </c>
      <c r="G26" s="102">
        <v>100</v>
      </c>
      <c r="H26" s="102">
        <v>100</v>
      </c>
      <c r="I26" s="465">
        <f>(C30*C25)+(D30*D25)+(E30*E25)+(F30*F25)+(G30*G25)+(H30*H25)</f>
        <v>45</v>
      </c>
      <c r="J26" s="84"/>
      <c r="K26" s="103" t="str">
        <f>IF(J27&gt;=4,"A+",IF(J27&gt;=3.75,"A",IF(J27&gt;=3.5,"A-",IF(J27&gt;=3.25,"B+",IF(J27&gt;=3,"B",IF(J27&gt;=2.75,"B-",IF(J27&gt;=2.5,"C+",IF(J27&gt;=2,"C","F"))))))))</f>
        <v>B</v>
      </c>
      <c r="L26" s="102">
        <v>100</v>
      </c>
      <c r="M26" s="102">
        <v>100</v>
      </c>
      <c r="N26" s="102">
        <v>100</v>
      </c>
      <c r="O26" s="102">
        <v>100</v>
      </c>
      <c r="P26" s="102">
        <v>100</v>
      </c>
      <c r="Q26" s="102">
        <v>100</v>
      </c>
      <c r="R26" s="102">
        <v>100</v>
      </c>
      <c r="S26" s="465">
        <f>(L30*L25)+(M30*M25)+(N30*N25)+(O30*O25)+(P30*P25)+(Q30*Q25)+(R30*R25)</f>
        <v>49.875</v>
      </c>
      <c r="T26" s="84"/>
      <c r="U26" s="103" t="str">
        <f>IF(T27&gt;=4,"A+",IF(T27&gt;=3.75,"A",IF(T27&gt;=3.5,"A-",IF(T27&gt;=3.25,"B+",IF(T27&gt;=3,"B",IF(T27&gt;=2.75,"B-",IF(T27&gt;=2.5,"C+",IF(T27&gt;=2,"C","F"))))))))</f>
        <v>B+</v>
      </c>
      <c r="V26" s="534" t="s">
        <v>29</v>
      </c>
      <c r="W26" s="469" t="s">
        <v>0</v>
      </c>
      <c r="X26" s="469" t="s">
        <v>3</v>
      </c>
      <c r="Y26" s="529" t="s">
        <v>2</v>
      </c>
      <c r="Z26" s="532"/>
    </row>
    <row r="27" spans="1:28" ht="17.25" thickTop="1">
      <c r="A27" s="77" t="s">
        <v>28</v>
      </c>
      <c r="B27" s="86"/>
      <c r="C27" s="104">
        <f>IF('3rd 1'!C8&gt;0,'3rd 1'!C8,IF('3rd 1'!K8&gt;0,'3rd 1'!K8,IF('3rd 1'!S8&gt;0,'3rd 1'!S8,0)))</f>
        <v>25</v>
      </c>
      <c r="D27" s="104">
        <f>IF('3rd 2'!C8&gt;0,'3rd 2'!C8,IF('3rd 2'!K8&gt;0,'3rd 2'!K8,IF('3rd 2'!S8&gt;0,'3rd 2'!S8,0)))</f>
        <v>29</v>
      </c>
      <c r="E27" s="104">
        <f>IF('3rd 3'!C8&gt;0,'3rd 3'!C8,IF('3rd 3'!K8&gt;0,'3rd 3'!K8,IF('3rd 3'!S8&gt;0,'3rd 3'!S8,0)))</f>
        <v>31</v>
      </c>
      <c r="F27" s="104">
        <f>IF('3rd 4'!C8&gt;0,'3rd 4'!C8,IF('3rd 4'!K8&gt;0,'3rd 4'!K8,IF('3rd 4'!S8&gt;0,'3rd 4'!S8,0)))</f>
        <v>25</v>
      </c>
      <c r="G27" s="104">
        <f>IF('3rd 5'!C8&gt;0,'3rd 5'!C8,IF('3rd 5'!K8&gt;0,'3rd 5'!K8,IF('3rd 5'!S8&gt;0,'3rd 5'!S8,0)))</f>
        <v>23.5</v>
      </c>
      <c r="H27" s="104">
        <f>IF('3rd 6'!C8&gt;0,'3rd 6'!C8,IF('3rd 6'!K8&gt;0,'3rd 6'!K8,IF('3rd 6'!S8&gt;0,'3rd 6'!S8,0)))</f>
        <v>0</v>
      </c>
      <c r="I27" s="457"/>
      <c r="J27" s="485">
        <f>I26/(C25+D25+E25+F25+G25+H25)</f>
        <v>3</v>
      </c>
      <c r="K27" s="90"/>
      <c r="L27" s="104">
        <f>IF('4th 1'!C8&gt;0,'4th 1'!C8,IF('4th 1'!K8&gt;0,'4th 1'!K8,IF('4th 1'!S8&gt;0,'4th 1'!S8,0)))</f>
        <v>31.5</v>
      </c>
      <c r="M27" s="104">
        <f>IF('4th 2'!C8&gt;0,'4th 2'!C8,IF('4th 2'!K8&gt;0,'4th 2'!K8,IF('4th 2'!S8&gt;0,'4th 2'!S8,0)))</f>
        <v>28.25</v>
      </c>
      <c r="N27" s="104">
        <f>IF('4th 3'!C8&gt;0,'4th 3'!C8,IF('4th 3'!K8&gt;0,'4th 3'!K8,IF('4th 3'!S8&gt;0,'4th 3'!S8,0)))</f>
        <v>29.75</v>
      </c>
      <c r="O27" s="104">
        <f>IF('4th 4'!C8&gt;0,'4th 4'!C8,IF('4th 4'!K8&gt;0,'4th 4'!K8,IF('4th 4'!S8&gt;0,'4th 4'!S8,0)))</f>
        <v>33</v>
      </c>
      <c r="P27" s="104">
        <f>IF('4th 5'!C8&gt;0,'4th 5'!C8,IF('4th 5'!K8&gt;0,'4th 5'!K8,IF('4th 5'!S8&gt;0,'4th 5'!S8,0)))</f>
        <v>30.5</v>
      </c>
      <c r="Q27" s="104">
        <f>IF('4th 6'!C8&gt;0,'4th 6'!C8,IF('4th 6'!K8&gt;0,'4th 6'!K8,IF('4th 6'!S8&gt;0,'4th 6'!S8,0)))</f>
        <v>27.5</v>
      </c>
      <c r="R27" s="104">
        <f>IF('4th 7'!C8&gt;0,'4th 7'!C8,IF('4th 7'!K8&gt;0,'4th 7'!K8,IF('4th 7'!S8&gt;0,'4th 7'!S8,0)))</f>
        <v>0</v>
      </c>
      <c r="S27" s="457"/>
      <c r="T27" s="485">
        <f>S26/(L25+M25+N25+O25+P25+Q25+R25)</f>
        <v>3.3250000000000002</v>
      </c>
      <c r="U27" s="90"/>
      <c r="V27" s="535"/>
      <c r="W27" s="470"/>
      <c r="X27" s="470"/>
      <c r="Y27" s="533"/>
      <c r="Z27" s="532"/>
    </row>
    <row r="28" spans="1:28" ht="17.25">
      <c r="A28" s="423" t="s">
        <v>26</v>
      </c>
      <c r="B28" s="91" t="s">
        <v>60</v>
      </c>
      <c r="C28" s="104">
        <f>IF('3rd 1'!C8&gt;0,'3rd 1'!J8,IF('3rd 1'!K8&gt;0,'3rd 1'!R8,IF('3rd 1'!S8&gt;0,'3rd 1'!Z8,0)))</f>
        <v>40.75</v>
      </c>
      <c r="D28" s="104">
        <f>IF('3rd 2'!C8&gt;0,'3rd 2'!J8,IF('3rd 2'!K8&gt;0,'3rd 2'!R8,IF('3rd 2'!S8&gt;0,'3rd 2'!Z8,0)))</f>
        <v>29</v>
      </c>
      <c r="E28" s="104">
        <f>IF('3rd 3'!C8&gt;0,'3rd 3'!J8,IF('3rd 3'!K8&gt;0,'3rd 3'!R8,IF('3rd 3'!S8&gt;0,'3rd 3'!Z8,0)))</f>
        <v>45</v>
      </c>
      <c r="F28" s="104">
        <f>IF('3rd 4'!C8&gt;0,'3rd 4'!J8,IF('3rd 4'!K8&gt;0,'3rd 4'!R8,IF('3rd 4'!S8&gt;0,'3rd 4'!Z8,0)))</f>
        <v>37</v>
      </c>
      <c r="G28" s="104">
        <f>IF('3rd 5'!C8&gt;0,'3rd 5'!J8,IF('3rd 5'!K8&gt;0,'3rd 5'!R8,IF('3rd 5'!S8&gt;0,'3rd 5'!Z8,0)))</f>
        <v>23.5</v>
      </c>
      <c r="H28" s="104">
        <f>IF('3rd 6'!C8&gt;0,'3rd 6'!J8,IF('3rd 6'!K8&gt;0,'3rd 6'!R8,IF('3rd 6'!S8&gt;0,'3rd 6'!Z8,0)))</f>
        <v>0</v>
      </c>
      <c r="I28" s="457"/>
      <c r="J28" s="525"/>
      <c r="K28" s="442" t="str">
        <f>IF(J27&gt;=2.5,K26,IF(J27&gt;=2.25,"C",IF(J27&gt;=2,"D",IF(J27=0,0,"F"))))</f>
        <v>B</v>
      </c>
      <c r="L28" s="104">
        <f>IF('4th 1'!C8&gt;0,'4th 1'!J8,IF('4th 1'!K8&gt;0,'4th 1'!R8,IF('4th 1'!S8&gt;0,'4th 1'!Z8,0)))</f>
        <v>43.5</v>
      </c>
      <c r="M28" s="104">
        <f>IF('4th 2'!C8&gt;0,'4th 2'!J8,IF('4th 2'!K8&gt;0,'4th 2'!R8,IF('4th 2'!S8&gt;0,'4th 2'!Z8,0)))</f>
        <v>40.5</v>
      </c>
      <c r="N28" s="104">
        <f>IF('4th 3'!C8&gt;0,'4th 3'!J8,IF('4th 3'!K8&gt;0,'4th 3'!R8,IF('4th 3'!S8&gt;0,'4th 3'!Z8,0)))</f>
        <v>46.5</v>
      </c>
      <c r="O28" s="104">
        <f>IF('4th 4'!C8&gt;0,'4th 4'!J8,IF('4th 4'!K8&gt;0,'4th 4'!R8,IF('4th 4'!S8&gt;0,'4th 4'!Z8,0)))</f>
        <v>46</v>
      </c>
      <c r="P28" s="104">
        <f>IF('4th 5'!C8&gt;0,'4th 5'!J8,IF('4th 5'!K8&gt;0,'4th 5'!R8,IF('4th 5'!S8&gt;0,'4th 5'!Z8,0)))</f>
        <v>32</v>
      </c>
      <c r="Q28" s="104">
        <f>IF('4th 6'!C8&gt;0,'4th 6'!J8,IF('4th 6'!K8&gt;0,'4th 6'!R8,IF('4th 6'!S8&gt;0,'4th 6'!Z8,0)))</f>
        <v>26</v>
      </c>
      <c r="R28" s="104">
        <f>IF('4th 7'!C8&gt;0,'4th 7'!J8,IF('4th 7'!K8&gt;0,'4th 7'!R8,IF('4th 7'!S8&gt;0,'4th 7'!Z8,0)))</f>
        <v>0</v>
      </c>
      <c r="S28" s="457"/>
      <c r="T28" s="525"/>
      <c r="U28" s="442" t="str">
        <f>IF(T27&gt;=2.5,U26,IF(T27&gt;=2.25,"C",IF(T27&gt;=2,"D",IF(T27=0,0,"F"))))</f>
        <v>B+</v>
      </c>
      <c r="V28" s="454" t="s">
        <v>40</v>
      </c>
      <c r="W28" s="443"/>
      <c r="X28" s="443"/>
      <c r="Y28" s="455"/>
      <c r="Z28" s="532"/>
      <c r="AA28" s="105"/>
      <c r="AB28" s="105"/>
    </row>
    <row r="29" spans="1:28" ht="16.5">
      <c r="A29" s="424"/>
      <c r="B29" s="91" t="s">
        <v>67</v>
      </c>
      <c r="C29" s="104">
        <f>'3rd 1'!AA8</f>
        <v>66</v>
      </c>
      <c r="D29" s="104">
        <f>'3rd 2'!AA8</f>
        <v>58</v>
      </c>
      <c r="E29" s="104">
        <f>'3rd 3'!AA8</f>
        <v>76</v>
      </c>
      <c r="F29" s="104">
        <f>'3rd 4'!AA8</f>
        <v>62</v>
      </c>
      <c r="G29" s="104">
        <f>'3rd 5'!AA8</f>
        <v>47</v>
      </c>
      <c r="H29" s="104">
        <f>'3rd 6'!AA8</f>
        <v>0</v>
      </c>
      <c r="I29" s="457"/>
      <c r="J29" s="525"/>
      <c r="K29" s="491"/>
      <c r="L29" s="104">
        <f>'4th 1'!AA8</f>
        <v>75</v>
      </c>
      <c r="M29" s="104">
        <f>'4th 2'!AA8</f>
        <v>69</v>
      </c>
      <c r="N29" s="104">
        <f>'4th 3'!AA8</f>
        <v>77</v>
      </c>
      <c r="O29" s="104">
        <f>'4th 4'!AA8</f>
        <v>79</v>
      </c>
      <c r="P29" s="104">
        <f>'4th 5'!AA8</f>
        <v>63</v>
      </c>
      <c r="Q29" s="104">
        <f>'4th 6'!AA8</f>
        <v>54</v>
      </c>
      <c r="R29" s="104">
        <f>'4th 7'!AA8</f>
        <v>0</v>
      </c>
      <c r="S29" s="457"/>
      <c r="T29" s="525"/>
      <c r="U29" s="491"/>
      <c r="V29" s="444">
        <f>IF((C30+C32)=0,0,C25)+IF((D30+D32)=0,0,D25)+IF((E30+E32)=0,0,E25)+IF((F30+F32)=0,0,F25)+IF((G30+G32)=0,0,G25)+IF((H30+H32)=0,0,H25)+IF((L30+L32)=0,0,L25)+IF((M30+M32)=0,0,M25)+IF((N30+N32)=0,0,N25)+IF((O30+O32)=0,0,O25)+IF((P30+P32)=0,0,P25)+IF((Q30+Q32)=0,0,Q25)+IF((R30+R32)=0,0,R25)+IF(E62&gt;0,1.5,0)</f>
        <v>31.5</v>
      </c>
      <c r="W29" s="457">
        <f>I26+S26+(E62*1.5)</f>
        <v>97.875</v>
      </c>
      <c r="X29" s="440">
        <f>IF(S26&gt;0,(W29/31.5),J27)</f>
        <v>3.1071428571428572</v>
      </c>
      <c r="Y29" s="164" t="str">
        <f>IF(X29&gt;=4,"A+",IF(X29&gt;=3.75,"A",IF(X29&gt;=3.5,"A-",IF(X29&gt;=3.25,"B+",IF(X29&gt;=3,"B",IF(X29&gt;=2.75,"B-",IF(X29&gt;=2.5,"C+",IF(X29&gt;=2,"C","F"))))))))</f>
        <v>B</v>
      </c>
      <c r="Z29" s="532"/>
    </row>
    <row r="30" spans="1:28" ht="16.5">
      <c r="A30" s="424"/>
      <c r="B30" s="91" t="s">
        <v>1</v>
      </c>
      <c r="C30" s="104">
        <f>'3rd 1'!AC8</f>
        <v>3.25</v>
      </c>
      <c r="D30" s="104">
        <f>'3rd 2'!AC8</f>
        <v>2.75</v>
      </c>
      <c r="E30" s="104">
        <f>'3rd 3'!AC8</f>
        <v>3.75</v>
      </c>
      <c r="F30" s="104">
        <f>'3rd 4'!AC8</f>
        <v>3</v>
      </c>
      <c r="G30" s="104">
        <f>'3rd 5'!AC8</f>
        <v>2.25</v>
      </c>
      <c r="H30" s="104">
        <f>'3rd 6'!AC8</f>
        <v>0</v>
      </c>
      <c r="I30" s="457"/>
      <c r="J30" s="525"/>
      <c r="K30" s="106"/>
      <c r="L30" s="104">
        <f>'4th 1'!AC8</f>
        <v>3.75</v>
      </c>
      <c r="M30" s="104">
        <f>'4th 2'!AC8</f>
        <v>3.25</v>
      </c>
      <c r="N30" s="104">
        <f>'4th 3'!AC8</f>
        <v>3.75</v>
      </c>
      <c r="O30" s="104">
        <f>'4th 4'!AC8</f>
        <v>3.75</v>
      </c>
      <c r="P30" s="104">
        <f>'4th 5'!AC8</f>
        <v>3</v>
      </c>
      <c r="Q30" s="104">
        <f>'4th 6'!AC8</f>
        <v>2.5</v>
      </c>
      <c r="R30" s="107">
        <f>'4th 7'!AC8</f>
        <v>0</v>
      </c>
      <c r="S30" s="457"/>
      <c r="T30" s="525"/>
      <c r="U30" s="108"/>
      <c r="V30" s="456"/>
      <c r="W30" s="448"/>
      <c r="X30" s="441"/>
      <c r="Y30" s="451" t="str">
        <f>IF(S26&gt;0,(IF(X29&gt;=2.5,Y29,IF(X29&gt;=2.25,"C",IF(X29&gt;=2,"D","F")))),K28)</f>
        <v>B</v>
      </c>
      <c r="Z30" s="532"/>
    </row>
    <row r="31" spans="1:28" ht="16.5">
      <c r="A31" s="424"/>
      <c r="B31" s="91" t="s">
        <v>2</v>
      </c>
      <c r="C31" s="104" t="str">
        <f>'3rd 1'!AB8</f>
        <v>B+</v>
      </c>
      <c r="D31" s="104" t="str">
        <f>'3rd 2'!AB8</f>
        <v>B-</v>
      </c>
      <c r="E31" s="104" t="str">
        <f>'3rd 3'!AB8</f>
        <v>A</v>
      </c>
      <c r="F31" s="104" t="str">
        <f>'3rd 4'!AB8</f>
        <v>B</v>
      </c>
      <c r="G31" s="104" t="str">
        <f>'3rd 5'!AB8</f>
        <v>C</v>
      </c>
      <c r="H31" s="104" t="str">
        <f>'3rd 6'!AB8</f>
        <v/>
      </c>
      <c r="I31" s="457"/>
      <c r="J31" s="98"/>
      <c r="K31" s="90"/>
      <c r="L31" s="104" t="str">
        <f>'4th 1'!AB8</f>
        <v>A</v>
      </c>
      <c r="M31" s="104" t="str">
        <f>'4th 2'!AB8</f>
        <v>B+</v>
      </c>
      <c r="N31" s="104" t="str">
        <f>'4th 3'!AB8</f>
        <v>A</v>
      </c>
      <c r="O31" s="104" t="str">
        <f>'4th 4'!AB8</f>
        <v>A</v>
      </c>
      <c r="P31" s="104" t="str">
        <f>'4th 5'!AB8</f>
        <v>B</v>
      </c>
      <c r="Q31" s="104" t="str">
        <f>'4th 6'!AB8</f>
        <v>C+</v>
      </c>
      <c r="R31" s="104" t="str">
        <f>'4th 7'!AB8</f>
        <v/>
      </c>
      <c r="S31" s="457"/>
      <c r="T31" s="98"/>
      <c r="U31" s="109"/>
      <c r="V31" s="446"/>
      <c r="W31" s="449"/>
      <c r="X31" s="450"/>
      <c r="Y31" s="452"/>
      <c r="Z31" s="532"/>
    </row>
    <row r="32" spans="1:28" ht="16.5" customHeight="1">
      <c r="A32" s="413" t="s">
        <v>127</v>
      </c>
      <c r="B32" s="91" t="s">
        <v>1</v>
      </c>
      <c r="C32" s="104">
        <f>'3rd 1'!AD8</f>
        <v>0</v>
      </c>
      <c r="D32" s="104">
        <f>'3rd 2'!AD8</f>
        <v>0</v>
      </c>
      <c r="E32" s="104">
        <f>'3rd 3'!AD8</f>
        <v>0</v>
      </c>
      <c r="F32" s="104">
        <f>'3rd 4'!AD8</f>
        <v>0</v>
      </c>
      <c r="G32" s="104">
        <f>'3rd 5'!AD8</f>
        <v>0</v>
      </c>
      <c r="H32" s="104">
        <f>'3rd 6'!AD8</f>
        <v>0</v>
      </c>
      <c r="I32" s="415">
        <f>(C32*C25)+(D32*D25)+(E32*E25)+(F32*F25)+(G32*G25)+(H32*H25)</f>
        <v>0</v>
      </c>
      <c r="J32" s="417">
        <f>IF(C32&gt;0,(C30*C25),0)+IF(D32&gt;0,(D30*D25),0)+IF(E32&gt;0,(E30*E25),0)+IF(F32&gt;0,(F30*F25),0)+IF(G32&gt;0,(G30*G25),0)+IF(H32&gt;0,(H30*H25),0)</f>
        <v>0</v>
      </c>
      <c r="K32" s="418">
        <f>IF(C32&gt;C30,((C32*C25)-(C30*C25)),0)+IF(D32&gt;D30,((D32*D25)-(D30*D25)),0)+IF(E32&gt;E30,((E32*E25)-(E30*E25)),0)+IF(F32&gt;F30,((F32*F25)-(F30*F25)),0)+IF(G32&gt;G30,((G32*G25)-(G30*G25)),0)+IF(H32&gt;H30,((H32*H25)-(H30*H25)),0)</f>
        <v>0</v>
      </c>
      <c r="L32" s="165">
        <f>'4th 1'!AD8</f>
        <v>0</v>
      </c>
      <c r="M32" s="104">
        <f>'4th 2'!AD8</f>
        <v>0</v>
      </c>
      <c r="N32" s="104">
        <f>'4th 3'!AD8</f>
        <v>0</v>
      </c>
      <c r="O32" s="104">
        <f>'4th 4'!AD8</f>
        <v>0</v>
      </c>
      <c r="P32" s="104">
        <f>'4th 5'!AD8</f>
        <v>0</v>
      </c>
      <c r="Q32" s="104">
        <f>'4th 6'!AD8</f>
        <v>0</v>
      </c>
      <c r="R32" s="104">
        <f>'4th 7'!AD8</f>
        <v>0</v>
      </c>
      <c r="S32" s="415">
        <f>(L32*L25)+(M32*M25)+(N32*N25)+(O32*O25)+(P32*P25)+(Q32*Q25)+(R32*R25)</f>
        <v>0</v>
      </c>
      <c r="T32" s="417">
        <f>IF(L32&gt;0,(L30*L25),0)+IF(M32&gt;0,(M30*M25),0)+IF(N32&gt;0,(N30*N25),0)+IF(O32&gt;0,(O30*O25),0)+IF(P32&gt;0,(P30*P25),0)+IF(Q32&gt;0,(Q30*Q25),0)+IF(R32&gt;0,(R30*R25),0)</f>
        <v>0</v>
      </c>
      <c r="U32" s="399">
        <f>IF(L32&gt;L30,((L32*L25)-(L30*L25)),0)+IF(M32&gt;M30,((M32*M25)-(M30*M25)),0)+IF(N32&gt;N30,((N32*N25)-(N30*N25)),0)+IF(O32&gt;O30,((O32*O25)-(O30*O25)),0)+IF(P32&gt;P30,((P32*P25)-(P30*P25)),0)+IF(Q32&gt;Q30,((Q32*Q25)-(Q30*Q25)),0)+IF(R32&gt;R30,((R32*R25)-(R30*R25)),0)</f>
        <v>0</v>
      </c>
      <c r="V32" s="401">
        <f>I32+S32</f>
        <v>0</v>
      </c>
      <c r="W32" s="436">
        <f>J32+T32</f>
        <v>0</v>
      </c>
      <c r="X32" s="438">
        <f>K32+U32</f>
        <v>0</v>
      </c>
      <c r="Y32" s="483">
        <f>K32+U32+X19</f>
        <v>0</v>
      </c>
      <c r="Z32" s="532"/>
    </row>
    <row r="33" spans="1:26" ht="16.5" thickBot="1">
      <c r="A33" s="414"/>
      <c r="B33" s="157" t="s">
        <v>23</v>
      </c>
      <c r="C33" s="166" t="str">
        <f>'3rd 1'!AE8</f>
        <v/>
      </c>
      <c r="D33" s="166" t="str">
        <f>'3rd 2'!AE8</f>
        <v/>
      </c>
      <c r="E33" s="166" t="str">
        <f>'3rd 3'!AE8</f>
        <v/>
      </c>
      <c r="F33" s="166" t="str">
        <f>'3rd 4'!AE8</f>
        <v/>
      </c>
      <c r="G33" s="166" t="str">
        <f>'3rd 5'!AE8</f>
        <v/>
      </c>
      <c r="H33" s="166" t="str">
        <f>'3rd 6'!AE8</f>
        <v/>
      </c>
      <c r="I33" s="416"/>
      <c r="J33" s="416"/>
      <c r="K33" s="419"/>
      <c r="L33" s="166" t="str">
        <f>'4th 1'!AE8</f>
        <v/>
      </c>
      <c r="M33" s="166" t="str">
        <f>'4th 2'!AE8</f>
        <v/>
      </c>
      <c r="N33" s="166" t="str">
        <f>'4th 3'!AE8</f>
        <v/>
      </c>
      <c r="O33" s="166" t="str">
        <f>'4th 4'!AE8</f>
        <v/>
      </c>
      <c r="P33" s="166" t="str">
        <f>'4th 5'!AE8</f>
        <v/>
      </c>
      <c r="Q33" s="166" t="str">
        <f>'4th 6'!AE8</f>
        <v/>
      </c>
      <c r="R33" s="166" t="str">
        <f>'4th 7'!AE8</f>
        <v/>
      </c>
      <c r="S33" s="416"/>
      <c r="T33" s="416"/>
      <c r="U33" s="400"/>
      <c r="V33" s="402"/>
      <c r="W33" s="437"/>
      <c r="X33" s="439"/>
      <c r="Y33" s="406"/>
      <c r="Z33" s="532"/>
    </row>
    <row r="34" spans="1:26" ht="22.5" customHeight="1" thickTop="1" thickBot="1">
      <c r="A34" s="435" t="s">
        <v>31</v>
      </c>
      <c r="B34" s="435"/>
      <c r="C34" s="435"/>
      <c r="D34" s="435"/>
      <c r="E34" s="435"/>
      <c r="F34" s="435"/>
      <c r="G34" s="435"/>
      <c r="H34" s="435"/>
      <c r="I34" s="435"/>
      <c r="J34" s="435"/>
      <c r="K34" s="435"/>
      <c r="L34" s="435"/>
      <c r="M34" s="435"/>
      <c r="N34" s="435"/>
      <c r="O34" s="435"/>
      <c r="P34" s="435"/>
      <c r="Q34" s="435"/>
      <c r="R34" s="435"/>
      <c r="S34" s="435"/>
      <c r="T34" s="435"/>
      <c r="U34" s="435"/>
      <c r="V34" s="435"/>
      <c r="W34" s="435"/>
      <c r="X34" s="435"/>
      <c r="Y34" s="435"/>
      <c r="Z34" s="532"/>
    </row>
    <row r="35" spans="1:26" ht="17.25" customHeight="1" thickTop="1" thickBot="1">
      <c r="A35" s="478" t="s">
        <v>46</v>
      </c>
      <c r="B35" s="479"/>
      <c r="C35" s="479"/>
      <c r="D35" s="479"/>
      <c r="E35" s="479"/>
      <c r="F35" s="479"/>
      <c r="G35" s="479"/>
      <c r="H35" s="479"/>
      <c r="I35" s="479"/>
      <c r="J35" s="479"/>
      <c r="K35" s="480"/>
      <c r="L35" s="426" t="s">
        <v>47</v>
      </c>
      <c r="M35" s="426"/>
      <c r="N35" s="426"/>
      <c r="O35" s="426"/>
      <c r="P35" s="426"/>
      <c r="Q35" s="426"/>
      <c r="R35" s="426"/>
      <c r="S35" s="426"/>
      <c r="T35" s="426"/>
      <c r="U35" s="427"/>
      <c r="V35" s="160"/>
      <c r="W35" s="428" t="s">
        <v>39</v>
      </c>
      <c r="X35" s="428"/>
      <c r="Y35" s="161"/>
      <c r="Z35" s="532"/>
    </row>
    <row r="36" spans="1:26" ht="17.25" thickTop="1">
      <c r="A36" s="99" t="s">
        <v>22</v>
      </c>
      <c r="B36" s="100"/>
      <c r="C36" s="101">
        <f>'5th 1'!B4</f>
        <v>301</v>
      </c>
      <c r="D36" s="101">
        <f>'5th 2'!B4</f>
        <v>302</v>
      </c>
      <c r="E36" s="101">
        <f>'5th 3'!B4</f>
        <v>303</v>
      </c>
      <c r="F36" s="101">
        <f>'5th 4'!B4</f>
        <v>304</v>
      </c>
      <c r="G36" s="101">
        <f>'5th 5'!B4</f>
        <v>305</v>
      </c>
      <c r="H36" s="101">
        <f>'5th 6'!B4</f>
        <v>0</v>
      </c>
      <c r="I36" s="430" t="s">
        <v>0</v>
      </c>
      <c r="J36" s="430" t="s">
        <v>3</v>
      </c>
      <c r="K36" s="432" t="s">
        <v>2</v>
      </c>
      <c r="L36" s="101">
        <f>'6th 1'!B4</f>
        <v>306</v>
      </c>
      <c r="M36" s="101">
        <f>'6th 2'!B4</f>
        <v>307</v>
      </c>
      <c r="N36" s="101">
        <f>'6th 3'!B4</f>
        <v>308</v>
      </c>
      <c r="O36" s="101">
        <f>'6th 4'!B4</f>
        <v>309</v>
      </c>
      <c r="P36" s="101">
        <f>'6th 5'!B4</f>
        <v>310</v>
      </c>
      <c r="Q36" s="101">
        <f>'6th 6'!B4</f>
        <v>0</v>
      </c>
      <c r="R36" s="101">
        <f>'6th 7'!B4</f>
        <v>0</v>
      </c>
      <c r="S36" s="429" t="s">
        <v>0</v>
      </c>
      <c r="T36" s="429" t="s">
        <v>3</v>
      </c>
      <c r="U36" s="431" t="s">
        <v>2</v>
      </c>
      <c r="V36" s="433" t="s">
        <v>62</v>
      </c>
      <c r="W36" s="434"/>
      <c r="X36" s="434"/>
      <c r="Y36" s="162" t="str">
        <f>IF(X37&gt;=4,"A+",IF(X37&gt;=3.75,"A",IF(X37&gt;=3.5,"A-",IF(X37&gt;=3.25,"B+",IF(X37&gt;=3,"B",IF(X37&gt;=2.75,"B-",IF(X37&gt;=2.5,"C+",IF(X37&gt;=2,"C","F"))))))))</f>
        <v>B</v>
      </c>
      <c r="Z36" s="532"/>
    </row>
    <row r="37" spans="1:26" ht="61.5" customHeight="1">
      <c r="A37" s="77" t="s">
        <v>63</v>
      </c>
      <c r="B37" s="78"/>
      <c r="C37" s="79" t="str">
        <f>IF('5th 1'!C8&gt;0,'5th 1'!D6,IF('5th 1'!K8&gt;0,'5th 1'!L6,IF('5th 1'!S8&gt;0,'5th 1'!T6,0)))</f>
        <v>Drawing-5</v>
      </c>
      <c r="D37" s="79" t="str">
        <f>IF('5th 2'!C8&gt;0,'5th 2'!D6,IF('5th 2'!K8&gt;0,'5th 2'!L6,IF('5th 2'!S8&gt;0,'5th 2'!T6,0)))</f>
        <v>Head Study-1</v>
      </c>
      <c r="E37" s="79" t="str">
        <f>IF('5th 3'!C8&gt;0,'5th 3'!D6,IF('5th 3'!K8&gt;0,'5th 3'!L6,IF('5th 3'!S8&gt;0,'5th 3'!T6,0)))</f>
        <v>Still life-3</v>
      </c>
      <c r="F37" s="79" t="str">
        <f>IF('5th 4'!C8&gt;0,'5th 4'!D6,IF('5th 4'!K8&gt;0,'5th 4'!L6,IF('5th 4'!S8&gt;0,'5th 4'!T6,0)))</f>
        <v>Composition-1</v>
      </c>
      <c r="G37" s="79" t="str">
        <f>IF('5th 5'!C8&gt;0,'5th 5'!D6,IF('5th 5'!K8&gt;0,'5th 5'!L6,IF('5th 5'!S8&gt;0,'5th 5'!T6,0)))</f>
        <v>History of Art</v>
      </c>
      <c r="H37" s="79">
        <f>IF('5th 6'!C8&gt;0,'5th 6'!D6,IF('5th 6'!K8&gt;0,'5th 6'!L6,IF('5th 6'!S8&gt;0,'5th 6'!T6,0)))</f>
        <v>0</v>
      </c>
      <c r="I37" s="481"/>
      <c r="J37" s="481"/>
      <c r="K37" s="482"/>
      <c r="L37" s="79" t="str">
        <f>IF('6th 1'!C8&gt;0,'6th 1'!D6,IF('6th 1'!K8&gt;0,'6th 1'!L6,IF('6th 1'!S8&gt;0,'6th 1'!T6,0)))</f>
        <v>Drawing-6</v>
      </c>
      <c r="M37" s="79" t="str">
        <f>IF('6th 2'!C8&gt;0,'6th 2'!D6,IF('6th 2'!K8&gt;0,'6th 2'!L6,IF('6th 2'!S8&gt;0,'6th 2'!T6,0)))</f>
        <v>Head study-2</v>
      </c>
      <c r="N37" s="79" t="str">
        <f>IF('6th 3'!C8&gt;0,'6th 3'!D6,IF('6th 3'!K8&gt;0,'6th 3'!L6,IF('6th 3'!S8&gt;0,'6th 3'!T6,0)))</f>
        <v>Figur painting</v>
      </c>
      <c r="O37" s="79" t="str">
        <f>IF('6th 4'!C8&gt;0,'6th 4'!D6,IF('6th 4'!K8&gt;0,'6th 4'!L6,IF('6th 4'!S8&gt;0,'6th 4'!T6,0)))</f>
        <v>Composition-2</v>
      </c>
      <c r="P37" s="79" t="str">
        <f>IF('6th 5'!C8&gt;0,'6th 5'!D6,IF('6th 5'!K8&gt;0,'6th 5'!L6,IF('6th 5'!S8&gt;0,'6th 5'!T6,0)))</f>
        <v>History of Arts</v>
      </c>
      <c r="Q37" s="79">
        <f>IF('6th 6'!C8&gt;0,'6th 6'!D6,IF('6th 6'!K8&gt;0,'6th 6'!L6,IF('6th 6'!S8&gt;0,'6th 6'!T6,0)))</f>
        <v>0</v>
      </c>
      <c r="R37" s="79">
        <f>IF('6th 7'!C8&gt;0,'6th 7'!D6,IF('6th 7'!K8&gt;0,'6th 7'!L6,IF('6th 7'!S8&gt;0,'6th 7'!T6,0)))</f>
        <v>0</v>
      </c>
      <c r="S37" s="429"/>
      <c r="T37" s="429"/>
      <c r="U37" s="431"/>
      <c r="V37" s="335">
        <f>IF(I39&gt;0,(V42+V24),0)</f>
        <v>94.5</v>
      </c>
      <c r="W37" s="254">
        <f>IF(I39&gt;0,(W42+W24),0)</f>
        <v>304.875</v>
      </c>
      <c r="X37" s="336">
        <f>IF(S39&gt;0,(W37/94.5),IF(I39&gt;0,(W37/78),0))</f>
        <v>3.2261904761904763</v>
      </c>
      <c r="Y37" s="163" t="str">
        <f>IF(X37&gt;=2.5,Y36,IF(X37&gt;=2.25,"C",IF(X37&gt;=2,"D",IF(X37=0,0,"F"))))</f>
        <v>B</v>
      </c>
      <c r="Z37" s="532"/>
    </row>
    <row r="38" spans="1:26" ht="16.5">
      <c r="A38" s="77" t="s">
        <v>12</v>
      </c>
      <c r="B38" s="78"/>
      <c r="C38" s="102">
        <f>IF('5th 1'!C8&gt;0,'5th 1'!H4,IF('5th 1'!K8&gt;0,'5th 1'!P4,IF('5th 1'!S8&gt;0,'5th 1'!X4,0)))</f>
        <v>3</v>
      </c>
      <c r="D38" s="102">
        <f>IF('5th 2'!C8&gt;0,'5th 2'!H4,IF('5th 2'!K8&gt;0,'5th 2'!P4,IF('5th 2'!S8&gt;0,'5th 2'!X4,0)))</f>
        <v>3</v>
      </c>
      <c r="E38" s="102">
        <f>IF('5th 3'!C8&gt;0,'5th 3'!H4,IF('5th 3'!K8&gt;0,'5th 3'!P4,IF('5th 3'!S8&gt;0,'5th 3'!X4,0)))</f>
        <v>3</v>
      </c>
      <c r="F38" s="102">
        <f>IF('5th 4'!C8&gt;0,'5th 4'!H4,IF('5th 4'!K8&gt;0,'5th 4'!P4,IF('5th 4'!S8&gt;0,'5th 4'!X4,0)))</f>
        <v>3</v>
      </c>
      <c r="G38" s="102">
        <f>IF('5th 5'!C8&gt;0,'5th 5'!H4,IF('5th 5'!K8&gt;0,'5th 5'!P4,IF('5th 5'!S8&gt;0,'5th 5'!X4,0)))</f>
        <v>3</v>
      </c>
      <c r="H38" s="102">
        <f>IF('5th 6'!C8&gt;0,'5th 6'!H4,IF('5th 6'!K8&gt;0,'5th 6'!P4,IF('5th 6'!S8&gt;0,'5th 6'!X4,0)))</f>
        <v>0</v>
      </c>
      <c r="I38" s="481"/>
      <c r="J38" s="481"/>
      <c r="K38" s="482"/>
      <c r="L38" s="102">
        <f>IF('6th 1'!C8&gt;0,'6th 1'!H4,IF('6th 1'!K8&gt;0,'6th 1'!P4,IF('6th 1'!S8&gt;0,'6th 1'!X4,0)))</f>
        <v>3</v>
      </c>
      <c r="M38" s="102">
        <f>IF('6th 2'!C8&gt;0,'6th 2'!H4,IF('6th 2'!K8&gt;0,'6th 2'!P4,IF('6th 2'!S8&gt;0,'6th 2'!X4,0)))</f>
        <v>3</v>
      </c>
      <c r="N38" s="102">
        <f>IF('6th 3'!C8&gt;0,'6th 3'!H4,IF('6th 3'!K8&gt;0,'6th 3'!P4,IF('6th 3'!S8&gt;0,'6th 3'!X4,0)))</f>
        <v>3</v>
      </c>
      <c r="O38" s="102">
        <f>IF('6th 4'!C8&gt;0,'6th 4'!H4,IF('6th 4'!K8&gt;0,'6th 4'!P4,IF('6th 4'!S8&gt;0,'6th 4'!X4,0)))</f>
        <v>3</v>
      </c>
      <c r="P38" s="102">
        <f>IF('6th 5'!C8&gt;0,'6th 5'!H4,IF('6th 5'!K8&gt;0,'6th 5'!P4,IF('6th 5'!S8&gt;0,'6th 5'!X4,0)))</f>
        <v>3</v>
      </c>
      <c r="Q38" s="102">
        <f>IF('6th 6'!C8&gt;0,'6th 6'!H4,IF('6th 6'!K8&gt;0,'6th 6'!#REF!,IF('6th 6'!S8&gt;0,'6th 6'!X4,0)))</f>
        <v>0</v>
      </c>
      <c r="R38" s="102">
        <f>IF('6th 7'!C8&gt;0,'6th 7'!H4,IF('6th 7'!K8&gt;0,'6th 7'!P4,IF('6th 7'!S8&gt;0,'6th 7'!X4,0)))</f>
        <v>0</v>
      </c>
      <c r="S38" s="430"/>
      <c r="T38" s="430"/>
      <c r="U38" s="432"/>
      <c r="V38" s="460" t="s">
        <v>41</v>
      </c>
      <c r="W38" s="461"/>
      <c r="X38" s="461"/>
      <c r="Y38" s="462"/>
      <c r="Z38" s="532"/>
    </row>
    <row r="39" spans="1:26" ht="17.25" thickBot="1">
      <c r="A39" s="77" t="s">
        <v>11</v>
      </c>
      <c r="B39" s="78"/>
      <c r="C39" s="102">
        <v>100</v>
      </c>
      <c r="D39" s="102">
        <v>100</v>
      </c>
      <c r="E39" s="102">
        <v>100</v>
      </c>
      <c r="F39" s="102">
        <v>100</v>
      </c>
      <c r="G39" s="102">
        <v>100</v>
      </c>
      <c r="H39" s="102">
        <v>100</v>
      </c>
      <c r="I39" s="465">
        <f>(C43*C38)+(D43*D38)+(E43*E38)+(F43*F38)+(G43*G38)+(H43*H38)</f>
        <v>52.5</v>
      </c>
      <c r="J39" s="84"/>
      <c r="K39" s="103" t="str">
        <f>IF(J41&gt;=4,"A+",IF(J41&gt;=3.75,"A",IF(J41&gt;=3.5,"A-",IF(J41&gt;=3.25,"B+",IF(J41&gt;=3,"B",IF(J41&gt;=2.75,"B-",IF(J41&gt;=2.5,"C+",IF(J41&gt;=2,"C","F"))))))))</f>
        <v>A-</v>
      </c>
      <c r="L39" s="102">
        <v>100</v>
      </c>
      <c r="M39" s="102">
        <v>100</v>
      </c>
      <c r="N39" s="102">
        <v>100</v>
      </c>
      <c r="O39" s="102">
        <v>100</v>
      </c>
      <c r="P39" s="102">
        <v>100</v>
      </c>
      <c r="Q39" s="102">
        <v>100</v>
      </c>
      <c r="R39" s="102">
        <v>100</v>
      </c>
      <c r="S39" s="465">
        <f>(L43*L38)+(M43*M38)+(N43*N38)+(O43*O38)+(P43*P38)+(Q43*Q38)+(R43*R38)</f>
        <v>48.75</v>
      </c>
      <c r="T39" s="84"/>
      <c r="U39" s="103" t="str">
        <f>IF(T41&gt;=4,"A+",IF(T41&gt;=3.75,"A",IF(T41&gt;=3.5,"A-",IF(T41&gt;=3.25,"B+",IF(T41&gt;=3,"B",IF(T41&gt;=2.75,"B-",IF(T41&gt;=2.5,"C+",IF(T41&gt;=2,"C","F"))))))))</f>
        <v>B+</v>
      </c>
      <c r="V39" s="534" t="s">
        <v>29</v>
      </c>
      <c r="W39" s="469" t="s">
        <v>0</v>
      </c>
      <c r="X39" s="469" t="s">
        <v>3</v>
      </c>
      <c r="Y39" s="529" t="s">
        <v>2</v>
      </c>
      <c r="Z39" s="532"/>
    </row>
    <row r="40" spans="1:26" ht="17.25" thickTop="1">
      <c r="A40" s="77" t="s">
        <v>28</v>
      </c>
      <c r="B40" s="86"/>
      <c r="C40" s="104">
        <f>IF('5th 1'!C8&gt;0,'5th 1'!C8,IF('5th 1'!K8&gt;0,'5th 1'!K8,IF('5th 1'!S8&gt;0,'5th 1'!S8,0)))</f>
        <v>31.75</v>
      </c>
      <c r="D40" s="104">
        <f>IF('5th 2'!C8&gt;0,'5th 2'!C8,IF('5th 2'!K8&gt;0,'5th 2'!K8,IF('5th 2'!S8&gt;0,'5th 2'!S8,0)))</f>
        <v>28</v>
      </c>
      <c r="E40" s="104">
        <f>IF('5th 3'!C8&gt;0,'5th 3'!C8,IF('5th 3'!K8&gt;0,'5th 3'!K8,IF('5th 3'!S8&gt;0,'5th 3'!S8,0)))</f>
        <v>32.25</v>
      </c>
      <c r="F40" s="104">
        <f>IF('5th 4'!C8&gt;0,'5th 4'!C8,IF('5th 4'!K8&gt;0,'5th 4'!K8,IF('5th 4'!S8&gt;0,'5th 4'!S8,0)))</f>
        <v>27.25</v>
      </c>
      <c r="G40" s="104">
        <f>IF('5th 5'!C8&gt;0,'5th 5'!C8,IF('5th 5'!K8&gt;0,'5th 5'!K8,IF('5th 5'!S8&gt;0,'5th 5'!S8,0)))</f>
        <v>29.5</v>
      </c>
      <c r="H40" s="104">
        <f>IF('5th 6'!C8&gt;0,'5th 6'!C8,IF('5th 6'!K8&gt;0,'5th 6'!K8,IF('5th 6'!S8&gt;0,'5th 6'!S8,0)))</f>
        <v>0</v>
      </c>
      <c r="I40" s="448"/>
      <c r="J40" s="98"/>
      <c r="K40" s="90"/>
      <c r="L40" s="104">
        <f>IF('6th 1'!C8&gt;0,'6th 1'!C8,IF('6th 1'!K8&gt;0,'6th 1'!K8,IF('6th 1'!S8&gt;0,'6th 1'!S8,0)))</f>
        <v>30.5</v>
      </c>
      <c r="M40" s="104">
        <f>IF('6th 2'!C8&gt;0,'6th 2'!C8,IF('6th 2'!K8&gt;0,'6th 2'!K8,IF('6th 2'!S8&gt;0,'6th 2'!S8,0)))</f>
        <v>19</v>
      </c>
      <c r="N40" s="104">
        <f>IF('6th 3'!C8&gt;0,'6th 3'!C8,IF('6th 3'!K8&gt;0,'6th 3'!K8,IF('6th 3'!S8&gt;0,'6th 3'!S8,0)))</f>
        <v>29.5</v>
      </c>
      <c r="O40" s="104">
        <f>IF('6th 4'!C8&gt;0,'6th 4'!C8,IF('6th 4'!K8&gt;0,'6th 4'!K8,IF('6th 4'!S8&gt;0,'6th 4'!S8,0)))</f>
        <v>25.25</v>
      </c>
      <c r="P40" s="104">
        <f>IF('6th 5'!C8&gt;0,'6th 5'!C8,IF('6th 5'!K8&gt;0,'6th 5'!K8,IF('6th 5'!S8&gt;0,'6th 5'!S8,0)))</f>
        <v>30.25</v>
      </c>
      <c r="Q40" s="104">
        <f>IF('6th 6'!C8&gt;0,'6th 6'!C8,IF('6th 6'!K8&gt;0,'6th 6'!K8,IF('6th 6'!S8&gt;0,'6th 6'!S8,0)))</f>
        <v>0</v>
      </c>
      <c r="R40" s="104">
        <f>IF('6th 7'!C8&gt;0,'6th 7'!C8,IF('6th 7'!K8&gt;0,'6th 7'!K8,IF('6th 7'!S8&gt;0,'6th 7'!S8,0)))</f>
        <v>0</v>
      </c>
      <c r="S40" s="448"/>
      <c r="T40" s="98"/>
      <c r="U40" s="90"/>
      <c r="V40" s="535"/>
      <c r="W40" s="470"/>
      <c r="X40" s="470"/>
      <c r="Y40" s="533"/>
      <c r="Z40" s="532"/>
    </row>
    <row r="41" spans="1:26" ht="16.5" customHeight="1">
      <c r="A41" s="423" t="s">
        <v>26</v>
      </c>
      <c r="B41" s="91" t="s">
        <v>60</v>
      </c>
      <c r="C41" s="104">
        <f>IF('5th 1'!C8&gt;0,'5th 1'!J8,IF('5th 1'!K8&gt;0,'5th 1'!R8,IF('5th 1'!S8&gt;0,'5th 1'!Z8,0)))</f>
        <v>46</v>
      </c>
      <c r="D41" s="104">
        <f>IF('5th 2'!C8&gt;0,'5th 2'!J8,IF('5th 2'!K8&gt;0,'5th 2'!R8,IF('5th 2'!S8&gt;0,'5th 2'!Z8,0)))</f>
        <v>47</v>
      </c>
      <c r="E41" s="104">
        <f>IF('5th 3'!C8&gt;0,'5th 3'!J8,IF('5th 3'!K8&gt;0,'5th 3'!R8,IF('5th 3'!S8&gt;0,'5th 3'!Z8,0)))</f>
        <v>44</v>
      </c>
      <c r="F41" s="104">
        <f>IF('5th 4'!C8&gt;0,'5th 4'!J8,IF('5th 4'!K8&gt;0,'5th 4'!R8,IF('5th 4'!S8&gt;0,'5th 4'!Z8,0)))</f>
        <v>45</v>
      </c>
      <c r="G41" s="104">
        <f>IF('5th 5'!C8&gt;0,'5th 5'!J8,IF('5th 5'!K8&gt;0,'5th 5'!R8,IF('5th 5'!S8&gt;0,'5th 5'!Z8,0)))</f>
        <v>28</v>
      </c>
      <c r="H41" s="104">
        <f>IF('5th 6'!C8&gt;0,'5th 6'!J8,IF('5th 6'!K8&gt;0,'5th 6'!R8,IF('5th 6'!S8&gt;0,'5th 6'!Z8,0)))</f>
        <v>0</v>
      </c>
      <c r="I41" s="448"/>
      <c r="J41" s="440">
        <f>I39/(C38+D38+E38+F38+G38+H38)</f>
        <v>3.5</v>
      </c>
      <c r="K41" s="442" t="str">
        <f>IF(J41&gt;=2.5,K39,IF(J41&gt;=2.25,"C",IF(J41&gt;=2,"D",IF(J41=0,0,"F"))))</f>
        <v>A-</v>
      </c>
      <c r="L41" s="107">
        <f>IF('6th 1'!C8&gt;0,'6th 1'!J8,IF('6th 1'!K8&gt;0,'6th 1'!R8,IF('6th 1'!S8&gt;0,'6th 1'!Z8,0)))</f>
        <v>42.5</v>
      </c>
      <c r="M41" s="104">
        <f>IF('6th 2'!C8&gt;0,'6th 2'!J8,IF('6th 2'!K8&gt;0,'6th 2'!R8,IF('6th 2'!S8&gt;0,'6th 2'!Z8,0)))</f>
        <v>47.5</v>
      </c>
      <c r="N41" s="104">
        <f>IF('6th 3'!C8&gt;0,'6th 3'!J8,IF('6th 3'!K8&gt;0,'6th 3'!R8,IF('6th 3'!S8&gt;0,'6th 3'!Z8,0)))</f>
        <v>38</v>
      </c>
      <c r="O41" s="104">
        <f>IF('6th 4'!C8&gt;0,'6th 4'!J8,IF('6th 4'!K8&gt;0,'6th 4'!R8,IF('6th 4'!S8&gt;0,'6th 4'!Z8,0)))</f>
        <v>39.5</v>
      </c>
      <c r="P41" s="104">
        <f>IF('6th 5'!C8&gt;0,'6th 5'!J8,IF('6th 5'!K8&gt;0,'6th 5'!R8,IF('6th 5'!S8&gt;0,'6th 5'!Z8,0)))</f>
        <v>31</v>
      </c>
      <c r="Q41" s="104">
        <f>IF('6th 6'!C8&gt;0,'6th 6'!J8,IF('6th 6'!K8&gt;0,'6th 6'!R8,IF('6th 6'!S8&gt;0,'6th 6'!Z8,0)))</f>
        <v>0</v>
      </c>
      <c r="R41" s="104">
        <f>IF('6th 7'!C8&gt;0,'6th 7'!J8,IF('6th 7'!K8&gt;0,'6th 7'!R8,IF('6th 7'!S8&gt;0,'6th 7'!Z8,0)))</f>
        <v>0</v>
      </c>
      <c r="S41" s="448"/>
      <c r="T41" s="440">
        <f>S39/(L38+M38+N38+O38+P38+Q38+R38)</f>
        <v>3.25</v>
      </c>
      <c r="U41" s="442" t="str">
        <f>IF(T41&gt;=2.5,U39,IF(T41&gt;=2.25,"C",IF(T41&gt;=2,"D",IF(T41=0,0,"F"))))</f>
        <v>B+</v>
      </c>
      <c r="V41" s="443" t="s">
        <v>40</v>
      </c>
      <c r="W41" s="443"/>
      <c r="X41" s="443"/>
      <c r="Y41" s="443"/>
      <c r="Z41" s="532"/>
    </row>
    <row r="42" spans="1:26" ht="16.5">
      <c r="A42" s="424"/>
      <c r="B42" s="91" t="s">
        <v>67</v>
      </c>
      <c r="C42" s="104">
        <f>'5th 1'!AA8</f>
        <v>78</v>
      </c>
      <c r="D42" s="104">
        <f>'5th 2'!AA8</f>
        <v>75</v>
      </c>
      <c r="E42" s="104">
        <f>'5th 3'!AA8</f>
        <v>77</v>
      </c>
      <c r="F42" s="104">
        <f>'5th 4'!AA8</f>
        <v>73</v>
      </c>
      <c r="G42" s="104">
        <f>'5th 5'!AA8</f>
        <v>58</v>
      </c>
      <c r="H42" s="104">
        <f>'5th 6'!AA8</f>
        <v>0</v>
      </c>
      <c r="I42" s="448"/>
      <c r="J42" s="440"/>
      <c r="K42" s="442"/>
      <c r="L42" s="107">
        <f>'6th 1'!AA8</f>
        <v>73</v>
      </c>
      <c r="M42" s="104">
        <f>'6th 2'!AA8</f>
        <v>67</v>
      </c>
      <c r="N42" s="104">
        <f>'6th 3'!AA8</f>
        <v>68</v>
      </c>
      <c r="O42" s="104">
        <f>'6th 4'!AA8</f>
        <v>65</v>
      </c>
      <c r="P42" s="104">
        <f>'6th 5'!AA8</f>
        <v>62</v>
      </c>
      <c r="Q42" s="104">
        <f>'6th 6'!AA8</f>
        <v>0</v>
      </c>
      <c r="R42" s="104">
        <f>'6th 7'!AA8</f>
        <v>0</v>
      </c>
      <c r="S42" s="448"/>
      <c r="T42" s="441"/>
      <c r="U42" s="442"/>
      <c r="V42" s="444">
        <f>IF((C43+C45)=0,0,C38)+IF((D43+D45)=0,0,D38)+IF((E43+E45)=0,0,E38)+IF((F43+F45)=0,0,F38)+IF((G43+G45)=0,0,G38)+IF((H43+H45)=0,0,H38)+IF((L43+L45)=0,0,L38)+IF((M43+M45)=0,0,M38)+IF((N43+N45)=0,0,N38)+IF((O43+O45)=0,0,O38)+IF((P43+P45)=0,0,P38)+IF((Q43+Q45)=0,0,Q38)+IF((R43+R45)=0,0,R38)+IF(G62&gt;0,1.5,0)</f>
        <v>31.5</v>
      </c>
      <c r="W42" s="447">
        <f>I39+S39+(G62*1.5)</f>
        <v>105</v>
      </c>
      <c r="X42" s="440">
        <f>IF(S39&gt;0,(W42/31.5),J41)</f>
        <v>3.3333333333333335</v>
      </c>
      <c r="Y42" s="164" t="str">
        <f>IF(X42&gt;=4,"A+",IF(X42&gt;=3.75,"A",IF(X42&gt;=3.5,"A-",IF(X42&gt;=3.25,"B+",IF(X42&gt;=3,"B",IF(X42&gt;=2.75,"B-",IF(X42&gt;=2.5,"C+",IF(X42&gt;=2,"C","F"))))))))</f>
        <v>B+</v>
      </c>
      <c r="Z42" s="532"/>
    </row>
    <row r="43" spans="1:26" ht="16.5">
      <c r="A43" s="424"/>
      <c r="B43" s="91" t="s">
        <v>1</v>
      </c>
      <c r="C43" s="104">
        <f>'5th 1'!AC8</f>
        <v>3.75</v>
      </c>
      <c r="D43" s="104">
        <f>'5th 2'!AC8</f>
        <v>3.75</v>
      </c>
      <c r="E43" s="104">
        <f>'5th 3'!AC8</f>
        <v>3.75</v>
      </c>
      <c r="F43" s="104">
        <f>'5th 4'!AC8</f>
        <v>3.5</v>
      </c>
      <c r="G43" s="104">
        <f>'5th 5'!AC8</f>
        <v>2.75</v>
      </c>
      <c r="H43" s="104">
        <f>'5th 6'!AC8</f>
        <v>0</v>
      </c>
      <c r="I43" s="448"/>
      <c r="J43" s="98"/>
      <c r="K43" s="110"/>
      <c r="L43" s="107">
        <f>'6th 1'!AC8</f>
        <v>3.5</v>
      </c>
      <c r="M43" s="104">
        <f>'6th 2'!AC8</f>
        <v>3.25</v>
      </c>
      <c r="N43" s="104">
        <f>'6th 3'!AC8</f>
        <v>3.25</v>
      </c>
      <c r="O43" s="104">
        <f>'6th 4'!AC8</f>
        <v>3.25</v>
      </c>
      <c r="P43" s="104">
        <f>'6th 5'!AC8</f>
        <v>3</v>
      </c>
      <c r="Q43" s="104">
        <f>'6th 6'!AC8</f>
        <v>0</v>
      </c>
      <c r="R43" s="104">
        <f>'6th 7'!AC8</f>
        <v>0</v>
      </c>
      <c r="S43" s="448"/>
      <c r="T43" s="98"/>
      <c r="U43" s="110"/>
      <c r="V43" s="445"/>
      <c r="W43" s="448"/>
      <c r="X43" s="441"/>
      <c r="Y43" s="451" t="str">
        <f>IF(S39&gt;0,(IF(X42&gt;=2.5,Y42,IF(X42&gt;=2.25,"C",IF(X42&gt;=2,"D","F")))),K41)</f>
        <v>B+</v>
      </c>
      <c r="Z43" s="532"/>
    </row>
    <row r="44" spans="1:26" ht="17.25" customHeight="1" thickBot="1">
      <c r="A44" s="424"/>
      <c r="B44" s="91" t="s">
        <v>2</v>
      </c>
      <c r="C44" s="104" t="str">
        <f>'5th 1'!AB8</f>
        <v>A</v>
      </c>
      <c r="D44" s="104" t="str">
        <f>'5th 2'!AB8</f>
        <v>A</v>
      </c>
      <c r="E44" s="104" t="str">
        <f>'5th 3'!AB8</f>
        <v>A</v>
      </c>
      <c r="F44" s="104" t="str">
        <f>'5th 4'!AB8</f>
        <v>A-</v>
      </c>
      <c r="G44" s="104" t="str">
        <f>'5th 5'!AB8</f>
        <v>B-</v>
      </c>
      <c r="H44" s="104" t="str">
        <f>'5th 6'!AB8</f>
        <v/>
      </c>
      <c r="I44" s="448"/>
      <c r="J44" s="98"/>
      <c r="K44" s="109"/>
      <c r="L44" s="111" t="str">
        <f>'6th 1'!AB8</f>
        <v>A-</v>
      </c>
      <c r="M44" s="104" t="str">
        <f>'6th 2'!AB8</f>
        <v>B+</v>
      </c>
      <c r="N44" s="104" t="str">
        <f>'6th 3'!AB8</f>
        <v>B+</v>
      </c>
      <c r="O44" s="104" t="str">
        <f>'6th 4'!AB8</f>
        <v>B+</v>
      </c>
      <c r="P44" s="104" t="str">
        <f>'6th 5'!AB8</f>
        <v>B</v>
      </c>
      <c r="Q44" s="104" t="str">
        <f>'6th 6'!AB8</f>
        <v/>
      </c>
      <c r="R44" s="104" t="str">
        <f>'6th 7'!AB8</f>
        <v/>
      </c>
      <c r="S44" s="448"/>
      <c r="T44" s="98"/>
      <c r="U44" s="109"/>
      <c r="V44" s="446"/>
      <c r="W44" s="449"/>
      <c r="X44" s="450"/>
      <c r="Y44" s="452"/>
      <c r="Z44" s="532"/>
    </row>
    <row r="45" spans="1:26" ht="17.25" thickTop="1">
      <c r="A45" s="413" t="s">
        <v>127</v>
      </c>
      <c r="B45" s="91" t="s">
        <v>1</v>
      </c>
      <c r="C45" s="104">
        <f>'5th 1'!AD8</f>
        <v>0</v>
      </c>
      <c r="D45" s="104">
        <f>'5th 2'!AD8</f>
        <v>0</v>
      </c>
      <c r="E45" s="104">
        <f>'5th 3'!AD8</f>
        <v>0</v>
      </c>
      <c r="F45" s="104">
        <f>'5th 4'!AD8</f>
        <v>0</v>
      </c>
      <c r="G45" s="104">
        <f>'5th 5'!AD8</f>
        <v>0</v>
      </c>
      <c r="H45" s="104">
        <f>'5th 6'!AD8</f>
        <v>0</v>
      </c>
      <c r="I45" s="415">
        <f>(C45*C38)+(D45*D38)+(E45*E38)+(F45*F38)+(G45*G38)+(H45*H38)</f>
        <v>0</v>
      </c>
      <c r="J45" s="417">
        <f>IF(C45&gt;0,(C43*C38),0)+IF(D45&gt;0,(D43*D38),0)+IF(E45&gt;0,(E43*E38),0)+IF(F45&gt;0,(F43*F38),0)+IF(G45&gt;0,(G43*G38),0)+IF(H45&gt;0,(H43*H38),0)</f>
        <v>0</v>
      </c>
      <c r="K45" s="418">
        <f>IF(C45&gt;C43,((C45*C38)-(C43*C38)),0)+IF(D45&gt;D43,((D45*D38)-(D43*D38)),0)+IF(E45&gt;E43,((E45*E38)-(E43*E38)),0)+IF(F45&gt;F43,((F45*F38)-(F43*F38)),0)+IF(G45&gt;G43,((G45*G38)-(G43*G38)),0)+IF(H45&gt;H43,((H45*H38)-(H43*H38)),0)</f>
        <v>0</v>
      </c>
      <c r="L45" s="165">
        <f>'6th 1'!AD8</f>
        <v>0</v>
      </c>
      <c r="M45" s="104">
        <f>'6th 2'!AD8</f>
        <v>0</v>
      </c>
      <c r="N45" s="104">
        <f>'6th 3'!AD8</f>
        <v>0</v>
      </c>
      <c r="O45" s="104">
        <f>'6th 4'!AD8</f>
        <v>0</v>
      </c>
      <c r="P45" s="104">
        <f>'6th 5'!AD8</f>
        <v>0</v>
      </c>
      <c r="Q45" s="104">
        <f>'6th 6'!AD8</f>
        <v>0</v>
      </c>
      <c r="R45" s="104">
        <f>'6th 7'!AD8</f>
        <v>0</v>
      </c>
      <c r="S45" s="403">
        <f>(L45*L38)+(M45*M38)+(N45*N38)+(O45*O38)+(P45*P38)+(Q45*Q38)+(R45*R38)</f>
        <v>0</v>
      </c>
      <c r="T45" s="417">
        <f>IF(L45&gt;0,(L43*L38),0)+IF(M45&gt;0,(M43*M38),0)+IF(N45&gt;0,(N43*N38),0)+IF(O45&gt;0,(O43*O38),0)+IF(P45&gt;0,(P43*P38),0)+IF(Q45&gt;0,(Q43*Q38),0)+IF(R45&gt;0,(R43*R38),0)</f>
        <v>0</v>
      </c>
      <c r="U45" s="399">
        <f>IF(L45&gt;L43,((L45*L38)-(L43*L38)),0)+IF(M45&gt;M43,((M45*M38)-(M43*M38)),0)+IF(N45&gt;N43,((N45*N38)-(N43*N38)),0)+IF(O45&gt;O43,((O45*O38)-(O43*O38)),0)+IF(P45&gt;P43,((P45*P38)-(P43*P38)),0)+IF(Q45&gt;Q43,((Q45*Q38)-(Q43*Q38)),0)+IF(R45&gt;R43,((R45*R38)-(R43*R38)),0)</f>
        <v>0</v>
      </c>
      <c r="V45" s="401">
        <f>I45+S45</f>
        <v>0</v>
      </c>
      <c r="W45" s="436">
        <f>J45+T45</f>
        <v>0</v>
      </c>
      <c r="X45" s="438">
        <f>K45+U45</f>
        <v>0</v>
      </c>
      <c r="Y45" s="405">
        <f>IF(V37&gt;0,(X45+Y32),0)</f>
        <v>0</v>
      </c>
      <c r="Z45" s="532"/>
    </row>
    <row r="46" spans="1:26" ht="15.75" customHeight="1" thickBot="1">
      <c r="A46" s="414"/>
      <c r="B46" s="157" t="s">
        <v>23</v>
      </c>
      <c r="C46" s="167" t="str">
        <f>'5th 1'!AE8</f>
        <v/>
      </c>
      <c r="D46" s="167" t="str">
        <f>'5th 2'!AE8</f>
        <v/>
      </c>
      <c r="E46" s="167" t="str">
        <f>'5th 3'!AE8</f>
        <v/>
      </c>
      <c r="F46" s="167" t="str">
        <f>'5th 4'!AE8</f>
        <v/>
      </c>
      <c r="G46" s="167" t="str">
        <f>'5th 5'!AE8</f>
        <v/>
      </c>
      <c r="H46" s="167" t="str">
        <f>'5th 6'!AE8</f>
        <v/>
      </c>
      <c r="I46" s="416"/>
      <c r="J46" s="416"/>
      <c r="K46" s="419"/>
      <c r="L46" s="167" t="str">
        <f>'6th 1'!AE8</f>
        <v/>
      </c>
      <c r="M46" s="167" t="str">
        <f>'6th 2'!AE8</f>
        <v/>
      </c>
      <c r="N46" s="167" t="str">
        <f>'6th 3'!AE8</f>
        <v/>
      </c>
      <c r="O46" s="167" t="str">
        <f>'6th 4'!AE8</f>
        <v/>
      </c>
      <c r="P46" s="167" t="str">
        <f>'6th 5'!AE8</f>
        <v/>
      </c>
      <c r="Q46" s="167" t="str">
        <f>'6th 6'!AE8</f>
        <v/>
      </c>
      <c r="R46" s="167" t="str">
        <f>'6th 7'!AE8</f>
        <v/>
      </c>
      <c r="S46" s="420"/>
      <c r="T46" s="420"/>
      <c r="U46" s="400"/>
      <c r="V46" s="402"/>
      <c r="W46" s="437"/>
      <c r="X46" s="439"/>
      <c r="Y46" s="406"/>
      <c r="Z46" s="532"/>
    </row>
    <row r="47" spans="1:26" ht="23.25" customHeight="1" thickTop="1" thickBot="1">
      <c r="A47" s="435" t="s">
        <v>32</v>
      </c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435"/>
      <c r="T47" s="435"/>
      <c r="U47" s="435"/>
      <c r="V47" s="435"/>
      <c r="W47" s="435"/>
      <c r="X47" s="435"/>
      <c r="Y47" s="435"/>
      <c r="Z47" s="532"/>
    </row>
    <row r="48" spans="1:26" ht="17.25" thickTop="1" thickBot="1">
      <c r="A48" s="425" t="s">
        <v>48</v>
      </c>
      <c r="B48" s="426"/>
      <c r="C48" s="426"/>
      <c r="D48" s="426"/>
      <c r="E48" s="426"/>
      <c r="F48" s="426"/>
      <c r="G48" s="426"/>
      <c r="H48" s="426"/>
      <c r="I48" s="426"/>
      <c r="J48" s="426"/>
      <c r="K48" s="427"/>
      <c r="L48" s="426" t="s">
        <v>49</v>
      </c>
      <c r="M48" s="426"/>
      <c r="N48" s="426"/>
      <c r="O48" s="426"/>
      <c r="P48" s="426"/>
      <c r="Q48" s="426"/>
      <c r="R48" s="426"/>
      <c r="S48" s="426"/>
      <c r="T48" s="426"/>
      <c r="U48" s="427"/>
      <c r="V48" s="160"/>
      <c r="W48" s="428" t="s">
        <v>39</v>
      </c>
      <c r="X48" s="428"/>
      <c r="Y48" s="161"/>
      <c r="Z48" s="532"/>
    </row>
    <row r="49" spans="1:26" ht="17.25" thickTop="1">
      <c r="A49" s="99" t="s">
        <v>22</v>
      </c>
      <c r="B49" s="100"/>
      <c r="C49" s="101">
        <f>'7th 1'!B4</f>
        <v>401</v>
      </c>
      <c r="D49" s="101">
        <f>'7th 2'!B4</f>
        <v>402</v>
      </c>
      <c r="E49" s="101">
        <f>'7th 3'!B4</f>
        <v>403</v>
      </c>
      <c r="F49" s="101">
        <f>'7th 4'!B4</f>
        <v>404</v>
      </c>
      <c r="G49" s="101">
        <f>'7th 5'!B4</f>
        <v>405</v>
      </c>
      <c r="H49" s="101">
        <f>'7th 6'!B4</f>
        <v>406</v>
      </c>
      <c r="I49" s="429" t="s">
        <v>0</v>
      </c>
      <c r="J49" s="429" t="s">
        <v>3</v>
      </c>
      <c r="K49" s="431" t="s">
        <v>2</v>
      </c>
      <c r="L49" s="101">
        <f>'8th 1'!B4</f>
        <v>407</v>
      </c>
      <c r="M49" s="101">
        <f>'8th 2'!B4</f>
        <v>408</v>
      </c>
      <c r="N49" s="101">
        <f>'8th 3'!B4</f>
        <v>409</v>
      </c>
      <c r="O49" s="101">
        <f>'8th 4'!B4</f>
        <v>410</v>
      </c>
      <c r="P49" s="101">
        <f>'8th 5'!B4</f>
        <v>411</v>
      </c>
      <c r="Q49" s="101">
        <f>'8th 6'!B4</f>
        <v>412</v>
      </c>
      <c r="R49" s="101">
        <f>'8th 7'!B4</f>
        <v>0</v>
      </c>
      <c r="S49" s="429" t="s">
        <v>0</v>
      </c>
      <c r="T49" s="429" t="s">
        <v>3</v>
      </c>
      <c r="U49" s="431" t="s">
        <v>2</v>
      </c>
      <c r="V49" s="433" t="s">
        <v>62</v>
      </c>
      <c r="W49" s="434"/>
      <c r="X49" s="434"/>
      <c r="Y49" s="162" t="str">
        <f>IF(X50&gt;=4,"A+",IF(X50&gt;=3.75,"A",IF(X50&gt;=3.5,"A-",IF(X50&gt;=3.25,"B+",IF(X50&gt;=3,"B",IF(X50&gt;=2.75,"B-",IF(X50&gt;=2.5,"C+",IF(X50&gt;=2,"C","F"))))))))</f>
        <v>B+</v>
      </c>
      <c r="Z49" s="532"/>
    </row>
    <row r="50" spans="1:26" ht="63.75" customHeight="1">
      <c r="A50" s="77" t="s">
        <v>63</v>
      </c>
      <c r="B50" s="86"/>
      <c r="C50" s="79" t="str">
        <f>IF('7th 1'!C8&gt;0,'7th 1'!D6,IF('7th 1'!K8&gt;0,'7th 1'!L6,IF('7th 1'!S8&gt;0,'7th 1'!T6,0)))</f>
        <v>Drawing-7</v>
      </c>
      <c r="D50" s="79" t="str">
        <f>IF('7th 2'!C8&gt;0,'7th 2'!D6,IF('7th 2'!K8&gt;0,'7th 2'!L6,IF('7th 2'!S8&gt;0,'7th 2'!T6,0)))</f>
        <v>Figure Painting- 2</v>
      </c>
      <c r="E50" s="79" t="str">
        <f>IF('7th 3'!C8&gt;0,'7th 3'!D6,IF('7th 3'!K8&gt;0,'7th 3'!L6,IF('7th 3'!S8&gt;0,'7th 3'!T6,0)))</f>
        <v>Composition-3</v>
      </c>
      <c r="F50" s="79" t="str">
        <f>IF('7th 4'!C8&gt;0,'7th 4'!D6,IF('7th 4'!K8&gt;0,'7th 4'!L6,IF('7th 4'!S8&gt;0,'7th 4'!T6,0)))</f>
        <v>Head Study-3</v>
      </c>
      <c r="G50" s="79" t="str">
        <f>IF('7th 5'!C8&gt;0,'7th 5'!D6,IF('7th 5'!K8&gt;0,'7th 5'!L6,IF('7th 5'!S8&gt;0,'7th 5'!T6,0)))</f>
        <v>Landscape-3</v>
      </c>
      <c r="H50" s="79" t="str">
        <f>IF('7th 6'!C8&gt;0,'7th 6'!D6,IF('7th 6'!K8&gt;0,'7th 6'!L6,IF('7th 6'!S8&gt;0,'7th 6'!T6,0)))</f>
        <v>History of Western Art</v>
      </c>
      <c r="I50" s="429"/>
      <c r="J50" s="429"/>
      <c r="K50" s="431"/>
      <c r="L50" s="79" t="str">
        <f>IF('8th 1'!C8&gt;0,'8th 1'!D6,IF('8th 1'!K8&gt;0,'8th 1'!L6,IF('8th 1'!S8&gt;0,'8th 1'!T6,0)))</f>
        <v>Drawing- 8</v>
      </c>
      <c r="M50" s="79" t="str">
        <f>IF('8th 2'!C8&gt;0,'8th 2'!D6,IF('8th 2'!K8&gt;0,'8th 2'!L6,IF('8th 2'!S8&gt;0,'8th 2'!T6,0)))</f>
        <v>Figer Painting-3</v>
      </c>
      <c r="N50" s="79" t="str">
        <f>IF('8th 3'!C8&gt;0,'8th 3'!D6,IF('8th 3'!K8&gt;0,'8th 3'!L6,IF('8th 3'!S8&gt;0,'8th 3'!T6,0)))</f>
        <v>Experimental Composition</v>
      </c>
      <c r="O50" s="79" t="str">
        <f>IF('8th 4'!C8&gt;0,'8th 4'!D6,IF('8th 4'!K8&gt;0,'8th 4'!L6,IF('8th 4'!S8&gt;0,'8th 4'!T6,0)))</f>
        <v>Landscape- 4</v>
      </c>
      <c r="P50" s="79" t="str">
        <f>IF('8th 5'!C8&gt;0,'8th 5'!D6,IF('8th 5'!K8&gt;0,'8th 5'!L6,IF('8th 5'!S8&gt;0,'8th 5'!T6,0)))</f>
        <v>Aesthetic</v>
      </c>
      <c r="Q50" s="79" t="str">
        <f>IF('8th 6'!C8&gt;0,'8th 6'!D6,IF('8th 6'!K8&gt;0,'8th 6'!L6,IF('8th 6'!S8&gt;0,'8th 6'!T6,0)))</f>
        <v>History of Arts in Bengal</v>
      </c>
      <c r="R50" s="79">
        <f>IF('8th 7'!C8&gt;0,'8th 7'!D6,IF('8th 7'!K8&gt;0,'8th 7'!L6,IF('8th 7'!S8&gt;0,'8th 7'!T6,0)))</f>
        <v>0</v>
      </c>
      <c r="S50" s="429"/>
      <c r="T50" s="429"/>
      <c r="U50" s="431"/>
      <c r="V50" s="335">
        <f>IF(I52&gt;0,(V55+V37),0)</f>
        <v>126</v>
      </c>
      <c r="W50" s="254">
        <f>IF(I52&gt;0,(W55+W37),0)</f>
        <v>410.625</v>
      </c>
      <c r="X50" s="336">
        <f>IF(S52&gt;0,(W50/126),IF(I52&gt;0,(W50/109.5),0))</f>
        <v>3.2589285714285716</v>
      </c>
      <c r="Y50" s="163" t="str">
        <f>IF(X50&gt;=2.5,Y49,IF(X50&gt;=2.25,"C",IF(X50&gt;=2,"D",IF(X50=0,0,"F"))))</f>
        <v>B+</v>
      </c>
      <c r="Z50" s="532"/>
    </row>
    <row r="51" spans="1:26" ht="17.25" customHeight="1">
      <c r="A51" s="458" t="s">
        <v>27</v>
      </c>
      <c r="B51" s="459"/>
      <c r="C51" s="102">
        <f>IF('7th 1'!C8&gt;0,'7th 1'!H4,IF('7th 1'!K8&gt;0,'7th 1'!P4,IF('7th 1'!S8&gt;0,'7th 1'!X4,0)))</f>
        <v>1.5</v>
      </c>
      <c r="D51" s="102">
        <f>IF('7th 2'!C8&gt;0,'7th 2'!H4,IF('7th 2'!K8&gt;0,'7th 2'!P4,IF('7th 2'!S8&gt;0,'7th 2'!X4,0)))</f>
        <v>3</v>
      </c>
      <c r="E51" s="102">
        <f>IF('7th 3'!C8&gt;0,'7th 3'!H4,IF('7th 3'!K8&gt;0,'7th 3'!P4,IF('7th 3'!S8&gt;0,'7th 3'!X4,0)))</f>
        <v>3</v>
      </c>
      <c r="F51" s="102">
        <f>IF('7th 4'!C8&gt;0,'7th 4'!H4,IF('7th 4'!K8&gt;0,'7th 4'!P4,IF('7th 4'!S8&gt;0,'7th 4'!X4,0)))</f>
        <v>1.5</v>
      </c>
      <c r="G51" s="102">
        <f>IF('7th 5'!C8&gt;0,'7th 5'!H4,IF('7th 5'!K8&gt;0,'7th 5'!P4,IF('7th 5'!S8&gt;0,'7th 5'!X4,0)))</f>
        <v>3</v>
      </c>
      <c r="H51" s="102">
        <f>IF('7th 6'!C8&gt;0,'7th 6'!H4,IF('7th 6'!K8&gt;0,'7th 6'!P4,IF('7th 6'!S8&gt;0,'7th 6'!X4,0)))</f>
        <v>3</v>
      </c>
      <c r="I51" s="430"/>
      <c r="J51" s="430"/>
      <c r="K51" s="432"/>
      <c r="L51" s="102">
        <f>IF('8th 1'!C8&gt;0,'8th 1'!H4,IF('8th 1'!K8&gt;0,'8th 1'!P4,IF('8th 1'!S8&gt;0,'8th 1'!X4,0)))</f>
        <v>3</v>
      </c>
      <c r="M51" s="102">
        <f>IF('8th 2'!C8&gt;0,'8th 2'!H4,IF('8th 2'!K8&gt;0,'8th 2'!P4,IF('8th 2'!S8&gt;0,'8th 2'!X4,0)))</f>
        <v>3</v>
      </c>
      <c r="N51" s="102">
        <f>IF('8th 3'!C8&gt;0,'8th 3'!H4,IF('8th 3'!K8&gt;0,'8th 3'!P4,IF('8th 3'!S8&gt;0,'8th 3'!X4,0)))</f>
        <v>3</v>
      </c>
      <c r="O51" s="102">
        <f>IF('8th 4'!C8&gt;0,'8th 4'!H4,IF('8th 4'!K8&gt;0,'8th 4'!P4,IF('8th 4'!S8&gt;0,'8th 4'!X4,0)))</f>
        <v>3</v>
      </c>
      <c r="P51" s="102">
        <f>IF('8th 5'!C8&gt;0,'8th 5'!H4,IF('8th 5'!K8&gt;0,'8th 5'!P4,IF('8th 5'!S8&gt;0,'8th 5'!X4,0)))</f>
        <v>1.5</v>
      </c>
      <c r="Q51" s="102">
        <f>IF('8th 6'!C8&gt;0,'8th 6'!H4,IF('8th 6'!K8&gt;0,'8th 6'!P4,IF('8th 6'!S8&gt;0,'8th 6'!X4,0)))</f>
        <v>1.5</v>
      </c>
      <c r="R51" s="102">
        <f>IF('8th 7'!C8&gt;0,'8th 7'!H4,IF('8th 7'!K8&gt;0,'8th 7'!P4,IF('8th 7'!S8&gt;0,'8th 7'!X4,0)))</f>
        <v>0</v>
      </c>
      <c r="S51" s="430"/>
      <c r="T51" s="430"/>
      <c r="U51" s="432"/>
      <c r="V51" s="460" t="s">
        <v>41</v>
      </c>
      <c r="W51" s="461"/>
      <c r="X51" s="461"/>
      <c r="Y51" s="462"/>
      <c r="Z51" s="532"/>
    </row>
    <row r="52" spans="1:26" ht="18.75" customHeight="1" thickBot="1">
      <c r="A52" s="463" t="s">
        <v>11</v>
      </c>
      <c r="B52" s="464"/>
      <c r="C52" s="102">
        <v>100</v>
      </c>
      <c r="D52" s="102">
        <v>100</v>
      </c>
      <c r="E52" s="102">
        <v>100</v>
      </c>
      <c r="F52" s="102">
        <v>100</v>
      </c>
      <c r="G52" s="102">
        <v>100</v>
      </c>
      <c r="H52" s="102">
        <v>100</v>
      </c>
      <c r="I52" s="465">
        <f>(C56*C51)+(D56*D51)+(E56*E51)+(F56*F51)+(G56*G51)+(H56*H51)</f>
        <v>50.25</v>
      </c>
      <c r="J52" s="84"/>
      <c r="K52" s="103" t="str">
        <f>IF(J54&gt;=4,"A+",IF(J54&gt;=3.75,"A",IF(J54&gt;=3.5,"A-",IF(J54&gt;=3.25,"B+",IF(J54&gt;=3,"B",IF(J54&gt;=2.75,"B-",IF(J54&gt;=2.5,"C+",IF(J54&gt;=2,"C","F"))))))))</f>
        <v>B+</v>
      </c>
      <c r="L52" s="102">
        <v>100</v>
      </c>
      <c r="M52" s="102">
        <v>100</v>
      </c>
      <c r="N52" s="102">
        <v>100</v>
      </c>
      <c r="O52" s="102">
        <v>100</v>
      </c>
      <c r="P52" s="102">
        <v>100</v>
      </c>
      <c r="Q52" s="102">
        <v>100</v>
      </c>
      <c r="R52" s="102">
        <v>100</v>
      </c>
      <c r="S52" s="465">
        <f>(L56*L51)+(M56*M51)+(N56*N51)+(O56*O51)+(P56*P51)+(Q56*Q51)+(R56*R51)</f>
        <v>51.75</v>
      </c>
      <c r="T52" s="84"/>
      <c r="U52" s="103" t="str">
        <f>IF(T54&gt;=4,"A+",IF(T54&gt;=3.75,"A",IF(T54&gt;=3.5,"A-",IF(T54&gt;=3.25,"B+",IF(T54&gt;=3,"B",IF(T54&gt;=2.75,"B-",IF(T54&gt;=2.5,"C+",IF(T54&gt;=2,"C","F"))))))))</f>
        <v>B+</v>
      </c>
      <c r="V52" s="467" t="s">
        <v>29</v>
      </c>
      <c r="W52" s="469" t="s">
        <v>0</v>
      </c>
      <c r="X52" s="469" t="s">
        <v>3</v>
      </c>
      <c r="Y52" s="421" t="s">
        <v>2</v>
      </c>
      <c r="Z52" s="532"/>
    </row>
    <row r="53" spans="1:26" ht="17.25" thickTop="1">
      <c r="A53" s="77" t="s">
        <v>28</v>
      </c>
      <c r="B53" s="86"/>
      <c r="C53" s="104">
        <f>IF('7th 1'!C8&gt;0,'7th 1'!C8,IF('7th 1'!K8&gt;0,'7th 1'!K8,IF('7th 1'!S8&gt;0,'7th 1'!S8,0)))</f>
        <v>22</v>
      </c>
      <c r="D53" s="104">
        <f>IF('7th 2'!C8&gt;0,'7th 2'!C8,IF('7th 2'!K8&gt;0,'7th 2'!K8,IF('7th 2'!S8&gt;0,'7th 2'!S8,0)))</f>
        <v>30</v>
      </c>
      <c r="E53" s="104">
        <f>IF('7th 3'!C8&gt;0,'7th 3'!C8,IF('7th 3'!K8&gt;0,'7th 3'!K8,IF('7th 3'!S8&gt;0,'7th 3'!S8,0)))</f>
        <v>25.75</v>
      </c>
      <c r="F53" s="104">
        <f>IF('7th 4'!C8&gt;0,'7th 4'!C8,IF('7th 4'!K8&gt;0,'7th 4'!K8,IF('7th 4'!S8&gt;0,'7th 4'!S8,0)))</f>
        <v>33</v>
      </c>
      <c r="G53" s="104">
        <f>IF('7th 5'!C8&gt;0,'7th 5'!C8,IF('7th 5'!K8&gt;0,'7th 5'!K8,IF('7th 5'!S8&gt;0,'7th 5'!S8,0)))</f>
        <v>31</v>
      </c>
      <c r="H53" s="104">
        <f>IF('7th 6'!C8&gt;0,'7th 6'!C8,IF('7th 6'!K8&gt;0,'7th 6'!K8,IF('7th 6'!S8&gt;0,'7th 6'!S8,0)))</f>
        <v>24.75</v>
      </c>
      <c r="I53" s="466"/>
      <c r="J53" s="98"/>
      <c r="K53" s="90"/>
      <c r="L53" s="104">
        <f>IF('8th 1'!C8&gt;0,'8th 1'!C8,IF('8th 1'!K8&gt;0,'8th 1'!K8,IF('8th 1'!S8&gt;0,'8th 1'!S8,0)))</f>
        <v>27</v>
      </c>
      <c r="M53" s="104">
        <f>IF('8th 2'!C8&gt;0,'8th 2'!C8,IF('8th 2'!K8&gt;0,'8th 2'!K8,IF('8th 2'!S8&gt;0,'8th 2'!S8,0)))</f>
        <v>28.5</v>
      </c>
      <c r="N53" s="104">
        <f>IF('8th 3'!C8&gt;0,'8th 3'!C8,IF('8th 3'!K8&gt;0,'8th 3'!K8,IF('8th 3'!S8&gt;0,'8th 3'!S8,0)))</f>
        <v>29.5</v>
      </c>
      <c r="O53" s="104">
        <f>IF('8th 4'!C8&gt;0,'8th 4'!C8,IF('8th 4'!K8&gt;0,'8th 4'!K8,IF('8th 4'!S8&gt;0,'8th 4'!S8,0)))</f>
        <v>28.75</v>
      </c>
      <c r="P53" s="104">
        <f>IF('8th 5'!C8&gt;0,'8th 5'!C8,IF('8th 5'!K8&gt;0,'8th 5'!K8,IF('8th 5'!S8&gt;0,'8th 5'!S8,0)))</f>
        <v>29.75</v>
      </c>
      <c r="Q53" s="104">
        <f>IF('8th 6'!C8&gt;0,'8th 6'!C8,IF('8th 6'!K8&gt;0,'8th 6'!K8,IF('8th 6'!S8&gt;0,'8th 6'!S8,0)))</f>
        <v>28</v>
      </c>
      <c r="R53" s="104">
        <f>IF('8th 7'!C8&gt;0,'8th 7'!C8,IF('8th 7'!K8&gt;0,'8th 7'!K8,IF('8th 7'!S8&gt;0,'8th 7'!S8,0)))</f>
        <v>0</v>
      </c>
      <c r="S53" s="466"/>
      <c r="T53" s="98"/>
      <c r="U53" s="90"/>
      <c r="V53" s="468"/>
      <c r="W53" s="470"/>
      <c r="X53" s="471"/>
      <c r="Y53" s="422"/>
      <c r="Z53" s="532"/>
    </row>
    <row r="54" spans="1:26" ht="17.25">
      <c r="A54" s="423" t="s">
        <v>26</v>
      </c>
      <c r="B54" s="91" t="s">
        <v>60</v>
      </c>
      <c r="C54" s="104">
        <f>IF('7th 1'!C8&gt;0,'7th 1'!J8,IF('7th 1'!K8&gt;0,'7th 1'!R8,IF('7th 1'!S8&gt;0,'7th 1'!Z8,0)))</f>
        <v>48.5</v>
      </c>
      <c r="D54" s="104">
        <f>IF('7th 2'!C8&gt;0,'7th 2'!J8,IF('7th 2'!K8&gt;0,'7th 2'!R8,IF('7th 2'!S8&gt;0,'7th 2'!Z8,0)))</f>
        <v>38.75</v>
      </c>
      <c r="E54" s="104">
        <f>IF('7th 3'!C8&gt;0,'7th 3'!J8,IF('7th 3'!K8&gt;0,'7th 3'!R8,IF('7th 3'!S8&gt;0,'7th 3'!Z8,0)))</f>
        <v>43</v>
      </c>
      <c r="F54" s="104">
        <f>IF('7th 4'!C8&gt;0,'7th 4'!J8,IF('7th 4'!K8&gt;0,'7th 4'!R8,IF('7th 4'!S8&gt;0,'7th 4'!Z8,0)))</f>
        <v>46.5</v>
      </c>
      <c r="G54" s="104">
        <f>IF('7th 5'!C8&gt;0,'7th 5'!J8,IF('7th 5'!K8&gt;0,'7th 5'!R8,IF('7th 5'!S8&gt;0,'7th 5'!Z8,0)))</f>
        <v>43.5</v>
      </c>
      <c r="H54" s="104">
        <f>IF('7th 6'!C8&gt;0,'7th 6'!J8,IF('7th 6'!K8&gt;0,'7th 6'!R8,IF('7th 6'!S8&gt;0,'7th 6'!Z8,0)))</f>
        <v>30.5</v>
      </c>
      <c r="I54" s="466"/>
      <c r="J54" s="440">
        <f>I52/(C51+D51+E51+F51+G51+H51)</f>
        <v>3.35</v>
      </c>
      <c r="K54" s="442" t="str">
        <f>IF(J54&gt;=2.5,K52,IF(J54&gt;=2.25,"C",IF(J54&gt;=2,"D",IF(J54=0,0,"F"))))</f>
        <v>B+</v>
      </c>
      <c r="L54" s="104">
        <f>IF('8th 1'!C8&gt;0,'8th 1'!J8,IF('8th 1'!K8&gt;0,'8th 1'!R8,IF('8th 1'!S8&gt;0,'8th 1'!Z8,0)))</f>
        <v>47.5</v>
      </c>
      <c r="M54" s="104">
        <f>IF('8th 2'!C8&gt;0,'8th 2'!J8,IF('8th 2'!K8&gt;0,'8th 2'!R8,IF('8th 2'!S8&gt;0,'8th 2'!Z8,0)))</f>
        <v>41</v>
      </c>
      <c r="N54" s="104">
        <f>IF('8th 3'!C8&gt;0,'8th 3'!J8,IF('8th 3'!K8&gt;0,'8th 3'!R8,IF('8th 3'!S8&gt;0,'8th 3'!Z8,0)))</f>
        <v>45.5</v>
      </c>
      <c r="O54" s="104">
        <f>IF('8th 4'!C8&gt;0,'8th 4'!J8,IF('8th 4'!K8&gt;0,'8th 4'!R8,IF('8th 4'!S8&gt;0,'8th 4'!Z8,0)))</f>
        <v>42.75</v>
      </c>
      <c r="P54" s="104">
        <f>IF('8th 5'!C8&gt;0,'8th 5'!J8,IF('8th 5'!K8&gt;0,'8th 5'!R8,IF('8th 5'!S8&gt;0,'8th 5'!Z8,0)))</f>
        <v>32</v>
      </c>
      <c r="Q54" s="104">
        <f>IF('8th 6'!C8&gt;0,'8th 6'!J8,IF('8th 6'!K8&gt;0,'8th 6'!R8,IF('8th 6'!S8&gt;0,'8th 6'!Z8,0)))</f>
        <v>26</v>
      </c>
      <c r="R54" s="104">
        <f>IF('8th 7'!C8&gt;0,'8th 7'!J8,IF('8th 7'!K8&gt;0,'8th 7'!R8,IF('8th 7'!S8&gt;0,'8th 7'!Z8,0)))</f>
        <v>0</v>
      </c>
      <c r="S54" s="466"/>
      <c r="T54" s="440">
        <f>S52/(L51+M51+N51+O51+P51+Q51+R51)</f>
        <v>3.45</v>
      </c>
      <c r="U54" s="442" t="str">
        <f>IF(T54&gt;=2.5,U52,IF(T54&gt;=2.25,"C",IF(T54&gt;=2,"D",IF(T54=0,0,"F"))))</f>
        <v>B+</v>
      </c>
      <c r="V54" s="454" t="s">
        <v>40</v>
      </c>
      <c r="W54" s="443"/>
      <c r="X54" s="443"/>
      <c r="Y54" s="455"/>
      <c r="Z54" s="532"/>
    </row>
    <row r="55" spans="1:26" ht="16.5" customHeight="1">
      <c r="A55" s="424"/>
      <c r="B55" s="91" t="s">
        <v>67</v>
      </c>
      <c r="C55" s="104">
        <f>'7th 1'!AA8</f>
        <v>71</v>
      </c>
      <c r="D55" s="104">
        <f>'7th 2'!AA8</f>
        <v>69</v>
      </c>
      <c r="E55" s="104">
        <f>'7th 3'!AA8</f>
        <v>69</v>
      </c>
      <c r="F55" s="104">
        <f>'7th 4'!AA8</f>
        <v>80</v>
      </c>
      <c r="G55" s="104">
        <f>'7th 5'!AA8</f>
        <v>75</v>
      </c>
      <c r="H55" s="104">
        <f>'7th 6'!AA8</f>
        <v>56</v>
      </c>
      <c r="I55" s="466"/>
      <c r="J55" s="453"/>
      <c r="K55" s="442"/>
      <c r="L55" s="104">
        <f>'8th 1'!AA8</f>
        <v>75</v>
      </c>
      <c r="M55" s="104">
        <f>'8th 2'!AA8</f>
        <v>70</v>
      </c>
      <c r="N55" s="104">
        <f>'8th 3'!AA8</f>
        <v>75</v>
      </c>
      <c r="O55" s="104">
        <f>'8th 4'!AA8</f>
        <v>72</v>
      </c>
      <c r="P55" s="104">
        <f>'8th 5'!AA8</f>
        <v>62</v>
      </c>
      <c r="Q55" s="104">
        <f>'8th 6'!AA8</f>
        <v>54</v>
      </c>
      <c r="R55" s="104">
        <f>'8th 7'!AA8</f>
        <v>0</v>
      </c>
      <c r="S55" s="466"/>
      <c r="T55" s="453"/>
      <c r="U55" s="442"/>
      <c r="V55" s="444">
        <f>IF((C56+C58)=0,0,C51)+IF((D56+D58)=0,0,D51)+IF((E56+E58)=0,0,E51)+IF((F56+F58)=0,0,F51)+IF((G56+G58)=0,0,G51)+IF((H56+H58)=0,0,H51)+IF((L56+L58)=0,0,L51)+IF((M56+M58)=0,0,M51)+IF((N56+N58)=0,0,N51)+IF((O56+O58)=0,0,O51)+IF((P56+P58)=0,0,P51)+IF((Q56+Q58)=0,0,Q51)+IF((R56+R58)=0,0,R51)+IF(I62&gt;0,1.5,0)</f>
        <v>31.5</v>
      </c>
      <c r="W55" s="457">
        <f>I52+S52+(I62*1.5)</f>
        <v>105.75</v>
      </c>
      <c r="X55" s="440">
        <f>IF(S52&gt;0,(W55/31.5),J54)</f>
        <v>3.3571428571428572</v>
      </c>
      <c r="Y55" s="164" t="str">
        <f>IF(X55&gt;=4,"A+",IF(X55&gt;=3.75,"A",IF(X55&gt;=3.5,"A-",IF(X55&gt;=3.25,"B+",IF(X55&gt;=3,"B",IF(X55&gt;=2.75,"B-",IF(X55&gt;=2.5,"C+",IF(X55&gt;=2,"C","F"))))))))</f>
        <v>B+</v>
      </c>
      <c r="Z55" s="532"/>
    </row>
    <row r="56" spans="1:26" ht="16.5">
      <c r="A56" s="424"/>
      <c r="B56" s="91" t="s">
        <v>1</v>
      </c>
      <c r="C56" s="104">
        <f>'7th 1'!AC8</f>
        <v>3.5</v>
      </c>
      <c r="D56" s="104">
        <f>'7th 2'!AC8</f>
        <v>3.25</v>
      </c>
      <c r="E56" s="104">
        <f>'7th 3'!AC8</f>
        <v>3.25</v>
      </c>
      <c r="F56" s="104">
        <f>'7th 4'!AC8</f>
        <v>4</v>
      </c>
      <c r="G56" s="104">
        <f>'7th 5'!AC8</f>
        <v>3.75</v>
      </c>
      <c r="H56" s="104">
        <f>'7th 6'!AC8</f>
        <v>2.75</v>
      </c>
      <c r="I56" s="466"/>
      <c r="J56" s="98"/>
      <c r="K56" s="112"/>
      <c r="L56" s="104">
        <f>'8th 1'!AC8</f>
        <v>3.75</v>
      </c>
      <c r="M56" s="104">
        <f>'8th 2'!AC8</f>
        <v>3.5</v>
      </c>
      <c r="N56" s="104">
        <f>'8th 3'!AC8</f>
        <v>3.75</v>
      </c>
      <c r="O56" s="104">
        <f>'8th 4'!AC8</f>
        <v>3.5</v>
      </c>
      <c r="P56" s="104">
        <f>'8th 5'!AC8</f>
        <v>3</v>
      </c>
      <c r="Q56" s="104">
        <f>'8th 6'!AC8</f>
        <v>2.5</v>
      </c>
      <c r="R56" s="104">
        <f>'8th 7'!AC8</f>
        <v>0</v>
      </c>
      <c r="S56" s="466"/>
      <c r="T56" s="98"/>
      <c r="V56" s="456"/>
      <c r="W56" s="448"/>
      <c r="X56" s="441"/>
      <c r="Y56" s="451" t="str">
        <f>IF(S52&gt;0,(IF(X55&gt;=2.5,Y55,IF(X55&gt;=2.25,"C",IF(X55&gt;=2,"D","F")))),K54)</f>
        <v>B+</v>
      </c>
      <c r="Z56" s="532"/>
    </row>
    <row r="57" spans="1:26" ht="16.5">
      <c r="A57" s="424"/>
      <c r="B57" s="91" t="s">
        <v>2</v>
      </c>
      <c r="C57" s="104" t="str">
        <f>'7th 1'!AB8</f>
        <v>A-</v>
      </c>
      <c r="D57" s="104" t="str">
        <f>'7th 2'!AB8</f>
        <v>B+</v>
      </c>
      <c r="E57" s="104" t="str">
        <f>'7th 3'!AB8</f>
        <v>B+</v>
      </c>
      <c r="F57" s="104" t="str">
        <f>'7th 4'!AB8</f>
        <v>A+</v>
      </c>
      <c r="G57" s="104" t="str">
        <f>'7th 5'!AB8</f>
        <v>A</v>
      </c>
      <c r="H57" s="104" t="str">
        <f>'7th 6'!AB8</f>
        <v>B-</v>
      </c>
      <c r="I57" s="466"/>
      <c r="J57" s="98"/>
      <c r="K57" s="90"/>
      <c r="L57" s="104" t="str">
        <f>'8th 1'!AB8</f>
        <v>A</v>
      </c>
      <c r="M57" s="104" t="str">
        <f>'8th 2'!AB8</f>
        <v>A-</v>
      </c>
      <c r="N57" s="104" t="str">
        <f>'8th 3'!AB8</f>
        <v>A</v>
      </c>
      <c r="O57" s="104" t="str">
        <f>'8th 4'!AB8</f>
        <v>A-</v>
      </c>
      <c r="P57" s="104" t="str">
        <f>'8th 5'!AB8</f>
        <v>B</v>
      </c>
      <c r="Q57" s="104" t="str">
        <f>'8th 6'!AB8</f>
        <v>C+</v>
      </c>
      <c r="R57" s="104" t="str">
        <f>'8th 7'!AB8</f>
        <v/>
      </c>
      <c r="S57" s="466"/>
      <c r="T57" s="98"/>
      <c r="U57" s="90"/>
      <c r="V57" s="446"/>
      <c r="W57" s="449"/>
      <c r="X57" s="450"/>
      <c r="Y57" s="452"/>
      <c r="Z57" s="532"/>
    </row>
    <row r="58" spans="1:26" ht="16.5">
      <c r="A58" s="413" t="s">
        <v>127</v>
      </c>
      <c r="B58" s="91" t="s">
        <v>1</v>
      </c>
      <c r="C58" s="104" t="str">
        <f>'7th 1'!AD8</f>
        <v>3.00</v>
      </c>
      <c r="D58" s="104">
        <f>'7th 2'!AD8</f>
        <v>0</v>
      </c>
      <c r="E58" s="104">
        <f>'7th 3'!AD8</f>
        <v>0</v>
      </c>
      <c r="F58" s="104">
        <f>'7th 4'!AD8</f>
        <v>0</v>
      </c>
      <c r="G58" s="104">
        <f>'7th 5'!AD8</f>
        <v>0</v>
      </c>
      <c r="H58" s="104">
        <f>'7th 6'!AD8</f>
        <v>0</v>
      </c>
      <c r="I58" s="415">
        <f>(C58*C51)+(D58*D51)+(E58*E51)+(F58*F51)+(G58*G51)+(H58*H51)</f>
        <v>4.5</v>
      </c>
      <c r="J58" s="417">
        <f>IF(C58&gt;0,(C56*C51),0)+IF(D58&gt;0,(D56*D51),0)+IF(E58&gt;0,(E56*E51),0)+IF(F58&gt;0,(F56*F51),0)+IF(G58&gt;0,(G56*G51),0)+IF(H58&gt;0,(H56*H51),0)</f>
        <v>5.25</v>
      </c>
      <c r="K58" s="418">
        <f>IF(C58&gt;C56,((C58*C51)-(C56*C51)),0)+IF(D58&gt;D56,((D58*D51)-(D56*D51)),0)+IF(E58&gt;E56,((E58*E51)-(E56*E51)),0)+IF(F58&gt;F56,((F58*F51)-(F56*F51)),0)+IF(G58&gt;G56,((G58*G51)-(G56*G51)),0)+IF(H58&gt;H56,((H58*H51)-(H56*H51)),0)</f>
        <v>-0.75</v>
      </c>
      <c r="L58" s="165">
        <f>'8th 1'!AD8</f>
        <v>0</v>
      </c>
      <c r="M58" s="104">
        <f>'8th 2'!AD8</f>
        <v>0</v>
      </c>
      <c r="N58" s="104">
        <f>'8th 3'!AD8</f>
        <v>0</v>
      </c>
      <c r="O58" s="104">
        <f>'8th 4'!AD8</f>
        <v>0</v>
      </c>
      <c r="P58" s="104">
        <f>'8th 5'!AD8</f>
        <v>0</v>
      </c>
      <c r="Q58" s="104">
        <f>'8th 6'!AD8</f>
        <v>0</v>
      </c>
      <c r="R58" s="104">
        <f>'8th 7'!AD8</f>
        <v>0</v>
      </c>
      <c r="S58" s="403">
        <f>(L58*L51)+(M58*M51)+(N58*N51)+(O58*O51)+(P58*P51)+(Q58*Q51)+(R58*R51)</f>
        <v>0</v>
      </c>
      <c r="T58" s="417">
        <f>IF(L58&gt;0,(L56*L51),0)+IF(M58&gt;0,(M56*M51),0)+IF(N58&gt;0,(N56*N51),0)+IF(O58&gt;0,(O56*O51),0)+IF(P58&gt;0,(P56*P51),0)+IF(Q58&gt;0,(Q56*Q51),0)+IF(R58&gt;0,(R56*R51),0)</f>
        <v>0</v>
      </c>
      <c r="U58" s="399">
        <f>IF(L58&gt;L56,((L58*L51)-(L56*L51)),0)+IF(M58&gt;M56,((M58*M51)-(M56*M51)),0)+IF(N58&gt;N56,((N58*N51)-(N56*N51)),0)+IF(O58&gt;O56,((O58*O51)-(O56*O51)),0)+IF(P58&gt;P56,((P58*P51)-(P56*P51)),0)+IF(Q58&gt;Q56,((Q58*Q51)-(Q56*Q51)),0)+IF(R58&gt;R56,((R58*R51)-(R56*R51)),0)</f>
        <v>0</v>
      </c>
      <c r="V58" s="401">
        <f>I58+S58</f>
        <v>4.5</v>
      </c>
      <c r="W58" s="403">
        <f>J58+T58</f>
        <v>5.25</v>
      </c>
      <c r="X58" s="403">
        <f>K58+U58</f>
        <v>-0.75</v>
      </c>
      <c r="Y58" s="405">
        <f>IF(V50&gt;0,(X58+Y45),0)</f>
        <v>-0.75</v>
      </c>
      <c r="Z58" s="532"/>
    </row>
    <row r="59" spans="1:26" ht="15.75" customHeight="1" thickBot="1">
      <c r="A59" s="414"/>
      <c r="B59" s="157" t="s">
        <v>23</v>
      </c>
      <c r="C59" s="166" t="str">
        <f>'7th 1'!AE8</f>
        <v>Imp:</v>
      </c>
      <c r="D59" s="166" t="str">
        <f>'7th 2'!AE8</f>
        <v/>
      </c>
      <c r="E59" s="166" t="str">
        <f>'7th 3'!AE8</f>
        <v/>
      </c>
      <c r="F59" s="166" t="str">
        <f>'7th 4'!AE8</f>
        <v/>
      </c>
      <c r="G59" s="166" t="str">
        <f>'7th 5'!AE8</f>
        <v/>
      </c>
      <c r="H59" s="166" t="str">
        <f>'7th 6'!AE8</f>
        <v/>
      </c>
      <c r="I59" s="416"/>
      <c r="J59" s="416"/>
      <c r="K59" s="419"/>
      <c r="L59" s="166" t="str">
        <f>'8th 1'!AE8</f>
        <v/>
      </c>
      <c r="M59" s="166" t="str">
        <f>'8th 2'!AE8</f>
        <v/>
      </c>
      <c r="N59" s="166" t="str">
        <f>'8th 3'!AE8</f>
        <v/>
      </c>
      <c r="O59" s="166" t="str">
        <f>'8th 4'!AE8</f>
        <v/>
      </c>
      <c r="P59" s="166" t="str">
        <f>'8th 5'!AE8</f>
        <v/>
      </c>
      <c r="Q59" s="166" t="str">
        <f>'8th 6'!AE8</f>
        <v/>
      </c>
      <c r="R59" s="166" t="str">
        <f>'8th 7'!AE8</f>
        <v/>
      </c>
      <c r="S59" s="420"/>
      <c r="T59" s="420"/>
      <c r="U59" s="400"/>
      <c r="V59" s="402"/>
      <c r="W59" s="404"/>
      <c r="X59" s="404"/>
      <c r="Y59" s="406"/>
      <c r="Z59" s="532"/>
    </row>
    <row r="60" spans="1:26" ht="12" customHeight="1" thickTop="1" thickBot="1">
      <c r="C60" s="53"/>
      <c r="D60" s="53"/>
      <c r="E60" s="53"/>
      <c r="F60" s="53"/>
      <c r="G60" s="53"/>
      <c r="H60" s="53"/>
      <c r="L60" s="53"/>
      <c r="M60" s="53"/>
      <c r="N60" s="53"/>
      <c r="O60" s="53"/>
      <c r="P60" s="53"/>
      <c r="Q60" s="53"/>
      <c r="R60" s="53"/>
      <c r="V60" s="53"/>
      <c r="W60" s="53"/>
      <c r="X60" s="53"/>
      <c r="Y60" s="53"/>
      <c r="Z60" s="168"/>
    </row>
    <row r="61" spans="1:26" ht="18.75" thickTop="1">
      <c r="A61" s="407" t="s">
        <v>33</v>
      </c>
      <c r="B61" s="408"/>
      <c r="C61" s="376" t="s">
        <v>35</v>
      </c>
      <c r="D61" s="380"/>
      <c r="E61" s="376" t="s">
        <v>30</v>
      </c>
      <c r="F61" s="380"/>
      <c r="G61" s="376" t="s">
        <v>31</v>
      </c>
      <c r="H61" s="380"/>
      <c r="I61" s="376" t="s">
        <v>32</v>
      </c>
      <c r="J61" s="411"/>
      <c r="K61" s="411"/>
      <c r="L61" s="412"/>
      <c r="M61" s="370" t="s">
        <v>50</v>
      </c>
      <c r="N61" s="371"/>
      <c r="O61" s="376" t="s">
        <v>0</v>
      </c>
      <c r="P61" s="377"/>
      <c r="Q61" s="169" t="s">
        <v>29</v>
      </c>
      <c r="R61" s="378" t="s">
        <v>216</v>
      </c>
      <c r="S61" s="379"/>
      <c r="T61" s="379"/>
      <c r="U61" s="380"/>
      <c r="V61" s="381" t="s">
        <v>2</v>
      </c>
      <c r="W61" s="382"/>
      <c r="X61" s="170"/>
      <c r="Y61" s="171"/>
    </row>
    <row r="62" spans="1:26" s="113" customFormat="1" ht="18" customHeight="1">
      <c r="A62" s="409"/>
      <c r="B62" s="410"/>
      <c r="C62" s="383" t="str">
        <f>'viva-1'!K6</f>
        <v>4.00</v>
      </c>
      <c r="D62" s="384"/>
      <c r="E62" s="383" t="str">
        <f>'viva-2'!K6</f>
        <v>2.00</v>
      </c>
      <c r="F62" s="384"/>
      <c r="G62" s="385" t="str">
        <f>'viva-3'!K6</f>
        <v>2.50</v>
      </c>
      <c r="H62" s="384"/>
      <c r="I62" s="383" t="str">
        <f>'viva-4'!K6</f>
        <v>2.50</v>
      </c>
      <c r="J62" s="386"/>
      <c r="K62" s="386"/>
      <c r="L62" s="387"/>
      <c r="M62" s="372"/>
      <c r="N62" s="373"/>
      <c r="O62" s="388">
        <f>W50+Y58</f>
        <v>409.875</v>
      </c>
      <c r="P62" s="389"/>
      <c r="Q62" s="397">
        <f>V50</f>
        <v>126</v>
      </c>
      <c r="R62" s="392">
        <f>O62/126</f>
        <v>3.2529761904761907</v>
      </c>
      <c r="S62" s="393"/>
      <c r="T62" s="393"/>
      <c r="U62" s="394"/>
      <c r="V62" s="359" t="str">
        <f>IF(R62&gt;=2.5,Y62,IF(R62&gt;=2.25,"C",IF(R62&gt;=2,"D",IF(R62=0,0,"F"))))</f>
        <v>B+</v>
      </c>
      <c r="W62" s="360"/>
      <c r="X62" s="172"/>
      <c r="Y62" s="173" t="str">
        <f>IF(R62&gt;=4,"A+",IF(R62&gt;=3.75,"A",IF(R62&gt;=3.5,"A-",IF(R62&gt;=3.25,"B+",IF(R62&gt;=3,"B",IF(R62&gt;=2.75,"B-",IF(R62&gt;=2.5,"C+",IF(R62&gt;=2,"C","F"))))))))</f>
        <v>B+</v>
      </c>
      <c r="Z62" s="174"/>
    </row>
    <row r="63" spans="1:26" ht="34.5" customHeight="1" thickBot="1">
      <c r="A63" s="363" t="s">
        <v>34</v>
      </c>
      <c r="B63" s="364"/>
      <c r="C63" s="365" t="s">
        <v>1</v>
      </c>
      <c r="D63" s="366"/>
      <c r="E63" s="367">
        <f>C62+E62+G62+I62</f>
        <v>11</v>
      </c>
      <c r="F63" s="368"/>
      <c r="G63" s="365" t="s">
        <v>0</v>
      </c>
      <c r="H63" s="366"/>
      <c r="I63" s="367">
        <f>E63*1.5</f>
        <v>16.5</v>
      </c>
      <c r="J63" s="369"/>
      <c r="K63" s="369"/>
      <c r="L63" s="368"/>
      <c r="M63" s="374"/>
      <c r="N63" s="375"/>
      <c r="O63" s="390"/>
      <c r="P63" s="391"/>
      <c r="Q63" s="398"/>
      <c r="R63" s="395"/>
      <c r="S63" s="395"/>
      <c r="T63" s="395"/>
      <c r="U63" s="396"/>
      <c r="V63" s="361"/>
      <c r="W63" s="362"/>
      <c r="X63" s="175"/>
      <c r="Y63" s="176"/>
    </row>
    <row r="64" spans="1:26" ht="30" customHeight="1" thickTop="1">
      <c r="B64" s="54"/>
      <c r="C64" s="54"/>
      <c r="D64" s="514" t="s">
        <v>24</v>
      </c>
      <c r="E64" s="514"/>
      <c r="F64" s="514"/>
      <c r="G64" s="514"/>
      <c r="H64" s="514"/>
      <c r="I64" s="514"/>
      <c r="J64" s="514"/>
      <c r="K64" s="514"/>
      <c r="L64" s="514"/>
      <c r="M64" s="514"/>
      <c r="N64" s="514"/>
      <c r="O64" s="514"/>
      <c r="P64" s="514"/>
      <c r="Q64" s="514"/>
      <c r="R64" s="514"/>
      <c r="S64" s="514"/>
      <c r="T64" s="55" t="s">
        <v>36</v>
      </c>
      <c r="U64" s="56"/>
      <c r="V64" s="515">
        <f>'1st 1'!R9</f>
        <v>0</v>
      </c>
      <c r="W64" s="516"/>
      <c r="X64" s="516"/>
      <c r="Y64" s="516"/>
    </row>
    <row r="65" spans="1:26" ht="18.75">
      <c r="A65" s="57"/>
      <c r="B65" s="58"/>
      <c r="C65" s="59" t="s">
        <v>4</v>
      </c>
      <c r="D65" s="60" t="s">
        <v>71</v>
      </c>
      <c r="E65" s="60"/>
      <c r="F65" s="53"/>
      <c r="G65" s="61"/>
      <c r="H65" s="517" t="s">
        <v>73</v>
      </c>
      <c r="I65" s="518"/>
      <c r="J65" s="518"/>
      <c r="K65" s="518"/>
      <c r="L65" s="518"/>
      <c r="M65" s="518"/>
      <c r="N65" s="518"/>
      <c r="O65" s="62"/>
      <c r="P65" s="62"/>
      <c r="Q65" s="62"/>
      <c r="R65" s="53"/>
      <c r="S65" s="63"/>
      <c r="T65" s="55" t="s">
        <v>37</v>
      </c>
      <c r="U65" s="56"/>
      <c r="V65" s="519">
        <f>'1st 1'!A9</f>
        <v>2</v>
      </c>
      <c r="W65" s="516"/>
      <c r="X65" s="516"/>
      <c r="Y65" s="516"/>
    </row>
    <row r="66" spans="1:26" ht="18.75">
      <c r="A66" s="57"/>
      <c r="B66" s="58"/>
      <c r="C66" s="59" t="s">
        <v>5</v>
      </c>
      <c r="D66" s="60" t="s">
        <v>66</v>
      </c>
      <c r="E66" s="60"/>
      <c r="F66" s="64"/>
      <c r="G66" s="53"/>
      <c r="H66" s="61"/>
      <c r="I66" s="65"/>
      <c r="J66" s="520">
        <f>'1st 1'!A81</f>
        <v>0</v>
      </c>
      <c r="K66" s="521"/>
      <c r="L66" s="521"/>
      <c r="M66" s="521"/>
      <c r="N66" s="62"/>
      <c r="O66" s="62"/>
      <c r="P66" s="53"/>
      <c r="Q66" s="53"/>
      <c r="R66" s="53"/>
      <c r="S66" s="63"/>
      <c r="T66" s="55" t="s">
        <v>38</v>
      </c>
      <c r="U66" s="56"/>
      <c r="V66" s="56"/>
      <c r="W66" s="56"/>
      <c r="X66" s="56"/>
      <c r="Y66" s="66">
        <f>'1st 1'!S9</f>
        <v>0</v>
      </c>
    </row>
    <row r="67" spans="1:26" ht="18.75">
      <c r="A67" s="57"/>
      <c r="B67" s="58"/>
      <c r="C67" s="59" t="s">
        <v>6</v>
      </c>
      <c r="D67" s="60" t="s">
        <v>14</v>
      </c>
      <c r="E67" s="58"/>
      <c r="F67" s="67" t="s">
        <v>7</v>
      </c>
      <c r="G67" s="68" t="str">
        <f>'1st 1'!B9</f>
        <v>K</v>
      </c>
      <c r="H67" s="69"/>
      <c r="I67" s="70"/>
      <c r="J67" s="70"/>
      <c r="K67" s="70"/>
      <c r="L67" s="53"/>
      <c r="M67" s="53"/>
      <c r="N67" s="53"/>
      <c r="O67" s="53"/>
      <c r="P67" s="53"/>
      <c r="Q67" s="53"/>
      <c r="R67" s="53"/>
      <c r="V67" s="53"/>
      <c r="W67" s="53"/>
      <c r="X67" s="53"/>
      <c r="Y67" s="53"/>
    </row>
    <row r="68" spans="1:26" ht="18.75">
      <c r="A68" s="57"/>
      <c r="B68" s="64"/>
      <c r="C68" s="64"/>
      <c r="D68" s="64"/>
      <c r="E68" s="53"/>
      <c r="F68" s="67" t="s">
        <v>8</v>
      </c>
      <c r="G68" s="72">
        <f>'1st 1'!T9</f>
        <v>0</v>
      </c>
      <c r="H68" s="69"/>
      <c r="I68" s="70"/>
      <c r="J68" s="70"/>
      <c r="K68" s="70"/>
      <c r="L68" s="53"/>
      <c r="M68" s="53"/>
      <c r="N68" s="53"/>
      <c r="O68" s="53"/>
      <c r="P68" s="53"/>
      <c r="Q68" s="53"/>
      <c r="R68" s="53"/>
      <c r="V68" s="53"/>
      <c r="W68" s="53"/>
      <c r="X68" s="53"/>
      <c r="Y68" s="53"/>
    </row>
    <row r="69" spans="1:26" ht="18.75">
      <c r="A69" s="57"/>
      <c r="B69" s="64"/>
      <c r="C69" s="64"/>
      <c r="D69" s="64"/>
      <c r="E69" s="53"/>
      <c r="F69" s="67" t="s">
        <v>9</v>
      </c>
      <c r="G69" s="72">
        <f>'1st 1'!U9</f>
        <v>0</v>
      </c>
      <c r="H69" s="69"/>
      <c r="I69" s="70"/>
      <c r="J69" s="70"/>
      <c r="K69" s="70"/>
      <c r="L69" s="53"/>
      <c r="M69" s="53"/>
      <c r="N69" s="53"/>
      <c r="O69" s="53"/>
      <c r="P69" s="53"/>
      <c r="Q69" s="53"/>
      <c r="R69" s="53"/>
      <c r="V69" s="53"/>
      <c r="W69" s="53"/>
      <c r="X69" s="53"/>
      <c r="Y69" s="53"/>
    </row>
    <row r="70" spans="1:26" ht="18.75">
      <c r="A70" s="57"/>
      <c r="B70" s="64"/>
      <c r="C70" s="64"/>
      <c r="D70" s="64"/>
      <c r="E70" s="53"/>
      <c r="F70" s="67" t="s">
        <v>10</v>
      </c>
      <c r="G70" s="72">
        <f>'1st 1'!V9</f>
        <v>0</v>
      </c>
      <c r="H70" s="69"/>
      <c r="I70" s="73"/>
      <c r="J70" s="73"/>
      <c r="K70" s="73"/>
      <c r="L70" s="53"/>
      <c r="M70" s="53"/>
      <c r="N70" s="53"/>
      <c r="O70" s="53"/>
      <c r="P70" s="53"/>
      <c r="Q70" s="53"/>
      <c r="R70" s="53"/>
      <c r="V70" s="53"/>
      <c r="W70" s="53"/>
      <c r="X70" s="53"/>
      <c r="Y70" s="53"/>
    </row>
    <row r="71" spans="1:26" ht="21.75" customHeight="1" thickBot="1">
      <c r="A71" s="522" t="s">
        <v>25</v>
      </c>
      <c r="B71" s="522"/>
      <c r="C71" s="523"/>
      <c r="D71" s="523"/>
      <c r="E71" s="523"/>
      <c r="F71" s="523"/>
      <c r="G71" s="523"/>
      <c r="H71" s="523"/>
      <c r="I71" s="523"/>
      <c r="J71" s="523"/>
      <c r="K71" s="523"/>
      <c r="L71" s="524"/>
      <c r="M71" s="524"/>
      <c r="N71" s="524"/>
      <c r="O71" s="524"/>
      <c r="P71" s="524"/>
      <c r="Q71" s="524"/>
      <c r="R71" s="524"/>
      <c r="S71" s="524"/>
      <c r="T71" s="524"/>
      <c r="U71" s="524"/>
      <c r="V71" s="524"/>
      <c r="W71" s="524"/>
      <c r="X71" s="524"/>
      <c r="Y71" s="524"/>
    </row>
    <row r="72" spans="1:26" ht="19.5" customHeight="1" thickTop="1" thickBot="1">
      <c r="A72" s="478" t="s">
        <v>42</v>
      </c>
      <c r="B72" s="479"/>
      <c r="C72" s="479"/>
      <c r="D72" s="479"/>
      <c r="E72" s="479"/>
      <c r="F72" s="479"/>
      <c r="G72" s="479"/>
      <c r="H72" s="479"/>
      <c r="I72" s="479"/>
      <c r="J72" s="479"/>
      <c r="K72" s="480"/>
      <c r="L72" s="479" t="s">
        <v>43</v>
      </c>
      <c r="M72" s="479"/>
      <c r="N72" s="479"/>
      <c r="O72" s="479"/>
      <c r="P72" s="479"/>
      <c r="Q72" s="479"/>
      <c r="R72" s="479"/>
      <c r="S72" s="479"/>
      <c r="T72" s="479"/>
      <c r="U72" s="506"/>
      <c r="V72" s="507" t="s">
        <v>39</v>
      </c>
      <c r="W72" s="508"/>
      <c r="X72" s="508"/>
      <c r="Y72" s="509"/>
      <c r="Z72" s="510" t="s">
        <v>68</v>
      </c>
    </row>
    <row r="73" spans="1:26" ht="19.5" thickTop="1" thickBot="1">
      <c r="A73" s="74" t="s">
        <v>22</v>
      </c>
      <c r="B73" s="75"/>
      <c r="C73" s="76">
        <f>'1st 1'!C4</f>
        <v>101</v>
      </c>
      <c r="D73" s="76">
        <f>'1st 2'!C4</f>
        <v>102</v>
      </c>
      <c r="E73" s="76">
        <f>'1st 3'!C4</f>
        <v>103</v>
      </c>
      <c r="F73" s="76">
        <f>'1st 4'!C4</f>
        <v>104</v>
      </c>
      <c r="G73" s="76">
        <f>'1st 5'!C4</f>
        <v>105</v>
      </c>
      <c r="H73" s="76">
        <f>'1st 6'!C4</f>
        <v>106</v>
      </c>
      <c r="I73" s="511" t="s">
        <v>0</v>
      </c>
      <c r="J73" s="511" t="s">
        <v>3</v>
      </c>
      <c r="K73" s="512" t="s">
        <v>2</v>
      </c>
      <c r="L73" s="76">
        <f>'2nd 1'!C4</f>
        <v>107</v>
      </c>
      <c r="M73" s="76">
        <f>'2nd 2'!C4</f>
        <v>108</v>
      </c>
      <c r="N73" s="76">
        <f>'2nd 3'!C4</f>
        <v>109</v>
      </c>
      <c r="O73" s="76">
        <f>'2nd 4'!C4</f>
        <v>110</v>
      </c>
      <c r="P73" s="76">
        <f>'2nd 5'!C4</f>
        <v>111</v>
      </c>
      <c r="Q73" s="76">
        <f>'2nd 6'!C4</f>
        <v>112</v>
      </c>
      <c r="R73" s="76">
        <f>'2nd 7'!C4</f>
        <v>0</v>
      </c>
      <c r="S73" s="429" t="s">
        <v>0</v>
      </c>
      <c r="T73" s="429" t="s">
        <v>3</v>
      </c>
      <c r="U73" s="431" t="s">
        <v>2</v>
      </c>
      <c r="V73" s="492" t="s">
        <v>29</v>
      </c>
      <c r="W73" s="493" t="s">
        <v>0</v>
      </c>
      <c r="X73" s="494" t="s">
        <v>3</v>
      </c>
      <c r="Y73" s="495" t="s">
        <v>2</v>
      </c>
      <c r="Z73" s="510"/>
    </row>
    <row r="74" spans="1:26" ht="64.5" customHeight="1" thickTop="1" thickBot="1">
      <c r="A74" s="77" t="s">
        <v>63</v>
      </c>
      <c r="B74" s="78"/>
      <c r="C74" s="114" t="str">
        <f>'1st 1'!C6</f>
        <v>Drawing-1</v>
      </c>
      <c r="D74" s="114" t="str">
        <f>'1st 2'!C6</f>
        <v>Sketch-1</v>
      </c>
      <c r="E74" s="114" t="str">
        <f>'1st 3'!C6</f>
        <v>Parspective-1</v>
      </c>
      <c r="F74" s="114" t="str">
        <f>'1st 4'!C6</f>
        <v>Study and Composition-1</v>
      </c>
      <c r="G74" s="114" t="str">
        <f>'1st 5'!C6</f>
        <v>History of Civilization-1</v>
      </c>
      <c r="H74" s="114" t="str">
        <f>'1st 6'!C6</f>
        <v>Nazrul Studies</v>
      </c>
      <c r="I74" s="481"/>
      <c r="J74" s="481"/>
      <c r="K74" s="482"/>
      <c r="L74" s="114" t="str">
        <f>'2nd 1'!C6</f>
        <v>Drawing-2</v>
      </c>
      <c r="M74" s="114" t="str">
        <f>'2nd 2'!C6</f>
        <v>Sketch-2</v>
      </c>
      <c r="N74" s="114" t="str">
        <f>'2nd 3'!C6</f>
        <v>Perspective- 2</v>
      </c>
      <c r="O74" s="114" t="str">
        <f>'2nd 4'!C6</f>
        <v>Basic Design</v>
      </c>
      <c r="P74" s="114" t="str">
        <f>'2nd 5'!C6</f>
        <v xml:space="preserve"> Study &amp; composition 2</v>
      </c>
      <c r="Q74" s="114" t="str">
        <f>'2nd 6'!C6</f>
        <v>History of Civilization -2</v>
      </c>
      <c r="R74" s="114">
        <f>'2nd 7'!C6</f>
        <v>0</v>
      </c>
      <c r="S74" s="429"/>
      <c r="T74" s="429"/>
      <c r="U74" s="431"/>
      <c r="V74" s="492"/>
      <c r="W74" s="493"/>
      <c r="X74" s="493"/>
      <c r="Y74" s="495"/>
      <c r="Z74" s="510"/>
    </row>
    <row r="75" spans="1:26" ht="18.75" thickTop="1">
      <c r="A75" s="77" t="s">
        <v>12</v>
      </c>
      <c r="B75" s="78"/>
      <c r="C75" s="80">
        <f>'1st 1'!G4</f>
        <v>3</v>
      </c>
      <c r="D75" s="80">
        <f>'1st 2'!G4</f>
        <v>1.5</v>
      </c>
      <c r="E75" s="80">
        <f>'1st 3'!G4</f>
        <v>3</v>
      </c>
      <c r="F75" s="80">
        <f>'1st 4'!G4</f>
        <v>3</v>
      </c>
      <c r="G75" s="80">
        <f>'1st 5'!G4</f>
        <v>1.5</v>
      </c>
      <c r="H75" s="80">
        <f>'1st 6'!G4</f>
        <v>3</v>
      </c>
      <c r="I75" s="481"/>
      <c r="J75" s="481"/>
      <c r="K75" s="513"/>
      <c r="L75" s="80">
        <f>'2nd 1'!G4</f>
        <v>3</v>
      </c>
      <c r="M75" s="80">
        <f>'2nd 2'!G4</f>
        <v>1.5</v>
      </c>
      <c r="N75" s="80">
        <f>'2nd 3'!G4</f>
        <v>3</v>
      </c>
      <c r="O75" s="80">
        <f>'2nd 4'!G4</f>
        <v>1.5</v>
      </c>
      <c r="P75" s="80">
        <f>'2nd 5'!G4</f>
        <v>3</v>
      </c>
      <c r="Q75" s="80">
        <f>'2nd 6'!G4</f>
        <v>3</v>
      </c>
      <c r="R75" s="80">
        <f>'2nd 7'!G4</f>
        <v>0</v>
      </c>
      <c r="S75" s="430"/>
      <c r="T75" s="430"/>
      <c r="U75" s="432"/>
      <c r="V75" s="468"/>
      <c r="W75" s="471"/>
      <c r="X75" s="471"/>
      <c r="Y75" s="422"/>
      <c r="Z75" s="510"/>
    </row>
    <row r="76" spans="1:26" ht="16.5" customHeight="1">
      <c r="A76" s="77" t="s">
        <v>11</v>
      </c>
      <c r="B76" s="78"/>
      <c r="C76" s="80">
        <v>100</v>
      </c>
      <c r="D76" s="80">
        <v>100</v>
      </c>
      <c r="E76" s="80">
        <v>100</v>
      </c>
      <c r="F76" s="80">
        <v>100</v>
      </c>
      <c r="G76" s="80">
        <v>100</v>
      </c>
      <c r="H76" s="80">
        <v>100</v>
      </c>
      <c r="I76" s="496">
        <f>(C80*C75)+(D80*D75)+(E80*E75)+(F80*F75)+(G80*G75)+(H80*H75)</f>
        <v>50.25</v>
      </c>
      <c r="J76" s="82"/>
      <c r="K76" s="83" t="str">
        <f>IF(J77&gt;=4,"A+",IF(J77&gt;=3.75,"A",IF(J77&gt;=3.5,"A-",IF(J77&gt;=3.25,"B+",IF(J77&gt;=3,"B",IF(J77&gt;=2.75,"B-",IF(J77&gt;=2.5,"C+",IF(J77&gt;=2,"C","F"))))))))</f>
        <v>B+</v>
      </c>
      <c r="L76" s="81">
        <v>100</v>
      </c>
      <c r="M76" s="80">
        <v>100</v>
      </c>
      <c r="N76" s="80">
        <v>100</v>
      </c>
      <c r="O76" s="80">
        <v>100</v>
      </c>
      <c r="P76" s="80">
        <v>100</v>
      </c>
      <c r="Q76" s="80">
        <v>100</v>
      </c>
      <c r="R76" s="80">
        <v>100</v>
      </c>
      <c r="S76" s="465">
        <f>(L80*L75)+(M80*M75)+(N80*N75)+(O80*O75)+(P80*P75)+(Q80*Q75)+(R80*R75)</f>
        <v>44.625</v>
      </c>
      <c r="T76" s="84"/>
      <c r="U76" s="85" t="str">
        <f>IF(T77&gt;=4,"A+",IF(T77&gt;=3.75,"A",IF(T77&gt;=3.5,"A-",IF(T77&gt;=3.25,"B+",IF(T77&gt;=3,"B",IF(T77&gt;=2.75,"B-",IF(T77&gt;=2.5,"C+",IF(T77&gt;=2,"C","F"))))))))</f>
        <v>B-</v>
      </c>
      <c r="V76" s="498">
        <f>IF((C80+C82)=0,0,C75)+IF((D80+D82)=0,0,D75)+IF((E80+E82)=0,0,E75)+IF((F80+F82)=0,0,F75)+IF((G80+G82)=0,0,G75)+IF((H80+H82)=0,0,H75)+IF((L80+L82)=0,0,L75)+IF((M80+M82)=0,0,M75)+IF((N80+N82)=0,0,N75)+IF((O80+O82)=0,0,O75)+IF((P80+P82)=0,0,P75)+IF((Q80+Q82)=0,0,Q75)+IF((R80+R82)=0,0,R75)+IF(C125=0,0,1.5)</f>
        <v>31.5</v>
      </c>
      <c r="W76" s="415">
        <f>I76+S76+(C125*1.5)</f>
        <v>98.625</v>
      </c>
      <c r="X76" s="503">
        <f>IF(S76&gt;0,(W76/31.5),J77)</f>
        <v>3.1309523809523809</v>
      </c>
      <c r="Y76" s="154" t="str">
        <f>IF(X76&gt;=4,"A+",IF(X76&gt;=3.75,"A",IF(X76&gt;=3.5,"A-",IF(X76&gt;=3.25,"B+",IF(X76&gt;=3,"B",IF(X76&gt;=2.75,"B-",IF(X76&gt;=2.5,"C+",IF(X76&gt;=2,"C","F"))))))))</f>
        <v>B</v>
      </c>
      <c r="Z76" s="510"/>
    </row>
    <row r="77" spans="1:26" ht="18">
      <c r="A77" s="77" t="s">
        <v>28</v>
      </c>
      <c r="B77" s="86"/>
      <c r="C77" s="87">
        <f>'1st 1'!C9</f>
        <v>28.5</v>
      </c>
      <c r="D77" s="87">
        <f>'1st 2'!C9</f>
        <v>31</v>
      </c>
      <c r="E77" s="87">
        <f>'1st 3'!C9</f>
        <v>30</v>
      </c>
      <c r="F77" s="87">
        <f>'1st 4'!C9</f>
        <v>29.5</v>
      </c>
      <c r="G77" s="87">
        <f>'1st 5'!C9</f>
        <v>31</v>
      </c>
      <c r="H77" s="87">
        <f>'1st 6'!C9</f>
        <v>30</v>
      </c>
      <c r="I77" s="497"/>
      <c r="J77" s="485">
        <f>I76/(C75+D75+E75+F75+G75+H75)</f>
        <v>3.35</v>
      </c>
      <c r="K77" s="88"/>
      <c r="L77" s="89">
        <f>'2nd 1'!C9</f>
        <v>25.5</v>
      </c>
      <c r="M77" s="87">
        <f>'2nd 2'!C9</f>
        <v>25</v>
      </c>
      <c r="N77" s="87">
        <f>'2nd 3'!C9</f>
        <v>29</v>
      </c>
      <c r="O77" s="87">
        <f>'2nd 4'!C9</f>
        <v>24.5</v>
      </c>
      <c r="P77" s="87">
        <f>'2nd 5'!C9</f>
        <v>27.5</v>
      </c>
      <c r="Q77" s="87">
        <f>'2nd 6'!C9</f>
        <v>31.5</v>
      </c>
      <c r="R77" s="87">
        <f>'2nd 7'!C9</f>
        <v>0</v>
      </c>
      <c r="S77" s="457"/>
      <c r="T77" s="485">
        <f>S76/(L75+M75+N75+O75+P75+Q75+R75)</f>
        <v>2.9750000000000001</v>
      </c>
      <c r="U77" s="90"/>
      <c r="V77" s="499"/>
      <c r="W77" s="501"/>
      <c r="X77" s="453"/>
      <c r="Y77" s="487" t="str">
        <f>IF(S76&gt;0,(IF(X76&gt;=2.5,Y76,IF(X76&gt;=2.25,"C",IF(X76&gt;=2,"D","F")))),K78)</f>
        <v>B</v>
      </c>
      <c r="Z77" s="510"/>
    </row>
    <row r="78" spans="1:26" ht="16.5" customHeight="1">
      <c r="A78" s="423" t="s">
        <v>26</v>
      </c>
      <c r="B78" s="91" t="s">
        <v>60</v>
      </c>
      <c r="C78" s="87">
        <f>'1st 1'!J9</f>
        <v>47</v>
      </c>
      <c r="D78" s="87">
        <f>'1st 2'!J9</f>
        <v>39</v>
      </c>
      <c r="E78" s="87">
        <f>'1st 3'!J9</f>
        <v>45</v>
      </c>
      <c r="F78" s="87">
        <f>'1st 4'!J9</f>
        <v>31</v>
      </c>
      <c r="G78" s="87">
        <f>'1st 5'!J9</f>
        <v>31.5</v>
      </c>
      <c r="H78" s="87">
        <f>'1st 6'!J9</f>
        <v>31.5</v>
      </c>
      <c r="I78" s="497"/>
      <c r="J78" s="505"/>
      <c r="K78" s="489" t="str">
        <f>IF(J77&gt;=2.5,K76,IF(J77&gt;=2.25,"C",IF(J77&gt;=2,"D",IF(J77=0,0,"F"))))</f>
        <v>B+</v>
      </c>
      <c r="L78" s="89">
        <f>'2nd 1'!J9</f>
        <v>31</v>
      </c>
      <c r="M78" s="87">
        <f>'2nd 2'!J9</f>
        <v>32</v>
      </c>
      <c r="N78" s="87">
        <f>'2nd 3'!J9</f>
        <v>44</v>
      </c>
      <c r="O78" s="87">
        <f>'2nd 4'!J9</f>
        <v>35</v>
      </c>
      <c r="P78" s="87">
        <f>'2nd 5'!J9</f>
        <v>30.5</v>
      </c>
      <c r="Q78" s="87">
        <f>'2nd 6'!J9</f>
        <v>31</v>
      </c>
      <c r="R78" s="87">
        <f>'2nd 7'!J9</f>
        <v>0</v>
      </c>
      <c r="S78" s="457"/>
      <c r="T78" s="486"/>
      <c r="U78" s="442" t="str">
        <f>IF(T77&gt;=2.5,U76,IF(T77&gt;=2.25,"C",IF(T77&gt;=2,"D",IF(T77=0,0,"F"))))</f>
        <v>B-</v>
      </c>
      <c r="V78" s="499"/>
      <c r="W78" s="501"/>
      <c r="X78" s="453"/>
      <c r="Y78" s="488"/>
      <c r="Z78" s="510"/>
    </row>
    <row r="79" spans="1:26" ht="16.5" customHeight="1">
      <c r="A79" s="424"/>
      <c r="B79" s="91" t="s">
        <v>67</v>
      </c>
      <c r="C79" s="115">
        <f>'1st 1'!K9</f>
        <v>76</v>
      </c>
      <c r="D79" s="115">
        <f>'1st 2'!K9</f>
        <v>70</v>
      </c>
      <c r="E79" s="115">
        <f>'1st 3'!K9</f>
        <v>75</v>
      </c>
      <c r="F79" s="115">
        <f>'1st 4'!K9</f>
        <v>61</v>
      </c>
      <c r="G79" s="115">
        <f>'1st 5'!K9</f>
        <v>63</v>
      </c>
      <c r="H79" s="115">
        <f>'1st 6'!K9</f>
        <v>62</v>
      </c>
      <c r="I79" s="497"/>
      <c r="J79" s="505"/>
      <c r="K79" s="490"/>
      <c r="L79" s="116">
        <f>'2nd 1'!K9</f>
        <v>57</v>
      </c>
      <c r="M79" s="115">
        <f>'2nd 2'!K9</f>
        <v>57</v>
      </c>
      <c r="N79" s="115">
        <f>'2nd 3'!K9</f>
        <v>73</v>
      </c>
      <c r="O79" s="115">
        <f>'2nd 4'!K9</f>
        <v>60</v>
      </c>
      <c r="P79" s="115">
        <f>'2nd 5'!K9</f>
        <v>58</v>
      </c>
      <c r="Q79" s="115">
        <f>'2nd 6'!K9</f>
        <v>63</v>
      </c>
      <c r="R79" s="115">
        <f>'2nd 7'!K9</f>
        <v>0</v>
      </c>
      <c r="S79" s="457"/>
      <c r="T79" s="486"/>
      <c r="U79" s="491"/>
      <c r="V79" s="499"/>
      <c r="W79" s="501"/>
      <c r="X79" s="453"/>
      <c r="Y79" s="488"/>
      <c r="Z79" s="510"/>
    </row>
    <row r="80" spans="1:26" ht="18">
      <c r="A80" s="424"/>
      <c r="B80" s="91" t="s">
        <v>1</v>
      </c>
      <c r="C80" s="87">
        <f>'1st 1'!M9</f>
        <v>3.75</v>
      </c>
      <c r="D80" s="87">
        <f>'1st 2'!M9</f>
        <v>3.5</v>
      </c>
      <c r="E80" s="87">
        <f>'1st 3'!M9</f>
        <v>3.75</v>
      </c>
      <c r="F80" s="87">
        <f>'1st 4'!M9</f>
        <v>3</v>
      </c>
      <c r="G80" s="87">
        <f>'1st 5'!M9</f>
        <v>3</v>
      </c>
      <c r="H80" s="87">
        <f>'1st 6'!M9</f>
        <v>3</v>
      </c>
      <c r="I80" s="497"/>
      <c r="J80" s="505"/>
      <c r="K80" s="92"/>
      <c r="L80" s="89">
        <f>'2nd 1'!M9</f>
        <v>2.75</v>
      </c>
      <c r="M80" s="87">
        <f>'2nd 2'!M9</f>
        <v>2.75</v>
      </c>
      <c r="N80" s="87">
        <f>'2nd 3'!M9</f>
        <v>3.5</v>
      </c>
      <c r="O80" s="87">
        <f>'2nd 4'!M9</f>
        <v>3</v>
      </c>
      <c r="P80" s="87">
        <f>'2nd 5'!M9</f>
        <v>2.75</v>
      </c>
      <c r="Q80" s="87">
        <f>'2nd 6'!M9</f>
        <v>3</v>
      </c>
      <c r="R80" s="87">
        <f>'2nd 7'!M9</f>
        <v>0</v>
      </c>
      <c r="S80" s="457"/>
      <c r="T80" s="486"/>
      <c r="U80" s="93"/>
      <c r="V80" s="499"/>
      <c r="W80" s="501"/>
      <c r="X80" s="453"/>
      <c r="Y80" s="155"/>
      <c r="Z80" s="510"/>
    </row>
    <row r="81" spans="1:28" ht="17.25" customHeight="1" thickBot="1">
      <c r="A81" s="424"/>
      <c r="B81" s="94" t="s">
        <v>2</v>
      </c>
      <c r="C81" s="95" t="str">
        <f>'1st 1'!L9</f>
        <v>A</v>
      </c>
      <c r="D81" s="95" t="str">
        <f>'1st 2'!L9</f>
        <v>A-</v>
      </c>
      <c r="E81" s="95" t="str">
        <f>'1st 3'!L9</f>
        <v>A</v>
      </c>
      <c r="F81" s="95" t="str">
        <f>'1st 4'!L9</f>
        <v>B</v>
      </c>
      <c r="G81" s="95" t="str">
        <f>'1st 5'!L9</f>
        <v>B</v>
      </c>
      <c r="H81" s="95" t="str">
        <f>'1st 6'!L9</f>
        <v>B</v>
      </c>
      <c r="I81" s="472"/>
      <c r="J81" s="96"/>
      <c r="K81" s="88"/>
      <c r="L81" s="97" t="str">
        <f>'2nd 1'!L9</f>
        <v>B-</v>
      </c>
      <c r="M81" s="95" t="str">
        <f>'2nd 2'!L9</f>
        <v>B-</v>
      </c>
      <c r="N81" s="95" t="str">
        <f>'2nd 3'!L9</f>
        <v>A-</v>
      </c>
      <c r="O81" s="95" t="str">
        <f>'2nd 4'!L9</f>
        <v>B</v>
      </c>
      <c r="P81" s="95" t="str">
        <f>'2nd 5'!L9</f>
        <v>B-</v>
      </c>
      <c r="Q81" s="95" t="str">
        <f>'2nd 6'!L9</f>
        <v>B</v>
      </c>
      <c r="R81" s="95">
        <f>'2nd 7'!L9</f>
        <v>0</v>
      </c>
      <c r="S81" s="457"/>
      <c r="T81" s="98"/>
      <c r="U81" s="90"/>
      <c r="V81" s="500"/>
      <c r="W81" s="502"/>
      <c r="X81" s="504"/>
      <c r="Y81" s="156"/>
      <c r="Z81" s="510"/>
    </row>
    <row r="82" spans="1:28" ht="18.75" thickTop="1">
      <c r="A82" s="413" t="s">
        <v>127</v>
      </c>
      <c r="B82" s="91" t="s">
        <v>1</v>
      </c>
      <c r="C82" s="87">
        <f>'1st 1'!N9</f>
        <v>0</v>
      </c>
      <c r="D82" s="87">
        <f>'1st 2'!N9</f>
        <v>0</v>
      </c>
      <c r="E82" s="87">
        <f>'1st 3'!N9</f>
        <v>0</v>
      </c>
      <c r="F82" s="87">
        <f>'1st 4'!N9</f>
        <v>0</v>
      </c>
      <c r="G82" s="87">
        <f>'1st 5'!N9</f>
        <v>0</v>
      </c>
      <c r="H82" s="87">
        <f>'1st 6'!N9</f>
        <v>0</v>
      </c>
      <c r="I82" s="530">
        <f>(C82*C75)+(D82*D75)+(E82*E75)+(F82*F75)+(G82*G75)+(H82*H75)</f>
        <v>0</v>
      </c>
      <c r="J82" s="417">
        <f>IF(C82&gt;0,(C80*C75),0)+IF(D82&gt;0,(D80*D75),0)+IF(E82&gt;0,(E80*E75),0)+IF(F82&gt;0,(F80*F75),0)+IF(G82&gt;0,(G80*G75),0)+IF(H82&gt;0,(H80*H75),0)</f>
        <v>0</v>
      </c>
      <c r="K82" s="473">
        <f>IF(C82&gt;C80,((C82*C75)-(C80*C75)),0)+IF(D82&gt;D80,((D82*D75)-(D80*D75)),0)+IF(E82&gt;E80,((E82*E75)-(E80*E75)),0)+IF(F82&gt;F80,((F82*F75)-(F80*F75)),0)+IF(G82&gt;G80,((G82*G75)-(G80*G75)),0)+IF(H82&gt;H80,((H82*H75)-(H80*H75)),0)</f>
        <v>0</v>
      </c>
      <c r="L82" s="89">
        <f>'2nd 1'!N9</f>
        <v>0</v>
      </c>
      <c r="M82" s="87">
        <f>'2nd 2'!N9</f>
        <v>0</v>
      </c>
      <c r="N82" s="87">
        <f>'2nd 3'!N9</f>
        <v>0</v>
      </c>
      <c r="O82" s="87">
        <f>'2nd 4'!N9</f>
        <v>0</v>
      </c>
      <c r="P82" s="87">
        <f>'2nd 5'!N9</f>
        <v>0</v>
      </c>
      <c r="Q82" s="87">
        <f>'2nd 6'!N9</f>
        <v>0</v>
      </c>
      <c r="R82" s="87">
        <f>'2nd 7'!N9</f>
        <v>0</v>
      </c>
      <c r="S82" s="401">
        <f>(L82*L75)+(M82*M75)+(N82*N75)+(O82*O75)+(P82*P75)+(Q82*Q75)+(R82*R75)</f>
        <v>0</v>
      </c>
      <c r="T82" s="417">
        <f>IF(L82&gt;0,(L80*L75),0)+IF(M82&gt;0,(M80*M75),0)+IF(N82&gt;0,(N80*N75),0)+IF(O82&gt;0,(O80*O75),0)+IF(P82&gt;0,(P80*P75),0)+IF(Q82&gt;0,(Q80*Q75),0)+IF(R82&gt;0,(R80*R75),0)</f>
        <v>0</v>
      </c>
      <c r="U82" s="399">
        <f>IF(L82&gt;L80,((L82*L75)-(L80*L75)),0)+IF(M82&gt;M80,((M82*M75)-(M80*M75)),0)+IF(N82&gt;N80,((N82*N75)-(N80*N75)),0)+IF(O82&gt;O80,((O82*O75)-(O80*O75)),0)+IF(P82&gt;P80,((P82*P75)-(P80*P75)),0)+IF(Q82&gt;Q80,((Q82*Q75)-(Q80*Q75)),0)+IF(R82&gt;R80,((R82*R75)-(R80*R75)),0)</f>
        <v>0</v>
      </c>
      <c r="V82" s="401">
        <f>I82+S82</f>
        <v>0</v>
      </c>
      <c r="W82" s="436">
        <f>J82+T82</f>
        <v>0</v>
      </c>
      <c r="X82" s="526">
        <f>K82+U82</f>
        <v>0</v>
      </c>
      <c r="Y82" s="527"/>
      <c r="Z82" s="510"/>
    </row>
    <row r="83" spans="1:28" ht="15.75" customHeight="1" thickBot="1">
      <c r="A83" s="414"/>
      <c r="B83" s="157" t="s">
        <v>23</v>
      </c>
      <c r="C83" s="158" t="str">
        <f>'1st 1'!O9</f>
        <v/>
      </c>
      <c r="D83" s="158" t="str">
        <f>'1st 2'!O9</f>
        <v/>
      </c>
      <c r="E83" s="158" t="str">
        <f>'1st 3'!O9</f>
        <v/>
      </c>
      <c r="F83" s="158" t="str">
        <f>'1st 4'!O9</f>
        <v/>
      </c>
      <c r="G83" s="158" t="str">
        <f>'1st 5'!O9</f>
        <v/>
      </c>
      <c r="H83" s="158" t="str">
        <f>'1st 6'!O9</f>
        <v/>
      </c>
      <c r="I83" s="472"/>
      <c r="J83" s="472"/>
      <c r="K83" s="474"/>
      <c r="L83" s="159" t="str">
        <f>'2nd 1'!O9</f>
        <v/>
      </c>
      <c r="M83" s="158" t="str">
        <f>'2nd 2'!O9</f>
        <v/>
      </c>
      <c r="N83" s="158" t="str">
        <f>'2nd 3'!O9</f>
        <v/>
      </c>
      <c r="O83" s="158" t="str">
        <f>'2nd 4'!O9</f>
        <v/>
      </c>
      <c r="P83" s="158" t="str">
        <f>'2nd 5'!O9</f>
        <v/>
      </c>
      <c r="Q83" s="158" t="str">
        <f>'2nd 6'!O9</f>
        <v/>
      </c>
      <c r="R83" s="158" t="str">
        <f>'2nd 7'!O9</f>
        <v/>
      </c>
      <c r="S83" s="475"/>
      <c r="T83" s="420"/>
      <c r="U83" s="400"/>
      <c r="V83" s="402"/>
      <c r="W83" s="437"/>
      <c r="X83" s="528"/>
      <c r="Y83" s="529"/>
      <c r="Z83" s="510"/>
    </row>
    <row r="84" spans="1:28" ht="21" customHeight="1" thickTop="1" thickBot="1">
      <c r="A84" s="435" t="s">
        <v>30</v>
      </c>
      <c r="B84" s="435"/>
      <c r="C84" s="435"/>
      <c r="D84" s="435"/>
      <c r="E84" s="435"/>
      <c r="F84" s="435"/>
      <c r="G84" s="435"/>
      <c r="H84" s="435"/>
      <c r="I84" s="435"/>
      <c r="J84" s="435"/>
      <c r="K84" s="435"/>
      <c r="L84" s="435"/>
      <c r="M84" s="435"/>
      <c r="N84" s="435"/>
      <c r="O84" s="435"/>
      <c r="P84" s="435"/>
      <c r="Q84" s="435"/>
      <c r="R84" s="435"/>
      <c r="S84" s="435"/>
      <c r="T84" s="435"/>
      <c r="U84" s="435"/>
      <c r="V84" s="435"/>
      <c r="W84" s="435"/>
      <c r="X84" s="435"/>
      <c r="Y84" s="435"/>
      <c r="Z84" s="510"/>
    </row>
    <row r="85" spans="1:28" ht="19.5" customHeight="1" thickTop="1" thickBot="1">
      <c r="A85" s="478" t="s">
        <v>44</v>
      </c>
      <c r="B85" s="479"/>
      <c r="C85" s="479"/>
      <c r="D85" s="479"/>
      <c r="E85" s="479"/>
      <c r="F85" s="479"/>
      <c r="G85" s="479"/>
      <c r="H85" s="479"/>
      <c r="I85" s="479"/>
      <c r="J85" s="479"/>
      <c r="K85" s="506"/>
      <c r="L85" s="425" t="s">
        <v>45</v>
      </c>
      <c r="M85" s="426"/>
      <c r="N85" s="426"/>
      <c r="O85" s="426"/>
      <c r="P85" s="426"/>
      <c r="Q85" s="426"/>
      <c r="R85" s="426"/>
      <c r="S85" s="426"/>
      <c r="T85" s="426"/>
      <c r="U85" s="426"/>
      <c r="V85" s="160"/>
      <c r="W85" s="428" t="s">
        <v>39</v>
      </c>
      <c r="X85" s="428"/>
      <c r="Y85" s="161"/>
      <c r="Z85" s="510"/>
    </row>
    <row r="86" spans="1:28" ht="17.25" customHeight="1" thickTop="1">
      <c r="A86" s="99" t="s">
        <v>22</v>
      </c>
      <c r="B86" s="100"/>
      <c r="C86" s="101">
        <f>'3rd 1'!B4</f>
        <v>201</v>
      </c>
      <c r="D86" s="101">
        <f>'3rd 2'!B4</f>
        <v>202</v>
      </c>
      <c r="E86" s="101">
        <f>'3rd 3'!B4</f>
        <v>203</v>
      </c>
      <c r="F86" s="101">
        <f>'3rd 4'!B4</f>
        <v>204</v>
      </c>
      <c r="G86" s="101">
        <f>'3rd 5'!B4</f>
        <v>205</v>
      </c>
      <c r="H86" s="101">
        <f>'3rd 6'!B4</f>
        <v>0</v>
      </c>
      <c r="I86" s="430" t="s">
        <v>0</v>
      </c>
      <c r="J86" s="430" t="s">
        <v>3</v>
      </c>
      <c r="K86" s="432" t="s">
        <v>2</v>
      </c>
      <c r="L86" s="101">
        <f>'4th 1'!B4</f>
        <v>206</v>
      </c>
      <c r="M86" s="101">
        <f>'4th 2'!B4</f>
        <v>207</v>
      </c>
      <c r="N86" s="101">
        <f>'4th 3'!B4</f>
        <v>208</v>
      </c>
      <c r="O86" s="101">
        <f>'4th 4'!B4</f>
        <v>209</v>
      </c>
      <c r="P86" s="101">
        <f>'4th 5'!B4</f>
        <v>210</v>
      </c>
      <c r="Q86" s="101">
        <f>'4th 6'!B4</f>
        <v>211</v>
      </c>
      <c r="R86" s="101">
        <f>'4th 7'!B4</f>
        <v>0</v>
      </c>
      <c r="S86" s="429" t="s">
        <v>0</v>
      </c>
      <c r="T86" s="429" t="s">
        <v>3</v>
      </c>
      <c r="U86" s="431" t="s">
        <v>2</v>
      </c>
      <c r="V86" s="433" t="s">
        <v>62</v>
      </c>
      <c r="W86" s="434"/>
      <c r="X86" s="434"/>
      <c r="Y86" s="162" t="str">
        <f>IF(X87&gt;=4,"A+",IF(X87&gt;=3.75,"A",IF(X87&gt;=3.5,"A-",IF(X87&gt;=3.25,"B+",IF(X87&gt;=3,"B",IF(X87&gt;=2.75,"B-",IF(X87&gt;=2.5,"C+",IF(X87&gt;=2,"C","F"))))))))</f>
        <v>B-</v>
      </c>
      <c r="Z86" s="510"/>
    </row>
    <row r="87" spans="1:28" ht="63.75" customHeight="1">
      <c r="A87" s="77" t="s">
        <v>63</v>
      </c>
      <c r="B87" s="86"/>
      <c r="C87" s="79" t="str">
        <f>IF('3rd 1'!C9&gt;0,'3rd 1'!D6,IF('3rd 1'!K9&gt;0,'3rd 1'!L6,IF('3rd 1'!S9&gt;0,'3rd 1'!T6,0)))</f>
        <v>Drawing-3</v>
      </c>
      <c r="D87" s="79" t="str">
        <f>IF('3rd 2'!C9&gt;0,'3rd 2'!D6,IF('3rd 2'!K9&gt;0,'3rd 2'!L6,IF('3rd 2'!S9&gt;0,'3rd 2'!T6,0)))</f>
        <v>Still Life-1</v>
      </c>
      <c r="E87" s="79" t="str">
        <f>IF('3rd 3'!C9&gt;0,'3rd 3'!D6,IF('3rd 3'!K9&gt;0,'3rd 3'!L6,IF('3rd 3'!S9&gt;0,'3rd 3'!T6,0)))</f>
        <v>Landscape-1</v>
      </c>
      <c r="F87" s="79" t="str">
        <f>IF('3rd 4'!C9&gt;0,'3rd 4'!D6,IF('3rd 4'!K9&gt;0,'3rd 4'!L6,IF('3rd 4'!S9&gt;0,'3rd 4'!T6,0)))</f>
        <v>Sketch-3</v>
      </c>
      <c r="G87" s="79" t="str">
        <f>IF('3rd 5'!C9&gt;0,'3rd 5'!D6,IF('3rd 5'!K9&gt;0,'3rd 5'!L6,IF('3rd 5'!S9&gt;0,'3rd 5'!T6,0)))</f>
        <v>History of Ancient Indian Civilization</v>
      </c>
      <c r="H87" s="79">
        <f>IF('3rd 6'!C9&gt;0,'3rd 6'!D6,IF('3rd 6'!K9&gt;0,'3rd 6'!L6,IF('3rd 6'!S9&gt;0,'3rd 6'!T6,0)))</f>
        <v>0</v>
      </c>
      <c r="I87" s="481"/>
      <c r="J87" s="481"/>
      <c r="K87" s="482"/>
      <c r="L87" s="79" t="str">
        <f>IF('4th 1'!C9&gt;0,'4th 1'!D6,IF('4th 1'!K9&gt;0,'4th 1'!L6,IF('4th 1'!S9&gt;0,'4th 1'!T6,0)))</f>
        <v>Drawing-4</v>
      </c>
      <c r="M87" s="79" t="str">
        <f>IF('4th 2'!C9&gt;0,'4th 2'!D6,IF('4th 2'!K9&gt;0,'4th 2'!L6,IF('4th 2'!S9&gt;0,'4th 2'!T6,0)))</f>
        <v>Still Life-2</v>
      </c>
      <c r="N87" s="79" t="str">
        <f>IF('4th 3'!C9&gt;0,'4th 3'!D6,IF('4th 3'!K9&gt;0,'4th 3'!L6,IF('4th 3'!S9&gt;0,'4th 3'!T6,0)))</f>
        <v>Landscape-2</v>
      </c>
      <c r="O87" s="79" t="str">
        <f>IF('4th 4'!C9&gt;0,'4th 4'!D6,IF('4th 4'!K9&gt;0,'4th 4'!L6,IF('4th 4'!S9&gt;0,'4th 4'!T6,0)))</f>
        <v>Sketch-4</v>
      </c>
      <c r="P87" s="79" t="str">
        <f>IF('4th 5'!C9&gt;0,'4th 5'!D6,IF('4th 5'!K9&gt;0,'4th 5'!L6,IF('4th 5'!S9&gt;0,'4th 5'!T6,0)))</f>
        <v>Material &amp; Technique of Art</v>
      </c>
      <c r="Q87" s="79" t="str">
        <f>IF('4th 6'!C9&gt;0,'4th 6'!D6,IF('4th 6'!K9&gt;0,'4th 6'!L6,IF('4th 6'!S9&gt;0,'4th 6'!T6,0)))</f>
        <v>History of Ancient Bengal Civilization</v>
      </c>
      <c r="R87" s="79">
        <f>IF('4th 7'!C9&gt;0,'4th 7'!D6,IF('4th 7'!K9&gt;0,'4th 7'!L6,IF('4th 7'!S9&gt;0,'4th 7'!T6,0)))</f>
        <v>0</v>
      </c>
      <c r="S87" s="429"/>
      <c r="T87" s="429"/>
      <c r="U87" s="431"/>
      <c r="V87" s="335">
        <f>IF(I89&gt;0,(V92+V76),0)</f>
        <v>63</v>
      </c>
      <c r="W87" s="254">
        <f>IF(I89&gt;0,(W92+W76),0)</f>
        <v>182.25</v>
      </c>
      <c r="X87" s="336">
        <f>IF(S89&gt;0,(W87/63),IF(I89&gt;0,(W87/46.5),0))</f>
        <v>2.8928571428571428</v>
      </c>
      <c r="Y87" s="163" t="str">
        <f>IF(X87&gt;=2.5,Y86,IF(X87&gt;=2.25,"C",IF(X87&gt;=2,"D",IF(X87=0,0,"F"))))</f>
        <v>B-</v>
      </c>
      <c r="Z87" s="510"/>
    </row>
    <row r="88" spans="1:28" ht="16.5">
      <c r="A88" s="458" t="s">
        <v>27</v>
      </c>
      <c r="B88" s="459"/>
      <c r="C88" s="102">
        <f>IF('3rd 1'!C9&gt;0,'3rd 1'!H4,IF('3rd 1'!K9&gt;0,'3rd 1'!P4,IF('3rd 1'!S9&gt;0,'3rd 1'!X4,0)))</f>
        <v>3</v>
      </c>
      <c r="D88" s="102">
        <f>IF('3rd 2'!C9&gt;0,'3rd 2'!H4,IF('3rd 2'!K9&gt;0,'3rd 2'!P4,IF('3rd 2'!S9&gt;0,'3rd 2'!X4,0)))</f>
        <v>3</v>
      </c>
      <c r="E88" s="102">
        <f>IF('3rd 3'!C9&gt;0,'3rd 3'!H4,IF('3rd 3'!K9&gt;0,'3rd 3'!P4,IF('3rd 3'!S9&gt;0,'3rd 3'!X4,0)))</f>
        <v>3</v>
      </c>
      <c r="F88" s="102">
        <f>IF('3rd 4'!C9&gt;0,'3rd 4'!H4,IF('3rd 4'!K9&gt;0,'3rd 4'!P4,IF('3rd 4'!S9&gt;0,'3rd 4'!X4,0)))</f>
        <v>3</v>
      </c>
      <c r="G88" s="102">
        <f>IF('3rd 5'!C9&gt;0,'3rd 5'!H4,IF('3rd 5'!K9&gt;0,'3rd 5'!P4,IF('3rd 5'!S9&gt;0,'3rd 5'!X4,0)))</f>
        <v>3</v>
      </c>
      <c r="H88" s="102">
        <f>IF('3rd 6'!C9&gt;0,'3rd 6'!H4,IF('3rd 6'!K9&gt;0,'3rd 6'!P4,IF('3rd 6'!S9&gt;0,'3rd 6'!X4,0)))</f>
        <v>0</v>
      </c>
      <c r="I88" s="481"/>
      <c r="J88" s="481"/>
      <c r="K88" s="482"/>
      <c r="L88" s="102">
        <f>IF('4th 1'!C9&gt;0,'4th 1'!H4,IF('4th 1'!K9&gt;0,'4th 1'!P4,IF('4th 1'!S9&gt;0,'4th 1'!X4,0)))</f>
        <v>3</v>
      </c>
      <c r="M88" s="102">
        <f>IF('4th 2'!C9&gt;0,'4th 2'!H4,IF('4th 2'!K9&gt;0,'4th 2'!P4,IF('4th 2'!S9&gt;0,'4th 2'!X4,0)))</f>
        <v>3</v>
      </c>
      <c r="N88" s="102">
        <f>IF('4th 3'!C9&gt;0,'4th 3'!H4,IF('4th 3'!K9&gt;0,'4th 3'!P4,IF('4th 3'!S9&gt;0,'4th 3'!X4,0)))</f>
        <v>3</v>
      </c>
      <c r="O88" s="102">
        <f>IF('4th 4'!C9&gt;0,'4th 4'!H4,IF('4th 4'!K9&gt;0,'4th 4'!P4,IF('4th 4'!S9&gt;0,'4th 4'!X4,0)))</f>
        <v>1.5</v>
      </c>
      <c r="P88" s="102">
        <f>IF('4th 5'!C9&gt;0,'4th 5'!H4,IF('4th 5'!K9&gt;0,'4th 5'!P4,IF('4th 5'!S9&gt;0,'4th 5'!X4,0)))</f>
        <v>1.5</v>
      </c>
      <c r="Q88" s="102">
        <f>IF('4th 6'!C9&gt;0,'4th 6'!H4,IF('4th 6'!K9&gt;0,'4th 6'!P4,IF('4th 6'!S9&gt;0,'4th 6'!X4,0)))</f>
        <v>3</v>
      </c>
      <c r="R88" s="102">
        <f>IF('4th 7'!C9&gt;0,'4th 7'!H4,IF('4th 7'!K9&gt;0,'4th 7'!P4,IF('4th 7'!S9&gt;0,'4th 7'!X4,0)))</f>
        <v>0</v>
      </c>
      <c r="S88" s="430"/>
      <c r="T88" s="430"/>
      <c r="U88" s="432"/>
      <c r="V88" s="460" t="s">
        <v>41</v>
      </c>
      <c r="W88" s="461"/>
      <c r="X88" s="461"/>
      <c r="Y88" s="462"/>
      <c r="Z88" s="510"/>
    </row>
    <row r="89" spans="1:28" ht="17.25" thickBot="1">
      <c r="A89" s="463" t="s">
        <v>11</v>
      </c>
      <c r="B89" s="464"/>
      <c r="C89" s="102">
        <v>100</v>
      </c>
      <c r="D89" s="102">
        <v>100</v>
      </c>
      <c r="E89" s="102">
        <v>100</v>
      </c>
      <c r="F89" s="102">
        <v>100</v>
      </c>
      <c r="G89" s="102">
        <v>100</v>
      </c>
      <c r="H89" s="102">
        <v>100</v>
      </c>
      <c r="I89" s="465">
        <f>(C93*C88)+(D93*D88)+(E93*E88)+(F93*F88)+(G93*G88)+(H93*H88)</f>
        <v>42</v>
      </c>
      <c r="J89" s="84"/>
      <c r="K89" s="103" t="str">
        <f>IF(J90&gt;=4,"A+",IF(J90&gt;=3.75,"A",IF(J90&gt;=3.5,"A-",IF(J90&gt;=3.25,"B+",IF(J90&gt;=3,"B",IF(J90&gt;=2.75,"B-",IF(J90&gt;=2.5,"C+",IF(J90&gt;=2,"C","F"))))))))</f>
        <v>B-</v>
      </c>
      <c r="L89" s="102">
        <v>100</v>
      </c>
      <c r="M89" s="102">
        <v>100</v>
      </c>
      <c r="N89" s="102">
        <v>100</v>
      </c>
      <c r="O89" s="102">
        <v>100</v>
      </c>
      <c r="P89" s="102">
        <v>100</v>
      </c>
      <c r="Q89" s="102">
        <v>100</v>
      </c>
      <c r="R89" s="102">
        <v>100</v>
      </c>
      <c r="S89" s="465">
        <f>(L93*L88)+(M93*M88)+(N93*N88)+(O93*O88)+(P93*P88)+(Q93*Q88)+(R93*R88)</f>
        <v>38.625</v>
      </c>
      <c r="T89" s="84"/>
      <c r="U89" s="103" t="str">
        <f>IF(T90&gt;=4,"A+",IF(T90&gt;=3.75,"A",IF(T90&gt;=3.5,"A-",IF(T90&gt;=3.25,"B+",IF(T90&gt;=3,"B",IF(T90&gt;=2.75,"B-",IF(T90&gt;=2.5,"C+",IF(T90&gt;=2,"C","F"))))))))</f>
        <v>C+</v>
      </c>
      <c r="V89" s="467" t="s">
        <v>29</v>
      </c>
      <c r="W89" s="469" t="s">
        <v>0</v>
      </c>
      <c r="X89" s="469" t="s">
        <v>3</v>
      </c>
      <c r="Y89" s="476" t="s">
        <v>2</v>
      </c>
      <c r="Z89" s="510"/>
    </row>
    <row r="90" spans="1:28" ht="17.25" thickTop="1">
      <c r="A90" s="77" t="s">
        <v>28</v>
      </c>
      <c r="B90" s="86"/>
      <c r="C90" s="104">
        <f>IF('3rd 1'!C9&gt;0,'3rd 1'!C9,IF('3rd 1'!K9&gt;0,'3rd 1'!K9,IF('3rd 1'!S9&gt;0,'3rd 1'!S9,0)))</f>
        <v>23</v>
      </c>
      <c r="D90" s="104">
        <f>IF('3rd 2'!C9&gt;0,'3rd 2'!C9,IF('3rd 2'!K9&gt;0,'3rd 2'!K9,IF('3rd 2'!S9&gt;0,'3rd 2'!S9,0)))</f>
        <v>26</v>
      </c>
      <c r="E90" s="104">
        <f>IF('3rd 3'!C9&gt;0,'3rd 3'!C9,IF('3rd 3'!K9&gt;0,'3rd 3'!K9,IF('3rd 3'!S9&gt;0,'3rd 3'!S9,0)))</f>
        <v>21.5</v>
      </c>
      <c r="F90" s="104">
        <f>IF('3rd 4'!C9&gt;0,'3rd 4'!C9,IF('3rd 4'!K9&gt;0,'3rd 4'!K9,IF('3rd 4'!S9&gt;0,'3rd 4'!S9,0)))</f>
        <v>21</v>
      </c>
      <c r="G90" s="104">
        <f>IF('3rd 5'!C9&gt;0,'3rd 5'!C9,IF('3rd 5'!K9&gt;0,'3rd 5'!K9,IF('3rd 5'!S9&gt;0,'3rd 5'!S9,0)))</f>
        <v>24.5</v>
      </c>
      <c r="H90" s="104">
        <f>IF('3rd 6'!C9&gt;0,'3rd 6'!C9,IF('3rd 6'!K9&gt;0,'3rd 6'!K9,IF('3rd 6'!S9&gt;0,'3rd 6'!S9,0)))</f>
        <v>0</v>
      </c>
      <c r="I90" s="457"/>
      <c r="J90" s="485">
        <f>I89/(C88+D88+E88+F88+G88+H88)</f>
        <v>2.8</v>
      </c>
      <c r="K90" s="90"/>
      <c r="L90" s="104">
        <f>IF('4th 1'!C9&gt;0,'4th 1'!C9,IF('4th 1'!K9&gt;0,'4th 1'!K9,IF('4th 1'!S9&gt;0,'4th 1'!S9,0)))</f>
        <v>23</v>
      </c>
      <c r="M90" s="104">
        <f>IF('4th 2'!C9&gt;0,'4th 2'!C9,IF('4th 2'!K9&gt;0,'4th 2'!K9,IF('4th 2'!S9&gt;0,'4th 2'!S9,0)))</f>
        <v>28</v>
      </c>
      <c r="N90" s="104">
        <f>IF('4th 3'!C9&gt;0,'4th 3'!C9,IF('4th 3'!K9&gt;0,'4th 3'!K9,IF('4th 3'!S9&gt;0,'4th 3'!S9,0)))</f>
        <v>10.5</v>
      </c>
      <c r="O90" s="104">
        <f>IF('4th 4'!C9&gt;0,'4th 4'!C9,IF('4th 4'!K9&gt;0,'4th 4'!K9,IF('4th 4'!S9&gt;0,'4th 4'!S9,0)))</f>
        <v>16.5</v>
      </c>
      <c r="P90" s="104">
        <f>IF('4th 5'!C9&gt;0,'4th 5'!C9,IF('4th 5'!K9&gt;0,'4th 5'!K9,IF('4th 5'!S9&gt;0,'4th 5'!S9,0)))</f>
        <v>25</v>
      </c>
      <c r="Q90" s="104">
        <f>IF('4th 6'!C9&gt;0,'4th 6'!C9,IF('4th 6'!K9&gt;0,'4th 6'!K9,IF('4th 6'!S9&gt;0,'4th 6'!S9,0)))</f>
        <v>22</v>
      </c>
      <c r="R90" s="104">
        <f>IF('4th 7'!C9&gt;0,'4th 7'!C9,IF('4th 7'!K9&gt;0,'4th 7'!K9,IF('4th 7'!S9&gt;0,'4th 7'!S9,0)))</f>
        <v>0</v>
      </c>
      <c r="S90" s="457"/>
      <c r="T90" s="485">
        <f>S89/(L88+M88+N88+O88+P88+Q88+R88)</f>
        <v>2.5750000000000002</v>
      </c>
      <c r="U90" s="90"/>
      <c r="V90" s="468"/>
      <c r="W90" s="470"/>
      <c r="X90" s="471"/>
      <c r="Y90" s="477"/>
      <c r="Z90" s="510"/>
    </row>
    <row r="91" spans="1:28" ht="17.25">
      <c r="A91" s="423" t="s">
        <v>26</v>
      </c>
      <c r="B91" s="91" t="s">
        <v>60</v>
      </c>
      <c r="C91" s="104">
        <f>IF('3rd 1'!C9&gt;0,'3rd 1'!J9,IF('3rd 1'!K9&gt;0,'3rd 1'!R9,IF('3rd 1'!S9&gt;0,'3rd 1'!Z9,0)))</f>
        <v>34</v>
      </c>
      <c r="D91" s="104">
        <f>IF('3rd 2'!C9&gt;0,'3rd 2'!J9,IF('3rd 2'!K9&gt;0,'3rd 2'!R9,IF('3rd 2'!S9&gt;0,'3rd 2'!Z9,0)))</f>
        <v>33.5</v>
      </c>
      <c r="E91" s="104">
        <f>IF('3rd 3'!C9&gt;0,'3rd 3'!J9,IF('3rd 3'!K9&gt;0,'3rd 3'!R9,IF('3rd 3'!S9&gt;0,'3rd 3'!Z9,0)))</f>
        <v>46</v>
      </c>
      <c r="F91" s="104">
        <f>IF('3rd 4'!C9&gt;0,'3rd 4'!J9,IF('3rd 4'!K9&gt;0,'3rd 4'!R9,IF('3rd 4'!S9&gt;0,'3rd 4'!Z9,0)))</f>
        <v>26</v>
      </c>
      <c r="G91" s="104">
        <f>IF('3rd 5'!C9&gt;0,'3rd 5'!J9,IF('3rd 5'!K9&gt;0,'3rd 5'!R9,IF('3rd 5'!S9&gt;0,'3rd 5'!Z9,0)))</f>
        <v>29.75</v>
      </c>
      <c r="H91" s="104">
        <f>IF('3rd 6'!C9&gt;0,'3rd 6'!J9,IF('3rd 6'!K9&gt;0,'3rd 6'!R9,IF('3rd 6'!S9&gt;0,'3rd 6'!Z9,0)))</f>
        <v>0</v>
      </c>
      <c r="I91" s="457"/>
      <c r="J91" s="525"/>
      <c r="K91" s="442" t="str">
        <f>IF(J90&gt;=2.5,K89,IF(J90&gt;=2.25,"C",IF(J90&gt;=2,"D",IF(J90=0,0,"F"))))</f>
        <v>B-</v>
      </c>
      <c r="L91" s="104">
        <f>IF('4th 1'!C9&gt;0,'4th 1'!J9,IF('4th 1'!K9&gt;0,'4th 1'!R9,IF('4th 1'!S9&gt;0,'4th 1'!Z9,0)))</f>
        <v>35</v>
      </c>
      <c r="M91" s="104">
        <f>IF('4th 2'!C9&gt;0,'4th 2'!J9,IF('4th 2'!K9&gt;0,'4th 2'!R9,IF('4th 2'!S9&gt;0,'4th 2'!Z9,0)))</f>
        <v>38</v>
      </c>
      <c r="N91" s="104">
        <f>IF('4th 3'!C9&gt;0,'4th 3'!J9,IF('4th 3'!K9&gt;0,'4th 3'!R9,IF('4th 3'!S9&gt;0,'4th 3'!Z9,0)))</f>
        <v>37.5</v>
      </c>
      <c r="O91" s="104">
        <f>IF('4th 4'!C9&gt;0,'4th 4'!J9,IF('4th 4'!K9&gt;0,'4th 4'!R9,IF('4th 4'!S9&gt;0,'4th 4'!Z9,0)))</f>
        <v>31</v>
      </c>
      <c r="P91" s="104">
        <f>IF('4th 5'!C9&gt;0,'4th 5'!J9,IF('4th 5'!K9&gt;0,'4th 5'!R9,IF('4th 5'!S9&gt;0,'4th 5'!Z9,0)))</f>
        <v>35.5</v>
      </c>
      <c r="Q91" s="104">
        <f>IF('4th 6'!C9&gt;0,'4th 6'!J9,IF('4th 6'!K9&gt;0,'4th 6'!R9,IF('4th 6'!S9&gt;0,'4th 6'!Z9,0)))</f>
        <v>22</v>
      </c>
      <c r="R91" s="104">
        <f>IF('4th 7'!C9&gt;0,'4th 7'!J9,IF('4th 7'!K9&gt;0,'4th 7'!R9,IF('4th 7'!S9&gt;0,'4th 7'!Z9,0)))</f>
        <v>0</v>
      </c>
      <c r="S91" s="457"/>
      <c r="T91" s="525"/>
      <c r="U91" s="442" t="str">
        <f>IF(T90&gt;=2.5,U89,IF(T90&gt;=2.25,"C",IF(T90&gt;=2,"D",IF(T90=0,0,"F"))))</f>
        <v>C+</v>
      </c>
      <c r="V91" s="454" t="s">
        <v>40</v>
      </c>
      <c r="W91" s="443"/>
      <c r="X91" s="443"/>
      <c r="Y91" s="455"/>
      <c r="Z91" s="510"/>
      <c r="AA91" s="105"/>
      <c r="AB91" s="105"/>
    </row>
    <row r="92" spans="1:28" ht="16.5" customHeight="1">
      <c r="A92" s="424"/>
      <c r="B92" s="91" t="s">
        <v>67</v>
      </c>
      <c r="C92" s="117">
        <f>'3rd 1'!AA9</f>
        <v>57</v>
      </c>
      <c r="D92" s="117">
        <f>'3rd 2'!AA9</f>
        <v>60</v>
      </c>
      <c r="E92" s="117">
        <f>'3rd 3'!AA9</f>
        <v>68</v>
      </c>
      <c r="F92" s="117">
        <f>'3rd 4'!AA9</f>
        <v>47</v>
      </c>
      <c r="G92" s="117">
        <f>'3rd 5'!AA9</f>
        <v>55</v>
      </c>
      <c r="H92" s="117">
        <f>'3rd 6'!AA9</f>
        <v>0</v>
      </c>
      <c r="I92" s="457"/>
      <c r="J92" s="525"/>
      <c r="K92" s="491"/>
      <c r="L92" s="117">
        <f>'4th 1'!AA9</f>
        <v>58</v>
      </c>
      <c r="M92" s="117">
        <f>'4th 2'!AA9</f>
        <v>66</v>
      </c>
      <c r="N92" s="117">
        <f>'4th 3'!AA9</f>
        <v>48</v>
      </c>
      <c r="O92" s="117">
        <f>'4th 4'!AA9</f>
        <v>48</v>
      </c>
      <c r="P92" s="117">
        <f>'4th 5'!AA9</f>
        <v>61</v>
      </c>
      <c r="Q92" s="117">
        <f>'4th 6'!AA9</f>
        <v>44</v>
      </c>
      <c r="R92" s="117">
        <f>'4th 7'!AA9</f>
        <v>0</v>
      </c>
      <c r="S92" s="457"/>
      <c r="T92" s="525"/>
      <c r="U92" s="491"/>
      <c r="V92" s="444">
        <f>IF((C93+C95)=0,0,C88)+IF((D93+D95)=0,0,D88)+IF((E93+E95)=0,0,E88)+IF((F93+F95)=0,0,F88)+IF((G93+G95)=0,0,G88)+IF((H93+H95)=0,0,H88)+IF((L93+L95)=0,0,L88)+IF((M93+M95)=0,0,M88)+IF((N93+N95)=0,0,N88)+IF((O93+O95)=0,0,O88)+IF((P93+P95)=0,0,P88)+IF((Q93+Q95)=0,0,Q88)+IF((R93+R95)=0,0,R88)+IF(E125&gt;0,1.5,0)</f>
        <v>31.5</v>
      </c>
      <c r="W92" s="457">
        <f>I89+S89+(E125*1.5)</f>
        <v>83.625</v>
      </c>
      <c r="X92" s="440">
        <f>IF(S89&gt;0,(W92/31.5),J90)</f>
        <v>2.6547619047619047</v>
      </c>
      <c r="Y92" s="164" t="str">
        <f>IF(X92&gt;=4,"A+",IF(X92&gt;=3.75,"A",IF(X92&gt;=3.5,"A-",IF(X92&gt;=3.25,"B+",IF(X92&gt;=3,"B",IF(X92&gt;=2.75,"B-",IF(X92&gt;=2.5,"C+",IF(X92&gt;=2,"C","F"))))))))</f>
        <v>C+</v>
      </c>
      <c r="Z92" s="510"/>
    </row>
    <row r="93" spans="1:28" ht="16.5">
      <c r="A93" s="424"/>
      <c r="B93" s="91" t="s">
        <v>1</v>
      </c>
      <c r="C93" s="104">
        <f>'3rd 1'!AC9</f>
        <v>2.75</v>
      </c>
      <c r="D93" s="104">
        <f>'3rd 2'!AC9</f>
        <v>3</v>
      </c>
      <c r="E93" s="104">
        <f>'3rd 3'!AC9</f>
        <v>3.25</v>
      </c>
      <c r="F93" s="104">
        <f>'3rd 4'!AC9</f>
        <v>2.25</v>
      </c>
      <c r="G93" s="104">
        <f>'3rd 5'!AC9</f>
        <v>2.75</v>
      </c>
      <c r="H93" s="104">
        <f>'3rd 6'!AC9</f>
        <v>0</v>
      </c>
      <c r="I93" s="457"/>
      <c r="J93" s="525"/>
      <c r="K93" s="106"/>
      <c r="L93" s="104">
        <f>'4th 1'!AC9</f>
        <v>2.75</v>
      </c>
      <c r="M93" s="104">
        <f>'4th 2'!AC9</f>
        <v>3.25</v>
      </c>
      <c r="N93" s="104">
        <f>'4th 3'!AC9</f>
        <v>2.25</v>
      </c>
      <c r="O93" s="104">
        <f>'4th 4'!AC9</f>
        <v>2.25</v>
      </c>
      <c r="P93" s="104">
        <f>'4th 5'!AC9</f>
        <v>3</v>
      </c>
      <c r="Q93" s="104">
        <f>'4th 6'!AC9</f>
        <v>2</v>
      </c>
      <c r="R93" s="107">
        <f>'4th 7'!AC9</f>
        <v>0</v>
      </c>
      <c r="S93" s="457"/>
      <c r="T93" s="525"/>
      <c r="U93" s="108"/>
      <c r="V93" s="456"/>
      <c r="W93" s="448"/>
      <c r="X93" s="441"/>
      <c r="Y93" s="451" t="str">
        <f>IF(S89&gt;0,(IF(X92&gt;=2.5,Y92,IF(X92&gt;=2.25,"C",IF(X92&gt;=2,"D","F")))),K91)</f>
        <v>C+</v>
      </c>
      <c r="Z93" s="510"/>
    </row>
    <row r="94" spans="1:28" ht="16.5">
      <c r="A94" s="424"/>
      <c r="B94" s="91" t="s">
        <v>2</v>
      </c>
      <c r="C94" s="104" t="str">
        <f>'3rd 1'!AB9</f>
        <v>B-</v>
      </c>
      <c r="D94" s="104" t="str">
        <f>'3rd 2'!AB9</f>
        <v>B</v>
      </c>
      <c r="E94" s="104" t="str">
        <f>'3rd 3'!AB9</f>
        <v>B+</v>
      </c>
      <c r="F94" s="104" t="str">
        <f>'3rd 4'!AB9</f>
        <v>C</v>
      </c>
      <c r="G94" s="104" t="str">
        <f>'3rd 5'!AB9</f>
        <v>B-</v>
      </c>
      <c r="H94" s="104" t="str">
        <f>'3rd 6'!AB9</f>
        <v/>
      </c>
      <c r="I94" s="457"/>
      <c r="J94" s="98"/>
      <c r="K94" s="90"/>
      <c r="L94" s="104" t="str">
        <f>'4th 1'!AB9</f>
        <v>B-</v>
      </c>
      <c r="M94" s="104" t="str">
        <f>'4th 2'!AB9</f>
        <v>B+</v>
      </c>
      <c r="N94" s="104" t="str">
        <f>'4th 3'!AB9</f>
        <v>C</v>
      </c>
      <c r="O94" s="104" t="str">
        <f>'4th 4'!AB9</f>
        <v>C</v>
      </c>
      <c r="P94" s="104" t="str">
        <f>'4th 5'!AB9</f>
        <v>B</v>
      </c>
      <c r="Q94" s="104" t="str">
        <f>'4th 6'!AB9</f>
        <v>D</v>
      </c>
      <c r="R94" s="104" t="str">
        <f>'4th 7'!AB9</f>
        <v/>
      </c>
      <c r="S94" s="457"/>
      <c r="T94" s="98"/>
      <c r="U94" s="109"/>
      <c r="V94" s="446"/>
      <c r="W94" s="449"/>
      <c r="X94" s="450"/>
      <c r="Y94" s="452"/>
      <c r="Z94" s="510"/>
    </row>
    <row r="95" spans="1:28" ht="16.5" customHeight="1">
      <c r="A95" s="413" t="s">
        <v>127</v>
      </c>
      <c r="B95" s="91" t="s">
        <v>1</v>
      </c>
      <c r="C95" s="104">
        <f>'3rd 1'!AD9</f>
        <v>0</v>
      </c>
      <c r="D95" s="104">
        <f>'3rd 2'!AD9</f>
        <v>0</v>
      </c>
      <c r="E95" s="104">
        <f>'3rd 3'!AD9</f>
        <v>0</v>
      </c>
      <c r="F95" s="104">
        <f>'3rd 4'!AD9</f>
        <v>0</v>
      </c>
      <c r="G95" s="104">
        <f>'3rd 5'!AD9</f>
        <v>0</v>
      </c>
      <c r="H95" s="104">
        <f>'3rd 6'!AD9</f>
        <v>0</v>
      </c>
      <c r="I95" s="415">
        <f>(C95*C88)+(D95*D88)+(E95*E88)+(F95*F88)+(G95*G88)+(H95*H88)</f>
        <v>0</v>
      </c>
      <c r="J95" s="417">
        <f>IF(C95&gt;0,(C93*C88),0)+IF(D95&gt;0,(D93*D88),0)+IF(E95&gt;0,(E93*E88),0)+IF(F95&gt;0,(F93*F88),0)+IF(G95&gt;0,(G93*G88),0)+IF(H95&gt;0,(H93*H88),0)</f>
        <v>0</v>
      </c>
      <c r="K95" s="418">
        <f>IF(C95&gt;C93,((C95*C88)-(C93*C88)),0)+IF(D95&gt;D93,((D95*D88)-(D93*D88)),0)+IF(E95&gt;E93,((E95*E88)-(E93*E88)),0)+IF(F95&gt;F93,((F95*F88)-(F93*F88)),0)+IF(G95&gt;G93,((G95*G88)-(G93*G88)),0)+IF(H95&gt;H93,((H95*H88)-(H93*H88)),0)</f>
        <v>0</v>
      </c>
      <c r="L95" s="165">
        <f>'4th 1'!AD9</f>
        <v>0</v>
      </c>
      <c r="M95" s="104">
        <f>'4th 2'!AD9</f>
        <v>0</v>
      </c>
      <c r="N95" s="104">
        <f>'4th 3'!AD9</f>
        <v>0</v>
      </c>
      <c r="O95" s="104">
        <f>'4th 4'!AD9</f>
        <v>0</v>
      </c>
      <c r="P95" s="104">
        <f>'4th 5'!AD9</f>
        <v>0</v>
      </c>
      <c r="Q95" s="104">
        <f>'4th 6'!AD9</f>
        <v>0</v>
      </c>
      <c r="R95" s="104">
        <f>'4th 7'!AD9</f>
        <v>0</v>
      </c>
      <c r="S95" s="415">
        <f>(L95*L88)+(M95*M88)+(N95*N88)+(O95*O88)+(P95*P88)+(Q95*Q88)+(R95*R88)</f>
        <v>0</v>
      </c>
      <c r="T95" s="417">
        <f>IF(L95&gt;0,(L93*L88),0)+IF(M95&gt;0,(M93*M88),0)+IF(N95&gt;0,(N93*N88),0)+IF(O95&gt;0,(O93*O88),0)+IF(P95&gt;0,(P93*P88),0)+IF(Q95&gt;0,(Q93*Q88),0)+IF(R95&gt;0,(R93*R88),0)</f>
        <v>0</v>
      </c>
      <c r="U95" s="484">
        <f>IF(L95&gt;L93,((L95*L88)-(L93*L88)),0)+IF(M95&gt;M93,((M95*M88)-(M93*M88)),0)+IF(N95&gt;N93,((N95*N88)-(N93*N88)),0)+IF(O95&gt;O93,((O95*O88)-(O93*O88)),0)+IF(P95&gt;P93,((P95*P88)-(P93*P88)),0)+IF(Q95&gt;Q93,((Q95*Q88)-(Q93*Q88)),0)+IF(R95&gt;R93,((R95*R88)-(R93*R88)),0)</f>
        <v>0</v>
      </c>
      <c r="V95" s="401">
        <f>I95+S95</f>
        <v>0</v>
      </c>
      <c r="W95" s="436">
        <f>J95+T95</f>
        <v>0</v>
      </c>
      <c r="X95" s="438">
        <f>K95+U95</f>
        <v>0</v>
      </c>
      <c r="Y95" s="483">
        <f>K95+U95+X82</f>
        <v>0</v>
      </c>
      <c r="Z95" s="510"/>
    </row>
    <row r="96" spans="1:28" ht="16.5" thickBot="1">
      <c r="A96" s="414"/>
      <c r="B96" s="157" t="s">
        <v>23</v>
      </c>
      <c r="C96" s="166" t="str">
        <f>'3rd 1'!AE9</f>
        <v/>
      </c>
      <c r="D96" s="166" t="str">
        <f>'3rd 2'!AE9</f>
        <v/>
      </c>
      <c r="E96" s="166" t="str">
        <f>'3rd 3'!AE9</f>
        <v/>
      </c>
      <c r="F96" s="166" t="str">
        <f>'3rd 4'!AE9</f>
        <v/>
      </c>
      <c r="G96" s="166" t="str">
        <f>'3rd 5'!AE9</f>
        <v/>
      </c>
      <c r="H96" s="166" t="str">
        <f>'3rd 6'!AE9</f>
        <v/>
      </c>
      <c r="I96" s="416"/>
      <c r="J96" s="416"/>
      <c r="K96" s="419"/>
      <c r="L96" s="166" t="str">
        <f>'4th 1'!AE9</f>
        <v/>
      </c>
      <c r="M96" s="166" t="str">
        <f>'4th 2'!AE9</f>
        <v/>
      </c>
      <c r="N96" s="166" t="str">
        <f>'4th 3'!AE9</f>
        <v/>
      </c>
      <c r="O96" s="166" t="str">
        <f>'4th 4'!AE9</f>
        <v/>
      </c>
      <c r="P96" s="166" t="str">
        <f>'4th 5'!AE9</f>
        <v/>
      </c>
      <c r="Q96" s="166" t="str">
        <f>'4th 6'!AE9</f>
        <v/>
      </c>
      <c r="R96" s="166" t="str">
        <f>'4th 7'!AE9</f>
        <v/>
      </c>
      <c r="S96" s="416"/>
      <c r="T96" s="416"/>
      <c r="U96" s="419"/>
      <c r="V96" s="402"/>
      <c r="W96" s="437"/>
      <c r="X96" s="439"/>
      <c r="Y96" s="406"/>
      <c r="Z96" s="510"/>
    </row>
    <row r="97" spans="1:26" ht="19.5" customHeight="1" thickTop="1" thickBot="1">
      <c r="A97" s="435" t="s">
        <v>31</v>
      </c>
      <c r="B97" s="435"/>
      <c r="C97" s="435"/>
      <c r="D97" s="435"/>
      <c r="E97" s="435"/>
      <c r="F97" s="435"/>
      <c r="G97" s="435"/>
      <c r="H97" s="435"/>
      <c r="I97" s="435"/>
      <c r="J97" s="435"/>
      <c r="K97" s="435"/>
      <c r="L97" s="435"/>
      <c r="M97" s="435"/>
      <c r="N97" s="435"/>
      <c r="O97" s="435"/>
      <c r="P97" s="435"/>
      <c r="Q97" s="435"/>
      <c r="R97" s="435"/>
      <c r="S97" s="435"/>
      <c r="T97" s="435"/>
      <c r="U97" s="435"/>
      <c r="V97" s="435"/>
      <c r="W97" s="435"/>
      <c r="X97" s="435"/>
      <c r="Y97" s="435"/>
      <c r="Z97" s="510"/>
    </row>
    <row r="98" spans="1:26" ht="17.25" customHeight="1" thickTop="1" thickBot="1">
      <c r="A98" s="478" t="s">
        <v>46</v>
      </c>
      <c r="B98" s="479"/>
      <c r="C98" s="479"/>
      <c r="D98" s="479"/>
      <c r="E98" s="479"/>
      <c r="F98" s="479"/>
      <c r="G98" s="479"/>
      <c r="H98" s="479"/>
      <c r="I98" s="479"/>
      <c r="J98" s="479"/>
      <c r="K98" s="480"/>
      <c r="L98" s="426" t="s">
        <v>47</v>
      </c>
      <c r="M98" s="426"/>
      <c r="N98" s="426"/>
      <c r="O98" s="426"/>
      <c r="P98" s="426"/>
      <c r="Q98" s="426"/>
      <c r="R98" s="426"/>
      <c r="S98" s="426"/>
      <c r="T98" s="426"/>
      <c r="U98" s="427"/>
      <c r="V98" s="160"/>
      <c r="W98" s="428" t="s">
        <v>39</v>
      </c>
      <c r="X98" s="428"/>
      <c r="Y98" s="161"/>
      <c r="Z98" s="510"/>
    </row>
    <row r="99" spans="1:26" ht="17.25" thickTop="1">
      <c r="A99" s="99" t="s">
        <v>22</v>
      </c>
      <c r="B99" s="100"/>
      <c r="C99" s="101">
        <f>'5th 1'!B4</f>
        <v>301</v>
      </c>
      <c r="D99" s="101">
        <f>'5th 2'!B4</f>
        <v>302</v>
      </c>
      <c r="E99" s="101">
        <f>'5th 3'!B4</f>
        <v>303</v>
      </c>
      <c r="F99" s="101">
        <f>'5th 4'!B4</f>
        <v>304</v>
      </c>
      <c r="G99" s="101">
        <f>'5th 5'!B4</f>
        <v>305</v>
      </c>
      <c r="H99" s="101">
        <f>'5th 6'!B4</f>
        <v>0</v>
      </c>
      <c r="I99" s="430" t="s">
        <v>0</v>
      </c>
      <c r="J99" s="430" t="s">
        <v>3</v>
      </c>
      <c r="K99" s="432" t="s">
        <v>2</v>
      </c>
      <c r="L99" s="101">
        <f>'6th 1'!B4</f>
        <v>306</v>
      </c>
      <c r="M99" s="101">
        <f>'6th 2'!B4</f>
        <v>307</v>
      </c>
      <c r="N99" s="101">
        <f>'6th 3'!B4</f>
        <v>308</v>
      </c>
      <c r="O99" s="101">
        <f>'6th 4'!B4</f>
        <v>309</v>
      </c>
      <c r="P99" s="101">
        <f>'6th 5'!B4</f>
        <v>310</v>
      </c>
      <c r="Q99" s="101">
        <f>'6th 6'!B4</f>
        <v>0</v>
      </c>
      <c r="R99" s="101">
        <f>'6th 7'!B4</f>
        <v>0</v>
      </c>
      <c r="S99" s="429" t="s">
        <v>0</v>
      </c>
      <c r="T99" s="429" t="s">
        <v>3</v>
      </c>
      <c r="U99" s="431" t="s">
        <v>2</v>
      </c>
      <c r="V99" s="433" t="s">
        <v>62</v>
      </c>
      <c r="W99" s="434"/>
      <c r="X99" s="434"/>
      <c r="Y99" s="162" t="str">
        <f>IF(X100&gt;=4,"A+",IF(X100&gt;=3.75,"A",IF(X100&gt;=3.5,"A-",IF(X100&gt;=3.25,"B+",IF(X100&gt;=3,"B",IF(X100&gt;=2.75,"B-",IF(X100&gt;=2.5,"C+",IF(X100&gt;=2,"C","F"))))))))</f>
        <v>B-</v>
      </c>
      <c r="Z99" s="510"/>
    </row>
    <row r="100" spans="1:26" ht="65.25" customHeight="1">
      <c r="A100" s="77" t="s">
        <v>63</v>
      </c>
      <c r="B100" s="78"/>
      <c r="C100" s="79" t="str">
        <f>IF('5th 1'!C9&gt;0,'5th 1'!D6,IF('5th 1'!K9&gt;0,'5th 1'!L6,IF('5th 1'!S9&gt;0,'5th 1'!T6,0)))</f>
        <v>Drawing-5</v>
      </c>
      <c r="D100" s="79" t="str">
        <f>IF('5th 2'!C9&gt;0,'5th 2'!D6,IF('5th 2'!K9&gt;0,'5th 2'!L6,IF('5th 2'!S9&gt;0,'5th 2'!T6,0)))</f>
        <v>Head Study-1</v>
      </c>
      <c r="E100" s="79" t="str">
        <f>IF('5th 3'!C9&gt;0,'5th 3'!D6,IF('5th 3'!K9&gt;0,'5th 3'!L6,IF('5th 3'!S9&gt;0,'5th 3'!T6,0)))</f>
        <v>Still life-3</v>
      </c>
      <c r="F100" s="79" t="str">
        <f>IF('5th 4'!C9&gt;0,'5th 4'!D6,IF('5th 4'!K9&gt;0,'5th 4'!L6,IF('5th 4'!S9&gt;0,'5th 4'!T6,0)))</f>
        <v>Composition-1</v>
      </c>
      <c r="G100" s="79" t="str">
        <f>IF('5th 5'!C9&gt;0,'5th 5'!D6,IF('5th 5'!K9&gt;0,'5th 5'!L6,IF('5th 5'!S9&gt;0,'5th 5'!T6,0)))</f>
        <v>History of Art</v>
      </c>
      <c r="H100" s="79">
        <f>IF('5th 6'!C9&gt;0,'5th 6'!D6,IF('5th 6'!K9&gt;0,'5th 6'!L6,IF('5th 6'!S9&gt;0,'5th 6'!T6,0)))</f>
        <v>0</v>
      </c>
      <c r="I100" s="481"/>
      <c r="J100" s="481"/>
      <c r="K100" s="482"/>
      <c r="L100" s="79" t="str">
        <f>IF('6th 1'!C9&gt;0,'6th 1'!D6,IF('6th 1'!K9&gt;0,'6th 1'!L6,IF('6th 1'!S9&gt;0,'6th 1'!T6,0)))</f>
        <v>Drawing-6</v>
      </c>
      <c r="M100" s="79" t="str">
        <f>IF('6th 2'!C9&gt;0,'6th 2'!D6,IF('6th 2'!K9&gt;0,'6th 2'!L6,IF('6th 2'!S9&gt;0,'6th 2'!T6,0)))</f>
        <v>Head study-2</v>
      </c>
      <c r="N100" s="79" t="str">
        <f>IF('6th 3'!C9&gt;0,'6th 3'!D6,IF('6th 3'!K9&gt;0,'6th 3'!L6,IF('6th 3'!S9&gt;0,'6th 3'!T6,0)))</f>
        <v>Figur painting</v>
      </c>
      <c r="O100" s="79" t="str">
        <f>IF('6th 4'!C9&gt;0,'6th 4'!D6,IF('6th 4'!K9&gt;0,'6th 4'!L6,IF('6th 4'!S9&gt;0,'6th 4'!T6,0)))</f>
        <v>Composition-2</v>
      </c>
      <c r="P100" s="79" t="str">
        <f>IF('6th 5'!C9&gt;0,'6th 5'!D6,IF('6th 5'!K9&gt;0,'6th 5'!L6,IF('6th 5'!S9&gt;0,'6th 5'!T6,0)))</f>
        <v>History of Arts</v>
      </c>
      <c r="Q100" s="79">
        <f>IF('6th 6'!C9&gt;0,'6th 6'!D6,IF('6th 6'!K9&gt;0,'6th 6'!L6,IF('6th 6'!S9&gt;0,'6th 6'!T6,0)))</f>
        <v>0</v>
      </c>
      <c r="R100" s="79">
        <f>IF('6th 7'!C9&gt;0,'6th 7'!D6,IF('6th 7'!K9&gt;0,'6th 7'!L6,IF('6th 7'!S9&gt;0,'6th 7'!T6,0)))</f>
        <v>0</v>
      </c>
      <c r="S100" s="429"/>
      <c r="T100" s="429"/>
      <c r="U100" s="431"/>
      <c r="V100" s="335">
        <f>IF(I102&gt;0,(V105+V87),0)</f>
        <v>91.5</v>
      </c>
      <c r="W100" s="254">
        <f>IF(I102&gt;0,(W105+W87),0)</f>
        <v>260.25</v>
      </c>
      <c r="X100" s="336">
        <f>IF(S102&gt;0,(W100/94.5),IF(I102&gt;0,(W100/78),0))</f>
        <v>2.753968253968254</v>
      </c>
      <c r="Y100" s="163" t="str">
        <f>IF(X100&gt;=2.5,Y99,IF(X100&gt;=2.25,"C",IF(X100&gt;=2,"D",IF(X100=0,0,"F"))))</f>
        <v>B-</v>
      </c>
      <c r="Z100" s="510"/>
    </row>
    <row r="101" spans="1:26" ht="16.5">
      <c r="A101" s="77" t="s">
        <v>12</v>
      </c>
      <c r="B101" s="78"/>
      <c r="C101" s="102">
        <f>IF('5th 1'!C9&gt;0,'5th 1'!H4,IF('5th 1'!K9&gt;0,'5th 1'!P4,IF('5th 1'!S9&gt;0,'5th 1'!X4,0)))</f>
        <v>3</v>
      </c>
      <c r="D101" s="102">
        <f>IF('5th 2'!C9&gt;0,'5th 2'!H4,IF('5th 2'!K9&gt;0,'5th 2'!P4,IF('5th 2'!S9&gt;0,'5th 2'!X4,0)))</f>
        <v>3</v>
      </c>
      <c r="E101" s="102">
        <f>IF('5th 3'!C9&gt;0,'5th 3'!H4,IF('5th 3'!K9&gt;0,'5th 3'!P4,IF('5th 3'!S9&gt;0,'5th 3'!X4,0)))</f>
        <v>3</v>
      </c>
      <c r="F101" s="102">
        <f>IF('5th 4'!C9&gt;0,'5th 4'!H4,IF('5th 4'!K9&gt;0,'5th 4'!P4,IF('5th 4'!S9&gt;0,'5th 4'!X4,0)))</f>
        <v>3</v>
      </c>
      <c r="G101" s="102">
        <f>IF('5th 5'!C9&gt;0,'5th 5'!H4,IF('5th 5'!K9&gt;0,'5th 5'!P4,IF('5th 5'!S9&gt;0,'5th 5'!X4,0)))</f>
        <v>3</v>
      </c>
      <c r="H101" s="102">
        <f>IF('5th 6'!C9&gt;0,'5th 6'!H4,IF('5th 6'!K9&gt;0,'5th 6'!P4,IF('5th 6'!S9&gt;0,'5th 6'!X4,0)))</f>
        <v>0</v>
      </c>
      <c r="I101" s="481"/>
      <c r="J101" s="481"/>
      <c r="K101" s="482"/>
      <c r="L101" s="102">
        <f>IF('6th 1'!C9&gt;0,'6th 1'!H4,IF('6th 1'!K9&gt;0,'6th 1'!P4,IF('6th 1'!S9&gt;0,'6th 1'!X4,0)))</f>
        <v>3</v>
      </c>
      <c r="M101" s="102">
        <f>IF('6th 2'!C9&gt;0,'6th 2'!H4,IF('6th 2'!K9&gt;0,'6th 2'!P4,IF('6th 2'!S9&gt;0,'6th 2'!X4,0)))</f>
        <v>3</v>
      </c>
      <c r="N101" s="102">
        <f>IF('6th 3'!C9&gt;0,'6th 3'!H4,IF('6th 3'!K9&gt;0,'6th 3'!P4,IF('6th 3'!S9&gt;0,'6th 3'!X4,0)))</f>
        <v>3</v>
      </c>
      <c r="O101" s="102">
        <f>IF('6th 4'!C9&gt;0,'6th 4'!H4,IF('6th 4'!K9&gt;0,'6th 4'!P4,IF('6th 4'!S9&gt;0,'6th 4'!X4,0)))</f>
        <v>3</v>
      </c>
      <c r="P101" s="102">
        <f>IF('6th 5'!C9&gt;0,'6th 5'!H4,IF('6th 5'!K9&gt;0,'6th 5'!P4,IF('6th 5'!S9&gt;0,'6th 5'!X4,0)))</f>
        <v>3</v>
      </c>
      <c r="Q101" s="102">
        <f>IF('6th 6'!C9&gt;0,'6th 6'!H4,IF('6th 6'!K9&gt;0,'6th 6'!#REF!,IF('6th 6'!S9&gt;0,'6th 6'!X4,0)))</f>
        <v>0</v>
      </c>
      <c r="R101" s="102">
        <f>IF('6th 7'!C9&gt;0,'6th 7'!H4,IF('6th 7'!K9&gt;0,'6th 7'!P4,IF('6th 7'!S9&gt;0,'6th 7'!X4,0)))</f>
        <v>0</v>
      </c>
      <c r="S101" s="430"/>
      <c r="T101" s="430"/>
      <c r="U101" s="432"/>
      <c r="V101" s="460" t="s">
        <v>41</v>
      </c>
      <c r="W101" s="461"/>
      <c r="X101" s="461"/>
      <c r="Y101" s="462"/>
      <c r="Z101" s="510"/>
    </row>
    <row r="102" spans="1:26" ht="17.25" thickBot="1">
      <c r="A102" s="77" t="s">
        <v>11</v>
      </c>
      <c r="B102" s="78"/>
      <c r="C102" s="102">
        <v>100</v>
      </c>
      <c r="D102" s="102">
        <v>100</v>
      </c>
      <c r="E102" s="102">
        <v>100</v>
      </c>
      <c r="F102" s="102">
        <v>100</v>
      </c>
      <c r="G102" s="102">
        <v>100</v>
      </c>
      <c r="H102" s="102">
        <v>100</v>
      </c>
      <c r="I102" s="465">
        <f>(C106*C101)+(D106*D101)+(E106*E101)+(F106*F101)+(G106*G101)+(H106*H101)</f>
        <v>42.75</v>
      </c>
      <c r="J102" s="84"/>
      <c r="K102" s="103" t="str">
        <f>IF(J104&gt;=4,"A+",IF(J104&gt;=3.75,"A",IF(J104&gt;=3.5,"A-",IF(J104&gt;=3.25,"B+",IF(J104&gt;=3,"B",IF(J104&gt;=2.75,"B-",IF(J104&gt;=2.5,"C+",IF(J104&gt;=2,"C","F"))))))))</f>
        <v>B-</v>
      </c>
      <c r="L102" s="102">
        <v>100</v>
      </c>
      <c r="M102" s="102">
        <v>100</v>
      </c>
      <c r="N102" s="102">
        <v>100</v>
      </c>
      <c r="O102" s="102">
        <v>100</v>
      </c>
      <c r="P102" s="102">
        <v>100</v>
      </c>
      <c r="Q102" s="102">
        <v>100</v>
      </c>
      <c r="R102" s="102">
        <v>100</v>
      </c>
      <c r="S102" s="465">
        <f>(L106*L101)+(M106*M101)+(N106*N101)+(O106*O101)+(P106*P101)+(Q106*Q101)+(R106*R101)</f>
        <v>31.5</v>
      </c>
      <c r="T102" s="84"/>
      <c r="U102" s="103" t="str">
        <f>IF(T104&gt;=4,"A+",IF(T104&gt;=3.75,"A",IF(T104&gt;=3.5,"A-",IF(T104&gt;=3.25,"B+",IF(T104&gt;=3,"B",IF(T104&gt;=2.75,"B-",IF(T104&gt;=2.5,"C+",IF(T104&gt;=2,"C","F"))))))))</f>
        <v>C</v>
      </c>
      <c r="V102" s="467" t="s">
        <v>29</v>
      </c>
      <c r="W102" s="469" t="s">
        <v>0</v>
      </c>
      <c r="X102" s="469" t="s">
        <v>3</v>
      </c>
      <c r="Y102" s="476" t="s">
        <v>2</v>
      </c>
      <c r="Z102" s="510"/>
    </row>
    <row r="103" spans="1:26" ht="17.25" thickTop="1">
      <c r="A103" s="77" t="s">
        <v>28</v>
      </c>
      <c r="B103" s="86"/>
      <c r="C103" s="104">
        <f>IF('5th 1'!C9&gt;0,'5th 1'!C9,IF('5th 1'!K9&gt;0,'5th 1'!K9,IF('5th 1'!S9&gt;0,'5th 1'!S9,0)))</f>
        <v>19.5</v>
      </c>
      <c r="D103" s="104">
        <f>IF('5th 2'!C9&gt;0,'5th 2'!C9,IF('5th 2'!K9&gt;0,'5th 2'!K9,IF('5th 2'!S9&gt;0,'5th 2'!S9,0)))</f>
        <v>21</v>
      </c>
      <c r="E103" s="104">
        <f>IF('5th 3'!C9&gt;0,'5th 3'!C9,IF('5th 3'!K9&gt;0,'5th 3'!K9,IF('5th 3'!S9&gt;0,'5th 3'!S9,0)))</f>
        <v>24.5</v>
      </c>
      <c r="F103" s="104">
        <f>IF('5th 4'!C9&gt;0,'5th 4'!C9,IF('5th 4'!K9&gt;0,'5th 4'!K9,IF('5th 4'!S9&gt;0,'5th 4'!S9,0)))</f>
        <v>13</v>
      </c>
      <c r="G103" s="104">
        <f>IF('5th 5'!C9&gt;0,'5th 5'!C9,IF('5th 5'!K9&gt;0,'5th 5'!K9,IF('5th 5'!S9&gt;0,'5th 5'!S9,0)))</f>
        <v>26</v>
      </c>
      <c r="H103" s="104">
        <f>IF('5th 6'!C9&gt;0,'5th 6'!C9,IF('5th 6'!K9&gt;0,'5th 6'!K9,IF('5th 6'!S9&gt;0,'5th 6'!S9,0)))</f>
        <v>0</v>
      </c>
      <c r="I103" s="448"/>
      <c r="J103" s="98"/>
      <c r="K103" s="90"/>
      <c r="L103" s="104">
        <f>IF('6th 1'!C9&gt;0,'6th 1'!C9,IF('6th 1'!K9&gt;0,'6th 1'!K9,IF('6th 1'!S9&gt;0,'6th 1'!S9,0)))</f>
        <v>20.5</v>
      </c>
      <c r="M103" s="104">
        <f>IF('6th 2'!C9&gt;0,'6th 2'!C9,IF('6th 2'!K9&gt;0,'6th 2'!K9,IF('6th 2'!S9&gt;0,'6th 2'!S9,0)))</f>
        <v>11</v>
      </c>
      <c r="N103" s="104">
        <f>IF('6th 3'!C9&gt;0,'6th 3'!C9,IF('6th 3'!K9&gt;0,'6th 3'!K9,IF('6th 3'!S9&gt;0,'6th 3'!S9,0)))</f>
        <v>23</v>
      </c>
      <c r="O103" s="104">
        <f>IF('6th 4'!C9&gt;0,'6th 4'!C9,IF('6th 4'!K9&gt;0,'6th 4'!K9,IF('6th 4'!S9&gt;0,'6th 4'!S9,0)))</f>
        <v>19</v>
      </c>
      <c r="P103" s="104">
        <f>IF('6th 5'!C9&gt;0,'6th 5'!C9,IF('6th 5'!K9&gt;0,'6th 5'!K9,IF('6th 5'!S9&gt;0,'6th 5'!S9,0)))</f>
        <v>30</v>
      </c>
      <c r="Q103" s="104">
        <f>IF('6th 6'!C9&gt;0,'6th 6'!C9,IF('6th 6'!K9&gt;0,'6th 6'!K9,IF('6th 6'!S9&gt;0,'6th 6'!S9,0)))</f>
        <v>0</v>
      </c>
      <c r="R103" s="104">
        <f>IF('6th 7'!C9&gt;0,'6th 7'!C9,IF('6th 7'!K9&gt;0,'6th 7'!K9,IF('6th 7'!S9&gt;0,'6th 7'!S9,0)))</f>
        <v>0</v>
      </c>
      <c r="S103" s="448"/>
      <c r="T103" s="98"/>
      <c r="U103" s="90"/>
      <c r="V103" s="468"/>
      <c r="W103" s="470"/>
      <c r="X103" s="471"/>
      <c r="Y103" s="477"/>
      <c r="Z103" s="510"/>
    </row>
    <row r="104" spans="1:26" ht="16.5" customHeight="1">
      <c r="A104" s="423" t="s">
        <v>26</v>
      </c>
      <c r="B104" s="91" t="s">
        <v>60</v>
      </c>
      <c r="C104" s="104">
        <f>IF('5th 1'!C9&gt;0,'5th 1'!J9,IF('5th 1'!K9&gt;0,'5th 1'!R9,IF('5th 1'!S9&gt;0,'5th 1'!Z9,0)))</f>
        <v>37</v>
      </c>
      <c r="D104" s="104">
        <f>IF('5th 2'!C9&gt;0,'5th 2'!J9,IF('5th 2'!K9&gt;0,'5th 2'!R9,IF('5th 2'!S9&gt;0,'5th 2'!Z9,0)))</f>
        <v>38.5</v>
      </c>
      <c r="E104" s="104">
        <f>IF('5th 3'!C9&gt;0,'5th 3'!J9,IF('5th 3'!K9&gt;0,'5th 3'!R9,IF('5th 3'!S9&gt;0,'5th 3'!Z9,0)))</f>
        <v>38.5</v>
      </c>
      <c r="F104" s="104">
        <f>IF('5th 4'!C9&gt;0,'5th 4'!J9,IF('5th 4'!K9&gt;0,'5th 4'!R9,IF('5th 4'!S9&gt;0,'5th 4'!Z9,0)))</f>
        <v>42</v>
      </c>
      <c r="G104" s="104">
        <f>IF('5th 5'!C9&gt;0,'5th 5'!J9,IF('5th 5'!K9&gt;0,'5th 5'!R9,IF('5th 5'!S9&gt;0,'5th 5'!Z9,0)))</f>
        <v>28.75</v>
      </c>
      <c r="H104" s="104">
        <f>IF('5th 6'!C9&gt;0,'5th 6'!J9,IF('5th 6'!K9&gt;0,'5th 6'!R9,IF('5th 6'!S9&gt;0,'5th 6'!Z9,0)))</f>
        <v>0</v>
      </c>
      <c r="I104" s="448"/>
      <c r="J104" s="440">
        <f>I102/(C101+D101+E101+F101+G101+H101)</f>
        <v>2.85</v>
      </c>
      <c r="K104" s="442" t="str">
        <f>IF(J104&gt;=2.5,K102,IF(J104&gt;=2.25,"C",IF(J104&gt;=2,"D",IF(J104=0,0,"F"))))</f>
        <v>B-</v>
      </c>
      <c r="L104" s="107">
        <f>IF('6th 1'!C9&gt;0,'6th 1'!J9,IF('6th 1'!K9&gt;0,'6th 1'!R9,IF('6th 1'!S9&gt;0,'6th 1'!Z9,0)))</f>
        <v>33.5</v>
      </c>
      <c r="M104" s="104">
        <f>IF('6th 2'!C9&gt;0,'6th 2'!J9,IF('6th 2'!K9&gt;0,'6th 2'!R9,IF('6th 2'!S9&gt;0,'6th 2'!Z9,0)))</f>
        <v>40</v>
      </c>
      <c r="N104" s="104">
        <f>IF('6th 3'!C9&gt;0,'6th 3'!J9,IF('6th 3'!K9&gt;0,'6th 3'!R9,IF('6th 3'!S9&gt;0,'6th 3'!Z9,0)))</f>
        <v>31.5</v>
      </c>
      <c r="O104" s="104">
        <f>IF('6th 4'!C9&gt;0,'6th 4'!J9,IF('6th 4'!K9&gt;0,'6th 4'!R9,IF('6th 4'!S9&gt;0,'6th 4'!Z9,0)))</f>
        <v>38</v>
      </c>
      <c r="P104" s="104">
        <f>IF('6th 5'!C9&gt;0,'6th 5'!J9,IF('6th 5'!K9&gt;0,'6th 5'!R9,IF('6th 5'!S9&gt;0,'6th 5'!Z9,0)))</f>
        <v>8.25</v>
      </c>
      <c r="Q104" s="104">
        <f>IF('6th 6'!C9&gt;0,'6th 6'!J9,IF('6th 6'!K9&gt;0,'6th 6'!R9,IF('6th 6'!S9&gt;0,'6th 6'!Z9,0)))</f>
        <v>0</v>
      </c>
      <c r="R104" s="104">
        <f>IF('6th 7'!C9&gt;0,'6th 7'!J9,IF('6th 7'!K9&gt;0,'6th 7'!R9,IF('6th 7'!S9&gt;0,'6th 7'!Z9,0)))</f>
        <v>0</v>
      </c>
      <c r="S104" s="448"/>
      <c r="T104" s="440">
        <f>S102/(L101+M101+N101+O101+P101+Q101+R101)</f>
        <v>2.1</v>
      </c>
      <c r="U104" s="442" t="str">
        <f>IF(T104&gt;=2.5,U102,IF(T104&gt;=2.25,"C",IF(T104&gt;=2,"D",IF(T104=0,0,"F"))))</f>
        <v>D</v>
      </c>
      <c r="V104" s="443" t="s">
        <v>40</v>
      </c>
      <c r="W104" s="443"/>
      <c r="X104" s="443"/>
      <c r="Y104" s="443"/>
      <c r="Z104" s="510"/>
    </row>
    <row r="105" spans="1:26" ht="16.5" customHeight="1">
      <c r="A105" s="424"/>
      <c r="B105" s="91" t="s">
        <v>67</v>
      </c>
      <c r="C105" s="117">
        <f>'5th 1'!AA9</f>
        <v>57</v>
      </c>
      <c r="D105" s="117">
        <f>'5th 2'!AA9</f>
        <v>60</v>
      </c>
      <c r="E105" s="117">
        <f>'5th 3'!AA9</f>
        <v>63</v>
      </c>
      <c r="F105" s="117">
        <f>'5th 4'!AA9</f>
        <v>55</v>
      </c>
      <c r="G105" s="117">
        <f>'5th 5'!AA9</f>
        <v>55</v>
      </c>
      <c r="H105" s="117">
        <f>'5th 6'!AA9</f>
        <v>0</v>
      </c>
      <c r="I105" s="448"/>
      <c r="J105" s="441"/>
      <c r="K105" s="442"/>
      <c r="L105" s="118">
        <f>'6th 1'!AA9</f>
        <v>54</v>
      </c>
      <c r="M105" s="117">
        <f>'6th 2'!AA9</f>
        <v>51</v>
      </c>
      <c r="N105" s="117">
        <f>'6th 3'!AA9</f>
        <v>55</v>
      </c>
      <c r="O105" s="117">
        <f>'6th 4'!AA9</f>
        <v>57</v>
      </c>
      <c r="P105" s="117">
        <f>'6th 5'!AA9</f>
        <v>39</v>
      </c>
      <c r="Q105" s="117">
        <f>'6th 6'!AA9</f>
        <v>0</v>
      </c>
      <c r="R105" s="117">
        <f>'6th 7'!AA9</f>
        <v>0</v>
      </c>
      <c r="S105" s="448"/>
      <c r="T105" s="441"/>
      <c r="U105" s="442"/>
      <c r="V105" s="444">
        <f>IF((C106+C108)=0,0,C101)+IF((D106+D108)=0,0,D101)+IF((E106+E108)=0,0,E101)+IF((F106+F108)=0,0,F101)+IF((G106+G108)=0,0,G101)+IF((H106+H108)=0,0,H101)+IF((L106+L108)=0,0,L101)+IF((M106+M108)=0,0,M101)+IF((N106+N108)=0,0,N101)+IF((O106+O108)=0,0,O101)+IF((P106+P108)=0,0,P101)+IF((Q106+Q108)=0,0,Q101)+IF((R106+R108)=0,0,R101)+IF(G125&gt;0,1.5,0)</f>
        <v>28.5</v>
      </c>
      <c r="W105" s="447">
        <f>I102+S102+(G125*1.5)</f>
        <v>78</v>
      </c>
      <c r="X105" s="440">
        <f>IF(S102&gt;0,(W105/31.5),J104)</f>
        <v>2.4761904761904763</v>
      </c>
      <c r="Y105" s="164" t="str">
        <f>IF(X105&gt;=4,"A+",IF(X105&gt;=3.75,"A",IF(X105&gt;=3.5,"A-",IF(X105&gt;=3.25,"B+",IF(X105&gt;=3,"B",IF(X105&gt;=2.75,"B-",IF(X105&gt;=2.5,"C+",IF(X105&gt;=2,"C","F"))))))))</f>
        <v>C</v>
      </c>
      <c r="Z105" s="510"/>
    </row>
    <row r="106" spans="1:26" ht="16.5">
      <c r="A106" s="424"/>
      <c r="B106" s="91" t="s">
        <v>1</v>
      </c>
      <c r="C106" s="104">
        <f>'5th 1'!AC9</f>
        <v>2.75</v>
      </c>
      <c r="D106" s="104">
        <f>'5th 2'!AC9</f>
        <v>3</v>
      </c>
      <c r="E106" s="104">
        <f>'5th 3'!AC9</f>
        <v>3</v>
      </c>
      <c r="F106" s="104">
        <f>'5th 4'!AC9</f>
        <v>2.75</v>
      </c>
      <c r="G106" s="104">
        <f>'5th 5'!AC9</f>
        <v>2.75</v>
      </c>
      <c r="H106" s="104">
        <f>'5th 6'!AC9</f>
        <v>0</v>
      </c>
      <c r="I106" s="448"/>
      <c r="J106" s="98"/>
      <c r="K106" s="110"/>
      <c r="L106" s="107">
        <f>'6th 1'!AC9</f>
        <v>2.5</v>
      </c>
      <c r="M106" s="104">
        <f>'6th 2'!AC9</f>
        <v>2.5</v>
      </c>
      <c r="N106" s="104">
        <f>'6th 3'!AC9</f>
        <v>2.75</v>
      </c>
      <c r="O106" s="104">
        <f>'6th 4'!AC9</f>
        <v>2.75</v>
      </c>
      <c r="P106" s="104" t="str">
        <f>'6th 5'!AC9</f>
        <v>0</v>
      </c>
      <c r="Q106" s="104">
        <f>'6th 6'!AC9</f>
        <v>0</v>
      </c>
      <c r="R106" s="104">
        <f>'6th 7'!AC9</f>
        <v>0</v>
      </c>
      <c r="S106" s="448"/>
      <c r="T106" s="98"/>
      <c r="U106" s="110"/>
      <c r="V106" s="445"/>
      <c r="W106" s="448"/>
      <c r="X106" s="441"/>
      <c r="Y106" s="451" t="str">
        <f>IF(S102&gt;0,(IF(X105&gt;=2.5,Y105,IF(X105&gt;=2.25,"C",IF(X105&gt;=2,"D","F")))),K104)</f>
        <v>C</v>
      </c>
      <c r="Z106" s="510"/>
    </row>
    <row r="107" spans="1:26" ht="17.25" customHeight="1" thickBot="1">
      <c r="A107" s="424"/>
      <c r="B107" s="91" t="s">
        <v>2</v>
      </c>
      <c r="C107" s="104" t="str">
        <f>'5th 1'!AB9</f>
        <v>B-</v>
      </c>
      <c r="D107" s="104" t="str">
        <f>'5th 2'!AB9</f>
        <v>B</v>
      </c>
      <c r="E107" s="104" t="str">
        <f>'5th 3'!AB9</f>
        <v>B</v>
      </c>
      <c r="F107" s="104" t="str">
        <f>'5th 4'!AB9</f>
        <v>B-</v>
      </c>
      <c r="G107" s="104" t="str">
        <f>'5th 5'!AB9</f>
        <v>B-</v>
      </c>
      <c r="H107" s="104" t="str">
        <f>'5th 6'!AB9</f>
        <v/>
      </c>
      <c r="I107" s="448"/>
      <c r="J107" s="98"/>
      <c r="K107" s="109"/>
      <c r="L107" s="111" t="str">
        <f>'6th 1'!AB9</f>
        <v>C+</v>
      </c>
      <c r="M107" s="104" t="str">
        <f>'6th 2'!AB9</f>
        <v>C+</v>
      </c>
      <c r="N107" s="104" t="str">
        <f>'6th 3'!AB9</f>
        <v>B-</v>
      </c>
      <c r="O107" s="104" t="str">
        <f>'6th 4'!AB9</f>
        <v>B-</v>
      </c>
      <c r="P107" s="104" t="str">
        <f>'6th 5'!AB9</f>
        <v>F</v>
      </c>
      <c r="Q107" s="104" t="str">
        <f>'6th 6'!AB9</f>
        <v/>
      </c>
      <c r="R107" s="104" t="str">
        <f>'6th 7'!AB9</f>
        <v/>
      </c>
      <c r="S107" s="448"/>
      <c r="T107" s="98"/>
      <c r="U107" s="109"/>
      <c r="V107" s="446"/>
      <c r="W107" s="449"/>
      <c r="X107" s="450"/>
      <c r="Y107" s="452"/>
      <c r="Z107" s="510"/>
    </row>
    <row r="108" spans="1:26" ht="17.25" thickTop="1">
      <c r="A108" s="413" t="s">
        <v>127</v>
      </c>
      <c r="B108" s="91" t="s">
        <v>1</v>
      </c>
      <c r="C108" s="104">
        <f>'5th 1'!AD9</f>
        <v>0</v>
      </c>
      <c r="D108" s="104">
        <f>'5th 2'!AD9</f>
        <v>0</v>
      </c>
      <c r="E108" s="104">
        <f>'5th 3'!AD9</f>
        <v>0</v>
      </c>
      <c r="F108" s="104">
        <f>'5th 4'!AD9</f>
        <v>0</v>
      </c>
      <c r="G108" s="104">
        <f>'5th 5'!AD9</f>
        <v>0</v>
      </c>
      <c r="H108" s="104">
        <f>'5th 6'!AD9</f>
        <v>0</v>
      </c>
      <c r="I108" s="415">
        <f>(C108*C101)+(D108*D101)+(E108*E101)+(F108*F101)+(G108*G101)+(H108*H101)</f>
        <v>0</v>
      </c>
      <c r="J108" s="417">
        <f>IF(C108&gt;0,(C106*C101),0)+IF(D108&gt;0,(D106*D101),0)+IF(E108&gt;0,(E106*E101),0)+IF(F108&gt;0,(F106*F101),0)+IF(G108&gt;0,(G106*G101),0)+IF(H108&gt;0,(H106*H101),0)</f>
        <v>0</v>
      </c>
      <c r="K108" s="418">
        <f>IF(C108&gt;C106,((C108*C101)-(C106*C101)),0)+IF(D108&gt;D106,((D108*D101)-(D106*D101)),0)+IF(E108&gt;E106,((E108*E101)-(E106*E101)),0)+IF(F108&gt;F106,((F108*F101)-(F106*F101)),0)+IF(G108&gt;G106,((G108*G101)-(G106*G101)),0)+IF(H108&gt;H106,((H108*H101)-(H106*H101)),0)</f>
        <v>0</v>
      </c>
      <c r="L108" s="165">
        <f>'6th 1'!AD9</f>
        <v>0</v>
      </c>
      <c r="M108" s="104">
        <f>'6th 2'!AD9</f>
        <v>0</v>
      </c>
      <c r="N108" s="104">
        <f>'6th 3'!AD9</f>
        <v>0</v>
      </c>
      <c r="O108" s="104">
        <f>'6th 4'!AD9</f>
        <v>0</v>
      </c>
      <c r="P108" s="104">
        <f>'6th 5'!AD9</f>
        <v>0</v>
      </c>
      <c r="Q108" s="104">
        <f>'6th 6'!AD9</f>
        <v>0</v>
      </c>
      <c r="R108" s="104">
        <f>'6th 7'!AD9</f>
        <v>0</v>
      </c>
      <c r="S108" s="403">
        <f>(L108*L101)+(M108*M101)+(N108*N101)+(O108*O101)+(P108*P101)+(Q108*Q101)+(R108*R101)</f>
        <v>0</v>
      </c>
      <c r="T108" s="417">
        <f>IF(L108&gt;0,(L106*L101),0)+IF(M108&gt;0,(M106*M101),0)+IF(N108&gt;0,(N106*N101),0)+IF(O108&gt;0,(O106*O101),0)+IF(P108&gt;0,(P106*P101),0)+IF(Q108&gt;0,(Q106*Q101),0)+IF(R108&gt;0,(R106*R101),0)</f>
        <v>0</v>
      </c>
      <c r="U108" s="399">
        <f>IF(L108&gt;L106,((L108*L101)-(L106*L101)),0)+IF(M108&gt;M106,((M108*M101)-(M106*M101)),0)+IF(N108&gt;N106,((N108*N101)-(N106*N101)),0)+IF(O108&gt;O106,((O108*O101)-(O106*O101)),0)+IF(P108&gt;P106,((P108*P101)-(P106*P101)),0)+IF(Q108&gt;Q106,((Q108*Q101)-(Q106*Q101)),0)+IF(R108&gt;R106,((R108*R101)-(R106*R101)),0)</f>
        <v>0</v>
      </c>
      <c r="V108" s="401">
        <f>I108+S108</f>
        <v>0</v>
      </c>
      <c r="W108" s="436">
        <f>J108+T108</f>
        <v>0</v>
      </c>
      <c r="X108" s="438">
        <f>K108+U108</f>
        <v>0</v>
      </c>
      <c r="Y108" s="405">
        <f>IF(V100&gt;0,(X108+Y95),0)</f>
        <v>0</v>
      </c>
      <c r="Z108" s="510"/>
    </row>
    <row r="109" spans="1:26" ht="15.75" customHeight="1" thickBot="1">
      <c r="A109" s="414"/>
      <c r="B109" s="157" t="s">
        <v>23</v>
      </c>
      <c r="C109" s="167" t="str">
        <f>'5th 1'!AE9</f>
        <v/>
      </c>
      <c r="D109" s="167" t="str">
        <f>'5th 2'!AE9</f>
        <v/>
      </c>
      <c r="E109" s="167" t="str">
        <f>'5th 3'!AE9</f>
        <v/>
      </c>
      <c r="F109" s="167" t="str">
        <f>'5th 4'!AE9</f>
        <v/>
      </c>
      <c r="G109" s="167" t="str">
        <f>'5th 5'!AE9</f>
        <v/>
      </c>
      <c r="H109" s="167" t="str">
        <f>'5th 6'!AE9</f>
        <v/>
      </c>
      <c r="I109" s="416"/>
      <c r="J109" s="416"/>
      <c r="K109" s="419"/>
      <c r="L109" s="167" t="str">
        <f>'6th 1'!AE9</f>
        <v/>
      </c>
      <c r="M109" s="167" t="str">
        <f>'6th 2'!AE9</f>
        <v/>
      </c>
      <c r="N109" s="167" t="str">
        <f>'6th 3'!AE9</f>
        <v/>
      </c>
      <c r="O109" s="167" t="str">
        <f>'6th 4'!AE9</f>
        <v/>
      </c>
      <c r="P109" s="167" t="str">
        <f>'6th 5'!AE9</f>
        <v/>
      </c>
      <c r="Q109" s="167" t="str">
        <f>'6th 6'!AE9</f>
        <v/>
      </c>
      <c r="R109" s="167" t="str">
        <f>'6th 7'!AE9</f>
        <v/>
      </c>
      <c r="S109" s="420"/>
      <c r="T109" s="420"/>
      <c r="U109" s="400"/>
      <c r="V109" s="402"/>
      <c r="W109" s="437"/>
      <c r="X109" s="439"/>
      <c r="Y109" s="406"/>
      <c r="Z109" s="510"/>
    </row>
    <row r="110" spans="1:26" ht="21" customHeight="1" thickTop="1" thickBot="1">
      <c r="A110" s="435" t="s">
        <v>32</v>
      </c>
      <c r="B110" s="435"/>
      <c r="C110" s="435"/>
      <c r="D110" s="435"/>
      <c r="E110" s="435"/>
      <c r="F110" s="435"/>
      <c r="G110" s="435"/>
      <c r="H110" s="435"/>
      <c r="I110" s="435"/>
      <c r="J110" s="435"/>
      <c r="K110" s="435"/>
      <c r="L110" s="435"/>
      <c r="M110" s="435"/>
      <c r="N110" s="435"/>
      <c r="O110" s="435"/>
      <c r="P110" s="435"/>
      <c r="Q110" s="435"/>
      <c r="R110" s="435"/>
      <c r="S110" s="435"/>
      <c r="T110" s="435"/>
      <c r="U110" s="435"/>
      <c r="V110" s="435"/>
      <c r="W110" s="435"/>
      <c r="X110" s="435"/>
      <c r="Y110" s="435"/>
      <c r="Z110" s="510"/>
    </row>
    <row r="111" spans="1:26" ht="17.25" thickTop="1" thickBot="1">
      <c r="A111" s="425" t="s">
        <v>48</v>
      </c>
      <c r="B111" s="426"/>
      <c r="C111" s="426"/>
      <c r="D111" s="426"/>
      <c r="E111" s="426"/>
      <c r="F111" s="426"/>
      <c r="G111" s="426"/>
      <c r="H111" s="426"/>
      <c r="I111" s="426"/>
      <c r="J111" s="426"/>
      <c r="K111" s="427"/>
      <c r="L111" s="426" t="s">
        <v>49</v>
      </c>
      <c r="M111" s="426"/>
      <c r="N111" s="426"/>
      <c r="O111" s="426"/>
      <c r="P111" s="426"/>
      <c r="Q111" s="426"/>
      <c r="R111" s="426"/>
      <c r="S111" s="426"/>
      <c r="T111" s="426"/>
      <c r="U111" s="427"/>
      <c r="V111" s="160"/>
      <c r="W111" s="428" t="s">
        <v>39</v>
      </c>
      <c r="X111" s="428"/>
      <c r="Y111" s="161"/>
      <c r="Z111" s="510"/>
    </row>
    <row r="112" spans="1:26" ht="17.25" thickTop="1">
      <c r="A112" s="99" t="s">
        <v>22</v>
      </c>
      <c r="B112" s="100"/>
      <c r="C112" s="101">
        <f>'7th 1'!B4</f>
        <v>401</v>
      </c>
      <c r="D112" s="101">
        <f>'7th 2'!B4</f>
        <v>402</v>
      </c>
      <c r="E112" s="101">
        <f>'7th 3'!B4</f>
        <v>403</v>
      </c>
      <c r="F112" s="101">
        <f>'7th 4'!B4</f>
        <v>404</v>
      </c>
      <c r="G112" s="101">
        <f>'7th 5'!B4</f>
        <v>405</v>
      </c>
      <c r="H112" s="101">
        <f>'7th 6'!B4</f>
        <v>406</v>
      </c>
      <c r="I112" s="429" t="s">
        <v>0</v>
      </c>
      <c r="J112" s="429" t="s">
        <v>3</v>
      </c>
      <c r="K112" s="431" t="s">
        <v>2</v>
      </c>
      <c r="L112" s="101">
        <f>'8th 1'!B4</f>
        <v>407</v>
      </c>
      <c r="M112" s="101">
        <f>'8th 2'!B4</f>
        <v>408</v>
      </c>
      <c r="N112" s="101">
        <f>'8th 3'!B4</f>
        <v>409</v>
      </c>
      <c r="O112" s="101">
        <f>'8th 4'!B4</f>
        <v>410</v>
      </c>
      <c r="P112" s="101">
        <f>'8th 5'!B4</f>
        <v>411</v>
      </c>
      <c r="Q112" s="101">
        <f>'8th 6'!B4</f>
        <v>412</v>
      </c>
      <c r="R112" s="101">
        <f>'8th 7'!B4</f>
        <v>0</v>
      </c>
      <c r="S112" s="429" t="s">
        <v>0</v>
      </c>
      <c r="T112" s="429" t="s">
        <v>3</v>
      </c>
      <c r="U112" s="431" t="s">
        <v>2</v>
      </c>
      <c r="V112" s="433" t="s">
        <v>62</v>
      </c>
      <c r="W112" s="434"/>
      <c r="X112" s="434"/>
      <c r="Y112" s="162" t="str">
        <f>IF(X113&gt;=4,"A+",IF(X113&gt;=3.75,"A",IF(X113&gt;=3.5,"A-",IF(X113&gt;=3.25,"B+",IF(X113&gt;=3,"B",IF(X113&gt;=2.75,"B-",IF(X113&gt;=2.5,"C+",IF(X113&gt;=2,"C","F"))))))))</f>
        <v>B-</v>
      </c>
      <c r="Z112" s="510"/>
    </row>
    <row r="113" spans="1:26" ht="65.25" customHeight="1">
      <c r="A113" s="77" t="s">
        <v>63</v>
      </c>
      <c r="B113" s="86"/>
      <c r="C113" s="79" t="str">
        <f>IF('7th 1'!C9&gt;0,'7th 1'!D6,IF('7th 1'!K9&gt;0,'7th 1'!L6,IF('7th 1'!S9&gt;0,'7th 1'!T6,0)))</f>
        <v>Drawing-7</v>
      </c>
      <c r="D113" s="79" t="str">
        <f>IF('7th 2'!C9&gt;0,'7th 2'!D6,IF('7th 2'!K9&gt;0,'7th 2'!L6,IF('7th 2'!S9&gt;0,'7th 2'!T6,0)))</f>
        <v>Figure Painting- 2</v>
      </c>
      <c r="E113" s="79" t="str">
        <f>IF('7th 3'!C9&gt;0,'7th 3'!D6,IF('7th 3'!K9&gt;0,'7th 3'!L6,IF('7th 3'!S9&gt;0,'7th 3'!T6,0)))</f>
        <v>Composition-3</v>
      </c>
      <c r="F113" s="79" t="str">
        <f>IF('7th 4'!C9&gt;0,'7th 4'!D6,IF('7th 4'!K9&gt;0,'7th 4'!L6,IF('7th 4'!S9&gt;0,'7th 4'!T6,0)))</f>
        <v>Head Study-3</v>
      </c>
      <c r="G113" s="79" t="str">
        <f>IF('7th 5'!C9&gt;0,'7th 5'!D6,IF('7th 5'!K9&gt;0,'7th 5'!L6,IF('7th 5'!S9&gt;0,'7th 5'!T6,0)))</f>
        <v>Landscape-3</v>
      </c>
      <c r="H113" s="79" t="str">
        <f>IF('7th 6'!C9&gt;0,'7th 6'!D6,IF('7th 6'!K9&gt;0,'7th 6'!L6,IF('7th 6'!S9&gt;0,'7th 6'!T6,0)))</f>
        <v>History of Western Art</v>
      </c>
      <c r="I113" s="429"/>
      <c r="J113" s="429"/>
      <c r="K113" s="431"/>
      <c r="L113" s="79" t="str">
        <f>IF('8th 1'!C9&gt;0,'8th 1'!D6,IF('8th 1'!K9&gt;0,'8th 1'!L6,IF('8th 1'!S9&gt;0,'8th 1'!T6,0)))</f>
        <v>Drawing- 8</v>
      </c>
      <c r="M113" s="79" t="str">
        <f>IF('8th 2'!C9&gt;0,'8th 2'!D6,IF('8th 2'!K9&gt;0,'8th 2'!L6,IF('8th 2'!S9&gt;0,'8th 2'!T6,0)))</f>
        <v>Figer Painting-3</v>
      </c>
      <c r="N113" s="79" t="str">
        <f>IF('8th 3'!C9&gt;0,'8th 3'!D6,IF('8th 3'!K9&gt;0,'8th 3'!L6,IF('8th 3'!S9&gt;0,'8th 3'!T6,0)))</f>
        <v>Experimental Composition</v>
      </c>
      <c r="O113" s="79" t="str">
        <f>IF('8th 4'!C9&gt;0,'8th 4'!D6,IF('8th 4'!K9&gt;0,'8th 4'!L6,IF('8th 4'!S9&gt;0,'8th 4'!T6,0)))</f>
        <v>Landscape- 4</v>
      </c>
      <c r="P113" s="79" t="str">
        <f>IF('8th 5'!C9&gt;0,'8th 5'!D6,IF('8th 5'!K9&gt;0,'8th 5'!L6,IF('8th 5'!S9&gt;0,'8th 5'!T6,0)))</f>
        <v>Aesthetic</v>
      </c>
      <c r="Q113" s="79" t="str">
        <f>IF('8th 6'!C9&gt;0,'8th 6'!D6,IF('8th 6'!K9&gt;0,'8th 6'!L6,IF('8th 6'!S9&gt;0,'8th 6'!T6,0)))</f>
        <v>History of Arts in Bengal</v>
      </c>
      <c r="R113" s="79">
        <f>IF('8th 7'!C9&gt;0,'8th 7'!D6,IF('8th 7'!K9&gt;0,'8th 7'!L6,IF('8th 7'!S9&gt;0,'8th 7'!T6,0)))</f>
        <v>0</v>
      </c>
      <c r="S113" s="429"/>
      <c r="T113" s="429"/>
      <c r="U113" s="431"/>
      <c r="V113" s="335">
        <f>IF(I115&gt;0,(V118+V100),0)</f>
        <v>123</v>
      </c>
      <c r="W113" s="254">
        <f>IF(I115&gt;0,(W118+W100),0)</f>
        <v>350.25</v>
      </c>
      <c r="X113" s="336">
        <f>IF(S115&gt;0,(W113/126),IF(I115&gt;0,(W113/109.5),0))</f>
        <v>2.7797619047619047</v>
      </c>
      <c r="Y113" s="163" t="str">
        <f>IF(X113&gt;=2.5,Y112,IF(X113&gt;=2.25,"C",IF(X113&gt;=2,"D",IF(X113=0,0,"F"))))</f>
        <v>B-</v>
      </c>
      <c r="Z113" s="510"/>
    </row>
    <row r="114" spans="1:26" ht="17.25" customHeight="1">
      <c r="A114" s="458" t="s">
        <v>27</v>
      </c>
      <c r="B114" s="459"/>
      <c r="C114" s="102">
        <f>IF('7th 1'!C9&gt;0,'7th 1'!H4,IF('7th 1'!K9&gt;0,'7th 1'!P4,IF('7th 1'!S9&gt;0,'7th 1'!X4,0)))</f>
        <v>1.5</v>
      </c>
      <c r="D114" s="102">
        <f>IF('7th 2'!C9&gt;0,'7th 2'!H4,IF('7th 2'!K9&gt;0,'7th 2'!P4,IF('7th 2'!S9&gt;0,'7th 2'!X4,0)))</f>
        <v>3</v>
      </c>
      <c r="E114" s="102">
        <f>IF('7th 3'!C9&gt;0,'7th 3'!H4,IF('7th 3'!K9&gt;0,'7th 3'!P4,IF('7th 3'!S9&gt;0,'7th 3'!X4,0)))</f>
        <v>3</v>
      </c>
      <c r="F114" s="102">
        <f>IF('7th 4'!C9&gt;0,'7th 4'!H4,IF('7th 4'!K9&gt;0,'7th 4'!P4,IF('7th 4'!S9&gt;0,'7th 4'!X4,0)))</f>
        <v>1.5</v>
      </c>
      <c r="G114" s="102">
        <f>IF('7th 5'!C9&gt;0,'7th 5'!H4,IF('7th 5'!K9&gt;0,'7th 5'!P4,IF('7th 5'!S9&gt;0,'7th 5'!X4,0)))</f>
        <v>3</v>
      </c>
      <c r="H114" s="102">
        <f>IF('7th 6'!C9&gt;0,'7th 6'!H4,IF('7th 6'!K9&gt;0,'7th 6'!P4,IF('7th 6'!S9&gt;0,'7th 6'!X4,0)))</f>
        <v>3</v>
      </c>
      <c r="I114" s="430"/>
      <c r="J114" s="430"/>
      <c r="K114" s="432"/>
      <c r="L114" s="102">
        <f>IF('8th 1'!C9&gt;0,'8th 1'!H4,IF('8th 1'!K9&gt;0,'8th 1'!P4,IF('8th 1'!S9&gt;0,'8th 1'!X4,0)))</f>
        <v>3</v>
      </c>
      <c r="M114" s="102">
        <f>IF('8th 2'!C9&gt;0,'8th 2'!H4,IF('8th 2'!K9&gt;0,'8th 2'!P4,IF('8th 2'!S9&gt;0,'8th 2'!X4,0)))</f>
        <v>3</v>
      </c>
      <c r="N114" s="102">
        <f>IF('8th 3'!C9&gt;0,'8th 3'!H4,IF('8th 3'!K9&gt;0,'8th 3'!P4,IF('8th 3'!S9&gt;0,'8th 3'!X4,0)))</f>
        <v>3</v>
      </c>
      <c r="O114" s="102">
        <f>IF('8th 4'!C9&gt;0,'8th 4'!H4,IF('8th 4'!K9&gt;0,'8th 4'!P4,IF('8th 4'!S9&gt;0,'8th 4'!X4,0)))</f>
        <v>3</v>
      </c>
      <c r="P114" s="102">
        <f>IF('8th 5'!C9&gt;0,'8th 5'!H4,IF('8th 5'!K9&gt;0,'8th 5'!P4,IF('8th 5'!S9&gt;0,'8th 5'!X4,0)))</f>
        <v>1.5</v>
      </c>
      <c r="Q114" s="102">
        <f>IF('8th 6'!C9&gt;0,'8th 6'!H4,IF('8th 6'!K9&gt;0,'8th 6'!P4,IF('8th 6'!S9&gt;0,'8th 6'!X4,0)))</f>
        <v>1.5</v>
      </c>
      <c r="R114" s="102">
        <f>IF('8th 7'!C9&gt;0,'8th 7'!H4,IF('8th 7'!K9&gt;0,'8th 7'!P4,IF('8th 7'!S9&gt;0,'8th 7'!X4,0)))</f>
        <v>0</v>
      </c>
      <c r="S114" s="430"/>
      <c r="T114" s="430"/>
      <c r="U114" s="432"/>
      <c r="V114" s="460" t="s">
        <v>41</v>
      </c>
      <c r="W114" s="461"/>
      <c r="X114" s="461"/>
      <c r="Y114" s="462"/>
      <c r="Z114" s="510"/>
    </row>
    <row r="115" spans="1:26" ht="18.75" customHeight="1" thickBot="1">
      <c r="A115" s="463" t="s">
        <v>11</v>
      </c>
      <c r="B115" s="464"/>
      <c r="C115" s="102">
        <v>100</v>
      </c>
      <c r="D115" s="102">
        <v>100</v>
      </c>
      <c r="E115" s="102">
        <v>100</v>
      </c>
      <c r="F115" s="102">
        <v>100</v>
      </c>
      <c r="G115" s="102">
        <v>100</v>
      </c>
      <c r="H115" s="102">
        <v>100</v>
      </c>
      <c r="I115" s="465">
        <f>(C119*C114)+(D119*D114)+(E119*E114)+(F119*F114)+(G119*G114)+(H119*H114)</f>
        <v>42.375</v>
      </c>
      <c r="J115" s="84"/>
      <c r="K115" s="103" t="str">
        <f>IF(J117&gt;=4,"A+",IF(J117&gt;=3.75,"A",IF(J117&gt;=3.5,"A-",IF(J117&gt;=3.25,"B+",IF(J117&gt;=3,"B",IF(J117&gt;=2.75,"B-",IF(J117&gt;=2.5,"C+",IF(J117&gt;=2,"C","F"))))))))</f>
        <v>B-</v>
      </c>
      <c r="L115" s="102">
        <v>100</v>
      </c>
      <c r="M115" s="102">
        <v>100</v>
      </c>
      <c r="N115" s="102">
        <v>100</v>
      </c>
      <c r="O115" s="102">
        <v>100</v>
      </c>
      <c r="P115" s="102">
        <v>100</v>
      </c>
      <c r="Q115" s="102">
        <v>100</v>
      </c>
      <c r="R115" s="102">
        <v>100</v>
      </c>
      <c r="S115" s="465">
        <f>(L119*L114)+(M119*M114)+(N119*N114)+(O119*O114)+(P119*P114)+(Q119*Q114)+(R119*R114)</f>
        <v>43.125</v>
      </c>
      <c r="T115" s="84"/>
      <c r="U115" s="103" t="str">
        <f>IF(T117&gt;=4,"A+",IF(T117&gt;=3.75,"A",IF(T117&gt;=3.5,"A-",IF(T117&gt;=3.25,"B+",IF(T117&gt;=3,"B",IF(T117&gt;=2.75,"B-",IF(T117&gt;=2.5,"C+",IF(T117&gt;=2,"C","F"))))))))</f>
        <v>B-</v>
      </c>
      <c r="V115" s="467" t="s">
        <v>29</v>
      </c>
      <c r="W115" s="469" t="s">
        <v>0</v>
      </c>
      <c r="X115" s="469" t="s">
        <v>3</v>
      </c>
      <c r="Y115" s="421" t="s">
        <v>2</v>
      </c>
      <c r="Z115" s="510"/>
    </row>
    <row r="116" spans="1:26" ht="17.25" thickTop="1">
      <c r="A116" s="77" t="s">
        <v>28</v>
      </c>
      <c r="B116" s="86"/>
      <c r="C116" s="104">
        <f>IF('7th 1'!C9&gt;0,'7th 1'!C9,IF('7th 1'!K9&gt;0,'7th 1'!K9,IF('7th 1'!S9&gt;0,'7th 1'!S9,0)))</f>
        <v>20.58</v>
      </c>
      <c r="D116" s="104">
        <f>IF('7th 2'!C9&gt;0,'7th 2'!C9,IF('7th 2'!K9&gt;0,'7th 2'!K9,IF('7th 2'!S9&gt;0,'7th 2'!S9,0)))</f>
        <v>28</v>
      </c>
      <c r="E116" s="104">
        <f>IF('7th 3'!C9&gt;0,'7th 3'!C9,IF('7th 3'!K9&gt;0,'7th 3'!K9,IF('7th 3'!S9&gt;0,'7th 3'!S9,0)))</f>
        <v>21</v>
      </c>
      <c r="F116" s="104">
        <f>IF('7th 4'!C9&gt;0,'7th 4'!C9,IF('7th 4'!K9&gt;0,'7th 4'!K9,IF('7th 4'!S9&gt;0,'7th 4'!S9,0)))</f>
        <v>26.5</v>
      </c>
      <c r="G116" s="104">
        <f>IF('7th 5'!C9&gt;0,'7th 5'!C9,IF('7th 5'!K9&gt;0,'7th 5'!K9,IF('7th 5'!S9&gt;0,'7th 5'!S9,0)))</f>
        <v>30.5</v>
      </c>
      <c r="H116" s="104">
        <f>IF('7th 6'!C9&gt;0,'7th 6'!C9,IF('7th 6'!K9&gt;0,'7th 6'!K9,IF('7th 6'!S9&gt;0,'7th 6'!S9,0)))</f>
        <v>23</v>
      </c>
      <c r="I116" s="466"/>
      <c r="J116" s="98"/>
      <c r="K116" s="90"/>
      <c r="L116" s="104">
        <f>IF('8th 1'!C9&gt;0,'8th 1'!C9,IF('8th 1'!K9&gt;0,'8th 1'!K9,IF('8th 1'!S9&gt;0,'8th 1'!S9,0)))</f>
        <v>19.5</v>
      </c>
      <c r="M116" s="104">
        <f>IF('8th 2'!C9&gt;0,'8th 2'!C9,IF('8th 2'!K9&gt;0,'8th 2'!K9,IF('8th 2'!S9&gt;0,'8th 2'!S9,0)))</f>
        <v>25.5</v>
      </c>
      <c r="N116" s="104">
        <f>IF('8th 3'!C9&gt;0,'8th 3'!C9,IF('8th 3'!K9&gt;0,'8th 3'!K9,IF('8th 3'!S9&gt;0,'8th 3'!S9,0)))</f>
        <v>26</v>
      </c>
      <c r="O116" s="104">
        <f>IF('8th 4'!C9&gt;0,'8th 4'!C9,IF('8th 4'!K9&gt;0,'8th 4'!K9,IF('8th 4'!S9&gt;0,'8th 4'!S9,0)))</f>
        <v>23.5</v>
      </c>
      <c r="P116" s="104">
        <f>IF('8th 5'!C9&gt;0,'8th 5'!C9,IF('8th 5'!K9&gt;0,'8th 5'!K9,IF('8th 5'!S9&gt;0,'8th 5'!S9,0)))</f>
        <v>28.25</v>
      </c>
      <c r="Q116" s="104">
        <f>IF('8th 6'!C9&gt;0,'8th 6'!C9,IF('8th 6'!K9&gt;0,'8th 6'!K9,IF('8th 6'!S9&gt;0,'8th 6'!S9,0)))</f>
        <v>26</v>
      </c>
      <c r="R116" s="104">
        <f>IF('8th 7'!C9&gt;0,'8th 7'!C9,IF('8th 7'!K9&gt;0,'8th 7'!K9,IF('8th 7'!S9&gt;0,'8th 7'!S9,0)))</f>
        <v>0</v>
      </c>
      <c r="S116" s="466"/>
      <c r="T116" s="98"/>
      <c r="U116" s="90"/>
      <c r="V116" s="468"/>
      <c r="W116" s="470"/>
      <c r="X116" s="471"/>
      <c r="Y116" s="422"/>
      <c r="Z116" s="510"/>
    </row>
    <row r="117" spans="1:26" ht="17.25">
      <c r="A117" s="423" t="s">
        <v>26</v>
      </c>
      <c r="B117" s="91" t="s">
        <v>60</v>
      </c>
      <c r="C117" s="104">
        <f>IF('7th 1'!C9&gt;0,'7th 1'!J9,IF('7th 1'!K9&gt;0,'7th 1'!R9,IF('7th 1'!S9&gt;0,'7th 1'!Z9,0)))</f>
        <v>35.5</v>
      </c>
      <c r="D117" s="104">
        <f>IF('7th 2'!C9&gt;0,'7th 2'!J9,IF('7th 2'!K9&gt;0,'7th 2'!R9,IF('7th 2'!S9&gt;0,'7th 2'!Z9,0)))</f>
        <v>35</v>
      </c>
      <c r="E117" s="104">
        <f>IF('7th 3'!C9&gt;0,'7th 3'!J9,IF('7th 3'!K9&gt;0,'7th 3'!R9,IF('7th 3'!S9&gt;0,'7th 3'!Z9,0)))</f>
        <v>27.5</v>
      </c>
      <c r="F117" s="104">
        <f>IF('7th 4'!C9&gt;0,'7th 4'!J9,IF('7th 4'!K9&gt;0,'7th 4'!R9,IF('7th 4'!S9&gt;0,'7th 4'!Z9,0)))</f>
        <v>37</v>
      </c>
      <c r="G117" s="104">
        <f>IF('7th 5'!C9&gt;0,'7th 5'!J9,IF('7th 5'!K9&gt;0,'7th 5'!R9,IF('7th 5'!S9&gt;0,'7th 5'!Z9,0)))</f>
        <v>41</v>
      </c>
      <c r="H117" s="104">
        <f>IF('7th 6'!C9&gt;0,'7th 6'!J9,IF('7th 6'!K9&gt;0,'7th 6'!R9,IF('7th 6'!S9&gt;0,'7th 6'!Z9,0)))</f>
        <v>27.75</v>
      </c>
      <c r="I117" s="466"/>
      <c r="J117" s="440">
        <f>I115/(C114+D114+E114+F114+G114+H114)</f>
        <v>2.8250000000000002</v>
      </c>
      <c r="K117" s="442" t="str">
        <f>IF(J117&gt;=2.5,K115,IF(J117&gt;=2.25,"C",IF(J117&gt;=2,"D",IF(J117=0,0,"F"))))</f>
        <v>B-</v>
      </c>
      <c r="L117" s="104">
        <f>IF('8th 1'!C9&gt;0,'8th 1'!J9,IF('8th 1'!K9&gt;0,'8th 1'!R9,IF('8th 1'!S9&gt;0,'8th 1'!Z9,0)))</f>
        <v>38.5</v>
      </c>
      <c r="M117" s="104">
        <f>IF('8th 2'!C9&gt;0,'8th 2'!J9,IF('8th 2'!K9&gt;0,'8th 2'!R9,IF('8th 2'!S9&gt;0,'8th 2'!Z9,0)))</f>
        <v>34</v>
      </c>
      <c r="N117" s="104">
        <f>IF('8th 3'!C9&gt;0,'8th 3'!J9,IF('8th 3'!K9&gt;0,'8th 3'!R9,IF('8th 3'!S9&gt;0,'8th 3'!Z9,0)))</f>
        <v>38</v>
      </c>
      <c r="O117" s="104">
        <f>IF('8th 4'!C9&gt;0,'8th 4'!J9,IF('8th 4'!K9&gt;0,'8th 4'!R9,IF('8th 4'!S9&gt;0,'8th 4'!Z9,0)))</f>
        <v>37</v>
      </c>
      <c r="P117" s="104">
        <f>IF('8th 5'!C9&gt;0,'8th 5'!J9,IF('8th 5'!K9&gt;0,'8th 5'!R9,IF('8th 5'!S9&gt;0,'8th 5'!Z9,0)))</f>
        <v>20</v>
      </c>
      <c r="Q117" s="104">
        <f>IF('8th 6'!C9&gt;0,'8th 6'!J9,IF('8th 6'!K9&gt;0,'8th 6'!R9,IF('8th 6'!S9&gt;0,'8th 6'!Z9,0)))</f>
        <v>35.5</v>
      </c>
      <c r="R117" s="104">
        <f>IF('8th 7'!C9&gt;0,'8th 7'!J9,IF('8th 7'!K9&gt;0,'8th 7'!R9,IF('8th 7'!S9&gt;0,'8th 7'!Z9,0)))</f>
        <v>0</v>
      </c>
      <c r="S117" s="466"/>
      <c r="T117" s="440">
        <f>S115/(L114+M114+N114+O114+P114+Q114+R114)</f>
        <v>2.875</v>
      </c>
      <c r="U117" s="442" t="str">
        <f>IF(T117&gt;=2.5,U115,IF(T117&gt;=2.25,"C",IF(T117&gt;=2,"D",IF(T117=0,0,"F"))))</f>
        <v>B-</v>
      </c>
      <c r="V117" s="454" t="s">
        <v>40</v>
      </c>
      <c r="W117" s="443"/>
      <c r="X117" s="443"/>
      <c r="Y117" s="455"/>
      <c r="Z117" s="510"/>
    </row>
    <row r="118" spans="1:26" ht="16.5" customHeight="1">
      <c r="A118" s="424"/>
      <c r="B118" s="91" t="s">
        <v>67</v>
      </c>
      <c r="C118" s="117">
        <f>'7th 1'!AA9</f>
        <v>57</v>
      </c>
      <c r="D118" s="117">
        <f>'7th 2'!AA9</f>
        <v>63</v>
      </c>
      <c r="E118" s="117">
        <f>'7th 3'!AA9</f>
        <v>49</v>
      </c>
      <c r="F118" s="117">
        <f>'7th 4'!AA9</f>
        <v>64</v>
      </c>
      <c r="G118" s="117">
        <f>'7th 5'!AA9</f>
        <v>72</v>
      </c>
      <c r="H118" s="117">
        <f>'7th 6'!AA9</f>
        <v>51</v>
      </c>
      <c r="I118" s="466"/>
      <c r="J118" s="453"/>
      <c r="K118" s="442"/>
      <c r="L118" s="117">
        <f>'8th 1'!AA9</f>
        <v>58</v>
      </c>
      <c r="M118" s="117">
        <f>'8th 2'!AA9</f>
        <v>60</v>
      </c>
      <c r="N118" s="117">
        <f>'8th 3'!AA9</f>
        <v>64</v>
      </c>
      <c r="O118" s="117">
        <f>'8th 4'!AA9</f>
        <v>61</v>
      </c>
      <c r="P118" s="117">
        <f>'8th 5'!AA9</f>
        <v>49</v>
      </c>
      <c r="Q118" s="117">
        <f>'8th 6'!AA9</f>
        <v>62</v>
      </c>
      <c r="R118" s="117">
        <f>'8th 7'!AA9</f>
        <v>0</v>
      </c>
      <c r="S118" s="466"/>
      <c r="T118" s="453"/>
      <c r="U118" s="442"/>
      <c r="V118" s="444">
        <f>IF((C119+C121)=0,0,C114)+IF((D119+D121)=0,0,D114)+IF((E119+E121)=0,0,E114)+IF((F119+F121)=0,0,F114)+IF((G119+G121)=0,0,G114)+IF((H119+H121)=0,0,H114)+IF((L119+L121)=0,0,L114)+IF((M119+M121)=0,0,M114)+IF((N119+N121)=0,0,N114)+IF((O119+O121)=0,0,O114)+IF((P119+P121)=0,0,P114)+IF((Q119+Q121)=0,0,Q114)+IF((R119+R121)=0,0,R114)+IF(I125&gt;0,1.5,0)</f>
        <v>31.5</v>
      </c>
      <c r="W118" s="457">
        <f>I115+S115+(I125*1.5)</f>
        <v>90</v>
      </c>
      <c r="X118" s="440">
        <f>IF(S115&gt;0,(W118/31.5),J117)</f>
        <v>2.8571428571428572</v>
      </c>
      <c r="Y118" s="164" t="str">
        <f>IF(X118&gt;=4,"A+",IF(X118&gt;=3.75,"A",IF(X118&gt;=3.5,"A-",IF(X118&gt;=3.25,"B+",IF(X118&gt;=3,"B",IF(X118&gt;=2.75,"B-",IF(X118&gt;=2.5,"C+",IF(X118&gt;=2,"C","F"))))))))</f>
        <v>B-</v>
      </c>
      <c r="Z118" s="510"/>
    </row>
    <row r="119" spans="1:26" ht="16.5">
      <c r="A119" s="424"/>
      <c r="B119" s="91" t="s">
        <v>1</v>
      </c>
      <c r="C119" s="104">
        <f>'7th 1'!AC9</f>
        <v>2.75</v>
      </c>
      <c r="D119" s="104">
        <f>'7th 2'!AC9</f>
        <v>3</v>
      </c>
      <c r="E119" s="104">
        <f>'7th 3'!AC9</f>
        <v>2.25</v>
      </c>
      <c r="F119" s="104">
        <f>'7th 4'!AC9</f>
        <v>3</v>
      </c>
      <c r="G119" s="104">
        <f>'7th 5'!AC9</f>
        <v>3.5</v>
      </c>
      <c r="H119" s="104">
        <f>'7th 6'!AC9</f>
        <v>2.5</v>
      </c>
      <c r="I119" s="466"/>
      <c r="J119" s="98"/>
      <c r="K119" s="112"/>
      <c r="L119" s="104">
        <f>'8th 1'!AC9</f>
        <v>2.75</v>
      </c>
      <c r="M119" s="104">
        <f>'8th 2'!AC9</f>
        <v>3</v>
      </c>
      <c r="N119" s="104">
        <f>'8th 3'!AC9</f>
        <v>3</v>
      </c>
      <c r="O119" s="104">
        <f>'8th 4'!AC9</f>
        <v>3</v>
      </c>
      <c r="P119" s="104">
        <f>'8th 5'!AC9</f>
        <v>2.25</v>
      </c>
      <c r="Q119" s="104">
        <f>'8th 6'!AC9</f>
        <v>3</v>
      </c>
      <c r="R119" s="104">
        <f>'8th 7'!AC9</f>
        <v>0</v>
      </c>
      <c r="S119" s="466"/>
      <c r="T119" s="98"/>
      <c r="V119" s="456"/>
      <c r="W119" s="448"/>
      <c r="X119" s="441"/>
      <c r="Y119" s="451" t="str">
        <f>IF(S115&gt;0,(IF(X118&gt;=2.5,Y118,IF(X118&gt;=2.25,"C",IF(X118&gt;=2,"D","F")))),K117)</f>
        <v>B-</v>
      </c>
      <c r="Z119" s="510"/>
    </row>
    <row r="120" spans="1:26" ht="16.5">
      <c r="A120" s="424"/>
      <c r="B120" s="91" t="s">
        <v>2</v>
      </c>
      <c r="C120" s="104" t="str">
        <f>'7th 1'!AB9</f>
        <v>B-</v>
      </c>
      <c r="D120" s="104" t="str">
        <f>'7th 2'!AB9</f>
        <v>B</v>
      </c>
      <c r="E120" s="104" t="str">
        <f>'7th 3'!AB9</f>
        <v>C</v>
      </c>
      <c r="F120" s="104" t="str">
        <f>'7th 4'!AB9</f>
        <v>B</v>
      </c>
      <c r="G120" s="104" t="str">
        <f>'7th 5'!AB9</f>
        <v>A-</v>
      </c>
      <c r="H120" s="104" t="str">
        <f>'7th 6'!AB9</f>
        <v>C+</v>
      </c>
      <c r="I120" s="466"/>
      <c r="J120" s="98"/>
      <c r="K120" s="90"/>
      <c r="L120" s="104" t="str">
        <f>'8th 1'!AB9</f>
        <v>B-</v>
      </c>
      <c r="M120" s="104" t="str">
        <f>'8th 2'!AB9</f>
        <v>B</v>
      </c>
      <c r="N120" s="104" t="str">
        <f>'8th 3'!AB9</f>
        <v>B</v>
      </c>
      <c r="O120" s="104" t="str">
        <f>'8th 4'!AB9</f>
        <v>B</v>
      </c>
      <c r="P120" s="104" t="str">
        <f>'8th 5'!AB9</f>
        <v>C</v>
      </c>
      <c r="Q120" s="104" t="str">
        <f>'8th 6'!AB9</f>
        <v>B</v>
      </c>
      <c r="R120" s="104" t="str">
        <f>'8th 7'!AB9</f>
        <v/>
      </c>
      <c r="S120" s="466"/>
      <c r="T120" s="98"/>
      <c r="U120" s="90"/>
      <c r="V120" s="446"/>
      <c r="W120" s="449"/>
      <c r="X120" s="450"/>
      <c r="Y120" s="452"/>
      <c r="Z120" s="510"/>
    </row>
    <row r="121" spans="1:26" ht="16.5">
      <c r="A121" s="413" t="s">
        <v>127</v>
      </c>
      <c r="B121" s="91" t="s">
        <v>1</v>
      </c>
      <c r="C121" s="104" t="str">
        <f>'7th 1'!AD9</f>
        <v>3.01</v>
      </c>
      <c r="D121" s="104">
        <f>'7th 2'!AD9</f>
        <v>0</v>
      </c>
      <c r="E121" s="104">
        <f>'7th 3'!AD9</f>
        <v>0</v>
      </c>
      <c r="F121" s="104">
        <f>'7th 4'!AD9</f>
        <v>0</v>
      </c>
      <c r="G121" s="104">
        <f>'7th 5'!AD9</f>
        <v>0</v>
      </c>
      <c r="H121" s="104">
        <f>'7th 6'!AD9</f>
        <v>0</v>
      </c>
      <c r="I121" s="415">
        <f>(C121*C114)+(D121*D114)+(E121*E114)+(F121*F114)+(G121*G114)+(H121*H114)</f>
        <v>4.5149999999999997</v>
      </c>
      <c r="J121" s="417">
        <f>IF(C121&gt;0,(C119*C114),0)+IF(D121&gt;0,(D119*D114),0)+IF(E121&gt;0,(E119*E114),0)+IF(F121&gt;0,(F119*F114),0)+IF(G121&gt;0,(G119*G114),0)+IF(H121&gt;0,(H119*H114),0)</f>
        <v>4.125</v>
      </c>
      <c r="K121" s="418">
        <f>IF(C121&gt;C119,((C121*C114)-(C119*C114)),0)+IF(D121&gt;D119,((D121*D114)-(D119*D114)),0)+IF(E121&gt;E119,((E121*E114)-(E119*E114)),0)+IF(F121&gt;F119,((F121*F114)-(F119*F114)),0)+IF(G121&gt;G119,((G121*G114)-(G119*G114)),0)+IF(H121&gt;H119,((H121*H114)-(H119*H114)),0)</f>
        <v>0.38999999999999968</v>
      </c>
      <c r="L121" s="165">
        <f>'8th 1'!AD9</f>
        <v>0</v>
      </c>
      <c r="M121" s="104">
        <f>'8th 2'!AD9</f>
        <v>0</v>
      </c>
      <c r="N121" s="104">
        <f>'8th 3'!AD9</f>
        <v>0</v>
      </c>
      <c r="O121" s="104">
        <f>'8th 4'!AD9</f>
        <v>0</v>
      </c>
      <c r="P121" s="104">
        <f>'8th 5'!AD9</f>
        <v>0</v>
      </c>
      <c r="Q121" s="104">
        <f>'8th 6'!AD9</f>
        <v>0</v>
      </c>
      <c r="R121" s="104">
        <f>'8th 7'!AD9</f>
        <v>0</v>
      </c>
      <c r="S121" s="403">
        <f>(L121*L114)+(M121*M114)+(N121*N114)+(O121*O114)+(P121*P114)+(Q121*Q114)+(R121*R114)</f>
        <v>0</v>
      </c>
      <c r="T121" s="417">
        <f>IF(L121&gt;0,(L119*L114),0)+IF(M121&gt;0,(M119*M114),0)+IF(N121&gt;0,(N119*N114),0)+IF(O121&gt;0,(O119*O114),0)+IF(P121&gt;0,(P119*P114),0)+IF(Q121&gt;0,(Q119*Q114),0)+IF(R121&gt;0,(R119*R114),0)</f>
        <v>0</v>
      </c>
      <c r="U121" s="399">
        <f>IF(L121&gt;L119,((L121*L114)-(L119*L114)),0)+IF(M121&gt;M119,((M121*M114)-(M119*M114)),0)+IF(N121&gt;N119,((N121*N114)-(N119*N114)),0)+IF(O121&gt;O119,((O121*O114)-(O119*O114)),0)+IF(P121&gt;P119,((P121*P114)-(P119*P114)),0)+IF(Q121&gt;Q119,((Q121*Q114)-(Q119*Q114)),0)+IF(R121&gt;R119,((R121*R114)-(R119*R114)),0)</f>
        <v>0</v>
      </c>
      <c r="V121" s="401">
        <f>I121+S121</f>
        <v>4.5149999999999997</v>
      </c>
      <c r="W121" s="403">
        <f>J121+T121</f>
        <v>4.125</v>
      </c>
      <c r="X121" s="403">
        <f>K121+U121</f>
        <v>0.38999999999999968</v>
      </c>
      <c r="Y121" s="405">
        <f>IF(V113&gt;0,(X121+Y108),0)</f>
        <v>0.38999999999999968</v>
      </c>
      <c r="Z121" s="510"/>
    </row>
    <row r="122" spans="1:26" ht="15.75" customHeight="1" thickBot="1">
      <c r="A122" s="414"/>
      <c r="B122" s="157" t="s">
        <v>23</v>
      </c>
      <c r="C122" s="166" t="str">
        <f>'7th 1'!AE9</f>
        <v>Imp:</v>
      </c>
      <c r="D122" s="166" t="str">
        <f>'7th 2'!AE9</f>
        <v/>
      </c>
      <c r="E122" s="166" t="str">
        <f>'7th 3'!AE9</f>
        <v/>
      </c>
      <c r="F122" s="166" t="str">
        <f>'7th 4'!AE9</f>
        <v/>
      </c>
      <c r="G122" s="166" t="str">
        <f>'7th 5'!AE9</f>
        <v/>
      </c>
      <c r="H122" s="166" t="str">
        <f>'7th 6'!AE9</f>
        <v/>
      </c>
      <c r="I122" s="416"/>
      <c r="J122" s="416"/>
      <c r="K122" s="419"/>
      <c r="L122" s="166" t="str">
        <f>'8th 1'!AE9</f>
        <v/>
      </c>
      <c r="M122" s="166" t="str">
        <f>'8th 2'!AE9</f>
        <v/>
      </c>
      <c r="N122" s="166" t="str">
        <f>'8th 3'!AE9</f>
        <v/>
      </c>
      <c r="O122" s="166" t="str">
        <f>'8th 4'!AE9</f>
        <v/>
      </c>
      <c r="P122" s="166" t="str">
        <f>'8th 5'!AE9</f>
        <v/>
      </c>
      <c r="Q122" s="166" t="str">
        <f>'8th 6'!AE9</f>
        <v/>
      </c>
      <c r="R122" s="166" t="str">
        <f>'8th 7'!AE9</f>
        <v/>
      </c>
      <c r="S122" s="420"/>
      <c r="T122" s="420"/>
      <c r="U122" s="400"/>
      <c r="V122" s="402"/>
      <c r="W122" s="404"/>
      <c r="X122" s="404"/>
      <c r="Y122" s="406"/>
      <c r="Z122" s="510"/>
    </row>
    <row r="123" spans="1:26" ht="9.75" customHeight="1" thickTop="1" thickBot="1">
      <c r="C123" s="53"/>
      <c r="D123" s="53"/>
      <c r="E123" s="53"/>
      <c r="F123" s="53"/>
      <c r="G123" s="53"/>
      <c r="H123" s="53"/>
      <c r="L123" s="53"/>
      <c r="M123" s="53"/>
      <c r="N123" s="53"/>
      <c r="O123" s="53"/>
      <c r="P123" s="53"/>
      <c r="Q123" s="53"/>
      <c r="R123" s="53"/>
      <c r="V123" s="53"/>
      <c r="W123" s="53"/>
      <c r="X123" s="53"/>
      <c r="Y123" s="53"/>
    </row>
    <row r="124" spans="1:26" ht="18.75" thickTop="1">
      <c r="A124" s="407" t="s">
        <v>33</v>
      </c>
      <c r="B124" s="408"/>
      <c r="C124" s="376" t="s">
        <v>35</v>
      </c>
      <c r="D124" s="380"/>
      <c r="E124" s="376" t="s">
        <v>30</v>
      </c>
      <c r="F124" s="380"/>
      <c r="G124" s="376" t="s">
        <v>31</v>
      </c>
      <c r="H124" s="380"/>
      <c r="I124" s="376" t="s">
        <v>32</v>
      </c>
      <c r="J124" s="411"/>
      <c r="K124" s="411"/>
      <c r="L124" s="412"/>
      <c r="M124" s="370" t="s">
        <v>50</v>
      </c>
      <c r="N124" s="371"/>
      <c r="O124" s="376" t="s">
        <v>0</v>
      </c>
      <c r="P124" s="377"/>
      <c r="Q124" s="169" t="s">
        <v>29</v>
      </c>
      <c r="R124" s="378" t="s">
        <v>216</v>
      </c>
      <c r="S124" s="379"/>
      <c r="T124" s="379"/>
      <c r="U124" s="380"/>
      <c r="V124" s="381" t="s">
        <v>2</v>
      </c>
      <c r="W124" s="382"/>
      <c r="X124" s="170"/>
      <c r="Y124" s="171"/>
    </row>
    <row r="125" spans="1:26" s="113" customFormat="1" ht="18" customHeight="1">
      <c r="A125" s="409"/>
      <c r="B125" s="410"/>
      <c r="C125" s="383" t="str">
        <f>'viva-1'!K7</f>
        <v>2.50</v>
      </c>
      <c r="D125" s="384"/>
      <c r="E125" s="383" t="str">
        <f>'viva-2'!K7</f>
        <v>2.00</v>
      </c>
      <c r="F125" s="384"/>
      <c r="G125" s="385" t="str">
        <f>'viva-3'!K7</f>
        <v>2.50</v>
      </c>
      <c r="H125" s="384"/>
      <c r="I125" s="383" t="str">
        <f>'viva-4'!K7</f>
        <v>3.00</v>
      </c>
      <c r="J125" s="386"/>
      <c r="K125" s="386"/>
      <c r="L125" s="387"/>
      <c r="M125" s="372"/>
      <c r="N125" s="373"/>
      <c r="O125" s="388">
        <f>W113+Y121</f>
        <v>350.64</v>
      </c>
      <c r="P125" s="389"/>
      <c r="Q125" s="397">
        <f>V113</f>
        <v>123</v>
      </c>
      <c r="R125" s="392">
        <f>O125/126</f>
        <v>2.7828571428571429</v>
      </c>
      <c r="S125" s="393"/>
      <c r="T125" s="393"/>
      <c r="U125" s="394"/>
      <c r="V125" s="359" t="str">
        <f>IF(R125&gt;=2.5,Y125,IF(R125&gt;=2.25,"C",IF(R125&gt;=2,"D",IF(R125=0,0,"F"))))</f>
        <v>B-</v>
      </c>
      <c r="W125" s="360"/>
      <c r="X125" s="172"/>
      <c r="Y125" s="173" t="str">
        <f>IF(R125&gt;=4,"A+",IF(R125&gt;=3.75,"A",IF(R125&gt;=3.5,"A-",IF(R125&gt;=3.25,"B+",IF(R125&gt;=3,"B",IF(R125&gt;=2.75,"B-",IF(R125&gt;=2.5,"C+",IF(R125&gt;=2,"C","F"))))))))</f>
        <v>B-</v>
      </c>
      <c r="Z125" s="174"/>
    </row>
    <row r="126" spans="1:26" ht="34.5" customHeight="1" thickBot="1">
      <c r="A126" s="363" t="s">
        <v>34</v>
      </c>
      <c r="B126" s="364"/>
      <c r="C126" s="365" t="s">
        <v>1</v>
      </c>
      <c r="D126" s="366"/>
      <c r="E126" s="367">
        <f>C125+E125+G125+I125</f>
        <v>10</v>
      </c>
      <c r="F126" s="368"/>
      <c r="G126" s="365" t="s">
        <v>0</v>
      </c>
      <c r="H126" s="366"/>
      <c r="I126" s="367">
        <f>E126*1.5</f>
        <v>15</v>
      </c>
      <c r="J126" s="369"/>
      <c r="K126" s="369"/>
      <c r="L126" s="368"/>
      <c r="M126" s="374"/>
      <c r="N126" s="375"/>
      <c r="O126" s="390"/>
      <c r="P126" s="391"/>
      <c r="Q126" s="398"/>
      <c r="R126" s="395"/>
      <c r="S126" s="395"/>
      <c r="T126" s="395"/>
      <c r="U126" s="396"/>
      <c r="V126" s="361"/>
      <c r="W126" s="362"/>
      <c r="X126" s="175"/>
      <c r="Y126" s="176"/>
    </row>
    <row r="127" spans="1:26" ht="30" customHeight="1" thickTop="1">
      <c r="B127" s="54"/>
      <c r="C127" s="54"/>
      <c r="D127" s="514" t="s">
        <v>24</v>
      </c>
      <c r="E127" s="514"/>
      <c r="F127" s="514"/>
      <c r="G127" s="514"/>
      <c r="H127" s="514"/>
      <c r="I127" s="514"/>
      <c r="J127" s="514"/>
      <c r="K127" s="514"/>
      <c r="L127" s="514"/>
      <c r="M127" s="514"/>
      <c r="N127" s="514"/>
      <c r="O127" s="514"/>
      <c r="P127" s="514"/>
      <c r="Q127" s="514"/>
      <c r="R127" s="514"/>
      <c r="S127" s="514"/>
      <c r="T127" s="55" t="s">
        <v>36</v>
      </c>
      <c r="U127" s="56"/>
      <c r="V127" s="515">
        <f>'1st 1'!R10</f>
        <v>0</v>
      </c>
      <c r="W127" s="516"/>
      <c r="X127" s="516"/>
      <c r="Y127" s="516"/>
    </row>
    <row r="128" spans="1:26" ht="18.75">
      <c r="A128" s="57"/>
      <c r="B128" s="58"/>
      <c r="C128" s="59" t="s">
        <v>4</v>
      </c>
      <c r="D128" s="60" t="s">
        <v>71</v>
      </c>
      <c r="E128" s="60"/>
      <c r="F128" s="53"/>
      <c r="G128" s="61"/>
      <c r="H128" s="517" t="s">
        <v>73</v>
      </c>
      <c r="I128" s="518"/>
      <c r="J128" s="518"/>
      <c r="K128" s="518"/>
      <c r="L128" s="518"/>
      <c r="M128" s="518"/>
      <c r="N128" s="518"/>
      <c r="O128" s="62"/>
      <c r="P128" s="62"/>
      <c r="Q128" s="62"/>
      <c r="R128" s="53"/>
      <c r="S128" s="63"/>
      <c r="T128" s="55" t="s">
        <v>37</v>
      </c>
      <c r="U128" s="56"/>
      <c r="V128" s="519">
        <f>'1st 1'!A10</f>
        <v>3</v>
      </c>
      <c r="W128" s="516"/>
      <c r="X128" s="516"/>
      <c r="Y128" s="516"/>
    </row>
    <row r="129" spans="1:26" ht="18.75">
      <c r="A129" s="57"/>
      <c r="B129" s="58"/>
      <c r="C129" s="59" t="s">
        <v>5</v>
      </c>
      <c r="D129" s="60" t="s">
        <v>66</v>
      </c>
      <c r="E129" s="60"/>
      <c r="F129" s="64"/>
      <c r="G129" s="53"/>
      <c r="H129" s="61"/>
      <c r="I129" s="65"/>
      <c r="J129" s="520">
        <f>'1st 1'!A156</f>
        <v>0</v>
      </c>
      <c r="K129" s="521"/>
      <c r="L129" s="521"/>
      <c r="M129" s="521"/>
      <c r="N129" s="62"/>
      <c r="O129" s="62"/>
      <c r="P129" s="53"/>
      <c r="Q129" s="53"/>
      <c r="R129" s="53"/>
      <c r="S129" s="63"/>
      <c r="T129" s="55" t="s">
        <v>38</v>
      </c>
      <c r="U129" s="56"/>
      <c r="V129" s="56"/>
      <c r="W129" s="56"/>
      <c r="X129" s="56"/>
      <c r="Y129" s="66">
        <f>'1st 1'!S10</f>
        <v>0</v>
      </c>
    </row>
    <row r="130" spans="1:26" ht="18.75">
      <c r="A130" s="57"/>
      <c r="B130" s="58"/>
      <c r="C130" s="59" t="s">
        <v>6</v>
      </c>
      <c r="D130" s="60" t="s">
        <v>14</v>
      </c>
      <c r="E130" s="58"/>
      <c r="F130" s="67" t="s">
        <v>7</v>
      </c>
      <c r="G130" s="68" t="str">
        <f>'1st 1'!B10</f>
        <v>M</v>
      </c>
      <c r="H130" s="69"/>
      <c r="I130" s="70"/>
      <c r="J130" s="70"/>
      <c r="K130" s="70"/>
      <c r="L130" s="53"/>
      <c r="M130" s="53"/>
      <c r="N130" s="53"/>
      <c r="O130" s="53"/>
      <c r="P130" s="53"/>
      <c r="Q130" s="53"/>
      <c r="R130" s="53"/>
      <c r="V130" s="53"/>
      <c r="W130" s="53"/>
      <c r="X130" s="53"/>
      <c r="Y130" s="53"/>
    </row>
    <row r="131" spans="1:26" ht="18.75">
      <c r="A131" s="57"/>
      <c r="B131" s="64"/>
      <c r="C131" s="64"/>
      <c r="D131" s="64"/>
      <c r="E131" s="53"/>
      <c r="F131" s="67" t="s">
        <v>8</v>
      </c>
      <c r="G131" s="72">
        <f>'1st 1'!T10</f>
        <v>0</v>
      </c>
      <c r="H131" s="69"/>
      <c r="I131" s="70"/>
      <c r="J131" s="70"/>
      <c r="K131" s="70"/>
      <c r="L131" s="53"/>
      <c r="M131" s="53"/>
      <c r="N131" s="53"/>
      <c r="O131" s="53"/>
      <c r="P131" s="53"/>
      <c r="Q131" s="53"/>
      <c r="R131" s="53"/>
      <c r="V131" s="53"/>
      <c r="W131" s="53"/>
      <c r="X131" s="53"/>
      <c r="Y131" s="53"/>
    </row>
    <row r="132" spans="1:26" ht="18.75">
      <c r="A132" s="57"/>
      <c r="B132" s="64"/>
      <c r="C132" s="64"/>
      <c r="D132" s="64"/>
      <c r="E132" s="53"/>
      <c r="F132" s="67" t="s">
        <v>9</v>
      </c>
      <c r="G132" s="72">
        <f>'1st 1'!U10</f>
        <v>0</v>
      </c>
      <c r="H132" s="69"/>
      <c r="I132" s="70"/>
      <c r="J132" s="70"/>
      <c r="K132" s="70"/>
      <c r="L132" s="53"/>
      <c r="M132" s="53"/>
      <c r="N132" s="53"/>
      <c r="O132" s="53"/>
      <c r="P132" s="53"/>
      <c r="Q132" s="53"/>
      <c r="R132" s="53"/>
      <c r="V132" s="53"/>
      <c r="W132" s="53"/>
      <c r="X132" s="53"/>
      <c r="Y132" s="53"/>
    </row>
    <row r="133" spans="1:26" ht="18.75">
      <c r="A133" s="57"/>
      <c r="B133" s="64"/>
      <c r="C133" s="64"/>
      <c r="D133" s="64"/>
      <c r="E133" s="53"/>
      <c r="F133" s="67" t="s">
        <v>10</v>
      </c>
      <c r="G133" s="72">
        <f>'1st 1'!V10</f>
        <v>0</v>
      </c>
      <c r="H133" s="69"/>
      <c r="I133" s="73"/>
      <c r="J133" s="73"/>
      <c r="K133" s="73"/>
      <c r="L133" s="53"/>
      <c r="M133" s="53"/>
      <c r="N133" s="53"/>
      <c r="O133" s="53"/>
      <c r="P133" s="53"/>
      <c r="Q133" s="53"/>
      <c r="R133" s="53"/>
      <c r="V133" s="53"/>
      <c r="W133" s="53"/>
      <c r="X133" s="53"/>
      <c r="Y133" s="53"/>
    </row>
    <row r="134" spans="1:26" ht="21.75" customHeight="1" thickBot="1">
      <c r="A134" s="522" t="s">
        <v>25</v>
      </c>
      <c r="B134" s="522"/>
      <c r="C134" s="523"/>
      <c r="D134" s="523"/>
      <c r="E134" s="523"/>
      <c r="F134" s="523"/>
      <c r="G134" s="523"/>
      <c r="H134" s="523"/>
      <c r="I134" s="523"/>
      <c r="J134" s="523"/>
      <c r="K134" s="523"/>
      <c r="L134" s="524"/>
      <c r="M134" s="524"/>
      <c r="N134" s="524"/>
      <c r="O134" s="524"/>
      <c r="P134" s="524"/>
      <c r="Q134" s="524"/>
      <c r="R134" s="524"/>
      <c r="S134" s="524"/>
      <c r="T134" s="524"/>
      <c r="U134" s="524"/>
      <c r="V134" s="524"/>
      <c r="W134" s="524"/>
      <c r="X134" s="524"/>
      <c r="Y134" s="524"/>
    </row>
    <row r="135" spans="1:26" ht="19.5" customHeight="1" thickTop="1" thickBot="1">
      <c r="A135" s="478" t="s">
        <v>42</v>
      </c>
      <c r="B135" s="479"/>
      <c r="C135" s="479"/>
      <c r="D135" s="479"/>
      <c r="E135" s="479"/>
      <c r="F135" s="479"/>
      <c r="G135" s="479"/>
      <c r="H135" s="479"/>
      <c r="I135" s="479"/>
      <c r="J135" s="479"/>
      <c r="K135" s="480"/>
      <c r="L135" s="479" t="s">
        <v>43</v>
      </c>
      <c r="M135" s="479"/>
      <c r="N135" s="479"/>
      <c r="O135" s="479"/>
      <c r="P135" s="479"/>
      <c r="Q135" s="479"/>
      <c r="R135" s="479"/>
      <c r="S135" s="479"/>
      <c r="T135" s="479"/>
      <c r="U135" s="506"/>
      <c r="V135" s="507" t="s">
        <v>39</v>
      </c>
      <c r="W135" s="508"/>
      <c r="X135" s="508"/>
      <c r="Y135" s="509"/>
      <c r="Z135" s="510" t="s">
        <v>68</v>
      </c>
    </row>
    <row r="136" spans="1:26" ht="19.5" thickTop="1" thickBot="1">
      <c r="A136" s="74" t="s">
        <v>22</v>
      </c>
      <c r="B136" s="75"/>
      <c r="C136" s="76">
        <f>'1st 1'!C4</f>
        <v>101</v>
      </c>
      <c r="D136" s="76">
        <f>'1st 2'!C4</f>
        <v>102</v>
      </c>
      <c r="E136" s="76">
        <f>'1st 3'!C4</f>
        <v>103</v>
      </c>
      <c r="F136" s="76">
        <f>'1st 4'!C4</f>
        <v>104</v>
      </c>
      <c r="G136" s="76">
        <f>'1st 5'!C4</f>
        <v>105</v>
      </c>
      <c r="H136" s="76">
        <f>'1st 6'!C4</f>
        <v>106</v>
      </c>
      <c r="I136" s="511" t="s">
        <v>0</v>
      </c>
      <c r="J136" s="511" t="s">
        <v>3</v>
      </c>
      <c r="K136" s="512" t="s">
        <v>2</v>
      </c>
      <c r="L136" s="76">
        <f>'2nd 1'!C4</f>
        <v>107</v>
      </c>
      <c r="M136" s="76">
        <f>'2nd 2'!C4</f>
        <v>108</v>
      </c>
      <c r="N136" s="76">
        <f>'2nd 3'!C4</f>
        <v>109</v>
      </c>
      <c r="O136" s="76">
        <f>'2nd 4'!C4</f>
        <v>110</v>
      </c>
      <c r="P136" s="76">
        <f>'2nd 5'!C4</f>
        <v>111</v>
      </c>
      <c r="Q136" s="76">
        <f>'2nd 6'!C4</f>
        <v>112</v>
      </c>
      <c r="R136" s="76">
        <f>'2nd 7'!C4</f>
        <v>0</v>
      </c>
      <c r="S136" s="429" t="s">
        <v>0</v>
      </c>
      <c r="T136" s="429" t="s">
        <v>3</v>
      </c>
      <c r="U136" s="431" t="s">
        <v>2</v>
      </c>
      <c r="V136" s="492" t="s">
        <v>29</v>
      </c>
      <c r="W136" s="493" t="s">
        <v>0</v>
      </c>
      <c r="X136" s="494" t="s">
        <v>3</v>
      </c>
      <c r="Y136" s="495" t="s">
        <v>2</v>
      </c>
      <c r="Z136" s="510"/>
    </row>
    <row r="137" spans="1:26" ht="64.5" customHeight="1" thickTop="1" thickBot="1">
      <c r="A137" s="77" t="s">
        <v>63</v>
      </c>
      <c r="B137" s="78"/>
      <c r="C137" s="114" t="str">
        <f>'1st 1'!C6</f>
        <v>Drawing-1</v>
      </c>
      <c r="D137" s="114" t="str">
        <f>'1st 2'!C6</f>
        <v>Sketch-1</v>
      </c>
      <c r="E137" s="114" t="str">
        <f>'1st 3'!C6</f>
        <v>Parspective-1</v>
      </c>
      <c r="F137" s="114" t="str">
        <f>'1st 4'!C6</f>
        <v>Study and Composition-1</v>
      </c>
      <c r="G137" s="114" t="str">
        <f>'1st 5'!C6</f>
        <v>History of Civilization-1</v>
      </c>
      <c r="H137" s="114" t="str">
        <f>'1st 6'!C6</f>
        <v>Nazrul Studies</v>
      </c>
      <c r="I137" s="481"/>
      <c r="J137" s="481"/>
      <c r="K137" s="482"/>
      <c r="L137" s="114" t="str">
        <f>'2nd 1'!C6</f>
        <v>Drawing-2</v>
      </c>
      <c r="M137" s="114" t="str">
        <f>'2nd 2'!C6</f>
        <v>Sketch-2</v>
      </c>
      <c r="N137" s="114" t="str">
        <f>'2nd 3'!C6</f>
        <v>Perspective- 2</v>
      </c>
      <c r="O137" s="114" t="str">
        <f>'2nd 4'!C6</f>
        <v>Basic Design</v>
      </c>
      <c r="P137" s="114" t="str">
        <f>'2nd 5'!C6</f>
        <v xml:space="preserve"> Study &amp; composition 2</v>
      </c>
      <c r="Q137" s="114" t="str">
        <f>'2nd 6'!C6</f>
        <v>History of Civilization -2</v>
      </c>
      <c r="R137" s="114">
        <f>'2nd 7'!C6</f>
        <v>0</v>
      </c>
      <c r="S137" s="429"/>
      <c r="T137" s="429"/>
      <c r="U137" s="431"/>
      <c r="V137" s="492"/>
      <c r="W137" s="493"/>
      <c r="X137" s="493"/>
      <c r="Y137" s="495"/>
      <c r="Z137" s="510"/>
    </row>
    <row r="138" spans="1:26" ht="18.75" thickTop="1">
      <c r="A138" s="77" t="s">
        <v>12</v>
      </c>
      <c r="B138" s="78"/>
      <c r="C138" s="80">
        <f>'1st 1'!G4</f>
        <v>3</v>
      </c>
      <c r="D138" s="80">
        <f>'1st 2'!G4</f>
        <v>1.5</v>
      </c>
      <c r="E138" s="80">
        <f>'1st 3'!G4</f>
        <v>3</v>
      </c>
      <c r="F138" s="80">
        <f>'1st 4'!G4</f>
        <v>3</v>
      </c>
      <c r="G138" s="80">
        <f>'1st 5'!G4</f>
        <v>1.5</v>
      </c>
      <c r="H138" s="80">
        <f>'1st 6'!G4</f>
        <v>3</v>
      </c>
      <c r="I138" s="481"/>
      <c r="J138" s="481"/>
      <c r="K138" s="513"/>
      <c r="L138" s="80">
        <f>'2nd 1'!G4</f>
        <v>3</v>
      </c>
      <c r="M138" s="80">
        <f>'2nd 2'!G4</f>
        <v>1.5</v>
      </c>
      <c r="N138" s="80">
        <f>'2nd 3'!G4</f>
        <v>3</v>
      </c>
      <c r="O138" s="80">
        <f>'2nd 4'!G4</f>
        <v>1.5</v>
      </c>
      <c r="P138" s="80">
        <f>'2nd 5'!G4</f>
        <v>3</v>
      </c>
      <c r="Q138" s="80">
        <f>'2nd 6'!G4</f>
        <v>3</v>
      </c>
      <c r="R138" s="80">
        <f>'2nd 7'!G4</f>
        <v>0</v>
      </c>
      <c r="S138" s="430"/>
      <c r="T138" s="430"/>
      <c r="U138" s="432"/>
      <c r="V138" s="468"/>
      <c r="W138" s="471"/>
      <c r="X138" s="471"/>
      <c r="Y138" s="422"/>
      <c r="Z138" s="510"/>
    </row>
    <row r="139" spans="1:26" ht="16.5" customHeight="1">
      <c r="A139" s="77" t="s">
        <v>11</v>
      </c>
      <c r="B139" s="78"/>
      <c r="C139" s="80">
        <v>100</v>
      </c>
      <c r="D139" s="80">
        <v>100</v>
      </c>
      <c r="E139" s="80">
        <v>100</v>
      </c>
      <c r="F139" s="80">
        <v>100</v>
      </c>
      <c r="G139" s="80">
        <v>100</v>
      </c>
      <c r="H139" s="80">
        <v>100</v>
      </c>
      <c r="I139" s="496">
        <f>(C143*C138)+(D143*D138)+(E143*E138)+(F143*F138)+(G143*G138)+(H143*H138)</f>
        <v>43.125</v>
      </c>
      <c r="J139" s="82"/>
      <c r="K139" s="83" t="str">
        <f>IF(J140&gt;=4,"A+",IF(J140&gt;=3.75,"A",IF(J140&gt;=3.5,"A-",IF(J140&gt;=3.25,"B+",IF(J140&gt;=3,"B",IF(J140&gt;=2.75,"B-",IF(J140&gt;=2.5,"C+",IF(J140&gt;=2,"C","F"))))))))</f>
        <v>B-</v>
      </c>
      <c r="L139" s="81">
        <v>100</v>
      </c>
      <c r="M139" s="80">
        <v>100</v>
      </c>
      <c r="N139" s="80">
        <v>100</v>
      </c>
      <c r="O139" s="80">
        <v>100</v>
      </c>
      <c r="P139" s="80">
        <v>100</v>
      </c>
      <c r="Q139" s="80">
        <v>100</v>
      </c>
      <c r="R139" s="80">
        <v>100</v>
      </c>
      <c r="S139" s="465">
        <f>(L143*L138)+(M143*M138)+(N143*N138)+(O143*O138)+(P143*P138)+(Q143*Q138)+(R143*R138)</f>
        <v>42.75</v>
      </c>
      <c r="T139" s="84"/>
      <c r="U139" s="85" t="str">
        <f>IF(T140&gt;=4,"A+",IF(T140&gt;=3.75,"A",IF(T140&gt;=3.5,"A-",IF(T140&gt;=3.25,"B+",IF(T140&gt;=3,"B",IF(T140&gt;=2.75,"B-",IF(T140&gt;=2.5,"C+",IF(T140&gt;=2,"C","F"))))))))</f>
        <v>B-</v>
      </c>
      <c r="V139" s="498">
        <f>IF((C143+C145)=0,0,C138)+IF((D143+D145)=0,0,D138)+IF((E143+E145)=0,0,E138)+IF((F143+F145)=0,0,F138)+IF((G143+G145)=0,0,G138)+IF((H143+H145)=0,0,H138)+IF((L143+L145)=0,0,L138)+IF((M143+M145)=0,0,M138)+IF((N143+N145)=0,0,N138)+IF((O143+O145)=0,0,O138)+IF((P143+P145)=0,0,P138)+IF((Q143+Q145)=0,0,Q138)+IF((R143+R145)=0,0,R138)+IF(C188=0,0,1.5)</f>
        <v>31.5</v>
      </c>
      <c r="W139" s="415">
        <f>I139+S139+(C188*1.5)</f>
        <v>89.625</v>
      </c>
      <c r="X139" s="503">
        <f>IF(S139&gt;0,(W139/31.5),J140)</f>
        <v>2.8452380952380953</v>
      </c>
      <c r="Y139" s="154" t="str">
        <f>IF(X139&gt;=4,"A+",IF(X139&gt;=3.75,"A",IF(X139&gt;=3.5,"A-",IF(X139&gt;=3.25,"B+",IF(X139&gt;=3,"B",IF(X139&gt;=2.75,"B-",IF(X139&gt;=2.5,"C+",IF(X139&gt;=2,"C","F"))))))))</f>
        <v>B-</v>
      </c>
      <c r="Z139" s="510"/>
    </row>
    <row r="140" spans="1:26" ht="18">
      <c r="A140" s="77" t="s">
        <v>28</v>
      </c>
      <c r="B140" s="86"/>
      <c r="C140" s="87">
        <f>'1st 1'!C10</f>
        <v>25</v>
      </c>
      <c r="D140" s="87">
        <f>'1st 2'!C10</f>
        <v>21</v>
      </c>
      <c r="E140" s="87">
        <f>'1st 3'!C10</f>
        <v>26</v>
      </c>
      <c r="F140" s="87">
        <f>'1st 4'!C10</f>
        <v>16</v>
      </c>
      <c r="G140" s="87">
        <f>'1st 5'!C10</f>
        <v>23</v>
      </c>
      <c r="H140" s="87">
        <f>'1st 6'!C10</f>
        <v>31.5</v>
      </c>
      <c r="I140" s="497"/>
      <c r="J140" s="485">
        <f>I139/(C138+D138+E138+F138+G138+H138)</f>
        <v>2.875</v>
      </c>
      <c r="K140" s="88"/>
      <c r="L140" s="89">
        <f>'2nd 1'!C10</f>
        <v>25</v>
      </c>
      <c r="M140" s="87">
        <f>'2nd 2'!C10</f>
        <v>24</v>
      </c>
      <c r="N140" s="87">
        <f>'2nd 3'!C10</f>
        <v>28</v>
      </c>
      <c r="O140" s="87">
        <f>'2nd 4'!C10</f>
        <v>20</v>
      </c>
      <c r="P140" s="87">
        <f>'2nd 5'!C10</f>
        <v>24</v>
      </c>
      <c r="Q140" s="87">
        <f>'2nd 6'!C10</f>
        <v>25</v>
      </c>
      <c r="R140" s="87">
        <f>'2nd 7'!C10</f>
        <v>0</v>
      </c>
      <c r="S140" s="457"/>
      <c r="T140" s="485">
        <f>S139/(L138+M138+N138+O138+P138+Q138+R138)</f>
        <v>2.85</v>
      </c>
      <c r="U140" s="90"/>
      <c r="V140" s="499"/>
      <c r="W140" s="501"/>
      <c r="X140" s="453"/>
      <c r="Y140" s="487" t="str">
        <f>IF(S139&gt;0,(IF(X139&gt;=2.5,Y139,IF(X139&gt;=2.25,"C",IF(X139&gt;=2,"D","F")))),K141)</f>
        <v>B-</v>
      </c>
      <c r="Z140" s="510"/>
    </row>
    <row r="141" spans="1:26" ht="16.5" customHeight="1">
      <c r="A141" s="423" t="s">
        <v>26</v>
      </c>
      <c r="B141" s="91" t="s">
        <v>60</v>
      </c>
      <c r="C141" s="87">
        <f>'1st 1'!J10</f>
        <v>40</v>
      </c>
      <c r="D141" s="87">
        <f>'1st 2'!J10</f>
        <v>37</v>
      </c>
      <c r="E141" s="87">
        <f>'1st 3'!J10</f>
        <v>37</v>
      </c>
      <c r="F141" s="87">
        <f>'1st 4'!J10</f>
        <v>30</v>
      </c>
      <c r="G141" s="87">
        <f>'1st 5'!J10</f>
        <v>39</v>
      </c>
      <c r="H141" s="87">
        <f>'1st 6'!J10</f>
        <v>31.5</v>
      </c>
      <c r="I141" s="497"/>
      <c r="J141" s="505"/>
      <c r="K141" s="489" t="str">
        <f>IF(J140&gt;=2.5,K139,IF(J140&gt;=2.25,"C",IF(J140&gt;=2,"D",IF(J140=0,0,"F"))))</f>
        <v>B-</v>
      </c>
      <c r="L141" s="89">
        <f>'2nd 1'!J10</f>
        <v>35.5</v>
      </c>
      <c r="M141" s="87">
        <f>'2nd 2'!J10</f>
        <v>32</v>
      </c>
      <c r="N141" s="87">
        <f>'2nd 3'!J10</f>
        <v>37</v>
      </c>
      <c r="O141" s="87">
        <f>'2nd 4'!J10</f>
        <v>38</v>
      </c>
      <c r="P141" s="87">
        <f>'2nd 5'!J10</f>
        <v>30.5</v>
      </c>
      <c r="Q141" s="87">
        <f>'2nd 6'!J10</f>
        <v>26.75</v>
      </c>
      <c r="R141" s="87">
        <f>'2nd 7'!J10</f>
        <v>0</v>
      </c>
      <c r="S141" s="457"/>
      <c r="T141" s="486"/>
      <c r="U141" s="442" t="str">
        <f>IF(T140&gt;=2.5,U139,IF(T140&gt;=2.25,"C",IF(T140&gt;=2,"D",IF(T140=0,0,"F"))))</f>
        <v>B-</v>
      </c>
      <c r="V141" s="499"/>
      <c r="W141" s="501"/>
      <c r="X141" s="453"/>
      <c r="Y141" s="488"/>
      <c r="Z141" s="510"/>
    </row>
    <row r="142" spans="1:26" ht="16.5" customHeight="1">
      <c r="A142" s="424"/>
      <c r="B142" s="91" t="s">
        <v>67</v>
      </c>
      <c r="C142" s="115">
        <f>'1st 1'!K10</f>
        <v>65</v>
      </c>
      <c r="D142" s="115">
        <f>'1st 2'!K10</f>
        <v>58</v>
      </c>
      <c r="E142" s="115">
        <f>'1st 3'!K10</f>
        <v>63</v>
      </c>
      <c r="F142" s="115">
        <f>'1st 4'!K10</f>
        <v>46</v>
      </c>
      <c r="G142" s="115">
        <f>'1st 5'!K10</f>
        <v>62</v>
      </c>
      <c r="H142" s="115">
        <f>'1st 6'!K10</f>
        <v>63</v>
      </c>
      <c r="I142" s="497"/>
      <c r="J142" s="505"/>
      <c r="K142" s="490"/>
      <c r="L142" s="116">
        <f>'2nd 1'!K10</f>
        <v>61</v>
      </c>
      <c r="M142" s="115">
        <f>'2nd 2'!K10</f>
        <v>56</v>
      </c>
      <c r="N142" s="115">
        <f>'2nd 3'!K10</f>
        <v>65</v>
      </c>
      <c r="O142" s="115">
        <f>'2nd 4'!K10</f>
        <v>58</v>
      </c>
      <c r="P142" s="115">
        <f>'2nd 5'!K10</f>
        <v>55</v>
      </c>
      <c r="Q142" s="115">
        <f>'2nd 6'!K10</f>
        <v>52</v>
      </c>
      <c r="R142" s="115">
        <f>'2nd 7'!K10</f>
        <v>0</v>
      </c>
      <c r="S142" s="457"/>
      <c r="T142" s="486"/>
      <c r="U142" s="491"/>
      <c r="V142" s="499"/>
      <c r="W142" s="501"/>
      <c r="X142" s="453"/>
      <c r="Y142" s="488"/>
      <c r="Z142" s="510"/>
    </row>
    <row r="143" spans="1:26" ht="18">
      <c r="A143" s="424"/>
      <c r="B143" s="91" t="s">
        <v>1</v>
      </c>
      <c r="C143" s="87">
        <f>'1st 1'!M10</f>
        <v>3.25</v>
      </c>
      <c r="D143" s="87">
        <f>'1st 2'!M10</f>
        <v>2.75</v>
      </c>
      <c r="E143" s="87">
        <f>'1st 3'!M10</f>
        <v>3</v>
      </c>
      <c r="F143" s="87">
        <f>'1st 4'!M10</f>
        <v>2.25</v>
      </c>
      <c r="G143" s="87">
        <f>'1st 5'!M10</f>
        <v>3</v>
      </c>
      <c r="H143" s="87">
        <f>'1st 6'!M10</f>
        <v>3</v>
      </c>
      <c r="I143" s="497"/>
      <c r="J143" s="505"/>
      <c r="K143" s="92"/>
      <c r="L143" s="89">
        <f>'2nd 1'!M10</f>
        <v>3</v>
      </c>
      <c r="M143" s="87">
        <f>'2nd 2'!M10</f>
        <v>2.75</v>
      </c>
      <c r="N143" s="87">
        <f>'2nd 3'!M10</f>
        <v>3.25</v>
      </c>
      <c r="O143" s="87">
        <f>'2nd 4'!M10</f>
        <v>2.75</v>
      </c>
      <c r="P143" s="87">
        <f>'2nd 5'!M10</f>
        <v>2.75</v>
      </c>
      <c r="Q143" s="87">
        <f>'2nd 6'!M10</f>
        <v>2.5</v>
      </c>
      <c r="R143" s="87">
        <f>'2nd 7'!M10</f>
        <v>0</v>
      </c>
      <c r="S143" s="457"/>
      <c r="T143" s="486"/>
      <c r="U143" s="93"/>
      <c r="V143" s="499"/>
      <c r="W143" s="501"/>
      <c r="X143" s="453"/>
      <c r="Y143" s="155"/>
      <c r="Z143" s="510"/>
    </row>
    <row r="144" spans="1:26" ht="17.25" customHeight="1" thickBot="1">
      <c r="A144" s="424"/>
      <c r="B144" s="94" t="s">
        <v>2</v>
      </c>
      <c r="C144" s="95" t="str">
        <f>'1st 1'!L10</f>
        <v>B+</v>
      </c>
      <c r="D144" s="95" t="str">
        <f>'1st 2'!L10</f>
        <v>B-</v>
      </c>
      <c r="E144" s="95" t="str">
        <f>'1st 3'!L10</f>
        <v>B</v>
      </c>
      <c r="F144" s="95" t="str">
        <f>'1st 4'!L10</f>
        <v>C</v>
      </c>
      <c r="G144" s="95" t="str">
        <f>'1st 5'!L10</f>
        <v>B</v>
      </c>
      <c r="H144" s="95" t="str">
        <f>'1st 6'!L10</f>
        <v>B</v>
      </c>
      <c r="I144" s="472"/>
      <c r="J144" s="96"/>
      <c r="K144" s="88"/>
      <c r="L144" s="97" t="str">
        <f>'2nd 1'!L10</f>
        <v>B</v>
      </c>
      <c r="M144" s="95" t="str">
        <f>'2nd 2'!L10</f>
        <v>B-</v>
      </c>
      <c r="N144" s="95" t="str">
        <f>'2nd 3'!L10</f>
        <v>B+</v>
      </c>
      <c r="O144" s="95" t="str">
        <f>'2nd 4'!L10</f>
        <v>B-</v>
      </c>
      <c r="P144" s="95" t="str">
        <f>'2nd 5'!L10</f>
        <v>B-</v>
      </c>
      <c r="Q144" s="95" t="str">
        <f>'2nd 6'!L10</f>
        <v>C+</v>
      </c>
      <c r="R144" s="95">
        <f>'2nd 7'!L10</f>
        <v>0</v>
      </c>
      <c r="S144" s="457"/>
      <c r="T144" s="98"/>
      <c r="U144" s="90"/>
      <c r="V144" s="500"/>
      <c r="W144" s="502"/>
      <c r="X144" s="504"/>
      <c r="Y144" s="156"/>
      <c r="Z144" s="510"/>
    </row>
    <row r="145" spans="1:28" ht="18.75" thickTop="1">
      <c r="A145" s="413" t="s">
        <v>127</v>
      </c>
      <c r="B145" s="91" t="s">
        <v>1</v>
      </c>
      <c r="C145" s="87">
        <f>'1st 1'!N10</f>
        <v>0</v>
      </c>
      <c r="D145" s="87">
        <f>'1st 2'!N10</f>
        <v>0</v>
      </c>
      <c r="E145" s="87">
        <f>'1st 3'!N10</f>
        <v>0</v>
      </c>
      <c r="F145" s="87">
        <f>'1st 4'!N10</f>
        <v>0</v>
      </c>
      <c r="G145" s="87">
        <f>'1st 5'!N10</f>
        <v>0</v>
      </c>
      <c r="H145" s="87">
        <f>'1st 6'!N10</f>
        <v>0</v>
      </c>
      <c r="I145" s="530">
        <f>(C145*C138)+(D145*D138)+(E145*E138)+(F145*F138)+(G145*G138)+(H145*H138)</f>
        <v>0</v>
      </c>
      <c r="J145" s="417">
        <f>IF(C145&gt;0,(C143*C138),0)+IF(D145&gt;0,(D143*D138),0)+IF(E145&gt;0,(E143*E138),0)+IF(F145&gt;0,(F143*F138),0)+IF(G145&gt;0,(G143*G138),0)+IF(H145&gt;0,(H143*H138),0)</f>
        <v>0</v>
      </c>
      <c r="K145" s="473">
        <f>IF(C145&gt;C143,((C145*C138)-(C143*C138)),0)+IF(D145&gt;D143,((D145*D138)-(D143*D138)),0)+IF(E145&gt;E143,((E145*E138)-(E143*E138)),0)+IF(F145&gt;F143,((F145*F138)-(F143*F138)),0)+IF(G145&gt;G143,((G145*G138)-(G143*G138)),0)+IF(H145&gt;H143,((H145*H138)-(H143*H138)),0)</f>
        <v>0</v>
      </c>
      <c r="L145" s="89">
        <f>'2nd 1'!N10</f>
        <v>0</v>
      </c>
      <c r="M145" s="87">
        <f>'2nd 2'!N10</f>
        <v>0</v>
      </c>
      <c r="N145" s="87">
        <f>'2nd 3'!N10</f>
        <v>0</v>
      </c>
      <c r="O145" s="87">
        <f>'2nd 4'!N10</f>
        <v>0</v>
      </c>
      <c r="P145" s="87">
        <f>'2nd 5'!N10</f>
        <v>0</v>
      </c>
      <c r="Q145" s="87">
        <f>'2nd 6'!N10</f>
        <v>0</v>
      </c>
      <c r="R145" s="87">
        <f>'2nd 7'!N10</f>
        <v>0</v>
      </c>
      <c r="S145" s="401">
        <f>(L145*L138)+(M145*M138)+(N145*N138)+(O145*O138)+(P145*P138)+(Q145*Q138)+(R145*R138)</f>
        <v>0</v>
      </c>
      <c r="T145" s="417">
        <f>IF(L145&gt;0,(L143*L138),0)+IF(M145&gt;0,(M143*M138),0)+IF(N145&gt;0,(N143*N138),0)+IF(O145&gt;0,(O143*O138),0)+IF(P145&gt;0,(P143*P138),0)+IF(Q145&gt;0,(Q143*Q138),0)+IF(R145&gt;0,(R143*R138),0)</f>
        <v>0</v>
      </c>
      <c r="U145" s="399">
        <f>IF(L145&gt;L143,((L145*L138)-(L143*L138)),0)+IF(M145&gt;M143,((M145*M138)-(M143*M138)),0)+IF(N145&gt;N143,((N145*N138)-(N143*N138)),0)+IF(O145&gt;O143,((O145*O138)-(O143*O138)),0)+IF(P145&gt;P143,((P145*P138)-(P143*P138)),0)+IF(Q145&gt;Q143,((Q145*Q138)-(Q143*Q138)),0)+IF(R145&gt;R143,((R145*R138)-(R143*R138)),0)</f>
        <v>0</v>
      </c>
      <c r="V145" s="401">
        <f>I145+S145</f>
        <v>0</v>
      </c>
      <c r="W145" s="436">
        <f>J145+T145</f>
        <v>0</v>
      </c>
      <c r="X145" s="526">
        <f>K145+U145</f>
        <v>0</v>
      </c>
      <c r="Y145" s="527"/>
      <c r="Z145" s="510"/>
    </row>
    <row r="146" spans="1:28" ht="15.75" customHeight="1" thickBot="1">
      <c r="A146" s="414"/>
      <c r="B146" s="157" t="s">
        <v>23</v>
      </c>
      <c r="C146" s="158" t="str">
        <f>'1st 1'!O10</f>
        <v/>
      </c>
      <c r="D146" s="158" t="str">
        <f>'1st 2'!O10</f>
        <v/>
      </c>
      <c r="E146" s="158" t="str">
        <f>'1st 3'!O10</f>
        <v/>
      </c>
      <c r="F146" s="158" t="str">
        <f>'1st 4'!O10</f>
        <v/>
      </c>
      <c r="G146" s="158" t="str">
        <f>'1st 5'!O10</f>
        <v/>
      </c>
      <c r="H146" s="158" t="str">
        <f>'1st 6'!O10</f>
        <v/>
      </c>
      <c r="I146" s="472"/>
      <c r="J146" s="472"/>
      <c r="K146" s="474"/>
      <c r="L146" s="159" t="str">
        <f>'2nd 1'!O10</f>
        <v/>
      </c>
      <c r="M146" s="158" t="str">
        <f>'2nd 2'!O10</f>
        <v/>
      </c>
      <c r="N146" s="158" t="str">
        <f>'2nd 3'!O10</f>
        <v/>
      </c>
      <c r="O146" s="158" t="str">
        <f>'2nd 4'!O10</f>
        <v/>
      </c>
      <c r="P146" s="158" t="str">
        <f>'2nd 5'!O10</f>
        <v/>
      </c>
      <c r="Q146" s="158" t="str">
        <f>'2nd 6'!O10</f>
        <v/>
      </c>
      <c r="R146" s="158" t="str">
        <f>'2nd 7'!O10</f>
        <v/>
      </c>
      <c r="S146" s="475"/>
      <c r="T146" s="420"/>
      <c r="U146" s="400"/>
      <c r="V146" s="402"/>
      <c r="W146" s="437"/>
      <c r="X146" s="528"/>
      <c r="Y146" s="529"/>
      <c r="Z146" s="510"/>
    </row>
    <row r="147" spans="1:28" ht="21" customHeight="1" thickTop="1" thickBot="1">
      <c r="A147" s="435" t="s">
        <v>30</v>
      </c>
      <c r="B147" s="435"/>
      <c r="C147" s="435"/>
      <c r="D147" s="435"/>
      <c r="E147" s="435"/>
      <c r="F147" s="435"/>
      <c r="G147" s="435"/>
      <c r="H147" s="435"/>
      <c r="I147" s="435"/>
      <c r="J147" s="435"/>
      <c r="K147" s="435"/>
      <c r="L147" s="435"/>
      <c r="M147" s="435"/>
      <c r="N147" s="435"/>
      <c r="O147" s="435"/>
      <c r="P147" s="435"/>
      <c r="Q147" s="435"/>
      <c r="R147" s="435"/>
      <c r="S147" s="435"/>
      <c r="T147" s="435"/>
      <c r="U147" s="435"/>
      <c r="V147" s="435"/>
      <c r="W147" s="435"/>
      <c r="X147" s="435"/>
      <c r="Y147" s="435"/>
      <c r="Z147" s="510"/>
    </row>
    <row r="148" spans="1:28" ht="19.5" customHeight="1" thickTop="1" thickBot="1">
      <c r="A148" s="478" t="s">
        <v>44</v>
      </c>
      <c r="B148" s="479"/>
      <c r="C148" s="479"/>
      <c r="D148" s="479"/>
      <c r="E148" s="479"/>
      <c r="F148" s="479"/>
      <c r="G148" s="479"/>
      <c r="H148" s="479"/>
      <c r="I148" s="479"/>
      <c r="J148" s="479"/>
      <c r="K148" s="506"/>
      <c r="L148" s="425" t="s">
        <v>45</v>
      </c>
      <c r="M148" s="426"/>
      <c r="N148" s="426"/>
      <c r="O148" s="426"/>
      <c r="P148" s="426"/>
      <c r="Q148" s="426"/>
      <c r="R148" s="426"/>
      <c r="S148" s="426"/>
      <c r="T148" s="426"/>
      <c r="U148" s="426"/>
      <c r="V148" s="160"/>
      <c r="W148" s="428" t="s">
        <v>39</v>
      </c>
      <c r="X148" s="428"/>
      <c r="Y148" s="161"/>
      <c r="Z148" s="510"/>
    </row>
    <row r="149" spans="1:28" ht="17.25" customHeight="1" thickTop="1">
      <c r="A149" s="99" t="s">
        <v>22</v>
      </c>
      <c r="B149" s="100"/>
      <c r="C149" s="101">
        <f>'3rd 1'!B4</f>
        <v>201</v>
      </c>
      <c r="D149" s="101">
        <f>'3rd 2'!B4</f>
        <v>202</v>
      </c>
      <c r="E149" s="101">
        <f>'3rd 3'!B4</f>
        <v>203</v>
      </c>
      <c r="F149" s="101">
        <f>'3rd 4'!B4</f>
        <v>204</v>
      </c>
      <c r="G149" s="101">
        <f>'3rd 5'!B4</f>
        <v>205</v>
      </c>
      <c r="H149" s="101">
        <f>'3rd 6'!B4</f>
        <v>0</v>
      </c>
      <c r="I149" s="430" t="s">
        <v>0</v>
      </c>
      <c r="J149" s="430" t="s">
        <v>3</v>
      </c>
      <c r="K149" s="432" t="s">
        <v>2</v>
      </c>
      <c r="L149" s="101">
        <f>'4th 1'!B4</f>
        <v>206</v>
      </c>
      <c r="M149" s="101">
        <f>'4th 2'!B4</f>
        <v>207</v>
      </c>
      <c r="N149" s="101">
        <f>'4th 3'!B4</f>
        <v>208</v>
      </c>
      <c r="O149" s="101">
        <f>'4th 4'!B4</f>
        <v>209</v>
      </c>
      <c r="P149" s="101">
        <f>'4th 5'!B4</f>
        <v>210</v>
      </c>
      <c r="Q149" s="101">
        <f>'4th 6'!B4</f>
        <v>211</v>
      </c>
      <c r="R149" s="101">
        <f>'4th 7'!B4</f>
        <v>0</v>
      </c>
      <c r="S149" s="429" t="s">
        <v>0</v>
      </c>
      <c r="T149" s="429" t="s">
        <v>3</v>
      </c>
      <c r="U149" s="431" t="s">
        <v>2</v>
      </c>
      <c r="V149" s="433" t="s">
        <v>62</v>
      </c>
      <c r="W149" s="434"/>
      <c r="X149" s="434"/>
      <c r="Y149" s="162" t="str">
        <f>IF(X150&gt;=4,"A+",IF(X150&gt;=3.75,"A",IF(X150&gt;=3.5,"A-",IF(X150&gt;=3.25,"B+",IF(X150&gt;=3,"B",IF(X150&gt;=2.75,"B-",IF(X150&gt;=2.5,"C+",IF(X150&gt;=2,"C","F"))))))))</f>
        <v>B-</v>
      </c>
      <c r="Z149" s="510"/>
    </row>
    <row r="150" spans="1:28" ht="63.75" customHeight="1">
      <c r="A150" s="77" t="s">
        <v>63</v>
      </c>
      <c r="B150" s="86"/>
      <c r="C150" s="79" t="str">
        <f>IF('3rd 1'!C10&gt;0,'3rd 1'!D6,IF('3rd 1'!K10&gt;0,'3rd 1'!L6,IF('3rd 1'!S10&gt;0,'3rd 1'!T6,0)))</f>
        <v>Drawing-3</v>
      </c>
      <c r="D150" s="79" t="str">
        <f>IF('3rd 2'!C10&gt;0,'3rd 2'!D6,IF('3rd 2'!K10&gt;0,'3rd 2'!L6,IF('3rd 2'!S10&gt;0,'3rd 2'!T6,0)))</f>
        <v>Still Life-1</v>
      </c>
      <c r="E150" s="79" t="str">
        <f>IF('3rd 3'!C10&gt;0,'3rd 3'!D6,IF('3rd 3'!K10&gt;0,'3rd 3'!L6,IF('3rd 3'!S10&gt;0,'3rd 3'!T6,0)))</f>
        <v>Landscape-1</v>
      </c>
      <c r="F150" s="79" t="str">
        <f>IF('3rd 4'!C10&gt;0,'3rd 4'!D6,IF('3rd 4'!K10&gt;0,'3rd 4'!L6,IF('3rd 4'!S10&gt;0,'3rd 4'!T6,0)))</f>
        <v>Sketch-3</v>
      </c>
      <c r="G150" s="79" t="str">
        <f>IF('3rd 5'!C10&gt;0,'3rd 5'!D6,IF('3rd 5'!K10&gt;0,'3rd 5'!L6,IF('3rd 5'!S10&gt;0,'3rd 5'!T6,0)))</f>
        <v>History of Ancient Indian Civilization</v>
      </c>
      <c r="H150" s="79">
        <f>IF('3rd 6'!C10&gt;0,'3rd 6'!D6,IF('3rd 6'!K10&gt;0,'3rd 6'!L6,IF('3rd 6'!S10&gt;0,'3rd 6'!T6,0)))</f>
        <v>0</v>
      </c>
      <c r="I150" s="481"/>
      <c r="J150" s="481"/>
      <c r="K150" s="482"/>
      <c r="L150" s="79" t="str">
        <f>IF('4th 1'!C10&gt;0,'4th 1'!D6,IF('4th 1'!K10&gt;0,'4th 1'!L6,IF('4th 1'!S10&gt;0,'4th 1'!T6,0)))</f>
        <v>Drawing-4</v>
      </c>
      <c r="M150" s="79" t="str">
        <f>IF('4th 2'!C10&gt;0,'4th 2'!D6,IF('4th 2'!K10&gt;0,'4th 2'!L6,IF('4th 2'!S10&gt;0,'4th 2'!T6,0)))</f>
        <v>Still Life-2</v>
      </c>
      <c r="N150" s="79" t="str">
        <f>IF('4th 3'!C10&gt;0,'4th 3'!D6,IF('4th 3'!K10&gt;0,'4th 3'!L6,IF('4th 3'!S10&gt;0,'4th 3'!T6,0)))</f>
        <v>Landscape-2</v>
      </c>
      <c r="O150" s="79" t="str">
        <f>IF('4th 4'!C10&gt;0,'4th 4'!D6,IF('4th 4'!K10&gt;0,'4th 4'!L6,IF('4th 4'!S10&gt;0,'4th 4'!T6,0)))</f>
        <v>Sketch-4</v>
      </c>
      <c r="P150" s="79" t="str">
        <f>IF('4th 5'!C10&gt;0,'4th 5'!D6,IF('4th 5'!K10&gt;0,'4th 5'!L6,IF('4th 5'!S10&gt;0,'4th 5'!T6,0)))</f>
        <v>Material &amp; Technique of Art</v>
      </c>
      <c r="Q150" s="79" t="str">
        <f>IF('4th 6'!C10&gt;0,'4th 6'!D6,IF('4th 6'!K10&gt;0,'4th 6'!L6,IF('4th 6'!S10&gt;0,'4th 6'!T6,0)))</f>
        <v>History of Ancient Bengal Civilization</v>
      </c>
      <c r="R150" s="79">
        <f>IF('4th 7'!C10&gt;0,'4th 7'!D6,IF('4th 7'!K10&gt;0,'4th 7'!L6,IF('4th 7'!S10&gt;0,'4th 7'!T6,0)))</f>
        <v>0</v>
      </c>
      <c r="S150" s="429"/>
      <c r="T150" s="429"/>
      <c r="U150" s="431"/>
      <c r="V150" s="335">
        <f>IF(I152&gt;0,(V155+V139),0)</f>
        <v>63</v>
      </c>
      <c r="W150" s="254">
        <f>IF(I152&gt;0,(W155+W139),0)</f>
        <v>176.25</v>
      </c>
      <c r="X150" s="336">
        <f>IF(S152&gt;0,(W150/63),IF(I152&gt;0,(W150/46.5),0))</f>
        <v>2.7976190476190474</v>
      </c>
      <c r="Y150" s="163" t="str">
        <f>IF(X150&gt;=2.5,Y149,IF(X150&gt;=2.25,"C",IF(X150&gt;=2,"D",IF(X150=0,0,"F"))))</f>
        <v>B-</v>
      </c>
      <c r="Z150" s="510"/>
    </row>
    <row r="151" spans="1:28" ht="16.5">
      <c r="A151" s="458" t="s">
        <v>27</v>
      </c>
      <c r="B151" s="459"/>
      <c r="C151" s="102">
        <f>IF('3rd 1'!C10&gt;0,'3rd 1'!H4,IF('3rd 1'!K10&gt;0,'3rd 1'!P4,IF('3rd 1'!S10&gt;0,'3rd 1'!X4,0)))</f>
        <v>3</v>
      </c>
      <c r="D151" s="102">
        <f>IF('3rd 2'!C10&gt;0,'3rd 2'!H4,IF('3rd 2'!K10&gt;0,'3rd 2'!P4,IF('3rd 2'!S10&gt;0,'3rd 2'!X4,0)))</f>
        <v>3</v>
      </c>
      <c r="E151" s="102">
        <f>IF('3rd 3'!C10&gt;0,'3rd 3'!H4,IF('3rd 3'!K10&gt;0,'3rd 3'!P4,IF('3rd 3'!S10&gt;0,'3rd 3'!X4,0)))</f>
        <v>3</v>
      </c>
      <c r="F151" s="102">
        <f>IF('3rd 4'!C10&gt;0,'3rd 4'!H4,IF('3rd 4'!K10&gt;0,'3rd 4'!P4,IF('3rd 4'!S10&gt;0,'3rd 4'!X4,0)))</f>
        <v>3</v>
      </c>
      <c r="G151" s="102">
        <f>IF('3rd 5'!C10&gt;0,'3rd 5'!H4,IF('3rd 5'!K10&gt;0,'3rd 5'!P4,IF('3rd 5'!S10&gt;0,'3rd 5'!X4,0)))</f>
        <v>3</v>
      </c>
      <c r="H151" s="102">
        <f>IF('3rd 6'!C10&gt;0,'3rd 6'!H4,IF('3rd 6'!K10&gt;0,'3rd 6'!P4,IF('3rd 6'!S10&gt;0,'3rd 6'!X4,0)))</f>
        <v>0</v>
      </c>
      <c r="I151" s="481"/>
      <c r="J151" s="481"/>
      <c r="K151" s="482"/>
      <c r="L151" s="102">
        <f>IF('4th 1'!C10&gt;0,'4th 1'!H4,IF('4th 1'!K10&gt;0,'4th 1'!P4,IF('4th 1'!S10&gt;0,'4th 1'!X4,0)))</f>
        <v>3</v>
      </c>
      <c r="M151" s="102">
        <f>IF('4th 2'!C10&gt;0,'4th 2'!H4,IF('4th 2'!K10&gt;0,'4th 2'!P4,IF('4th 2'!S10&gt;0,'4th 2'!X4,0)))</f>
        <v>3</v>
      </c>
      <c r="N151" s="102">
        <f>IF('4th 3'!C10&gt;0,'4th 3'!H4,IF('4th 3'!K10&gt;0,'4th 3'!P4,IF('4th 3'!S10&gt;0,'4th 3'!X4,0)))</f>
        <v>3</v>
      </c>
      <c r="O151" s="102">
        <f>IF('4th 4'!C10&gt;0,'4th 4'!H4,IF('4th 4'!K10&gt;0,'4th 4'!P4,IF('4th 4'!S10&gt;0,'4th 4'!X4,0)))</f>
        <v>1.5</v>
      </c>
      <c r="P151" s="102">
        <f>IF('4th 5'!C10&gt;0,'4th 5'!H4,IF('4th 5'!K10&gt;0,'4th 5'!P4,IF('4th 5'!S10&gt;0,'4th 5'!X4,0)))</f>
        <v>1.5</v>
      </c>
      <c r="Q151" s="102">
        <f>IF('4th 6'!C10&gt;0,'4th 6'!H4,IF('4th 6'!K10&gt;0,'4th 6'!P4,IF('4th 6'!S10&gt;0,'4th 6'!X4,0)))</f>
        <v>3</v>
      </c>
      <c r="R151" s="102">
        <f>IF('4th 7'!C10&gt;0,'4th 7'!H4,IF('4th 7'!K10&gt;0,'4th 7'!P4,IF('4th 7'!S10&gt;0,'4th 7'!X4,0)))</f>
        <v>0</v>
      </c>
      <c r="S151" s="430"/>
      <c r="T151" s="430"/>
      <c r="U151" s="432"/>
      <c r="V151" s="460" t="s">
        <v>41</v>
      </c>
      <c r="W151" s="461"/>
      <c r="X151" s="461"/>
      <c r="Y151" s="462"/>
      <c r="Z151" s="510"/>
    </row>
    <row r="152" spans="1:28" ht="17.25" thickBot="1">
      <c r="A152" s="463" t="s">
        <v>11</v>
      </c>
      <c r="B152" s="464"/>
      <c r="C152" s="102">
        <v>100</v>
      </c>
      <c r="D152" s="102">
        <v>100</v>
      </c>
      <c r="E152" s="102">
        <v>100</v>
      </c>
      <c r="F152" s="102">
        <v>100</v>
      </c>
      <c r="G152" s="102">
        <v>100</v>
      </c>
      <c r="H152" s="102">
        <v>100</v>
      </c>
      <c r="I152" s="465">
        <f>(C156*C151)+(D156*D151)+(E156*E151)+(F156*F151)+(G156*G151)+(H156*H151)</f>
        <v>39.75</v>
      </c>
      <c r="J152" s="84"/>
      <c r="K152" s="103" t="str">
        <f>IF(J153&gt;=4,"A+",IF(J153&gt;=3.75,"A",IF(J153&gt;=3.5,"A-",IF(J153&gt;=3.25,"B+",IF(J153&gt;=3,"B",IF(J153&gt;=2.75,"B-",IF(J153&gt;=2.5,"C+",IF(J153&gt;=2,"C","F"))))))))</f>
        <v>C+</v>
      </c>
      <c r="L152" s="102">
        <v>100</v>
      </c>
      <c r="M152" s="102">
        <v>100</v>
      </c>
      <c r="N152" s="102">
        <v>100</v>
      </c>
      <c r="O152" s="102">
        <v>100</v>
      </c>
      <c r="P152" s="102">
        <v>100</v>
      </c>
      <c r="Q152" s="102">
        <v>100</v>
      </c>
      <c r="R152" s="102">
        <v>100</v>
      </c>
      <c r="S152" s="465">
        <f>(L156*L151)+(M156*M151)+(N156*N151)+(O156*O151)+(P156*P151)+(Q156*Q151)+(R156*R151)</f>
        <v>43.875</v>
      </c>
      <c r="T152" s="84"/>
      <c r="U152" s="103" t="str">
        <f>IF(T153&gt;=4,"A+",IF(T153&gt;=3.75,"A",IF(T153&gt;=3.5,"A-",IF(T153&gt;=3.25,"B+",IF(T153&gt;=3,"B",IF(T153&gt;=2.75,"B-",IF(T153&gt;=2.5,"C+",IF(T153&gt;=2,"C","F"))))))))</f>
        <v>B-</v>
      </c>
      <c r="V152" s="467" t="s">
        <v>29</v>
      </c>
      <c r="W152" s="469" t="s">
        <v>0</v>
      </c>
      <c r="X152" s="469" t="s">
        <v>3</v>
      </c>
      <c r="Y152" s="476" t="s">
        <v>2</v>
      </c>
      <c r="Z152" s="510"/>
    </row>
    <row r="153" spans="1:28" ht="17.25" thickTop="1">
      <c r="A153" s="77" t="s">
        <v>28</v>
      </c>
      <c r="B153" s="86"/>
      <c r="C153" s="104">
        <f>IF('3rd 1'!C10&gt;0,'3rd 1'!C10,IF('3rd 1'!K10&gt;0,'3rd 1'!K10,IF('3rd 1'!S10&gt;0,'3rd 1'!S10,0)))</f>
        <v>17</v>
      </c>
      <c r="D153" s="104">
        <f>IF('3rd 2'!C10&gt;0,'3rd 2'!C10,IF('3rd 2'!K10&gt;0,'3rd 2'!K10,IF('3rd 2'!S10&gt;0,'3rd 2'!S10,0)))</f>
        <v>27.5</v>
      </c>
      <c r="E153" s="104">
        <f>IF('3rd 3'!C10&gt;0,'3rd 3'!C10,IF('3rd 3'!K10&gt;0,'3rd 3'!K10,IF('3rd 3'!S10&gt;0,'3rd 3'!S10,0)))</f>
        <v>25.75</v>
      </c>
      <c r="F153" s="104">
        <f>IF('3rd 4'!C10&gt;0,'3rd 4'!C10,IF('3rd 4'!K10&gt;0,'3rd 4'!K10,IF('3rd 4'!S10&gt;0,'3rd 4'!S10,0)))</f>
        <v>20.5</v>
      </c>
      <c r="G153" s="104">
        <f>IF('3rd 5'!C10&gt;0,'3rd 5'!C10,IF('3rd 5'!K10&gt;0,'3rd 5'!K10,IF('3rd 5'!S10&gt;0,'3rd 5'!S10,0)))</f>
        <v>20.5</v>
      </c>
      <c r="H153" s="104">
        <f>IF('3rd 6'!C10&gt;0,'3rd 6'!C10,IF('3rd 6'!K10&gt;0,'3rd 6'!K10,IF('3rd 6'!S10&gt;0,'3rd 6'!S10,0)))</f>
        <v>0</v>
      </c>
      <c r="I153" s="457"/>
      <c r="J153" s="485">
        <f>I152/(C151+D151+E151+F151+G151+H151)</f>
        <v>2.65</v>
      </c>
      <c r="K153" s="90"/>
      <c r="L153" s="104">
        <f>IF('4th 1'!C10&gt;0,'4th 1'!C10,IF('4th 1'!K10&gt;0,'4th 1'!K10,IF('4th 1'!S10&gt;0,'4th 1'!S10,0)))</f>
        <v>28</v>
      </c>
      <c r="M153" s="104">
        <f>IF('4th 2'!C10&gt;0,'4th 2'!C10,IF('4th 2'!K10&gt;0,'4th 2'!K10,IF('4th 2'!S10&gt;0,'4th 2'!S10,0)))</f>
        <v>22.25</v>
      </c>
      <c r="N153" s="104">
        <f>IF('4th 3'!C10&gt;0,'4th 3'!C10,IF('4th 3'!K10&gt;0,'4th 3'!K10,IF('4th 3'!S10&gt;0,'4th 3'!S10,0)))</f>
        <v>21.75</v>
      </c>
      <c r="O153" s="104">
        <f>IF('4th 4'!C10&gt;0,'4th 4'!C10,IF('4th 4'!K10&gt;0,'4th 4'!K10,IF('4th 4'!S10&gt;0,'4th 4'!S10,0)))</f>
        <v>23.5</v>
      </c>
      <c r="P153" s="104">
        <f>IF('4th 5'!C10&gt;0,'4th 5'!C10,IF('4th 5'!K10&gt;0,'4th 5'!K10,IF('4th 5'!S10&gt;0,'4th 5'!S10,0)))</f>
        <v>30.5</v>
      </c>
      <c r="Q153" s="104">
        <f>IF('4th 6'!C10&gt;0,'4th 6'!C10,IF('4th 6'!K10&gt;0,'4th 6'!K10,IF('4th 6'!S10&gt;0,'4th 6'!S10,0)))</f>
        <v>24.5</v>
      </c>
      <c r="R153" s="104">
        <f>IF('4th 7'!C10&gt;0,'4th 7'!C10,IF('4th 7'!K10&gt;0,'4th 7'!K10,IF('4th 7'!S10&gt;0,'4th 7'!S10,0)))</f>
        <v>0</v>
      </c>
      <c r="S153" s="457"/>
      <c r="T153" s="485">
        <f>S152/(L151+M151+N151+O151+P151+Q151+R151)</f>
        <v>2.9249999999999998</v>
      </c>
      <c r="U153" s="90"/>
      <c r="V153" s="468"/>
      <c r="W153" s="470"/>
      <c r="X153" s="471"/>
      <c r="Y153" s="477"/>
      <c r="Z153" s="510"/>
    </row>
    <row r="154" spans="1:28" ht="17.25">
      <c r="A154" s="423" t="s">
        <v>26</v>
      </c>
      <c r="B154" s="91" t="s">
        <v>60</v>
      </c>
      <c r="C154" s="104">
        <f>IF('3rd 1'!C10&gt;0,'3rd 1'!J10,IF('3rd 1'!K10&gt;0,'3rd 1'!R10,IF('3rd 1'!S10&gt;0,'3rd 1'!Z10,0)))</f>
        <v>35.25</v>
      </c>
      <c r="D154" s="104">
        <f>IF('3rd 2'!C10&gt;0,'3rd 2'!J10,IF('3rd 2'!K10&gt;0,'3rd 2'!R10,IF('3rd 2'!S10&gt;0,'3rd 2'!Z10,0)))</f>
        <v>24.5</v>
      </c>
      <c r="E154" s="104">
        <f>IF('3rd 3'!C10&gt;0,'3rd 3'!J10,IF('3rd 3'!K10&gt;0,'3rd 3'!R10,IF('3rd 3'!S10&gt;0,'3rd 3'!Z10,0)))</f>
        <v>30</v>
      </c>
      <c r="F154" s="104">
        <f>IF('3rd 4'!C10&gt;0,'3rd 4'!J10,IF('3rd 4'!K10&gt;0,'3rd 4'!R10,IF('3rd 4'!S10&gt;0,'3rd 4'!Z10,0)))</f>
        <v>40</v>
      </c>
      <c r="G154" s="104">
        <f>IF('3rd 5'!C10&gt;0,'3rd 5'!J10,IF('3rd 5'!K10&gt;0,'3rd 5'!R10,IF('3rd 5'!S10&gt;0,'3rd 5'!Z10,0)))</f>
        <v>30.25</v>
      </c>
      <c r="H154" s="104">
        <f>IF('3rd 6'!C10&gt;0,'3rd 6'!J10,IF('3rd 6'!K10&gt;0,'3rd 6'!R10,IF('3rd 6'!S10&gt;0,'3rd 6'!Z10,0)))</f>
        <v>0</v>
      </c>
      <c r="I154" s="457"/>
      <c r="J154" s="525"/>
      <c r="K154" s="442" t="str">
        <f>IF(J153&gt;=2.5,K152,IF(J153&gt;=2.25,"C",IF(J153&gt;=2,"D",IF(J153=0,0,"F"))))</f>
        <v>C+</v>
      </c>
      <c r="L154" s="104">
        <f>IF('4th 1'!C10&gt;0,'4th 1'!J10,IF('4th 1'!K10&gt;0,'4th 1'!R10,IF('4th 1'!S10&gt;0,'4th 1'!Z10,0)))</f>
        <v>39</v>
      </c>
      <c r="M154" s="104">
        <f>IF('4th 2'!C10&gt;0,'4th 2'!J10,IF('4th 2'!K10&gt;0,'4th 2'!R10,IF('4th 2'!S10&gt;0,'4th 2'!Z10,0)))</f>
        <v>35</v>
      </c>
      <c r="N154" s="104">
        <f>IF('4th 3'!C10&gt;0,'4th 3'!J10,IF('4th 3'!K10&gt;0,'4th 3'!R10,IF('4th 3'!S10&gt;0,'4th 3'!Z10,0)))</f>
        <v>41</v>
      </c>
      <c r="O154" s="104">
        <f>IF('4th 4'!C10&gt;0,'4th 4'!J10,IF('4th 4'!K10&gt;0,'4th 4'!R10,IF('4th 4'!S10&gt;0,'4th 4'!Z10,0)))</f>
        <v>34</v>
      </c>
      <c r="P154" s="104">
        <f>IF('4th 5'!C10&gt;0,'4th 5'!J10,IF('4th 5'!K10&gt;0,'4th 5'!R10,IF('4th 5'!S10&gt;0,'4th 5'!Z10,0)))</f>
        <v>30</v>
      </c>
      <c r="Q154" s="104">
        <f>IF('4th 6'!C10&gt;0,'4th 6'!J10,IF('4th 6'!K10&gt;0,'4th 6'!R10,IF('4th 6'!S10&gt;0,'4th 6'!Z10,0)))</f>
        <v>32.25</v>
      </c>
      <c r="R154" s="104">
        <f>IF('4th 7'!C10&gt;0,'4th 7'!J10,IF('4th 7'!K10&gt;0,'4th 7'!R10,IF('4th 7'!S10&gt;0,'4th 7'!Z10,0)))</f>
        <v>0</v>
      </c>
      <c r="S154" s="457"/>
      <c r="T154" s="525"/>
      <c r="U154" s="442" t="str">
        <f>IF(T153&gt;=2.5,U152,IF(T153&gt;=2.25,"C",IF(T153&gt;=2,"D",IF(T153=0,0,"F"))))</f>
        <v>B-</v>
      </c>
      <c r="V154" s="454" t="s">
        <v>40</v>
      </c>
      <c r="W154" s="443"/>
      <c r="X154" s="443"/>
      <c r="Y154" s="455"/>
      <c r="Z154" s="510"/>
      <c r="AA154" s="105"/>
      <c r="AB154" s="105"/>
    </row>
    <row r="155" spans="1:28" ht="16.5" customHeight="1">
      <c r="A155" s="424"/>
      <c r="B155" s="91" t="s">
        <v>67</v>
      </c>
      <c r="C155" s="117">
        <f>'3rd 1'!AA10</f>
        <v>53</v>
      </c>
      <c r="D155" s="117">
        <f>'3rd 2'!AA10</f>
        <v>52</v>
      </c>
      <c r="E155" s="117">
        <f>'3rd 3'!AA10</f>
        <v>56</v>
      </c>
      <c r="F155" s="117">
        <f>'3rd 4'!AA10</f>
        <v>61</v>
      </c>
      <c r="G155" s="117">
        <f>'3rd 5'!AA10</f>
        <v>51</v>
      </c>
      <c r="H155" s="117">
        <f>'3rd 6'!AA10</f>
        <v>0</v>
      </c>
      <c r="I155" s="457"/>
      <c r="J155" s="525"/>
      <c r="K155" s="491"/>
      <c r="L155" s="117">
        <f>'4th 1'!AA10</f>
        <v>67</v>
      </c>
      <c r="M155" s="117">
        <f>'4th 2'!AA10</f>
        <v>58</v>
      </c>
      <c r="N155" s="117">
        <f>'4th 3'!AA10</f>
        <v>63</v>
      </c>
      <c r="O155" s="117">
        <f>'4th 4'!AA10</f>
        <v>58</v>
      </c>
      <c r="P155" s="117">
        <f>'4th 5'!AA10</f>
        <v>61</v>
      </c>
      <c r="Q155" s="117">
        <f>'4th 6'!AA10</f>
        <v>57</v>
      </c>
      <c r="R155" s="117">
        <f>'4th 7'!AA10</f>
        <v>0</v>
      </c>
      <c r="S155" s="457"/>
      <c r="T155" s="525"/>
      <c r="U155" s="491"/>
      <c r="V155" s="444">
        <f>IF((C156+C158)=0,0,C151)+IF((D156+D158)=0,0,D151)+IF((E156+E158)=0,0,E151)+IF((F156+F158)=0,0,F151)+IF((G156+G158)=0,0,G151)+IF((H156+H158)=0,0,H151)+IF((L156+L158)=0,0,L151)+IF((M156+M158)=0,0,M151)+IF((N156+N158)=0,0,N151)+IF((O156+O158)=0,0,O151)+IF((P156+P158)=0,0,P151)+IF((Q156+Q158)=0,0,Q151)+IF((R156+R158)=0,0,R151)+IF(E188&gt;0,1.5,0)</f>
        <v>31.5</v>
      </c>
      <c r="W155" s="457">
        <f>I152+S152+(E188*1.5)</f>
        <v>86.625</v>
      </c>
      <c r="X155" s="440">
        <f>IF(S152&gt;0,(W155/31.5),J153)</f>
        <v>2.75</v>
      </c>
      <c r="Y155" s="164" t="str">
        <f>IF(X155&gt;=4,"A+",IF(X155&gt;=3.75,"A",IF(X155&gt;=3.5,"A-",IF(X155&gt;=3.25,"B+",IF(X155&gt;=3,"B",IF(X155&gt;=2.75,"B-",IF(X155&gt;=2.5,"C+",IF(X155&gt;=2,"C","F"))))))))</f>
        <v>B-</v>
      </c>
      <c r="Z155" s="510"/>
    </row>
    <row r="156" spans="1:28" ht="16.5">
      <c r="A156" s="424"/>
      <c r="B156" s="91" t="s">
        <v>1</v>
      </c>
      <c r="C156" s="104">
        <f>'3rd 1'!AC10</f>
        <v>2.5</v>
      </c>
      <c r="D156" s="104">
        <f>'3rd 2'!AC10</f>
        <v>2.5</v>
      </c>
      <c r="E156" s="104">
        <f>'3rd 3'!AC10</f>
        <v>2.75</v>
      </c>
      <c r="F156" s="104">
        <f>'3rd 4'!AC10</f>
        <v>3</v>
      </c>
      <c r="G156" s="104">
        <f>'3rd 5'!AC10</f>
        <v>2.5</v>
      </c>
      <c r="H156" s="104">
        <f>'3rd 6'!AC10</f>
        <v>0</v>
      </c>
      <c r="I156" s="457"/>
      <c r="J156" s="525"/>
      <c r="K156" s="106"/>
      <c r="L156" s="104">
        <f>'4th 1'!AC10</f>
        <v>3.25</v>
      </c>
      <c r="M156" s="104">
        <f>'4th 2'!AC10</f>
        <v>2.75</v>
      </c>
      <c r="N156" s="104">
        <f>'4th 3'!AC10</f>
        <v>3</v>
      </c>
      <c r="O156" s="104">
        <f>'4th 4'!AC10</f>
        <v>2.75</v>
      </c>
      <c r="P156" s="104">
        <f>'4th 5'!AC10</f>
        <v>3</v>
      </c>
      <c r="Q156" s="104">
        <f>'4th 6'!AC10</f>
        <v>2.75</v>
      </c>
      <c r="R156" s="107">
        <f>'4th 7'!AC10</f>
        <v>0</v>
      </c>
      <c r="S156" s="457"/>
      <c r="T156" s="525"/>
      <c r="U156" s="108"/>
      <c r="V156" s="456"/>
      <c r="W156" s="448"/>
      <c r="X156" s="441"/>
      <c r="Y156" s="451" t="str">
        <f>IF(S152&gt;0,(IF(X155&gt;=2.5,Y155,IF(X155&gt;=2.25,"C",IF(X155&gt;=2,"D","F")))),K154)</f>
        <v>B-</v>
      </c>
      <c r="Z156" s="510"/>
    </row>
    <row r="157" spans="1:28" ht="16.5">
      <c r="A157" s="424"/>
      <c r="B157" s="91" t="s">
        <v>2</v>
      </c>
      <c r="C157" s="104" t="str">
        <f>'3rd 1'!AB10</f>
        <v>C+</v>
      </c>
      <c r="D157" s="104" t="str">
        <f>'3rd 2'!AB10</f>
        <v>C+</v>
      </c>
      <c r="E157" s="104" t="str">
        <f>'3rd 3'!AB10</f>
        <v>B-</v>
      </c>
      <c r="F157" s="104" t="str">
        <f>'3rd 4'!AB10</f>
        <v>B</v>
      </c>
      <c r="G157" s="104" t="str">
        <f>'3rd 5'!AB10</f>
        <v>C+</v>
      </c>
      <c r="H157" s="104" t="str">
        <f>'3rd 6'!AB10</f>
        <v/>
      </c>
      <c r="I157" s="457"/>
      <c r="J157" s="98"/>
      <c r="K157" s="90"/>
      <c r="L157" s="104" t="str">
        <f>'4th 1'!AB10</f>
        <v>B+</v>
      </c>
      <c r="M157" s="104" t="str">
        <f>'4th 2'!AB10</f>
        <v>B-</v>
      </c>
      <c r="N157" s="104" t="str">
        <f>'4th 3'!AB10</f>
        <v>B</v>
      </c>
      <c r="O157" s="104" t="str">
        <f>'4th 4'!AB10</f>
        <v>B-</v>
      </c>
      <c r="P157" s="104" t="str">
        <f>'4th 5'!AB10</f>
        <v>B</v>
      </c>
      <c r="Q157" s="104" t="str">
        <f>'4th 6'!AB10</f>
        <v>B-</v>
      </c>
      <c r="R157" s="104" t="str">
        <f>'4th 7'!AB10</f>
        <v/>
      </c>
      <c r="S157" s="457"/>
      <c r="T157" s="98"/>
      <c r="U157" s="109"/>
      <c r="V157" s="446"/>
      <c r="W157" s="449"/>
      <c r="X157" s="450"/>
      <c r="Y157" s="452"/>
      <c r="Z157" s="510"/>
    </row>
    <row r="158" spans="1:28" ht="16.5" customHeight="1">
      <c r="A158" s="413" t="s">
        <v>127</v>
      </c>
      <c r="B158" s="91" t="s">
        <v>1</v>
      </c>
      <c r="C158" s="104">
        <f>'3rd 1'!AD10</f>
        <v>0</v>
      </c>
      <c r="D158" s="104">
        <f>'3rd 2'!AD10</f>
        <v>0</v>
      </c>
      <c r="E158" s="104">
        <f>'3rd 3'!AD10</f>
        <v>0</v>
      </c>
      <c r="F158" s="104">
        <f>'3rd 4'!AD10</f>
        <v>0</v>
      </c>
      <c r="G158" s="104">
        <f>'3rd 5'!AD10</f>
        <v>0</v>
      </c>
      <c r="H158" s="104">
        <f>'3rd 6'!AD10</f>
        <v>0</v>
      </c>
      <c r="I158" s="415">
        <f>(C158*C151)+(D158*D151)+(E158*E151)+(F158*F151)+(G158*G151)+(H158*H151)</f>
        <v>0</v>
      </c>
      <c r="J158" s="417">
        <f>IF(C158&gt;0,(C156*C151),0)+IF(D158&gt;0,(D156*D151),0)+IF(E158&gt;0,(E156*E151),0)+IF(F158&gt;0,(F156*F151),0)+IF(G158&gt;0,(G156*G151),0)+IF(H158&gt;0,(H156*H151),0)</f>
        <v>0</v>
      </c>
      <c r="K158" s="418">
        <f>IF(C158&gt;C156,((C158*C151)-(C156*C151)),0)+IF(D158&gt;D156,((D158*D151)-(D156*D151)),0)+IF(E158&gt;E156,((E158*E151)-(E156*E151)),0)+IF(F158&gt;F156,((F158*F151)-(F156*F151)),0)+IF(G158&gt;G156,((G158*G151)-(G156*G151)),0)+IF(H158&gt;H156,((H158*H151)-(H156*H151)),0)</f>
        <v>0</v>
      </c>
      <c r="L158" s="165">
        <f>'4th 1'!AD10</f>
        <v>0</v>
      </c>
      <c r="M158" s="104">
        <f>'4th 2'!AD10</f>
        <v>0</v>
      </c>
      <c r="N158" s="104">
        <f>'4th 3'!AD10</f>
        <v>0</v>
      </c>
      <c r="O158" s="104">
        <f>'4th 4'!AD10</f>
        <v>0</v>
      </c>
      <c r="P158" s="104">
        <f>'4th 5'!AD10</f>
        <v>0</v>
      </c>
      <c r="Q158" s="104">
        <f>'4th 6'!AD10</f>
        <v>0</v>
      </c>
      <c r="R158" s="104">
        <f>'4th 7'!AD10</f>
        <v>0</v>
      </c>
      <c r="S158" s="415">
        <f>(L158*L151)+(M158*M151)+(N158*N151)+(O158*O151)+(P158*P151)+(Q158*Q151)+(R158*R151)</f>
        <v>0</v>
      </c>
      <c r="T158" s="417">
        <f>IF(L158&gt;0,(L156*L151),0)+IF(M158&gt;0,(M156*M151),0)+IF(N158&gt;0,(N156*N151),0)+IF(O158&gt;0,(O156*O151),0)+IF(P158&gt;0,(P156*P151),0)+IF(Q158&gt;0,(Q156*Q151),0)+IF(R158&gt;0,(R156*R151),0)</f>
        <v>0</v>
      </c>
      <c r="U158" s="484">
        <f>IF(L158&gt;L156,((L158*L151)-(L156*L151)),0)+IF(M158&gt;M156,((M158*M151)-(M156*M151)),0)+IF(N158&gt;N156,((N158*N151)-(N156*N151)),0)+IF(O158&gt;O156,((O158*O151)-(O156*O151)),0)+IF(P158&gt;P156,((P158*P151)-(P156*P151)),0)+IF(Q158&gt;Q156,((Q158*Q151)-(Q156*Q151)),0)+IF(R158&gt;R156,((R158*R151)-(R156*R151)),0)</f>
        <v>0</v>
      </c>
      <c r="V158" s="401">
        <f>I158+S158</f>
        <v>0</v>
      </c>
      <c r="W158" s="436">
        <f>J158+T158</f>
        <v>0</v>
      </c>
      <c r="X158" s="438">
        <f>K158+U158</f>
        <v>0</v>
      </c>
      <c r="Y158" s="483">
        <f>K158+U158+X145</f>
        <v>0</v>
      </c>
      <c r="Z158" s="510"/>
    </row>
    <row r="159" spans="1:28" ht="16.5" thickBot="1">
      <c r="A159" s="414"/>
      <c r="B159" s="157" t="s">
        <v>23</v>
      </c>
      <c r="C159" s="166" t="str">
        <f>'3rd 1'!AE10</f>
        <v/>
      </c>
      <c r="D159" s="166" t="str">
        <f>'3rd 2'!AE10</f>
        <v/>
      </c>
      <c r="E159" s="166" t="str">
        <f>'3rd 3'!AE10</f>
        <v/>
      </c>
      <c r="F159" s="166" t="str">
        <f>'3rd 4'!AE10</f>
        <v/>
      </c>
      <c r="G159" s="166" t="str">
        <f>'3rd 5'!AE10</f>
        <v/>
      </c>
      <c r="H159" s="166" t="str">
        <f>'3rd 6'!AE10</f>
        <v/>
      </c>
      <c r="I159" s="416"/>
      <c r="J159" s="416"/>
      <c r="K159" s="419"/>
      <c r="L159" s="166" t="str">
        <f>'4th 1'!AE10</f>
        <v/>
      </c>
      <c r="M159" s="166" t="str">
        <f>'4th 2'!AE10</f>
        <v/>
      </c>
      <c r="N159" s="166" t="str">
        <f>'4th 3'!AE10</f>
        <v/>
      </c>
      <c r="O159" s="166" t="str">
        <f>'4th 4'!AE10</f>
        <v/>
      </c>
      <c r="P159" s="166" t="str">
        <f>'4th 5'!AE10</f>
        <v/>
      </c>
      <c r="Q159" s="166" t="str">
        <f>'4th 6'!AE10</f>
        <v/>
      </c>
      <c r="R159" s="166" t="str">
        <f>'4th 7'!AE10</f>
        <v/>
      </c>
      <c r="S159" s="416"/>
      <c r="T159" s="416"/>
      <c r="U159" s="419"/>
      <c r="V159" s="402"/>
      <c r="W159" s="437"/>
      <c r="X159" s="439"/>
      <c r="Y159" s="406"/>
      <c r="Z159" s="510"/>
    </row>
    <row r="160" spans="1:28" ht="19.5" customHeight="1" thickTop="1" thickBot="1">
      <c r="A160" s="435" t="s">
        <v>31</v>
      </c>
      <c r="B160" s="435"/>
      <c r="C160" s="435"/>
      <c r="D160" s="435"/>
      <c r="E160" s="435"/>
      <c r="F160" s="435"/>
      <c r="G160" s="435"/>
      <c r="H160" s="435"/>
      <c r="I160" s="435"/>
      <c r="J160" s="435"/>
      <c r="K160" s="435"/>
      <c r="L160" s="435"/>
      <c r="M160" s="435"/>
      <c r="N160" s="435"/>
      <c r="O160" s="435"/>
      <c r="P160" s="435"/>
      <c r="Q160" s="435"/>
      <c r="R160" s="435"/>
      <c r="S160" s="435"/>
      <c r="T160" s="435"/>
      <c r="U160" s="435"/>
      <c r="V160" s="435"/>
      <c r="W160" s="435"/>
      <c r="X160" s="435"/>
      <c r="Y160" s="435"/>
      <c r="Z160" s="510"/>
    </row>
    <row r="161" spans="1:26" ht="17.25" customHeight="1" thickTop="1" thickBot="1">
      <c r="A161" s="478" t="s">
        <v>46</v>
      </c>
      <c r="B161" s="479"/>
      <c r="C161" s="479"/>
      <c r="D161" s="479"/>
      <c r="E161" s="479"/>
      <c r="F161" s="479"/>
      <c r="G161" s="479"/>
      <c r="H161" s="479"/>
      <c r="I161" s="479"/>
      <c r="J161" s="479"/>
      <c r="K161" s="480"/>
      <c r="L161" s="426" t="s">
        <v>47</v>
      </c>
      <c r="M161" s="426"/>
      <c r="N161" s="426"/>
      <c r="O161" s="426"/>
      <c r="P161" s="426"/>
      <c r="Q161" s="426"/>
      <c r="R161" s="426"/>
      <c r="S161" s="426"/>
      <c r="T161" s="426"/>
      <c r="U161" s="427"/>
      <c r="V161" s="160"/>
      <c r="W161" s="428" t="s">
        <v>39</v>
      </c>
      <c r="X161" s="428"/>
      <c r="Y161" s="161"/>
      <c r="Z161" s="510"/>
    </row>
    <row r="162" spans="1:26" ht="17.25" thickTop="1">
      <c r="A162" s="99" t="s">
        <v>22</v>
      </c>
      <c r="B162" s="100"/>
      <c r="C162" s="101">
        <f>'5th 1'!B4</f>
        <v>301</v>
      </c>
      <c r="D162" s="101">
        <f>'5th 2'!B4</f>
        <v>302</v>
      </c>
      <c r="E162" s="101">
        <f>'5th 3'!B4</f>
        <v>303</v>
      </c>
      <c r="F162" s="101">
        <f>'5th 4'!B4</f>
        <v>304</v>
      </c>
      <c r="G162" s="101">
        <f>'5th 5'!B4</f>
        <v>305</v>
      </c>
      <c r="H162" s="101">
        <f>'5th 6'!B4</f>
        <v>0</v>
      </c>
      <c r="I162" s="430" t="s">
        <v>0</v>
      </c>
      <c r="J162" s="430" t="s">
        <v>3</v>
      </c>
      <c r="K162" s="432" t="s">
        <v>2</v>
      </c>
      <c r="L162" s="101">
        <f>'6th 1'!B4</f>
        <v>306</v>
      </c>
      <c r="M162" s="101">
        <f>'6th 2'!B4</f>
        <v>307</v>
      </c>
      <c r="N162" s="101">
        <f>'6th 3'!B4</f>
        <v>308</v>
      </c>
      <c r="O162" s="101">
        <f>'6th 4'!B4</f>
        <v>309</v>
      </c>
      <c r="P162" s="101">
        <f>'6th 5'!B4</f>
        <v>310</v>
      </c>
      <c r="Q162" s="101">
        <f>'6th 6'!B4</f>
        <v>0</v>
      </c>
      <c r="R162" s="101">
        <f>'6th 7'!B4</f>
        <v>0</v>
      </c>
      <c r="S162" s="429" t="s">
        <v>0</v>
      </c>
      <c r="T162" s="429" t="s">
        <v>3</v>
      </c>
      <c r="U162" s="431" t="s">
        <v>2</v>
      </c>
      <c r="V162" s="433" t="s">
        <v>62</v>
      </c>
      <c r="W162" s="434"/>
      <c r="X162" s="434"/>
      <c r="Y162" s="162" t="str">
        <f>IF(X163&gt;=4,"A+",IF(X163&gt;=3.75,"A",IF(X163&gt;=3.5,"A-",IF(X163&gt;=3.25,"B+",IF(X163&gt;=3,"B",IF(X163&gt;=2.75,"B-",IF(X163&gt;=2.5,"C+",IF(X163&gt;=2,"C","F"))))))))</f>
        <v>B-</v>
      </c>
      <c r="Z162" s="510"/>
    </row>
    <row r="163" spans="1:26" ht="65.25" customHeight="1">
      <c r="A163" s="77" t="s">
        <v>63</v>
      </c>
      <c r="B163" s="78"/>
      <c r="C163" s="79" t="str">
        <f>IF('5th 1'!C10&gt;0,'5th 1'!D6,IF('5th 1'!K10&gt;0,'5th 1'!L6,IF('5th 1'!S10&gt;0,'5th 1'!T6,0)))</f>
        <v>Drawing-5</v>
      </c>
      <c r="D163" s="79" t="str">
        <f>IF('5th 2'!C10&gt;0,'5th 2'!D6,IF('5th 2'!K10&gt;0,'5th 2'!L6,IF('5th 2'!S10&gt;0,'5th 2'!T6,0)))</f>
        <v>Head Study-1</v>
      </c>
      <c r="E163" s="79" t="str">
        <f>IF('5th 3'!C10&gt;0,'5th 3'!D6,IF('5th 3'!K10&gt;0,'5th 3'!L6,IF('5th 3'!S10&gt;0,'5th 3'!T6,0)))</f>
        <v>Still life-3</v>
      </c>
      <c r="F163" s="79" t="str">
        <f>IF('5th 4'!C10&gt;0,'5th 4'!D6,IF('5th 4'!K10&gt;0,'5th 4'!L6,IF('5th 4'!S10&gt;0,'5th 4'!T6,0)))</f>
        <v>Composition-1</v>
      </c>
      <c r="G163" s="79" t="str">
        <f>IF('5th 5'!C10&gt;0,'5th 5'!D6,IF('5th 5'!K10&gt;0,'5th 5'!L6,IF('5th 5'!S10&gt;0,'5th 5'!T6,0)))</f>
        <v>History of Art</v>
      </c>
      <c r="H163" s="79">
        <f>IF('5th 6'!C10&gt;0,'5th 6'!D6,IF('5th 6'!K10&gt;0,'5th 6'!L6,IF('5th 6'!S10&gt;0,'5th 6'!T6,0)))</f>
        <v>0</v>
      </c>
      <c r="I163" s="481"/>
      <c r="J163" s="481"/>
      <c r="K163" s="482"/>
      <c r="L163" s="79" t="str">
        <f>IF('6th 1'!C10&gt;0,'6th 1'!D6,IF('6th 1'!K10&gt;0,'6th 1'!L6,IF('6th 1'!S10&gt;0,'6th 1'!T6,0)))</f>
        <v>Drawing-6</v>
      </c>
      <c r="M163" s="79" t="str">
        <f>IF('6th 2'!C10&gt;0,'6th 2'!D6,IF('6th 2'!K10&gt;0,'6th 2'!L6,IF('6th 2'!S10&gt;0,'6th 2'!T6,0)))</f>
        <v>Head study-2</v>
      </c>
      <c r="N163" s="79" t="str">
        <f>IF('6th 3'!C10&gt;0,'6th 3'!D6,IF('6th 3'!K10&gt;0,'6th 3'!L6,IF('6th 3'!S10&gt;0,'6th 3'!T6,0)))</f>
        <v>Figur painting</v>
      </c>
      <c r="O163" s="79" t="str">
        <f>IF('6th 4'!C10&gt;0,'6th 4'!D6,IF('6th 4'!K10&gt;0,'6th 4'!L6,IF('6th 4'!S10&gt;0,'6th 4'!T6,0)))</f>
        <v>Composition-2</v>
      </c>
      <c r="P163" s="79" t="str">
        <f>IF('6th 5'!C10&gt;0,'6th 5'!D6,IF('6th 5'!K10&gt;0,'6th 5'!L6,IF('6th 5'!S10&gt;0,'6th 5'!T6,0)))</f>
        <v>History of Arts</v>
      </c>
      <c r="Q163" s="79">
        <f>IF('6th 6'!C10&gt;0,'6th 6'!D6,IF('6th 6'!K10&gt;0,'6th 6'!L6,IF('6th 6'!S10&gt;0,'6th 6'!T6,0)))</f>
        <v>0</v>
      </c>
      <c r="R163" s="79">
        <f>IF('6th 7'!C10&gt;0,'6th 7'!D6,IF('6th 7'!K10&gt;0,'6th 7'!L6,IF('6th 7'!S10&gt;0,'6th 7'!T6,0)))</f>
        <v>0</v>
      </c>
      <c r="S163" s="429"/>
      <c r="T163" s="429"/>
      <c r="U163" s="431"/>
      <c r="V163" s="335">
        <f>IF(I165&gt;0,(V168+V150),0)</f>
        <v>94.5</v>
      </c>
      <c r="W163" s="254">
        <f>IF(I165&gt;0,(W168+W150),0)</f>
        <v>269.25</v>
      </c>
      <c r="X163" s="336">
        <f>IF(S165&gt;0,(W163/94.5),IF(I165&gt;0,(W163/78),0))</f>
        <v>2.8492063492063493</v>
      </c>
      <c r="Y163" s="163" t="str">
        <f>IF(X163&gt;=2.5,Y162,IF(X163&gt;=2.25,"C",IF(X163&gt;=2,"D",IF(X163=0,0,"F"))))</f>
        <v>B-</v>
      </c>
      <c r="Z163" s="510"/>
    </row>
    <row r="164" spans="1:26" ht="16.5">
      <c r="A164" s="77" t="s">
        <v>12</v>
      </c>
      <c r="B164" s="78"/>
      <c r="C164" s="102">
        <f>IF('5th 1'!C10&gt;0,'5th 1'!H4,IF('5th 1'!K10&gt;0,'5th 1'!P4,IF('5th 1'!S10&gt;0,'5th 1'!X4,0)))</f>
        <v>3</v>
      </c>
      <c r="D164" s="102">
        <f>IF('5th 2'!C10&gt;0,'5th 2'!H4,IF('5th 2'!K10&gt;0,'5th 2'!P4,IF('5th 2'!S10&gt;0,'5th 2'!X4,0)))</f>
        <v>3</v>
      </c>
      <c r="E164" s="102">
        <f>IF('5th 3'!C10&gt;0,'5th 3'!H4,IF('5th 3'!K10&gt;0,'5th 3'!P4,IF('5th 3'!S10&gt;0,'5th 3'!X4,0)))</f>
        <v>3</v>
      </c>
      <c r="F164" s="102">
        <f>IF('5th 4'!C10&gt;0,'5th 4'!H4,IF('5th 4'!K10&gt;0,'5th 4'!P4,IF('5th 4'!S10&gt;0,'5th 4'!X4,0)))</f>
        <v>3</v>
      </c>
      <c r="G164" s="102">
        <f>IF('5th 5'!C10&gt;0,'5th 5'!H4,IF('5th 5'!K10&gt;0,'5th 5'!P4,IF('5th 5'!S10&gt;0,'5th 5'!X4,0)))</f>
        <v>3</v>
      </c>
      <c r="H164" s="102">
        <f>IF('5th 6'!C10&gt;0,'5th 6'!H4,IF('5th 6'!K10&gt;0,'5th 6'!P4,IF('5th 6'!S10&gt;0,'5th 6'!X4,0)))</f>
        <v>0</v>
      </c>
      <c r="I164" s="481"/>
      <c r="J164" s="481"/>
      <c r="K164" s="482"/>
      <c r="L164" s="102">
        <f>IF('6th 1'!C10&gt;0,'6th 1'!H4,IF('6th 1'!K10&gt;0,'6th 1'!P4,IF('6th 1'!S10&gt;0,'6th 1'!X4,0)))</f>
        <v>3</v>
      </c>
      <c r="M164" s="102">
        <f>IF('6th 2'!C10&gt;0,'6th 2'!H4,IF('6th 2'!K10&gt;0,'6th 2'!P4,IF('6th 2'!S10&gt;0,'6th 2'!X4,0)))</f>
        <v>3</v>
      </c>
      <c r="N164" s="102">
        <f>IF('6th 3'!C10&gt;0,'6th 3'!H4,IF('6th 3'!K10&gt;0,'6th 3'!P4,IF('6th 3'!S10&gt;0,'6th 3'!X4,0)))</f>
        <v>3</v>
      </c>
      <c r="O164" s="102">
        <f>IF('6th 4'!C10&gt;0,'6th 4'!H4,IF('6th 4'!K10&gt;0,'6th 4'!P4,IF('6th 4'!S10&gt;0,'6th 4'!X4,0)))</f>
        <v>3</v>
      </c>
      <c r="P164" s="102">
        <f>IF('6th 5'!C10&gt;0,'6th 5'!H4,IF('6th 5'!K10&gt;0,'6th 5'!P4,IF('6th 5'!S10&gt;0,'6th 5'!X4,0)))</f>
        <v>3</v>
      </c>
      <c r="Q164" s="102">
        <f>IF('6th 6'!C10&gt;0,'6th 6'!H4,IF('6th 6'!K10&gt;0,'6th 6'!#REF!,IF('6th 6'!S10&gt;0,'6th 6'!X4,0)))</f>
        <v>0</v>
      </c>
      <c r="R164" s="102">
        <f>IF('6th 7'!C10&gt;0,'6th 7'!H4,IF('6th 7'!K10&gt;0,'6th 7'!P4,IF('6th 7'!S10&gt;0,'6th 7'!X4,0)))</f>
        <v>0</v>
      </c>
      <c r="S164" s="430"/>
      <c r="T164" s="430"/>
      <c r="U164" s="432"/>
      <c r="V164" s="460" t="s">
        <v>41</v>
      </c>
      <c r="W164" s="461"/>
      <c r="X164" s="461"/>
      <c r="Y164" s="462"/>
      <c r="Z164" s="510"/>
    </row>
    <row r="165" spans="1:26" ht="17.25" thickBot="1">
      <c r="A165" s="77" t="s">
        <v>11</v>
      </c>
      <c r="B165" s="78"/>
      <c r="C165" s="102">
        <v>100</v>
      </c>
      <c r="D165" s="102">
        <v>100</v>
      </c>
      <c r="E165" s="102">
        <v>100</v>
      </c>
      <c r="F165" s="102">
        <v>100</v>
      </c>
      <c r="G165" s="102">
        <v>100</v>
      </c>
      <c r="H165" s="102">
        <v>100</v>
      </c>
      <c r="I165" s="465">
        <f>(C169*C164)+(D169*D164)+(E169*E164)+(F169*F164)+(G169*G164)+(H169*H164)</f>
        <v>48</v>
      </c>
      <c r="J165" s="84"/>
      <c r="K165" s="103" t="str">
        <f>IF(J167&gt;=4,"A+",IF(J167&gt;=3.75,"A",IF(J167&gt;=3.5,"A-",IF(J167&gt;=3.25,"B+",IF(J167&gt;=3,"B",IF(J167&gt;=2.75,"B-",IF(J167&gt;=2.5,"C+",IF(J167&gt;=2,"C","F"))))))))</f>
        <v>B</v>
      </c>
      <c r="L165" s="102">
        <v>100</v>
      </c>
      <c r="M165" s="102">
        <v>100</v>
      </c>
      <c r="N165" s="102">
        <v>100</v>
      </c>
      <c r="O165" s="102">
        <v>100</v>
      </c>
      <c r="P165" s="102">
        <v>100</v>
      </c>
      <c r="Q165" s="102">
        <v>100</v>
      </c>
      <c r="R165" s="102">
        <v>100</v>
      </c>
      <c r="S165" s="465">
        <f>(L169*L164)+(M169*M164)+(N169*N164)+(O169*O164)+(P169*P164)+(Q169*Q164)+(R169*R164)</f>
        <v>40.5</v>
      </c>
      <c r="T165" s="84"/>
      <c r="U165" s="103" t="str">
        <f>IF(T167&gt;=4,"A+",IF(T167&gt;=3.75,"A",IF(T167&gt;=3.5,"A-",IF(T167&gt;=3.25,"B+",IF(T167&gt;=3,"B",IF(T167&gt;=2.75,"B-",IF(T167&gt;=2.5,"C+",IF(T167&gt;=2,"C","F"))))))))</f>
        <v>C+</v>
      </c>
      <c r="V165" s="467" t="s">
        <v>29</v>
      </c>
      <c r="W165" s="469" t="s">
        <v>0</v>
      </c>
      <c r="X165" s="469" t="s">
        <v>3</v>
      </c>
      <c r="Y165" s="476" t="s">
        <v>2</v>
      </c>
      <c r="Z165" s="510"/>
    </row>
    <row r="166" spans="1:26" ht="17.25" thickTop="1">
      <c r="A166" s="77" t="s">
        <v>28</v>
      </c>
      <c r="B166" s="86"/>
      <c r="C166" s="104">
        <f>IF('5th 1'!C10&gt;0,'5th 1'!C10,IF('5th 1'!K10&gt;0,'5th 1'!K10,IF('5th 1'!S10&gt;0,'5th 1'!S10,0)))</f>
        <v>26.5</v>
      </c>
      <c r="D166" s="104">
        <f>IF('5th 2'!C10&gt;0,'5th 2'!C10,IF('5th 2'!K10&gt;0,'5th 2'!K10,IF('5th 2'!S10&gt;0,'5th 2'!S10,0)))</f>
        <v>23.25</v>
      </c>
      <c r="E166" s="104">
        <f>IF('5th 3'!C10&gt;0,'5th 3'!C10,IF('5th 3'!K10&gt;0,'5th 3'!K10,IF('5th 3'!S10&gt;0,'5th 3'!S10,0)))</f>
        <v>30</v>
      </c>
      <c r="F166" s="104">
        <f>IF('5th 4'!C10&gt;0,'5th 4'!C10,IF('5th 4'!K10&gt;0,'5th 4'!K10,IF('5th 4'!S10&gt;0,'5th 4'!S10,0)))</f>
        <v>24</v>
      </c>
      <c r="G166" s="104">
        <f>IF('5th 5'!C10&gt;0,'5th 5'!C10,IF('5th 5'!K10&gt;0,'5th 5'!K10,IF('5th 5'!S10&gt;0,'5th 5'!S10,0)))</f>
        <v>29</v>
      </c>
      <c r="H166" s="104">
        <f>IF('5th 6'!C10&gt;0,'5th 6'!C10,IF('5th 6'!K10&gt;0,'5th 6'!K10,IF('5th 6'!S10&gt;0,'5th 6'!S10,0)))</f>
        <v>0</v>
      </c>
      <c r="I166" s="448"/>
      <c r="J166" s="98"/>
      <c r="K166" s="90"/>
      <c r="L166" s="104">
        <f>IF('6th 1'!C10&gt;0,'6th 1'!C10,IF('6th 1'!K10&gt;0,'6th 1'!K10,IF('6th 1'!S10&gt;0,'6th 1'!S10,0)))</f>
        <v>19.25</v>
      </c>
      <c r="M166" s="104">
        <f>IF('6th 2'!C10&gt;0,'6th 2'!C10,IF('6th 2'!K10&gt;0,'6th 2'!K10,IF('6th 2'!S10&gt;0,'6th 2'!S10,0)))</f>
        <v>17</v>
      </c>
      <c r="N166" s="104">
        <f>IF('6th 3'!C10&gt;0,'6th 3'!C10,IF('6th 3'!K10&gt;0,'6th 3'!K10,IF('6th 3'!S10&gt;0,'6th 3'!S10,0)))</f>
        <v>25.25</v>
      </c>
      <c r="O166" s="104">
        <f>IF('6th 4'!C10&gt;0,'6th 4'!C10,IF('6th 4'!K10&gt;0,'6th 4'!K10,IF('6th 4'!S10&gt;0,'6th 4'!S10,0)))</f>
        <v>23.5</v>
      </c>
      <c r="P166" s="104">
        <f>IF('6th 5'!C10&gt;0,'6th 5'!C10,IF('6th 5'!K10&gt;0,'6th 5'!K10,IF('6th 5'!S10&gt;0,'6th 5'!S10,0)))</f>
        <v>30</v>
      </c>
      <c r="Q166" s="104">
        <f>IF('6th 6'!C10&gt;0,'6th 6'!C10,IF('6th 6'!K10&gt;0,'6th 6'!K10,IF('6th 6'!S10&gt;0,'6th 6'!S10,0)))</f>
        <v>0</v>
      </c>
      <c r="R166" s="104">
        <f>IF('6th 7'!C10&gt;0,'6th 7'!C10,IF('6th 7'!K10&gt;0,'6th 7'!K10,IF('6th 7'!S10&gt;0,'6th 7'!S10,0)))</f>
        <v>0</v>
      </c>
      <c r="S166" s="448"/>
      <c r="T166" s="98"/>
      <c r="U166" s="90"/>
      <c r="V166" s="468"/>
      <c r="W166" s="470"/>
      <c r="X166" s="471"/>
      <c r="Y166" s="477"/>
      <c r="Z166" s="510"/>
    </row>
    <row r="167" spans="1:26" ht="16.5" customHeight="1">
      <c r="A167" s="423" t="s">
        <v>26</v>
      </c>
      <c r="B167" s="91" t="s">
        <v>60</v>
      </c>
      <c r="C167" s="104">
        <f>IF('5th 1'!C10&gt;0,'5th 1'!J10,IF('5th 1'!K10&gt;0,'5th 1'!R10,IF('5th 1'!S10&gt;0,'5th 1'!Z10,0)))</f>
        <v>43.5</v>
      </c>
      <c r="D167" s="104">
        <f>IF('5th 2'!C10&gt;0,'5th 2'!J10,IF('5th 2'!K10&gt;0,'5th 2'!R10,IF('5th 2'!S10&gt;0,'5th 2'!Z10,0)))</f>
        <v>40.5</v>
      </c>
      <c r="E167" s="104">
        <f>IF('5th 3'!C10&gt;0,'5th 3'!J10,IF('5th 3'!K10&gt;0,'5th 3'!R10,IF('5th 3'!S10&gt;0,'5th 3'!Z10,0)))</f>
        <v>41</v>
      </c>
      <c r="F167" s="104">
        <f>IF('5th 4'!C10&gt;0,'5th 4'!J10,IF('5th 4'!K10&gt;0,'5th 4'!R10,IF('5th 4'!S10&gt;0,'5th 4'!Z10,0)))</f>
        <v>45.25</v>
      </c>
      <c r="G167" s="104">
        <f>IF('5th 5'!C10&gt;0,'5th 5'!J10,IF('5th 5'!K10&gt;0,'5th 5'!R10,IF('5th 5'!S10&gt;0,'5th 5'!Z10,0)))</f>
        <v>24.75</v>
      </c>
      <c r="H167" s="104">
        <f>IF('5th 6'!C10&gt;0,'5th 6'!J10,IF('5th 6'!K10&gt;0,'5th 6'!R10,IF('5th 6'!S10&gt;0,'5th 6'!Z10,0)))</f>
        <v>0</v>
      </c>
      <c r="I167" s="448"/>
      <c r="J167" s="440">
        <f>I165/(C164+D164+E164+F164+G164+H164)</f>
        <v>3.2</v>
      </c>
      <c r="K167" s="442" t="str">
        <f>IF(J167&gt;=2.5,K165,IF(J167&gt;=2.25,"C",IF(J167&gt;=2,"D",IF(J167=0,0,"F"))))</f>
        <v>B</v>
      </c>
      <c r="L167" s="107">
        <f>IF('6th 1'!C10&gt;0,'6th 1'!J10,IF('6th 1'!K10&gt;0,'6th 1'!R10,IF('6th 1'!S10&gt;0,'6th 1'!Z10,0)))</f>
        <v>32</v>
      </c>
      <c r="M167" s="104">
        <f>IF('6th 2'!C10&gt;0,'6th 2'!J10,IF('6th 2'!K10&gt;0,'6th 2'!R10,IF('6th 2'!S10&gt;0,'6th 2'!Z10,0)))</f>
        <v>37.5</v>
      </c>
      <c r="N167" s="104">
        <f>IF('6th 3'!C10&gt;0,'6th 3'!J10,IF('6th 3'!K10&gt;0,'6th 3'!R10,IF('6th 3'!S10&gt;0,'6th 3'!Z10,0)))</f>
        <v>30</v>
      </c>
      <c r="O167" s="104">
        <f>IF('6th 4'!C10&gt;0,'6th 4'!J10,IF('6th 4'!K10&gt;0,'6th 4'!R10,IF('6th 4'!S10&gt;0,'6th 4'!Z10,0)))</f>
        <v>34.5</v>
      </c>
      <c r="P167" s="104">
        <f>IF('6th 5'!C10&gt;0,'6th 5'!J10,IF('6th 5'!K10&gt;0,'6th 5'!R10,IF('6th 5'!S10&gt;0,'6th 5'!Z10,0)))</f>
        <v>28.25</v>
      </c>
      <c r="Q167" s="104">
        <f>IF('6th 6'!C10&gt;0,'6th 6'!J10,IF('6th 6'!K10&gt;0,'6th 6'!R10,IF('6th 6'!S10&gt;0,'6th 6'!Z10,0)))</f>
        <v>0</v>
      </c>
      <c r="R167" s="104">
        <f>IF('6th 7'!C10&gt;0,'6th 7'!J10,IF('6th 7'!K10&gt;0,'6th 7'!R10,IF('6th 7'!S10&gt;0,'6th 7'!Z10,0)))</f>
        <v>0</v>
      </c>
      <c r="S167" s="448"/>
      <c r="T167" s="440">
        <f>S165/(L164+M164+N164+O164+P164+Q164+R164)</f>
        <v>2.7</v>
      </c>
      <c r="U167" s="442" t="str">
        <f>IF(T167&gt;=2.5,U165,IF(T167&gt;=2.25,"C",IF(T167&gt;=2,"D",IF(T167=0,0,"F"))))</f>
        <v>C+</v>
      </c>
      <c r="V167" s="443" t="s">
        <v>40</v>
      </c>
      <c r="W167" s="443"/>
      <c r="X167" s="443"/>
      <c r="Y167" s="443"/>
      <c r="Z167" s="510"/>
    </row>
    <row r="168" spans="1:26" ht="16.5" customHeight="1">
      <c r="A168" s="424"/>
      <c r="B168" s="91" t="s">
        <v>67</v>
      </c>
      <c r="C168" s="117">
        <f>'5th 1'!AA10</f>
        <v>70</v>
      </c>
      <c r="D168" s="117">
        <f>'5th 2'!AA10</f>
        <v>64</v>
      </c>
      <c r="E168" s="117">
        <f>'5th 3'!AA10</f>
        <v>71</v>
      </c>
      <c r="F168" s="117">
        <f>'5th 4'!AA10</f>
        <v>70</v>
      </c>
      <c r="G168" s="117">
        <f>'5th 5'!AA10</f>
        <v>54</v>
      </c>
      <c r="H168" s="117">
        <f>'5th 6'!AA10</f>
        <v>0</v>
      </c>
      <c r="I168" s="448"/>
      <c r="J168" s="441"/>
      <c r="K168" s="442"/>
      <c r="L168" s="118">
        <f>'6th 1'!AA10</f>
        <v>52</v>
      </c>
      <c r="M168" s="117">
        <f>'6th 2'!AA10</f>
        <v>55</v>
      </c>
      <c r="N168" s="117">
        <f>'6th 3'!AA10</f>
        <v>56</v>
      </c>
      <c r="O168" s="117">
        <f>'6th 4'!AA10</f>
        <v>58</v>
      </c>
      <c r="P168" s="117">
        <f>'6th 5'!AA10</f>
        <v>59</v>
      </c>
      <c r="Q168" s="117">
        <f>'6th 6'!AA10</f>
        <v>0</v>
      </c>
      <c r="R168" s="117">
        <f>'6th 7'!AA10</f>
        <v>0</v>
      </c>
      <c r="S168" s="448"/>
      <c r="T168" s="441"/>
      <c r="U168" s="442"/>
      <c r="V168" s="444">
        <f>IF((C169+C171)=0,0,C164)+IF((D169+D171)=0,0,D164)+IF((E169+E171)=0,0,E164)+IF((F169+F171)=0,0,F164)+IF((G169+G171)=0,0,G164)+IF((H169+H171)=0,0,H164)+IF((L169+L171)=0,0,L164)+IF((M169+M171)=0,0,M164)+IF((N169+N171)=0,0,N164)+IF((O169+O171)=0,0,O164)+IF((P169+P171)=0,0,P164)+IF((Q169+Q171)=0,0,Q164)+IF((R169+R171)=0,0,R164)+IF(G188&gt;0,1.5,0)</f>
        <v>31.5</v>
      </c>
      <c r="W168" s="447">
        <f>I165+S165+(G188*1.5)</f>
        <v>93</v>
      </c>
      <c r="X168" s="440">
        <f>IF(S165&gt;0,(W168/31.5),J167)</f>
        <v>2.9523809523809526</v>
      </c>
      <c r="Y168" s="164" t="str">
        <f>IF(X168&gt;=4,"A+",IF(X168&gt;=3.75,"A",IF(X168&gt;=3.5,"A-",IF(X168&gt;=3.25,"B+",IF(X168&gt;=3,"B",IF(X168&gt;=2.75,"B-",IF(X168&gt;=2.5,"C+",IF(X168&gt;=2,"C","F"))))))))</f>
        <v>B-</v>
      </c>
      <c r="Z168" s="510"/>
    </row>
    <row r="169" spans="1:26" ht="16.5">
      <c r="A169" s="424"/>
      <c r="B169" s="91" t="s">
        <v>1</v>
      </c>
      <c r="C169" s="104">
        <f>'5th 1'!AC10</f>
        <v>3.5</v>
      </c>
      <c r="D169" s="104">
        <f>'5th 2'!AC10</f>
        <v>3</v>
      </c>
      <c r="E169" s="104">
        <f>'5th 3'!AC10</f>
        <v>3.5</v>
      </c>
      <c r="F169" s="104">
        <f>'5th 4'!AC10</f>
        <v>3.5</v>
      </c>
      <c r="G169" s="104">
        <f>'5th 5'!AC10</f>
        <v>2.5</v>
      </c>
      <c r="H169" s="104">
        <f>'5th 6'!AC10</f>
        <v>0</v>
      </c>
      <c r="I169" s="448"/>
      <c r="J169" s="98"/>
      <c r="K169" s="110"/>
      <c r="L169" s="107">
        <f>'6th 1'!AC10</f>
        <v>2.5</v>
      </c>
      <c r="M169" s="104">
        <f>'6th 2'!AC10</f>
        <v>2.75</v>
      </c>
      <c r="N169" s="104">
        <f>'6th 3'!AC10</f>
        <v>2.75</v>
      </c>
      <c r="O169" s="104">
        <f>'6th 4'!AC10</f>
        <v>2.75</v>
      </c>
      <c r="P169" s="104">
        <f>'6th 5'!AC10</f>
        <v>2.75</v>
      </c>
      <c r="Q169" s="104">
        <f>'6th 6'!AC10</f>
        <v>0</v>
      </c>
      <c r="R169" s="104">
        <f>'6th 7'!AC10</f>
        <v>0</v>
      </c>
      <c r="S169" s="448"/>
      <c r="T169" s="98"/>
      <c r="U169" s="110"/>
      <c r="V169" s="445"/>
      <c r="W169" s="448"/>
      <c r="X169" s="441"/>
      <c r="Y169" s="451" t="str">
        <f>IF(S165&gt;0,(IF(X168&gt;=2.5,Y168,IF(X168&gt;=2.25,"C",IF(X168&gt;=2,"D","F")))),K167)</f>
        <v>B-</v>
      </c>
      <c r="Z169" s="510"/>
    </row>
    <row r="170" spans="1:26" ht="17.25" customHeight="1" thickBot="1">
      <c r="A170" s="424"/>
      <c r="B170" s="91" t="s">
        <v>2</v>
      </c>
      <c r="C170" s="104" t="str">
        <f>'5th 1'!AB10</f>
        <v>A-</v>
      </c>
      <c r="D170" s="104" t="str">
        <f>'5th 2'!AB10</f>
        <v>B</v>
      </c>
      <c r="E170" s="104" t="str">
        <f>'5th 3'!AB10</f>
        <v>A-</v>
      </c>
      <c r="F170" s="104" t="str">
        <f>'5th 4'!AB10</f>
        <v>A-</v>
      </c>
      <c r="G170" s="104" t="str">
        <f>'5th 5'!AB10</f>
        <v>C+</v>
      </c>
      <c r="H170" s="104" t="str">
        <f>'5th 6'!AB10</f>
        <v/>
      </c>
      <c r="I170" s="448"/>
      <c r="J170" s="98"/>
      <c r="K170" s="109"/>
      <c r="L170" s="111" t="str">
        <f>'6th 1'!AB10</f>
        <v>C+</v>
      </c>
      <c r="M170" s="104" t="str">
        <f>'6th 2'!AB10</f>
        <v>B-</v>
      </c>
      <c r="N170" s="104" t="str">
        <f>'6th 3'!AB10</f>
        <v>B-</v>
      </c>
      <c r="O170" s="104" t="str">
        <f>'6th 4'!AB10</f>
        <v>B-</v>
      </c>
      <c r="P170" s="104" t="str">
        <f>'6th 5'!AB10</f>
        <v>B-</v>
      </c>
      <c r="Q170" s="104" t="str">
        <f>'6th 6'!AB10</f>
        <v/>
      </c>
      <c r="R170" s="104" t="str">
        <f>'6th 7'!AB10</f>
        <v/>
      </c>
      <c r="S170" s="448"/>
      <c r="T170" s="98"/>
      <c r="U170" s="109"/>
      <c r="V170" s="446"/>
      <c r="W170" s="449"/>
      <c r="X170" s="450"/>
      <c r="Y170" s="452"/>
      <c r="Z170" s="510"/>
    </row>
    <row r="171" spans="1:26" ht="17.25" thickTop="1">
      <c r="A171" s="413" t="s">
        <v>127</v>
      </c>
      <c r="B171" s="91" t="s">
        <v>1</v>
      </c>
      <c r="C171" s="104">
        <f>'5th 1'!AD10</f>
        <v>0</v>
      </c>
      <c r="D171" s="104">
        <f>'5th 2'!AD10</f>
        <v>0</v>
      </c>
      <c r="E171" s="104">
        <f>'5th 3'!AD10</f>
        <v>0</v>
      </c>
      <c r="F171" s="104">
        <f>'5th 4'!AD10</f>
        <v>0</v>
      </c>
      <c r="G171" s="104">
        <f>'5th 5'!AD10</f>
        <v>0</v>
      </c>
      <c r="H171" s="104">
        <f>'5th 6'!AD10</f>
        <v>0</v>
      </c>
      <c r="I171" s="415">
        <f>(C171*C164)+(D171*D164)+(E171*E164)+(F171*F164)+(G171*G164)+(H171*H164)</f>
        <v>0</v>
      </c>
      <c r="J171" s="417">
        <f>IF(C171&gt;0,(C169*C164),0)+IF(D171&gt;0,(D169*D164),0)+IF(E171&gt;0,(E169*E164),0)+IF(F171&gt;0,(F169*F164),0)+IF(G171&gt;0,(G169*G164),0)+IF(H171&gt;0,(H169*H164),0)</f>
        <v>0</v>
      </c>
      <c r="K171" s="418">
        <f>IF(C171&gt;C169,((C171*C164)-(C169*C164)),0)+IF(D171&gt;D169,((D171*D164)-(D169*D164)),0)+IF(E171&gt;E169,((E171*E164)-(E169*E164)),0)+IF(F171&gt;F169,((F171*F164)-(F169*F164)),0)+IF(G171&gt;G169,((G171*G164)-(G169*G164)),0)+IF(H171&gt;H169,((H171*H164)-(H169*H164)),0)</f>
        <v>0</v>
      </c>
      <c r="L171" s="165">
        <f>'6th 1'!AD10</f>
        <v>0</v>
      </c>
      <c r="M171" s="104">
        <f>'6th 2'!AD10</f>
        <v>0</v>
      </c>
      <c r="N171" s="104">
        <f>'6th 3'!AD10</f>
        <v>0</v>
      </c>
      <c r="O171" s="104">
        <f>'6th 4'!AD10</f>
        <v>0</v>
      </c>
      <c r="P171" s="104">
        <f>'6th 5'!AD10</f>
        <v>0</v>
      </c>
      <c r="Q171" s="104">
        <f>'6th 6'!AD10</f>
        <v>0</v>
      </c>
      <c r="R171" s="104">
        <f>'6th 7'!AD10</f>
        <v>0</v>
      </c>
      <c r="S171" s="403">
        <f>(L171*L164)+(M171*M164)+(N171*N164)+(O171*O164)+(P171*P164)+(Q171*Q164)+(R171*R164)</f>
        <v>0</v>
      </c>
      <c r="T171" s="417">
        <f>IF(L171&gt;0,(L169*L164),0)+IF(M171&gt;0,(M169*M164),0)+IF(N171&gt;0,(N169*N164),0)+IF(O171&gt;0,(O169*O164),0)+IF(P171&gt;0,(P169*P164),0)+IF(Q171&gt;0,(Q169*Q164),0)+IF(R171&gt;0,(R169*R164),0)</f>
        <v>0</v>
      </c>
      <c r="U171" s="399">
        <f>IF(L171&gt;L169,((L171*L164)-(L169*L164)),0)+IF(M171&gt;M169,((M171*M164)-(M169*M164)),0)+IF(N171&gt;N169,((N171*N164)-(N169*N164)),0)+IF(O171&gt;O169,((O171*O164)-(O169*O164)),0)+IF(P171&gt;P169,((P171*P164)-(P169*P164)),0)+IF(Q171&gt;Q169,((Q171*Q164)-(Q169*Q164)),0)+IF(R171&gt;R169,((R171*R164)-(R169*R164)),0)</f>
        <v>0</v>
      </c>
      <c r="V171" s="401">
        <f>I171+S171</f>
        <v>0</v>
      </c>
      <c r="W171" s="436">
        <f>J171+T171</f>
        <v>0</v>
      </c>
      <c r="X171" s="438">
        <f>K171+U171</f>
        <v>0</v>
      </c>
      <c r="Y171" s="405">
        <f>IF(V163&gt;0,(X171+Y158),0)</f>
        <v>0</v>
      </c>
      <c r="Z171" s="510"/>
    </row>
    <row r="172" spans="1:26" ht="15.75" customHeight="1" thickBot="1">
      <c r="A172" s="414"/>
      <c r="B172" s="157" t="s">
        <v>23</v>
      </c>
      <c r="C172" s="167" t="str">
        <f>'5th 1'!AE10</f>
        <v/>
      </c>
      <c r="D172" s="167" t="str">
        <f>'5th 2'!AE10</f>
        <v/>
      </c>
      <c r="E172" s="167" t="str">
        <f>'5th 3'!AE10</f>
        <v/>
      </c>
      <c r="F172" s="167" t="str">
        <f>'5th 4'!AE10</f>
        <v/>
      </c>
      <c r="G172" s="167" t="str">
        <f>'5th 5'!AE10</f>
        <v/>
      </c>
      <c r="H172" s="167" t="str">
        <f>'5th 6'!AE10</f>
        <v/>
      </c>
      <c r="I172" s="416"/>
      <c r="J172" s="416"/>
      <c r="K172" s="419"/>
      <c r="L172" s="167" t="str">
        <f>'6th 1'!AE10</f>
        <v/>
      </c>
      <c r="M172" s="167" t="str">
        <f>'6th 2'!AE10</f>
        <v/>
      </c>
      <c r="N172" s="167" t="str">
        <f>'6th 3'!AE10</f>
        <v/>
      </c>
      <c r="O172" s="167" t="str">
        <f>'6th 4'!AE10</f>
        <v/>
      </c>
      <c r="P172" s="167" t="str">
        <f>'6th 5'!AE10</f>
        <v/>
      </c>
      <c r="Q172" s="167" t="str">
        <f>'6th 6'!AE10</f>
        <v/>
      </c>
      <c r="R172" s="167" t="str">
        <f>'6th 7'!AE10</f>
        <v/>
      </c>
      <c r="S172" s="420"/>
      <c r="T172" s="420"/>
      <c r="U172" s="400"/>
      <c r="V172" s="402"/>
      <c r="W172" s="437"/>
      <c r="X172" s="439"/>
      <c r="Y172" s="406"/>
      <c r="Z172" s="510"/>
    </row>
    <row r="173" spans="1:26" ht="21" customHeight="1" thickTop="1" thickBot="1">
      <c r="A173" s="435" t="s">
        <v>32</v>
      </c>
      <c r="B173" s="435"/>
      <c r="C173" s="435"/>
      <c r="D173" s="435"/>
      <c r="E173" s="435"/>
      <c r="F173" s="435"/>
      <c r="G173" s="435"/>
      <c r="H173" s="435"/>
      <c r="I173" s="435"/>
      <c r="J173" s="435"/>
      <c r="K173" s="435"/>
      <c r="L173" s="435"/>
      <c r="M173" s="435"/>
      <c r="N173" s="435"/>
      <c r="O173" s="435"/>
      <c r="P173" s="435"/>
      <c r="Q173" s="435"/>
      <c r="R173" s="435"/>
      <c r="S173" s="435"/>
      <c r="T173" s="435"/>
      <c r="U173" s="435"/>
      <c r="V173" s="435"/>
      <c r="W173" s="435"/>
      <c r="X173" s="435"/>
      <c r="Y173" s="435"/>
      <c r="Z173" s="510"/>
    </row>
    <row r="174" spans="1:26" ht="17.25" thickTop="1" thickBot="1">
      <c r="A174" s="425" t="s">
        <v>48</v>
      </c>
      <c r="B174" s="426"/>
      <c r="C174" s="426"/>
      <c r="D174" s="426"/>
      <c r="E174" s="426"/>
      <c r="F174" s="426"/>
      <c r="G174" s="426"/>
      <c r="H174" s="426"/>
      <c r="I174" s="426"/>
      <c r="J174" s="426"/>
      <c r="K174" s="427"/>
      <c r="L174" s="426" t="s">
        <v>49</v>
      </c>
      <c r="M174" s="426"/>
      <c r="N174" s="426"/>
      <c r="O174" s="426"/>
      <c r="P174" s="426"/>
      <c r="Q174" s="426"/>
      <c r="R174" s="426"/>
      <c r="S174" s="426"/>
      <c r="T174" s="426"/>
      <c r="U174" s="427"/>
      <c r="V174" s="160"/>
      <c r="W174" s="428" t="s">
        <v>39</v>
      </c>
      <c r="X174" s="428"/>
      <c r="Y174" s="161"/>
      <c r="Z174" s="510"/>
    </row>
    <row r="175" spans="1:26" ht="17.25" thickTop="1">
      <c r="A175" s="99" t="s">
        <v>22</v>
      </c>
      <c r="B175" s="100"/>
      <c r="C175" s="101">
        <f>'7th 1'!B4</f>
        <v>401</v>
      </c>
      <c r="D175" s="101">
        <f>'7th 2'!B4</f>
        <v>402</v>
      </c>
      <c r="E175" s="101">
        <f>'7th 3'!B4</f>
        <v>403</v>
      </c>
      <c r="F175" s="101">
        <f>'7th 4'!B4</f>
        <v>404</v>
      </c>
      <c r="G175" s="101">
        <f>'7th 5'!B4</f>
        <v>405</v>
      </c>
      <c r="H175" s="101">
        <f>'7th 6'!B4</f>
        <v>406</v>
      </c>
      <c r="I175" s="429" t="s">
        <v>0</v>
      </c>
      <c r="J175" s="429" t="s">
        <v>3</v>
      </c>
      <c r="K175" s="431" t="s">
        <v>2</v>
      </c>
      <c r="L175" s="101">
        <f>'8th 1'!B4</f>
        <v>407</v>
      </c>
      <c r="M175" s="101">
        <f>'8th 2'!B4</f>
        <v>408</v>
      </c>
      <c r="N175" s="101">
        <f>'8th 3'!B4</f>
        <v>409</v>
      </c>
      <c r="O175" s="101">
        <f>'8th 4'!B4</f>
        <v>410</v>
      </c>
      <c r="P175" s="101">
        <f>'8th 5'!B4</f>
        <v>411</v>
      </c>
      <c r="Q175" s="101">
        <f>'8th 6'!B4</f>
        <v>412</v>
      </c>
      <c r="R175" s="101">
        <f>'8th 7'!B4</f>
        <v>0</v>
      </c>
      <c r="S175" s="429" t="s">
        <v>0</v>
      </c>
      <c r="T175" s="429" t="s">
        <v>3</v>
      </c>
      <c r="U175" s="431" t="s">
        <v>2</v>
      </c>
      <c r="V175" s="433" t="s">
        <v>62</v>
      </c>
      <c r="W175" s="434"/>
      <c r="X175" s="434"/>
      <c r="Y175" s="162" t="str">
        <f>IF(X176&gt;=4,"A+",IF(X176&gt;=3.75,"A",IF(X176&gt;=3.5,"A-",IF(X176&gt;=3.25,"B+",IF(X176&gt;=3,"B",IF(X176&gt;=2.75,"B-",IF(X176&gt;=2.5,"C+",IF(X176&gt;=2,"C","F"))))))))</f>
        <v>B-</v>
      </c>
      <c r="Z175" s="510"/>
    </row>
    <row r="176" spans="1:26" ht="65.25" customHeight="1">
      <c r="A176" s="77" t="s">
        <v>63</v>
      </c>
      <c r="B176" s="86"/>
      <c r="C176" s="79" t="str">
        <f>IF('7th 1'!C10&gt;0,'7th 1'!D6,IF('7th 1'!K10&gt;0,'7th 1'!L6,IF('7th 1'!S10&gt;0,'7th 1'!T6,0)))</f>
        <v>Drawing-7</v>
      </c>
      <c r="D176" s="79" t="str">
        <f>IF('7th 2'!C10&gt;0,'7th 2'!D6,IF('7th 2'!K10&gt;0,'7th 2'!L6,IF('7th 2'!S10&gt;0,'7th 2'!T6,0)))</f>
        <v>Figure Painting- 2</v>
      </c>
      <c r="E176" s="79" t="str">
        <f>IF('7th 3'!C10&gt;0,'7th 3'!D6,IF('7th 3'!K10&gt;0,'7th 3'!L6,IF('7th 3'!S10&gt;0,'7th 3'!T6,0)))</f>
        <v>Composition-3</v>
      </c>
      <c r="F176" s="79" t="str">
        <f>IF('7th 4'!C10&gt;0,'7th 4'!D6,IF('7th 4'!K10&gt;0,'7th 4'!L6,IF('7th 4'!S10&gt;0,'7th 4'!T6,0)))</f>
        <v>Head Study-3</v>
      </c>
      <c r="G176" s="79" t="str">
        <f>IF('7th 5'!C10&gt;0,'7th 5'!D6,IF('7th 5'!K10&gt;0,'7th 5'!L6,IF('7th 5'!S10&gt;0,'7th 5'!T6,0)))</f>
        <v>Landscape-3</v>
      </c>
      <c r="H176" s="79" t="str">
        <f>IF('7th 6'!C10&gt;0,'7th 6'!D6,IF('7th 6'!K10&gt;0,'7th 6'!L6,IF('7th 6'!S10&gt;0,'7th 6'!T6,0)))</f>
        <v>History of Western Art</v>
      </c>
      <c r="I176" s="429"/>
      <c r="J176" s="429"/>
      <c r="K176" s="431"/>
      <c r="L176" s="79" t="str">
        <f>IF('8th 1'!C10&gt;0,'8th 1'!D6,IF('8th 1'!K10&gt;0,'8th 1'!L6,IF('8th 1'!S10&gt;0,'8th 1'!T6,0)))</f>
        <v>Drawing- 8</v>
      </c>
      <c r="M176" s="79" t="str">
        <f>IF('8th 2'!C10&gt;0,'8th 2'!D6,IF('8th 2'!K10&gt;0,'8th 2'!L6,IF('8th 2'!S10&gt;0,'8th 2'!T6,0)))</f>
        <v>Figer Painting-3</v>
      </c>
      <c r="N176" s="79" t="str">
        <f>IF('8th 3'!C10&gt;0,'8th 3'!D6,IF('8th 3'!K10&gt;0,'8th 3'!L6,IF('8th 3'!S10&gt;0,'8th 3'!T6,0)))</f>
        <v>Experimental Composition</v>
      </c>
      <c r="O176" s="79" t="str">
        <f>IF('8th 4'!C10&gt;0,'8th 4'!D6,IF('8th 4'!K10&gt;0,'8th 4'!L6,IF('8th 4'!S10&gt;0,'8th 4'!T6,0)))</f>
        <v>Landscape- 4</v>
      </c>
      <c r="P176" s="79" t="str">
        <f>IF('8th 5'!C10&gt;0,'8th 5'!D6,IF('8th 5'!K10&gt;0,'8th 5'!L6,IF('8th 5'!S10&gt;0,'8th 5'!T6,0)))</f>
        <v>Aesthetic</v>
      </c>
      <c r="Q176" s="79" t="str">
        <f>IF('8th 6'!C10&gt;0,'8th 6'!D6,IF('8th 6'!K10&gt;0,'8th 6'!L6,IF('8th 6'!S10&gt;0,'8th 6'!T6,0)))</f>
        <v>History of Arts in Bengal</v>
      </c>
      <c r="R176" s="79">
        <f>IF('8th 7'!C10&gt;0,'8th 7'!D6,IF('8th 7'!K10&gt;0,'8th 7'!L6,IF('8th 7'!S10&gt;0,'8th 7'!T6,0)))</f>
        <v>0</v>
      </c>
      <c r="S176" s="429"/>
      <c r="T176" s="429"/>
      <c r="U176" s="431"/>
      <c r="V176" s="335">
        <f>IF(I178&gt;0,(V181+V163),0)</f>
        <v>126</v>
      </c>
      <c r="W176" s="254">
        <f>IF(I178&gt;0,(W181+W163),0)</f>
        <v>362.25</v>
      </c>
      <c r="X176" s="336">
        <f>IF(S178&gt;0,(W176/126),IF(I178&gt;0,(W176/109.5),0))</f>
        <v>2.875</v>
      </c>
      <c r="Y176" s="163" t="str">
        <f>IF(X176&gt;=2.5,Y175,IF(X176&gt;=2.25,"C",IF(X176&gt;=2,"D",IF(X176=0,0,"F"))))</f>
        <v>B-</v>
      </c>
      <c r="Z176" s="510"/>
    </row>
    <row r="177" spans="1:26" ht="17.25" customHeight="1">
      <c r="A177" s="458" t="s">
        <v>27</v>
      </c>
      <c r="B177" s="459"/>
      <c r="C177" s="102">
        <f>IF('7th 1'!C10&gt;0,'7th 1'!H4,IF('7th 1'!K10&gt;0,'7th 1'!P4,IF('7th 1'!S10&gt;0,'7th 1'!X4,0)))</f>
        <v>1.5</v>
      </c>
      <c r="D177" s="102">
        <f>IF('7th 2'!C10&gt;0,'7th 2'!H4,IF('7th 2'!K10&gt;0,'7th 2'!P4,IF('7th 2'!S10&gt;0,'7th 2'!X4,0)))</f>
        <v>3</v>
      </c>
      <c r="E177" s="102">
        <f>IF('7th 3'!C10&gt;0,'7th 3'!H4,IF('7th 3'!K10&gt;0,'7th 3'!P4,IF('7th 3'!S10&gt;0,'7th 3'!X4,0)))</f>
        <v>3</v>
      </c>
      <c r="F177" s="102">
        <f>IF('7th 4'!C10&gt;0,'7th 4'!H4,IF('7th 4'!K10&gt;0,'7th 4'!P4,IF('7th 4'!S10&gt;0,'7th 4'!X4,0)))</f>
        <v>1.5</v>
      </c>
      <c r="G177" s="102">
        <f>IF('7th 5'!C10&gt;0,'7th 5'!H4,IF('7th 5'!K10&gt;0,'7th 5'!P4,IF('7th 5'!S10&gt;0,'7th 5'!X4,0)))</f>
        <v>3</v>
      </c>
      <c r="H177" s="102">
        <f>IF('7th 6'!C10&gt;0,'7th 6'!H4,IF('7th 6'!K10&gt;0,'7th 6'!P4,IF('7th 6'!S10&gt;0,'7th 6'!X4,0)))</f>
        <v>3</v>
      </c>
      <c r="I177" s="430"/>
      <c r="J177" s="430"/>
      <c r="K177" s="432"/>
      <c r="L177" s="102">
        <f>IF('8th 1'!C10&gt;0,'8th 1'!H4,IF('8th 1'!K10&gt;0,'8th 1'!P4,IF('8th 1'!S10&gt;0,'8th 1'!X4,0)))</f>
        <v>3</v>
      </c>
      <c r="M177" s="102">
        <f>IF('8th 2'!C10&gt;0,'8th 2'!H4,IF('8th 2'!K10&gt;0,'8th 2'!P4,IF('8th 2'!S10&gt;0,'8th 2'!X4,0)))</f>
        <v>3</v>
      </c>
      <c r="N177" s="102">
        <f>IF('8th 3'!C10&gt;0,'8th 3'!H4,IF('8th 3'!K10&gt;0,'8th 3'!P4,IF('8th 3'!S10&gt;0,'8th 3'!X4,0)))</f>
        <v>3</v>
      </c>
      <c r="O177" s="102">
        <f>IF('8th 4'!C10&gt;0,'8th 4'!H4,IF('8th 4'!K10&gt;0,'8th 4'!P4,IF('8th 4'!S10&gt;0,'8th 4'!X4,0)))</f>
        <v>3</v>
      </c>
      <c r="P177" s="102">
        <f>IF('8th 5'!C10&gt;0,'8th 5'!H4,IF('8th 5'!K10&gt;0,'8th 5'!P4,IF('8th 5'!S10&gt;0,'8th 5'!X4,0)))</f>
        <v>1.5</v>
      </c>
      <c r="Q177" s="102">
        <f>IF('8th 6'!C10&gt;0,'8th 6'!H4,IF('8th 6'!K10&gt;0,'8th 6'!P4,IF('8th 6'!S10&gt;0,'8th 6'!X4,0)))</f>
        <v>1.5</v>
      </c>
      <c r="R177" s="102">
        <f>IF('8th 7'!C10&gt;0,'8th 7'!H4,IF('8th 7'!K10&gt;0,'8th 7'!P4,IF('8th 7'!S10&gt;0,'8th 7'!X4,0)))</f>
        <v>0</v>
      </c>
      <c r="S177" s="430"/>
      <c r="T177" s="430"/>
      <c r="U177" s="432"/>
      <c r="V177" s="460" t="s">
        <v>41</v>
      </c>
      <c r="W177" s="461"/>
      <c r="X177" s="461"/>
      <c r="Y177" s="462"/>
      <c r="Z177" s="510"/>
    </row>
    <row r="178" spans="1:26" ht="18.75" customHeight="1" thickBot="1">
      <c r="A178" s="463" t="s">
        <v>11</v>
      </c>
      <c r="B178" s="464"/>
      <c r="C178" s="102">
        <v>100</v>
      </c>
      <c r="D178" s="102">
        <v>100</v>
      </c>
      <c r="E178" s="102">
        <v>100</v>
      </c>
      <c r="F178" s="102">
        <v>100</v>
      </c>
      <c r="G178" s="102">
        <v>100</v>
      </c>
      <c r="H178" s="102">
        <v>100</v>
      </c>
      <c r="I178" s="465">
        <f>(C182*C177)+(D182*D177)+(E182*E177)+(F182*F177)+(G182*G177)+(H182*H177)</f>
        <v>42.75</v>
      </c>
      <c r="J178" s="84"/>
      <c r="K178" s="103" t="str">
        <f>IF(J180&gt;=4,"A+",IF(J180&gt;=3.75,"A",IF(J180&gt;=3.5,"A-",IF(J180&gt;=3.25,"B+",IF(J180&gt;=3,"B",IF(J180&gt;=2.75,"B-",IF(J180&gt;=2.5,"C+",IF(J180&gt;=2,"C","F"))))))))</f>
        <v>B-</v>
      </c>
      <c r="L178" s="102">
        <v>100</v>
      </c>
      <c r="M178" s="102">
        <v>100</v>
      </c>
      <c r="N178" s="102">
        <v>100</v>
      </c>
      <c r="O178" s="102">
        <v>100</v>
      </c>
      <c r="P178" s="102">
        <v>100</v>
      </c>
      <c r="Q178" s="102">
        <v>100</v>
      </c>
      <c r="R178" s="102">
        <v>100</v>
      </c>
      <c r="S178" s="465">
        <f>(L182*L177)+(M182*M177)+(N182*N177)+(O182*O177)+(P182*P177)+(Q182*Q177)+(R182*R177)</f>
        <v>46.5</v>
      </c>
      <c r="T178" s="84"/>
      <c r="U178" s="103" t="str">
        <f>IF(T180&gt;=4,"A+",IF(T180&gt;=3.75,"A",IF(T180&gt;=3.5,"A-",IF(T180&gt;=3.25,"B+",IF(T180&gt;=3,"B",IF(T180&gt;=2.75,"B-",IF(T180&gt;=2.5,"C+",IF(T180&gt;=2,"C","F"))))))))</f>
        <v>B</v>
      </c>
      <c r="V178" s="467" t="s">
        <v>29</v>
      </c>
      <c r="W178" s="469" t="s">
        <v>0</v>
      </c>
      <c r="X178" s="469" t="s">
        <v>3</v>
      </c>
      <c r="Y178" s="421" t="s">
        <v>2</v>
      </c>
      <c r="Z178" s="510"/>
    </row>
    <row r="179" spans="1:26" ht="17.25" thickTop="1">
      <c r="A179" s="77" t="s">
        <v>28</v>
      </c>
      <c r="B179" s="86"/>
      <c r="C179" s="104">
        <f>IF('7th 1'!C10&gt;0,'7th 1'!C10,IF('7th 1'!K10&gt;0,'7th 1'!K10,IF('7th 1'!S10&gt;0,'7th 1'!S10,0)))</f>
        <v>25</v>
      </c>
      <c r="D179" s="104">
        <f>IF('7th 2'!C10&gt;0,'7th 2'!C10,IF('7th 2'!K10&gt;0,'7th 2'!K10,IF('7th 2'!S10&gt;0,'7th 2'!S10,0)))</f>
        <v>22</v>
      </c>
      <c r="E179" s="104">
        <f>IF('7th 3'!C10&gt;0,'7th 3'!C10,IF('7th 3'!K10&gt;0,'7th 3'!K10,IF('7th 3'!S10&gt;0,'7th 3'!S10,0)))</f>
        <v>21.5</v>
      </c>
      <c r="F179" s="104">
        <f>IF('7th 4'!C10&gt;0,'7th 4'!C10,IF('7th 4'!K10&gt;0,'7th 4'!K10,IF('7th 4'!S10&gt;0,'7th 4'!S10,0)))</f>
        <v>29</v>
      </c>
      <c r="G179" s="104">
        <f>IF('7th 5'!C10&gt;0,'7th 5'!C10,IF('7th 5'!K10&gt;0,'7th 5'!K10,IF('7th 5'!S10&gt;0,'7th 5'!S10,0)))</f>
        <v>28.5</v>
      </c>
      <c r="H179" s="104">
        <f>IF('7th 6'!C10&gt;0,'7th 6'!C10,IF('7th 6'!K10&gt;0,'7th 6'!K10,IF('7th 6'!S10&gt;0,'7th 6'!S10,0)))</f>
        <v>27.75</v>
      </c>
      <c r="I179" s="466"/>
      <c r="J179" s="98"/>
      <c r="K179" s="90"/>
      <c r="L179" s="104">
        <f>IF('8th 1'!C10&gt;0,'8th 1'!C10,IF('8th 1'!K10&gt;0,'8th 1'!K10,IF('8th 1'!S10&gt;0,'8th 1'!S10,0)))</f>
        <v>23</v>
      </c>
      <c r="M179" s="104">
        <f>IF('8th 2'!C10&gt;0,'8th 2'!C10,IF('8th 2'!K10&gt;0,'8th 2'!K10,IF('8th 2'!S10&gt;0,'8th 2'!S10,0)))</f>
        <v>27</v>
      </c>
      <c r="N179" s="104">
        <f>IF('8th 3'!C10&gt;0,'8th 3'!C10,IF('8th 3'!K10&gt;0,'8th 3'!K10,IF('8th 3'!S10&gt;0,'8th 3'!S10,0)))</f>
        <v>24</v>
      </c>
      <c r="O179" s="104">
        <f>IF('8th 4'!C10&gt;0,'8th 4'!C10,IF('8th 4'!K10&gt;0,'8th 4'!K10,IF('8th 4'!S10&gt;0,'8th 4'!S10,0)))</f>
        <v>25.25</v>
      </c>
      <c r="P179" s="104">
        <f>IF('8th 5'!C10&gt;0,'8th 5'!C10,IF('8th 5'!K10&gt;0,'8th 5'!K10,IF('8th 5'!S10&gt;0,'8th 5'!S10,0)))</f>
        <v>26</v>
      </c>
      <c r="Q179" s="104">
        <f>IF('8th 6'!C10&gt;0,'8th 6'!C10,IF('8th 6'!K10&gt;0,'8th 6'!K10,IF('8th 6'!S10&gt;0,'8th 6'!S10,0)))</f>
        <v>25</v>
      </c>
      <c r="R179" s="104">
        <f>IF('8th 7'!C10&gt;0,'8th 7'!C10,IF('8th 7'!K10&gt;0,'8th 7'!K10,IF('8th 7'!S10&gt;0,'8th 7'!S10,0)))</f>
        <v>0</v>
      </c>
      <c r="S179" s="466"/>
      <c r="T179" s="98"/>
      <c r="U179" s="90"/>
      <c r="V179" s="468"/>
      <c r="W179" s="470"/>
      <c r="X179" s="471"/>
      <c r="Y179" s="422"/>
      <c r="Z179" s="510"/>
    </row>
    <row r="180" spans="1:26" ht="17.25">
      <c r="A180" s="423" t="s">
        <v>26</v>
      </c>
      <c r="B180" s="91" t="s">
        <v>60</v>
      </c>
      <c r="C180" s="104">
        <f>IF('7th 1'!C10&gt;0,'7th 1'!J10,IF('7th 1'!K10&gt;0,'7th 1'!R10,IF('7th 1'!S10&gt;0,'7th 1'!Z10,0)))</f>
        <v>37</v>
      </c>
      <c r="D180" s="104">
        <f>IF('7th 2'!C10&gt;0,'7th 2'!J10,IF('7th 2'!K10&gt;0,'7th 2'!R10,IF('7th 2'!S10&gt;0,'7th 2'!Z10,0)))</f>
        <v>33</v>
      </c>
      <c r="E180" s="104">
        <f>IF('7th 3'!C10&gt;0,'7th 3'!J10,IF('7th 3'!K10&gt;0,'7th 3'!R10,IF('7th 3'!S10&gt;0,'7th 3'!Z10,0)))</f>
        <v>28</v>
      </c>
      <c r="F180" s="104">
        <f>IF('7th 4'!C10&gt;0,'7th 4'!J10,IF('7th 4'!K10&gt;0,'7th 4'!R10,IF('7th 4'!S10&gt;0,'7th 4'!Z10,0)))</f>
        <v>41</v>
      </c>
      <c r="G180" s="104">
        <f>IF('7th 5'!C10&gt;0,'7th 5'!J10,IF('7th 5'!K10&gt;0,'7th 5'!R10,IF('7th 5'!S10&gt;0,'7th 5'!Z10,0)))</f>
        <v>38</v>
      </c>
      <c r="H180" s="104">
        <f>IF('7th 6'!C10&gt;0,'7th 6'!J10,IF('7th 6'!K10&gt;0,'7th 6'!R10,IF('7th 6'!S10&gt;0,'7th 6'!Z10,0)))</f>
        <v>24.75</v>
      </c>
      <c r="I180" s="466"/>
      <c r="J180" s="440">
        <f>I178/(C177+D177+E177+F177+G177+H177)</f>
        <v>2.85</v>
      </c>
      <c r="K180" s="442" t="str">
        <f>IF(J180&gt;=2.5,K178,IF(J180&gt;=2.25,"C",IF(J180&gt;=2,"D",IF(J180=0,0,"F"))))</f>
        <v>B-</v>
      </c>
      <c r="L180" s="104">
        <f>IF('8th 1'!C10&gt;0,'8th 1'!J10,IF('8th 1'!K10&gt;0,'8th 1'!R10,IF('8th 1'!S10&gt;0,'8th 1'!Z10,0)))</f>
        <v>40</v>
      </c>
      <c r="M180" s="104">
        <f>IF('8th 2'!C10&gt;0,'8th 2'!J10,IF('8th 2'!K10&gt;0,'8th 2'!R10,IF('8th 2'!S10&gt;0,'8th 2'!Z10,0)))</f>
        <v>39.5</v>
      </c>
      <c r="N180" s="104">
        <f>IF('8th 3'!C10&gt;0,'8th 3'!J10,IF('8th 3'!K10&gt;0,'8th 3'!R10,IF('8th 3'!S10&gt;0,'8th 3'!Z10,0)))</f>
        <v>42</v>
      </c>
      <c r="O180" s="104">
        <f>IF('8th 4'!C10&gt;0,'8th 4'!J10,IF('8th 4'!K10&gt;0,'8th 4'!R10,IF('8th 4'!S10&gt;0,'8th 4'!Z10,0)))</f>
        <v>35.5</v>
      </c>
      <c r="P180" s="104">
        <f>IF('8th 5'!C10&gt;0,'8th 5'!J10,IF('8th 5'!K10&gt;0,'8th 5'!R10,IF('8th 5'!S10&gt;0,'8th 5'!Z10,0)))</f>
        <v>37.5</v>
      </c>
      <c r="Q180" s="104">
        <f>IF('8th 6'!C10&gt;0,'8th 6'!J10,IF('8th 6'!K10&gt;0,'8th 6'!R10,IF('8th 6'!S10&gt;0,'8th 6'!Z10,0)))</f>
        <v>39</v>
      </c>
      <c r="R180" s="104">
        <f>IF('8th 7'!C10&gt;0,'8th 7'!J10,IF('8th 7'!K10&gt;0,'8th 7'!R10,IF('8th 7'!S10&gt;0,'8th 7'!Z10,0)))</f>
        <v>0</v>
      </c>
      <c r="S180" s="466"/>
      <c r="T180" s="440">
        <f>S178/(L177+M177+N177+O177+P177+Q177+R177)</f>
        <v>3.1</v>
      </c>
      <c r="U180" s="442" t="str">
        <f>IF(T180&gt;=2.5,U178,IF(T180&gt;=2.25,"C",IF(T180&gt;=2,"D",IF(T180=0,0,"F"))))</f>
        <v>B</v>
      </c>
      <c r="V180" s="454" t="s">
        <v>40</v>
      </c>
      <c r="W180" s="443"/>
      <c r="X180" s="443"/>
      <c r="Y180" s="455"/>
      <c r="Z180" s="510"/>
    </row>
    <row r="181" spans="1:26" ht="16.5" customHeight="1">
      <c r="A181" s="424"/>
      <c r="B181" s="91" t="s">
        <v>67</v>
      </c>
      <c r="C181" s="117">
        <f>'7th 1'!AA10</f>
        <v>62</v>
      </c>
      <c r="D181" s="117">
        <f>'7th 2'!AA10</f>
        <v>55</v>
      </c>
      <c r="E181" s="117">
        <f>'7th 3'!AA10</f>
        <v>50</v>
      </c>
      <c r="F181" s="117">
        <f>'7th 4'!AA10</f>
        <v>70</v>
      </c>
      <c r="G181" s="117">
        <f>'7th 5'!AA10</f>
        <v>67</v>
      </c>
      <c r="H181" s="117">
        <f>'7th 6'!AA10</f>
        <v>53</v>
      </c>
      <c r="I181" s="466"/>
      <c r="J181" s="453"/>
      <c r="K181" s="442"/>
      <c r="L181" s="117">
        <f>'8th 1'!AA10</f>
        <v>63</v>
      </c>
      <c r="M181" s="117">
        <f>'8th 2'!AA10</f>
        <v>67</v>
      </c>
      <c r="N181" s="117">
        <f>'8th 3'!AA10</f>
        <v>66</v>
      </c>
      <c r="O181" s="117">
        <f>'8th 4'!AA10</f>
        <v>61</v>
      </c>
      <c r="P181" s="117">
        <f>'8th 5'!AA10</f>
        <v>64</v>
      </c>
      <c r="Q181" s="117">
        <f>'8th 6'!AA10</f>
        <v>64</v>
      </c>
      <c r="R181" s="117">
        <f>'8th 7'!AA10</f>
        <v>0</v>
      </c>
      <c r="S181" s="466"/>
      <c r="T181" s="453"/>
      <c r="U181" s="442"/>
      <c r="V181" s="444">
        <f>IF((C182+C184)=0,0,C177)+IF((D182+D184)=0,0,D177)+IF((E182+E184)=0,0,E177)+IF((F182+F184)=0,0,F177)+IF((G182+G184)=0,0,G177)+IF((H182+H184)=0,0,H177)+IF((L182+L184)=0,0,L177)+IF((M182+M184)=0,0,M177)+IF((N182+N184)=0,0,N177)+IF((O182+O184)=0,0,O177)+IF((P182+P184)=0,0,P177)+IF((Q182+Q184)=0,0,Q177)+IF((R182+R184)=0,0,R177)+IF(I188&gt;0,1.5,0)</f>
        <v>31.5</v>
      </c>
      <c r="W181" s="457">
        <f>I178+S178+(I188*1.5)</f>
        <v>93</v>
      </c>
      <c r="X181" s="440">
        <f>IF(S178&gt;0,(W181/31.5),J180)</f>
        <v>2.9523809523809526</v>
      </c>
      <c r="Y181" s="164" t="str">
        <f>IF(X181&gt;=4,"A+",IF(X181&gt;=3.75,"A",IF(X181&gt;=3.5,"A-",IF(X181&gt;=3.25,"B+",IF(X181&gt;=3,"B",IF(X181&gt;=2.75,"B-",IF(X181&gt;=2.5,"C+",IF(X181&gt;=2,"C","F"))))))))</f>
        <v>B-</v>
      </c>
      <c r="Z181" s="510"/>
    </row>
    <row r="182" spans="1:26" ht="16.5">
      <c r="A182" s="424"/>
      <c r="B182" s="91" t="s">
        <v>1</v>
      </c>
      <c r="C182" s="104">
        <f>'7th 1'!AC10</f>
        <v>3</v>
      </c>
      <c r="D182" s="104">
        <f>'7th 2'!AC10</f>
        <v>2.75</v>
      </c>
      <c r="E182" s="104">
        <f>'7th 3'!AC10</f>
        <v>2.5</v>
      </c>
      <c r="F182" s="104">
        <f>'7th 4'!AC10</f>
        <v>3.5</v>
      </c>
      <c r="G182" s="104">
        <f>'7th 5'!AC10</f>
        <v>3.25</v>
      </c>
      <c r="H182" s="104">
        <f>'7th 6'!AC10</f>
        <v>2.5</v>
      </c>
      <c r="I182" s="466"/>
      <c r="J182" s="98"/>
      <c r="K182" s="112"/>
      <c r="L182" s="104">
        <f>'8th 1'!AC10</f>
        <v>3</v>
      </c>
      <c r="M182" s="104">
        <f>'8th 2'!AC10</f>
        <v>3.25</v>
      </c>
      <c r="N182" s="104">
        <f>'8th 3'!AC10</f>
        <v>3.25</v>
      </c>
      <c r="O182" s="104">
        <f>'8th 4'!AC10</f>
        <v>3</v>
      </c>
      <c r="P182" s="104">
        <f>'8th 5'!AC10</f>
        <v>3</v>
      </c>
      <c r="Q182" s="104">
        <f>'8th 6'!AC10</f>
        <v>3</v>
      </c>
      <c r="R182" s="104">
        <f>'8th 7'!AC10</f>
        <v>0</v>
      </c>
      <c r="S182" s="466"/>
      <c r="T182" s="98"/>
      <c r="V182" s="456"/>
      <c r="W182" s="448"/>
      <c r="X182" s="441"/>
      <c r="Y182" s="451" t="str">
        <f>IF(S178&gt;0,(IF(X181&gt;=2.5,Y181,IF(X181&gt;=2.25,"C",IF(X181&gt;=2,"D","F")))),K180)</f>
        <v>B-</v>
      </c>
      <c r="Z182" s="510"/>
    </row>
    <row r="183" spans="1:26" ht="16.5">
      <c r="A183" s="424"/>
      <c r="B183" s="91" t="s">
        <v>2</v>
      </c>
      <c r="C183" s="104" t="str">
        <f>'7th 1'!AB10</f>
        <v>B</v>
      </c>
      <c r="D183" s="104" t="str">
        <f>'7th 2'!AB10</f>
        <v>B-</v>
      </c>
      <c r="E183" s="104" t="str">
        <f>'7th 3'!AB10</f>
        <v>C+</v>
      </c>
      <c r="F183" s="104" t="str">
        <f>'7th 4'!AB10</f>
        <v>A-</v>
      </c>
      <c r="G183" s="104" t="str">
        <f>'7th 5'!AB10</f>
        <v>B+</v>
      </c>
      <c r="H183" s="104" t="str">
        <f>'7th 6'!AB10</f>
        <v>C+</v>
      </c>
      <c r="I183" s="466"/>
      <c r="J183" s="98"/>
      <c r="K183" s="90"/>
      <c r="L183" s="104" t="str">
        <f>'8th 1'!AB10</f>
        <v>B</v>
      </c>
      <c r="M183" s="104" t="str">
        <f>'8th 2'!AB10</f>
        <v>B+</v>
      </c>
      <c r="N183" s="104" t="str">
        <f>'8th 3'!AB10</f>
        <v>B+</v>
      </c>
      <c r="O183" s="104" t="str">
        <f>'8th 4'!AB10</f>
        <v>B</v>
      </c>
      <c r="P183" s="104" t="str">
        <f>'8th 5'!AB10</f>
        <v>B</v>
      </c>
      <c r="Q183" s="104" t="str">
        <f>'8th 6'!AB10</f>
        <v>B</v>
      </c>
      <c r="R183" s="104" t="str">
        <f>'8th 7'!AB10</f>
        <v/>
      </c>
      <c r="S183" s="466"/>
      <c r="T183" s="98"/>
      <c r="U183" s="90"/>
      <c r="V183" s="446"/>
      <c r="W183" s="449"/>
      <c r="X183" s="450"/>
      <c r="Y183" s="452"/>
      <c r="Z183" s="510"/>
    </row>
    <row r="184" spans="1:26" ht="16.5">
      <c r="A184" s="413" t="s">
        <v>127</v>
      </c>
      <c r="B184" s="91" t="s">
        <v>1</v>
      </c>
      <c r="C184" s="104" t="str">
        <f>'7th 1'!AD10</f>
        <v>3.02</v>
      </c>
      <c r="D184" s="104">
        <f>'7th 2'!AD10</f>
        <v>0</v>
      </c>
      <c r="E184" s="104">
        <f>'7th 3'!AD10</f>
        <v>0</v>
      </c>
      <c r="F184" s="104">
        <f>'7th 4'!AD10</f>
        <v>0</v>
      </c>
      <c r="G184" s="104">
        <f>'7th 5'!AD10</f>
        <v>0</v>
      </c>
      <c r="H184" s="104">
        <f>'7th 6'!AD10</f>
        <v>0</v>
      </c>
      <c r="I184" s="415">
        <f>(C184*C177)+(D184*D177)+(E184*E177)+(F184*F177)+(G184*G177)+(H184*H177)</f>
        <v>4.53</v>
      </c>
      <c r="J184" s="417">
        <f>IF(C184&gt;0,(C182*C177),0)+IF(D184&gt;0,(D182*D177),0)+IF(E184&gt;0,(E182*E177),0)+IF(F184&gt;0,(F182*F177),0)+IF(G184&gt;0,(G182*G177),0)+IF(H184&gt;0,(H182*H177),0)</f>
        <v>4.5</v>
      </c>
      <c r="K184" s="418">
        <f>IF(C184&gt;C182,((C184*C177)-(C182*C177)),0)+IF(D184&gt;D182,((D184*D177)-(D182*D177)),0)+IF(E184&gt;E182,((E184*E177)-(E182*E177)),0)+IF(F184&gt;F182,((F184*F177)-(F182*F177)),0)+IF(G184&gt;G182,((G184*G177)-(G182*G177)),0)+IF(H184&gt;H182,((H184*H177)-(H182*H177)),0)</f>
        <v>3.0000000000000249E-2</v>
      </c>
      <c r="L184" s="165">
        <f>'8th 1'!AD10</f>
        <v>0</v>
      </c>
      <c r="M184" s="104">
        <f>'8th 2'!AD10</f>
        <v>0</v>
      </c>
      <c r="N184" s="104">
        <f>'8th 3'!AD10</f>
        <v>0</v>
      </c>
      <c r="O184" s="104">
        <f>'8th 4'!AD10</f>
        <v>0</v>
      </c>
      <c r="P184" s="104">
        <f>'8th 5'!AD10</f>
        <v>0</v>
      </c>
      <c r="Q184" s="104">
        <f>'8th 6'!AD10</f>
        <v>0</v>
      </c>
      <c r="R184" s="104">
        <f>'8th 7'!AD10</f>
        <v>0</v>
      </c>
      <c r="S184" s="403">
        <f>(L184*L177)+(M184*M177)+(N184*N177)+(O184*O177)+(P184*P177)+(Q184*Q177)+(R184*R177)</f>
        <v>0</v>
      </c>
      <c r="T184" s="417">
        <f>IF(L184&gt;0,(L182*L177),0)+IF(M184&gt;0,(M182*M177),0)+IF(N184&gt;0,(N182*N177),0)+IF(O184&gt;0,(O182*O177),0)+IF(P184&gt;0,(P182*P177),0)+IF(Q184&gt;0,(Q182*Q177),0)+IF(R184&gt;0,(R182*R177),0)</f>
        <v>0</v>
      </c>
      <c r="U184" s="399">
        <f>IF(L184&gt;L182,((L184*L177)-(L182*L177)),0)+IF(M184&gt;M182,((M184*M177)-(M182*M177)),0)+IF(N184&gt;N182,((N184*N177)-(N182*N177)),0)+IF(O184&gt;O182,((O184*O177)-(O182*O177)),0)+IF(P184&gt;P182,((P184*P177)-(P182*P177)),0)+IF(Q184&gt;Q182,((Q184*Q177)-(Q182*Q177)),0)+IF(R184&gt;R182,((R184*R177)-(R182*R177)),0)</f>
        <v>0</v>
      </c>
      <c r="V184" s="401">
        <f>I184+S184</f>
        <v>4.53</v>
      </c>
      <c r="W184" s="403">
        <f>J184+T184</f>
        <v>4.5</v>
      </c>
      <c r="X184" s="403">
        <f>K184+U184</f>
        <v>3.0000000000000249E-2</v>
      </c>
      <c r="Y184" s="405">
        <f>IF(V176&gt;0,(X184+Y171),0)</f>
        <v>3.0000000000000249E-2</v>
      </c>
      <c r="Z184" s="510"/>
    </row>
    <row r="185" spans="1:26" ht="15.75" customHeight="1" thickBot="1">
      <c r="A185" s="414"/>
      <c r="B185" s="157" t="s">
        <v>23</v>
      </c>
      <c r="C185" s="166" t="str">
        <f>'7th 1'!AE10</f>
        <v>Imp:</v>
      </c>
      <c r="D185" s="166" t="str">
        <f>'7th 2'!AE10</f>
        <v/>
      </c>
      <c r="E185" s="166" t="str">
        <f>'7th 3'!AE10</f>
        <v/>
      </c>
      <c r="F185" s="166" t="str">
        <f>'7th 4'!AE10</f>
        <v/>
      </c>
      <c r="G185" s="166" t="str">
        <f>'7th 5'!AE10</f>
        <v/>
      </c>
      <c r="H185" s="166" t="str">
        <f>'7th 6'!AE10</f>
        <v/>
      </c>
      <c r="I185" s="416"/>
      <c r="J185" s="416"/>
      <c r="K185" s="419"/>
      <c r="L185" s="166" t="str">
        <f>'8th 1'!AE10</f>
        <v/>
      </c>
      <c r="M185" s="166" t="str">
        <f>'8th 2'!AE10</f>
        <v/>
      </c>
      <c r="N185" s="166" t="str">
        <f>'8th 3'!AE10</f>
        <v/>
      </c>
      <c r="O185" s="166" t="str">
        <f>'8th 4'!AE10</f>
        <v/>
      </c>
      <c r="P185" s="166" t="str">
        <f>'8th 5'!AE10</f>
        <v/>
      </c>
      <c r="Q185" s="166" t="str">
        <f>'8th 6'!AE10</f>
        <v/>
      </c>
      <c r="R185" s="166" t="str">
        <f>'8th 7'!AE10</f>
        <v/>
      </c>
      <c r="S185" s="420"/>
      <c r="T185" s="420"/>
      <c r="U185" s="400"/>
      <c r="V185" s="402"/>
      <c r="W185" s="404"/>
      <c r="X185" s="404"/>
      <c r="Y185" s="406"/>
      <c r="Z185" s="510"/>
    </row>
    <row r="186" spans="1:26" ht="9.75" customHeight="1" thickTop="1" thickBot="1">
      <c r="C186" s="53"/>
      <c r="D186" s="53"/>
      <c r="E186" s="53"/>
      <c r="F186" s="53"/>
      <c r="G186" s="53"/>
      <c r="H186" s="53"/>
      <c r="L186" s="53"/>
      <c r="M186" s="53"/>
      <c r="N186" s="53"/>
      <c r="O186" s="53"/>
      <c r="P186" s="53"/>
      <c r="Q186" s="53"/>
      <c r="R186" s="53"/>
      <c r="V186" s="53"/>
      <c r="W186" s="53"/>
      <c r="X186" s="53"/>
      <c r="Y186" s="53"/>
    </row>
    <row r="187" spans="1:26" ht="18.75" thickTop="1">
      <c r="A187" s="407" t="s">
        <v>33</v>
      </c>
      <c r="B187" s="408"/>
      <c r="C187" s="376" t="s">
        <v>35</v>
      </c>
      <c r="D187" s="380"/>
      <c r="E187" s="376" t="s">
        <v>30</v>
      </c>
      <c r="F187" s="380"/>
      <c r="G187" s="376" t="s">
        <v>31</v>
      </c>
      <c r="H187" s="380"/>
      <c r="I187" s="376" t="s">
        <v>32</v>
      </c>
      <c r="J187" s="411"/>
      <c r="K187" s="411"/>
      <c r="L187" s="412"/>
      <c r="M187" s="370" t="s">
        <v>50</v>
      </c>
      <c r="N187" s="371"/>
      <c r="O187" s="376" t="s">
        <v>0</v>
      </c>
      <c r="P187" s="377"/>
      <c r="Q187" s="169" t="s">
        <v>29</v>
      </c>
      <c r="R187" s="378" t="s">
        <v>216</v>
      </c>
      <c r="S187" s="379"/>
      <c r="T187" s="379"/>
      <c r="U187" s="380"/>
      <c r="V187" s="381" t="s">
        <v>2</v>
      </c>
      <c r="W187" s="382"/>
      <c r="X187" s="170"/>
      <c r="Y187" s="171"/>
    </row>
    <row r="188" spans="1:26" s="113" customFormat="1" ht="18" customHeight="1">
      <c r="A188" s="409"/>
      <c r="B188" s="410"/>
      <c r="C188" s="383" t="str">
        <f>'viva-1'!K8</f>
        <v>2.50</v>
      </c>
      <c r="D188" s="384"/>
      <c r="E188" s="383" t="str">
        <f>'viva-2'!K8</f>
        <v>2.00</v>
      </c>
      <c r="F188" s="384"/>
      <c r="G188" s="385" t="str">
        <f>'viva-3'!K8</f>
        <v>3.00</v>
      </c>
      <c r="H188" s="384"/>
      <c r="I188" s="383" t="str">
        <f>'viva-4'!K8</f>
        <v>2.50</v>
      </c>
      <c r="J188" s="386"/>
      <c r="K188" s="386"/>
      <c r="L188" s="387"/>
      <c r="M188" s="372"/>
      <c r="N188" s="373"/>
      <c r="O188" s="388">
        <f>W176+Y184</f>
        <v>362.28</v>
      </c>
      <c r="P188" s="389"/>
      <c r="Q188" s="397">
        <f>V176</f>
        <v>126</v>
      </c>
      <c r="R188" s="392">
        <f>O188/126</f>
        <v>2.8752380952380951</v>
      </c>
      <c r="S188" s="393"/>
      <c r="T188" s="393"/>
      <c r="U188" s="394"/>
      <c r="V188" s="359" t="str">
        <f>IF(R188&gt;=2.5,Y188,IF(R188&gt;=2.25,"C",IF(R188&gt;=2,"D",IF(R188=0,0,"F"))))</f>
        <v>B-</v>
      </c>
      <c r="W188" s="360"/>
      <c r="X188" s="172"/>
      <c r="Y188" s="173" t="str">
        <f>IF(R188&gt;=4,"A+",IF(R188&gt;=3.75,"A",IF(R188&gt;=3.5,"A-",IF(R188&gt;=3.25,"B+",IF(R188&gt;=3,"B",IF(R188&gt;=2.75,"B-",IF(R188&gt;=2.5,"C+",IF(R188&gt;=2,"C","F"))))))))</f>
        <v>B-</v>
      </c>
      <c r="Z188" s="174"/>
    </row>
    <row r="189" spans="1:26" ht="36" customHeight="1" thickBot="1">
      <c r="A189" s="363" t="s">
        <v>34</v>
      </c>
      <c r="B189" s="364"/>
      <c r="C189" s="365" t="s">
        <v>1</v>
      </c>
      <c r="D189" s="366"/>
      <c r="E189" s="367">
        <f>C188+E188+G188+I188</f>
        <v>10</v>
      </c>
      <c r="F189" s="368"/>
      <c r="G189" s="365" t="s">
        <v>0</v>
      </c>
      <c r="H189" s="366"/>
      <c r="I189" s="367">
        <f>E189*1.5</f>
        <v>15</v>
      </c>
      <c r="J189" s="369"/>
      <c r="K189" s="369"/>
      <c r="L189" s="368"/>
      <c r="M189" s="374"/>
      <c r="N189" s="375"/>
      <c r="O189" s="390"/>
      <c r="P189" s="391"/>
      <c r="Q189" s="398"/>
      <c r="R189" s="395"/>
      <c r="S189" s="395"/>
      <c r="T189" s="395"/>
      <c r="U189" s="396"/>
      <c r="V189" s="361"/>
      <c r="W189" s="362"/>
      <c r="X189" s="175"/>
      <c r="Y189" s="176"/>
    </row>
    <row r="190" spans="1:26" ht="30" customHeight="1" thickTop="1">
      <c r="B190" s="54"/>
      <c r="C190" s="54"/>
      <c r="D190" s="514" t="s">
        <v>24</v>
      </c>
      <c r="E190" s="514"/>
      <c r="F190" s="514"/>
      <c r="G190" s="514"/>
      <c r="H190" s="514"/>
      <c r="I190" s="514"/>
      <c r="J190" s="514"/>
      <c r="K190" s="514"/>
      <c r="L190" s="514"/>
      <c r="M190" s="514"/>
      <c r="N190" s="514"/>
      <c r="O190" s="514"/>
      <c r="P190" s="514"/>
      <c r="Q190" s="514"/>
      <c r="R190" s="514"/>
      <c r="S190" s="514"/>
      <c r="T190" s="55" t="s">
        <v>36</v>
      </c>
      <c r="U190" s="56"/>
      <c r="V190" s="515">
        <f>'1st 1'!R11</f>
        <v>0</v>
      </c>
      <c r="W190" s="516"/>
      <c r="X190" s="516"/>
      <c r="Y190" s="516"/>
    </row>
    <row r="191" spans="1:26" ht="18.75">
      <c r="A191" s="57"/>
      <c r="B191" s="58"/>
      <c r="C191" s="59" t="s">
        <v>4</v>
      </c>
      <c r="D191" s="60" t="s">
        <v>71</v>
      </c>
      <c r="E191" s="60"/>
      <c r="F191" s="53"/>
      <c r="G191" s="61"/>
      <c r="H191" s="517" t="s">
        <v>73</v>
      </c>
      <c r="I191" s="518"/>
      <c r="J191" s="518"/>
      <c r="K191" s="518"/>
      <c r="L191" s="518"/>
      <c r="M191" s="518"/>
      <c r="N191" s="518"/>
      <c r="O191" s="62"/>
      <c r="P191" s="62"/>
      <c r="Q191" s="62"/>
      <c r="R191" s="53"/>
      <c r="S191" s="63"/>
      <c r="T191" s="55" t="s">
        <v>37</v>
      </c>
      <c r="U191" s="56"/>
      <c r="V191" s="519">
        <f>'1st 1'!A11</f>
        <v>4</v>
      </c>
      <c r="W191" s="516"/>
      <c r="X191" s="516"/>
      <c r="Y191" s="516"/>
    </row>
    <row r="192" spans="1:26" ht="18.75">
      <c r="A192" s="57"/>
      <c r="B192" s="58"/>
      <c r="C192" s="59" t="s">
        <v>5</v>
      </c>
      <c r="D192" s="60" t="s">
        <v>66</v>
      </c>
      <c r="E192" s="60"/>
      <c r="F192" s="64"/>
      <c r="G192" s="53"/>
      <c r="H192" s="61"/>
      <c r="I192" s="65"/>
      <c r="J192" s="520">
        <f>'1st 1'!A231</f>
        <v>0</v>
      </c>
      <c r="K192" s="521"/>
      <c r="L192" s="521"/>
      <c r="M192" s="521"/>
      <c r="N192" s="62"/>
      <c r="O192" s="62"/>
      <c r="P192" s="53"/>
      <c r="Q192" s="53"/>
      <c r="R192" s="53"/>
      <c r="S192" s="63"/>
      <c r="T192" s="55" t="s">
        <v>38</v>
      </c>
      <c r="U192" s="56"/>
      <c r="V192" s="56"/>
      <c r="W192" s="56"/>
      <c r="X192" s="56"/>
      <c r="Y192" s="66">
        <f>'1st 1'!S11</f>
        <v>0</v>
      </c>
    </row>
    <row r="193" spans="1:26" ht="18.75">
      <c r="A193" s="57"/>
      <c r="B193" s="58"/>
      <c r="C193" s="59" t="s">
        <v>6</v>
      </c>
      <c r="D193" s="60" t="s">
        <v>14</v>
      </c>
      <c r="E193" s="58"/>
      <c r="F193" s="67" t="s">
        <v>7</v>
      </c>
      <c r="G193" s="68" t="str">
        <f>'1st 1'!B11</f>
        <v>D</v>
      </c>
      <c r="H193" s="69"/>
      <c r="I193" s="70"/>
      <c r="J193" s="70"/>
      <c r="K193" s="70"/>
      <c r="L193" s="53"/>
      <c r="M193" s="53"/>
      <c r="N193" s="53"/>
      <c r="O193" s="53"/>
      <c r="P193" s="53"/>
      <c r="Q193" s="53"/>
      <c r="R193" s="53"/>
      <c r="V193" s="53"/>
      <c r="W193" s="53"/>
      <c r="X193" s="53"/>
      <c r="Y193" s="53"/>
    </row>
    <row r="194" spans="1:26" ht="18.75">
      <c r="A194" s="57"/>
      <c r="B194" s="64"/>
      <c r="C194" s="64"/>
      <c r="D194" s="64"/>
      <c r="E194" s="53"/>
      <c r="F194" s="67" t="s">
        <v>8</v>
      </c>
      <c r="G194" s="72">
        <f>'1st 1'!T11</f>
        <v>0</v>
      </c>
      <c r="H194" s="69"/>
      <c r="I194" s="70"/>
      <c r="J194" s="70"/>
      <c r="K194" s="70"/>
      <c r="L194" s="53"/>
      <c r="M194" s="53"/>
      <c r="N194" s="53"/>
      <c r="O194" s="53"/>
      <c r="P194" s="53"/>
      <c r="Q194" s="53"/>
      <c r="R194" s="53"/>
      <c r="V194" s="53"/>
      <c r="W194" s="53"/>
      <c r="X194" s="53"/>
      <c r="Y194" s="53"/>
    </row>
    <row r="195" spans="1:26" ht="18.75">
      <c r="A195" s="57"/>
      <c r="B195" s="64"/>
      <c r="C195" s="64"/>
      <c r="D195" s="64"/>
      <c r="E195" s="53"/>
      <c r="F195" s="67" t="s">
        <v>9</v>
      </c>
      <c r="G195" s="72">
        <f>'1st 1'!U11</f>
        <v>0</v>
      </c>
      <c r="H195" s="69"/>
      <c r="I195" s="70"/>
      <c r="J195" s="70"/>
      <c r="K195" s="70"/>
      <c r="L195" s="53"/>
      <c r="M195" s="53"/>
      <c r="N195" s="53"/>
      <c r="O195" s="53"/>
      <c r="P195" s="53"/>
      <c r="Q195" s="53"/>
      <c r="R195" s="53"/>
      <c r="V195" s="53"/>
      <c r="W195" s="53"/>
      <c r="X195" s="53"/>
      <c r="Y195" s="53"/>
    </row>
    <row r="196" spans="1:26" ht="18.75">
      <c r="A196" s="57"/>
      <c r="B196" s="64"/>
      <c r="C196" s="64"/>
      <c r="D196" s="64"/>
      <c r="E196" s="53"/>
      <c r="F196" s="67" t="s">
        <v>10</v>
      </c>
      <c r="G196" s="72">
        <f>'1st 1'!V11</f>
        <v>0</v>
      </c>
      <c r="H196" s="69"/>
      <c r="I196" s="73"/>
      <c r="J196" s="73"/>
      <c r="K196" s="73"/>
      <c r="L196" s="53"/>
      <c r="M196" s="53"/>
      <c r="N196" s="53"/>
      <c r="O196" s="53"/>
      <c r="P196" s="53"/>
      <c r="Q196" s="53"/>
      <c r="R196" s="53"/>
      <c r="V196" s="53"/>
      <c r="W196" s="53"/>
      <c r="X196" s="53"/>
      <c r="Y196" s="53"/>
    </row>
    <row r="197" spans="1:26" ht="21.75" customHeight="1" thickBot="1">
      <c r="A197" s="522" t="s">
        <v>25</v>
      </c>
      <c r="B197" s="522"/>
      <c r="C197" s="523"/>
      <c r="D197" s="523"/>
      <c r="E197" s="523"/>
      <c r="F197" s="523"/>
      <c r="G197" s="523"/>
      <c r="H197" s="523"/>
      <c r="I197" s="523"/>
      <c r="J197" s="523"/>
      <c r="K197" s="523"/>
      <c r="L197" s="524"/>
      <c r="M197" s="524"/>
      <c r="N197" s="524"/>
      <c r="O197" s="524"/>
      <c r="P197" s="524"/>
      <c r="Q197" s="524"/>
      <c r="R197" s="524"/>
      <c r="S197" s="524"/>
      <c r="T197" s="524"/>
      <c r="U197" s="524"/>
      <c r="V197" s="524"/>
      <c r="W197" s="524"/>
      <c r="X197" s="524"/>
      <c r="Y197" s="524"/>
    </row>
    <row r="198" spans="1:26" ht="19.5" customHeight="1" thickTop="1" thickBot="1">
      <c r="A198" s="478" t="s">
        <v>42</v>
      </c>
      <c r="B198" s="479"/>
      <c r="C198" s="479"/>
      <c r="D198" s="479"/>
      <c r="E198" s="479"/>
      <c r="F198" s="479"/>
      <c r="G198" s="479"/>
      <c r="H198" s="479"/>
      <c r="I198" s="479"/>
      <c r="J198" s="479"/>
      <c r="K198" s="480"/>
      <c r="L198" s="479" t="s">
        <v>43</v>
      </c>
      <c r="M198" s="479"/>
      <c r="N198" s="479"/>
      <c r="O198" s="479"/>
      <c r="P198" s="479"/>
      <c r="Q198" s="479"/>
      <c r="R198" s="479"/>
      <c r="S198" s="479"/>
      <c r="T198" s="479"/>
      <c r="U198" s="506"/>
      <c r="V198" s="507" t="s">
        <v>39</v>
      </c>
      <c r="W198" s="508"/>
      <c r="X198" s="508"/>
      <c r="Y198" s="509"/>
      <c r="Z198" s="510" t="s">
        <v>68</v>
      </c>
    </row>
    <row r="199" spans="1:26" ht="19.5" thickTop="1" thickBot="1">
      <c r="A199" s="74" t="s">
        <v>22</v>
      </c>
      <c r="B199" s="75"/>
      <c r="C199" s="76">
        <f>'1st 1'!C4</f>
        <v>101</v>
      </c>
      <c r="D199" s="76">
        <f>'1st 2'!C4</f>
        <v>102</v>
      </c>
      <c r="E199" s="76">
        <f>'1st 3'!C4</f>
        <v>103</v>
      </c>
      <c r="F199" s="76">
        <f>'1st 4'!C4</f>
        <v>104</v>
      </c>
      <c r="G199" s="76">
        <f>'1st 5'!C4</f>
        <v>105</v>
      </c>
      <c r="H199" s="76">
        <f>'1st 6'!C4</f>
        <v>106</v>
      </c>
      <c r="I199" s="511" t="s">
        <v>0</v>
      </c>
      <c r="J199" s="511" t="s">
        <v>3</v>
      </c>
      <c r="K199" s="512" t="s">
        <v>2</v>
      </c>
      <c r="L199" s="76">
        <f>'2nd 1'!C4</f>
        <v>107</v>
      </c>
      <c r="M199" s="76">
        <f>'2nd 2'!C4</f>
        <v>108</v>
      </c>
      <c r="N199" s="76">
        <f>'2nd 3'!C4</f>
        <v>109</v>
      </c>
      <c r="O199" s="76">
        <f>'2nd 4'!C4</f>
        <v>110</v>
      </c>
      <c r="P199" s="76">
        <f>'2nd 5'!C4</f>
        <v>111</v>
      </c>
      <c r="Q199" s="76">
        <f>'2nd 6'!C4</f>
        <v>112</v>
      </c>
      <c r="R199" s="76">
        <f>'2nd 7'!C4</f>
        <v>0</v>
      </c>
      <c r="S199" s="429" t="s">
        <v>0</v>
      </c>
      <c r="T199" s="429" t="s">
        <v>3</v>
      </c>
      <c r="U199" s="431" t="s">
        <v>2</v>
      </c>
      <c r="V199" s="492" t="s">
        <v>29</v>
      </c>
      <c r="W199" s="493" t="s">
        <v>0</v>
      </c>
      <c r="X199" s="494" t="s">
        <v>3</v>
      </c>
      <c r="Y199" s="495" t="s">
        <v>2</v>
      </c>
      <c r="Z199" s="510"/>
    </row>
    <row r="200" spans="1:26" ht="64.5" customHeight="1" thickTop="1" thickBot="1">
      <c r="A200" s="77" t="s">
        <v>63</v>
      </c>
      <c r="B200" s="78"/>
      <c r="C200" s="114" t="str">
        <f>'1st 1'!C6</f>
        <v>Drawing-1</v>
      </c>
      <c r="D200" s="114" t="str">
        <f>'1st 2'!C6</f>
        <v>Sketch-1</v>
      </c>
      <c r="E200" s="114" t="str">
        <f>'1st 3'!C6</f>
        <v>Parspective-1</v>
      </c>
      <c r="F200" s="114" t="str">
        <f>'1st 4'!C6</f>
        <v>Study and Composition-1</v>
      </c>
      <c r="G200" s="114" t="str">
        <f>'1st 5'!C6</f>
        <v>History of Civilization-1</v>
      </c>
      <c r="H200" s="114" t="str">
        <f>'1st 6'!C6</f>
        <v>Nazrul Studies</v>
      </c>
      <c r="I200" s="481"/>
      <c r="J200" s="481"/>
      <c r="K200" s="482"/>
      <c r="L200" s="114" t="str">
        <f>'2nd 1'!C6</f>
        <v>Drawing-2</v>
      </c>
      <c r="M200" s="114" t="str">
        <f>'2nd 2'!C6</f>
        <v>Sketch-2</v>
      </c>
      <c r="N200" s="114" t="str">
        <f>'2nd 3'!C6</f>
        <v>Perspective- 2</v>
      </c>
      <c r="O200" s="114" t="str">
        <f>'2nd 4'!C6</f>
        <v>Basic Design</v>
      </c>
      <c r="P200" s="114" t="str">
        <f>'2nd 5'!C6</f>
        <v xml:space="preserve"> Study &amp; composition 2</v>
      </c>
      <c r="Q200" s="114" t="str">
        <f>'2nd 6'!C6</f>
        <v>History of Civilization -2</v>
      </c>
      <c r="R200" s="114">
        <f>'2nd 7'!C6</f>
        <v>0</v>
      </c>
      <c r="S200" s="429"/>
      <c r="T200" s="429"/>
      <c r="U200" s="431"/>
      <c r="V200" s="492"/>
      <c r="W200" s="493"/>
      <c r="X200" s="493"/>
      <c r="Y200" s="495"/>
      <c r="Z200" s="510"/>
    </row>
    <row r="201" spans="1:26" ht="18.75" thickTop="1">
      <c r="A201" s="77" t="s">
        <v>12</v>
      </c>
      <c r="B201" s="78"/>
      <c r="C201" s="80">
        <f>'1st 1'!G4</f>
        <v>3</v>
      </c>
      <c r="D201" s="80">
        <f>'1st 2'!G4</f>
        <v>1.5</v>
      </c>
      <c r="E201" s="80">
        <f>'1st 3'!G4</f>
        <v>3</v>
      </c>
      <c r="F201" s="80">
        <f>'1st 4'!G4</f>
        <v>3</v>
      </c>
      <c r="G201" s="80">
        <f>'1st 5'!G4</f>
        <v>1.5</v>
      </c>
      <c r="H201" s="80">
        <f>'1st 6'!G4</f>
        <v>3</v>
      </c>
      <c r="I201" s="481"/>
      <c r="J201" s="481"/>
      <c r="K201" s="513"/>
      <c r="L201" s="80">
        <f>'2nd 1'!G4</f>
        <v>3</v>
      </c>
      <c r="M201" s="80">
        <f>'2nd 2'!G4</f>
        <v>1.5</v>
      </c>
      <c r="N201" s="80">
        <f>'2nd 3'!G4</f>
        <v>3</v>
      </c>
      <c r="O201" s="80">
        <f>'2nd 4'!G4</f>
        <v>1.5</v>
      </c>
      <c r="P201" s="80">
        <f>'2nd 5'!G4</f>
        <v>3</v>
      </c>
      <c r="Q201" s="80">
        <f>'2nd 6'!G4</f>
        <v>3</v>
      </c>
      <c r="R201" s="80">
        <f>'2nd 7'!G4</f>
        <v>0</v>
      </c>
      <c r="S201" s="430"/>
      <c r="T201" s="430"/>
      <c r="U201" s="432"/>
      <c r="V201" s="468"/>
      <c r="W201" s="471"/>
      <c r="X201" s="471"/>
      <c r="Y201" s="422"/>
      <c r="Z201" s="510"/>
    </row>
    <row r="202" spans="1:26" ht="16.5" customHeight="1">
      <c r="A202" s="77" t="s">
        <v>11</v>
      </c>
      <c r="B202" s="78"/>
      <c r="C202" s="80">
        <v>100</v>
      </c>
      <c r="D202" s="80">
        <v>100</v>
      </c>
      <c r="E202" s="80">
        <v>100</v>
      </c>
      <c r="F202" s="80">
        <v>100</v>
      </c>
      <c r="G202" s="80">
        <v>100</v>
      </c>
      <c r="H202" s="80">
        <v>100</v>
      </c>
      <c r="I202" s="496">
        <f>(C206*C201)+(D206*D201)+(E206*E201)+(F206*F201)+(G206*G201)+(H206*H201)</f>
        <v>49.125</v>
      </c>
      <c r="J202" s="82"/>
      <c r="K202" s="83" t="str">
        <f>IF(J203&gt;=4,"A+",IF(J203&gt;=3.75,"A",IF(J203&gt;=3.5,"A-",IF(J203&gt;=3.25,"B+",IF(J203&gt;=3,"B",IF(J203&gt;=2.75,"B-",IF(J203&gt;=2.5,"C+",IF(J203&gt;=2,"C","F"))))))))</f>
        <v>B+</v>
      </c>
      <c r="L202" s="81">
        <v>100</v>
      </c>
      <c r="M202" s="80">
        <v>100</v>
      </c>
      <c r="N202" s="80">
        <v>100</v>
      </c>
      <c r="O202" s="80">
        <v>100</v>
      </c>
      <c r="P202" s="80">
        <v>100</v>
      </c>
      <c r="Q202" s="80">
        <v>100</v>
      </c>
      <c r="R202" s="80">
        <v>100</v>
      </c>
      <c r="S202" s="465">
        <f>(L206*L201)+(M206*M201)+(N206*N201)+(O206*O201)+(P206*P201)+(Q206*Q201)+(R206*R201)</f>
        <v>48.75</v>
      </c>
      <c r="T202" s="84"/>
      <c r="U202" s="85" t="str">
        <f>IF(T203&gt;=4,"A+",IF(T203&gt;=3.75,"A",IF(T203&gt;=3.5,"A-",IF(T203&gt;=3.25,"B+",IF(T203&gt;=3,"B",IF(T203&gt;=2.75,"B-",IF(T203&gt;=2.5,"C+",IF(T203&gt;=2,"C","F"))))))))</f>
        <v>B+</v>
      </c>
      <c r="V202" s="498">
        <f>IF((C206+C208)=0,0,C201)+IF((D206+D208)=0,0,D201)+IF((E206+E208)=0,0,E201)+IF((F206+F208)=0,0,F201)+IF((G206+G208)=0,0,G201)+IF((H206+H208)=0,0,H201)+IF((L206+L208)=0,0,L201)+IF((M206+M208)=0,0,M201)+IF((N206+N208)=0,0,N201)+IF((O206+O208)=0,0,O201)+IF((P206+P208)=0,0,P201)+IF((Q206+Q208)=0,0,Q201)+IF((R206+R208)=0,0,R201)+IF(C251=0,0,1.5)</f>
        <v>31.5</v>
      </c>
      <c r="W202" s="415">
        <f>I202+S202+(C251*1.5)</f>
        <v>101.625</v>
      </c>
      <c r="X202" s="503">
        <f>IF(S202&gt;0,(W202/31.5),J203)</f>
        <v>3.2261904761904763</v>
      </c>
      <c r="Y202" s="154" t="str">
        <f>IF(X202&gt;=4,"A+",IF(X202&gt;=3.75,"A",IF(X202&gt;=3.5,"A-",IF(X202&gt;=3.25,"B+",IF(X202&gt;=3,"B",IF(X202&gt;=2.75,"B-",IF(X202&gt;=2.5,"C+",IF(X202&gt;=2,"C","F"))))))))</f>
        <v>B</v>
      </c>
      <c r="Z202" s="510"/>
    </row>
    <row r="203" spans="1:26" ht="18">
      <c r="A203" s="77" t="s">
        <v>28</v>
      </c>
      <c r="B203" s="86"/>
      <c r="C203" s="87">
        <f>'1st 1'!C11</f>
        <v>28</v>
      </c>
      <c r="D203" s="87">
        <f>'1st 2'!C11</f>
        <v>27</v>
      </c>
      <c r="E203" s="87">
        <f>'1st 3'!C11</f>
        <v>26.5</v>
      </c>
      <c r="F203" s="87">
        <f>'1st 4'!C11</f>
        <v>27</v>
      </c>
      <c r="G203" s="87">
        <f>'1st 5'!C11</f>
        <v>31</v>
      </c>
      <c r="H203" s="87">
        <f>'1st 6'!C11</f>
        <v>31.75</v>
      </c>
      <c r="I203" s="497"/>
      <c r="J203" s="485">
        <f>I202/(C201+D201+E201+F201+G201+H201)</f>
        <v>3.2749999999999999</v>
      </c>
      <c r="K203" s="88"/>
      <c r="L203" s="89">
        <f>'2nd 1'!C11</f>
        <v>25</v>
      </c>
      <c r="M203" s="87">
        <f>'2nd 2'!C11</f>
        <v>24</v>
      </c>
      <c r="N203" s="87">
        <f>'2nd 3'!C11</f>
        <v>28</v>
      </c>
      <c r="O203" s="87">
        <f>'2nd 4'!C11</f>
        <v>26.5</v>
      </c>
      <c r="P203" s="87">
        <f>'2nd 5'!C11</f>
        <v>24.5</v>
      </c>
      <c r="Q203" s="87">
        <f>'2nd 6'!C11</f>
        <v>27</v>
      </c>
      <c r="R203" s="87">
        <f>'2nd 7'!C11</f>
        <v>0</v>
      </c>
      <c r="S203" s="457"/>
      <c r="T203" s="485">
        <f>S202/(L201+M201+N201+O201+P201+Q201+R201)</f>
        <v>3.25</v>
      </c>
      <c r="U203" s="90"/>
      <c r="V203" s="499"/>
      <c r="W203" s="501"/>
      <c r="X203" s="453"/>
      <c r="Y203" s="487" t="str">
        <f>IF(S202&gt;0,(IF(X202&gt;=2.5,Y202,IF(X202&gt;=2.25,"C",IF(X202&gt;=2,"D","F")))),K204)</f>
        <v>B</v>
      </c>
      <c r="Z203" s="510"/>
    </row>
    <row r="204" spans="1:26" ht="16.5" customHeight="1">
      <c r="A204" s="423" t="s">
        <v>26</v>
      </c>
      <c r="B204" s="91" t="s">
        <v>60</v>
      </c>
      <c r="C204" s="87">
        <f>'1st 1'!J11</f>
        <v>39.5</v>
      </c>
      <c r="D204" s="87">
        <f>'1st 2'!J11</f>
        <v>42</v>
      </c>
      <c r="E204" s="87">
        <f>'1st 3'!J11</f>
        <v>45</v>
      </c>
      <c r="F204" s="87">
        <f>'1st 4'!J11</f>
        <v>29</v>
      </c>
      <c r="G204" s="87">
        <f>'1st 5'!J11</f>
        <v>38.5</v>
      </c>
      <c r="H204" s="87">
        <f>'1st 6'!J11</f>
        <v>40.5</v>
      </c>
      <c r="I204" s="497"/>
      <c r="J204" s="505"/>
      <c r="K204" s="489" t="str">
        <f>IF(J203&gt;=2.5,K202,IF(J203&gt;=2.25,"C",IF(J203&gt;=2,"D",IF(J203=0,0,"F"))))</f>
        <v>B+</v>
      </c>
      <c r="L204" s="89">
        <f>'2nd 1'!J11</f>
        <v>48</v>
      </c>
      <c r="M204" s="87">
        <f>'2nd 2'!J11</f>
        <v>50</v>
      </c>
      <c r="N204" s="87">
        <f>'2nd 3'!J11</f>
        <v>45.5</v>
      </c>
      <c r="O204" s="87">
        <f>'2nd 4'!J11</f>
        <v>44</v>
      </c>
      <c r="P204" s="87">
        <f>'2nd 5'!J11</f>
        <v>32</v>
      </c>
      <c r="Q204" s="87">
        <f>'2nd 6'!J11</f>
        <v>33</v>
      </c>
      <c r="R204" s="87">
        <f>'2nd 7'!J11</f>
        <v>0</v>
      </c>
      <c r="S204" s="457"/>
      <c r="T204" s="486"/>
      <c r="U204" s="442" t="str">
        <f>IF(T203&gt;=2.5,U202,IF(T203&gt;=2.25,"C",IF(T203&gt;=2,"D",IF(T203=0,0,"F"))))</f>
        <v>B+</v>
      </c>
      <c r="V204" s="499"/>
      <c r="W204" s="501"/>
      <c r="X204" s="453"/>
      <c r="Y204" s="488"/>
      <c r="Z204" s="510"/>
    </row>
    <row r="205" spans="1:26" ht="16.5" customHeight="1">
      <c r="A205" s="424"/>
      <c r="B205" s="91" t="s">
        <v>67</v>
      </c>
      <c r="C205" s="115">
        <f>'1st 1'!K11</f>
        <v>68</v>
      </c>
      <c r="D205" s="115">
        <f>'1st 2'!K11</f>
        <v>69</v>
      </c>
      <c r="E205" s="115">
        <f>'1st 3'!K11</f>
        <v>72</v>
      </c>
      <c r="F205" s="115">
        <f>'1st 4'!K11</f>
        <v>56</v>
      </c>
      <c r="G205" s="115">
        <f>'1st 5'!K11</f>
        <v>70</v>
      </c>
      <c r="H205" s="115">
        <f>'1st 6'!K11</f>
        <v>73</v>
      </c>
      <c r="I205" s="497"/>
      <c r="J205" s="505"/>
      <c r="K205" s="490"/>
      <c r="L205" s="116">
        <f>'2nd 1'!K11</f>
        <v>73</v>
      </c>
      <c r="M205" s="115">
        <f>'2nd 2'!K11</f>
        <v>74</v>
      </c>
      <c r="N205" s="115">
        <f>'2nd 3'!K11</f>
        <v>74</v>
      </c>
      <c r="O205" s="115">
        <f>'2nd 4'!K11</f>
        <v>71</v>
      </c>
      <c r="P205" s="115">
        <f>'2nd 5'!K11</f>
        <v>57</v>
      </c>
      <c r="Q205" s="115">
        <f>'2nd 6'!K11</f>
        <v>60</v>
      </c>
      <c r="R205" s="115">
        <f>'2nd 7'!K11</f>
        <v>0</v>
      </c>
      <c r="S205" s="457"/>
      <c r="T205" s="486"/>
      <c r="U205" s="491"/>
      <c r="V205" s="499"/>
      <c r="W205" s="501"/>
      <c r="X205" s="453"/>
      <c r="Y205" s="488"/>
      <c r="Z205" s="510"/>
    </row>
    <row r="206" spans="1:26" ht="18">
      <c r="A206" s="424"/>
      <c r="B206" s="91" t="s">
        <v>1</v>
      </c>
      <c r="C206" s="87">
        <f>'1st 1'!M11</f>
        <v>3.25</v>
      </c>
      <c r="D206" s="87">
        <f>'1st 2'!M11</f>
        <v>3.25</v>
      </c>
      <c r="E206" s="87">
        <f>'1st 3'!M11</f>
        <v>3.5</v>
      </c>
      <c r="F206" s="87">
        <f>'1st 4'!M11</f>
        <v>2.75</v>
      </c>
      <c r="G206" s="87">
        <f>'1st 5'!M11</f>
        <v>3.5</v>
      </c>
      <c r="H206" s="87">
        <f>'1st 6'!M11</f>
        <v>3.5</v>
      </c>
      <c r="I206" s="497"/>
      <c r="J206" s="505"/>
      <c r="K206" s="92"/>
      <c r="L206" s="89">
        <f>'2nd 1'!M11</f>
        <v>3.5</v>
      </c>
      <c r="M206" s="87">
        <f>'2nd 2'!M11</f>
        <v>3.5</v>
      </c>
      <c r="N206" s="87">
        <f>'2nd 3'!M11</f>
        <v>3.5</v>
      </c>
      <c r="O206" s="87">
        <f>'2nd 4'!M11</f>
        <v>3.5</v>
      </c>
      <c r="P206" s="87">
        <f>'2nd 5'!M11</f>
        <v>2.75</v>
      </c>
      <c r="Q206" s="87">
        <f>'2nd 6'!M11</f>
        <v>3</v>
      </c>
      <c r="R206" s="87">
        <f>'2nd 7'!M11</f>
        <v>0</v>
      </c>
      <c r="S206" s="457"/>
      <c r="T206" s="486"/>
      <c r="U206" s="93"/>
      <c r="V206" s="499"/>
      <c r="W206" s="501"/>
      <c r="X206" s="453"/>
      <c r="Y206" s="155"/>
      <c r="Z206" s="510"/>
    </row>
    <row r="207" spans="1:26" ht="17.25" customHeight="1" thickBot="1">
      <c r="A207" s="424"/>
      <c r="B207" s="94" t="s">
        <v>2</v>
      </c>
      <c r="C207" s="95" t="str">
        <f>'1st 1'!L11</f>
        <v>B+</v>
      </c>
      <c r="D207" s="95" t="str">
        <f>'1st 2'!L11</f>
        <v>B+</v>
      </c>
      <c r="E207" s="95" t="str">
        <f>'1st 3'!L11</f>
        <v>A-</v>
      </c>
      <c r="F207" s="95" t="str">
        <f>'1st 4'!L11</f>
        <v>B-</v>
      </c>
      <c r="G207" s="95" t="str">
        <f>'1st 5'!L11</f>
        <v>A-</v>
      </c>
      <c r="H207" s="95" t="str">
        <f>'1st 6'!L11</f>
        <v>A-</v>
      </c>
      <c r="I207" s="472"/>
      <c r="J207" s="96"/>
      <c r="K207" s="88"/>
      <c r="L207" s="97" t="str">
        <f>'2nd 1'!L11</f>
        <v>A-</v>
      </c>
      <c r="M207" s="95" t="str">
        <f>'2nd 2'!L11</f>
        <v>A-</v>
      </c>
      <c r="N207" s="95" t="str">
        <f>'2nd 3'!L11</f>
        <v>A-</v>
      </c>
      <c r="O207" s="95" t="str">
        <f>'2nd 4'!L11</f>
        <v>A-</v>
      </c>
      <c r="P207" s="95" t="str">
        <f>'2nd 5'!L11</f>
        <v>B-</v>
      </c>
      <c r="Q207" s="95" t="str">
        <f>'2nd 6'!L11</f>
        <v>B</v>
      </c>
      <c r="R207" s="95">
        <f>'2nd 7'!L11</f>
        <v>0</v>
      </c>
      <c r="S207" s="457"/>
      <c r="T207" s="98"/>
      <c r="U207" s="90"/>
      <c r="V207" s="500"/>
      <c r="W207" s="502"/>
      <c r="X207" s="504"/>
      <c r="Y207" s="156"/>
      <c r="Z207" s="510"/>
    </row>
    <row r="208" spans="1:26" ht="18.75" thickTop="1">
      <c r="A208" s="413" t="s">
        <v>127</v>
      </c>
      <c r="B208" s="91" t="s">
        <v>1</v>
      </c>
      <c r="C208" s="87">
        <f>'1st 1'!N11</f>
        <v>0</v>
      </c>
      <c r="D208" s="87">
        <f>'1st 2'!N11</f>
        <v>0</v>
      </c>
      <c r="E208" s="87">
        <f>'1st 3'!N11</f>
        <v>0</v>
      </c>
      <c r="F208" s="87">
        <f>'1st 4'!N11</f>
        <v>0</v>
      </c>
      <c r="G208" s="87">
        <f>'1st 5'!N11</f>
        <v>0</v>
      </c>
      <c r="H208" s="87">
        <f>'1st 6'!N11</f>
        <v>0</v>
      </c>
      <c r="I208" s="530">
        <f>(C208*C201)+(D208*D201)+(E208*E201)+(F208*F201)+(G208*G201)+(H208*H201)</f>
        <v>0</v>
      </c>
      <c r="J208" s="417">
        <f>IF(C208&gt;0,(C206*C201),0)+IF(D208&gt;0,(D206*D201),0)+IF(E208&gt;0,(E206*E201),0)+IF(F208&gt;0,(F206*F201),0)+IF(G208&gt;0,(G206*G201),0)+IF(H208&gt;0,(H206*H201),0)</f>
        <v>0</v>
      </c>
      <c r="K208" s="473">
        <f>IF(C208&gt;C206,((C208*C201)-(C206*C201)),0)+IF(D208&gt;D206,((D208*D201)-(D206*D201)),0)+IF(E208&gt;E206,((E208*E201)-(E206*E201)),0)+IF(F208&gt;F206,((F208*F201)-(F206*F201)),0)+IF(G208&gt;G206,((G208*G201)-(G206*G201)),0)+IF(H208&gt;H206,((H208*H201)-(H206*H201)),0)</f>
        <v>0</v>
      </c>
      <c r="L208" s="89">
        <f>'2nd 1'!N11</f>
        <v>0</v>
      </c>
      <c r="M208" s="87">
        <f>'2nd 2'!N11</f>
        <v>0</v>
      </c>
      <c r="N208" s="87">
        <f>'2nd 3'!N11</f>
        <v>0</v>
      </c>
      <c r="O208" s="87">
        <f>'2nd 4'!N11</f>
        <v>0</v>
      </c>
      <c r="P208" s="87">
        <f>'2nd 5'!N11</f>
        <v>0</v>
      </c>
      <c r="Q208" s="87">
        <f>'2nd 6'!N11</f>
        <v>0</v>
      </c>
      <c r="R208" s="87">
        <f>'2nd 7'!N11</f>
        <v>0</v>
      </c>
      <c r="S208" s="401">
        <f>(L208*L201)+(M208*M201)+(N208*N201)+(O208*O201)+(P208*P201)+(Q208*Q201)+(R208*R201)</f>
        <v>0</v>
      </c>
      <c r="T208" s="417">
        <f>IF(L208&gt;0,(L206*L201),0)+IF(M208&gt;0,(M206*M201),0)+IF(N208&gt;0,(N206*N201),0)+IF(O208&gt;0,(O206*O201),0)+IF(P208&gt;0,(P206*P201),0)+IF(Q208&gt;0,(Q206*Q201),0)+IF(R208&gt;0,(R206*R201),0)</f>
        <v>0</v>
      </c>
      <c r="U208" s="399">
        <f>IF(L208&gt;L206,((L208*L201)-(L206*L201)),0)+IF(M208&gt;M206,((M208*M201)-(M206*M201)),0)+IF(N208&gt;N206,((N208*N201)-(N206*N201)),0)+IF(O208&gt;O206,((O208*O201)-(O206*O201)),0)+IF(P208&gt;P206,((P208*P201)-(P206*P201)),0)+IF(Q208&gt;Q206,((Q208*Q201)-(Q206*Q201)),0)+IF(R208&gt;R206,((R208*R201)-(R206*R201)),0)</f>
        <v>0</v>
      </c>
      <c r="V208" s="401">
        <f>I208+S208</f>
        <v>0</v>
      </c>
      <c r="W208" s="436">
        <f>J208+T208</f>
        <v>0</v>
      </c>
      <c r="X208" s="526">
        <f>K208+U208</f>
        <v>0</v>
      </c>
      <c r="Y208" s="527"/>
      <c r="Z208" s="510"/>
    </row>
    <row r="209" spans="1:28" ht="15.75" customHeight="1" thickBot="1">
      <c r="A209" s="414"/>
      <c r="B209" s="157" t="s">
        <v>23</v>
      </c>
      <c r="C209" s="158" t="str">
        <f>'1st 1'!O11</f>
        <v/>
      </c>
      <c r="D209" s="158" t="str">
        <f>'1st 2'!O11</f>
        <v/>
      </c>
      <c r="E209" s="158" t="str">
        <f>'1st 3'!O11</f>
        <v/>
      </c>
      <c r="F209" s="158" t="str">
        <f>'1st 4'!O11</f>
        <v/>
      </c>
      <c r="G209" s="158" t="str">
        <f>'1st 5'!O11</f>
        <v/>
      </c>
      <c r="H209" s="158" t="str">
        <f>'1st 6'!O11</f>
        <v/>
      </c>
      <c r="I209" s="472"/>
      <c r="J209" s="472"/>
      <c r="K209" s="474"/>
      <c r="L209" s="159" t="str">
        <f>'2nd 1'!O11</f>
        <v/>
      </c>
      <c r="M209" s="158" t="str">
        <f>'2nd 2'!O11</f>
        <v/>
      </c>
      <c r="N209" s="158" t="str">
        <f>'2nd 3'!O11</f>
        <v/>
      </c>
      <c r="O209" s="158" t="str">
        <f>'2nd 4'!O11</f>
        <v/>
      </c>
      <c r="P209" s="158" t="str">
        <f>'2nd 5'!O11</f>
        <v/>
      </c>
      <c r="Q209" s="158" t="str">
        <f>'2nd 6'!O11</f>
        <v/>
      </c>
      <c r="R209" s="158" t="str">
        <f>'2nd 7'!O11</f>
        <v/>
      </c>
      <c r="S209" s="475"/>
      <c r="T209" s="420"/>
      <c r="U209" s="400"/>
      <c r="V209" s="402"/>
      <c r="W209" s="437"/>
      <c r="X209" s="528"/>
      <c r="Y209" s="529"/>
      <c r="Z209" s="510"/>
    </row>
    <row r="210" spans="1:28" ht="21" customHeight="1" thickTop="1" thickBot="1">
      <c r="A210" s="435" t="s">
        <v>30</v>
      </c>
      <c r="B210" s="435"/>
      <c r="C210" s="435"/>
      <c r="D210" s="435"/>
      <c r="E210" s="435"/>
      <c r="F210" s="435"/>
      <c r="G210" s="435"/>
      <c r="H210" s="435"/>
      <c r="I210" s="435"/>
      <c r="J210" s="435"/>
      <c r="K210" s="435"/>
      <c r="L210" s="435"/>
      <c r="M210" s="435"/>
      <c r="N210" s="435"/>
      <c r="O210" s="435"/>
      <c r="P210" s="435"/>
      <c r="Q210" s="435"/>
      <c r="R210" s="435"/>
      <c r="S210" s="435"/>
      <c r="T210" s="435"/>
      <c r="U210" s="435"/>
      <c r="V210" s="435"/>
      <c r="W210" s="435"/>
      <c r="X210" s="435"/>
      <c r="Y210" s="435"/>
      <c r="Z210" s="510"/>
    </row>
    <row r="211" spans="1:28" ht="19.5" customHeight="1" thickTop="1" thickBot="1">
      <c r="A211" s="478" t="s">
        <v>44</v>
      </c>
      <c r="B211" s="479"/>
      <c r="C211" s="479"/>
      <c r="D211" s="479"/>
      <c r="E211" s="479"/>
      <c r="F211" s="479"/>
      <c r="G211" s="479"/>
      <c r="H211" s="479"/>
      <c r="I211" s="479"/>
      <c r="J211" s="479"/>
      <c r="K211" s="506"/>
      <c r="L211" s="425" t="s">
        <v>45</v>
      </c>
      <c r="M211" s="426"/>
      <c r="N211" s="426"/>
      <c r="O211" s="426"/>
      <c r="P211" s="426"/>
      <c r="Q211" s="426"/>
      <c r="R211" s="426"/>
      <c r="S211" s="426"/>
      <c r="T211" s="426"/>
      <c r="U211" s="426"/>
      <c r="V211" s="160"/>
      <c r="W211" s="428" t="s">
        <v>39</v>
      </c>
      <c r="X211" s="428"/>
      <c r="Y211" s="161"/>
      <c r="Z211" s="510"/>
    </row>
    <row r="212" spans="1:28" ht="17.25" customHeight="1" thickTop="1">
      <c r="A212" s="99" t="s">
        <v>22</v>
      </c>
      <c r="B212" s="100"/>
      <c r="C212" s="101">
        <f>'3rd 1'!B4</f>
        <v>201</v>
      </c>
      <c r="D212" s="101">
        <f>'3rd 2'!B4</f>
        <v>202</v>
      </c>
      <c r="E212" s="101">
        <f>'3rd 3'!B4</f>
        <v>203</v>
      </c>
      <c r="F212" s="101">
        <f>'3rd 4'!B4</f>
        <v>204</v>
      </c>
      <c r="G212" s="101">
        <f>'3rd 5'!B4</f>
        <v>205</v>
      </c>
      <c r="H212" s="101">
        <f>'3rd 6'!B4</f>
        <v>0</v>
      </c>
      <c r="I212" s="430" t="s">
        <v>0</v>
      </c>
      <c r="J212" s="430" t="s">
        <v>3</v>
      </c>
      <c r="K212" s="432" t="s">
        <v>2</v>
      </c>
      <c r="L212" s="101">
        <f>'4th 1'!B4</f>
        <v>206</v>
      </c>
      <c r="M212" s="101">
        <f>'4th 2'!B4</f>
        <v>207</v>
      </c>
      <c r="N212" s="101">
        <f>'4th 3'!B4</f>
        <v>208</v>
      </c>
      <c r="O212" s="101">
        <f>'4th 4'!B4</f>
        <v>209</v>
      </c>
      <c r="P212" s="101">
        <f>'4th 5'!B4</f>
        <v>210</v>
      </c>
      <c r="Q212" s="101">
        <f>'4th 6'!B4</f>
        <v>211</v>
      </c>
      <c r="R212" s="101">
        <f>'4th 7'!B4</f>
        <v>0</v>
      </c>
      <c r="S212" s="429" t="s">
        <v>0</v>
      </c>
      <c r="T212" s="429" t="s">
        <v>3</v>
      </c>
      <c r="U212" s="431" t="s">
        <v>2</v>
      </c>
      <c r="V212" s="433" t="s">
        <v>62</v>
      </c>
      <c r="W212" s="434"/>
      <c r="X212" s="434"/>
      <c r="Y212" s="162" t="str">
        <f>IF(X213&gt;=4,"A+",IF(X213&gt;=3.75,"A",IF(X213&gt;=3.5,"A-",IF(X213&gt;=3.25,"B+",IF(X213&gt;=3,"B",IF(X213&gt;=2.75,"B-",IF(X213&gt;=2.5,"C+",IF(X213&gt;=2,"C","F"))))))))</f>
        <v>B+</v>
      </c>
      <c r="Z212" s="510"/>
    </row>
    <row r="213" spans="1:28" ht="63.75" customHeight="1">
      <c r="A213" s="77" t="s">
        <v>63</v>
      </c>
      <c r="B213" s="86"/>
      <c r="C213" s="79" t="str">
        <f>IF('3rd 1'!C11&gt;0,'3rd 1'!D6,IF('3rd 1'!K11&gt;0,'3rd 1'!L6,IF('3rd 1'!S11&gt;0,'3rd 1'!T6,0)))</f>
        <v>Drawing-3</v>
      </c>
      <c r="D213" s="79" t="str">
        <f>IF('3rd 2'!C11&gt;0,'3rd 2'!D6,IF('3rd 2'!K11&gt;0,'3rd 2'!L6,IF('3rd 2'!S11&gt;0,'3rd 2'!T6,0)))</f>
        <v>Still Life-1</v>
      </c>
      <c r="E213" s="79" t="str">
        <f>IF('3rd 3'!C11&gt;0,'3rd 3'!D6,IF('3rd 3'!K11&gt;0,'3rd 3'!L6,IF('3rd 3'!S11&gt;0,'3rd 3'!T6,0)))</f>
        <v>Landscape-1</v>
      </c>
      <c r="F213" s="79" t="str">
        <f>IF('3rd 4'!C11&gt;0,'3rd 4'!D6,IF('3rd 4'!K11&gt;0,'3rd 4'!L6,IF('3rd 4'!S11&gt;0,'3rd 4'!T6,0)))</f>
        <v>Sketch-3</v>
      </c>
      <c r="G213" s="79" t="str">
        <f>IF('3rd 5'!C11&gt;0,'3rd 5'!D6,IF('3rd 5'!K11&gt;0,'3rd 5'!L6,IF('3rd 5'!S11&gt;0,'3rd 5'!T6,0)))</f>
        <v>History of Ancient Indian Civilization</v>
      </c>
      <c r="H213" s="79">
        <f>IF('3rd 6'!C11&gt;0,'3rd 6'!D6,IF('3rd 6'!K11&gt;0,'3rd 6'!L6,IF('3rd 6'!S11&gt;0,'3rd 6'!T6,0)))</f>
        <v>0</v>
      </c>
      <c r="I213" s="481"/>
      <c r="J213" s="481"/>
      <c r="K213" s="482"/>
      <c r="L213" s="79" t="str">
        <f>IF('4th 1'!C11&gt;0,'4th 1'!D6,IF('4th 1'!K11&gt;0,'4th 1'!L6,IF('4th 1'!S11&gt;0,'4th 1'!T6,0)))</f>
        <v>Drawing-4</v>
      </c>
      <c r="M213" s="79" t="str">
        <f>IF('4th 2'!C11&gt;0,'4th 2'!D6,IF('4th 2'!K11&gt;0,'4th 2'!L6,IF('4th 2'!S11&gt;0,'4th 2'!T6,0)))</f>
        <v>Still Life-2</v>
      </c>
      <c r="N213" s="79" t="str">
        <f>IF('4th 3'!C11&gt;0,'4th 3'!D6,IF('4th 3'!K11&gt;0,'4th 3'!L6,IF('4th 3'!S11&gt;0,'4th 3'!T6,0)))</f>
        <v>Landscape-2</v>
      </c>
      <c r="O213" s="79" t="str">
        <f>IF('4th 4'!C11&gt;0,'4th 4'!D6,IF('4th 4'!K11&gt;0,'4th 4'!L6,IF('4th 4'!S11&gt;0,'4th 4'!T6,0)))</f>
        <v>Sketch-4</v>
      </c>
      <c r="P213" s="79" t="str">
        <f>IF('4th 5'!C11&gt;0,'4th 5'!D6,IF('4th 5'!K11&gt;0,'4th 5'!L6,IF('4th 5'!S11&gt;0,'4th 5'!T6,0)))</f>
        <v>Material &amp; Technique of Art</v>
      </c>
      <c r="Q213" s="79" t="str">
        <f>IF('4th 6'!C11&gt;0,'4th 6'!D6,IF('4th 6'!K11&gt;0,'4th 6'!L6,IF('4th 6'!S11&gt;0,'4th 6'!T6,0)))</f>
        <v>History of Ancient Bengal Civilization</v>
      </c>
      <c r="R213" s="79">
        <f>IF('4th 7'!C11&gt;0,'4th 7'!D6,IF('4th 7'!K11&gt;0,'4th 7'!L6,IF('4th 7'!S11&gt;0,'4th 7'!T6,0)))</f>
        <v>0</v>
      </c>
      <c r="S213" s="429"/>
      <c r="T213" s="429"/>
      <c r="U213" s="431"/>
      <c r="V213" s="335">
        <f>IF(I215&gt;0,(V218+V202),0)</f>
        <v>63</v>
      </c>
      <c r="W213" s="254">
        <f>IF(I215&gt;0,(W218+W202),0)</f>
        <v>205.125</v>
      </c>
      <c r="X213" s="336">
        <f>IF(S215&gt;0,(W213/63),IF(I215&gt;0,(W213/46.5),0))</f>
        <v>3.2559523809523809</v>
      </c>
      <c r="Y213" s="163" t="str">
        <f>IF(X213&gt;=2.5,Y212,IF(X213&gt;=2.25,"C",IF(X213&gt;=2,"D",IF(X213=0,0,"F"))))</f>
        <v>B+</v>
      </c>
      <c r="Z213" s="510"/>
    </row>
    <row r="214" spans="1:28" ht="16.5">
      <c r="A214" s="458" t="s">
        <v>27</v>
      </c>
      <c r="B214" s="459"/>
      <c r="C214" s="102">
        <f>IF('3rd 1'!C11&gt;0,'3rd 1'!H4,IF('3rd 1'!K11&gt;0,'3rd 1'!P4,IF('3rd 1'!S11&gt;0,'3rd 1'!X4,0)))</f>
        <v>3</v>
      </c>
      <c r="D214" s="102">
        <f>IF('3rd 2'!C11&gt;0,'3rd 2'!H4,IF('3rd 2'!K11&gt;0,'3rd 2'!P4,IF('3rd 2'!S11&gt;0,'3rd 2'!X4,0)))</f>
        <v>3</v>
      </c>
      <c r="E214" s="102">
        <f>IF('3rd 3'!C11&gt;0,'3rd 3'!H4,IF('3rd 3'!K11&gt;0,'3rd 3'!P4,IF('3rd 3'!S11&gt;0,'3rd 3'!X4,0)))</f>
        <v>3</v>
      </c>
      <c r="F214" s="102">
        <f>IF('3rd 4'!C11&gt;0,'3rd 4'!H4,IF('3rd 4'!K11&gt;0,'3rd 4'!P4,IF('3rd 4'!S11&gt;0,'3rd 4'!X4,0)))</f>
        <v>3</v>
      </c>
      <c r="G214" s="102">
        <f>IF('3rd 5'!C11&gt;0,'3rd 5'!H4,IF('3rd 5'!K11&gt;0,'3rd 5'!P4,IF('3rd 5'!S11&gt;0,'3rd 5'!X4,0)))</f>
        <v>3</v>
      </c>
      <c r="H214" s="102">
        <f>IF('3rd 6'!C11&gt;0,'3rd 6'!H4,IF('3rd 6'!K11&gt;0,'3rd 6'!P4,IF('3rd 6'!S11&gt;0,'3rd 6'!X4,0)))</f>
        <v>0</v>
      </c>
      <c r="I214" s="481"/>
      <c r="J214" s="481"/>
      <c r="K214" s="482"/>
      <c r="L214" s="102">
        <f>IF('4th 1'!C11&gt;0,'4th 1'!H4,IF('4th 1'!K11&gt;0,'4th 1'!P4,IF('4th 1'!S11&gt;0,'4th 1'!X4,0)))</f>
        <v>3</v>
      </c>
      <c r="M214" s="102">
        <f>IF('4th 2'!C11&gt;0,'4th 2'!H4,IF('4th 2'!K11&gt;0,'4th 2'!P4,IF('4th 2'!S11&gt;0,'4th 2'!X4,0)))</f>
        <v>3</v>
      </c>
      <c r="N214" s="102">
        <f>IF('4th 3'!C11&gt;0,'4th 3'!H4,IF('4th 3'!K11&gt;0,'4th 3'!P4,IF('4th 3'!S11&gt;0,'4th 3'!X4,0)))</f>
        <v>3</v>
      </c>
      <c r="O214" s="102">
        <f>IF('4th 4'!C11&gt;0,'4th 4'!H4,IF('4th 4'!K11&gt;0,'4th 4'!P4,IF('4th 4'!S11&gt;0,'4th 4'!X4,0)))</f>
        <v>1.5</v>
      </c>
      <c r="P214" s="102">
        <f>IF('4th 5'!C11&gt;0,'4th 5'!H4,IF('4th 5'!K11&gt;0,'4th 5'!P4,IF('4th 5'!S11&gt;0,'4th 5'!X4,0)))</f>
        <v>1.5</v>
      </c>
      <c r="Q214" s="102">
        <f>IF('4th 6'!C11&gt;0,'4th 6'!H4,IF('4th 6'!K11&gt;0,'4th 6'!P4,IF('4th 6'!S11&gt;0,'4th 6'!X4,0)))</f>
        <v>3</v>
      </c>
      <c r="R214" s="102">
        <f>IF('4th 7'!C11&gt;0,'4th 7'!H4,IF('4th 7'!K11&gt;0,'4th 7'!P4,IF('4th 7'!S11&gt;0,'4th 7'!X4,0)))</f>
        <v>0</v>
      </c>
      <c r="S214" s="430"/>
      <c r="T214" s="430"/>
      <c r="U214" s="432"/>
      <c r="V214" s="460" t="s">
        <v>41</v>
      </c>
      <c r="W214" s="461"/>
      <c r="X214" s="461"/>
      <c r="Y214" s="462"/>
      <c r="Z214" s="510"/>
    </row>
    <row r="215" spans="1:28" ht="17.25" thickBot="1">
      <c r="A215" s="463" t="s">
        <v>11</v>
      </c>
      <c r="B215" s="464"/>
      <c r="C215" s="102">
        <v>100</v>
      </c>
      <c r="D215" s="102">
        <v>100</v>
      </c>
      <c r="E215" s="102">
        <v>100</v>
      </c>
      <c r="F215" s="102">
        <v>100</v>
      </c>
      <c r="G215" s="102">
        <v>100</v>
      </c>
      <c r="H215" s="102">
        <v>100</v>
      </c>
      <c r="I215" s="465">
        <f>(C219*C214)+(D219*D214)+(E219*E214)+(F219*F214)+(G219*G214)+(H219*H214)</f>
        <v>48.75</v>
      </c>
      <c r="J215" s="84"/>
      <c r="K215" s="103" t="str">
        <f>IF(J216&gt;=4,"A+",IF(J216&gt;=3.75,"A",IF(J216&gt;=3.5,"A-",IF(J216&gt;=3.25,"B+",IF(J216&gt;=3,"B",IF(J216&gt;=2.75,"B-",IF(J216&gt;=2.5,"C+",IF(J216&gt;=2,"C","F"))))))))</f>
        <v>B+</v>
      </c>
      <c r="L215" s="102">
        <v>100</v>
      </c>
      <c r="M215" s="102">
        <v>100</v>
      </c>
      <c r="N215" s="102">
        <v>100</v>
      </c>
      <c r="O215" s="102">
        <v>100</v>
      </c>
      <c r="P215" s="102">
        <v>100</v>
      </c>
      <c r="Q215" s="102">
        <v>100</v>
      </c>
      <c r="R215" s="102">
        <v>100</v>
      </c>
      <c r="S215" s="465">
        <f>(L219*L214)+(M219*M214)+(N219*N214)+(O219*O214)+(P219*P214)+(Q219*Q214)+(R219*R214)</f>
        <v>51</v>
      </c>
      <c r="T215" s="84"/>
      <c r="U215" s="103" t="str">
        <f>IF(T216&gt;=4,"A+",IF(T216&gt;=3.75,"A",IF(T216&gt;=3.5,"A-",IF(T216&gt;=3.25,"B+",IF(T216&gt;=3,"B",IF(T216&gt;=2.75,"B-",IF(T216&gt;=2.5,"C+",IF(T216&gt;=2,"C","F"))))))))</f>
        <v>B+</v>
      </c>
      <c r="V215" s="467" t="s">
        <v>29</v>
      </c>
      <c r="W215" s="469" t="s">
        <v>0</v>
      </c>
      <c r="X215" s="469" t="s">
        <v>3</v>
      </c>
      <c r="Y215" s="476" t="s">
        <v>2</v>
      </c>
      <c r="Z215" s="510"/>
    </row>
    <row r="216" spans="1:28" ht="17.25" thickTop="1">
      <c r="A216" s="77" t="s">
        <v>28</v>
      </c>
      <c r="B216" s="86"/>
      <c r="C216" s="104">
        <f>IF('3rd 1'!C11&gt;0,'3rd 1'!C11,IF('3rd 1'!K11&gt;0,'3rd 1'!K11,IF('3rd 1'!S11&gt;0,'3rd 1'!S11,0)))</f>
        <v>23.5</v>
      </c>
      <c r="D216" s="104">
        <f>IF('3rd 2'!C11&gt;0,'3rd 2'!C11,IF('3rd 2'!K11&gt;0,'3rd 2'!K11,IF('3rd 2'!S11&gt;0,'3rd 2'!S11,0)))</f>
        <v>31.25</v>
      </c>
      <c r="E216" s="104">
        <f>IF('3rd 3'!C11&gt;0,'3rd 3'!C11,IF('3rd 3'!K11&gt;0,'3rd 3'!K11,IF('3rd 3'!S11&gt;0,'3rd 3'!S11,0)))</f>
        <v>28.5</v>
      </c>
      <c r="F216" s="104">
        <f>IF('3rd 4'!C11&gt;0,'3rd 4'!C11,IF('3rd 4'!K11&gt;0,'3rd 4'!K11,IF('3rd 4'!S11&gt;0,'3rd 4'!S11,0)))</f>
        <v>26</v>
      </c>
      <c r="G216" s="104">
        <f>IF('3rd 5'!C11&gt;0,'3rd 5'!C11,IF('3rd 5'!K11&gt;0,'3rd 5'!K11,IF('3rd 5'!S11&gt;0,'3rd 5'!S11,0)))</f>
        <v>26.5</v>
      </c>
      <c r="H216" s="104">
        <f>IF('3rd 6'!C11&gt;0,'3rd 6'!C11,IF('3rd 6'!K11&gt;0,'3rd 6'!K11,IF('3rd 6'!S11&gt;0,'3rd 6'!S11,0)))</f>
        <v>0</v>
      </c>
      <c r="I216" s="457"/>
      <c r="J216" s="485">
        <f>I215/(C214+D214+E214+F214+G214+H214)</f>
        <v>3.25</v>
      </c>
      <c r="K216" s="90"/>
      <c r="L216" s="104">
        <f>IF('4th 1'!C11&gt;0,'4th 1'!C11,IF('4th 1'!K11&gt;0,'4th 1'!K11,IF('4th 1'!S11&gt;0,'4th 1'!S11,0)))</f>
        <v>33</v>
      </c>
      <c r="M216" s="104">
        <f>IF('4th 2'!C11&gt;0,'4th 2'!C11,IF('4th 2'!K11&gt;0,'4th 2'!K11,IF('4th 2'!S11&gt;0,'4th 2'!S11,0)))</f>
        <v>24</v>
      </c>
      <c r="N216" s="104">
        <f>IF('4th 3'!C11&gt;0,'4th 3'!C11,IF('4th 3'!K11&gt;0,'4th 3'!K11,IF('4th 3'!S11&gt;0,'4th 3'!S11,0)))</f>
        <v>25.25</v>
      </c>
      <c r="O216" s="104">
        <f>IF('4th 4'!C11&gt;0,'4th 4'!C11,IF('4th 4'!K11&gt;0,'4th 4'!K11,IF('4th 4'!S11&gt;0,'4th 4'!S11,0)))</f>
        <v>23</v>
      </c>
      <c r="P216" s="104">
        <f>IF('4th 5'!C11&gt;0,'4th 5'!C11,IF('4th 5'!K11&gt;0,'4th 5'!K11,IF('4th 5'!S11&gt;0,'4th 5'!S11,0)))</f>
        <v>33</v>
      </c>
      <c r="Q216" s="104">
        <f>IF('4th 6'!C11&gt;0,'4th 6'!C11,IF('4th 6'!K11&gt;0,'4th 6'!K11,IF('4th 6'!S11&gt;0,'4th 6'!S11,0)))</f>
        <v>27.5</v>
      </c>
      <c r="R216" s="104">
        <f>IF('4th 7'!C11&gt;0,'4th 7'!C11,IF('4th 7'!K11&gt;0,'4th 7'!K11,IF('4th 7'!S11&gt;0,'4th 7'!S11,0)))</f>
        <v>0</v>
      </c>
      <c r="S216" s="457"/>
      <c r="T216" s="485">
        <f>S215/(L214+M214+N214+O214+P214+Q214+R214)</f>
        <v>3.4</v>
      </c>
      <c r="U216" s="90"/>
      <c r="V216" s="468"/>
      <c r="W216" s="470"/>
      <c r="X216" s="471"/>
      <c r="Y216" s="477"/>
      <c r="Z216" s="510"/>
    </row>
    <row r="217" spans="1:28" ht="17.25">
      <c r="A217" s="423" t="s">
        <v>26</v>
      </c>
      <c r="B217" s="91" t="s">
        <v>60</v>
      </c>
      <c r="C217" s="104">
        <f>IF('3rd 1'!C11&gt;0,'3rd 1'!J11,IF('3rd 1'!K11&gt;0,'3rd 1'!R11,IF('3rd 1'!S11&gt;0,'3rd 1'!Z11,0)))</f>
        <v>44</v>
      </c>
      <c r="D217" s="104">
        <f>IF('3rd 2'!C11&gt;0,'3rd 2'!J11,IF('3rd 2'!K11&gt;0,'3rd 2'!R11,IF('3rd 2'!S11&gt;0,'3rd 2'!Z11,0)))</f>
        <v>41</v>
      </c>
      <c r="E217" s="104">
        <f>IF('3rd 3'!C11&gt;0,'3rd 3'!J11,IF('3rd 3'!K11&gt;0,'3rd 3'!R11,IF('3rd 3'!S11&gt;0,'3rd 3'!Z11,0)))</f>
        <v>40</v>
      </c>
      <c r="F217" s="104">
        <f>IF('3rd 4'!C11&gt;0,'3rd 4'!J11,IF('3rd 4'!K11&gt;0,'3rd 4'!R11,IF('3rd 4'!S11&gt;0,'3rd 4'!Z11,0)))</f>
        <v>42</v>
      </c>
      <c r="G217" s="104">
        <f>IF('3rd 5'!C11&gt;0,'3rd 5'!J11,IF('3rd 5'!K11&gt;0,'3rd 5'!R11,IF('3rd 5'!S11&gt;0,'3rd 5'!Z11,0)))</f>
        <v>33.25</v>
      </c>
      <c r="H217" s="104">
        <f>IF('3rd 6'!C11&gt;0,'3rd 6'!J11,IF('3rd 6'!K11&gt;0,'3rd 6'!R11,IF('3rd 6'!S11&gt;0,'3rd 6'!Z11,0)))</f>
        <v>0</v>
      </c>
      <c r="I217" s="457"/>
      <c r="J217" s="525"/>
      <c r="K217" s="442" t="str">
        <f>IF(J216&gt;=2.5,K215,IF(J216&gt;=2.25,"C",IF(J216&gt;=2,"D",IF(J216=0,0,"F"))))</f>
        <v>B+</v>
      </c>
      <c r="L217" s="104">
        <f>IF('4th 1'!C11&gt;0,'4th 1'!J11,IF('4th 1'!K11&gt;0,'4th 1'!R11,IF('4th 1'!S11&gt;0,'4th 1'!Z11,0)))</f>
        <v>47.5</v>
      </c>
      <c r="M217" s="104">
        <f>IF('4th 2'!C11&gt;0,'4th 2'!J11,IF('4th 2'!K11&gt;0,'4th 2'!R11,IF('4th 2'!S11&gt;0,'4th 2'!Z11,0)))</f>
        <v>42.5</v>
      </c>
      <c r="N217" s="104">
        <f>IF('4th 3'!C11&gt;0,'4th 3'!J11,IF('4th 3'!K11&gt;0,'4th 3'!R11,IF('4th 3'!S11&gt;0,'4th 3'!Z11,0)))</f>
        <v>44</v>
      </c>
      <c r="O217" s="104">
        <f>IF('4th 4'!C11&gt;0,'4th 4'!J11,IF('4th 4'!K11&gt;0,'4th 4'!R11,IF('4th 4'!S11&gt;0,'4th 4'!Z11,0)))</f>
        <v>41</v>
      </c>
      <c r="P217" s="104">
        <f>IF('4th 5'!C11&gt;0,'4th 5'!J11,IF('4th 5'!K11&gt;0,'4th 5'!R11,IF('4th 5'!S11&gt;0,'4th 5'!Z11,0)))</f>
        <v>41</v>
      </c>
      <c r="Q217" s="104">
        <f>IF('4th 6'!C11&gt;0,'4th 6'!J11,IF('4th 6'!K11&gt;0,'4th 6'!R11,IF('4th 6'!S11&gt;0,'4th 6'!Z11,0)))</f>
        <v>36.5</v>
      </c>
      <c r="R217" s="104">
        <f>IF('4th 7'!C11&gt;0,'4th 7'!J11,IF('4th 7'!K11&gt;0,'4th 7'!R11,IF('4th 7'!S11&gt;0,'4th 7'!Z11,0)))</f>
        <v>0</v>
      </c>
      <c r="S217" s="457"/>
      <c r="T217" s="525"/>
      <c r="U217" s="442" t="str">
        <f>IF(T216&gt;=2.5,U215,IF(T216&gt;=2.25,"C",IF(T216&gt;=2,"D",IF(T216=0,0,"F"))))</f>
        <v>B+</v>
      </c>
      <c r="V217" s="454" t="s">
        <v>40</v>
      </c>
      <c r="W217" s="443"/>
      <c r="X217" s="443"/>
      <c r="Y217" s="455"/>
      <c r="Z217" s="510"/>
      <c r="AA217" s="105"/>
      <c r="AB217" s="105"/>
    </row>
    <row r="218" spans="1:28" ht="16.5" customHeight="1">
      <c r="A218" s="424"/>
      <c r="B218" s="91" t="s">
        <v>67</v>
      </c>
      <c r="C218" s="117">
        <f>'3rd 1'!AA11</f>
        <v>68</v>
      </c>
      <c r="D218" s="117">
        <f>'3rd 2'!AA11</f>
        <v>73</v>
      </c>
      <c r="E218" s="117">
        <f>'3rd 3'!AA11</f>
        <v>69</v>
      </c>
      <c r="F218" s="117">
        <f>'3rd 4'!AA11</f>
        <v>68</v>
      </c>
      <c r="G218" s="117">
        <f>'3rd 5'!AA11</f>
        <v>60</v>
      </c>
      <c r="H218" s="117">
        <f>'3rd 6'!AA11</f>
        <v>0</v>
      </c>
      <c r="I218" s="457"/>
      <c r="J218" s="525"/>
      <c r="K218" s="491"/>
      <c r="L218" s="117">
        <f>'4th 1'!AA11</f>
        <v>81</v>
      </c>
      <c r="M218" s="117">
        <f>'4th 2'!AA11</f>
        <v>67</v>
      </c>
      <c r="N218" s="117">
        <f>'4th 3'!AA11</f>
        <v>70</v>
      </c>
      <c r="O218" s="117">
        <f>'4th 4'!AA11</f>
        <v>64</v>
      </c>
      <c r="P218" s="117">
        <f>'4th 5'!AA11</f>
        <v>74</v>
      </c>
      <c r="Q218" s="117">
        <f>'4th 6'!AA11</f>
        <v>64</v>
      </c>
      <c r="R218" s="117">
        <f>'4th 7'!AA11</f>
        <v>0</v>
      </c>
      <c r="S218" s="457"/>
      <c r="T218" s="525"/>
      <c r="U218" s="491"/>
      <c r="V218" s="444">
        <f>IF((C219+C221)=0,0,C214)+IF((D219+D221)=0,0,D214)+IF((E219+E221)=0,0,E214)+IF((F219+F221)=0,0,F214)+IF((G219+G221)=0,0,G214)+IF((H219+H221)=0,0,H214)+IF((L219+L221)=0,0,L214)+IF((M219+M221)=0,0,M214)+IF((N219+N221)=0,0,N214)+IF((O219+O221)=0,0,O214)+IF((P219+P221)=0,0,P214)+IF((Q219+Q221)=0,0,Q214)+IF((R219+R221)=0,0,R214)+IF(E251&gt;0,1.5,0)</f>
        <v>31.5</v>
      </c>
      <c r="W218" s="457">
        <f>I215+S215+(E251*1.5)</f>
        <v>103.5</v>
      </c>
      <c r="X218" s="440">
        <f>IF(S215&gt;0,(W218/31.5),J216)</f>
        <v>3.2857142857142856</v>
      </c>
      <c r="Y218" s="164" t="str">
        <f>IF(X218&gt;=4,"A+",IF(X218&gt;=3.75,"A",IF(X218&gt;=3.5,"A-",IF(X218&gt;=3.25,"B+",IF(X218&gt;=3,"B",IF(X218&gt;=2.75,"B-",IF(X218&gt;=2.5,"C+",IF(X218&gt;=2,"C","F"))))))))</f>
        <v>B+</v>
      </c>
      <c r="Z218" s="510"/>
    </row>
    <row r="219" spans="1:28" ht="16.5">
      <c r="A219" s="424"/>
      <c r="B219" s="91" t="s">
        <v>1</v>
      </c>
      <c r="C219" s="104">
        <f>'3rd 1'!AC11</f>
        <v>3.25</v>
      </c>
      <c r="D219" s="104">
        <f>'3rd 2'!AC11</f>
        <v>3.5</v>
      </c>
      <c r="E219" s="104">
        <f>'3rd 3'!AC11</f>
        <v>3.25</v>
      </c>
      <c r="F219" s="104">
        <f>'3rd 4'!AC11</f>
        <v>3.25</v>
      </c>
      <c r="G219" s="104">
        <f>'3rd 5'!AC11</f>
        <v>3</v>
      </c>
      <c r="H219" s="104">
        <f>'3rd 6'!AC11</f>
        <v>0</v>
      </c>
      <c r="I219" s="457"/>
      <c r="J219" s="525"/>
      <c r="K219" s="106"/>
      <c r="L219" s="104">
        <f>'4th 1'!AC11</f>
        <v>4</v>
      </c>
      <c r="M219" s="104">
        <f>'4th 2'!AC11</f>
        <v>3.25</v>
      </c>
      <c r="N219" s="104">
        <f>'4th 3'!AC11</f>
        <v>3.5</v>
      </c>
      <c r="O219" s="104">
        <f>'4th 4'!AC11</f>
        <v>3</v>
      </c>
      <c r="P219" s="104">
        <f>'4th 5'!AC11</f>
        <v>3.5</v>
      </c>
      <c r="Q219" s="104">
        <f>'4th 6'!AC11</f>
        <v>3</v>
      </c>
      <c r="R219" s="107">
        <f>'4th 7'!AC11</f>
        <v>0</v>
      </c>
      <c r="S219" s="457"/>
      <c r="T219" s="525"/>
      <c r="U219" s="108"/>
      <c r="V219" s="456"/>
      <c r="W219" s="448"/>
      <c r="X219" s="441"/>
      <c r="Y219" s="451" t="str">
        <f>IF(S215&gt;0,(IF(X218&gt;=2.5,Y218,IF(X218&gt;=2.25,"C",IF(X218&gt;=2,"D","F")))),K217)</f>
        <v>B+</v>
      </c>
      <c r="Z219" s="510"/>
    </row>
    <row r="220" spans="1:28" ht="16.5">
      <c r="A220" s="424"/>
      <c r="B220" s="91" t="s">
        <v>2</v>
      </c>
      <c r="C220" s="104" t="str">
        <f>'3rd 1'!AB11</f>
        <v>B+</v>
      </c>
      <c r="D220" s="104" t="str">
        <f>'3rd 2'!AB11</f>
        <v>A-</v>
      </c>
      <c r="E220" s="104" t="str">
        <f>'3rd 3'!AB11</f>
        <v>B+</v>
      </c>
      <c r="F220" s="104" t="str">
        <f>'3rd 4'!AB11</f>
        <v>B+</v>
      </c>
      <c r="G220" s="104" t="str">
        <f>'3rd 5'!AB11</f>
        <v>B</v>
      </c>
      <c r="H220" s="104" t="str">
        <f>'3rd 6'!AB11</f>
        <v/>
      </c>
      <c r="I220" s="457"/>
      <c r="J220" s="98"/>
      <c r="K220" s="90"/>
      <c r="L220" s="104" t="str">
        <f>'4th 1'!AB11</f>
        <v>A+</v>
      </c>
      <c r="M220" s="104" t="str">
        <f>'4th 2'!AB11</f>
        <v>B+</v>
      </c>
      <c r="N220" s="104" t="str">
        <f>'4th 3'!AB11</f>
        <v>A-</v>
      </c>
      <c r="O220" s="104" t="str">
        <f>'4th 4'!AB11</f>
        <v>B</v>
      </c>
      <c r="P220" s="104" t="str">
        <f>'4th 5'!AB11</f>
        <v>A-</v>
      </c>
      <c r="Q220" s="104" t="str">
        <f>'4th 6'!AB11</f>
        <v>B</v>
      </c>
      <c r="R220" s="104" t="str">
        <f>'4th 7'!AB11</f>
        <v/>
      </c>
      <c r="S220" s="457"/>
      <c r="T220" s="98"/>
      <c r="U220" s="109"/>
      <c r="V220" s="446"/>
      <c r="W220" s="449"/>
      <c r="X220" s="450"/>
      <c r="Y220" s="452"/>
      <c r="Z220" s="510"/>
    </row>
    <row r="221" spans="1:28" ht="16.5" customHeight="1">
      <c r="A221" s="413" t="s">
        <v>127</v>
      </c>
      <c r="B221" s="91" t="s">
        <v>1</v>
      </c>
      <c r="C221" s="104">
        <f>'3rd 1'!AD11</f>
        <v>0</v>
      </c>
      <c r="D221" s="104">
        <f>'3rd 2'!AD11</f>
        <v>0</v>
      </c>
      <c r="E221" s="104">
        <f>'3rd 3'!AD11</f>
        <v>0</v>
      </c>
      <c r="F221" s="104">
        <f>'3rd 4'!AD11</f>
        <v>0</v>
      </c>
      <c r="G221" s="104">
        <f>'3rd 5'!AD11</f>
        <v>0</v>
      </c>
      <c r="H221" s="104">
        <f>'3rd 6'!AD11</f>
        <v>0</v>
      </c>
      <c r="I221" s="415">
        <f>(C221*C214)+(D221*D214)+(E221*E214)+(F221*F214)+(G221*G214)+(H221*H214)</f>
        <v>0</v>
      </c>
      <c r="J221" s="417">
        <f>IF(C221&gt;0,(C219*C214),0)+IF(D221&gt;0,(D219*D214),0)+IF(E221&gt;0,(E219*E214),0)+IF(F221&gt;0,(F219*F214),0)+IF(G221&gt;0,(G219*G214),0)+IF(H221&gt;0,(H219*H214),0)</f>
        <v>0</v>
      </c>
      <c r="K221" s="418">
        <f>IF(C221&gt;C219,((C221*C214)-(C219*C214)),0)+IF(D221&gt;D219,((D221*D214)-(D219*D214)),0)+IF(E221&gt;E219,((E221*E214)-(E219*E214)),0)+IF(F221&gt;F219,((F221*F214)-(F219*F214)),0)+IF(G221&gt;G219,((G221*G214)-(G219*G214)),0)+IF(H221&gt;H219,((H221*H214)-(H219*H214)),0)</f>
        <v>0</v>
      </c>
      <c r="L221" s="165">
        <f>'4th 1'!AD11</f>
        <v>0</v>
      </c>
      <c r="M221" s="104">
        <f>'4th 2'!AD11</f>
        <v>0</v>
      </c>
      <c r="N221" s="104">
        <f>'4th 3'!AD11</f>
        <v>0</v>
      </c>
      <c r="O221" s="104">
        <f>'4th 4'!AD11</f>
        <v>0</v>
      </c>
      <c r="P221" s="104">
        <f>'4th 5'!AD11</f>
        <v>0</v>
      </c>
      <c r="Q221" s="104">
        <f>'4th 6'!AD11</f>
        <v>0</v>
      </c>
      <c r="R221" s="104">
        <f>'4th 7'!AD11</f>
        <v>0</v>
      </c>
      <c r="S221" s="415">
        <f>(L221*L214)+(M221*M214)+(N221*N214)+(O221*O214)+(P221*P214)+(Q221*Q214)+(R221*R214)</f>
        <v>0</v>
      </c>
      <c r="T221" s="417">
        <f>IF(L221&gt;0,(L219*L214),0)+IF(M221&gt;0,(M219*M214),0)+IF(N221&gt;0,(N219*N214),0)+IF(O221&gt;0,(O219*O214),0)+IF(P221&gt;0,(P219*P214),0)+IF(Q221&gt;0,(Q219*Q214),0)+IF(R221&gt;0,(R219*R214),0)</f>
        <v>0</v>
      </c>
      <c r="U221" s="484">
        <f>IF(L221&gt;L219,((L221*L214)-(L219*L214)),0)+IF(M221&gt;M219,((M221*M214)-(M219*M214)),0)+IF(N221&gt;N219,((N221*N214)-(N219*N214)),0)+IF(O221&gt;O219,((O221*O214)-(O219*O214)),0)+IF(P221&gt;P219,((P221*P214)-(P219*P214)),0)+IF(Q221&gt;Q219,((Q221*Q214)-(Q219*Q214)),0)+IF(R221&gt;R219,((R221*R214)-(R219*R214)),0)</f>
        <v>0</v>
      </c>
      <c r="V221" s="401">
        <f>I221+S221</f>
        <v>0</v>
      </c>
      <c r="W221" s="436">
        <f>J221+T221</f>
        <v>0</v>
      </c>
      <c r="X221" s="438">
        <f>K221+U221</f>
        <v>0</v>
      </c>
      <c r="Y221" s="483">
        <f>K221+U221+X208</f>
        <v>0</v>
      </c>
      <c r="Z221" s="510"/>
    </row>
    <row r="222" spans="1:28" ht="16.5" thickBot="1">
      <c r="A222" s="414"/>
      <c r="B222" s="157" t="s">
        <v>23</v>
      </c>
      <c r="C222" s="166" t="str">
        <f>'3rd 1'!AE11</f>
        <v/>
      </c>
      <c r="D222" s="166" t="str">
        <f>'3rd 2'!AE11</f>
        <v/>
      </c>
      <c r="E222" s="166" t="str">
        <f>'3rd 3'!AE11</f>
        <v/>
      </c>
      <c r="F222" s="166" t="str">
        <f>'3rd 4'!AE11</f>
        <v/>
      </c>
      <c r="G222" s="166" t="str">
        <f>'3rd 5'!AE11</f>
        <v/>
      </c>
      <c r="H222" s="166" t="str">
        <f>'3rd 6'!AE11</f>
        <v/>
      </c>
      <c r="I222" s="416"/>
      <c r="J222" s="416"/>
      <c r="K222" s="419"/>
      <c r="L222" s="166" t="str">
        <f>'4th 1'!AE11</f>
        <v/>
      </c>
      <c r="M222" s="166" t="str">
        <f>'4th 2'!AE11</f>
        <v/>
      </c>
      <c r="N222" s="166" t="str">
        <f>'4th 3'!AE11</f>
        <v/>
      </c>
      <c r="O222" s="166" t="str">
        <f>'4th 4'!AE11</f>
        <v/>
      </c>
      <c r="P222" s="166" t="str">
        <f>'4th 5'!AE11</f>
        <v/>
      </c>
      <c r="Q222" s="166" t="str">
        <f>'4th 6'!AE11</f>
        <v/>
      </c>
      <c r="R222" s="166" t="str">
        <f>'4th 7'!AE11</f>
        <v/>
      </c>
      <c r="S222" s="416"/>
      <c r="T222" s="416"/>
      <c r="U222" s="419"/>
      <c r="V222" s="402"/>
      <c r="W222" s="437"/>
      <c r="X222" s="439"/>
      <c r="Y222" s="406"/>
      <c r="Z222" s="510"/>
    </row>
    <row r="223" spans="1:28" ht="19.5" customHeight="1" thickTop="1" thickBot="1">
      <c r="A223" s="435" t="s">
        <v>31</v>
      </c>
      <c r="B223" s="435"/>
      <c r="C223" s="435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5"/>
      <c r="T223" s="435"/>
      <c r="U223" s="435"/>
      <c r="V223" s="435"/>
      <c r="W223" s="435"/>
      <c r="X223" s="435"/>
      <c r="Y223" s="435"/>
      <c r="Z223" s="510"/>
    </row>
    <row r="224" spans="1:28" ht="17.25" customHeight="1" thickTop="1" thickBot="1">
      <c r="A224" s="478" t="s">
        <v>46</v>
      </c>
      <c r="B224" s="479"/>
      <c r="C224" s="479"/>
      <c r="D224" s="479"/>
      <c r="E224" s="479"/>
      <c r="F224" s="479"/>
      <c r="G224" s="479"/>
      <c r="H224" s="479"/>
      <c r="I224" s="479"/>
      <c r="J224" s="479"/>
      <c r="K224" s="480"/>
      <c r="L224" s="426" t="s">
        <v>47</v>
      </c>
      <c r="M224" s="426"/>
      <c r="N224" s="426"/>
      <c r="O224" s="426"/>
      <c r="P224" s="426"/>
      <c r="Q224" s="426"/>
      <c r="R224" s="426"/>
      <c r="S224" s="426"/>
      <c r="T224" s="426"/>
      <c r="U224" s="427"/>
      <c r="V224" s="160"/>
      <c r="W224" s="428" t="s">
        <v>39</v>
      </c>
      <c r="X224" s="428"/>
      <c r="Y224" s="161"/>
      <c r="Z224" s="510"/>
    </row>
    <row r="225" spans="1:26" ht="17.25" thickTop="1">
      <c r="A225" s="99" t="s">
        <v>22</v>
      </c>
      <c r="B225" s="100"/>
      <c r="C225" s="101">
        <f>'5th 1'!B4</f>
        <v>301</v>
      </c>
      <c r="D225" s="101">
        <f>'5th 2'!B4</f>
        <v>302</v>
      </c>
      <c r="E225" s="101">
        <f>'5th 3'!B4</f>
        <v>303</v>
      </c>
      <c r="F225" s="101">
        <f>'5th 4'!B4</f>
        <v>304</v>
      </c>
      <c r="G225" s="101">
        <f>'5th 5'!B4</f>
        <v>305</v>
      </c>
      <c r="H225" s="101">
        <f>'5th 6'!B4</f>
        <v>0</v>
      </c>
      <c r="I225" s="430" t="s">
        <v>0</v>
      </c>
      <c r="J225" s="430" t="s">
        <v>3</v>
      </c>
      <c r="K225" s="432" t="s">
        <v>2</v>
      </c>
      <c r="L225" s="101">
        <f>'6th 1'!B4</f>
        <v>306</v>
      </c>
      <c r="M225" s="101">
        <f>'6th 2'!B4</f>
        <v>307</v>
      </c>
      <c r="N225" s="101">
        <f>'6th 3'!B4</f>
        <v>308</v>
      </c>
      <c r="O225" s="101">
        <f>'6th 4'!B4</f>
        <v>309</v>
      </c>
      <c r="P225" s="101">
        <f>'6th 5'!B4</f>
        <v>310</v>
      </c>
      <c r="Q225" s="101">
        <f>'6th 6'!B4</f>
        <v>0</v>
      </c>
      <c r="R225" s="101">
        <f>'6th 7'!B4</f>
        <v>0</v>
      </c>
      <c r="S225" s="429" t="s">
        <v>0</v>
      </c>
      <c r="T225" s="429" t="s">
        <v>3</v>
      </c>
      <c r="U225" s="431" t="s">
        <v>2</v>
      </c>
      <c r="V225" s="433" t="s">
        <v>62</v>
      </c>
      <c r="W225" s="434"/>
      <c r="X225" s="434"/>
      <c r="Y225" s="162" t="str">
        <f>IF(X226&gt;=4,"A+",IF(X226&gt;=3.75,"A",IF(X226&gt;=3.5,"A-",IF(X226&gt;=3.25,"B+",IF(X226&gt;=3,"B",IF(X226&gt;=2.75,"B-",IF(X226&gt;=2.5,"C+",IF(X226&gt;=2,"C","F"))))))))</f>
        <v>B+</v>
      </c>
      <c r="Z225" s="510"/>
    </row>
    <row r="226" spans="1:26" ht="65.25" customHeight="1">
      <c r="A226" s="77" t="s">
        <v>63</v>
      </c>
      <c r="B226" s="78"/>
      <c r="C226" s="79" t="str">
        <f>IF('5th 1'!C11&gt;0,'5th 1'!D6,IF('5th 1'!K11&gt;0,'5th 1'!L6,IF('5th 1'!S11&gt;0,'5th 1'!T6,0)))</f>
        <v>Drawing-5</v>
      </c>
      <c r="D226" s="79" t="str">
        <f>IF('5th 2'!C11&gt;0,'5th 2'!D6,IF('5th 2'!K11&gt;0,'5th 2'!L6,IF('5th 2'!S11&gt;0,'5th 2'!T6,0)))</f>
        <v>Head Study-1</v>
      </c>
      <c r="E226" s="79" t="str">
        <f>IF('5th 3'!C11&gt;0,'5th 3'!D6,IF('5th 3'!K11&gt;0,'5th 3'!L6,IF('5th 3'!S11&gt;0,'5th 3'!T6,0)))</f>
        <v>Still life-3</v>
      </c>
      <c r="F226" s="79" t="str">
        <f>IF('5th 4'!C11&gt;0,'5th 4'!D6,IF('5th 4'!K11&gt;0,'5th 4'!L6,IF('5th 4'!S11&gt;0,'5th 4'!T6,0)))</f>
        <v>Composition-1</v>
      </c>
      <c r="G226" s="79" t="str">
        <f>IF('5th 5'!C11&gt;0,'5th 5'!D6,IF('5th 5'!K11&gt;0,'5th 5'!L6,IF('5th 5'!S11&gt;0,'5th 5'!T6,0)))</f>
        <v>History of Art</v>
      </c>
      <c r="H226" s="79">
        <f>IF('5th 6'!C11&gt;0,'5th 6'!D6,IF('5th 6'!K11&gt;0,'5th 6'!L6,IF('5th 6'!S11&gt;0,'5th 6'!T6,0)))</f>
        <v>0</v>
      </c>
      <c r="I226" s="481"/>
      <c r="J226" s="481"/>
      <c r="K226" s="482"/>
      <c r="L226" s="79" t="str">
        <f>IF('6th 1'!C11&gt;0,'6th 1'!D6,IF('6th 1'!K11&gt;0,'6th 1'!L6,IF('6th 1'!S11&gt;0,'6th 1'!T6,0)))</f>
        <v>Drawing-6</v>
      </c>
      <c r="M226" s="79" t="str">
        <f>IF('6th 2'!C11&gt;0,'6th 2'!D6,IF('6th 2'!K11&gt;0,'6th 2'!L6,IF('6th 2'!S11&gt;0,'6th 2'!T6,0)))</f>
        <v>Head study-2</v>
      </c>
      <c r="N226" s="79" t="str">
        <f>IF('6th 3'!C11&gt;0,'6th 3'!D6,IF('6th 3'!K11&gt;0,'6th 3'!L6,IF('6th 3'!S11&gt;0,'6th 3'!T6,0)))</f>
        <v>Figur painting</v>
      </c>
      <c r="O226" s="79" t="str">
        <f>IF('6th 4'!C11&gt;0,'6th 4'!D6,IF('6th 4'!K11&gt;0,'6th 4'!L6,IF('6th 4'!S11&gt;0,'6th 4'!T6,0)))</f>
        <v>Composition-2</v>
      </c>
      <c r="P226" s="79" t="str">
        <f>IF('6th 5'!C11&gt;0,'6th 5'!D6,IF('6th 5'!K11&gt;0,'6th 5'!L6,IF('6th 5'!S11&gt;0,'6th 5'!T6,0)))</f>
        <v>History of Arts</v>
      </c>
      <c r="Q226" s="79">
        <f>IF('6th 6'!C11&gt;0,'6th 6'!D6,IF('6th 6'!K11&gt;0,'6th 6'!L6,IF('6th 6'!S11&gt;0,'6th 6'!T6,0)))</f>
        <v>0</v>
      </c>
      <c r="R226" s="79">
        <f>IF('6th 7'!C11&gt;0,'6th 7'!D6,IF('6th 7'!K11&gt;0,'6th 7'!L6,IF('6th 7'!S11&gt;0,'6th 7'!T6,0)))</f>
        <v>0</v>
      </c>
      <c r="S226" s="429"/>
      <c r="T226" s="429"/>
      <c r="U226" s="431"/>
      <c r="V226" s="335">
        <f>IF(I228&gt;0,(V231+V213),0)</f>
        <v>94.5</v>
      </c>
      <c r="W226" s="254">
        <f>IF(I228&gt;0,(W231+W213),0)</f>
        <v>308.625</v>
      </c>
      <c r="X226" s="336">
        <f>IF(S228&gt;0,(W226/94.5),IF(I228&gt;0,(W226/78),0))</f>
        <v>3.2658730158730158</v>
      </c>
      <c r="Y226" s="163" t="str">
        <f>IF(X226&gt;=2.5,Y225,IF(X226&gt;=2.25,"C",IF(X226&gt;=2,"D",IF(X226=0,0,"F"))))</f>
        <v>B+</v>
      </c>
      <c r="Z226" s="510"/>
    </row>
    <row r="227" spans="1:26" ht="16.5">
      <c r="A227" s="77" t="s">
        <v>12</v>
      </c>
      <c r="B227" s="78"/>
      <c r="C227" s="102">
        <f>IF('5th 1'!C11&gt;0,'5th 1'!H4,IF('5th 1'!K11&gt;0,'5th 1'!P4,IF('5th 1'!S11&gt;0,'5th 1'!X4,0)))</f>
        <v>3</v>
      </c>
      <c r="D227" s="102">
        <f>IF('5th 2'!C11&gt;0,'5th 2'!H4,IF('5th 2'!K11&gt;0,'5th 2'!P4,IF('5th 2'!S11&gt;0,'5th 2'!X4,0)))</f>
        <v>3</v>
      </c>
      <c r="E227" s="102">
        <f>IF('5th 3'!C11&gt;0,'5th 3'!H4,IF('5th 3'!K11&gt;0,'5th 3'!P4,IF('5th 3'!S11&gt;0,'5th 3'!X4,0)))</f>
        <v>3</v>
      </c>
      <c r="F227" s="102">
        <f>IF('5th 4'!C11&gt;0,'5th 4'!H4,IF('5th 4'!K11&gt;0,'5th 4'!P4,IF('5th 4'!S11&gt;0,'5th 4'!X4,0)))</f>
        <v>3</v>
      </c>
      <c r="G227" s="102">
        <f>IF('5th 5'!C11&gt;0,'5th 5'!H4,IF('5th 5'!K11&gt;0,'5th 5'!P4,IF('5th 5'!S11&gt;0,'5th 5'!X4,0)))</f>
        <v>3</v>
      </c>
      <c r="H227" s="102">
        <f>IF('5th 6'!C11&gt;0,'5th 6'!H4,IF('5th 6'!K11&gt;0,'5th 6'!P4,IF('5th 6'!S11&gt;0,'5th 6'!X4,0)))</f>
        <v>0</v>
      </c>
      <c r="I227" s="481"/>
      <c r="J227" s="481"/>
      <c r="K227" s="482"/>
      <c r="L227" s="102">
        <f>IF('6th 1'!C11&gt;0,'6th 1'!H4,IF('6th 1'!K11&gt;0,'6th 1'!P4,IF('6th 1'!S11&gt;0,'6th 1'!X4,0)))</f>
        <v>3</v>
      </c>
      <c r="M227" s="102">
        <f>IF('6th 2'!C11&gt;0,'6th 2'!H4,IF('6th 2'!K11&gt;0,'6th 2'!P4,IF('6th 2'!S11&gt;0,'6th 2'!X4,0)))</f>
        <v>3</v>
      </c>
      <c r="N227" s="102">
        <f>IF('6th 3'!C11&gt;0,'6th 3'!H4,IF('6th 3'!K11&gt;0,'6th 3'!P4,IF('6th 3'!S11&gt;0,'6th 3'!X4,0)))</f>
        <v>3</v>
      </c>
      <c r="O227" s="102">
        <f>IF('6th 4'!C11&gt;0,'6th 4'!H4,IF('6th 4'!K11&gt;0,'6th 4'!P4,IF('6th 4'!S11&gt;0,'6th 4'!X4,0)))</f>
        <v>3</v>
      </c>
      <c r="P227" s="102">
        <f>IF('6th 5'!C11&gt;0,'6th 5'!H4,IF('6th 5'!K11&gt;0,'6th 5'!P4,IF('6th 5'!S11&gt;0,'6th 5'!X4,0)))</f>
        <v>3</v>
      </c>
      <c r="Q227" s="102">
        <f>IF('6th 6'!C11&gt;0,'6th 6'!H4,IF('6th 6'!K11&gt;0,'6th 6'!#REF!,IF('6th 6'!S11&gt;0,'6th 6'!X4,0)))</f>
        <v>0</v>
      </c>
      <c r="R227" s="102">
        <f>IF('6th 7'!C11&gt;0,'6th 7'!H4,IF('6th 7'!K11&gt;0,'6th 7'!P4,IF('6th 7'!S11&gt;0,'6th 7'!X4,0)))</f>
        <v>0</v>
      </c>
      <c r="S227" s="430"/>
      <c r="T227" s="430"/>
      <c r="U227" s="432"/>
      <c r="V227" s="460" t="s">
        <v>41</v>
      </c>
      <c r="W227" s="461"/>
      <c r="X227" s="461"/>
      <c r="Y227" s="462"/>
      <c r="Z227" s="510"/>
    </row>
    <row r="228" spans="1:26" ht="17.25" thickBot="1">
      <c r="A228" s="77" t="s">
        <v>11</v>
      </c>
      <c r="B228" s="78"/>
      <c r="C228" s="102">
        <v>100</v>
      </c>
      <c r="D228" s="102">
        <v>100</v>
      </c>
      <c r="E228" s="102">
        <v>100</v>
      </c>
      <c r="F228" s="102">
        <v>100</v>
      </c>
      <c r="G228" s="102">
        <v>100</v>
      </c>
      <c r="H228" s="102">
        <v>100</v>
      </c>
      <c r="I228" s="465">
        <f>(C232*C227)+(D232*D227)+(E232*E227)+(F232*F227)+(G232*G227)+(H232*H227)</f>
        <v>53.25</v>
      </c>
      <c r="J228" s="84"/>
      <c r="K228" s="103" t="str">
        <f>IF(J230&gt;=4,"A+",IF(J230&gt;=3.75,"A",IF(J230&gt;=3.5,"A-",IF(J230&gt;=3.25,"B+",IF(J230&gt;=3,"B",IF(J230&gt;=2.75,"B-",IF(J230&gt;=2.5,"C+",IF(J230&gt;=2,"C","F"))))))))</f>
        <v>A-</v>
      </c>
      <c r="L228" s="102">
        <v>100</v>
      </c>
      <c r="M228" s="102">
        <v>100</v>
      </c>
      <c r="N228" s="102">
        <v>100</v>
      </c>
      <c r="O228" s="102">
        <v>100</v>
      </c>
      <c r="P228" s="102">
        <v>100</v>
      </c>
      <c r="Q228" s="102">
        <v>100</v>
      </c>
      <c r="R228" s="102">
        <v>100</v>
      </c>
      <c r="S228" s="465">
        <f>(L232*L227)+(M232*M227)+(N232*N227)+(O232*O227)+(P232*P227)+(Q232*Q227)+(R232*R227)</f>
        <v>46.5</v>
      </c>
      <c r="T228" s="84"/>
      <c r="U228" s="103" t="str">
        <f>IF(T230&gt;=4,"A+",IF(T230&gt;=3.75,"A",IF(T230&gt;=3.5,"A-",IF(T230&gt;=3.25,"B+",IF(T230&gt;=3,"B",IF(T230&gt;=2.75,"B-",IF(T230&gt;=2.5,"C+",IF(T230&gt;=2,"C","F"))))))))</f>
        <v>B</v>
      </c>
      <c r="V228" s="467" t="s">
        <v>29</v>
      </c>
      <c r="W228" s="469" t="s">
        <v>0</v>
      </c>
      <c r="X228" s="469" t="s">
        <v>3</v>
      </c>
      <c r="Y228" s="476" t="s">
        <v>2</v>
      </c>
      <c r="Z228" s="510"/>
    </row>
    <row r="229" spans="1:26" ht="17.25" thickTop="1">
      <c r="A229" s="77" t="s">
        <v>28</v>
      </c>
      <c r="B229" s="86"/>
      <c r="C229" s="104">
        <f>IF('5th 1'!C11&gt;0,'5th 1'!C11,IF('5th 1'!K11&gt;0,'5th 1'!K11,IF('5th 1'!S11&gt;0,'5th 1'!S11,0)))</f>
        <v>28.25</v>
      </c>
      <c r="D229" s="104">
        <f>IF('5th 2'!C11&gt;0,'5th 2'!C11,IF('5th 2'!K11&gt;0,'5th 2'!K11,IF('5th 2'!S11&gt;0,'5th 2'!S11,0)))</f>
        <v>25</v>
      </c>
      <c r="E229" s="104">
        <f>IF('5th 3'!C11&gt;0,'5th 3'!C11,IF('5th 3'!K11&gt;0,'5th 3'!K11,IF('5th 3'!S11&gt;0,'5th 3'!S11,0)))</f>
        <v>27.75</v>
      </c>
      <c r="F229" s="104">
        <f>IF('5th 4'!C11&gt;0,'5th 4'!C11,IF('5th 4'!K11&gt;0,'5th 4'!K11,IF('5th 4'!S11&gt;0,'5th 4'!S11,0)))</f>
        <v>29</v>
      </c>
      <c r="G229" s="104">
        <f>IF('5th 5'!C11&gt;0,'5th 5'!C11,IF('5th 5'!K11&gt;0,'5th 5'!K11,IF('5th 5'!S11&gt;0,'5th 5'!S11,0)))</f>
        <v>30.5</v>
      </c>
      <c r="H229" s="104">
        <f>IF('5th 6'!C11&gt;0,'5th 6'!C11,IF('5th 6'!K11&gt;0,'5th 6'!K11,IF('5th 6'!S11&gt;0,'5th 6'!S11,0)))</f>
        <v>0</v>
      </c>
      <c r="I229" s="448"/>
      <c r="J229" s="98"/>
      <c r="K229" s="90"/>
      <c r="L229" s="104">
        <f>IF('6th 1'!C11&gt;0,'6th 1'!C11,IF('6th 1'!K11&gt;0,'6th 1'!K11,IF('6th 1'!S11&gt;0,'6th 1'!S11,0)))</f>
        <v>27.5</v>
      </c>
      <c r="M229" s="104">
        <f>IF('6th 2'!C11&gt;0,'6th 2'!C11,IF('6th 2'!K11&gt;0,'6th 2'!K11,IF('6th 2'!S11&gt;0,'6th 2'!S11,0)))</f>
        <v>13</v>
      </c>
      <c r="N229" s="104">
        <f>IF('6th 3'!C11&gt;0,'6th 3'!C11,IF('6th 3'!K11&gt;0,'6th 3'!K11,IF('6th 3'!S11&gt;0,'6th 3'!S11,0)))</f>
        <v>23.25</v>
      </c>
      <c r="O229" s="104">
        <f>IF('6th 4'!C11&gt;0,'6th 4'!C11,IF('6th 4'!K11&gt;0,'6th 4'!K11,IF('6th 4'!S11&gt;0,'6th 4'!S11,0)))</f>
        <v>25</v>
      </c>
      <c r="P229" s="104">
        <f>IF('6th 5'!C11&gt;0,'6th 5'!C11,IF('6th 5'!K11&gt;0,'6th 5'!K11,IF('6th 5'!S11&gt;0,'6th 5'!S11,0)))</f>
        <v>30</v>
      </c>
      <c r="Q229" s="104">
        <f>IF('6th 6'!C11&gt;0,'6th 6'!C11,IF('6th 6'!K11&gt;0,'6th 6'!K11,IF('6th 6'!S11&gt;0,'6th 6'!S11,0)))</f>
        <v>0</v>
      </c>
      <c r="R229" s="104">
        <f>IF('6th 7'!C11&gt;0,'6th 7'!C11,IF('6th 7'!K11&gt;0,'6th 7'!K11,IF('6th 7'!S11&gt;0,'6th 7'!S11,0)))</f>
        <v>0</v>
      </c>
      <c r="S229" s="448"/>
      <c r="T229" s="98"/>
      <c r="U229" s="90"/>
      <c r="V229" s="468"/>
      <c r="W229" s="470"/>
      <c r="X229" s="471"/>
      <c r="Y229" s="477"/>
      <c r="Z229" s="510"/>
    </row>
    <row r="230" spans="1:26" ht="16.5" customHeight="1">
      <c r="A230" s="423" t="s">
        <v>26</v>
      </c>
      <c r="B230" s="91" t="s">
        <v>60</v>
      </c>
      <c r="C230" s="104">
        <f>IF('5th 1'!C11&gt;0,'5th 1'!J11,IF('5th 1'!K11&gt;0,'5th 1'!R11,IF('5th 1'!S11&gt;0,'5th 1'!Z11,0)))</f>
        <v>52</v>
      </c>
      <c r="D230" s="104">
        <f>IF('5th 2'!C11&gt;0,'5th 2'!J11,IF('5th 2'!K11&gt;0,'5th 2'!R11,IF('5th 2'!S11&gt;0,'5th 2'!Z11,0)))</f>
        <v>45.5</v>
      </c>
      <c r="E230" s="104">
        <f>IF('5th 3'!C11&gt;0,'5th 3'!J11,IF('5th 3'!K11&gt;0,'5th 3'!R11,IF('5th 3'!S11&gt;0,'5th 3'!Z11,0)))</f>
        <v>45.5</v>
      </c>
      <c r="F230" s="104">
        <f>IF('5th 4'!C11&gt;0,'5th 4'!J11,IF('5th 4'!K11&gt;0,'5th 4'!R11,IF('5th 4'!S11&gt;0,'5th 4'!Z11,0)))</f>
        <v>44</v>
      </c>
      <c r="G230" s="104">
        <f>IF('5th 5'!C11&gt;0,'5th 5'!J11,IF('5th 5'!K11&gt;0,'5th 5'!R11,IF('5th 5'!S11&gt;0,'5th 5'!Z11,0)))</f>
        <v>36.75</v>
      </c>
      <c r="H230" s="104">
        <f>IF('5th 6'!C11&gt;0,'5th 6'!J11,IF('5th 6'!K11&gt;0,'5th 6'!R11,IF('5th 6'!S11&gt;0,'5th 6'!Z11,0)))</f>
        <v>0</v>
      </c>
      <c r="I230" s="448"/>
      <c r="J230" s="440">
        <f>I228/(C227+D227+E227+F227+G227+H227)</f>
        <v>3.55</v>
      </c>
      <c r="K230" s="442" t="str">
        <f>IF(J230&gt;=2.5,K228,IF(J230&gt;=2.25,"C",IF(J230&gt;=2,"D",IF(J230=0,0,"F"))))</f>
        <v>A-</v>
      </c>
      <c r="L230" s="107">
        <f>IF('6th 1'!C11&gt;0,'6th 1'!J11,IF('6th 1'!K11&gt;0,'6th 1'!R11,IF('6th 1'!S11&gt;0,'6th 1'!Z11,0)))</f>
        <v>44</v>
      </c>
      <c r="M230" s="104">
        <f>IF('6th 2'!C11&gt;0,'6th 2'!J11,IF('6th 2'!K11&gt;0,'6th 2'!R11,IF('6th 2'!S11&gt;0,'6th 2'!Z11,0)))</f>
        <v>44.5</v>
      </c>
      <c r="N230" s="104">
        <f>IF('6th 3'!C11&gt;0,'6th 3'!J11,IF('6th 3'!K11&gt;0,'6th 3'!R11,IF('6th 3'!S11&gt;0,'6th 3'!Z11,0)))</f>
        <v>32</v>
      </c>
      <c r="O230" s="104">
        <f>IF('6th 4'!C11&gt;0,'6th 4'!J11,IF('6th 4'!K11&gt;0,'6th 4'!R11,IF('6th 4'!S11&gt;0,'6th 4'!Z11,0)))</f>
        <v>42</v>
      </c>
      <c r="P230" s="104">
        <f>IF('6th 5'!C11&gt;0,'6th 5'!J11,IF('6th 5'!K11&gt;0,'6th 5'!R11,IF('6th 5'!S11&gt;0,'6th 5'!Z11,0)))</f>
        <v>37.75</v>
      </c>
      <c r="Q230" s="104">
        <f>IF('6th 6'!C11&gt;0,'6th 6'!J11,IF('6th 6'!K11&gt;0,'6th 6'!R11,IF('6th 6'!S11&gt;0,'6th 6'!Z11,0)))</f>
        <v>0</v>
      </c>
      <c r="R230" s="104">
        <f>IF('6th 7'!C11&gt;0,'6th 7'!J11,IF('6th 7'!K11&gt;0,'6th 7'!R11,IF('6th 7'!S11&gt;0,'6th 7'!Z11,0)))</f>
        <v>0</v>
      </c>
      <c r="S230" s="448"/>
      <c r="T230" s="440">
        <f>S228/(L227+M227+N227+O227+P227+Q227+R227)</f>
        <v>3.1</v>
      </c>
      <c r="U230" s="442" t="str">
        <f>IF(T230&gt;=2.5,U228,IF(T230&gt;=2.25,"C",IF(T230&gt;=2,"D",IF(T230=0,0,"F"))))</f>
        <v>B</v>
      </c>
      <c r="V230" s="443" t="s">
        <v>40</v>
      </c>
      <c r="W230" s="443"/>
      <c r="X230" s="443"/>
      <c r="Y230" s="443"/>
      <c r="Z230" s="510"/>
    </row>
    <row r="231" spans="1:26" ht="16.5" customHeight="1">
      <c r="A231" s="424"/>
      <c r="B231" s="91" t="s">
        <v>67</v>
      </c>
      <c r="C231" s="117">
        <f>'5th 1'!AA11</f>
        <v>81</v>
      </c>
      <c r="D231" s="117">
        <f>'5th 2'!AA11</f>
        <v>71</v>
      </c>
      <c r="E231" s="117">
        <f>'5th 3'!AA11</f>
        <v>74</v>
      </c>
      <c r="F231" s="117">
        <f>'5th 4'!AA11</f>
        <v>73</v>
      </c>
      <c r="G231" s="117">
        <f>'5th 5'!AA11</f>
        <v>68</v>
      </c>
      <c r="H231" s="117">
        <f>'5th 6'!AA11</f>
        <v>0</v>
      </c>
      <c r="I231" s="448"/>
      <c r="J231" s="441"/>
      <c r="K231" s="442"/>
      <c r="L231" s="118">
        <f>'6th 1'!AA11</f>
        <v>72</v>
      </c>
      <c r="M231" s="117">
        <f>'6th 2'!AA11</f>
        <v>58</v>
      </c>
      <c r="N231" s="117">
        <f>'6th 3'!AA11</f>
        <v>56</v>
      </c>
      <c r="O231" s="117">
        <f>'6th 4'!AA11</f>
        <v>67</v>
      </c>
      <c r="P231" s="117">
        <f>'6th 5'!AA11</f>
        <v>68</v>
      </c>
      <c r="Q231" s="117">
        <f>'6th 6'!AA11</f>
        <v>0</v>
      </c>
      <c r="R231" s="117">
        <f>'6th 7'!AA11</f>
        <v>0</v>
      </c>
      <c r="S231" s="448"/>
      <c r="T231" s="441"/>
      <c r="U231" s="442"/>
      <c r="V231" s="444">
        <f>IF((C232+C234)=0,0,C227)+IF((D232+D234)=0,0,D227)+IF((E232+E234)=0,0,E227)+IF((F232+F234)=0,0,F227)+IF((G232+G234)=0,0,G227)+IF((H232+H234)=0,0,H227)+IF((L232+L234)=0,0,L227)+IF((M232+M234)=0,0,M227)+IF((N232+N234)=0,0,N227)+IF((O232+O234)=0,0,O227)+IF((P232+P234)=0,0,P227)+IF((Q232+Q234)=0,0,Q227)+IF((R232+R234)=0,0,R227)+IF(G251&gt;0,1.5,0)</f>
        <v>31.5</v>
      </c>
      <c r="W231" s="447">
        <f>I228+S228+(G251*1.5)</f>
        <v>103.5</v>
      </c>
      <c r="X231" s="440">
        <f>IF(S228&gt;0,(W231/31.5),J230)</f>
        <v>3.2857142857142856</v>
      </c>
      <c r="Y231" s="164" t="str">
        <f>IF(X231&gt;=4,"A+",IF(X231&gt;=3.75,"A",IF(X231&gt;=3.5,"A-",IF(X231&gt;=3.25,"B+",IF(X231&gt;=3,"B",IF(X231&gt;=2.75,"B-",IF(X231&gt;=2.5,"C+",IF(X231&gt;=2,"C","F"))))))))</f>
        <v>B+</v>
      </c>
      <c r="Z231" s="510"/>
    </row>
    <row r="232" spans="1:26" ht="16.5">
      <c r="A232" s="424"/>
      <c r="B232" s="91" t="s">
        <v>1</v>
      </c>
      <c r="C232" s="104">
        <f>'5th 1'!AC11</f>
        <v>4</v>
      </c>
      <c r="D232" s="104">
        <f>'5th 2'!AC11</f>
        <v>3.5</v>
      </c>
      <c r="E232" s="104">
        <f>'5th 3'!AC11</f>
        <v>3.5</v>
      </c>
      <c r="F232" s="104">
        <f>'5th 4'!AC11</f>
        <v>3.5</v>
      </c>
      <c r="G232" s="104">
        <f>'5th 5'!AC11</f>
        <v>3.25</v>
      </c>
      <c r="H232" s="104">
        <f>'5th 6'!AC11</f>
        <v>0</v>
      </c>
      <c r="I232" s="448"/>
      <c r="J232" s="98"/>
      <c r="K232" s="110"/>
      <c r="L232" s="107">
        <f>'6th 1'!AC11</f>
        <v>3.5</v>
      </c>
      <c r="M232" s="104">
        <f>'6th 2'!AC11</f>
        <v>2.75</v>
      </c>
      <c r="N232" s="104">
        <f>'6th 3'!AC11</f>
        <v>2.75</v>
      </c>
      <c r="O232" s="104">
        <f>'6th 4'!AC11</f>
        <v>3.25</v>
      </c>
      <c r="P232" s="104">
        <f>'6th 5'!AC11</f>
        <v>3.25</v>
      </c>
      <c r="Q232" s="104">
        <f>'6th 6'!AC11</f>
        <v>0</v>
      </c>
      <c r="R232" s="104">
        <f>'6th 7'!AC11</f>
        <v>0</v>
      </c>
      <c r="S232" s="448"/>
      <c r="T232" s="98"/>
      <c r="U232" s="110"/>
      <c r="V232" s="445"/>
      <c r="W232" s="448"/>
      <c r="X232" s="441"/>
      <c r="Y232" s="451" t="str">
        <f>IF(S228&gt;0,(IF(X231&gt;=2.5,Y231,IF(X231&gt;=2.25,"C",IF(X231&gt;=2,"D","F")))),K230)</f>
        <v>B+</v>
      </c>
      <c r="Z232" s="510"/>
    </row>
    <row r="233" spans="1:26" ht="17.25" customHeight="1" thickBot="1">
      <c r="A233" s="424"/>
      <c r="B233" s="91" t="s">
        <v>2</v>
      </c>
      <c r="C233" s="104" t="str">
        <f>'5th 1'!AB11</f>
        <v>A+</v>
      </c>
      <c r="D233" s="104" t="str">
        <f>'5th 2'!AB11</f>
        <v>A-</v>
      </c>
      <c r="E233" s="104" t="str">
        <f>'5th 3'!AB11</f>
        <v>A-</v>
      </c>
      <c r="F233" s="104" t="str">
        <f>'5th 4'!AB11</f>
        <v>A-</v>
      </c>
      <c r="G233" s="104" t="str">
        <f>'5th 5'!AB11</f>
        <v>B+</v>
      </c>
      <c r="H233" s="104" t="str">
        <f>'5th 6'!AB11</f>
        <v/>
      </c>
      <c r="I233" s="448"/>
      <c r="J233" s="98"/>
      <c r="K233" s="109"/>
      <c r="L233" s="111" t="str">
        <f>'6th 1'!AB11</f>
        <v>A-</v>
      </c>
      <c r="M233" s="104" t="str">
        <f>'6th 2'!AB11</f>
        <v>B-</v>
      </c>
      <c r="N233" s="104" t="str">
        <f>'6th 3'!AB11</f>
        <v>B-</v>
      </c>
      <c r="O233" s="104" t="str">
        <f>'6th 4'!AB11</f>
        <v>B+</v>
      </c>
      <c r="P233" s="104" t="str">
        <f>'6th 5'!AB11</f>
        <v>B+</v>
      </c>
      <c r="Q233" s="104" t="str">
        <f>'6th 6'!AB11</f>
        <v/>
      </c>
      <c r="R233" s="104" t="str">
        <f>'6th 7'!AB11</f>
        <v/>
      </c>
      <c r="S233" s="448"/>
      <c r="T233" s="98"/>
      <c r="U233" s="109"/>
      <c r="V233" s="446"/>
      <c r="W233" s="449"/>
      <c r="X233" s="450"/>
      <c r="Y233" s="452"/>
      <c r="Z233" s="510"/>
    </row>
    <row r="234" spans="1:26" ht="17.25" thickTop="1">
      <c r="A234" s="413" t="s">
        <v>127</v>
      </c>
      <c r="B234" s="91" t="s">
        <v>1</v>
      </c>
      <c r="C234" s="104">
        <f>'5th 1'!AD11</f>
        <v>0</v>
      </c>
      <c r="D234" s="104">
        <f>'5th 2'!AD11</f>
        <v>0</v>
      </c>
      <c r="E234" s="104">
        <f>'5th 3'!AD11</f>
        <v>0</v>
      </c>
      <c r="F234" s="104">
        <f>'5th 4'!AD11</f>
        <v>0</v>
      </c>
      <c r="G234" s="104">
        <f>'5th 5'!AD11</f>
        <v>0</v>
      </c>
      <c r="H234" s="104">
        <f>'5th 6'!AD11</f>
        <v>0</v>
      </c>
      <c r="I234" s="415">
        <f>(C234*C227)+(D234*D227)+(E234*E227)+(F234*F227)+(G234*G227)+(H234*H227)</f>
        <v>0</v>
      </c>
      <c r="J234" s="417">
        <f>IF(C234&gt;0,(C232*C227),0)+IF(D234&gt;0,(D232*D227),0)+IF(E234&gt;0,(E232*E227),0)+IF(F234&gt;0,(F232*F227),0)+IF(G234&gt;0,(G232*G227),0)+IF(H234&gt;0,(H232*H227),0)</f>
        <v>0</v>
      </c>
      <c r="K234" s="418">
        <f>IF(C234&gt;C232,((C234*C227)-(C232*C227)),0)+IF(D234&gt;D232,((D234*D227)-(D232*D227)),0)+IF(E234&gt;E232,((E234*E227)-(E232*E227)),0)+IF(F234&gt;F232,((F234*F227)-(F232*F227)),0)+IF(G234&gt;G232,((G234*G227)-(G232*G227)),0)+IF(H234&gt;H232,((H234*H227)-(H232*H227)),0)</f>
        <v>0</v>
      </c>
      <c r="L234" s="165">
        <f>'6th 1'!AD11</f>
        <v>0</v>
      </c>
      <c r="M234" s="104">
        <f>'6th 2'!AD11</f>
        <v>0</v>
      </c>
      <c r="N234" s="104">
        <f>'6th 3'!AD11</f>
        <v>0</v>
      </c>
      <c r="O234" s="104">
        <f>'6th 4'!AD11</f>
        <v>0</v>
      </c>
      <c r="P234" s="104">
        <f>'6th 5'!AD11</f>
        <v>0</v>
      </c>
      <c r="Q234" s="104">
        <f>'6th 6'!AD11</f>
        <v>0</v>
      </c>
      <c r="R234" s="104">
        <f>'6th 7'!AD11</f>
        <v>0</v>
      </c>
      <c r="S234" s="403">
        <f>(L234*L227)+(M234*M227)+(N234*N227)+(O234*O227)+(P234*P227)+(Q234*Q227)+(R234*R227)</f>
        <v>0</v>
      </c>
      <c r="T234" s="417">
        <f>IF(L234&gt;0,(L232*L227),0)+IF(M234&gt;0,(M232*M227),0)+IF(N234&gt;0,(N232*N227),0)+IF(O234&gt;0,(O232*O227),0)+IF(P234&gt;0,(P232*P227),0)+IF(Q234&gt;0,(Q232*Q227),0)+IF(R234&gt;0,(R232*R227),0)</f>
        <v>0</v>
      </c>
      <c r="U234" s="399">
        <f>IF(L234&gt;L232,((L234*L227)-(L232*L227)),0)+IF(M234&gt;M232,((M234*M227)-(M232*M227)),0)+IF(N234&gt;N232,((N234*N227)-(N232*N227)),0)+IF(O234&gt;O232,((O234*O227)-(O232*O227)),0)+IF(P234&gt;P232,((P234*P227)-(P232*P227)),0)+IF(Q234&gt;Q232,((Q234*Q227)-(Q232*Q227)),0)+IF(R234&gt;R232,((R234*R227)-(R232*R227)),0)</f>
        <v>0</v>
      </c>
      <c r="V234" s="401">
        <f>I234+S234</f>
        <v>0</v>
      </c>
      <c r="W234" s="436">
        <f>J234+T234</f>
        <v>0</v>
      </c>
      <c r="X234" s="438">
        <f>K234+U234</f>
        <v>0</v>
      </c>
      <c r="Y234" s="405">
        <f>IF(V226&gt;0,(X234+Y221),0)</f>
        <v>0</v>
      </c>
      <c r="Z234" s="510"/>
    </row>
    <row r="235" spans="1:26" ht="15.75" customHeight="1" thickBot="1">
      <c r="A235" s="414"/>
      <c r="B235" s="157" t="s">
        <v>23</v>
      </c>
      <c r="C235" s="167" t="str">
        <f>'5th 1'!AE11</f>
        <v/>
      </c>
      <c r="D235" s="167" t="str">
        <f>'5th 2'!AE11</f>
        <v/>
      </c>
      <c r="E235" s="167" t="str">
        <f>'5th 3'!AE11</f>
        <v/>
      </c>
      <c r="F235" s="167" t="str">
        <f>'5th 4'!AE11</f>
        <v/>
      </c>
      <c r="G235" s="167" t="str">
        <f>'5th 5'!AE11</f>
        <v/>
      </c>
      <c r="H235" s="167" t="str">
        <f>'5th 6'!AE11</f>
        <v/>
      </c>
      <c r="I235" s="416"/>
      <c r="J235" s="416"/>
      <c r="K235" s="419"/>
      <c r="L235" s="167" t="str">
        <f>'6th 1'!AE11</f>
        <v/>
      </c>
      <c r="M235" s="167" t="str">
        <f>'6th 2'!AE11</f>
        <v/>
      </c>
      <c r="N235" s="167" t="str">
        <f>'6th 3'!AE11</f>
        <v/>
      </c>
      <c r="O235" s="167" t="str">
        <f>'6th 4'!AE11</f>
        <v/>
      </c>
      <c r="P235" s="167" t="str">
        <f>'6th 5'!AE11</f>
        <v/>
      </c>
      <c r="Q235" s="167" t="str">
        <f>'6th 6'!AE11</f>
        <v/>
      </c>
      <c r="R235" s="167" t="str">
        <f>'6th 7'!AE11</f>
        <v/>
      </c>
      <c r="S235" s="420"/>
      <c r="T235" s="420"/>
      <c r="U235" s="400"/>
      <c r="V235" s="402"/>
      <c r="W235" s="437"/>
      <c r="X235" s="439"/>
      <c r="Y235" s="406"/>
      <c r="Z235" s="510"/>
    </row>
    <row r="236" spans="1:26" ht="21" customHeight="1" thickTop="1" thickBot="1">
      <c r="A236" s="435" t="s">
        <v>32</v>
      </c>
      <c r="B236" s="435"/>
      <c r="C236" s="435"/>
      <c r="D236" s="435"/>
      <c r="E236" s="435"/>
      <c r="F236" s="435"/>
      <c r="G236" s="435"/>
      <c r="H236" s="435"/>
      <c r="I236" s="435"/>
      <c r="J236" s="435"/>
      <c r="K236" s="435"/>
      <c r="L236" s="435"/>
      <c r="M236" s="435"/>
      <c r="N236" s="435"/>
      <c r="O236" s="435"/>
      <c r="P236" s="435"/>
      <c r="Q236" s="435"/>
      <c r="R236" s="435"/>
      <c r="S236" s="435"/>
      <c r="T236" s="435"/>
      <c r="U236" s="435"/>
      <c r="V236" s="435"/>
      <c r="W236" s="435"/>
      <c r="X236" s="435"/>
      <c r="Y236" s="435"/>
      <c r="Z236" s="510"/>
    </row>
    <row r="237" spans="1:26" ht="17.25" thickTop="1" thickBot="1">
      <c r="A237" s="425" t="s">
        <v>48</v>
      </c>
      <c r="B237" s="426"/>
      <c r="C237" s="426"/>
      <c r="D237" s="426"/>
      <c r="E237" s="426"/>
      <c r="F237" s="426"/>
      <c r="G237" s="426"/>
      <c r="H237" s="426"/>
      <c r="I237" s="426"/>
      <c r="J237" s="426"/>
      <c r="K237" s="427"/>
      <c r="L237" s="426" t="s">
        <v>49</v>
      </c>
      <c r="M237" s="426"/>
      <c r="N237" s="426"/>
      <c r="O237" s="426"/>
      <c r="P237" s="426"/>
      <c r="Q237" s="426"/>
      <c r="R237" s="426"/>
      <c r="S237" s="426"/>
      <c r="T237" s="426"/>
      <c r="U237" s="427"/>
      <c r="V237" s="160"/>
      <c r="W237" s="428" t="s">
        <v>39</v>
      </c>
      <c r="X237" s="428"/>
      <c r="Y237" s="161"/>
      <c r="Z237" s="510"/>
    </row>
    <row r="238" spans="1:26" ht="17.25" thickTop="1">
      <c r="A238" s="99" t="s">
        <v>22</v>
      </c>
      <c r="B238" s="100"/>
      <c r="C238" s="101">
        <f>'7th 1'!B4</f>
        <v>401</v>
      </c>
      <c r="D238" s="101">
        <f>'7th 2'!B4</f>
        <v>402</v>
      </c>
      <c r="E238" s="101">
        <f>'7th 3'!B4</f>
        <v>403</v>
      </c>
      <c r="F238" s="101">
        <f>'7th 4'!B4</f>
        <v>404</v>
      </c>
      <c r="G238" s="101">
        <f>'7th 5'!B4</f>
        <v>405</v>
      </c>
      <c r="H238" s="101">
        <f>'7th 6'!B4</f>
        <v>406</v>
      </c>
      <c r="I238" s="429" t="s">
        <v>0</v>
      </c>
      <c r="J238" s="429" t="s">
        <v>3</v>
      </c>
      <c r="K238" s="431" t="s">
        <v>2</v>
      </c>
      <c r="L238" s="101">
        <f>'8th 1'!B4</f>
        <v>407</v>
      </c>
      <c r="M238" s="101">
        <f>'8th 2'!B4</f>
        <v>408</v>
      </c>
      <c r="N238" s="101">
        <f>'8th 3'!B4</f>
        <v>409</v>
      </c>
      <c r="O238" s="101">
        <f>'8th 4'!B4</f>
        <v>410</v>
      </c>
      <c r="P238" s="101">
        <f>'8th 5'!B4</f>
        <v>411</v>
      </c>
      <c r="Q238" s="101">
        <f>'8th 6'!B4</f>
        <v>412</v>
      </c>
      <c r="R238" s="101">
        <f>'8th 7'!B4</f>
        <v>0</v>
      </c>
      <c r="S238" s="429" t="s">
        <v>0</v>
      </c>
      <c r="T238" s="429" t="s">
        <v>3</v>
      </c>
      <c r="U238" s="431" t="s">
        <v>2</v>
      </c>
      <c r="V238" s="433" t="s">
        <v>62</v>
      </c>
      <c r="W238" s="434"/>
      <c r="X238" s="434"/>
      <c r="Y238" s="162" t="str">
        <f>IF(X239&gt;=4,"A+",IF(X239&gt;=3.75,"A",IF(X239&gt;=3.5,"A-",IF(X239&gt;=3.25,"B+",IF(X239&gt;=3,"B",IF(X239&gt;=2.75,"B-",IF(X239&gt;=2.5,"C+",IF(X239&gt;=2,"C","F"))))))))</f>
        <v>B+</v>
      </c>
      <c r="Z238" s="510"/>
    </row>
    <row r="239" spans="1:26" ht="65.25" customHeight="1">
      <c r="A239" s="77" t="s">
        <v>63</v>
      </c>
      <c r="B239" s="86"/>
      <c r="C239" s="79" t="str">
        <f>IF('7th 1'!C11&gt;0,'7th 1'!D6,IF('7th 1'!K11&gt;0,'7th 1'!L6,IF('7th 1'!S11&gt;0,'7th 1'!T6,0)))</f>
        <v>Drawing-7</v>
      </c>
      <c r="D239" s="79" t="str">
        <f>IF('7th 2'!C11&gt;0,'7th 2'!D6,IF('7th 2'!K11&gt;0,'7th 2'!L6,IF('7th 2'!S11&gt;0,'7th 2'!T6,0)))</f>
        <v>Figure Painting- 2</v>
      </c>
      <c r="E239" s="79" t="str">
        <f>IF('7th 3'!C11&gt;0,'7th 3'!D6,IF('7th 3'!K11&gt;0,'7th 3'!L6,IF('7th 3'!S11&gt;0,'7th 3'!T6,0)))</f>
        <v>Composition-3</v>
      </c>
      <c r="F239" s="79" t="str">
        <f>IF('7th 4'!C11&gt;0,'7th 4'!D6,IF('7th 4'!K11&gt;0,'7th 4'!L6,IF('7th 4'!S11&gt;0,'7th 4'!T6,0)))</f>
        <v>Head Study-3</v>
      </c>
      <c r="G239" s="79" t="str">
        <f>IF('7th 5'!C11&gt;0,'7th 5'!D6,IF('7th 5'!K11&gt;0,'7th 5'!L6,IF('7th 5'!S11&gt;0,'7th 5'!T6,0)))</f>
        <v>Landscape-3</v>
      </c>
      <c r="H239" s="79" t="str">
        <f>IF('7th 6'!C11&gt;0,'7th 6'!D6,IF('7th 6'!K11&gt;0,'7th 6'!L6,IF('7th 6'!S11&gt;0,'7th 6'!T6,0)))</f>
        <v>History of Western Art</v>
      </c>
      <c r="I239" s="429"/>
      <c r="J239" s="429"/>
      <c r="K239" s="431"/>
      <c r="L239" s="79" t="str">
        <f>IF('8th 1'!C11&gt;0,'8th 1'!D6,IF('8th 1'!K11&gt;0,'8th 1'!L6,IF('8th 1'!S11&gt;0,'8th 1'!T6,0)))</f>
        <v>Drawing- 8</v>
      </c>
      <c r="M239" s="79" t="str">
        <f>IF('8th 2'!C11&gt;0,'8th 2'!D6,IF('8th 2'!K11&gt;0,'8th 2'!L6,IF('8th 2'!S11&gt;0,'8th 2'!T6,0)))</f>
        <v>Figer Painting-3</v>
      </c>
      <c r="N239" s="79" t="str">
        <f>IF('8th 3'!C11&gt;0,'8th 3'!D6,IF('8th 3'!K11&gt;0,'8th 3'!L6,IF('8th 3'!S11&gt;0,'8th 3'!T6,0)))</f>
        <v>Experimental Composition</v>
      </c>
      <c r="O239" s="79" t="str">
        <f>IF('8th 4'!C11&gt;0,'8th 4'!D6,IF('8th 4'!K11&gt;0,'8th 4'!L6,IF('8th 4'!S11&gt;0,'8th 4'!T6,0)))</f>
        <v>Landscape- 4</v>
      </c>
      <c r="P239" s="79" t="str">
        <f>IF('8th 5'!C11&gt;0,'8th 5'!D6,IF('8th 5'!K11&gt;0,'8th 5'!L6,IF('8th 5'!S11&gt;0,'8th 5'!T6,0)))</f>
        <v>Aesthetic</v>
      </c>
      <c r="Q239" s="79" t="str">
        <f>IF('8th 6'!C11&gt;0,'8th 6'!D6,IF('8th 6'!K11&gt;0,'8th 6'!L6,IF('8th 6'!S11&gt;0,'8th 6'!T6,0)))</f>
        <v>History of Arts in Bengal</v>
      </c>
      <c r="R239" s="79">
        <f>IF('8th 7'!C11&gt;0,'8th 7'!D6,IF('8th 7'!K11&gt;0,'8th 7'!L6,IF('8th 7'!S11&gt;0,'8th 7'!T6,0)))</f>
        <v>0</v>
      </c>
      <c r="S239" s="429"/>
      <c r="T239" s="429"/>
      <c r="U239" s="431"/>
      <c r="V239" s="335">
        <f>IF(I241&gt;0,(V244+V226),0)</f>
        <v>126</v>
      </c>
      <c r="W239" s="254">
        <f>IF(I241&gt;0,(W244+W226),0)</f>
        <v>416.25</v>
      </c>
      <c r="X239" s="336">
        <f>IF(S241&gt;0,(W239/126),IF(I241&gt;0,(W239/109.5),0))</f>
        <v>3.3035714285714284</v>
      </c>
      <c r="Y239" s="163" t="str">
        <f>IF(X239&gt;=2.5,Y238,IF(X239&gt;=2.25,"C",IF(X239&gt;=2,"D",IF(X239=0,0,"F"))))</f>
        <v>B+</v>
      </c>
      <c r="Z239" s="510"/>
    </row>
    <row r="240" spans="1:26" ht="17.25" customHeight="1">
      <c r="A240" s="458" t="s">
        <v>27</v>
      </c>
      <c r="B240" s="459"/>
      <c r="C240" s="102">
        <f>IF('7th 1'!C11&gt;0,'7th 1'!H4,IF('7th 1'!K11&gt;0,'7th 1'!P4,IF('7th 1'!S11&gt;0,'7th 1'!X4,0)))</f>
        <v>1.5</v>
      </c>
      <c r="D240" s="102">
        <f>IF('7th 2'!C11&gt;0,'7th 2'!H4,IF('7th 2'!K11&gt;0,'7th 2'!P4,IF('7th 2'!S11&gt;0,'7th 2'!X4,0)))</f>
        <v>3</v>
      </c>
      <c r="E240" s="102">
        <f>IF('7th 3'!C11&gt;0,'7th 3'!H4,IF('7th 3'!K11&gt;0,'7th 3'!P4,IF('7th 3'!S11&gt;0,'7th 3'!X4,0)))</f>
        <v>3</v>
      </c>
      <c r="F240" s="102">
        <f>IF('7th 4'!C11&gt;0,'7th 4'!H4,IF('7th 4'!K11&gt;0,'7th 4'!P4,IF('7th 4'!S11&gt;0,'7th 4'!X4,0)))</f>
        <v>1.5</v>
      </c>
      <c r="G240" s="102">
        <f>IF('7th 5'!C11&gt;0,'7th 5'!H4,IF('7th 5'!K11&gt;0,'7th 5'!P4,IF('7th 5'!S11&gt;0,'7th 5'!X4,0)))</f>
        <v>3</v>
      </c>
      <c r="H240" s="102">
        <f>IF('7th 6'!C11&gt;0,'7th 6'!H4,IF('7th 6'!K11&gt;0,'7th 6'!P4,IF('7th 6'!S11&gt;0,'7th 6'!X4,0)))</f>
        <v>3</v>
      </c>
      <c r="I240" s="430"/>
      <c r="J240" s="430"/>
      <c r="K240" s="432"/>
      <c r="L240" s="102">
        <f>IF('8th 1'!C11&gt;0,'8th 1'!H4,IF('8th 1'!K11&gt;0,'8th 1'!P4,IF('8th 1'!S11&gt;0,'8th 1'!X4,0)))</f>
        <v>3</v>
      </c>
      <c r="M240" s="102">
        <f>IF('8th 2'!C11&gt;0,'8th 2'!H4,IF('8th 2'!K11&gt;0,'8th 2'!P4,IF('8th 2'!S11&gt;0,'8th 2'!X4,0)))</f>
        <v>3</v>
      </c>
      <c r="N240" s="102">
        <f>IF('8th 3'!C11&gt;0,'8th 3'!H4,IF('8th 3'!K11&gt;0,'8th 3'!P4,IF('8th 3'!S11&gt;0,'8th 3'!X4,0)))</f>
        <v>3</v>
      </c>
      <c r="O240" s="102">
        <f>IF('8th 4'!C11&gt;0,'8th 4'!H4,IF('8th 4'!K11&gt;0,'8th 4'!P4,IF('8th 4'!S11&gt;0,'8th 4'!X4,0)))</f>
        <v>3</v>
      </c>
      <c r="P240" s="102">
        <f>IF('8th 5'!C11&gt;0,'8th 5'!H4,IF('8th 5'!K11&gt;0,'8th 5'!P4,IF('8th 5'!S11&gt;0,'8th 5'!X4,0)))</f>
        <v>1.5</v>
      </c>
      <c r="Q240" s="102">
        <f>IF('8th 6'!C11&gt;0,'8th 6'!H4,IF('8th 6'!K11&gt;0,'8th 6'!P4,IF('8th 6'!S11&gt;0,'8th 6'!X4,0)))</f>
        <v>1.5</v>
      </c>
      <c r="R240" s="102">
        <f>IF('8th 7'!C11&gt;0,'8th 7'!H4,IF('8th 7'!K11&gt;0,'8th 7'!P4,IF('8th 7'!S11&gt;0,'8th 7'!X4,0)))</f>
        <v>0</v>
      </c>
      <c r="S240" s="430"/>
      <c r="T240" s="430"/>
      <c r="U240" s="432"/>
      <c r="V240" s="460" t="s">
        <v>41</v>
      </c>
      <c r="W240" s="461"/>
      <c r="X240" s="461"/>
      <c r="Y240" s="462"/>
      <c r="Z240" s="510"/>
    </row>
    <row r="241" spans="1:26" ht="18.75" customHeight="1" thickBot="1">
      <c r="A241" s="463" t="s">
        <v>11</v>
      </c>
      <c r="B241" s="464"/>
      <c r="C241" s="102">
        <v>100</v>
      </c>
      <c r="D241" s="102">
        <v>100</v>
      </c>
      <c r="E241" s="102">
        <v>100</v>
      </c>
      <c r="F241" s="102">
        <v>100</v>
      </c>
      <c r="G241" s="102">
        <v>100</v>
      </c>
      <c r="H241" s="102">
        <v>100</v>
      </c>
      <c r="I241" s="465">
        <f>(C245*C240)+(D245*D240)+(E245*E240)+(F245*F240)+(G245*G240)+(H245*H240)</f>
        <v>49.5</v>
      </c>
      <c r="J241" s="84"/>
      <c r="K241" s="103" t="str">
        <f>IF(J243&gt;=4,"A+",IF(J243&gt;=3.75,"A",IF(J243&gt;=3.5,"A-",IF(J243&gt;=3.25,"B+",IF(J243&gt;=3,"B",IF(J243&gt;=2.75,"B-",IF(J243&gt;=2.5,"C+",IF(J243&gt;=2,"C","F"))))))))</f>
        <v>B+</v>
      </c>
      <c r="L241" s="102">
        <v>100</v>
      </c>
      <c r="M241" s="102">
        <v>100</v>
      </c>
      <c r="N241" s="102">
        <v>100</v>
      </c>
      <c r="O241" s="102">
        <v>100</v>
      </c>
      <c r="P241" s="102">
        <v>100</v>
      </c>
      <c r="Q241" s="102">
        <v>100</v>
      </c>
      <c r="R241" s="102">
        <v>100</v>
      </c>
      <c r="S241" s="465">
        <f>(L245*L240)+(M245*M240)+(N245*N240)+(O245*O240)+(P245*P240)+(Q245*Q240)+(R245*R240)</f>
        <v>53.625</v>
      </c>
      <c r="T241" s="84"/>
      <c r="U241" s="103" t="str">
        <f>IF(T243&gt;=4,"A+",IF(T243&gt;=3.75,"A",IF(T243&gt;=3.5,"A-",IF(T243&gt;=3.25,"B+",IF(T243&gt;=3,"B",IF(T243&gt;=2.75,"B-",IF(T243&gt;=2.5,"C+",IF(T243&gt;=2,"C","F"))))))))</f>
        <v>A-</v>
      </c>
      <c r="V241" s="467" t="s">
        <v>29</v>
      </c>
      <c r="W241" s="469" t="s">
        <v>0</v>
      </c>
      <c r="X241" s="469" t="s">
        <v>3</v>
      </c>
      <c r="Y241" s="421" t="s">
        <v>2</v>
      </c>
      <c r="Z241" s="510"/>
    </row>
    <row r="242" spans="1:26" ht="17.25" thickTop="1">
      <c r="A242" s="77" t="s">
        <v>28</v>
      </c>
      <c r="B242" s="86"/>
      <c r="C242" s="104">
        <f>IF('7th 1'!C11&gt;0,'7th 1'!C11,IF('7th 1'!K11&gt;0,'7th 1'!K11,IF('7th 1'!S11&gt;0,'7th 1'!S11,0)))</f>
        <v>28</v>
      </c>
      <c r="D242" s="104">
        <f>IF('7th 2'!C11&gt;0,'7th 2'!C11,IF('7th 2'!K11&gt;0,'7th 2'!K11,IF('7th 2'!S11&gt;0,'7th 2'!S11,0)))</f>
        <v>28.5</v>
      </c>
      <c r="E242" s="104">
        <f>IF('7th 3'!C11&gt;0,'7th 3'!C11,IF('7th 3'!K11&gt;0,'7th 3'!K11,IF('7th 3'!S11&gt;0,'7th 3'!S11,0)))</f>
        <v>28.5</v>
      </c>
      <c r="F242" s="104">
        <f>IF('7th 4'!C11&gt;0,'7th 4'!C11,IF('7th 4'!K11&gt;0,'7th 4'!K11,IF('7th 4'!S11&gt;0,'7th 4'!S11,0)))</f>
        <v>30</v>
      </c>
      <c r="G242" s="104">
        <f>IF('7th 5'!C11&gt;0,'7th 5'!C11,IF('7th 5'!K11&gt;0,'7th 5'!K11,IF('7th 5'!S11&gt;0,'7th 5'!S11,0)))</f>
        <v>30.75</v>
      </c>
      <c r="H242" s="104">
        <f>IF('7th 6'!C11&gt;0,'7th 6'!C11,IF('7th 6'!K11&gt;0,'7th 6'!K11,IF('7th 6'!S11&gt;0,'7th 6'!S11,0)))</f>
        <v>28</v>
      </c>
      <c r="I242" s="466"/>
      <c r="J242" s="98"/>
      <c r="K242" s="90"/>
      <c r="L242" s="104">
        <f>IF('8th 1'!C11&gt;0,'8th 1'!C11,IF('8th 1'!K11&gt;0,'8th 1'!K11,IF('8th 1'!S11&gt;0,'8th 1'!S11,0)))</f>
        <v>30</v>
      </c>
      <c r="M242" s="104">
        <f>IF('8th 2'!C11&gt;0,'8th 2'!C11,IF('8th 2'!K11&gt;0,'8th 2'!K11,IF('8th 2'!S11&gt;0,'8th 2'!S11,0)))</f>
        <v>28</v>
      </c>
      <c r="N242" s="104">
        <f>IF('8th 3'!C11&gt;0,'8th 3'!C11,IF('8th 3'!K11&gt;0,'8th 3'!K11,IF('8th 3'!S11&gt;0,'8th 3'!S11,0)))</f>
        <v>32.5</v>
      </c>
      <c r="O242" s="104">
        <f>IF('8th 4'!C11&gt;0,'8th 4'!C11,IF('8th 4'!K11&gt;0,'8th 4'!K11,IF('8th 4'!S11&gt;0,'8th 4'!S11,0)))</f>
        <v>29.25</v>
      </c>
      <c r="P242" s="104">
        <f>IF('8th 5'!C11&gt;0,'8th 5'!C11,IF('8th 5'!K11&gt;0,'8th 5'!K11,IF('8th 5'!S11&gt;0,'8th 5'!S11,0)))</f>
        <v>32.75</v>
      </c>
      <c r="Q242" s="104">
        <f>IF('8th 6'!C11&gt;0,'8th 6'!C11,IF('8th 6'!K11&gt;0,'8th 6'!K11,IF('8th 6'!S11&gt;0,'8th 6'!S11,0)))</f>
        <v>29.5</v>
      </c>
      <c r="R242" s="104">
        <f>IF('8th 7'!C11&gt;0,'8th 7'!C11,IF('8th 7'!K11&gt;0,'8th 7'!K11,IF('8th 7'!S11&gt;0,'8th 7'!S11,0)))</f>
        <v>0</v>
      </c>
      <c r="S242" s="466"/>
      <c r="T242" s="98"/>
      <c r="U242" s="90"/>
      <c r="V242" s="468"/>
      <c r="W242" s="470"/>
      <c r="X242" s="471"/>
      <c r="Y242" s="422"/>
      <c r="Z242" s="510"/>
    </row>
    <row r="243" spans="1:26" ht="17.25">
      <c r="A243" s="423" t="s">
        <v>26</v>
      </c>
      <c r="B243" s="91" t="s">
        <v>60</v>
      </c>
      <c r="C243" s="104">
        <f>IF('7th 1'!C11&gt;0,'7th 1'!J11,IF('7th 1'!K11&gt;0,'7th 1'!R11,IF('7th 1'!S11&gt;0,'7th 1'!Z11,0)))</f>
        <v>45.5</v>
      </c>
      <c r="D243" s="104">
        <f>IF('7th 2'!C11&gt;0,'7th 2'!J11,IF('7th 2'!K11&gt;0,'7th 2'!R11,IF('7th 2'!S11&gt;0,'7th 2'!Z11,0)))</f>
        <v>33.25</v>
      </c>
      <c r="E243" s="104">
        <f>IF('7th 3'!C11&gt;0,'7th 3'!J11,IF('7th 3'!K11&gt;0,'7th 3'!R11,IF('7th 3'!S11&gt;0,'7th 3'!Z11,0)))</f>
        <v>32.5</v>
      </c>
      <c r="F243" s="104">
        <f>IF('7th 4'!C11&gt;0,'7th 4'!J11,IF('7th 4'!K11&gt;0,'7th 4'!R11,IF('7th 4'!S11&gt;0,'7th 4'!Z11,0)))</f>
        <v>42</v>
      </c>
      <c r="G243" s="104">
        <f>IF('7th 5'!C11&gt;0,'7th 5'!J11,IF('7th 5'!K11&gt;0,'7th 5'!R11,IF('7th 5'!S11&gt;0,'7th 5'!Z11,0)))</f>
        <v>44.5</v>
      </c>
      <c r="H243" s="104">
        <f>IF('7th 6'!C11&gt;0,'7th 6'!J11,IF('7th 6'!K11&gt;0,'7th 6'!R11,IF('7th 6'!S11&gt;0,'7th 6'!Z11,0)))</f>
        <v>37.5</v>
      </c>
      <c r="I243" s="466"/>
      <c r="J243" s="440">
        <f>I241/(C240+D240+E240+F240+G240+H240)</f>
        <v>3.3</v>
      </c>
      <c r="K243" s="442" t="str">
        <f>IF(J243&gt;=2.5,K241,IF(J243&gt;=2.25,"C",IF(J243&gt;=2,"D",IF(J243=0,0,"F"))))</f>
        <v>B+</v>
      </c>
      <c r="L243" s="104">
        <f>IF('8th 1'!C11&gt;0,'8th 1'!J11,IF('8th 1'!K11&gt;0,'8th 1'!R11,IF('8th 1'!S11&gt;0,'8th 1'!Z11,0)))</f>
        <v>45</v>
      </c>
      <c r="M243" s="104">
        <f>IF('8th 2'!C11&gt;0,'8th 2'!J11,IF('8th 2'!K11&gt;0,'8th 2'!R11,IF('8th 2'!S11&gt;0,'8th 2'!Z11,0)))</f>
        <v>41.5</v>
      </c>
      <c r="N243" s="104">
        <f>IF('8th 3'!C11&gt;0,'8th 3'!J11,IF('8th 3'!K11&gt;0,'8th 3'!R11,IF('8th 3'!S11&gt;0,'8th 3'!Z11,0)))</f>
        <v>43</v>
      </c>
      <c r="O243" s="104">
        <f>IF('8th 4'!C11&gt;0,'8th 4'!J11,IF('8th 4'!K11&gt;0,'8th 4'!R11,IF('8th 4'!S11&gt;0,'8th 4'!Z11,0)))</f>
        <v>40</v>
      </c>
      <c r="P243" s="104">
        <f>IF('8th 5'!C11&gt;0,'8th 5'!J11,IF('8th 5'!K11&gt;0,'8th 5'!R11,IF('8th 5'!S11&gt;0,'8th 5'!Z11,0)))</f>
        <v>40.5</v>
      </c>
      <c r="Q243" s="104">
        <f>IF('8th 6'!C11&gt;0,'8th 6'!J11,IF('8th 6'!K11&gt;0,'8th 6'!R11,IF('8th 6'!S11&gt;0,'8th 6'!Z11,0)))</f>
        <v>39.5</v>
      </c>
      <c r="R243" s="104">
        <f>IF('8th 7'!C11&gt;0,'8th 7'!J11,IF('8th 7'!K11&gt;0,'8th 7'!R11,IF('8th 7'!S11&gt;0,'8th 7'!Z11,0)))</f>
        <v>0</v>
      </c>
      <c r="S243" s="466"/>
      <c r="T243" s="440">
        <f>S241/(L240+M240+N240+O240+P240+Q240+R240)</f>
        <v>3.5750000000000002</v>
      </c>
      <c r="U243" s="442" t="str">
        <f>IF(T243&gt;=2.5,U241,IF(T243&gt;=2.25,"C",IF(T243&gt;=2,"D",IF(T243=0,0,"F"))))</f>
        <v>A-</v>
      </c>
      <c r="V243" s="454" t="s">
        <v>40</v>
      </c>
      <c r="W243" s="443"/>
      <c r="X243" s="443"/>
      <c r="Y243" s="455"/>
      <c r="Z243" s="510"/>
    </row>
    <row r="244" spans="1:26" ht="16.5" customHeight="1">
      <c r="A244" s="424"/>
      <c r="B244" s="91" t="s">
        <v>67</v>
      </c>
      <c r="C244" s="117">
        <f>'7th 1'!AA11</f>
        <v>74</v>
      </c>
      <c r="D244" s="117">
        <f>'7th 2'!AA11</f>
        <v>62</v>
      </c>
      <c r="E244" s="117">
        <f>'7th 3'!AA11</f>
        <v>61</v>
      </c>
      <c r="F244" s="117">
        <f>'7th 4'!AA11</f>
        <v>72</v>
      </c>
      <c r="G244" s="117">
        <f>'7th 5'!AA11</f>
        <v>76</v>
      </c>
      <c r="H244" s="117">
        <f>'7th 6'!AA11</f>
        <v>66</v>
      </c>
      <c r="I244" s="466"/>
      <c r="J244" s="453"/>
      <c r="K244" s="442"/>
      <c r="L244" s="117">
        <f>'8th 1'!AA11</f>
        <v>75</v>
      </c>
      <c r="M244" s="117">
        <f>'8th 2'!AA11</f>
        <v>70</v>
      </c>
      <c r="N244" s="117">
        <f>'8th 3'!AA11</f>
        <v>76</v>
      </c>
      <c r="O244" s="117">
        <f>'8th 4'!AA11</f>
        <v>70</v>
      </c>
      <c r="P244" s="117">
        <f>'8th 5'!AA11</f>
        <v>74</v>
      </c>
      <c r="Q244" s="117">
        <f>'8th 6'!AA11</f>
        <v>69</v>
      </c>
      <c r="R244" s="117">
        <f>'8th 7'!AA11</f>
        <v>0</v>
      </c>
      <c r="S244" s="466"/>
      <c r="T244" s="453"/>
      <c r="U244" s="442"/>
      <c r="V244" s="444">
        <f>IF((C245+C247)=0,0,C240)+IF((D245+D247)=0,0,D240)+IF((E245+E247)=0,0,E240)+IF((F245+F247)=0,0,F240)+IF((G245+G247)=0,0,G240)+IF((H245+H247)=0,0,H240)+IF((L245+L247)=0,0,L240)+IF((M245+M247)=0,0,M240)+IF((N245+N247)=0,0,N240)+IF((O245+O247)=0,0,O240)+IF((P245+P247)=0,0,P240)+IF((Q245+Q247)=0,0,Q240)+IF((R245+R247)=0,0,R240)+IF(I251&gt;0,1.5,0)</f>
        <v>31.5</v>
      </c>
      <c r="W244" s="457">
        <f>I241+S241+(I251*1.5)</f>
        <v>107.625</v>
      </c>
      <c r="X244" s="440">
        <f>IF(S241&gt;0,(W244/31.5),J243)</f>
        <v>3.4166666666666665</v>
      </c>
      <c r="Y244" s="164" t="str">
        <f>IF(X244&gt;=4,"A+",IF(X244&gt;=3.75,"A",IF(X244&gt;=3.5,"A-",IF(X244&gt;=3.25,"B+",IF(X244&gt;=3,"B",IF(X244&gt;=2.75,"B-",IF(X244&gt;=2.5,"C+",IF(X244&gt;=2,"C","F"))))))))</f>
        <v>B+</v>
      </c>
      <c r="Z244" s="510"/>
    </row>
    <row r="245" spans="1:26" ht="16.5">
      <c r="A245" s="424"/>
      <c r="B245" s="91" t="s">
        <v>1</v>
      </c>
      <c r="C245" s="104">
        <f>'7th 1'!AC11</f>
        <v>3.5</v>
      </c>
      <c r="D245" s="104">
        <f>'7th 2'!AC11</f>
        <v>3</v>
      </c>
      <c r="E245" s="104">
        <f>'7th 3'!AC11</f>
        <v>3</v>
      </c>
      <c r="F245" s="104">
        <f>'7th 4'!AC11</f>
        <v>3.5</v>
      </c>
      <c r="G245" s="104">
        <f>'7th 5'!AC11</f>
        <v>3.75</v>
      </c>
      <c r="H245" s="104">
        <f>'7th 6'!AC11</f>
        <v>3.25</v>
      </c>
      <c r="I245" s="466"/>
      <c r="J245" s="98"/>
      <c r="K245" s="112"/>
      <c r="L245" s="104">
        <f>'8th 1'!AC11</f>
        <v>3.75</v>
      </c>
      <c r="M245" s="104">
        <f>'8th 2'!AC11</f>
        <v>3.5</v>
      </c>
      <c r="N245" s="104">
        <f>'8th 3'!AC11</f>
        <v>3.75</v>
      </c>
      <c r="O245" s="104">
        <f>'8th 4'!AC11</f>
        <v>3.5</v>
      </c>
      <c r="P245" s="104">
        <f>'8th 5'!AC11</f>
        <v>3.5</v>
      </c>
      <c r="Q245" s="104">
        <f>'8th 6'!AC11</f>
        <v>3.25</v>
      </c>
      <c r="R245" s="104">
        <f>'8th 7'!AC11</f>
        <v>0</v>
      </c>
      <c r="S245" s="466"/>
      <c r="T245" s="98"/>
      <c r="V245" s="456"/>
      <c r="W245" s="448"/>
      <c r="X245" s="441"/>
      <c r="Y245" s="451" t="str">
        <f>IF(S241&gt;0,(IF(X244&gt;=2.5,Y244,IF(X244&gt;=2.25,"C",IF(X244&gt;=2,"D","F")))),K243)</f>
        <v>B+</v>
      </c>
      <c r="Z245" s="510"/>
    </row>
    <row r="246" spans="1:26" ht="16.5">
      <c r="A246" s="424"/>
      <c r="B246" s="91" t="s">
        <v>2</v>
      </c>
      <c r="C246" s="104" t="str">
        <f>'7th 1'!AB11</f>
        <v>A-</v>
      </c>
      <c r="D246" s="104" t="str">
        <f>'7th 2'!AB11</f>
        <v>B</v>
      </c>
      <c r="E246" s="104" t="str">
        <f>'7th 3'!AB11</f>
        <v>B</v>
      </c>
      <c r="F246" s="104" t="str">
        <f>'7th 4'!AB11</f>
        <v>A-</v>
      </c>
      <c r="G246" s="104" t="str">
        <f>'7th 5'!AB11</f>
        <v>A</v>
      </c>
      <c r="H246" s="104" t="str">
        <f>'7th 6'!AB11</f>
        <v>B+</v>
      </c>
      <c r="I246" s="466"/>
      <c r="J246" s="98"/>
      <c r="K246" s="90"/>
      <c r="L246" s="104" t="str">
        <f>'8th 1'!AB11</f>
        <v>A</v>
      </c>
      <c r="M246" s="104" t="str">
        <f>'8th 2'!AB11</f>
        <v>A-</v>
      </c>
      <c r="N246" s="104" t="str">
        <f>'8th 3'!AB11</f>
        <v>A</v>
      </c>
      <c r="O246" s="104" t="str">
        <f>'8th 4'!AB11</f>
        <v>A-</v>
      </c>
      <c r="P246" s="104" t="str">
        <f>'8th 5'!AB11</f>
        <v>A-</v>
      </c>
      <c r="Q246" s="104" t="str">
        <f>'8th 6'!AB11</f>
        <v>B+</v>
      </c>
      <c r="R246" s="104" t="str">
        <f>'8th 7'!AB11</f>
        <v/>
      </c>
      <c r="S246" s="466"/>
      <c r="T246" s="98"/>
      <c r="U246" s="90"/>
      <c r="V246" s="446"/>
      <c r="W246" s="449"/>
      <c r="X246" s="450"/>
      <c r="Y246" s="452"/>
      <c r="Z246" s="510"/>
    </row>
    <row r="247" spans="1:26" ht="16.5">
      <c r="A247" s="413" t="s">
        <v>127</v>
      </c>
      <c r="B247" s="91" t="s">
        <v>1</v>
      </c>
      <c r="C247" s="104" t="str">
        <f>'7th 1'!AD11</f>
        <v>3.03</v>
      </c>
      <c r="D247" s="104">
        <f>'7th 2'!AD11</f>
        <v>0</v>
      </c>
      <c r="E247" s="104">
        <f>'7th 3'!AD11</f>
        <v>0</v>
      </c>
      <c r="F247" s="104">
        <f>'7th 4'!AD11</f>
        <v>0</v>
      </c>
      <c r="G247" s="104">
        <f>'7th 5'!AD11</f>
        <v>0</v>
      </c>
      <c r="H247" s="104">
        <f>'7th 6'!AD11</f>
        <v>0</v>
      </c>
      <c r="I247" s="415">
        <f>(C247*C240)+(D247*D240)+(E247*E240)+(F247*F240)+(G247*G240)+(H247*H240)</f>
        <v>4.5449999999999999</v>
      </c>
      <c r="J247" s="417">
        <f>IF(C247&gt;0,(C245*C240),0)+IF(D247&gt;0,(D245*D240),0)+IF(E247&gt;0,(E245*E240),0)+IF(F247&gt;0,(F245*F240),0)+IF(G247&gt;0,(G245*G240),0)+IF(H247&gt;0,(H245*H240),0)</f>
        <v>5.25</v>
      </c>
      <c r="K247" s="418">
        <f>IF(C247&gt;C245,((C247*C240)-(C245*C240)),0)+IF(D247&gt;D245,((D247*D240)-(D245*D240)),0)+IF(E247&gt;E245,((E247*E240)-(E245*E240)),0)+IF(F247&gt;F245,((F247*F240)-(F245*F240)),0)+IF(G247&gt;G245,((G247*G240)-(G245*G240)),0)+IF(H247&gt;H245,((H247*H240)-(H245*H240)),0)</f>
        <v>-0.70500000000000007</v>
      </c>
      <c r="L247" s="165">
        <f>'8th 1'!AD11</f>
        <v>0</v>
      </c>
      <c r="M247" s="104">
        <f>'8th 2'!AD11</f>
        <v>0</v>
      </c>
      <c r="N247" s="104">
        <f>'8th 3'!AD11</f>
        <v>0</v>
      </c>
      <c r="O247" s="104">
        <f>'8th 4'!AD11</f>
        <v>0</v>
      </c>
      <c r="P247" s="104">
        <f>'8th 5'!AD11</f>
        <v>0</v>
      </c>
      <c r="Q247" s="104">
        <f>'8th 6'!AD11</f>
        <v>0</v>
      </c>
      <c r="R247" s="104">
        <f>'8th 7'!AD11</f>
        <v>0</v>
      </c>
      <c r="S247" s="403">
        <f>(L247*L240)+(M247*M240)+(N247*N240)+(O247*O240)+(P247*P240)+(Q247*Q240)+(R247*R240)</f>
        <v>0</v>
      </c>
      <c r="T247" s="417">
        <f>IF(L247&gt;0,(L245*L240),0)+IF(M247&gt;0,(M245*M240),0)+IF(N247&gt;0,(N245*N240),0)+IF(O247&gt;0,(O245*O240),0)+IF(P247&gt;0,(P245*P240),0)+IF(Q247&gt;0,(Q245*Q240),0)+IF(R247&gt;0,(R245*R240),0)</f>
        <v>0</v>
      </c>
      <c r="U247" s="399">
        <f>IF(L247&gt;L245,((L247*L240)-(L245*L240)),0)+IF(M247&gt;M245,((M247*M240)-(M245*M240)),0)+IF(N247&gt;N245,((N247*N240)-(N245*N240)),0)+IF(O247&gt;O245,((O247*O240)-(O245*O240)),0)+IF(P247&gt;P245,((P247*P240)-(P245*P240)),0)+IF(Q247&gt;Q245,((Q247*Q240)-(Q245*Q240)),0)+IF(R247&gt;R245,((R247*R240)-(R245*R240)),0)</f>
        <v>0</v>
      </c>
      <c r="V247" s="401">
        <f>I247+S247</f>
        <v>4.5449999999999999</v>
      </c>
      <c r="W247" s="403">
        <f>J247+T247</f>
        <v>5.25</v>
      </c>
      <c r="X247" s="403">
        <f>K247+U247</f>
        <v>-0.70500000000000007</v>
      </c>
      <c r="Y247" s="405">
        <f>IF(V239&gt;0,(X247+Y234),0)</f>
        <v>-0.70500000000000007</v>
      </c>
      <c r="Z247" s="510"/>
    </row>
    <row r="248" spans="1:26" ht="15.75" customHeight="1" thickBot="1">
      <c r="A248" s="414"/>
      <c r="B248" s="157" t="s">
        <v>23</v>
      </c>
      <c r="C248" s="166" t="str">
        <f>'7th 1'!AE11</f>
        <v>Imp:</v>
      </c>
      <c r="D248" s="166" t="str">
        <f>'7th 2'!AE11</f>
        <v/>
      </c>
      <c r="E248" s="166" t="str">
        <f>'7th 3'!AE11</f>
        <v/>
      </c>
      <c r="F248" s="166" t="str">
        <f>'7th 4'!AE11</f>
        <v/>
      </c>
      <c r="G248" s="166" t="str">
        <f>'7th 5'!AE11</f>
        <v/>
      </c>
      <c r="H248" s="166" t="str">
        <f>'7th 6'!AE11</f>
        <v/>
      </c>
      <c r="I248" s="416"/>
      <c r="J248" s="416"/>
      <c r="K248" s="419"/>
      <c r="L248" s="166" t="str">
        <f>'8th 1'!AE11</f>
        <v/>
      </c>
      <c r="M248" s="166" t="str">
        <f>'8th 2'!AE11</f>
        <v/>
      </c>
      <c r="N248" s="166" t="str">
        <f>'8th 3'!AE11</f>
        <v/>
      </c>
      <c r="O248" s="166" t="str">
        <f>'8th 4'!AE11</f>
        <v/>
      </c>
      <c r="P248" s="166" t="str">
        <f>'8th 5'!AE11</f>
        <v/>
      </c>
      <c r="Q248" s="166" t="str">
        <f>'8th 6'!AE11</f>
        <v/>
      </c>
      <c r="R248" s="166" t="str">
        <f>'8th 7'!AE11</f>
        <v/>
      </c>
      <c r="S248" s="420"/>
      <c r="T248" s="420"/>
      <c r="U248" s="400"/>
      <c r="V248" s="402"/>
      <c r="W248" s="404"/>
      <c r="X248" s="404"/>
      <c r="Y248" s="406"/>
      <c r="Z248" s="510"/>
    </row>
    <row r="249" spans="1:26" ht="9.75" customHeight="1" thickTop="1" thickBot="1">
      <c r="C249" s="53"/>
      <c r="D249" s="53"/>
      <c r="E249" s="53"/>
      <c r="F249" s="53"/>
      <c r="G249" s="53"/>
      <c r="H249" s="53"/>
      <c r="L249" s="53"/>
      <c r="M249" s="53"/>
      <c r="N249" s="53"/>
      <c r="O249" s="53"/>
      <c r="P249" s="53"/>
      <c r="Q249" s="53"/>
      <c r="R249" s="53"/>
      <c r="V249" s="53"/>
      <c r="W249" s="53"/>
      <c r="X249" s="53"/>
      <c r="Y249" s="53"/>
    </row>
    <row r="250" spans="1:26" ht="18.75" thickTop="1">
      <c r="A250" s="407" t="s">
        <v>33</v>
      </c>
      <c r="B250" s="408"/>
      <c r="C250" s="376" t="s">
        <v>35</v>
      </c>
      <c r="D250" s="380"/>
      <c r="E250" s="376" t="s">
        <v>30</v>
      </c>
      <c r="F250" s="380"/>
      <c r="G250" s="376" t="s">
        <v>31</v>
      </c>
      <c r="H250" s="380"/>
      <c r="I250" s="376" t="s">
        <v>32</v>
      </c>
      <c r="J250" s="411"/>
      <c r="K250" s="411"/>
      <c r="L250" s="412"/>
      <c r="M250" s="370" t="s">
        <v>50</v>
      </c>
      <c r="N250" s="371"/>
      <c r="O250" s="376" t="s">
        <v>0</v>
      </c>
      <c r="P250" s="377"/>
      <c r="Q250" s="169" t="s">
        <v>29</v>
      </c>
      <c r="R250" s="378" t="s">
        <v>216</v>
      </c>
      <c r="S250" s="379"/>
      <c r="T250" s="379"/>
      <c r="U250" s="380"/>
      <c r="V250" s="381" t="s">
        <v>2</v>
      </c>
      <c r="W250" s="382"/>
      <c r="X250" s="170"/>
      <c r="Y250" s="171"/>
    </row>
    <row r="251" spans="1:26" s="113" customFormat="1" ht="18" customHeight="1">
      <c r="A251" s="409"/>
      <c r="B251" s="410"/>
      <c r="C251" s="383" t="str">
        <f>'viva-1'!K9</f>
        <v>2.50</v>
      </c>
      <c r="D251" s="384"/>
      <c r="E251" s="383" t="str">
        <f>'viva-2'!K9</f>
        <v>2.50</v>
      </c>
      <c r="F251" s="384"/>
      <c r="G251" s="385" t="str">
        <f>'viva-3'!K9</f>
        <v>2.50</v>
      </c>
      <c r="H251" s="384"/>
      <c r="I251" s="383" t="str">
        <f>'viva-4'!K9</f>
        <v>3.00</v>
      </c>
      <c r="J251" s="386"/>
      <c r="K251" s="386"/>
      <c r="L251" s="387"/>
      <c r="M251" s="372"/>
      <c r="N251" s="373"/>
      <c r="O251" s="388">
        <f>W239+Y247</f>
        <v>415.54500000000002</v>
      </c>
      <c r="P251" s="389"/>
      <c r="Q251" s="397">
        <f>V239</f>
        <v>126</v>
      </c>
      <c r="R251" s="392">
        <f>O251/126</f>
        <v>3.2979761904761906</v>
      </c>
      <c r="S251" s="393"/>
      <c r="T251" s="393"/>
      <c r="U251" s="394"/>
      <c r="V251" s="359" t="str">
        <f>IF(R251&gt;=2.5,Y251,IF(R251&gt;=2.25,"C",IF(R251&gt;=2,"D",IF(R251=0,0,"F"))))</f>
        <v>B+</v>
      </c>
      <c r="W251" s="360"/>
      <c r="X251" s="172"/>
      <c r="Y251" s="173" t="str">
        <f>IF(R251&gt;=4,"A+",IF(R251&gt;=3.75,"A",IF(R251&gt;=3.5,"A-",IF(R251&gt;=3.25,"B+",IF(R251&gt;=3,"B",IF(R251&gt;=2.75,"B-",IF(R251&gt;=2.5,"C+",IF(R251&gt;=2,"C","F"))))))))</f>
        <v>B+</v>
      </c>
      <c r="Z251" s="174"/>
    </row>
    <row r="252" spans="1:26" ht="40.5" customHeight="1" thickBot="1">
      <c r="A252" s="363" t="s">
        <v>34</v>
      </c>
      <c r="B252" s="364"/>
      <c r="C252" s="365" t="s">
        <v>1</v>
      </c>
      <c r="D252" s="366"/>
      <c r="E252" s="367">
        <f>C251+E251+G251+I251</f>
        <v>10.5</v>
      </c>
      <c r="F252" s="368"/>
      <c r="G252" s="365" t="s">
        <v>0</v>
      </c>
      <c r="H252" s="366"/>
      <c r="I252" s="367">
        <f>E252*1.5</f>
        <v>15.75</v>
      </c>
      <c r="J252" s="369"/>
      <c r="K252" s="369"/>
      <c r="L252" s="368"/>
      <c r="M252" s="374"/>
      <c r="N252" s="375"/>
      <c r="O252" s="390"/>
      <c r="P252" s="391"/>
      <c r="Q252" s="398"/>
      <c r="R252" s="395"/>
      <c r="S252" s="395"/>
      <c r="T252" s="395"/>
      <c r="U252" s="396"/>
      <c r="V252" s="361"/>
      <c r="W252" s="362"/>
      <c r="X252" s="175"/>
      <c r="Y252" s="176"/>
    </row>
    <row r="253" spans="1:26" ht="30" customHeight="1" thickTop="1">
      <c r="B253" s="54"/>
      <c r="C253" s="54"/>
      <c r="D253" s="514" t="s">
        <v>24</v>
      </c>
      <c r="E253" s="514"/>
      <c r="F253" s="514"/>
      <c r="G253" s="514"/>
      <c r="H253" s="514"/>
      <c r="I253" s="514"/>
      <c r="J253" s="514"/>
      <c r="K253" s="514"/>
      <c r="L253" s="514"/>
      <c r="M253" s="514"/>
      <c r="N253" s="514"/>
      <c r="O253" s="514"/>
      <c r="P253" s="514"/>
      <c r="Q253" s="514"/>
      <c r="R253" s="514"/>
      <c r="S253" s="514"/>
      <c r="T253" s="55" t="s">
        <v>36</v>
      </c>
      <c r="U253" s="56"/>
      <c r="V253" s="515">
        <f>'1st 1'!R12</f>
        <v>0</v>
      </c>
      <c r="W253" s="516"/>
      <c r="X253" s="516"/>
      <c r="Y253" s="516"/>
    </row>
    <row r="254" spans="1:26" ht="18.75">
      <c r="A254" s="57"/>
      <c r="B254" s="58"/>
      <c r="C254" s="59" t="s">
        <v>4</v>
      </c>
      <c r="D254" s="60" t="s">
        <v>71</v>
      </c>
      <c r="E254" s="60"/>
      <c r="F254" s="53"/>
      <c r="G254" s="61"/>
      <c r="H254" s="517" t="s">
        <v>73</v>
      </c>
      <c r="I254" s="518"/>
      <c r="J254" s="518"/>
      <c r="K254" s="518"/>
      <c r="L254" s="518"/>
      <c r="M254" s="518"/>
      <c r="N254" s="518"/>
      <c r="O254" s="62"/>
      <c r="P254" s="62"/>
      <c r="Q254" s="62"/>
      <c r="R254" s="53"/>
      <c r="S254" s="63"/>
      <c r="T254" s="55" t="s">
        <v>37</v>
      </c>
      <c r="U254" s="56"/>
      <c r="V254" s="519">
        <f>'1st 1'!A12</f>
        <v>5</v>
      </c>
      <c r="W254" s="516"/>
      <c r="X254" s="516"/>
      <c r="Y254" s="516"/>
    </row>
    <row r="255" spans="1:26" ht="18.75">
      <c r="A255" s="57"/>
      <c r="B255" s="58"/>
      <c r="C255" s="59" t="s">
        <v>5</v>
      </c>
      <c r="D255" s="60" t="s">
        <v>66</v>
      </c>
      <c r="E255" s="60"/>
      <c r="F255" s="64"/>
      <c r="G255" s="53"/>
      <c r="H255" s="61"/>
      <c r="I255" s="65"/>
      <c r="J255" s="520">
        <f>'1st 1'!A306</f>
        <v>0</v>
      </c>
      <c r="K255" s="521"/>
      <c r="L255" s="521"/>
      <c r="M255" s="521"/>
      <c r="N255" s="62"/>
      <c r="O255" s="62"/>
      <c r="P255" s="53"/>
      <c r="Q255" s="53"/>
      <c r="R255" s="53"/>
      <c r="S255" s="63"/>
      <c r="T255" s="55" t="s">
        <v>38</v>
      </c>
      <c r="U255" s="56"/>
      <c r="V255" s="56"/>
      <c r="W255" s="56"/>
      <c r="X255" s="56"/>
      <c r="Y255" s="66">
        <f>'1st 1'!S12</f>
        <v>0</v>
      </c>
    </row>
    <row r="256" spans="1:26" ht="18.75">
      <c r="A256" s="57"/>
      <c r="B256" s="58"/>
      <c r="C256" s="59" t="s">
        <v>6</v>
      </c>
      <c r="D256" s="60" t="s">
        <v>14</v>
      </c>
      <c r="E256" s="58"/>
      <c r="F256" s="67" t="s">
        <v>7</v>
      </c>
      <c r="G256" s="68" t="str">
        <f>'1st 1'!B12</f>
        <v>F</v>
      </c>
      <c r="H256" s="69"/>
      <c r="I256" s="70"/>
      <c r="J256" s="70"/>
      <c r="K256" s="70"/>
      <c r="L256" s="53"/>
      <c r="M256" s="53"/>
      <c r="N256" s="53"/>
      <c r="O256" s="53"/>
      <c r="P256" s="53"/>
      <c r="Q256" s="53"/>
      <c r="R256" s="53"/>
      <c r="V256" s="53"/>
      <c r="W256" s="53"/>
      <c r="X256" s="53"/>
      <c r="Y256" s="53"/>
    </row>
    <row r="257" spans="1:26" ht="18.75">
      <c r="A257" s="57"/>
      <c r="B257" s="64"/>
      <c r="C257" s="64"/>
      <c r="D257" s="64"/>
      <c r="E257" s="53"/>
      <c r="F257" s="67" t="s">
        <v>8</v>
      </c>
      <c r="G257" s="72">
        <f>'1st 1'!T12</f>
        <v>0</v>
      </c>
      <c r="H257" s="69"/>
      <c r="I257" s="70"/>
      <c r="J257" s="70"/>
      <c r="K257" s="70"/>
      <c r="L257" s="53"/>
      <c r="M257" s="53"/>
      <c r="N257" s="53"/>
      <c r="O257" s="53"/>
      <c r="P257" s="53"/>
      <c r="Q257" s="53"/>
      <c r="R257" s="53"/>
      <c r="V257" s="53"/>
      <c r="W257" s="53"/>
      <c r="X257" s="53"/>
      <c r="Y257" s="53"/>
    </row>
    <row r="258" spans="1:26" ht="18.75">
      <c r="A258" s="57"/>
      <c r="B258" s="64"/>
      <c r="C258" s="64"/>
      <c r="D258" s="64"/>
      <c r="E258" s="53"/>
      <c r="F258" s="67" t="s">
        <v>9</v>
      </c>
      <c r="G258" s="72">
        <f>'1st 1'!U12</f>
        <v>0</v>
      </c>
      <c r="H258" s="69"/>
      <c r="I258" s="70"/>
      <c r="J258" s="70"/>
      <c r="K258" s="70"/>
      <c r="L258" s="53"/>
      <c r="M258" s="53"/>
      <c r="N258" s="53"/>
      <c r="O258" s="53"/>
      <c r="P258" s="53"/>
      <c r="Q258" s="53"/>
      <c r="R258" s="53"/>
      <c r="V258" s="53"/>
      <c r="W258" s="53"/>
      <c r="X258" s="53"/>
      <c r="Y258" s="53"/>
    </row>
    <row r="259" spans="1:26" ht="18.75">
      <c r="A259" s="57"/>
      <c r="B259" s="64"/>
      <c r="C259" s="64"/>
      <c r="D259" s="64"/>
      <c r="E259" s="53"/>
      <c r="F259" s="67" t="s">
        <v>10</v>
      </c>
      <c r="G259" s="72">
        <f>'1st 1'!V12</f>
        <v>0</v>
      </c>
      <c r="H259" s="69"/>
      <c r="I259" s="73"/>
      <c r="J259" s="73"/>
      <c r="K259" s="73"/>
      <c r="L259" s="53"/>
      <c r="M259" s="53"/>
      <c r="N259" s="53"/>
      <c r="O259" s="53"/>
      <c r="P259" s="53"/>
      <c r="Q259" s="53"/>
      <c r="R259" s="53"/>
      <c r="V259" s="53"/>
      <c r="W259" s="53"/>
      <c r="X259" s="53"/>
      <c r="Y259" s="53"/>
    </row>
    <row r="260" spans="1:26" ht="21.75" customHeight="1" thickBot="1">
      <c r="A260" s="522" t="s">
        <v>25</v>
      </c>
      <c r="B260" s="522"/>
      <c r="C260" s="523"/>
      <c r="D260" s="523"/>
      <c r="E260" s="523"/>
      <c r="F260" s="523"/>
      <c r="G260" s="523"/>
      <c r="H260" s="523"/>
      <c r="I260" s="523"/>
      <c r="J260" s="523"/>
      <c r="K260" s="523"/>
      <c r="L260" s="524"/>
      <c r="M260" s="524"/>
      <c r="N260" s="524"/>
      <c r="O260" s="524"/>
      <c r="P260" s="524"/>
      <c r="Q260" s="524"/>
      <c r="R260" s="524"/>
      <c r="S260" s="524"/>
      <c r="T260" s="524"/>
      <c r="U260" s="524"/>
      <c r="V260" s="524"/>
      <c r="W260" s="524"/>
      <c r="X260" s="524"/>
      <c r="Y260" s="524"/>
    </row>
    <row r="261" spans="1:26" ht="19.5" customHeight="1" thickTop="1" thickBot="1">
      <c r="A261" s="478" t="s">
        <v>42</v>
      </c>
      <c r="B261" s="479"/>
      <c r="C261" s="479"/>
      <c r="D261" s="479"/>
      <c r="E261" s="479"/>
      <c r="F261" s="479"/>
      <c r="G261" s="479"/>
      <c r="H261" s="479"/>
      <c r="I261" s="479"/>
      <c r="J261" s="479"/>
      <c r="K261" s="480"/>
      <c r="L261" s="479" t="s">
        <v>43</v>
      </c>
      <c r="M261" s="479"/>
      <c r="N261" s="479"/>
      <c r="O261" s="479"/>
      <c r="P261" s="479"/>
      <c r="Q261" s="479"/>
      <c r="R261" s="479"/>
      <c r="S261" s="479"/>
      <c r="T261" s="479"/>
      <c r="U261" s="506"/>
      <c r="V261" s="507" t="s">
        <v>39</v>
      </c>
      <c r="W261" s="508"/>
      <c r="X261" s="508"/>
      <c r="Y261" s="509"/>
      <c r="Z261" s="510" t="s">
        <v>68</v>
      </c>
    </row>
    <row r="262" spans="1:26" ht="19.5" thickTop="1" thickBot="1">
      <c r="A262" s="74" t="s">
        <v>22</v>
      </c>
      <c r="B262" s="75"/>
      <c r="C262" s="76">
        <f>'1st 1'!C4</f>
        <v>101</v>
      </c>
      <c r="D262" s="76">
        <f>'1st 2'!C4</f>
        <v>102</v>
      </c>
      <c r="E262" s="76">
        <f>'1st 3'!C4</f>
        <v>103</v>
      </c>
      <c r="F262" s="76">
        <f>'1st 4'!C4</f>
        <v>104</v>
      </c>
      <c r="G262" s="76">
        <f>'1st 5'!C4</f>
        <v>105</v>
      </c>
      <c r="H262" s="76">
        <f>'1st 6'!C4</f>
        <v>106</v>
      </c>
      <c r="I262" s="511" t="s">
        <v>0</v>
      </c>
      <c r="J262" s="511" t="s">
        <v>3</v>
      </c>
      <c r="K262" s="512" t="s">
        <v>2</v>
      </c>
      <c r="L262" s="76">
        <f>'2nd 1'!C4</f>
        <v>107</v>
      </c>
      <c r="M262" s="76">
        <f>'2nd 2'!C4</f>
        <v>108</v>
      </c>
      <c r="N262" s="76">
        <f>'2nd 3'!C4</f>
        <v>109</v>
      </c>
      <c r="O262" s="76">
        <f>'2nd 4'!C4</f>
        <v>110</v>
      </c>
      <c r="P262" s="76">
        <f>'2nd 5'!C4</f>
        <v>111</v>
      </c>
      <c r="Q262" s="76">
        <f>'2nd 6'!C4</f>
        <v>112</v>
      </c>
      <c r="R262" s="76">
        <f>'2nd 7'!C4</f>
        <v>0</v>
      </c>
      <c r="S262" s="429" t="s">
        <v>0</v>
      </c>
      <c r="T262" s="429" t="s">
        <v>3</v>
      </c>
      <c r="U262" s="431" t="s">
        <v>2</v>
      </c>
      <c r="V262" s="492" t="s">
        <v>29</v>
      </c>
      <c r="W262" s="493" t="s">
        <v>0</v>
      </c>
      <c r="X262" s="494" t="s">
        <v>3</v>
      </c>
      <c r="Y262" s="495" t="s">
        <v>2</v>
      </c>
      <c r="Z262" s="510"/>
    </row>
    <row r="263" spans="1:26" ht="64.5" customHeight="1" thickTop="1" thickBot="1">
      <c r="A263" s="77" t="s">
        <v>63</v>
      </c>
      <c r="B263" s="78"/>
      <c r="C263" s="114" t="str">
        <f>'1st 1'!C6</f>
        <v>Drawing-1</v>
      </c>
      <c r="D263" s="114" t="str">
        <f>'1st 2'!C6</f>
        <v>Sketch-1</v>
      </c>
      <c r="E263" s="114" t="str">
        <f>'1st 3'!C6</f>
        <v>Parspective-1</v>
      </c>
      <c r="F263" s="114" t="str">
        <f>'1st 4'!C6</f>
        <v>Study and Composition-1</v>
      </c>
      <c r="G263" s="114" t="str">
        <f>'1st 5'!C6</f>
        <v>History of Civilization-1</v>
      </c>
      <c r="H263" s="114" t="str">
        <f>'1st 6'!C6</f>
        <v>Nazrul Studies</v>
      </c>
      <c r="I263" s="481"/>
      <c r="J263" s="481"/>
      <c r="K263" s="482"/>
      <c r="L263" s="114" t="str">
        <f>'2nd 1'!C6</f>
        <v>Drawing-2</v>
      </c>
      <c r="M263" s="114" t="str">
        <f>'2nd 2'!C6</f>
        <v>Sketch-2</v>
      </c>
      <c r="N263" s="114" t="str">
        <f>'2nd 3'!C6</f>
        <v>Perspective- 2</v>
      </c>
      <c r="O263" s="114" t="str">
        <f>'2nd 4'!C6</f>
        <v>Basic Design</v>
      </c>
      <c r="P263" s="114" t="str">
        <f>'2nd 5'!C6</f>
        <v xml:space="preserve"> Study &amp; composition 2</v>
      </c>
      <c r="Q263" s="114" t="str">
        <f>'2nd 6'!C6</f>
        <v>History of Civilization -2</v>
      </c>
      <c r="R263" s="114">
        <f>'2nd 7'!C6</f>
        <v>0</v>
      </c>
      <c r="S263" s="429"/>
      <c r="T263" s="429"/>
      <c r="U263" s="431"/>
      <c r="V263" s="492"/>
      <c r="W263" s="493"/>
      <c r="X263" s="493"/>
      <c r="Y263" s="495"/>
      <c r="Z263" s="510"/>
    </row>
    <row r="264" spans="1:26" ht="18.75" thickTop="1">
      <c r="A264" s="77" t="s">
        <v>12</v>
      </c>
      <c r="B264" s="78"/>
      <c r="C264" s="80">
        <f>'1st 1'!G4</f>
        <v>3</v>
      </c>
      <c r="D264" s="80">
        <f>'1st 2'!G4</f>
        <v>1.5</v>
      </c>
      <c r="E264" s="80">
        <f>'1st 3'!G4</f>
        <v>3</v>
      </c>
      <c r="F264" s="80">
        <f>'1st 4'!G4</f>
        <v>3</v>
      </c>
      <c r="G264" s="80">
        <f>'1st 5'!G4</f>
        <v>1.5</v>
      </c>
      <c r="H264" s="80">
        <f>'1st 6'!G4</f>
        <v>3</v>
      </c>
      <c r="I264" s="481"/>
      <c r="J264" s="481"/>
      <c r="K264" s="513"/>
      <c r="L264" s="80">
        <f>'2nd 1'!G4</f>
        <v>3</v>
      </c>
      <c r="M264" s="80">
        <f>'2nd 2'!G4</f>
        <v>1.5</v>
      </c>
      <c r="N264" s="80">
        <f>'2nd 3'!G4</f>
        <v>3</v>
      </c>
      <c r="O264" s="80">
        <f>'2nd 4'!G4</f>
        <v>1.5</v>
      </c>
      <c r="P264" s="80">
        <f>'2nd 5'!G4</f>
        <v>3</v>
      </c>
      <c r="Q264" s="80">
        <f>'2nd 6'!G4</f>
        <v>3</v>
      </c>
      <c r="R264" s="80">
        <f>'2nd 7'!G4</f>
        <v>0</v>
      </c>
      <c r="S264" s="430"/>
      <c r="T264" s="430"/>
      <c r="U264" s="432"/>
      <c r="V264" s="468"/>
      <c r="W264" s="471"/>
      <c r="X264" s="471"/>
      <c r="Y264" s="422"/>
      <c r="Z264" s="510"/>
    </row>
    <row r="265" spans="1:26" ht="16.5" customHeight="1">
      <c r="A265" s="77" t="s">
        <v>11</v>
      </c>
      <c r="B265" s="78"/>
      <c r="C265" s="80">
        <v>100</v>
      </c>
      <c r="D265" s="80">
        <v>100</v>
      </c>
      <c r="E265" s="80">
        <v>100</v>
      </c>
      <c r="F265" s="80">
        <v>100</v>
      </c>
      <c r="G265" s="80">
        <v>100</v>
      </c>
      <c r="H265" s="80">
        <v>100</v>
      </c>
      <c r="I265" s="496">
        <f>(C269*C264)+(D269*D264)+(E269*E264)+(F269*F264)+(G269*G264)+(H269*H264)</f>
        <v>42.75</v>
      </c>
      <c r="J265" s="82"/>
      <c r="K265" s="83" t="str">
        <f>IF(J266&gt;=4,"A+",IF(J266&gt;=3.75,"A",IF(J266&gt;=3.5,"A-",IF(J266&gt;=3.25,"B+",IF(J266&gt;=3,"B",IF(J266&gt;=2.75,"B-",IF(J266&gt;=2.5,"C+",IF(J266&gt;=2,"C","F"))))))))</f>
        <v>B-</v>
      </c>
      <c r="L265" s="81">
        <v>100</v>
      </c>
      <c r="M265" s="80">
        <v>100</v>
      </c>
      <c r="N265" s="80">
        <v>100</v>
      </c>
      <c r="O265" s="80">
        <v>100</v>
      </c>
      <c r="P265" s="80">
        <v>100</v>
      </c>
      <c r="Q265" s="80">
        <v>100</v>
      </c>
      <c r="R265" s="80">
        <v>100</v>
      </c>
      <c r="S265" s="465">
        <f>(L269*L264)+(M269*M264)+(N269*N264)+(O269*O264)+(P269*P264)+(Q269*Q264)+(R269*R264)</f>
        <v>45</v>
      </c>
      <c r="T265" s="84"/>
      <c r="U265" s="85" t="str">
        <f>IF(T266&gt;=4,"A+",IF(T266&gt;=3.75,"A",IF(T266&gt;=3.5,"A-",IF(T266&gt;=3.25,"B+",IF(T266&gt;=3,"B",IF(T266&gt;=2.75,"B-",IF(T266&gt;=2.5,"C+",IF(T266&gt;=2,"C","F"))))))))</f>
        <v>B</v>
      </c>
      <c r="V265" s="498">
        <f>IF((C269+C271)=0,0,C264)+IF((D269+D271)=0,0,D264)+IF((E269+E271)=0,0,E264)+IF((F269+F271)=0,0,F264)+IF((G269+G271)=0,0,G264)+IF((H269+H271)=0,0,H264)+IF((L269+L271)=0,0,L264)+IF((M269+M271)=0,0,M264)+IF((N269+N271)=0,0,N264)+IF((O269+O271)=0,0,O264)+IF((P269+P271)=0,0,P264)+IF((Q269+Q271)=0,0,Q264)+IF((R269+R271)=0,0,R264)+IF(C314=0,0,1.5)</f>
        <v>31.5</v>
      </c>
      <c r="W265" s="415">
        <f>I265+S265+(C314*1.5)</f>
        <v>91.5</v>
      </c>
      <c r="X265" s="503">
        <f>IF(S265&gt;0,(W265/31.5),J266)</f>
        <v>2.9047619047619047</v>
      </c>
      <c r="Y265" s="154" t="str">
        <f>IF(X265&gt;=4,"A+",IF(X265&gt;=3.75,"A",IF(X265&gt;=3.5,"A-",IF(X265&gt;=3.25,"B+",IF(X265&gt;=3,"B",IF(X265&gt;=2.75,"B-",IF(X265&gt;=2.5,"C+",IF(X265&gt;=2,"C","F"))))))))</f>
        <v>B-</v>
      </c>
      <c r="Z265" s="510"/>
    </row>
    <row r="266" spans="1:26" ht="18">
      <c r="A266" s="77" t="s">
        <v>28</v>
      </c>
      <c r="B266" s="86"/>
      <c r="C266" s="87">
        <f>'1st 1'!C12</f>
        <v>29</v>
      </c>
      <c r="D266" s="87">
        <f>'1st 2'!C12</f>
        <v>27</v>
      </c>
      <c r="E266" s="87">
        <f>'1st 3'!C12</f>
        <v>27</v>
      </c>
      <c r="F266" s="87">
        <f>'1st 4'!C12</f>
        <v>21</v>
      </c>
      <c r="G266" s="87">
        <f>'1st 5'!C12</f>
        <v>27</v>
      </c>
      <c r="H266" s="87">
        <f>'1st 6'!C12</f>
        <v>32.75</v>
      </c>
      <c r="I266" s="497"/>
      <c r="J266" s="485">
        <f>I265/(C264+D264+E264+F264+G264+H264)</f>
        <v>2.85</v>
      </c>
      <c r="K266" s="88"/>
      <c r="L266" s="89">
        <f>'2nd 1'!C12</f>
        <v>27.75</v>
      </c>
      <c r="M266" s="87">
        <f>'2nd 2'!C12</f>
        <v>26</v>
      </c>
      <c r="N266" s="87">
        <f>'2nd 3'!C12</f>
        <v>24</v>
      </c>
      <c r="O266" s="87">
        <f>'2nd 4'!C12</f>
        <v>20</v>
      </c>
      <c r="P266" s="87">
        <f>'2nd 5'!C12</f>
        <v>25</v>
      </c>
      <c r="Q266" s="87">
        <f>'2nd 6'!C12</f>
        <v>25</v>
      </c>
      <c r="R266" s="87">
        <f>'2nd 7'!C12</f>
        <v>0</v>
      </c>
      <c r="S266" s="457"/>
      <c r="T266" s="485">
        <f>S265/(L264+M264+N264+O264+P264+Q264+R264)</f>
        <v>3</v>
      </c>
      <c r="U266" s="90"/>
      <c r="V266" s="499"/>
      <c r="W266" s="501"/>
      <c r="X266" s="453"/>
      <c r="Y266" s="487" t="str">
        <f>IF(S265&gt;0,(IF(X265&gt;=2.5,Y265,IF(X265&gt;=2.25,"C",IF(X265&gt;=2,"D","F")))),K267)</f>
        <v>B-</v>
      </c>
      <c r="Z266" s="510"/>
    </row>
    <row r="267" spans="1:26" ht="16.5" customHeight="1">
      <c r="A267" s="423" t="s">
        <v>26</v>
      </c>
      <c r="B267" s="91" t="s">
        <v>60</v>
      </c>
      <c r="C267" s="87">
        <f>'1st 1'!J12</f>
        <v>34</v>
      </c>
      <c r="D267" s="87">
        <f>'1st 2'!J12</f>
        <v>35</v>
      </c>
      <c r="E267" s="87">
        <f>'1st 3'!J12</f>
        <v>36.5</v>
      </c>
      <c r="F267" s="87">
        <f>'1st 4'!J12</f>
        <v>26.5</v>
      </c>
      <c r="G267" s="87">
        <f>'1st 5'!J12</f>
        <v>36</v>
      </c>
      <c r="H267" s="87">
        <f>'1st 6'!J12</f>
        <v>28.5</v>
      </c>
      <c r="I267" s="497"/>
      <c r="J267" s="505"/>
      <c r="K267" s="489" t="str">
        <f>IF(J266&gt;=2.5,K265,IF(J266&gt;=2.25,"C",IF(J266&gt;=2,"D",IF(J266=0,0,"F"))))</f>
        <v>B-</v>
      </c>
      <c r="L267" s="89">
        <f>'2nd 1'!J12</f>
        <v>39</v>
      </c>
      <c r="M267" s="87">
        <f>'2nd 2'!J12</f>
        <v>27</v>
      </c>
      <c r="N267" s="87">
        <f>'2nd 3'!J12</f>
        <v>42</v>
      </c>
      <c r="O267" s="87">
        <f>'2nd 4'!J12</f>
        <v>40</v>
      </c>
      <c r="P267" s="87">
        <f>'2nd 5'!J12</f>
        <v>30.5</v>
      </c>
      <c r="Q267" s="87">
        <f>'2nd 6'!J12</f>
        <v>36</v>
      </c>
      <c r="R267" s="87">
        <f>'2nd 7'!J12</f>
        <v>0</v>
      </c>
      <c r="S267" s="457"/>
      <c r="T267" s="486"/>
      <c r="U267" s="442" t="str">
        <f>IF(T266&gt;=2.5,U265,IF(T266&gt;=2.25,"C",IF(T266&gt;=2,"D",IF(T266=0,0,"F"))))</f>
        <v>B</v>
      </c>
      <c r="V267" s="499"/>
      <c r="W267" s="501"/>
      <c r="X267" s="453"/>
      <c r="Y267" s="488"/>
      <c r="Z267" s="510"/>
    </row>
    <row r="268" spans="1:26" ht="16.5" customHeight="1">
      <c r="A268" s="424"/>
      <c r="B268" s="91" t="s">
        <v>67</v>
      </c>
      <c r="C268" s="115">
        <f>'1st 1'!K12</f>
        <v>63</v>
      </c>
      <c r="D268" s="115">
        <f>'1st 2'!K12</f>
        <v>62</v>
      </c>
      <c r="E268" s="115">
        <f>'1st 3'!K12</f>
        <v>64</v>
      </c>
      <c r="F268" s="115">
        <f>'1st 4'!K12</f>
        <v>48</v>
      </c>
      <c r="G268" s="115">
        <f>'1st 5'!K12</f>
        <v>63</v>
      </c>
      <c r="H268" s="115">
        <f>'1st 6'!K12</f>
        <v>62</v>
      </c>
      <c r="I268" s="497"/>
      <c r="J268" s="505"/>
      <c r="K268" s="490"/>
      <c r="L268" s="116">
        <f>'2nd 1'!K12</f>
        <v>67</v>
      </c>
      <c r="M268" s="115">
        <f>'2nd 2'!K12</f>
        <v>53</v>
      </c>
      <c r="N268" s="115">
        <f>'2nd 3'!K12</f>
        <v>66</v>
      </c>
      <c r="O268" s="115">
        <f>'2nd 4'!K12</f>
        <v>60</v>
      </c>
      <c r="P268" s="115">
        <f>'2nd 5'!K12</f>
        <v>56</v>
      </c>
      <c r="Q268" s="115">
        <f>'2nd 6'!K12</f>
        <v>61</v>
      </c>
      <c r="R268" s="115">
        <f>'2nd 7'!K12</f>
        <v>0</v>
      </c>
      <c r="S268" s="457"/>
      <c r="T268" s="486"/>
      <c r="U268" s="491"/>
      <c r="V268" s="499"/>
      <c r="W268" s="501"/>
      <c r="X268" s="453"/>
      <c r="Y268" s="488"/>
      <c r="Z268" s="510"/>
    </row>
    <row r="269" spans="1:26" ht="18">
      <c r="A269" s="424"/>
      <c r="B269" s="91" t="s">
        <v>1</v>
      </c>
      <c r="C269" s="87">
        <f>'1st 1'!M12</f>
        <v>3</v>
      </c>
      <c r="D269" s="87">
        <f>'1st 2'!M12</f>
        <v>3</v>
      </c>
      <c r="E269" s="87">
        <f>'1st 3'!M12</f>
        <v>3</v>
      </c>
      <c r="F269" s="87">
        <f>'1st 4'!M12</f>
        <v>2.25</v>
      </c>
      <c r="G269" s="87">
        <f>'1st 5'!M12</f>
        <v>3</v>
      </c>
      <c r="H269" s="87">
        <f>'1st 6'!M12</f>
        <v>3</v>
      </c>
      <c r="I269" s="497"/>
      <c r="J269" s="505"/>
      <c r="K269" s="92"/>
      <c r="L269" s="89">
        <f>'2nd 1'!M12</f>
        <v>3.25</v>
      </c>
      <c r="M269" s="87">
        <f>'2nd 2'!M12</f>
        <v>2.5</v>
      </c>
      <c r="N269" s="87">
        <f>'2nd 3'!M12</f>
        <v>3.25</v>
      </c>
      <c r="O269" s="87">
        <f>'2nd 4'!M12</f>
        <v>3</v>
      </c>
      <c r="P269" s="87">
        <f>'2nd 5'!M12</f>
        <v>2.75</v>
      </c>
      <c r="Q269" s="87">
        <f>'2nd 6'!M12</f>
        <v>3</v>
      </c>
      <c r="R269" s="87">
        <f>'2nd 7'!M12</f>
        <v>0</v>
      </c>
      <c r="S269" s="457"/>
      <c r="T269" s="486"/>
      <c r="U269" s="93"/>
      <c r="V269" s="499"/>
      <c r="W269" s="501"/>
      <c r="X269" s="453"/>
      <c r="Y269" s="155"/>
      <c r="Z269" s="510"/>
    </row>
    <row r="270" spans="1:26" ht="17.25" customHeight="1" thickBot="1">
      <c r="A270" s="424"/>
      <c r="B270" s="94" t="s">
        <v>2</v>
      </c>
      <c r="C270" s="95" t="str">
        <f>'1st 1'!L12</f>
        <v>B</v>
      </c>
      <c r="D270" s="95" t="str">
        <f>'1st 2'!L12</f>
        <v>B</v>
      </c>
      <c r="E270" s="95" t="str">
        <f>'1st 3'!L12</f>
        <v>B</v>
      </c>
      <c r="F270" s="95" t="str">
        <f>'1st 4'!L12</f>
        <v>C</v>
      </c>
      <c r="G270" s="95" t="str">
        <f>'1st 5'!L12</f>
        <v>B</v>
      </c>
      <c r="H270" s="95" t="str">
        <f>'1st 6'!L12</f>
        <v>B</v>
      </c>
      <c r="I270" s="472"/>
      <c r="J270" s="96"/>
      <c r="K270" s="88"/>
      <c r="L270" s="97" t="str">
        <f>'2nd 1'!L12</f>
        <v>B+</v>
      </c>
      <c r="M270" s="95" t="str">
        <f>'2nd 2'!L12</f>
        <v>C+</v>
      </c>
      <c r="N270" s="95" t="str">
        <f>'2nd 3'!L12</f>
        <v>B+</v>
      </c>
      <c r="O270" s="95" t="str">
        <f>'2nd 4'!L12</f>
        <v>B</v>
      </c>
      <c r="P270" s="95" t="str">
        <f>'2nd 5'!L12</f>
        <v>B-</v>
      </c>
      <c r="Q270" s="95" t="str">
        <f>'2nd 6'!L12</f>
        <v>B</v>
      </c>
      <c r="R270" s="95">
        <f>'2nd 7'!L12</f>
        <v>0</v>
      </c>
      <c r="S270" s="457"/>
      <c r="T270" s="98"/>
      <c r="U270" s="90"/>
      <c r="V270" s="500"/>
      <c r="W270" s="502"/>
      <c r="X270" s="504"/>
      <c r="Y270" s="156"/>
      <c r="Z270" s="510"/>
    </row>
    <row r="271" spans="1:26" ht="18.75" thickTop="1">
      <c r="A271" s="413" t="s">
        <v>127</v>
      </c>
      <c r="B271" s="91" t="s">
        <v>1</v>
      </c>
      <c r="C271" s="87">
        <f>'1st 1'!N12</f>
        <v>0</v>
      </c>
      <c r="D271" s="87">
        <f>'1st 2'!N12</f>
        <v>0</v>
      </c>
      <c r="E271" s="87">
        <f>'1st 3'!N12</f>
        <v>0</v>
      </c>
      <c r="F271" s="87">
        <f>'1st 4'!N12</f>
        <v>0</v>
      </c>
      <c r="G271" s="87">
        <f>'1st 5'!N12</f>
        <v>0</v>
      </c>
      <c r="H271" s="87">
        <f>'1st 6'!N12</f>
        <v>0</v>
      </c>
      <c r="I271" s="530">
        <f>(C271*C264)+(D271*D264)+(E271*E264)+(F271*F264)+(G271*G264)+(H271*H264)</f>
        <v>0</v>
      </c>
      <c r="J271" s="417">
        <f>IF(C271&gt;0,(C269*C264),0)+IF(D271&gt;0,(D269*D264),0)+IF(E271&gt;0,(E269*E264),0)+IF(F271&gt;0,(F269*F264),0)+IF(G271&gt;0,(G269*G264),0)+IF(H271&gt;0,(H269*H264),0)</f>
        <v>0</v>
      </c>
      <c r="K271" s="473">
        <f>IF(C271&gt;C269,((C271*C264)-(C269*C264)),0)+IF(D271&gt;D269,((D271*D264)-(D269*D264)),0)+IF(E271&gt;E269,((E271*E264)-(E269*E264)),0)+IF(F271&gt;F269,((F271*F264)-(F269*F264)),0)+IF(G271&gt;G269,((G271*G264)-(G269*G264)),0)+IF(H271&gt;H269,((H271*H264)-(H269*H264)),0)</f>
        <v>0</v>
      </c>
      <c r="L271" s="89">
        <f>'2nd 1'!N12</f>
        <v>0</v>
      </c>
      <c r="M271" s="87">
        <f>'2nd 2'!N12</f>
        <v>0</v>
      </c>
      <c r="N271" s="87">
        <f>'2nd 3'!N12</f>
        <v>0</v>
      </c>
      <c r="O271" s="87">
        <f>'2nd 4'!N12</f>
        <v>0</v>
      </c>
      <c r="P271" s="87">
        <f>'2nd 5'!N12</f>
        <v>0</v>
      </c>
      <c r="Q271" s="87">
        <f>'2nd 6'!N12</f>
        <v>0</v>
      </c>
      <c r="R271" s="87">
        <f>'2nd 7'!N12</f>
        <v>0</v>
      </c>
      <c r="S271" s="401">
        <f>(L271*L264)+(M271*M264)+(N271*N264)+(O271*O264)+(P271*P264)+(Q271*Q264)+(R271*R264)</f>
        <v>0</v>
      </c>
      <c r="T271" s="417">
        <f>IF(L271&gt;0,(L269*L264),0)+IF(M271&gt;0,(M269*M264),0)+IF(N271&gt;0,(N269*N264),0)+IF(O271&gt;0,(O269*O264),0)+IF(P271&gt;0,(P269*P264),0)+IF(Q271&gt;0,(Q269*Q264),0)+IF(R271&gt;0,(R269*R264),0)</f>
        <v>0</v>
      </c>
      <c r="U271" s="399">
        <f>IF(L271&gt;L269,((L271*L264)-(L269*L264)),0)+IF(M271&gt;M269,((M271*M264)-(M269*M264)),0)+IF(N271&gt;N269,((N271*N264)-(N269*N264)),0)+IF(O271&gt;O269,((O271*O264)-(O269*O264)),0)+IF(P271&gt;P269,((P271*P264)-(P269*P264)),0)+IF(Q271&gt;Q269,((Q271*Q264)-(Q269*Q264)),0)+IF(R271&gt;R269,((R271*R264)-(R269*R264)),0)</f>
        <v>0</v>
      </c>
      <c r="V271" s="401">
        <f>I271+S271</f>
        <v>0</v>
      </c>
      <c r="W271" s="436">
        <f>J271+T271</f>
        <v>0</v>
      </c>
      <c r="X271" s="526">
        <f>K271+U271</f>
        <v>0</v>
      </c>
      <c r="Y271" s="527"/>
      <c r="Z271" s="510"/>
    </row>
    <row r="272" spans="1:26" ht="15.75" customHeight="1" thickBot="1">
      <c r="A272" s="414"/>
      <c r="B272" s="157" t="s">
        <v>23</v>
      </c>
      <c r="C272" s="158" t="str">
        <f>'1st 1'!O12</f>
        <v/>
      </c>
      <c r="D272" s="158" t="str">
        <f>'1st 2'!O12</f>
        <v/>
      </c>
      <c r="E272" s="158" t="str">
        <f>'1st 3'!O12</f>
        <v/>
      </c>
      <c r="F272" s="158" t="str">
        <f>'1st 4'!O12</f>
        <v/>
      </c>
      <c r="G272" s="158" t="str">
        <f>'1st 5'!O12</f>
        <v/>
      </c>
      <c r="H272" s="158" t="str">
        <f>'1st 6'!O12</f>
        <v/>
      </c>
      <c r="I272" s="472"/>
      <c r="J272" s="472"/>
      <c r="K272" s="474"/>
      <c r="L272" s="159" t="str">
        <f>'2nd 1'!O12</f>
        <v/>
      </c>
      <c r="M272" s="158" t="str">
        <f>'2nd 2'!O12</f>
        <v/>
      </c>
      <c r="N272" s="158" t="str">
        <f>'2nd 3'!O12</f>
        <v/>
      </c>
      <c r="O272" s="158" t="str">
        <f>'2nd 4'!O12</f>
        <v/>
      </c>
      <c r="P272" s="158" t="str">
        <f>'2nd 5'!O12</f>
        <v/>
      </c>
      <c r="Q272" s="158" t="str">
        <f>'2nd 6'!O12</f>
        <v/>
      </c>
      <c r="R272" s="158" t="str">
        <f>'2nd 7'!O12</f>
        <v/>
      </c>
      <c r="S272" s="475"/>
      <c r="T272" s="420"/>
      <c r="U272" s="400"/>
      <c r="V272" s="402"/>
      <c r="W272" s="437"/>
      <c r="X272" s="528"/>
      <c r="Y272" s="529"/>
      <c r="Z272" s="510"/>
    </row>
    <row r="273" spans="1:28" ht="21" customHeight="1" thickTop="1" thickBot="1">
      <c r="A273" s="435" t="s">
        <v>30</v>
      </c>
      <c r="B273" s="435"/>
      <c r="C273" s="435"/>
      <c r="D273" s="435"/>
      <c r="E273" s="435"/>
      <c r="F273" s="435"/>
      <c r="G273" s="435"/>
      <c r="H273" s="435"/>
      <c r="I273" s="435"/>
      <c r="J273" s="435"/>
      <c r="K273" s="435"/>
      <c r="L273" s="435"/>
      <c r="M273" s="435"/>
      <c r="N273" s="435"/>
      <c r="O273" s="435"/>
      <c r="P273" s="435"/>
      <c r="Q273" s="435"/>
      <c r="R273" s="435"/>
      <c r="S273" s="435"/>
      <c r="T273" s="435"/>
      <c r="U273" s="435"/>
      <c r="V273" s="435"/>
      <c r="W273" s="435"/>
      <c r="X273" s="435"/>
      <c r="Y273" s="435"/>
      <c r="Z273" s="510"/>
    </row>
    <row r="274" spans="1:28" ht="19.5" customHeight="1" thickTop="1" thickBot="1">
      <c r="A274" s="478" t="s">
        <v>44</v>
      </c>
      <c r="B274" s="479"/>
      <c r="C274" s="479"/>
      <c r="D274" s="479"/>
      <c r="E274" s="479"/>
      <c r="F274" s="479"/>
      <c r="G274" s="479"/>
      <c r="H274" s="479"/>
      <c r="I274" s="479"/>
      <c r="J274" s="479"/>
      <c r="K274" s="506"/>
      <c r="L274" s="425" t="s">
        <v>45</v>
      </c>
      <c r="M274" s="426"/>
      <c r="N274" s="426"/>
      <c r="O274" s="426"/>
      <c r="P274" s="426"/>
      <c r="Q274" s="426"/>
      <c r="R274" s="426"/>
      <c r="S274" s="426"/>
      <c r="T274" s="426"/>
      <c r="U274" s="426"/>
      <c r="V274" s="160"/>
      <c r="W274" s="428" t="s">
        <v>39</v>
      </c>
      <c r="X274" s="428"/>
      <c r="Y274" s="161"/>
      <c r="Z274" s="510"/>
    </row>
    <row r="275" spans="1:28" ht="17.25" customHeight="1" thickTop="1">
      <c r="A275" s="99" t="s">
        <v>22</v>
      </c>
      <c r="B275" s="100"/>
      <c r="C275" s="101">
        <f>'3rd 1'!B4</f>
        <v>201</v>
      </c>
      <c r="D275" s="101">
        <f>'3rd 2'!B4</f>
        <v>202</v>
      </c>
      <c r="E275" s="101">
        <f>'3rd 3'!B4</f>
        <v>203</v>
      </c>
      <c r="F275" s="101">
        <f>'3rd 4'!B4</f>
        <v>204</v>
      </c>
      <c r="G275" s="101">
        <f>'3rd 5'!B4</f>
        <v>205</v>
      </c>
      <c r="H275" s="101">
        <f>'3rd 6'!B4</f>
        <v>0</v>
      </c>
      <c r="I275" s="430" t="s">
        <v>0</v>
      </c>
      <c r="J275" s="430" t="s">
        <v>3</v>
      </c>
      <c r="K275" s="432" t="s">
        <v>2</v>
      </c>
      <c r="L275" s="101">
        <f>'4th 1'!B4</f>
        <v>206</v>
      </c>
      <c r="M275" s="101">
        <f>'4th 2'!B4</f>
        <v>207</v>
      </c>
      <c r="N275" s="101">
        <f>'4th 3'!B4</f>
        <v>208</v>
      </c>
      <c r="O275" s="101">
        <f>'4th 4'!B4</f>
        <v>209</v>
      </c>
      <c r="P275" s="101">
        <f>'4th 5'!B4</f>
        <v>210</v>
      </c>
      <c r="Q275" s="101">
        <f>'4th 6'!B4</f>
        <v>211</v>
      </c>
      <c r="R275" s="101">
        <f>'4th 7'!B4</f>
        <v>0</v>
      </c>
      <c r="S275" s="429" t="s">
        <v>0</v>
      </c>
      <c r="T275" s="429" t="s">
        <v>3</v>
      </c>
      <c r="U275" s="431" t="s">
        <v>2</v>
      </c>
      <c r="V275" s="433" t="s">
        <v>62</v>
      </c>
      <c r="W275" s="434"/>
      <c r="X275" s="434"/>
      <c r="Y275" s="162" t="str">
        <f>IF(X276&gt;=4,"A+",IF(X276&gt;=3.75,"A",IF(X276&gt;=3.5,"A-",IF(X276&gt;=3.25,"B+",IF(X276&gt;=3,"B",IF(X276&gt;=2.75,"B-",IF(X276&gt;=2.5,"C+",IF(X276&gt;=2,"C","F"))))))))</f>
        <v>B-</v>
      </c>
      <c r="Z275" s="510"/>
    </row>
    <row r="276" spans="1:28" ht="63.75" customHeight="1">
      <c r="A276" s="77" t="s">
        <v>63</v>
      </c>
      <c r="B276" s="86"/>
      <c r="C276" s="79" t="str">
        <f>IF('3rd 1'!C12&gt;0,'3rd 1'!D6,IF('3rd 1'!K12&gt;0,'3rd 1'!L6,IF('3rd 1'!S12&gt;0,'3rd 1'!T6,0)))</f>
        <v>Drawing-3</v>
      </c>
      <c r="D276" s="79" t="str">
        <f>IF('3rd 2'!C12&gt;0,'3rd 2'!D6,IF('3rd 2'!K12&gt;0,'3rd 2'!L6,IF('3rd 2'!S12&gt;0,'3rd 2'!T6,0)))</f>
        <v>Still Life-1</v>
      </c>
      <c r="E276" s="79" t="str">
        <f>IF('3rd 3'!C12&gt;0,'3rd 3'!D6,IF('3rd 3'!K12&gt;0,'3rd 3'!L6,IF('3rd 3'!S12&gt;0,'3rd 3'!T6,0)))</f>
        <v>Landscape-1</v>
      </c>
      <c r="F276" s="79" t="str">
        <f>IF('3rd 4'!C12&gt;0,'3rd 4'!D6,IF('3rd 4'!K12&gt;0,'3rd 4'!L6,IF('3rd 4'!S12&gt;0,'3rd 4'!T6,0)))</f>
        <v>Sketch-3</v>
      </c>
      <c r="G276" s="79" t="str">
        <f>IF('3rd 5'!C12&gt;0,'3rd 5'!D6,IF('3rd 5'!K12&gt;0,'3rd 5'!L6,IF('3rd 5'!S12&gt;0,'3rd 5'!T6,0)))</f>
        <v>History of Ancient Indian Civilization</v>
      </c>
      <c r="H276" s="79">
        <f>IF('3rd 6'!C12&gt;0,'3rd 6'!D6,IF('3rd 6'!K12&gt;0,'3rd 6'!L6,IF('3rd 6'!S12&gt;0,'3rd 6'!T6,0)))</f>
        <v>0</v>
      </c>
      <c r="I276" s="481"/>
      <c r="J276" s="481"/>
      <c r="K276" s="482"/>
      <c r="L276" s="79" t="str">
        <f>IF('4th 1'!C12&gt;0,'4th 1'!D6,IF('4th 1'!K12&gt;0,'4th 1'!L6,IF('4th 1'!S12&gt;0,'4th 1'!T6,0)))</f>
        <v>Drawing-4</v>
      </c>
      <c r="M276" s="79" t="str">
        <f>IF('4th 2'!C12&gt;0,'4th 2'!D6,IF('4th 2'!K12&gt;0,'4th 2'!L6,IF('4th 2'!S12&gt;0,'4th 2'!T6,0)))</f>
        <v>Still Life-2</v>
      </c>
      <c r="N276" s="79" t="str">
        <f>IF('4th 3'!C12&gt;0,'4th 3'!D6,IF('4th 3'!K12&gt;0,'4th 3'!L6,IF('4th 3'!S12&gt;0,'4th 3'!T6,0)))</f>
        <v>Landscape-2</v>
      </c>
      <c r="O276" s="79" t="str">
        <f>IF('4th 4'!C12&gt;0,'4th 4'!D6,IF('4th 4'!K12&gt;0,'4th 4'!L6,IF('4th 4'!S12&gt;0,'4th 4'!T6,0)))</f>
        <v>Sketch-4</v>
      </c>
      <c r="P276" s="79" t="str">
        <f>IF('4th 5'!C12&gt;0,'4th 5'!D6,IF('4th 5'!K12&gt;0,'4th 5'!L6,IF('4th 5'!S12&gt;0,'4th 5'!T6,0)))</f>
        <v>Material &amp; Technique of Art</v>
      </c>
      <c r="Q276" s="79" t="str">
        <f>IF('4th 6'!C12&gt;0,'4th 6'!D6,IF('4th 6'!K12&gt;0,'4th 6'!L6,IF('4th 6'!S12&gt;0,'4th 6'!T6,0)))</f>
        <v>History of Ancient Bengal Civilization</v>
      </c>
      <c r="R276" s="79">
        <f>IF('4th 7'!C12&gt;0,'4th 7'!D6,IF('4th 7'!K12&gt;0,'4th 7'!L6,IF('4th 7'!S12&gt;0,'4th 7'!T6,0)))</f>
        <v>0</v>
      </c>
      <c r="S276" s="429"/>
      <c r="T276" s="429"/>
      <c r="U276" s="431"/>
      <c r="V276" s="335">
        <f>IF(I278&gt;0,(V281+V265),0)</f>
        <v>63</v>
      </c>
      <c r="W276" s="254">
        <f>IF(I278&gt;0,(W281+W265),0)</f>
        <v>183.75</v>
      </c>
      <c r="X276" s="336">
        <f>IF(S278&gt;0,(W276/63),IF(I278&gt;0,(W276/46.5),0))</f>
        <v>2.9166666666666665</v>
      </c>
      <c r="Y276" s="163" t="str">
        <f>IF(X276&gt;=2.5,Y275,IF(X276&gt;=2.25,"C",IF(X276&gt;=2,"D",IF(X276=0,0,"F"))))</f>
        <v>B-</v>
      </c>
      <c r="Z276" s="510"/>
    </row>
    <row r="277" spans="1:28" ht="16.5">
      <c r="A277" s="458" t="s">
        <v>27</v>
      </c>
      <c r="B277" s="459"/>
      <c r="C277" s="102">
        <f>IF('3rd 1'!C12&gt;0,'3rd 1'!H4,IF('3rd 1'!K12&gt;0,'3rd 1'!P4,IF('3rd 1'!S12&gt;0,'3rd 1'!X4,0)))</f>
        <v>3</v>
      </c>
      <c r="D277" s="102">
        <f>IF('3rd 2'!C12&gt;0,'3rd 2'!H4,IF('3rd 2'!K12&gt;0,'3rd 2'!P4,IF('3rd 2'!S12&gt;0,'3rd 2'!X4,0)))</f>
        <v>3</v>
      </c>
      <c r="E277" s="102">
        <f>IF('3rd 3'!C12&gt;0,'3rd 3'!H4,IF('3rd 3'!K12&gt;0,'3rd 3'!P4,IF('3rd 3'!S12&gt;0,'3rd 3'!X4,0)))</f>
        <v>3</v>
      </c>
      <c r="F277" s="102">
        <f>IF('3rd 4'!C12&gt;0,'3rd 4'!H4,IF('3rd 4'!K12&gt;0,'3rd 4'!P4,IF('3rd 4'!S12&gt;0,'3rd 4'!X4,0)))</f>
        <v>3</v>
      </c>
      <c r="G277" s="102">
        <f>IF('3rd 5'!C12&gt;0,'3rd 5'!H4,IF('3rd 5'!K12&gt;0,'3rd 5'!P4,IF('3rd 5'!S12&gt;0,'3rd 5'!X4,0)))</f>
        <v>3</v>
      </c>
      <c r="H277" s="102">
        <f>IF('3rd 6'!C12&gt;0,'3rd 6'!H4,IF('3rd 6'!K12&gt;0,'3rd 6'!P4,IF('3rd 6'!S12&gt;0,'3rd 6'!X4,0)))</f>
        <v>0</v>
      </c>
      <c r="I277" s="481"/>
      <c r="J277" s="481"/>
      <c r="K277" s="482"/>
      <c r="L277" s="102">
        <f>IF('4th 1'!C12&gt;0,'4th 1'!H4,IF('4th 1'!K12&gt;0,'4th 1'!P4,IF('4th 1'!S12&gt;0,'4th 1'!X4,0)))</f>
        <v>3</v>
      </c>
      <c r="M277" s="102">
        <f>IF('4th 2'!C12&gt;0,'4th 2'!H4,IF('4th 2'!K12&gt;0,'4th 2'!P4,IF('4th 2'!S12&gt;0,'4th 2'!X4,0)))</f>
        <v>3</v>
      </c>
      <c r="N277" s="102">
        <f>IF('4th 3'!C12&gt;0,'4th 3'!H4,IF('4th 3'!K12&gt;0,'4th 3'!P4,IF('4th 3'!S12&gt;0,'4th 3'!X4,0)))</f>
        <v>3</v>
      </c>
      <c r="O277" s="102">
        <f>IF('4th 4'!C12&gt;0,'4th 4'!H4,IF('4th 4'!K12&gt;0,'4th 4'!P4,IF('4th 4'!S12&gt;0,'4th 4'!X4,0)))</f>
        <v>1.5</v>
      </c>
      <c r="P277" s="102">
        <f>IF('4th 5'!C12&gt;0,'4th 5'!H4,IF('4th 5'!K12&gt;0,'4th 5'!P4,IF('4th 5'!S12&gt;0,'4th 5'!X4,0)))</f>
        <v>1.5</v>
      </c>
      <c r="Q277" s="102">
        <f>IF('4th 6'!C12&gt;0,'4th 6'!H4,IF('4th 6'!K12&gt;0,'4th 6'!P4,IF('4th 6'!S12&gt;0,'4th 6'!X4,0)))</f>
        <v>3</v>
      </c>
      <c r="R277" s="102">
        <f>IF('4th 7'!C12&gt;0,'4th 7'!H4,IF('4th 7'!K12&gt;0,'4th 7'!P4,IF('4th 7'!S12&gt;0,'4th 7'!X4,0)))</f>
        <v>0</v>
      </c>
      <c r="S277" s="430"/>
      <c r="T277" s="430"/>
      <c r="U277" s="432"/>
      <c r="V277" s="460" t="s">
        <v>41</v>
      </c>
      <c r="W277" s="461"/>
      <c r="X277" s="461"/>
      <c r="Y277" s="462"/>
      <c r="Z277" s="510"/>
    </row>
    <row r="278" spans="1:28" ht="17.25" thickBot="1">
      <c r="A278" s="463" t="s">
        <v>11</v>
      </c>
      <c r="B278" s="464"/>
      <c r="C278" s="102">
        <v>100</v>
      </c>
      <c r="D278" s="102">
        <v>100</v>
      </c>
      <c r="E278" s="102">
        <v>100</v>
      </c>
      <c r="F278" s="102">
        <v>100</v>
      </c>
      <c r="G278" s="102">
        <v>100</v>
      </c>
      <c r="H278" s="102">
        <v>100</v>
      </c>
      <c r="I278" s="465">
        <f>(C282*C277)+(D282*D277)+(E282*E277)+(F282*F277)+(G282*G277)+(H282*H277)</f>
        <v>44.25</v>
      </c>
      <c r="J278" s="84"/>
      <c r="K278" s="103" t="str">
        <f>IF(J279&gt;=4,"A+",IF(J279&gt;=3.75,"A",IF(J279&gt;=3.5,"A-",IF(J279&gt;=3.25,"B+",IF(J279&gt;=3,"B",IF(J279&gt;=2.75,"B-",IF(J279&gt;=2.5,"C+",IF(J279&gt;=2,"C","F"))))))))</f>
        <v>B-</v>
      </c>
      <c r="L278" s="102">
        <v>100</v>
      </c>
      <c r="M278" s="102">
        <v>100</v>
      </c>
      <c r="N278" s="102">
        <v>100</v>
      </c>
      <c r="O278" s="102">
        <v>100</v>
      </c>
      <c r="P278" s="102">
        <v>100</v>
      </c>
      <c r="Q278" s="102">
        <v>100</v>
      </c>
      <c r="R278" s="102">
        <v>100</v>
      </c>
      <c r="S278" s="465">
        <f>(L282*L277)+(M282*M277)+(N282*N277)+(O282*O277)+(P282*P277)+(Q282*Q277)+(R282*R277)</f>
        <v>45</v>
      </c>
      <c r="T278" s="84"/>
      <c r="U278" s="103" t="str">
        <f>IF(T279&gt;=4,"A+",IF(T279&gt;=3.75,"A",IF(T279&gt;=3.5,"A-",IF(T279&gt;=3.25,"B+",IF(T279&gt;=3,"B",IF(T279&gt;=2.75,"B-",IF(T279&gt;=2.5,"C+",IF(T279&gt;=2,"C","F"))))))))</f>
        <v>B</v>
      </c>
      <c r="V278" s="467" t="s">
        <v>29</v>
      </c>
      <c r="W278" s="469" t="s">
        <v>0</v>
      </c>
      <c r="X278" s="469" t="s">
        <v>3</v>
      </c>
      <c r="Y278" s="476" t="s">
        <v>2</v>
      </c>
      <c r="Z278" s="510"/>
    </row>
    <row r="279" spans="1:28" ht="17.25" thickTop="1">
      <c r="A279" s="77" t="s">
        <v>28</v>
      </c>
      <c r="B279" s="86"/>
      <c r="C279" s="104">
        <f>IF('3rd 1'!C12&gt;0,'3rd 1'!C12,IF('3rd 1'!K12&gt;0,'3rd 1'!K12,IF('3rd 1'!S12&gt;0,'3rd 1'!S12,0)))</f>
        <v>19</v>
      </c>
      <c r="D279" s="104">
        <f>IF('3rd 2'!C12&gt;0,'3rd 2'!C12,IF('3rd 2'!K12&gt;0,'3rd 2'!K12,IF('3rd 2'!S12&gt;0,'3rd 2'!S12,0)))</f>
        <v>29</v>
      </c>
      <c r="E279" s="104">
        <f>IF('3rd 3'!C12&gt;0,'3rd 3'!C12,IF('3rd 3'!K12&gt;0,'3rd 3'!K12,IF('3rd 3'!S12&gt;0,'3rd 3'!S12,0)))</f>
        <v>23.5</v>
      </c>
      <c r="F279" s="104">
        <f>IF('3rd 4'!C12&gt;0,'3rd 4'!C12,IF('3rd 4'!K12&gt;0,'3rd 4'!K12,IF('3rd 4'!S12&gt;0,'3rd 4'!S12,0)))</f>
        <v>18.5</v>
      </c>
      <c r="G279" s="104">
        <f>IF('3rd 5'!C12&gt;0,'3rd 5'!C12,IF('3rd 5'!K12&gt;0,'3rd 5'!K12,IF('3rd 5'!S12&gt;0,'3rd 5'!S12,0)))</f>
        <v>26.5</v>
      </c>
      <c r="H279" s="104">
        <f>IF('3rd 6'!C12&gt;0,'3rd 6'!C12,IF('3rd 6'!K12&gt;0,'3rd 6'!K12,IF('3rd 6'!S12&gt;0,'3rd 6'!S12,0)))</f>
        <v>0</v>
      </c>
      <c r="I279" s="457"/>
      <c r="J279" s="485">
        <f>I278/(C277+D277+E277+F277+G277+H277)</f>
        <v>2.95</v>
      </c>
      <c r="K279" s="90"/>
      <c r="L279" s="104">
        <f>IF('4th 1'!C12&gt;0,'4th 1'!C12,IF('4th 1'!K12&gt;0,'4th 1'!K12,IF('4th 1'!S12&gt;0,'4th 1'!S12,0)))</f>
        <v>27.75</v>
      </c>
      <c r="M279" s="104">
        <f>IF('4th 2'!C12&gt;0,'4th 2'!C12,IF('4th 2'!K12&gt;0,'4th 2'!K12,IF('4th 2'!S12&gt;0,'4th 2'!S12,0)))</f>
        <v>23.5</v>
      </c>
      <c r="N279" s="104">
        <f>IF('4th 3'!C12&gt;0,'4th 3'!C12,IF('4th 3'!K12&gt;0,'4th 3'!K12,IF('4th 3'!S12&gt;0,'4th 3'!S12,0)))</f>
        <v>29</v>
      </c>
      <c r="O279" s="104">
        <f>IF('4th 4'!C12&gt;0,'4th 4'!C12,IF('4th 4'!K12&gt;0,'4th 4'!K12,IF('4th 4'!S12&gt;0,'4th 4'!S12,0)))</f>
        <v>21.5</v>
      </c>
      <c r="P279" s="104">
        <f>IF('4th 5'!C12&gt;0,'4th 5'!C12,IF('4th 5'!K12&gt;0,'4th 5'!K12,IF('4th 5'!S12&gt;0,'4th 5'!S12,0)))</f>
        <v>29.5</v>
      </c>
      <c r="Q279" s="104">
        <f>IF('4th 6'!C12&gt;0,'4th 6'!C12,IF('4th 6'!K12&gt;0,'4th 6'!K12,IF('4th 6'!S12&gt;0,'4th 6'!S12,0)))</f>
        <v>26</v>
      </c>
      <c r="R279" s="104">
        <f>IF('4th 7'!C12&gt;0,'4th 7'!C12,IF('4th 7'!K12&gt;0,'4th 7'!K12,IF('4th 7'!S12&gt;0,'4th 7'!S12,0)))</f>
        <v>0</v>
      </c>
      <c r="S279" s="457"/>
      <c r="T279" s="485">
        <f>S278/(L277+M277+N277+O277+P277+Q277+R277)</f>
        <v>3</v>
      </c>
      <c r="U279" s="90"/>
      <c r="V279" s="468"/>
      <c r="W279" s="470"/>
      <c r="X279" s="471"/>
      <c r="Y279" s="477"/>
      <c r="Z279" s="510"/>
    </row>
    <row r="280" spans="1:28" ht="17.25">
      <c r="A280" s="423" t="s">
        <v>26</v>
      </c>
      <c r="B280" s="91" t="s">
        <v>60</v>
      </c>
      <c r="C280" s="104">
        <f>IF('3rd 1'!C12&gt;0,'3rd 1'!J12,IF('3rd 1'!K12&gt;0,'3rd 1'!R12,IF('3rd 1'!S12&gt;0,'3rd 1'!Z12,0)))</f>
        <v>30.25</v>
      </c>
      <c r="D280" s="104">
        <f>IF('3rd 2'!C12&gt;0,'3rd 2'!J12,IF('3rd 2'!K12&gt;0,'3rd 2'!R12,IF('3rd 2'!S12&gt;0,'3rd 2'!Z12,0)))</f>
        <v>35</v>
      </c>
      <c r="E280" s="104">
        <f>IF('3rd 3'!C12&gt;0,'3rd 3'!J12,IF('3rd 3'!K12&gt;0,'3rd 3'!R12,IF('3rd 3'!S12&gt;0,'3rd 3'!Z12,0)))</f>
        <v>42</v>
      </c>
      <c r="F280" s="104">
        <f>IF('3rd 4'!C12&gt;0,'3rd 4'!J12,IF('3rd 4'!K12&gt;0,'3rd 4'!R12,IF('3rd 4'!S12&gt;0,'3rd 4'!Z12,0)))</f>
        <v>37.5</v>
      </c>
      <c r="G280" s="104">
        <f>IF('3rd 5'!C12&gt;0,'3rd 5'!J12,IF('3rd 5'!K12&gt;0,'3rd 5'!R12,IF('3rd 5'!S12&gt;0,'3rd 5'!Z12,0)))</f>
        <v>40.5</v>
      </c>
      <c r="H280" s="104">
        <f>IF('3rd 6'!C12&gt;0,'3rd 6'!J12,IF('3rd 6'!K12&gt;0,'3rd 6'!R12,IF('3rd 6'!S12&gt;0,'3rd 6'!Z12,0)))</f>
        <v>0</v>
      </c>
      <c r="I280" s="457"/>
      <c r="J280" s="525"/>
      <c r="K280" s="442" t="str">
        <f>IF(J279&gt;=2.5,K278,IF(J279&gt;=2.25,"C",IF(J279&gt;=2,"D",IF(J279=0,0,"F"))))</f>
        <v>B-</v>
      </c>
      <c r="L280" s="104">
        <f>IF('4th 1'!C12&gt;0,'4th 1'!J12,IF('4th 1'!K12&gt;0,'4th 1'!R12,IF('4th 1'!S12&gt;0,'4th 1'!Z12,0)))</f>
        <v>36</v>
      </c>
      <c r="M280" s="104">
        <f>IF('4th 2'!C12&gt;0,'4th 2'!J12,IF('4th 2'!K12&gt;0,'4th 2'!R12,IF('4th 2'!S12&gt;0,'4th 2'!Z12,0)))</f>
        <v>36.5</v>
      </c>
      <c r="N280" s="104">
        <f>IF('4th 3'!C12&gt;0,'4th 3'!J12,IF('4th 3'!K12&gt;0,'4th 3'!R12,IF('4th 3'!S12&gt;0,'4th 3'!Z12,0)))</f>
        <v>39</v>
      </c>
      <c r="O280" s="104">
        <f>IF('4th 4'!C12&gt;0,'4th 4'!J12,IF('4th 4'!K12&gt;0,'4th 4'!R12,IF('4th 4'!S12&gt;0,'4th 4'!Z12,0)))</f>
        <v>33</v>
      </c>
      <c r="P280" s="104">
        <f>IF('4th 5'!C12&gt;0,'4th 5'!J12,IF('4th 5'!K12&gt;0,'4th 5'!R12,IF('4th 5'!S12&gt;0,'4th 5'!Z12,0)))</f>
        <v>37.5</v>
      </c>
      <c r="Q280" s="104">
        <f>IF('4th 6'!C12&gt;0,'4th 6'!J12,IF('4th 6'!K12&gt;0,'4th 6'!R12,IF('4th 6'!S12&gt;0,'4th 6'!Z12,0)))</f>
        <v>30.25</v>
      </c>
      <c r="R280" s="104">
        <f>IF('4th 7'!C12&gt;0,'4th 7'!J12,IF('4th 7'!K12&gt;0,'4th 7'!R12,IF('4th 7'!S12&gt;0,'4th 7'!Z12,0)))</f>
        <v>0</v>
      </c>
      <c r="S280" s="457"/>
      <c r="T280" s="525"/>
      <c r="U280" s="442" t="str">
        <f>IF(T279&gt;=2.5,U278,IF(T279&gt;=2.25,"C",IF(T279&gt;=2,"D",IF(T279=0,0,"F"))))</f>
        <v>B</v>
      </c>
      <c r="V280" s="454" t="s">
        <v>40</v>
      </c>
      <c r="W280" s="443"/>
      <c r="X280" s="443"/>
      <c r="Y280" s="455"/>
      <c r="Z280" s="510"/>
      <c r="AA280" s="105"/>
      <c r="AB280" s="105"/>
    </row>
    <row r="281" spans="1:28" ht="16.5" customHeight="1">
      <c r="A281" s="424"/>
      <c r="B281" s="91" t="s">
        <v>67</v>
      </c>
      <c r="C281" s="117">
        <f>'3rd 1'!AA12</f>
        <v>50</v>
      </c>
      <c r="D281" s="117">
        <f>'3rd 2'!AA12</f>
        <v>64</v>
      </c>
      <c r="E281" s="117">
        <f>'3rd 3'!AA12</f>
        <v>66</v>
      </c>
      <c r="F281" s="117">
        <f>'3rd 4'!AA12</f>
        <v>56</v>
      </c>
      <c r="G281" s="117">
        <f>'3rd 5'!AA12</f>
        <v>67</v>
      </c>
      <c r="H281" s="117">
        <f>'3rd 6'!AA12</f>
        <v>0</v>
      </c>
      <c r="I281" s="457"/>
      <c r="J281" s="525"/>
      <c r="K281" s="491"/>
      <c r="L281" s="117">
        <f>'4th 1'!AA12</f>
        <v>64</v>
      </c>
      <c r="M281" s="117">
        <f>'4th 2'!AA12</f>
        <v>60</v>
      </c>
      <c r="N281" s="117">
        <f>'4th 3'!AA12</f>
        <v>68</v>
      </c>
      <c r="O281" s="117">
        <f>'4th 4'!AA12</f>
        <v>55</v>
      </c>
      <c r="P281" s="117">
        <f>'4th 5'!AA12</f>
        <v>67</v>
      </c>
      <c r="Q281" s="117">
        <f>'4th 6'!AA12</f>
        <v>57</v>
      </c>
      <c r="R281" s="117">
        <f>'4th 7'!AA12</f>
        <v>0</v>
      </c>
      <c r="S281" s="457"/>
      <c r="T281" s="525"/>
      <c r="U281" s="491"/>
      <c r="V281" s="444">
        <f>IF((C282+C284)=0,0,C277)+IF((D282+D284)=0,0,D277)+IF((E282+E284)=0,0,E277)+IF((F282+F284)=0,0,F277)+IF((G282+G284)=0,0,G277)+IF((H282+H284)=0,0,H277)+IF((L282+L284)=0,0,L277)+IF((M282+M284)=0,0,M277)+IF((N282+N284)=0,0,N277)+IF((O282+O284)=0,0,O277)+IF((P282+P284)=0,0,P277)+IF((Q282+Q284)=0,0,Q277)+IF((R282+R284)=0,0,R277)+IF(E314&gt;0,1.5,0)</f>
        <v>31.5</v>
      </c>
      <c r="W281" s="457">
        <f>I278+S278+(E314*1.5)</f>
        <v>92.25</v>
      </c>
      <c r="X281" s="440">
        <f>IF(S278&gt;0,(W281/31.5),J279)</f>
        <v>2.9285714285714284</v>
      </c>
      <c r="Y281" s="164" t="str">
        <f>IF(X281&gt;=4,"A+",IF(X281&gt;=3.75,"A",IF(X281&gt;=3.5,"A-",IF(X281&gt;=3.25,"B+",IF(X281&gt;=3,"B",IF(X281&gt;=2.75,"B-",IF(X281&gt;=2.5,"C+",IF(X281&gt;=2,"C","F"))))))))</f>
        <v>B-</v>
      </c>
      <c r="Z281" s="510"/>
    </row>
    <row r="282" spans="1:28" ht="16.5">
      <c r="A282" s="424"/>
      <c r="B282" s="91" t="s">
        <v>1</v>
      </c>
      <c r="C282" s="104">
        <f>'3rd 1'!AC12</f>
        <v>2.5</v>
      </c>
      <c r="D282" s="104">
        <f>'3rd 2'!AC12</f>
        <v>3</v>
      </c>
      <c r="E282" s="104">
        <f>'3rd 3'!AC12</f>
        <v>3.25</v>
      </c>
      <c r="F282" s="104">
        <f>'3rd 4'!AC12</f>
        <v>2.75</v>
      </c>
      <c r="G282" s="104">
        <f>'3rd 5'!AC12</f>
        <v>3.25</v>
      </c>
      <c r="H282" s="104">
        <f>'3rd 6'!AC12</f>
        <v>0</v>
      </c>
      <c r="I282" s="457"/>
      <c r="J282" s="525"/>
      <c r="K282" s="106"/>
      <c r="L282" s="104">
        <f>'4th 1'!AC12</f>
        <v>3</v>
      </c>
      <c r="M282" s="104">
        <f>'4th 2'!AC12</f>
        <v>3</v>
      </c>
      <c r="N282" s="104">
        <f>'4th 3'!AC12</f>
        <v>3.25</v>
      </c>
      <c r="O282" s="104">
        <f>'4th 4'!AC12</f>
        <v>2.75</v>
      </c>
      <c r="P282" s="104">
        <f>'4th 5'!AC12</f>
        <v>3.25</v>
      </c>
      <c r="Q282" s="104">
        <f>'4th 6'!AC12</f>
        <v>2.75</v>
      </c>
      <c r="R282" s="107">
        <f>'4th 7'!AC12</f>
        <v>0</v>
      </c>
      <c r="S282" s="457"/>
      <c r="T282" s="525"/>
      <c r="U282" s="108"/>
      <c r="V282" s="456"/>
      <c r="W282" s="448"/>
      <c r="X282" s="441"/>
      <c r="Y282" s="451" t="str">
        <f>IF(S278&gt;0,(IF(X281&gt;=2.5,Y281,IF(X281&gt;=2.25,"C",IF(X281&gt;=2,"D","F")))),K280)</f>
        <v>B-</v>
      </c>
      <c r="Z282" s="510"/>
    </row>
    <row r="283" spans="1:28" ht="16.5">
      <c r="A283" s="424"/>
      <c r="B283" s="91" t="s">
        <v>2</v>
      </c>
      <c r="C283" s="104" t="str">
        <f>'3rd 1'!AB12</f>
        <v>C+</v>
      </c>
      <c r="D283" s="104" t="str">
        <f>'3rd 2'!AB12</f>
        <v>B</v>
      </c>
      <c r="E283" s="104" t="str">
        <f>'3rd 3'!AB12</f>
        <v>B+</v>
      </c>
      <c r="F283" s="104" t="str">
        <f>'3rd 4'!AB12</f>
        <v>B-</v>
      </c>
      <c r="G283" s="104" t="str">
        <f>'3rd 5'!AB12</f>
        <v>B+</v>
      </c>
      <c r="H283" s="104" t="str">
        <f>'3rd 6'!AB12</f>
        <v/>
      </c>
      <c r="I283" s="457"/>
      <c r="J283" s="98"/>
      <c r="K283" s="90"/>
      <c r="L283" s="104" t="str">
        <f>'4th 1'!AB12</f>
        <v>B</v>
      </c>
      <c r="M283" s="104" t="str">
        <f>'4th 2'!AB12</f>
        <v>B</v>
      </c>
      <c r="N283" s="104" t="str">
        <f>'4th 3'!AB12</f>
        <v>B+</v>
      </c>
      <c r="O283" s="104" t="str">
        <f>'4th 4'!AB12</f>
        <v>B-</v>
      </c>
      <c r="P283" s="104" t="str">
        <f>'4th 5'!AB12</f>
        <v>B+</v>
      </c>
      <c r="Q283" s="104" t="str">
        <f>'4th 6'!AB12</f>
        <v>B-</v>
      </c>
      <c r="R283" s="104" t="str">
        <f>'4th 7'!AB12</f>
        <v/>
      </c>
      <c r="S283" s="457"/>
      <c r="T283" s="98"/>
      <c r="U283" s="109"/>
      <c r="V283" s="446"/>
      <c r="W283" s="449"/>
      <c r="X283" s="450"/>
      <c r="Y283" s="452"/>
      <c r="Z283" s="510"/>
    </row>
    <row r="284" spans="1:28" ht="16.5" customHeight="1">
      <c r="A284" s="413" t="s">
        <v>127</v>
      </c>
      <c r="B284" s="91" t="s">
        <v>1</v>
      </c>
      <c r="C284" s="104">
        <f>'3rd 1'!AD12</f>
        <v>0</v>
      </c>
      <c r="D284" s="104">
        <f>'3rd 2'!AD12</f>
        <v>0</v>
      </c>
      <c r="E284" s="104">
        <f>'3rd 3'!AD12</f>
        <v>0</v>
      </c>
      <c r="F284" s="104">
        <f>'3rd 4'!AD12</f>
        <v>0</v>
      </c>
      <c r="G284" s="104">
        <f>'3rd 5'!AD12</f>
        <v>0</v>
      </c>
      <c r="H284" s="104">
        <f>'3rd 6'!AD12</f>
        <v>0</v>
      </c>
      <c r="I284" s="415">
        <f>(C284*C277)+(D284*D277)+(E284*E277)+(F284*F277)+(G284*G277)+(H284*H277)</f>
        <v>0</v>
      </c>
      <c r="J284" s="417">
        <f>IF(C284&gt;0,(C282*C277),0)+IF(D284&gt;0,(D282*D277),0)+IF(E284&gt;0,(E282*E277),0)+IF(F284&gt;0,(F282*F277),0)+IF(G284&gt;0,(G282*G277),0)+IF(H284&gt;0,(H282*H277),0)</f>
        <v>0</v>
      </c>
      <c r="K284" s="418">
        <f>IF(C284&gt;C282,((C284*C277)-(C282*C277)),0)+IF(D284&gt;D282,((D284*D277)-(D282*D277)),0)+IF(E284&gt;E282,((E284*E277)-(E282*E277)),0)+IF(F284&gt;F282,((F284*F277)-(F282*F277)),0)+IF(G284&gt;G282,((G284*G277)-(G282*G277)),0)+IF(H284&gt;H282,((H284*H277)-(H282*H277)),0)</f>
        <v>0</v>
      </c>
      <c r="L284" s="165">
        <f>'4th 1'!AD12</f>
        <v>0</v>
      </c>
      <c r="M284" s="104">
        <f>'4th 2'!AD12</f>
        <v>0</v>
      </c>
      <c r="N284" s="104">
        <f>'4th 3'!AD12</f>
        <v>0</v>
      </c>
      <c r="O284" s="104">
        <f>'4th 4'!AD12</f>
        <v>0</v>
      </c>
      <c r="P284" s="104">
        <f>'4th 5'!AD12</f>
        <v>0</v>
      </c>
      <c r="Q284" s="104">
        <f>'4th 6'!AD12</f>
        <v>0</v>
      </c>
      <c r="R284" s="104">
        <f>'4th 7'!AD12</f>
        <v>0</v>
      </c>
      <c r="S284" s="415">
        <f>(L284*L277)+(M284*M277)+(N284*N277)+(O284*O277)+(P284*P277)+(Q284*Q277)+(R284*R277)</f>
        <v>0</v>
      </c>
      <c r="T284" s="417">
        <f>IF(L284&gt;0,(L282*L277),0)+IF(M284&gt;0,(M282*M277),0)+IF(N284&gt;0,(N282*N277),0)+IF(O284&gt;0,(O282*O277),0)+IF(P284&gt;0,(P282*P277),0)+IF(Q284&gt;0,(Q282*Q277),0)+IF(R284&gt;0,(R282*R277),0)</f>
        <v>0</v>
      </c>
      <c r="U284" s="484">
        <f>IF(L284&gt;L282,((L284*L277)-(L282*L277)),0)+IF(M284&gt;M282,((M284*M277)-(M282*M277)),0)+IF(N284&gt;N282,((N284*N277)-(N282*N277)),0)+IF(O284&gt;O282,((O284*O277)-(O282*O277)),0)+IF(P284&gt;P282,((P284*P277)-(P282*P277)),0)+IF(Q284&gt;Q282,((Q284*Q277)-(Q282*Q277)),0)+IF(R284&gt;R282,((R284*R277)-(R282*R277)),0)</f>
        <v>0</v>
      </c>
      <c r="V284" s="401">
        <f>I284+S284</f>
        <v>0</v>
      </c>
      <c r="W284" s="436">
        <f>J284+T284</f>
        <v>0</v>
      </c>
      <c r="X284" s="438">
        <f>K284+U284</f>
        <v>0</v>
      </c>
      <c r="Y284" s="483">
        <f>K284+U284+X271</f>
        <v>0</v>
      </c>
      <c r="Z284" s="510"/>
    </row>
    <row r="285" spans="1:28" ht="16.5" thickBot="1">
      <c r="A285" s="414"/>
      <c r="B285" s="157" t="s">
        <v>23</v>
      </c>
      <c r="C285" s="166" t="str">
        <f>'3rd 1'!AE12</f>
        <v/>
      </c>
      <c r="D285" s="166" t="str">
        <f>'3rd 2'!AE12</f>
        <v/>
      </c>
      <c r="E285" s="166" t="str">
        <f>'3rd 3'!AE12</f>
        <v/>
      </c>
      <c r="F285" s="166" t="str">
        <f>'3rd 4'!AE12</f>
        <v/>
      </c>
      <c r="G285" s="166" t="str">
        <f>'3rd 5'!AE12</f>
        <v/>
      </c>
      <c r="H285" s="166" t="str">
        <f>'3rd 6'!AE12</f>
        <v/>
      </c>
      <c r="I285" s="416"/>
      <c r="J285" s="416"/>
      <c r="K285" s="419"/>
      <c r="L285" s="166" t="str">
        <f>'4th 1'!AE12</f>
        <v/>
      </c>
      <c r="M285" s="166" t="str">
        <f>'4th 2'!AE12</f>
        <v/>
      </c>
      <c r="N285" s="166" t="str">
        <f>'4th 3'!AE12</f>
        <v/>
      </c>
      <c r="O285" s="166" t="str">
        <f>'4th 4'!AE12</f>
        <v/>
      </c>
      <c r="P285" s="166" t="str">
        <f>'4th 5'!AE12</f>
        <v/>
      </c>
      <c r="Q285" s="166" t="str">
        <f>'4th 6'!AE12</f>
        <v/>
      </c>
      <c r="R285" s="166" t="str">
        <f>'4th 7'!AE12</f>
        <v/>
      </c>
      <c r="S285" s="416"/>
      <c r="T285" s="416"/>
      <c r="U285" s="419"/>
      <c r="V285" s="402"/>
      <c r="W285" s="437"/>
      <c r="X285" s="439"/>
      <c r="Y285" s="406"/>
      <c r="Z285" s="510"/>
    </row>
    <row r="286" spans="1:28" ht="19.5" customHeight="1" thickTop="1" thickBot="1">
      <c r="A286" s="435" t="s">
        <v>31</v>
      </c>
      <c r="B286" s="435"/>
      <c r="C286" s="435"/>
      <c r="D286" s="435"/>
      <c r="E286" s="435"/>
      <c r="F286" s="435"/>
      <c r="G286" s="435"/>
      <c r="H286" s="435"/>
      <c r="I286" s="435"/>
      <c r="J286" s="435"/>
      <c r="K286" s="435"/>
      <c r="L286" s="435"/>
      <c r="M286" s="435"/>
      <c r="N286" s="435"/>
      <c r="O286" s="435"/>
      <c r="P286" s="435"/>
      <c r="Q286" s="435"/>
      <c r="R286" s="435"/>
      <c r="S286" s="435"/>
      <c r="T286" s="435"/>
      <c r="U286" s="435"/>
      <c r="V286" s="435"/>
      <c r="W286" s="435"/>
      <c r="X286" s="435"/>
      <c r="Y286" s="435"/>
      <c r="Z286" s="510"/>
    </row>
    <row r="287" spans="1:28" ht="17.25" customHeight="1" thickTop="1" thickBot="1">
      <c r="A287" s="478" t="s">
        <v>46</v>
      </c>
      <c r="B287" s="479"/>
      <c r="C287" s="479"/>
      <c r="D287" s="479"/>
      <c r="E287" s="479"/>
      <c r="F287" s="479"/>
      <c r="G287" s="479"/>
      <c r="H287" s="479"/>
      <c r="I287" s="479"/>
      <c r="J287" s="479"/>
      <c r="K287" s="480"/>
      <c r="L287" s="426" t="s">
        <v>47</v>
      </c>
      <c r="M287" s="426"/>
      <c r="N287" s="426"/>
      <c r="O287" s="426"/>
      <c r="P287" s="426"/>
      <c r="Q287" s="426"/>
      <c r="R287" s="426"/>
      <c r="S287" s="426"/>
      <c r="T287" s="426"/>
      <c r="U287" s="427"/>
      <c r="V287" s="160"/>
      <c r="W287" s="428" t="s">
        <v>39</v>
      </c>
      <c r="X287" s="428"/>
      <c r="Y287" s="161"/>
      <c r="Z287" s="510"/>
    </row>
    <row r="288" spans="1:28" ht="17.25" thickTop="1">
      <c r="A288" s="99" t="s">
        <v>22</v>
      </c>
      <c r="B288" s="100"/>
      <c r="C288" s="101">
        <f>'5th 1'!B4</f>
        <v>301</v>
      </c>
      <c r="D288" s="101">
        <f>'5th 2'!B4</f>
        <v>302</v>
      </c>
      <c r="E288" s="101">
        <f>'5th 3'!B4</f>
        <v>303</v>
      </c>
      <c r="F288" s="101">
        <f>'5th 4'!B4</f>
        <v>304</v>
      </c>
      <c r="G288" s="101">
        <f>'5th 5'!B4</f>
        <v>305</v>
      </c>
      <c r="H288" s="101">
        <f>'5th 6'!B4</f>
        <v>0</v>
      </c>
      <c r="I288" s="430" t="s">
        <v>0</v>
      </c>
      <c r="J288" s="430" t="s">
        <v>3</v>
      </c>
      <c r="K288" s="432" t="s">
        <v>2</v>
      </c>
      <c r="L288" s="101">
        <f>'6th 1'!B4</f>
        <v>306</v>
      </c>
      <c r="M288" s="101">
        <f>'6th 2'!B4</f>
        <v>307</v>
      </c>
      <c r="N288" s="101">
        <f>'6th 3'!B4</f>
        <v>308</v>
      </c>
      <c r="O288" s="101">
        <f>'6th 4'!B4</f>
        <v>309</v>
      </c>
      <c r="P288" s="101">
        <f>'6th 5'!B4</f>
        <v>310</v>
      </c>
      <c r="Q288" s="101">
        <f>'6th 6'!B4</f>
        <v>0</v>
      </c>
      <c r="R288" s="101">
        <f>'6th 7'!B4</f>
        <v>0</v>
      </c>
      <c r="S288" s="429" t="s">
        <v>0</v>
      </c>
      <c r="T288" s="429" t="s">
        <v>3</v>
      </c>
      <c r="U288" s="431" t="s">
        <v>2</v>
      </c>
      <c r="V288" s="433" t="s">
        <v>62</v>
      </c>
      <c r="W288" s="434"/>
      <c r="X288" s="434"/>
      <c r="Y288" s="162" t="str">
        <f>IF(X289&gt;=4,"A+",IF(X289&gt;=3.75,"A",IF(X289&gt;=3.5,"A-",IF(X289&gt;=3.25,"B+",IF(X289&gt;=3,"B",IF(X289&gt;=2.75,"B-",IF(X289&gt;=2.5,"C+",IF(X289&gt;=2,"C","F"))))))))</f>
        <v>B-</v>
      </c>
      <c r="Z288" s="510"/>
    </row>
    <row r="289" spans="1:26" ht="65.25" customHeight="1">
      <c r="A289" s="77" t="s">
        <v>63</v>
      </c>
      <c r="B289" s="78"/>
      <c r="C289" s="79" t="str">
        <f>IF('5th 1'!C12&gt;0,'5th 1'!D6,IF('5th 1'!K12&gt;0,'5th 1'!L6,IF('5th 1'!S12&gt;0,'5th 1'!T6,0)))</f>
        <v>Drawing-5</v>
      </c>
      <c r="D289" s="79" t="str">
        <f>IF('5th 2'!C12&gt;0,'5th 2'!D6,IF('5th 2'!K12&gt;0,'5th 2'!L6,IF('5th 2'!S12&gt;0,'5th 2'!T6,0)))</f>
        <v>Head Study-1</v>
      </c>
      <c r="E289" s="79" t="str">
        <f>IF('5th 3'!C12&gt;0,'5th 3'!D6,IF('5th 3'!K12&gt;0,'5th 3'!L6,IF('5th 3'!S12&gt;0,'5th 3'!T6,0)))</f>
        <v>Still life-3</v>
      </c>
      <c r="F289" s="79" t="str">
        <f>IF('5th 4'!C12&gt;0,'5th 4'!D6,IF('5th 4'!K12&gt;0,'5th 4'!L6,IF('5th 4'!S12&gt;0,'5th 4'!T6,0)))</f>
        <v>Composition-1</v>
      </c>
      <c r="G289" s="79" t="str">
        <f>IF('5th 5'!C12&gt;0,'5th 5'!D6,IF('5th 5'!K12&gt;0,'5th 5'!L6,IF('5th 5'!S12&gt;0,'5th 5'!T6,0)))</f>
        <v>History of Art</v>
      </c>
      <c r="H289" s="79">
        <f>IF('5th 6'!C12&gt;0,'5th 6'!D6,IF('5th 6'!K12&gt;0,'5th 6'!L6,IF('5th 6'!S12&gt;0,'5th 6'!T6,0)))</f>
        <v>0</v>
      </c>
      <c r="I289" s="481"/>
      <c r="J289" s="481"/>
      <c r="K289" s="482"/>
      <c r="L289" s="79" t="str">
        <f>IF('6th 1'!C12&gt;0,'6th 1'!D6,IF('6th 1'!K12&gt;0,'6th 1'!L6,IF('6th 1'!S12&gt;0,'6th 1'!T6,0)))</f>
        <v>Drawing-6</v>
      </c>
      <c r="M289" s="79" t="str">
        <f>IF('6th 2'!C12&gt;0,'6th 2'!D6,IF('6th 2'!K12&gt;0,'6th 2'!L6,IF('6th 2'!S12&gt;0,'6th 2'!T6,0)))</f>
        <v>Head study-2</v>
      </c>
      <c r="N289" s="79" t="str">
        <f>IF('6th 3'!C12&gt;0,'6th 3'!D6,IF('6th 3'!K12&gt;0,'6th 3'!L6,IF('6th 3'!S12&gt;0,'6th 3'!T6,0)))</f>
        <v>Figur painting</v>
      </c>
      <c r="O289" s="79" t="str">
        <f>IF('6th 4'!C12&gt;0,'6th 4'!D6,IF('6th 4'!K12&gt;0,'6th 4'!L6,IF('6th 4'!S12&gt;0,'6th 4'!T6,0)))</f>
        <v>Composition-2</v>
      </c>
      <c r="P289" s="79" t="str">
        <f>IF('6th 5'!C12&gt;0,'6th 5'!D6,IF('6th 5'!K12&gt;0,'6th 5'!L6,IF('6th 5'!S12&gt;0,'6th 5'!T6,0)))</f>
        <v>History of Arts</v>
      </c>
      <c r="Q289" s="79">
        <f>IF('6th 6'!C12&gt;0,'6th 6'!D6,IF('6th 6'!K12&gt;0,'6th 6'!L6,IF('6th 6'!S12&gt;0,'6th 6'!T6,0)))</f>
        <v>0</v>
      </c>
      <c r="R289" s="79">
        <f>IF('6th 7'!C12&gt;0,'6th 7'!D6,IF('6th 7'!K12&gt;0,'6th 7'!L6,IF('6th 7'!S12&gt;0,'6th 7'!T6,0)))</f>
        <v>0</v>
      </c>
      <c r="S289" s="429"/>
      <c r="T289" s="429"/>
      <c r="U289" s="431"/>
      <c r="V289" s="335">
        <f>IF(I291&gt;0,(V294+V276),0)</f>
        <v>94.5</v>
      </c>
      <c r="W289" s="254">
        <f>IF(I291&gt;0,(W294+W276),0)</f>
        <v>271.875</v>
      </c>
      <c r="X289" s="336">
        <f>IF(S291&gt;0,(W289/94.5),IF(I291&gt;0,(W289/78),0))</f>
        <v>2.876984126984127</v>
      </c>
      <c r="Y289" s="163" t="str">
        <f>IF(X289&gt;=2.5,Y288,IF(X289&gt;=2.25,"C",IF(X289&gt;=2,"D",IF(X289=0,0,"F"))))</f>
        <v>B-</v>
      </c>
      <c r="Z289" s="510"/>
    </row>
    <row r="290" spans="1:26" ht="16.5">
      <c r="A290" s="77" t="s">
        <v>12</v>
      </c>
      <c r="B290" s="78"/>
      <c r="C290" s="102">
        <f>IF('5th 1'!C12&gt;0,'5th 1'!H4,IF('5th 1'!K12&gt;0,'5th 1'!P4,IF('5th 1'!S12&gt;0,'5th 1'!X4,0)))</f>
        <v>3</v>
      </c>
      <c r="D290" s="102">
        <f>IF('5th 2'!C12&gt;0,'5th 2'!H4,IF('5th 2'!K12&gt;0,'5th 2'!P4,IF('5th 2'!S12&gt;0,'5th 2'!X4,0)))</f>
        <v>3</v>
      </c>
      <c r="E290" s="102">
        <f>IF('5th 3'!C12&gt;0,'5th 3'!H4,IF('5th 3'!K12&gt;0,'5th 3'!P4,IF('5th 3'!S12&gt;0,'5th 3'!X4,0)))</f>
        <v>3</v>
      </c>
      <c r="F290" s="102">
        <f>IF('5th 4'!C12&gt;0,'5th 4'!H4,IF('5th 4'!K12&gt;0,'5th 4'!P4,IF('5th 4'!S12&gt;0,'5th 4'!X4,0)))</f>
        <v>3</v>
      </c>
      <c r="G290" s="102">
        <f>IF('5th 5'!C12&gt;0,'5th 5'!H4,IF('5th 5'!K12&gt;0,'5th 5'!P4,IF('5th 5'!S12&gt;0,'5th 5'!X4,0)))</f>
        <v>3</v>
      </c>
      <c r="H290" s="102">
        <f>IF('5th 6'!C12&gt;0,'5th 6'!H4,IF('5th 6'!K12&gt;0,'5th 6'!P4,IF('5th 6'!S12&gt;0,'5th 6'!X4,0)))</f>
        <v>0</v>
      </c>
      <c r="I290" s="481"/>
      <c r="J290" s="481"/>
      <c r="K290" s="482"/>
      <c r="L290" s="102">
        <f>IF('6th 1'!C12&gt;0,'6th 1'!H4,IF('6th 1'!K12&gt;0,'6th 1'!P4,IF('6th 1'!S12&gt;0,'6th 1'!X4,0)))</f>
        <v>3</v>
      </c>
      <c r="M290" s="102">
        <f>IF('6th 2'!C12&gt;0,'6th 2'!H4,IF('6th 2'!K12&gt;0,'6th 2'!P4,IF('6th 2'!S12&gt;0,'6th 2'!X4,0)))</f>
        <v>3</v>
      </c>
      <c r="N290" s="102">
        <f>IF('6th 3'!C12&gt;0,'6th 3'!H4,IF('6th 3'!K12&gt;0,'6th 3'!P4,IF('6th 3'!S12&gt;0,'6th 3'!X4,0)))</f>
        <v>3</v>
      </c>
      <c r="O290" s="102">
        <f>IF('6th 4'!C12&gt;0,'6th 4'!H4,IF('6th 4'!K12&gt;0,'6th 4'!P4,IF('6th 4'!S12&gt;0,'6th 4'!X4,0)))</f>
        <v>3</v>
      </c>
      <c r="P290" s="102">
        <f>IF('6th 5'!C12&gt;0,'6th 5'!H4,IF('6th 5'!K12&gt;0,'6th 5'!P4,IF('6th 5'!S12&gt;0,'6th 5'!X4,0)))</f>
        <v>3</v>
      </c>
      <c r="Q290" s="102">
        <f>IF('6th 6'!C12&gt;0,'6th 6'!H4,IF('6th 6'!K12&gt;0,'6th 6'!#REF!,IF('6th 6'!S12&gt;0,'6th 6'!X4,0)))</f>
        <v>0</v>
      </c>
      <c r="R290" s="102">
        <f>IF('6th 7'!C12&gt;0,'6th 7'!H4,IF('6th 7'!K12&gt;0,'6th 7'!P4,IF('6th 7'!S12&gt;0,'6th 7'!X4,0)))</f>
        <v>0</v>
      </c>
      <c r="S290" s="430"/>
      <c r="T290" s="430"/>
      <c r="U290" s="432"/>
      <c r="V290" s="460" t="s">
        <v>41</v>
      </c>
      <c r="W290" s="461"/>
      <c r="X290" s="461"/>
      <c r="Y290" s="462"/>
      <c r="Z290" s="510"/>
    </row>
    <row r="291" spans="1:26" ht="17.25" thickBot="1">
      <c r="A291" s="77" t="s">
        <v>11</v>
      </c>
      <c r="B291" s="78"/>
      <c r="C291" s="102">
        <v>100</v>
      </c>
      <c r="D291" s="102">
        <v>100</v>
      </c>
      <c r="E291" s="102">
        <v>100</v>
      </c>
      <c r="F291" s="102">
        <v>100</v>
      </c>
      <c r="G291" s="102">
        <v>100</v>
      </c>
      <c r="H291" s="102">
        <v>100</v>
      </c>
      <c r="I291" s="465">
        <f>(C295*C290)+(D295*D290)+(E295*E290)+(F295*F290)+(G295*G290)+(H295*H290)</f>
        <v>45.75</v>
      </c>
      <c r="J291" s="84"/>
      <c r="K291" s="103" t="str">
        <f>IF(J293&gt;=4,"A+",IF(J293&gt;=3.75,"A",IF(J293&gt;=3.5,"A-",IF(J293&gt;=3.25,"B+",IF(J293&gt;=3,"B",IF(J293&gt;=2.75,"B-",IF(J293&gt;=2.5,"C+",IF(J293&gt;=2,"C","F"))))))))</f>
        <v>B</v>
      </c>
      <c r="L291" s="102">
        <v>100</v>
      </c>
      <c r="M291" s="102">
        <v>100</v>
      </c>
      <c r="N291" s="102">
        <v>100</v>
      </c>
      <c r="O291" s="102">
        <v>100</v>
      </c>
      <c r="P291" s="102">
        <v>100</v>
      </c>
      <c r="Q291" s="102">
        <v>100</v>
      </c>
      <c r="R291" s="102">
        <v>100</v>
      </c>
      <c r="S291" s="465">
        <f>(L295*L290)+(M295*M290)+(N295*N290)+(O295*O290)+(P295*P290)+(Q295*Q290)+(R295*R290)</f>
        <v>38.25</v>
      </c>
      <c r="T291" s="84"/>
      <c r="U291" s="103" t="str">
        <f>IF(T293&gt;=4,"A+",IF(T293&gt;=3.75,"A",IF(T293&gt;=3.5,"A-",IF(T293&gt;=3.25,"B+",IF(T293&gt;=3,"B",IF(T293&gt;=2.75,"B-",IF(T293&gt;=2.5,"C+",IF(T293&gt;=2,"C","F"))))))))</f>
        <v>C+</v>
      </c>
      <c r="V291" s="467" t="s">
        <v>29</v>
      </c>
      <c r="W291" s="469" t="s">
        <v>0</v>
      </c>
      <c r="X291" s="469" t="s">
        <v>3</v>
      </c>
      <c r="Y291" s="476" t="s">
        <v>2</v>
      </c>
      <c r="Z291" s="510"/>
    </row>
    <row r="292" spans="1:26" ht="17.25" thickTop="1">
      <c r="A292" s="77" t="s">
        <v>28</v>
      </c>
      <c r="B292" s="86"/>
      <c r="C292" s="104">
        <f>IF('5th 1'!C12&gt;0,'5th 1'!C12,IF('5th 1'!K12&gt;0,'5th 1'!K12,IF('5th 1'!S12&gt;0,'5th 1'!S12,0)))</f>
        <v>24</v>
      </c>
      <c r="D292" s="104">
        <f>IF('5th 2'!C12&gt;0,'5th 2'!C12,IF('5th 2'!K12&gt;0,'5th 2'!K12,IF('5th 2'!S12&gt;0,'5th 2'!S12,0)))</f>
        <v>22</v>
      </c>
      <c r="E292" s="104">
        <f>IF('5th 3'!C12&gt;0,'5th 3'!C12,IF('5th 3'!K12&gt;0,'5th 3'!K12,IF('5th 3'!S12&gt;0,'5th 3'!S12,0)))</f>
        <v>24.5</v>
      </c>
      <c r="F292" s="104">
        <f>IF('5th 4'!C12&gt;0,'5th 4'!C12,IF('5th 4'!K12&gt;0,'5th 4'!K12,IF('5th 4'!S12&gt;0,'5th 4'!S12,0)))</f>
        <v>21.25</v>
      </c>
      <c r="G292" s="104">
        <f>IF('5th 5'!C12&gt;0,'5th 5'!C12,IF('5th 5'!K12&gt;0,'5th 5'!K12,IF('5th 5'!S12&gt;0,'5th 5'!S12,0)))</f>
        <v>25.5</v>
      </c>
      <c r="H292" s="104">
        <f>IF('5th 6'!C12&gt;0,'5th 6'!C12,IF('5th 6'!K12&gt;0,'5th 6'!K12,IF('5th 6'!S12&gt;0,'5th 6'!S12,0)))</f>
        <v>0</v>
      </c>
      <c r="I292" s="448"/>
      <c r="J292" s="98"/>
      <c r="K292" s="90"/>
      <c r="L292" s="104">
        <f>IF('6th 1'!C12&gt;0,'6th 1'!C12,IF('6th 1'!K12&gt;0,'6th 1'!K12,IF('6th 1'!S12&gt;0,'6th 1'!S12,0)))</f>
        <v>19.75</v>
      </c>
      <c r="M292" s="104">
        <f>IF('6th 2'!C12&gt;0,'6th 2'!C12,IF('6th 2'!K12&gt;0,'6th 2'!K12,IF('6th 2'!S12&gt;0,'6th 2'!S12,0)))</f>
        <v>16.5</v>
      </c>
      <c r="N292" s="104">
        <f>IF('6th 3'!C12&gt;0,'6th 3'!C12,IF('6th 3'!K12&gt;0,'6th 3'!K12,IF('6th 3'!S12&gt;0,'6th 3'!S12,0)))</f>
        <v>16</v>
      </c>
      <c r="O292" s="104">
        <f>IF('6th 4'!C12&gt;0,'6th 4'!C12,IF('6th 4'!K12&gt;0,'6th 4'!K12,IF('6th 4'!S12&gt;0,'6th 4'!S12,0)))</f>
        <v>21</v>
      </c>
      <c r="P292" s="104">
        <f>IF('6th 5'!C12&gt;0,'6th 5'!C12,IF('6th 5'!K12&gt;0,'6th 5'!K12,IF('6th 5'!S12&gt;0,'6th 5'!S12,0)))</f>
        <v>26.5</v>
      </c>
      <c r="Q292" s="104">
        <f>IF('6th 6'!C12&gt;0,'6th 6'!C12,IF('6th 6'!K12&gt;0,'6th 6'!K12,IF('6th 6'!S12&gt;0,'6th 6'!S12,0)))</f>
        <v>0</v>
      </c>
      <c r="R292" s="104">
        <f>IF('6th 7'!C12&gt;0,'6th 7'!C12,IF('6th 7'!K12&gt;0,'6th 7'!K12,IF('6th 7'!S12&gt;0,'6th 7'!S12,0)))</f>
        <v>0</v>
      </c>
      <c r="S292" s="448"/>
      <c r="T292" s="98"/>
      <c r="U292" s="90"/>
      <c r="V292" s="468"/>
      <c r="W292" s="470"/>
      <c r="X292" s="471"/>
      <c r="Y292" s="477"/>
      <c r="Z292" s="510"/>
    </row>
    <row r="293" spans="1:26" ht="16.5" customHeight="1">
      <c r="A293" s="423" t="s">
        <v>26</v>
      </c>
      <c r="B293" s="91" t="s">
        <v>60</v>
      </c>
      <c r="C293" s="104">
        <f>IF('5th 1'!C12&gt;0,'5th 1'!J12,IF('5th 1'!K12&gt;0,'5th 1'!R12,IF('5th 1'!S12&gt;0,'5th 1'!Z12,0)))</f>
        <v>37.5</v>
      </c>
      <c r="D293" s="104">
        <f>IF('5th 2'!C12&gt;0,'5th 2'!J12,IF('5th 2'!K12&gt;0,'5th 2'!R12,IF('5th 2'!S12&gt;0,'5th 2'!Z12,0)))</f>
        <v>38.5</v>
      </c>
      <c r="E293" s="104">
        <f>IF('5th 3'!C12&gt;0,'5th 3'!J12,IF('5th 3'!K12&gt;0,'5th 3'!R12,IF('5th 3'!S12&gt;0,'5th 3'!Z12,0)))</f>
        <v>44</v>
      </c>
      <c r="F293" s="104">
        <f>IF('5th 4'!C12&gt;0,'5th 4'!J12,IF('5th 4'!K12&gt;0,'5th 4'!R12,IF('5th 4'!S12&gt;0,'5th 4'!Z12,0)))</f>
        <v>41.5</v>
      </c>
      <c r="G293" s="104">
        <f>IF('5th 5'!C12&gt;0,'5th 5'!J12,IF('5th 5'!K12&gt;0,'5th 5'!R12,IF('5th 5'!S12&gt;0,'5th 5'!Z12,0)))</f>
        <v>35.75</v>
      </c>
      <c r="H293" s="104">
        <f>IF('5th 6'!C12&gt;0,'5th 6'!J12,IF('5th 6'!K12&gt;0,'5th 6'!R12,IF('5th 6'!S12&gt;0,'5th 6'!Z12,0)))</f>
        <v>0</v>
      </c>
      <c r="I293" s="448"/>
      <c r="J293" s="440">
        <f>I291/(C290+D290+E290+F290+G290+H290)</f>
        <v>3.05</v>
      </c>
      <c r="K293" s="442" t="str">
        <f>IF(J293&gt;=2.5,K291,IF(J293&gt;=2.25,"C",IF(J293&gt;=2,"D",IF(J293=0,0,"F"))))</f>
        <v>B</v>
      </c>
      <c r="L293" s="107">
        <f>IF('6th 1'!C12&gt;0,'6th 1'!J12,IF('6th 1'!K12&gt;0,'6th 1'!R12,IF('6th 1'!S12&gt;0,'6th 1'!Z12,0)))</f>
        <v>32.5</v>
      </c>
      <c r="M293" s="104">
        <f>IF('6th 2'!C12&gt;0,'6th 2'!J12,IF('6th 2'!K12&gt;0,'6th 2'!R12,IF('6th 2'!S12&gt;0,'6th 2'!Z12,0)))</f>
        <v>39.5</v>
      </c>
      <c r="N293" s="104">
        <f>IF('6th 3'!C12&gt;0,'6th 3'!J12,IF('6th 3'!K12&gt;0,'6th 3'!R12,IF('6th 3'!S12&gt;0,'6th 3'!Z12,0)))</f>
        <v>38</v>
      </c>
      <c r="O293" s="104">
        <f>IF('6th 4'!C12&gt;0,'6th 4'!J12,IF('6th 4'!K12&gt;0,'6th 4'!R12,IF('6th 4'!S12&gt;0,'6th 4'!Z12,0)))</f>
        <v>37</v>
      </c>
      <c r="P293" s="104">
        <f>IF('6th 5'!C12&gt;0,'6th 5'!J12,IF('6th 5'!K12&gt;0,'6th 5'!R12,IF('6th 5'!S12&gt;0,'6th 5'!Z12,0)))</f>
        <v>22</v>
      </c>
      <c r="Q293" s="104">
        <f>IF('6th 6'!C12&gt;0,'6th 6'!J12,IF('6th 6'!K12&gt;0,'6th 6'!R12,IF('6th 6'!S12&gt;0,'6th 6'!Z12,0)))</f>
        <v>0</v>
      </c>
      <c r="R293" s="104">
        <f>IF('6th 7'!C12&gt;0,'6th 7'!J12,IF('6th 7'!K12&gt;0,'6th 7'!R12,IF('6th 7'!S12&gt;0,'6th 7'!Z12,0)))</f>
        <v>0</v>
      </c>
      <c r="S293" s="448"/>
      <c r="T293" s="440">
        <f>S291/(L290+M290+N290+O290+P290+Q290+R290)</f>
        <v>2.5499999999999998</v>
      </c>
      <c r="U293" s="442" t="str">
        <f>IF(T293&gt;=2.5,U291,IF(T293&gt;=2.25,"C",IF(T293&gt;=2,"D",IF(T293=0,0,"F"))))</f>
        <v>C+</v>
      </c>
      <c r="V293" s="443" t="s">
        <v>40</v>
      </c>
      <c r="W293" s="443"/>
      <c r="X293" s="443"/>
      <c r="Y293" s="443"/>
      <c r="Z293" s="510"/>
    </row>
    <row r="294" spans="1:26" ht="16.5" customHeight="1">
      <c r="A294" s="424"/>
      <c r="B294" s="91" t="s">
        <v>67</v>
      </c>
      <c r="C294" s="117">
        <f>'5th 1'!AA12</f>
        <v>62</v>
      </c>
      <c r="D294" s="117">
        <f>'5th 2'!AA12</f>
        <v>61</v>
      </c>
      <c r="E294" s="117">
        <f>'5th 3'!AA12</f>
        <v>69</v>
      </c>
      <c r="F294" s="117">
        <f>'5th 4'!AA12</f>
        <v>63</v>
      </c>
      <c r="G294" s="117">
        <f>'5th 5'!AA12</f>
        <v>62</v>
      </c>
      <c r="H294" s="117">
        <f>'5th 6'!AA12</f>
        <v>0</v>
      </c>
      <c r="I294" s="448"/>
      <c r="J294" s="441"/>
      <c r="K294" s="442"/>
      <c r="L294" s="118">
        <f>'6th 1'!AA12</f>
        <v>53</v>
      </c>
      <c r="M294" s="117">
        <f>'6th 2'!AA12</f>
        <v>56</v>
      </c>
      <c r="N294" s="117">
        <f>'6th 3'!AA12</f>
        <v>54</v>
      </c>
      <c r="O294" s="117">
        <f>'6th 4'!AA12</f>
        <v>58</v>
      </c>
      <c r="P294" s="117">
        <f>'6th 5'!AA12</f>
        <v>49</v>
      </c>
      <c r="Q294" s="117">
        <f>'6th 6'!AA12</f>
        <v>0</v>
      </c>
      <c r="R294" s="117">
        <f>'6th 7'!AA12</f>
        <v>0</v>
      </c>
      <c r="S294" s="448"/>
      <c r="T294" s="441"/>
      <c r="U294" s="442"/>
      <c r="V294" s="444">
        <f>IF((C295+C297)=0,0,C290)+IF((D295+D297)=0,0,D290)+IF((E295+E297)=0,0,E290)+IF((F295+F297)=0,0,F290)+IF((G295+G297)=0,0,G290)+IF((H295+H297)=0,0,H290)+IF((L295+L297)=0,0,L290)+IF((M295+M297)=0,0,M290)+IF((N295+N297)=0,0,N290)+IF((O295+O297)=0,0,O290)+IF((P295+P297)=0,0,P290)+IF((Q295+Q297)=0,0,Q290)+IF((R295+R297)=0,0,R290)+IF(G314&gt;0,1.5,0)</f>
        <v>31.5</v>
      </c>
      <c r="W294" s="447">
        <f>I291+S291+(G314*1.5)</f>
        <v>88.125</v>
      </c>
      <c r="X294" s="440">
        <f>IF(S291&gt;0,(W294/31.5),J293)</f>
        <v>2.7976190476190474</v>
      </c>
      <c r="Y294" s="164" t="str">
        <f>IF(X294&gt;=4,"A+",IF(X294&gt;=3.75,"A",IF(X294&gt;=3.5,"A-",IF(X294&gt;=3.25,"B+",IF(X294&gt;=3,"B",IF(X294&gt;=2.75,"B-",IF(X294&gt;=2.5,"C+",IF(X294&gt;=2,"C","F"))))))))</f>
        <v>B-</v>
      </c>
      <c r="Z294" s="510"/>
    </row>
    <row r="295" spans="1:26" ht="16.5">
      <c r="A295" s="424"/>
      <c r="B295" s="91" t="s">
        <v>1</v>
      </c>
      <c r="C295" s="104">
        <f>'5th 1'!AC12</f>
        <v>3</v>
      </c>
      <c r="D295" s="104">
        <f>'5th 2'!AC12</f>
        <v>3</v>
      </c>
      <c r="E295" s="104">
        <f>'5th 3'!AC12</f>
        <v>3.25</v>
      </c>
      <c r="F295" s="104">
        <f>'5th 4'!AC12</f>
        <v>3</v>
      </c>
      <c r="G295" s="104">
        <f>'5th 5'!AC12</f>
        <v>3</v>
      </c>
      <c r="H295" s="104">
        <f>'5th 6'!AC12</f>
        <v>0</v>
      </c>
      <c r="I295" s="448"/>
      <c r="J295" s="98"/>
      <c r="K295" s="110"/>
      <c r="L295" s="107">
        <f>'6th 1'!AC12</f>
        <v>2.5</v>
      </c>
      <c r="M295" s="104">
        <f>'6th 2'!AC12</f>
        <v>2.75</v>
      </c>
      <c r="N295" s="104">
        <f>'6th 3'!AC12</f>
        <v>2.5</v>
      </c>
      <c r="O295" s="104">
        <f>'6th 4'!AC12</f>
        <v>2.75</v>
      </c>
      <c r="P295" s="104">
        <f>'6th 5'!AC12</f>
        <v>2.25</v>
      </c>
      <c r="Q295" s="104">
        <f>'6th 6'!AC12</f>
        <v>0</v>
      </c>
      <c r="R295" s="104">
        <f>'6th 7'!AC12</f>
        <v>0</v>
      </c>
      <c r="S295" s="448"/>
      <c r="T295" s="98"/>
      <c r="U295" s="110"/>
      <c r="V295" s="445"/>
      <c r="W295" s="448"/>
      <c r="X295" s="441"/>
      <c r="Y295" s="451" t="str">
        <f>IF(S291&gt;0,(IF(X294&gt;=2.5,Y294,IF(X294&gt;=2.25,"C",IF(X294&gt;=2,"D","F")))),K293)</f>
        <v>B-</v>
      </c>
      <c r="Z295" s="510"/>
    </row>
    <row r="296" spans="1:26" ht="17.25" customHeight="1" thickBot="1">
      <c r="A296" s="424"/>
      <c r="B296" s="91" t="s">
        <v>2</v>
      </c>
      <c r="C296" s="104" t="str">
        <f>'5th 1'!AB12</f>
        <v>B</v>
      </c>
      <c r="D296" s="104" t="str">
        <f>'5th 2'!AB12</f>
        <v>B</v>
      </c>
      <c r="E296" s="104" t="str">
        <f>'5th 3'!AB12</f>
        <v>B+</v>
      </c>
      <c r="F296" s="104" t="str">
        <f>'5th 4'!AB12</f>
        <v>B</v>
      </c>
      <c r="G296" s="104" t="str">
        <f>'5th 5'!AB12</f>
        <v>B</v>
      </c>
      <c r="H296" s="104" t="str">
        <f>'5th 6'!AB12</f>
        <v/>
      </c>
      <c r="I296" s="448"/>
      <c r="J296" s="98"/>
      <c r="K296" s="109"/>
      <c r="L296" s="111" t="str">
        <f>'6th 1'!AB12</f>
        <v>C+</v>
      </c>
      <c r="M296" s="104" t="str">
        <f>'6th 2'!AB12</f>
        <v>B-</v>
      </c>
      <c r="N296" s="104" t="str">
        <f>'6th 3'!AB12</f>
        <v>C+</v>
      </c>
      <c r="O296" s="104" t="str">
        <f>'6th 4'!AB12</f>
        <v>B-</v>
      </c>
      <c r="P296" s="104" t="str">
        <f>'6th 5'!AB12</f>
        <v>C</v>
      </c>
      <c r="Q296" s="104" t="str">
        <f>'6th 6'!AB12</f>
        <v/>
      </c>
      <c r="R296" s="104" t="str">
        <f>'6th 7'!AB12</f>
        <v/>
      </c>
      <c r="S296" s="448"/>
      <c r="T296" s="98"/>
      <c r="U296" s="109"/>
      <c r="V296" s="446"/>
      <c r="W296" s="449"/>
      <c r="X296" s="450"/>
      <c r="Y296" s="452"/>
      <c r="Z296" s="510"/>
    </row>
    <row r="297" spans="1:26" ht="17.25" thickTop="1">
      <c r="A297" s="413" t="s">
        <v>127</v>
      </c>
      <c r="B297" s="91" t="s">
        <v>1</v>
      </c>
      <c r="C297" s="104">
        <f>'5th 1'!AD12</f>
        <v>0</v>
      </c>
      <c r="D297" s="104">
        <f>'5th 2'!AD12</f>
        <v>0</v>
      </c>
      <c r="E297" s="104">
        <f>'5th 3'!AD12</f>
        <v>0</v>
      </c>
      <c r="F297" s="104">
        <f>'5th 4'!AD12</f>
        <v>0</v>
      </c>
      <c r="G297" s="104">
        <f>'5th 5'!AD12</f>
        <v>0</v>
      </c>
      <c r="H297" s="104">
        <f>'5th 6'!AD12</f>
        <v>0</v>
      </c>
      <c r="I297" s="415">
        <f>(C297*C290)+(D297*D290)+(E297*E290)+(F297*F290)+(G297*G290)+(H297*H290)</f>
        <v>0</v>
      </c>
      <c r="J297" s="417">
        <f>IF(C297&gt;0,(C295*C290),0)+IF(D297&gt;0,(D295*D290),0)+IF(E297&gt;0,(E295*E290),0)+IF(F297&gt;0,(F295*F290),0)+IF(G297&gt;0,(G295*G290),0)+IF(H297&gt;0,(H295*H290),0)</f>
        <v>0</v>
      </c>
      <c r="K297" s="418">
        <f>IF(C297&gt;C295,((C297*C290)-(C295*C290)),0)+IF(D297&gt;D295,((D297*D290)-(D295*D290)),0)+IF(E297&gt;E295,((E297*E290)-(E295*E290)),0)+IF(F297&gt;F295,((F297*F290)-(F295*F290)),0)+IF(G297&gt;G295,((G297*G290)-(G295*G290)),0)+IF(H297&gt;H295,((H297*H290)-(H295*H290)),0)</f>
        <v>0</v>
      </c>
      <c r="L297" s="165">
        <f>'6th 1'!AD12</f>
        <v>0</v>
      </c>
      <c r="M297" s="104">
        <f>'6th 2'!AD12</f>
        <v>0</v>
      </c>
      <c r="N297" s="104">
        <f>'6th 3'!AD12</f>
        <v>0</v>
      </c>
      <c r="O297" s="104">
        <f>'6th 4'!AD12</f>
        <v>0</v>
      </c>
      <c r="P297" s="104">
        <f>'6th 5'!AD12</f>
        <v>0</v>
      </c>
      <c r="Q297" s="104">
        <f>'6th 6'!AD12</f>
        <v>0</v>
      </c>
      <c r="R297" s="104">
        <f>'6th 7'!AD12</f>
        <v>0</v>
      </c>
      <c r="S297" s="403">
        <f>(L297*L290)+(M297*M290)+(N297*N290)+(O297*O290)+(P297*P290)+(Q297*Q290)+(R297*R290)</f>
        <v>0</v>
      </c>
      <c r="T297" s="417">
        <f>IF(L297&gt;0,(L295*L290),0)+IF(M297&gt;0,(M295*M290),0)+IF(N297&gt;0,(N295*N290),0)+IF(O297&gt;0,(O295*O290),0)+IF(P297&gt;0,(P295*P290),0)+IF(Q297&gt;0,(Q295*Q290),0)+IF(R297&gt;0,(R295*R290),0)</f>
        <v>0</v>
      </c>
      <c r="U297" s="399">
        <f>IF(L297&gt;L295,((L297*L290)-(L295*L290)),0)+IF(M297&gt;M295,((M297*M290)-(M295*M290)),0)+IF(N297&gt;N295,((N297*N290)-(N295*N290)),0)+IF(O297&gt;O295,((O297*O290)-(O295*O290)),0)+IF(P297&gt;P295,((P297*P290)-(P295*P290)),0)+IF(Q297&gt;Q295,((Q297*Q290)-(Q295*Q290)),0)+IF(R297&gt;R295,((R297*R290)-(R295*R290)),0)</f>
        <v>0</v>
      </c>
      <c r="V297" s="401">
        <f>I297+S297</f>
        <v>0</v>
      </c>
      <c r="W297" s="436">
        <f>J297+T297</f>
        <v>0</v>
      </c>
      <c r="X297" s="438">
        <f>K297+U297</f>
        <v>0</v>
      </c>
      <c r="Y297" s="405">
        <f>IF(V289&gt;0,(X297+Y284),0)</f>
        <v>0</v>
      </c>
      <c r="Z297" s="510"/>
    </row>
    <row r="298" spans="1:26" ht="15.75" customHeight="1" thickBot="1">
      <c r="A298" s="414"/>
      <c r="B298" s="157" t="s">
        <v>23</v>
      </c>
      <c r="C298" s="167" t="str">
        <f>'5th 1'!AE12</f>
        <v/>
      </c>
      <c r="D298" s="167" t="str">
        <f>'5th 2'!AE12</f>
        <v/>
      </c>
      <c r="E298" s="167" t="str">
        <f>'5th 3'!AE12</f>
        <v/>
      </c>
      <c r="F298" s="167" t="str">
        <f>'5th 4'!AE12</f>
        <v/>
      </c>
      <c r="G298" s="167" t="str">
        <f>'5th 5'!AE12</f>
        <v/>
      </c>
      <c r="H298" s="167" t="str">
        <f>'5th 6'!AE12</f>
        <v/>
      </c>
      <c r="I298" s="416"/>
      <c r="J298" s="416"/>
      <c r="K298" s="419"/>
      <c r="L298" s="167" t="str">
        <f>'6th 1'!AE12</f>
        <v/>
      </c>
      <c r="M298" s="167" t="str">
        <f>'6th 2'!AE12</f>
        <v/>
      </c>
      <c r="N298" s="167" t="str">
        <f>'6th 3'!AE12</f>
        <v/>
      </c>
      <c r="O298" s="167" t="str">
        <f>'6th 4'!AE12</f>
        <v/>
      </c>
      <c r="P298" s="167" t="str">
        <f>'6th 5'!AE12</f>
        <v/>
      </c>
      <c r="Q298" s="167" t="str">
        <f>'6th 6'!AE12</f>
        <v/>
      </c>
      <c r="R298" s="167" t="str">
        <f>'6th 7'!AE12</f>
        <v/>
      </c>
      <c r="S298" s="420"/>
      <c r="T298" s="420"/>
      <c r="U298" s="400"/>
      <c r="V298" s="402"/>
      <c r="W298" s="437"/>
      <c r="X298" s="439"/>
      <c r="Y298" s="406"/>
      <c r="Z298" s="510"/>
    </row>
    <row r="299" spans="1:26" ht="21" customHeight="1" thickTop="1" thickBot="1">
      <c r="A299" s="435" t="s">
        <v>32</v>
      </c>
      <c r="B299" s="435"/>
      <c r="C299" s="435"/>
      <c r="D299" s="435"/>
      <c r="E299" s="435"/>
      <c r="F299" s="435"/>
      <c r="G299" s="435"/>
      <c r="H299" s="435"/>
      <c r="I299" s="435"/>
      <c r="J299" s="435"/>
      <c r="K299" s="435"/>
      <c r="L299" s="435"/>
      <c r="M299" s="435"/>
      <c r="N299" s="435"/>
      <c r="O299" s="435"/>
      <c r="P299" s="435"/>
      <c r="Q299" s="435"/>
      <c r="R299" s="435"/>
      <c r="S299" s="435"/>
      <c r="T299" s="435"/>
      <c r="U299" s="435"/>
      <c r="V299" s="435"/>
      <c r="W299" s="435"/>
      <c r="X299" s="435"/>
      <c r="Y299" s="435"/>
      <c r="Z299" s="510"/>
    </row>
    <row r="300" spans="1:26" ht="17.25" thickTop="1" thickBot="1">
      <c r="A300" s="425" t="s">
        <v>48</v>
      </c>
      <c r="B300" s="426"/>
      <c r="C300" s="426"/>
      <c r="D300" s="426"/>
      <c r="E300" s="426"/>
      <c r="F300" s="426"/>
      <c r="G300" s="426"/>
      <c r="H300" s="426"/>
      <c r="I300" s="426"/>
      <c r="J300" s="426"/>
      <c r="K300" s="427"/>
      <c r="L300" s="426" t="s">
        <v>49</v>
      </c>
      <c r="M300" s="426"/>
      <c r="N300" s="426"/>
      <c r="O300" s="426"/>
      <c r="P300" s="426"/>
      <c r="Q300" s="426"/>
      <c r="R300" s="426"/>
      <c r="S300" s="426"/>
      <c r="T300" s="426"/>
      <c r="U300" s="427"/>
      <c r="V300" s="160"/>
      <c r="W300" s="428" t="s">
        <v>39</v>
      </c>
      <c r="X300" s="428"/>
      <c r="Y300" s="161"/>
      <c r="Z300" s="510"/>
    </row>
    <row r="301" spans="1:26" ht="17.25" thickTop="1">
      <c r="A301" s="99" t="s">
        <v>22</v>
      </c>
      <c r="B301" s="100"/>
      <c r="C301" s="101">
        <f>'7th 1'!B4</f>
        <v>401</v>
      </c>
      <c r="D301" s="101">
        <f>'7th 2'!B4</f>
        <v>402</v>
      </c>
      <c r="E301" s="101">
        <f>'7th 3'!B4</f>
        <v>403</v>
      </c>
      <c r="F301" s="101">
        <f>'7th 4'!B4</f>
        <v>404</v>
      </c>
      <c r="G301" s="101">
        <f>'7th 5'!B4</f>
        <v>405</v>
      </c>
      <c r="H301" s="101">
        <f>'7th 6'!B4</f>
        <v>406</v>
      </c>
      <c r="I301" s="429" t="s">
        <v>0</v>
      </c>
      <c r="J301" s="429" t="s">
        <v>3</v>
      </c>
      <c r="K301" s="431" t="s">
        <v>2</v>
      </c>
      <c r="L301" s="101">
        <f>'8th 1'!B4</f>
        <v>407</v>
      </c>
      <c r="M301" s="101">
        <f>'8th 2'!B4</f>
        <v>408</v>
      </c>
      <c r="N301" s="101">
        <f>'8th 3'!B4</f>
        <v>409</v>
      </c>
      <c r="O301" s="101">
        <f>'8th 4'!B4</f>
        <v>410</v>
      </c>
      <c r="P301" s="101">
        <f>'8th 5'!B4</f>
        <v>411</v>
      </c>
      <c r="Q301" s="101">
        <f>'8th 6'!B4</f>
        <v>412</v>
      </c>
      <c r="R301" s="101">
        <f>'8th 7'!B4</f>
        <v>0</v>
      </c>
      <c r="S301" s="429" t="s">
        <v>0</v>
      </c>
      <c r="T301" s="429" t="s">
        <v>3</v>
      </c>
      <c r="U301" s="431" t="s">
        <v>2</v>
      </c>
      <c r="V301" s="433" t="s">
        <v>62</v>
      </c>
      <c r="W301" s="434"/>
      <c r="X301" s="434"/>
      <c r="Y301" s="162" t="str">
        <f>IF(X302&gt;=4,"A+",IF(X302&gt;=3.75,"A",IF(X302&gt;=3.5,"A-",IF(X302&gt;=3.25,"B+",IF(X302&gt;=3,"B",IF(X302&gt;=2.75,"B-",IF(X302&gt;=2.5,"C+",IF(X302&gt;=2,"C","F"))))))))</f>
        <v>B-</v>
      </c>
      <c r="Z301" s="510"/>
    </row>
    <row r="302" spans="1:26" ht="65.25" customHeight="1">
      <c r="A302" s="77" t="s">
        <v>63</v>
      </c>
      <c r="B302" s="86"/>
      <c r="C302" s="79" t="str">
        <f>IF('7th 1'!C12&gt;0,'7th 1'!D6,IF('7th 1'!K12&gt;0,'7th 1'!L6,IF('7th 1'!S12&gt;0,'7th 1'!T6,0)))</f>
        <v>Drawing-7</v>
      </c>
      <c r="D302" s="79" t="str">
        <f>IF('7th 2'!C12&gt;0,'7th 2'!D6,IF('7th 2'!K12&gt;0,'7th 2'!L6,IF('7th 2'!S12&gt;0,'7th 2'!T6,0)))</f>
        <v>Figure Painting- 2</v>
      </c>
      <c r="E302" s="79" t="str">
        <f>IF('7th 3'!C12&gt;0,'7th 3'!D6,IF('7th 3'!K12&gt;0,'7th 3'!L6,IF('7th 3'!S12&gt;0,'7th 3'!T6,0)))</f>
        <v>Composition-3</v>
      </c>
      <c r="F302" s="79" t="str">
        <f>IF('7th 4'!C12&gt;0,'7th 4'!D6,IF('7th 4'!K12&gt;0,'7th 4'!L6,IF('7th 4'!S12&gt;0,'7th 4'!T6,0)))</f>
        <v>Head Study-3</v>
      </c>
      <c r="G302" s="79" t="str">
        <f>IF('7th 5'!C12&gt;0,'7th 5'!D6,IF('7th 5'!K12&gt;0,'7th 5'!L6,IF('7th 5'!S12&gt;0,'7th 5'!T6,0)))</f>
        <v>Landscape-3</v>
      </c>
      <c r="H302" s="79" t="str">
        <f>IF('7th 6'!C12&gt;0,'7th 6'!D6,IF('7th 6'!K12&gt;0,'7th 6'!L6,IF('7th 6'!S12&gt;0,'7th 6'!T6,0)))</f>
        <v>History of Western Art</v>
      </c>
      <c r="I302" s="429"/>
      <c r="J302" s="429"/>
      <c r="K302" s="431"/>
      <c r="L302" s="79" t="str">
        <f>IF('8th 1'!C12&gt;0,'8th 1'!D6,IF('8th 1'!K12&gt;0,'8th 1'!L6,IF('8th 1'!S12&gt;0,'8th 1'!T6,0)))</f>
        <v>Drawing- 8</v>
      </c>
      <c r="M302" s="79" t="str">
        <f>IF('8th 2'!C12&gt;0,'8th 2'!D6,IF('8th 2'!K12&gt;0,'8th 2'!L6,IF('8th 2'!S12&gt;0,'8th 2'!T6,0)))</f>
        <v>Figer Painting-3</v>
      </c>
      <c r="N302" s="79" t="str">
        <f>IF('8th 3'!C12&gt;0,'8th 3'!D6,IF('8th 3'!K12&gt;0,'8th 3'!L6,IF('8th 3'!S12&gt;0,'8th 3'!T6,0)))</f>
        <v>Experimental Composition</v>
      </c>
      <c r="O302" s="79" t="str">
        <f>IF('8th 4'!C12&gt;0,'8th 4'!D6,IF('8th 4'!K12&gt;0,'8th 4'!L6,IF('8th 4'!S12&gt;0,'8th 4'!T6,0)))</f>
        <v>Landscape- 4</v>
      </c>
      <c r="P302" s="79" t="str">
        <f>IF('8th 5'!C12&gt;0,'8th 5'!D6,IF('8th 5'!K12&gt;0,'8th 5'!L6,IF('8th 5'!S12&gt;0,'8th 5'!T6,0)))</f>
        <v>Aesthetic</v>
      </c>
      <c r="Q302" s="79" t="str">
        <f>IF('8th 6'!C12&gt;0,'8th 6'!D6,IF('8th 6'!K12&gt;0,'8th 6'!L6,IF('8th 6'!S12&gt;0,'8th 6'!T6,0)))</f>
        <v>History of Arts in Bengal</v>
      </c>
      <c r="R302" s="79">
        <f>IF('8th 7'!C12&gt;0,'8th 7'!D6,IF('8th 7'!K12&gt;0,'8th 7'!L6,IF('8th 7'!S12&gt;0,'8th 7'!T6,0)))</f>
        <v>0</v>
      </c>
      <c r="S302" s="429"/>
      <c r="T302" s="429"/>
      <c r="U302" s="431"/>
      <c r="V302" s="335">
        <f>IF(I304&gt;0,(V307+V289),0)</f>
        <v>123</v>
      </c>
      <c r="W302" s="254">
        <f>IF(I304&gt;0,(W307+W289),0)</f>
        <v>362.25</v>
      </c>
      <c r="X302" s="336">
        <f>IF(S304&gt;0,(W302/126),IF(I304&gt;0,(W302/109.5),0))</f>
        <v>2.875</v>
      </c>
      <c r="Y302" s="163" t="str">
        <f>IF(X302&gt;=2.5,Y301,IF(X302&gt;=2.25,"C",IF(X302&gt;=2,"D",IF(X302=0,0,"F"))))</f>
        <v>B-</v>
      </c>
      <c r="Z302" s="510"/>
    </row>
    <row r="303" spans="1:26" ht="17.25" customHeight="1">
      <c r="A303" s="458" t="s">
        <v>27</v>
      </c>
      <c r="B303" s="459"/>
      <c r="C303" s="102">
        <f>IF('7th 1'!C12&gt;0,'7th 1'!H4,IF('7th 1'!K12&gt;0,'7th 1'!P4,IF('7th 1'!S12&gt;0,'7th 1'!X4,0)))</f>
        <v>1.5</v>
      </c>
      <c r="D303" s="102">
        <f>IF('7th 2'!C12&gt;0,'7th 2'!H4,IF('7th 2'!K12&gt;0,'7th 2'!P4,IF('7th 2'!S12&gt;0,'7th 2'!X4,0)))</f>
        <v>3</v>
      </c>
      <c r="E303" s="102">
        <f>IF('7th 3'!C12&gt;0,'7th 3'!H4,IF('7th 3'!K12&gt;0,'7th 3'!P4,IF('7th 3'!S12&gt;0,'7th 3'!X4,0)))</f>
        <v>3</v>
      </c>
      <c r="F303" s="102">
        <f>IF('7th 4'!C12&gt;0,'7th 4'!H4,IF('7th 4'!K12&gt;0,'7th 4'!P4,IF('7th 4'!S12&gt;0,'7th 4'!X4,0)))</f>
        <v>1.5</v>
      </c>
      <c r="G303" s="102">
        <f>IF('7th 5'!C12&gt;0,'7th 5'!H4,IF('7th 5'!K12&gt;0,'7th 5'!P4,IF('7th 5'!S12&gt;0,'7th 5'!X4,0)))</f>
        <v>3</v>
      </c>
      <c r="H303" s="102">
        <f>IF('7th 6'!C12&gt;0,'7th 6'!H4,IF('7th 6'!K12&gt;0,'7th 6'!P4,IF('7th 6'!S12&gt;0,'7th 6'!X4,0)))</f>
        <v>3</v>
      </c>
      <c r="I303" s="430"/>
      <c r="J303" s="430"/>
      <c r="K303" s="432"/>
      <c r="L303" s="102">
        <f>IF('8th 1'!C12&gt;0,'8th 1'!H4,IF('8th 1'!K12&gt;0,'8th 1'!P4,IF('8th 1'!S12&gt;0,'8th 1'!X4,0)))</f>
        <v>3</v>
      </c>
      <c r="M303" s="102">
        <f>IF('8th 2'!C12&gt;0,'8th 2'!H4,IF('8th 2'!K12&gt;0,'8th 2'!P4,IF('8th 2'!S12&gt;0,'8th 2'!X4,0)))</f>
        <v>3</v>
      </c>
      <c r="N303" s="102">
        <f>IF('8th 3'!C12&gt;0,'8th 3'!H4,IF('8th 3'!K12&gt;0,'8th 3'!P4,IF('8th 3'!S12&gt;0,'8th 3'!X4,0)))</f>
        <v>3</v>
      </c>
      <c r="O303" s="102">
        <f>IF('8th 4'!C12&gt;0,'8th 4'!H4,IF('8th 4'!K12&gt;0,'8th 4'!P4,IF('8th 4'!S12&gt;0,'8th 4'!X4,0)))</f>
        <v>3</v>
      </c>
      <c r="P303" s="102">
        <f>IF('8th 5'!C12&gt;0,'8th 5'!H4,IF('8th 5'!K12&gt;0,'8th 5'!P4,IF('8th 5'!S12&gt;0,'8th 5'!X4,0)))</f>
        <v>1.5</v>
      </c>
      <c r="Q303" s="102">
        <f>IF('8th 6'!C12&gt;0,'8th 6'!H4,IF('8th 6'!K12&gt;0,'8th 6'!P4,IF('8th 6'!S12&gt;0,'8th 6'!X4,0)))</f>
        <v>1.5</v>
      </c>
      <c r="R303" s="102">
        <f>IF('8th 7'!C12&gt;0,'8th 7'!H4,IF('8th 7'!K12&gt;0,'8th 7'!P4,IF('8th 7'!S12&gt;0,'8th 7'!X4,0)))</f>
        <v>0</v>
      </c>
      <c r="S303" s="430"/>
      <c r="T303" s="430"/>
      <c r="U303" s="432"/>
      <c r="V303" s="460" t="s">
        <v>41</v>
      </c>
      <c r="W303" s="461"/>
      <c r="X303" s="461"/>
      <c r="Y303" s="462"/>
      <c r="Z303" s="510"/>
    </row>
    <row r="304" spans="1:26" ht="18.75" customHeight="1" thickBot="1">
      <c r="A304" s="463" t="s">
        <v>11</v>
      </c>
      <c r="B304" s="464"/>
      <c r="C304" s="102">
        <v>100</v>
      </c>
      <c r="D304" s="102">
        <v>100</v>
      </c>
      <c r="E304" s="102">
        <v>100</v>
      </c>
      <c r="F304" s="102">
        <v>100</v>
      </c>
      <c r="G304" s="102">
        <v>100</v>
      </c>
      <c r="H304" s="102">
        <v>100</v>
      </c>
      <c r="I304" s="465">
        <f>(C308*C303)+(D308*D303)+(E308*E303)+(F308*F303)+(G308*G303)+(H308*H303)</f>
        <v>38.625</v>
      </c>
      <c r="J304" s="84"/>
      <c r="K304" s="103" t="str">
        <f>IF(J306&gt;=4,"A+",IF(J306&gt;=3.75,"A",IF(J306&gt;=3.5,"A-",IF(J306&gt;=3.25,"B+",IF(J306&gt;=3,"B",IF(J306&gt;=2.75,"B-",IF(J306&gt;=2.5,"C+",IF(J306&gt;=2,"C","F"))))))))</f>
        <v>C+</v>
      </c>
      <c r="L304" s="102">
        <v>100</v>
      </c>
      <c r="M304" s="102">
        <v>100</v>
      </c>
      <c r="N304" s="102">
        <v>100</v>
      </c>
      <c r="O304" s="102">
        <v>100</v>
      </c>
      <c r="P304" s="102">
        <v>100</v>
      </c>
      <c r="Q304" s="102">
        <v>100</v>
      </c>
      <c r="R304" s="102">
        <v>100</v>
      </c>
      <c r="S304" s="465">
        <f>(L308*L303)+(M308*M303)+(N308*N303)+(O308*O303)+(P308*P303)+(Q308*Q303)+(R308*R303)</f>
        <v>47.625</v>
      </c>
      <c r="T304" s="84"/>
      <c r="U304" s="103" t="str">
        <f>IF(T306&gt;=4,"A+",IF(T306&gt;=3.75,"A",IF(T306&gt;=3.5,"A-",IF(T306&gt;=3.25,"B+",IF(T306&gt;=3,"B",IF(T306&gt;=2.75,"B-",IF(T306&gt;=2.5,"C+",IF(T306&gt;=2,"C","F"))))))))</f>
        <v>B</v>
      </c>
      <c r="V304" s="467" t="s">
        <v>29</v>
      </c>
      <c r="W304" s="469" t="s">
        <v>0</v>
      </c>
      <c r="X304" s="469" t="s">
        <v>3</v>
      </c>
      <c r="Y304" s="421" t="s">
        <v>2</v>
      </c>
      <c r="Z304" s="510"/>
    </row>
    <row r="305" spans="1:26" ht="17.25" thickTop="1">
      <c r="A305" s="77" t="s">
        <v>28</v>
      </c>
      <c r="B305" s="86"/>
      <c r="C305" s="104">
        <f>IF('7th 1'!C12&gt;0,'7th 1'!C12,IF('7th 1'!K12&gt;0,'7th 1'!K12,IF('7th 1'!S12&gt;0,'7th 1'!S12,0)))</f>
        <v>24</v>
      </c>
      <c r="D305" s="104">
        <f>IF('7th 2'!C12&gt;0,'7th 2'!C12,IF('7th 2'!K12&gt;0,'7th 2'!K12,IF('7th 2'!S12&gt;0,'7th 2'!S12,0)))</f>
        <v>28</v>
      </c>
      <c r="E305" s="104">
        <f>IF('7th 3'!C12&gt;0,'7th 3'!C12,IF('7th 3'!K12&gt;0,'7th 3'!K12,IF('7th 3'!S12&gt;0,'7th 3'!S12,0)))</f>
        <v>25.25</v>
      </c>
      <c r="F305" s="104">
        <f>IF('7th 4'!C12&gt;0,'7th 4'!C12,IF('7th 4'!K12&gt;0,'7th 4'!K12,IF('7th 4'!S12&gt;0,'7th 4'!S12,0)))</f>
        <v>30.5</v>
      </c>
      <c r="G305" s="104">
        <f>IF('7th 5'!C12&gt;0,'7th 5'!C12,IF('7th 5'!K12&gt;0,'7th 5'!K12,IF('7th 5'!S12&gt;0,'7th 5'!S12,0)))</f>
        <v>30</v>
      </c>
      <c r="H305" s="104">
        <f>IF('7th 6'!C12&gt;0,'7th 6'!C12,IF('7th 6'!K12&gt;0,'7th 6'!K12,IF('7th 6'!S12&gt;0,'7th 6'!S12,0)))</f>
        <v>24.25</v>
      </c>
      <c r="I305" s="466"/>
      <c r="J305" s="98"/>
      <c r="K305" s="90"/>
      <c r="L305" s="104">
        <f>IF('8th 1'!C12&gt;0,'8th 1'!C12,IF('8th 1'!K12&gt;0,'8th 1'!K12,IF('8th 1'!S12&gt;0,'8th 1'!S12,0)))</f>
        <v>25.5</v>
      </c>
      <c r="M305" s="104">
        <f>IF('8th 2'!C12&gt;0,'8th 2'!C12,IF('8th 2'!K12&gt;0,'8th 2'!K12,IF('8th 2'!S12&gt;0,'8th 2'!S12,0)))</f>
        <v>32</v>
      </c>
      <c r="N305" s="104">
        <f>IF('8th 3'!C12&gt;0,'8th 3'!C12,IF('8th 3'!K12&gt;0,'8th 3'!K12,IF('8th 3'!S12&gt;0,'8th 3'!S12,0)))</f>
        <v>30.25</v>
      </c>
      <c r="O305" s="104">
        <f>IF('8th 4'!C12&gt;0,'8th 4'!C12,IF('8th 4'!K12&gt;0,'8th 4'!K12,IF('8th 4'!S12&gt;0,'8th 4'!S12,0)))</f>
        <v>26</v>
      </c>
      <c r="P305" s="104">
        <f>IF('8th 5'!C12&gt;0,'8th 5'!C12,IF('8th 5'!K12&gt;0,'8th 5'!K12,IF('8th 5'!S12&gt;0,'8th 5'!S12,0)))</f>
        <v>25</v>
      </c>
      <c r="Q305" s="104">
        <f>IF('8th 6'!C12&gt;0,'8th 6'!C12,IF('8th 6'!K12&gt;0,'8th 6'!K12,IF('8th 6'!S12&gt;0,'8th 6'!S12,0)))</f>
        <v>26</v>
      </c>
      <c r="R305" s="104">
        <f>IF('8th 7'!C12&gt;0,'8th 7'!C12,IF('8th 7'!K12&gt;0,'8th 7'!K12,IF('8th 7'!S12&gt;0,'8th 7'!S12,0)))</f>
        <v>0</v>
      </c>
      <c r="S305" s="466"/>
      <c r="T305" s="98"/>
      <c r="U305" s="90"/>
      <c r="V305" s="468"/>
      <c r="W305" s="470"/>
      <c r="X305" s="471"/>
      <c r="Y305" s="422"/>
      <c r="Z305" s="510"/>
    </row>
    <row r="306" spans="1:26" ht="17.25">
      <c r="A306" s="423" t="s">
        <v>26</v>
      </c>
      <c r="B306" s="91" t="s">
        <v>60</v>
      </c>
      <c r="C306" s="104">
        <f>IF('7th 1'!C12&gt;0,'7th 1'!J12,IF('7th 1'!K12&gt;0,'7th 1'!R12,IF('7th 1'!S12&gt;0,'7th 1'!Z12,0)))</f>
        <v>37.5</v>
      </c>
      <c r="D306" s="104">
        <f>IF('7th 2'!C12&gt;0,'7th 2'!J12,IF('7th 2'!K12&gt;0,'7th 2'!R12,IF('7th 2'!S12&gt;0,'7th 2'!Z12,0)))</f>
        <v>31.25</v>
      </c>
      <c r="E306" s="104">
        <f>IF('7th 3'!C12&gt;0,'7th 3'!J12,IF('7th 3'!K12&gt;0,'7th 3'!R12,IF('7th 3'!S12&gt;0,'7th 3'!Z12,0)))</f>
        <v>39.5</v>
      </c>
      <c r="F306" s="104">
        <f>IF('7th 4'!C12&gt;0,'7th 4'!J12,IF('7th 4'!K12&gt;0,'7th 4'!R12,IF('7th 4'!S12&gt;0,'7th 4'!Z12,0)))</f>
        <v>38.5</v>
      </c>
      <c r="G306" s="104">
        <f>IF('7th 5'!C12&gt;0,'7th 5'!J12,IF('7th 5'!K12&gt;0,'7th 5'!R12,IF('7th 5'!S12&gt;0,'7th 5'!Z12,0)))</f>
        <v>42.5</v>
      </c>
      <c r="H306" s="104">
        <f>IF('7th 6'!C12&gt;0,'7th 6'!J12,IF('7th 6'!K12&gt;0,'7th 6'!R12,IF('7th 6'!S12&gt;0,'7th 6'!Z12,0)))</f>
        <v>14.25</v>
      </c>
      <c r="I306" s="466"/>
      <c r="J306" s="440">
        <f>I304/(C303+D303+E303+F303+G303+H303)</f>
        <v>2.5750000000000002</v>
      </c>
      <c r="K306" s="442" t="str">
        <f>IF(J306&gt;=2.5,K304,IF(J306&gt;=2.25,"C",IF(J306&gt;=2,"D",IF(J306=0,0,"F"))))</f>
        <v>C+</v>
      </c>
      <c r="L306" s="104">
        <f>IF('8th 1'!C12&gt;0,'8th 1'!J12,IF('8th 1'!K12&gt;0,'8th 1'!R12,IF('8th 1'!S12&gt;0,'8th 1'!Z12,0)))</f>
        <v>43.25</v>
      </c>
      <c r="M306" s="104">
        <f>IF('8th 2'!C12&gt;0,'8th 2'!J12,IF('8th 2'!K12&gt;0,'8th 2'!R12,IF('8th 2'!S12&gt;0,'8th 2'!Z12,0)))</f>
        <v>40</v>
      </c>
      <c r="N306" s="104">
        <f>IF('8th 3'!C12&gt;0,'8th 3'!J12,IF('8th 3'!K12&gt;0,'8th 3'!R12,IF('8th 3'!S12&gt;0,'8th 3'!Z12,0)))</f>
        <v>39.5</v>
      </c>
      <c r="O306" s="104">
        <f>IF('8th 4'!C12&gt;0,'8th 4'!J12,IF('8th 4'!K12&gt;0,'8th 4'!R12,IF('8th 4'!S12&gt;0,'8th 4'!Z12,0)))</f>
        <v>35.5</v>
      </c>
      <c r="P306" s="104">
        <f>IF('8th 5'!C12&gt;0,'8th 5'!J12,IF('8th 5'!K12&gt;0,'8th 5'!R12,IF('8th 5'!S12&gt;0,'8th 5'!Z12,0)))</f>
        <v>24.5</v>
      </c>
      <c r="Q306" s="104">
        <f>IF('8th 6'!C12&gt;0,'8th 6'!J12,IF('8th 6'!K12&gt;0,'8th 6'!R12,IF('8th 6'!S12&gt;0,'8th 6'!Z12,0)))</f>
        <v>31</v>
      </c>
      <c r="R306" s="104">
        <f>IF('8th 7'!C12&gt;0,'8th 7'!J12,IF('8th 7'!K12&gt;0,'8th 7'!R12,IF('8th 7'!S12&gt;0,'8th 7'!Z12,0)))</f>
        <v>0</v>
      </c>
      <c r="S306" s="466"/>
      <c r="T306" s="440">
        <f>S304/(L303+M303+N303+O303+P303+Q303+R303)</f>
        <v>3.1749999999999998</v>
      </c>
      <c r="U306" s="442" t="str">
        <f>IF(T306&gt;=2.5,U304,IF(T306&gt;=2.25,"C",IF(T306&gt;=2,"D",IF(T306=0,0,"F"))))</f>
        <v>B</v>
      </c>
      <c r="V306" s="454" t="s">
        <v>40</v>
      </c>
      <c r="W306" s="443"/>
      <c r="X306" s="443"/>
      <c r="Y306" s="455"/>
      <c r="Z306" s="510"/>
    </row>
    <row r="307" spans="1:26" ht="16.5" customHeight="1">
      <c r="A307" s="424"/>
      <c r="B307" s="91" t="s">
        <v>67</v>
      </c>
      <c r="C307" s="117">
        <f>'7th 1'!AA12</f>
        <v>62</v>
      </c>
      <c r="D307" s="117">
        <f>'7th 2'!AA12</f>
        <v>60</v>
      </c>
      <c r="E307" s="117">
        <f>'7th 3'!AA12</f>
        <v>65</v>
      </c>
      <c r="F307" s="117">
        <f>'7th 4'!AA12</f>
        <v>69</v>
      </c>
      <c r="G307" s="117">
        <f>'7th 5'!AA12</f>
        <v>73</v>
      </c>
      <c r="H307" s="117">
        <f>'7th 6'!AA12</f>
        <v>39</v>
      </c>
      <c r="I307" s="466"/>
      <c r="J307" s="453"/>
      <c r="K307" s="442"/>
      <c r="L307" s="117">
        <f>'8th 1'!AA12</f>
        <v>69</v>
      </c>
      <c r="M307" s="117">
        <f>'8th 2'!AA12</f>
        <v>72</v>
      </c>
      <c r="N307" s="117">
        <f>'8th 3'!AA12</f>
        <v>70</v>
      </c>
      <c r="O307" s="117">
        <f>'8th 4'!AA12</f>
        <v>62</v>
      </c>
      <c r="P307" s="117">
        <f>'8th 5'!AA12</f>
        <v>50</v>
      </c>
      <c r="Q307" s="117">
        <f>'8th 6'!AA12</f>
        <v>57</v>
      </c>
      <c r="R307" s="117">
        <f>'8th 7'!AA12</f>
        <v>0</v>
      </c>
      <c r="S307" s="466"/>
      <c r="T307" s="453"/>
      <c r="U307" s="442"/>
      <c r="V307" s="444">
        <f>IF((C308+C310)=0,0,C303)+IF((D308+D310)=0,0,D303)+IF((E308+E310)=0,0,E303)+IF((F308+F310)=0,0,F303)+IF((G308+G310)=0,0,G303)+IF((H308+H310)=0,0,H303)+IF((L308+L310)=0,0,L303)+IF((M308+M310)=0,0,M303)+IF((N308+N310)=0,0,N303)+IF((O308+O310)=0,0,O303)+IF((P308+P310)=0,0,P303)+IF((Q308+Q310)=0,0,Q303)+IF((R308+R310)=0,0,R303)+IF(I314&gt;0,1.5,0)</f>
        <v>28.5</v>
      </c>
      <c r="W307" s="457">
        <f>I304+S304+(I314*1.5)</f>
        <v>90.375</v>
      </c>
      <c r="X307" s="440">
        <f>IF(S304&gt;0,(W307/31.5),J306)</f>
        <v>2.8690476190476191</v>
      </c>
      <c r="Y307" s="164" t="str">
        <f>IF(X307&gt;=4,"A+",IF(X307&gt;=3.75,"A",IF(X307&gt;=3.5,"A-",IF(X307&gt;=3.25,"B+",IF(X307&gt;=3,"B",IF(X307&gt;=2.75,"B-",IF(X307&gt;=2.5,"C+",IF(X307&gt;=2,"C","F"))))))))</f>
        <v>B-</v>
      </c>
      <c r="Z307" s="510"/>
    </row>
    <row r="308" spans="1:26" ht="16.5">
      <c r="A308" s="424"/>
      <c r="B308" s="91" t="s">
        <v>1</v>
      </c>
      <c r="C308" s="104">
        <f>'7th 1'!AC12</f>
        <v>3</v>
      </c>
      <c r="D308" s="104">
        <f>'7th 2'!AC12</f>
        <v>3</v>
      </c>
      <c r="E308" s="104">
        <f>'7th 3'!AC12</f>
        <v>3.25</v>
      </c>
      <c r="F308" s="104">
        <f>'7th 4'!AC12</f>
        <v>3.25</v>
      </c>
      <c r="G308" s="104">
        <f>'7th 5'!AC12</f>
        <v>3.5</v>
      </c>
      <c r="H308" s="104" t="str">
        <f>'7th 6'!AC12</f>
        <v>0</v>
      </c>
      <c r="I308" s="466"/>
      <c r="J308" s="98"/>
      <c r="K308" s="112"/>
      <c r="L308" s="104">
        <f>'8th 1'!AC12</f>
        <v>3.25</v>
      </c>
      <c r="M308" s="104">
        <f>'8th 2'!AC12</f>
        <v>3.5</v>
      </c>
      <c r="N308" s="104">
        <f>'8th 3'!AC12</f>
        <v>3.5</v>
      </c>
      <c r="O308" s="104">
        <f>'8th 4'!AC12</f>
        <v>3</v>
      </c>
      <c r="P308" s="104">
        <f>'8th 5'!AC12</f>
        <v>2.5</v>
      </c>
      <c r="Q308" s="104">
        <f>'8th 6'!AC12</f>
        <v>2.75</v>
      </c>
      <c r="R308" s="104">
        <f>'8th 7'!AC12</f>
        <v>0</v>
      </c>
      <c r="S308" s="466"/>
      <c r="T308" s="98"/>
      <c r="V308" s="456"/>
      <c r="W308" s="448"/>
      <c r="X308" s="441"/>
      <c r="Y308" s="451" t="str">
        <f>IF(S304&gt;0,(IF(X307&gt;=2.5,Y307,IF(X307&gt;=2.25,"C",IF(X307&gt;=2,"D","F")))),K306)</f>
        <v>B-</v>
      </c>
      <c r="Z308" s="510"/>
    </row>
    <row r="309" spans="1:26" ht="16.5">
      <c r="A309" s="424"/>
      <c r="B309" s="91" t="s">
        <v>2</v>
      </c>
      <c r="C309" s="104" t="str">
        <f>'7th 1'!AB12</f>
        <v>B</v>
      </c>
      <c r="D309" s="104" t="str">
        <f>'7th 2'!AB12</f>
        <v>B</v>
      </c>
      <c r="E309" s="104" t="str">
        <f>'7th 3'!AB12</f>
        <v>B+</v>
      </c>
      <c r="F309" s="104" t="str">
        <f>'7th 4'!AB12</f>
        <v>B+</v>
      </c>
      <c r="G309" s="104" t="str">
        <f>'7th 5'!AB12</f>
        <v>A-</v>
      </c>
      <c r="H309" s="104" t="str">
        <f>'7th 6'!AB12</f>
        <v>F</v>
      </c>
      <c r="I309" s="466"/>
      <c r="J309" s="98"/>
      <c r="K309" s="90"/>
      <c r="L309" s="104" t="str">
        <f>'8th 1'!AB12</f>
        <v>B+</v>
      </c>
      <c r="M309" s="104" t="str">
        <f>'8th 2'!AB12</f>
        <v>A-</v>
      </c>
      <c r="N309" s="104" t="str">
        <f>'8th 3'!AB12</f>
        <v>A-</v>
      </c>
      <c r="O309" s="104" t="str">
        <f>'8th 4'!AB12</f>
        <v>B</v>
      </c>
      <c r="P309" s="104" t="str">
        <f>'8th 5'!AB12</f>
        <v>C+</v>
      </c>
      <c r="Q309" s="104" t="str">
        <f>'8th 6'!AB12</f>
        <v>B-</v>
      </c>
      <c r="R309" s="104" t="str">
        <f>'8th 7'!AB12</f>
        <v/>
      </c>
      <c r="S309" s="466"/>
      <c r="T309" s="98"/>
      <c r="U309" s="90"/>
      <c r="V309" s="446"/>
      <c r="W309" s="449"/>
      <c r="X309" s="450"/>
      <c r="Y309" s="452"/>
      <c r="Z309" s="510"/>
    </row>
    <row r="310" spans="1:26" ht="16.5">
      <c r="A310" s="413" t="s">
        <v>127</v>
      </c>
      <c r="B310" s="91" t="s">
        <v>1</v>
      </c>
      <c r="C310" s="104" t="str">
        <f>'7th 1'!AD12</f>
        <v>3.04</v>
      </c>
      <c r="D310" s="104">
        <f>'7th 2'!AD12</f>
        <v>0</v>
      </c>
      <c r="E310" s="104">
        <f>'7th 3'!AD12</f>
        <v>0</v>
      </c>
      <c r="F310" s="104">
        <f>'7th 4'!AD12</f>
        <v>0</v>
      </c>
      <c r="G310" s="104">
        <f>'7th 5'!AD12</f>
        <v>0</v>
      </c>
      <c r="H310" s="104">
        <f>'7th 6'!AD12</f>
        <v>0</v>
      </c>
      <c r="I310" s="415">
        <f>(C310*C303)+(D310*D303)+(E310*E303)+(F310*F303)+(G310*G303)+(H310*H303)</f>
        <v>4.5600000000000005</v>
      </c>
      <c r="J310" s="417">
        <f>IF(C310&gt;0,(C308*C303),0)+IF(D310&gt;0,(D308*D303),0)+IF(E310&gt;0,(E308*E303),0)+IF(F310&gt;0,(F308*F303),0)+IF(G310&gt;0,(G308*G303),0)+IF(H310&gt;0,(H308*H303),0)</f>
        <v>4.5</v>
      </c>
      <c r="K310" s="418">
        <f>IF(C310&gt;C308,((C310*C303)-(C308*C303)),0)+IF(D310&gt;D308,((D310*D303)-(D308*D303)),0)+IF(E310&gt;E308,((E310*E303)-(E308*E303)),0)+IF(F310&gt;F308,((F310*F303)-(F308*F303)),0)+IF(G310&gt;G308,((G310*G303)-(G308*G303)),0)+IF(H310&gt;H308,((H310*H303)-(H308*H303)),0)</f>
        <v>6.0000000000000497E-2</v>
      </c>
      <c r="L310" s="165">
        <f>'8th 1'!AD12</f>
        <v>0</v>
      </c>
      <c r="M310" s="104">
        <f>'8th 2'!AD12</f>
        <v>0</v>
      </c>
      <c r="N310" s="104">
        <f>'8th 3'!AD12</f>
        <v>0</v>
      </c>
      <c r="O310" s="104">
        <f>'8th 4'!AD12</f>
        <v>0</v>
      </c>
      <c r="P310" s="104">
        <f>'8th 5'!AD12</f>
        <v>0</v>
      </c>
      <c r="Q310" s="104">
        <f>'8th 6'!AD12</f>
        <v>0</v>
      </c>
      <c r="R310" s="104">
        <f>'8th 7'!AD12</f>
        <v>0</v>
      </c>
      <c r="S310" s="403">
        <f>(L310*L303)+(M310*M303)+(N310*N303)+(O310*O303)+(P310*P303)+(Q310*Q303)+(R310*R303)</f>
        <v>0</v>
      </c>
      <c r="T310" s="417">
        <f>IF(L310&gt;0,(L308*L303),0)+IF(M310&gt;0,(M308*M303),0)+IF(N310&gt;0,(N308*N303),0)+IF(O310&gt;0,(O308*O303),0)+IF(P310&gt;0,(P308*P303),0)+IF(Q310&gt;0,(Q308*Q303),0)+IF(R310&gt;0,(R308*R303),0)</f>
        <v>0</v>
      </c>
      <c r="U310" s="399">
        <f>IF(L310&gt;L308,((L310*L303)-(L308*L303)),0)+IF(M310&gt;M308,((M310*M303)-(M308*M303)),0)+IF(N310&gt;N308,((N310*N303)-(N308*N303)),0)+IF(O310&gt;O308,((O310*O303)-(O308*O303)),0)+IF(P310&gt;P308,((P310*P303)-(P308*P303)),0)+IF(Q310&gt;Q308,((Q310*Q303)-(Q308*Q303)),0)+IF(R310&gt;R308,((R310*R303)-(R308*R303)),0)</f>
        <v>0</v>
      </c>
      <c r="V310" s="401">
        <f>I310+S310</f>
        <v>4.5600000000000005</v>
      </c>
      <c r="W310" s="403">
        <f>J310+T310</f>
        <v>4.5</v>
      </c>
      <c r="X310" s="403">
        <f>K310+U310</f>
        <v>6.0000000000000497E-2</v>
      </c>
      <c r="Y310" s="405">
        <f>IF(V302&gt;0,(X310+Y297),0)</f>
        <v>6.0000000000000497E-2</v>
      </c>
      <c r="Z310" s="510"/>
    </row>
    <row r="311" spans="1:26" ht="15.75" customHeight="1" thickBot="1">
      <c r="A311" s="414"/>
      <c r="B311" s="157" t="s">
        <v>23</v>
      </c>
      <c r="C311" s="166" t="str">
        <f>'7th 1'!AE12</f>
        <v>Imp:</v>
      </c>
      <c r="D311" s="166" t="str">
        <f>'7th 2'!AE12</f>
        <v/>
      </c>
      <c r="E311" s="166" t="str">
        <f>'7th 3'!AE12</f>
        <v/>
      </c>
      <c r="F311" s="166" t="str">
        <f>'7th 4'!AE12</f>
        <v/>
      </c>
      <c r="G311" s="166" t="str">
        <f>'7th 5'!AE12</f>
        <v/>
      </c>
      <c r="H311" s="166" t="str">
        <f>'7th 6'!AE12</f>
        <v/>
      </c>
      <c r="I311" s="416"/>
      <c r="J311" s="416"/>
      <c r="K311" s="419"/>
      <c r="L311" s="166" t="str">
        <f>'8th 1'!AE12</f>
        <v/>
      </c>
      <c r="M311" s="166" t="str">
        <f>'8th 2'!AE12</f>
        <v/>
      </c>
      <c r="N311" s="166" t="str">
        <f>'8th 3'!AE12</f>
        <v/>
      </c>
      <c r="O311" s="166" t="str">
        <f>'8th 4'!AE12</f>
        <v/>
      </c>
      <c r="P311" s="166" t="str">
        <f>'8th 5'!AE12</f>
        <v/>
      </c>
      <c r="Q311" s="166" t="str">
        <f>'8th 6'!AE12</f>
        <v/>
      </c>
      <c r="R311" s="166" t="str">
        <f>'8th 7'!AE12</f>
        <v/>
      </c>
      <c r="S311" s="420"/>
      <c r="T311" s="420"/>
      <c r="U311" s="400"/>
      <c r="V311" s="402"/>
      <c r="W311" s="404"/>
      <c r="X311" s="404"/>
      <c r="Y311" s="406"/>
      <c r="Z311" s="510"/>
    </row>
    <row r="312" spans="1:26" ht="9.75" customHeight="1" thickTop="1" thickBot="1">
      <c r="C312" s="53"/>
      <c r="D312" s="53"/>
      <c r="E312" s="53"/>
      <c r="F312" s="53"/>
      <c r="G312" s="53"/>
      <c r="H312" s="53"/>
      <c r="L312" s="53"/>
      <c r="M312" s="53"/>
      <c r="N312" s="53"/>
      <c r="O312" s="53"/>
      <c r="P312" s="53"/>
      <c r="Q312" s="53"/>
      <c r="R312" s="53"/>
      <c r="V312" s="53"/>
      <c r="W312" s="53"/>
      <c r="X312" s="53"/>
      <c r="Y312" s="53"/>
    </row>
    <row r="313" spans="1:26" ht="18.75" thickTop="1">
      <c r="A313" s="407" t="s">
        <v>33</v>
      </c>
      <c r="B313" s="408"/>
      <c r="C313" s="376" t="s">
        <v>35</v>
      </c>
      <c r="D313" s="380"/>
      <c r="E313" s="376" t="s">
        <v>30</v>
      </c>
      <c r="F313" s="380"/>
      <c r="G313" s="376" t="s">
        <v>31</v>
      </c>
      <c r="H313" s="380"/>
      <c r="I313" s="376" t="s">
        <v>32</v>
      </c>
      <c r="J313" s="411"/>
      <c r="K313" s="411"/>
      <c r="L313" s="412"/>
      <c r="M313" s="370" t="s">
        <v>50</v>
      </c>
      <c r="N313" s="371"/>
      <c r="O313" s="376" t="s">
        <v>0</v>
      </c>
      <c r="P313" s="377"/>
      <c r="Q313" s="169" t="s">
        <v>29</v>
      </c>
      <c r="R313" s="378" t="s">
        <v>216</v>
      </c>
      <c r="S313" s="379"/>
      <c r="T313" s="379"/>
      <c r="U313" s="380"/>
      <c r="V313" s="381" t="s">
        <v>2</v>
      </c>
      <c r="W313" s="382"/>
      <c r="X313" s="170"/>
      <c r="Y313" s="171"/>
    </row>
    <row r="314" spans="1:26" s="113" customFormat="1" ht="18" customHeight="1">
      <c r="A314" s="409"/>
      <c r="B314" s="410"/>
      <c r="C314" s="383" t="str">
        <f>'viva-1'!K10</f>
        <v>2.50</v>
      </c>
      <c r="D314" s="384"/>
      <c r="E314" s="383" t="str">
        <f>'viva-2'!K10</f>
        <v>2.00</v>
      </c>
      <c r="F314" s="384"/>
      <c r="G314" s="385" t="str">
        <f>'viva-3'!K10</f>
        <v>2.75</v>
      </c>
      <c r="H314" s="384"/>
      <c r="I314" s="383" t="str">
        <f>'viva-4'!K10</f>
        <v>2.75</v>
      </c>
      <c r="J314" s="386"/>
      <c r="K314" s="386"/>
      <c r="L314" s="387"/>
      <c r="M314" s="372"/>
      <c r="N314" s="373"/>
      <c r="O314" s="388">
        <f>W302+Y310</f>
        <v>362.31</v>
      </c>
      <c r="P314" s="389"/>
      <c r="Q314" s="397">
        <f>V302</f>
        <v>123</v>
      </c>
      <c r="R314" s="392">
        <f>O314/126</f>
        <v>2.8754761904761903</v>
      </c>
      <c r="S314" s="393"/>
      <c r="T314" s="393"/>
      <c r="U314" s="394"/>
      <c r="V314" s="359" t="str">
        <f>IF(R314&gt;=2.5,Y314,IF(R314&gt;=2.25,"C",IF(R314&gt;=2,"D",IF(R314=0,0,"F"))))</f>
        <v>B-</v>
      </c>
      <c r="W314" s="360"/>
      <c r="X314" s="172"/>
      <c r="Y314" s="173" t="str">
        <f>IF(R314&gt;=4,"A+",IF(R314&gt;=3.75,"A",IF(R314&gt;=3.5,"A-",IF(R314&gt;=3.25,"B+",IF(R314&gt;=3,"B",IF(R314&gt;=2.75,"B-",IF(R314&gt;=2.5,"C+",IF(R314&gt;=2,"C","F"))))))))</f>
        <v>B-</v>
      </c>
      <c r="Z314" s="174"/>
    </row>
    <row r="315" spans="1:26" ht="30.75" customHeight="1" thickBot="1">
      <c r="A315" s="363" t="s">
        <v>34</v>
      </c>
      <c r="B315" s="364"/>
      <c r="C315" s="365" t="s">
        <v>1</v>
      </c>
      <c r="D315" s="366"/>
      <c r="E315" s="367">
        <f>C314+E314+G314+I314</f>
        <v>10</v>
      </c>
      <c r="F315" s="368"/>
      <c r="G315" s="365" t="s">
        <v>0</v>
      </c>
      <c r="H315" s="366"/>
      <c r="I315" s="367">
        <f>E315*1.5</f>
        <v>15</v>
      </c>
      <c r="J315" s="369"/>
      <c r="K315" s="369"/>
      <c r="L315" s="368"/>
      <c r="M315" s="374"/>
      <c r="N315" s="375"/>
      <c r="O315" s="390"/>
      <c r="P315" s="391"/>
      <c r="Q315" s="398"/>
      <c r="R315" s="395"/>
      <c r="S315" s="395"/>
      <c r="T315" s="395"/>
      <c r="U315" s="396"/>
      <c r="V315" s="361"/>
      <c r="W315" s="362"/>
      <c r="X315" s="175"/>
      <c r="Y315" s="176"/>
    </row>
    <row r="316" spans="1:26" ht="30" customHeight="1" thickTop="1">
      <c r="B316" s="54"/>
      <c r="C316" s="54"/>
      <c r="D316" s="514" t="s">
        <v>24</v>
      </c>
      <c r="E316" s="514"/>
      <c r="F316" s="514"/>
      <c r="G316" s="514"/>
      <c r="H316" s="514"/>
      <c r="I316" s="514"/>
      <c r="J316" s="514"/>
      <c r="K316" s="514"/>
      <c r="L316" s="514"/>
      <c r="M316" s="514"/>
      <c r="N316" s="514"/>
      <c r="O316" s="514"/>
      <c r="P316" s="514"/>
      <c r="Q316" s="514"/>
      <c r="R316" s="514"/>
      <c r="S316" s="514"/>
      <c r="T316" s="55" t="s">
        <v>36</v>
      </c>
      <c r="U316" s="56"/>
      <c r="V316" s="515">
        <f>'1st 1'!R13</f>
        <v>0</v>
      </c>
      <c r="W316" s="516"/>
      <c r="X316" s="516"/>
      <c r="Y316" s="516"/>
    </row>
    <row r="317" spans="1:26" ht="18.75">
      <c r="A317" s="57"/>
      <c r="B317" s="58"/>
      <c r="C317" s="59" t="s">
        <v>4</v>
      </c>
      <c r="D317" s="60" t="s">
        <v>71</v>
      </c>
      <c r="E317" s="60"/>
      <c r="F317" s="53"/>
      <c r="G317" s="61"/>
      <c r="H317" s="517" t="s">
        <v>73</v>
      </c>
      <c r="I317" s="518"/>
      <c r="J317" s="518"/>
      <c r="K317" s="518"/>
      <c r="L317" s="518"/>
      <c r="M317" s="518"/>
      <c r="N317" s="518"/>
      <c r="O317" s="62"/>
      <c r="P317" s="62"/>
      <c r="Q317" s="62"/>
      <c r="R317" s="53"/>
      <c r="S317" s="63"/>
      <c r="T317" s="55" t="s">
        <v>37</v>
      </c>
      <c r="U317" s="56"/>
      <c r="V317" s="519">
        <f>'1st 1'!A13</f>
        <v>6</v>
      </c>
      <c r="W317" s="516"/>
      <c r="X317" s="516"/>
      <c r="Y317" s="516"/>
    </row>
    <row r="318" spans="1:26" ht="18.75">
      <c r="A318" s="57"/>
      <c r="B318" s="58"/>
      <c r="C318" s="59" t="s">
        <v>5</v>
      </c>
      <c r="D318" s="60" t="s">
        <v>66</v>
      </c>
      <c r="E318" s="60"/>
      <c r="F318" s="64"/>
      <c r="G318" s="53"/>
      <c r="H318" s="61"/>
      <c r="I318" s="65"/>
      <c r="J318" s="520">
        <f>'1st 1'!A381</f>
        <v>0</v>
      </c>
      <c r="K318" s="521"/>
      <c r="L318" s="521"/>
      <c r="M318" s="521"/>
      <c r="N318" s="62"/>
      <c r="O318" s="62"/>
      <c r="P318" s="53"/>
      <c r="Q318" s="53"/>
      <c r="R318" s="53"/>
      <c r="S318" s="63"/>
      <c r="T318" s="55" t="s">
        <v>38</v>
      </c>
      <c r="U318" s="56"/>
      <c r="V318" s="56"/>
      <c r="W318" s="56"/>
      <c r="X318" s="56"/>
      <c r="Y318" s="66">
        <f>'1st 1'!S13</f>
        <v>0</v>
      </c>
    </row>
    <row r="319" spans="1:26" ht="18.75">
      <c r="A319" s="57"/>
      <c r="B319" s="58"/>
      <c r="C319" s="59" t="s">
        <v>6</v>
      </c>
      <c r="D319" s="60" t="s">
        <v>14</v>
      </c>
      <c r="E319" s="58"/>
      <c r="F319" s="67" t="s">
        <v>7</v>
      </c>
      <c r="G319" s="68" t="str">
        <f>'1st 1'!B13</f>
        <v>P</v>
      </c>
      <c r="H319" s="69"/>
      <c r="I319" s="70"/>
      <c r="J319" s="70"/>
      <c r="K319" s="70"/>
      <c r="L319" s="53"/>
      <c r="M319" s="53"/>
      <c r="N319" s="53"/>
      <c r="O319" s="53"/>
      <c r="P319" s="53"/>
      <c r="Q319" s="53"/>
      <c r="R319" s="53"/>
      <c r="V319" s="53"/>
      <c r="W319" s="53"/>
      <c r="X319" s="53"/>
      <c r="Y319" s="53"/>
    </row>
    <row r="320" spans="1:26" ht="18.75">
      <c r="A320" s="57"/>
      <c r="B320" s="64"/>
      <c r="C320" s="64"/>
      <c r="D320" s="64"/>
      <c r="E320" s="53"/>
      <c r="F320" s="67" t="s">
        <v>8</v>
      </c>
      <c r="G320" s="72">
        <f>'1st 1'!T13</f>
        <v>0</v>
      </c>
      <c r="H320" s="69"/>
      <c r="I320" s="70"/>
      <c r="J320" s="70"/>
      <c r="K320" s="70"/>
      <c r="L320" s="53"/>
      <c r="M320" s="53"/>
      <c r="N320" s="53"/>
      <c r="O320" s="53"/>
      <c r="P320" s="53"/>
      <c r="Q320" s="53"/>
      <c r="R320" s="53"/>
      <c r="V320" s="53"/>
      <c r="W320" s="53"/>
      <c r="X320" s="53"/>
      <c r="Y320" s="53"/>
    </row>
    <row r="321" spans="1:26" ht="18.75">
      <c r="A321" s="57"/>
      <c r="B321" s="64"/>
      <c r="C321" s="64"/>
      <c r="D321" s="64"/>
      <c r="E321" s="53"/>
      <c r="F321" s="67" t="s">
        <v>9</v>
      </c>
      <c r="G321" s="72">
        <f>'1st 1'!U13</f>
        <v>0</v>
      </c>
      <c r="H321" s="69"/>
      <c r="I321" s="70"/>
      <c r="J321" s="70"/>
      <c r="K321" s="70"/>
      <c r="L321" s="53"/>
      <c r="M321" s="53"/>
      <c r="N321" s="53"/>
      <c r="O321" s="53"/>
      <c r="P321" s="53"/>
      <c r="Q321" s="53"/>
      <c r="R321" s="53"/>
      <c r="V321" s="53"/>
      <c r="W321" s="53"/>
      <c r="X321" s="53"/>
      <c r="Y321" s="53"/>
    </row>
    <row r="322" spans="1:26" ht="18.75">
      <c r="A322" s="57"/>
      <c r="B322" s="64"/>
      <c r="C322" s="64"/>
      <c r="D322" s="64"/>
      <c r="E322" s="53"/>
      <c r="F322" s="67" t="s">
        <v>10</v>
      </c>
      <c r="G322" s="72">
        <f>'1st 1'!V13</f>
        <v>0</v>
      </c>
      <c r="H322" s="69"/>
      <c r="I322" s="73"/>
      <c r="J322" s="73"/>
      <c r="K322" s="73"/>
      <c r="L322" s="53"/>
      <c r="M322" s="53"/>
      <c r="N322" s="53"/>
      <c r="O322" s="53"/>
      <c r="P322" s="53"/>
      <c r="Q322" s="53"/>
      <c r="R322" s="53"/>
      <c r="V322" s="53"/>
      <c r="W322" s="53"/>
      <c r="X322" s="53"/>
      <c r="Y322" s="53"/>
    </row>
    <row r="323" spans="1:26" ht="21.75" customHeight="1" thickBot="1">
      <c r="A323" s="522" t="s">
        <v>25</v>
      </c>
      <c r="B323" s="522"/>
      <c r="C323" s="523"/>
      <c r="D323" s="523"/>
      <c r="E323" s="523"/>
      <c r="F323" s="523"/>
      <c r="G323" s="523"/>
      <c r="H323" s="523"/>
      <c r="I323" s="523"/>
      <c r="J323" s="523"/>
      <c r="K323" s="523"/>
      <c r="L323" s="524"/>
      <c r="M323" s="524"/>
      <c r="N323" s="524"/>
      <c r="O323" s="524"/>
      <c r="P323" s="524"/>
      <c r="Q323" s="524"/>
      <c r="R323" s="524"/>
      <c r="S323" s="524"/>
      <c r="T323" s="524"/>
      <c r="U323" s="524"/>
      <c r="V323" s="524"/>
      <c r="W323" s="524"/>
      <c r="X323" s="524"/>
      <c r="Y323" s="524"/>
    </row>
    <row r="324" spans="1:26" ht="19.5" customHeight="1" thickTop="1" thickBot="1">
      <c r="A324" s="478" t="s">
        <v>42</v>
      </c>
      <c r="B324" s="479"/>
      <c r="C324" s="479"/>
      <c r="D324" s="479"/>
      <c r="E324" s="479"/>
      <c r="F324" s="479"/>
      <c r="G324" s="479"/>
      <c r="H324" s="479"/>
      <c r="I324" s="479"/>
      <c r="J324" s="479"/>
      <c r="K324" s="480"/>
      <c r="L324" s="479" t="s">
        <v>43</v>
      </c>
      <c r="M324" s="479"/>
      <c r="N324" s="479"/>
      <c r="O324" s="479"/>
      <c r="P324" s="479"/>
      <c r="Q324" s="479"/>
      <c r="R324" s="479"/>
      <c r="S324" s="479"/>
      <c r="T324" s="479"/>
      <c r="U324" s="506"/>
      <c r="V324" s="507" t="s">
        <v>39</v>
      </c>
      <c r="W324" s="508"/>
      <c r="X324" s="508"/>
      <c r="Y324" s="509"/>
      <c r="Z324" s="510" t="s">
        <v>68</v>
      </c>
    </row>
    <row r="325" spans="1:26" ht="19.5" thickTop="1" thickBot="1">
      <c r="A325" s="74" t="s">
        <v>22</v>
      </c>
      <c r="B325" s="75"/>
      <c r="C325" s="76">
        <f>'1st 1'!C4</f>
        <v>101</v>
      </c>
      <c r="D325" s="76">
        <f>'1st 2'!C4</f>
        <v>102</v>
      </c>
      <c r="E325" s="76">
        <f>'1st 3'!C4</f>
        <v>103</v>
      </c>
      <c r="F325" s="76">
        <f>'1st 4'!C4</f>
        <v>104</v>
      </c>
      <c r="G325" s="76">
        <f>'1st 5'!C4</f>
        <v>105</v>
      </c>
      <c r="H325" s="76">
        <f>'1st 6'!C4</f>
        <v>106</v>
      </c>
      <c r="I325" s="511" t="s">
        <v>0</v>
      </c>
      <c r="J325" s="511" t="s">
        <v>3</v>
      </c>
      <c r="K325" s="512" t="s">
        <v>2</v>
      </c>
      <c r="L325" s="76">
        <f>'2nd 1'!C4</f>
        <v>107</v>
      </c>
      <c r="M325" s="76">
        <f>'2nd 2'!C4</f>
        <v>108</v>
      </c>
      <c r="N325" s="76">
        <f>'2nd 3'!C4</f>
        <v>109</v>
      </c>
      <c r="O325" s="76">
        <f>'2nd 4'!C4</f>
        <v>110</v>
      </c>
      <c r="P325" s="76">
        <f>'2nd 5'!C4</f>
        <v>111</v>
      </c>
      <c r="Q325" s="76">
        <f>'2nd 6'!C4</f>
        <v>112</v>
      </c>
      <c r="R325" s="76">
        <f>'2nd 7'!C4</f>
        <v>0</v>
      </c>
      <c r="S325" s="429" t="s">
        <v>0</v>
      </c>
      <c r="T325" s="429" t="s">
        <v>3</v>
      </c>
      <c r="U325" s="431" t="s">
        <v>2</v>
      </c>
      <c r="V325" s="492" t="s">
        <v>29</v>
      </c>
      <c r="W325" s="493" t="s">
        <v>0</v>
      </c>
      <c r="X325" s="494" t="s">
        <v>3</v>
      </c>
      <c r="Y325" s="495" t="s">
        <v>2</v>
      </c>
      <c r="Z325" s="510"/>
    </row>
    <row r="326" spans="1:26" ht="64.5" customHeight="1" thickTop="1" thickBot="1">
      <c r="A326" s="77" t="s">
        <v>63</v>
      </c>
      <c r="B326" s="78"/>
      <c r="C326" s="114" t="str">
        <f>'1st 1'!C6</f>
        <v>Drawing-1</v>
      </c>
      <c r="D326" s="114" t="str">
        <f>'1st 2'!C6</f>
        <v>Sketch-1</v>
      </c>
      <c r="E326" s="114" t="str">
        <f>'1st 3'!C6</f>
        <v>Parspective-1</v>
      </c>
      <c r="F326" s="114" t="str">
        <f>'1st 4'!C6</f>
        <v>Study and Composition-1</v>
      </c>
      <c r="G326" s="114" t="str">
        <f>'1st 5'!C6</f>
        <v>History of Civilization-1</v>
      </c>
      <c r="H326" s="114" t="str">
        <f>'1st 6'!C6</f>
        <v>Nazrul Studies</v>
      </c>
      <c r="I326" s="481"/>
      <c r="J326" s="481"/>
      <c r="K326" s="482"/>
      <c r="L326" s="114" t="str">
        <f>'2nd 1'!C6</f>
        <v>Drawing-2</v>
      </c>
      <c r="M326" s="114" t="str">
        <f>'2nd 2'!C6</f>
        <v>Sketch-2</v>
      </c>
      <c r="N326" s="114" t="str">
        <f>'2nd 3'!C6</f>
        <v>Perspective- 2</v>
      </c>
      <c r="O326" s="114" t="str">
        <f>'2nd 4'!C6</f>
        <v>Basic Design</v>
      </c>
      <c r="P326" s="114" t="str">
        <f>'2nd 5'!C6</f>
        <v xml:space="preserve"> Study &amp; composition 2</v>
      </c>
      <c r="Q326" s="114" t="str">
        <f>'2nd 6'!C6</f>
        <v>History of Civilization -2</v>
      </c>
      <c r="R326" s="114">
        <f>'2nd 7'!C6</f>
        <v>0</v>
      </c>
      <c r="S326" s="429"/>
      <c r="T326" s="429"/>
      <c r="U326" s="431"/>
      <c r="V326" s="492"/>
      <c r="W326" s="493"/>
      <c r="X326" s="493"/>
      <c r="Y326" s="495"/>
      <c r="Z326" s="510"/>
    </row>
    <row r="327" spans="1:26" ht="18.75" thickTop="1">
      <c r="A327" s="77" t="s">
        <v>12</v>
      </c>
      <c r="B327" s="78"/>
      <c r="C327" s="80">
        <f>'1st 1'!G4</f>
        <v>3</v>
      </c>
      <c r="D327" s="80">
        <f>'1st 2'!G4</f>
        <v>1.5</v>
      </c>
      <c r="E327" s="80">
        <f>'1st 3'!G4</f>
        <v>3</v>
      </c>
      <c r="F327" s="80">
        <f>'1st 4'!G4</f>
        <v>3</v>
      </c>
      <c r="G327" s="80">
        <f>'1st 5'!G4</f>
        <v>1.5</v>
      </c>
      <c r="H327" s="80">
        <f>'1st 6'!G4</f>
        <v>3</v>
      </c>
      <c r="I327" s="481"/>
      <c r="J327" s="481"/>
      <c r="K327" s="513"/>
      <c r="L327" s="80">
        <f>'2nd 1'!G4</f>
        <v>3</v>
      </c>
      <c r="M327" s="80">
        <f>'2nd 2'!G4</f>
        <v>1.5</v>
      </c>
      <c r="N327" s="80">
        <f>'2nd 3'!G4</f>
        <v>3</v>
      </c>
      <c r="O327" s="80">
        <f>'2nd 4'!G4</f>
        <v>1.5</v>
      </c>
      <c r="P327" s="80">
        <f>'2nd 5'!G4</f>
        <v>3</v>
      </c>
      <c r="Q327" s="80">
        <f>'2nd 6'!G4</f>
        <v>3</v>
      </c>
      <c r="R327" s="80">
        <f>'2nd 7'!G4</f>
        <v>0</v>
      </c>
      <c r="S327" s="430"/>
      <c r="T327" s="430"/>
      <c r="U327" s="432"/>
      <c r="V327" s="468"/>
      <c r="W327" s="471"/>
      <c r="X327" s="471"/>
      <c r="Y327" s="422"/>
      <c r="Z327" s="510"/>
    </row>
    <row r="328" spans="1:26" ht="16.5" customHeight="1">
      <c r="A328" s="77" t="s">
        <v>11</v>
      </c>
      <c r="B328" s="78"/>
      <c r="C328" s="80">
        <v>100</v>
      </c>
      <c r="D328" s="80">
        <v>100</v>
      </c>
      <c r="E328" s="80">
        <v>100</v>
      </c>
      <c r="F328" s="80">
        <v>100</v>
      </c>
      <c r="G328" s="80">
        <v>100</v>
      </c>
      <c r="H328" s="80">
        <v>100</v>
      </c>
      <c r="I328" s="496">
        <f>(C332*C327)+(D332*D327)+(E332*E327)+(F332*F327)+(G332*G327)+(H332*H327)</f>
        <v>45</v>
      </c>
      <c r="J328" s="82"/>
      <c r="K328" s="83" t="str">
        <f>IF(J329&gt;=4,"A+",IF(J329&gt;=3.75,"A",IF(J329&gt;=3.5,"A-",IF(J329&gt;=3.25,"B+",IF(J329&gt;=3,"B",IF(J329&gt;=2.75,"B-",IF(J329&gt;=2.5,"C+",IF(J329&gt;=2,"C","F"))))))))</f>
        <v>B</v>
      </c>
      <c r="L328" s="81">
        <v>100</v>
      </c>
      <c r="M328" s="80">
        <v>100</v>
      </c>
      <c r="N328" s="80">
        <v>100</v>
      </c>
      <c r="O328" s="80">
        <v>100</v>
      </c>
      <c r="P328" s="80">
        <v>100</v>
      </c>
      <c r="Q328" s="80">
        <v>100</v>
      </c>
      <c r="R328" s="80">
        <v>100</v>
      </c>
      <c r="S328" s="465">
        <f>(L332*L327)+(M332*M327)+(N332*N327)+(O332*O327)+(P332*P327)+(Q332*Q327)+(R332*R327)</f>
        <v>46.875</v>
      </c>
      <c r="T328" s="84"/>
      <c r="U328" s="85" t="str">
        <f>IF(T329&gt;=4,"A+",IF(T329&gt;=3.75,"A",IF(T329&gt;=3.5,"A-",IF(T329&gt;=3.25,"B+",IF(T329&gt;=3,"B",IF(T329&gt;=2.75,"B-",IF(T329&gt;=2.5,"C+",IF(T329&gt;=2,"C","F"))))))))</f>
        <v>B</v>
      </c>
      <c r="V328" s="498">
        <f>IF((C332+C334)=0,0,C327)+IF((D332+D334)=0,0,D327)+IF((E332+E334)=0,0,E327)+IF((F332+F334)=0,0,F327)+IF((G332+G334)=0,0,G327)+IF((H332+H334)=0,0,H327)+IF((L332+L334)=0,0,L327)+IF((M332+M334)=0,0,M327)+IF((N332+N334)=0,0,N327)+IF((O332+O334)=0,0,O327)+IF((P332+P334)=0,0,P327)+IF((Q332+Q334)=0,0,Q327)+IF((R332+R334)=0,0,R327)+IF(C377=0,0,1.5)</f>
        <v>31.5</v>
      </c>
      <c r="W328" s="415">
        <f>I328+S328+(C377*1.5)</f>
        <v>95.625</v>
      </c>
      <c r="X328" s="503">
        <f>IF(S328&gt;0,(W328/31.5),J329)</f>
        <v>3.0357142857142856</v>
      </c>
      <c r="Y328" s="154" t="str">
        <f>IF(X328&gt;=4,"A+",IF(X328&gt;=3.75,"A",IF(X328&gt;=3.5,"A-",IF(X328&gt;=3.25,"B+",IF(X328&gt;=3,"B",IF(X328&gt;=2.75,"B-",IF(X328&gt;=2.5,"C+",IF(X328&gt;=2,"C","F"))))))))</f>
        <v>B</v>
      </c>
      <c r="Z328" s="510"/>
    </row>
    <row r="329" spans="1:26" ht="18">
      <c r="A329" s="77" t="s">
        <v>28</v>
      </c>
      <c r="B329" s="86"/>
      <c r="C329" s="87">
        <f>'1st 1'!C13</f>
        <v>28</v>
      </c>
      <c r="D329" s="87">
        <f>'1st 2'!C13</f>
        <v>24</v>
      </c>
      <c r="E329" s="87">
        <f>'1st 3'!C13</f>
        <v>28.5</v>
      </c>
      <c r="F329" s="87">
        <f>'1st 4'!C13</f>
        <v>16</v>
      </c>
      <c r="G329" s="87">
        <f>'1st 5'!C13</f>
        <v>27</v>
      </c>
      <c r="H329" s="87">
        <f>'1st 6'!C13</f>
        <v>30</v>
      </c>
      <c r="I329" s="497"/>
      <c r="J329" s="485">
        <f>I328/(C327+D327+E327+F327+G327+H327)</f>
        <v>3</v>
      </c>
      <c r="K329" s="88"/>
      <c r="L329" s="89">
        <f>'2nd 1'!C13</f>
        <v>24.5</v>
      </c>
      <c r="M329" s="87">
        <f>'2nd 2'!C13</f>
        <v>26</v>
      </c>
      <c r="N329" s="87">
        <f>'2nd 3'!C13</f>
        <v>28</v>
      </c>
      <c r="O329" s="87">
        <f>'2nd 4'!C13</f>
        <v>31.5</v>
      </c>
      <c r="P329" s="87">
        <f>'2nd 5'!C13</f>
        <v>27</v>
      </c>
      <c r="Q329" s="87">
        <f>'2nd 6'!C13</f>
        <v>28.5</v>
      </c>
      <c r="R329" s="87">
        <f>'2nd 7'!C13</f>
        <v>0</v>
      </c>
      <c r="S329" s="457"/>
      <c r="T329" s="485">
        <f>S328/(L327+M327+N327+O327+P327+Q327+R327)</f>
        <v>3.125</v>
      </c>
      <c r="U329" s="90"/>
      <c r="V329" s="499"/>
      <c r="W329" s="501"/>
      <c r="X329" s="453"/>
      <c r="Y329" s="487" t="str">
        <f>IF(S328&gt;0,(IF(X328&gt;=2.5,Y328,IF(X328&gt;=2.25,"C",IF(X328&gt;=2,"D","F")))),K330)</f>
        <v>B</v>
      </c>
      <c r="Z329" s="510"/>
    </row>
    <row r="330" spans="1:26" ht="16.5" customHeight="1">
      <c r="A330" s="423" t="s">
        <v>26</v>
      </c>
      <c r="B330" s="91" t="s">
        <v>60</v>
      </c>
      <c r="C330" s="87">
        <f>'1st 1'!J13</f>
        <v>36</v>
      </c>
      <c r="D330" s="87">
        <f>'1st 2'!J13</f>
        <v>32.5</v>
      </c>
      <c r="E330" s="87">
        <f>'1st 3'!J13</f>
        <v>41.5</v>
      </c>
      <c r="F330" s="87">
        <f>'1st 4'!J13</f>
        <v>41.5</v>
      </c>
      <c r="G330" s="87">
        <f>'1st 5'!J13</f>
        <v>39</v>
      </c>
      <c r="H330" s="87">
        <f>'1st 6'!J13</f>
        <v>28</v>
      </c>
      <c r="I330" s="497"/>
      <c r="J330" s="505"/>
      <c r="K330" s="489" t="str">
        <f>IF(J329&gt;=2.5,K328,IF(J329&gt;=2.25,"C",IF(J329&gt;=2,"D",IF(J329=0,0,"F"))))</f>
        <v>B</v>
      </c>
      <c r="L330" s="89">
        <f>'2nd 1'!J13</f>
        <v>34.5</v>
      </c>
      <c r="M330" s="87">
        <f>'2nd 2'!J13</f>
        <v>46</v>
      </c>
      <c r="N330" s="87">
        <f>'2nd 3'!J13</f>
        <v>41.5</v>
      </c>
      <c r="O330" s="87">
        <f>'2nd 4'!J13</f>
        <v>37</v>
      </c>
      <c r="P330" s="87">
        <f>'2nd 5'!J13</f>
        <v>34</v>
      </c>
      <c r="Q330" s="87">
        <f>'2nd 6'!J13</f>
        <v>32.5</v>
      </c>
      <c r="R330" s="87">
        <f>'2nd 7'!J13</f>
        <v>0</v>
      </c>
      <c r="S330" s="457"/>
      <c r="T330" s="486"/>
      <c r="U330" s="442" t="str">
        <f>IF(T329&gt;=2.5,U328,IF(T329&gt;=2.25,"C",IF(T329&gt;=2,"D",IF(T329=0,0,"F"))))</f>
        <v>B</v>
      </c>
      <c r="V330" s="499"/>
      <c r="W330" s="501"/>
      <c r="X330" s="453"/>
      <c r="Y330" s="488"/>
      <c r="Z330" s="510"/>
    </row>
    <row r="331" spans="1:26" ht="16.5" customHeight="1">
      <c r="A331" s="424"/>
      <c r="B331" s="91" t="s">
        <v>67</v>
      </c>
      <c r="C331" s="115">
        <f>'1st 1'!K13</f>
        <v>64</v>
      </c>
      <c r="D331" s="115">
        <f>'1st 2'!K13</f>
        <v>57</v>
      </c>
      <c r="E331" s="115">
        <f>'1st 3'!K13</f>
        <v>70</v>
      </c>
      <c r="F331" s="115">
        <f>'1st 4'!K13</f>
        <v>58</v>
      </c>
      <c r="G331" s="115">
        <f>'1st 5'!K13</f>
        <v>66</v>
      </c>
      <c r="H331" s="115">
        <f>'1st 6'!K13</f>
        <v>58</v>
      </c>
      <c r="I331" s="497"/>
      <c r="J331" s="505"/>
      <c r="K331" s="490"/>
      <c r="L331" s="116">
        <f>'2nd 1'!K13</f>
        <v>59</v>
      </c>
      <c r="M331" s="115">
        <f>'2nd 2'!K13</f>
        <v>72</v>
      </c>
      <c r="N331" s="115">
        <f>'2nd 3'!K13</f>
        <v>70</v>
      </c>
      <c r="O331" s="115">
        <f>'2nd 4'!K13</f>
        <v>69</v>
      </c>
      <c r="P331" s="115">
        <f>'2nd 5'!K13</f>
        <v>61</v>
      </c>
      <c r="Q331" s="115">
        <f>'2nd 6'!K13</f>
        <v>61</v>
      </c>
      <c r="R331" s="115">
        <f>'2nd 7'!K13</f>
        <v>0</v>
      </c>
      <c r="S331" s="457"/>
      <c r="T331" s="486"/>
      <c r="U331" s="491"/>
      <c r="V331" s="499"/>
      <c r="W331" s="501"/>
      <c r="X331" s="453"/>
      <c r="Y331" s="488"/>
      <c r="Z331" s="510"/>
    </row>
    <row r="332" spans="1:26" ht="18">
      <c r="A332" s="424"/>
      <c r="B332" s="91" t="s">
        <v>1</v>
      </c>
      <c r="C332" s="87">
        <f>'1st 1'!M13</f>
        <v>3</v>
      </c>
      <c r="D332" s="87">
        <f>'1st 2'!M13</f>
        <v>2.75</v>
      </c>
      <c r="E332" s="87">
        <f>'1st 3'!M13</f>
        <v>3.5</v>
      </c>
      <c r="F332" s="87">
        <f>'1st 4'!M13</f>
        <v>2.75</v>
      </c>
      <c r="G332" s="87">
        <f>'1st 5'!M13</f>
        <v>3.25</v>
      </c>
      <c r="H332" s="87">
        <f>'1st 6'!M13</f>
        <v>2.75</v>
      </c>
      <c r="I332" s="497"/>
      <c r="J332" s="505"/>
      <c r="K332" s="92"/>
      <c r="L332" s="89">
        <f>'2nd 1'!M13</f>
        <v>2.75</v>
      </c>
      <c r="M332" s="87">
        <f>'2nd 2'!M13</f>
        <v>3.5</v>
      </c>
      <c r="N332" s="87">
        <f>'2nd 3'!M13</f>
        <v>3.5</v>
      </c>
      <c r="O332" s="87">
        <f>'2nd 4'!M13</f>
        <v>3.25</v>
      </c>
      <c r="P332" s="87">
        <f>'2nd 5'!M13</f>
        <v>3</v>
      </c>
      <c r="Q332" s="87">
        <f>'2nd 6'!M13</f>
        <v>3</v>
      </c>
      <c r="R332" s="87">
        <f>'2nd 7'!M13</f>
        <v>0</v>
      </c>
      <c r="S332" s="457"/>
      <c r="T332" s="486"/>
      <c r="U332" s="93"/>
      <c r="V332" s="499"/>
      <c r="W332" s="501"/>
      <c r="X332" s="453"/>
      <c r="Y332" s="155"/>
      <c r="Z332" s="510"/>
    </row>
    <row r="333" spans="1:26" ht="17.25" customHeight="1" thickBot="1">
      <c r="A333" s="424"/>
      <c r="B333" s="94" t="s">
        <v>2</v>
      </c>
      <c r="C333" s="95" t="str">
        <f>'1st 1'!L13</f>
        <v>B</v>
      </c>
      <c r="D333" s="95" t="str">
        <f>'1st 2'!L13</f>
        <v>B-</v>
      </c>
      <c r="E333" s="95" t="str">
        <f>'1st 3'!L13</f>
        <v>A-</v>
      </c>
      <c r="F333" s="95" t="str">
        <f>'1st 4'!L13</f>
        <v>B-</v>
      </c>
      <c r="G333" s="95" t="str">
        <f>'1st 5'!L13</f>
        <v>B+</v>
      </c>
      <c r="H333" s="95" t="str">
        <f>'1st 6'!L13</f>
        <v>B-</v>
      </c>
      <c r="I333" s="472"/>
      <c r="J333" s="96"/>
      <c r="K333" s="88"/>
      <c r="L333" s="97" t="str">
        <f>'2nd 1'!L13</f>
        <v>B-</v>
      </c>
      <c r="M333" s="95" t="str">
        <f>'2nd 2'!L13</f>
        <v>A-</v>
      </c>
      <c r="N333" s="95" t="str">
        <f>'2nd 3'!L13</f>
        <v>A-</v>
      </c>
      <c r="O333" s="95" t="str">
        <f>'2nd 4'!L13</f>
        <v>B+</v>
      </c>
      <c r="P333" s="95" t="str">
        <f>'2nd 5'!L13</f>
        <v>B</v>
      </c>
      <c r="Q333" s="95" t="str">
        <f>'2nd 6'!L13</f>
        <v>B</v>
      </c>
      <c r="R333" s="95">
        <f>'2nd 7'!L13</f>
        <v>0</v>
      </c>
      <c r="S333" s="457"/>
      <c r="T333" s="98"/>
      <c r="U333" s="90"/>
      <c r="V333" s="500"/>
      <c r="W333" s="502"/>
      <c r="X333" s="504"/>
      <c r="Y333" s="156"/>
      <c r="Z333" s="510"/>
    </row>
    <row r="334" spans="1:26" ht="18.75" thickTop="1">
      <c r="A334" s="413" t="s">
        <v>127</v>
      </c>
      <c r="B334" s="91" t="s">
        <v>1</v>
      </c>
      <c r="C334" s="87">
        <f>'1st 1'!N13</f>
        <v>0</v>
      </c>
      <c r="D334" s="87">
        <f>'1st 2'!N13</f>
        <v>0</v>
      </c>
      <c r="E334" s="87">
        <f>'1st 3'!N13</f>
        <v>0</v>
      </c>
      <c r="F334" s="87">
        <f>'1st 4'!N13</f>
        <v>0</v>
      </c>
      <c r="G334" s="87">
        <f>'1st 5'!N13</f>
        <v>0</v>
      </c>
      <c r="H334" s="87">
        <f>'1st 6'!N13</f>
        <v>0</v>
      </c>
      <c r="I334" s="530">
        <f>(C334*C327)+(D334*D327)+(E334*E327)+(F334*F327)+(G334*G327)+(H334*H327)</f>
        <v>0</v>
      </c>
      <c r="J334" s="417">
        <f>IF(C334&gt;0,(C332*C327),0)+IF(D334&gt;0,(D332*D327),0)+IF(E334&gt;0,(E332*E327),0)+IF(F334&gt;0,(F332*F327),0)+IF(G334&gt;0,(G332*G327),0)+IF(H334&gt;0,(H332*H327),0)</f>
        <v>0</v>
      </c>
      <c r="K334" s="473">
        <f>IF(C334&gt;C332,((C334*C327)-(C332*C327)),0)+IF(D334&gt;D332,((D334*D327)-(D332*D327)),0)+IF(E334&gt;E332,((E334*E327)-(E332*E327)),0)+IF(F334&gt;F332,((F334*F327)-(F332*F327)),0)+IF(G334&gt;G332,((G334*G327)-(G332*G327)),0)+IF(H334&gt;H332,((H334*H327)-(H332*H327)),0)</f>
        <v>0</v>
      </c>
      <c r="L334" s="89">
        <f>'2nd 1'!N13</f>
        <v>0</v>
      </c>
      <c r="M334" s="87">
        <f>'2nd 2'!N13</f>
        <v>0</v>
      </c>
      <c r="N334" s="87">
        <f>'2nd 3'!N13</f>
        <v>0</v>
      </c>
      <c r="O334" s="87">
        <f>'2nd 4'!N13</f>
        <v>0</v>
      </c>
      <c r="P334" s="87">
        <f>'2nd 5'!N13</f>
        <v>0</v>
      </c>
      <c r="Q334" s="87">
        <f>'2nd 6'!N13</f>
        <v>0</v>
      </c>
      <c r="R334" s="87">
        <f>'2nd 7'!N13</f>
        <v>0</v>
      </c>
      <c r="S334" s="401">
        <f>(L334*L327)+(M334*M327)+(N334*N327)+(O334*O327)+(P334*P327)+(Q334*Q327)+(R334*R327)</f>
        <v>0</v>
      </c>
      <c r="T334" s="417">
        <f>IF(L334&gt;0,(L332*L327),0)+IF(M334&gt;0,(M332*M327),0)+IF(N334&gt;0,(N332*N327),0)+IF(O334&gt;0,(O332*O327),0)+IF(P334&gt;0,(P332*P327),0)+IF(Q334&gt;0,(Q332*Q327),0)+IF(R334&gt;0,(R332*R327),0)</f>
        <v>0</v>
      </c>
      <c r="U334" s="399">
        <f>IF(L334&gt;L332,((L334*L327)-(L332*L327)),0)+IF(M334&gt;M332,((M334*M327)-(M332*M327)),0)+IF(N334&gt;N332,((N334*N327)-(N332*N327)),0)+IF(O334&gt;O332,((O334*O327)-(O332*O327)),0)+IF(P334&gt;P332,((P334*P327)-(P332*P327)),0)+IF(Q334&gt;Q332,((Q334*Q327)-(Q332*Q327)),0)+IF(R334&gt;R332,((R334*R327)-(R332*R327)),0)</f>
        <v>0</v>
      </c>
      <c r="V334" s="401">
        <f>I334+S334</f>
        <v>0</v>
      </c>
      <c r="W334" s="436">
        <f>J334+T334</f>
        <v>0</v>
      </c>
      <c r="X334" s="526">
        <f>K334+U334</f>
        <v>0</v>
      </c>
      <c r="Y334" s="527"/>
      <c r="Z334" s="510"/>
    </row>
    <row r="335" spans="1:26" ht="15.75" customHeight="1" thickBot="1">
      <c r="A335" s="414"/>
      <c r="B335" s="157" t="s">
        <v>23</v>
      </c>
      <c r="C335" s="158" t="str">
        <f>'1st 1'!O13</f>
        <v/>
      </c>
      <c r="D335" s="158" t="str">
        <f>'1st 2'!O13</f>
        <v/>
      </c>
      <c r="E335" s="158" t="str">
        <f>'1st 3'!O13</f>
        <v/>
      </c>
      <c r="F335" s="158" t="str">
        <f>'1st 4'!O13</f>
        <v/>
      </c>
      <c r="G335" s="158" t="str">
        <f>'1st 5'!O13</f>
        <v/>
      </c>
      <c r="H335" s="158" t="str">
        <f>'1st 6'!O13</f>
        <v/>
      </c>
      <c r="I335" s="472"/>
      <c r="J335" s="472"/>
      <c r="K335" s="474"/>
      <c r="L335" s="159" t="str">
        <f>'2nd 1'!O13</f>
        <v/>
      </c>
      <c r="M335" s="158" t="str">
        <f>'2nd 2'!O13</f>
        <v/>
      </c>
      <c r="N335" s="158" t="str">
        <f>'2nd 3'!O13</f>
        <v/>
      </c>
      <c r="O335" s="158" t="str">
        <f>'2nd 4'!O13</f>
        <v/>
      </c>
      <c r="P335" s="158" t="str">
        <f>'2nd 5'!O13</f>
        <v/>
      </c>
      <c r="Q335" s="158" t="str">
        <f>'2nd 6'!O13</f>
        <v/>
      </c>
      <c r="R335" s="158" t="str">
        <f>'2nd 7'!O13</f>
        <v/>
      </c>
      <c r="S335" s="475"/>
      <c r="T335" s="420"/>
      <c r="U335" s="400"/>
      <c r="V335" s="402"/>
      <c r="W335" s="437"/>
      <c r="X335" s="528"/>
      <c r="Y335" s="529"/>
      <c r="Z335" s="510"/>
    </row>
    <row r="336" spans="1:26" ht="21" customHeight="1" thickTop="1" thickBot="1">
      <c r="A336" s="435" t="s">
        <v>30</v>
      </c>
      <c r="B336" s="435"/>
      <c r="C336" s="435"/>
      <c r="D336" s="435"/>
      <c r="E336" s="435"/>
      <c r="F336" s="435"/>
      <c r="G336" s="435"/>
      <c r="H336" s="435"/>
      <c r="I336" s="435"/>
      <c r="J336" s="435"/>
      <c r="K336" s="435"/>
      <c r="L336" s="435"/>
      <c r="M336" s="435"/>
      <c r="N336" s="435"/>
      <c r="O336" s="435"/>
      <c r="P336" s="435"/>
      <c r="Q336" s="435"/>
      <c r="R336" s="435"/>
      <c r="S336" s="435"/>
      <c r="T336" s="435"/>
      <c r="U336" s="435"/>
      <c r="V336" s="435"/>
      <c r="W336" s="435"/>
      <c r="X336" s="435"/>
      <c r="Y336" s="435"/>
      <c r="Z336" s="510"/>
    </row>
    <row r="337" spans="1:28" ht="19.5" customHeight="1" thickTop="1" thickBot="1">
      <c r="A337" s="478" t="s">
        <v>44</v>
      </c>
      <c r="B337" s="479"/>
      <c r="C337" s="479"/>
      <c r="D337" s="479"/>
      <c r="E337" s="479"/>
      <c r="F337" s="479"/>
      <c r="G337" s="479"/>
      <c r="H337" s="479"/>
      <c r="I337" s="479"/>
      <c r="J337" s="479"/>
      <c r="K337" s="506"/>
      <c r="L337" s="425" t="s">
        <v>45</v>
      </c>
      <c r="M337" s="426"/>
      <c r="N337" s="426"/>
      <c r="O337" s="426"/>
      <c r="P337" s="426"/>
      <c r="Q337" s="426"/>
      <c r="R337" s="426"/>
      <c r="S337" s="426"/>
      <c r="T337" s="426"/>
      <c r="U337" s="426"/>
      <c r="V337" s="160"/>
      <c r="W337" s="428" t="s">
        <v>39</v>
      </c>
      <c r="X337" s="428"/>
      <c r="Y337" s="161"/>
      <c r="Z337" s="510"/>
    </row>
    <row r="338" spans="1:28" ht="17.25" customHeight="1" thickTop="1">
      <c r="A338" s="99" t="s">
        <v>22</v>
      </c>
      <c r="B338" s="100"/>
      <c r="C338" s="101">
        <f>'3rd 1'!B4</f>
        <v>201</v>
      </c>
      <c r="D338" s="101">
        <f>'3rd 2'!B4</f>
        <v>202</v>
      </c>
      <c r="E338" s="101">
        <f>'3rd 3'!B4</f>
        <v>203</v>
      </c>
      <c r="F338" s="101">
        <f>'3rd 4'!B4</f>
        <v>204</v>
      </c>
      <c r="G338" s="101">
        <f>'3rd 5'!B4</f>
        <v>205</v>
      </c>
      <c r="H338" s="101">
        <f>'3rd 6'!B4</f>
        <v>0</v>
      </c>
      <c r="I338" s="430" t="s">
        <v>0</v>
      </c>
      <c r="J338" s="430" t="s">
        <v>3</v>
      </c>
      <c r="K338" s="432" t="s">
        <v>2</v>
      </c>
      <c r="L338" s="101">
        <f>'4th 1'!B4</f>
        <v>206</v>
      </c>
      <c r="M338" s="101">
        <f>'4th 2'!B4</f>
        <v>207</v>
      </c>
      <c r="N338" s="101">
        <f>'4th 3'!B4</f>
        <v>208</v>
      </c>
      <c r="O338" s="101">
        <f>'4th 4'!B4</f>
        <v>209</v>
      </c>
      <c r="P338" s="101">
        <f>'4th 5'!B4</f>
        <v>210</v>
      </c>
      <c r="Q338" s="101">
        <f>'4th 6'!B4</f>
        <v>211</v>
      </c>
      <c r="R338" s="101">
        <f>'4th 7'!B4</f>
        <v>0</v>
      </c>
      <c r="S338" s="429" t="s">
        <v>0</v>
      </c>
      <c r="T338" s="429" t="s">
        <v>3</v>
      </c>
      <c r="U338" s="431" t="s">
        <v>2</v>
      </c>
      <c r="V338" s="433" t="s">
        <v>62</v>
      </c>
      <c r="W338" s="434"/>
      <c r="X338" s="434"/>
      <c r="Y338" s="162" t="str">
        <f>IF(X339&gt;=4,"A+",IF(X339&gt;=3.75,"A",IF(X339&gt;=3.5,"A-",IF(X339&gt;=3.25,"B+",IF(X339&gt;=3,"B",IF(X339&gt;=2.75,"B-",IF(X339&gt;=2.5,"C+",IF(X339&gt;=2,"C","F"))))))))</f>
        <v>B</v>
      </c>
      <c r="Z338" s="510"/>
    </row>
    <row r="339" spans="1:28" ht="63.75" customHeight="1">
      <c r="A339" s="77" t="s">
        <v>63</v>
      </c>
      <c r="B339" s="86"/>
      <c r="C339" s="79" t="str">
        <f>IF('3rd 1'!C13&gt;0,'3rd 1'!D6,IF('3rd 1'!K13&gt;0,'3rd 1'!L6,IF('3rd 1'!S13&gt;0,'3rd 1'!T6,0)))</f>
        <v>Drawing-3</v>
      </c>
      <c r="D339" s="79" t="str">
        <f>IF('3rd 2'!C13&gt;0,'3rd 2'!D6,IF('3rd 2'!K13&gt;0,'3rd 2'!L6,IF('3rd 2'!S13&gt;0,'3rd 2'!T6,0)))</f>
        <v>Still Life-1</v>
      </c>
      <c r="E339" s="79" t="str">
        <f>IF('3rd 3'!C13&gt;0,'3rd 3'!D6,IF('3rd 3'!K13&gt;0,'3rd 3'!L6,IF('3rd 3'!S13&gt;0,'3rd 3'!T6,0)))</f>
        <v>Landscape-1</v>
      </c>
      <c r="F339" s="79" t="str">
        <f>IF('3rd 4'!C13&gt;0,'3rd 4'!D6,IF('3rd 4'!K13&gt;0,'3rd 4'!L6,IF('3rd 4'!S13&gt;0,'3rd 4'!T6,0)))</f>
        <v>Sketch-3</v>
      </c>
      <c r="G339" s="79" t="str">
        <f>IF('3rd 5'!C13&gt;0,'3rd 5'!D6,IF('3rd 5'!K13&gt;0,'3rd 5'!L6,IF('3rd 5'!S13&gt;0,'3rd 5'!T6,0)))</f>
        <v>History of Ancient Indian Civilization</v>
      </c>
      <c r="H339" s="79">
        <f>IF('3rd 6'!C13&gt;0,'3rd 6'!D6,IF('3rd 6'!K13&gt;0,'3rd 6'!L6,IF('3rd 6'!S13&gt;0,'3rd 6'!T6,0)))</f>
        <v>0</v>
      </c>
      <c r="I339" s="481"/>
      <c r="J339" s="481"/>
      <c r="K339" s="482"/>
      <c r="L339" s="79" t="str">
        <f>IF('4th 1'!C13&gt;0,'4th 1'!D6,IF('4th 1'!K13&gt;0,'4th 1'!L6,IF('4th 1'!S13&gt;0,'4th 1'!T6,0)))</f>
        <v>Drawing-4</v>
      </c>
      <c r="M339" s="79" t="str">
        <f>IF('4th 2'!C13&gt;0,'4th 2'!D6,IF('4th 2'!K13&gt;0,'4th 2'!L6,IF('4th 2'!S13&gt;0,'4th 2'!T6,0)))</f>
        <v>Still Life-2</v>
      </c>
      <c r="N339" s="79" t="str">
        <f>IF('4th 3'!C13&gt;0,'4th 3'!D6,IF('4th 3'!K13&gt;0,'4th 3'!L6,IF('4th 3'!S13&gt;0,'4th 3'!T6,0)))</f>
        <v>Landscape-2</v>
      </c>
      <c r="O339" s="79" t="str">
        <f>IF('4th 4'!C13&gt;0,'4th 4'!D6,IF('4th 4'!K13&gt;0,'4th 4'!L6,IF('4th 4'!S13&gt;0,'4th 4'!T6,0)))</f>
        <v>Sketch-4</v>
      </c>
      <c r="P339" s="79" t="str">
        <f>IF('4th 5'!C13&gt;0,'4th 5'!D6,IF('4th 5'!K13&gt;0,'4th 5'!L6,IF('4th 5'!S13&gt;0,'4th 5'!T6,0)))</f>
        <v>Material &amp; Technique of Art</v>
      </c>
      <c r="Q339" s="79" t="str">
        <f>IF('4th 6'!C13&gt;0,'4th 6'!D6,IF('4th 6'!K13&gt;0,'4th 6'!L6,IF('4th 6'!S13&gt;0,'4th 6'!T6,0)))</f>
        <v>History of Ancient Bengal Civilization</v>
      </c>
      <c r="R339" s="79">
        <f>IF('4th 7'!C13&gt;0,'4th 7'!D6,IF('4th 7'!K13&gt;0,'4th 7'!L6,IF('4th 7'!S13&gt;0,'4th 7'!T6,0)))</f>
        <v>0</v>
      </c>
      <c r="S339" s="429"/>
      <c r="T339" s="429"/>
      <c r="U339" s="431"/>
      <c r="V339" s="335">
        <f>IF(I341&gt;0,(V344+V328),0)</f>
        <v>63</v>
      </c>
      <c r="W339" s="254">
        <f>IF(I341&gt;0,(W344+W328),0)</f>
        <v>190.875</v>
      </c>
      <c r="X339" s="336">
        <f>IF(S341&gt;0,(W339/63),IF(I341&gt;0,(W339/46.5),0))</f>
        <v>3.0297619047619047</v>
      </c>
      <c r="Y339" s="163" t="str">
        <f>IF(X339&gt;=2.5,Y338,IF(X339&gt;=2.25,"C",IF(X339&gt;=2,"D",IF(X339=0,0,"F"))))</f>
        <v>B</v>
      </c>
      <c r="Z339" s="510"/>
    </row>
    <row r="340" spans="1:28" ht="16.5">
      <c r="A340" s="458" t="s">
        <v>27</v>
      </c>
      <c r="B340" s="459"/>
      <c r="C340" s="102">
        <f>IF('3rd 1'!C13&gt;0,'3rd 1'!H4,IF('3rd 1'!K13&gt;0,'3rd 1'!P4,IF('3rd 1'!S13&gt;0,'3rd 1'!X4,0)))</f>
        <v>3</v>
      </c>
      <c r="D340" s="102">
        <f>IF('3rd 2'!C13&gt;0,'3rd 2'!H4,IF('3rd 2'!K13&gt;0,'3rd 2'!P4,IF('3rd 2'!S13&gt;0,'3rd 2'!X4,0)))</f>
        <v>3</v>
      </c>
      <c r="E340" s="102">
        <f>IF('3rd 3'!C13&gt;0,'3rd 3'!H4,IF('3rd 3'!K13&gt;0,'3rd 3'!P4,IF('3rd 3'!S13&gt;0,'3rd 3'!X4,0)))</f>
        <v>3</v>
      </c>
      <c r="F340" s="102">
        <f>IF('3rd 4'!C13&gt;0,'3rd 4'!H4,IF('3rd 4'!K13&gt;0,'3rd 4'!P4,IF('3rd 4'!S13&gt;0,'3rd 4'!X4,0)))</f>
        <v>3</v>
      </c>
      <c r="G340" s="102">
        <f>IF('3rd 5'!C13&gt;0,'3rd 5'!H4,IF('3rd 5'!K13&gt;0,'3rd 5'!P4,IF('3rd 5'!S13&gt;0,'3rd 5'!X4,0)))</f>
        <v>3</v>
      </c>
      <c r="H340" s="102">
        <f>IF('3rd 6'!C13&gt;0,'3rd 6'!H4,IF('3rd 6'!K13&gt;0,'3rd 6'!P4,IF('3rd 6'!S13&gt;0,'3rd 6'!X4,0)))</f>
        <v>0</v>
      </c>
      <c r="I340" s="481"/>
      <c r="J340" s="481"/>
      <c r="K340" s="482"/>
      <c r="L340" s="102">
        <f>IF('4th 1'!C13&gt;0,'4th 1'!H4,IF('4th 1'!K13&gt;0,'4th 1'!P4,IF('4th 1'!S13&gt;0,'4th 1'!X4,0)))</f>
        <v>3</v>
      </c>
      <c r="M340" s="102">
        <f>IF('4th 2'!C13&gt;0,'4th 2'!H4,IF('4th 2'!K13&gt;0,'4th 2'!P4,IF('4th 2'!S13&gt;0,'4th 2'!X4,0)))</f>
        <v>3</v>
      </c>
      <c r="N340" s="102">
        <f>IF('4th 3'!C13&gt;0,'4th 3'!H4,IF('4th 3'!K13&gt;0,'4th 3'!P4,IF('4th 3'!S13&gt;0,'4th 3'!X4,0)))</f>
        <v>3</v>
      </c>
      <c r="O340" s="102">
        <f>IF('4th 4'!C13&gt;0,'4th 4'!H4,IF('4th 4'!K13&gt;0,'4th 4'!P4,IF('4th 4'!S13&gt;0,'4th 4'!X4,0)))</f>
        <v>1.5</v>
      </c>
      <c r="P340" s="102">
        <f>IF('4th 5'!C13&gt;0,'4th 5'!H4,IF('4th 5'!K13&gt;0,'4th 5'!P4,IF('4th 5'!S13&gt;0,'4th 5'!X4,0)))</f>
        <v>1.5</v>
      </c>
      <c r="Q340" s="102">
        <f>IF('4th 6'!C13&gt;0,'4th 6'!H4,IF('4th 6'!K13&gt;0,'4th 6'!P4,IF('4th 6'!S13&gt;0,'4th 6'!X4,0)))</f>
        <v>3</v>
      </c>
      <c r="R340" s="102">
        <f>IF('4th 7'!C13&gt;0,'4th 7'!H4,IF('4th 7'!K13&gt;0,'4th 7'!P4,IF('4th 7'!S13&gt;0,'4th 7'!X4,0)))</f>
        <v>0</v>
      </c>
      <c r="S340" s="430"/>
      <c r="T340" s="430"/>
      <c r="U340" s="432"/>
      <c r="V340" s="460" t="s">
        <v>41</v>
      </c>
      <c r="W340" s="461"/>
      <c r="X340" s="461"/>
      <c r="Y340" s="462"/>
      <c r="Z340" s="510"/>
    </row>
    <row r="341" spans="1:28" ht="17.25" thickBot="1">
      <c r="A341" s="463" t="s">
        <v>11</v>
      </c>
      <c r="B341" s="464"/>
      <c r="C341" s="102">
        <v>100</v>
      </c>
      <c r="D341" s="102">
        <v>100</v>
      </c>
      <c r="E341" s="102">
        <v>100</v>
      </c>
      <c r="F341" s="102">
        <v>100</v>
      </c>
      <c r="G341" s="102">
        <v>100</v>
      </c>
      <c r="H341" s="102">
        <v>100</v>
      </c>
      <c r="I341" s="465">
        <f>(C345*C340)+(D345*D340)+(E345*E340)+(F345*F340)+(G345*G340)+(H345*H340)</f>
        <v>44.25</v>
      </c>
      <c r="J341" s="84"/>
      <c r="K341" s="103" t="str">
        <f>IF(J342&gt;=4,"A+",IF(J342&gt;=3.75,"A",IF(J342&gt;=3.5,"A-",IF(J342&gt;=3.25,"B+",IF(J342&gt;=3,"B",IF(J342&gt;=2.75,"B-",IF(J342&gt;=2.5,"C+",IF(J342&gt;=2,"C","F"))))))))</f>
        <v>B-</v>
      </c>
      <c r="L341" s="102">
        <v>100</v>
      </c>
      <c r="M341" s="102">
        <v>100</v>
      </c>
      <c r="N341" s="102">
        <v>100</v>
      </c>
      <c r="O341" s="102">
        <v>100</v>
      </c>
      <c r="P341" s="102">
        <v>100</v>
      </c>
      <c r="Q341" s="102">
        <v>100</v>
      </c>
      <c r="R341" s="102">
        <v>100</v>
      </c>
      <c r="S341" s="465">
        <f>(L345*L340)+(M345*M340)+(N345*N340)+(O345*O340)+(P345*P340)+(Q345*Q340)+(R345*R340)</f>
        <v>47.25</v>
      </c>
      <c r="T341" s="84"/>
      <c r="U341" s="103" t="str">
        <f>IF(T342&gt;=4,"A+",IF(T342&gt;=3.75,"A",IF(T342&gt;=3.5,"A-",IF(T342&gt;=3.25,"B+",IF(T342&gt;=3,"B",IF(T342&gt;=2.75,"B-",IF(T342&gt;=2.5,"C+",IF(T342&gt;=2,"C","F"))))))))</f>
        <v>B</v>
      </c>
      <c r="V341" s="467" t="s">
        <v>29</v>
      </c>
      <c r="W341" s="469" t="s">
        <v>0</v>
      </c>
      <c r="X341" s="469" t="s">
        <v>3</v>
      </c>
      <c r="Y341" s="476" t="s">
        <v>2</v>
      </c>
      <c r="Z341" s="510"/>
    </row>
    <row r="342" spans="1:28" ht="17.25" thickTop="1">
      <c r="A342" s="77" t="s">
        <v>28</v>
      </c>
      <c r="B342" s="86"/>
      <c r="C342" s="104">
        <f>IF('3rd 1'!C13&gt;0,'3rd 1'!C13,IF('3rd 1'!K13&gt;0,'3rd 1'!K13,IF('3rd 1'!S13&gt;0,'3rd 1'!S13,0)))</f>
        <v>24</v>
      </c>
      <c r="D342" s="104">
        <f>IF('3rd 2'!C13&gt;0,'3rd 2'!C13,IF('3rd 2'!K13&gt;0,'3rd 2'!K13,IF('3rd 2'!S13&gt;0,'3rd 2'!S13,0)))</f>
        <v>30</v>
      </c>
      <c r="E342" s="104">
        <f>IF('3rd 3'!C13&gt;0,'3rd 3'!C13,IF('3rd 3'!K13&gt;0,'3rd 3'!K13,IF('3rd 3'!S13&gt;0,'3rd 3'!S13,0)))</f>
        <v>30</v>
      </c>
      <c r="F342" s="104">
        <f>IF('3rd 4'!C13&gt;0,'3rd 4'!C13,IF('3rd 4'!K13&gt;0,'3rd 4'!K13,IF('3rd 4'!S13&gt;0,'3rd 4'!S13,0)))</f>
        <v>26.5</v>
      </c>
      <c r="G342" s="104">
        <f>IF('3rd 5'!C13&gt;0,'3rd 5'!C13,IF('3rd 5'!K13&gt;0,'3rd 5'!K13,IF('3rd 5'!S13&gt;0,'3rd 5'!S13,0)))</f>
        <v>21.5</v>
      </c>
      <c r="H342" s="104">
        <f>IF('3rd 6'!C13&gt;0,'3rd 6'!C13,IF('3rd 6'!K13&gt;0,'3rd 6'!K13,IF('3rd 6'!S13&gt;0,'3rd 6'!S13,0)))</f>
        <v>0</v>
      </c>
      <c r="I342" s="457"/>
      <c r="J342" s="485">
        <f>I341/(C340+D340+E340+F340+G340+H340)</f>
        <v>2.95</v>
      </c>
      <c r="K342" s="90"/>
      <c r="L342" s="104">
        <f>IF('4th 1'!C13&gt;0,'4th 1'!C13,IF('4th 1'!K13&gt;0,'4th 1'!K13,IF('4th 1'!S13&gt;0,'4th 1'!S13,0)))</f>
        <v>32.25</v>
      </c>
      <c r="M342" s="104">
        <f>IF('4th 2'!C13&gt;0,'4th 2'!C13,IF('4th 2'!K13&gt;0,'4th 2'!K13,IF('4th 2'!S13&gt;0,'4th 2'!S13,0)))</f>
        <v>22.25</v>
      </c>
      <c r="N342" s="104">
        <f>IF('4th 3'!C13&gt;0,'4th 3'!C13,IF('4th 3'!K13&gt;0,'4th 3'!K13,IF('4th 3'!S13&gt;0,'4th 3'!S13,0)))</f>
        <v>23.25</v>
      </c>
      <c r="O342" s="104">
        <f>IF('4th 4'!C13&gt;0,'4th 4'!C13,IF('4th 4'!K13&gt;0,'4th 4'!K13,IF('4th 4'!S13&gt;0,'4th 4'!S13,0)))</f>
        <v>21</v>
      </c>
      <c r="P342" s="104">
        <f>IF('4th 5'!C13&gt;0,'4th 5'!C13,IF('4th 5'!K13&gt;0,'4th 5'!K13,IF('4th 5'!S13&gt;0,'4th 5'!S13,0)))</f>
        <v>31.5</v>
      </c>
      <c r="Q342" s="104">
        <f>IF('4th 6'!C13&gt;0,'4th 6'!C13,IF('4th 6'!K13&gt;0,'4th 6'!K13,IF('4th 6'!S13&gt;0,'4th 6'!S13,0)))</f>
        <v>26.5</v>
      </c>
      <c r="R342" s="104">
        <f>IF('4th 7'!C13&gt;0,'4th 7'!C13,IF('4th 7'!K13&gt;0,'4th 7'!K13,IF('4th 7'!S13&gt;0,'4th 7'!S13,0)))</f>
        <v>0</v>
      </c>
      <c r="S342" s="457"/>
      <c r="T342" s="485">
        <f>S341/(L340+M340+N340+O340+P340+Q340+R340)</f>
        <v>3.15</v>
      </c>
      <c r="U342" s="90"/>
      <c r="V342" s="468"/>
      <c r="W342" s="470"/>
      <c r="X342" s="471"/>
      <c r="Y342" s="477"/>
      <c r="Z342" s="510"/>
    </row>
    <row r="343" spans="1:28" ht="17.25">
      <c r="A343" s="423" t="s">
        <v>26</v>
      </c>
      <c r="B343" s="91" t="s">
        <v>60</v>
      </c>
      <c r="C343" s="104">
        <f>IF('3rd 1'!C13&gt;0,'3rd 1'!J13,IF('3rd 1'!K13&gt;0,'3rd 1'!R13,IF('3rd 1'!S13&gt;0,'3rd 1'!Z13,0)))</f>
        <v>40.75</v>
      </c>
      <c r="D343" s="104">
        <f>IF('3rd 2'!C13&gt;0,'3rd 2'!J13,IF('3rd 2'!K13&gt;0,'3rd 2'!R13,IF('3rd 2'!S13&gt;0,'3rd 2'!Z13,0)))</f>
        <v>28</v>
      </c>
      <c r="E343" s="104">
        <f>IF('3rd 3'!C13&gt;0,'3rd 3'!J13,IF('3rd 3'!K13&gt;0,'3rd 3'!R13,IF('3rd 3'!S13&gt;0,'3rd 3'!Z13,0)))</f>
        <v>42</v>
      </c>
      <c r="F343" s="104">
        <f>IF('3rd 4'!C13&gt;0,'3rd 4'!J13,IF('3rd 4'!K13&gt;0,'3rd 4'!R13,IF('3rd 4'!S13&gt;0,'3rd 4'!Z13,0)))</f>
        <v>32.5</v>
      </c>
      <c r="G343" s="104">
        <f>IF('3rd 5'!C13&gt;0,'3rd 5'!J13,IF('3rd 5'!K13&gt;0,'3rd 5'!R13,IF('3rd 5'!S13&gt;0,'3rd 5'!Z13,0)))</f>
        <v>31.5</v>
      </c>
      <c r="H343" s="104">
        <f>IF('3rd 6'!C13&gt;0,'3rd 6'!J13,IF('3rd 6'!K13&gt;0,'3rd 6'!R13,IF('3rd 6'!S13&gt;0,'3rd 6'!Z13,0)))</f>
        <v>0</v>
      </c>
      <c r="I343" s="457"/>
      <c r="J343" s="525"/>
      <c r="K343" s="442" t="str">
        <f>IF(J342&gt;=2.5,K341,IF(J342&gt;=2.25,"C",IF(J342&gt;=2,"D",IF(J342=0,0,"F"))))</f>
        <v>B-</v>
      </c>
      <c r="L343" s="104">
        <f>IF('4th 1'!C13&gt;0,'4th 1'!J13,IF('4th 1'!K13&gt;0,'4th 1'!R13,IF('4th 1'!S13&gt;0,'4th 1'!Z13,0)))</f>
        <v>46.5</v>
      </c>
      <c r="M343" s="104">
        <f>IF('4th 2'!C13&gt;0,'4th 2'!J13,IF('4th 2'!K13&gt;0,'4th 2'!R13,IF('4th 2'!S13&gt;0,'4th 2'!Z13,0)))</f>
        <v>40.5</v>
      </c>
      <c r="N343" s="104">
        <f>IF('4th 3'!C13&gt;0,'4th 3'!J13,IF('4th 3'!K13&gt;0,'4th 3'!R13,IF('4th 3'!S13&gt;0,'4th 3'!Z13,0)))</f>
        <v>39.5</v>
      </c>
      <c r="O343" s="104">
        <f>IF('4th 4'!C13&gt;0,'4th 4'!J13,IF('4th 4'!K13&gt;0,'4th 4'!R13,IF('4th 4'!S13&gt;0,'4th 4'!Z13,0)))</f>
        <v>41</v>
      </c>
      <c r="P343" s="104">
        <f>IF('4th 5'!C13&gt;0,'4th 5'!J13,IF('4th 5'!K13&gt;0,'4th 5'!R13,IF('4th 5'!S13&gt;0,'4th 5'!Z13,0)))</f>
        <v>38.5</v>
      </c>
      <c r="Q343" s="104">
        <f>IF('4th 6'!C13&gt;0,'4th 6'!J13,IF('4th 6'!K13&gt;0,'4th 6'!R13,IF('4th 6'!S13&gt;0,'4th 6'!Z13,0)))</f>
        <v>31.75</v>
      </c>
      <c r="R343" s="104">
        <f>IF('4th 7'!C13&gt;0,'4th 7'!J13,IF('4th 7'!K13&gt;0,'4th 7'!R13,IF('4th 7'!S13&gt;0,'4th 7'!Z13,0)))</f>
        <v>0</v>
      </c>
      <c r="S343" s="457"/>
      <c r="T343" s="525"/>
      <c r="U343" s="442" t="str">
        <f>IF(T342&gt;=2.5,U341,IF(T342&gt;=2.25,"C",IF(T342&gt;=2,"D",IF(T342=0,0,"F"))))</f>
        <v>B</v>
      </c>
      <c r="V343" s="454" t="s">
        <v>40</v>
      </c>
      <c r="W343" s="443"/>
      <c r="X343" s="443"/>
      <c r="Y343" s="455"/>
      <c r="Z343" s="510"/>
      <c r="AA343" s="105"/>
      <c r="AB343" s="105"/>
    </row>
    <row r="344" spans="1:28" ht="16.5" customHeight="1">
      <c r="A344" s="424"/>
      <c r="B344" s="91" t="s">
        <v>67</v>
      </c>
      <c r="C344" s="117">
        <f>'3rd 1'!AA13</f>
        <v>65</v>
      </c>
      <c r="D344" s="117">
        <f>'3rd 2'!AA13</f>
        <v>58</v>
      </c>
      <c r="E344" s="117">
        <f>'3rd 3'!AA13</f>
        <v>72</v>
      </c>
      <c r="F344" s="117">
        <f>'3rd 4'!AA13</f>
        <v>59</v>
      </c>
      <c r="G344" s="117">
        <f>'3rd 5'!AA13</f>
        <v>53</v>
      </c>
      <c r="H344" s="117">
        <f>'3rd 6'!AA13</f>
        <v>0</v>
      </c>
      <c r="I344" s="457"/>
      <c r="J344" s="525"/>
      <c r="K344" s="491"/>
      <c r="L344" s="117">
        <f>'4th 1'!AA13</f>
        <v>79</v>
      </c>
      <c r="M344" s="117">
        <f>'4th 2'!AA13</f>
        <v>63</v>
      </c>
      <c r="N344" s="117">
        <f>'4th 3'!AA13</f>
        <v>63</v>
      </c>
      <c r="O344" s="117">
        <f>'4th 4'!AA13</f>
        <v>62</v>
      </c>
      <c r="P344" s="117">
        <f>'4th 5'!AA13</f>
        <v>70</v>
      </c>
      <c r="Q344" s="117">
        <f>'4th 6'!AA13</f>
        <v>59</v>
      </c>
      <c r="R344" s="117">
        <f>'4th 7'!AA13</f>
        <v>0</v>
      </c>
      <c r="S344" s="457"/>
      <c r="T344" s="525"/>
      <c r="U344" s="491"/>
      <c r="V344" s="444">
        <f>IF((C345+C347)=0,0,C340)+IF((D345+D347)=0,0,D340)+IF((E345+E347)=0,0,E340)+IF((F345+F347)=0,0,F340)+IF((G345+G347)=0,0,G340)+IF((H345+H347)=0,0,H340)+IF((L345+L347)=0,0,L340)+IF((M345+M347)=0,0,M340)+IF((N345+N347)=0,0,N340)+IF((O345+O347)=0,0,O340)+IF((P345+P347)=0,0,P340)+IF((Q345+Q347)=0,0,Q340)+IF((R345+R347)=0,0,R340)+IF(E377&gt;0,1.5,0)</f>
        <v>31.5</v>
      </c>
      <c r="W344" s="457">
        <f>I341+S341+(E377*1.5)</f>
        <v>95.25</v>
      </c>
      <c r="X344" s="440">
        <f>IF(S341&gt;0,(W344/31.5),J342)</f>
        <v>3.0238095238095237</v>
      </c>
      <c r="Y344" s="164" t="str">
        <f>IF(X344&gt;=4,"A+",IF(X344&gt;=3.75,"A",IF(X344&gt;=3.5,"A-",IF(X344&gt;=3.25,"B+",IF(X344&gt;=3,"B",IF(X344&gt;=2.75,"B-",IF(X344&gt;=2.5,"C+",IF(X344&gt;=2,"C","F"))))))))</f>
        <v>B</v>
      </c>
      <c r="Z344" s="510"/>
    </row>
    <row r="345" spans="1:28" ht="16.5">
      <c r="A345" s="424"/>
      <c r="B345" s="91" t="s">
        <v>1</v>
      </c>
      <c r="C345" s="104">
        <f>'3rd 1'!AC13</f>
        <v>3.25</v>
      </c>
      <c r="D345" s="104">
        <f>'3rd 2'!AC13</f>
        <v>2.75</v>
      </c>
      <c r="E345" s="104">
        <f>'3rd 3'!AC13</f>
        <v>3.5</v>
      </c>
      <c r="F345" s="104">
        <f>'3rd 4'!AC13</f>
        <v>2.75</v>
      </c>
      <c r="G345" s="104">
        <f>'3rd 5'!AC13</f>
        <v>2.5</v>
      </c>
      <c r="H345" s="104">
        <f>'3rd 6'!AC13</f>
        <v>0</v>
      </c>
      <c r="I345" s="457"/>
      <c r="J345" s="525"/>
      <c r="K345" s="106"/>
      <c r="L345" s="104">
        <f>'4th 1'!AC13</f>
        <v>3.75</v>
      </c>
      <c r="M345" s="104">
        <f>'4th 2'!AC13</f>
        <v>3</v>
      </c>
      <c r="N345" s="104">
        <f>'4th 3'!AC13</f>
        <v>3</v>
      </c>
      <c r="O345" s="104">
        <f>'4th 4'!AC13</f>
        <v>3</v>
      </c>
      <c r="P345" s="104">
        <f>'4th 5'!AC13</f>
        <v>3.5</v>
      </c>
      <c r="Q345" s="104">
        <f>'4th 6'!AC13</f>
        <v>2.75</v>
      </c>
      <c r="R345" s="107">
        <f>'4th 7'!AC13</f>
        <v>0</v>
      </c>
      <c r="S345" s="457"/>
      <c r="T345" s="525"/>
      <c r="U345" s="108"/>
      <c r="V345" s="456"/>
      <c r="W345" s="448"/>
      <c r="X345" s="441"/>
      <c r="Y345" s="451" t="str">
        <f>IF(S341&gt;0,(IF(X344&gt;=2.5,Y344,IF(X344&gt;=2.25,"C",IF(X344&gt;=2,"D","F")))),K343)</f>
        <v>B</v>
      </c>
      <c r="Z345" s="510"/>
    </row>
    <row r="346" spans="1:28" ht="16.5">
      <c r="A346" s="424"/>
      <c r="B346" s="91" t="s">
        <v>2</v>
      </c>
      <c r="C346" s="104" t="str">
        <f>'3rd 1'!AB13</f>
        <v>B+</v>
      </c>
      <c r="D346" s="104" t="str">
        <f>'3rd 2'!AB13</f>
        <v>B-</v>
      </c>
      <c r="E346" s="104" t="str">
        <f>'3rd 3'!AB13</f>
        <v>A-</v>
      </c>
      <c r="F346" s="104" t="str">
        <f>'3rd 4'!AB13</f>
        <v>B-</v>
      </c>
      <c r="G346" s="104" t="str">
        <f>'3rd 5'!AB13</f>
        <v>C+</v>
      </c>
      <c r="H346" s="104" t="str">
        <f>'3rd 6'!AB13</f>
        <v/>
      </c>
      <c r="I346" s="457"/>
      <c r="J346" s="98"/>
      <c r="K346" s="90"/>
      <c r="L346" s="104" t="str">
        <f>'4th 1'!AB13</f>
        <v>A</v>
      </c>
      <c r="M346" s="104" t="str">
        <f>'4th 2'!AB13</f>
        <v>B</v>
      </c>
      <c r="N346" s="104" t="str">
        <f>'4th 3'!AB13</f>
        <v>B</v>
      </c>
      <c r="O346" s="104" t="str">
        <f>'4th 4'!AB13</f>
        <v>B</v>
      </c>
      <c r="P346" s="104" t="str">
        <f>'4th 5'!AB13</f>
        <v>A-</v>
      </c>
      <c r="Q346" s="104" t="str">
        <f>'4th 6'!AB13</f>
        <v>B-</v>
      </c>
      <c r="R346" s="104" t="str">
        <f>'4th 7'!AB13</f>
        <v/>
      </c>
      <c r="S346" s="457"/>
      <c r="T346" s="98"/>
      <c r="U346" s="109"/>
      <c r="V346" s="446"/>
      <c r="W346" s="449"/>
      <c r="X346" s="450"/>
      <c r="Y346" s="452"/>
      <c r="Z346" s="510"/>
    </row>
    <row r="347" spans="1:28" ht="16.5" customHeight="1">
      <c r="A347" s="413" t="s">
        <v>127</v>
      </c>
      <c r="B347" s="91" t="s">
        <v>1</v>
      </c>
      <c r="C347" s="104">
        <f>'3rd 1'!AD13</f>
        <v>0</v>
      </c>
      <c r="D347" s="104">
        <f>'3rd 2'!AD13</f>
        <v>0</v>
      </c>
      <c r="E347" s="104">
        <f>'3rd 3'!AD13</f>
        <v>0</v>
      </c>
      <c r="F347" s="104">
        <f>'3rd 4'!AD13</f>
        <v>0</v>
      </c>
      <c r="G347" s="104">
        <f>'3rd 5'!AD13</f>
        <v>0</v>
      </c>
      <c r="H347" s="104">
        <f>'3rd 6'!AD13</f>
        <v>0</v>
      </c>
      <c r="I347" s="415">
        <f>(C347*C340)+(D347*D340)+(E347*E340)+(F347*F340)+(G347*G340)+(H347*H340)</f>
        <v>0</v>
      </c>
      <c r="J347" s="417">
        <f>IF(C347&gt;0,(C345*C340),0)+IF(D347&gt;0,(D345*D340),0)+IF(E347&gt;0,(E345*E340),0)+IF(F347&gt;0,(F345*F340),0)+IF(G347&gt;0,(G345*G340),0)+IF(H347&gt;0,(H345*H340),0)</f>
        <v>0</v>
      </c>
      <c r="K347" s="418">
        <f>IF(C347&gt;C345,((C347*C340)-(C345*C340)),0)+IF(D347&gt;D345,((D347*D340)-(D345*D340)),0)+IF(E347&gt;E345,((E347*E340)-(E345*E340)),0)+IF(F347&gt;F345,((F347*F340)-(F345*F340)),0)+IF(G347&gt;G345,((G347*G340)-(G345*G340)),0)+IF(H347&gt;H345,((H347*H340)-(H345*H340)),0)</f>
        <v>0</v>
      </c>
      <c r="L347" s="165">
        <f>'4th 1'!AD13</f>
        <v>0</v>
      </c>
      <c r="M347" s="104">
        <f>'4th 2'!AD13</f>
        <v>0</v>
      </c>
      <c r="N347" s="104">
        <f>'4th 3'!AD13</f>
        <v>0</v>
      </c>
      <c r="O347" s="104">
        <f>'4th 4'!AD13</f>
        <v>0</v>
      </c>
      <c r="P347" s="104">
        <f>'4th 5'!AD13</f>
        <v>0</v>
      </c>
      <c r="Q347" s="104">
        <f>'4th 6'!AD13</f>
        <v>0</v>
      </c>
      <c r="R347" s="104">
        <f>'4th 7'!AD13</f>
        <v>0</v>
      </c>
      <c r="S347" s="415">
        <f>(L347*L340)+(M347*M340)+(N347*N340)+(O347*O340)+(P347*P340)+(Q347*Q340)+(R347*R340)</f>
        <v>0</v>
      </c>
      <c r="T347" s="417">
        <f>IF(L347&gt;0,(L345*L340),0)+IF(M347&gt;0,(M345*M340),0)+IF(N347&gt;0,(N345*N340),0)+IF(O347&gt;0,(O345*O340),0)+IF(P347&gt;0,(P345*P340),0)+IF(Q347&gt;0,(Q345*Q340),0)+IF(R347&gt;0,(R345*R340),0)</f>
        <v>0</v>
      </c>
      <c r="U347" s="484">
        <f>IF(L347&gt;L345,((L347*L340)-(L345*L340)),0)+IF(M347&gt;M345,((M347*M340)-(M345*M340)),0)+IF(N347&gt;N345,((N347*N340)-(N345*N340)),0)+IF(O347&gt;O345,((O347*O340)-(O345*O340)),0)+IF(P347&gt;P345,((P347*P340)-(P345*P340)),0)+IF(Q347&gt;Q345,((Q347*Q340)-(Q345*Q340)),0)+IF(R347&gt;R345,((R347*R340)-(R345*R340)),0)</f>
        <v>0</v>
      </c>
      <c r="V347" s="401">
        <f>I347+S347</f>
        <v>0</v>
      </c>
      <c r="W347" s="436">
        <f>J347+T347</f>
        <v>0</v>
      </c>
      <c r="X347" s="438">
        <f>K347+U347</f>
        <v>0</v>
      </c>
      <c r="Y347" s="483">
        <f>K347+U347+X334</f>
        <v>0</v>
      </c>
      <c r="Z347" s="510"/>
    </row>
    <row r="348" spans="1:28" ht="16.5" thickBot="1">
      <c r="A348" s="414"/>
      <c r="B348" s="157" t="s">
        <v>23</v>
      </c>
      <c r="C348" s="166" t="str">
        <f>'3rd 1'!AE13</f>
        <v/>
      </c>
      <c r="D348" s="166" t="str">
        <f>'3rd 2'!AE13</f>
        <v/>
      </c>
      <c r="E348" s="166" t="str">
        <f>'3rd 3'!AE13</f>
        <v/>
      </c>
      <c r="F348" s="166" t="str">
        <f>'3rd 4'!AE13</f>
        <v/>
      </c>
      <c r="G348" s="166" t="str">
        <f>'3rd 5'!AE13</f>
        <v/>
      </c>
      <c r="H348" s="166" t="str">
        <f>'3rd 6'!AE13</f>
        <v/>
      </c>
      <c r="I348" s="416"/>
      <c r="J348" s="416"/>
      <c r="K348" s="419"/>
      <c r="L348" s="166" t="str">
        <f>'4th 1'!AE13</f>
        <v/>
      </c>
      <c r="M348" s="166" t="str">
        <f>'4th 2'!AE13</f>
        <v/>
      </c>
      <c r="N348" s="166" t="str">
        <f>'4th 3'!AE13</f>
        <v/>
      </c>
      <c r="O348" s="166" t="str">
        <f>'4th 4'!AE13</f>
        <v/>
      </c>
      <c r="P348" s="166" t="str">
        <f>'4th 5'!AE13</f>
        <v/>
      </c>
      <c r="Q348" s="166" t="str">
        <f>'4th 6'!AE13</f>
        <v/>
      </c>
      <c r="R348" s="166" t="str">
        <f>'4th 7'!AE13</f>
        <v/>
      </c>
      <c r="S348" s="416"/>
      <c r="T348" s="416"/>
      <c r="U348" s="419"/>
      <c r="V348" s="402"/>
      <c r="W348" s="437"/>
      <c r="X348" s="439"/>
      <c r="Y348" s="406"/>
      <c r="Z348" s="510"/>
    </row>
    <row r="349" spans="1:28" ht="19.5" customHeight="1" thickTop="1" thickBot="1">
      <c r="A349" s="435" t="s">
        <v>31</v>
      </c>
      <c r="B349" s="435"/>
      <c r="C349" s="435"/>
      <c r="D349" s="435"/>
      <c r="E349" s="435"/>
      <c r="F349" s="435"/>
      <c r="G349" s="435"/>
      <c r="H349" s="435"/>
      <c r="I349" s="435"/>
      <c r="J349" s="435"/>
      <c r="K349" s="435"/>
      <c r="L349" s="435"/>
      <c r="M349" s="435"/>
      <c r="N349" s="435"/>
      <c r="O349" s="435"/>
      <c r="P349" s="435"/>
      <c r="Q349" s="435"/>
      <c r="R349" s="435"/>
      <c r="S349" s="435"/>
      <c r="T349" s="435"/>
      <c r="U349" s="435"/>
      <c r="V349" s="435"/>
      <c r="W349" s="435"/>
      <c r="X349" s="435"/>
      <c r="Y349" s="435"/>
      <c r="Z349" s="510"/>
    </row>
    <row r="350" spans="1:28" ht="17.25" customHeight="1" thickTop="1" thickBot="1">
      <c r="A350" s="478" t="s">
        <v>46</v>
      </c>
      <c r="B350" s="479"/>
      <c r="C350" s="479"/>
      <c r="D350" s="479"/>
      <c r="E350" s="479"/>
      <c r="F350" s="479"/>
      <c r="G350" s="479"/>
      <c r="H350" s="479"/>
      <c r="I350" s="479"/>
      <c r="J350" s="479"/>
      <c r="K350" s="480"/>
      <c r="L350" s="426" t="s">
        <v>47</v>
      </c>
      <c r="M350" s="426"/>
      <c r="N350" s="426"/>
      <c r="O350" s="426"/>
      <c r="P350" s="426"/>
      <c r="Q350" s="426"/>
      <c r="R350" s="426"/>
      <c r="S350" s="426"/>
      <c r="T350" s="426"/>
      <c r="U350" s="427"/>
      <c r="V350" s="160"/>
      <c r="W350" s="428" t="s">
        <v>39</v>
      </c>
      <c r="X350" s="428"/>
      <c r="Y350" s="161"/>
      <c r="Z350" s="510"/>
    </row>
    <row r="351" spans="1:28" ht="17.25" thickTop="1">
      <c r="A351" s="99" t="s">
        <v>22</v>
      </c>
      <c r="B351" s="100"/>
      <c r="C351" s="101">
        <f>'5th 1'!B4</f>
        <v>301</v>
      </c>
      <c r="D351" s="101">
        <f>'5th 2'!B4</f>
        <v>302</v>
      </c>
      <c r="E351" s="101">
        <f>'5th 3'!B4</f>
        <v>303</v>
      </c>
      <c r="F351" s="101">
        <f>'5th 4'!B4</f>
        <v>304</v>
      </c>
      <c r="G351" s="101">
        <f>'5th 5'!B4</f>
        <v>305</v>
      </c>
      <c r="H351" s="101">
        <f>'5th 6'!B4</f>
        <v>0</v>
      </c>
      <c r="I351" s="430" t="s">
        <v>0</v>
      </c>
      <c r="J351" s="430" t="s">
        <v>3</v>
      </c>
      <c r="K351" s="432" t="s">
        <v>2</v>
      </c>
      <c r="L351" s="101">
        <f>'6th 1'!B4</f>
        <v>306</v>
      </c>
      <c r="M351" s="101">
        <f>'6th 2'!B4</f>
        <v>307</v>
      </c>
      <c r="N351" s="101">
        <f>'6th 3'!B4</f>
        <v>308</v>
      </c>
      <c r="O351" s="101">
        <f>'6th 4'!B4</f>
        <v>309</v>
      </c>
      <c r="P351" s="101">
        <f>'6th 5'!B4</f>
        <v>310</v>
      </c>
      <c r="Q351" s="101">
        <f>'6th 6'!B4</f>
        <v>0</v>
      </c>
      <c r="R351" s="101">
        <f>'6th 7'!B4</f>
        <v>0</v>
      </c>
      <c r="S351" s="429" t="s">
        <v>0</v>
      </c>
      <c r="T351" s="429" t="s">
        <v>3</v>
      </c>
      <c r="U351" s="431" t="s">
        <v>2</v>
      </c>
      <c r="V351" s="433" t="s">
        <v>62</v>
      </c>
      <c r="W351" s="434"/>
      <c r="X351" s="434"/>
      <c r="Y351" s="162" t="str">
        <f>IF(X352&gt;=4,"A+",IF(X352&gt;=3.75,"A",IF(X352&gt;=3.5,"A-",IF(X352&gt;=3.25,"B+",IF(X352&gt;=3,"B",IF(X352&gt;=2.75,"B-",IF(X352&gt;=2.5,"C+",IF(X352&gt;=2,"C","F"))))))))</f>
        <v>B</v>
      </c>
      <c r="Z351" s="510"/>
    </row>
    <row r="352" spans="1:28" ht="65.25" customHeight="1">
      <c r="A352" s="77" t="s">
        <v>63</v>
      </c>
      <c r="B352" s="78"/>
      <c r="C352" s="79" t="str">
        <f>IF('5th 1'!C13&gt;0,'5th 1'!D6,IF('5th 1'!K13&gt;0,'5th 1'!L6,IF('5th 1'!S13&gt;0,'5th 1'!T6,0)))</f>
        <v>Drawing-5</v>
      </c>
      <c r="D352" s="79" t="str">
        <f>IF('5th 2'!C13&gt;0,'5th 2'!D6,IF('5th 2'!K13&gt;0,'5th 2'!L6,IF('5th 2'!S13&gt;0,'5th 2'!T6,0)))</f>
        <v>Head Study-1</v>
      </c>
      <c r="E352" s="79" t="str">
        <f>IF('5th 3'!C13&gt;0,'5th 3'!D6,IF('5th 3'!K13&gt;0,'5th 3'!L6,IF('5th 3'!S13&gt;0,'5th 3'!T6,0)))</f>
        <v>Still life-3</v>
      </c>
      <c r="F352" s="79" t="str">
        <f>IF('5th 4'!C13&gt;0,'5th 4'!D6,IF('5th 4'!K13&gt;0,'5th 4'!L6,IF('5th 4'!S13&gt;0,'5th 4'!T6,0)))</f>
        <v>Composition-1</v>
      </c>
      <c r="G352" s="79" t="str">
        <f>IF('5th 5'!C13&gt;0,'5th 5'!D6,IF('5th 5'!K13&gt;0,'5th 5'!L6,IF('5th 5'!S13&gt;0,'5th 5'!T6,0)))</f>
        <v>History of Art</v>
      </c>
      <c r="H352" s="79">
        <f>IF('5th 6'!C13&gt;0,'5th 6'!D6,IF('5th 6'!K13&gt;0,'5th 6'!L6,IF('5th 6'!S13&gt;0,'5th 6'!T6,0)))</f>
        <v>0</v>
      </c>
      <c r="I352" s="481"/>
      <c r="J352" s="481"/>
      <c r="K352" s="482"/>
      <c r="L352" s="79" t="str">
        <f>IF('6th 1'!C13&gt;0,'6th 1'!D6,IF('6th 1'!K13&gt;0,'6th 1'!L6,IF('6th 1'!S13&gt;0,'6th 1'!T6,0)))</f>
        <v>Drawing-6</v>
      </c>
      <c r="M352" s="79" t="str">
        <f>IF('6th 2'!C13&gt;0,'6th 2'!D6,IF('6th 2'!K13&gt;0,'6th 2'!L6,IF('6th 2'!S13&gt;0,'6th 2'!T6,0)))</f>
        <v>Head study-2</v>
      </c>
      <c r="N352" s="79" t="str">
        <f>IF('6th 3'!C13&gt;0,'6th 3'!D6,IF('6th 3'!K13&gt;0,'6th 3'!L6,IF('6th 3'!S13&gt;0,'6th 3'!T6,0)))</f>
        <v>Figur painting</v>
      </c>
      <c r="O352" s="79" t="str">
        <f>IF('6th 4'!C13&gt;0,'6th 4'!D6,IF('6th 4'!K13&gt;0,'6th 4'!L6,IF('6th 4'!S13&gt;0,'6th 4'!T6,0)))</f>
        <v>Composition-2</v>
      </c>
      <c r="P352" s="79" t="str">
        <f>IF('6th 5'!C13&gt;0,'6th 5'!D6,IF('6th 5'!K13&gt;0,'6th 5'!L6,IF('6th 5'!S13&gt;0,'6th 5'!T6,0)))</f>
        <v>History of Arts</v>
      </c>
      <c r="Q352" s="79">
        <f>IF('6th 6'!C13&gt;0,'6th 6'!D6,IF('6th 6'!K13&gt;0,'6th 6'!L6,IF('6th 6'!S13&gt;0,'6th 6'!T6,0)))</f>
        <v>0</v>
      </c>
      <c r="R352" s="79">
        <f>IF('6th 7'!C13&gt;0,'6th 7'!D6,IF('6th 7'!K13&gt;0,'6th 7'!L6,IF('6th 7'!S13&gt;0,'6th 7'!T6,0)))</f>
        <v>0</v>
      </c>
      <c r="S352" s="429"/>
      <c r="T352" s="429"/>
      <c r="U352" s="431"/>
      <c r="V352" s="335">
        <f>IF(I354&gt;0,(V357+V339),0)</f>
        <v>94.5</v>
      </c>
      <c r="W352" s="254">
        <f>IF(I354&gt;0,(W357+W339),0)</f>
        <v>295.875</v>
      </c>
      <c r="X352" s="336">
        <f>IF(S354&gt;0,(W352/94.5),IF(I354&gt;0,(W352/78),0))</f>
        <v>3.1309523809523809</v>
      </c>
      <c r="Y352" s="163" t="str">
        <f>IF(X352&gt;=2.5,Y351,IF(X352&gt;=2.25,"C",IF(X352&gt;=2,"D",IF(X352=0,0,"F"))))</f>
        <v>B</v>
      </c>
      <c r="Z352" s="510"/>
    </row>
    <row r="353" spans="1:26" ht="16.5">
      <c r="A353" s="77" t="s">
        <v>12</v>
      </c>
      <c r="B353" s="78"/>
      <c r="C353" s="102">
        <f>IF('5th 1'!C13&gt;0,'5th 1'!H4,IF('5th 1'!K13&gt;0,'5th 1'!P4,IF('5th 1'!S13&gt;0,'5th 1'!X4,0)))</f>
        <v>3</v>
      </c>
      <c r="D353" s="102">
        <f>IF('5th 2'!C13&gt;0,'5th 2'!H4,IF('5th 2'!K13&gt;0,'5th 2'!P4,IF('5th 2'!S13&gt;0,'5th 2'!X4,0)))</f>
        <v>3</v>
      </c>
      <c r="E353" s="102">
        <f>IF('5th 3'!C13&gt;0,'5th 3'!H4,IF('5th 3'!K13&gt;0,'5th 3'!P4,IF('5th 3'!S13&gt;0,'5th 3'!X4,0)))</f>
        <v>3</v>
      </c>
      <c r="F353" s="102">
        <f>IF('5th 4'!C13&gt;0,'5th 4'!H4,IF('5th 4'!K13&gt;0,'5th 4'!P4,IF('5th 4'!S13&gt;0,'5th 4'!X4,0)))</f>
        <v>3</v>
      </c>
      <c r="G353" s="102">
        <f>IF('5th 5'!C13&gt;0,'5th 5'!H4,IF('5th 5'!K13&gt;0,'5th 5'!P4,IF('5th 5'!S13&gt;0,'5th 5'!X4,0)))</f>
        <v>3</v>
      </c>
      <c r="H353" s="102">
        <f>IF('5th 6'!C13&gt;0,'5th 6'!H4,IF('5th 6'!K13&gt;0,'5th 6'!P4,IF('5th 6'!S13&gt;0,'5th 6'!X4,0)))</f>
        <v>0</v>
      </c>
      <c r="I353" s="481"/>
      <c r="J353" s="481"/>
      <c r="K353" s="482"/>
      <c r="L353" s="102">
        <f>IF('6th 1'!C13&gt;0,'6th 1'!H4,IF('6th 1'!K13&gt;0,'6th 1'!P4,IF('6th 1'!S13&gt;0,'6th 1'!X4,0)))</f>
        <v>3</v>
      </c>
      <c r="M353" s="102">
        <f>IF('6th 2'!C13&gt;0,'6th 2'!H4,IF('6th 2'!K13&gt;0,'6th 2'!P4,IF('6th 2'!S13&gt;0,'6th 2'!X4,0)))</f>
        <v>3</v>
      </c>
      <c r="N353" s="102">
        <f>IF('6th 3'!C13&gt;0,'6th 3'!H4,IF('6th 3'!K13&gt;0,'6th 3'!P4,IF('6th 3'!S13&gt;0,'6th 3'!X4,0)))</f>
        <v>3</v>
      </c>
      <c r="O353" s="102">
        <f>IF('6th 4'!C13&gt;0,'6th 4'!H4,IF('6th 4'!K13&gt;0,'6th 4'!P4,IF('6th 4'!S13&gt;0,'6th 4'!X4,0)))</f>
        <v>3</v>
      </c>
      <c r="P353" s="102">
        <f>IF('6th 5'!C13&gt;0,'6th 5'!H4,IF('6th 5'!K13&gt;0,'6th 5'!P4,IF('6th 5'!S13&gt;0,'6th 5'!X4,0)))</f>
        <v>3</v>
      </c>
      <c r="Q353" s="102">
        <f>IF('6th 6'!C13&gt;0,'6th 6'!H4,IF('6th 6'!K13&gt;0,'6th 6'!#REF!,IF('6th 6'!S13&gt;0,'6th 6'!X4,0)))</f>
        <v>0</v>
      </c>
      <c r="R353" s="102">
        <f>IF('6th 7'!C13&gt;0,'6th 7'!H4,IF('6th 7'!K13&gt;0,'6th 7'!P4,IF('6th 7'!S13&gt;0,'6th 7'!X4,0)))</f>
        <v>0</v>
      </c>
      <c r="S353" s="430"/>
      <c r="T353" s="430"/>
      <c r="U353" s="432"/>
      <c r="V353" s="460" t="s">
        <v>41</v>
      </c>
      <c r="W353" s="461"/>
      <c r="X353" s="461"/>
      <c r="Y353" s="462"/>
      <c r="Z353" s="510"/>
    </row>
    <row r="354" spans="1:26" ht="17.25" thickBot="1">
      <c r="A354" s="77" t="s">
        <v>11</v>
      </c>
      <c r="B354" s="78"/>
      <c r="C354" s="102">
        <v>100</v>
      </c>
      <c r="D354" s="102">
        <v>100</v>
      </c>
      <c r="E354" s="102">
        <v>100</v>
      </c>
      <c r="F354" s="102">
        <v>100</v>
      </c>
      <c r="G354" s="102">
        <v>100</v>
      </c>
      <c r="H354" s="102">
        <v>100</v>
      </c>
      <c r="I354" s="465">
        <f>(C358*C353)+(D358*D353)+(E358*E353)+(F358*F353)+(G358*G353)+(H358*H353)</f>
        <v>52.5</v>
      </c>
      <c r="J354" s="84"/>
      <c r="K354" s="103" t="str">
        <f>IF(J356&gt;=4,"A+",IF(J356&gt;=3.75,"A",IF(J356&gt;=3.5,"A-",IF(J356&gt;=3.25,"B+",IF(J356&gt;=3,"B",IF(J356&gt;=2.75,"B-",IF(J356&gt;=2.5,"C+",IF(J356&gt;=2,"C","F"))))))))</f>
        <v>A-</v>
      </c>
      <c r="L354" s="102">
        <v>100</v>
      </c>
      <c r="M354" s="102">
        <v>100</v>
      </c>
      <c r="N354" s="102">
        <v>100</v>
      </c>
      <c r="O354" s="102">
        <v>100</v>
      </c>
      <c r="P354" s="102">
        <v>100</v>
      </c>
      <c r="Q354" s="102">
        <v>100</v>
      </c>
      <c r="R354" s="102">
        <v>100</v>
      </c>
      <c r="S354" s="465">
        <f>(L358*L353)+(M358*M353)+(N358*N353)+(O358*O353)+(P358*P353)+(Q358*Q353)+(R358*R353)</f>
        <v>48</v>
      </c>
      <c r="T354" s="84"/>
      <c r="U354" s="103" t="str">
        <f>IF(T356&gt;=4,"A+",IF(T356&gt;=3.75,"A",IF(T356&gt;=3.5,"A-",IF(T356&gt;=3.25,"B+",IF(T356&gt;=3,"B",IF(T356&gt;=2.75,"B-",IF(T356&gt;=2.5,"C+",IF(T356&gt;=2,"C","F"))))))))</f>
        <v>B</v>
      </c>
      <c r="V354" s="467" t="s">
        <v>29</v>
      </c>
      <c r="W354" s="469" t="s">
        <v>0</v>
      </c>
      <c r="X354" s="469" t="s">
        <v>3</v>
      </c>
      <c r="Y354" s="476" t="s">
        <v>2</v>
      </c>
      <c r="Z354" s="510"/>
    </row>
    <row r="355" spans="1:26" ht="17.25" thickTop="1">
      <c r="A355" s="77" t="s">
        <v>28</v>
      </c>
      <c r="B355" s="86"/>
      <c r="C355" s="104">
        <f>IF('5th 1'!C13&gt;0,'5th 1'!C13,IF('5th 1'!K13&gt;0,'5th 1'!K13,IF('5th 1'!S13&gt;0,'5th 1'!S13,0)))</f>
        <v>31.25</v>
      </c>
      <c r="D355" s="104">
        <f>IF('5th 2'!C13&gt;0,'5th 2'!C13,IF('5th 2'!K13&gt;0,'5th 2'!K13,IF('5th 2'!S13&gt;0,'5th 2'!S13,0)))</f>
        <v>26.5</v>
      </c>
      <c r="E355" s="104">
        <f>IF('5th 3'!C13&gt;0,'5th 3'!C13,IF('5th 3'!K13&gt;0,'5th 3'!K13,IF('5th 3'!S13&gt;0,'5th 3'!S13,0)))</f>
        <v>31</v>
      </c>
      <c r="F355" s="104">
        <f>IF('5th 4'!C13&gt;0,'5th 4'!C13,IF('5th 4'!K13&gt;0,'5th 4'!K13,IF('5th 4'!S13&gt;0,'5th 4'!S13,0)))</f>
        <v>27.5</v>
      </c>
      <c r="G355" s="104">
        <f>IF('5th 5'!C13&gt;0,'5th 5'!C13,IF('5th 5'!K13&gt;0,'5th 5'!K13,IF('5th 5'!S13&gt;0,'5th 5'!S13,0)))</f>
        <v>30</v>
      </c>
      <c r="H355" s="104">
        <f>IF('5th 6'!C13&gt;0,'5th 6'!C13,IF('5th 6'!K13&gt;0,'5th 6'!K13,IF('5th 6'!S13&gt;0,'5th 6'!S13,0)))</f>
        <v>0</v>
      </c>
      <c r="I355" s="448"/>
      <c r="J355" s="98"/>
      <c r="K355" s="90"/>
      <c r="L355" s="104">
        <f>IF('6th 1'!C13&gt;0,'6th 1'!C13,IF('6th 1'!K13&gt;0,'6th 1'!K13,IF('6th 1'!S13&gt;0,'6th 1'!S13,0)))</f>
        <v>27.25</v>
      </c>
      <c r="M355" s="104">
        <f>IF('6th 2'!C13&gt;0,'6th 2'!C13,IF('6th 2'!K13&gt;0,'6th 2'!K13,IF('6th 2'!S13&gt;0,'6th 2'!S13,0)))</f>
        <v>23</v>
      </c>
      <c r="N355" s="104">
        <f>IF('6th 3'!C13&gt;0,'6th 3'!C13,IF('6th 3'!K13&gt;0,'6th 3'!K13,IF('6th 3'!S13&gt;0,'6th 3'!S13,0)))</f>
        <v>29.25</v>
      </c>
      <c r="O355" s="104">
        <f>IF('6th 4'!C13&gt;0,'6th 4'!C13,IF('6th 4'!K13&gt;0,'6th 4'!K13,IF('6th 4'!S13&gt;0,'6th 4'!S13,0)))</f>
        <v>32</v>
      </c>
      <c r="P355" s="104">
        <f>IF('6th 5'!C13&gt;0,'6th 5'!C13,IF('6th 5'!K13&gt;0,'6th 5'!K13,IF('6th 5'!S13&gt;0,'6th 5'!S13,0)))</f>
        <v>29</v>
      </c>
      <c r="Q355" s="104">
        <f>IF('6th 6'!C13&gt;0,'6th 6'!C13,IF('6th 6'!K13&gt;0,'6th 6'!K13,IF('6th 6'!S13&gt;0,'6th 6'!S13,0)))</f>
        <v>0</v>
      </c>
      <c r="R355" s="104">
        <f>IF('6th 7'!C13&gt;0,'6th 7'!C13,IF('6th 7'!K13&gt;0,'6th 7'!K13,IF('6th 7'!S13&gt;0,'6th 7'!S13,0)))</f>
        <v>0</v>
      </c>
      <c r="S355" s="448"/>
      <c r="T355" s="98"/>
      <c r="U355" s="90"/>
      <c r="V355" s="468"/>
      <c r="W355" s="470"/>
      <c r="X355" s="471"/>
      <c r="Y355" s="477"/>
      <c r="Z355" s="510"/>
    </row>
    <row r="356" spans="1:26" ht="16.5" customHeight="1">
      <c r="A356" s="423" t="s">
        <v>26</v>
      </c>
      <c r="B356" s="91" t="s">
        <v>60</v>
      </c>
      <c r="C356" s="104">
        <f>IF('5th 1'!C13&gt;0,'5th 1'!J13,IF('5th 1'!K13&gt;0,'5th 1'!R13,IF('5th 1'!S13&gt;0,'5th 1'!Z13,0)))</f>
        <v>46.5</v>
      </c>
      <c r="D356" s="104">
        <f>IF('5th 2'!C13&gt;0,'5th 2'!J13,IF('5th 2'!K13&gt;0,'5th 2'!R13,IF('5th 2'!S13&gt;0,'5th 2'!Z13,0)))</f>
        <v>42.5</v>
      </c>
      <c r="E356" s="104">
        <f>IF('5th 3'!C13&gt;0,'5th 3'!J13,IF('5th 3'!K13&gt;0,'5th 3'!R13,IF('5th 3'!S13&gt;0,'5th 3'!Z13,0)))</f>
        <v>47.5</v>
      </c>
      <c r="F356" s="104">
        <f>IF('5th 4'!C13&gt;0,'5th 4'!J13,IF('5th 4'!K13&gt;0,'5th 4'!R13,IF('5th 4'!S13&gt;0,'5th 4'!Z13,0)))</f>
        <v>42.75</v>
      </c>
      <c r="G356" s="104">
        <f>IF('5th 5'!C13&gt;0,'5th 5'!J13,IF('5th 5'!K13&gt;0,'5th 5'!R13,IF('5th 5'!S13&gt;0,'5th 5'!Z13,0)))</f>
        <v>36.5</v>
      </c>
      <c r="H356" s="104">
        <f>IF('5th 6'!C13&gt;0,'5th 6'!J13,IF('5th 6'!K13&gt;0,'5th 6'!R13,IF('5th 6'!S13&gt;0,'5th 6'!Z13,0)))</f>
        <v>0</v>
      </c>
      <c r="I356" s="448"/>
      <c r="J356" s="440">
        <f>I354/(C353+D353+E353+F353+G353+H353)</f>
        <v>3.5</v>
      </c>
      <c r="K356" s="442" t="str">
        <f>IF(J356&gt;=2.5,K354,IF(J356&gt;=2.25,"C",IF(J356&gt;=2,"D",IF(J356=0,0,"F"))))</f>
        <v>A-</v>
      </c>
      <c r="L356" s="107">
        <f>IF('6th 1'!C13&gt;0,'6th 1'!J13,IF('6th 1'!K13&gt;0,'6th 1'!R13,IF('6th 1'!S13&gt;0,'6th 1'!Z13,0)))</f>
        <v>46.5</v>
      </c>
      <c r="M356" s="104">
        <f>IF('6th 2'!C13&gt;0,'6th 2'!J13,IF('6th 2'!K13&gt;0,'6th 2'!R13,IF('6th 2'!S13&gt;0,'6th 2'!Z13,0)))</f>
        <v>44.5</v>
      </c>
      <c r="N356" s="104">
        <f>IF('6th 3'!C13&gt;0,'6th 3'!J13,IF('6th 3'!K13&gt;0,'6th 3'!R13,IF('6th 3'!S13&gt;0,'6th 3'!Z13,0)))</f>
        <v>37</v>
      </c>
      <c r="O356" s="104">
        <f>IF('6th 4'!C13&gt;0,'6th 4'!J13,IF('6th 4'!K13&gt;0,'6th 4'!R13,IF('6th 4'!S13&gt;0,'6th 4'!Z13,0)))</f>
        <v>36.5</v>
      </c>
      <c r="P356" s="104">
        <f>IF('6th 5'!C13&gt;0,'6th 5'!J13,IF('6th 5'!K13&gt;0,'6th 5'!R13,IF('6th 5'!S13&gt;0,'6th 5'!Z13,0)))</f>
        <v>26.25</v>
      </c>
      <c r="Q356" s="104">
        <f>IF('6th 6'!C13&gt;0,'6th 6'!J13,IF('6th 6'!K13&gt;0,'6th 6'!R13,IF('6th 6'!S13&gt;0,'6th 6'!Z13,0)))</f>
        <v>0</v>
      </c>
      <c r="R356" s="104">
        <f>IF('6th 7'!C13&gt;0,'6th 7'!J13,IF('6th 7'!K13&gt;0,'6th 7'!R13,IF('6th 7'!S13&gt;0,'6th 7'!Z13,0)))</f>
        <v>0</v>
      </c>
      <c r="S356" s="448"/>
      <c r="T356" s="440">
        <f>S354/(L353+M353+N353+O353+P353+Q353+R353)</f>
        <v>3.2</v>
      </c>
      <c r="U356" s="442" t="str">
        <f>IF(T356&gt;=2.5,U354,IF(T356&gt;=2.25,"C",IF(T356&gt;=2,"D",IF(T356=0,0,"F"))))</f>
        <v>B</v>
      </c>
      <c r="V356" s="443" t="s">
        <v>40</v>
      </c>
      <c r="W356" s="443"/>
      <c r="X356" s="443"/>
      <c r="Y356" s="443"/>
      <c r="Z356" s="510"/>
    </row>
    <row r="357" spans="1:26" ht="16.5" customHeight="1">
      <c r="A357" s="424"/>
      <c r="B357" s="91" t="s">
        <v>67</v>
      </c>
      <c r="C357" s="117">
        <f>'5th 1'!AA13</f>
        <v>78</v>
      </c>
      <c r="D357" s="117">
        <f>'5th 2'!AA13</f>
        <v>69</v>
      </c>
      <c r="E357" s="117">
        <f>'5th 3'!AA13</f>
        <v>79</v>
      </c>
      <c r="F357" s="117">
        <f>'5th 4'!AA13</f>
        <v>71</v>
      </c>
      <c r="G357" s="117">
        <f>'5th 5'!AA13</f>
        <v>67</v>
      </c>
      <c r="H357" s="117">
        <f>'5th 6'!AA13</f>
        <v>0</v>
      </c>
      <c r="I357" s="448"/>
      <c r="J357" s="441"/>
      <c r="K357" s="442"/>
      <c r="L357" s="118">
        <f>'6th 1'!AA13</f>
        <v>74</v>
      </c>
      <c r="M357" s="117">
        <f>'6th 2'!AA13</f>
        <v>68</v>
      </c>
      <c r="N357" s="117">
        <f>'6th 3'!AA13</f>
        <v>67</v>
      </c>
      <c r="O357" s="117">
        <f>'6th 4'!AA13</f>
        <v>69</v>
      </c>
      <c r="P357" s="117">
        <f>'6th 5'!AA13</f>
        <v>56</v>
      </c>
      <c r="Q357" s="117">
        <f>'6th 6'!AA13</f>
        <v>0</v>
      </c>
      <c r="R357" s="117">
        <f>'6th 7'!AA13</f>
        <v>0</v>
      </c>
      <c r="S357" s="448"/>
      <c r="T357" s="441"/>
      <c r="U357" s="442"/>
      <c r="V357" s="444">
        <f>IF((C358+C360)=0,0,C353)+IF((D358+D360)=0,0,D353)+IF((E358+E360)=0,0,E353)+IF((F358+F360)=0,0,F353)+IF((G358+G360)=0,0,G353)+IF((H358+H360)=0,0,H353)+IF((L358+L360)=0,0,L353)+IF((M358+M360)=0,0,M353)+IF((N358+N360)=0,0,N353)+IF((O358+O360)=0,0,O353)+IF((P358+P360)=0,0,P353)+IF((Q358+Q360)=0,0,Q353)+IF((R358+R360)=0,0,R353)+IF(G377&gt;0,1.5,0)</f>
        <v>31.5</v>
      </c>
      <c r="W357" s="447">
        <f>I354+S354+(G377*1.5)</f>
        <v>105</v>
      </c>
      <c r="X357" s="440">
        <f>IF(S354&gt;0,(W357/31.5),J356)</f>
        <v>3.3333333333333335</v>
      </c>
      <c r="Y357" s="164" t="str">
        <f>IF(X357&gt;=4,"A+",IF(X357&gt;=3.75,"A",IF(X357&gt;=3.5,"A-",IF(X357&gt;=3.25,"B+",IF(X357&gt;=3,"B",IF(X357&gt;=2.75,"B-",IF(X357&gt;=2.5,"C+",IF(X357&gt;=2,"C","F"))))))))</f>
        <v>B+</v>
      </c>
      <c r="Z357" s="510"/>
    </row>
    <row r="358" spans="1:26" ht="16.5">
      <c r="A358" s="424"/>
      <c r="B358" s="91" t="s">
        <v>1</v>
      </c>
      <c r="C358" s="104">
        <f>'5th 1'!AC13</f>
        <v>3.75</v>
      </c>
      <c r="D358" s="104">
        <f>'5th 2'!AC13</f>
        <v>3.25</v>
      </c>
      <c r="E358" s="104">
        <f>'5th 3'!AC13</f>
        <v>3.75</v>
      </c>
      <c r="F358" s="104">
        <f>'5th 4'!AC13</f>
        <v>3.5</v>
      </c>
      <c r="G358" s="104">
        <f>'5th 5'!AC13</f>
        <v>3.25</v>
      </c>
      <c r="H358" s="104">
        <f>'5th 6'!AC13</f>
        <v>0</v>
      </c>
      <c r="I358" s="448"/>
      <c r="J358" s="98"/>
      <c r="K358" s="110"/>
      <c r="L358" s="107">
        <f>'6th 1'!AC13</f>
        <v>3.5</v>
      </c>
      <c r="M358" s="104">
        <f>'6th 2'!AC13</f>
        <v>3.25</v>
      </c>
      <c r="N358" s="104">
        <f>'6th 3'!AC13</f>
        <v>3.25</v>
      </c>
      <c r="O358" s="104">
        <f>'6th 4'!AC13</f>
        <v>3.25</v>
      </c>
      <c r="P358" s="104">
        <f>'6th 5'!AC13</f>
        <v>2.75</v>
      </c>
      <c r="Q358" s="104">
        <f>'6th 6'!AC13</f>
        <v>0</v>
      </c>
      <c r="R358" s="104">
        <f>'6th 7'!AC13</f>
        <v>0</v>
      </c>
      <c r="S358" s="448"/>
      <c r="T358" s="98"/>
      <c r="U358" s="110"/>
      <c r="V358" s="445"/>
      <c r="W358" s="448"/>
      <c r="X358" s="441"/>
      <c r="Y358" s="451" t="str">
        <f>IF(S354&gt;0,(IF(X357&gt;=2.5,Y357,IF(X357&gt;=2.25,"C",IF(X357&gt;=2,"D","F")))),K356)</f>
        <v>B+</v>
      </c>
      <c r="Z358" s="510"/>
    </row>
    <row r="359" spans="1:26" ht="17.25" customHeight="1" thickBot="1">
      <c r="A359" s="424"/>
      <c r="B359" s="91" t="s">
        <v>2</v>
      </c>
      <c r="C359" s="104" t="str">
        <f>'5th 1'!AB13</f>
        <v>A</v>
      </c>
      <c r="D359" s="104" t="str">
        <f>'5th 2'!AB13</f>
        <v>B+</v>
      </c>
      <c r="E359" s="104" t="str">
        <f>'5th 3'!AB13</f>
        <v>A</v>
      </c>
      <c r="F359" s="104" t="str">
        <f>'5th 4'!AB13</f>
        <v>A-</v>
      </c>
      <c r="G359" s="104" t="str">
        <f>'5th 5'!AB13</f>
        <v>B+</v>
      </c>
      <c r="H359" s="104" t="str">
        <f>'5th 6'!AB13</f>
        <v/>
      </c>
      <c r="I359" s="448"/>
      <c r="J359" s="98"/>
      <c r="K359" s="109"/>
      <c r="L359" s="111" t="str">
        <f>'6th 1'!AB13</f>
        <v>A-</v>
      </c>
      <c r="M359" s="104" t="str">
        <f>'6th 2'!AB13</f>
        <v>B+</v>
      </c>
      <c r="N359" s="104" t="str">
        <f>'6th 3'!AB13</f>
        <v>B+</v>
      </c>
      <c r="O359" s="104" t="str">
        <f>'6th 4'!AB13</f>
        <v>B+</v>
      </c>
      <c r="P359" s="104" t="str">
        <f>'6th 5'!AB13</f>
        <v>B-</v>
      </c>
      <c r="Q359" s="104" t="str">
        <f>'6th 6'!AB13</f>
        <v/>
      </c>
      <c r="R359" s="104" t="str">
        <f>'6th 7'!AB13</f>
        <v/>
      </c>
      <c r="S359" s="448"/>
      <c r="T359" s="98"/>
      <c r="U359" s="109"/>
      <c r="V359" s="446"/>
      <c r="W359" s="449"/>
      <c r="X359" s="450"/>
      <c r="Y359" s="452"/>
      <c r="Z359" s="510"/>
    </row>
    <row r="360" spans="1:26" ht="17.25" thickTop="1">
      <c r="A360" s="413" t="s">
        <v>127</v>
      </c>
      <c r="B360" s="91" t="s">
        <v>1</v>
      </c>
      <c r="C360" s="104">
        <f>'5th 1'!AD13</f>
        <v>0</v>
      </c>
      <c r="D360" s="104">
        <f>'5th 2'!AD13</f>
        <v>0</v>
      </c>
      <c r="E360" s="104">
        <f>'5th 3'!AD13</f>
        <v>0</v>
      </c>
      <c r="F360" s="104">
        <f>'5th 4'!AD13</f>
        <v>0</v>
      </c>
      <c r="G360" s="104">
        <f>'5th 5'!AD13</f>
        <v>0</v>
      </c>
      <c r="H360" s="104">
        <f>'5th 6'!AD13</f>
        <v>0</v>
      </c>
      <c r="I360" s="415">
        <f>(C360*C353)+(D360*D353)+(E360*E353)+(F360*F353)+(G360*G353)+(H360*H353)</f>
        <v>0</v>
      </c>
      <c r="J360" s="417">
        <f>IF(C360&gt;0,(C358*C353),0)+IF(D360&gt;0,(D358*D353),0)+IF(E360&gt;0,(E358*E353),0)+IF(F360&gt;0,(F358*F353),0)+IF(G360&gt;0,(G358*G353),0)+IF(H360&gt;0,(H358*H353),0)</f>
        <v>0</v>
      </c>
      <c r="K360" s="418">
        <f>IF(C360&gt;C358,((C360*C353)-(C358*C353)),0)+IF(D360&gt;D358,((D360*D353)-(D358*D353)),0)+IF(E360&gt;E358,((E360*E353)-(E358*E353)),0)+IF(F360&gt;F358,((F360*F353)-(F358*F353)),0)+IF(G360&gt;G358,((G360*G353)-(G358*G353)),0)+IF(H360&gt;H358,((H360*H353)-(H358*H353)),0)</f>
        <v>0</v>
      </c>
      <c r="L360" s="165">
        <f>'6th 1'!AD13</f>
        <v>0</v>
      </c>
      <c r="M360" s="104">
        <f>'6th 2'!AD13</f>
        <v>0</v>
      </c>
      <c r="N360" s="104">
        <f>'6th 3'!AD13</f>
        <v>0</v>
      </c>
      <c r="O360" s="104">
        <f>'6th 4'!AD13</f>
        <v>0</v>
      </c>
      <c r="P360" s="104">
        <f>'6th 5'!AD13</f>
        <v>0</v>
      </c>
      <c r="Q360" s="104">
        <f>'6th 6'!AD13</f>
        <v>0</v>
      </c>
      <c r="R360" s="104">
        <f>'6th 7'!AD13</f>
        <v>0</v>
      </c>
      <c r="S360" s="403">
        <f>(L360*L353)+(M360*M353)+(N360*N353)+(O360*O353)+(P360*P353)+(Q360*Q353)+(R360*R353)</f>
        <v>0</v>
      </c>
      <c r="T360" s="417">
        <f>IF(L360&gt;0,(L358*L353),0)+IF(M360&gt;0,(M358*M353),0)+IF(N360&gt;0,(N358*N353),0)+IF(O360&gt;0,(O358*O353),0)+IF(P360&gt;0,(P358*P353),0)+IF(Q360&gt;0,(Q358*Q353),0)+IF(R360&gt;0,(R358*R353),0)</f>
        <v>0</v>
      </c>
      <c r="U360" s="399">
        <f>IF(L360&gt;L358,((L360*L353)-(L358*L353)),0)+IF(M360&gt;M358,((M360*M353)-(M358*M353)),0)+IF(N360&gt;N358,((N360*N353)-(N358*N353)),0)+IF(O360&gt;O358,((O360*O353)-(O358*O353)),0)+IF(P360&gt;P358,((P360*P353)-(P358*P353)),0)+IF(Q360&gt;Q358,((Q360*Q353)-(Q358*Q353)),0)+IF(R360&gt;R358,((R360*R353)-(R358*R353)),0)</f>
        <v>0</v>
      </c>
      <c r="V360" s="401">
        <f>I360+S360</f>
        <v>0</v>
      </c>
      <c r="W360" s="436">
        <f>J360+T360</f>
        <v>0</v>
      </c>
      <c r="X360" s="438">
        <f>K360+U360</f>
        <v>0</v>
      </c>
      <c r="Y360" s="405">
        <f>IF(V352&gt;0,(X360+Y347),0)</f>
        <v>0</v>
      </c>
      <c r="Z360" s="510"/>
    </row>
    <row r="361" spans="1:26" ht="15.75" customHeight="1" thickBot="1">
      <c r="A361" s="414"/>
      <c r="B361" s="157" t="s">
        <v>23</v>
      </c>
      <c r="C361" s="167" t="str">
        <f>'5th 1'!AE13</f>
        <v/>
      </c>
      <c r="D361" s="167" t="str">
        <f>'5th 2'!AE13</f>
        <v/>
      </c>
      <c r="E361" s="167" t="str">
        <f>'5th 3'!AE13</f>
        <v/>
      </c>
      <c r="F361" s="167" t="str">
        <f>'5th 4'!AE13</f>
        <v/>
      </c>
      <c r="G361" s="167" t="str">
        <f>'5th 5'!AE13</f>
        <v/>
      </c>
      <c r="H361" s="167" t="str">
        <f>'5th 6'!AE13</f>
        <v/>
      </c>
      <c r="I361" s="416"/>
      <c r="J361" s="416"/>
      <c r="K361" s="419"/>
      <c r="L361" s="167" t="str">
        <f>'6th 1'!AE13</f>
        <v/>
      </c>
      <c r="M361" s="167" t="str">
        <f>'6th 2'!AE13</f>
        <v/>
      </c>
      <c r="N361" s="167" t="str">
        <f>'6th 3'!AE13</f>
        <v/>
      </c>
      <c r="O361" s="167" t="str">
        <f>'6th 4'!AE13</f>
        <v/>
      </c>
      <c r="P361" s="167" t="str">
        <f>'6th 5'!AE13</f>
        <v/>
      </c>
      <c r="Q361" s="167" t="str">
        <f>'6th 6'!AE13</f>
        <v/>
      </c>
      <c r="R361" s="167" t="str">
        <f>'6th 7'!AE13</f>
        <v/>
      </c>
      <c r="S361" s="420"/>
      <c r="T361" s="420"/>
      <c r="U361" s="400"/>
      <c r="V361" s="402"/>
      <c r="W361" s="437"/>
      <c r="X361" s="439"/>
      <c r="Y361" s="406"/>
      <c r="Z361" s="510"/>
    </row>
    <row r="362" spans="1:26" ht="21" customHeight="1" thickTop="1" thickBot="1">
      <c r="A362" s="435" t="s">
        <v>32</v>
      </c>
      <c r="B362" s="435"/>
      <c r="C362" s="435"/>
      <c r="D362" s="435"/>
      <c r="E362" s="435"/>
      <c r="F362" s="435"/>
      <c r="G362" s="435"/>
      <c r="H362" s="435"/>
      <c r="I362" s="435"/>
      <c r="J362" s="435"/>
      <c r="K362" s="435"/>
      <c r="L362" s="435"/>
      <c r="M362" s="435"/>
      <c r="N362" s="435"/>
      <c r="O362" s="435"/>
      <c r="P362" s="435"/>
      <c r="Q362" s="435"/>
      <c r="R362" s="435"/>
      <c r="S362" s="435"/>
      <c r="T362" s="435"/>
      <c r="U362" s="435"/>
      <c r="V362" s="435"/>
      <c r="W362" s="435"/>
      <c r="X362" s="435"/>
      <c r="Y362" s="435"/>
      <c r="Z362" s="510"/>
    </row>
    <row r="363" spans="1:26" ht="17.25" thickTop="1" thickBot="1">
      <c r="A363" s="425" t="s">
        <v>48</v>
      </c>
      <c r="B363" s="426"/>
      <c r="C363" s="426"/>
      <c r="D363" s="426"/>
      <c r="E363" s="426"/>
      <c r="F363" s="426"/>
      <c r="G363" s="426"/>
      <c r="H363" s="426"/>
      <c r="I363" s="426"/>
      <c r="J363" s="426"/>
      <c r="K363" s="427"/>
      <c r="L363" s="426" t="s">
        <v>49</v>
      </c>
      <c r="M363" s="426"/>
      <c r="N363" s="426"/>
      <c r="O363" s="426"/>
      <c r="P363" s="426"/>
      <c r="Q363" s="426"/>
      <c r="R363" s="426"/>
      <c r="S363" s="426"/>
      <c r="T363" s="426"/>
      <c r="U363" s="427"/>
      <c r="V363" s="160"/>
      <c r="W363" s="428" t="s">
        <v>39</v>
      </c>
      <c r="X363" s="428"/>
      <c r="Y363" s="161"/>
      <c r="Z363" s="510"/>
    </row>
    <row r="364" spans="1:26" ht="17.25" thickTop="1">
      <c r="A364" s="99" t="s">
        <v>22</v>
      </c>
      <c r="B364" s="100"/>
      <c r="C364" s="101">
        <f>'7th 1'!B4</f>
        <v>401</v>
      </c>
      <c r="D364" s="101">
        <f>'7th 2'!B4</f>
        <v>402</v>
      </c>
      <c r="E364" s="101">
        <f>'7th 3'!B4</f>
        <v>403</v>
      </c>
      <c r="F364" s="101">
        <f>'7th 4'!B4</f>
        <v>404</v>
      </c>
      <c r="G364" s="101">
        <f>'7th 5'!B4</f>
        <v>405</v>
      </c>
      <c r="H364" s="101">
        <f>'7th 6'!B4</f>
        <v>406</v>
      </c>
      <c r="I364" s="429" t="s">
        <v>0</v>
      </c>
      <c r="J364" s="429" t="s">
        <v>3</v>
      </c>
      <c r="K364" s="431" t="s">
        <v>2</v>
      </c>
      <c r="L364" s="101">
        <f>'8th 1'!B4</f>
        <v>407</v>
      </c>
      <c r="M364" s="101">
        <f>'8th 2'!B4</f>
        <v>408</v>
      </c>
      <c r="N364" s="101">
        <f>'8th 3'!B4</f>
        <v>409</v>
      </c>
      <c r="O364" s="101">
        <f>'8th 4'!B4</f>
        <v>410</v>
      </c>
      <c r="P364" s="101">
        <f>'8th 5'!B4</f>
        <v>411</v>
      </c>
      <c r="Q364" s="101">
        <f>'8th 6'!B4</f>
        <v>412</v>
      </c>
      <c r="R364" s="101">
        <f>'8th 7'!B4</f>
        <v>0</v>
      </c>
      <c r="S364" s="429" t="s">
        <v>0</v>
      </c>
      <c r="T364" s="429" t="s">
        <v>3</v>
      </c>
      <c r="U364" s="431" t="s">
        <v>2</v>
      </c>
      <c r="V364" s="433" t="s">
        <v>62</v>
      </c>
      <c r="W364" s="434"/>
      <c r="X364" s="434"/>
      <c r="Y364" s="162" t="str">
        <f>IF(X365&gt;=4,"A+",IF(X365&gt;=3.75,"A",IF(X365&gt;=3.5,"A-",IF(X365&gt;=3.25,"B+",IF(X365&gt;=3,"B",IF(X365&gt;=2.75,"B-",IF(X365&gt;=2.5,"C+",IF(X365&gt;=2,"C","F"))))))))</f>
        <v>B</v>
      </c>
      <c r="Z364" s="510"/>
    </row>
    <row r="365" spans="1:26" ht="65.25" customHeight="1">
      <c r="A365" s="77" t="s">
        <v>63</v>
      </c>
      <c r="B365" s="86"/>
      <c r="C365" s="79" t="str">
        <f>IF('7th 1'!C13&gt;0,'7th 1'!D6,IF('7th 1'!K13&gt;0,'7th 1'!L6,IF('7th 1'!S13&gt;0,'7th 1'!T6,0)))</f>
        <v>Drawing-7</v>
      </c>
      <c r="D365" s="79" t="str">
        <f>IF('7th 2'!C13&gt;0,'7th 2'!D6,IF('7th 2'!K13&gt;0,'7th 2'!L6,IF('7th 2'!S13&gt;0,'7th 2'!T6,0)))</f>
        <v>Figure Painting- 2</v>
      </c>
      <c r="E365" s="79" t="str">
        <f>IF('7th 3'!C13&gt;0,'7th 3'!D6,IF('7th 3'!K13&gt;0,'7th 3'!L6,IF('7th 3'!S13&gt;0,'7th 3'!T6,0)))</f>
        <v>Composition-3</v>
      </c>
      <c r="F365" s="79" t="str">
        <f>IF('7th 4'!C13&gt;0,'7th 4'!D6,IF('7th 4'!K13&gt;0,'7th 4'!L6,IF('7th 4'!S13&gt;0,'7th 4'!T6,0)))</f>
        <v>Head Study-3</v>
      </c>
      <c r="G365" s="79" t="str">
        <f>IF('7th 5'!C13&gt;0,'7th 5'!D6,IF('7th 5'!K13&gt;0,'7th 5'!L6,IF('7th 5'!S13&gt;0,'7th 5'!T6,0)))</f>
        <v>Landscape-3</v>
      </c>
      <c r="H365" s="79" t="str">
        <f>IF('7th 6'!C13&gt;0,'7th 6'!D6,IF('7th 6'!K13&gt;0,'7th 6'!L6,IF('7th 6'!S13&gt;0,'7th 6'!T6,0)))</f>
        <v>History of Western Art</v>
      </c>
      <c r="I365" s="429"/>
      <c r="J365" s="429"/>
      <c r="K365" s="431"/>
      <c r="L365" s="79" t="str">
        <f>IF('8th 1'!C13&gt;0,'8th 1'!D6,IF('8th 1'!K13&gt;0,'8th 1'!L6,IF('8th 1'!S13&gt;0,'8th 1'!T6,0)))</f>
        <v>Drawing- 8</v>
      </c>
      <c r="M365" s="79" t="str">
        <f>IF('8th 2'!C13&gt;0,'8th 2'!D6,IF('8th 2'!K13&gt;0,'8th 2'!L6,IF('8th 2'!S13&gt;0,'8th 2'!T6,0)))</f>
        <v>Figer Painting-3</v>
      </c>
      <c r="N365" s="79" t="str">
        <f>IF('8th 3'!C13&gt;0,'8th 3'!D6,IF('8th 3'!K13&gt;0,'8th 3'!L6,IF('8th 3'!S13&gt;0,'8th 3'!T6,0)))</f>
        <v>Experimental Composition</v>
      </c>
      <c r="O365" s="79" t="str">
        <f>IF('8th 4'!C13&gt;0,'8th 4'!D6,IF('8th 4'!K13&gt;0,'8th 4'!L6,IF('8th 4'!S13&gt;0,'8th 4'!T6,0)))</f>
        <v>Landscape- 4</v>
      </c>
      <c r="P365" s="79" t="str">
        <f>IF('8th 5'!C13&gt;0,'8th 5'!D6,IF('8th 5'!K13&gt;0,'8th 5'!L6,IF('8th 5'!S13&gt;0,'8th 5'!T6,0)))</f>
        <v>Aesthetic</v>
      </c>
      <c r="Q365" s="79" t="str">
        <f>IF('8th 6'!C13&gt;0,'8th 6'!D6,IF('8th 6'!K13&gt;0,'8th 6'!L6,IF('8th 6'!S13&gt;0,'8th 6'!T6,0)))</f>
        <v>History of Arts in Bengal</v>
      </c>
      <c r="R365" s="79">
        <f>IF('8th 7'!C13&gt;0,'8th 7'!D6,IF('8th 7'!K13&gt;0,'8th 7'!L6,IF('8th 7'!S13&gt;0,'8th 7'!T6,0)))</f>
        <v>0</v>
      </c>
      <c r="S365" s="429"/>
      <c r="T365" s="429"/>
      <c r="U365" s="431"/>
      <c r="V365" s="335">
        <f>IF(I367&gt;0,(V370+V352),0)</f>
        <v>126</v>
      </c>
      <c r="W365" s="254">
        <f>IF(I367&gt;0,(W370+W352),0)</f>
        <v>397.5</v>
      </c>
      <c r="X365" s="336">
        <f>IF(S367&gt;0,(W365/126),IF(I367&gt;0,(W365/109.5),0))</f>
        <v>3.1547619047619047</v>
      </c>
      <c r="Y365" s="163" t="str">
        <f>IF(X365&gt;=2.5,Y364,IF(X365&gt;=2.25,"C",IF(X365&gt;=2,"D",IF(X365=0,0,"F"))))</f>
        <v>B</v>
      </c>
      <c r="Z365" s="510"/>
    </row>
    <row r="366" spans="1:26" ht="17.25" customHeight="1">
      <c r="A366" s="458" t="s">
        <v>27</v>
      </c>
      <c r="B366" s="459"/>
      <c r="C366" s="102">
        <f>IF('7th 1'!C13&gt;0,'7th 1'!H4,IF('7th 1'!K13&gt;0,'7th 1'!P4,IF('7th 1'!S13&gt;0,'7th 1'!X4,0)))</f>
        <v>1.5</v>
      </c>
      <c r="D366" s="102">
        <f>IF('7th 2'!C13&gt;0,'7th 2'!H4,IF('7th 2'!K13&gt;0,'7th 2'!P4,IF('7th 2'!S13&gt;0,'7th 2'!X4,0)))</f>
        <v>3</v>
      </c>
      <c r="E366" s="102">
        <f>IF('7th 3'!C13&gt;0,'7th 3'!H4,IF('7th 3'!K13&gt;0,'7th 3'!P4,IF('7th 3'!S13&gt;0,'7th 3'!X4,0)))</f>
        <v>3</v>
      </c>
      <c r="F366" s="102">
        <f>IF('7th 4'!C13&gt;0,'7th 4'!H4,IF('7th 4'!K13&gt;0,'7th 4'!P4,IF('7th 4'!S13&gt;0,'7th 4'!X4,0)))</f>
        <v>1.5</v>
      </c>
      <c r="G366" s="102">
        <f>IF('7th 5'!C13&gt;0,'7th 5'!H4,IF('7th 5'!K13&gt;0,'7th 5'!P4,IF('7th 5'!S13&gt;0,'7th 5'!X4,0)))</f>
        <v>3</v>
      </c>
      <c r="H366" s="102">
        <f>IF('7th 6'!C13&gt;0,'7th 6'!H4,IF('7th 6'!K13&gt;0,'7th 6'!P4,IF('7th 6'!S13&gt;0,'7th 6'!X4,0)))</f>
        <v>3</v>
      </c>
      <c r="I366" s="430"/>
      <c r="J366" s="430"/>
      <c r="K366" s="432"/>
      <c r="L366" s="102">
        <f>IF('8th 1'!C13&gt;0,'8th 1'!H4,IF('8th 1'!K13&gt;0,'8th 1'!P4,IF('8th 1'!S13&gt;0,'8th 1'!X4,0)))</f>
        <v>3</v>
      </c>
      <c r="M366" s="102">
        <f>IF('8th 2'!C13&gt;0,'8th 2'!H4,IF('8th 2'!K13&gt;0,'8th 2'!P4,IF('8th 2'!S13&gt;0,'8th 2'!X4,0)))</f>
        <v>3</v>
      </c>
      <c r="N366" s="102">
        <f>IF('8th 3'!C13&gt;0,'8th 3'!H4,IF('8th 3'!K13&gt;0,'8th 3'!P4,IF('8th 3'!S13&gt;0,'8th 3'!X4,0)))</f>
        <v>3</v>
      </c>
      <c r="O366" s="102">
        <f>IF('8th 4'!C13&gt;0,'8th 4'!H4,IF('8th 4'!K13&gt;0,'8th 4'!P4,IF('8th 4'!S13&gt;0,'8th 4'!X4,0)))</f>
        <v>3</v>
      </c>
      <c r="P366" s="102">
        <f>IF('8th 5'!C13&gt;0,'8th 5'!H4,IF('8th 5'!K13&gt;0,'8th 5'!P4,IF('8th 5'!S13&gt;0,'8th 5'!X4,0)))</f>
        <v>1.5</v>
      </c>
      <c r="Q366" s="102">
        <f>IF('8th 6'!C13&gt;0,'8th 6'!H4,IF('8th 6'!K13&gt;0,'8th 6'!P4,IF('8th 6'!S13&gt;0,'8th 6'!X4,0)))</f>
        <v>1.5</v>
      </c>
      <c r="R366" s="102">
        <f>IF('8th 7'!C13&gt;0,'8th 7'!H4,IF('8th 7'!K13&gt;0,'8th 7'!P4,IF('8th 7'!S13&gt;0,'8th 7'!X4,0)))</f>
        <v>0</v>
      </c>
      <c r="S366" s="430"/>
      <c r="T366" s="430"/>
      <c r="U366" s="432"/>
      <c r="V366" s="460" t="s">
        <v>41</v>
      </c>
      <c r="W366" s="461"/>
      <c r="X366" s="461"/>
      <c r="Y366" s="462"/>
      <c r="Z366" s="510"/>
    </row>
    <row r="367" spans="1:26" ht="18.75" customHeight="1" thickBot="1">
      <c r="A367" s="463" t="s">
        <v>11</v>
      </c>
      <c r="B367" s="464"/>
      <c r="C367" s="102">
        <v>100</v>
      </c>
      <c r="D367" s="102">
        <v>100</v>
      </c>
      <c r="E367" s="102">
        <v>100</v>
      </c>
      <c r="F367" s="102">
        <v>100</v>
      </c>
      <c r="G367" s="102">
        <v>100</v>
      </c>
      <c r="H367" s="102">
        <v>100</v>
      </c>
      <c r="I367" s="465">
        <f>(C371*C366)+(D371*D366)+(E371*E366)+(F371*F366)+(G371*G366)+(H371*H366)</f>
        <v>46.125</v>
      </c>
      <c r="J367" s="84"/>
      <c r="K367" s="103" t="str">
        <f>IF(J369&gt;=4,"A+",IF(J369&gt;=3.75,"A",IF(J369&gt;=3.5,"A-",IF(J369&gt;=3.25,"B+",IF(J369&gt;=3,"B",IF(J369&gt;=2.75,"B-",IF(J369&gt;=2.5,"C+",IF(J369&gt;=2,"C","F"))))))))</f>
        <v>B</v>
      </c>
      <c r="L367" s="102">
        <v>100</v>
      </c>
      <c r="M367" s="102">
        <v>100</v>
      </c>
      <c r="N367" s="102">
        <v>100</v>
      </c>
      <c r="O367" s="102">
        <v>100</v>
      </c>
      <c r="P367" s="102">
        <v>100</v>
      </c>
      <c r="Q367" s="102">
        <v>100</v>
      </c>
      <c r="R367" s="102">
        <v>100</v>
      </c>
      <c r="S367" s="465">
        <f>(L371*L366)+(M371*M366)+(N371*N366)+(O371*O366)+(P371*P366)+(Q371*Q366)+(R371*R366)</f>
        <v>50.625</v>
      </c>
      <c r="T367" s="84"/>
      <c r="U367" s="103" t="str">
        <f>IF(T369&gt;=4,"A+",IF(T369&gt;=3.75,"A",IF(T369&gt;=3.5,"A-",IF(T369&gt;=3.25,"B+",IF(T369&gt;=3,"B",IF(T369&gt;=2.75,"B-",IF(T369&gt;=2.5,"C+",IF(T369&gt;=2,"C","F"))))))))</f>
        <v>B+</v>
      </c>
      <c r="V367" s="467" t="s">
        <v>29</v>
      </c>
      <c r="W367" s="469" t="s">
        <v>0</v>
      </c>
      <c r="X367" s="469" t="s">
        <v>3</v>
      </c>
      <c r="Y367" s="421" t="s">
        <v>2</v>
      </c>
      <c r="Z367" s="510"/>
    </row>
    <row r="368" spans="1:26" ht="17.25" thickTop="1">
      <c r="A368" s="77" t="s">
        <v>28</v>
      </c>
      <c r="B368" s="86"/>
      <c r="C368" s="104">
        <f>IF('7th 1'!C13&gt;0,'7th 1'!C13,IF('7th 1'!K13&gt;0,'7th 1'!K13,IF('7th 1'!S13&gt;0,'7th 1'!S13,0)))</f>
        <v>29.5</v>
      </c>
      <c r="D368" s="104">
        <f>IF('7th 2'!C13&gt;0,'7th 2'!C13,IF('7th 2'!K13&gt;0,'7th 2'!K13,IF('7th 2'!S13&gt;0,'7th 2'!S13,0)))</f>
        <v>29.5</v>
      </c>
      <c r="E368" s="104">
        <f>IF('7th 3'!C13&gt;0,'7th 3'!C13,IF('7th 3'!K13&gt;0,'7th 3'!K13,IF('7th 3'!S13&gt;0,'7th 3'!S13,0)))</f>
        <v>27.5</v>
      </c>
      <c r="F368" s="104">
        <f>IF('7th 4'!C13&gt;0,'7th 4'!C13,IF('7th 4'!K13&gt;0,'7th 4'!K13,IF('7th 4'!S13&gt;0,'7th 4'!S13,0)))</f>
        <v>31</v>
      </c>
      <c r="G368" s="104">
        <f>IF('7th 5'!C13&gt;0,'7th 5'!C13,IF('7th 5'!K13&gt;0,'7th 5'!K13,IF('7th 5'!S13&gt;0,'7th 5'!S13,0)))</f>
        <v>25.5</v>
      </c>
      <c r="H368" s="104">
        <f>IF('7th 6'!C13&gt;0,'7th 6'!C13,IF('7th 6'!K13&gt;0,'7th 6'!K13,IF('7th 6'!S13&gt;0,'7th 6'!S13,0)))</f>
        <v>24.25</v>
      </c>
      <c r="I368" s="466"/>
      <c r="J368" s="98"/>
      <c r="K368" s="90"/>
      <c r="L368" s="104">
        <f>IF('8th 1'!C13&gt;0,'8th 1'!C13,IF('8th 1'!K13&gt;0,'8th 1'!K13,IF('8th 1'!S13&gt;0,'8th 1'!S13,0)))</f>
        <v>29</v>
      </c>
      <c r="M368" s="104">
        <f>IF('8th 2'!C13&gt;0,'8th 2'!C13,IF('8th 2'!K13&gt;0,'8th 2'!K13,IF('8th 2'!S13&gt;0,'8th 2'!S13,0)))</f>
        <v>27</v>
      </c>
      <c r="N368" s="104">
        <f>IF('8th 3'!C13&gt;0,'8th 3'!C13,IF('8th 3'!K13&gt;0,'8th 3'!K13,IF('8th 3'!S13&gt;0,'8th 3'!S13,0)))</f>
        <v>28</v>
      </c>
      <c r="O368" s="104">
        <f>IF('8th 4'!C13&gt;0,'8th 4'!C13,IF('8th 4'!K13&gt;0,'8th 4'!K13,IF('8th 4'!S13&gt;0,'8th 4'!S13,0)))</f>
        <v>28</v>
      </c>
      <c r="P368" s="104">
        <f>IF('8th 5'!C13&gt;0,'8th 5'!C13,IF('8th 5'!K13&gt;0,'8th 5'!K13,IF('8th 5'!S13&gt;0,'8th 5'!S13,0)))</f>
        <v>26</v>
      </c>
      <c r="Q368" s="104">
        <f>IF('8th 6'!C13&gt;0,'8th 6'!C13,IF('8th 6'!K13&gt;0,'8th 6'!K13,IF('8th 6'!S13&gt;0,'8th 6'!S13,0)))</f>
        <v>26</v>
      </c>
      <c r="R368" s="104">
        <f>IF('8th 7'!C13&gt;0,'8th 7'!C13,IF('8th 7'!K13&gt;0,'8th 7'!K13,IF('8th 7'!S13&gt;0,'8th 7'!S13,0)))</f>
        <v>0</v>
      </c>
      <c r="S368" s="466"/>
      <c r="T368" s="98"/>
      <c r="U368" s="90"/>
      <c r="V368" s="468"/>
      <c r="W368" s="470"/>
      <c r="X368" s="471"/>
      <c r="Y368" s="422"/>
      <c r="Z368" s="510"/>
    </row>
    <row r="369" spans="1:26" ht="17.25">
      <c r="A369" s="423" t="s">
        <v>26</v>
      </c>
      <c r="B369" s="91" t="s">
        <v>60</v>
      </c>
      <c r="C369" s="104">
        <f>IF('7th 1'!C13&gt;0,'7th 1'!J13,IF('7th 1'!K13&gt;0,'7th 1'!R13,IF('7th 1'!S13&gt;0,'7th 1'!Z13,0)))</f>
        <v>43.5</v>
      </c>
      <c r="D369" s="104">
        <f>IF('7th 2'!C13&gt;0,'7th 2'!J13,IF('7th 2'!K13&gt;0,'7th 2'!R13,IF('7th 2'!S13&gt;0,'7th 2'!Z13,0)))</f>
        <v>39</v>
      </c>
      <c r="E369" s="104">
        <f>IF('7th 3'!C13&gt;0,'7th 3'!J13,IF('7th 3'!K13&gt;0,'7th 3'!R13,IF('7th 3'!S13&gt;0,'7th 3'!Z13,0)))</f>
        <v>30</v>
      </c>
      <c r="F369" s="104">
        <f>IF('7th 4'!C13&gt;0,'7th 4'!J13,IF('7th 4'!K13&gt;0,'7th 4'!R13,IF('7th 4'!S13&gt;0,'7th 4'!Z13,0)))</f>
        <v>37.5</v>
      </c>
      <c r="G369" s="104">
        <f>IF('7th 5'!C13&gt;0,'7th 5'!J13,IF('7th 5'!K13&gt;0,'7th 5'!R13,IF('7th 5'!S13&gt;0,'7th 5'!Z13,0)))</f>
        <v>42</v>
      </c>
      <c r="H369" s="104">
        <f>IF('7th 6'!C13&gt;0,'7th 6'!J13,IF('7th 6'!K13&gt;0,'7th 6'!R13,IF('7th 6'!S13&gt;0,'7th 6'!Z13,0)))</f>
        <v>31.5</v>
      </c>
      <c r="I369" s="466"/>
      <c r="J369" s="440">
        <f>I367/(C366+D366+E366+F366+G366+H366)</f>
        <v>3.0750000000000002</v>
      </c>
      <c r="K369" s="442" t="str">
        <f>IF(J369&gt;=2.5,K367,IF(J369&gt;=2.25,"C",IF(J369&gt;=2,"D",IF(J369=0,0,"F"))))</f>
        <v>B</v>
      </c>
      <c r="L369" s="104">
        <f>IF('8th 1'!C13&gt;0,'8th 1'!J13,IF('8th 1'!K13&gt;0,'8th 1'!R13,IF('8th 1'!S13&gt;0,'8th 1'!Z13,0)))</f>
        <v>47.5</v>
      </c>
      <c r="M369" s="104">
        <f>IF('8th 2'!C13&gt;0,'8th 2'!J13,IF('8th 2'!K13&gt;0,'8th 2'!R13,IF('8th 2'!S13&gt;0,'8th 2'!Z13,0)))</f>
        <v>38.5</v>
      </c>
      <c r="N369" s="104">
        <f>IF('8th 3'!C13&gt;0,'8th 3'!J13,IF('8th 3'!K13&gt;0,'8th 3'!R13,IF('8th 3'!S13&gt;0,'8th 3'!Z13,0)))</f>
        <v>46.5</v>
      </c>
      <c r="O369" s="104">
        <f>IF('8th 4'!C13&gt;0,'8th 4'!J13,IF('8th 4'!K13&gt;0,'8th 4'!R13,IF('8th 4'!S13&gt;0,'8th 4'!Z13,0)))</f>
        <v>39.75</v>
      </c>
      <c r="P369" s="104">
        <f>IF('8th 5'!C13&gt;0,'8th 5'!J13,IF('8th 5'!K13&gt;0,'8th 5'!R13,IF('8th 5'!S13&gt;0,'8th 5'!Z13,0)))</f>
        <v>30</v>
      </c>
      <c r="Q369" s="104">
        <f>IF('8th 6'!C13&gt;0,'8th 6'!J13,IF('8th 6'!K13&gt;0,'8th 6'!R13,IF('8th 6'!S13&gt;0,'8th 6'!Z13,0)))</f>
        <v>35</v>
      </c>
      <c r="R369" s="104">
        <f>IF('8th 7'!C13&gt;0,'8th 7'!J13,IF('8th 7'!K13&gt;0,'8th 7'!R13,IF('8th 7'!S13&gt;0,'8th 7'!Z13,0)))</f>
        <v>0</v>
      </c>
      <c r="S369" s="466"/>
      <c r="T369" s="440">
        <f>S367/(L366+M366+N366+O366+P366+Q366+R366)</f>
        <v>3.375</v>
      </c>
      <c r="U369" s="442" t="str">
        <f>IF(T369&gt;=2.5,U367,IF(T369&gt;=2.25,"C",IF(T369&gt;=2,"D",IF(T369=0,0,"F"))))</f>
        <v>B+</v>
      </c>
      <c r="V369" s="454" t="s">
        <v>40</v>
      </c>
      <c r="W369" s="443"/>
      <c r="X369" s="443"/>
      <c r="Y369" s="455"/>
      <c r="Z369" s="510"/>
    </row>
    <row r="370" spans="1:26" ht="16.5" customHeight="1">
      <c r="A370" s="424"/>
      <c r="B370" s="91" t="s">
        <v>67</v>
      </c>
      <c r="C370" s="117">
        <f>'7th 1'!AA13</f>
        <v>73</v>
      </c>
      <c r="D370" s="117">
        <f>'7th 2'!AA13</f>
        <v>69</v>
      </c>
      <c r="E370" s="117">
        <f>'7th 3'!AA13</f>
        <v>58</v>
      </c>
      <c r="F370" s="117">
        <f>'7th 4'!AA13</f>
        <v>69</v>
      </c>
      <c r="G370" s="117">
        <f>'7th 5'!AA13</f>
        <v>68</v>
      </c>
      <c r="H370" s="117">
        <f>'7th 6'!AA13</f>
        <v>56</v>
      </c>
      <c r="I370" s="466"/>
      <c r="J370" s="453"/>
      <c r="K370" s="442"/>
      <c r="L370" s="117">
        <f>'8th 1'!AA13</f>
        <v>77</v>
      </c>
      <c r="M370" s="117">
        <f>'8th 2'!AA13</f>
        <v>66</v>
      </c>
      <c r="N370" s="117">
        <f>'8th 3'!AA13</f>
        <v>75</v>
      </c>
      <c r="O370" s="117">
        <f>'8th 4'!AA13</f>
        <v>68</v>
      </c>
      <c r="P370" s="117">
        <f>'8th 5'!AA13</f>
        <v>56</v>
      </c>
      <c r="Q370" s="117">
        <f>'8th 6'!AA13</f>
        <v>61</v>
      </c>
      <c r="R370" s="117">
        <f>'8th 7'!AA13</f>
        <v>0</v>
      </c>
      <c r="S370" s="466"/>
      <c r="T370" s="453"/>
      <c r="U370" s="442"/>
      <c r="V370" s="444">
        <f>IF((C371+C373)=0,0,C366)+IF((D371+D373)=0,0,D366)+IF((E371+E373)=0,0,E366)+IF((F371+F373)=0,0,F366)+IF((G371+G373)=0,0,G366)+IF((H371+H373)=0,0,H366)+IF((L371+L373)=0,0,L366)+IF((M371+M373)=0,0,M366)+IF((N371+N373)=0,0,N366)+IF((O371+O373)=0,0,O366)+IF((P371+P373)=0,0,P366)+IF((Q371+Q373)=0,0,Q366)+IF((R371+R373)=0,0,R366)+IF(I377&gt;0,1.5,0)</f>
        <v>31.5</v>
      </c>
      <c r="W370" s="457">
        <f>I367+S367+(I377*1.5)</f>
        <v>101.625</v>
      </c>
      <c r="X370" s="440">
        <f>IF(S367&gt;0,(W370/31.5),J369)</f>
        <v>3.2261904761904763</v>
      </c>
      <c r="Y370" s="164" t="str">
        <f>IF(X370&gt;=4,"A+",IF(X370&gt;=3.75,"A",IF(X370&gt;=3.5,"A-",IF(X370&gt;=3.25,"B+",IF(X370&gt;=3,"B",IF(X370&gt;=2.75,"B-",IF(X370&gt;=2.5,"C+",IF(X370&gt;=2,"C","F"))))))))</f>
        <v>B</v>
      </c>
      <c r="Z370" s="510"/>
    </row>
    <row r="371" spans="1:26" ht="16.5">
      <c r="A371" s="424"/>
      <c r="B371" s="91" t="s">
        <v>1</v>
      </c>
      <c r="C371" s="104">
        <f>'7th 1'!AC13</f>
        <v>3.5</v>
      </c>
      <c r="D371" s="104">
        <f>'7th 2'!AC13</f>
        <v>3.25</v>
      </c>
      <c r="E371" s="104">
        <f>'7th 3'!AC13</f>
        <v>2.75</v>
      </c>
      <c r="F371" s="104">
        <f>'7th 4'!AC13</f>
        <v>3.25</v>
      </c>
      <c r="G371" s="104">
        <f>'7th 5'!AC13</f>
        <v>3.25</v>
      </c>
      <c r="H371" s="104">
        <f>'7th 6'!AC13</f>
        <v>2.75</v>
      </c>
      <c r="I371" s="466"/>
      <c r="J371" s="98"/>
      <c r="K371" s="112"/>
      <c r="L371" s="104">
        <f>'8th 1'!AC13</f>
        <v>3.75</v>
      </c>
      <c r="M371" s="104">
        <f>'8th 2'!AC13</f>
        <v>3.25</v>
      </c>
      <c r="N371" s="104">
        <f>'8th 3'!AC13</f>
        <v>3.75</v>
      </c>
      <c r="O371" s="104">
        <f>'8th 4'!AC13</f>
        <v>3.25</v>
      </c>
      <c r="P371" s="104">
        <f>'8th 5'!AC13</f>
        <v>2.75</v>
      </c>
      <c r="Q371" s="104">
        <f>'8th 6'!AC13</f>
        <v>3</v>
      </c>
      <c r="R371" s="104">
        <f>'8th 7'!AC13</f>
        <v>0</v>
      </c>
      <c r="S371" s="466"/>
      <c r="T371" s="98"/>
      <c r="V371" s="456"/>
      <c r="W371" s="448"/>
      <c r="X371" s="441"/>
      <c r="Y371" s="451" t="str">
        <f>IF(S367&gt;0,(IF(X370&gt;=2.5,Y370,IF(X370&gt;=2.25,"C",IF(X370&gt;=2,"D","F")))),K369)</f>
        <v>B</v>
      </c>
      <c r="Z371" s="510"/>
    </row>
    <row r="372" spans="1:26" ht="16.5">
      <c r="A372" s="424"/>
      <c r="B372" s="91" t="s">
        <v>2</v>
      </c>
      <c r="C372" s="104" t="str">
        <f>'7th 1'!AB13</f>
        <v>A-</v>
      </c>
      <c r="D372" s="104" t="str">
        <f>'7th 2'!AB13</f>
        <v>B+</v>
      </c>
      <c r="E372" s="104" t="str">
        <f>'7th 3'!AB13</f>
        <v>B-</v>
      </c>
      <c r="F372" s="104" t="str">
        <f>'7th 4'!AB13</f>
        <v>B+</v>
      </c>
      <c r="G372" s="104" t="str">
        <f>'7th 5'!AB13</f>
        <v>B+</v>
      </c>
      <c r="H372" s="104" t="str">
        <f>'7th 6'!AB13</f>
        <v>B-</v>
      </c>
      <c r="I372" s="466"/>
      <c r="J372" s="98"/>
      <c r="K372" s="90"/>
      <c r="L372" s="104" t="str">
        <f>'8th 1'!AB13</f>
        <v>A</v>
      </c>
      <c r="M372" s="104" t="str">
        <f>'8th 2'!AB13</f>
        <v>B+</v>
      </c>
      <c r="N372" s="104" t="str">
        <f>'8th 3'!AB13</f>
        <v>A</v>
      </c>
      <c r="O372" s="104" t="str">
        <f>'8th 4'!AB13</f>
        <v>B+</v>
      </c>
      <c r="P372" s="104" t="str">
        <f>'8th 5'!AB13</f>
        <v>B-</v>
      </c>
      <c r="Q372" s="104" t="str">
        <f>'8th 6'!AB13</f>
        <v>B</v>
      </c>
      <c r="R372" s="104" t="str">
        <f>'8th 7'!AB13</f>
        <v/>
      </c>
      <c r="S372" s="466"/>
      <c r="T372" s="98"/>
      <c r="U372" s="90"/>
      <c r="V372" s="446"/>
      <c r="W372" s="449"/>
      <c r="X372" s="450"/>
      <c r="Y372" s="452"/>
      <c r="Z372" s="510"/>
    </row>
    <row r="373" spans="1:26" ht="16.5">
      <c r="A373" s="413" t="s">
        <v>127</v>
      </c>
      <c r="B373" s="91" t="s">
        <v>1</v>
      </c>
      <c r="C373" s="104" t="str">
        <f>'7th 1'!AD13</f>
        <v>3.05</v>
      </c>
      <c r="D373" s="104">
        <f>'7th 2'!AD13</f>
        <v>0</v>
      </c>
      <c r="E373" s="104">
        <f>'7th 3'!AD13</f>
        <v>0</v>
      </c>
      <c r="F373" s="104">
        <f>'7th 4'!AD13</f>
        <v>0</v>
      </c>
      <c r="G373" s="104">
        <f>'7th 5'!AD13</f>
        <v>0</v>
      </c>
      <c r="H373" s="104">
        <f>'7th 6'!AD13</f>
        <v>0</v>
      </c>
      <c r="I373" s="415">
        <f>(C373*C366)+(D373*D366)+(E373*E366)+(F373*F366)+(G373*G366)+(H373*H366)</f>
        <v>4.5749999999999993</v>
      </c>
      <c r="J373" s="417">
        <f>IF(C373&gt;0,(C371*C366),0)+IF(D373&gt;0,(D371*D366),0)+IF(E373&gt;0,(E371*E366),0)+IF(F373&gt;0,(F371*F366),0)+IF(G373&gt;0,(G371*G366),0)+IF(H373&gt;0,(H371*H366),0)</f>
        <v>5.25</v>
      </c>
      <c r="K373" s="418">
        <f>IF(C373&gt;C371,((C373*C366)-(C371*C366)),0)+IF(D373&gt;D371,((D373*D366)-(D371*D366)),0)+IF(E373&gt;E371,((E373*E366)-(E371*E366)),0)+IF(F373&gt;F371,((F373*F366)-(F371*F366)),0)+IF(G373&gt;G371,((G373*G366)-(G371*G366)),0)+IF(H373&gt;H371,((H373*H366)-(H371*H366)),0)</f>
        <v>-0.67500000000000071</v>
      </c>
      <c r="L373" s="165">
        <f>'8th 1'!AD13</f>
        <v>0</v>
      </c>
      <c r="M373" s="104">
        <f>'8th 2'!AD13</f>
        <v>0</v>
      </c>
      <c r="N373" s="104">
        <f>'8th 3'!AD13</f>
        <v>0</v>
      </c>
      <c r="O373" s="104">
        <f>'8th 4'!AD13</f>
        <v>0</v>
      </c>
      <c r="P373" s="104">
        <f>'8th 5'!AD13</f>
        <v>0</v>
      </c>
      <c r="Q373" s="104">
        <f>'8th 6'!AD13</f>
        <v>0</v>
      </c>
      <c r="R373" s="104">
        <f>'8th 7'!AD13</f>
        <v>0</v>
      </c>
      <c r="S373" s="403">
        <f>(L373*L366)+(M373*M366)+(N373*N366)+(O373*O366)+(P373*P366)+(Q373*Q366)+(R373*R366)</f>
        <v>0</v>
      </c>
      <c r="T373" s="417">
        <f>IF(L373&gt;0,(L371*L366),0)+IF(M373&gt;0,(M371*M366),0)+IF(N373&gt;0,(N371*N366),0)+IF(O373&gt;0,(O371*O366),0)+IF(P373&gt;0,(P371*P366),0)+IF(Q373&gt;0,(Q371*Q366),0)+IF(R373&gt;0,(R371*R366),0)</f>
        <v>0</v>
      </c>
      <c r="U373" s="399">
        <f>IF(L373&gt;L371,((L373*L366)-(L371*L366)),0)+IF(M373&gt;M371,((M373*M366)-(M371*M366)),0)+IF(N373&gt;N371,((N373*N366)-(N371*N366)),0)+IF(O373&gt;O371,((O373*O366)-(O371*O366)),0)+IF(P373&gt;P371,((P373*P366)-(P371*P366)),0)+IF(Q373&gt;Q371,((Q373*Q366)-(Q371*Q366)),0)+IF(R373&gt;R371,((R373*R366)-(R371*R366)),0)</f>
        <v>0</v>
      </c>
      <c r="V373" s="401">
        <f>I373+S373</f>
        <v>4.5749999999999993</v>
      </c>
      <c r="W373" s="403">
        <f>J373+T373</f>
        <v>5.25</v>
      </c>
      <c r="X373" s="403">
        <f>K373+U373</f>
        <v>-0.67500000000000071</v>
      </c>
      <c r="Y373" s="405">
        <f>IF(V365&gt;0,(X373+Y360),0)</f>
        <v>-0.67500000000000071</v>
      </c>
      <c r="Z373" s="510"/>
    </row>
    <row r="374" spans="1:26" ht="15.75" customHeight="1" thickBot="1">
      <c r="A374" s="414"/>
      <c r="B374" s="157" t="s">
        <v>23</v>
      </c>
      <c r="C374" s="166" t="str">
        <f>'7th 1'!AE13</f>
        <v>Imp:</v>
      </c>
      <c r="D374" s="166" t="str">
        <f>'7th 2'!AE13</f>
        <v/>
      </c>
      <c r="E374" s="166" t="str">
        <f>'7th 3'!AE13</f>
        <v/>
      </c>
      <c r="F374" s="166" t="str">
        <f>'7th 4'!AE13</f>
        <v/>
      </c>
      <c r="G374" s="166" t="str">
        <f>'7th 5'!AE13</f>
        <v/>
      </c>
      <c r="H374" s="166" t="str">
        <f>'7th 6'!AE13</f>
        <v/>
      </c>
      <c r="I374" s="416"/>
      <c r="J374" s="416"/>
      <c r="K374" s="419"/>
      <c r="L374" s="166" t="str">
        <f>'8th 1'!AE13</f>
        <v/>
      </c>
      <c r="M374" s="166" t="str">
        <f>'8th 2'!AE13</f>
        <v/>
      </c>
      <c r="N374" s="166" t="str">
        <f>'8th 3'!AE13</f>
        <v/>
      </c>
      <c r="O374" s="166" t="str">
        <f>'8th 4'!AE13</f>
        <v/>
      </c>
      <c r="P374" s="166" t="str">
        <f>'8th 5'!AE13</f>
        <v/>
      </c>
      <c r="Q374" s="166" t="str">
        <f>'8th 6'!AE13</f>
        <v/>
      </c>
      <c r="R374" s="166" t="str">
        <f>'8th 7'!AE13</f>
        <v/>
      </c>
      <c r="S374" s="420"/>
      <c r="T374" s="420"/>
      <c r="U374" s="400"/>
      <c r="V374" s="402"/>
      <c r="W374" s="404"/>
      <c r="X374" s="404"/>
      <c r="Y374" s="406"/>
      <c r="Z374" s="510"/>
    </row>
    <row r="375" spans="1:26" ht="9.75" customHeight="1" thickTop="1" thickBot="1">
      <c r="C375" s="53"/>
      <c r="D375" s="53"/>
      <c r="E375" s="53"/>
      <c r="F375" s="53"/>
      <c r="G375" s="53"/>
      <c r="H375" s="53"/>
      <c r="L375" s="53"/>
      <c r="M375" s="53"/>
      <c r="N375" s="53"/>
      <c r="O375" s="53"/>
      <c r="P375" s="53"/>
      <c r="Q375" s="53"/>
      <c r="R375" s="53"/>
      <c r="V375" s="53"/>
      <c r="W375" s="53"/>
      <c r="X375" s="53"/>
      <c r="Y375" s="53"/>
    </row>
    <row r="376" spans="1:26" ht="18.75" thickTop="1">
      <c r="A376" s="407" t="s">
        <v>33</v>
      </c>
      <c r="B376" s="408"/>
      <c r="C376" s="376" t="s">
        <v>35</v>
      </c>
      <c r="D376" s="380"/>
      <c r="E376" s="376" t="s">
        <v>30</v>
      </c>
      <c r="F376" s="380"/>
      <c r="G376" s="376" t="s">
        <v>31</v>
      </c>
      <c r="H376" s="380"/>
      <c r="I376" s="376" t="s">
        <v>32</v>
      </c>
      <c r="J376" s="411"/>
      <c r="K376" s="411"/>
      <c r="L376" s="412"/>
      <c r="M376" s="370" t="s">
        <v>50</v>
      </c>
      <c r="N376" s="371"/>
      <c r="O376" s="376" t="s">
        <v>0</v>
      </c>
      <c r="P376" s="377"/>
      <c r="Q376" s="169" t="s">
        <v>29</v>
      </c>
      <c r="R376" s="378" t="s">
        <v>216</v>
      </c>
      <c r="S376" s="379"/>
      <c r="T376" s="379"/>
      <c r="U376" s="380"/>
      <c r="V376" s="381" t="s">
        <v>2</v>
      </c>
      <c r="W376" s="382"/>
      <c r="X376" s="170"/>
      <c r="Y376" s="171"/>
    </row>
    <row r="377" spans="1:26" s="113" customFormat="1" ht="18" customHeight="1">
      <c r="A377" s="409"/>
      <c r="B377" s="410"/>
      <c r="C377" s="383" t="str">
        <f>'viva-1'!K11</f>
        <v>2.50</v>
      </c>
      <c r="D377" s="384"/>
      <c r="E377" s="383" t="str">
        <f>'viva-2'!K11</f>
        <v>2.50</v>
      </c>
      <c r="F377" s="384"/>
      <c r="G377" s="385" t="str">
        <f>'viva-3'!K11</f>
        <v>3.00</v>
      </c>
      <c r="H377" s="384"/>
      <c r="I377" s="383" t="str">
        <f>'viva-4'!K11</f>
        <v>3.25</v>
      </c>
      <c r="J377" s="386"/>
      <c r="K377" s="386"/>
      <c r="L377" s="387"/>
      <c r="M377" s="372"/>
      <c r="N377" s="373"/>
      <c r="O377" s="388">
        <f>W365+Y373</f>
        <v>396.82499999999999</v>
      </c>
      <c r="P377" s="389"/>
      <c r="Q377" s="397">
        <f>V365</f>
        <v>126</v>
      </c>
      <c r="R377" s="392">
        <f>O377/126</f>
        <v>3.1494047619047616</v>
      </c>
      <c r="S377" s="393"/>
      <c r="T377" s="393"/>
      <c r="U377" s="394"/>
      <c r="V377" s="359" t="str">
        <f>IF(R377&gt;=2.5,Y377,IF(R377&gt;=2.25,"C",IF(R377&gt;=2,"D",IF(R377=0,0,"F"))))</f>
        <v>B</v>
      </c>
      <c r="W377" s="360"/>
      <c r="X377" s="172"/>
      <c r="Y377" s="173" t="str">
        <f>IF(R377&gt;=4,"A+",IF(R377&gt;=3.75,"A",IF(R377&gt;=3.5,"A-",IF(R377&gt;=3.25,"B+",IF(R377&gt;=3,"B",IF(R377&gt;=2.75,"B-",IF(R377&gt;=2.5,"C+",IF(R377&gt;=2,"C","F"))))))))</f>
        <v>B</v>
      </c>
      <c r="Z377" s="174"/>
    </row>
    <row r="378" spans="1:26" ht="42.75" customHeight="1" thickBot="1">
      <c r="A378" s="363" t="s">
        <v>34</v>
      </c>
      <c r="B378" s="364"/>
      <c r="C378" s="365" t="s">
        <v>1</v>
      </c>
      <c r="D378" s="366"/>
      <c r="E378" s="367">
        <f>C377+E377+G377+I377</f>
        <v>11.25</v>
      </c>
      <c r="F378" s="368"/>
      <c r="G378" s="365" t="s">
        <v>0</v>
      </c>
      <c r="H378" s="366"/>
      <c r="I378" s="367">
        <f>E378*1.5</f>
        <v>16.875</v>
      </c>
      <c r="J378" s="369"/>
      <c r="K378" s="369"/>
      <c r="L378" s="368"/>
      <c r="M378" s="374"/>
      <c r="N378" s="375"/>
      <c r="O378" s="390"/>
      <c r="P378" s="391"/>
      <c r="Q378" s="398"/>
      <c r="R378" s="395"/>
      <c r="S378" s="395"/>
      <c r="T378" s="395"/>
      <c r="U378" s="396"/>
      <c r="V378" s="361"/>
      <c r="W378" s="362"/>
      <c r="X378" s="175"/>
      <c r="Y378" s="176"/>
    </row>
    <row r="379" spans="1:26" ht="30" customHeight="1" thickTop="1">
      <c r="B379" s="54"/>
      <c r="C379" s="54"/>
      <c r="D379" s="514" t="s">
        <v>24</v>
      </c>
      <c r="E379" s="514"/>
      <c r="F379" s="514"/>
      <c r="G379" s="514"/>
      <c r="H379" s="514"/>
      <c r="I379" s="514"/>
      <c r="J379" s="514"/>
      <c r="K379" s="514"/>
      <c r="L379" s="514"/>
      <c r="M379" s="514"/>
      <c r="N379" s="514"/>
      <c r="O379" s="514"/>
      <c r="P379" s="514"/>
      <c r="Q379" s="514"/>
      <c r="R379" s="514"/>
      <c r="S379" s="514"/>
      <c r="T379" s="55" t="s">
        <v>36</v>
      </c>
      <c r="U379" s="56"/>
      <c r="V379" s="515">
        <f>'1st 1'!R14</f>
        <v>0</v>
      </c>
      <c r="W379" s="516"/>
      <c r="X379" s="516"/>
      <c r="Y379" s="516"/>
    </row>
    <row r="380" spans="1:26" ht="18.75">
      <c r="A380" s="57"/>
      <c r="B380" s="58"/>
      <c r="C380" s="59" t="s">
        <v>4</v>
      </c>
      <c r="D380" s="60" t="s">
        <v>71</v>
      </c>
      <c r="E380" s="60"/>
      <c r="F380" s="53"/>
      <c r="G380" s="61"/>
      <c r="H380" s="517" t="s">
        <v>73</v>
      </c>
      <c r="I380" s="518"/>
      <c r="J380" s="518"/>
      <c r="K380" s="518"/>
      <c r="L380" s="518"/>
      <c r="M380" s="518"/>
      <c r="N380" s="518"/>
      <c r="O380" s="62"/>
      <c r="P380" s="62"/>
      <c r="Q380" s="62"/>
      <c r="R380" s="53"/>
      <c r="S380" s="63"/>
      <c r="T380" s="55" t="s">
        <v>37</v>
      </c>
      <c r="U380" s="56"/>
      <c r="V380" s="519">
        <f>'1st 1'!A14</f>
        <v>7</v>
      </c>
      <c r="W380" s="516"/>
      <c r="X380" s="516"/>
      <c r="Y380" s="516"/>
    </row>
    <row r="381" spans="1:26" ht="18.75">
      <c r="A381" s="57"/>
      <c r="B381" s="58"/>
      <c r="C381" s="59" t="s">
        <v>5</v>
      </c>
      <c r="D381" s="60" t="s">
        <v>66</v>
      </c>
      <c r="E381" s="60"/>
      <c r="F381" s="64"/>
      <c r="G381" s="53"/>
      <c r="H381" s="61"/>
      <c r="I381" s="65"/>
      <c r="J381" s="520">
        <f>'1st 1'!A456</f>
        <v>0</v>
      </c>
      <c r="K381" s="521"/>
      <c r="L381" s="521"/>
      <c r="M381" s="521"/>
      <c r="N381" s="62"/>
      <c r="O381" s="62"/>
      <c r="P381" s="53"/>
      <c r="Q381" s="53"/>
      <c r="R381" s="53"/>
      <c r="S381" s="63"/>
      <c r="T381" s="55" t="s">
        <v>38</v>
      </c>
      <c r="U381" s="56"/>
      <c r="V381" s="56"/>
      <c r="W381" s="56"/>
      <c r="X381" s="56"/>
      <c r="Y381" s="66">
        <f>'1st 1'!S14</f>
        <v>0</v>
      </c>
    </row>
    <row r="382" spans="1:26" ht="18.75">
      <c r="A382" s="57"/>
      <c r="B382" s="58"/>
      <c r="C382" s="59" t="s">
        <v>6</v>
      </c>
      <c r="D382" s="60" t="s">
        <v>14</v>
      </c>
      <c r="E382" s="58"/>
      <c r="F382" s="67" t="s">
        <v>7</v>
      </c>
      <c r="G382" s="68" t="str">
        <f>'1st 1'!B14</f>
        <v>M</v>
      </c>
      <c r="H382" s="69"/>
      <c r="I382" s="70"/>
      <c r="J382" s="70"/>
      <c r="K382" s="70"/>
      <c r="L382" s="53"/>
      <c r="M382" s="53"/>
      <c r="N382" s="53"/>
      <c r="O382" s="53"/>
      <c r="P382" s="53"/>
      <c r="Q382" s="53"/>
      <c r="R382" s="53"/>
      <c r="V382" s="53"/>
      <c r="W382" s="53"/>
      <c r="X382" s="53"/>
      <c r="Y382" s="53"/>
    </row>
    <row r="383" spans="1:26" ht="18.75">
      <c r="A383" s="57"/>
      <c r="B383" s="64"/>
      <c r="C383" s="64"/>
      <c r="D383" s="64"/>
      <c r="E383" s="53"/>
      <c r="F383" s="67" t="s">
        <v>8</v>
      </c>
      <c r="G383" s="72">
        <f>'1st 1'!T14</f>
        <v>0</v>
      </c>
      <c r="H383" s="69"/>
      <c r="I383" s="70"/>
      <c r="J383" s="70"/>
      <c r="K383" s="70"/>
      <c r="L383" s="53"/>
      <c r="M383" s="53"/>
      <c r="N383" s="53"/>
      <c r="O383" s="53"/>
      <c r="P383" s="53"/>
      <c r="Q383" s="53"/>
      <c r="R383" s="53"/>
      <c r="V383" s="53"/>
      <c r="W383" s="53"/>
      <c r="X383" s="53"/>
      <c r="Y383" s="53"/>
    </row>
    <row r="384" spans="1:26" ht="18.75">
      <c r="A384" s="57"/>
      <c r="B384" s="64"/>
      <c r="C384" s="64"/>
      <c r="D384" s="64"/>
      <c r="E384" s="53"/>
      <c r="F384" s="67" t="s">
        <v>9</v>
      </c>
      <c r="G384" s="72">
        <f>'1st 1'!U14</f>
        <v>0</v>
      </c>
      <c r="H384" s="69"/>
      <c r="I384" s="70"/>
      <c r="J384" s="70"/>
      <c r="K384" s="70"/>
      <c r="L384" s="53"/>
      <c r="M384" s="53"/>
      <c r="N384" s="53"/>
      <c r="O384" s="53"/>
      <c r="P384" s="53"/>
      <c r="Q384" s="53"/>
      <c r="R384" s="53"/>
      <c r="V384" s="53"/>
      <c r="W384" s="53"/>
      <c r="X384" s="53"/>
      <c r="Y384" s="53"/>
    </row>
    <row r="385" spans="1:26" ht="18.75">
      <c r="A385" s="57"/>
      <c r="B385" s="64"/>
      <c r="C385" s="64"/>
      <c r="D385" s="64"/>
      <c r="E385" s="53"/>
      <c r="F385" s="67" t="s">
        <v>10</v>
      </c>
      <c r="G385" s="72">
        <f>'1st 1'!V14</f>
        <v>0</v>
      </c>
      <c r="H385" s="69"/>
      <c r="I385" s="73"/>
      <c r="J385" s="73"/>
      <c r="K385" s="73"/>
      <c r="L385" s="53"/>
      <c r="M385" s="53"/>
      <c r="N385" s="53"/>
      <c r="O385" s="53"/>
      <c r="P385" s="53"/>
      <c r="Q385" s="53"/>
      <c r="R385" s="53"/>
      <c r="V385" s="53"/>
      <c r="W385" s="53"/>
      <c r="X385" s="53"/>
      <c r="Y385" s="53"/>
    </row>
    <row r="386" spans="1:26" ht="21.75" customHeight="1" thickBot="1">
      <c r="A386" s="522" t="s">
        <v>25</v>
      </c>
      <c r="B386" s="522"/>
      <c r="C386" s="523"/>
      <c r="D386" s="523"/>
      <c r="E386" s="523"/>
      <c r="F386" s="523"/>
      <c r="G386" s="523"/>
      <c r="H386" s="523"/>
      <c r="I386" s="523"/>
      <c r="J386" s="523"/>
      <c r="K386" s="523"/>
      <c r="L386" s="524"/>
      <c r="M386" s="524"/>
      <c r="N386" s="524"/>
      <c r="O386" s="524"/>
      <c r="P386" s="524"/>
      <c r="Q386" s="524"/>
      <c r="R386" s="524"/>
      <c r="S386" s="524"/>
      <c r="T386" s="524"/>
      <c r="U386" s="524"/>
      <c r="V386" s="524"/>
      <c r="W386" s="524"/>
      <c r="X386" s="524"/>
      <c r="Y386" s="524"/>
    </row>
    <row r="387" spans="1:26" ht="19.5" customHeight="1" thickTop="1" thickBot="1">
      <c r="A387" s="478" t="s">
        <v>42</v>
      </c>
      <c r="B387" s="479"/>
      <c r="C387" s="479"/>
      <c r="D387" s="479"/>
      <c r="E387" s="479"/>
      <c r="F387" s="479"/>
      <c r="G387" s="479"/>
      <c r="H387" s="479"/>
      <c r="I387" s="479"/>
      <c r="J387" s="479"/>
      <c r="K387" s="480"/>
      <c r="L387" s="479" t="s">
        <v>43</v>
      </c>
      <c r="M387" s="479"/>
      <c r="N387" s="479"/>
      <c r="O387" s="479"/>
      <c r="P387" s="479"/>
      <c r="Q387" s="479"/>
      <c r="R387" s="479"/>
      <c r="S387" s="479"/>
      <c r="T387" s="479"/>
      <c r="U387" s="506"/>
      <c r="V387" s="507" t="s">
        <v>39</v>
      </c>
      <c r="W387" s="508"/>
      <c r="X387" s="508"/>
      <c r="Y387" s="509"/>
      <c r="Z387" s="510" t="s">
        <v>68</v>
      </c>
    </row>
    <row r="388" spans="1:26" ht="19.5" thickTop="1" thickBot="1">
      <c r="A388" s="74" t="s">
        <v>22</v>
      </c>
      <c r="B388" s="75"/>
      <c r="C388" s="76">
        <f>'1st 1'!C4</f>
        <v>101</v>
      </c>
      <c r="D388" s="76">
        <f>'1st 2'!C4</f>
        <v>102</v>
      </c>
      <c r="E388" s="76">
        <f>'1st 3'!C4</f>
        <v>103</v>
      </c>
      <c r="F388" s="76">
        <f>'1st 4'!C4</f>
        <v>104</v>
      </c>
      <c r="G388" s="76">
        <f>'1st 5'!C4</f>
        <v>105</v>
      </c>
      <c r="H388" s="76">
        <f>'1st 6'!C4</f>
        <v>106</v>
      </c>
      <c r="I388" s="511" t="s">
        <v>0</v>
      </c>
      <c r="J388" s="511" t="s">
        <v>3</v>
      </c>
      <c r="K388" s="512" t="s">
        <v>2</v>
      </c>
      <c r="L388" s="76">
        <f>'2nd 1'!C4</f>
        <v>107</v>
      </c>
      <c r="M388" s="76">
        <f>'2nd 2'!C4</f>
        <v>108</v>
      </c>
      <c r="N388" s="76">
        <f>'2nd 3'!C4</f>
        <v>109</v>
      </c>
      <c r="O388" s="76">
        <f>'2nd 4'!C4</f>
        <v>110</v>
      </c>
      <c r="P388" s="76">
        <f>'2nd 5'!C4</f>
        <v>111</v>
      </c>
      <c r="Q388" s="76">
        <f>'2nd 6'!C4</f>
        <v>112</v>
      </c>
      <c r="R388" s="76">
        <f>'2nd 7'!C4</f>
        <v>0</v>
      </c>
      <c r="S388" s="429" t="s">
        <v>0</v>
      </c>
      <c r="T388" s="429" t="s">
        <v>3</v>
      </c>
      <c r="U388" s="431" t="s">
        <v>2</v>
      </c>
      <c r="V388" s="492" t="s">
        <v>29</v>
      </c>
      <c r="W388" s="493" t="s">
        <v>0</v>
      </c>
      <c r="X388" s="494" t="s">
        <v>3</v>
      </c>
      <c r="Y388" s="495" t="s">
        <v>2</v>
      </c>
      <c r="Z388" s="510"/>
    </row>
    <row r="389" spans="1:26" ht="64.5" customHeight="1" thickTop="1" thickBot="1">
      <c r="A389" s="77" t="s">
        <v>63</v>
      </c>
      <c r="B389" s="78"/>
      <c r="C389" s="114" t="str">
        <f>'1st 1'!C6</f>
        <v>Drawing-1</v>
      </c>
      <c r="D389" s="114" t="str">
        <f>'1st 2'!C6</f>
        <v>Sketch-1</v>
      </c>
      <c r="E389" s="114" t="str">
        <f>'1st 3'!C6</f>
        <v>Parspective-1</v>
      </c>
      <c r="F389" s="114" t="str">
        <f>'1st 4'!C6</f>
        <v>Study and Composition-1</v>
      </c>
      <c r="G389" s="114" t="str">
        <f>'1st 5'!C6</f>
        <v>History of Civilization-1</v>
      </c>
      <c r="H389" s="114" t="str">
        <f>'1st 6'!C6</f>
        <v>Nazrul Studies</v>
      </c>
      <c r="I389" s="481"/>
      <c r="J389" s="481"/>
      <c r="K389" s="482"/>
      <c r="L389" s="114" t="str">
        <f>'2nd 1'!C6</f>
        <v>Drawing-2</v>
      </c>
      <c r="M389" s="114" t="str">
        <f>'2nd 2'!C6</f>
        <v>Sketch-2</v>
      </c>
      <c r="N389" s="114" t="str">
        <f>'2nd 3'!C6</f>
        <v>Perspective- 2</v>
      </c>
      <c r="O389" s="114" t="str">
        <f>'2nd 4'!C6</f>
        <v>Basic Design</v>
      </c>
      <c r="P389" s="114" t="str">
        <f>'2nd 5'!C6</f>
        <v xml:space="preserve"> Study &amp; composition 2</v>
      </c>
      <c r="Q389" s="114" t="str">
        <f>'2nd 6'!C6</f>
        <v>History of Civilization -2</v>
      </c>
      <c r="R389" s="114">
        <f>'2nd 7'!C6</f>
        <v>0</v>
      </c>
      <c r="S389" s="429"/>
      <c r="T389" s="429"/>
      <c r="U389" s="431"/>
      <c r="V389" s="492"/>
      <c r="W389" s="493"/>
      <c r="X389" s="493"/>
      <c r="Y389" s="495"/>
      <c r="Z389" s="510"/>
    </row>
    <row r="390" spans="1:26" ht="18.75" thickTop="1">
      <c r="A390" s="77" t="s">
        <v>12</v>
      </c>
      <c r="B390" s="78"/>
      <c r="C390" s="80">
        <f>'1st 1'!G4</f>
        <v>3</v>
      </c>
      <c r="D390" s="80">
        <f>'1st 2'!G4</f>
        <v>1.5</v>
      </c>
      <c r="E390" s="80">
        <f>'1st 3'!G4</f>
        <v>3</v>
      </c>
      <c r="F390" s="80">
        <f>'1st 4'!G4</f>
        <v>3</v>
      </c>
      <c r="G390" s="80">
        <f>'1st 5'!G4</f>
        <v>1.5</v>
      </c>
      <c r="H390" s="80">
        <f>'1st 6'!G4</f>
        <v>3</v>
      </c>
      <c r="I390" s="481"/>
      <c r="J390" s="481"/>
      <c r="K390" s="513"/>
      <c r="L390" s="80">
        <f>'2nd 1'!G4</f>
        <v>3</v>
      </c>
      <c r="M390" s="80">
        <f>'2nd 2'!G4</f>
        <v>1.5</v>
      </c>
      <c r="N390" s="80">
        <f>'2nd 3'!G4</f>
        <v>3</v>
      </c>
      <c r="O390" s="80">
        <f>'2nd 4'!G4</f>
        <v>1.5</v>
      </c>
      <c r="P390" s="80">
        <f>'2nd 5'!G4</f>
        <v>3</v>
      </c>
      <c r="Q390" s="80">
        <f>'2nd 6'!G4</f>
        <v>3</v>
      </c>
      <c r="R390" s="80">
        <f>'2nd 7'!G4</f>
        <v>0</v>
      </c>
      <c r="S390" s="430"/>
      <c r="T390" s="430"/>
      <c r="U390" s="432"/>
      <c r="V390" s="468"/>
      <c r="W390" s="471"/>
      <c r="X390" s="471"/>
      <c r="Y390" s="422"/>
      <c r="Z390" s="510"/>
    </row>
    <row r="391" spans="1:26" ht="16.5" customHeight="1">
      <c r="A391" s="77" t="s">
        <v>11</v>
      </c>
      <c r="B391" s="78"/>
      <c r="C391" s="80">
        <v>100</v>
      </c>
      <c r="D391" s="80">
        <v>100</v>
      </c>
      <c r="E391" s="80">
        <v>100</v>
      </c>
      <c r="F391" s="80">
        <v>100</v>
      </c>
      <c r="G391" s="80">
        <v>100</v>
      </c>
      <c r="H391" s="80">
        <v>100</v>
      </c>
      <c r="I391" s="496">
        <f>(C395*C390)+(D395*D390)+(E395*E390)+(F395*F390)+(G395*G390)+(H395*H390)</f>
        <v>52.5</v>
      </c>
      <c r="J391" s="82"/>
      <c r="K391" s="83" t="str">
        <f>IF(J392&gt;=4,"A+",IF(J392&gt;=3.75,"A",IF(J392&gt;=3.5,"A-",IF(J392&gt;=3.25,"B+",IF(J392&gt;=3,"B",IF(J392&gt;=2.75,"B-",IF(J392&gt;=2.5,"C+",IF(J392&gt;=2,"C","F"))))))))</f>
        <v>A-</v>
      </c>
      <c r="L391" s="81">
        <v>100</v>
      </c>
      <c r="M391" s="80">
        <v>100</v>
      </c>
      <c r="N391" s="80">
        <v>100</v>
      </c>
      <c r="O391" s="80">
        <v>100</v>
      </c>
      <c r="P391" s="80">
        <v>100</v>
      </c>
      <c r="Q391" s="80">
        <v>100</v>
      </c>
      <c r="R391" s="80">
        <v>100</v>
      </c>
      <c r="S391" s="465">
        <f>(L395*L390)+(M395*M390)+(N395*N390)+(O395*O390)+(P395*P390)+(Q395*Q390)+(R395*R390)</f>
        <v>50.625</v>
      </c>
      <c r="T391" s="84"/>
      <c r="U391" s="85" t="str">
        <f>IF(T392&gt;=4,"A+",IF(T392&gt;=3.75,"A",IF(T392&gt;=3.5,"A-",IF(T392&gt;=3.25,"B+",IF(T392&gt;=3,"B",IF(T392&gt;=2.75,"B-",IF(T392&gt;=2.5,"C+",IF(T392&gt;=2,"C","F"))))))))</f>
        <v>B+</v>
      </c>
      <c r="V391" s="498">
        <f>IF((C395+C397)=0,0,C390)+IF((D395+D397)=0,0,D390)+IF((E395+E397)=0,0,E390)+IF((F395+F397)=0,0,F390)+IF((G395+G397)=0,0,G390)+IF((H395+H397)=0,0,H390)+IF((L395+L397)=0,0,L390)+IF((M395+M397)=0,0,M390)+IF((N395+N397)=0,0,N390)+IF((O395+O397)=0,0,O390)+IF((P395+P397)=0,0,P390)+IF((Q395+Q397)=0,0,Q390)+IF((R395+R397)=0,0,R390)+IF(C440=0,0,1.5)</f>
        <v>31.5</v>
      </c>
      <c r="W391" s="415">
        <f>I391+S391+(C440*1.5)</f>
        <v>108</v>
      </c>
      <c r="X391" s="503">
        <f>IF(S391&gt;0,(W391/31.5),J392)</f>
        <v>3.4285714285714284</v>
      </c>
      <c r="Y391" s="154" t="str">
        <f>IF(X391&gt;=4,"A+",IF(X391&gt;=3.75,"A",IF(X391&gt;=3.5,"A-",IF(X391&gt;=3.25,"B+",IF(X391&gt;=3,"B",IF(X391&gt;=2.75,"B-",IF(X391&gt;=2.5,"C+",IF(X391&gt;=2,"C","F"))))))))</f>
        <v>B+</v>
      </c>
      <c r="Z391" s="510"/>
    </row>
    <row r="392" spans="1:26" ht="18">
      <c r="A392" s="77" t="s">
        <v>28</v>
      </c>
      <c r="B392" s="86"/>
      <c r="C392" s="87">
        <f>'1st 1'!C14</f>
        <v>30</v>
      </c>
      <c r="D392" s="87">
        <f>'1st 2'!C14</f>
        <v>27</v>
      </c>
      <c r="E392" s="87">
        <f>'1st 3'!C14</f>
        <v>29</v>
      </c>
      <c r="F392" s="87">
        <f>'1st 4'!C14</f>
        <v>28</v>
      </c>
      <c r="G392" s="87">
        <f>'1st 5'!C14</f>
        <v>31</v>
      </c>
      <c r="H392" s="87">
        <f>'1st 6'!C14</f>
        <v>29.5</v>
      </c>
      <c r="I392" s="497"/>
      <c r="J392" s="485">
        <f>I391/(C390+D390+E390+F390+G390+H390)</f>
        <v>3.5</v>
      </c>
      <c r="K392" s="88"/>
      <c r="L392" s="89">
        <f>'2nd 1'!C14</f>
        <v>31.5</v>
      </c>
      <c r="M392" s="87">
        <f>'2nd 2'!C14</f>
        <v>31</v>
      </c>
      <c r="N392" s="87">
        <f>'2nd 3'!C14</f>
        <v>27.5</v>
      </c>
      <c r="O392" s="87">
        <f>'2nd 4'!C14</f>
        <v>26</v>
      </c>
      <c r="P392" s="87">
        <f>'2nd 5'!C14</f>
        <v>27.5</v>
      </c>
      <c r="Q392" s="87">
        <f>'2nd 6'!C14</f>
        <v>30</v>
      </c>
      <c r="R392" s="87">
        <f>'2nd 7'!C14</f>
        <v>0</v>
      </c>
      <c r="S392" s="457"/>
      <c r="T392" s="485">
        <f>S391/(L390+M390+N390+O390+P390+Q390+R390)</f>
        <v>3.375</v>
      </c>
      <c r="U392" s="90"/>
      <c r="V392" s="499"/>
      <c r="W392" s="501"/>
      <c r="X392" s="453"/>
      <c r="Y392" s="487" t="str">
        <f>IF(S391&gt;0,(IF(X391&gt;=2.5,Y391,IF(X391&gt;=2.25,"C",IF(X391&gt;=2,"D","F")))),K393)</f>
        <v>B+</v>
      </c>
      <c r="Z392" s="510"/>
    </row>
    <row r="393" spans="1:26" ht="16.5" customHeight="1">
      <c r="A393" s="423" t="s">
        <v>26</v>
      </c>
      <c r="B393" s="91" t="s">
        <v>60</v>
      </c>
      <c r="C393" s="87">
        <f>'1st 1'!J14</f>
        <v>51.5</v>
      </c>
      <c r="D393" s="87">
        <f>'1st 2'!J14</f>
        <v>38.5</v>
      </c>
      <c r="E393" s="87">
        <f>'1st 3'!J14</f>
        <v>45.5</v>
      </c>
      <c r="F393" s="87">
        <f>'1st 4'!J14</f>
        <v>41.5</v>
      </c>
      <c r="G393" s="87">
        <f>'1st 5'!J14</f>
        <v>37</v>
      </c>
      <c r="H393" s="87">
        <f>'1st 6'!J14</f>
        <v>32.5</v>
      </c>
      <c r="I393" s="497"/>
      <c r="J393" s="505"/>
      <c r="K393" s="489" t="str">
        <f>IF(J392&gt;=2.5,K391,IF(J392&gt;=2.25,"C",IF(J392&gt;=2,"D",IF(J392=0,0,"F"))))</f>
        <v>A-</v>
      </c>
      <c r="L393" s="89">
        <f>'2nd 1'!J14</f>
        <v>51</v>
      </c>
      <c r="M393" s="87">
        <f>'2nd 2'!J14</f>
        <v>43</v>
      </c>
      <c r="N393" s="87">
        <f>'2nd 3'!J14</f>
        <v>47.5</v>
      </c>
      <c r="O393" s="87">
        <f>'2nd 4'!J14</f>
        <v>43</v>
      </c>
      <c r="P393" s="87">
        <f>'2nd 5'!J14</f>
        <v>30</v>
      </c>
      <c r="Q393" s="87">
        <f>'2nd 6'!J14</f>
        <v>29.25</v>
      </c>
      <c r="R393" s="87">
        <f>'2nd 7'!J14</f>
        <v>0</v>
      </c>
      <c r="S393" s="457"/>
      <c r="T393" s="486"/>
      <c r="U393" s="442" t="str">
        <f>IF(T392&gt;=2.5,U391,IF(T392&gt;=2.25,"C",IF(T392&gt;=2,"D",IF(T392=0,0,"F"))))</f>
        <v>B+</v>
      </c>
      <c r="V393" s="499"/>
      <c r="W393" s="501"/>
      <c r="X393" s="453"/>
      <c r="Y393" s="488"/>
      <c r="Z393" s="510"/>
    </row>
    <row r="394" spans="1:26" ht="16.5" customHeight="1">
      <c r="A394" s="424"/>
      <c r="B394" s="91" t="s">
        <v>67</v>
      </c>
      <c r="C394" s="115">
        <f>'1st 1'!K14</f>
        <v>82</v>
      </c>
      <c r="D394" s="115">
        <f>'1st 2'!K14</f>
        <v>66</v>
      </c>
      <c r="E394" s="115">
        <f>'1st 3'!K14</f>
        <v>75</v>
      </c>
      <c r="F394" s="115">
        <f>'1st 4'!K14</f>
        <v>70</v>
      </c>
      <c r="G394" s="115">
        <f>'1st 5'!K14</f>
        <v>68</v>
      </c>
      <c r="H394" s="115">
        <f>'1st 6'!K14</f>
        <v>62</v>
      </c>
      <c r="I394" s="497"/>
      <c r="J394" s="505"/>
      <c r="K394" s="490"/>
      <c r="L394" s="116">
        <f>'2nd 1'!K14</f>
        <v>83</v>
      </c>
      <c r="M394" s="115">
        <f>'2nd 2'!K14</f>
        <v>74</v>
      </c>
      <c r="N394" s="115">
        <f>'2nd 3'!K14</f>
        <v>75</v>
      </c>
      <c r="O394" s="115">
        <f>'2nd 4'!K14</f>
        <v>69</v>
      </c>
      <c r="P394" s="115">
        <f>'2nd 5'!K14</f>
        <v>58</v>
      </c>
      <c r="Q394" s="115">
        <f>'2nd 6'!K14</f>
        <v>60</v>
      </c>
      <c r="R394" s="115">
        <f>'2nd 7'!K14</f>
        <v>0</v>
      </c>
      <c r="S394" s="457"/>
      <c r="T394" s="486"/>
      <c r="U394" s="491"/>
      <c r="V394" s="499"/>
      <c r="W394" s="501"/>
      <c r="X394" s="453"/>
      <c r="Y394" s="488"/>
      <c r="Z394" s="510"/>
    </row>
    <row r="395" spans="1:26" ht="18">
      <c r="A395" s="424"/>
      <c r="B395" s="91" t="s">
        <v>1</v>
      </c>
      <c r="C395" s="87">
        <f>'1st 1'!M14</f>
        <v>4</v>
      </c>
      <c r="D395" s="87">
        <f>'1st 2'!M14</f>
        <v>3.25</v>
      </c>
      <c r="E395" s="87">
        <f>'1st 3'!M14</f>
        <v>3.75</v>
      </c>
      <c r="F395" s="87">
        <f>'1st 4'!M14</f>
        <v>3.5</v>
      </c>
      <c r="G395" s="87">
        <f>'1st 5'!M14</f>
        <v>3.25</v>
      </c>
      <c r="H395" s="87">
        <f>'1st 6'!M14</f>
        <v>3</v>
      </c>
      <c r="I395" s="497"/>
      <c r="J395" s="505"/>
      <c r="K395" s="92"/>
      <c r="L395" s="89">
        <f>'2nd 1'!M14</f>
        <v>4</v>
      </c>
      <c r="M395" s="87">
        <f>'2nd 2'!M14</f>
        <v>3.5</v>
      </c>
      <c r="N395" s="87">
        <f>'2nd 3'!M14</f>
        <v>3.75</v>
      </c>
      <c r="O395" s="87">
        <f>'2nd 4'!M14</f>
        <v>3.25</v>
      </c>
      <c r="P395" s="87">
        <f>'2nd 5'!M14</f>
        <v>2.75</v>
      </c>
      <c r="Q395" s="87">
        <f>'2nd 6'!M14</f>
        <v>3</v>
      </c>
      <c r="R395" s="87">
        <f>'2nd 7'!M14</f>
        <v>0</v>
      </c>
      <c r="S395" s="457"/>
      <c r="T395" s="486"/>
      <c r="U395" s="93"/>
      <c r="V395" s="499"/>
      <c r="W395" s="501"/>
      <c r="X395" s="453"/>
      <c r="Y395" s="155"/>
      <c r="Z395" s="510"/>
    </row>
    <row r="396" spans="1:26" ht="17.25" customHeight="1" thickBot="1">
      <c r="A396" s="424"/>
      <c r="B396" s="94" t="s">
        <v>2</v>
      </c>
      <c r="C396" s="95" t="str">
        <f>'1st 1'!L14</f>
        <v>A+</v>
      </c>
      <c r="D396" s="95" t="str">
        <f>'1st 2'!L14</f>
        <v>B+</v>
      </c>
      <c r="E396" s="95" t="str">
        <f>'1st 3'!L14</f>
        <v>A</v>
      </c>
      <c r="F396" s="95" t="str">
        <f>'1st 4'!L14</f>
        <v>A-</v>
      </c>
      <c r="G396" s="95" t="str">
        <f>'1st 5'!L14</f>
        <v>B+</v>
      </c>
      <c r="H396" s="95" t="str">
        <f>'1st 6'!L14</f>
        <v>B</v>
      </c>
      <c r="I396" s="472"/>
      <c r="J396" s="96"/>
      <c r="K396" s="88"/>
      <c r="L396" s="97" t="str">
        <f>'2nd 1'!L14</f>
        <v>A+</v>
      </c>
      <c r="M396" s="95" t="str">
        <f>'2nd 2'!L14</f>
        <v>A-</v>
      </c>
      <c r="N396" s="95" t="str">
        <f>'2nd 3'!L14</f>
        <v>A</v>
      </c>
      <c r="O396" s="95" t="str">
        <f>'2nd 4'!L14</f>
        <v>B+</v>
      </c>
      <c r="P396" s="95" t="str">
        <f>'2nd 5'!L14</f>
        <v>B-</v>
      </c>
      <c r="Q396" s="95" t="str">
        <f>'2nd 6'!L14</f>
        <v>B</v>
      </c>
      <c r="R396" s="95">
        <f>'2nd 7'!L14</f>
        <v>0</v>
      </c>
      <c r="S396" s="457"/>
      <c r="T396" s="98"/>
      <c r="U396" s="90"/>
      <c r="V396" s="500"/>
      <c r="W396" s="502"/>
      <c r="X396" s="504"/>
      <c r="Y396" s="156"/>
      <c r="Z396" s="510"/>
    </row>
    <row r="397" spans="1:26" ht="18.75" thickTop="1">
      <c r="A397" s="413" t="s">
        <v>127</v>
      </c>
      <c r="B397" s="91" t="s">
        <v>1</v>
      </c>
      <c r="C397" s="87">
        <f>'1st 1'!N14</f>
        <v>0</v>
      </c>
      <c r="D397" s="87">
        <f>'1st 2'!N14</f>
        <v>0</v>
      </c>
      <c r="E397" s="87">
        <f>'1st 3'!N14</f>
        <v>0</v>
      </c>
      <c r="F397" s="87">
        <f>'1st 4'!N14</f>
        <v>0</v>
      </c>
      <c r="G397" s="87">
        <f>'1st 5'!N14</f>
        <v>0</v>
      </c>
      <c r="H397" s="87">
        <f>'1st 6'!N14</f>
        <v>0</v>
      </c>
      <c r="I397" s="530">
        <f>(C397*C390)+(D397*D390)+(E397*E390)+(F397*F390)+(G397*G390)+(H397*H390)</f>
        <v>0</v>
      </c>
      <c r="J397" s="417">
        <f>IF(C397&gt;0,(C395*C390),0)+IF(D397&gt;0,(D395*D390),0)+IF(E397&gt;0,(E395*E390),0)+IF(F397&gt;0,(F395*F390),0)+IF(G397&gt;0,(G395*G390),0)+IF(H397&gt;0,(H395*H390),0)</f>
        <v>0</v>
      </c>
      <c r="K397" s="473">
        <f>IF(C397&gt;C395,((C397*C390)-(C395*C390)),0)+IF(D397&gt;D395,((D397*D390)-(D395*D390)),0)+IF(E397&gt;E395,((E397*E390)-(E395*E390)),0)+IF(F397&gt;F395,((F397*F390)-(F395*F390)),0)+IF(G397&gt;G395,((G397*G390)-(G395*G390)),0)+IF(H397&gt;H395,((H397*H390)-(H395*H390)),0)</f>
        <v>0</v>
      </c>
      <c r="L397" s="89">
        <f>'2nd 1'!N14</f>
        <v>0</v>
      </c>
      <c r="M397" s="87">
        <f>'2nd 2'!N14</f>
        <v>0</v>
      </c>
      <c r="N397" s="87">
        <f>'2nd 3'!N14</f>
        <v>0</v>
      </c>
      <c r="O397" s="87">
        <f>'2nd 4'!N14</f>
        <v>0</v>
      </c>
      <c r="P397" s="87">
        <f>'2nd 5'!N14</f>
        <v>0</v>
      </c>
      <c r="Q397" s="87">
        <f>'2nd 6'!N14</f>
        <v>0</v>
      </c>
      <c r="R397" s="87">
        <f>'2nd 7'!N14</f>
        <v>0</v>
      </c>
      <c r="S397" s="401">
        <f>(L397*L390)+(M397*M390)+(N397*N390)+(O397*O390)+(P397*P390)+(Q397*Q390)+(R397*R390)</f>
        <v>0</v>
      </c>
      <c r="T397" s="417">
        <f>IF(L397&gt;0,(L395*L390),0)+IF(M397&gt;0,(M395*M390),0)+IF(N397&gt;0,(N395*N390),0)+IF(O397&gt;0,(O395*O390),0)+IF(P397&gt;0,(P395*P390),0)+IF(Q397&gt;0,(Q395*Q390),0)+IF(R397&gt;0,(R395*R390),0)</f>
        <v>0</v>
      </c>
      <c r="U397" s="399">
        <f>IF(L397&gt;L395,((L397*L390)-(L395*L390)),0)+IF(M397&gt;M395,((M397*M390)-(M395*M390)),0)+IF(N397&gt;N395,((N397*N390)-(N395*N390)),0)+IF(O397&gt;O395,((O397*O390)-(O395*O390)),0)+IF(P397&gt;P395,((P397*P390)-(P395*P390)),0)+IF(Q397&gt;Q395,((Q397*Q390)-(Q395*Q390)),0)+IF(R397&gt;R395,((R397*R390)-(R395*R390)),0)</f>
        <v>0</v>
      </c>
      <c r="V397" s="401">
        <f>I397+S397</f>
        <v>0</v>
      </c>
      <c r="W397" s="436">
        <f>J397+T397</f>
        <v>0</v>
      </c>
      <c r="X397" s="526">
        <f>K397+U397</f>
        <v>0</v>
      </c>
      <c r="Y397" s="527"/>
      <c r="Z397" s="510"/>
    </row>
    <row r="398" spans="1:26" ht="15.75" customHeight="1" thickBot="1">
      <c r="A398" s="414"/>
      <c r="B398" s="157" t="s">
        <v>23</v>
      </c>
      <c r="C398" s="158" t="str">
        <f>'1st 1'!O14</f>
        <v/>
      </c>
      <c r="D398" s="158" t="str">
        <f>'1st 2'!O14</f>
        <v/>
      </c>
      <c r="E398" s="158" t="str">
        <f>'1st 3'!O14</f>
        <v/>
      </c>
      <c r="F398" s="158" t="str">
        <f>'1st 4'!O14</f>
        <v/>
      </c>
      <c r="G398" s="158" t="str">
        <f>'1st 5'!O14</f>
        <v/>
      </c>
      <c r="H398" s="158" t="str">
        <f>'1st 6'!O14</f>
        <v/>
      </c>
      <c r="I398" s="472"/>
      <c r="J398" s="472"/>
      <c r="K398" s="474"/>
      <c r="L398" s="159" t="str">
        <f>'2nd 1'!O14</f>
        <v/>
      </c>
      <c r="M398" s="158" t="str">
        <f>'2nd 2'!O14</f>
        <v/>
      </c>
      <c r="N398" s="158" t="str">
        <f>'2nd 3'!O14</f>
        <v/>
      </c>
      <c r="O398" s="158" t="str">
        <f>'2nd 4'!O14</f>
        <v/>
      </c>
      <c r="P398" s="158" t="str">
        <f>'2nd 5'!O14</f>
        <v/>
      </c>
      <c r="Q398" s="158" t="str">
        <f>'2nd 6'!O14</f>
        <v/>
      </c>
      <c r="R398" s="158" t="str">
        <f>'2nd 7'!O14</f>
        <v/>
      </c>
      <c r="S398" s="475"/>
      <c r="T398" s="420"/>
      <c r="U398" s="400"/>
      <c r="V398" s="402"/>
      <c r="W398" s="437"/>
      <c r="X398" s="528"/>
      <c r="Y398" s="529"/>
      <c r="Z398" s="510"/>
    </row>
    <row r="399" spans="1:26" ht="21" customHeight="1" thickTop="1" thickBot="1">
      <c r="A399" s="435" t="s">
        <v>30</v>
      </c>
      <c r="B399" s="435"/>
      <c r="C399" s="435"/>
      <c r="D399" s="435"/>
      <c r="E399" s="435"/>
      <c r="F399" s="435"/>
      <c r="G399" s="435"/>
      <c r="H399" s="435"/>
      <c r="I399" s="435"/>
      <c r="J399" s="435"/>
      <c r="K399" s="435"/>
      <c r="L399" s="435"/>
      <c r="M399" s="435"/>
      <c r="N399" s="435"/>
      <c r="O399" s="435"/>
      <c r="P399" s="435"/>
      <c r="Q399" s="435"/>
      <c r="R399" s="435"/>
      <c r="S399" s="435"/>
      <c r="T399" s="435"/>
      <c r="U399" s="435"/>
      <c r="V399" s="435"/>
      <c r="W399" s="435"/>
      <c r="X399" s="435"/>
      <c r="Y399" s="435"/>
      <c r="Z399" s="510"/>
    </row>
    <row r="400" spans="1:26" ht="19.5" customHeight="1" thickTop="1" thickBot="1">
      <c r="A400" s="478" t="s">
        <v>44</v>
      </c>
      <c r="B400" s="479"/>
      <c r="C400" s="479"/>
      <c r="D400" s="479"/>
      <c r="E400" s="479"/>
      <c r="F400" s="479"/>
      <c r="G400" s="479"/>
      <c r="H400" s="479"/>
      <c r="I400" s="479"/>
      <c r="J400" s="479"/>
      <c r="K400" s="506"/>
      <c r="L400" s="425" t="s">
        <v>45</v>
      </c>
      <c r="M400" s="426"/>
      <c r="N400" s="426"/>
      <c r="O400" s="426"/>
      <c r="P400" s="426"/>
      <c r="Q400" s="426"/>
      <c r="R400" s="426"/>
      <c r="S400" s="426"/>
      <c r="T400" s="426"/>
      <c r="U400" s="426"/>
      <c r="V400" s="160"/>
      <c r="W400" s="428" t="s">
        <v>39</v>
      </c>
      <c r="X400" s="428"/>
      <c r="Y400" s="161"/>
      <c r="Z400" s="510"/>
    </row>
    <row r="401" spans="1:28" ht="17.25" customHeight="1" thickTop="1">
      <c r="A401" s="99" t="s">
        <v>22</v>
      </c>
      <c r="B401" s="100"/>
      <c r="C401" s="101">
        <f>'3rd 1'!B4</f>
        <v>201</v>
      </c>
      <c r="D401" s="101">
        <f>'3rd 2'!B4</f>
        <v>202</v>
      </c>
      <c r="E401" s="101">
        <f>'3rd 3'!B4</f>
        <v>203</v>
      </c>
      <c r="F401" s="101">
        <f>'3rd 4'!B4</f>
        <v>204</v>
      </c>
      <c r="G401" s="101">
        <f>'3rd 5'!B4</f>
        <v>205</v>
      </c>
      <c r="H401" s="101">
        <f>'3rd 6'!B4</f>
        <v>0</v>
      </c>
      <c r="I401" s="430" t="s">
        <v>0</v>
      </c>
      <c r="J401" s="430" t="s">
        <v>3</v>
      </c>
      <c r="K401" s="432" t="s">
        <v>2</v>
      </c>
      <c r="L401" s="101">
        <f>'4th 1'!B4</f>
        <v>206</v>
      </c>
      <c r="M401" s="101">
        <f>'4th 2'!B4</f>
        <v>207</v>
      </c>
      <c r="N401" s="101">
        <f>'4th 3'!B4</f>
        <v>208</v>
      </c>
      <c r="O401" s="101">
        <f>'4th 4'!B4</f>
        <v>209</v>
      </c>
      <c r="P401" s="101">
        <f>'4th 5'!B4</f>
        <v>210</v>
      </c>
      <c r="Q401" s="101">
        <f>'4th 6'!B4</f>
        <v>211</v>
      </c>
      <c r="R401" s="101">
        <f>'4th 7'!B4</f>
        <v>0</v>
      </c>
      <c r="S401" s="429" t="s">
        <v>0</v>
      </c>
      <c r="T401" s="429" t="s">
        <v>3</v>
      </c>
      <c r="U401" s="431" t="s">
        <v>2</v>
      </c>
      <c r="V401" s="433" t="s">
        <v>62</v>
      </c>
      <c r="W401" s="434"/>
      <c r="X401" s="434"/>
      <c r="Y401" s="162" t="str">
        <f>IF(X402&gt;=4,"A+",IF(X402&gt;=3.75,"A",IF(X402&gt;=3.5,"A-",IF(X402&gt;=3.25,"B+",IF(X402&gt;=3,"B",IF(X402&gt;=2.75,"B-",IF(X402&gt;=2.5,"C+",IF(X402&gt;=2,"C","F"))))))))</f>
        <v>B+</v>
      </c>
      <c r="Z401" s="510"/>
    </row>
    <row r="402" spans="1:28" ht="63.75" customHeight="1">
      <c r="A402" s="77" t="s">
        <v>63</v>
      </c>
      <c r="B402" s="86"/>
      <c r="C402" s="79" t="str">
        <f>IF('3rd 1'!C14&gt;0,'3rd 1'!D6,IF('3rd 1'!K14&gt;0,'3rd 1'!L6,IF('3rd 1'!S14&gt;0,'3rd 1'!T6,0)))</f>
        <v>Drawing-3</v>
      </c>
      <c r="D402" s="79" t="str">
        <f>IF('3rd 2'!C14&gt;0,'3rd 2'!D6,IF('3rd 2'!K14&gt;0,'3rd 2'!L6,IF('3rd 2'!S14&gt;0,'3rd 2'!T6,0)))</f>
        <v>Still Life-1</v>
      </c>
      <c r="E402" s="79" t="str">
        <f>IF('3rd 3'!C14&gt;0,'3rd 3'!D6,IF('3rd 3'!K14&gt;0,'3rd 3'!L6,IF('3rd 3'!S14&gt;0,'3rd 3'!T6,0)))</f>
        <v>Landscape-1</v>
      </c>
      <c r="F402" s="79" t="str">
        <f>IF('3rd 4'!C14&gt;0,'3rd 4'!D6,IF('3rd 4'!K14&gt;0,'3rd 4'!L6,IF('3rd 4'!S14&gt;0,'3rd 4'!T6,0)))</f>
        <v>Sketch-3</v>
      </c>
      <c r="G402" s="79" t="str">
        <f>IF('3rd 5'!C14&gt;0,'3rd 5'!D6,IF('3rd 5'!K14&gt;0,'3rd 5'!L6,IF('3rd 5'!S14&gt;0,'3rd 5'!T6,0)))</f>
        <v>History of Ancient Indian Civilization</v>
      </c>
      <c r="H402" s="79">
        <f>IF('3rd 6'!C14&gt;0,'3rd 6'!D6,IF('3rd 6'!K14&gt;0,'3rd 6'!L6,IF('3rd 6'!S14&gt;0,'3rd 6'!T6,0)))</f>
        <v>0</v>
      </c>
      <c r="I402" s="481"/>
      <c r="J402" s="481"/>
      <c r="K402" s="482"/>
      <c r="L402" s="79" t="str">
        <f>IF('4th 1'!C14&gt;0,'4th 1'!D6,IF('4th 1'!K14&gt;0,'4th 1'!L6,IF('4th 1'!S14&gt;0,'4th 1'!T6,0)))</f>
        <v>Drawing-4</v>
      </c>
      <c r="M402" s="79" t="str">
        <f>IF('4th 2'!C14&gt;0,'4th 2'!D6,IF('4th 2'!K14&gt;0,'4th 2'!L6,IF('4th 2'!S14&gt;0,'4th 2'!T6,0)))</f>
        <v>Still Life-2</v>
      </c>
      <c r="N402" s="79" t="str">
        <f>IF('4th 3'!C14&gt;0,'4th 3'!D6,IF('4th 3'!K14&gt;0,'4th 3'!L6,IF('4th 3'!S14&gt;0,'4th 3'!T6,0)))</f>
        <v>Landscape-2</v>
      </c>
      <c r="O402" s="79" t="str">
        <f>IF('4th 4'!C14&gt;0,'4th 4'!D6,IF('4th 4'!K14&gt;0,'4th 4'!L6,IF('4th 4'!S14&gt;0,'4th 4'!T6,0)))</f>
        <v>Sketch-4</v>
      </c>
      <c r="P402" s="79" t="str">
        <f>IF('4th 5'!C14&gt;0,'4th 5'!D6,IF('4th 5'!K14&gt;0,'4th 5'!L6,IF('4th 5'!S14&gt;0,'4th 5'!T6,0)))</f>
        <v>Material &amp; Technique of Art</v>
      </c>
      <c r="Q402" s="79" t="str">
        <f>IF('4th 6'!C14&gt;0,'4th 6'!D6,IF('4th 6'!K14&gt;0,'4th 6'!L6,IF('4th 6'!S14&gt;0,'4th 6'!T6,0)))</f>
        <v>History of Ancient Bengal Civilization</v>
      </c>
      <c r="R402" s="79">
        <f>IF('4th 7'!C14&gt;0,'4th 7'!D6,IF('4th 7'!K14&gt;0,'4th 7'!L6,IF('4th 7'!S14&gt;0,'4th 7'!T6,0)))</f>
        <v>0</v>
      </c>
      <c r="S402" s="429"/>
      <c r="T402" s="429"/>
      <c r="U402" s="431"/>
      <c r="V402" s="335">
        <f>IF(I404&gt;0,(V407+V391),0)</f>
        <v>63</v>
      </c>
      <c r="W402" s="254">
        <f>IF(I404&gt;0,(W407+W391),0)</f>
        <v>216.375</v>
      </c>
      <c r="X402" s="336">
        <f>IF(S404&gt;0,(W402/63),IF(I404&gt;0,(W402/46.5),0))</f>
        <v>3.4345238095238093</v>
      </c>
      <c r="Y402" s="163" t="str">
        <f>IF(X402&gt;=2.5,Y401,IF(X402&gt;=2.25,"C",IF(X402&gt;=2,"D",IF(X402=0,0,"F"))))</f>
        <v>B+</v>
      </c>
      <c r="Z402" s="510"/>
    </row>
    <row r="403" spans="1:28" ht="16.5">
      <c r="A403" s="458" t="s">
        <v>27</v>
      </c>
      <c r="B403" s="459"/>
      <c r="C403" s="102">
        <f>IF('3rd 1'!C14&gt;0,'3rd 1'!H4,IF('3rd 1'!K14&gt;0,'3rd 1'!P4,IF('3rd 1'!S14&gt;0,'3rd 1'!X4,0)))</f>
        <v>3</v>
      </c>
      <c r="D403" s="102">
        <f>IF('3rd 2'!C14&gt;0,'3rd 2'!H4,IF('3rd 2'!K14&gt;0,'3rd 2'!P4,IF('3rd 2'!S14&gt;0,'3rd 2'!X4,0)))</f>
        <v>3</v>
      </c>
      <c r="E403" s="102">
        <f>IF('3rd 3'!C14&gt;0,'3rd 3'!H4,IF('3rd 3'!K14&gt;0,'3rd 3'!P4,IF('3rd 3'!S14&gt;0,'3rd 3'!X4,0)))</f>
        <v>3</v>
      </c>
      <c r="F403" s="102">
        <f>IF('3rd 4'!C14&gt;0,'3rd 4'!H4,IF('3rd 4'!K14&gt;0,'3rd 4'!P4,IF('3rd 4'!S14&gt;0,'3rd 4'!X4,0)))</f>
        <v>3</v>
      </c>
      <c r="G403" s="102">
        <f>IF('3rd 5'!C14&gt;0,'3rd 5'!H4,IF('3rd 5'!K14&gt;0,'3rd 5'!P4,IF('3rd 5'!S14&gt;0,'3rd 5'!X4,0)))</f>
        <v>3</v>
      </c>
      <c r="H403" s="102">
        <f>IF('3rd 6'!C14&gt;0,'3rd 6'!H4,IF('3rd 6'!K14&gt;0,'3rd 6'!P4,IF('3rd 6'!S14&gt;0,'3rd 6'!X4,0)))</f>
        <v>0</v>
      </c>
      <c r="I403" s="481"/>
      <c r="J403" s="481"/>
      <c r="K403" s="482"/>
      <c r="L403" s="102">
        <f>IF('4th 1'!C14&gt;0,'4th 1'!H4,IF('4th 1'!K14&gt;0,'4th 1'!P4,IF('4th 1'!S14&gt;0,'4th 1'!X4,0)))</f>
        <v>3</v>
      </c>
      <c r="M403" s="102">
        <f>IF('4th 2'!C14&gt;0,'4th 2'!H4,IF('4th 2'!K14&gt;0,'4th 2'!P4,IF('4th 2'!S14&gt;0,'4th 2'!X4,0)))</f>
        <v>3</v>
      </c>
      <c r="N403" s="102">
        <f>IF('4th 3'!C14&gt;0,'4th 3'!H4,IF('4th 3'!K14&gt;0,'4th 3'!P4,IF('4th 3'!S14&gt;0,'4th 3'!X4,0)))</f>
        <v>3</v>
      </c>
      <c r="O403" s="102">
        <f>IF('4th 4'!C14&gt;0,'4th 4'!H4,IF('4th 4'!K14&gt;0,'4th 4'!P4,IF('4th 4'!S14&gt;0,'4th 4'!X4,0)))</f>
        <v>1.5</v>
      </c>
      <c r="P403" s="102">
        <f>IF('4th 5'!C14&gt;0,'4th 5'!H4,IF('4th 5'!K14&gt;0,'4th 5'!P4,IF('4th 5'!S14&gt;0,'4th 5'!X4,0)))</f>
        <v>1.5</v>
      </c>
      <c r="Q403" s="102">
        <f>IF('4th 6'!C14&gt;0,'4th 6'!H4,IF('4th 6'!K14&gt;0,'4th 6'!P4,IF('4th 6'!S14&gt;0,'4th 6'!X4,0)))</f>
        <v>3</v>
      </c>
      <c r="R403" s="102">
        <f>IF('4th 7'!C14&gt;0,'4th 7'!H4,IF('4th 7'!K14&gt;0,'4th 7'!P4,IF('4th 7'!S14&gt;0,'4th 7'!X4,0)))</f>
        <v>0</v>
      </c>
      <c r="S403" s="430"/>
      <c r="T403" s="430"/>
      <c r="U403" s="432"/>
      <c r="V403" s="460" t="s">
        <v>41</v>
      </c>
      <c r="W403" s="461"/>
      <c r="X403" s="461"/>
      <c r="Y403" s="462"/>
      <c r="Z403" s="510"/>
    </row>
    <row r="404" spans="1:28" ht="17.25" thickBot="1">
      <c r="A404" s="463" t="s">
        <v>11</v>
      </c>
      <c r="B404" s="464"/>
      <c r="C404" s="102">
        <v>100</v>
      </c>
      <c r="D404" s="102">
        <v>100</v>
      </c>
      <c r="E404" s="102">
        <v>100</v>
      </c>
      <c r="F404" s="102">
        <v>100</v>
      </c>
      <c r="G404" s="102">
        <v>100</v>
      </c>
      <c r="H404" s="102">
        <v>100</v>
      </c>
      <c r="I404" s="465">
        <f>(C408*C403)+(D408*D403)+(E408*E403)+(F408*F403)+(G408*G403)+(H408*H403)</f>
        <v>52.5</v>
      </c>
      <c r="J404" s="84"/>
      <c r="K404" s="103" t="str">
        <f>IF(J405&gt;=4,"A+",IF(J405&gt;=3.75,"A",IF(J405&gt;=3.5,"A-",IF(J405&gt;=3.25,"B+",IF(J405&gt;=3,"B",IF(J405&gt;=2.75,"B-",IF(J405&gt;=2.5,"C+",IF(J405&gt;=2,"C","F"))))))))</f>
        <v>A-</v>
      </c>
      <c r="L404" s="102">
        <v>100</v>
      </c>
      <c r="M404" s="102">
        <v>100</v>
      </c>
      <c r="N404" s="102">
        <v>100</v>
      </c>
      <c r="O404" s="102">
        <v>100</v>
      </c>
      <c r="P404" s="102">
        <v>100</v>
      </c>
      <c r="Q404" s="102">
        <v>100</v>
      </c>
      <c r="R404" s="102">
        <v>100</v>
      </c>
      <c r="S404" s="465">
        <f>(L408*L403)+(M408*M403)+(N408*N403)+(O408*O403)+(P408*P403)+(Q408*Q403)+(R408*R403)</f>
        <v>52.5</v>
      </c>
      <c r="T404" s="84"/>
      <c r="U404" s="103" t="str">
        <f>IF(T405&gt;=4,"A+",IF(T405&gt;=3.75,"A",IF(T405&gt;=3.5,"A-",IF(T405&gt;=3.25,"B+",IF(T405&gt;=3,"B",IF(T405&gt;=2.75,"B-",IF(T405&gt;=2.5,"C+",IF(T405&gt;=2,"C","F"))))))))</f>
        <v>A-</v>
      </c>
      <c r="V404" s="467" t="s">
        <v>29</v>
      </c>
      <c r="W404" s="469" t="s">
        <v>0</v>
      </c>
      <c r="X404" s="469" t="s">
        <v>3</v>
      </c>
      <c r="Y404" s="476" t="s">
        <v>2</v>
      </c>
      <c r="Z404" s="510"/>
    </row>
    <row r="405" spans="1:28" ht="17.25" thickTop="1">
      <c r="A405" s="77" t="s">
        <v>28</v>
      </c>
      <c r="B405" s="86"/>
      <c r="C405" s="104">
        <f>IF('3rd 1'!C14&gt;0,'3rd 1'!C14,IF('3rd 1'!K14&gt;0,'3rd 1'!K14,IF('3rd 1'!S14&gt;0,'3rd 1'!S14,0)))</f>
        <v>29.5</v>
      </c>
      <c r="D405" s="104">
        <f>IF('3rd 2'!C14&gt;0,'3rd 2'!C14,IF('3rd 2'!K14&gt;0,'3rd 2'!K14,IF('3rd 2'!S14&gt;0,'3rd 2'!S14,0)))</f>
        <v>32</v>
      </c>
      <c r="E405" s="104">
        <f>IF('3rd 3'!C14&gt;0,'3rd 3'!C14,IF('3rd 3'!K14&gt;0,'3rd 3'!K14,IF('3rd 3'!S14&gt;0,'3rd 3'!S14,0)))</f>
        <v>33.25</v>
      </c>
      <c r="F405" s="104">
        <f>IF('3rd 4'!C14&gt;0,'3rd 4'!C14,IF('3rd 4'!K14&gt;0,'3rd 4'!K14,IF('3rd 4'!S14&gt;0,'3rd 4'!S14,0)))</f>
        <v>31.5</v>
      </c>
      <c r="G405" s="104">
        <f>IF('3rd 5'!C14&gt;0,'3rd 5'!C14,IF('3rd 5'!K14&gt;0,'3rd 5'!K14,IF('3rd 5'!S14&gt;0,'3rd 5'!S14,0)))</f>
        <v>24</v>
      </c>
      <c r="H405" s="104">
        <f>IF('3rd 6'!C14&gt;0,'3rd 6'!C14,IF('3rd 6'!K14&gt;0,'3rd 6'!K14,IF('3rd 6'!S14&gt;0,'3rd 6'!S14,0)))</f>
        <v>0</v>
      </c>
      <c r="I405" s="457"/>
      <c r="J405" s="485">
        <f>I404/(C403+D403+E403+F403+G403+H403)</f>
        <v>3.5</v>
      </c>
      <c r="K405" s="90"/>
      <c r="L405" s="104">
        <f>IF('4th 1'!C14&gt;0,'4th 1'!C14,IF('4th 1'!K14&gt;0,'4th 1'!K14,IF('4th 1'!S14&gt;0,'4th 1'!S14,0)))</f>
        <v>33.75</v>
      </c>
      <c r="M405" s="104">
        <f>IF('4th 2'!C14&gt;0,'4th 2'!C14,IF('4th 2'!K14&gt;0,'4th 2'!K14,IF('4th 2'!S14&gt;0,'4th 2'!S14,0)))</f>
        <v>27.75</v>
      </c>
      <c r="N405" s="104">
        <f>IF('4th 3'!C14&gt;0,'4th 3'!C14,IF('4th 3'!K14&gt;0,'4th 3'!K14,IF('4th 3'!S14&gt;0,'4th 3'!S14,0)))</f>
        <v>35</v>
      </c>
      <c r="O405" s="104">
        <f>IF('4th 4'!C14&gt;0,'4th 4'!C14,IF('4th 4'!K14&gt;0,'4th 4'!K14,IF('4th 4'!S14&gt;0,'4th 4'!S14,0)))</f>
        <v>31.5</v>
      </c>
      <c r="P405" s="104">
        <f>IF('4th 5'!C14&gt;0,'4th 5'!C14,IF('4th 5'!K14&gt;0,'4th 5'!K14,IF('4th 5'!S14&gt;0,'4th 5'!S14,0)))</f>
        <v>29.75</v>
      </c>
      <c r="Q405" s="104">
        <f>IF('4th 6'!C14&gt;0,'4th 6'!C14,IF('4th 6'!K14&gt;0,'4th 6'!K14,IF('4th 6'!S14&gt;0,'4th 6'!S14,0)))</f>
        <v>28.5</v>
      </c>
      <c r="R405" s="104">
        <f>IF('4th 7'!C14&gt;0,'4th 7'!C14,IF('4th 7'!K14&gt;0,'4th 7'!K14,IF('4th 7'!S14&gt;0,'4th 7'!S14,0)))</f>
        <v>0</v>
      </c>
      <c r="S405" s="457"/>
      <c r="T405" s="485">
        <f>S404/(L403+M403+N403+O403+P403+Q403+R403)</f>
        <v>3.5</v>
      </c>
      <c r="U405" s="90"/>
      <c r="V405" s="468"/>
      <c r="W405" s="470"/>
      <c r="X405" s="471"/>
      <c r="Y405" s="477"/>
      <c r="Z405" s="510"/>
    </row>
    <row r="406" spans="1:28" ht="17.25">
      <c r="A406" s="423" t="s">
        <v>26</v>
      </c>
      <c r="B406" s="91" t="s">
        <v>60</v>
      </c>
      <c r="C406" s="104">
        <f>IF('3rd 1'!C14&gt;0,'3rd 1'!J14,IF('3rd 1'!K14&gt;0,'3rd 1'!R14,IF('3rd 1'!S14&gt;0,'3rd 1'!Z14,0)))</f>
        <v>46.5</v>
      </c>
      <c r="D406" s="104">
        <f>IF('3rd 2'!C14&gt;0,'3rd 2'!J14,IF('3rd 2'!K14&gt;0,'3rd 2'!R14,IF('3rd 2'!S14&gt;0,'3rd 2'!Z14,0)))</f>
        <v>42.5</v>
      </c>
      <c r="E406" s="104">
        <f>IF('3rd 3'!C14&gt;0,'3rd 3'!J14,IF('3rd 3'!K14&gt;0,'3rd 3'!R14,IF('3rd 3'!S14&gt;0,'3rd 3'!Z14,0)))</f>
        <v>51.5</v>
      </c>
      <c r="F406" s="104">
        <f>IF('3rd 4'!C14&gt;0,'3rd 4'!J14,IF('3rd 4'!K14&gt;0,'3rd 4'!R14,IF('3rd 4'!S14&gt;0,'3rd 4'!Z14,0)))</f>
        <v>37</v>
      </c>
      <c r="G406" s="104">
        <f>IF('3rd 5'!C14&gt;0,'3rd 5'!J14,IF('3rd 5'!K14&gt;0,'3rd 5'!R14,IF('3rd 5'!S14&gt;0,'3rd 5'!Z14,0)))</f>
        <v>33.25</v>
      </c>
      <c r="H406" s="104">
        <f>IF('3rd 6'!C14&gt;0,'3rd 6'!J14,IF('3rd 6'!K14&gt;0,'3rd 6'!R14,IF('3rd 6'!S14&gt;0,'3rd 6'!Z14,0)))</f>
        <v>0</v>
      </c>
      <c r="I406" s="457"/>
      <c r="J406" s="525"/>
      <c r="K406" s="442" t="str">
        <f>IF(J405&gt;=2.5,K404,IF(J405&gt;=2.25,"C",IF(J405&gt;=2,"D",IF(J405=0,0,"F"))))</f>
        <v>A-</v>
      </c>
      <c r="L406" s="104">
        <f>IF('4th 1'!C14&gt;0,'4th 1'!J14,IF('4th 1'!K14&gt;0,'4th 1'!R14,IF('4th 1'!S14&gt;0,'4th 1'!Z14,0)))</f>
        <v>50</v>
      </c>
      <c r="M406" s="104">
        <f>IF('4th 2'!C14&gt;0,'4th 2'!J14,IF('4th 2'!K14&gt;0,'4th 2'!R14,IF('4th 2'!S14&gt;0,'4th 2'!Z14,0)))</f>
        <v>38.5</v>
      </c>
      <c r="N406" s="104">
        <f>IF('4th 3'!C14&gt;0,'4th 3'!J14,IF('4th 3'!K14&gt;0,'4th 3'!R14,IF('4th 3'!S14&gt;0,'4th 3'!Z14,0)))</f>
        <v>41.5</v>
      </c>
      <c r="O406" s="104">
        <f>IF('4th 4'!C14&gt;0,'4th 4'!J14,IF('4th 4'!K14&gt;0,'4th 4'!R14,IF('4th 4'!S14&gt;0,'4th 4'!Z14,0)))</f>
        <v>46</v>
      </c>
      <c r="P406" s="104">
        <f>IF('4th 5'!C14&gt;0,'4th 5'!J14,IF('4th 5'!K14&gt;0,'4th 5'!R14,IF('4th 5'!S14&gt;0,'4th 5'!Z14,0)))</f>
        <v>37</v>
      </c>
      <c r="Q406" s="104">
        <f>IF('4th 6'!C14&gt;0,'4th 6'!J14,IF('4th 6'!K14&gt;0,'4th 6'!R14,IF('4th 6'!S14&gt;0,'4th 6'!Z14,0)))</f>
        <v>32.5</v>
      </c>
      <c r="R406" s="104">
        <f>IF('4th 7'!C14&gt;0,'4th 7'!J14,IF('4th 7'!K14&gt;0,'4th 7'!R14,IF('4th 7'!S14&gt;0,'4th 7'!Z14,0)))</f>
        <v>0</v>
      </c>
      <c r="S406" s="457"/>
      <c r="T406" s="525"/>
      <c r="U406" s="442" t="str">
        <f>IF(T405&gt;=2.5,U404,IF(T405&gt;=2.25,"C",IF(T405&gt;=2,"D",IF(T405=0,0,"F"))))</f>
        <v>A-</v>
      </c>
      <c r="V406" s="454" t="s">
        <v>40</v>
      </c>
      <c r="W406" s="443"/>
      <c r="X406" s="443"/>
      <c r="Y406" s="455"/>
      <c r="Z406" s="510"/>
      <c r="AA406" s="105"/>
      <c r="AB406" s="105"/>
    </row>
    <row r="407" spans="1:28" ht="16.5" customHeight="1">
      <c r="A407" s="424"/>
      <c r="B407" s="91" t="s">
        <v>67</v>
      </c>
      <c r="C407" s="117">
        <f>'3rd 1'!AA14</f>
        <v>76</v>
      </c>
      <c r="D407" s="117">
        <f>'3rd 2'!AA14</f>
        <v>75</v>
      </c>
      <c r="E407" s="117">
        <f>'3rd 3'!AA14</f>
        <v>85</v>
      </c>
      <c r="F407" s="117">
        <f>'3rd 4'!AA14</f>
        <v>69</v>
      </c>
      <c r="G407" s="117">
        <f>'3rd 5'!AA14</f>
        <v>58</v>
      </c>
      <c r="H407" s="117">
        <f>'3rd 6'!AA14</f>
        <v>0</v>
      </c>
      <c r="I407" s="457"/>
      <c r="J407" s="525"/>
      <c r="K407" s="491"/>
      <c r="L407" s="117">
        <f>'4th 1'!AA14</f>
        <v>84</v>
      </c>
      <c r="M407" s="117">
        <f>'4th 2'!AA14</f>
        <v>67</v>
      </c>
      <c r="N407" s="117">
        <f>'4th 3'!AA14</f>
        <v>77</v>
      </c>
      <c r="O407" s="117">
        <f>'4th 4'!AA14</f>
        <v>78</v>
      </c>
      <c r="P407" s="117">
        <f>'4th 5'!AA14</f>
        <v>67</v>
      </c>
      <c r="Q407" s="117">
        <f>'4th 6'!AA14</f>
        <v>61</v>
      </c>
      <c r="R407" s="117">
        <f>'4th 7'!AA14</f>
        <v>0</v>
      </c>
      <c r="S407" s="457"/>
      <c r="T407" s="525"/>
      <c r="U407" s="491"/>
      <c r="V407" s="444">
        <f>IF((C408+C410)=0,0,C403)+IF((D408+D410)=0,0,D403)+IF((E408+E410)=0,0,E403)+IF((F408+F410)=0,0,F403)+IF((G408+G410)=0,0,G403)+IF((H408+H410)=0,0,H403)+IF((L408+L410)=0,0,L403)+IF((M408+M410)=0,0,M403)+IF((N408+N410)=0,0,N403)+IF((O408+O410)=0,0,O403)+IF((P408+P410)=0,0,P403)+IF((Q408+Q410)=0,0,Q403)+IF((R408+R410)=0,0,R403)+IF(E440&gt;0,1.5,0)</f>
        <v>31.5</v>
      </c>
      <c r="W407" s="457">
        <f>I404+S404+(E440*1.5)</f>
        <v>108.375</v>
      </c>
      <c r="X407" s="440">
        <f>IF(S404&gt;0,(W407/31.5),J405)</f>
        <v>3.4404761904761907</v>
      </c>
      <c r="Y407" s="164" t="str">
        <f>IF(X407&gt;=4,"A+",IF(X407&gt;=3.75,"A",IF(X407&gt;=3.5,"A-",IF(X407&gt;=3.25,"B+",IF(X407&gt;=3,"B",IF(X407&gt;=2.75,"B-",IF(X407&gt;=2.5,"C+",IF(X407&gt;=2,"C","F"))))))))</f>
        <v>B+</v>
      </c>
      <c r="Z407" s="510"/>
    </row>
    <row r="408" spans="1:28" ht="16.5">
      <c r="A408" s="424"/>
      <c r="B408" s="91" t="s">
        <v>1</v>
      </c>
      <c r="C408" s="104">
        <f>'3rd 1'!AC14</f>
        <v>3.75</v>
      </c>
      <c r="D408" s="104">
        <f>'3rd 2'!AC14</f>
        <v>3.75</v>
      </c>
      <c r="E408" s="104">
        <f>'3rd 3'!AC14</f>
        <v>4</v>
      </c>
      <c r="F408" s="104">
        <f>'3rd 4'!AC14</f>
        <v>3.25</v>
      </c>
      <c r="G408" s="104">
        <f>'3rd 5'!AC14</f>
        <v>2.75</v>
      </c>
      <c r="H408" s="104">
        <f>'3rd 6'!AC14</f>
        <v>0</v>
      </c>
      <c r="I408" s="457"/>
      <c r="J408" s="525"/>
      <c r="K408" s="106"/>
      <c r="L408" s="104">
        <f>'4th 1'!AC14</f>
        <v>4</v>
      </c>
      <c r="M408" s="104">
        <f>'4th 2'!AC14</f>
        <v>3.25</v>
      </c>
      <c r="N408" s="104">
        <f>'4th 3'!AC14</f>
        <v>3.75</v>
      </c>
      <c r="O408" s="104">
        <f>'4th 4'!AC14</f>
        <v>3.75</v>
      </c>
      <c r="P408" s="104">
        <f>'4th 5'!AC14</f>
        <v>3.25</v>
      </c>
      <c r="Q408" s="104">
        <f>'4th 6'!AC14</f>
        <v>3</v>
      </c>
      <c r="R408" s="107">
        <f>'4th 7'!AC14</f>
        <v>0</v>
      </c>
      <c r="S408" s="457"/>
      <c r="T408" s="525"/>
      <c r="U408" s="108"/>
      <c r="V408" s="456"/>
      <c r="W408" s="448"/>
      <c r="X408" s="441"/>
      <c r="Y408" s="451" t="str">
        <f>IF(S404&gt;0,(IF(X407&gt;=2.5,Y407,IF(X407&gt;=2.25,"C",IF(X407&gt;=2,"D","F")))),K406)</f>
        <v>B+</v>
      </c>
      <c r="Z408" s="510"/>
    </row>
    <row r="409" spans="1:28" ht="16.5">
      <c r="A409" s="424"/>
      <c r="B409" s="91" t="s">
        <v>2</v>
      </c>
      <c r="C409" s="104" t="str">
        <f>'3rd 1'!AB14</f>
        <v>A</v>
      </c>
      <c r="D409" s="104" t="str">
        <f>'3rd 2'!AB14</f>
        <v>A</v>
      </c>
      <c r="E409" s="104" t="str">
        <f>'3rd 3'!AB14</f>
        <v>A+</v>
      </c>
      <c r="F409" s="104" t="str">
        <f>'3rd 4'!AB14</f>
        <v>B+</v>
      </c>
      <c r="G409" s="104" t="str">
        <f>'3rd 5'!AB14</f>
        <v>B-</v>
      </c>
      <c r="H409" s="104" t="str">
        <f>'3rd 6'!AB14</f>
        <v/>
      </c>
      <c r="I409" s="457"/>
      <c r="J409" s="98"/>
      <c r="K409" s="90"/>
      <c r="L409" s="104" t="str">
        <f>'4th 1'!AB14</f>
        <v>A+</v>
      </c>
      <c r="M409" s="104" t="str">
        <f>'4th 2'!AB14</f>
        <v>B+</v>
      </c>
      <c r="N409" s="104" t="str">
        <f>'4th 3'!AB14</f>
        <v>A</v>
      </c>
      <c r="O409" s="104" t="str">
        <f>'4th 4'!AB14</f>
        <v>A</v>
      </c>
      <c r="P409" s="104" t="str">
        <f>'4th 5'!AB14</f>
        <v>B+</v>
      </c>
      <c r="Q409" s="104" t="str">
        <f>'4th 6'!AB14</f>
        <v>B</v>
      </c>
      <c r="R409" s="104" t="str">
        <f>'4th 7'!AB14</f>
        <v/>
      </c>
      <c r="S409" s="457"/>
      <c r="T409" s="98"/>
      <c r="U409" s="109"/>
      <c r="V409" s="446"/>
      <c r="W409" s="449"/>
      <c r="X409" s="450"/>
      <c r="Y409" s="452"/>
      <c r="Z409" s="510"/>
    </row>
    <row r="410" spans="1:28" ht="16.5" customHeight="1">
      <c r="A410" s="413" t="s">
        <v>127</v>
      </c>
      <c r="B410" s="91" t="s">
        <v>1</v>
      </c>
      <c r="C410" s="104">
        <f>'3rd 1'!AD14</f>
        <v>0</v>
      </c>
      <c r="D410" s="104">
        <f>'3rd 2'!AD14</f>
        <v>0</v>
      </c>
      <c r="E410" s="104">
        <f>'3rd 3'!AD14</f>
        <v>0</v>
      </c>
      <c r="F410" s="104">
        <f>'3rd 4'!AD14</f>
        <v>0</v>
      </c>
      <c r="G410" s="104">
        <f>'3rd 5'!AD14</f>
        <v>0</v>
      </c>
      <c r="H410" s="104">
        <f>'3rd 6'!AD14</f>
        <v>0</v>
      </c>
      <c r="I410" s="415">
        <f>(C410*C403)+(D410*D403)+(E410*E403)+(F410*F403)+(G410*G403)+(H410*H403)</f>
        <v>0</v>
      </c>
      <c r="J410" s="417">
        <f>IF(C410&gt;0,(C408*C403),0)+IF(D410&gt;0,(D408*D403),0)+IF(E410&gt;0,(E408*E403),0)+IF(F410&gt;0,(F408*F403),0)+IF(G410&gt;0,(G408*G403),0)+IF(H410&gt;0,(H408*H403),0)</f>
        <v>0</v>
      </c>
      <c r="K410" s="418">
        <f>IF(C410&gt;C408,((C410*C403)-(C408*C403)),0)+IF(D410&gt;D408,((D410*D403)-(D408*D403)),0)+IF(E410&gt;E408,((E410*E403)-(E408*E403)),0)+IF(F410&gt;F408,((F410*F403)-(F408*F403)),0)+IF(G410&gt;G408,((G410*G403)-(G408*G403)),0)+IF(H410&gt;H408,((H410*H403)-(H408*H403)),0)</f>
        <v>0</v>
      </c>
      <c r="L410" s="165">
        <f>'4th 1'!AD14</f>
        <v>0</v>
      </c>
      <c r="M410" s="104">
        <f>'4th 2'!AD14</f>
        <v>0</v>
      </c>
      <c r="N410" s="104">
        <f>'4th 3'!AD14</f>
        <v>0</v>
      </c>
      <c r="O410" s="104">
        <f>'4th 4'!AD14</f>
        <v>0</v>
      </c>
      <c r="P410" s="104">
        <f>'4th 5'!AD14</f>
        <v>0</v>
      </c>
      <c r="Q410" s="104">
        <f>'4th 6'!AD14</f>
        <v>0</v>
      </c>
      <c r="R410" s="104">
        <f>'4th 7'!AD14</f>
        <v>0</v>
      </c>
      <c r="S410" s="415">
        <f>(L410*L403)+(M410*M403)+(N410*N403)+(O410*O403)+(P410*P403)+(Q410*Q403)+(R410*R403)</f>
        <v>0</v>
      </c>
      <c r="T410" s="417">
        <f>IF(L410&gt;0,(L408*L403),0)+IF(M410&gt;0,(M408*M403),0)+IF(N410&gt;0,(N408*N403),0)+IF(O410&gt;0,(O408*O403),0)+IF(P410&gt;0,(P408*P403),0)+IF(Q410&gt;0,(Q408*Q403),0)+IF(R410&gt;0,(R408*R403),0)</f>
        <v>0</v>
      </c>
      <c r="U410" s="484">
        <f>IF(L410&gt;L408,((L410*L403)-(L408*L403)),0)+IF(M410&gt;M408,((M410*M403)-(M408*M403)),0)+IF(N410&gt;N408,((N410*N403)-(N408*N403)),0)+IF(O410&gt;O408,((O410*O403)-(O408*O403)),0)+IF(P410&gt;P408,((P410*P403)-(P408*P403)),0)+IF(Q410&gt;Q408,((Q410*Q403)-(Q408*Q403)),0)+IF(R410&gt;R408,((R410*R403)-(R408*R403)),0)</f>
        <v>0</v>
      </c>
      <c r="V410" s="401">
        <f>I410+S410</f>
        <v>0</v>
      </c>
      <c r="W410" s="436">
        <f>J410+T410</f>
        <v>0</v>
      </c>
      <c r="X410" s="438">
        <f>K410+U410</f>
        <v>0</v>
      </c>
      <c r="Y410" s="483">
        <f>K410+U410+X397</f>
        <v>0</v>
      </c>
      <c r="Z410" s="510"/>
    </row>
    <row r="411" spans="1:28" ht="16.5" thickBot="1">
      <c r="A411" s="414"/>
      <c r="B411" s="157" t="s">
        <v>23</v>
      </c>
      <c r="C411" s="166" t="str">
        <f>'3rd 1'!AE14</f>
        <v/>
      </c>
      <c r="D411" s="166" t="str">
        <f>'3rd 2'!AE14</f>
        <v/>
      </c>
      <c r="E411" s="166" t="str">
        <f>'3rd 3'!AE14</f>
        <v/>
      </c>
      <c r="F411" s="166" t="str">
        <f>'3rd 4'!AE14</f>
        <v/>
      </c>
      <c r="G411" s="166" t="str">
        <f>'3rd 5'!AE14</f>
        <v/>
      </c>
      <c r="H411" s="166" t="str">
        <f>'3rd 6'!AE14</f>
        <v/>
      </c>
      <c r="I411" s="416"/>
      <c r="J411" s="416"/>
      <c r="K411" s="419"/>
      <c r="L411" s="166" t="str">
        <f>'4th 1'!AE14</f>
        <v/>
      </c>
      <c r="M411" s="166" t="str">
        <f>'4th 2'!AE14</f>
        <v/>
      </c>
      <c r="N411" s="166" t="str">
        <f>'4th 3'!AE14</f>
        <v/>
      </c>
      <c r="O411" s="166" t="str">
        <f>'4th 4'!AE14</f>
        <v/>
      </c>
      <c r="P411" s="166" t="str">
        <f>'4th 5'!AE14</f>
        <v/>
      </c>
      <c r="Q411" s="166" t="str">
        <f>'4th 6'!AE14</f>
        <v/>
      </c>
      <c r="R411" s="166" t="str">
        <f>'4th 7'!AE14</f>
        <v/>
      </c>
      <c r="S411" s="416"/>
      <c r="T411" s="416"/>
      <c r="U411" s="419"/>
      <c r="V411" s="402"/>
      <c r="W411" s="437"/>
      <c r="X411" s="439"/>
      <c r="Y411" s="406"/>
      <c r="Z411" s="510"/>
    </row>
    <row r="412" spans="1:28" ht="19.5" customHeight="1" thickTop="1" thickBot="1">
      <c r="A412" s="435" t="s">
        <v>31</v>
      </c>
      <c r="B412" s="435"/>
      <c r="C412" s="435"/>
      <c r="D412" s="435"/>
      <c r="E412" s="435"/>
      <c r="F412" s="435"/>
      <c r="G412" s="435"/>
      <c r="H412" s="435"/>
      <c r="I412" s="435"/>
      <c r="J412" s="435"/>
      <c r="K412" s="435"/>
      <c r="L412" s="435"/>
      <c r="M412" s="435"/>
      <c r="N412" s="435"/>
      <c r="O412" s="435"/>
      <c r="P412" s="435"/>
      <c r="Q412" s="435"/>
      <c r="R412" s="435"/>
      <c r="S412" s="435"/>
      <c r="T412" s="435"/>
      <c r="U412" s="435"/>
      <c r="V412" s="435"/>
      <c r="W412" s="435"/>
      <c r="X412" s="435"/>
      <c r="Y412" s="435"/>
      <c r="Z412" s="510"/>
    </row>
    <row r="413" spans="1:28" ht="17.25" customHeight="1" thickTop="1" thickBot="1">
      <c r="A413" s="478" t="s">
        <v>46</v>
      </c>
      <c r="B413" s="479"/>
      <c r="C413" s="479"/>
      <c r="D413" s="479"/>
      <c r="E413" s="479"/>
      <c r="F413" s="479"/>
      <c r="G413" s="479"/>
      <c r="H413" s="479"/>
      <c r="I413" s="479"/>
      <c r="J413" s="479"/>
      <c r="K413" s="480"/>
      <c r="L413" s="426" t="s">
        <v>47</v>
      </c>
      <c r="M413" s="426"/>
      <c r="N413" s="426"/>
      <c r="O413" s="426"/>
      <c r="P413" s="426"/>
      <c r="Q413" s="426"/>
      <c r="R413" s="426"/>
      <c r="S413" s="426"/>
      <c r="T413" s="426"/>
      <c r="U413" s="427"/>
      <c r="V413" s="160"/>
      <c r="W413" s="428" t="s">
        <v>39</v>
      </c>
      <c r="X413" s="428"/>
      <c r="Y413" s="161"/>
      <c r="Z413" s="510"/>
    </row>
    <row r="414" spans="1:28" ht="17.25" thickTop="1">
      <c r="A414" s="99" t="s">
        <v>22</v>
      </c>
      <c r="B414" s="100"/>
      <c r="C414" s="101">
        <f>'5th 1'!B4</f>
        <v>301</v>
      </c>
      <c r="D414" s="101">
        <f>'5th 2'!B4</f>
        <v>302</v>
      </c>
      <c r="E414" s="101">
        <f>'5th 3'!B4</f>
        <v>303</v>
      </c>
      <c r="F414" s="101">
        <f>'5th 4'!B4</f>
        <v>304</v>
      </c>
      <c r="G414" s="101">
        <f>'5th 5'!B4</f>
        <v>305</v>
      </c>
      <c r="H414" s="101">
        <f>'5th 6'!B4</f>
        <v>0</v>
      </c>
      <c r="I414" s="430" t="s">
        <v>0</v>
      </c>
      <c r="J414" s="430" t="s">
        <v>3</v>
      </c>
      <c r="K414" s="432" t="s">
        <v>2</v>
      </c>
      <c r="L414" s="101">
        <f>'6th 1'!B4</f>
        <v>306</v>
      </c>
      <c r="M414" s="101">
        <f>'6th 2'!B4</f>
        <v>307</v>
      </c>
      <c r="N414" s="101">
        <f>'6th 3'!B4</f>
        <v>308</v>
      </c>
      <c r="O414" s="101">
        <f>'6th 4'!B4</f>
        <v>309</v>
      </c>
      <c r="P414" s="101">
        <f>'6th 5'!B4</f>
        <v>310</v>
      </c>
      <c r="Q414" s="101">
        <f>'6th 6'!B4</f>
        <v>0</v>
      </c>
      <c r="R414" s="101">
        <f>'6th 7'!B4</f>
        <v>0</v>
      </c>
      <c r="S414" s="429" t="s">
        <v>0</v>
      </c>
      <c r="T414" s="429" t="s">
        <v>3</v>
      </c>
      <c r="U414" s="431" t="s">
        <v>2</v>
      </c>
      <c r="V414" s="433" t="s">
        <v>62</v>
      </c>
      <c r="W414" s="434"/>
      <c r="X414" s="434"/>
      <c r="Y414" s="162" t="str">
        <f>IF(X415&gt;=4,"A+",IF(X415&gt;=3.75,"A",IF(X415&gt;=3.5,"A-",IF(X415&gt;=3.25,"B+",IF(X415&gt;=3,"B",IF(X415&gt;=2.75,"B-",IF(X415&gt;=2.5,"C+",IF(X415&gt;=2,"C","F"))))))))</f>
        <v>A-</v>
      </c>
      <c r="Z414" s="510"/>
    </row>
    <row r="415" spans="1:28" ht="65.25" customHeight="1">
      <c r="A415" s="77" t="s">
        <v>63</v>
      </c>
      <c r="B415" s="78"/>
      <c r="C415" s="79" t="str">
        <f>IF('5th 1'!C14&gt;0,'5th 1'!D6,IF('5th 1'!K14&gt;0,'5th 1'!L6,IF('5th 1'!S14&gt;0,'5th 1'!T6,0)))</f>
        <v>Drawing-5</v>
      </c>
      <c r="D415" s="79" t="str">
        <f>IF('5th 2'!C14&gt;0,'5th 2'!D6,IF('5th 2'!K14&gt;0,'5th 2'!L6,IF('5th 2'!S14&gt;0,'5th 2'!T6,0)))</f>
        <v>Head Study-1</v>
      </c>
      <c r="E415" s="79" t="str">
        <f>IF('5th 3'!C14&gt;0,'5th 3'!D6,IF('5th 3'!K14&gt;0,'5th 3'!L6,IF('5th 3'!S14&gt;0,'5th 3'!T6,0)))</f>
        <v>Still life-3</v>
      </c>
      <c r="F415" s="79" t="str">
        <f>IF('5th 4'!C14&gt;0,'5th 4'!D6,IF('5th 4'!K14&gt;0,'5th 4'!L6,IF('5th 4'!S14&gt;0,'5th 4'!T6,0)))</f>
        <v>Composition-1</v>
      </c>
      <c r="G415" s="79" t="str">
        <f>IF('5th 5'!C14&gt;0,'5th 5'!D6,IF('5th 5'!K14&gt;0,'5th 5'!L6,IF('5th 5'!S14&gt;0,'5th 5'!T6,0)))</f>
        <v>History of Art</v>
      </c>
      <c r="H415" s="79">
        <f>IF('5th 6'!C14&gt;0,'5th 6'!D6,IF('5th 6'!K14&gt;0,'5th 6'!L6,IF('5th 6'!S14&gt;0,'5th 6'!T6,0)))</f>
        <v>0</v>
      </c>
      <c r="I415" s="481"/>
      <c r="J415" s="481"/>
      <c r="K415" s="482"/>
      <c r="L415" s="79" t="str">
        <f>IF('6th 1'!C14&gt;0,'6th 1'!D6,IF('6th 1'!K14&gt;0,'6th 1'!L6,IF('6th 1'!S14&gt;0,'6th 1'!T6,0)))</f>
        <v>Drawing-6</v>
      </c>
      <c r="M415" s="79" t="str">
        <f>IF('6th 2'!C14&gt;0,'6th 2'!D6,IF('6th 2'!K14&gt;0,'6th 2'!L6,IF('6th 2'!S14&gt;0,'6th 2'!T6,0)))</f>
        <v>Head study-2</v>
      </c>
      <c r="N415" s="79" t="str">
        <f>IF('6th 3'!C14&gt;0,'6th 3'!D6,IF('6th 3'!K14&gt;0,'6th 3'!L6,IF('6th 3'!S14&gt;0,'6th 3'!T6,0)))</f>
        <v>Figur painting</v>
      </c>
      <c r="O415" s="79" t="str">
        <f>IF('6th 4'!C14&gt;0,'6th 4'!D6,IF('6th 4'!K14&gt;0,'6th 4'!L6,IF('6th 4'!S14&gt;0,'6th 4'!T6,0)))</f>
        <v>Composition-2</v>
      </c>
      <c r="P415" s="79" t="str">
        <f>IF('6th 5'!C14&gt;0,'6th 5'!D6,IF('6th 5'!K14&gt;0,'6th 5'!L6,IF('6th 5'!S14&gt;0,'6th 5'!T6,0)))</f>
        <v>History of Arts</v>
      </c>
      <c r="Q415" s="79">
        <f>IF('6th 6'!C14&gt;0,'6th 6'!D6,IF('6th 6'!K14&gt;0,'6th 6'!L6,IF('6th 6'!S14&gt;0,'6th 6'!T6,0)))</f>
        <v>0</v>
      </c>
      <c r="R415" s="79">
        <f>IF('6th 7'!C14&gt;0,'6th 7'!D6,IF('6th 7'!K14&gt;0,'6th 7'!L6,IF('6th 7'!S14&gt;0,'6th 7'!T6,0)))</f>
        <v>0</v>
      </c>
      <c r="S415" s="429"/>
      <c r="T415" s="429"/>
      <c r="U415" s="431"/>
      <c r="V415" s="335">
        <f>IF(I417&gt;0,(V420+V402),0)</f>
        <v>94.5</v>
      </c>
      <c r="W415" s="254">
        <f>IF(I417&gt;0,(W420+W402),0)</f>
        <v>332.625</v>
      </c>
      <c r="X415" s="336">
        <f>IF(S417&gt;0,(W415/94.5),IF(I417&gt;0,(W415/78),0))</f>
        <v>3.5198412698412698</v>
      </c>
      <c r="Y415" s="163" t="str">
        <f>IF(X415&gt;=2.5,Y414,IF(X415&gt;=2.25,"C",IF(X415&gt;=2,"D",IF(X415=0,0,"F"))))</f>
        <v>A-</v>
      </c>
      <c r="Z415" s="510"/>
    </row>
    <row r="416" spans="1:28" ht="16.5">
      <c r="A416" s="77" t="s">
        <v>12</v>
      </c>
      <c r="B416" s="78"/>
      <c r="C416" s="102">
        <f>IF('5th 1'!C14&gt;0,'5th 1'!H4,IF('5th 1'!K14&gt;0,'5th 1'!P4,IF('5th 1'!S14&gt;0,'5th 1'!X4,0)))</f>
        <v>3</v>
      </c>
      <c r="D416" s="102">
        <f>IF('5th 2'!C14&gt;0,'5th 2'!H4,IF('5th 2'!K14&gt;0,'5th 2'!P4,IF('5th 2'!S14&gt;0,'5th 2'!X4,0)))</f>
        <v>3</v>
      </c>
      <c r="E416" s="102">
        <f>IF('5th 3'!C14&gt;0,'5th 3'!H4,IF('5th 3'!K14&gt;0,'5th 3'!P4,IF('5th 3'!S14&gt;0,'5th 3'!X4,0)))</f>
        <v>3</v>
      </c>
      <c r="F416" s="102">
        <f>IF('5th 4'!C14&gt;0,'5th 4'!H4,IF('5th 4'!K14&gt;0,'5th 4'!P4,IF('5th 4'!S14&gt;0,'5th 4'!X4,0)))</f>
        <v>3</v>
      </c>
      <c r="G416" s="102">
        <f>IF('5th 5'!C14&gt;0,'5th 5'!H4,IF('5th 5'!K14&gt;0,'5th 5'!P4,IF('5th 5'!S14&gt;0,'5th 5'!X4,0)))</f>
        <v>3</v>
      </c>
      <c r="H416" s="102">
        <f>IF('5th 6'!C14&gt;0,'5th 6'!H4,IF('5th 6'!K14&gt;0,'5th 6'!P4,IF('5th 6'!S14&gt;0,'5th 6'!X4,0)))</f>
        <v>0</v>
      </c>
      <c r="I416" s="481"/>
      <c r="J416" s="481"/>
      <c r="K416" s="482"/>
      <c r="L416" s="102">
        <f>IF('6th 1'!C14&gt;0,'6th 1'!H4,IF('6th 1'!K14&gt;0,'6th 1'!P4,IF('6th 1'!S14&gt;0,'6th 1'!X4,0)))</f>
        <v>3</v>
      </c>
      <c r="M416" s="102">
        <f>IF('6th 2'!C14&gt;0,'6th 2'!H4,IF('6th 2'!K14&gt;0,'6th 2'!P4,IF('6th 2'!S14&gt;0,'6th 2'!X4,0)))</f>
        <v>3</v>
      </c>
      <c r="N416" s="102">
        <f>IF('6th 3'!C14&gt;0,'6th 3'!H4,IF('6th 3'!K14&gt;0,'6th 3'!P4,IF('6th 3'!S14&gt;0,'6th 3'!X4,0)))</f>
        <v>3</v>
      </c>
      <c r="O416" s="102">
        <f>IF('6th 4'!C14&gt;0,'6th 4'!H4,IF('6th 4'!K14&gt;0,'6th 4'!P4,IF('6th 4'!S14&gt;0,'6th 4'!X4,0)))</f>
        <v>3</v>
      </c>
      <c r="P416" s="102">
        <f>IF('6th 5'!C14&gt;0,'6th 5'!H4,IF('6th 5'!K14&gt;0,'6th 5'!P4,IF('6th 5'!S14&gt;0,'6th 5'!X4,0)))</f>
        <v>3</v>
      </c>
      <c r="Q416" s="102">
        <f>IF('6th 6'!C14&gt;0,'6th 6'!H4,IF('6th 6'!K14&gt;0,'6th 6'!#REF!,IF('6th 6'!S14&gt;0,'6th 6'!X4,0)))</f>
        <v>0</v>
      </c>
      <c r="R416" s="102">
        <f>IF('6th 7'!C14&gt;0,'6th 7'!H4,IF('6th 7'!K14&gt;0,'6th 7'!P4,IF('6th 7'!S14&gt;0,'6th 7'!X4,0)))</f>
        <v>0</v>
      </c>
      <c r="S416" s="430"/>
      <c r="T416" s="430"/>
      <c r="U416" s="432"/>
      <c r="V416" s="460" t="s">
        <v>41</v>
      </c>
      <c r="W416" s="461"/>
      <c r="X416" s="461"/>
      <c r="Y416" s="462"/>
      <c r="Z416" s="510"/>
    </row>
    <row r="417" spans="1:26" ht="17.25" thickBot="1">
      <c r="A417" s="77" t="s">
        <v>11</v>
      </c>
      <c r="B417" s="78"/>
      <c r="C417" s="102">
        <v>100</v>
      </c>
      <c r="D417" s="102">
        <v>100</v>
      </c>
      <c r="E417" s="102">
        <v>100</v>
      </c>
      <c r="F417" s="102">
        <v>100</v>
      </c>
      <c r="G417" s="102">
        <v>100</v>
      </c>
      <c r="H417" s="102">
        <v>100</v>
      </c>
      <c r="I417" s="465">
        <f>(C421*C416)+(D421*D416)+(E421*E416)+(F421*F416)+(G421*G416)+(H421*H416)</f>
        <v>58.5</v>
      </c>
      <c r="J417" s="84"/>
      <c r="K417" s="103" t="str">
        <f>IF(J419&gt;=4,"A+",IF(J419&gt;=3.75,"A",IF(J419&gt;=3.5,"A-",IF(J419&gt;=3.25,"B+",IF(J419&gt;=3,"B",IF(J419&gt;=2.75,"B-",IF(J419&gt;=2.5,"C+",IF(J419&gt;=2,"C","F"))))))))</f>
        <v>A</v>
      </c>
      <c r="L417" s="102">
        <v>100</v>
      </c>
      <c r="M417" s="102">
        <v>100</v>
      </c>
      <c r="N417" s="102">
        <v>100</v>
      </c>
      <c r="O417" s="102">
        <v>100</v>
      </c>
      <c r="P417" s="102">
        <v>100</v>
      </c>
      <c r="Q417" s="102">
        <v>100</v>
      </c>
      <c r="R417" s="102">
        <v>100</v>
      </c>
      <c r="S417" s="465">
        <f>(L421*L416)+(M421*M416)+(N421*N416)+(O421*O416)+(P421*P416)+(Q421*Q416)+(R421*R416)</f>
        <v>52.5</v>
      </c>
      <c r="T417" s="84"/>
      <c r="U417" s="103" t="str">
        <f>IF(T419&gt;=4,"A+",IF(T419&gt;=3.75,"A",IF(T419&gt;=3.5,"A-",IF(T419&gt;=3.25,"B+",IF(T419&gt;=3,"B",IF(T419&gt;=2.75,"B-",IF(T419&gt;=2.5,"C+",IF(T419&gt;=2,"C","F"))))))))</f>
        <v>A-</v>
      </c>
      <c r="V417" s="467" t="s">
        <v>29</v>
      </c>
      <c r="W417" s="469" t="s">
        <v>0</v>
      </c>
      <c r="X417" s="469" t="s">
        <v>3</v>
      </c>
      <c r="Y417" s="476" t="s">
        <v>2</v>
      </c>
      <c r="Z417" s="510"/>
    </row>
    <row r="418" spans="1:26" ht="17.25" thickTop="1">
      <c r="A418" s="77" t="s">
        <v>28</v>
      </c>
      <c r="B418" s="86"/>
      <c r="C418" s="104">
        <f>IF('5th 1'!C14&gt;0,'5th 1'!C14,IF('5th 1'!K14&gt;0,'5th 1'!K14,IF('5th 1'!S14&gt;0,'5th 1'!S14,0)))</f>
        <v>32.5</v>
      </c>
      <c r="D418" s="104">
        <f>IF('5th 2'!C14&gt;0,'5th 2'!C14,IF('5th 2'!K14&gt;0,'5th 2'!K14,IF('5th 2'!S14&gt;0,'5th 2'!S14,0)))</f>
        <v>31</v>
      </c>
      <c r="E418" s="104">
        <f>IF('5th 3'!C14&gt;0,'5th 3'!C14,IF('5th 3'!K14&gt;0,'5th 3'!K14,IF('5th 3'!S14&gt;0,'5th 3'!S14,0)))</f>
        <v>31</v>
      </c>
      <c r="F418" s="104">
        <f>IF('5th 4'!C14&gt;0,'5th 4'!C14,IF('5th 4'!K14&gt;0,'5th 4'!K14,IF('5th 4'!S14&gt;0,'5th 4'!S14,0)))</f>
        <v>31.25</v>
      </c>
      <c r="G418" s="104">
        <f>IF('5th 5'!C14&gt;0,'5th 5'!C14,IF('5th 5'!K14&gt;0,'5th 5'!K14,IF('5th 5'!S14&gt;0,'5th 5'!S14,0)))</f>
        <v>30</v>
      </c>
      <c r="H418" s="104">
        <f>IF('5th 6'!C14&gt;0,'5th 6'!C14,IF('5th 6'!K14&gt;0,'5th 6'!K14,IF('5th 6'!S14&gt;0,'5th 6'!S14,0)))</f>
        <v>0</v>
      </c>
      <c r="I418" s="448"/>
      <c r="J418" s="98"/>
      <c r="K418" s="90"/>
      <c r="L418" s="104">
        <f>IF('6th 1'!C14&gt;0,'6th 1'!C14,IF('6th 1'!K14&gt;0,'6th 1'!K14,IF('6th 1'!S14&gt;0,'6th 1'!S14,0)))</f>
        <v>32.75</v>
      </c>
      <c r="M418" s="104">
        <f>IF('6th 2'!C14&gt;0,'6th 2'!C14,IF('6th 2'!K14&gt;0,'6th 2'!K14,IF('6th 2'!S14&gt;0,'6th 2'!S14,0)))</f>
        <v>28.5</v>
      </c>
      <c r="N418" s="104">
        <f>IF('6th 3'!C14&gt;0,'6th 3'!C14,IF('6th 3'!K14&gt;0,'6th 3'!K14,IF('6th 3'!S14&gt;0,'6th 3'!S14,0)))</f>
        <v>32.5</v>
      </c>
      <c r="O418" s="104">
        <f>IF('6th 4'!C14&gt;0,'6th 4'!C14,IF('6th 4'!K14&gt;0,'6th 4'!K14,IF('6th 4'!S14&gt;0,'6th 4'!S14,0)))</f>
        <v>32.25</v>
      </c>
      <c r="P418" s="104">
        <f>IF('6th 5'!C14&gt;0,'6th 5'!C14,IF('6th 5'!K14&gt;0,'6th 5'!K14,IF('6th 5'!S14&gt;0,'6th 5'!S14,0)))</f>
        <v>30.5</v>
      </c>
      <c r="Q418" s="104">
        <f>IF('6th 6'!C14&gt;0,'6th 6'!C14,IF('6th 6'!K14&gt;0,'6th 6'!K14,IF('6th 6'!S14&gt;0,'6th 6'!S14,0)))</f>
        <v>0</v>
      </c>
      <c r="R418" s="104">
        <f>IF('6th 7'!C14&gt;0,'6th 7'!C14,IF('6th 7'!K14&gt;0,'6th 7'!K14,IF('6th 7'!S14&gt;0,'6th 7'!S14,0)))</f>
        <v>0</v>
      </c>
      <c r="S418" s="448"/>
      <c r="T418" s="98"/>
      <c r="U418" s="90"/>
      <c r="V418" s="468"/>
      <c r="W418" s="470"/>
      <c r="X418" s="471"/>
      <c r="Y418" s="477"/>
      <c r="Z418" s="510"/>
    </row>
    <row r="419" spans="1:26" ht="16.5" customHeight="1">
      <c r="A419" s="423" t="s">
        <v>26</v>
      </c>
      <c r="B419" s="91" t="s">
        <v>60</v>
      </c>
      <c r="C419" s="104">
        <f>IF('5th 1'!C14&gt;0,'5th 1'!J14,IF('5th 1'!K14&gt;0,'5th 1'!R14,IF('5th 1'!S14&gt;0,'5th 1'!Z14,0)))</f>
        <v>49.5</v>
      </c>
      <c r="D419" s="104">
        <f>IF('5th 2'!C14&gt;0,'5th 2'!J14,IF('5th 2'!K14&gt;0,'5th 2'!R14,IF('5th 2'!S14&gt;0,'5th 2'!Z14,0)))</f>
        <v>50</v>
      </c>
      <c r="E419" s="104">
        <f>IF('5th 3'!C14&gt;0,'5th 3'!J14,IF('5th 3'!K14&gt;0,'5th 3'!R14,IF('5th 3'!S14&gt;0,'5th 3'!Z14,0)))</f>
        <v>49</v>
      </c>
      <c r="F419" s="104">
        <f>IF('5th 4'!C14&gt;0,'5th 4'!J14,IF('5th 4'!K14&gt;0,'5th 4'!R14,IF('5th 4'!S14&gt;0,'5th 4'!Z14,0)))</f>
        <v>52.25</v>
      </c>
      <c r="G419" s="104">
        <f>IF('5th 5'!C14&gt;0,'5th 5'!J14,IF('5th 5'!K14&gt;0,'5th 5'!R14,IF('5th 5'!S14&gt;0,'5th 5'!Z14,0)))</f>
        <v>39.5</v>
      </c>
      <c r="H419" s="104">
        <f>IF('5th 6'!C14&gt;0,'5th 6'!J14,IF('5th 6'!K14&gt;0,'5th 6'!R14,IF('5th 6'!S14&gt;0,'5th 6'!Z14,0)))</f>
        <v>0</v>
      </c>
      <c r="I419" s="448"/>
      <c r="J419" s="440">
        <f>I417/(C416+D416+E416+F416+G416+H416)</f>
        <v>3.9</v>
      </c>
      <c r="K419" s="442" t="str">
        <f>IF(J419&gt;=2.5,K417,IF(J419&gt;=2.25,"C",IF(J419&gt;=2,"D",IF(J419=0,0,"F"))))</f>
        <v>A</v>
      </c>
      <c r="L419" s="107">
        <f>IF('6th 1'!C14&gt;0,'6th 1'!J14,IF('6th 1'!K14&gt;0,'6th 1'!R14,IF('6th 1'!S14&gt;0,'6th 1'!Z14,0)))</f>
        <v>41.5</v>
      </c>
      <c r="M419" s="104">
        <f>IF('6th 2'!C14&gt;0,'6th 2'!J14,IF('6th 2'!K14&gt;0,'6th 2'!R14,IF('6th 2'!S14&gt;0,'6th 2'!Z14,0)))</f>
        <v>47.5</v>
      </c>
      <c r="N419" s="104">
        <f>IF('6th 3'!C14&gt;0,'6th 3'!J14,IF('6th 3'!K14&gt;0,'6th 3'!R14,IF('6th 3'!S14&gt;0,'6th 3'!Z14,0)))</f>
        <v>37.5</v>
      </c>
      <c r="O419" s="104">
        <f>IF('6th 4'!C14&gt;0,'6th 4'!J14,IF('6th 4'!K14&gt;0,'6th 4'!R14,IF('6th 4'!S14&gt;0,'6th 4'!Z14,0)))</f>
        <v>43.5</v>
      </c>
      <c r="P419" s="104">
        <f>IF('6th 5'!C14&gt;0,'6th 5'!J14,IF('6th 5'!K14&gt;0,'6th 5'!R14,IF('6th 5'!S14&gt;0,'6th 5'!Z14,0)))</f>
        <v>27.25</v>
      </c>
      <c r="Q419" s="104">
        <f>IF('6th 6'!C14&gt;0,'6th 6'!J14,IF('6th 6'!K14&gt;0,'6th 6'!R14,IF('6th 6'!S14&gt;0,'6th 6'!Z14,0)))</f>
        <v>0</v>
      </c>
      <c r="R419" s="104">
        <f>IF('6th 7'!C14&gt;0,'6th 7'!J14,IF('6th 7'!K14&gt;0,'6th 7'!R14,IF('6th 7'!S14&gt;0,'6th 7'!Z14,0)))</f>
        <v>0</v>
      </c>
      <c r="S419" s="448"/>
      <c r="T419" s="440">
        <f>S417/(L416+M416+N416+O416+P416+Q416+R416)</f>
        <v>3.5</v>
      </c>
      <c r="U419" s="442" t="str">
        <f>IF(T419&gt;=2.5,U417,IF(T419&gt;=2.25,"C",IF(T419&gt;=2,"D",IF(T419=0,0,"F"))))</f>
        <v>A-</v>
      </c>
      <c r="V419" s="443" t="s">
        <v>40</v>
      </c>
      <c r="W419" s="443"/>
      <c r="X419" s="443"/>
      <c r="Y419" s="443"/>
      <c r="Z419" s="510"/>
    </row>
    <row r="420" spans="1:26" ht="16.5" customHeight="1">
      <c r="A420" s="424"/>
      <c r="B420" s="91" t="s">
        <v>67</v>
      </c>
      <c r="C420" s="117">
        <f>'5th 1'!AA14</f>
        <v>82</v>
      </c>
      <c r="D420" s="117">
        <f>'5th 2'!AA14</f>
        <v>81</v>
      </c>
      <c r="E420" s="117">
        <f>'5th 3'!AA14</f>
        <v>80</v>
      </c>
      <c r="F420" s="117">
        <f>'5th 4'!AA14</f>
        <v>84</v>
      </c>
      <c r="G420" s="117">
        <f>'5th 5'!AA14</f>
        <v>70</v>
      </c>
      <c r="H420" s="117">
        <f>'5th 6'!AA14</f>
        <v>0</v>
      </c>
      <c r="I420" s="448"/>
      <c r="J420" s="441"/>
      <c r="K420" s="442"/>
      <c r="L420" s="118">
        <f>'6th 1'!AA14</f>
        <v>75</v>
      </c>
      <c r="M420" s="117">
        <f>'6th 2'!AA14</f>
        <v>76</v>
      </c>
      <c r="N420" s="117">
        <f>'6th 3'!AA14</f>
        <v>70</v>
      </c>
      <c r="O420" s="117">
        <f>'6th 4'!AA14</f>
        <v>76</v>
      </c>
      <c r="P420" s="117">
        <f>'6th 5'!AA14</f>
        <v>58</v>
      </c>
      <c r="Q420" s="117">
        <f>'6th 6'!AA14</f>
        <v>0</v>
      </c>
      <c r="R420" s="117">
        <f>'6th 7'!AA14</f>
        <v>0</v>
      </c>
      <c r="S420" s="448"/>
      <c r="T420" s="441"/>
      <c r="U420" s="442"/>
      <c r="V420" s="444">
        <f>IF((C421+C423)=0,0,C416)+IF((D421+D423)=0,0,D416)+IF((E421+E423)=0,0,E416)+IF((F421+F423)=0,0,F416)+IF((G421+G423)=0,0,G416)+IF((H421+H423)=0,0,H416)+IF((L421+L423)=0,0,L416)+IF((M421+M423)=0,0,M416)+IF((N421+N423)=0,0,N416)+IF((O421+O423)=0,0,O416)+IF((P421+P423)=0,0,P416)+IF((Q421+Q423)=0,0,Q416)+IF((R421+R423)=0,0,R416)+IF(G440&gt;0,1.5,0)</f>
        <v>31.5</v>
      </c>
      <c r="W420" s="447">
        <f>I417+S417+(G440*1.5)</f>
        <v>116.25</v>
      </c>
      <c r="X420" s="440">
        <f>IF(S417&gt;0,(W420/31.5),J419)</f>
        <v>3.6904761904761907</v>
      </c>
      <c r="Y420" s="164" t="str">
        <f>IF(X420&gt;=4,"A+",IF(X420&gt;=3.75,"A",IF(X420&gt;=3.5,"A-",IF(X420&gt;=3.25,"B+",IF(X420&gt;=3,"B",IF(X420&gt;=2.75,"B-",IF(X420&gt;=2.5,"C+",IF(X420&gt;=2,"C","F"))))))))</f>
        <v>A-</v>
      </c>
      <c r="Z420" s="510"/>
    </row>
    <row r="421" spans="1:26" ht="16.5">
      <c r="A421" s="424"/>
      <c r="B421" s="91" t="s">
        <v>1</v>
      </c>
      <c r="C421" s="104">
        <f>'5th 1'!AC14</f>
        <v>4</v>
      </c>
      <c r="D421" s="104">
        <f>'5th 2'!AC14</f>
        <v>4</v>
      </c>
      <c r="E421" s="104">
        <f>'5th 3'!AC14</f>
        <v>4</v>
      </c>
      <c r="F421" s="104">
        <f>'5th 4'!AC14</f>
        <v>4</v>
      </c>
      <c r="G421" s="104">
        <f>'5th 5'!AC14</f>
        <v>3.5</v>
      </c>
      <c r="H421" s="104">
        <f>'5th 6'!AC14</f>
        <v>0</v>
      </c>
      <c r="I421" s="448"/>
      <c r="J421" s="98"/>
      <c r="K421" s="110"/>
      <c r="L421" s="107">
        <f>'6th 1'!AC14</f>
        <v>3.75</v>
      </c>
      <c r="M421" s="104">
        <f>'6th 2'!AC14</f>
        <v>3.75</v>
      </c>
      <c r="N421" s="104">
        <f>'6th 3'!AC14</f>
        <v>3.5</v>
      </c>
      <c r="O421" s="104">
        <f>'6th 4'!AC14</f>
        <v>3.75</v>
      </c>
      <c r="P421" s="104">
        <f>'6th 5'!AC14</f>
        <v>2.75</v>
      </c>
      <c r="Q421" s="104">
        <f>'6th 6'!AC14</f>
        <v>0</v>
      </c>
      <c r="R421" s="104">
        <f>'6th 7'!AC14</f>
        <v>0</v>
      </c>
      <c r="S421" s="448"/>
      <c r="T421" s="98"/>
      <c r="U421" s="110"/>
      <c r="V421" s="445"/>
      <c r="W421" s="448"/>
      <c r="X421" s="441"/>
      <c r="Y421" s="451" t="str">
        <f>IF(S417&gt;0,(IF(X420&gt;=2.5,Y420,IF(X420&gt;=2.25,"C",IF(X420&gt;=2,"D","F")))),K419)</f>
        <v>A-</v>
      </c>
      <c r="Z421" s="510"/>
    </row>
    <row r="422" spans="1:26" ht="17.25" customHeight="1" thickBot="1">
      <c r="A422" s="424"/>
      <c r="B422" s="91" t="s">
        <v>2</v>
      </c>
      <c r="C422" s="104" t="str">
        <f>'5th 1'!AB14</f>
        <v>A+</v>
      </c>
      <c r="D422" s="104" t="str">
        <f>'5th 2'!AB14</f>
        <v>A+</v>
      </c>
      <c r="E422" s="104" t="str">
        <f>'5th 3'!AB14</f>
        <v>A+</v>
      </c>
      <c r="F422" s="104" t="str">
        <f>'5th 4'!AB14</f>
        <v>A+</v>
      </c>
      <c r="G422" s="104" t="str">
        <f>'5th 5'!AB14</f>
        <v>A-</v>
      </c>
      <c r="H422" s="104" t="str">
        <f>'5th 6'!AB14</f>
        <v/>
      </c>
      <c r="I422" s="448"/>
      <c r="J422" s="98"/>
      <c r="K422" s="109"/>
      <c r="L422" s="111" t="str">
        <f>'6th 1'!AB14</f>
        <v>A</v>
      </c>
      <c r="M422" s="104" t="str">
        <f>'6th 2'!AB14</f>
        <v>A</v>
      </c>
      <c r="N422" s="104" t="str">
        <f>'6th 3'!AB14</f>
        <v>A-</v>
      </c>
      <c r="O422" s="104" t="str">
        <f>'6th 4'!AB14</f>
        <v>A</v>
      </c>
      <c r="P422" s="104" t="str">
        <f>'6th 5'!AB14</f>
        <v>B-</v>
      </c>
      <c r="Q422" s="104" t="str">
        <f>'6th 6'!AB14</f>
        <v/>
      </c>
      <c r="R422" s="104" t="str">
        <f>'6th 7'!AB14</f>
        <v/>
      </c>
      <c r="S422" s="448"/>
      <c r="T422" s="98"/>
      <c r="U422" s="109"/>
      <c r="V422" s="446"/>
      <c r="W422" s="449"/>
      <c r="X422" s="450"/>
      <c r="Y422" s="452"/>
      <c r="Z422" s="510"/>
    </row>
    <row r="423" spans="1:26" ht="17.25" thickTop="1">
      <c r="A423" s="413" t="s">
        <v>127</v>
      </c>
      <c r="B423" s="91" t="s">
        <v>1</v>
      </c>
      <c r="C423" s="104">
        <f>'5th 1'!AD14</f>
        <v>0</v>
      </c>
      <c r="D423" s="104">
        <f>'5th 2'!AD14</f>
        <v>0</v>
      </c>
      <c r="E423" s="104">
        <f>'5th 3'!AD14</f>
        <v>0</v>
      </c>
      <c r="F423" s="104">
        <f>'5th 4'!AD14</f>
        <v>0</v>
      </c>
      <c r="G423" s="104">
        <f>'5th 5'!AD14</f>
        <v>0</v>
      </c>
      <c r="H423" s="104">
        <f>'5th 6'!AD14</f>
        <v>0</v>
      </c>
      <c r="I423" s="415">
        <f>(C423*C416)+(D423*D416)+(E423*E416)+(F423*F416)+(G423*G416)+(H423*H416)</f>
        <v>0</v>
      </c>
      <c r="J423" s="417">
        <f>IF(C423&gt;0,(C421*C416),0)+IF(D423&gt;0,(D421*D416),0)+IF(E423&gt;0,(E421*E416),0)+IF(F423&gt;0,(F421*F416),0)+IF(G423&gt;0,(G421*G416),0)+IF(H423&gt;0,(H421*H416),0)</f>
        <v>0</v>
      </c>
      <c r="K423" s="418">
        <f>IF(C423&gt;C421,((C423*C416)-(C421*C416)),0)+IF(D423&gt;D421,((D423*D416)-(D421*D416)),0)+IF(E423&gt;E421,((E423*E416)-(E421*E416)),0)+IF(F423&gt;F421,((F423*F416)-(F421*F416)),0)+IF(G423&gt;G421,((G423*G416)-(G421*G416)),0)+IF(H423&gt;H421,((H423*H416)-(H421*H416)),0)</f>
        <v>0</v>
      </c>
      <c r="L423" s="165">
        <f>'6th 1'!AD14</f>
        <v>0</v>
      </c>
      <c r="M423" s="104">
        <f>'6th 2'!AD14</f>
        <v>0</v>
      </c>
      <c r="N423" s="104">
        <f>'6th 3'!AD14</f>
        <v>0</v>
      </c>
      <c r="O423" s="104">
        <f>'6th 4'!AD14</f>
        <v>0</v>
      </c>
      <c r="P423" s="104">
        <f>'6th 5'!AD14</f>
        <v>0</v>
      </c>
      <c r="Q423" s="104">
        <f>'6th 6'!AD14</f>
        <v>0</v>
      </c>
      <c r="R423" s="104">
        <f>'6th 7'!AD14</f>
        <v>0</v>
      </c>
      <c r="S423" s="403">
        <f>(L423*L416)+(M423*M416)+(N423*N416)+(O423*O416)+(P423*P416)+(Q423*Q416)+(R423*R416)</f>
        <v>0</v>
      </c>
      <c r="T423" s="417">
        <f>IF(L423&gt;0,(L421*L416),0)+IF(M423&gt;0,(M421*M416),0)+IF(N423&gt;0,(N421*N416),0)+IF(O423&gt;0,(O421*O416),0)+IF(P423&gt;0,(P421*P416),0)+IF(Q423&gt;0,(Q421*Q416),0)+IF(R423&gt;0,(R421*R416),0)</f>
        <v>0</v>
      </c>
      <c r="U423" s="399">
        <f>IF(L423&gt;L421,((L423*L416)-(L421*L416)),0)+IF(M423&gt;M421,((M423*M416)-(M421*M416)),0)+IF(N423&gt;N421,((N423*N416)-(N421*N416)),0)+IF(O423&gt;O421,((O423*O416)-(O421*O416)),0)+IF(P423&gt;P421,((P423*P416)-(P421*P416)),0)+IF(Q423&gt;Q421,((Q423*Q416)-(Q421*Q416)),0)+IF(R423&gt;R421,((R423*R416)-(R421*R416)),0)</f>
        <v>0</v>
      </c>
      <c r="V423" s="401">
        <f>I423+S423</f>
        <v>0</v>
      </c>
      <c r="W423" s="436">
        <f>J423+T423</f>
        <v>0</v>
      </c>
      <c r="X423" s="438">
        <f>K423+U423</f>
        <v>0</v>
      </c>
      <c r="Y423" s="405">
        <f>IF(V415&gt;0,(X423+Y410),0)</f>
        <v>0</v>
      </c>
      <c r="Z423" s="510"/>
    </row>
    <row r="424" spans="1:26" ht="15.75" customHeight="1" thickBot="1">
      <c r="A424" s="414"/>
      <c r="B424" s="157" t="s">
        <v>23</v>
      </c>
      <c r="C424" s="167" t="str">
        <f>'5th 1'!AE14</f>
        <v/>
      </c>
      <c r="D424" s="167" t="str">
        <f>'5th 2'!AE14</f>
        <v/>
      </c>
      <c r="E424" s="167" t="str">
        <f>'5th 3'!AE14</f>
        <v/>
      </c>
      <c r="F424" s="167" t="str">
        <f>'5th 4'!AE14</f>
        <v/>
      </c>
      <c r="G424" s="167" t="str">
        <f>'5th 5'!AE14</f>
        <v/>
      </c>
      <c r="H424" s="167" t="str">
        <f>'5th 6'!AE14</f>
        <v/>
      </c>
      <c r="I424" s="416"/>
      <c r="J424" s="416"/>
      <c r="K424" s="419"/>
      <c r="L424" s="167" t="str">
        <f>'6th 1'!AE14</f>
        <v/>
      </c>
      <c r="M424" s="167" t="str">
        <f>'6th 2'!AE14</f>
        <v/>
      </c>
      <c r="N424" s="167" t="str">
        <f>'6th 3'!AE14</f>
        <v/>
      </c>
      <c r="O424" s="167" t="str">
        <f>'6th 4'!AE14</f>
        <v/>
      </c>
      <c r="P424" s="167" t="str">
        <f>'6th 5'!AE14</f>
        <v/>
      </c>
      <c r="Q424" s="167" t="str">
        <f>'6th 6'!AE14</f>
        <v/>
      </c>
      <c r="R424" s="167" t="str">
        <f>'6th 7'!AE14</f>
        <v/>
      </c>
      <c r="S424" s="420"/>
      <c r="T424" s="420"/>
      <c r="U424" s="400"/>
      <c r="V424" s="402"/>
      <c r="W424" s="437"/>
      <c r="X424" s="439"/>
      <c r="Y424" s="406"/>
      <c r="Z424" s="510"/>
    </row>
    <row r="425" spans="1:26" ht="21" customHeight="1" thickTop="1" thickBot="1">
      <c r="A425" s="435" t="s">
        <v>32</v>
      </c>
      <c r="B425" s="435"/>
      <c r="C425" s="435"/>
      <c r="D425" s="435"/>
      <c r="E425" s="435"/>
      <c r="F425" s="435"/>
      <c r="G425" s="435"/>
      <c r="H425" s="435"/>
      <c r="I425" s="435"/>
      <c r="J425" s="435"/>
      <c r="K425" s="435"/>
      <c r="L425" s="435"/>
      <c r="M425" s="435"/>
      <c r="N425" s="435"/>
      <c r="O425" s="435"/>
      <c r="P425" s="435"/>
      <c r="Q425" s="435"/>
      <c r="R425" s="435"/>
      <c r="S425" s="435"/>
      <c r="T425" s="435"/>
      <c r="U425" s="435"/>
      <c r="V425" s="435"/>
      <c r="W425" s="435"/>
      <c r="X425" s="435"/>
      <c r="Y425" s="435"/>
      <c r="Z425" s="510"/>
    </row>
    <row r="426" spans="1:26" ht="17.25" thickTop="1" thickBot="1">
      <c r="A426" s="425" t="s">
        <v>48</v>
      </c>
      <c r="B426" s="426"/>
      <c r="C426" s="426"/>
      <c r="D426" s="426"/>
      <c r="E426" s="426"/>
      <c r="F426" s="426"/>
      <c r="G426" s="426"/>
      <c r="H426" s="426"/>
      <c r="I426" s="426"/>
      <c r="J426" s="426"/>
      <c r="K426" s="427"/>
      <c r="L426" s="426" t="s">
        <v>49</v>
      </c>
      <c r="M426" s="426"/>
      <c r="N426" s="426"/>
      <c r="O426" s="426"/>
      <c r="P426" s="426"/>
      <c r="Q426" s="426"/>
      <c r="R426" s="426"/>
      <c r="S426" s="426"/>
      <c r="T426" s="426"/>
      <c r="U426" s="427"/>
      <c r="V426" s="160"/>
      <c r="W426" s="428" t="s">
        <v>39</v>
      </c>
      <c r="X426" s="428"/>
      <c r="Y426" s="161"/>
      <c r="Z426" s="510"/>
    </row>
    <row r="427" spans="1:26" ht="17.25" thickTop="1">
      <c r="A427" s="99" t="s">
        <v>22</v>
      </c>
      <c r="B427" s="100"/>
      <c r="C427" s="101">
        <f>'7th 1'!B4</f>
        <v>401</v>
      </c>
      <c r="D427" s="101">
        <f>'7th 2'!B4</f>
        <v>402</v>
      </c>
      <c r="E427" s="101">
        <f>'7th 3'!B4</f>
        <v>403</v>
      </c>
      <c r="F427" s="101">
        <f>'7th 4'!B4</f>
        <v>404</v>
      </c>
      <c r="G427" s="101">
        <f>'7th 5'!B4</f>
        <v>405</v>
      </c>
      <c r="H427" s="101">
        <f>'7th 6'!B4</f>
        <v>406</v>
      </c>
      <c r="I427" s="429" t="s">
        <v>0</v>
      </c>
      <c r="J427" s="429" t="s">
        <v>3</v>
      </c>
      <c r="K427" s="431" t="s">
        <v>2</v>
      </c>
      <c r="L427" s="101">
        <f>'8th 1'!B4</f>
        <v>407</v>
      </c>
      <c r="M427" s="101">
        <f>'8th 2'!B4</f>
        <v>408</v>
      </c>
      <c r="N427" s="101">
        <f>'8th 3'!B4</f>
        <v>409</v>
      </c>
      <c r="O427" s="101">
        <f>'8th 4'!B4</f>
        <v>410</v>
      </c>
      <c r="P427" s="101">
        <f>'8th 5'!B4</f>
        <v>411</v>
      </c>
      <c r="Q427" s="101">
        <f>'8th 6'!B4</f>
        <v>412</v>
      </c>
      <c r="R427" s="101">
        <f>'8th 7'!B4</f>
        <v>0</v>
      </c>
      <c r="S427" s="429" t="s">
        <v>0</v>
      </c>
      <c r="T427" s="429" t="s">
        <v>3</v>
      </c>
      <c r="U427" s="431" t="s">
        <v>2</v>
      </c>
      <c r="V427" s="433" t="s">
        <v>62</v>
      </c>
      <c r="W427" s="434"/>
      <c r="X427" s="434"/>
      <c r="Y427" s="162" t="str">
        <f>IF(X428&gt;=4,"A+",IF(X428&gt;=3.75,"A",IF(X428&gt;=3.5,"A-",IF(X428&gt;=3.25,"B+",IF(X428&gt;=3,"B",IF(X428&gt;=2.75,"B-",IF(X428&gt;=2.5,"C+",IF(X428&gt;=2,"C","F"))))))))</f>
        <v>A-</v>
      </c>
      <c r="Z427" s="510"/>
    </row>
    <row r="428" spans="1:26" ht="65.25" customHeight="1">
      <c r="A428" s="77" t="s">
        <v>63</v>
      </c>
      <c r="B428" s="86"/>
      <c r="C428" s="79" t="str">
        <f>IF('7th 1'!C14&gt;0,'7th 1'!D6,IF('7th 1'!K14&gt;0,'7th 1'!L6,IF('7th 1'!S14&gt;0,'7th 1'!T6,0)))</f>
        <v>Drawing-7</v>
      </c>
      <c r="D428" s="79" t="str">
        <f>IF('7th 2'!C14&gt;0,'7th 2'!D6,IF('7th 2'!K14&gt;0,'7th 2'!L6,IF('7th 2'!S14&gt;0,'7th 2'!T6,0)))</f>
        <v>Figure Painting- 2</v>
      </c>
      <c r="E428" s="79" t="str">
        <f>IF('7th 3'!C14&gt;0,'7th 3'!D6,IF('7th 3'!K14&gt;0,'7th 3'!L6,IF('7th 3'!S14&gt;0,'7th 3'!T6,0)))</f>
        <v>Composition-3</v>
      </c>
      <c r="F428" s="79" t="str">
        <f>IF('7th 4'!C14&gt;0,'7th 4'!D6,IF('7th 4'!K14&gt;0,'7th 4'!L6,IF('7th 4'!S14&gt;0,'7th 4'!T6,0)))</f>
        <v>Head Study-3</v>
      </c>
      <c r="G428" s="79" t="str">
        <f>IF('7th 5'!C14&gt;0,'7th 5'!D6,IF('7th 5'!K14&gt;0,'7th 5'!L6,IF('7th 5'!S14&gt;0,'7th 5'!T6,0)))</f>
        <v>Landscape-3</v>
      </c>
      <c r="H428" s="79" t="str">
        <f>IF('7th 6'!C14&gt;0,'7th 6'!D6,IF('7th 6'!K14&gt;0,'7th 6'!L6,IF('7th 6'!S14&gt;0,'7th 6'!T6,0)))</f>
        <v>History of Western Art</v>
      </c>
      <c r="I428" s="429"/>
      <c r="J428" s="429"/>
      <c r="K428" s="431"/>
      <c r="L428" s="79" t="str">
        <f>IF('8th 1'!C14&gt;0,'8th 1'!D6,IF('8th 1'!K14&gt;0,'8th 1'!L6,IF('8th 1'!S14&gt;0,'8th 1'!T6,0)))</f>
        <v>Drawing- 8</v>
      </c>
      <c r="M428" s="79" t="str">
        <f>IF('8th 2'!C14&gt;0,'8th 2'!D6,IF('8th 2'!K14&gt;0,'8th 2'!L6,IF('8th 2'!S14&gt;0,'8th 2'!T6,0)))</f>
        <v>Figer Painting-3</v>
      </c>
      <c r="N428" s="79" t="str">
        <f>IF('8th 3'!C14&gt;0,'8th 3'!D6,IF('8th 3'!K14&gt;0,'8th 3'!L6,IF('8th 3'!S14&gt;0,'8th 3'!T6,0)))</f>
        <v>Experimental Composition</v>
      </c>
      <c r="O428" s="79" t="str">
        <f>IF('8th 4'!C14&gt;0,'8th 4'!D6,IF('8th 4'!K14&gt;0,'8th 4'!L6,IF('8th 4'!S14&gt;0,'8th 4'!T6,0)))</f>
        <v>Landscape- 4</v>
      </c>
      <c r="P428" s="79" t="str">
        <f>IF('8th 5'!C14&gt;0,'8th 5'!D6,IF('8th 5'!K14&gt;0,'8th 5'!L6,IF('8th 5'!S14&gt;0,'8th 5'!T6,0)))</f>
        <v>Aesthetic</v>
      </c>
      <c r="Q428" s="79" t="str">
        <f>IF('8th 6'!C14&gt;0,'8th 6'!D6,IF('8th 6'!K14&gt;0,'8th 6'!L6,IF('8th 6'!S14&gt;0,'8th 6'!T6,0)))</f>
        <v>History of Arts in Bengal</v>
      </c>
      <c r="R428" s="79">
        <f>IF('8th 7'!C14&gt;0,'8th 7'!D6,IF('8th 7'!K14&gt;0,'8th 7'!L6,IF('8th 7'!S14&gt;0,'8th 7'!T6,0)))</f>
        <v>0</v>
      </c>
      <c r="S428" s="429"/>
      <c r="T428" s="429"/>
      <c r="U428" s="431"/>
      <c r="V428" s="335">
        <f>IF(I430&gt;0,(V433+V415),0)</f>
        <v>126</v>
      </c>
      <c r="W428" s="254">
        <f>IF(I430&gt;0,(W433+W415),0)</f>
        <v>444.375</v>
      </c>
      <c r="X428" s="336">
        <f>IF(S430&gt;0,(W428/126),IF(I430&gt;0,(W428/109.5),0))</f>
        <v>3.5267857142857144</v>
      </c>
      <c r="Y428" s="163" t="str">
        <f>IF(X428&gt;=2.5,Y427,IF(X428&gt;=2.25,"C",IF(X428&gt;=2,"D",IF(X428=0,0,"F"))))</f>
        <v>A-</v>
      </c>
      <c r="Z428" s="510"/>
    </row>
    <row r="429" spans="1:26" ht="17.25" customHeight="1">
      <c r="A429" s="458" t="s">
        <v>27</v>
      </c>
      <c r="B429" s="459"/>
      <c r="C429" s="102">
        <f>IF('7th 1'!C14&gt;0,'7th 1'!H4,IF('7th 1'!K14&gt;0,'7th 1'!P4,IF('7th 1'!S14&gt;0,'7th 1'!X4,0)))</f>
        <v>1.5</v>
      </c>
      <c r="D429" s="102">
        <f>IF('7th 2'!C14&gt;0,'7th 2'!H4,IF('7th 2'!K14&gt;0,'7th 2'!P4,IF('7th 2'!S14&gt;0,'7th 2'!X4,0)))</f>
        <v>3</v>
      </c>
      <c r="E429" s="102">
        <f>IF('7th 3'!C14&gt;0,'7th 3'!H4,IF('7th 3'!K14&gt;0,'7th 3'!P4,IF('7th 3'!S14&gt;0,'7th 3'!X4,0)))</f>
        <v>3</v>
      </c>
      <c r="F429" s="102">
        <f>IF('7th 4'!C14&gt;0,'7th 4'!H4,IF('7th 4'!K14&gt;0,'7th 4'!P4,IF('7th 4'!S14&gt;0,'7th 4'!X4,0)))</f>
        <v>1.5</v>
      </c>
      <c r="G429" s="102">
        <f>IF('7th 5'!C14&gt;0,'7th 5'!H4,IF('7th 5'!K14&gt;0,'7th 5'!P4,IF('7th 5'!S14&gt;0,'7th 5'!X4,0)))</f>
        <v>3</v>
      </c>
      <c r="H429" s="102">
        <f>IF('7th 6'!C14&gt;0,'7th 6'!H4,IF('7th 6'!K14&gt;0,'7th 6'!P4,IF('7th 6'!S14&gt;0,'7th 6'!X4,0)))</f>
        <v>3</v>
      </c>
      <c r="I429" s="430"/>
      <c r="J429" s="430"/>
      <c r="K429" s="432"/>
      <c r="L429" s="102">
        <f>IF('8th 1'!C14&gt;0,'8th 1'!H4,IF('8th 1'!K14&gt;0,'8th 1'!P4,IF('8th 1'!S14&gt;0,'8th 1'!X4,0)))</f>
        <v>3</v>
      </c>
      <c r="M429" s="102">
        <f>IF('8th 2'!C14&gt;0,'8th 2'!H4,IF('8th 2'!K14&gt;0,'8th 2'!P4,IF('8th 2'!S14&gt;0,'8th 2'!X4,0)))</f>
        <v>3</v>
      </c>
      <c r="N429" s="102">
        <f>IF('8th 3'!C14&gt;0,'8th 3'!H4,IF('8th 3'!K14&gt;0,'8th 3'!P4,IF('8th 3'!S14&gt;0,'8th 3'!X4,0)))</f>
        <v>3</v>
      </c>
      <c r="O429" s="102">
        <f>IF('8th 4'!C14&gt;0,'8th 4'!H4,IF('8th 4'!K14&gt;0,'8th 4'!P4,IF('8th 4'!S14&gt;0,'8th 4'!X4,0)))</f>
        <v>3</v>
      </c>
      <c r="P429" s="102">
        <f>IF('8th 5'!C14&gt;0,'8th 5'!H4,IF('8th 5'!K14&gt;0,'8th 5'!P4,IF('8th 5'!S14&gt;0,'8th 5'!X4,0)))</f>
        <v>1.5</v>
      </c>
      <c r="Q429" s="102">
        <f>IF('8th 6'!C14&gt;0,'8th 6'!H4,IF('8th 6'!K14&gt;0,'8th 6'!P4,IF('8th 6'!S14&gt;0,'8th 6'!X4,0)))</f>
        <v>1.5</v>
      </c>
      <c r="R429" s="102">
        <f>IF('8th 7'!C14&gt;0,'8th 7'!H4,IF('8th 7'!K14&gt;0,'8th 7'!P4,IF('8th 7'!S14&gt;0,'8th 7'!X4,0)))</f>
        <v>0</v>
      </c>
      <c r="S429" s="430"/>
      <c r="T429" s="430"/>
      <c r="U429" s="432"/>
      <c r="V429" s="460" t="s">
        <v>41</v>
      </c>
      <c r="W429" s="461"/>
      <c r="X429" s="461"/>
      <c r="Y429" s="462"/>
      <c r="Z429" s="510"/>
    </row>
    <row r="430" spans="1:26" ht="18.75" customHeight="1" thickBot="1">
      <c r="A430" s="463" t="s">
        <v>11</v>
      </c>
      <c r="B430" s="464"/>
      <c r="C430" s="102">
        <v>100</v>
      </c>
      <c r="D430" s="102">
        <v>100</v>
      </c>
      <c r="E430" s="102">
        <v>100</v>
      </c>
      <c r="F430" s="102">
        <v>100</v>
      </c>
      <c r="G430" s="102">
        <v>100</v>
      </c>
      <c r="H430" s="102">
        <v>100</v>
      </c>
      <c r="I430" s="465">
        <f>(C434*C429)+(D434*D429)+(E434*E429)+(F434*F429)+(G434*G429)+(H434*H429)</f>
        <v>53.625</v>
      </c>
      <c r="J430" s="84"/>
      <c r="K430" s="103" t="str">
        <f>IF(J432&gt;=4,"A+",IF(J432&gt;=3.75,"A",IF(J432&gt;=3.5,"A-",IF(J432&gt;=3.25,"B+",IF(J432&gt;=3,"B",IF(J432&gt;=2.75,"B-",IF(J432&gt;=2.5,"C+",IF(J432&gt;=2,"C","F"))))))))</f>
        <v>A-</v>
      </c>
      <c r="L430" s="102">
        <v>100</v>
      </c>
      <c r="M430" s="102">
        <v>100</v>
      </c>
      <c r="N430" s="102">
        <v>100</v>
      </c>
      <c r="O430" s="102">
        <v>100</v>
      </c>
      <c r="P430" s="102">
        <v>100</v>
      </c>
      <c r="Q430" s="102">
        <v>100</v>
      </c>
      <c r="R430" s="102">
        <v>100</v>
      </c>
      <c r="S430" s="465">
        <f>(L434*L429)+(M434*M429)+(N434*N429)+(O434*O429)+(P434*P429)+(Q434*Q429)+(R434*R429)</f>
        <v>52.125</v>
      </c>
      <c r="T430" s="84"/>
      <c r="U430" s="103" t="str">
        <f>IF(T432&gt;=4,"A+",IF(T432&gt;=3.75,"A",IF(T432&gt;=3.5,"A-",IF(T432&gt;=3.25,"B+",IF(T432&gt;=3,"B",IF(T432&gt;=2.75,"B-",IF(T432&gt;=2.5,"C+",IF(T432&gt;=2,"C","F"))))))))</f>
        <v>B+</v>
      </c>
      <c r="V430" s="467" t="s">
        <v>29</v>
      </c>
      <c r="W430" s="469" t="s">
        <v>0</v>
      </c>
      <c r="X430" s="469" t="s">
        <v>3</v>
      </c>
      <c r="Y430" s="421" t="s">
        <v>2</v>
      </c>
      <c r="Z430" s="510"/>
    </row>
    <row r="431" spans="1:26" ht="17.25" thickTop="1">
      <c r="A431" s="77" t="s">
        <v>28</v>
      </c>
      <c r="B431" s="86"/>
      <c r="C431" s="104">
        <f>IF('7th 1'!C14&gt;0,'7th 1'!C14,IF('7th 1'!K14&gt;0,'7th 1'!K14,IF('7th 1'!S14&gt;0,'7th 1'!S14,0)))</f>
        <v>29</v>
      </c>
      <c r="D431" s="104">
        <f>IF('7th 2'!C14&gt;0,'7th 2'!C14,IF('7th 2'!K14&gt;0,'7th 2'!K14,IF('7th 2'!S14&gt;0,'7th 2'!S14,0)))</f>
        <v>32</v>
      </c>
      <c r="E431" s="104">
        <f>IF('7th 3'!C14&gt;0,'7th 3'!C14,IF('7th 3'!K14&gt;0,'7th 3'!K14,IF('7th 3'!S14&gt;0,'7th 3'!S14,0)))</f>
        <v>31.75</v>
      </c>
      <c r="F431" s="104">
        <f>IF('7th 4'!C14&gt;0,'7th 4'!C14,IF('7th 4'!K14&gt;0,'7th 4'!K14,IF('7th 4'!S14&gt;0,'7th 4'!S14,0)))</f>
        <v>34.5</v>
      </c>
      <c r="G431" s="104">
        <f>IF('7th 5'!C14&gt;0,'7th 5'!C14,IF('7th 5'!K14&gt;0,'7th 5'!K14,IF('7th 5'!S14&gt;0,'7th 5'!S14,0)))</f>
        <v>31.5</v>
      </c>
      <c r="H431" s="104">
        <f>IF('7th 6'!C14&gt;0,'7th 6'!C14,IF('7th 6'!K14&gt;0,'7th 6'!K14,IF('7th 6'!S14&gt;0,'7th 6'!S14,0)))</f>
        <v>24.25</v>
      </c>
      <c r="I431" s="466"/>
      <c r="J431" s="98"/>
      <c r="K431" s="90"/>
      <c r="L431" s="104">
        <f>IF('8th 1'!C14&gt;0,'8th 1'!C14,IF('8th 1'!K14&gt;0,'8th 1'!K14,IF('8th 1'!S14&gt;0,'8th 1'!S14,0)))</f>
        <v>32</v>
      </c>
      <c r="M431" s="104">
        <f>IF('8th 2'!C14&gt;0,'8th 2'!C14,IF('8th 2'!K14&gt;0,'8th 2'!K14,IF('8th 2'!S14&gt;0,'8th 2'!S14,0)))</f>
        <v>24</v>
      </c>
      <c r="N431" s="104">
        <f>IF('8th 3'!C14&gt;0,'8th 3'!C14,IF('8th 3'!K14&gt;0,'8th 3'!K14,IF('8th 3'!S14&gt;0,'8th 3'!S14,0)))</f>
        <v>32.25</v>
      </c>
      <c r="O431" s="104">
        <f>IF('8th 4'!C14&gt;0,'8th 4'!C14,IF('8th 4'!K14&gt;0,'8th 4'!K14,IF('8th 4'!S14&gt;0,'8th 4'!S14,0)))</f>
        <v>28.75</v>
      </c>
      <c r="P431" s="104">
        <f>IF('8th 5'!C14&gt;0,'8th 5'!C14,IF('8th 5'!K14&gt;0,'8th 5'!K14,IF('8th 5'!S14&gt;0,'8th 5'!S14,0)))</f>
        <v>25.5</v>
      </c>
      <c r="Q431" s="104">
        <f>IF('8th 6'!C14&gt;0,'8th 6'!C14,IF('8th 6'!K14&gt;0,'8th 6'!K14,IF('8th 6'!S14&gt;0,'8th 6'!S14,0)))</f>
        <v>25.5</v>
      </c>
      <c r="R431" s="104">
        <f>IF('8th 7'!C14&gt;0,'8th 7'!C14,IF('8th 7'!K14&gt;0,'8th 7'!K14,IF('8th 7'!S14&gt;0,'8th 7'!S14,0)))</f>
        <v>0</v>
      </c>
      <c r="S431" s="466"/>
      <c r="T431" s="98"/>
      <c r="U431" s="90"/>
      <c r="V431" s="468"/>
      <c r="W431" s="470"/>
      <c r="X431" s="471"/>
      <c r="Y431" s="422"/>
      <c r="Z431" s="510"/>
    </row>
    <row r="432" spans="1:26" ht="17.25">
      <c r="A432" s="423" t="s">
        <v>26</v>
      </c>
      <c r="B432" s="91" t="s">
        <v>60</v>
      </c>
      <c r="C432" s="104">
        <f>IF('7th 1'!C14&gt;0,'7th 1'!J14,IF('7th 1'!K14&gt;0,'7th 1'!R14,IF('7th 1'!S14&gt;0,'7th 1'!Z14,0)))</f>
        <v>48</v>
      </c>
      <c r="D432" s="104">
        <f>IF('7th 2'!C14&gt;0,'7th 2'!J14,IF('7th 2'!K14&gt;0,'7th 2'!R14,IF('7th 2'!S14&gt;0,'7th 2'!Z14,0)))</f>
        <v>44</v>
      </c>
      <c r="E432" s="104">
        <f>IF('7th 3'!C14&gt;0,'7th 3'!J14,IF('7th 3'!K14&gt;0,'7th 3'!R14,IF('7th 3'!S14&gt;0,'7th 3'!Z14,0)))</f>
        <v>38.5</v>
      </c>
      <c r="F432" s="104">
        <f>IF('7th 4'!C14&gt;0,'7th 4'!J14,IF('7th 4'!K14&gt;0,'7th 4'!R14,IF('7th 4'!S14&gt;0,'7th 4'!Z14,0)))</f>
        <v>51</v>
      </c>
      <c r="G432" s="104">
        <f>IF('7th 5'!C14&gt;0,'7th 5'!J14,IF('7th 5'!K14&gt;0,'7th 5'!R14,IF('7th 5'!S14&gt;0,'7th 5'!Z14,0)))</f>
        <v>48.5</v>
      </c>
      <c r="H432" s="104">
        <f>IF('7th 6'!C14&gt;0,'7th 6'!J14,IF('7th 6'!K14&gt;0,'7th 6'!R14,IF('7th 6'!S14&gt;0,'7th 6'!Z14,0)))</f>
        <v>31.5</v>
      </c>
      <c r="I432" s="466"/>
      <c r="J432" s="440">
        <f>I430/(C429+D429+E429+F429+G429+H429)</f>
        <v>3.5750000000000002</v>
      </c>
      <c r="K432" s="442" t="str">
        <f>IF(J432&gt;=2.5,K430,IF(J432&gt;=2.25,"C",IF(J432&gt;=2,"D",IF(J432=0,0,"F"))))</f>
        <v>A-</v>
      </c>
      <c r="L432" s="104">
        <f>IF('8th 1'!C14&gt;0,'8th 1'!J14,IF('8th 1'!K14&gt;0,'8th 1'!R14,IF('8th 1'!S14&gt;0,'8th 1'!Z14,0)))</f>
        <v>48</v>
      </c>
      <c r="M432" s="104">
        <f>IF('8th 2'!C14&gt;0,'8th 2'!J14,IF('8th 2'!K14&gt;0,'8th 2'!R14,IF('8th 2'!S14&gt;0,'8th 2'!Z14,0)))</f>
        <v>38</v>
      </c>
      <c r="N432" s="104">
        <f>IF('8th 3'!C14&gt;0,'8th 3'!J14,IF('8th 3'!K14&gt;0,'8th 3'!R14,IF('8th 3'!S14&gt;0,'8th 3'!Z14,0)))</f>
        <v>43.5</v>
      </c>
      <c r="O432" s="104">
        <f>IF('8th 4'!C14&gt;0,'8th 4'!J14,IF('8th 4'!K14&gt;0,'8th 4'!R14,IF('8th 4'!S14&gt;0,'8th 4'!Z14,0)))</f>
        <v>46.5</v>
      </c>
      <c r="P432" s="104">
        <f>IF('8th 5'!C14&gt;0,'8th 5'!J14,IF('8th 5'!K14&gt;0,'8th 5'!R14,IF('8th 5'!S14&gt;0,'8th 5'!Z14,0)))</f>
        <v>36</v>
      </c>
      <c r="Q432" s="104">
        <f>IF('8th 6'!C14&gt;0,'8th 6'!J14,IF('8th 6'!K14&gt;0,'8th 6'!R14,IF('8th 6'!S14&gt;0,'8th 6'!Z14,0)))</f>
        <v>31.5</v>
      </c>
      <c r="R432" s="104">
        <f>IF('8th 7'!C14&gt;0,'8th 7'!J14,IF('8th 7'!K14&gt;0,'8th 7'!R14,IF('8th 7'!S14&gt;0,'8th 7'!Z14,0)))</f>
        <v>0</v>
      </c>
      <c r="S432" s="466"/>
      <c r="T432" s="440">
        <f>S430/(L429+M429+N429+O429+P429+Q429+R429)</f>
        <v>3.4750000000000001</v>
      </c>
      <c r="U432" s="442" t="str">
        <f>IF(T432&gt;=2.5,U430,IF(T432&gt;=2.25,"C",IF(T432&gt;=2,"D",IF(T432=0,0,"F"))))</f>
        <v>B+</v>
      </c>
      <c r="V432" s="454" t="s">
        <v>40</v>
      </c>
      <c r="W432" s="443"/>
      <c r="X432" s="443"/>
      <c r="Y432" s="455"/>
      <c r="Z432" s="510"/>
    </row>
    <row r="433" spans="1:26" ht="16.5" customHeight="1">
      <c r="A433" s="424"/>
      <c r="B433" s="91" t="s">
        <v>67</v>
      </c>
      <c r="C433" s="117">
        <f>'7th 1'!AA14</f>
        <v>77</v>
      </c>
      <c r="D433" s="117">
        <f>'7th 2'!AA14</f>
        <v>76</v>
      </c>
      <c r="E433" s="117">
        <f>'7th 3'!AA14</f>
        <v>71</v>
      </c>
      <c r="F433" s="117">
        <f>'7th 4'!AA14</f>
        <v>86</v>
      </c>
      <c r="G433" s="117">
        <f>'7th 5'!AA14</f>
        <v>80</v>
      </c>
      <c r="H433" s="117">
        <f>'7th 6'!AA14</f>
        <v>56</v>
      </c>
      <c r="I433" s="466"/>
      <c r="J433" s="453"/>
      <c r="K433" s="442"/>
      <c r="L433" s="117">
        <f>'8th 1'!AA14</f>
        <v>80</v>
      </c>
      <c r="M433" s="117">
        <f>'8th 2'!AA14</f>
        <v>62</v>
      </c>
      <c r="N433" s="117">
        <f>'8th 3'!AA14</f>
        <v>76</v>
      </c>
      <c r="O433" s="117">
        <f>'8th 4'!AA14</f>
        <v>76</v>
      </c>
      <c r="P433" s="117">
        <f>'8th 5'!AA14</f>
        <v>62</v>
      </c>
      <c r="Q433" s="117">
        <f>'8th 6'!AA14</f>
        <v>57</v>
      </c>
      <c r="R433" s="117">
        <f>'8th 7'!AA14</f>
        <v>0</v>
      </c>
      <c r="S433" s="466"/>
      <c r="T433" s="453"/>
      <c r="U433" s="442"/>
      <c r="V433" s="444">
        <f>IF((C434+C436)=0,0,C429)+IF((D434+D436)=0,0,D429)+IF((E434+E436)=0,0,E429)+IF((F434+F436)=0,0,F429)+IF((G434+G436)=0,0,G429)+IF((H434+H436)=0,0,H429)+IF((L434+L436)=0,0,L429)+IF((M434+M436)=0,0,M429)+IF((N434+N436)=0,0,N429)+IF((O434+O436)=0,0,O429)+IF((P434+P436)=0,0,P429)+IF((Q434+Q436)=0,0,Q429)+IF((R434+R436)=0,0,R429)+IF(I440&gt;0,1.5,0)</f>
        <v>31.5</v>
      </c>
      <c r="W433" s="457">
        <f>I430+S430+(I440*1.5)</f>
        <v>111.75</v>
      </c>
      <c r="X433" s="440">
        <f>IF(S430&gt;0,(W433/31.5),J432)</f>
        <v>3.5476190476190474</v>
      </c>
      <c r="Y433" s="164" t="str">
        <f>IF(X433&gt;=4,"A+",IF(X433&gt;=3.75,"A",IF(X433&gt;=3.5,"A-",IF(X433&gt;=3.25,"B+",IF(X433&gt;=3,"B",IF(X433&gt;=2.75,"B-",IF(X433&gt;=2.5,"C+",IF(X433&gt;=2,"C","F"))))))))</f>
        <v>A-</v>
      </c>
      <c r="Z433" s="510"/>
    </row>
    <row r="434" spans="1:26" ht="16.5">
      <c r="A434" s="424"/>
      <c r="B434" s="91" t="s">
        <v>1</v>
      </c>
      <c r="C434" s="104">
        <f>'7th 1'!AC14</f>
        <v>3.75</v>
      </c>
      <c r="D434" s="104">
        <f>'7th 2'!AC14</f>
        <v>3.75</v>
      </c>
      <c r="E434" s="104">
        <f>'7th 3'!AC14</f>
        <v>3.5</v>
      </c>
      <c r="F434" s="104">
        <f>'7th 4'!AC14</f>
        <v>4</v>
      </c>
      <c r="G434" s="104">
        <f>'7th 5'!AC14</f>
        <v>4</v>
      </c>
      <c r="H434" s="104">
        <f>'7th 6'!AC14</f>
        <v>2.75</v>
      </c>
      <c r="I434" s="466"/>
      <c r="J434" s="98"/>
      <c r="K434" s="112"/>
      <c r="L434" s="104">
        <f>'8th 1'!AC14</f>
        <v>4</v>
      </c>
      <c r="M434" s="104">
        <f>'8th 2'!AC14</f>
        <v>3</v>
      </c>
      <c r="N434" s="104">
        <f>'8th 3'!AC14</f>
        <v>3.75</v>
      </c>
      <c r="O434" s="104">
        <f>'8th 4'!AC14</f>
        <v>3.75</v>
      </c>
      <c r="P434" s="104">
        <f>'8th 5'!AC14</f>
        <v>3</v>
      </c>
      <c r="Q434" s="104">
        <f>'8th 6'!AC14</f>
        <v>2.75</v>
      </c>
      <c r="R434" s="104">
        <f>'8th 7'!AC14</f>
        <v>0</v>
      </c>
      <c r="S434" s="466"/>
      <c r="T434" s="98"/>
      <c r="V434" s="456"/>
      <c r="W434" s="448"/>
      <c r="X434" s="441"/>
      <c r="Y434" s="451" t="str">
        <f>IF(S430&gt;0,(IF(X433&gt;=2.5,Y433,IF(X433&gt;=2.25,"C",IF(X433&gt;=2,"D","F")))),K432)</f>
        <v>A-</v>
      </c>
      <c r="Z434" s="510"/>
    </row>
    <row r="435" spans="1:26" ht="16.5">
      <c r="A435" s="424"/>
      <c r="B435" s="91" t="s">
        <v>2</v>
      </c>
      <c r="C435" s="104" t="str">
        <f>'7th 1'!AB14</f>
        <v>A</v>
      </c>
      <c r="D435" s="104" t="str">
        <f>'7th 2'!AB14</f>
        <v>A</v>
      </c>
      <c r="E435" s="104" t="str">
        <f>'7th 3'!AB14</f>
        <v>A-</v>
      </c>
      <c r="F435" s="104" t="str">
        <f>'7th 4'!AB14</f>
        <v>A+</v>
      </c>
      <c r="G435" s="104" t="str">
        <f>'7th 5'!AB14</f>
        <v>A+</v>
      </c>
      <c r="H435" s="104" t="str">
        <f>'7th 6'!AB14</f>
        <v>B-</v>
      </c>
      <c r="I435" s="466"/>
      <c r="J435" s="98"/>
      <c r="K435" s="90"/>
      <c r="L435" s="104" t="str">
        <f>'8th 1'!AB14</f>
        <v>A+</v>
      </c>
      <c r="M435" s="104" t="str">
        <f>'8th 2'!AB14</f>
        <v>B</v>
      </c>
      <c r="N435" s="104" t="str">
        <f>'8th 3'!AB14</f>
        <v>A</v>
      </c>
      <c r="O435" s="104" t="str">
        <f>'8th 4'!AB14</f>
        <v>A</v>
      </c>
      <c r="P435" s="104" t="str">
        <f>'8th 5'!AB14</f>
        <v>B</v>
      </c>
      <c r="Q435" s="104" t="str">
        <f>'8th 6'!AB14</f>
        <v>B-</v>
      </c>
      <c r="R435" s="104" t="str">
        <f>'8th 7'!AB14</f>
        <v/>
      </c>
      <c r="S435" s="466"/>
      <c r="T435" s="98"/>
      <c r="U435" s="90"/>
      <c r="V435" s="446"/>
      <c r="W435" s="449"/>
      <c r="X435" s="450"/>
      <c r="Y435" s="452"/>
      <c r="Z435" s="510"/>
    </row>
    <row r="436" spans="1:26" ht="16.5">
      <c r="A436" s="413" t="s">
        <v>127</v>
      </c>
      <c r="B436" s="91" t="s">
        <v>1</v>
      </c>
      <c r="C436" s="104" t="str">
        <f>'7th 1'!AD14</f>
        <v>3.06</v>
      </c>
      <c r="D436" s="104">
        <f>'7th 2'!AD14</f>
        <v>0</v>
      </c>
      <c r="E436" s="104">
        <f>'7th 3'!AD14</f>
        <v>0</v>
      </c>
      <c r="F436" s="104">
        <f>'7th 4'!AD14</f>
        <v>0</v>
      </c>
      <c r="G436" s="104">
        <f>'7th 5'!AD14</f>
        <v>0</v>
      </c>
      <c r="H436" s="104">
        <f>'7th 6'!AD14</f>
        <v>0</v>
      </c>
      <c r="I436" s="415">
        <f>(C436*C429)+(D436*D429)+(E436*E429)+(F436*F429)+(G436*G429)+(H436*H429)</f>
        <v>4.59</v>
      </c>
      <c r="J436" s="417">
        <f>IF(C436&gt;0,(C434*C429),0)+IF(D436&gt;0,(D434*D429),0)+IF(E436&gt;0,(E434*E429),0)+IF(F436&gt;0,(F434*F429),0)+IF(G436&gt;0,(G434*G429),0)+IF(H436&gt;0,(H434*H429),0)</f>
        <v>5.625</v>
      </c>
      <c r="K436" s="418">
        <f>IF(C436&gt;C434,((C436*C429)-(C434*C429)),0)+IF(D436&gt;D434,((D436*D429)-(D434*D429)),0)+IF(E436&gt;E434,((E436*E429)-(E434*E429)),0)+IF(F436&gt;F434,((F436*F429)-(F434*F429)),0)+IF(G436&gt;G434,((G436*G429)-(G434*G429)),0)+IF(H436&gt;H434,((H436*H429)-(H434*H429)),0)</f>
        <v>-1.0350000000000001</v>
      </c>
      <c r="L436" s="165">
        <f>'8th 1'!AD14</f>
        <v>0</v>
      </c>
      <c r="M436" s="104">
        <f>'8th 2'!AD14</f>
        <v>0</v>
      </c>
      <c r="N436" s="104">
        <f>'8th 3'!AD14</f>
        <v>0</v>
      </c>
      <c r="O436" s="104">
        <f>'8th 4'!AD14</f>
        <v>0</v>
      </c>
      <c r="P436" s="104">
        <f>'8th 5'!AD14</f>
        <v>0</v>
      </c>
      <c r="Q436" s="104">
        <f>'8th 6'!AD14</f>
        <v>0</v>
      </c>
      <c r="R436" s="104">
        <f>'8th 7'!AD14</f>
        <v>0</v>
      </c>
      <c r="S436" s="403">
        <f>(L436*L429)+(M436*M429)+(N436*N429)+(O436*O429)+(P436*P429)+(Q436*Q429)+(R436*R429)</f>
        <v>0</v>
      </c>
      <c r="T436" s="417">
        <f>IF(L436&gt;0,(L434*L429),0)+IF(M436&gt;0,(M434*M429),0)+IF(N436&gt;0,(N434*N429),0)+IF(O436&gt;0,(O434*O429),0)+IF(P436&gt;0,(P434*P429),0)+IF(Q436&gt;0,(Q434*Q429),0)+IF(R436&gt;0,(R434*R429),0)</f>
        <v>0</v>
      </c>
      <c r="U436" s="399">
        <f>IF(L436&gt;L434,((L436*L429)-(L434*L429)),0)+IF(M436&gt;M434,((M436*M429)-(M434*M429)),0)+IF(N436&gt;N434,((N436*N429)-(N434*N429)),0)+IF(O436&gt;O434,((O436*O429)-(O434*O429)),0)+IF(P436&gt;P434,((P436*P429)-(P434*P429)),0)+IF(Q436&gt;Q434,((Q436*Q429)-(Q434*Q429)),0)+IF(R436&gt;R434,((R436*R429)-(R434*R429)),0)</f>
        <v>0</v>
      </c>
      <c r="V436" s="401">
        <f>I436+S436</f>
        <v>4.59</v>
      </c>
      <c r="W436" s="403">
        <f>J436+T436</f>
        <v>5.625</v>
      </c>
      <c r="X436" s="403">
        <f>K436+U436</f>
        <v>-1.0350000000000001</v>
      </c>
      <c r="Y436" s="405">
        <f>IF(V428&gt;0,(X436+Y423),0)</f>
        <v>-1.0350000000000001</v>
      </c>
      <c r="Z436" s="510"/>
    </row>
    <row r="437" spans="1:26" ht="15.75" customHeight="1" thickBot="1">
      <c r="A437" s="414"/>
      <c r="B437" s="157" t="s">
        <v>23</v>
      </c>
      <c r="C437" s="166" t="str">
        <f>'7th 1'!AE14</f>
        <v>Imp:</v>
      </c>
      <c r="D437" s="166" t="str">
        <f>'7th 2'!AE14</f>
        <v/>
      </c>
      <c r="E437" s="166" t="str">
        <f>'7th 3'!AE14</f>
        <v/>
      </c>
      <c r="F437" s="166" t="str">
        <f>'7th 4'!AE14</f>
        <v/>
      </c>
      <c r="G437" s="166" t="str">
        <f>'7th 5'!AE14</f>
        <v/>
      </c>
      <c r="H437" s="166" t="str">
        <f>'7th 6'!AE14</f>
        <v/>
      </c>
      <c r="I437" s="416"/>
      <c r="J437" s="416"/>
      <c r="K437" s="419"/>
      <c r="L437" s="166" t="str">
        <f>'8th 1'!AE14</f>
        <v/>
      </c>
      <c r="M437" s="166" t="str">
        <f>'8th 2'!AE14</f>
        <v/>
      </c>
      <c r="N437" s="166" t="str">
        <f>'8th 3'!AE14</f>
        <v/>
      </c>
      <c r="O437" s="166" t="str">
        <f>'8th 4'!AE14</f>
        <v/>
      </c>
      <c r="P437" s="166" t="str">
        <f>'8th 5'!AE14</f>
        <v/>
      </c>
      <c r="Q437" s="166" t="str">
        <f>'8th 6'!AE14</f>
        <v/>
      </c>
      <c r="R437" s="166" t="str">
        <f>'8th 7'!AE14</f>
        <v/>
      </c>
      <c r="S437" s="420"/>
      <c r="T437" s="420"/>
      <c r="U437" s="400"/>
      <c r="V437" s="402"/>
      <c r="W437" s="404"/>
      <c r="X437" s="404"/>
      <c r="Y437" s="406"/>
      <c r="Z437" s="510"/>
    </row>
    <row r="438" spans="1:26" ht="9.75" customHeight="1" thickTop="1" thickBot="1">
      <c r="C438" s="53"/>
      <c r="D438" s="53"/>
      <c r="E438" s="53"/>
      <c r="F438" s="53"/>
      <c r="G438" s="53"/>
      <c r="H438" s="53"/>
      <c r="L438" s="53"/>
      <c r="M438" s="53"/>
      <c r="N438" s="53"/>
      <c r="O438" s="53"/>
      <c r="P438" s="53"/>
      <c r="Q438" s="53"/>
      <c r="R438" s="53"/>
      <c r="V438" s="53"/>
      <c r="W438" s="53"/>
      <c r="X438" s="53"/>
      <c r="Y438" s="53"/>
    </row>
    <row r="439" spans="1:26" ht="18.75" thickTop="1">
      <c r="A439" s="407" t="s">
        <v>33</v>
      </c>
      <c r="B439" s="408"/>
      <c r="C439" s="376" t="s">
        <v>35</v>
      </c>
      <c r="D439" s="380"/>
      <c r="E439" s="376" t="s">
        <v>30</v>
      </c>
      <c r="F439" s="380"/>
      <c r="G439" s="376" t="s">
        <v>31</v>
      </c>
      <c r="H439" s="380"/>
      <c r="I439" s="376" t="s">
        <v>32</v>
      </c>
      <c r="J439" s="411"/>
      <c r="K439" s="411"/>
      <c r="L439" s="412"/>
      <c r="M439" s="370" t="s">
        <v>50</v>
      </c>
      <c r="N439" s="371"/>
      <c r="O439" s="376" t="s">
        <v>0</v>
      </c>
      <c r="P439" s="377"/>
      <c r="Q439" s="169" t="s">
        <v>29</v>
      </c>
      <c r="R439" s="378" t="s">
        <v>216</v>
      </c>
      <c r="S439" s="379"/>
      <c r="T439" s="379"/>
      <c r="U439" s="380"/>
      <c r="V439" s="381" t="s">
        <v>2</v>
      </c>
      <c r="W439" s="382"/>
      <c r="X439" s="170"/>
      <c r="Y439" s="171"/>
    </row>
    <row r="440" spans="1:26" s="113" customFormat="1" ht="18" customHeight="1">
      <c r="A440" s="409"/>
      <c r="B440" s="410"/>
      <c r="C440" s="383" t="str">
        <f>'viva-1'!K12</f>
        <v>3.25</v>
      </c>
      <c r="D440" s="384"/>
      <c r="E440" s="383" t="str">
        <f>'viva-2'!K12</f>
        <v>2.25</v>
      </c>
      <c r="F440" s="384"/>
      <c r="G440" s="385" t="str">
        <f>'viva-3'!K12</f>
        <v>3.50</v>
      </c>
      <c r="H440" s="384"/>
      <c r="I440" s="383" t="str">
        <f>'viva-4'!K12</f>
        <v>4.00</v>
      </c>
      <c r="J440" s="386"/>
      <c r="K440" s="386"/>
      <c r="L440" s="387"/>
      <c r="M440" s="372"/>
      <c r="N440" s="373"/>
      <c r="O440" s="388">
        <f>W428+Y436</f>
        <v>443.34</v>
      </c>
      <c r="P440" s="389"/>
      <c r="Q440" s="397">
        <f>V428</f>
        <v>126</v>
      </c>
      <c r="R440" s="392">
        <f>O440/126</f>
        <v>3.5185714285714282</v>
      </c>
      <c r="S440" s="393"/>
      <c r="T440" s="393"/>
      <c r="U440" s="394"/>
      <c r="V440" s="359" t="str">
        <f>IF(R440&gt;=2.5,Y440,IF(R440&gt;=2.25,"C",IF(R440&gt;=2,"D",IF(R440=0,0,"F"))))</f>
        <v>A-</v>
      </c>
      <c r="W440" s="360"/>
      <c r="X440" s="172"/>
      <c r="Y440" s="173" t="str">
        <f>IF(R440&gt;=4,"A+",IF(R440&gt;=3.75,"A",IF(R440&gt;=3.5,"A-",IF(R440&gt;=3.25,"B+",IF(R440&gt;=3,"B",IF(R440&gt;=2.75,"B-",IF(R440&gt;=2.5,"C+",IF(R440&gt;=2,"C","F"))))))))</f>
        <v>A-</v>
      </c>
      <c r="Z440" s="174"/>
    </row>
    <row r="441" spans="1:26" ht="42.75" customHeight="1" thickBot="1">
      <c r="A441" s="363" t="s">
        <v>34</v>
      </c>
      <c r="B441" s="364"/>
      <c r="C441" s="365" t="s">
        <v>1</v>
      </c>
      <c r="D441" s="366"/>
      <c r="E441" s="367">
        <f>C440+E440+G440+I440</f>
        <v>13</v>
      </c>
      <c r="F441" s="368"/>
      <c r="G441" s="365" t="s">
        <v>0</v>
      </c>
      <c r="H441" s="366"/>
      <c r="I441" s="367">
        <f>E441*1.5</f>
        <v>19.5</v>
      </c>
      <c r="J441" s="369"/>
      <c r="K441" s="369"/>
      <c r="L441" s="368"/>
      <c r="M441" s="374"/>
      <c r="N441" s="375"/>
      <c r="O441" s="390"/>
      <c r="P441" s="391"/>
      <c r="Q441" s="398"/>
      <c r="R441" s="395"/>
      <c r="S441" s="395"/>
      <c r="T441" s="395"/>
      <c r="U441" s="396"/>
      <c r="V441" s="361"/>
      <c r="W441" s="362"/>
      <c r="X441" s="175"/>
      <c r="Y441" s="176"/>
    </row>
    <row r="442" spans="1:26" ht="30" customHeight="1" thickTop="1">
      <c r="B442" s="54"/>
      <c r="C442" s="54"/>
      <c r="D442" s="514" t="s">
        <v>24</v>
      </c>
      <c r="E442" s="514"/>
      <c r="F442" s="514"/>
      <c r="G442" s="514"/>
      <c r="H442" s="514"/>
      <c r="I442" s="514"/>
      <c r="J442" s="514"/>
      <c r="K442" s="514"/>
      <c r="L442" s="514"/>
      <c r="M442" s="514"/>
      <c r="N442" s="514"/>
      <c r="O442" s="514"/>
      <c r="P442" s="514"/>
      <c r="Q442" s="514"/>
      <c r="R442" s="514"/>
      <c r="S442" s="514"/>
      <c r="T442" s="55" t="s">
        <v>36</v>
      </c>
      <c r="U442" s="56"/>
      <c r="V442" s="515">
        <f>'1st 1'!R15</f>
        <v>0</v>
      </c>
      <c r="W442" s="516"/>
      <c r="X442" s="516"/>
      <c r="Y442" s="516"/>
    </row>
    <row r="443" spans="1:26" ht="18.75">
      <c r="A443" s="57"/>
      <c r="B443" s="58"/>
      <c r="C443" s="59" t="s">
        <v>4</v>
      </c>
      <c r="D443" s="60" t="s">
        <v>71</v>
      </c>
      <c r="E443" s="60"/>
      <c r="F443" s="53"/>
      <c r="G443" s="61"/>
      <c r="H443" s="517" t="s">
        <v>73</v>
      </c>
      <c r="I443" s="518"/>
      <c r="J443" s="518"/>
      <c r="K443" s="518"/>
      <c r="L443" s="518"/>
      <c r="M443" s="518"/>
      <c r="N443" s="518"/>
      <c r="O443" s="62"/>
      <c r="P443" s="62"/>
      <c r="Q443" s="62"/>
      <c r="R443" s="53"/>
      <c r="S443" s="63"/>
      <c r="T443" s="55" t="s">
        <v>37</v>
      </c>
      <c r="U443" s="56"/>
      <c r="V443" s="519">
        <f>'1st 1'!A15</f>
        <v>8</v>
      </c>
      <c r="W443" s="516"/>
      <c r="X443" s="516"/>
      <c r="Y443" s="516"/>
    </row>
    <row r="444" spans="1:26" ht="18.75">
      <c r="A444" s="57"/>
      <c r="B444" s="58"/>
      <c r="C444" s="59" t="s">
        <v>5</v>
      </c>
      <c r="D444" s="60" t="s">
        <v>66</v>
      </c>
      <c r="E444" s="60"/>
      <c r="F444" s="64"/>
      <c r="G444" s="53"/>
      <c r="H444" s="61"/>
      <c r="I444" s="65"/>
      <c r="J444" s="520">
        <f>'1st 1'!A531</f>
        <v>0</v>
      </c>
      <c r="K444" s="521"/>
      <c r="L444" s="521"/>
      <c r="M444" s="521"/>
      <c r="N444" s="62"/>
      <c r="O444" s="62"/>
      <c r="P444" s="53"/>
      <c r="Q444" s="53"/>
      <c r="R444" s="53"/>
      <c r="S444" s="63"/>
      <c r="T444" s="55" t="s">
        <v>38</v>
      </c>
      <c r="U444" s="56"/>
      <c r="V444" s="56"/>
      <c r="W444" s="56"/>
      <c r="X444" s="56"/>
      <c r="Y444" s="66">
        <f>'1st 1'!S15</f>
        <v>0</v>
      </c>
    </row>
    <row r="445" spans="1:26" ht="18.75">
      <c r="A445" s="57"/>
      <c r="B445" s="58"/>
      <c r="C445" s="59" t="s">
        <v>6</v>
      </c>
      <c r="D445" s="60" t="s">
        <v>14</v>
      </c>
      <c r="E445" s="58"/>
      <c r="F445" s="67" t="s">
        <v>7</v>
      </c>
      <c r="G445" s="68" t="str">
        <f>'1st 1'!B15</f>
        <v>S</v>
      </c>
      <c r="H445" s="69"/>
      <c r="I445" s="70"/>
      <c r="J445" s="70"/>
      <c r="K445" s="70"/>
      <c r="L445" s="53"/>
      <c r="M445" s="53"/>
      <c r="N445" s="53"/>
      <c r="O445" s="53"/>
      <c r="P445" s="53"/>
      <c r="Q445" s="53"/>
      <c r="R445" s="53"/>
      <c r="V445" s="53"/>
      <c r="W445" s="53"/>
      <c r="X445" s="53"/>
      <c r="Y445" s="53"/>
    </row>
    <row r="446" spans="1:26" ht="18.75">
      <c r="A446" s="57"/>
      <c r="B446" s="64"/>
      <c r="C446" s="64"/>
      <c r="D446" s="64"/>
      <c r="E446" s="53"/>
      <c r="F446" s="67" t="s">
        <v>8</v>
      </c>
      <c r="G446" s="72">
        <f>'1st 1'!T15</f>
        <v>0</v>
      </c>
      <c r="H446" s="69"/>
      <c r="I446" s="70"/>
      <c r="J446" s="70"/>
      <c r="K446" s="70"/>
      <c r="L446" s="53"/>
      <c r="M446" s="53"/>
      <c r="N446" s="53"/>
      <c r="O446" s="53"/>
      <c r="P446" s="53"/>
      <c r="Q446" s="53"/>
      <c r="R446" s="53"/>
      <c r="V446" s="53"/>
      <c r="W446" s="53"/>
      <c r="X446" s="53"/>
      <c r="Y446" s="53"/>
    </row>
    <row r="447" spans="1:26" ht="18.75">
      <c r="A447" s="57"/>
      <c r="B447" s="64"/>
      <c r="C447" s="64"/>
      <c r="D447" s="64"/>
      <c r="E447" s="53"/>
      <c r="F447" s="67" t="s">
        <v>9</v>
      </c>
      <c r="G447" s="72">
        <f>'1st 1'!U15</f>
        <v>0</v>
      </c>
      <c r="H447" s="69"/>
      <c r="I447" s="70"/>
      <c r="J447" s="70"/>
      <c r="K447" s="70"/>
      <c r="L447" s="53"/>
      <c r="M447" s="53"/>
      <c r="N447" s="53"/>
      <c r="O447" s="53"/>
      <c r="P447" s="53"/>
      <c r="Q447" s="53"/>
      <c r="R447" s="53"/>
      <c r="V447" s="53"/>
      <c r="W447" s="53"/>
      <c r="X447" s="53"/>
      <c r="Y447" s="53"/>
    </row>
    <row r="448" spans="1:26" ht="18.75">
      <c r="A448" s="57"/>
      <c r="B448" s="64"/>
      <c r="C448" s="64"/>
      <c r="D448" s="64"/>
      <c r="E448" s="53"/>
      <c r="F448" s="67" t="s">
        <v>10</v>
      </c>
      <c r="G448" s="72">
        <f>'1st 1'!V15</f>
        <v>0</v>
      </c>
      <c r="H448" s="69"/>
      <c r="I448" s="73"/>
      <c r="J448" s="73"/>
      <c r="K448" s="73"/>
      <c r="L448" s="53"/>
      <c r="M448" s="53"/>
      <c r="N448" s="53"/>
      <c r="O448" s="53"/>
      <c r="P448" s="53"/>
      <c r="Q448" s="53"/>
      <c r="R448" s="53"/>
      <c r="V448" s="53"/>
      <c r="W448" s="53"/>
      <c r="X448" s="53"/>
      <c r="Y448" s="53"/>
    </row>
    <row r="449" spans="1:26" ht="21.75" customHeight="1" thickBot="1">
      <c r="A449" s="522" t="s">
        <v>25</v>
      </c>
      <c r="B449" s="522"/>
      <c r="C449" s="523"/>
      <c r="D449" s="523"/>
      <c r="E449" s="523"/>
      <c r="F449" s="523"/>
      <c r="G449" s="523"/>
      <c r="H449" s="523"/>
      <c r="I449" s="523"/>
      <c r="J449" s="523"/>
      <c r="K449" s="523"/>
      <c r="L449" s="524"/>
      <c r="M449" s="524"/>
      <c r="N449" s="524"/>
      <c r="O449" s="524"/>
      <c r="P449" s="524"/>
      <c r="Q449" s="524"/>
      <c r="R449" s="524"/>
      <c r="S449" s="524"/>
      <c r="T449" s="524"/>
      <c r="U449" s="524"/>
      <c r="V449" s="524"/>
      <c r="W449" s="524"/>
      <c r="X449" s="524"/>
      <c r="Y449" s="524"/>
    </row>
    <row r="450" spans="1:26" ht="19.5" customHeight="1" thickTop="1" thickBot="1">
      <c r="A450" s="478" t="s">
        <v>42</v>
      </c>
      <c r="B450" s="479"/>
      <c r="C450" s="479"/>
      <c r="D450" s="479"/>
      <c r="E450" s="479"/>
      <c r="F450" s="479"/>
      <c r="G450" s="479"/>
      <c r="H450" s="479"/>
      <c r="I450" s="479"/>
      <c r="J450" s="479"/>
      <c r="K450" s="480"/>
      <c r="L450" s="479" t="s">
        <v>43</v>
      </c>
      <c r="M450" s="479"/>
      <c r="N450" s="479"/>
      <c r="O450" s="479"/>
      <c r="P450" s="479"/>
      <c r="Q450" s="479"/>
      <c r="R450" s="479"/>
      <c r="S450" s="479"/>
      <c r="T450" s="479"/>
      <c r="U450" s="506"/>
      <c r="V450" s="507" t="s">
        <v>39</v>
      </c>
      <c r="W450" s="508"/>
      <c r="X450" s="508"/>
      <c r="Y450" s="509"/>
      <c r="Z450" s="510" t="s">
        <v>68</v>
      </c>
    </row>
    <row r="451" spans="1:26" ht="19.5" thickTop="1" thickBot="1">
      <c r="A451" s="74" t="s">
        <v>22</v>
      </c>
      <c r="B451" s="75"/>
      <c r="C451" s="76">
        <f>'1st 1'!C4</f>
        <v>101</v>
      </c>
      <c r="D451" s="76">
        <f>'1st 2'!C4</f>
        <v>102</v>
      </c>
      <c r="E451" s="76">
        <f>'1st 3'!C4</f>
        <v>103</v>
      </c>
      <c r="F451" s="76">
        <f>'1st 4'!C4</f>
        <v>104</v>
      </c>
      <c r="G451" s="76">
        <f>'1st 5'!C4</f>
        <v>105</v>
      </c>
      <c r="H451" s="76">
        <f>'1st 6'!C4</f>
        <v>106</v>
      </c>
      <c r="I451" s="511" t="s">
        <v>0</v>
      </c>
      <c r="J451" s="511" t="s">
        <v>3</v>
      </c>
      <c r="K451" s="512" t="s">
        <v>2</v>
      </c>
      <c r="L451" s="76">
        <f>'2nd 1'!C4</f>
        <v>107</v>
      </c>
      <c r="M451" s="76">
        <f>'2nd 2'!C4</f>
        <v>108</v>
      </c>
      <c r="N451" s="76">
        <f>'2nd 3'!C4</f>
        <v>109</v>
      </c>
      <c r="O451" s="76">
        <f>'2nd 4'!C4</f>
        <v>110</v>
      </c>
      <c r="P451" s="76">
        <f>'2nd 5'!C4</f>
        <v>111</v>
      </c>
      <c r="Q451" s="76">
        <f>'2nd 6'!C4</f>
        <v>112</v>
      </c>
      <c r="R451" s="76">
        <f>'2nd 7'!C4</f>
        <v>0</v>
      </c>
      <c r="S451" s="429" t="s">
        <v>0</v>
      </c>
      <c r="T451" s="429" t="s">
        <v>3</v>
      </c>
      <c r="U451" s="431" t="s">
        <v>2</v>
      </c>
      <c r="V451" s="492" t="s">
        <v>29</v>
      </c>
      <c r="W451" s="493" t="s">
        <v>0</v>
      </c>
      <c r="X451" s="494" t="s">
        <v>3</v>
      </c>
      <c r="Y451" s="495" t="s">
        <v>2</v>
      </c>
      <c r="Z451" s="510"/>
    </row>
    <row r="452" spans="1:26" ht="64.5" customHeight="1" thickTop="1" thickBot="1">
      <c r="A452" s="77" t="s">
        <v>63</v>
      </c>
      <c r="B452" s="78"/>
      <c r="C452" s="114" t="str">
        <f>'1st 1'!C6</f>
        <v>Drawing-1</v>
      </c>
      <c r="D452" s="114" t="str">
        <f>'1st 2'!C6</f>
        <v>Sketch-1</v>
      </c>
      <c r="E452" s="114" t="str">
        <f>'1st 3'!C6</f>
        <v>Parspective-1</v>
      </c>
      <c r="F452" s="114" t="str">
        <f>'1st 4'!C6</f>
        <v>Study and Composition-1</v>
      </c>
      <c r="G452" s="114" t="str">
        <f>'1st 5'!C6</f>
        <v>History of Civilization-1</v>
      </c>
      <c r="H452" s="114" t="str">
        <f>'1st 6'!C6</f>
        <v>Nazrul Studies</v>
      </c>
      <c r="I452" s="481"/>
      <c r="J452" s="481"/>
      <c r="K452" s="482"/>
      <c r="L452" s="114" t="str">
        <f>'2nd 1'!C6</f>
        <v>Drawing-2</v>
      </c>
      <c r="M452" s="114" t="str">
        <f>'2nd 2'!C6</f>
        <v>Sketch-2</v>
      </c>
      <c r="N452" s="114" t="str">
        <f>'2nd 3'!C6</f>
        <v>Perspective- 2</v>
      </c>
      <c r="O452" s="114" t="str">
        <f>'2nd 4'!C6</f>
        <v>Basic Design</v>
      </c>
      <c r="P452" s="114" t="str">
        <f>'2nd 5'!C6</f>
        <v xml:space="preserve"> Study &amp; composition 2</v>
      </c>
      <c r="Q452" s="114" t="str">
        <f>'2nd 6'!C6</f>
        <v>History of Civilization -2</v>
      </c>
      <c r="R452" s="114">
        <f>'2nd 7'!C6</f>
        <v>0</v>
      </c>
      <c r="S452" s="429"/>
      <c r="T452" s="429"/>
      <c r="U452" s="431"/>
      <c r="V452" s="492"/>
      <c r="W452" s="493"/>
      <c r="X452" s="493"/>
      <c r="Y452" s="495"/>
      <c r="Z452" s="510"/>
    </row>
    <row r="453" spans="1:26" ht="18.75" thickTop="1">
      <c r="A453" s="77" t="s">
        <v>12</v>
      </c>
      <c r="B453" s="78"/>
      <c r="C453" s="80">
        <f>'1st 1'!G4</f>
        <v>3</v>
      </c>
      <c r="D453" s="80">
        <f>'1st 2'!G4</f>
        <v>1.5</v>
      </c>
      <c r="E453" s="80">
        <f>'1st 3'!G4</f>
        <v>3</v>
      </c>
      <c r="F453" s="80">
        <f>'1st 4'!G4</f>
        <v>3</v>
      </c>
      <c r="G453" s="80">
        <f>'1st 5'!G4</f>
        <v>1.5</v>
      </c>
      <c r="H453" s="80">
        <f>'1st 6'!G4</f>
        <v>3</v>
      </c>
      <c r="I453" s="481"/>
      <c r="J453" s="481"/>
      <c r="K453" s="513"/>
      <c r="L453" s="80">
        <f>'2nd 1'!G4</f>
        <v>3</v>
      </c>
      <c r="M453" s="80">
        <f>'2nd 2'!G4</f>
        <v>1.5</v>
      </c>
      <c r="N453" s="80">
        <f>'2nd 3'!G4</f>
        <v>3</v>
      </c>
      <c r="O453" s="80">
        <f>'2nd 4'!G4</f>
        <v>1.5</v>
      </c>
      <c r="P453" s="80">
        <f>'2nd 5'!G4</f>
        <v>3</v>
      </c>
      <c r="Q453" s="80">
        <f>'2nd 6'!G4</f>
        <v>3</v>
      </c>
      <c r="R453" s="80">
        <f>'2nd 7'!G4</f>
        <v>0</v>
      </c>
      <c r="S453" s="430"/>
      <c r="T453" s="430"/>
      <c r="U453" s="432"/>
      <c r="V453" s="468"/>
      <c r="W453" s="471"/>
      <c r="X453" s="471"/>
      <c r="Y453" s="422"/>
      <c r="Z453" s="510"/>
    </row>
    <row r="454" spans="1:26" ht="16.5" customHeight="1">
      <c r="A454" s="77" t="s">
        <v>11</v>
      </c>
      <c r="B454" s="78"/>
      <c r="C454" s="80">
        <v>100</v>
      </c>
      <c r="D454" s="80">
        <v>100</v>
      </c>
      <c r="E454" s="80">
        <v>100</v>
      </c>
      <c r="F454" s="80">
        <v>100</v>
      </c>
      <c r="G454" s="80">
        <v>100</v>
      </c>
      <c r="H454" s="80">
        <v>100</v>
      </c>
      <c r="I454" s="496">
        <f>(C458*C453)+(D458*D453)+(E458*E453)+(F458*F453)+(G458*G453)+(H458*H453)</f>
        <v>45.75</v>
      </c>
      <c r="J454" s="82"/>
      <c r="K454" s="83" t="str">
        <f>IF(J455&gt;=4,"A+",IF(J455&gt;=3.75,"A",IF(J455&gt;=3.5,"A-",IF(J455&gt;=3.25,"B+",IF(J455&gt;=3,"B",IF(J455&gt;=2.75,"B-",IF(J455&gt;=2.5,"C+",IF(J455&gt;=2,"C","F"))))))))</f>
        <v>B</v>
      </c>
      <c r="L454" s="81">
        <v>100</v>
      </c>
      <c r="M454" s="80">
        <v>100</v>
      </c>
      <c r="N454" s="80">
        <v>100</v>
      </c>
      <c r="O454" s="80">
        <v>100</v>
      </c>
      <c r="P454" s="80">
        <v>100</v>
      </c>
      <c r="Q454" s="80">
        <v>100</v>
      </c>
      <c r="R454" s="80">
        <v>100</v>
      </c>
      <c r="S454" s="465">
        <f>(L458*L453)+(M458*M453)+(N458*N453)+(O458*O453)+(P458*P453)+(Q458*Q453)+(R458*R453)</f>
        <v>46.875</v>
      </c>
      <c r="T454" s="84"/>
      <c r="U454" s="85" t="str">
        <f>IF(T455&gt;=4,"A+",IF(T455&gt;=3.75,"A",IF(T455&gt;=3.5,"A-",IF(T455&gt;=3.25,"B+",IF(T455&gt;=3,"B",IF(T455&gt;=2.75,"B-",IF(T455&gt;=2.5,"C+",IF(T455&gt;=2,"C","F"))))))))</f>
        <v>B</v>
      </c>
      <c r="V454" s="498">
        <f>IF((C458+C460)=0,0,C453)+IF((D458+D460)=0,0,D453)+IF((E458+E460)=0,0,E453)+IF((F458+F460)=0,0,F453)+IF((G458+G460)=0,0,G453)+IF((H458+H460)=0,0,H453)+IF((L458+L460)=0,0,L453)+IF((M458+M460)=0,0,M453)+IF((N458+N460)=0,0,N453)+IF((O458+O460)=0,0,O453)+IF((P458+P460)=0,0,P453)+IF((Q458+Q460)=0,0,Q453)+IF((R458+R460)=0,0,R453)+IF(C503=0,0,1.5)</f>
        <v>31.5</v>
      </c>
      <c r="W454" s="415">
        <f>I454+S454+(C503*1.5)</f>
        <v>97.125</v>
      </c>
      <c r="X454" s="503">
        <f>IF(S454&gt;0,(W454/31.5),J455)</f>
        <v>3.0833333333333335</v>
      </c>
      <c r="Y454" s="154" t="str">
        <f>IF(X454&gt;=4,"A+",IF(X454&gt;=3.75,"A",IF(X454&gt;=3.5,"A-",IF(X454&gt;=3.25,"B+",IF(X454&gt;=3,"B",IF(X454&gt;=2.75,"B-",IF(X454&gt;=2.5,"C+",IF(X454&gt;=2,"C","F"))))))))</f>
        <v>B</v>
      </c>
      <c r="Z454" s="510"/>
    </row>
    <row r="455" spans="1:26" ht="18">
      <c r="A455" s="77" t="s">
        <v>28</v>
      </c>
      <c r="B455" s="86"/>
      <c r="C455" s="87">
        <f>'1st 1'!C15</f>
        <v>21</v>
      </c>
      <c r="D455" s="87">
        <f>'1st 2'!C15</f>
        <v>30</v>
      </c>
      <c r="E455" s="87">
        <f>'1st 3'!C15</f>
        <v>19</v>
      </c>
      <c r="F455" s="87">
        <f>'1st 4'!C15</f>
        <v>27.5</v>
      </c>
      <c r="G455" s="87">
        <f>'1st 5'!C15</f>
        <v>33</v>
      </c>
      <c r="H455" s="87">
        <f>'1st 6'!C15</f>
        <v>30.25</v>
      </c>
      <c r="I455" s="497"/>
      <c r="J455" s="485">
        <f>I454/(C453+D453+E453+F453+G453+H453)</f>
        <v>3.05</v>
      </c>
      <c r="K455" s="88"/>
      <c r="L455" s="89">
        <f>'2nd 1'!C15</f>
        <v>32</v>
      </c>
      <c r="M455" s="87">
        <f>'2nd 2'!C15</f>
        <v>23</v>
      </c>
      <c r="N455" s="87">
        <f>'2nd 3'!C15</f>
        <v>27</v>
      </c>
      <c r="O455" s="87">
        <f>'2nd 4'!C15</f>
        <v>28</v>
      </c>
      <c r="P455" s="87">
        <f>'2nd 5'!C15</f>
        <v>23.5</v>
      </c>
      <c r="Q455" s="87">
        <f>'2nd 6'!C15</f>
        <v>26.5</v>
      </c>
      <c r="R455" s="87">
        <f>'2nd 7'!C15</f>
        <v>0</v>
      </c>
      <c r="S455" s="457"/>
      <c r="T455" s="485">
        <f>S454/(L453+M453+N453+O453+P453+Q453+R453)</f>
        <v>3.125</v>
      </c>
      <c r="U455" s="90"/>
      <c r="V455" s="499"/>
      <c r="W455" s="501"/>
      <c r="X455" s="453"/>
      <c r="Y455" s="487" t="str">
        <f>IF(S454&gt;0,(IF(X454&gt;=2.5,Y454,IF(X454&gt;=2.25,"C",IF(X454&gt;=2,"D","F")))),K456)</f>
        <v>B</v>
      </c>
      <c r="Z455" s="510"/>
    </row>
    <row r="456" spans="1:26" ht="16.5" customHeight="1">
      <c r="A456" s="423" t="s">
        <v>26</v>
      </c>
      <c r="B456" s="91" t="s">
        <v>60</v>
      </c>
      <c r="C456" s="87">
        <f>'1st 1'!J15</f>
        <v>41</v>
      </c>
      <c r="D456" s="87">
        <f>'1st 2'!J15</f>
        <v>36</v>
      </c>
      <c r="E456" s="87">
        <f>'1st 3'!J15</f>
        <v>45</v>
      </c>
      <c r="F456" s="87">
        <f>'1st 4'!J15</f>
        <v>30.25</v>
      </c>
      <c r="G456" s="87">
        <f>'1st 5'!J15</f>
        <v>32</v>
      </c>
      <c r="H456" s="87">
        <f>'1st 6'!J15</f>
        <v>35.5</v>
      </c>
      <c r="I456" s="497"/>
      <c r="J456" s="505"/>
      <c r="K456" s="489" t="str">
        <f>IF(J455&gt;=2.5,K454,IF(J455&gt;=2.25,"C",IF(J455&gt;=2,"D",IF(J455=0,0,"F"))))</f>
        <v>B</v>
      </c>
      <c r="L456" s="89">
        <f>'2nd 1'!J15</f>
        <v>42</v>
      </c>
      <c r="M456" s="87">
        <f>'2nd 2'!J15</f>
        <v>32</v>
      </c>
      <c r="N456" s="87">
        <f>'2nd 3'!J15</f>
        <v>46</v>
      </c>
      <c r="O456" s="87">
        <f>'2nd 4'!J15</f>
        <v>42</v>
      </c>
      <c r="P456" s="87">
        <f>'2nd 5'!J15</f>
        <v>27.5</v>
      </c>
      <c r="Q456" s="87">
        <f>'2nd 6'!J15</f>
        <v>35.5</v>
      </c>
      <c r="R456" s="87">
        <f>'2nd 7'!J15</f>
        <v>0</v>
      </c>
      <c r="S456" s="457"/>
      <c r="T456" s="486"/>
      <c r="U456" s="442" t="str">
        <f>IF(T455&gt;=2.5,U454,IF(T455&gt;=2.25,"C",IF(T455&gt;=2,"D",IF(T455=0,0,"F"))))</f>
        <v>B</v>
      </c>
      <c r="V456" s="499"/>
      <c r="W456" s="501"/>
      <c r="X456" s="453"/>
      <c r="Y456" s="488"/>
      <c r="Z456" s="510"/>
    </row>
    <row r="457" spans="1:26" ht="16.5" customHeight="1">
      <c r="A457" s="424"/>
      <c r="B457" s="91" t="s">
        <v>67</v>
      </c>
      <c r="C457" s="115">
        <f>'1st 1'!K15</f>
        <v>62</v>
      </c>
      <c r="D457" s="115">
        <f>'1st 2'!K15</f>
        <v>66</v>
      </c>
      <c r="E457" s="115">
        <f>'1st 3'!K15</f>
        <v>64</v>
      </c>
      <c r="F457" s="115">
        <f>'1st 4'!K15</f>
        <v>58</v>
      </c>
      <c r="G457" s="115">
        <f>'1st 5'!K15</f>
        <v>65</v>
      </c>
      <c r="H457" s="115">
        <f>'1st 6'!K15</f>
        <v>66</v>
      </c>
      <c r="I457" s="497"/>
      <c r="J457" s="505"/>
      <c r="K457" s="490"/>
      <c r="L457" s="116">
        <f>'2nd 1'!K15</f>
        <v>74</v>
      </c>
      <c r="M457" s="115">
        <f>'2nd 2'!K15</f>
        <v>55</v>
      </c>
      <c r="N457" s="115">
        <f>'2nd 3'!K15</f>
        <v>73</v>
      </c>
      <c r="O457" s="115">
        <f>'2nd 4'!K15</f>
        <v>70</v>
      </c>
      <c r="P457" s="115">
        <f>'2nd 5'!K15</f>
        <v>51</v>
      </c>
      <c r="Q457" s="115">
        <f>'2nd 6'!K15</f>
        <v>62</v>
      </c>
      <c r="R457" s="115">
        <f>'2nd 7'!K15</f>
        <v>0</v>
      </c>
      <c r="S457" s="457"/>
      <c r="T457" s="486"/>
      <c r="U457" s="491"/>
      <c r="V457" s="499"/>
      <c r="W457" s="501"/>
      <c r="X457" s="453"/>
      <c r="Y457" s="488"/>
      <c r="Z457" s="510"/>
    </row>
    <row r="458" spans="1:26" ht="18">
      <c r="A458" s="424"/>
      <c r="B458" s="91" t="s">
        <v>1</v>
      </c>
      <c r="C458" s="87">
        <f>'1st 1'!M15</f>
        <v>3</v>
      </c>
      <c r="D458" s="87">
        <f>'1st 2'!M15</f>
        <v>3.25</v>
      </c>
      <c r="E458" s="87">
        <f>'1st 3'!M15</f>
        <v>3</v>
      </c>
      <c r="F458" s="87">
        <f>'1st 4'!M15</f>
        <v>2.75</v>
      </c>
      <c r="G458" s="87">
        <f>'1st 5'!M15</f>
        <v>3.25</v>
      </c>
      <c r="H458" s="87">
        <f>'1st 6'!M15</f>
        <v>3.25</v>
      </c>
      <c r="I458" s="497"/>
      <c r="J458" s="505"/>
      <c r="K458" s="92"/>
      <c r="L458" s="89">
        <f>'2nd 1'!M15</f>
        <v>3.5</v>
      </c>
      <c r="M458" s="87">
        <f>'2nd 2'!M15</f>
        <v>2.75</v>
      </c>
      <c r="N458" s="87">
        <f>'2nd 3'!M15</f>
        <v>3.5</v>
      </c>
      <c r="O458" s="87">
        <f>'2nd 4'!M15</f>
        <v>3.5</v>
      </c>
      <c r="P458" s="87">
        <f>'2nd 5'!M15</f>
        <v>2.5</v>
      </c>
      <c r="Q458" s="87">
        <f>'2nd 6'!M15</f>
        <v>3</v>
      </c>
      <c r="R458" s="87">
        <f>'2nd 7'!M15</f>
        <v>0</v>
      </c>
      <c r="S458" s="457"/>
      <c r="T458" s="486"/>
      <c r="U458" s="93"/>
      <c r="V458" s="499"/>
      <c r="W458" s="501"/>
      <c r="X458" s="453"/>
      <c r="Y458" s="155"/>
      <c r="Z458" s="510"/>
    </row>
    <row r="459" spans="1:26" ht="17.25" customHeight="1" thickBot="1">
      <c r="A459" s="424"/>
      <c r="B459" s="94" t="s">
        <v>2</v>
      </c>
      <c r="C459" s="95" t="str">
        <f>'1st 1'!L15</f>
        <v>B</v>
      </c>
      <c r="D459" s="95" t="str">
        <f>'1st 2'!L15</f>
        <v>B+</v>
      </c>
      <c r="E459" s="95" t="str">
        <f>'1st 3'!L15</f>
        <v>B</v>
      </c>
      <c r="F459" s="95" t="str">
        <f>'1st 4'!L15</f>
        <v>B-</v>
      </c>
      <c r="G459" s="95" t="str">
        <f>'1st 5'!L15</f>
        <v>B+</v>
      </c>
      <c r="H459" s="95" t="str">
        <f>'1st 6'!L15</f>
        <v>B+</v>
      </c>
      <c r="I459" s="472"/>
      <c r="J459" s="96"/>
      <c r="K459" s="88"/>
      <c r="L459" s="97" t="str">
        <f>'2nd 1'!L15</f>
        <v>A-</v>
      </c>
      <c r="M459" s="95" t="str">
        <f>'2nd 2'!L15</f>
        <v>B-</v>
      </c>
      <c r="N459" s="95" t="str">
        <f>'2nd 3'!L15</f>
        <v>A-</v>
      </c>
      <c r="O459" s="95" t="str">
        <f>'2nd 4'!L15</f>
        <v>A-</v>
      </c>
      <c r="P459" s="95" t="str">
        <f>'2nd 5'!L15</f>
        <v>C+</v>
      </c>
      <c r="Q459" s="95" t="str">
        <f>'2nd 6'!L15</f>
        <v>B</v>
      </c>
      <c r="R459" s="95">
        <f>'2nd 7'!L15</f>
        <v>0</v>
      </c>
      <c r="S459" s="457"/>
      <c r="T459" s="98"/>
      <c r="U459" s="90"/>
      <c r="V459" s="500"/>
      <c r="W459" s="502"/>
      <c r="X459" s="504"/>
      <c r="Y459" s="156"/>
      <c r="Z459" s="510"/>
    </row>
    <row r="460" spans="1:26" ht="18.75" thickTop="1">
      <c r="A460" s="413" t="s">
        <v>127</v>
      </c>
      <c r="B460" s="91" t="s">
        <v>1</v>
      </c>
      <c r="C460" s="87">
        <f>'1st 1'!N15</f>
        <v>0</v>
      </c>
      <c r="D460" s="87">
        <f>'1st 2'!N15</f>
        <v>0</v>
      </c>
      <c r="E460" s="87">
        <f>'1st 3'!N15</f>
        <v>0</v>
      </c>
      <c r="F460" s="87">
        <f>'1st 4'!N15</f>
        <v>0</v>
      </c>
      <c r="G460" s="87">
        <f>'1st 5'!N15</f>
        <v>0</v>
      </c>
      <c r="H460" s="87">
        <f>'1st 6'!N15</f>
        <v>0</v>
      </c>
      <c r="I460" s="530">
        <f>(C460*C453)+(D460*D453)+(E460*E453)+(F460*F453)+(G460*G453)+(H460*H453)</f>
        <v>0</v>
      </c>
      <c r="J460" s="417">
        <f>IF(C460&gt;0,(C458*C453),0)+IF(D460&gt;0,(D458*D453),0)+IF(E460&gt;0,(E458*E453),0)+IF(F460&gt;0,(F458*F453),0)+IF(G460&gt;0,(G458*G453),0)+IF(H460&gt;0,(H458*H453),0)</f>
        <v>0</v>
      </c>
      <c r="K460" s="473">
        <f>IF(C460&gt;C458,((C460*C453)-(C458*C453)),0)+IF(D460&gt;D458,((D460*D453)-(D458*D453)),0)+IF(E460&gt;E458,((E460*E453)-(E458*E453)),0)+IF(F460&gt;F458,((F460*F453)-(F458*F453)),0)+IF(G460&gt;G458,((G460*G453)-(G458*G453)),0)+IF(H460&gt;H458,((H460*H453)-(H458*H453)),0)</f>
        <v>0</v>
      </c>
      <c r="L460" s="89">
        <f>'2nd 1'!N15</f>
        <v>0</v>
      </c>
      <c r="M460" s="87">
        <f>'2nd 2'!N15</f>
        <v>0</v>
      </c>
      <c r="N460" s="87">
        <f>'2nd 3'!N15</f>
        <v>0</v>
      </c>
      <c r="O460" s="87">
        <f>'2nd 4'!N15</f>
        <v>0</v>
      </c>
      <c r="P460" s="87">
        <f>'2nd 5'!N15</f>
        <v>0</v>
      </c>
      <c r="Q460" s="87">
        <f>'2nd 6'!N15</f>
        <v>0</v>
      </c>
      <c r="R460" s="87">
        <f>'2nd 7'!N15</f>
        <v>0</v>
      </c>
      <c r="S460" s="401">
        <f>(L460*L453)+(M460*M453)+(N460*N453)+(O460*O453)+(P460*P453)+(Q460*Q453)+(R460*R453)</f>
        <v>0</v>
      </c>
      <c r="T460" s="417">
        <f>IF(L460&gt;0,(L458*L453),0)+IF(M460&gt;0,(M458*M453),0)+IF(N460&gt;0,(N458*N453),0)+IF(O460&gt;0,(O458*O453),0)+IF(P460&gt;0,(P458*P453),0)+IF(Q460&gt;0,(Q458*Q453),0)+IF(R460&gt;0,(R458*R453),0)</f>
        <v>0</v>
      </c>
      <c r="U460" s="399">
        <f>IF(L460&gt;L458,((L460*L453)-(L458*L453)),0)+IF(M460&gt;M458,((M460*M453)-(M458*M453)),0)+IF(N460&gt;N458,((N460*N453)-(N458*N453)),0)+IF(O460&gt;O458,((O460*O453)-(O458*O453)),0)+IF(P460&gt;P458,((P460*P453)-(P458*P453)),0)+IF(Q460&gt;Q458,((Q460*Q453)-(Q458*Q453)),0)+IF(R460&gt;R458,((R460*R453)-(R458*R453)),0)</f>
        <v>0</v>
      </c>
      <c r="V460" s="401">
        <f>I460+S460</f>
        <v>0</v>
      </c>
      <c r="W460" s="436">
        <f>J460+T460</f>
        <v>0</v>
      </c>
      <c r="X460" s="526">
        <f>K460+U460</f>
        <v>0</v>
      </c>
      <c r="Y460" s="527"/>
      <c r="Z460" s="510"/>
    </row>
    <row r="461" spans="1:26" ht="15.75" customHeight="1" thickBot="1">
      <c r="A461" s="414"/>
      <c r="B461" s="157" t="s">
        <v>23</v>
      </c>
      <c r="C461" s="158" t="str">
        <f>'1st 1'!O15</f>
        <v/>
      </c>
      <c r="D461" s="158" t="str">
        <f>'1st 2'!O15</f>
        <v/>
      </c>
      <c r="E461" s="158" t="str">
        <f>'1st 3'!O15</f>
        <v/>
      </c>
      <c r="F461" s="158" t="str">
        <f>'1st 4'!O15</f>
        <v/>
      </c>
      <c r="G461" s="158" t="str">
        <f>'1st 5'!O15</f>
        <v/>
      </c>
      <c r="H461" s="158" t="str">
        <f>'1st 6'!O15</f>
        <v/>
      </c>
      <c r="I461" s="472"/>
      <c r="J461" s="472"/>
      <c r="K461" s="474"/>
      <c r="L461" s="159" t="str">
        <f>'2nd 1'!O15</f>
        <v/>
      </c>
      <c r="M461" s="158" t="str">
        <f>'2nd 2'!O15</f>
        <v/>
      </c>
      <c r="N461" s="158" t="str">
        <f>'2nd 3'!O15</f>
        <v/>
      </c>
      <c r="O461" s="158" t="str">
        <f>'2nd 4'!O15</f>
        <v/>
      </c>
      <c r="P461" s="158" t="str">
        <f>'2nd 5'!O15</f>
        <v/>
      </c>
      <c r="Q461" s="158" t="str">
        <f>'2nd 6'!O15</f>
        <v/>
      </c>
      <c r="R461" s="158" t="str">
        <f>'2nd 7'!O15</f>
        <v/>
      </c>
      <c r="S461" s="475"/>
      <c r="T461" s="420"/>
      <c r="U461" s="400"/>
      <c r="V461" s="402"/>
      <c r="W461" s="437"/>
      <c r="X461" s="528"/>
      <c r="Y461" s="529"/>
      <c r="Z461" s="510"/>
    </row>
    <row r="462" spans="1:26" ht="21" customHeight="1" thickTop="1" thickBot="1">
      <c r="A462" s="435" t="s">
        <v>30</v>
      </c>
      <c r="B462" s="435"/>
      <c r="C462" s="435"/>
      <c r="D462" s="435"/>
      <c r="E462" s="435"/>
      <c r="F462" s="435"/>
      <c r="G462" s="435"/>
      <c r="H462" s="435"/>
      <c r="I462" s="435"/>
      <c r="J462" s="435"/>
      <c r="K462" s="435"/>
      <c r="L462" s="435"/>
      <c r="M462" s="435"/>
      <c r="N462" s="435"/>
      <c r="O462" s="435"/>
      <c r="P462" s="435"/>
      <c r="Q462" s="435"/>
      <c r="R462" s="435"/>
      <c r="S462" s="435"/>
      <c r="T462" s="435"/>
      <c r="U462" s="435"/>
      <c r="V462" s="435"/>
      <c r="W462" s="435"/>
      <c r="X462" s="435"/>
      <c r="Y462" s="435"/>
      <c r="Z462" s="510"/>
    </row>
    <row r="463" spans="1:26" ht="19.5" customHeight="1" thickTop="1" thickBot="1">
      <c r="A463" s="478" t="s">
        <v>44</v>
      </c>
      <c r="B463" s="479"/>
      <c r="C463" s="479"/>
      <c r="D463" s="479"/>
      <c r="E463" s="479"/>
      <c r="F463" s="479"/>
      <c r="G463" s="479"/>
      <c r="H463" s="479"/>
      <c r="I463" s="479"/>
      <c r="J463" s="479"/>
      <c r="K463" s="506"/>
      <c r="L463" s="425" t="s">
        <v>45</v>
      </c>
      <c r="M463" s="426"/>
      <c r="N463" s="426"/>
      <c r="O463" s="426"/>
      <c r="P463" s="426"/>
      <c r="Q463" s="426"/>
      <c r="R463" s="426"/>
      <c r="S463" s="426"/>
      <c r="T463" s="426"/>
      <c r="U463" s="426"/>
      <c r="V463" s="160"/>
      <c r="W463" s="428" t="s">
        <v>39</v>
      </c>
      <c r="X463" s="428"/>
      <c r="Y463" s="161"/>
      <c r="Z463" s="510"/>
    </row>
    <row r="464" spans="1:26" ht="17.25" customHeight="1" thickTop="1">
      <c r="A464" s="99" t="s">
        <v>22</v>
      </c>
      <c r="B464" s="100"/>
      <c r="C464" s="101">
        <f>'3rd 1'!B4</f>
        <v>201</v>
      </c>
      <c r="D464" s="101">
        <f>'3rd 2'!B4</f>
        <v>202</v>
      </c>
      <c r="E464" s="101">
        <f>'3rd 3'!B4</f>
        <v>203</v>
      </c>
      <c r="F464" s="101">
        <f>'3rd 4'!B4</f>
        <v>204</v>
      </c>
      <c r="G464" s="101">
        <f>'3rd 5'!B4</f>
        <v>205</v>
      </c>
      <c r="H464" s="101">
        <f>'3rd 6'!B4</f>
        <v>0</v>
      </c>
      <c r="I464" s="430" t="s">
        <v>0</v>
      </c>
      <c r="J464" s="430" t="s">
        <v>3</v>
      </c>
      <c r="K464" s="432" t="s">
        <v>2</v>
      </c>
      <c r="L464" s="101">
        <f>'4th 1'!B4</f>
        <v>206</v>
      </c>
      <c r="M464" s="101">
        <f>'4th 2'!B4</f>
        <v>207</v>
      </c>
      <c r="N464" s="101">
        <f>'4th 3'!B4</f>
        <v>208</v>
      </c>
      <c r="O464" s="101">
        <f>'4th 4'!B4</f>
        <v>209</v>
      </c>
      <c r="P464" s="101">
        <f>'4th 5'!B4</f>
        <v>210</v>
      </c>
      <c r="Q464" s="101">
        <f>'4th 6'!B4</f>
        <v>211</v>
      </c>
      <c r="R464" s="101">
        <f>'4th 7'!B4</f>
        <v>0</v>
      </c>
      <c r="S464" s="429" t="s">
        <v>0</v>
      </c>
      <c r="T464" s="429" t="s">
        <v>3</v>
      </c>
      <c r="U464" s="431" t="s">
        <v>2</v>
      </c>
      <c r="V464" s="433" t="s">
        <v>62</v>
      </c>
      <c r="W464" s="434"/>
      <c r="X464" s="434"/>
      <c r="Y464" s="162" t="str">
        <f>IF(X465&gt;=4,"A+",IF(X465&gt;=3.75,"A",IF(X465&gt;=3.5,"A-",IF(X465&gt;=3.25,"B+",IF(X465&gt;=3,"B",IF(X465&gt;=2.75,"B-",IF(X465&gt;=2.5,"C+",IF(X465&gt;=2,"C","F"))))))))</f>
        <v>B</v>
      </c>
      <c r="Z464" s="510"/>
    </row>
    <row r="465" spans="1:28" ht="63.75" customHeight="1">
      <c r="A465" s="77" t="s">
        <v>63</v>
      </c>
      <c r="B465" s="86"/>
      <c r="C465" s="79" t="str">
        <f>IF('3rd 1'!C15&gt;0,'3rd 1'!D6,IF('3rd 1'!K15&gt;0,'3rd 1'!L6,IF('3rd 1'!S15&gt;0,'3rd 1'!T6,0)))</f>
        <v>Drawing-3</v>
      </c>
      <c r="D465" s="79" t="str">
        <f>IF('3rd 2'!C15&gt;0,'3rd 2'!D6,IF('3rd 2'!K15&gt;0,'3rd 2'!L6,IF('3rd 2'!S15&gt;0,'3rd 2'!T6,0)))</f>
        <v>Still Life-1</v>
      </c>
      <c r="E465" s="79" t="str">
        <f>IF('3rd 3'!C15&gt;0,'3rd 3'!D6,IF('3rd 3'!K15&gt;0,'3rd 3'!L6,IF('3rd 3'!S15&gt;0,'3rd 3'!T6,0)))</f>
        <v>Landscape-1</v>
      </c>
      <c r="F465" s="79" t="str">
        <f>IF('3rd 4'!C15&gt;0,'3rd 4'!D6,IF('3rd 4'!K15&gt;0,'3rd 4'!L6,IF('3rd 4'!S15&gt;0,'3rd 4'!T6,0)))</f>
        <v>Sketch-3</v>
      </c>
      <c r="G465" s="79" t="str">
        <f>IF('3rd 5'!C15&gt;0,'3rd 5'!D6,IF('3rd 5'!K15&gt;0,'3rd 5'!L6,IF('3rd 5'!S15&gt;0,'3rd 5'!T6,0)))</f>
        <v>History of Ancient Indian Civilization</v>
      </c>
      <c r="H465" s="79">
        <f>IF('3rd 6'!C15&gt;0,'3rd 6'!D6,IF('3rd 6'!K15&gt;0,'3rd 6'!L6,IF('3rd 6'!S15&gt;0,'3rd 6'!T6,0)))</f>
        <v>0</v>
      </c>
      <c r="I465" s="481"/>
      <c r="J465" s="481"/>
      <c r="K465" s="482"/>
      <c r="L465" s="79" t="str">
        <f>IF('4th 1'!C15&gt;0,'4th 1'!D6,IF('4th 1'!K15&gt;0,'4th 1'!L6,IF('4th 1'!S15&gt;0,'4th 1'!T6,0)))</f>
        <v>Drawing-4</v>
      </c>
      <c r="M465" s="79" t="str">
        <f>IF('4th 2'!C15&gt;0,'4th 2'!D6,IF('4th 2'!K15&gt;0,'4th 2'!L6,IF('4th 2'!S15&gt;0,'4th 2'!T6,0)))</f>
        <v>Still Life-2</v>
      </c>
      <c r="N465" s="79" t="str">
        <f>IF('4th 3'!C15&gt;0,'4th 3'!D6,IF('4th 3'!K15&gt;0,'4th 3'!L6,IF('4th 3'!S15&gt;0,'4th 3'!T6,0)))</f>
        <v>Landscape-2</v>
      </c>
      <c r="O465" s="79" t="str">
        <f>IF('4th 4'!C15&gt;0,'4th 4'!D6,IF('4th 4'!K15&gt;0,'4th 4'!L6,IF('4th 4'!S15&gt;0,'4th 4'!T6,0)))</f>
        <v>Sketch-4</v>
      </c>
      <c r="P465" s="79" t="str">
        <f>IF('4th 5'!C15&gt;0,'4th 5'!D6,IF('4th 5'!K15&gt;0,'4th 5'!L6,IF('4th 5'!S15&gt;0,'4th 5'!T6,0)))</f>
        <v>Material &amp; Technique of Art</v>
      </c>
      <c r="Q465" s="79" t="str">
        <f>IF('4th 6'!C15&gt;0,'4th 6'!D6,IF('4th 6'!K15&gt;0,'4th 6'!L6,IF('4th 6'!S15&gt;0,'4th 6'!T6,0)))</f>
        <v>History of Ancient Bengal Civilization</v>
      </c>
      <c r="R465" s="79">
        <f>IF('4th 7'!C15&gt;0,'4th 7'!D6,IF('4th 7'!K15&gt;0,'4th 7'!L6,IF('4th 7'!S15&gt;0,'4th 7'!T6,0)))</f>
        <v>0</v>
      </c>
      <c r="S465" s="429"/>
      <c r="T465" s="429"/>
      <c r="U465" s="431"/>
      <c r="V465" s="335">
        <f>IF(I467&gt;0,(V470+V454),0)</f>
        <v>63</v>
      </c>
      <c r="W465" s="254">
        <f>IF(I467&gt;0,(W470+W454),0)</f>
        <v>190.875</v>
      </c>
      <c r="X465" s="336">
        <f>IF(S467&gt;0,(W465/63),IF(I467&gt;0,(W465/46.5),0))</f>
        <v>3.0297619047619047</v>
      </c>
      <c r="Y465" s="163" t="str">
        <f>IF(X465&gt;=2.5,Y464,IF(X465&gt;=2.25,"C",IF(X465&gt;=2,"D",IF(X465=0,0,"F"))))</f>
        <v>B</v>
      </c>
      <c r="Z465" s="510"/>
    </row>
    <row r="466" spans="1:28" ht="16.5">
      <c r="A466" s="458" t="s">
        <v>27</v>
      </c>
      <c r="B466" s="459"/>
      <c r="C466" s="102">
        <f>IF('3rd 1'!C15&gt;0,'3rd 1'!H4,IF('3rd 1'!K15&gt;0,'3rd 1'!P4,IF('3rd 1'!S15&gt;0,'3rd 1'!X4,0)))</f>
        <v>3</v>
      </c>
      <c r="D466" s="102">
        <f>IF('3rd 2'!C15&gt;0,'3rd 2'!H4,IF('3rd 2'!K15&gt;0,'3rd 2'!P4,IF('3rd 2'!S15&gt;0,'3rd 2'!X4,0)))</f>
        <v>3</v>
      </c>
      <c r="E466" s="102">
        <f>IF('3rd 3'!C15&gt;0,'3rd 3'!H4,IF('3rd 3'!K15&gt;0,'3rd 3'!P4,IF('3rd 3'!S15&gt;0,'3rd 3'!X4,0)))</f>
        <v>3</v>
      </c>
      <c r="F466" s="102">
        <f>IF('3rd 4'!C15&gt;0,'3rd 4'!H4,IF('3rd 4'!K15&gt;0,'3rd 4'!P4,IF('3rd 4'!S15&gt;0,'3rd 4'!X4,0)))</f>
        <v>3</v>
      </c>
      <c r="G466" s="102">
        <f>IF('3rd 5'!C15&gt;0,'3rd 5'!H4,IF('3rd 5'!K15&gt;0,'3rd 5'!P4,IF('3rd 5'!S15&gt;0,'3rd 5'!X4,0)))</f>
        <v>3</v>
      </c>
      <c r="H466" s="102">
        <f>IF('3rd 6'!C15&gt;0,'3rd 6'!H4,IF('3rd 6'!K15&gt;0,'3rd 6'!P4,IF('3rd 6'!S15&gt;0,'3rd 6'!X4,0)))</f>
        <v>0</v>
      </c>
      <c r="I466" s="481"/>
      <c r="J466" s="481"/>
      <c r="K466" s="482"/>
      <c r="L466" s="102">
        <f>IF('4th 1'!C15&gt;0,'4th 1'!H4,IF('4th 1'!K15&gt;0,'4th 1'!P4,IF('4th 1'!S15&gt;0,'4th 1'!X4,0)))</f>
        <v>3</v>
      </c>
      <c r="M466" s="102">
        <f>IF('4th 2'!C15&gt;0,'4th 2'!H4,IF('4th 2'!K15&gt;0,'4th 2'!P4,IF('4th 2'!S15&gt;0,'4th 2'!X4,0)))</f>
        <v>3</v>
      </c>
      <c r="N466" s="102">
        <f>IF('4th 3'!C15&gt;0,'4th 3'!H4,IF('4th 3'!K15&gt;0,'4th 3'!P4,IF('4th 3'!S15&gt;0,'4th 3'!X4,0)))</f>
        <v>3</v>
      </c>
      <c r="O466" s="102">
        <f>IF('4th 4'!C15&gt;0,'4th 4'!H4,IF('4th 4'!K15&gt;0,'4th 4'!P4,IF('4th 4'!S15&gt;0,'4th 4'!X4,0)))</f>
        <v>1.5</v>
      </c>
      <c r="P466" s="102">
        <f>IF('4th 5'!C15&gt;0,'4th 5'!H4,IF('4th 5'!K15&gt;0,'4th 5'!P4,IF('4th 5'!S15&gt;0,'4th 5'!X4,0)))</f>
        <v>1.5</v>
      </c>
      <c r="Q466" s="102">
        <f>IF('4th 6'!C15&gt;0,'4th 6'!H4,IF('4th 6'!K15&gt;0,'4th 6'!P4,IF('4th 6'!S15&gt;0,'4th 6'!X4,0)))</f>
        <v>3</v>
      </c>
      <c r="R466" s="102">
        <f>IF('4th 7'!C15&gt;0,'4th 7'!H4,IF('4th 7'!K15&gt;0,'4th 7'!P4,IF('4th 7'!S15&gt;0,'4th 7'!X4,0)))</f>
        <v>0</v>
      </c>
      <c r="S466" s="430"/>
      <c r="T466" s="430"/>
      <c r="U466" s="432"/>
      <c r="V466" s="460" t="s">
        <v>41</v>
      </c>
      <c r="W466" s="461"/>
      <c r="X466" s="461"/>
      <c r="Y466" s="462"/>
      <c r="Z466" s="510"/>
    </row>
    <row r="467" spans="1:28" ht="17.25" thickBot="1">
      <c r="A467" s="463" t="s">
        <v>11</v>
      </c>
      <c r="B467" s="464"/>
      <c r="C467" s="102">
        <v>100</v>
      </c>
      <c r="D467" s="102">
        <v>100</v>
      </c>
      <c r="E467" s="102">
        <v>100</v>
      </c>
      <c r="F467" s="102">
        <v>100</v>
      </c>
      <c r="G467" s="102">
        <v>100</v>
      </c>
      <c r="H467" s="102">
        <v>100</v>
      </c>
      <c r="I467" s="465">
        <f>(C471*C466)+(D471*D466)+(E471*E466)+(F471*F466)+(G471*G466)+(H471*H466)</f>
        <v>43.5</v>
      </c>
      <c r="J467" s="84"/>
      <c r="K467" s="103" t="str">
        <f>IF(J468&gt;=4,"A+",IF(J468&gt;=3.75,"A",IF(J468&gt;=3.5,"A-",IF(J468&gt;=3.25,"B+",IF(J468&gt;=3,"B",IF(J468&gt;=2.75,"B-",IF(J468&gt;=2.5,"C+",IF(J468&gt;=2,"C","F"))))))))</f>
        <v>B-</v>
      </c>
      <c r="L467" s="102">
        <v>100</v>
      </c>
      <c r="M467" s="102">
        <v>100</v>
      </c>
      <c r="N467" s="102">
        <v>100</v>
      </c>
      <c r="O467" s="102">
        <v>100</v>
      </c>
      <c r="P467" s="102">
        <v>100</v>
      </c>
      <c r="Q467" s="102">
        <v>100</v>
      </c>
      <c r="R467" s="102">
        <v>100</v>
      </c>
      <c r="S467" s="465">
        <f>(L471*L466)+(M471*M466)+(N471*N466)+(O471*O466)+(P471*P466)+(Q471*Q466)+(R471*R466)</f>
        <v>45.75</v>
      </c>
      <c r="T467" s="84"/>
      <c r="U467" s="103" t="str">
        <f>IF(T468&gt;=4,"A+",IF(T468&gt;=3.75,"A",IF(T468&gt;=3.5,"A-",IF(T468&gt;=3.25,"B+",IF(T468&gt;=3,"B",IF(T468&gt;=2.75,"B-",IF(T468&gt;=2.5,"C+",IF(T468&gt;=2,"C","F"))))))))</f>
        <v>B</v>
      </c>
      <c r="V467" s="467" t="s">
        <v>29</v>
      </c>
      <c r="W467" s="469" t="s">
        <v>0</v>
      </c>
      <c r="X467" s="469" t="s">
        <v>3</v>
      </c>
      <c r="Y467" s="476" t="s">
        <v>2</v>
      </c>
      <c r="Z467" s="510"/>
    </row>
    <row r="468" spans="1:28" ht="17.25" thickTop="1">
      <c r="A468" s="77" t="s">
        <v>28</v>
      </c>
      <c r="B468" s="86"/>
      <c r="C468" s="104">
        <f>IF('3rd 1'!C15&gt;0,'3rd 1'!C15,IF('3rd 1'!K15&gt;0,'3rd 1'!K15,IF('3rd 1'!S15&gt;0,'3rd 1'!S15,0)))</f>
        <v>25</v>
      </c>
      <c r="D468" s="104">
        <f>IF('3rd 2'!C15&gt;0,'3rd 2'!C15,IF('3rd 2'!K15&gt;0,'3rd 2'!K15,IF('3rd 2'!S15&gt;0,'3rd 2'!S15,0)))</f>
        <v>29</v>
      </c>
      <c r="E468" s="104">
        <f>IF('3rd 3'!C15&gt;0,'3rd 3'!C15,IF('3rd 3'!K15&gt;0,'3rd 3'!K15,IF('3rd 3'!S15&gt;0,'3rd 3'!S15,0)))</f>
        <v>23.75</v>
      </c>
      <c r="F468" s="104">
        <f>IF('3rd 4'!C15&gt;0,'3rd 4'!C15,IF('3rd 4'!K15&gt;0,'3rd 4'!K15,IF('3rd 4'!S15&gt;0,'3rd 4'!S15,0)))</f>
        <v>24.5</v>
      </c>
      <c r="G468" s="104">
        <f>IF('3rd 5'!C15&gt;0,'3rd 5'!C15,IF('3rd 5'!K15&gt;0,'3rd 5'!K15,IF('3rd 5'!S15&gt;0,'3rd 5'!S15,0)))</f>
        <v>23.5</v>
      </c>
      <c r="H468" s="104">
        <f>IF('3rd 6'!C15&gt;0,'3rd 6'!C15,IF('3rd 6'!K15&gt;0,'3rd 6'!K15,IF('3rd 6'!S15&gt;0,'3rd 6'!S15,0)))</f>
        <v>0</v>
      </c>
      <c r="I468" s="457"/>
      <c r="J468" s="485">
        <f>I467/(C466+D466+E466+F466+G466+H466)</f>
        <v>2.9</v>
      </c>
      <c r="K468" s="90"/>
      <c r="L468" s="104">
        <f>IF('4th 1'!C15&gt;0,'4th 1'!C15,IF('4th 1'!K15&gt;0,'4th 1'!K15,IF('4th 1'!S15&gt;0,'4th 1'!S15,0)))</f>
        <v>25.5</v>
      </c>
      <c r="M468" s="104">
        <f>IF('4th 2'!C15&gt;0,'4th 2'!C15,IF('4th 2'!K15&gt;0,'4th 2'!K15,IF('4th 2'!S15&gt;0,'4th 2'!S15,0)))</f>
        <v>30</v>
      </c>
      <c r="N468" s="104">
        <f>IF('4th 3'!C15&gt;0,'4th 3'!C15,IF('4th 3'!K15&gt;0,'4th 3'!K15,IF('4th 3'!S15&gt;0,'4th 3'!S15,0)))</f>
        <v>25.25</v>
      </c>
      <c r="O468" s="104">
        <f>IF('4th 4'!C15&gt;0,'4th 4'!C15,IF('4th 4'!K15&gt;0,'4th 4'!K15,IF('4th 4'!S15&gt;0,'4th 4'!S15,0)))</f>
        <v>26.5</v>
      </c>
      <c r="P468" s="104">
        <f>IF('4th 5'!C15&gt;0,'4th 5'!C15,IF('4th 5'!K15&gt;0,'4th 5'!K15,IF('4th 5'!S15&gt;0,'4th 5'!S15,0)))</f>
        <v>32</v>
      </c>
      <c r="Q468" s="104">
        <f>IF('4th 6'!C15&gt;0,'4th 6'!C15,IF('4th 6'!K15&gt;0,'4th 6'!K15,IF('4th 6'!S15&gt;0,'4th 6'!S15,0)))</f>
        <v>26</v>
      </c>
      <c r="R468" s="104">
        <f>IF('4th 7'!C15&gt;0,'4th 7'!C15,IF('4th 7'!K15&gt;0,'4th 7'!K15,IF('4th 7'!S15&gt;0,'4th 7'!S15,0)))</f>
        <v>0</v>
      </c>
      <c r="S468" s="457"/>
      <c r="T468" s="485">
        <f>S467/(L466+M466+N466+O466+P466+Q466+R466)</f>
        <v>3.05</v>
      </c>
      <c r="U468" s="90"/>
      <c r="V468" s="468"/>
      <c r="W468" s="470"/>
      <c r="X468" s="471"/>
      <c r="Y468" s="477"/>
      <c r="Z468" s="510"/>
    </row>
    <row r="469" spans="1:28" ht="17.25">
      <c r="A469" s="423" t="s">
        <v>26</v>
      </c>
      <c r="B469" s="91" t="s">
        <v>60</v>
      </c>
      <c r="C469" s="104">
        <f>IF('3rd 1'!C15&gt;0,'3rd 1'!J15,IF('3rd 1'!K15&gt;0,'3rd 1'!R15,IF('3rd 1'!S15&gt;0,'3rd 1'!Z15,0)))</f>
        <v>39</v>
      </c>
      <c r="D469" s="104">
        <f>IF('3rd 2'!C15&gt;0,'3rd 2'!J15,IF('3rd 2'!K15&gt;0,'3rd 2'!R15,IF('3rd 2'!S15&gt;0,'3rd 2'!Z15,0)))</f>
        <v>34</v>
      </c>
      <c r="E469" s="104">
        <f>IF('3rd 3'!C15&gt;0,'3rd 3'!J15,IF('3rd 3'!K15&gt;0,'3rd 3'!R15,IF('3rd 3'!S15&gt;0,'3rd 3'!Z15,0)))</f>
        <v>44</v>
      </c>
      <c r="F469" s="104">
        <f>IF('3rd 4'!C15&gt;0,'3rd 4'!J15,IF('3rd 4'!K15&gt;0,'3rd 4'!R15,IF('3rd 4'!S15&gt;0,'3rd 4'!Z15,0)))</f>
        <v>26</v>
      </c>
      <c r="G469" s="104">
        <f>IF('3rd 5'!C15&gt;0,'3rd 5'!J15,IF('3rd 5'!K15&gt;0,'3rd 5'!R15,IF('3rd 5'!S15&gt;0,'3rd 5'!Z15,0)))</f>
        <v>31</v>
      </c>
      <c r="H469" s="104">
        <f>IF('3rd 6'!C15&gt;0,'3rd 6'!J15,IF('3rd 6'!K15&gt;0,'3rd 6'!R15,IF('3rd 6'!S15&gt;0,'3rd 6'!Z15,0)))</f>
        <v>0</v>
      </c>
      <c r="I469" s="457"/>
      <c r="J469" s="525"/>
      <c r="K469" s="442" t="str">
        <f>IF(J468&gt;=2.5,K467,IF(J468&gt;=2.25,"C",IF(J468&gt;=2,"D",IF(J468=0,0,"F"))))</f>
        <v>B-</v>
      </c>
      <c r="L469" s="104">
        <f>IF('4th 1'!C15&gt;0,'4th 1'!J15,IF('4th 1'!K15&gt;0,'4th 1'!R15,IF('4th 1'!S15&gt;0,'4th 1'!Z15,0)))</f>
        <v>36</v>
      </c>
      <c r="M469" s="104">
        <f>IF('4th 2'!C15&gt;0,'4th 2'!J15,IF('4th 2'!K15&gt;0,'4th 2'!R15,IF('4th 2'!S15&gt;0,'4th 2'!Z15,0)))</f>
        <v>38</v>
      </c>
      <c r="N469" s="104">
        <f>IF('4th 3'!C15&gt;0,'4th 3'!J15,IF('4th 3'!K15&gt;0,'4th 3'!R15,IF('4th 3'!S15&gt;0,'4th 3'!Z15,0)))</f>
        <v>41</v>
      </c>
      <c r="O469" s="104">
        <f>IF('4th 4'!C15&gt;0,'4th 4'!J15,IF('4th 4'!K15&gt;0,'4th 4'!R15,IF('4th 4'!S15&gt;0,'4th 4'!Z15,0)))</f>
        <v>28</v>
      </c>
      <c r="P469" s="104">
        <f>IF('4th 5'!C15&gt;0,'4th 5'!J15,IF('4th 5'!K15&gt;0,'4th 5'!R15,IF('4th 5'!S15&gt;0,'4th 5'!Z15,0)))</f>
        <v>34</v>
      </c>
      <c r="Q469" s="104">
        <f>IF('4th 6'!C15&gt;0,'4th 6'!J15,IF('4th 6'!K15&gt;0,'4th 6'!R15,IF('4th 6'!S15&gt;0,'4th 6'!Z15,0)))</f>
        <v>29.5</v>
      </c>
      <c r="R469" s="104">
        <f>IF('4th 7'!C15&gt;0,'4th 7'!J15,IF('4th 7'!K15&gt;0,'4th 7'!R15,IF('4th 7'!S15&gt;0,'4th 7'!Z15,0)))</f>
        <v>0</v>
      </c>
      <c r="S469" s="457"/>
      <c r="T469" s="525"/>
      <c r="U469" s="442" t="str">
        <f>IF(T468&gt;=2.5,U467,IF(T468&gt;=2.25,"C",IF(T468&gt;=2,"D",IF(T468=0,0,"F"))))</f>
        <v>B</v>
      </c>
      <c r="V469" s="454" t="s">
        <v>40</v>
      </c>
      <c r="W469" s="443"/>
      <c r="X469" s="443"/>
      <c r="Y469" s="455"/>
      <c r="Z469" s="510"/>
      <c r="AA469" s="105"/>
      <c r="AB469" s="105"/>
    </row>
    <row r="470" spans="1:28" ht="16.5" customHeight="1">
      <c r="A470" s="424"/>
      <c r="B470" s="91" t="s">
        <v>67</v>
      </c>
      <c r="C470" s="117">
        <f>'3rd 1'!AA15</f>
        <v>64</v>
      </c>
      <c r="D470" s="117">
        <f>'3rd 2'!AA15</f>
        <v>63</v>
      </c>
      <c r="E470" s="117">
        <f>'3rd 3'!AA15</f>
        <v>68</v>
      </c>
      <c r="F470" s="117">
        <f>'3rd 4'!AA15</f>
        <v>51</v>
      </c>
      <c r="G470" s="117">
        <f>'3rd 5'!AA15</f>
        <v>55</v>
      </c>
      <c r="H470" s="117">
        <f>'3rd 6'!AA15</f>
        <v>0</v>
      </c>
      <c r="I470" s="457"/>
      <c r="J470" s="525"/>
      <c r="K470" s="491"/>
      <c r="L470" s="117">
        <f>'4th 1'!AA15</f>
        <v>62</v>
      </c>
      <c r="M470" s="117">
        <f>'4th 2'!AA15</f>
        <v>68</v>
      </c>
      <c r="N470" s="117">
        <f>'4th 3'!AA15</f>
        <v>67</v>
      </c>
      <c r="O470" s="117">
        <f>'4th 4'!AA15</f>
        <v>55</v>
      </c>
      <c r="P470" s="117">
        <f>'4th 5'!AA15</f>
        <v>66</v>
      </c>
      <c r="Q470" s="117">
        <f>'4th 6'!AA15</f>
        <v>56</v>
      </c>
      <c r="R470" s="117">
        <f>'4th 7'!AA15</f>
        <v>0</v>
      </c>
      <c r="S470" s="457"/>
      <c r="T470" s="525"/>
      <c r="U470" s="491"/>
      <c r="V470" s="444">
        <f>IF((C471+C473)=0,0,C466)+IF((D471+D473)=0,0,D466)+IF((E471+E473)=0,0,E466)+IF((F471+F473)=0,0,F466)+IF((G471+G473)=0,0,G466)+IF((H471+H473)=0,0,H466)+IF((L471+L473)=0,0,L466)+IF((M471+M473)=0,0,M466)+IF((N471+N473)=0,0,N466)+IF((O471+O473)=0,0,O466)+IF((P471+P473)=0,0,P466)+IF((Q471+Q473)=0,0,Q466)+IF((R471+R473)=0,0,R466)+IF(E503&gt;0,1.5,0)</f>
        <v>31.5</v>
      </c>
      <c r="W470" s="457">
        <f>I467+S467+(E503*1.5)</f>
        <v>93.75</v>
      </c>
      <c r="X470" s="440">
        <f>IF(S467&gt;0,(W470/31.5),J468)</f>
        <v>2.9761904761904763</v>
      </c>
      <c r="Y470" s="164" t="str">
        <f>IF(X470&gt;=4,"A+",IF(X470&gt;=3.75,"A",IF(X470&gt;=3.5,"A-",IF(X470&gt;=3.25,"B+",IF(X470&gt;=3,"B",IF(X470&gt;=2.75,"B-",IF(X470&gt;=2.5,"C+",IF(X470&gt;=2,"C","F"))))))))</f>
        <v>B-</v>
      </c>
      <c r="Z470" s="510"/>
    </row>
    <row r="471" spans="1:28" ht="16.5">
      <c r="A471" s="424"/>
      <c r="B471" s="91" t="s">
        <v>1</v>
      </c>
      <c r="C471" s="104">
        <f>'3rd 1'!AC15</f>
        <v>3</v>
      </c>
      <c r="D471" s="104">
        <f>'3rd 2'!AC15</f>
        <v>3</v>
      </c>
      <c r="E471" s="104">
        <f>'3rd 3'!AC15</f>
        <v>3.25</v>
      </c>
      <c r="F471" s="104">
        <f>'3rd 4'!AC15</f>
        <v>2.5</v>
      </c>
      <c r="G471" s="104">
        <f>'3rd 5'!AC15</f>
        <v>2.75</v>
      </c>
      <c r="H471" s="104">
        <f>'3rd 6'!AC15</f>
        <v>0</v>
      </c>
      <c r="I471" s="457"/>
      <c r="J471" s="525"/>
      <c r="K471" s="106"/>
      <c r="L471" s="104">
        <f>'4th 1'!AC15</f>
        <v>3</v>
      </c>
      <c r="M471" s="104">
        <f>'4th 2'!AC15</f>
        <v>3.25</v>
      </c>
      <c r="N471" s="104">
        <f>'4th 3'!AC15</f>
        <v>3.25</v>
      </c>
      <c r="O471" s="104">
        <f>'4th 4'!AC15</f>
        <v>2.75</v>
      </c>
      <c r="P471" s="104">
        <f>'4th 5'!AC15</f>
        <v>3.25</v>
      </c>
      <c r="Q471" s="104">
        <f>'4th 6'!AC15</f>
        <v>2.75</v>
      </c>
      <c r="R471" s="107">
        <f>'4th 7'!AC15</f>
        <v>0</v>
      </c>
      <c r="S471" s="457"/>
      <c r="T471" s="525"/>
      <c r="U471" s="108"/>
      <c r="V471" s="456"/>
      <c r="W471" s="448"/>
      <c r="X471" s="441"/>
      <c r="Y471" s="451" t="str">
        <f>IF(S467&gt;0,(IF(X470&gt;=2.5,Y470,IF(X470&gt;=2.25,"C",IF(X470&gt;=2,"D","F")))),K469)</f>
        <v>B-</v>
      </c>
      <c r="Z471" s="510"/>
    </row>
    <row r="472" spans="1:28" ht="16.5">
      <c r="A472" s="424"/>
      <c r="B472" s="91" t="s">
        <v>2</v>
      </c>
      <c r="C472" s="104" t="str">
        <f>'3rd 1'!AB15</f>
        <v>B</v>
      </c>
      <c r="D472" s="104" t="str">
        <f>'3rd 2'!AB15</f>
        <v>B</v>
      </c>
      <c r="E472" s="104" t="str">
        <f>'3rd 3'!AB15</f>
        <v>B+</v>
      </c>
      <c r="F472" s="104" t="str">
        <f>'3rd 4'!AB15</f>
        <v>C+</v>
      </c>
      <c r="G472" s="104" t="str">
        <f>'3rd 5'!AB15</f>
        <v>B-</v>
      </c>
      <c r="H472" s="104" t="str">
        <f>'3rd 6'!AB15</f>
        <v/>
      </c>
      <c r="I472" s="457"/>
      <c r="J472" s="98"/>
      <c r="K472" s="90"/>
      <c r="L472" s="104" t="str">
        <f>'4th 1'!AB15</f>
        <v>B</v>
      </c>
      <c r="M472" s="104" t="str">
        <f>'4th 2'!AB15</f>
        <v>B+</v>
      </c>
      <c r="N472" s="104" t="str">
        <f>'4th 3'!AB15</f>
        <v>B+</v>
      </c>
      <c r="O472" s="104" t="str">
        <f>'4th 4'!AB15</f>
        <v>B-</v>
      </c>
      <c r="P472" s="104" t="str">
        <f>'4th 5'!AB15</f>
        <v>B+</v>
      </c>
      <c r="Q472" s="104" t="str">
        <f>'4th 6'!AB15</f>
        <v>B-</v>
      </c>
      <c r="R472" s="104" t="str">
        <f>'4th 7'!AB15</f>
        <v/>
      </c>
      <c r="S472" s="457"/>
      <c r="T472" s="98"/>
      <c r="U472" s="109"/>
      <c r="V472" s="446"/>
      <c r="W472" s="449"/>
      <c r="X472" s="450"/>
      <c r="Y472" s="452"/>
      <c r="Z472" s="510"/>
    </row>
    <row r="473" spans="1:28" ht="16.5" customHeight="1">
      <c r="A473" s="413" t="s">
        <v>127</v>
      </c>
      <c r="B473" s="91" t="s">
        <v>1</v>
      </c>
      <c r="C473" s="104">
        <f>'3rd 1'!AD15</f>
        <v>0</v>
      </c>
      <c r="D473" s="104">
        <f>'3rd 2'!AD15</f>
        <v>0</v>
      </c>
      <c r="E473" s="104">
        <f>'3rd 3'!AD15</f>
        <v>0</v>
      </c>
      <c r="F473" s="104">
        <f>'3rd 4'!AD15</f>
        <v>0</v>
      </c>
      <c r="G473" s="104">
        <f>'3rd 5'!AD15</f>
        <v>0</v>
      </c>
      <c r="H473" s="104">
        <f>'3rd 6'!AD15</f>
        <v>0</v>
      </c>
      <c r="I473" s="415">
        <f>(C473*C466)+(D473*D466)+(E473*E466)+(F473*F466)+(G473*G466)+(H473*H466)</f>
        <v>0</v>
      </c>
      <c r="J473" s="417">
        <f>IF(C473&gt;0,(C471*C466),0)+IF(D473&gt;0,(D471*D466),0)+IF(E473&gt;0,(E471*E466),0)+IF(F473&gt;0,(F471*F466),0)+IF(G473&gt;0,(G471*G466),0)+IF(H473&gt;0,(H471*H466),0)</f>
        <v>0</v>
      </c>
      <c r="K473" s="418">
        <f>IF(C473&gt;C471,((C473*C466)-(C471*C466)),0)+IF(D473&gt;D471,((D473*D466)-(D471*D466)),0)+IF(E473&gt;E471,((E473*E466)-(E471*E466)),0)+IF(F473&gt;F471,((F473*F466)-(F471*F466)),0)+IF(G473&gt;G471,((G473*G466)-(G471*G466)),0)+IF(H473&gt;H471,((H473*H466)-(H471*H466)),0)</f>
        <v>0</v>
      </c>
      <c r="L473" s="165">
        <f>'4th 1'!AD15</f>
        <v>0</v>
      </c>
      <c r="M473" s="104">
        <f>'4th 2'!AD15</f>
        <v>0</v>
      </c>
      <c r="N473" s="104">
        <f>'4th 3'!AD15</f>
        <v>0</v>
      </c>
      <c r="O473" s="104">
        <f>'4th 4'!AD15</f>
        <v>0</v>
      </c>
      <c r="P473" s="104">
        <f>'4th 5'!AD15</f>
        <v>0</v>
      </c>
      <c r="Q473" s="104">
        <f>'4th 6'!AD15</f>
        <v>0</v>
      </c>
      <c r="R473" s="104">
        <f>'4th 7'!AD15</f>
        <v>0</v>
      </c>
      <c r="S473" s="415">
        <f>(L473*L466)+(M473*M466)+(N473*N466)+(O473*O466)+(P473*P466)+(Q473*Q466)+(R473*R466)</f>
        <v>0</v>
      </c>
      <c r="T473" s="417">
        <f>IF(L473&gt;0,(L471*L466),0)+IF(M473&gt;0,(M471*M466),0)+IF(N473&gt;0,(N471*N466),0)+IF(O473&gt;0,(O471*O466),0)+IF(P473&gt;0,(P471*P466),0)+IF(Q473&gt;0,(Q471*Q466),0)+IF(R473&gt;0,(R471*R466),0)</f>
        <v>0</v>
      </c>
      <c r="U473" s="484">
        <f>IF(L473&gt;L471,((L473*L466)-(L471*L466)),0)+IF(M473&gt;M471,((M473*M466)-(M471*M466)),0)+IF(N473&gt;N471,((N473*N466)-(N471*N466)),0)+IF(O473&gt;O471,((O473*O466)-(O471*O466)),0)+IF(P473&gt;P471,((P473*P466)-(P471*P466)),0)+IF(Q473&gt;Q471,((Q473*Q466)-(Q471*Q466)),0)+IF(R473&gt;R471,((R473*R466)-(R471*R466)),0)</f>
        <v>0</v>
      </c>
      <c r="V473" s="401">
        <f>I473+S473</f>
        <v>0</v>
      </c>
      <c r="W473" s="436">
        <f>J473+T473</f>
        <v>0</v>
      </c>
      <c r="X473" s="438">
        <f>K473+U473</f>
        <v>0</v>
      </c>
      <c r="Y473" s="483">
        <f>K473+U473+X460</f>
        <v>0</v>
      </c>
      <c r="Z473" s="510"/>
    </row>
    <row r="474" spans="1:28" ht="16.5" thickBot="1">
      <c r="A474" s="414"/>
      <c r="B474" s="157" t="s">
        <v>23</v>
      </c>
      <c r="C474" s="166" t="str">
        <f>'3rd 1'!AE15</f>
        <v/>
      </c>
      <c r="D474" s="166" t="str">
        <f>'3rd 2'!AE15</f>
        <v/>
      </c>
      <c r="E474" s="166" t="str">
        <f>'3rd 3'!AE15</f>
        <v/>
      </c>
      <c r="F474" s="166" t="str">
        <f>'3rd 4'!AE15</f>
        <v/>
      </c>
      <c r="G474" s="166" t="str">
        <f>'3rd 5'!AE15</f>
        <v/>
      </c>
      <c r="H474" s="166" t="str">
        <f>'3rd 6'!AE15</f>
        <v/>
      </c>
      <c r="I474" s="416"/>
      <c r="J474" s="416"/>
      <c r="K474" s="419"/>
      <c r="L474" s="166" t="str">
        <f>'4th 1'!AE15</f>
        <v/>
      </c>
      <c r="M474" s="166" t="str">
        <f>'4th 2'!AE15</f>
        <v/>
      </c>
      <c r="N474" s="166" t="str">
        <f>'4th 3'!AE15</f>
        <v/>
      </c>
      <c r="O474" s="166" t="str">
        <f>'4th 4'!AE15</f>
        <v/>
      </c>
      <c r="P474" s="166" t="str">
        <f>'4th 5'!AE15</f>
        <v/>
      </c>
      <c r="Q474" s="166" t="str">
        <f>'4th 6'!AE15</f>
        <v/>
      </c>
      <c r="R474" s="166" t="str">
        <f>'4th 7'!AE15</f>
        <v/>
      </c>
      <c r="S474" s="416"/>
      <c r="T474" s="416"/>
      <c r="U474" s="419"/>
      <c r="V474" s="402"/>
      <c r="W474" s="437"/>
      <c r="X474" s="439"/>
      <c r="Y474" s="406"/>
      <c r="Z474" s="510"/>
    </row>
    <row r="475" spans="1:28" ht="19.5" customHeight="1" thickTop="1" thickBot="1">
      <c r="A475" s="435" t="s">
        <v>31</v>
      </c>
      <c r="B475" s="435"/>
      <c r="C475" s="435"/>
      <c r="D475" s="435"/>
      <c r="E475" s="435"/>
      <c r="F475" s="435"/>
      <c r="G475" s="435"/>
      <c r="H475" s="435"/>
      <c r="I475" s="435"/>
      <c r="J475" s="435"/>
      <c r="K475" s="435"/>
      <c r="L475" s="435"/>
      <c r="M475" s="435"/>
      <c r="N475" s="435"/>
      <c r="O475" s="435"/>
      <c r="P475" s="435"/>
      <c r="Q475" s="435"/>
      <c r="R475" s="435"/>
      <c r="S475" s="435"/>
      <c r="T475" s="435"/>
      <c r="U475" s="435"/>
      <c r="V475" s="435"/>
      <c r="W475" s="435"/>
      <c r="X475" s="435"/>
      <c r="Y475" s="435"/>
      <c r="Z475" s="510"/>
    </row>
    <row r="476" spans="1:28" ht="17.25" customHeight="1" thickTop="1" thickBot="1">
      <c r="A476" s="478" t="s">
        <v>46</v>
      </c>
      <c r="B476" s="479"/>
      <c r="C476" s="479"/>
      <c r="D476" s="479"/>
      <c r="E476" s="479"/>
      <c r="F476" s="479"/>
      <c r="G476" s="479"/>
      <c r="H476" s="479"/>
      <c r="I476" s="479"/>
      <c r="J476" s="479"/>
      <c r="K476" s="480"/>
      <c r="L476" s="426" t="s">
        <v>47</v>
      </c>
      <c r="M476" s="426"/>
      <c r="N476" s="426"/>
      <c r="O476" s="426"/>
      <c r="P476" s="426"/>
      <c r="Q476" s="426"/>
      <c r="R476" s="426"/>
      <c r="S476" s="426"/>
      <c r="T476" s="426"/>
      <c r="U476" s="427"/>
      <c r="V476" s="160"/>
      <c r="W476" s="428" t="s">
        <v>39</v>
      </c>
      <c r="X476" s="428"/>
      <c r="Y476" s="161"/>
      <c r="Z476" s="510"/>
    </row>
    <row r="477" spans="1:28" ht="17.25" thickTop="1">
      <c r="A477" s="99" t="s">
        <v>22</v>
      </c>
      <c r="B477" s="100"/>
      <c r="C477" s="101">
        <f>'5th 1'!B4</f>
        <v>301</v>
      </c>
      <c r="D477" s="101">
        <f>'5th 2'!B4</f>
        <v>302</v>
      </c>
      <c r="E477" s="101">
        <f>'5th 3'!B4</f>
        <v>303</v>
      </c>
      <c r="F477" s="101">
        <f>'5th 4'!B4</f>
        <v>304</v>
      </c>
      <c r="G477" s="101">
        <f>'5th 5'!B4</f>
        <v>305</v>
      </c>
      <c r="H477" s="101">
        <f>'5th 6'!B4</f>
        <v>0</v>
      </c>
      <c r="I477" s="430" t="s">
        <v>0</v>
      </c>
      <c r="J477" s="430" t="s">
        <v>3</v>
      </c>
      <c r="K477" s="432" t="s">
        <v>2</v>
      </c>
      <c r="L477" s="101">
        <f>'6th 1'!B4</f>
        <v>306</v>
      </c>
      <c r="M477" s="101">
        <f>'6th 2'!B4</f>
        <v>307</v>
      </c>
      <c r="N477" s="101">
        <f>'6th 3'!B4</f>
        <v>308</v>
      </c>
      <c r="O477" s="101">
        <f>'6th 4'!B4</f>
        <v>309</v>
      </c>
      <c r="P477" s="101">
        <f>'6th 5'!B4</f>
        <v>310</v>
      </c>
      <c r="Q477" s="101">
        <f>'6th 6'!B4</f>
        <v>0</v>
      </c>
      <c r="R477" s="101">
        <f>'6th 7'!B4</f>
        <v>0</v>
      </c>
      <c r="S477" s="429" t="s">
        <v>0</v>
      </c>
      <c r="T477" s="429" t="s">
        <v>3</v>
      </c>
      <c r="U477" s="431" t="s">
        <v>2</v>
      </c>
      <c r="V477" s="433" t="s">
        <v>62</v>
      </c>
      <c r="W477" s="434"/>
      <c r="X477" s="434"/>
      <c r="Y477" s="162" t="str">
        <f>IF(X478&gt;=4,"A+",IF(X478&gt;=3.75,"A",IF(X478&gt;=3.5,"A-",IF(X478&gt;=3.25,"B+",IF(X478&gt;=3,"B",IF(X478&gt;=2.75,"B-",IF(X478&gt;=2.5,"C+",IF(X478&gt;=2,"C","F"))))))))</f>
        <v>B</v>
      </c>
      <c r="Z477" s="510"/>
    </row>
    <row r="478" spans="1:28" ht="65.25" customHeight="1">
      <c r="A478" s="77" t="s">
        <v>63</v>
      </c>
      <c r="B478" s="78"/>
      <c r="C478" s="79" t="str">
        <f>IF('5th 1'!C15&gt;0,'5th 1'!D6,IF('5th 1'!K15&gt;0,'5th 1'!L6,IF('5th 1'!S15&gt;0,'5th 1'!T6,0)))</f>
        <v>Drawing-5</v>
      </c>
      <c r="D478" s="79" t="str">
        <f>IF('5th 2'!C15&gt;0,'5th 2'!D6,IF('5th 2'!K15&gt;0,'5th 2'!L6,IF('5th 2'!S15&gt;0,'5th 2'!T6,0)))</f>
        <v>Head Study-1</v>
      </c>
      <c r="E478" s="79" t="str">
        <f>IF('5th 3'!C15&gt;0,'5th 3'!D6,IF('5th 3'!K15&gt;0,'5th 3'!L6,IF('5th 3'!S15&gt;0,'5th 3'!T6,0)))</f>
        <v>Still life-3</v>
      </c>
      <c r="F478" s="79" t="str">
        <f>IF('5th 4'!C15&gt;0,'5th 4'!D6,IF('5th 4'!K15&gt;0,'5th 4'!L6,IF('5th 4'!S15&gt;0,'5th 4'!T6,0)))</f>
        <v>Composition-1</v>
      </c>
      <c r="G478" s="79" t="str">
        <f>IF('5th 5'!C15&gt;0,'5th 5'!D6,IF('5th 5'!K15&gt;0,'5th 5'!L6,IF('5th 5'!S15&gt;0,'5th 5'!T6,0)))</f>
        <v>History of Art</v>
      </c>
      <c r="H478" s="79">
        <f>IF('5th 6'!C15&gt;0,'5th 6'!D6,IF('5th 6'!K15&gt;0,'5th 6'!L6,IF('5th 6'!S15&gt;0,'5th 6'!T6,0)))</f>
        <v>0</v>
      </c>
      <c r="I478" s="481"/>
      <c r="J478" s="481"/>
      <c r="K478" s="482"/>
      <c r="L478" s="79" t="str">
        <f>IF('6th 1'!C15&gt;0,'6th 1'!D6,IF('6th 1'!K15&gt;0,'6th 1'!L6,IF('6th 1'!S15&gt;0,'6th 1'!T6,0)))</f>
        <v>Drawing-6</v>
      </c>
      <c r="M478" s="79" t="str">
        <f>IF('6th 2'!C15&gt;0,'6th 2'!D6,IF('6th 2'!K15&gt;0,'6th 2'!L6,IF('6th 2'!S15&gt;0,'6th 2'!T6,0)))</f>
        <v>Head study-2</v>
      </c>
      <c r="N478" s="79" t="str">
        <f>IF('6th 3'!C15&gt;0,'6th 3'!D6,IF('6th 3'!K15&gt;0,'6th 3'!L6,IF('6th 3'!S15&gt;0,'6th 3'!T6,0)))</f>
        <v>Figur painting</v>
      </c>
      <c r="O478" s="79" t="str">
        <f>IF('6th 4'!C15&gt;0,'6th 4'!D6,IF('6th 4'!K15&gt;0,'6th 4'!L6,IF('6th 4'!S15&gt;0,'6th 4'!T6,0)))</f>
        <v>Composition-2</v>
      </c>
      <c r="P478" s="79" t="str">
        <f>IF('6th 5'!C15&gt;0,'6th 5'!D6,IF('6th 5'!K15&gt;0,'6th 5'!L6,IF('6th 5'!S15&gt;0,'6th 5'!T6,0)))</f>
        <v>History of Arts</v>
      </c>
      <c r="Q478" s="79">
        <f>IF('6th 6'!C15&gt;0,'6th 6'!D6,IF('6th 6'!K15&gt;0,'6th 6'!L6,IF('6th 6'!S15&gt;0,'6th 6'!T6,0)))</f>
        <v>0</v>
      </c>
      <c r="R478" s="79">
        <f>IF('6th 7'!C15&gt;0,'6th 7'!D6,IF('6th 7'!K15&gt;0,'6th 7'!L6,IF('6th 7'!S15&gt;0,'6th 7'!T6,0)))</f>
        <v>0</v>
      </c>
      <c r="S478" s="429"/>
      <c r="T478" s="429"/>
      <c r="U478" s="431"/>
      <c r="V478" s="335">
        <f>IF(I480&gt;0,(V483+V465),0)</f>
        <v>94.5</v>
      </c>
      <c r="W478" s="254">
        <f>IF(I480&gt;0,(W483+W465),0)</f>
        <v>286.5</v>
      </c>
      <c r="X478" s="336">
        <f>IF(S480&gt;0,(W478/94.5),IF(I480&gt;0,(W478/78),0))</f>
        <v>3.0317460317460316</v>
      </c>
      <c r="Y478" s="163" t="str">
        <f>IF(X478&gt;=2.5,Y477,IF(X478&gt;=2.25,"C",IF(X478&gt;=2,"D",IF(X478=0,0,"F"))))</f>
        <v>B</v>
      </c>
      <c r="Z478" s="510"/>
    </row>
    <row r="479" spans="1:28" ht="16.5">
      <c r="A479" s="77" t="s">
        <v>12</v>
      </c>
      <c r="B479" s="78"/>
      <c r="C479" s="102">
        <f>IF('5th 1'!C15&gt;0,'5th 1'!H4,IF('5th 1'!K15&gt;0,'5th 1'!P4,IF('5th 1'!S15&gt;0,'5th 1'!X4,0)))</f>
        <v>3</v>
      </c>
      <c r="D479" s="102">
        <f>IF('5th 2'!C15&gt;0,'5th 2'!H4,IF('5th 2'!K15&gt;0,'5th 2'!P4,IF('5th 2'!S15&gt;0,'5th 2'!X4,0)))</f>
        <v>3</v>
      </c>
      <c r="E479" s="102">
        <f>IF('5th 3'!C15&gt;0,'5th 3'!H4,IF('5th 3'!K15&gt;0,'5th 3'!P4,IF('5th 3'!S15&gt;0,'5th 3'!X4,0)))</f>
        <v>3</v>
      </c>
      <c r="F479" s="102">
        <f>IF('5th 4'!C15&gt;0,'5th 4'!H4,IF('5th 4'!K15&gt;0,'5th 4'!P4,IF('5th 4'!S15&gt;0,'5th 4'!X4,0)))</f>
        <v>3</v>
      </c>
      <c r="G479" s="102">
        <f>IF('5th 5'!C15&gt;0,'5th 5'!H4,IF('5th 5'!K15&gt;0,'5th 5'!P4,IF('5th 5'!S15&gt;0,'5th 5'!X4,0)))</f>
        <v>3</v>
      </c>
      <c r="H479" s="102">
        <f>IF('5th 6'!C15&gt;0,'5th 6'!H4,IF('5th 6'!K15&gt;0,'5th 6'!P4,IF('5th 6'!S15&gt;0,'5th 6'!X4,0)))</f>
        <v>0</v>
      </c>
      <c r="I479" s="481"/>
      <c r="J479" s="481"/>
      <c r="K479" s="482"/>
      <c r="L479" s="102">
        <f>IF('6th 1'!C15&gt;0,'6th 1'!H4,IF('6th 1'!K15&gt;0,'6th 1'!P4,IF('6th 1'!S15&gt;0,'6th 1'!X4,0)))</f>
        <v>3</v>
      </c>
      <c r="M479" s="102">
        <f>IF('6th 2'!C15&gt;0,'6th 2'!H4,IF('6th 2'!K15&gt;0,'6th 2'!P4,IF('6th 2'!S15&gt;0,'6th 2'!X4,0)))</f>
        <v>3</v>
      </c>
      <c r="N479" s="102">
        <f>IF('6th 3'!C15&gt;0,'6th 3'!H4,IF('6th 3'!K15&gt;0,'6th 3'!P4,IF('6th 3'!S15&gt;0,'6th 3'!X4,0)))</f>
        <v>3</v>
      </c>
      <c r="O479" s="102">
        <f>IF('6th 4'!C15&gt;0,'6th 4'!H4,IF('6th 4'!K15&gt;0,'6th 4'!P4,IF('6th 4'!S15&gt;0,'6th 4'!X4,0)))</f>
        <v>3</v>
      </c>
      <c r="P479" s="102">
        <f>IF('6th 5'!C15&gt;0,'6th 5'!H4,IF('6th 5'!K15&gt;0,'6th 5'!P4,IF('6th 5'!S15&gt;0,'6th 5'!X4,0)))</f>
        <v>3</v>
      </c>
      <c r="Q479" s="102">
        <f>IF('6th 6'!C15&gt;0,'6th 6'!H4,IF('6th 6'!K15&gt;0,'6th 6'!#REF!,IF('6th 6'!S15&gt;0,'6th 6'!X4,0)))</f>
        <v>0</v>
      </c>
      <c r="R479" s="102">
        <f>IF('6th 7'!C15&gt;0,'6th 7'!H4,IF('6th 7'!K15&gt;0,'6th 7'!P4,IF('6th 7'!S15&gt;0,'6th 7'!X4,0)))</f>
        <v>0</v>
      </c>
      <c r="S479" s="430"/>
      <c r="T479" s="430"/>
      <c r="U479" s="432"/>
      <c r="V479" s="460" t="s">
        <v>41</v>
      </c>
      <c r="W479" s="461"/>
      <c r="X479" s="461"/>
      <c r="Y479" s="462"/>
      <c r="Z479" s="510"/>
    </row>
    <row r="480" spans="1:28" ht="17.25" thickBot="1">
      <c r="A480" s="77" t="s">
        <v>11</v>
      </c>
      <c r="B480" s="78"/>
      <c r="C480" s="102">
        <v>100</v>
      </c>
      <c r="D480" s="102">
        <v>100</v>
      </c>
      <c r="E480" s="102">
        <v>100</v>
      </c>
      <c r="F480" s="102">
        <v>100</v>
      </c>
      <c r="G480" s="102">
        <v>100</v>
      </c>
      <c r="H480" s="102">
        <v>100</v>
      </c>
      <c r="I480" s="465">
        <f>(C484*C479)+(D484*D479)+(E484*E479)+(F484*F479)+(G484*G479)+(H484*H479)</f>
        <v>46.5</v>
      </c>
      <c r="J480" s="84"/>
      <c r="K480" s="103" t="str">
        <f>IF(J482&gt;=4,"A+",IF(J482&gt;=3.75,"A",IF(J482&gt;=3.5,"A-",IF(J482&gt;=3.25,"B+",IF(J482&gt;=3,"B",IF(J482&gt;=2.75,"B-",IF(J482&gt;=2.5,"C+",IF(J482&gt;=2,"C","F"))))))))</f>
        <v>B</v>
      </c>
      <c r="L480" s="102">
        <v>100</v>
      </c>
      <c r="M480" s="102">
        <v>100</v>
      </c>
      <c r="N480" s="102">
        <v>100</v>
      </c>
      <c r="O480" s="102">
        <v>100</v>
      </c>
      <c r="P480" s="102">
        <v>100</v>
      </c>
      <c r="Q480" s="102">
        <v>100</v>
      </c>
      <c r="R480" s="102">
        <v>100</v>
      </c>
      <c r="S480" s="465">
        <f>(L484*L479)+(M484*M479)+(N484*N479)+(O484*O479)+(P484*P479)+(Q484*Q479)+(R484*R479)</f>
        <v>43.5</v>
      </c>
      <c r="T480" s="84"/>
      <c r="U480" s="103" t="str">
        <f>IF(T482&gt;=4,"A+",IF(T482&gt;=3.75,"A",IF(T482&gt;=3.5,"A-",IF(T482&gt;=3.25,"B+",IF(T482&gt;=3,"B",IF(T482&gt;=2.75,"B-",IF(T482&gt;=2.5,"C+",IF(T482&gt;=2,"C","F"))))))))</f>
        <v>B-</v>
      </c>
      <c r="V480" s="467" t="s">
        <v>29</v>
      </c>
      <c r="W480" s="469" t="s">
        <v>0</v>
      </c>
      <c r="X480" s="469" t="s">
        <v>3</v>
      </c>
      <c r="Y480" s="476" t="s">
        <v>2</v>
      </c>
      <c r="Z480" s="510"/>
    </row>
    <row r="481" spans="1:26" ht="17.25" thickTop="1">
      <c r="A481" s="77" t="s">
        <v>28</v>
      </c>
      <c r="B481" s="86"/>
      <c r="C481" s="104">
        <f>IF('5th 1'!C15&gt;0,'5th 1'!C15,IF('5th 1'!K15&gt;0,'5th 1'!K15,IF('5th 1'!S15&gt;0,'5th 1'!S15,0)))</f>
        <v>28.25</v>
      </c>
      <c r="D481" s="104">
        <f>IF('5th 2'!C15&gt;0,'5th 2'!C15,IF('5th 2'!K15&gt;0,'5th 2'!K15,IF('5th 2'!S15&gt;0,'5th 2'!S15,0)))</f>
        <v>22.5</v>
      </c>
      <c r="E481" s="104">
        <f>IF('5th 3'!C15&gt;0,'5th 3'!C15,IF('5th 3'!K15&gt;0,'5th 3'!K15,IF('5th 3'!S15&gt;0,'5th 3'!S15,0)))</f>
        <v>29.25</v>
      </c>
      <c r="F481" s="104">
        <f>IF('5th 4'!C15&gt;0,'5th 4'!C15,IF('5th 4'!K15&gt;0,'5th 4'!K15,IF('5th 4'!S15&gt;0,'5th 4'!S15,0)))</f>
        <v>17.25</v>
      </c>
      <c r="G481" s="104">
        <f>IF('5th 5'!C15&gt;0,'5th 5'!C15,IF('5th 5'!K15&gt;0,'5th 5'!K15,IF('5th 5'!S15&gt;0,'5th 5'!S15,0)))</f>
        <v>25</v>
      </c>
      <c r="H481" s="104">
        <f>IF('5th 6'!C15&gt;0,'5th 6'!C15,IF('5th 6'!K15&gt;0,'5th 6'!K15,IF('5th 6'!S15&gt;0,'5th 6'!S15,0)))</f>
        <v>0</v>
      </c>
      <c r="I481" s="448"/>
      <c r="J481" s="98"/>
      <c r="K481" s="90"/>
      <c r="L481" s="104">
        <f>IF('6th 1'!C15&gt;0,'6th 1'!C15,IF('6th 1'!K15&gt;0,'6th 1'!K15,IF('6th 1'!S15&gt;0,'6th 1'!S15,0)))</f>
        <v>25.5</v>
      </c>
      <c r="M481" s="104">
        <f>IF('6th 2'!C15&gt;0,'6th 2'!C15,IF('6th 2'!K15&gt;0,'6th 2'!K15,IF('6th 2'!S15&gt;0,'6th 2'!S15,0)))</f>
        <v>21</v>
      </c>
      <c r="N481" s="104">
        <f>IF('6th 3'!C15&gt;0,'6th 3'!C15,IF('6th 3'!K15&gt;0,'6th 3'!K15,IF('6th 3'!S15&gt;0,'6th 3'!S15,0)))</f>
        <v>26.5</v>
      </c>
      <c r="O481" s="104">
        <f>IF('6th 4'!C15&gt;0,'6th 4'!C15,IF('6th 4'!K15&gt;0,'6th 4'!K15,IF('6th 4'!S15&gt;0,'6th 4'!S15,0)))</f>
        <v>26</v>
      </c>
      <c r="P481" s="104">
        <f>IF('6th 5'!C15&gt;0,'6th 5'!C15,IF('6th 5'!K15&gt;0,'6th 5'!K15,IF('6th 5'!S15&gt;0,'6th 5'!S15,0)))</f>
        <v>30.5</v>
      </c>
      <c r="Q481" s="104">
        <f>IF('6th 6'!C15&gt;0,'6th 6'!C15,IF('6th 6'!K15&gt;0,'6th 6'!K15,IF('6th 6'!S15&gt;0,'6th 6'!S15,0)))</f>
        <v>0</v>
      </c>
      <c r="R481" s="104">
        <f>IF('6th 7'!C15&gt;0,'6th 7'!C15,IF('6th 7'!K15&gt;0,'6th 7'!K15,IF('6th 7'!S15&gt;0,'6th 7'!S15,0)))</f>
        <v>0</v>
      </c>
      <c r="S481" s="448"/>
      <c r="T481" s="98"/>
      <c r="U481" s="90"/>
      <c r="V481" s="468"/>
      <c r="W481" s="470"/>
      <c r="X481" s="471"/>
      <c r="Y481" s="477"/>
      <c r="Z481" s="510"/>
    </row>
    <row r="482" spans="1:26" ht="16.5" customHeight="1">
      <c r="A482" s="423" t="s">
        <v>26</v>
      </c>
      <c r="B482" s="91" t="s">
        <v>60</v>
      </c>
      <c r="C482" s="104">
        <f>IF('5th 1'!C15&gt;0,'5th 1'!J15,IF('5th 1'!K15&gt;0,'5th 1'!R15,IF('5th 1'!S15&gt;0,'5th 1'!Z15,0)))</f>
        <v>43.5</v>
      </c>
      <c r="D482" s="104">
        <f>IF('5th 2'!C15&gt;0,'5th 2'!J15,IF('5th 2'!K15&gt;0,'5th 2'!R15,IF('5th 2'!S15&gt;0,'5th 2'!Z15,0)))</f>
        <v>36</v>
      </c>
      <c r="E482" s="104">
        <f>IF('5th 3'!C15&gt;0,'5th 3'!J15,IF('5th 3'!K15&gt;0,'5th 3'!R15,IF('5th 3'!S15&gt;0,'5th 3'!Z15,0)))</f>
        <v>39.5</v>
      </c>
      <c r="F482" s="104">
        <f>IF('5th 4'!C15&gt;0,'5th 4'!J15,IF('5th 4'!K15&gt;0,'5th 4'!R15,IF('5th 4'!S15&gt;0,'5th 4'!Z15,0)))</f>
        <v>43.5</v>
      </c>
      <c r="G482" s="104">
        <f>IF('5th 5'!C15&gt;0,'5th 5'!J15,IF('5th 5'!K15&gt;0,'5th 5'!R15,IF('5th 5'!S15&gt;0,'5th 5'!Z15,0)))</f>
        <v>36.75</v>
      </c>
      <c r="H482" s="104">
        <f>IF('5th 6'!C15&gt;0,'5th 6'!J15,IF('5th 6'!K15&gt;0,'5th 6'!R15,IF('5th 6'!S15&gt;0,'5th 6'!Z15,0)))</f>
        <v>0</v>
      </c>
      <c r="I482" s="448"/>
      <c r="J482" s="440">
        <f>I480/(C479+D479+E479+F479+G479+H479)</f>
        <v>3.1</v>
      </c>
      <c r="K482" s="442" t="str">
        <f>IF(J482&gt;=2.5,K480,IF(J482&gt;=2.25,"C",IF(J482&gt;=2,"D",IF(J482=0,0,"F"))))</f>
        <v>B</v>
      </c>
      <c r="L482" s="107">
        <f>IF('6th 1'!C15&gt;0,'6th 1'!J15,IF('6th 1'!K15&gt;0,'6th 1'!R15,IF('6th 1'!S15&gt;0,'6th 1'!Z15,0)))</f>
        <v>33.5</v>
      </c>
      <c r="M482" s="104">
        <f>IF('6th 2'!C15&gt;0,'6th 2'!J15,IF('6th 2'!K15&gt;0,'6th 2'!R15,IF('6th 2'!S15&gt;0,'6th 2'!Z15,0)))</f>
        <v>41.5</v>
      </c>
      <c r="N482" s="104">
        <f>IF('6th 3'!C15&gt;0,'6th 3'!J15,IF('6th 3'!K15&gt;0,'6th 3'!R15,IF('6th 3'!S15&gt;0,'6th 3'!Z15,0)))</f>
        <v>33</v>
      </c>
      <c r="O482" s="104">
        <f>IF('6th 4'!C15&gt;0,'6th 4'!J15,IF('6th 4'!K15&gt;0,'6th 4'!R15,IF('6th 4'!S15&gt;0,'6th 4'!Z15,0)))</f>
        <v>32.5</v>
      </c>
      <c r="P482" s="104">
        <f>IF('6th 5'!C15&gt;0,'6th 5'!J15,IF('6th 5'!K15&gt;0,'6th 5'!R15,IF('6th 5'!S15&gt;0,'6th 5'!Z15,0)))</f>
        <v>33.25</v>
      </c>
      <c r="Q482" s="104">
        <f>IF('6th 6'!C15&gt;0,'6th 6'!J15,IF('6th 6'!K15&gt;0,'6th 6'!R15,IF('6th 6'!S15&gt;0,'6th 6'!Z15,0)))</f>
        <v>0</v>
      </c>
      <c r="R482" s="104">
        <f>IF('6th 7'!C15&gt;0,'6th 7'!J15,IF('6th 7'!K15&gt;0,'6th 7'!R15,IF('6th 7'!S15&gt;0,'6th 7'!Z15,0)))</f>
        <v>0</v>
      </c>
      <c r="S482" s="448"/>
      <c r="T482" s="440">
        <f>S480/(L479+M479+N479+O479+P479+Q479+R479)</f>
        <v>2.9</v>
      </c>
      <c r="U482" s="442" t="str">
        <f>IF(T482&gt;=2.5,U480,IF(T482&gt;=2.25,"C",IF(T482&gt;=2,"D",IF(T482=0,0,"F"))))</f>
        <v>B-</v>
      </c>
      <c r="V482" s="443" t="s">
        <v>40</v>
      </c>
      <c r="W482" s="443"/>
      <c r="X482" s="443"/>
      <c r="Y482" s="443"/>
      <c r="Z482" s="510"/>
    </row>
    <row r="483" spans="1:26" ht="16.5" customHeight="1">
      <c r="A483" s="424"/>
      <c r="B483" s="91" t="s">
        <v>67</v>
      </c>
      <c r="C483" s="117">
        <f>'5th 1'!AA15</f>
        <v>72</v>
      </c>
      <c r="D483" s="117">
        <f>'5th 2'!AA15</f>
        <v>59</v>
      </c>
      <c r="E483" s="117">
        <f>'5th 3'!AA15</f>
        <v>69</v>
      </c>
      <c r="F483" s="117">
        <f>'5th 4'!AA15</f>
        <v>61</v>
      </c>
      <c r="G483" s="117">
        <f>'5th 5'!AA15</f>
        <v>62</v>
      </c>
      <c r="H483" s="117">
        <f>'5th 6'!AA15</f>
        <v>0</v>
      </c>
      <c r="I483" s="448"/>
      <c r="J483" s="441"/>
      <c r="K483" s="442"/>
      <c r="L483" s="118">
        <f>'6th 1'!AA15</f>
        <v>59</v>
      </c>
      <c r="M483" s="117">
        <f>'6th 2'!AA15</f>
        <v>63</v>
      </c>
      <c r="N483" s="117">
        <f>'6th 3'!AA15</f>
        <v>60</v>
      </c>
      <c r="O483" s="117">
        <f>'6th 4'!AA15</f>
        <v>59</v>
      </c>
      <c r="P483" s="117">
        <f>'6th 5'!AA15</f>
        <v>64</v>
      </c>
      <c r="Q483" s="117">
        <f>'6th 6'!AA15</f>
        <v>0</v>
      </c>
      <c r="R483" s="117">
        <f>'6th 7'!AA15</f>
        <v>0</v>
      </c>
      <c r="S483" s="448"/>
      <c r="T483" s="441"/>
      <c r="U483" s="442"/>
      <c r="V483" s="444">
        <f>IF((C484+C486)=0,0,C479)+IF((D484+D486)=0,0,D479)+IF((E484+E486)=0,0,E479)+IF((F484+F486)=0,0,F479)+IF((G484+G486)=0,0,G479)+IF((H484+H486)=0,0,H479)+IF((L484+L486)=0,0,L479)+IF((M484+M486)=0,0,M479)+IF((N484+N486)=0,0,N479)+IF((O484+O486)=0,0,O479)+IF((P484+P486)=0,0,P479)+IF((Q484+Q486)=0,0,Q479)+IF((R484+R486)=0,0,R479)+IF(G503&gt;0,1.5,0)</f>
        <v>31.5</v>
      </c>
      <c r="W483" s="447">
        <f>I480+S480+(G503*1.5)</f>
        <v>95.625</v>
      </c>
      <c r="X483" s="440">
        <f>IF(S480&gt;0,(W483/31.5),J482)</f>
        <v>3.0357142857142856</v>
      </c>
      <c r="Y483" s="164" t="str">
        <f>IF(X483&gt;=4,"A+",IF(X483&gt;=3.75,"A",IF(X483&gt;=3.5,"A-",IF(X483&gt;=3.25,"B+",IF(X483&gt;=3,"B",IF(X483&gt;=2.75,"B-",IF(X483&gt;=2.5,"C+",IF(X483&gt;=2,"C","F"))))))))</f>
        <v>B</v>
      </c>
      <c r="Z483" s="510"/>
    </row>
    <row r="484" spans="1:26" ht="16.5">
      <c r="A484" s="424"/>
      <c r="B484" s="91" t="s">
        <v>1</v>
      </c>
      <c r="C484" s="104">
        <f>'5th 1'!AC15</f>
        <v>3.5</v>
      </c>
      <c r="D484" s="104">
        <f>'5th 2'!AC15</f>
        <v>2.75</v>
      </c>
      <c r="E484" s="104">
        <f>'5th 3'!AC15</f>
        <v>3.25</v>
      </c>
      <c r="F484" s="104">
        <f>'5th 4'!AC15</f>
        <v>3</v>
      </c>
      <c r="G484" s="104">
        <f>'5th 5'!AC15</f>
        <v>3</v>
      </c>
      <c r="H484" s="104">
        <f>'5th 6'!AC15</f>
        <v>0</v>
      </c>
      <c r="I484" s="448"/>
      <c r="J484" s="98"/>
      <c r="K484" s="110"/>
      <c r="L484" s="107">
        <f>'6th 1'!AC15</f>
        <v>2.75</v>
      </c>
      <c r="M484" s="104">
        <f>'6th 2'!AC15</f>
        <v>3</v>
      </c>
      <c r="N484" s="104">
        <f>'6th 3'!AC15</f>
        <v>3</v>
      </c>
      <c r="O484" s="104">
        <f>'6th 4'!AC15</f>
        <v>2.75</v>
      </c>
      <c r="P484" s="104">
        <f>'6th 5'!AC15</f>
        <v>3</v>
      </c>
      <c r="Q484" s="104">
        <f>'6th 6'!AC15</f>
        <v>0</v>
      </c>
      <c r="R484" s="104">
        <f>'6th 7'!AC15</f>
        <v>0</v>
      </c>
      <c r="S484" s="448"/>
      <c r="T484" s="98"/>
      <c r="U484" s="110"/>
      <c r="V484" s="445"/>
      <c r="W484" s="448"/>
      <c r="X484" s="441"/>
      <c r="Y484" s="451" t="str">
        <f>IF(S480&gt;0,(IF(X483&gt;=2.5,Y483,IF(X483&gt;=2.25,"C",IF(X483&gt;=2,"D","F")))),K482)</f>
        <v>B</v>
      </c>
      <c r="Z484" s="510"/>
    </row>
    <row r="485" spans="1:26" ht="17.25" customHeight="1" thickBot="1">
      <c r="A485" s="424"/>
      <c r="B485" s="91" t="s">
        <v>2</v>
      </c>
      <c r="C485" s="104" t="str">
        <f>'5th 1'!AB15</f>
        <v>A-</v>
      </c>
      <c r="D485" s="104" t="str">
        <f>'5th 2'!AB15</f>
        <v>B-</v>
      </c>
      <c r="E485" s="104" t="str">
        <f>'5th 3'!AB15</f>
        <v>B+</v>
      </c>
      <c r="F485" s="104" t="str">
        <f>'5th 4'!AB15</f>
        <v>B</v>
      </c>
      <c r="G485" s="104" t="str">
        <f>'5th 5'!AB15</f>
        <v>B</v>
      </c>
      <c r="H485" s="104" t="str">
        <f>'5th 6'!AB15</f>
        <v/>
      </c>
      <c r="I485" s="448"/>
      <c r="J485" s="98"/>
      <c r="K485" s="109"/>
      <c r="L485" s="111" t="str">
        <f>'6th 1'!AB15</f>
        <v>B-</v>
      </c>
      <c r="M485" s="104" t="str">
        <f>'6th 2'!AB15</f>
        <v>B</v>
      </c>
      <c r="N485" s="104" t="str">
        <f>'6th 3'!AB15</f>
        <v>B</v>
      </c>
      <c r="O485" s="104" t="str">
        <f>'6th 4'!AB15</f>
        <v>B-</v>
      </c>
      <c r="P485" s="104" t="str">
        <f>'6th 5'!AB15</f>
        <v>B</v>
      </c>
      <c r="Q485" s="104" t="str">
        <f>'6th 6'!AB15</f>
        <v/>
      </c>
      <c r="R485" s="104" t="str">
        <f>'6th 7'!AB15</f>
        <v/>
      </c>
      <c r="S485" s="448"/>
      <c r="T485" s="98"/>
      <c r="U485" s="109"/>
      <c r="V485" s="446"/>
      <c r="W485" s="449"/>
      <c r="X485" s="450"/>
      <c r="Y485" s="452"/>
      <c r="Z485" s="510"/>
    </row>
    <row r="486" spans="1:26" ht="17.25" thickTop="1">
      <c r="A486" s="413" t="s">
        <v>127</v>
      </c>
      <c r="B486" s="91" t="s">
        <v>1</v>
      </c>
      <c r="C486" s="104">
        <f>'5th 1'!AD15</f>
        <v>0</v>
      </c>
      <c r="D486" s="104">
        <f>'5th 2'!AD15</f>
        <v>0</v>
      </c>
      <c r="E486" s="104">
        <f>'5th 3'!AD15</f>
        <v>0</v>
      </c>
      <c r="F486" s="104">
        <f>'5th 4'!AD15</f>
        <v>0</v>
      </c>
      <c r="G486" s="104">
        <f>'5th 5'!AD15</f>
        <v>0</v>
      </c>
      <c r="H486" s="104">
        <f>'5th 6'!AD15</f>
        <v>0</v>
      </c>
      <c r="I486" s="415">
        <f>(C486*C479)+(D486*D479)+(E486*E479)+(F486*F479)+(G486*G479)+(H486*H479)</f>
        <v>0</v>
      </c>
      <c r="J486" s="417">
        <f>IF(C486&gt;0,(C484*C479),0)+IF(D486&gt;0,(D484*D479),0)+IF(E486&gt;0,(E484*E479),0)+IF(F486&gt;0,(F484*F479),0)+IF(G486&gt;0,(G484*G479),0)+IF(H486&gt;0,(H484*H479),0)</f>
        <v>0</v>
      </c>
      <c r="K486" s="418">
        <f>IF(C486&gt;C484,((C486*C479)-(C484*C479)),0)+IF(D486&gt;D484,((D486*D479)-(D484*D479)),0)+IF(E486&gt;E484,((E486*E479)-(E484*E479)),0)+IF(F486&gt;F484,((F486*F479)-(F484*F479)),0)+IF(G486&gt;G484,((G486*G479)-(G484*G479)),0)+IF(H486&gt;H484,((H486*H479)-(H484*H479)),0)</f>
        <v>0</v>
      </c>
      <c r="L486" s="165">
        <f>'6th 1'!AD15</f>
        <v>0</v>
      </c>
      <c r="M486" s="104">
        <f>'6th 2'!AD15</f>
        <v>0</v>
      </c>
      <c r="N486" s="104">
        <f>'6th 3'!AD15</f>
        <v>0</v>
      </c>
      <c r="O486" s="104">
        <f>'6th 4'!AD15</f>
        <v>0</v>
      </c>
      <c r="P486" s="104">
        <f>'6th 5'!AD15</f>
        <v>0</v>
      </c>
      <c r="Q486" s="104">
        <f>'6th 6'!AD15</f>
        <v>0</v>
      </c>
      <c r="R486" s="104">
        <f>'6th 7'!AD15</f>
        <v>0</v>
      </c>
      <c r="S486" s="403">
        <f>(L486*L479)+(M486*M479)+(N486*N479)+(O486*O479)+(P486*P479)+(Q486*Q479)+(R486*R479)</f>
        <v>0</v>
      </c>
      <c r="T486" s="417">
        <f>IF(L486&gt;0,(L484*L479),0)+IF(M486&gt;0,(M484*M479),0)+IF(N486&gt;0,(N484*N479),0)+IF(O486&gt;0,(O484*O479),0)+IF(P486&gt;0,(P484*P479),0)+IF(Q486&gt;0,(Q484*Q479),0)+IF(R486&gt;0,(R484*R479),0)</f>
        <v>0</v>
      </c>
      <c r="U486" s="399">
        <f>IF(L486&gt;L484,((L486*L479)-(L484*L479)),0)+IF(M486&gt;M484,((M486*M479)-(M484*M479)),0)+IF(N486&gt;N484,((N486*N479)-(N484*N479)),0)+IF(O486&gt;O484,((O486*O479)-(O484*O479)),0)+IF(P486&gt;P484,((P486*P479)-(P484*P479)),0)+IF(Q486&gt;Q484,((Q486*Q479)-(Q484*Q479)),0)+IF(R486&gt;R484,((R486*R479)-(R484*R479)),0)</f>
        <v>0</v>
      </c>
      <c r="V486" s="401">
        <f>I486+S486</f>
        <v>0</v>
      </c>
      <c r="W486" s="436">
        <f>J486+T486</f>
        <v>0</v>
      </c>
      <c r="X486" s="438">
        <f>K486+U486</f>
        <v>0</v>
      </c>
      <c r="Y486" s="405">
        <f>IF(V478&gt;0,(X486+Y473),0)</f>
        <v>0</v>
      </c>
      <c r="Z486" s="510"/>
    </row>
    <row r="487" spans="1:26" ht="15.75" customHeight="1" thickBot="1">
      <c r="A487" s="414"/>
      <c r="B487" s="157" t="s">
        <v>23</v>
      </c>
      <c r="C487" s="167" t="str">
        <f>'5th 1'!AE15</f>
        <v/>
      </c>
      <c r="D487" s="167" t="str">
        <f>'5th 2'!AE15</f>
        <v/>
      </c>
      <c r="E487" s="167" t="str">
        <f>'5th 3'!AE15</f>
        <v/>
      </c>
      <c r="F487" s="167" t="str">
        <f>'5th 4'!AE15</f>
        <v/>
      </c>
      <c r="G487" s="167" t="str">
        <f>'5th 5'!AE15</f>
        <v/>
      </c>
      <c r="H487" s="167" t="str">
        <f>'5th 6'!AE15</f>
        <v/>
      </c>
      <c r="I487" s="416"/>
      <c r="J487" s="416"/>
      <c r="K487" s="419"/>
      <c r="L487" s="167" t="str">
        <f>'6th 1'!AE15</f>
        <v/>
      </c>
      <c r="M487" s="167" t="str">
        <f>'6th 2'!AE15</f>
        <v/>
      </c>
      <c r="N487" s="167" t="str">
        <f>'6th 3'!AE15</f>
        <v/>
      </c>
      <c r="O487" s="167" t="str">
        <f>'6th 4'!AE15</f>
        <v/>
      </c>
      <c r="P487" s="167" t="str">
        <f>'6th 5'!AE15</f>
        <v/>
      </c>
      <c r="Q487" s="167" t="str">
        <f>'6th 6'!AE15</f>
        <v/>
      </c>
      <c r="R487" s="167" t="str">
        <f>'6th 7'!AE15</f>
        <v/>
      </c>
      <c r="S487" s="420"/>
      <c r="T487" s="420"/>
      <c r="U487" s="400"/>
      <c r="V487" s="402"/>
      <c r="W487" s="437"/>
      <c r="X487" s="439"/>
      <c r="Y487" s="406"/>
      <c r="Z487" s="510"/>
    </row>
    <row r="488" spans="1:26" ht="21" customHeight="1" thickTop="1" thickBot="1">
      <c r="A488" s="435" t="s">
        <v>32</v>
      </c>
      <c r="B488" s="435"/>
      <c r="C488" s="435"/>
      <c r="D488" s="435"/>
      <c r="E488" s="435"/>
      <c r="F488" s="435"/>
      <c r="G488" s="435"/>
      <c r="H488" s="435"/>
      <c r="I488" s="435"/>
      <c r="J488" s="435"/>
      <c r="K488" s="435"/>
      <c r="L488" s="435"/>
      <c r="M488" s="435"/>
      <c r="N488" s="435"/>
      <c r="O488" s="435"/>
      <c r="P488" s="435"/>
      <c r="Q488" s="435"/>
      <c r="R488" s="435"/>
      <c r="S488" s="435"/>
      <c r="T488" s="435"/>
      <c r="U488" s="435"/>
      <c r="V488" s="435"/>
      <c r="W488" s="435"/>
      <c r="X488" s="435"/>
      <c r="Y488" s="435"/>
      <c r="Z488" s="510"/>
    </row>
    <row r="489" spans="1:26" ht="17.25" thickTop="1" thickBot="1">
      <c r="A489" s="425" t="s">
        <v>48</v>
      </c>
      <c r="B489" s="426"/>
      <c r="C489" s="426"/>
      <c r="D489" s="426"/>
      <c r="E489" s="426"/>
      <c r="F489" s="426"/>
      <c r="G489" s="426"/>
      <c r="H489" s="426"/>
      <c r="I489" s="426"/>
      <c r="J489" s="426"/>
      <c r="K489" s="427"/>
      <c r="L489" s="426" t="s">
        <v>49</v>
      </c>
      <c r="M489" s="426"/>
      <c r="N489" s="426"/>
      <c r="O489" s="426"/>
      <c r="P489" s="426"/>
      <c r="Q489" s="426"/>
      <c r="R489" s="426"/>
      <c r="S489" s="426"/>
      <c r="T489" s="426"/>
      <c r="U489" s="427"/>
      <c r="V489" s="160"/>
      <c r="W489" s="428" t="s">
        <v>39</v>
      </c>
      <c r="X489" s="428"/>
      <c r="Y489" s="161"/>
      <c r="Z489" s="510"/>
    </row>
    <row r="490" spans="1:26" ht="17.25" thickTop="1">
      <c r="A490" s="99" t="s">
        <v>22</v>
      </c>
      <c r="B490" s="100"/>
      <c r="C490" s="101">
        <f>'7th 1'!B4</f>
        <v>401</v>
      </c>
      <c r="D490" s="101">
        <f>'7th 2'!B4</f>
        <v>402</v>
      </c>
      <c r="E490" s="101">
        <f>'7th 3'!B4</f>
        <v>403</v>
      </c>
      <c r="F490" s="101">
        <f>'7th 4'!B4</f>
        <v>404</v>
      </c>
      <c r="G490" s="101">
        <f>'7th 5'!B4</f>
        <v>405</v>
      </c>
      <c r="H490" s="101">
        <f>'7th 6'!B4</f>
        <v>406</v>
      </c>
      <c r="I490" s="429" t="s">
        <v>0</v>
      </c>
      <c r="J490" s="429" t="s">
        <v>3</v>
      </c>
      <c r="K490" s="431" t="s">
        <v>2</v>
      </c>
      <c r="L490" s="101">
        <f>'8th 1'!B4</f>
        <v>407</v>
      </c>
      <c r="M490" s="101">
        <f>'8th 2'!B4</f>
        <v>408</v>
      </c>
      <c r="N490" s="101">
        <f>'8th 3'!B4</f>
        <v>409</v>
      </c>
      <c r="O490" s="101">
        <f>'8th 4'!B4</f>
        <v>410</v>
      </c>
      <c r="P490" s="101">
        <f>'8th 5'!B4</f>
        <v>411</v>
      </c>
      <c r="Q490" s="101">
        <f>'8th 6'!B4</f>
        <v>412</v>
      </c>
      <c r="R490" s="101">
        <f>'8th 7'!B4</f>
        <v>0</v>
      </c>
      <c r="S490" s="429" t="s">
        <v>0</v>
      </c>
      <c r="T490" s="429" t="s">
        <v>3</v>
      </c>
      <c r="U490" s="431" t="s">
        <v>2</v>
      </c>
      <c r="V490" s="433" t="s">
        <v>62</v>
      </c>
      <c r="W490" s="434"/>
      <c r="X490" s="434"/>
      <c r="Y490" s="162" t="str">
        <f>IF(X491&gt;=4,"A+",IF(X491&gt;=3.75,"A",IF(X491&gt;=3.5,"A-",IF(X491&gt;=3.25,"B+",IF(X491&gt;=3,"B",IF(X491&gt;=2.75,"B-",IF(X491&gt;=2.5,"C+",IF(X491&gt;=2,"C","F"))))))))</f>
        <v>B</v>
      </c>
      <c r="Z490" s="510"/>
    </row>
    <row r="491" spans="1:26" ht="65.25" customHeight="1">
      <c r="A491" s="77" t="s">
        <v>63</v>
      </c>
      <c r="B491" s="86"/>
      <c r="C491" s="79" t="str">
        <f>IF('7th 1'!C15&gt;0,'7th 1'!D6,IF('7th 1'!K15&gt;0,'7th 1'!L6,IF('7th 1'!S15&gt;0,'7th 1'!T6,0)))</f>
        <v>Drawing-7</v>
      </c>
      <c r="D491" s="79" t="str">
        <f>IF('7th 2'!C15&gt;0,'7th 2'!D6,IF('7th 2'!K15&gt;0,'7th 2'!L6,IF('7th 2'!S15&gt;0,'7th 2'!T6,0)))</f>
        <v>Figure Painting- 2</v>
      </c>
      <c r="E491" s="79" t="str">
        <f>IF('7th 3'!C15&gt;0,'7th 3'!D6,IF('7th 3'!K15&gt;0,'7th 3'!L6,IF('7th 3'!S15&gt;0,'7th 3'!T6,0)))</f>
        <v>Composition-3</v>
      </c>
      <c r="F491" s="79" t="str">
        <f>IF('7th 4'!C15&gt;0,'7th 4'!D6,IF('7th 4'!K15&gt;0,'7th 4'!L6,IF('7th 4'!S15&gt;0,'7th 4'!T6,0)))</f>
        <v>Head Study-3</v>
      </c>
      <c r="G491" s="79" t="str">
        <f>IF('7th 5'!C15&gt;0,'7th 5'!D6,IF('7th 5'!K15&gt;0,'7th 5'!L6,IF('7th 5'!S15&gt;0,'7th 5'!T6,0)))</f>
        <v>Landscape-3</v>
      </c>
      <c r="H491" s="79" t="str">
        <f>IF('7th 6'!C15&gt;0,'7th 6'!D6,IF('7th 6'!K15&gt;0,'7th 6'!L6,IF('7th 6'!S15&gt;0,'7th 6'!T6,0)))</f>
        <v>History of Western Art</v>
      </c>
      <c r="I491" s="429"/>
      <c r="J491" s="429"/>
      <c r="K491" s="431"/>
      <c r="L491" s="79" t="str">
        <f>IF('8th 1'!C15&gt;0,'8th 1'!D6,IF('8th 1'!K15&gt;0,'8th 1'!L6,IF('8th 1'!S15&gt;0,'8th 1'!T6,0)))</f>
        <v>Drawing- 8</v>
      </c>
      <c r="M491" s="79" t="str">
        <f>IF('8th 2'!C15&gt;0,'8th 2'!D6,IF('8th 2'!K15&gt;0,'8th 2'!L6,IF('8th 2'!S15&gt;0,'8th 2'!T6,0)))</f>
        <v>Figer Painting-3</v>
      </c>
      <c r="N491" s="79" t="str">
        <f>IF('8th 3'!C15&gt;0,'8th 3'!D6,IF('8th 3'!K15&gt;0,'8th 3'!L6,IF('8th 3'!S15&gt;0,'8th 3'!T6,0)))</f>
        <v>Experimental Composition</v>
      </c>
      <c r="O491" s="79" t="str">
        <f>IF('8th 4'!C15&gt;0,'8th 4'!D6,IF('8th 4'!K15&gt;0,'8th 4'!L6,IF('8th 4'!S15&gt;0,'8th 4'!T6,0)))</f>
        <v>Landscape- 4</v>
      </c>
      <c r="P491" s="79" t="str">
        <f>IF('8th 5'!C15&gt;0,'8th 5'!D6,IF('8th 5'!K15&gt;0,'8th 5'!L6,IF('8th 5'!S15&gt;0,'8th 5'!T6,0)))</f>
        <v>Aesthetic</v>
      </c>
      <c r="Q491" s="79" t="str">
        <f>IF('8th 6'!C15&gt;0,'8th 6'!D6,IF('8th 6'!K15&gt;0,'8th 6'!L6,IF('8th 6'!S15&gt;0,'8th 6'!T6,0)))</f>
        <v>History of Arts in Bengal</v>
      </c>
      <c r="R491" s="79">
        <f>IF('8th 7'!C15&gt;0,'8th 7'!D6,IF('8th 7'!K15&gt;0,'8th 7'!L6,IF('8th 7'!S15&gt;0,'8th 7'!T6,0)))</f>
        <v>0</v>
      </c>
      <c r="S491" s="429"/>
      <c r="T491" s="429"/>
      <c r="U491" s="431"/>
      <c r="V491" s="335">
        <f>IF(I493&gt;0,(V496+V478),0)</f>
        <v>126</v>
      </c>
      <c r="W491" s="254">
        <f>IF(I493&gt;0,(W496+W478),0)</f>
        <v>382.125</v>
      </c>
      <c r="X491" s="336">
        <f>IF(S493&gt;0,(W491/126),IF(I493&gt;0,(W491/109.5),0))</f>
        <v>3.0327380952380953</v>
      </c>
      <c r="Y491" s="163" t="str">
        <f>IF(X491&gt;=2.5,Y490,IF(X491&gt;=2.25,"C",IF(X491&gt;=2,"D",IF(X491=0,0,"F"))))</f>
        <v>B</v>
      </c>
      <c r="Z491" s="510"/>
    </row>
    <row r="492" spans="1:26" ht="17.25" customHeight="1">
      <c r="A492" s="458" t="s">
        <v>27</v>
      </c>
      <c r="B492" s="459"/>
      <c r="C492" s="102">
        <f>IF('7th 1'!C15&gt;0,'7th 1'!H4,IF('7th 1'!K15&gt;0,'7th 1'!P4,IF('7th 1'!S15&gt;0,'7th 1'!X4,0)))</f>
        <v>1.5</v>
      </c>
      <c r="D492" s="102">
        <f>IF('7th 2'!C15&gt;0,'7th 2'!H4,IF('7th 2'!K15&gt;0,'7th 2'!P4,IF('7th 2'!S15&gt;0,'7th 2'!X4,0)))</f>
        <v>3</v>
      </c>
      <c r="E492" s="102">
        <f>IF('7th 3'!C15&gt;0,'7th 3'!H4,IF('7th 3'!K15&gt;0,'7th 3'!P4,IF('7th 3'!S15&gt;0,'7th 3'!X4,0)))</f>
        <v>3</v>
      </c>
      <c r="F492" s="102">
        <f>IF('7th 4'!C15&gt;0,'7th 4'!H4,IF('7th 4'!K15&gt;0,'7th 4'!P4,IF('7th 4'!S15&gt;0,'7th 4'!X4,0)))</f>
        <v>1.5</v>
      </c>
      <c r="G492" s="102">
        <f>IF('7th 5'!C15&gt;0,'7th 5'!H4,IF('7th 5'!K15&gt;0,'7th 5'!P4,IF('7th 5'!S15&gt;0,'7th 5'!X4,0)))</f>
        <v>3</v>
      </c>
      <c r="H492" s="102">
        <f>IF('7th 6'!C15&gt;0,'7th 6'!H4,IF('7th 6'!K15&gt;0,'7th 6'!P4,IF('7th 6'!S15&gt;0,'7th 6'!X4,0)))</f>
        <v>3</v>
      </c>
      <c r="I492" s="430"/>
      <c r="J492" s="430"/>
      <c r="K492" s="432"/>
      <c r="L492" s="102">
        <f>IF('8th 1'!C15&gt;0,'8th 1'!H4,IF('8th 1'!K15&gt;0,'8th 1'!P4,IF('8th 1'!S15&gt;0,'8th 1'!X4,0)))</f>
        <v>3</v>
      </c>
      <c r="M492" s="102">
        <f>IF('8th 2'!C15&gt;0,'8th 2'!H4,IF('8th 2'!K15&gt;0,'8th 2'!P4,IF('8th 2'!S15&gt;0,'8th 2'!X4,0)))</f>
        <v>3</v>
      </c>
      <c r="N492" s="102">
        <f>IF('8th 3'!C15&gt;0,'8th 3'!H4,IF('8th 3'!K15&gt;0,'8th 3'!P4,IF('8th 3'!S15&gt;0,'8th 3'!X4,0)))</f>
        <v>3</v>
      </c>
      <c r="O492" s="102">
        <f>IF('8th 4'!C15&gt;0,'8th 4'!H4,IF('8th 4'!K15&gt;0,'8th 4'!P4,IF('8th 4'!S15&gt;0,'8th 4'!X4,0)))</f>
        <v>3</v>
      </c>
      <c r="P492" s="102">
        <f>IF('8th 5'!C15&gt;0,'8th 5'!H4,IF('8th 5'!K15&gt;0,'8th 5'!P4,IF('8th 5'!S15&gt;0,'8th 5'!X4,0)))</f>
        <v>1.5</v>
      </c>
      <c r="Q492" s="102">
        <f>IF('8th 6'!C15&gt;0,'8th 6'!H4,IF('8th 6'!K15&gt;0,'8th 6'!P4,IF('8th 6'!S15&gt;0,'8th 6'!X4,0)))</f>
        <v>1.5</v>
      </c>
      <c r="R492" s="102">
        <f>IF('8th 7'!C15&gt;0,'8th 7'!H4,IF('8th 7'!K15&gt;0,'8th 7'!P4,IF('8th 7'!S15&gt;0,'8th 7'!X4,0)))</f>
        <v>0</v>
      </c>
      <c r="S492" s="430"/>
      <c r="T492" s="430"/>
      <c r="U492" s="432"/>
      <c r="V492" s="460" t="s">
        <v>41</v>
      </c>
      <c r="W492" s="461"/>
      <c r="X492" s="461"/>
      <c r="Y492" s="462"/>
      <c r="Z492" s="510"/>
    </row>
    <row r="493" spans="1:26" ht="18.75" customHeight="1" thickBot="1">
      <c r="A493" s="463" t="s">
        <v>11</v>
      </c>
      <c r="B493" s="464"/>
      <c r="C493" s="102">
        <v>100</v>
      </c>
      <c r="D493" s="102">
        <v>100</v>
      </c>
      <c r="E493" s="102">
        <v>100</v>
      </c>
      <c r="F493" s="102">
        <v>100</v>
      </c>
      <c r="G493" s="102">
        <v>100</v>
      </c>
      <c r="H493" s="102">
        <v>100</v>
      </c>
      <c r="I493" s="465">
        <f>(C497*C492)+(D497*D492)+(E497*E492)+(F497*F492)+(G497*G492)+(H497*H492)</f>
        <v>45</v>
      </c>
      <c r="J493" s="84"/>
      <c r="K493" s="103" t="str">
        <f>IF(J495&gt;=4,"A+",IF(J495&gt;=3.75,"A",IF(J495&gt;=3.5,"A-",IF(J495&gt;=3.25,"B+",IF(J495&gt;=3,"B",IF(J495&gt;=2.75,"B-",IF(J495&gt;=2.5,"C+",IF(J495&gt;=2,"C","F"))))))))</f>
        <v>B</v>
      </c>
      <c r="L493" s="102">
        <v>100</v>
      </c>
      <c r="M493" s="102">
        <v>100</v>
      </c>
      <c r="N493" s="102">
        <v>100</v>
      </c>
      <c r="O493" s="102">
        <v>100</v>
      </c>
      <c r="P493" s="102">
        <v>100</v>
      </c>
      <c r="Q493" s="102">
        <v>100</v>
      </c>
      <c r="R493" s="102">
        <v>100</v>
      </c>
      <c r="S493" s="465">
        <f>(L497*L492)+(M497*M492)+(N497*N492)+(O497*O492)+(P497*P492)+(Q497*Q492)+(R497*R492)</f>
        <v>45.375</v>
      </c>
      <c r="T493" s="84"/>
      <c r="U493" s="103" t="str">
        <f>IF(T495&gt;=4,"A+",IF(T495&gt;=3.75,"A",IF(T495&gt;=3.5,"A-",IF(T495&gt;=3.25,"B+",IF(T495&gt;=3,"B",IF(T495&gt;=2.75,"B-",IF(T495&gt;=2.5,"C+",IF(T495&gt;=2,"C","F"))))))))</f>
        <v>B</v>
      </c>
      <c r="V493" s="467" t="s">
        <v>29</v>
      </c>
      <c r="W493" s="469" t="s">
        <v>0</v>
      </c>
      <c r="X493" s="469" t="s">
        <v>3</v>
      </c>
      <c r="Y493" s="421" t="s">
        <v>2</v>
      </c>
      <c r="Z493" s="510"/>
    </row>
    <row r="494" spans="1:26" ht="17.25" thickTop="1">
      <c r="A494" s="77" t="s">
        <v>28</v>
      </c>
      <c r="B494" s="86"/>
      <c r="C494" s="104">
        <f>IF('7th 1'!C15&gt;0,'7th 1'!C15,IF('7th 1'!K15&gt;0,'7th 1'!K15,IF('7th 1'!S15&gt;0,'7th 1'!S15,0)))</f>
        <v>24</v>
      </c>
      <c r="D494" s="104">
        <f>IF('7th 2'!C15&gt;0,'7th 2'!C15,IF('7th 2'!K15&gt;0,'7th 2'!K15,IF('7th 2'!S15&gt;0,'7th 2'!S15,0)))</f>
        <v>24.5</v>
      </c>
      <c r="E494" s="104">
        <f>IF('7th 3'!C15&gt;0,'7th 3'!C15,IF('7th 3'!K15&gt;0,'7th 3'!K15,IF('7th 3'!S15&gt;0,'7th 3'!S15,0)))</f>
        <v>24</v>
      </c>
      <c r="F494" s="104">
        <f>IF('7th 4'!C15&gt;0,'7th 4'!C15,IF('7th 4'!K15&gt;0,'7th 4'!K15,IF('7th 4'!S15&gt;0,'7th 4'!S15,0)))</f>
        <v>26</v>
      </c>
      <c r="G494" s="104">
        <f>IF('7th 5'!C15&gt;0,'7th 5'!C15,IF('7th 5'!K15&gt;0,'7th 5'!K15,IF('7th 5'!S15&gt;0,'7th 5'!S15,0)))</f>
        <v>29.25</v>
      </c>
      <c r="H494" s="104">
        <f>IF('7th 6'!C15&gt;0,'7th 6'!C15,IF('7th 6'!K15&gt;0,'7th 6'!K15,IF('7th 6'!S15&gt;0,'7th 6'!S15,0)))</f>
        <v>29.25</v>
      </c>
      <c r="I494" s="466"/>
      <c r="J494" s="98"/>
      <c r="K494" s="90"/>
      <c r="L494" s="104">
        <f>IF('8th 1'!C15&gt;0,'8th 1'!C15,IF('8th 1'!K15&gt;0,'8th 1'!K15,IF('8th 1'!S15&gt;0,'8th 1'!S15,0)))</f>
        <v>24</v>
      </c>
      <c r="M494" s="104">
        <f>IF('8th 2'!C15&gt;0,'8th 2'!C15,IF('8th 2'!K15&gt;0,'8th 2'!K15,IF('8th 2'!S15&gt;0,'8th 2'!S15,0)))</f>
        <v>26</v>
      </c>
      <c r="N494" s="104">
        <f>IF('8th 3'!C15&gt;0,'8th 3'!C15,IF('8th 3'!K15&gt;0,'8th 3'!K15,IF('8th 3'!S15&gt;0,'8th 3'!S15,0)))</f>
        <v>30</v>
      </c>
      <c r="O494" s="104">
        <f>IF('8th 4'!C15&gt;0,'8th 4'!C15,IF('8th 4'!K15&gt;0,'8th 4'!K15,IF('8th 4'!S15&gt;0,'8th 4'!S15,0)))</f>
        <v>25.5</v>
      </c>
      <c r="P494" s="104">
        <f>IF('8th 5'!C15&gt;0,'8th 5'!C15,IF('8th 5'!K15&gt;0,'8th 5'!K15,IF('8th 5'!S15&gt;0,'8th 5'!S15,0)))</f>
        <v>29.5</v>
      </c>
      <c r="Q494" s="104">
        <f>IF('8th 6'!C15&gt;0,'8th 6'!C15,IF('8th 6'!K15&gt;0,'8th 6'!K15,IF('8th 6'!S15&gt;0,'8th 6'!S15,0)))</f>
        <v>28.5</v>
      </c>
      <c r="R494" s="104">
        <f>IF('8th 7'!C15&gt;0,'8th 7'!C15,IF('8th 7'!K15&gt;0,'8th 7'!K15,IF('8th 7'!S15&gt;0,'8th 7'!S15,0)))</f>
        <v>0</v>
      </c>
      <c r="S494" s="466"/>
      <c r="T494" s="98"/>
      <c r="U494" s="90"/>
      <c r="V494" s="468"/>
      <c r="W494" s="470"/>
      <c r="X494" s="471"/>
      <c r="Y494" s="422"/>
      <c r="Z494" s="510"/>
    </row>
    <row r="495" spans="1:26" ht="17.25">
      <c r="A495" s="423" t="s">
        <v>26</v>
      </c>
      <c r="B495" s="91" t="s">
        <v>60</v>
      </c>
      <c r="C495" s="104">
        <f>IF('7th 1'!C15&gt;0,'7th 1'!J15,IF('7th 1'!K15&gt;0,'7th 1'!R15,IF('7th 1'!S15&gt;0,'7th 1'!Z15,0)))</f>
        <v>33.5</v>
      </c>
      <c r="D495" s="104">
        <f>IF('7th 2'!C15&gt;0,'7th 2'!J15,IF('7th 2'!K15&gt;0,'7th 2'!R15,IF('7th 2'!S15&gt;0,'7th 2'!Z15,0)))</f>
        <v>30</v>
      </c>
      <c r="E495" s="104">
        <f>IF('7th 3'!C15&gt;0,'7th 3'!J15,IF('7th 3'!K15&gt;0,'7th 3'!R15,IF('7th 3'!S15&gt;0,'7th 3'!Z15,0)))</f>
        <v>28</v>
      </c>
      <c r="F495" s="104">
        <f>IF('7th 4'!C15&gt;0,'7th 4'!J15,IF('7th 4'!K15&gt;0,'7th 4'!R15,IF('7th 4'!S15&gt;0,'7th 4'!Z15,0)))</f>
        <v>39</v>
      </c>
      <c r="G495" s="104">
        <f>IF('7th 5'!C15&gt;0,'7th 5'!J15,IF('7th 5'!K15&gt;0,'7th 5'!R15,IF('7th 5'!S15&gt;0,'7th 5'!Z15,0)))</f>
        <v>40</v>
      </c>
      <c r="H495" s="104">
        <f>IF('7th 6'!C15&gt;0,'7th 6'!J15,IF('7th 6'!K15&gt;0,'7th 6'!R15,IF('7th 6'!S15&gt;0,'7th 6'!Z15,0)))</f>
        <v>35.75</v>
      </c>
      <c r="I495" s="466"/>
      <c r="J495" s="440">
        <f>I493/(C492+D492+E492+F492+G492+H492)</f>
        <v>3</v>
      </c>
      <c r="K495" s="442" t="str">
        <f>IF(J495&gt;=2.5,K493,IF(J495&gt;=2.25,"C",IF(J495&gt;=2,"D",IF(J495=0,0,"F"))))</f>
        <v>B</v>
      </c>
      <c r="L495" s="104">
        <f>IF('8th 1'!C15&gt;0,'8th 1'!J15,IF('8th 1'!K15&gt;0,'8th 1'!R15,IF('8th 1'!S15&gt;0,'8th 1'!Z15,0)))</f>
        <v>37</v>
      </c>
      <c r="M495" s="104">
        <f>IF('8th 2'!C15&gt;0,'8th 2'!J15,IF('8th 2'!K15&gt;0,'8th 2'!R15,IF('8th 2'!S15&gt;0,'8th 2'!Z15,0)))</f>
        <v>32.5</v>
      </c>
      <c r="N495" s="104">
        <f>IF('8th 3'!C15&gt;0,'8th 3'!J15,IF('8th 3'!K15&gt;0,'8th 3'!R15,IF('8th 3'!S15&gt;0,'8th 3'!Z15,0)))</f>
        <v>41</v>
      </c>
      <c r="O495" s="104">
        <f>IF('8th 4'!C15&gt;0,'8th 4'!J15,IF('8th 4'!K15&gt;0,'8th 4'!R15,IF('8th 4'!S15&gt;0,'8th 4'!Z15,0)))</f>
        <v>32.25</v>
      </c>
      <c r="P495" s="104">
        <f>IF('8th 5'!C15&gt;0,'8th 5'!J15,IF('8th 5'!K15&gt;0,'8th 5'!R15,IF('8th 5'!S15&gt;0,'8th 5'!Z15,0)))</f>
        <v>30</v>
      </c>
      <c r="Q495" s="104">
        <f>IF('8th 6'!C15&gt;0,'8th 6'!J15,IF('8th 6'!K15&gt;0,'8th 6'!R15,IF('8th 6'!S15&gt;0,'8th 6'!Z15,0)))</f>
        <v>39</v>
      </c>
      <c r="R495" s="104">
        <f>IF('8th 7'!C15&gt;0,'8th 7'!J15,IF('8th 7'!K15&gt;0,'8th 7'!R15,IF('8th 7'!S15&gt;0,'8th 7'!Z15,0)))</f>
        <v>0</v>
      </c>
      <c r="S495" s="466"/>
      <c r="T495" s="440">
        <f>S493/(L492+M492+N492+O492+P492+Q492+R492)</f>
        <v>3.0249999999999999</v>
      </c>
      <c r="U495" s="442" t="str">
        <f>IF(T495&gt;=2.5,U493,IF(T495&gt;=2.25,"C",IF(T495&gt;=2,"D",IF(T495=0,0,"F"))))</f>
        <v>B</v>
      </c>
      <c r="V495" s="454" t="s">
        <v>40</v>
      </c>
      <c r="W495" s="443"/>
      <c r="X495" s="443"/>
      <c r="Y495" s="455"/>
      <c r="Z495" s="510"/>
    </row>
    <row r="496" spans="1:26" ht="16.5" customHeight="1">
      <c r="A496" s="424"/>
      <c r="B496" s="91" t="s">
        <v>67</v>
      </c>
      <c r="C496" s="117">
        <f>'7th 1'!AA15</f>
        <v>58</v>
      </c>
      <c r="D496" s="117">
        <f>'7th 2'!AA15</f>
        <v>55</v>
      </c>
      <c r="E496" s="117">
        <f>'7th 3'!AA15</f>
        <v>52</v>
      </c>
      <c r="F496" s="117">
        <f>'7th 4'!AA15</f>
        <v>65</v>
      </c>
      <c r="G496" s="117">
        <f>'7th 5'!AA15</f>
        <v>70</v>
      </c>
      <c r="H496" s="117">
        <f>'7th 6'!AA15</f>
        <v>65</v>
      </c>
      <c r="I496" s="466"/>
      <c r="J496" s="453"/>
      <c r="K496" s="442"/>
      <c r="L496" s="117">
        <f>'8th 1'!AA15</f>
        <v>61</v>
      </c>
      <c r="M496" s="117">
        <f>'8th 2'!AA15</f>
        <v>59</v>
      </c>
      <c r="N496" s="117">
        <f>'8th 3'!AA15</f>
        <v>71</v>
      </c>
      <c r="O496" s="117">
        <f>'8th 4'!AA15</f>
        <v>58</v>
      </c>
      <c r="P496" s="117">
        <f>'8th 5'!AA15</f>
        <v>60</v>
      </c>
      <c r="Q496" s="117">
        <f>'8th 6'!AA15</f>
        <v>68</v>
      </c>
      <c r="R496" s="117">
        <f>'8th 7'!AA15</f>
        <v>0</v>
      </c>
      <c r="S496" s="466"/>
      <c r="T496" s="453"/>
      <c r="U496" s="442"/>
      <c r="V496" s="444">
        <f>IF((C497+C499)=0,0,C492)+IF((D497+D499)=0,0,D492)+IF((E497+E499)=0,0,E492)+IF((F497+F499)=0,0,F492)+IF((G497+G499)=0,0,G492)+IF((H497+H499)=0,0,H492)+IF((L497+L499)=0,0,L492)+IF((M497+M499)=0,0,M492)+IF((N497+N499)=0,0,N492)+IF((O497+O499)=0,0,O492)+IF((P497+P499)=0,0,P492)+IF((Q497+Q499)=0,0,Q492)+IF((R497+R499)=0,0,R492)+IF(I503&gt;0,1.5,0)</f>
        <v>31.5</v>
      </c>
      <c r="W496" s="457">
        <f>I493+S493+(I503*1.5)</f>
        <v>95.625</v>
      </c>
      <c r="X496" s="440">
        <f>IF(S493&gt;0,(W496/31.5),J495)</f>
        <v>3.0357142857142856</v>
      </c>
      <c r="Y496" s="164" t="str">
        <f>IF(X496&gt;=4,"A+",IF(X496&gt;=3.75,"A",IF(X496&gt;=3.5,"A-",IF(X496&gt;=3.25,"B+",IF(X496&gt;=3,"B",IF(X496&gt;=2.75,"B-",IF(X496&gt;=2.5,"C+",IF(X496&gt;=2,"C","F"))))))))</f>
        <v>B</v>
      </c>
      <c r="Z496" s="510"/>
    </row>
    <row r="497" spans="1:26" ht="16.5">
      <c r="A497" s="424"/>
      <c r="B497" s="91" t="s">
        <v>1</v>
      </c>
      <c r="C497" s="104">
        <f>'7th 1'!AC15</f>
        <v>2.75</v>
      </c>
      <c r="D497" s="104">
        <f>'7th 2'!AC15</f>
        <v>2.75</v>
      </c>
      <c r="E497" s="104">
        <f>'7th 3'!AC15</f>
        <v>2.5</v>
      </c>
      <c r="F497" s="104">
        <f>'7th 4'!AC15</f>
        <v>3.25</v>
      </c>
      <c r="G497" s="104">
        <f>'7th 5'!AC15</f>
        <v>3.5</v>
      </c>
      <c r="H497" s="104">
        <f>'7th 6'!AC15</f>
        <v>3.25</v>
      </c>
      <c r="I497" s="466"/>
      <c r="J497" s="98"/>
      <c r="K497" s="112"/>
      <c r="L497" s="104">
        <f>'8th 1'!AC15</f>
        <v>3</v>
      </c>
      <c r="M497" s="104">
        <f>'8th 2'!AC15</f>
        <v>2.75</v>
      </c>
      <c r="N497" s="104">
        <f>'8th 3'!AC15</f>
        <v>3.5</v>
      </c>
      <c r="O497" s="104">
        <f>'8th 4'!AC15</f>
        <v>2.75</v>
      </c>
      <c r="P497" s="104">
        <f>'8th 5'!AC15</f>
        <v>3</v>
      </c>
      <c r="Q497" s="104">
        <f>'8th 6'!AC15</f>
        <v>3.25</v>
      </c>
      <c r="R497" s="104">
        <f>'8th 7'!AC15</f>
        <v>0</v>
      </c>
      <c r="S497" s="466"/>
      <c r="T497" s="98"/>
      <c r="V497" s="456"/>
      <c r="W497" s="448"/>
      <c r="X497" s="441"/>
      <c r="Y497" s="451" t="str">
        <f>IF(S493&gt;0,(IF(X496&gt;=2.5,Y496,IF(X496&gt;=2.25,"C",IF(X496&gt;=2,"D","F")))),K495)</f>
        <v>B</v>
      </c>
      <c r="Z497" s="510"/>
    </row>
    <row r="498" spans="1:26" ht="16.5">
      <c r="A498" s="424"/>
      <c r="B498" s="91" t="s">
        <v>2</v>
      </c>
      <c r="C498" s="104" t="str">
        <f>'7th 1'!AB15</f>
        <v>B-</v>
      </c>
      <c r="D498" s="104" t="str">
        <f>'7th 2'!AB15</f>
        <v>B-</v>
      </c>
      <c r="E498" s="104" t="str">
        <f>'7th 3'!AB15</f>
        <v>C+</v>
      </c>
      <c r="F498" s="104" t="str">
        <f>'7th 4'!AB15</f>
        <v>B+</v>
      </c>
      <c r="G498" s="104" t="str">
        <f>'7th 5'!AB15</f>
        <v>A-</v>
      </c>
      <c r="H498" s="104" t="str">
        <f>'7th 6'!AB15</f>
        <v>B+</v>
      </c>
      <c r="I498" s="466"/>
      <c r="J498" s="98"/>
      <c r="K498" s="90"/>
      <c r="L498" s="104" t="str">
        <f>'8th 1'!AB15</f>
        <v>B</v>
      </c>
      <c r="M498" s="104" t="str">
        <f>'8th 2'!AB15</f>
        <v>B-</v>
      </c>
      <c r="N498" s="104" t="str">
        <f>'8th 3'!AB15</f>
        <v>A-</v>
      </c>
      <c r="O498" s="104" t="str">
        <f>'8th 4'!AB15</f>
        <v>B-</v>
      </c>
      <c r="P498" s="104" t="str">
        <f>'8th 5'!AB15</f>
        <v>B</v>
      </c>
      <c r="Q498" s="104" t="str">
        <f>'8th 6'!AB15</f>
        <v>B+</v>
      </c>
      <c r="R498" s="104" t="str">
        <f>'8th 7'!AB15</f>
        <v/>
      </c>
      <c r="S498" s="466"/>
      <c r="T498" s="98"/>
      <c r="U498" s="90"/>
      <c r="V498" s="446"/>
      <c r="W498" s="449"/>
      <c r="X498" s="450"/>
      <c r="Y498" s="452"/>
      <c r="Z498" s="510"/>
    </row>
    <row r="499" spans="1:26" ht="16.5">
      <c r="A499" s="413" t="s">
        <v>127</v>
      </c>
      <c r="B499" s="91" t="s">
        <v>1</v>
      </c>
      <c r="C499" s="104" t="str">
        <f>'7th 1'!AD15</f>
        <v>3.07</v>
      </c>
      <c r="D499" s="104">
        <f>'7th 2'!AD15</f>
        <v>0</v>
      </c>
      <c r="E499" s="104">
        <f>'7th 3'!AD15</f>
        <v>0</v>
      </c>
      <c r="F499" s="104">
        <f>'7th 4'!AD15</f>
        <v>0</v>
      </c>
      <c r="G499" s="104">
        <f>'7th 5'!AD15</f>
        <v>0</v>
      </c>
      <c r="H499" s="104">
        <f>'7th 6'!AD15</f>
        <v>0</v>
      </c>
      <c r="I499" s="415">
        <f>(C499*C492)+(D499*D492)+(E499*E492)+(F499*F492)+(G499*G492)+(H499*H492)</f>
        <v>4.6049999999999995</v>
      </c>
      <c r="J499" s="417">
        <f>IF(C499&gt;0,(C497*C492),0)+IF(D499&gt;0,(D497*D492),0)+IF(E499&gt;0,(E497*E492),0)+IF(F499&gt;0,(F497*F492),0)+IF(G499&gt;0,(G497*G492),0)+IF(H499&gt;0,(H497*H492),0)</f>
        <v>4.125</v>
      </c>
      <c r="K499" s="418">
        <f>IF(C499&gt;C497,((C499*C492)-(C497*C492)),0)+IF(D499&gt;D497,((D499*D492)-(D497*D492)),0)+IF(E499&gt;E497,((E499*E492)-(E497*E492)),0)+IF(F499&gt;F497,((F499*F492)-(F497*F492)),0)+IF(G499&gt;G497,((G499*G492)-(G497*G492)),0)+IF(H499&gt;H497,((H499*H492)-(H497*H492)),0)</f>
        <v>0.47999999999999954</v>
      </c>
      <c r="L499" s="165">
        <f>'8th 1'!AD15</f>
        <v>0</v>
      </c>
      <c r="M499" s="104">
        <f>'8th 2'!AD15</f>
        <v>0</v>
      </c>
      <c r="N499" s="104">
        <f>'8th 3'!AD15</f>
        <v>0</v>
      </c>
      <c r="O499" s="104">
        <f>'8th 4'!AD15</f>
        <v>0</v>
      </c>
      <c r="P499" s="104">
        <f>'8th 5'!AD15</f>
        <v>0</v>
      </c>
      <c r="Q499" s="104">
        <f>'8th 6'!AD15</f>
        <v>0</v>
      </c>
      <c r="R499" s="104">
        <f>'8th 7'!AD15</f>
        <v>0</v>
      </c>
      <c r="S499" s="403">
        <f>(L499*L492)+(M499*M492)+(N499*N492)+(O499*O492)+(P499*P492)+(Q499*Q492)+(R499*R492)</f>
        <v>0</v>
      </c>
      <c r="T499" s="417">
        <f>IF(L499&gt;0,(L497*L492),0)+IF(M499&gt;0,(M497*M492),0)+IF(N499&gt;0,(N497*N492),0)+IF(O499&gt;0,(O497*O492),0)+IF(P499&gt;0,(P497*P492),0)+IF(Q499&gt;0,(Q497*Q492),0)+IF(R499&gt;0,(R497*R492),0)</f>
        <v>0</v>
      </c>
      <c r="U499" s="399">
        <f>IF(L499&gt;L497,((L499*L492)-(L497*L492)),0)+IF(M499&gt;M497,((M499*M492)-(M497*M492)),0)+IF(N499&gt;N497,((N499*N492)-(N497*N492)),0)+IF(O499&gt;O497,((O499*O492)-(O497*O492)),0)+IF(P499&gt;P497,((P499*P492)-(P497*P492)),0)+IF(Q499&gt;Q497,((Q499*Q492)-(Q497*Q492)),0)+IF(R499&gt;R497,((R499*R492)-(R497*R492)),0)</f>
        <v>0</v>
      </c>
      <c r="V499" s="401">
        <f>I499+S499</f>
        <v>4.6049999999999995</v>
      </c>
      <c r="W499" s="403">
        <f>J499+T499</f>
        <v>4.125</v>
      </c>
      <c r="X499" s="403">
        <f>K499+U499</f>
        <v>0.47999999999999954</v>
      </c>
      <c r="Y499" s="405">
        <f>IF(V491&gt;0,(X499+Y486),0)</f>
        <v>0.47999999999999954</v>
      </c>
      <c r="Z499" s="510"/>
    </row>
    <row r="500" spans="1:26" ht="15.75" customHeight="1" thickBot="1">
      <c r="A500" s="414"/>
      <c r="B500" s="157" t="s">
        <v>23</v>
      </c>
      <c r="C500" s="166" t="str">
        <f>'7th 1'!AE15</f>
        <v>Imp:</v>
      </c>
      <c r="D500" s="166" t="str">
        <f>'7th 2'!AE15</f>
        <v/>
      </c>
      <c r="E500" s="166" t="str">
        <f>'7th 3'!AE15</f>
        <v/>
      </c>
      <c r="F500" s="166" t="str">
        <f>'7th 4'!AE15</f>
        <v/>
      </c>
      <c r="G500" s="166" t="str">
        <f>'7th 5'!AE15</f>
        <v/>
      </c>
      <c r="H500" s="166" t="str">
        <f>'7th 6'!AE15</f>
        <v/>
      </c>
      <c r="I500" s="416"/>
      <c r="J500" s="416"/>
      <c r="K500" s="419"/>
      <c r="L500" s="166" t="str">
        <f>'8th 1'!AE15</f>
        <v/>
      </c>
      <c r="M500" s="166" t="str">
        <f>'8th 2'!AE15</f>
        <v/>
      </c>
      <c r="N500" s="166" t="str">
        <f>'8th 3'!AE15</f>
        <v/>
      </c>
      <c r="O500" s="166" t="str">
        <f>'8th 4'!AE15</f>
        <v/>
      </c>
      <c r="P500" s="166" t="str">
        <f>'8th 5'!AE15</f>
        <v/>
      </c>
      <c r="Q500" s="166" t="str">
        <f>'8th 6'!AE15</f>
        <v/>
      </c>
      <c r="R500" s="166" t="str">
        <f>'8th 7'!AE15</f>
        <v/>
      </c>
      <c r="S500" s="420"/>
      <c r="T500" s="420"/>
      <c r="U500" s="400"/>
      <c r="V500" s="402"/>
      <c r="W500" s="404"/>
      <c r="X500" s="404"/>
      <c r="Y500" s="406"/>
      <c r="Z500" s="510"/>
    </row>
    <row r="501" spans="1:26" ht="9.75" customHeight="1" thickTop="1" thickBot="1">
      <c r="C501" s="53"/>
      <c r="D501" s="53"/>
      <c r="E501" s="53"/>
      <c r="F501" s="53"/>
      <c r="G501" s="53"/>
      <c r="H501" s="53"/>
      <c r="L501" s="53"/>
      <c r="M501" s="53"/>
      <c r="N501" s="53"/>
      <c r="O501" s="53"/>
      <c r="P501" s="53"/>
      <c r="Q501" s="53"/>
      <c r="R501" s="53"/>
      <c r="V501" s="53"/>
      <c r="W501" s="53"/>
      <c r="X501" s="53"/>
      <c r="Y501" s="53"/>
    </row>
    <row r="502" spans="1:26" ht="18.75" thickTop="1">
      <c r="A502" s="407" t="s">
        <v>33</v>
      </c>
      <c r="B502" s="408"/>
      <c r="C502" s="376" t="s">
        <v>35</v>
      </c>
      <c r="D502" s="380"/>
      <c r="E502" s="376" t="s">
        <v>30</v>
      </c>
      <c r="F502" s="380"/>
      <c r="G502" s="376" t="s">
        <v>31</v>
      </c>
      <c r="H502" s="380"/>
      <c r="I502" s="376" t="s">
        <v>32</v>
      </c>
      <c r="J502" s="411"/>
      <c r="K502" s="411"/>
      <c r="L502" s="412"/>
      <c r="M502" s="370" t="s">
        <v>50</v>
      </c>
      <c r="N502" s="371"/>
      <c r="O502" s="376" t="s">
        <v>0</v>
      </c>
      <c r="P502" s="377"/>
      <c r="Q502" s="169" t="s">
        <v>29</v>
      </c>
      <c r="R502" s="378" t="s">
        <v>216</v>
      </c>
      <c r="S502" s="379"/>
      <c r="T502" s="379"/>
      <c r="U502" s="380"/>
      <c r="V502" s="381" t="s">
        <v>2</v>
      </c>
      <c r="W502" s="382"/>
      <c r="X502" s="170"/>
      <c r="Y502" s="171"/>
    </row>
    <row r="503" spans="1:26" s="113" customFormat="1" ht="18" customHeight="1">
      <c r="A503" s="409"/>
      <c r="B503" s="410"/>
      <c r="C503" s="383" t="str">
        <f>'viva-1'!K13</f>
        <v>3.00</v>
      </c>
      <c r="D503" s="384"/>
      <c r="E503" s="383" t="str">
        <f>'viva-2'!K13</f>
        <v>3.00</v>
      </c>
      <c r="F503" s="384"/>
      <c r="G503" s="385" t="str">
        <f>'viva-3'!K13</f>
        <v>3.75</v>
      </c>
      <c r="H503" s="384"/>
      <c r="I503" s="383" t="str">
        <f>'viva-4'!K13</f>
        <v>3.50</v>
      </c>
      <c r="J503" s="386"/>
      <c r="K503" s="386"/>
      <c r="L503" s="387"/>
      <c r="M503" s="372"/>
      <c r="N503" s="373"/>
      <c r="O503" s="388">
        <f>W491+Y499</f>
        <v>382.60500000000002</v>
      </c>
      <c r="P503" s="389"/>
      <c r="Q503" s="397">
        <f>V491</f>
        <v>126</v>
      </c>
      <c r="R503" s="392">
        <f>O503/126</f>
        <v>3.0365476190476191</v>
      </c>
      <c r="S503" s="393"/>
      <c r="T503" s="393"/>
      <c r="U503" s="394"/>
      <c r="V503" s="359" t="str">
        <f>IF(R503&gt;=2.5,Y503,IF(R503&gt;=2.25,"C",IF(R503&gt;=2,"D",IF(R503=0,0,"F"))))</f>
        <v>B</v>
      </c>
      <c r="W503" s="360"/>
      <c r="X503" s="172"/>
      <c r="Y503" s="173" t="str">
        <f>IF(R503&gt;=4,"A+",IF(R503&gt;=3.75,"A",IF(R503&gt;=3.5,"A-",IF(R503&gt;=3.25,"B+",IF(R503&gt;=3,"B",IF(R503&gt;=2.75,"B-",IF(R503&gt;=2.5,"C+",IF(R503&gt;=2,"C","F"))))))))</f>
        <v>B</v>
      </c>
      <c r="Z503" s="174"/>
    </row>
    <row r="504" spans="1:26" ht="37.5" customHeight="1" thickBot="1">
      <c r="A504" s="363" t="s">
        <v>34</v>
      </c>
      <c r="B504" s="364"/>
      <c r="C504" s="365" t="s">
        <v>1</v>
      </c>
      <c r="D504" s="366"/>
      <c r="E504" s="367">
        <f>C503+E503+G503+I503</f>
        <v>13.25</v>
      </c>
      <c r="F504" s="368"/>
      <c r="G504" s="365" t="s">
        <v>0</v>
      </c>
      <c r="H504" s="366"/>
      <c r="I504" s="367">
        <f>E504*1.5</f>
        <v>19.875</v>
      </c>
      <c r="J504" s="369"/>
      <c r="K504" s="369"/>
      <c r="L504" s="368"/>
      <c r="M504" s="374"/>
      <c r="N504" s="375"/>
      <c r="O504" s="390"/>
      <c r="P504" s="391"/>
      <c r="Q504" s="398"/>
      <c r="R504" s="395"/>
      <c r="S504" s="395"/>
      <c r="T504" s="395"/>
      <c r="U504" s="396"/>
      <c r="V504" s="361"/>
      <c r="W504" s="362"/>
      <c r="X504" s="175"/>
      <c r="Y504" s="176"/>
    </row>
    <row r="505" spans="1:26" ht="30" customHeight="1" thickTop="1">
      <c r="B505" s="54"/>
      <c r="C505" s="54"/>
      <c r="D505" s="514" t="s">
        <v>24</v>
      </c>
      <c r="E505" s="514"/>
      <c r="F505" s="514"/>
      <c r="G505" s="514"/>
      <c r="H505" s="514"/>
      <c r="I505" s="514"/>
      <c r="J505" s="514"/>
      <c r="K505" s="514"/>
      <c r="L505" s="514"/>
      <c r="M505" s="514"/>
      <c r="N505" s="514"/>
      <c r="O505" s="514"/>
      <c r="P505" s="514"/>
      <c r="Q505" s="514"/>
      <c r="R505" s="514"/>
      <c r="S505" s="514"/>
      <c r="T505" s="55" t="s">
        <v>36</v>
      </c>
      <c r="U505" s="56"/>
      <c r="V505" s="515">
        <f>'1st 1'!R16</f>
        <v>0</v>
      </c>
      <c r="W505" s="516"/>
      <c r="X505" s="516"/>
      <c r="Y505" s="516"/>
    </row>
    <row r="506" spans="1:26" ht="18.75">
      <c r="A506" s="57"/>
      <c r="B506" s="58"/>
      <c r="C506" s="59" t="s">
        <v>4</v>
      </c>
      <c r="D506" s="60" t="s">
        <v>71</v>
      </c>
      <c r="E506" s="60"/>
      <c r="F506" s="53"/>
      <c r="G506" s="61"/>
      <c r="H506" s="517" t="s">
        <v>73</v>
      </c>
      <c r="I506" s="518"/>
      <c r="J506" s="518"/>
      <c r="K506" s="518"/>
      <c r="L506" s="518"/>
      <c r="M506" s="518"/>
      <c r="N506" s="518"/>
      <c r="O506" s="62"/>
      <c r="P506" s="62"/>
      <c r="Q506" s="62"/>
      <c r="R506" s="53"/>
      <c r="S506" s="63"/>
      <c r="T506" s="55" t="s">
        <v>37</v>
      </c>
      <c r="U506" s="56"/>
      <c r="V506" s="519">
        <f>'1st 1'!A16</f>
        <v>9</v>
      </c>
      <c r="W506" s="516"/>
      <c r="X506" s="516"/>
      <c r="Y506" s="516"/>
    </row>
    <row r="507" spans="1:26" ht="18.75">
      <c r="A507" s="57"/>
      <c r="B507" s="58"/>
      <c r="C507" s="59" t="s">
        <v>5</v>
      </c>
      <c r="D507" s="60" t="s">
        <v>66</v>
      </c>
      <c r="E507" s="60"/>
      <c r="F507" s="64"/>
      <c r="G507" s="53"/>
      <c r="H507" s="61"/>
      <c r="I507" s="65"/>
      <c r="J507" s="520">
        <f>'1st 1'!A606</f>
        <v>0</v>
      </c>
      <c r="K507" s="521"/>
      <c r="L507" s="521"/>
      <c r="M507" s="521"/>
      <c r="N507" s="62"/>
      <c r="O507" s="62"/>
      <c r="P507" s="53"/>
      <c r="Q507" s="53"/>
      <c r="R507" s="53"/>
      <c r="S507" s="63"/>
      <c r="T507" s="55" t="s">
        <v>38</v>
      </c>
      <c r="U507" s="56"/>
      <c r="V507" s="56"/>
      <c r="W507" s="56"/>
      <c r="X507" s="56"/>
      <c r="Y507" s="66">
        <f>'1st 1'!S16</f>
        <v>0</v>
      </c>
    </row>
    <row r="508" spans="1:26" ht="18.75">
      <c r="A508" s="57"/>
      <c r="B508" s="58"/>
      <c r="C508" s="59" t="s">
        <v>6</v>
      </c>
      <c r="D508" s="60" t="s">
        <v>14</v>
      </c>
      <c r="E508" s="58"/>
      <c r="F508" s="67" t="s">
        <v>7</v>
      </c>
      <c r="G508" s="68" t="str">
        <f>'1st 1'!B16</f>
        <v>M</v>
      </c>
      <c r="H508" s="69"/>
      <c r="I508" s="70"/>
      <c r="J508" s="70"/>
      <c r="K508" s="70"/>
      <c r="L508" s="53"/>
      <c r="M508" s="53"/>
      <c r="N508" s="53"/>
      <c r="O508" s="53"/>
      <c r="P508" s="53"/>
      <c r="Q508" s="53"/>
      <c r="R508" s="53"/>
      <c r="V508" s="53"/>
      <c r="W508" s="53"/>
      <c r="X508" s="53"/>
      <c r="Y508" s="53"/>
    </row>
    <row r="509" spans="1:26" ht="18.75">
      <c r="A509" s="57"/>
      <c r="B509" s="64"/>
      <c r="C509" s="64"/>
      <c r="D509" s="64"/>
      <c r="E509" s="53"/>
      <c r="F509" s="67" t="s">
        <v>8</v>
      </c>
      <c r="G509" s="72">
        <f>'1st 1'!T16</f>
        <v>0</v>
      </c>
      <c r="H509" s="69"/>
      <c r="I509" s="70"/>
      <c r="J509" s="70"/>
      <c r="K509" s="70"/>
      <c r="L509" s="53"/>
      <c r="M509" s="53"/>
      <c r="N509" s="53"/>
      <c r="O509" s="53"/>
      <c r="P509" s="53"/>
      <c r="Q509" s="53"/>
      <c r="R509" s="53"/>
      <c r="V509" s="53"/>
      <c r="W509" s="53"/>
      <c r="X509" s="53"/>
      <c r="Y509" s="53"/>
    </row>
    <row r="510" spans="1:26" ht="18.75">
      <c r="A510" s="57"/>
      <c r="B510" s="64"/>
      <c r="C510" s="64"/>
      <c r="D510" s="64"/>
      <c r="E510" s="53"/>
      <c r="F510" s="67" t="s">
        <v>9</v>
      </c>
      <c r="G510" s="72">
        <f>'1st 1'!U16</f>
        <v>0</v>
      </c>
      <c r="H510" s="69"/>
      <c r="I510" s="70"/>
      <c r="J510" s="70"/>
      <c r="K510" s="70"/>
      <c r="L510" s="53"/>
      <c r="M510" s="53"/>
      <c r="N510" s="53"/>
      <c r="O510" s="53"/>
      <c r="P510" s="53"/>
      <c r="Q510" s="53"/>
      <c r="R510" s="53"/>
      <c r="V510" s="53"/>
      <c r="W510" s="53"/>
      <c r="X510" s="53"/>
      <c r="Y510" s="53"/>
    </row>
    <row r="511" spans="1:26" ht="18.75">
      <c r="A511" s="57"/>
      <c r="B511" s="64"/>
      <c r="C511" s="64"/>
      <c r="D511" s="64"/>
      <c r="E511" s="53"/>
      <c r="F511" s="67" t="s">
        <v>10</v>
      </c>
      <c r="G511" s="72">
        <f>'1st 1'!V16</f>
        <v>0</v>
      </c>
      <c r="H511" s="69"/>
      <c r="I511" s="73"/>
      <c r="J511" s="73"/>
      <c r="K511" s="73"/>
      <c r="L511" s="53"/>
      <c r="M511" s="53"/>
      <c r="N511" s="53"/>
      <c r="O511" s="53"/>
      <c r="P511" s="53"/>
      <c r="Q511" s="53"/>
      <c r="R511" s="53"/>
      <c r="V511" s="53"/>
      <c r="W511" s="53"/>
      <c r="X511" s="53"/>
      <c r="Y511" s="53"/>
    </row>
    <row r="512" spans="1:26" ht="21.75" customHeight="1" thickBot="1">
      <c r="A512" s="522" t="s">
        <v>25</v>
      </c>
      <c r="B512" s="522"/>
      <c r="C512" s="523"/>
      <c r="D512" s="523"/>
      <c r="E512" s="523"/>
      <c r="F512" s="523"/>
      <c r="G512" s="523"/>
      <c r="H512" s="523"/>
      <c r="I512" s="523"/>
      <c r="J512" s="523"/>
      <c r="K512" s="523"/>
      <c r="L512" s="524"/>
      <c r="M512" s="524"/>
      <c r="N512" s="524"/>
      <c r="O512" s="524"/>
      <c r="P512" s="524"/>
      <c r="Q512" s="524"/>
      <c r="R512" s="524"/>
      <c r="S512" s="524"/>
      <c r="T512" s="524"/>
      <c r="U512" s="524"/>
      <c r="V512" s="524"/>
      <c r="W512" s="524"/>
      <c r="X512" s="524"/>
      <c r="Y512" s="524"/>
    </row>
    <row r="513" spans="1:26" ht="19.5" customHeight="1" thickTop="1" thickBot="1">
      <c r="A513" s="478" t="s">
        <v>42</v>
      </c>
      <c r="B513" s="479"/>
      <c r="C513" s="479"/>
      <c r="D513" s="479"/>
      <c r="E513" s="479"/>
      <c r="F513" s="479"/>
      <c r="G513" s="479"/>
      <c r="H513" s="479"/>
      <c r="I513" s="479"/>
      <c r="J513" s="479"/>
      <c r="K513" s="480"/>
      <c r="L513" s="479" t="s">
        <v>43</v>
      </c>
      <c r="M513" s="479"/>
      <c r="N513" s="479"/>
      <c r="O513" s="479"/>
      <c r="P513" s="479"/>
      <c r="Q513" s="479"/>
      <c r="R513" s="479"/>
      <c r="S513" s="479"/>
      <c r="T513" s="479"/>
      <c r="U513" s="506"/>
      <c r="V513" s="507" t="s">
        <v>39</v>
      </c>
      <c r="W513" s="508"/>
      <c r="X513" s="508"/>
      <c r="Y513" s="509"/>
      <c r="Z513" s="510" t="s">
        <v>68</v>
      </c>
    </row>
    <row r="514" spans="1:26" ht="19.5" thickTop="1" thickBot="1">
      <c r="A514" s="74" t="s">
        <v>22</v>
      </c>
      <c r="B514" s="75"/>
      <c r="C514" s="76">
        <f>'1st 1'!C4</f>
        <v>101</v>
      </c>
      <c r="D514" s="76">
        <f>'1st 2'!C4</f>
        <v>102</v>
      </c>
      <c r="E514" s="76">
        <f>'1st 3'!C4</f>
        <v>103</v>
      </c>
      <c r="F514" s="76">
        <f>'1st 4'!C4</f>
        <v>104</v>
      </c>
      <c r="G514" s="76">
        <f>'1st 5'!C4</f>
        <v>105</v>
      </c>
      <c r="H514" s="76">
        <f>'1st 6'!C4</f>
        <v>106</v>
      </c>
      <c r="I514" s="511" t="s">
        <v>0</v>
      </c>
      <c r="J514" s="511" t="s">
        <v>3</v>
      </c>
      <c r="K514" s="512" t="s">
        <v>2</v>
      </c>
      <c r="L514" s="76">
        <f>'2nd 1'!C4</f>
        <v>107</v>
      </c>
      <c r="M514" s="76">
        <f>'2nd 2'!C4</f>
        <v>108</v>
      </c>
      <c r="N514" s="76">
        <f>'2nd 3'!C4</f>
        <v>109</v>
      </c>
      <c r="O514" s="76">
        <f>'2nd 4'!C4</f>
        <v>110</v>
      </c>
      <c r="P514" s="76">
        <f>'2nd 5'!C4</f>
        <v>111</v>
      </c>
      <c r="Q514" s="76">
        <f>'2nd 6'!C4</f>
        <v>112</v>
      </c>
      <c r="R514" s="76">
        <f>'2nd 7'!C4</f>
        <v>0</v>
      </c>
      <c r="S514" s="429" t="s">
        <v>0</v>
      </c>
      <c r="T514" s="429" t="s">
        <v>3</v>
      </c>
      <c r="U514" s="431" t="s">
        <v>2</v>
      </c>
      <c r="V514" s="492" t="s">
        <v>29</v>
      </c>
      <c r="W514" s="493" t="s">
        <v>0</v>
      </c>
      <c r="X514" s="494" t="s">
        <v>3</v>
      </c>
      <c r="Y514" s="495" t="s">
        <v>2</v>
      </c>
      <c r="Z514" s="510"/>
    </row>
    <row r="515" spans="1:26" ht="64.5" customHeight="1" thickTop="1" thickBot="1">
      <c r="A515" s="77" t="s">
        <v>63</v>
      </c>
      <c r="B515" s="78"/>
      <c r="C515" s="114" t="str">
        <f>'1st 1'!C6</f>
        <v>Drawing-1</v>
      </c>
      <c r="D515" s="114" t="str">
        <f>'1st 2'!C6</f>
        <v>Sketch-1</v>
      </c>
      <c r="E515" s="114" t="str">
        <f>'1st 3'!C6</f>
        <v>Parspective-1</v>
      </c>
      <c r="F515" s="114" t="str">
        <f>'1st 4'!C6</f>
        <v>Study and Composition-1</v>
      </c>
      <c r="G515" s="114" t="str">
        <f>'1st 5'!C6</f>
        <v>History of Civilization-1</v>
      </c>
      <c r="H515" s="114" t="str">
        <f>'1st 6'!C6</f>
        <v>Nazrul Studies</v>
      </c>
      <c r="I515" s="481"/>
      <c r="J515" s="481"/>
      <c r="K515" s="482"/>
      <c r="L515" s="114" t="str">
        <f>'2nd 1'!C6</f>
        <v>Drawing-2</v>
      </c>
      <c r="M515" s="114" t="str">
        <f>'2nd 2'!C6</f>
        <v>Sketch-2</v>
      </c>
      <c r="N515" s="114" t="str">
        <f>'2nd 3'!C6</f>
        <v>Perspective- 2</v>
      </c>
      <c r="O515" s="114" t="str">
        <f>'2nd 4'!C6</f>
        <v>Basic Design</v>
      </c>
      <c r="P515" s="114" t="str">
        <f>'2nd 5'!C6</f>
        <v xml:space="preserve"> Study &amp; composition 2</v>
      </c>
      <c r="Q515" s="114" t="str">
        <f>'2nd 6'!C6</f>
        <v>History of Civilization -2</v>
      </c>
      <c r="R515" s="114">
        <f>'2nd 7'!C6</f>
        <v>0</v>
      </c>
      <c r="S515" s="429"/>
      <c r="T515" s="429"/>
      <c r="U515" s="431"/>
      <c r="V515" s="492"/>
      <c r="W515" s="493"/>
      <c r="X515" s="493"/>
      <c r="Y515" s="495"/>
      <c r="Z515" s="510"/>
    </row>
    <row r="516" spans="1:26" ht="18.75" thickTop="1">
      <c r="A516" s="77" t="s">
        <v>12</v>
      </c>
      <c r="B516" s="78"/>
      <c r="C516" s="80">
        <f>'1st 1'!G4</f>
        <v>3</v>
      </c>
      <c r="D516" s="80">
        <f>'1st 2'!G4</f>
        <v>1.5</v>
      </c>
      <c r="E516" s="80">
        <f>'1st 3'!G4</f>
        <v>3</v>
      </c>
      <c r="F516" s="80">
        <f>'1st 4'!G4</f>
        <v>3</v>
      </c>
      <c r="G516" s="80">
        <f>'1st 5'!G4</f>
        <v>1.5</v>
      </c>
      <c r="H516" s="80">
        <f>'1st 6'!G4</f>
        <v>3</v>
      </c>
      <c r="I516" s="481"/>
      <c r="J516" s="481"/>
      <c r="K516" s="513"/>
      <c r="L516" s="80">
        <f>'2nd 1'!G4</f>
        <v>3</v>
      </c>
      <c r="M516" s="80">
        <f>'2nd 2'!G4</f>
        <v>1.5</v>
      </c>
      <c r="N516" s="80">
        <f>'2nd 3'!G4</f>
        <v>3</v>
      </c>
      <c r="O516" s="80">
        <f>'2nd 4'!G4</f>
        <v>1.5</v>
      </c>
      <c r="P516" s="80">
        <f>'2nd 5'!G4</f>
        <v>3</v>
      </c>
      <c r="Q516" s="80">
        <f>'2nd 6'!G4</f>
        <v>3</v>
      </c>
      <c r="R516" s="80">
        <f>'2nd 7'!G4</f>
        <v>0</v>
      </c>
      <c r="S516" s="430"/>
      <c r="T516" s="430"/>
      <c r="U516" s="432"/>
      <c r="V516" s="468"/>
      <c r="W516" s="471"/>
      <c r="X516" s="471"/>
      <c r="Y516" s="422"/>
      <c r="Z516" s="510"/>
    </row>
    <row r="517" spans="1:26" ht="16.5" customHeight="1">
      <c r="A517" s="77" t="s">
        <v>11</v>
      </c>
      <c r="B517" s="78"/>
      <c r="C517" s="80">
        <v>100</v>
      </c>
      <c r="D517" s="80">
        <v>100</v>
      </c>
      <c r="E517" s="80">
        <v>100</v>
      </c>
      <c r="F517" s="80">
        <v>100</v>
      </c>
      <c r="G517" s="80">
        <v>100</v>
      </c>
      <c r="H517" s="80">
        <v>100</v>
      </c>
      <c r="I517" s="496">
        <f>(C521*C516)+(D521*D516)+(E521*E516)+(F521*F516)+(G521*G516)+(H521*H516)</f>
        <v>47.25</v>
      </c>
      <c r="J517" s="82"/>
      <c r="K517" s="83" t="str">
        <f>IF(J518&gt;=4,"A+",IF(J518&gt;=3.75,"A",IF(J518&gt;=3.5,"A-",IF(J518&gt;=3.25,"B+",IF(J518&gt;=3,"B",IF(J518&gt;=2.75,"B-",IF(J518&gt;=2.5,"C+",IF(J518&gt;=2,"C","F"))))))))</f>
        <v>B</v>
      </c>
      <c r="L517" s="81">
        <v>100</v>
      </c>
      <c r="M517" s="80">
        <v>100</v>
      </c>
      <c r="N517" s="80">
        <v>100</v>
      </c>
      <c r="O517" s="80">
        <v>100</v>
      </c>
      <c r="P517" s="80">
        <v>100</v>
      </c>
      <c r="Q517" s="80">
        <v>100</v>
      </c>
      <c r="R517" s="80">
        <v>100</v>
      </c>
      <c r="S517" s="465">
        <f>(L521*L516)+(M521*M516)+(N521*N516)+(O521*O516)+(P521*P516)+(Q521*Q516)+(R521*R516)</f>
        <v>49.5</v>
      </c>
      <c r="T517" s="84"/>
      <c r="U517" s="85" t="str">
        <f>IF(T518&gt;=4,"A+",IF(T518&gt;=3.75,"A",IF(T518&gt;=3.5,"A-",IF(T518&gt;=3.25,"B+",IF(T518&gt;=3,"B",IF(T518&gt;=2.75,"B-",IF(T518&gt;=2.5,"C+",IF(T518&gt;=2,"C","F"))))))))</f>
        <v>B+</v>
      </c>
      <c r="V517" s="498">
        <f>IF((C521+C523)=0,0,C516)+IF((D521+D523)=0,0,D516)+IF((E521+E523)=0,0,E516)+IF((F521+F523)=0,0,F516)+IF((G521+G523)=0,0,G516)+IF((H521+H523)=0,0,H516)+IF((L521+L523)=0,0,L516)+IF((M521+M523)=0,0,M516)+IF((N521+N523)=0,0,N516)+IF((O521+O523)=0,0,O516)+IF((P521+P523)=0,0,P516)+IF((Q521+Q523)=0,0,Q516)+IF((R521+R523)=0,0,R516)+IF(C566=0,0,1.5)</f>
        <v>31.5</v>
      </c>
      <c r="W517" s="415">
        <f>I517+S517+(C566*1.5)</f>
        <v>102.375</v>
      </c>
      <c r="X517" s="503">
        <f>IF(S517&gt;0,(W517/31.5),J518)</f>
        <v>3.25</v>
      </c>
      <c r="Y517" s="154" t="str">
        <f>IF(X517&gt;=4,"A+",IF(X517&gt;=3.75,"A",IF(X517&gt;=3.5,"A-",IF(X517&gt;=3.25,"B+",IF(X517&gt;=3,"B",IF(X517&gt;=2.75,"B-",IF(X517&gt;=2.5,"C+",IF(X517&gt;=2,"C","F"))))))))</f>
        <v>B+</v>
      </c>
      <c r="Z517" s="510"/>
    </row>
    <row r="518" spans="1:26" ht="18">
      <c r="A518" s="77" t="s">
        <v>28</v>
      </c>
      <c r="B518" s="86"/>
      <c r="C518" s="87">
        <f>'1st 1'!C16</f>
        <v>31</v>
      </c>
      <c r="D518" s="87">
        <f>'1st 2'!C16</f>
        <v>25</v>
      </c>
      <c r="E518" s="87">
        <f>'1st 3'!C16</f>
        <v>27.5</v>
      </c>
      <c r="F518" s="87">
        <f>'1st 4'!C16</f>
        <v>19</v>
      </c>
      <c r="G518" s="87">
        <f>'1st 5'!C16</f>
        <v>28</v>
      </c>
      <c r="H518" s="87">
        <f>'1st 6'!C16</f>
        <v>32.799999999999997</v>
      </c>
      <c r="I518" s="497"/>
      <c r="J518" s="485">
        <f>I517/(C516+D516+E516+F516+G516+H516)</f>
        <v>3.15</v>
      </c>
      <c r="K518" s="88"/>
      <c r="L518" s="89">
        <f>'2nd 1'!C16</f>
        <v>31.5</v>
      </c>
      <c r="M518" s="87">
        <f>'2nd 2'!C16</f>
        <v>28</v>
      </c>
      <c r="N518" s="87">
        <f>'2nd 3'!C16</f>
        <v>28</v>
      </c>
      <c r="O518" s="87">
        <f>'2nd 4'!C16</f>
        <v>25.5</v>
      </c>
      <c r="P518" s="87">
        <f>'2nd 5'!C16</f>
        <v>28</v>
      </c>
      <c r="Q518" s="87">
        <f>'2nd 6'!C16</f>
        <v>20.5</v>
      </c>
      <c r="R518" s="87">
        <f>'2nd 7'!C16</f>
        <v>0</v>
      </c>
      <c r="S518" s="457"/>
      <c r="T518" s="485">
        <f>S517/(L516+M516+N516+O516+P516+Q516+R516)</f>
        <v>3.3</v>
      </c>
      <c r="U518" s="90"/>
      <c r="V518" s="499"/>
      <c r="W518" s="501"/>
      <c r="X518" s="453"/>
      <c r="Y518" s="487" t="str">
        <f>IF(S517&gt;0,(IF(X517&gt;=2.5,Y517,IF(X517&gt;=2.25,"C",IF(X517&gt;=2,"D","F")))),K519)</f>
        <v>B+</v>
      </c>
      <c r="Z518" s="510"/>
    </row>
    <row r="519" spans="1:26" ht="16.5" customHeight="1">
      <c r="A519" s="423" t="s">
        <v>26</v>
      </c>
      <c r="B519" s="91" t="s">
        <v>60</v>
      </c>
      <c r="C519" s="87">
        <f>'1st 1'!J16</f>
        <v>42.5</v>
      </c>
      <c r="D519" s="87">
        <f>'1st 2'!J16</f>
        <v>37.5</v>
      </c>
      <c r="E519" s="87">
        <f>'1st 3'!J16</f>
        <v>46.5</v>
      </c>
      <c r="F519" s="87">
        <f>'1st 4'!J16</f>
        <v>37</v>
      </c>
      <c r="G519" s="87">
        <f>'1st 5'!J16</f>
        <v>32.5</v>
      </c>
      <c r="H519" s="87">
        <f>'1st 6'!J16</f>
        <v>29</v>
      </c>
      <c r="I519" s="497"/>
      <c r="J519" s="505"/>
      <c r="K519" s="489" t="str">
        <f>IF(J518&gt;=2.5,K517,IF(J518&gt;=2.25,"C",IF(J518&gt;=2,"D",IF(J518=0,0,"F"))))</f>
        <v>B</v>
      </c>
      <c r="L519" s="89">
        <f>'2nd 1'!J16</f>
        <v>41.5</v>
      </c>
      <c r="M519" s="87">
        <f>'2nd 2'!J16</f>
        <v>47</v>
      </c>
      <c r="N519" s="87">
        <f>'2nd 3'!J16</f>
        <v>50.5</v>
      </c>
      <c r="O519" s="87">
        <f>'2nd 4'!J16</f>
        <v>39.5</v>
      </c>
      <c r="P519" s="87">
        <f>'2nd 5'!J16</f>
        <v>45</v>
      </c>
      <c r="Q519" s="87">
        <f>'2nd 6'!J16</f>
        <v>27.75</v>
      </c>
      <c r="R519" s="87">
        <f>'2nd 7'!J16</f>
        <v>0</v>
      </c>
      <c r="S519" s="457"/>
      <c r="T519" s="486"/>
      <c r="U519" s="442" t="str">
        <f>IF(T518&gt;=2.5,U517,IF(T518&gt;=2.25,"C",IF(T518&gt;=2,"D",IF(T518=0,0,"F"))))</f>
        <v>B+</v>
      </c>
      <c r="V519" s="499"/>
      <c r="W519" s="501"/>
      <c r="X519" s="453"/>
      <c r="Y519" s="488"/>
      <c r="Z519" s="510"/>
    </row>
    <row r="520" spans="1:26" ht="16.5" customHeight="1">
      <c r="A520" s="424"/>
      <c r="B520" s="91" t="s">
        <v>67</v>
      </c>
      <c r="C520" s="115">
        <f>'1st 1'!K16</f>
        <v>74</v>
      </c>
      <c r="D520" s="115">
        <f>'1st 2'!K16</f>
        <v>63</v>
      </c>
      <c r="E520" s="115">
        <f>'1st 3'!K16</f>
        <v>74</v>
      </c>
      <c r="F520" s="115">
        <f>'1st 4'!K16</f>
        <v>56</v>
      </c>
      <c r="G520" s="115">
        <f>'1st 5'!K16</f>
        <v>61</v>
      </c>
      <c r="H520" s="115">
        <f>'1st 6'!K16</f>
        <v>62</v>
      </c>
      <c r="I520" s="497"/>
      <c r="J520" s="505"/>
      <c r="K520" s="490"/>
      <c r="L520" s="116">
        <f>'2nd 1'!K16</f>
        <v>73</v>
      </c>
      <c r="M520" s="115">
        <f>'2nd 2'!K16</f>
        <v>75</v>
      </c>
      <c r="N520" s="115">
        <f>'2nd 3'!K16</f>
        <v>79</v>
      </c>
      <c r="O520" s="115">
        <f>'2nd 4'!K16</f>
        <v>65</v>
      </c>
      <c r="P520" s="115">
        <f>'2nd 5'!K16</f>
        <v>73</v>
      </c>
      <c r="Q520" s="115">
        <f>'2nd 6'!K16</f>
        <v>49</v>
      </c>
      <c r="R520" s="115">
        <f>'2nd 7'!K16</f>
        <v>0</v>
      </c>
      <c r="S520" s="457"/>
      <c r="T520" s="486"/>
      <c r="U520" s="491"/>
      <c r="V520" s="499"/>
      <c r="W520" s="501"/>
      <c r="X520" s="453"/>
      <c r="Y520" s="488"/>
      <c r="Z520" s="510"/>
    </row>
    <row r="521" spans="1:26" ht="18">
      <c r="A521" s="424"/>
      <c r="B521" s="91" t="s">
        <v>1</v>
      </c>
      <c r="C521" s="87">
        <f>'1st 1'!M16</f>
        <v>3.5</v>
      </c>
      <c r="D521" s="87">
        <f>'1st 2'!M16</f>
        <v>3</v>
      </c>
      <c r="E521" s="87">
        <f>'1st 3'!M16</f>
        <v>3.5</v>
      </c>
      <c r="F521" s="87">
        <f>'1st 4'!M16</f>
        <v>2.75</v>
      </c>
      <c r="G521" s="87">
        <f>'1st 5'!M16</f>
        <v>3</v>
      </c>
      <c r="H521" s="87">
        <f>'1st 6'!M16</f>
        <v>3</v>
      </c>
      <c r="I521" s="497"/>
      <c r="J521" s="505"/>
      <c r="K521" s="92"/>
      <c r="L521" s="89">
        <f>'2nd 1'!M16</f>
        <v>3.5</v>
      </c>
      <c r="M521" s="87">
        <f>'2nd 2'!M16</f>
        <v>3.75</v>
      </c>
      <c r="N521" s="87">
        <f>'2nd 3'!M16</f>
        <v>3.75</v>
      </c>
      <c r="O521" s="87">
        <f>'2nd 4'!M16</f>
        <v>3.25</v>
      </c>
      <c r="P521" s="87">
        <f>'2nd 5'!M16</f>
        <v>3.5</v>
      </c>
      <c r="Q521" s="87">
        <f>'2nd 6'!M16</f>
        <v>2.25</v>
      </c>
      <c r="R521" s="87">
        <f>'2nd 7'!M16</f>
        <v>0</v>
      </c>
      <c r="S521" s="457"/>
      <c r="T521" s="486"/>
      <c r="U521" s="93"/>
      <c r="V521" s="499"/>
      <c r="W521" s="501"/>
      <c r="X521" s="453"/>
      <c r="Y521" s="155"/>
      <c r="Z521" s="510"/>
    </row>
    <row r="522" spans="1:26" ht="17.25" customHeight="1" thickBot="1">
      <c r="A522" s="424"/>
      <c r="B522" s="94" t="s">
        <v>2</v>
      </c>
      <c r="C522" s="95" t="str">
        <f>'1st 1'!L16</f>
        <v>A-</v>
      </c>
      <c r="D522" s="95" t="str">
        <f>'1st 2'!L16</f>
        <v>B</v>
      </c>
      <c r="E522" s="95" t="str">
        <f>'1st 3'!L16</f>
        <v>A-</v>
      </c>
      <c r="F522" s="95" t="str">
        <f>'1st 4'!L16</f>
        <v>B-</v>
      </c>
      <c r="G522" s="95" t="str">
        <f>'1st 5'!L16</f>
        <v>B</v>
      </c>
      <c r="H522" s="95" t="str">
        <f>'1st 6'!L16</f>
        <v>B</v>
      </c>
      <c r="I522" s="472"/>
      <c r="J522" s="96"/>
      <c r="K522" s="88"/>
      <c r="L522" s="97" t="str">
        <f>'2nd 1'!L16</f>
        <v>A-</v>
      </c>
      <c r="M522" s="95" t="str">
        <f>'2nd 2'!L16</f>
        <v>A</v>
      </c>
      <c r="N522" s="95" t="str">
        <f>'2nd 3'!L16</f>
        <v>A</v>
      </c>
      <c r="O522" s="95" t="str">
        <f>'2nd 4'!L16</f>
        <v>B+</v>
      </c>
      <c r="P522" s="95" t="str">
        <f>'2nd 5'!L16</f>
        <v>A-</v>
      </c>
      <c r="Q522" s="95" t="str">
        <f>'2nd 6'!L16</f>
        <v>C</v>
      </c>
      <c r="R522" s="95">
        <f>'2nd 7'!L16</f>
        <v>0</v>
      </c>
      <c r="S522" s="457"/>
      <c r="T522" s="98"/>
      <c r="U522" s="90"/>
      <c r="V522" s="500"/>
      <c r="W522" s="502"/>
      <c r="X522" s="504"/>
      <c r="Y522" s="156"/>
      <c r="Z522" s="510"/>
    </row>
    <row r="523" spans="1:26" ht="18.75" thickTop="1">
      <c r="A523" s="413" t="s">
        <v>127</v>
      </c>
      <c r="B523" s="91" t="s">
        <v>1</v>
      </c>
      <c r="C523" s="87">
        <f>'1st 1'!N16</f>
        <v>0</v>
      </c>
      <c r="D523" s="87">
        <f>'1st 2'!N16</f>
        <v>0</v>
      </c>
      <c r="E523" s="87">
        <f>'1st 3'!N16</f>
        <v>0</v>
      </c>
      <c r="F523" s="87">
        <f>'1st 4'!N16</f>
        <v>0</v>
      </c>
      <c r="G523" s="87">
        <f>'1st 5'!N16</f>
        <v>0</v>
      </c>
      <c r="H523" s="87">
        <f>'1st 6'!N16</f>
        <v>0</v>
      </c>
      <c r="I523" s="530">
        <f>(C523*C516)+(D523*D516)+(E523*E516)+(F523*F516)+(G523*G516)+(H523*H516)</f>
        <v>0</v>
      </c>
      <c r="J523" s="417">
        <f>IF(C523&gt;0,(C521*C516),0)+IF(D523&gt;0,(D521*D516),0)+IF(E523&gt;0,(E521*E516),0)+IF(F523&gt;0,(F521*F516),0)+IF(G523&gt;0,(G521*G516),0)+IF(H523&gt;0,(H521*H516),0)</f>
        <v>0</v>
      </c>
      <c r="K523" s="473">
        <f>IF(C523&gt;C521,((C523*C516)-(C521*C516)),0)+IF(D523&gt;D521,((D523*D516)-(D521*D516)),0)+IF(E523&gt;E521,((E523*E516)-(E521*E516)),0)+IF(F523&gt;F521,((F523*F516)-(F521*F516)),0)+IF(G523&gt;G521,((G523*G516)-(G521*G516)),0)+IF(H523&gt;H521,((H523*H516)-(H521*H516)),0)</f>
        <v>0</v>
      </c>
      <c r="L523" s="89">
        <f>'2nd 1'!N16</f>
        <v>0</v>
      </c>
      <c r="M523" s="87">
        <f>'2nd 2'!N16</f>
        <v>0</v>
      </c>
      <c r="N523" s="87">
        <f>'2nd 3'!N16</f>
        <v>0</v>
      </c>
      <c r="O523" s="87">
        <f>'2nd 4'!N16</f>
        <v>0</v>
      </c>
      <c r="P523" s="87">
        <f>'2nd 5'!N16</f>
        <v>0</v>
      </c>
      <c r="Q523" s="87">
        <f>'2nd 6'!N16</f>
        <v>0</v>
      </c>
      <c r="R523" s="87">
        <f>'2nd 7'!N16</f>
        <v>0</v>
      </c>
      <c r="S523" s="401">
        <f>(L523*L516)+(M523*M516)+(N523*N516)+(O523*O516)+(P523*P516)+(Q523*Q516)+(R523*R516)</f>
        <v>0</v>
      </c>
      <c r="T523" s="417">
        <f>IF(L523&gt;0,(L521*L516),0)+IF(M523&gt;0,(M521*M516),0)+IF(N523&gt;0,(N521*N516),0)+IF(O523&gt;0,(O521*O516),0)+IF(P523&gt;0,(P521*P516),0)+IF(Q523&gt;0,(Q521*Q516),0)+IF(R523&gt;0,(R521*R516),0)</f>
        <v>0</v>
      </c>
      <c r="U523" s="399">
        <f>IF(L523&gt;L521,((L523*L516)-(L521*L516)),0)+IF(M523&gt;M521,((M523*M516)-(M521*M516)),0)+IF(N523&gt;N521,((N523*N516)-(N521*N516)),0)+IF(O523&gt;O521,((O523*O516)-(O521*O516)),0)+IF(P523&gt;P521,((P523*P516)-(P521*P516)),0)+IF(Q523&gt;Q521,((Q523*Q516)-(Q521*Q516)),0)+IF(R523&gt;R521,((R523*R516)-(R521*R516)),0)</f>
        <v>0</v>
      </c>
      <c r="V523" s="401">
        <f>I523+S523</f>
        <v>0</v>
      </c>
      <c r="W523" s="436">
        <f>J523+T523</f>
        <v>0</v>
      </c>
      <c r="X523" s="526">
        <f>K523+U523</f>
        <v>0</v>
      </c>
      <c r="Y523" s="527"/>
      <c r="Z523" s="510"/>
    </row>
    <row r="524" spans="1:26" ht="15.75" customHeight="1" thickBot="1">
      <c r="A524" s="414"/>
      <c r="B524" s="157" t="s">
        <v>23</v>
      </c>
      <c r="C524" s="158" t="str">
        <f>'1st 1'!O16</f>
        <v/>
      </c>
      <c r="D524" s="158" t="str">
        <f>'1st 2'!O16</f>
        <v/>
      </c>
      <c r="E524" s="158" t="str">
        <f>'1st 3'!O16</f>
        <v/>
      </c>
      <c r="F524" s="158" t="str">
        <f>'1st 4'!O16</f>
        <v/>
      </c>
      <c r="G524" s="158" t="str">
        <f>'1st 5'!O16</f>
        <v/>
      </c>
      <c r="H524" s="158" t="str">
        <f>'1st 6'!O16</f>
        <v/>
      </c>
      <c r="I524" s="472"/>
      <c r="J524" s="472"/>
      <c r="K524" s="474"/>
      <c r="L524" s="159" t="str">
        <f>'2nd 1'!O16</f>
        <v/>
      </c>
      <c r="M524" s="158" t="str">
        <f>'2nd 2'!O16</f>
        <v/>
      </c>
      <c r="N524" s="158" t="str">
        <f>'2nd 3'!O16</f>
        <v/>
      </c>
      <c r="O524" s="158" t="str">
        <f>'2nd 4'!O16</f>
        <v/>
      </c>
      <c r="P524" s="158" t="str">
        <f>'2nd 5'!O16</f>
        <v/>
      </c>
      <c r="Q524" s="158" t="str">
        <f>'2nd 6'!O16</f>
        <v/>
      </c>
      <c r="R524" s="158" t="str">
        <f>'2nd 7'!O16</f>
        <v/>
      </c>
      <c r="S524" s="475"/>
      <c r="T524" s="420"/>
      <c r="U524" s="400"/>
      <c r="V524" s="402"/>
      <c r="W524" s="437"/>
      <c r="X524" s="528"/>
      <c r="Y524" s="529"/>
      <c r="Z524" s="510"/>
    </row>
    <row r="525" spans="1:26" ht="21" customHeight="1" thickTop="1" thickBot="1">
      <c r="A525" s="435" t="s">
        <v>30</v>
      </c>
      <c r="B525" s="435"/>
      <c r="C525" s="435"/>
      <c r="D525" s="435"/>
      <c r="E525" s="435"/>
      <c r="F525" s="435"/>
      <c r="G525" s="435"/>
      <c r="H525" s="435"/>
      <c r="I525" s="435"/>
      <c r="J525" s="435"/>
      <c r="K525" s="435"/>
      <c r="L525" s="435"/>
      <c r="M525" s="435"/>
      <c r="N525" s="435"/>
      <c r="O525" s="435"/>
      <c r="P525" s="435"/>
      <c r="Q525" s="435"/>
      <c r="R525" s="435"/>
      <c r="S525" s="435"/>
      <c r="T525" s="435"/>
      <c r="U525" s="435"/>
      <c r="V525" s="435"/>
      <c r="W525" s="435"/>
      <c r="X525" s="435"/>
      <c r="Y525" s="435"/>
      <c r="Z525" s="510"/>
    </row>
    <row r="526" spans="1:26" ht="19.5" customHeight="1" thickTop="1" thickBot="1">
      <c r="A526" s="478" t="s">
        <v>44</v>
      </c>
      <c r="B526" s="479"/>
      <c r="C526" s="479"/>
      <c r="D526" s="479"/>
      <c r="E526" s="479"/>
      <c r="F526" s="479"/>
      <c r="G526" s="479"/>
      <c r="H526" s="479"/>
      <c r="I526" s="479"/>
      <c r="J526" s="479"/>
      <c r="K526" s="506"/>
      <c r="L526" s="425" t="s">
        <v>45</v>
      </c>
      <c r="M526" s="426"/>
      <c r="N526" s="426"/>
      <c r="O526" s="426"/>
      <c r="P526" s="426"/>
      <c r="Q526" s="426"/>
      <c r="R526" s="426"/>
      <c r="S526" s="426"/>
      <c r="T526" s="426"/>
      <c r="U526" s="426"/>
      <c r="V526" s="160"/>
      <c r="W526" s="428" t="s">
        <v>39</v>
      </c>
      <c r="X526" s="428"/>
      <c r="Y526" s="161"/>
      <c r="Z526" s="510"/>
    </row>
    <row r="527" spans="1:26" ht="17.25" customHeight="1" thickTop="1">
      <c r="A527" s="99" t="s">
        <v>22</v>
      </c>
      <c r="B527" s="100"/>
      <c r="C527" s="101">
        <f>'3rd 1'!B4</f>
        <v>201</v>
      </c>
      <c r="D527" s="101">
        <f>'3rd 2'!B4</f>
        <v>202</v>
      </c>
      <c r="E527" s="101">
        <f>'3rd 3'!B4</f>
        <v>203</v>
      </c>
      <c r="F527" s="101">
        <f>'3rd 4'!B4</f>
        <v>204</v>
      </c>
      <c r="G527" s="101">
        <f>'3rd 5'!B4</f>
        <v>205</v>
      </c>
      <c r="H527" s="101">
        <f>'3rd 6'!B4</f>
        <v>0</v>
      </c>
      <c r="I527" s="430" t="s">
        <v>0</v>
      </c>
      <c r="J527" s="430" t="s">
        <v>3</v>
      </c>
      <c r="K527" s="432" t="s">
        <v>2</v>
      </c>
      <c r="L527" s="101">
        <f>'4th 1'!B4</f>
        <v>206</v>
      </c>
      <c r="M527" s="101">
        <f>'4th 2'!B4</f>
        <v>207</v>
      </c>
      <c r="N527" s="101">
        <f>'4th 3'!B4</f>
        <v>208</v>
      </c>
      <c r="O527" s="101">
        <f>'4th 4'!B4</f>
        <v>209</v>
      </c>
      <c r="P527" s="101">
        <f>'4th 5'!B4</f>
        <v>210</v>
      </c>
      <c r="Q527" s="101">
        <f>'4th 6'!B4</f>
        <v>211</v>
      </c>
      <c r="R527" s="101">
        <f>'4th 7'!B4</f>
        <v>0</v>
      </c>
      <c r="S527" s="429" t="s">
        <v>0</v>
      </c>
      <c r="T527" s="429" t="s">
        <v>3</v>
      </c>
      <c r="U527" s="431" t="s">
        <v>2</v>
      </c>
      <c r="V527" s="433" t="s">
        <v>62</v>
      </c>
      <c r="W527" s="434"/>
      <c r="X527" s="434"/>
      <c r="Y527" s="162" t="str">
        <f>IF(X528&gt;=4,"A+",IF(X528&gt;=3.75,"A",IF(X528&gt;=3.5,"A-",IF(X528&gt;=3.25,"B+",IF(X528&gt;=3,"B",IF(X528&gt;=2.75,"B-",IF(X528&gt;=2.5,"C+",IF(X528&gt;=2,"C","F"))))))))</f>
        <v>B</v>
      </c>
      <c r="Z527" s="510"/>
    </row>
    <row r="528" spans="1:26" ht="63.75" customHeight="1">
      <c r="A528" s="77" t="s">
        <v>63</v>
      </c>
      <c r="B528" s="86"/>
      <c r="C528" s="79" t="str">
        <f>IF('3rd 1'!C16&gt;0,'3rd 1'!D6,IF('3rd 1'!K16&gt;0,'3rd 1'!L6,IF('3rd 1'!S16&gt;0,'3rd 1'!T6,0)))</f>
        <v>Drawing-3</v>
      </c>
      <c r="D528" s="79" t="str">
        <f>IF('3rd 2'!C16&gt;0,'3rd 2'!D6,IF('3rd 2'!K16&gt;0,'3rd 2'!L6,IF('3rd 2'!S16&gt;0,'3rd 2'!T6,0)))</f>
        <v>Still Life-1</v>
      </c>
      <c r="E528" s="79" t="str">
        <f>IF('3rd 3'!C16&gt;0,'3rd 3'!D6,IF('3rd 3'!K16&gt;0,'3rd 3'!L6,IF('3rd 3'!S16&gt;0,'3rd 3'!T6,0)))</f>
        <v>Landscape-1</v>
      </c>
      <c r="F528" s="79" t="str">
        <f>IF('3rd 4'!C16&gt;0,'3rd 4'!D6,IF('3rd 4'!K16&gt;0,'3rd 4'!L6,IF('3rd 4'!S16&gt;0,'3rd 4'!T6,0)))</f>
        <v>Sketch-3</v>
      </c>
      <c r="G528" s="79" t="str">
        <f>IF('3rd 5'!C16&gt;0,'3rd 5'!D6,IF('3rd 5'!K16&gt;0,'3rd 5'!L6,IF('3rd 5'!S16&gt;0,'3rd 5'!T6,0)))</f>
        <v>History of Ancient Indian Civilization</v>
      </c>
      <c r="H528" s="79">
        <f>IF('3rd 6'!C16&gt;0,'3rd 6'!D6,IF('3rd 6'!K16&gt;0,'3rd 6'!L6,IF('3rd 6'!S16&gt;0,'3rd 6'!T6,0)))</f>
        <v>0</v>
      </c>
      <c r="I528" s="481"/>
      <c r="J528" s="481"/>
      <c r="K528" s="482"/>
      <c r="L528" s="79" t="str">
        <f>IF('4th 1'!C16&gt;0,'4th 1'!D6,IF('4th 1'!K16&gt;0,'4th 1'!L6,IF('4th 1'!S16&gt;0,'4th 1'!T6,0)))</f>
        <v>Drawing-4</v>
      </c>
      <c r="M528" s="79" t="str">
        <f>IF('4th 2'!C16&gt;0,'4th 2'!D6,IF('4th 2'!K16&gt;0,'4th 2'!L6,IF('4th 2'!S16&gt;0,'4th 2'!T6,0)))</f>
        <v>Still Life-2</v>
      </c>
      <c r="N528" s="79" t="str">
        <f>IF('4th 3'!C16&gt;0,'4th 3'!D6,IF('4th 3'!K16&gt;0,'4th 3'!L6,IF('4th 3'!S16&gt;0,'4th 3'!T6,0)))</f>
        <v>Landscape-2</v>
      </c>
      <c r="O528" s="79" t="str">
        <f>IF('4th 4'!C16&gt;0,'4th 4'!D6,IF('4th 4'!K16&gt;0,'4th 4'!L6,IF('4th 4'!S16&gt;0,'4th 4'!T6,0)))</f>
        <v>Sketch-4</v>
      </c>
      <c r="P528" s="79" t="str">
        <f>IF('4th 5'!C16&gt;0,'4th 5'!D6,IF('4th 5'!K16&gt;0,'4th 5'!L6,IF('4th 5'!S16&gt;0,'4th 5'!T6,0)))</f>
        <v>Material &amp; Technique of Art</v>
      </c>
      <c r="Q528" s="79" t="str">
        <f>IF('4th 6'!C16&gt;0,'4th 6'!D6,IF('4th 6'!K16&gt;0,'4th 6'!L6,IF('4th 6'!S16&gt;0,'4th 6'!T6,0)))</f>
        <v>History of Ancient Bengal Civilization</v>
      </c>
      <c r="R528" s="79">
        <f>IF('4th 7'!C16&gt;0,'4th 7'!D6,IF('4th 7'!K16&gt;0,'4th 7'!L6,IF('4th 7'!S16&gt;0,'4th 7'!T6,0)))</f>
        <v>0</v>
      </c>
      <c r="S528" s="429"/>
      <c r="T528" s="429"/>
      <c r="U528" s="431"/>
      <c r="V528" s="335">
        <f>IF(I530&gt;0,(V533+V517),0)</f>
        <v>63</v>
      </c>
      <c r="W528" s="254">
        <f>IF(I530&gt;0,(W533+W517),0)</f>
        <v>199.875</v>
      </c>
      <c r="X528" s="336">
        <f>IF(S530&gt;0,(W528/63),IF(I530&gt;0,(W528/46.5),0))</f>
        <v>3.1726190476190474</v>
      </c>
      <c r="Y528" s="163" t="str">
        <f>IF(X528&gt;=2.5,Y527,IF(X528&gt;=2.25,"C",IF(X528&gt;=2,"D",IF(X528=0,0,"F"))))</f>
        <v>B</v>
      </c>
      <c r="Z528" s="510"/>
    </row>
    <row r="529" spans="1:28" ht="16.5">
      <c r="A529" s="458" t="s">
        <v>27</v>
      </c>
      <c r="B529" s="459"/>
      <c r="C529" s="102">
        <f>IF('3rd 1'!C16&gt;0,'3rd 1'!H4,IF('3rd 1'!K16&gt;0,'3rd 1'!P4,IF('3rd 1'!S16&gt;0,'3rd 1'!X4,0)))</f>
        <v>3</v>
      </c>
      <c r="D529" s="102">
        <f>IF('3rd 2'!C16&gt;0,'3rd 2'!H4,IF('3rd 2'!K16&gt;0,'3rd 2'!P4,IF('3rd 2'!S16&gt;0,'3rd 2'!X4,0)))</f>
        <v>3</v>
      </c>
      <c r="E529" s="102">
        <f>IF('3rd 3'!C16&gt;0,'3rd 3'!H4,IF('3rd 3'!K16&gt;0,'3rd 3'!P4,IF('3rd 3'!S16&gt;0,'3rd 3'!X4,0)))</f>
        <v>3</v>
      </c>
      <c r="F529" s="102">
        <f>IF('3rd 4'!C16&gt;0,'3rd 4'!H4,IF('3rd 4'!K16&gt;0,'3rd 4'!P4,IF('3rd 4'!S16&gt;0,'3rd 4'!X4,0)))</f>
        <v>3</v>
      </c>
      <c r="G529" s="102">
        <f>IF('3rd 5'!C16&gt;0,'3rd 5'!H4,IF('3rd 5'!K16&gt;0,'3rd 5'!P4,IF('3rd 5'!S16&gt;0,'3rd 5'!X4,0)))</f>
        <v>3</v>
      </c>
      <c r="H529" s="102">
        <f>IF('3rd 6'!C16&gt;0,'3rd 6'!H4,IF('3rd 6'!K16&gt;0,'3rd 6'!P4,IF('3rd 6'!S16&gt;0,'3rd 6'!X4,0)))</f>
        <v>0</v>
      </c>
      <c r="I529" s="481"/>
      <c r="J529" s="481"/>
      <c r="K529" s="482"/>
      <c r="L529" s="102">
        <f>IF('4th 1'!C16&gt;0,'4th 1'!H4,IF('4th 1'!K16&gt;0,'4th 1'!P4,IF('4th 1'!S16&gt;0,'4th 1'!X4,0)))</f>
        <v>3</v>
      </c>
      <c r="M529" s="102">
        <f>IF('4th 2'!C16&gt;0,'4th 2'!H4,IF('4th 2'!K16&gt;0,'4th 2'!P4,IF('4th 2'!S16&gt;0,'4th 2'!X4,0)))</f>
        <v>3</v>
      </c>
      <c r="N529" s="102">
        <f>IF('4th 3'!C16&gt;0,'4th 3'!H4,IF('4th 3'!K16&gt;0,'4th 3'!P4,IF('4th 3'!S16&gt;0,'4th 3'!X4,0)))</f>
        <v>3</v>
      </c>
      <c r="O529" s="102">
        <f>IF('4th 4'!C16&gt;0,'4th 4'!H4,IF('4th 4'!K16&gt;0,'4th 4'!P4,IF('4th 4'!S16&gt;0,'4th 4'!X4,0)))</f>
        <v>1.5</v>
      </c>
      <c r="P529" s="102">
        <f>IF('4th 5'!C16&gt;0,'4th 5'!H4,IF('4th 5'!K16&gt;0,'4th 5'!P4,IF('4th 5'!S16&gt;0,'4th 5'!X4,0)))</f>
        <v>1.5</v>
      </c>
      <c r="Q529" s="102">
        <f>IF('4th 6'!C16&gt;0,'4th 6'!H4,IF('4th 6'!K16&gt;0,'4th 6'!P4,IF('4th 6'!S16&gt;0,'4th 6'!X4,0)))</f>
        <v>3</v>
      </c>
      <c r="R529" s="102">
        <f>IF('4th 7'!C16&gt;0,'4th 7'!H4,IF('4th 7'!K16&gt;0,'4th 7'!P4,IF('4th 7'!S16&gt;0,'4th 7'!X4,0)))</f>
        <v>0</v>
      </c>
      <c r="S529" s="430"/>
      <c r="T529" s="430"/>
      <c r="U529" s="432"/>
      <c r="V529" s="460" t="s">
        <v>41</v>
      </c>
      <c r="W529" s="461"/>
      <c r="X529" s="461"/>
      <c r="Y529" s="462"/>
      <c r="Z529" s="510"/>
    </row>
    <row r="530" spans="1:28" ht="17.25" thickBot="1">
      <c r="A530" s="463" t="s">
        <v>11</v>
      </c>
      <c r="B530" s="464"/>
      <c r="C530" s="102">
        <v>100</v>
      </c>
      <c r="D530" s="102">
        <v>100</v>
      </c>
      <c r="E530" s="102">
        <v>100</v>
      </c>
      <c r="F530" s="102">
        <v>100</v>
      </c>
      <c r="G530" s="102">
        <v>100</v>
      </c>
      <c r="H530" s="102">
        <v>100</v>
      </c>
      <c r="I530" s="465">
        <f>(C534*C529)+(D534*D529)+(E534*E529)+(F534*F529)+(G534*G529)+(H534*H529)</f>
        <v>45.75</v>
      </c>
      <c r="J530" s="84"/>
      <c r="K530" s="103" t="str">
        <f>IF(J531&gt;=4,"A+",IF(J531&gt;=3.75,"A",IF(J531&gt;=3.5,"A-",IF(J531&gt;=3.25,"B+",IF(J531&gt;=3,"B",IF(J531&gt;=2.75,"B-",IF(J531&gt;=2.5,"C+",IF(J531&gt;=2,"C","F"))))))))</f>
        <v>B</v>
      </c>
      <c r="L530" s="102">
        <v>100</v>
      </c>
      <c r="M530" s="102">
        <v>100</v>
      </c>
      <c r="N530" s="102">
        <v>100</v>
      </c>
      <c r="O530" s="102">
        <v>100</v>
      </c>
      <c r="P530" s="102">
        <v>100</v>
      </c>
      <c r="Q530" s="102">
        <v>100</v>
      </c>
      <c r="R530" s="102">
        <v>100</v>
      </c>
      <c r="S530" s="465">
        <f>(L534*L529)+(M534*M529)+(N534*N529)+(O534*O529)+(P534*P529)+(Q534*Q529)+(R534*R529)</f>
        <v>46.875</v>
      </c>
      <c r="T530" s="84"/>
      <c r="U530" s="103" t="str">
        <f>IF(T531&gt;=4,"A+",IF(T531&gt;=3.75,"A",IF(T531&gt;=3.5,"A-",IF(T531&gt;=3.25,"B+",IF(T531&gt;=3,"B",IF(T531&gt;=2.75,"B-",IF(T531&gt;=2.5,"C+",IF(T531&gt;=2,"C","F"))))))))</f>
        <v>B</v>
      </c>
      <c r="V530" s="467" t="s">
        <v>29</v>
      </c>
      <c r="W530" s="469" t="s">
        <v>0</v>
      </c>
      <c r="X530" s="469" t="s">
        <v>3</v>
      </c>
      <c r="Y530" s="476" t="s">
        <v>2</v>
      </c>
      <c r="Z530" s="510"/>
    </row>
    <row r="531" spans="1:28" ht="17.25" thickTop="1">
      <c r="A531" s="77" t="s">
        <v>28</v>
      </c>
      <c r="B531" s="86"/>
      <c r="C531" s="104">
        <f>IF('3rd 1'!C16&gt;0,'3rd 1'!C16,IF('3rd 1'!K16&gt;0,'3rd 1'!K16,IF('3rd 1'!S16&gt;0,'3rd 1'!S16,0)))</f>
        <v>18</v>
      </c>
      <c r="D531" s="104">
        <f>IF('3rd 2'!C16&gt;0,'3rd 2'!C16,IF('3rd 2'!K16&gt;0,'3rd 2'!K16,IF('3rd 2'!S16&gt;0,'3rd 2'!S16,0)))</f>
        <v>28.75</v>
      </c>
      <c r="E531" s="104">
        <f>IF('3rd 3'!C16&gt;0,'3rd 3'!C16,IF('3rd 3'!K16&gt;0,'3rd 3'!K16,IF('3rd 3'!S16&gt;0,'3rd 3'!S16,0)))</f>
        <v>34</v>
      </c>
      <c r="F531" s="104">
        <f>IF('3rd 4'!C16&gt;0,'3rd 4'!C16,IF('3rd 4'!K16&gt;0,'3rd 4'!K16,IF('3rd 4'!S16&gt;0,'3rd 4'!S16,0)))</f>
        <v>26.5</v>
      </c>
      <c r="G531" s="104">
        <f>IF('3rd 5'!C16&gt;0,'3rd 5'!C16,IF('3rd 5'!K16&gt;0,'3rd 5'!K16,IF('3rd 5'!S16&gt;0,'3rd 5'!S16,0)))</f>
        <v>17.5</v>
      </c>
      <c r="H531" s="104">
        <f>IF('3rd 6'!C16&gt;0,'3rd 6'!C16,IF('3rd 6'!K16&gt;0,'3rd 6'!K16,IF('3rd 6'!S16&gt;0,'3rd 6'!S16,0)))</f>
        <v>0</v>
      </c>
      <c r="I531" s="457"/>
      <c r="J531" s="485">
        <f>I530/(C529+D529+E529+F529+G529+H529)</f>
        <v>3.05</v>
      </c>
      <c r="K531" s="90"/>
      <c r="L531" s="104">
        <f>IF('4th 1'!C16&gt;0,'4th 1'!C16,IF('4th 1'!K16&gt;0,'4th 1'!K16,IF('4th 1'!S16&gt;0,'4th 1'!S16,0)))</f>
        <v>26</v>
      </c>
      <c r="M531" s="104">
        <f>IF('4th 2'!C16&gt;0,'4th 2'!C16,IF('4th 2'!K16&gt;0,'4th 2'!K16,IF('4th 2'!S16&gt;0,'4th 2'!S16,0)))</f>
        <v>32.5</v>
      </c>
      <c r="N531" s="104">
        <f>IF('4th 3'!C16&gt;0,'4th 3'!C16,IF('4th 3'!K16&gt;0,'4th 3'!K16,IF('4th 3'!S16&gt;0,'4th 3'!S16,0)))</f>
        <v>27.25</v>
      </c>
      <c r="O531" s="104">
        <f>IF('4th 4'!C16&gt;0,'4th 4'!C16,IF('4th 4'!K16&gt;0,'4th 4'!K16,IF('4th 4'!S16&gt;0,'4th 4'!S16,0)))</f>
        <v>25.5</v>
      </c>
      <c r="P531" s="104">
        <f>IF('4th 5'!C16&gt;0,'4th 5'!C16,IF('4th 5'!K16&gt;0,'4th 5'!K16,IF('4th 5'!S16&gt;0,'4th 5'!S16,0)))</f>
        <v>27.5</v>
      </c>
      <c r="Q531" s="104">
        <f>IF('4th 6'!C16&gt;0,'4th 6'!C16,IF('4th 6'!K16&gt;0,'4th 6'!K16,IF('4th 6'!S16&gt;0,'4th 6'!S16,0)))</f>
        <v>21.5</v>
      </c>
      <c r="R531" s="104">
        <f>IF('4th 7'!C16&gt;0,'4th 7'!C16,IF('4th 7'!K16&gt;0,'4th 7'!K16,IF('4th 7'!S16&gt;0,'4th 7'!S16,0)))</f>
        <v>0</v>
      </c>
      <c r="S531" s="457"/>
      <c r="T531" s="485">
        <f>S530/(L529+M529+N529+O529+P529+Q529+R529)</f>
        <v>3.125</v>
      </c>
      <c r="U531" s="90"/>
      <c r="V531" s="468"/>
      <c r="W531" s="470"/>
      <c r="X531" s="471"/>
      <c r="Y531" s="477"/>
      <c r="Z531" s="510"/>
    </row>
    <row r="532" spans="1:28" ht="17.25">
      <c r="A532" s="423" t="s">
        <v>26</v>
      </c>
      <c r="B532" s="91" t="s">
        <v>60</v>
      </c>
      <c r="C532" s="104">
        <f>IF('3rd 1'!C16&gt;0,'3rd 1'!J16,IF('3rd 1'!K16&gt;0,'3rd 1'!R16,IF('3rd 1'!S16&gt;0,'3rd 1'!Z16,0)))</f>
        <v>43</v>
      </c>
      <c r="D532" s="104">
        <f>IF('3rd 2'!C16&gt;0,'3rd 2'!J16,IF('3rd 2'!K16&gt;0,'3rd 2'!R16,IF('3rd 2'!S16&gt;0,'3rd 2'!Z16,0)))</f>
        <v>27.5</v>
      </c>
      <c r="E532" s="104">
        <f>IF('3rd 3'!C16&gt;0,'3rd 3'!J16,IF('3rd 3'!K16&gt;0,'3rd 3'!R16,IF('3rd 3'!S16&gt;0,'3rd 3'!Z16,0)))</f>
        <v>49.5</v>
      </c>
      <c r="F532" s="104">
        <f>IF('3rd 4'!C16&gt;0,'3rd 4'!J16,IF('3rd 4'!K16&gt;0,'3rd 4'!R16,IF('3rd 4'!S16&gt;0,'3rd 4'!Z16,0)))</f>
        <v>38</v>
      </c>
      <c r="G532" s="104">
        <f>IF('3rd 5'!C16&gt;0,'3rd 5'!J16,IF('3rd 5'!K16&gt;0,'3rd 5'!R16,IF('3rd 5'!S16&gt;0,'3rd 5'!Z16,0)))</f>
        <v>27.5</v>
      </c>
      <c r="H532" s="104">
        <f>IF('3rd 6'!C16&gt;0,'3rd 6'!J16,IF('3rd 6'!K16&gt;0,'3rd 6'!R16,IF('3rd 6'!S16&gt;0,'3rd 6'!Z16,0)))</f>
        <v>0</v>
      </c>
      <c r="I532" s="457"/>
      <c r="J532" s="525"/>
      <c r="K532" s="442" t="str">
        <f>IF(J531&gt;=2.5,K530,IF(J531&gt;=2.25,"C",IF(J531&gt;=2,"D",IF(J531=0,0,"F"))))</f>
        <v>B</v>
      </c>
      <c r="L532" s="104">
        <f>IF('4th 1'!C16&gt;0,'4th 1'!J16,IF('4th 1'!K16&gt;0,'4th 1'!R16,IF('4th 1'!S16&gt;0,'4th 1'!Z16,0)))</f>
        <v>43.5</v>
      </c>
      <c r="M532" s="104">
        <f>IF('4th 2'!C16&gt;0,'4th 2'!J16,IF('4th 2'!K16&gt;0,'4th 2'!R16,IF('4th 2'!S16&gt;0,'4th 2'!Z16,0)))</f>
        <v>44</v>
      </c>
      <c r="N532" s="104">
        <f>IF('4th 3'!C16&gt;0,'4th 3'!J16,IF('4th 3'!K16&gt;0,'4th 3'!R16,IF('4th 3'!S16&gt;0,'4th 3'!Z16,0)))</f>
        <v>42</v>
      </c>
      <c r="O532" s="104">
        <f>IF('4th 4'!C16&gt;0,'4th 4'!J16,IF('4th 4'!K16&gt;0,'4th 4'!R16,IF('4th 4'!S16&gt;0,'4th 4'!Z16,0)))</f>
        <v>28</v>
      </c>
      <c r="P532" s="104">
        <f>IF('4th 5'!C16&gt;0,'4th 5'!J16,IF('4th 5'!K16&gt;0,'4th 5'!R16,IF('4th 5'!S16&gt;0,'4th 5'!Z16,0)))</f>
        <v>27</v>
      </c>
      <c r="Q532" s="104">
        <f>IF('4th 6'!C16&gt;0,'4th 6'!J16,IF('4th 6'!K16&gt;0,'4th 6'!R16,IF('4th 6'!S16&gt;0,'4th 6'!Z16,0)))</f>
        <v>25.25</v>
      </c>
      <c r="R532" s="104">
        <f>IF('4th 7'!C16&gt;0,'4th 7'!J16,IF('4th 7'!K16&gt;0,'4th 7'!R16,IF('4th 7'!S16&gt;0,'4th 7'!Z16,0)))</f>
        <v>0</v>
      </c>
      <c r="S532" s="457"/>
      <c r="T532" s="525"/>
      <c r="U532" s="442" t="str">
        <f>IF(T531&gt;=2.5,U530,IF(T531&gt;=2.25,"C",IF(T531&gt;=2,"D",IF(T531=0,0,"F"))))</f>
        <v>B</v>
      </c>
      <c r="V532" s="454" t="s">
        <v>40</v>
      </c>
      <c r="W532" s="443"/>
      <c r="X532" s="443"/>
      <c r="Y532" s="455"/>
      <c r="Z532" s="510"/>
      <c r="AA532" s="105"/>
      <c r="AB532" s="105"/>
    </row>
    <row r="533" spans="1:28" ht="16.5" customHeight="1">
      <c r="A533" s="424"/>
      <c r="B533" s="91" t="s">
        <v>67</v>
      </c>
      <c r="C533" s="117">
        <f>'3rd 1'!AA16</f>
        <v>61</v>
      </c>
      <c r="D533" s="117">
        <f>'3rd 2'!AA16</f>
        <v>57</v>
      </c>
      <c r="E533" s="117">
        <f>'3rd 3'!AA16</f>
        <v>84</v>
      </c>
      <c r="F533" s="117">
        <f>'3rd 4'!AA16</f>
        <v>65</v>
      </c>
      <c r="G533" s="117">
        <f>'3rd 5'!AA16</f>
        <v>45</v>
      </c>
      <c r="H533" s="117">
        <f>'3rd 6'!AA16</f>
        <v>0</v>
      </c>
      <c r="I533" s="457"/>
      <c r="J533" s="525"/>
      <c r="K533" s="491"/>
      <c r="L533" s="117">
        <f>'4th 1'!AA16</f>
        <v>70</v>
      </c>
      <c r="M533" s="117">
        <f>'4th 2'!AA16</f>
        <v>77</v>
      </c>
      <c r="N533" s="117">
        <f>'4th 3'!AA16</f>
        <v>70</v>
      </c>
      <c r="O533" s="117">
        <f>'4th 4'!AA16</f>
        <v>54</v>
      </c>
      <c r="P533" s="117">
        <f>'4th 5'!AA16</f>
        <v>55</v>
      </c>
      <c r="Q533" s="117">
        <f>'4th 6'!AA16</f>
        <v>47</v>
      </c>
      <c r="R533" s="117">
        <f>'4th 7'!AA16</f>
        <v>0</v>
      </c>
      <c r="S533" s="457"/>
      <c r="T533" s="525"/>
      <c r="U533" s="491"/>
      <c r="V533" s="444">
        <f>IF((C534+C536)=0,0,C529)+IF((D534+D536)=0,0,D529)+IF((E534+E536)=0,0,E529)+IF((F534+F536)=0,0,F529)+IF((G534+G536)=0,0,G529)+IF((H534+H536)=0,0,H529)+IF((L534+L536)=0,0,L529)+IF((M534+M536)=0,0,M529)+IF((N534+N536)=0,0,N529)+IF((O534+O536)=0,0,O529)+IF((P534+P536)=0,0,P529)+IF((Q534+Q536)=0,0,Q529)+IF((R534+R536)=0,0,R529)+IF(E566&gt;0,1.5,0)</f>
        <v>31.5</v>
      </c>
      <c r="W533" s="457">
        <f>I530+S530+(E566*1.5)</f>
        <v>97.5</v>
      </c>
      <c r="X533" s="440">
        <f>IF(S530&gt;0,(W533/31.5),J531)</f>
        <v>3.0952380952380953</v>
      </c>
      <c r="Y533" s="164" t="str">
        <f>IF(X533&gt;=4,"A+",IF(X533&gt;=3.75,"A",IF(X533&gt;=3.5,"A-",IF(X533&gt;=3.25,"B+",IF(X533&gt;=3,"B",IF(X533&gt;=2.75,"B-",IF(X533&gt;=2.5,"C+",IF(X533&gt;=2,"C","F"))))))))</f>
        <v>B</v>
      </c>
      <c r="Z533" s="510"/>
    </row>
    <row r="534" spans="1:28" ht="16.5">
      <c r="A534" s="424"/>
      <c r="B534" s="91" t="s">
        <v>1</v>
      </c>
      <c r="C534" s="104">
        <f>'3rd 1'!AC16</f>
        <v>3</v>
      </c>
      <c r="D534" s="104">
        <f>'3rd 2'!AC16</f>
        <v>2.75</v>
      </c>
      <c r="E534" s="104">
        <f>'3rd 3'!AC16</f>
        <v>4</v>
      </c>
      <c r="F534" s="104">
        <f>'3rd 4'!AC16</f>
        <v>3.25</v>
      </c>
      <c r="G534" s="104">
        <f>'3rd 5'!AC16</f>
        <v>2.25</v>
      </c>
      <c r="H534" s="104">
        <f>'3rd 6'!AC16</f>
        <v>0</v>
      </c>
      <c r="I534" s="457"/>
      <c r="J534" s="525"/>
      <c r="K534" s="106"/>
      <c r="L534" s="104">
        <f>'4th 1'!AC16</f>
        <v>3.5</v>
      </c>
      <c r="M534" s="104">
        <f>'4th 2'!AC16</f>
        <v>3.75</v>
      </c>
      <c r="N534" s="104">
        <f>'4th 3'!AC16</f>
        <v>3.5</v>
      </c>
      <c r="O534" s="104">
        <f>'4th 4'!AC16</f>
        <v>2.5</v>
      </c>
      <c r="P534" s="104">
        <f>'4th 5'!AC16</f>
        <v>2.75</v>
      </c>
      <c r="Q534" s="104">
        <f>'4th 6'!AC16</f>
        <v>2.25</v>
      </c>
      <c r="R534" s="107">
        <f>'4th 7'!AC16</f>
        <v>0</v>
      </c>
      <c r="S534" s="457"/>
      <c r="T534" s="525"/>
      <c r="U534" s="108"/>
      <c r="V534" s="456"/>
      <c r="W534" s="448"/>
      <c r="X534" s="441"/>
      <c r="Y534" s="451" t="str">
        <f>IF(S530&gt;0,(IF(X533&gt;=2.5,Y533,IF(X533&gt;=2.25,"C",IF(X533&gt;=2,"D","F")))),K532)</f>
        <v>B</v>
      </c>
      <c r="Z534" s="510"/>
    </row>
    <row r="535" spans="1:28" ht="16.5">
      <c r="A535" s="424"/>
      <c r="B535" s="91" t="s">
        <v>2</v>
      </c>
      <c r="C535" s="104" t="str">
        <f>'3rd 1'!AB16</f>
        <v>B</v>
      </c>
      <c r="D535" s="104" t="str">
        <f>'3rd 2'!AB16</f>
        <v>B-</v>
      </c>
      <c r="E535" s="104" t="str">
        <f>'3rd 3'!AB16</f>
        <v>A+</v>
      </c>
      <c r="F535" s="104" t="str">
        <f>'3rd 4'!AB16</f>
        <v>B+</v>
      </c>
      <c r="G535" s="104" t="str">
        <f>'3rd 5'!AB16</f>
        <v>C</v>
      </c>
      <c r="H535" s="104" t="str">
        <f>'3rd 6'!AB16</f>
        <v/>
      </c>
      <c r="I535" s="457"/>
      <c r="J535" s="98"/>
      <c r="K535" s="90"/>
      <c r="L535" s="104" t="str">
        <f>'4th 1'!AB16</f>
        <v>A-</v>
      </c>
      <c r="M535" s="104" t="str">
        <f>'4th 2'!AB16</f>
        <v>A</v>
      </c>
      <c r="N535" s="104" t="str">
        <f>'4th 3'!AB16</f>
        <v>A-</v>
      </c>
      <c r="O535" s="104" t="str">
        <f>'4th 4'!AB16</f>
        <v>C+</v>
      </c>
      <c r="P535" s="104" t="str">
        <f>'4th 5'!AB16</f>
        <v>B-</v>
      </c>
      <c r="Q535" s="104" t="str">
        <f>'4th 6'!AB16</f>
        <v>C</v>
      </c>
      <c r="R535" s="104" t="str">
        <f>'4th 7'!AB16</f>
        <v/>
      </c>
      <c r="S535" s="457"/>
      <c r="T535" s="98"/>
      <c r="U535" s="109"/>
      <c r="V535" s="446"/>
      <c r="W535" s="449"/>
      <c r="X535" s="450"/>
      <c r="Y535" s="452"/>
      <c r="Z535" s="510"/>
    </row>
    <row r="536" spans="1:28" ht="16.5" customHeight="1">
      <c r="A536" s="413" t="s">
        <v>127</v>
      </c>
      <c r="B536" s="91" t="s">
        <v>1</v>
      </c>
      <c r="C536" s="104">
        <f>'3rd 1'!AD16</f>
        <v>0</v>
      </c>
      <c r="D536" s="104">
        <f>'3rd 2'!AD16</f>
        <v>0</v>
      </c>
      <c r="E536" s="104">
        <f>'3rd 3'!AD16</f>
        <v>0</v>
      </c>
      <c r="F536" s="104">
        <f>'3rd 4'!AD16</f>
        <v>0</v>
      </c>
      <c r="G536" s="104">
        <f>'3rd 5'!AD16</f>
        <v>0</v>
      </c>
      <c r="H536" s="104">
        <f>'3rd 6'!AD16</f>
        <v>0</v>
      </c>
      <c r="I536" s="415">
        <f>(C536*C529)+(D536*D529)+(E536*E529)+(F536*F529)+(G536*G529)+(H536*H529)</f>
        <v>0</v>
      </c>
      <c r="J536" s="417">
        <f>IF(C536&gt;0,(C534*C529),0)+IF(D536&gt;0,(D534*D529),0)+IF(E536&gt;0,(E534*E529),0)+IF(F536&gt;0,(F534*F529),0)+IF(G536&gt;0,(G534*G529),0)+IF(H536&gt;0,(H534*H529),0)</f>
        <v>0</v>
      </c>
      <c r="K536" s="418">
        <f>IF(C536&gt;C534,((C536*C529)-(C534*C529)),0)+IF(D536&gt;D534,((D536*D529)-(D534*D529)),0)+IF(E536&gt;E534,((E536*E529)-(E534*E529)),0)+IF(F536&gt;F534,((F536*F529)-(F534*F529)),0)+IF(G536&gt;G534,((G536*G529)-(G534*G529)),0)+IF(H536&gt;H534,((H536*H529)-(H534*H529)),0)</f>
        <v>0</v>
      </c>
      <c r="L536" s="165">
        <f>'4th 1'!AD16</f>
        <v>0</v>
      </c>
      <c r="M536" s="104">
        <f>'4th 2'!AD16</f>
        <v>0</v>
      </c>
      <c r="N536" s="104">
        <f>'4th 3'!AD16</f>
        <v>0</v>
      </c>
      <c r="O536" s="104">
        <f>'4th 4'!AD16</f>
        <v>0</v>
      </c>
      <c r="P536" s="104">
        <f>'4th 5'!AD16</f>
        <v>0</v>
      </c>
      <c r="Q536" s="104">
        <f>'4th 6'!AD16</f>
        <v>0</v>
      </c>
      <c r="R536" s="104">
        <f>'4th 7'!AD16</f>
        <v>0</v>
      </c>
      <c r="S536" s="415">
        <f>(L536*L529)+(M536*M529)+(N536*N529)+(O536*O529)+(P536*P529)+(Q536*Q529)+(R536*R529)</f>
        <v>0</v>
      </c>
      <c r="T536" s="417">
        <f>IF(L536&gt;0,(L534*L529),0)+IF(M536&gt;0,(M534*M529),0)+IF(N536&gt;0,(N534*N529),0)+IF(O536&gt;0,(O534*O529),0)+IF(P536&gt;0,(P534*P529),0)+IF(Q536&gt;0,(Q534*Q529),0)+IF(R536&gt;0,(R534*R529),0)</f>
        <v>0</v>
      </c>
      <c r="U536" s="484">
        <f>IF(L536&gt;L534,((L536*L529)-(L534*L529)),0)+IF(M536&gt;M534,((M536*M529)-(M534*M529)),0)+IF(N536&gt;N534,((N536*N529)-(N534*N529)),0)+IF(O536&gt;O534,((O536*O529)-(O534*O529)),0)+IF(P536&gt;P534,((P536*P529)-(P534*P529)),0)+IF(Q536&gt;Q534,((Q536*Q529)-(Q534*Q529)),0)+IF(R536&gt;R534,((R536*R529)-(R534*R529)),0)</f>
        <v>0</v>
      </c>
      <c r="V536" s="401">
        <f>I536+S536</f>
        <v>0</v>
      </c>
      <c r="W536" s="436">
        <f>J536+T536</f>
        <v>0</v>
      </c>
      <c r="X536" s="438">
        <f>K536+U536</f>
        <v>0</v>
      </c>
      <c r="Y536" s="483">
        <f>K536+U536+X523</f>
        <v>0</v>
      </c>
      <c r="Z536" s="510"/>
    </row>
    <row r="537" spans="1:28" ht="16.5" thickBot="1">
      <c r="A537" s="414"/>
      <c r="B537" s="157" t="s">
        <v>23</v>
      </c>
      <c r="C537" s="166" t="str">
        <f>'3rd 1'!AE16</f>
        <v/>
      </c>
      <c r="D537" s="166" t="str">
        <f>'3rd 2'!AE16</f>
        <v/>
      </c>
      <c r="E537" s="166" t="str">
        <f>'3rd 3'!AE16</f>
        <v/>
      </c>
      <c r="F537" s="166" t="str">
        <f>'3rd 4'!AE16</f>
        <v/>
      </c>
      <c r="G537" s="166" t="str">
        <f>'3rd 5'!AE16</f>
        <v/>
      </c>
      <c r="H537" s="166" t="str">
        <f>'3rd 6'!AE16</f>
        <v/>
      </c>
      <c r="I537" s="416"/>
      <c r="J537" s="416"/>
      <c r="K537" s="419"/>
      <c r="L537" s="166" t="str">
        <f>'4th 1'!AE16</f>
        <v/>
      </c>
      <c r="M537" s="166" t="str">
        <f>'4th 2'!AE16</f>
        <v/>
      </c>
      <c r="N537" s="166" t="str">
        <f>'4th 3'!AE16</f>
        <v/>
      </c>
      <c r="O537" s="166" t="str">
        <f>'4th 4'!AE16</f>
        <v/>
      </c>
      <c r="P537" s="166" t="str">
        <f>'4th 5'!AE16</f>
        <v/>
      </c>
      <c r="Q537" s="166" t="str">
        <f>'4th 6'!AE16</f>
        <v/>
      </c>
      <c r="R537" s="166" t="str">
        <f>'4th 7'!AE16</f>
        <v/>
      </c>
      <c r="S537" s="416"/>
      <c r="T537" s="416"/>
      <c r="U537" s="419"/>
      <c r="V537" s="402"/>
      <c r="W537" s="437"/>
      <c r="X537" s="439"/>
      <c r="Y537" s="406"/>
      <c r="Z537" s="510"/>
    </row>
    <row r="538" spans="1:28" ht="19.5" customHeight="1" thickTop="1" thickBot="1">
      <c r="A538" s="435" t="s">
        <v>31</v>
      </c>
      <c r="B538" s="435"/>
      <c r="C538" s="435"/>
      <c r="D538" s="435"/>
      <c r="E538" s="435"/>
      <c r="F538" s="435"/>
      <c r="G538" s="435"/>
      <c r="H538" s="435"/>
      <c r="I538" s="435"/>
      <c r="J538" s="435"/>
      <c r="K538" s="435"/>
      <c r="L538" s="435"/>
      <c r="M538" s="435"/>
      <c r="N538" s="435"/>
      <c r="O538" s="435"/>
      <c r="P538" s="435"/>
      <c r="Q538" s="435"/>
      <c r="R538" s="435"/>
      <c r="S538" s="435"/>
      <c r="T538" s="435"/>
      <c r="U538" s="435"/>
      <c r="V538" s="435"/>
      <c r="W538" s="435"/>
      <c r="X538" s="435"/>
      <c r="Y538" s="435"/>
      <c r="Z538" s="510"/>
    </row>
    <row r="539" spans="1:28" ht="17.25" customHeight="1" thickTop="1" thickBot="1">
      <c r="A539" s="478" t="s">
        <v>46</v>
      </c>
      <c r="B539" s="479"/>
      <c r="C539" s="479"/>
      <c r="D539" s="479"/>
      <c r="E539" s="479"/>
      <c r="F539" s="479"/>
      <c r="G539" s="479"/>
      <c r="H539" s="479"/>
      <c r="I539" s="479"/>
      <c r="J539" s="479"/>
      <c r="K539" s="480"/>
      <c r="L539" s="426" t="s">
        <v>47</v>
      </c>
      <c r="M539" s="426"/>
      <c r="N539" s="426"/>
      <c r="O539" s="426"/>
      <c r="P539" s="426"/>
      <c r="Q539" s="426"/>
      <c r="R539" s="426"/>
      <c r="S539" s="426"/>
      <c r="T539" s="426"/>
      <c r="U539" s="427"/>
      <c r="V539" s="160"/>
      <c r="W539" s="428" t="s">
        <v>39</v>
      </c>
      <c r="X539" s="428"/>
      <c r="Y539" s="161"/>
      <c r="Z539" s="510"/>
    </row>
    <row r="540" spans="1:28" ht="17.25" thickTop="1">
      <c r="A540" s="99" t="s">
        <v>22</v>
      </c>
      <c r="B540" s="100"/>
      <c r="C540" s="101">
        <f>'5th 1'!B4</f>
        <v>301</v>
      </c>
      <c r="D540" s="101">
        <f>'5th 2'!B4</f>
        <v>302</v>
      </c>
      <c r="E540" s="101">
        <f>'5th 3'!B4</f>
        <v>303</v>
      </c>
      <c r="F540" s="101">
        <f>'5th 4'!B4</f>
        <v>304</v>
      </c>
      <c r="G540" s="101">
        <f>'5th 5'!B4</f>
        <v>305</v>
      </c>
      <c r="H540" s="101">
        <f>'5th 6'!B4</f>
        <v>0</v>
      </c>
      <c r="I540" s="430" t="s">
        <v>0</v>
      </c>
      <c r="J540" s="430" t="s">
        <v>3</v>
      </c>
      <c r="K540" s="432" t="s">
        <v>2</v>
      </c>
      <c r="L540" s="101">
        <f>'6th 1'!B4</f>
        <v>306</v>
      </c>
      <c r="M540" s="101">
        <f>'6th 2'!B4</f>
        <v>307</v>
      </c>
      <c r="N540" s="101">
        <f>'6th 3'!B4</f>
        <v>308</v>
      </c>
      <c r="O540" s="101">
        <f>'6th 4'!B4</f>
        <v>309</v>
      </c>
      <c r="P540" s="101">
        <f>'6th 5'!B4</f>
        <v>310</v>
      </c>
      <c r="Q540" s="101">
        <f>'6th 6'!B4</f>
        <v>0</v>
      </c>
      <c r="R540" s="101">
        <f>'6th 7'!B4</f>
        <v>0</v>
      </c>
      <c r="S540" s="429" t="s">
        <v>0</v>
      </c>
      <c r="T540" s="429" t="s">
        <v>3</v>
      </c>
      <c r="U540" s="431" t="s">
        <v>2</v>
      </c>
      <c r="V540" s="433" t="s">
        <v>62</v>
      </c>
      <c r="W540" s="434"/>
      <c r="X540" s="434"/>
      <c r="Y540" s="162" t="str">
        <f>IF(X541&gt;=4,"A+",IF(X541&gt;=3.75,"A",IF(X541&gt;=3.5,"A-",IF(X541&gt;=3.25,"B+",IF(X541&gt;=3,"B",IF(X541&gt;=2.75,"B-",IF(X541&gt;=2.5,"C+",IF(X541&gt;=2,"C","F"))))))))</f>
        <v>B</v>
      </c>
      <c r="Z540" s="510"/>
    </row>
    <row r="541" spans="1:28" ht="65.25" customHeight="1">
      <c r="A541" s="77" t="s">
        <v>63</v>
      </c>
      <c r="B541" s="78"/>
      <c r="C541" s="79" t="str">
        <f>IF('5th 1'!C16&gt;0,'5th 1'!D6,IF('5th 1'!K16&gt;0,'5th 1'!L6,IF('5th 1'!S16&gt;0,'5th 1'!T6,0)))</f>
        <v>Drawing-5</v>
      </c>
      <c r="D541" s="79" t="str">
        <f>IF('5th 2'!C16&gt;0,'5th 2'!D6,IF('5th 2'!K16&gt;0,'5th 2'!L6,IF('5th 2'!S16&gt;0,'5th 2'!T6,0)))</f>
        <v>Head Study-1</v>
      </c>
      <c r="E541" s="79" t="str">
        <f>IF('5th 3'!C16&gt;0,'5th 3'!D6,IF('5th 3'!K16&gt;0,'5th 3'!L6,IF('5th 3'!S16&gt;0,'5th 3'!T6,0)))</f>
        <v>Still life-3</v>
      </c>
      <c r="F541" s="79" t="str">
        <f>IF('5th 4'!C16&gt;0,'5th 4'!D6,IF('5th 4'!K16&gt;0,'5th 4'!L6,IF('5th 4'!S16&gt;0,'5th 4'!T6,0)))</f>
        <v>Composition-1</v>
      </c>
      <c r="G541" s="79" t="str">
        <f>IF('5th 5'!C16&gt;0,'5th 5'!D6,IF('5th 5'!K16&gt;0,'5th 5'!L6,IF('5th 5'!S16&gt;0,'5th 5'!T6,0)))</f>
        <v>History of Art</v>
      </c>
      <c r="H541" s="79">
        <f>IF('5th 6'!C16&gt;0,'5th 6'!D6,IF('5th 6'!K16&gt;0,'5th 6'!L6,IF('5th 6'!S16&gt;0,'5th 6'!T6,0)))</f>
        <v>0</v>
      </c>
      <c r="I541" s="481"/>
      <c r="J541" s="481"/>
      <c r="K541" s="482"/>
      <c r="L541" s="79" t="str">
        <f>IF('6th 1'!C16&gt;0,'6th 1'!D6,IF('6th 1'!K16&gt;0,'6th 1'!L6,IF('6th 1'!S16&gt;0,'6th 1'!T6,0)))</f>
        <v>Drawing-6</v>
      </c>
      <c r="M541" s="79" t="str">
        <f>IF('6th 2'!C16&gt;0,'6th 2'!D6,IF('6th 2'!K16&gt;0,'6th 2'!L6,IF('6th 2'!S16&gt;0,'6th 2'!T6,0)))</f>
        <v>Head study-2</v>
      </c>
      <c r="N541" s="79" t="str">
        <f>IF('6th 3'!C16&gt;0,'6th 3'!D6,IF('6th 3'!K16&gt;0,'6th 3'!L6,IF('6th 3'!S16&gt;0,'6th 3'!T6,0)))</f>
        <v>Figur painting</v>
      </c>
      <c r="O541" s="79" t="str">
        <f>IF('6th 4'!C16&gt;0,'6th 4'!D6,IF('6th 4'!K16&gt;0,'6th 4'!L6,IF('6th 4'!S16&gt;0,'6th 4'!T6,0)))</f>
        <v>Composition-2</v>
      </c>
      <c r="P541" s="79" t="str">
        <f>IF('6th 5'!C16&gt;0,'6th 5'!D6,IF('6th 5'!K16&gt;0,'6th 5'!L6,IF('6th 5'!S16&gt;0,'6th 5'!T6,0)))</f>
        <v>History of Arts</v>
      </c>
      <c r="Q541" s="79">
        <f>IF('6th 6'!C16&gt;0,'6th 6'!D6,IF('6th 6'!K16&gt;0,'6th 6'!L6,IF('6th 6'!S16&gt;0,'6th 6'!T6,0)))</f>
        <v>0</v>
      </c>
      <c r="R541" s="79">
        <f>IF('6th 7'!C16&gt;0,'6th 7'!D6,IF('6th 7'!K16&gt;0,'6th 7'!L6,IF('6th 7'!S16&gt;0,'6th 7'!T6,0)))</f>
        <v>0</v>
      </c>
      <c r="S541" s="429"/>
      <c r="T541" s="429"/>
      <c r="U541" s="431"/>
      <c r="V541" s="335">
        <f>IF(I543&gt;0,(V546+V528),0)</f>
        <v>94.5</v>
      </c>
      <c r="W541" s="254">
        <f>IF(I543&gt;0,(W546+W528),0)</f>
        <v>300</v>
      </c>
      <c r="X541" s="336">
        <f>IF(S543&gt;0,(W541/94.5),IF(I543&gt;0,(W541/78),0))</f>
        <v>3.1746031746031744</v>
      </c>
      <c r="Y541" s="163" t="str">
        <f>IF(X541&gt;=2.5,Y540,IF(X541&gt;=2.25,"C",IF(X541&gt;=2,"D",IF(X541=0,0,"F"))))</f>
        <v>B</v>
      </c>
      <c r="Z541" s="510"/>
    </row>
    <row r="542" spans="1:28" ht="16.5">
      <c r="A542" s="77" t="s">
        <v>12</v>
      </c>
      <c r="B542" s="78"/>
      <c r="C542" s="102">
        <f>IF('5th 1'!C16&gt;0,'5th 1'!H4,IF('5th 1'!K16&gt;0,'5th 1'!P4,IF('5th 1'!S16&gt;0,'5th 1'!X4,0)))</f>
        <v>3</v>
      </c>
      <c r="D542" s="102">
        <f>IF('5th 2'!C16&gt;0,'5th 2'!H4,IF('5th 2'!K16&gt;0,'5th 2'!P4,IF('5th 2'!S16&gt;0,'5th 2'!X4,0)))</f>
        <v>3</v>
      </c>
      <c r="E542" s="102">
        <f>IF('5th 3'!C16&gt;0,'5th 3'!H4,IF('5th 3'!K16&gt;0,'5th 3'!P4,IF('5th 3'!S16&gt;0,'5th 3'!X4,0)))</f>
        <v>3</v>
      </c>
      <c r="F542" s="102">
        <f>IF('5th 4'!C16&gt;0,'5th 4'!H4,IF('5th 4'!K16&gt;0,'5th 4'!P4,IF('5th 4'!S16&gt;0,'5th 4'!X4,0)))</f>
        <v>3</v>
      </c>
      <c r="G542" s="102">
        <f>IF('5th 5'!C16&gt;0,'5th 5'!H4,IF('5th 5'!K16&gt;0,'5th 5'!P4,IF('5th 5'!S16&gt;0,'5th 5'!X4,0)))</f>
        <v>3</v>
      </c>
      <c r="H542" s="102">
        <f>IF('5th 6'!C16&gt;0,'5th 6'!H4,IF('5th 6'!K16&gt;0,'5th 6'!P4,IF('5th 6'!S16&gt;0,'5th 6'!X4,0)))</f>
        <v>0</v>
      </c>
      <c r="I542" s="481"/>
      <c r="J542" s="481"/>
      <c r="K542" s="482"/>
      <c r="L542" s="102">
        <f>IF('6th 1'!C16&gt;0,'6th 1'!H4,IF('6th 1'!K16&gt;0,'6th 1'!P4,IF('6th 1'!S16&gt;0,'6th 1'!X4,0)))</f>
        <v>3</v>
      </c>
      <c r="M542" s="102">
        <f>IF('6th 2'!C16&gt;0,'6th 2'!H4,IF('6th 2'!K16&gt;0,'6th 2'!P4,IF('6th 2'!S16&gt;0,'6th 2'!X4,0)))</f>
        <v>3</v>
      </c>
      <c r="N542" s="102">
        <f>IF('6th 3'!C16&gt;0,'6th 3'!H4,IF('6th 3'!K16&gt;0,'6th 3'!P4,IF('6th 3'!S16&gt;0,'6th 3'!X4,0)))</f>
        <v>3</v>
      </c>
      <c r="O542" s="102">
        <f>IF('6th 4'!C16&gt;0,'6th 4'!H4,IF('6th 4'!K16&gt;0,'6th 4'!P4,IF('6th 4'!S16&gt;0,'6th 4'!X4,0)))</f>
        <v>3</v>
      </c>
      <c r="P542" s="102">
        <f>IF('6th 5'!C16&gt;0,'6th 5'!H4,IF('6th 5'!K16&gt;0,'6th 5'!P4,IF('6th 5'!S16&gt;0,'6th 5'!X4,0)))</f>
        <v>3</v>
      </c>
      <c r="Q542" s="102">
        <f>IF('6th 6'!C16&gt;0,'6th 6'!H4,IF('6th 6'!K16&gt;0,'6th 6'!#REF!,IF('6th 6'!S16&gt;0,'6th 6'!X4,0)))</f>
        <v>0</v>
      </c>
      <c r="R542" s="102">
        <f>IF('6th 7'!C16&gt;0,'6th 7'!H4,IF('6th 7'!K16&gt;0,'6th 7'!P4,IF('6th 7'!S16&gt;0,'6th 7'!X4,0)))</f>
        <v>0</v>
      </c>
      <c r="S542" s="430"/>
      <c r="T542" s="430"/>
      <c r="U542" s="432"/>
      <c r="V542" s="460" t="s">
        <v>41</v>
      </c>
      <c r="W542" s="461"/>
      <c r="X542" s="461"/>
      <c r="Y542" s="462"/>
      <c r="Z542" s="510"/>
    </row>
    <row r="543" spans="1:28" ht="17.25" thickBot="1">
      <c r="A543" s="77" t="s">
        <v>11</v>
      </c>
      <c r="B543" s="78"/>
      <c r="C543" s="102">
        <v>100</v>
      </c>
      <c r="D543" s="102">
        <v>100</v>
      </c>
      <c r="E543" s="102">
        <v>100</v>
      </c>
      <c r="F543" s="102">
        <v>100</v>
      </c>
      <c r="G543" s="102">
        <v>100</v>
      </c>
      <c r="H543" s="102">
        <v>100</v>
      </c>
      <c r="I543" s="465">
        <f>(C547*C542)+(D547*D542)+(E547*E542)+(F547*F542)+(G547*G542)+(H547*H542)</f>
        <v>52.5</v>
      </c>
      <c r="J543" s="84"/>
      <c r="K543" s="103" t="str">
        <f>IF(J545&gt;=4,"A+",IF(J545&gt;=3.75,"A",IF(J545&gt;=3.5,"A-",IF(J545&gt;=3.25,"B+",IF(J545&gt;=3,"B",IF(J545&gt;=2.75,"B-",IF(J545&gt;=2.5,"C+",IF(J545&gt;=2,"C","F"))))))))</f>
        <v>A-</v>
      </c>
      <c r="L543" s="102">
        <v>100</v>
      </c>
      <c r="M543" s="102">
        <v>100</v>
      </c>
      <c r="N543" s="102">
        <v>100</v>
      </c>
      <c r="O543" s="102">
        <v>100</v>
      </c>
      <c r="P543" s="102">
        <v>100</v>
      </c>
      <c r="Q543" s="102">
        <v>100</v>
      </c>
      <c r="R543" s="102">
        <v>100</v>
      </c>
      <c r="S543" s="465">
        <f>(L547*L542)+(M547*M542)+(N547*N542)+(O547*O542)+(P547*P542)+(Q547*Q542)+(R547*R542)</f>
        <v>43.5</v>
      </c>
      <c r="T543" s="84"/>
      <c r="U543" s="103" t="str">
        <f>IF(T545&gt;=4,"A+",IF(T545&gt;=3.75,"A",IF(T545&gt;=3.5,"A-",IF(T545&gt;=3.25,"B+",IF(T545&gt;=3,"B",IF(T545&gt;=2.75,"B-",IF(T545&gt;=2.5,"C+",IF(T545&gt;=2,"C","F"))))))))</f>
        <v>B-</v>
      </c>
      <c r="V543" s="467" t="s">
        <v>29</v>
      </c>
      <c r="W543" s="469" t="s">
        <v>0</v>
      </c>
      <c r="X543" s="469" t="s">
        <v>3</v>
      </c>
      <c r="Y543" s="476" t="s">
        <v>2</v>
      </c>
      <c r="Z543" s="510"/>
    </row>
    <row r="544" spans="1:28" ht="17.25" thickTop="1">
      <c r="A544" s="77" t="s">
        <v>28</v>
      </c>
      <c r="B544" s="86"/>
      <c r="C544" s="104">
        <f>IF('5th 1'!C16&gt;0,'5th 1'!C16,IF('5th 1'!K16&gt;0,'5th 1'!K16,IF('5th 1'!S16&gt;0,'5th 1'!S16,0)))</f>
        <v>24.25</v>
      </c>
      <c r="D544" s="104">
        <f>IF('5th 2'!C16&gt;0,'5th 2'!C16,IF('5th 2'!K16&gt;0,'5th 2'!K16,IF('5th 2'!S16&gt;0,'5th 2'!S16,0)))</f>
        <v>25.25</v>
      </c>
      <c r="E544" s="104">
        <f>IF('5th 3'!C16&gt;0,'5th 3'!C16,IF('5th 3'!K16&gt;0,'5th 3'!K16,IF('5th 3'!S16&gt;0,'5th 3'!S16,0)))</f>
        <v>33</v>
      </c>
      <c r="F544" s="104">
        <f>IF('5th 4'!C16&gt;0,'5th 4'!C16,IF('5th 4'!K16&gt;0,'5th 4'!K16,IF('5th 4'!S16&gt;0,'5th 4'!S16,0)))</f>
        <v>32</v>
      </c>
      <c r="G544" s="104">
        <f>IF('5th 5'!C16&gt;0,'5th 5'!C16,IF('5th 5'!K16&gt;0,'5th 5'!K16,IF('5th 5'!S16&gt;0,'5th 5'!S16,0)))</f>
        <v>25.5</v>
      </c>
      <c r="H544" s="104">
        <f>IF('5th 6'!C16&gt;0,'5th 6'!C16,IF('5th 6'!K16&gt;0,'5th 6'!K16,IF('5th 6'!S16&gt;0,'5th 6'!S16,0)))</f>
        <v>0</v>
      </c>
      <c r="I544" s="448"/>
      <c r="J544" s="98"/>
      <c r="K544" s="90"/>
      <c r="L544" s="104">
        <f>IF('6th 1'!C16&gt;0,'6th 1'!C16,IF('6th 1'!K16&gt;0,'6th 1'!K16,IF('6th 1'!S16&gt;0,'6th 1'!S16,0)))</f>
        <v>24.5</v>
      </c>
      <c r="M544" s="104">
        <f>IF('6th 2'!C16&gt;0,'6th 2'!C16,IF('6th 2'!K16&gt;0,'6th 2'!K16,IF('6th 2'!S16&gt;0,'6th 2'!S16,0)))</f>
        <v>23</v>
      </c>
      <c r="N544" s="104">
        <f>IF('6th 3'!C16&gt;0,'6th 3'!C16,IF('6th 3'!K16&gt;0,'6th 3'!K16,IF('6th 3'!S16&gt;0,'6th 3'!S16,0)))</f>
        <v>25.5</v>
      </c>
      <c r="O544" s="104">
        <f>IF('6th 4'!C16&gt;0,'6th 4'!C16,IF('6th 4'!K16&gt;0,'6th 4'!K16,IF('6th 4'!S16&gt;0,'6th 4'!S16,0)))</f>
        <v>22</v>
      </c>
      <c r="P544" s="104">
        <f>IF('6th 5'!C16&gt;0,'6th 5'!C16,IF('6th 5'!K16&gt;0,'6th 5'!K16,IF('6th 5'!S16&gt;0,'6th 5'!S16,0)))</f>
        <v>28</v>
      </c>
      <c r="Q544" s="104">
        <f>IF('6th 6'!C16&gt;0,'6th 6'!C16,IF('6th 6'!K16&gt;0,'6th 6'!K16,IF('6th 6'!S16&gt;0,'6th 6'!S16,0)))</f>
        <v>0</v>
      </c>
      <c r="R544" s="104">
        <f>IF('6th 7'!C16&gt;0,'6th 7'!C16,IF('6th 7'!K16&gt;0,'6th 7'!K16,IF('6th 7'!S16&gt;0,'6th 7'!S16,0)))</f>
        <v>0</v>
      </c>
      <c r="S544" s="448"/>
      <c r="T544" s="98"/>
      <c r="U544" s="90"/>
      <c r="V544" s="468"/>
      <c r="W544" s="470"/>
      <c r="X544" s="471"/>
      <c r="Y544" s="477"/>
      <c r="Z544" s="510"/>
    </row>
    <row r="545" spans="1:26" ht="16.5" customHeight="1">
      <c r="A545" s="423" t="s">
        <v>26</v>
      </c>
      <c r="B545" s="91" t="s">
        <v>60</v>
      </c>
      <c r="C545" s="104">
        <f>IF('5th 1'!C16&gt;0,'5th 1'!J16,IF('5th 1'!K16&gt;0,'5th 1'!R16,IF('5th 1'!S16&gt;0,'5th 1'!Z16,0)))</f>
        <v>40.5</v>
      </c>
      <c r="D545" s="104">
        <f>IF('5th 2'!C16&gt;0,'5th 2'!J16,IF('5th 2'!K16&gt;0,'5th 2'!R16,IF('5th 2'!S16&gt;0,'5th 2'!Z16,0)))</f>
        <v>50</v>
      </c>
      <c r="E545" s="104">
        <f>IF('5th 3'!C16&gt;0,'5th 3'!J16,IF('5th 3'!K16&gt;0,'5th 3'!R16,IF('5th 3'!S16&gt;0,'5th 3'!Z16,0)))</f>
        <v>39</v>
      </c>
      <c r="F545" s="104">
        <f>IF('5th 4'!C16&gt;0,'5th 4'!J16,IF('5th 4'!K16&gt;0,'5th 4'!R16,IF('5th 4'!S16&gt;0,'5th 4'!Z16,0)))</f>
        <v>48</v>
      </c>
      <c r="G545" s="104">
        <f>IF('5th 5'!C16&gt;0,'5th 5'!J16,IF('5th 5'!K16&gt;0,'5th 5'!R16,IF('5th 5'!S16&gt;0,'5th 5'!Z16,0)))</f>
        <v>34.5</v>
      </c>
      <c r="H545" s="104">
        <f>IF('5th 6'!C16&gt;0,'5th 6'!J16,IF('5th 6'!K16&gt;0,'5th 6'!R16,IF('5th 6'!S16&gt;0,'5th 6'!Z16,0)))</f>
        <v>0</v>
      </c>
      <c r="I545" s="448"/>
      <c r="J545" s="440">
        <f>I543/(C542+D542+E542+F542+G542+H542)</f>
        <v>3.5</v>
      </c>
      <c r="K545" s="442" t="str">
        <f>IF(J545&gt;=2.5,K543,IF(J545&gt;=2.25,"C",IF(J545&gt;=2,"D",IF(J545=0,0,"F"))))</f>
        <v>A-</v>
      </c>
      <c r="L545" s="107">
        <f>IF('6th 1'!C16&gt;0,'6th 1'!J16,IF('6th 1'!K16&gt;0,'6th 1'!R16,IF('6th 1'!S16&gt;0,'6th 1'!Z16,0)))</f>
        <v>38.5</v>
      </c>
      <c r="M545" s="104">
        <f>IF('6th 2'!C16&gt;0,'6th 2'!J16,IF('6th 2'!K16&gt;0,'6th 2'!R16,IF('6th 2'!S16&gt;0,'6th 2'!Z16,0)))</f>
        <v>38.5</v>
      </c>
      <c r="N545" s="104">
        <f>IF('6th 3'!C16&gt;0,'6th 3'!J16,IF('6th 3'!K16&gt;0,'6th 3'!R16,IF('6th 3'!S16&gt;0,'6th 3'!Z16,0)))</f>
        <v>43</v>
      </c>
      <c r="O545" s="104">
        <f>IF('6th 4'!C16&gt;0,'6th 4'!J16,IF('6th 4'!K16&gt;0,'6th 4'!R16,IF('6th 4'!S16&gt;0,'6th 4'!Z16,0)))</f>
        <v>33</v>
      </c>
      <c r="P545" s="104">
        <f>IF('6th 5'!C16&gt;0,'6th 5'!J16,IF('6th 5'!K16&gt;0,'6th 5'!R16,IF('6th 5'!S16&gt;0,'6th 5'!Z16,0)))</f>
        <v>25</v>
      </c>
      <c r="Q545" s="104">
        <f>IF('6th 6'!C16&gt;0,'6th 6'!J16,IF('6th 6'!K16&gt;0,'6th 6'!R16,IF('6th 6'!S16&gt;0,'6th 6'!Z16,0)))</f>
        <v>0</v>
      </c>
      <c r="R545" s="104">
        <f>IF('6th 7'!C16&gt;0,'6th 7'!J16,IF('6th 7'!K16&gt;0,'6th 7'!R16,IF('6th 7'!S16&gt;0,'6th 7'!Z16,0)))</f>
        <v>0</v>
      </c>
      <c r="S545" s="448"/>
      <c r="T545" s="440">
        <f>S543/(L542+M542+N542+O542+P542+Q542+R542)</f>
        <v>2.9</v>
      </c>
      <c r="U545" s="442" t="str">
        <f>IF(T545&gt;=2.5,U543,IF(T545&gt;=2.25,"C",IF(T545&gt;=2,"D",IF(T545=0,0,"F"))))</f>
        <v>B-</v>
      </c>
      <c r="V545" s="443" t="s">
        <v>40</v>
      </c>
      <c r="W545" s="443"/>
      <c r="X545" s="443"/>
      <c r="Y545" s="443"/>
      <c r="Z545" s="510"/>
    </row>
    <row r="546" spans="1:26" ht="16.5" customHeight="1">
      <c r="A546" s="424"/>
      <c r="B546" s="91" t="s">
        <v>67</v>
      </c>
      <c r="C546" s="117">
        <f>'5th 1'!AA16</f>
        <v>65</v>
      </c>
      <c r="D546" s="117">
        <f>'5th 2'!AA16</f>
        <v>76</v>
      </c>
      <c r="E546" s="117">
        <f>'5th 3'!AA16</f>
        <v>72</v>
      </c>
      <c r="F546" s="117">
        <f>'5th 4'!AA16</f>
        <v>80</v>
      </c>
      <c r="G546" s="117">
        <f>'5th 5'!AA16</f>
        <v>60</v>
      </c>
      <c r="H546" s="117">
        <f>'5th 6'!AA16</f>
        <v>0</v>
      </c>
      <c r="I546" s="448"/>
      <c r="J546" s="441"/>
      <c r="K546" s="442"/>
      <c r="L546" s="118">
        <f>'6th 1'!AA16</f>
        <v>63</v>
      </c>
      <c r="M546" s="117">
        <f>'6th 2'!AA16</f>
        <v>62</v>
      </c>
      <c r="N546" s="117">
        <f>'6th 3'!AA16</f>
        <v>69</v>
      </c>
      <c r="O546" s="117">
        <f>'6th 4'!AA16</f>
        <v>55</v>
      </c>
      <c r="P546" s="117">
        <f>'6th 5'!AA16</f>
        <v>53</v>
      </c>
      <c r="Q546" s="117">
        <f>'6th 6'!AA16</f>
        <v>0</v>
      </c>
      <c r="R546" s="117">
        <f>'6th 7'!AA16</f>
        <v>0</v>
      </c>
      <c r="S546" s="448"/>
      <c r="T546" s="441"/>
      <c r="U546" s="442"/>
      <c r="V546" s="444">
        <f>IF((C547+C549)=0,0,C542)+IF((D547+D549)=0,0,D542)+IF((E547+E549)=0,0,E542)+IF((F547+F549)=0,0,F542)+IF((G547+G549)=0,0,G542)+IF((H547+H549)=0,0,H542)+IF((L547+L549)=0,0,L542)+IF((M547+M549)=0,0,M542)+IF((N547+N549)=0,0,N542)+IF((O547+O549)=0,0,O542)+IF((P547+P549)=0,0,P542)+IF((Q547+Q549)=0,0,Q542)+IF((R547+R549)=0,0,R542)+IF(G566&gt;0,1.5,0)</f>
        <v>31.5</v>
      </c>
      <c r="W546" s="447">
        <f>I543+S543+(G566*1.5)</f>
        <v>100.125</v>
      </c>
      <c r="X546" s="440">
        <f>IF(S543&gt;0,(W546/31.5),J545)</f>
        <v>3.1785714285714284</v>
      </c>
      <c r="Y546" s="164" t="str">
        <f>IF(X546&gt;=4,"A+",IF(X546&gt;=3.75,"A",IF(X546&gt;=3.5,"A-",IF(X546&gt;=3.25,"B+",IF(X546&gt;=3,"B",IF(X546&gt;=2.75,"B-",IF(X546&gt;=2.5,"C+",IF(X546&gt;=2,"C","F"))))))))</f>
        <v>B</v>
      </c>
      <c r="Z546" s="510"/>
    </row>
    <row r="547" spans="1:26" ht="16.5">
      <c r="A547" s="424"/>
      <c r="B547" s="91" t="s">
        <v>1</v>
      </c>
      <c r="C547" s="104">
        <f>'5th 1'!AC16</f>
        <v>3.25</v>
      </c>
      <c r="D547" s="104">
        <f>'5th 2'!AC16</f>
        <v>3.75</v>
      </c>
      <c r="E547" s="104">
        <f>'5th 3'!AC16</f>
        <v>3.5</v>
      </c>
      <c r="F547" s="104">
        <f>'5th 4'!AC16</f>
        <v>4</v>
      </c>
      <c r="G547" s="104">
        <f>'5th 5'!AC16</f>
        <v>3</v>
      </c>
      <c r="H547" s="104">
        <f>'5th 6'!AC16</f>
        <v>0</v>
      </c>
      <c r="I547" s="448"/>
      <c r="J547" s="98"/>
      <c r="K547" s="110"/>
      <c r="L547" s="107">
        <f>'6th 1'!AC16</f>
        <v>3</v>
      </c>
      <c r="M547" s="104">
        <f>'6th 2'!AC16</f>
        <v>3</v>
      </c>
      <c r="N547" s="104">
        <f>'6th 3'!AC16</f>
        <v>3.25</v>
      </c>
      <c r="O547" s="104">
        <f>'6th 4'!AC16</f>
        <v>2.75</v>
      </c>
      <c r="P547" s="104">
        <f>'6th 5'!AC16</f>
        <v>2.5</v>
      </c>
      <c r="Q547" s="104">
        <f>'6th 6'!AC16</f>
        <v>0</v>
      </c>
      <c r="R547" s="104">
        <f>'6th 7'!AC16</f>
        <v>0</v>
      </c>
      <c r="S547" s="448"/>
      <c r="T547" s="98"/>
      <c r="U547" s="110"/>
      <c r="V547" s="445"/>
      <c r="W547" s="448"/>
      <c r="X547" s="441"/>
      <c r="Y547" s="451" t="str">
        <f>IF(S543&gt;0,(IF(X546&gt;=2.5,Y546,IF(X546&gt;=2.25,"C",IF(X546&gt;=2,"D","F")))),K545)</f>
        <v>B</v>
      </c>
      <c r="Z547" s="510"/>
    </row>
    <row r="548" spans="1:26" ht="17.25" customHeight="1" thickBot="1">
      <c r="A548" s="424"/>
      <c r="B548" s="91" t="s">
        <v>2</v>
      </c>
      <c r="C548" s="104" t="str">
        <f>'5th 1'!AB16</f>
        <v>B+</v>
      </c>
      <c r="D548" s="104" t="str">
        <f>'5th 2'!AB16</f>
        <v>A</v>
      </c>
      <c r="E548" s="104" t="str">
        <f>'5th 3'!AB16</f>
        <v>A-</v>
      </c>
      <c r="F548" s="104" t="str">
        <f>'5th 4'!AB16</f>
        <v>A+</v>
      </c>
      <c r="G548" s="104" t="str">
        <f>'5th 5'!AB16</f>
        <v>B</v>
      </c>
      <c r="H548" s="104" t="str">
        <f>'5th 6'!AB16</f>
        <v/>
      </c>
      <c r="I548" s="448"/>
      <c r="J548" s="98"/>
      <c r="K548" s="109"/>
      <c r="L548" s="111" t="str">
        <f>'6th 1'!AB16</f>
        <v>B</v>
      </c>
      <c r="M548" s="104" t="str">
        <f>'6th 2'!AB16</f>
        <v>B</v>
      </c>
      <c r="N548" s="104" t="str">
        <f>'6th 3'!AB16</f>
        <v>B+</v>
      </c>
      <c r="O548" s="104" t="str">
        <f>'6th 4'!AB16</f>
        <v>B-</v>
      </c>
      <c r="P548" s="104" t="str">
        <f>'6th 5'!AB16</f>
        <v>C+</v>
      </c>
      <c r="Q548" s="104" t="str">
        <f>'6th 6'!AB16</f>
        <v/>
      </c>
      <c r="R548" s="104" t="str">
        <f>'6th 7'!AB16</f>
        <v/>
      </c>
      <c r="S548" s="448"/>
      <c r="T548" s="98"/>
      <c r="U548" s="109"/>
      <c r="V548" s="446"/>
      <c r="W548" s="449"/>
      <c r="X548" s="450"/>
      <c r="Y548" s="452"/>
      <c r="Z548" s="510"/>
    </row>
    <row r="549" spans="1:26" ht="17.25" thickTop="1">
      <c r="A549" s="413" t="s">
        <v>127</v>
      </c>
      <c r="B549" s="91" t="s">
        <v>1</v>
      </c>
      <c r="C549" s="104">
        <f>'5th 1'!AD16</f>
        <v>0</v>
      </c>
      <c r="D549" s="104">
        <f>'5th 2'!AD16</f>
        <v>0</v>
      </c>
      <c r="E549" s="104">
        <f>'5th 3'!AD16</f>
        <v>0</v>
      </c>
      <c r="F549" s="104">
        <f>'5th 4'!AD16</f>
        <v>0</v>
      </c>
      <c r="G549" s="104">
        <f>'5th 5'!AD16</f>
        <v>0</v>
      </c>
      <c r="H549" s="104">
        <f>'5th 6'!AD16</f>
        <v>0</v>
      </c>
      <c r="I549" s="415">
        <f>(C549*C542)+(D549*D542)+(E549*E542)+(F549*F542)+(G549*G542)+(H549*H542)</f>
        <v>0</v>
      </c>
      <c r="J549" s="417">
        <f>IF(C549&gt;0,(C547*C542),0)+IF(D549&gt;0,(D547*D542),0)+IF(E549&gt;0,(E547*E542),0)+IF(F549&gt;0,(F547*F542),0)+IF(G549&gt;0,(G547*G542),0)+IF(H549&gt;0,(H547*H542),0)</f>
        <v>0</v>
      </c>
      <c r="K549" s="418">
        <f>IF(C549&gt;C547,((C549*C542)-(C547*C542)),0)+IF(D549&gt;D547,((D549*D542)-(D547*D542)),0)+IF(E549&gt;E547,((E549*E542)-(E547*E542)),0)+IF(F549&gt;F547,((F549*F542)-(F547*F542)),0)+IF(G549&gt;G547,((G549*G542)-(G547*G542)),0)+IF(H549&gt;H547,((H549*H542)-(H547*H542)),0)</f>
        <v>0</v>
      </c>
      <c r="L549" s="165">
        <f>'6th 1'!AD16</f>
        <v>0</v>
      </c>
      <c r="M549" s="104">
        <f>'6th 2'!AD16</f>
        <v>0</v>
      </c>
      <c r="N549" s="104">
        <f>'6th 3'!AD16</f>
        <v>0</v>
      </c>
      <c r="O549" s="104">
        <f>'6th 4'!AD16</f>
        <v>0</v>
      </c>
      <c r="P549" s="104">
        <f>'6th 5'!AD16</f>
        <v>0</v>
      </c>
      <c r="Q549" s="104">
        <f>'6th 6'!AD16</f>
        <v>0</v>
      </c>
      <c r="R549" s="104">
        <f>'6th 7'!AD16</f>
        <v>0</v>
      </c>
      <c r="S549" s="403">
        <f>(L549*L542)+(M549*M542)+(N549*N542)+(O549*O542)+(P549*P542)+(Q549*Q542)+(R549*R542)</f>
        <v>0</v>
      </c>
      <c r="T549" s="417">
        <f>IF(L549&gt;0,(L547*L542),0)+IF(M549&gt;0,(M547*M542),0)+IF(N549&gt;0,(N547*N542),0)+IF(O549&gt;0,(O547*O542),0)+IF(P549&gt;0,(P547*P542),0)+IF(Q549&gt;0,(Q547*Q542),0)+IF(R549&gt;0,(R547*R542),0)</f>
        <v>0</v>
      </c>
      <c r="U549" s="399">
        <f>IF(L549&gt;L547,((L549*L542)-(L547*L542)),0)+IF(M549&gt;M547,((M549*M542)-(M547*M542)),0)+IF(N549&gt;N547,((N549*N542)-(N547*N542)),0)+IF(O549&gt;O547,((O549*O542)-(O547*O542)),0)+IF(P549&gt;P547,((P549*P542)-(P547*P542)),0)+IF(Q549&gt;Q547,((Q549*Q542)-(Q547*Q542)),0)+IF(R549&gt;R547,((R549*R542)-(R547*R542)),0)</f>
        <v>0</v>
      </c>
      <c r="V549" s="401">
        <f>I549+S549</f>
        <v>0</v>
      </c>
      <c r="W549" s="436">
        <f>J549+T549</f>
        <v>0</v>
      </c>
      <c r="X549" s="438">
        <f>K549+U549</f>
        <v>0</v>
      </c>
      <c r="Y549" s="405">
        <f>IF(V541&gt;0,(X549+Y536),0)</f>
        <v>0</v>
      </c>
      <c r="Z549" s="510"/>
    </row>
    <row r="550" spans="1:26" ht="15.75" customHeight="1" thickBot="1">
      <c r="A550" s="414"/>
      <c r="B550" s="157" t="s">
        <v>23</v>
      </c>
      <c r="C550" s="167" t="str">
        <f>'5th 1'!AE16</f>
        <v/>
      </c>
      <c r="D550" s="167" t="str">
        <f>'5th 2'!AE16</f>
        <v/>
      </c>
      <c r="E550" s="167" t="str">
        <f>'5th 3'!AE16</f>
        <v/>
      </c>
      <c r="F550" s="167" t="str">
        <f>'5th 4'!AE16</f>
        <v/>
      </c>
      <c r="G550" s="167" t="str">
        <f>'5th 5'!AE16</f>
        <v/>
      </c>
      <c r="H550" s="167" t="str">
        <f>'5th 6'!AE16</f>
        <v/>
      </c>
      <c r="I550" s="416"/>
      <c r="J550" s="416"/>
      <c r="K550" s="419"/>
      <c r="L550" s="167" t="str">
        <f>'6th 1'!AE16</f>
        <v/>
      </c>
      <c r="M550" s="167" t="str">
        <f>'6th 2'!AE16</f>
        <v/>
      </c>
      <c r="N550" s="167" t="str">
        <f>'6th 3'!AE16</f>
        <v/>
      </c>
      <c r="O550" s="167" t="str">
        <f>'6th 4'!AE16</f>
        <v/>
      </c>
      <c r="P550" s="167" t="str">
        <f>'6th 5'!AE16</f>
        <v/>
      </c>
      <c r="Q550" s="167" t="str">
        <f>'6th 6'!AE16</f>
        <v/>
      </c>
      <c r="R550" s="167" t="str">
        <f>'6th 7'!AE16</f>
        <v/>
      </c>
      <c r="S550" s="420"/>
      <c r="T550" s="420"/>
      <c r="U550" s="400"/>
      <c r="V550" s="402"/>
      <c r="W550" s="437"/>
      <c r="X550" s="439"/>
      <c r="Y550" s="406"/>
      <c r="Z550" s="510"/>
    </row>
    <row r="551" spans="1:26" ht="21" customHeight="1" thickTop="1" thickBot="1">
      <c r="A551" s="435" t="s">
        <v>32</v>
      </c>
      <c r="B551" s="435"/>
      <c r="C551" s="435"/>
      <c r="D551" s="435"/>
      <c r="E551" s="435"/>
      <c r="F551" s="435"/>
      <c r="G551" s="435"/>
      <c r="H551" s="435"/>
      <c r="I551" s="435"/>
      <c r="J551" s="435"/>
      <c r="K551" s="435"/>
      <c r="L551" s="435"/>
      <c r="M551" s="435"/>
      <c r="N551" s="435"/>
      <c r="O551" s="435"/>
      <c r="P551" s="435"/>
      <c r="Q551" s="435"/>
      <c r="R551" s="435"/>
      <c r="S551" s="435"/>
      <c r="T551" s="435"/>
      <c r="U551" s="435"/>
      <c r="V551" s="435"/>
      <c r="W551" s="435"/>
      <c r="X551" s="435"/>
      <c r="Y551" s="435"/>
      <c r="Z551" s="510"/>
    </row>
    <row r="552" spans="1:26" ht="17.25" thickTop="1" thickBot="1">
      <c r="A552" s="425" t="s">
        <v>48</v>
      </c>
      <c r="B552" s="426"/>
      <c r="C552" s="426"/>
      <c r="D552" s="426"/>
      <c r="E552" s="426"/>
      <c r="F552" s="426"/>
      <c r="G552" s="426"/>
      <c r="H552" s="426"/>
      <c r="I552" s="426"/>
      <c r="J552" s="426"/>
      <c r="K552" s="427"/>
      <c r="L552" s="426" t="s">
        <v>49</v>
      </c>
      <c r="M552" s="426"/>
      <c r="N552" s="426"/>
      <c r="O552" s="426"/>
      <c r="P552" s="426"/>
      <c r="Q552" s="426"/>
      <c r="R552" s="426"/>
      <c r="S552" s="426"/>
      <c r="T552" s="426"/>
      <c r="U552" s="427"/>
      <c r="V552" s="160"/>
      <c r="W552" s="428" t="s">
        <v>39</v>
      </c>
      <c r="X552" s="428"/>
      <c r="Y552" s="161"/>
      <c r="Z552" s="510"/>
    </row>
    <row r="553" spans="1:26" ht="17.25" thickTop="1">
      <c r="A553" s="99" t="s">
        <v>22</v>
      </c>
      <c r="B553" s="100"/>
      <c r="C553" s="101">
        <f>'7th 1'!B4</f>
        <v>401</v>
      </c>
      <c r="D553" s="101">
        <f>'7th 2'!B4</f>
        <v>402</v>
      </c>
      <c r="E553" s="101">
        <f>'7th 3'!B4</f>
        <v>403</v>
      </c>
      <c r="F553" s="101">
        <f>'7th 4'!B4</f>
        <v>404</v>
      </c>
      <c r="G553" s="101">
        <f>'7th 5'!B4</f>
        <v>405</v>
      </c>
      <c r="H553" s="101">
        <f>'7th 6'!B4</f>
        <v>406</v>
      </c>
      <c r="I553" s="429" t="s">
        <v>0</v>
      </c>
      <c r="J553" s="429" t="s">
        <v>3</v>
      </c>
      <c r="K553" s="431" t="s">
        <v>2</v>
      </c>
      <c r="L553" s="101">
        <f>'8th 1'!B4</f>
        <v>407</v>
      </c>
      <c r="M553" s="101">
        <f>'8th 2'!B4</f>
        <v>408</v>
      </c>
      <c r="N553" s="101">
        <f>'8th 3'!B4</f>
        <v>409</v>
      </c>
      <c r="O553" s="101">
        <f>'8th 4'!B4</f>
        <v>410</v>
      </c>
      <c r="P553" s="101">
        <f>'8th 5'!B4</f>
        <v>411</v>
      </c>
      <c r="Q553" s="101">
        <f>'8th 6'!B4</f>
        <v>412</v>
      </c>
      <c r="R553" s="101">
        <f>'8th 7'!B4</f>
        <v>0</v>
      </c>
      <c r="S553" s="429" t="s">
        <v>0</v>
      </c>
      <c r="T553" s="429" t="s">
        <v>3</v>
      </c>
      <c r="U553" s="431" t="s">
        <v>2</v>
      </c>
      <c r="V553" s="433" t="s">
        <v>62</v>
      </c>
      <c r="W553" s="434"/>
      <c r="X553" s="434"/>
      <c r="Y553" s="162" t="str">
        <f>IF(X554&gt;=4,"A+",IF(X554&gt;=3.75,"A",IF(X554&gt;=3.5,"A-",IF(X554&gt;=3.25,"B+",IF(X554&gt;=3,"B",IF(X554&gt;=2.75,"B-",IF(X554&gt;=2.5,"C+",IF(X554&gt;=2,"C","F"))))))))</f>
        <v>B</v>
      </c>
      <c r="Z553" s="510"/>
    </row>
    <row r="554" spans="1:26" ht="65.25" customHeight="1">
      <c r="A554" s="77" t="s">
        <v>63</v>
      </c>
      <c r="B554" s="86"/>
      <c r="C554" s="79" t="str">
        <f>IF('7th 1'!C16&gt;0,'7th 1'!D6,IF('7th 1'!K16&gt;0,'7th 1'!L6,IF('7th 1'!S16&gt;0,'7th 1'!T6,0)))</f>
        <v>Drawing-7</v>
      </c>
      <c r="D554" s="79" t="str">
        <f>IF('7th 2'!C16&gt;0,'7th 2'!D6,IF('7th 2'!K16&gt;0,'7th 2'!L6,IF('7th 2'!S16&gt;0,'7th 2'!T6,0)))</f>
        <v>Figure Painting- 2</v>
      </c>
      <c r="E554" s="79" t="str">
        <f>IF('7th 3'!C16&gt;0,'7th 3'!D6,IF('7th 3'!K16&gt;0,'7th 3'!L6,IF('7th 3'!S16&gt;0,'7th 3'!T6,0)))</f>
        <v>Composition-3</v>
      </c>
      <c r="F554" s="79" t="str">
        <f>IF('7th 4'!C16&gt;0,'7th 4'!D6,IF('7th 4'!K16&gt;0,'7th 4'!L6,IF('7th 4'!S16&gt;0,'7th 4'!T6,0)))</f>
        <v>Head Study-3</v>
      </c>
      <c r="G554" s="79" t="str">
        <f>IF('7th 5'!C16&gt;0,'7th 5'!D6,IF('7th 5'!K16&gt;0,'7th 5'!L6,IF('7th 5'!S16&gt;0,'7th 5'!T6,0)))</f>
        <v>Landscape-3</v>
      </c>
      <c r="H554" s="79" t="str">
        <f>IF('7th 6'!C16&gt;0,'7th 6'!D6,IF('7th 6'!K16&gt;0,'7th 6'!L6,IF('7th 6'!S16&gt;0,'7th 6'!T6,0)))</f>
        <v>History of Western Art</v>
      </c>
      <c r="I554" s="429"/>
      <c r="J554" s="429"/>
      <c r="K554" s="431"/>
      <c r="L554" s="79" t="str">
        <f>IF('8th 1'!C16&gt;0,'8th 1'!D6,IF('8th 1'!K16&gt;0,'8th 1'!L6,IF('8th 1'!S16&gt;0,'8th 1'!T6,0)))</f>
        <v>Drawing- 8</v>
      </c>
      <c r="M554" s="79" t="str">
        <f>IF('8th 2'!C16&gt;0,'8th 2'!D6,IF('8th 2'!K16&gt;0,'8th 2'!L6,IF('8th 2'!S16&gt;0,'8th 2'!T6,0)))</f>
        <v>Figer Painting-3</v>
      </c>
      <c r="N554" s="79" t="str">
        <f>IF('8th 3'!C16&gt;0,'8th 3'!D6,IF('8th 3'!K16&gt;0,'8th 3'!L6,IF('8th 3'!S16&gt;0,'8th 3'!T6,0)))</f>
        <v>Experimental Composition</v>
      </c>
      <c r="O554" s="79" t="str">
        <f>IF('8th 4'!C16&gt;0,'8th 4'!D6,IF('8th 4'!K16&gt;0,'8th 4'!L6,IF('8th 4'!S16&gt;0,'8th 4'!T6,0)))</f>
        <v>Landscape- 4</v>
      </c>
      <c r="P554" s="79" t="str">
        <f>IF('8th 5'!C16&gt;0,'8th 5'!D6,IF('8th 5'!K16&gt;0,'8th 5'!L6,IF('8th 5'!S16&gt;0,'8th 5'!T6,0)))</f>
        <v>Aesthetic</v>
      </c>
      <c r="Q554" s="79" t="str">
        <f>IF('8th 6'!C16&gt;0,'8th 6'!D6,IF('8th 6'!K16&gt;0,'8th 6'!L6,IF('8th 6'!S16&gt;0,'8th 6'!T6,0)))</f>
        <v>History of Arts in Bengal</v>
      </c>
      <c r="R554" s="79">
        <f>IF('8th 7'!C16&gt;0,'8th 7'!D6,IF('8th 7'!K16&gt;0,'8th 7'!L6,IF('8th 7'!S16&gt;0,'8th 7'!T6,0)))</f>
        <v>0</v>
      </c>
      <c r="S554" s="429"/>
      <c r="T554" s="429"/>
      <c r="U554" s="431"/>
      <c r="V554" s="335">
        <f>IF(I556&gt;0,(V559+V541),0)</f>
        <v>126</v>
      </c>
      <c r="W554" s="254">
        <f>IF(I556&gt;0,(W559+W541),0)</f>
        <v>400.125</v>
      </c>
      <c r="X554" s="336">
        <f>IF(S556&gt;0,(W554/126),IF(I556&gt;0,(W554/109.5),0))</f>
        <v>3.1755952380952381</v>
      </c>
      <c r="Y554" s="163" t="str">
        <f>IF(X554&gt;=2.5,Y553,IF(X554&gt;=2.25,"C",IF(X554&gt;=2,"D",IF(X554=0,0,"F"))))</f>
        <v>B</v>
      </c>
      <c r="Z554" s="510"/>
    </row>
    <row r="555" spans="1:26" ht="17.25" customHeight="1">
      <c r="A555" s="458" t="s">
        <v>27</v>
      </c>
      <c r="B555" s="459"/>
      <c r="C555" s="102">
        <f>IF('7th 1'!C16&gt;0,'7th 1'!H4,IF('7th 1'!K16&gt;0,'7th 1'!P4,IF('7th 1'!S16&gt;0,'7th 1'!X4,0)))</f>
        <v>1.5</v>
      </c>
      <c r="D555" s="102">
        <f>IF('7th 2'!C16&gt;0,'7th 2'!H4,IF('7th 2'!K16&gt;0,'7th 2'!P4,IF('7th 2'!S16&gt;0,'7th 2'!X4,0)))</f>
        <v>3</v>
      </c>
      <c r="E555" s="102">
        <f>IF('7th 3'!C16&gt;0,'7th 3'!H4,IF('7th 3'!K16&gt;0,'7th 3'!P4,IF('7th 3'!S16&gt;0,'7th 3'!X4,0)))</f>
        <v>3</v>
      </c>
      <c r="F555" s="102">
        <f>IF('7th 4'!C16&gt;0,'7th 4'!H4,IF('7th 4'!K16&gt;0,'7th 4'!P4,IF('7th 4'!S16&gt;0,'7th 4'!X4,0)))</f>
        <v>1.5</v>
      </c>
      <c r="G555" s="102">
        <f>IF('7th 5'!C16&gt;0,'7th 5'!H4,IF('7th 5'!K16&gt;0,'7th 5'!P4,IF('7th 5'!S16&gt;0,'7th 5'!X4,0)))</f>
        <v>3</v>
      </c>
      <c r="H555" s="102">
        <f>IF('7th 6'!C16&gt;0,'7th 6'!H4,IF('7th 6'!K16&gt;0,'7th 6'!P4,IF('7th 6'!S16&gt;0,'7th 6'!X4,0)))</f>
        <v>3</v>
      </c>
      <c r="I555" s="430"/>
      <c r="J555" s="430"/>
      <c r="K555" s="432"/>
      <c r="L555" s="102">
        <f>IF('8th 1'!C16&gt;0,'8th 1'!H4,IF('8th 1'!K16&gt;0,'8th 1'!P4,IF('8th 1'!S16&gt;0,'8th 1'!X4,0)))</f>
        <v>3</v>
      </c>
      <c r="M555" s="102">
        <f>IF('8th 2'!C16&gt;0,'8th 2'!H4,IF('8th 2'!K16&gt;0,'8th 2'!P4,IF('8th 2'!S16&gt;0,'8th 2'!X4,0)))</f>
        <v>3</v>
      </c>
      <c r="N555" s="102">
        <f>IF('8th 3'!C16&gt;0,'8th 3'!H4,IF('8th 3'!K16&gt;0,'8th 3'!P4,IF('8th 3'!S16&gt;0,'8th 3'!X4,0)))</f>
        <v>3</v>
      </c>
      <c r="O555" s="102">
        <f>IF('8th 4'!C16&gt;0,'8th 4'!H4,IF('8th 4'!K16&gt;0,'8th 4'!P4,IF('8th 4'!S16&gt;0,'8th 4'!X4,0)))</f>
        <v>3</v>
      </c>
      <c r="P555" s="102">
        <f>IF('8th 5'!C16&gt;0,'8th 5'!H4,IF('8th 5'!K16&gt;0,'8th 5'!P4,IF('8th 5'!S16&gt;0,'8th 5'!X4,0)))</f>
        <v>1.5</v>
      </c>
      <c r="Q555" s="102">
        <f>IF('8th 6'!C16&gt;0,'8th 6'!H4,IF('8th 6'!K16&gt;0,'8th 6'!P4,IF('8th 6'!S16&gt;0,'8th 6'!X4,0)))</f>
        <v>1.5</v>
      </c>
      <c r="R555" s="102">
        <f>IF('8th 7'!C16&gt;0,'8th 7'!H4,IF('8th 7'!K16&gt;0,'8th 7'!P4,IF('8th 7'!S16&gt;0,'8th 7'!X4,0)))</f>
        <v>0</v>
      </c>
      <c r="S555" s="430"/>
      <c r="T555" s="430"/>
      <c r="U555" s="432"/>
      <c r="V555" s="460" t="s">
        <v>41</v>
      </c>
      <c r="W555" s="461"/>
      <c r="X555" s="461"/>
      <c r="Y555" s="462"/>
      <c r="Z555" s="510"/>
    </row>
    <row r="556" spans="1:26" ht="18.75" customHeight="1" thickBot="1">
      <c r="A556" s="463" t="s">
        <v>11</v>
      </c>
      <c r="B556" s="464"/>
      <c r="C556" s="102">
        <v>100</v>
      </c>
      <c r="D556" s="102">
        <v>100</v>
      </c>
      <c r="E556" s="102">
        <v>100</v>
      </c>
      <c r="F556" s="102">
        <v>100</v>
      </c>
      <c r="G556" s="102">
        <v>100</v>
      </c>
      <c r="H556" s="102">
        <v>100</v>
      </c>
      <c r="I556" s="465">
        <f>(C560*C555)+(D560*D555)+(E560*E555)+(F560*F555)+(G560*G555)+(H560*H555)</f>
        <v>48</v>
      </c>
      <c r="J556" s="84"/>
      <c r="K556" s="103" t="str">
        <f>IF(J558&gt;=4,"A+",IF(J558&gt;=3.75,"A",IF(J558&gt;=3.5,"A-",IF(J558&gt;=3.25,"B+",IF(J558&gt;=3,"B",IF(J558&gt;=2.75,"B-",IF(J558&gt;=2.5,"C+",IF(J558&gt;=2,"C","F"))))))))</f>
        <v>B</v>
      </c>
      <c r="L556" s="102">
        <v>100</v>
      </c>
      <c r="M556" s="102">
        <v>100</v>
      </c>
      <c r="N556" s="102">
        <v>100</v>
      </c>
      <c r="O556" s="102">
        <v>100</v>
      </c>
      <c r="P556" s="102">
        <v>100</v>
      </c>
      <c r="Q556" s="102">
        <v>100</v>
      </c>
      <c r="R556" s="102">
        <v>100</v>
      </c>
      <c r="S556" s="465">
        <f>(L560*L555)+(M560*M555)+(N560*N555)+(O560*O555)+(P560*P555)+(Q560*Q555)+(R560*R555)</f>
        <v>46.5</v>
      </c>
      <c r="T556" s="84"/>
      <c r="U556" s="103" t="str">
        <f>IF(T558&gt;=4,"A+",IF(T558&gt;=3.75,"A",IF(T558&gt;=3.5,"A-",IF(T558&gt;=3.25,"B+",IF(T558&gt;=3,"B",IF(T558&gt;=2.75,"B-",IF(T558&gt;=2.5,"C+",IF(T558&gt;=2,"C","F"))))))))</f>
        <v>B</v>
      </c>
      <c r="V556" s="467" t="s">
        <v>29</v>
      </c>
      <c r="W556" s="469" t="s">
        <v>0</v>
      </c>
      <c r="X556" s="469" t="s">
        <v>3</v>
      </c>
      <c r="Y556" s="421" t="s">
        <v>2</v>
      </c>
      <c r="Z556" s="510"/>
    </row>
    <row r="557" spans="1:26" ht="17.25" thickTop="1">
      <c r="A557" s="77" t="s">
        <v>28</v>
      </c>
      <c r="B557" s="86"/>
      <c r="C557" s="104">
        <f>IF('7th 1'!C16&gt;0,'7th 1'!C16,IF('7th 1'!K16&gt;0,'7th 1'!K16,IF('7th 1'!S16&gt;0,'7th 1'!S16,0)))</f>
        <v>29.75</v>
      </c>
      <c r="D557" s="104">
        <f>IF('7th 2'!C16&gt;0,'7th 2'!C16,IF('7th 2'!K16&gt;0,'7th 2'!K16,IF('7th 2'!S16&gt;0,'7th 2'!S16,0)))</f>
        <v>29.5</v>
      </c>
      <c r="E557" s="104">
        <f>IF('7th 3'!C16&gt;0,'7th 3'!C16,IF('7th 3'!K16&gt;0,'7th 3'!K16,IF('7th 3'!S16&gt;0,'7th 3'!S16,0)))</f>
        <v>27.75</v>
      </c>
      <c r="F557" s="104">
        <f>IF('7th 4'!C16&gt;0,'7th 4'!C16,IF('7th 4'!K16&gt;0,'7th 4'!K16,IF('7th 4'!S16&gt;0,'7th 4'!S16,0)))</f>
        <v>30</v>
      </c>
      <c r="G557" s="104">
        <f>IF('7th 5'!C16&gt;0,'7th 5'!C16,IF('7th 5'!K16&gt;0,'7th 5'!K16,IF('7th 5'!S16&gt;0,'7th 5'!S16,0)))</f>
        <v>32.5</v>
      </c>
      <c r="H557" s="104">
        <f>IF('7th 6'!C16&gt;0,'7th 6'!C16,IF('7th 6'!K16&gt;0,'7th 6'!K16,IF('7th 6'!S16&gt;0,'7th 6'!S16,0)))</f>
        <v>23</v>
      </c>
      <c r="I557" s="466"/>
      <c r="J557" s="98"/>
      <c r="K557" s="90"/>
      <c r="L557" s="104">
        <f>IF('8th 1'!C16&gt;0,'8th 1'!C16,IF('8th 1'!K16&gt;0,'8th 1'!K16,IF('8th 1'!S16&gt;0,'8th 1'!S16,0)))</f>
        <v>25.5</v>
      </c>
      <c r="M557" s="104">
        <f>IF('8th 2'!C16&gt;0,'8th 2'!C16,IF('8th 2'!K16&gt;0,'8th 2'!K16,IF('8th 2'!S16&gt;0,'8th 2'!S16,0)))</f>
        <v>20.5</v>
      </c>
      <c r="N557" s="104">
        <f>IF('8th 3'!C16&gt;0,'8th 3'!C16,IF('8th 3'!K16&gt;0,'8th 3'!K16,IF('8th 3'!S16&gt;0,'8th 3'!S16,0)))</f>
        <v>27.25</v>
      </c>
      <c r="O557" s="104">
        <f>IF('8th 4'!C16&gt;0,'8th 4'!C16,IF('8th 4'!K16&gt;0,'8th 4'!K16,IF('8th 4'!S16&gt;0,'8th 4'!S16,0)))</f>
        <v>27.75</v>
      </c>
      <c r="P557" s="104">
        <f>IF('8th 5'!C16&gt;0,'8th 5'!C16,IF('8th 5'!K16&gt;0,'8th 5'!K16,IF('8th 5'!S16&gt;0,'8th 5'!S16,0)))</f>
        <v>24</v>
      </c>
      <c r="Q557" s="104">
        <f>IF('8th 6'!C16&gt;0,'8th 6'!C16,IF('8th 6'!K16&gt;0,'8th 6'!K16,IF('8th 6'!S16&gt;0,'8th 6'!S16,0)))</f>
        <v>24</v>
      </c>
      <c r="R557" s="104">
        <f>IF('8th 7'!C16&gt;0,'8th 7'!C16,IF('8th 7'!K16&gt;0,'8th 7'!K16,IF('8th 7'!S16&gt;0,'8th 7'!S16,0)))</f>
        <v>0</v>
      </c>
      <c r="S557" s="466"/>
      <c r="T557" s="98"/>
      <c r="U557" s="90"/>
      <c r="V557" s="468"/>
      <c r="W557" s="470"/>
      <c r="X557" s="471"/>
      <c r="Y557" s="422"/>
      <c r="Z557" s="510"/>
    </row>
    <row r="558" spans="1:26" ht="17.25">
      <c r="A558" s="423" t="s">
        <v>26</v>
      </c>
      <c r="B558" s="91" t="s">
        <v>60</v>
      </c>
      <c r="C558" s="104">
        <f>IF('7th 1'!C16&gt;0,'7th 1'!J16,IF('7th 1'!K16&gt;0,'7th 1'!R16,IF('7th 1'!S16&gt;0,'7th 1'!Z16,0)))</f>
        <v>43.5</v>
      </c>
      <c r="D558" s="104">
        <f>IF('7th 2'!C16&gt;0,'7th 2'!J16,IF('7th 2'!K16&gt;0,'7th 2'!R16,IF('7th 2'!S16&gt;0,'7th 2'!Z16,0)))</f>
        <v>37.25</v>
      </c>
      <c r="E558" s="104">
        <f>IF('7th 3'!C16&gt;0,'7th 3'!J16,IF('7th 3'!K16&gt;0,'7th 3'!R16,IF('7th 3'!S16&gt;0,'7th 3'!Z16,0)))</f>
        <v>38.5</v>
      </c>
      <c r="F558" s="104">
        <f>IF('7th 4'!C16&gt;0,'7th 4'!J16,IF('7th 4'!K16&gt;0,'7th 4'!R16,IF('7th 4'!S16&gt;0,'7th 4'!Z16,0)))</f>
        <v>42</v>
      </c>
      <c r="G558" s="104">
        <f>IF('7th 5'!C16&gt;0,'7th 5'!J16,IF('7th 5'!K16&gt;0,'7th 5'!R16,IF('7th 5'!S16&gt;0,'7th 5'!Z16,0)))</f>
        <v>46.5</v>
      </c>
      <c r="H558" s="104">
        <f>IF('7th 6'!C16&gt;0,'7th 6'!J16,IF('7th 6'!K16&gt;0,'7th 6'!R16,IF('7th 6'!S16&gt;0,'7th 6'!Z16,0)))</f>
        <v>24.75</v>
      </c>
      <c r="I558" s="466"/>
      <c r="J558" s="440">
        <f>I556/(C555+D555+E555+F555+G555+H555)</f>
        <v>3.2</v>
      </c>
      <c r="K558" s="442" t="str">
        <f>IF(J558&gt;=2.5,K556,IF(J558&gt;=2.25,"C",IF(J558&gt;=2,"D",IF(J558=0,0,"F"))))</f>
        <v>B</v>
      </c>
      <c r="L558" s="104">
        <f>IF('8th 1'!C16&gt;0,'8th 1'!J16,IF('8th 1'!K16&gt;0,'8th 1'!R16,IF('8th 1'!S16&gt;0,'8th 1'!Z16,0)))</f>
        <v>43.5</v>
      </c>
      <c r="M558" s="104">
        <f>IF('8th 2'!C16&gt;0,'8th 2'!J16,IF('8th 2'!K16&gt;0,'8th 2'!R16,IF('8th 2'!S16&gt;0,'8th 2'!Z16,0)))</f>
        <v>38</v>
      </c>
      <c r="N558" s="104">
        <f>IF('8th 3'!C16&gt;0,'8th 3'!J16,IF('8th 3'!K16&gt;0,'8th 3'!R16,IF('8th 3'!S16&gt;0,'8th 3'!Z16,0)))</f>
        <v>47.5</v>
      </c>
      <c r="O558" s="104">
        <f>IF('8th 4'!C16&gt;0,'8th 4'!J16,IF('8th 4'!K16&gt;0,'8th 4'!R16,IF('8th 4'!S16&gt;0,'8th 4'!Z16,0)))</f>
        <v>38.5</v>
      </c>
      <c r="P558" s="104">
        <f>IF('8th 5'!C16&gt;0,'8th 5'!J16,IF('8th 5'!K16&gt;0,'8th 5'!R16,IF('8th 5'!S16&gt;0,'8th 5'!Z16,0)))</f>
        <v>30</v>
      </c>
      <c r="Q558" s="104">
        <f>IF('8th 6'!C16&gt;0,'8th 6'!J16,IF('8th 6'!K16&gt;0,'8th 6'!R16,IF('8th 6'!S16&gt;0,'8th 6'!Z16,0)))</f>
        <v>25.5</v>
      </c>
      <c r="R558" s="104">
        <f>IF('8th 7'!C16&gt;0,'8th 7'!J16,IF('8th 7'!K16&gt;0,'8th 7'!R16,IF('8th 7'!S16&gt;0,'8th 7'!Z16,0)))</f>
        <v>0</v>
      </c>
      <c r="S558" s="466"/>
      <c r="T558" s="440">
        <f>S556/(L555+M555+N555+O555+P555+Q555+R555)</f>
        <v>3.1</v>
      </c>
      <c r="U558" s="442" t="str">
        <f>IF(T558&gt;=2.5,U556,IF(T558&gt;=2.25,"C",IF(T558&gt;=2,"D",IF(T558=0,0,"F"))))</f>
        <v>B</v>
      </c>
      <c r="V558" s="454" t="s">
        <v>40</v>
      </c>
      <c r="W558" s="443"/>
      <c r="X558" s="443"/>
      <c r="Y558" s="455"/>
      <c r="Z558" s="510"/>
    </row>
    <row r="559" spans="1:26" ht="16.5" customHeight="1">
      <c r="A559" s="424"/>
      <c r="B559" s="91" t="s">
        <v>67</v>
      </c>
      <c r="C559" s="117">
        <f>'7th 1'!AA16</f>
        <v>74</v>
      </c>
      <c r="D559" s="117">
        <f>'7th 2'!AA16</f>
        <v>67</v>
      </c>
      <c r="E559" s="117">
        <f>'7th 3'!AA16</f>
        <v>67</v>
      </c>
      <c r="F559" s="117">
        <f>'7th 4'!AA16</f>
        <v>72</v>
      </c>
      <c r="G559" s="117">
        <f>'7th 5'!AA16</f>
        <v>79</v>
      </c>
      <c r="H559" s="117">
        <f>'7th 6'!AA16</f>
        <v>48</v>
      </c>
      <c r="I559" s="466"/>
      <c r="J559" s="453"/>
      <c r="K559" s="442"/>
      <c r="L559" s="117">
        <f>'8th 1'!AA16</f>
        <v>69</v>
      </c>
      <c r="M559" s="117">
        <f>'8th 2'!AA16</f>
        <v>59</v>
      </c>
      <c r="N559" s="117">
        <f>'8th 3'!AA16</f>
        <v>75</v>
      </c>
      <c r="O559" s="117">
        <f>'8th 4'!AA16</f>
        <v>67</v>
      </c>
      <c r="P559" s="117">
        <f>'8th 5'!AA16</f>
        <v>54</v>
      </c>
      <c r="Q559" s="117">
        <f>'8th 6'!AA16</f>
        <v>50</v>
      </c>
      <c r="R559" s="117">
        <f>'8th 7'!AA16</f>
        <v>0</v>
      </c>
      <c r="S559" s="466"/>
      <c r="T559" s="453"/>
      <c r="U559" s="442"/>
      <c r="V559" s="444">
        <f>IF((C560+C562)=0,0,C555)+IF((D560+D562)=0,0,D555)+IF((E560+E562)=0,0,E555)+IF((F560+F562)=0,0,F555)+IF((G560+G562)=0,0,G555)+IF((H560+H562)=0,0,H555)+IF((L560+L562)=0,0,L555)+IF((M560+M562)=0,0,M555)+IF((N560+N562)=0,0,N555)+IF((O560+O562)=0,0,O555)+IF((P560+P562)=0,0,P555)+IF((Q560+Q562)=0,0,Q555)+IF((R560+R562)=0,0,R555)+IF(I566&gt;0,1.5,0)</f>
        <v>31.5</v>
      </c>
      <c r="W559" s="457">
        <f>I556+S556+(I566*1.5)</f>
        <v>100.125</v>
      </c>
      <c r="X559" s="440">
        <f>IF(S556&gt;0,(W559/31.5),J558)</f>
        <v>3.1785714285714284</v>
      </c>
      <c r="Y559" s="164" t="str">
        <f>IF(X559&gt;=4,"A+",IF(X559&gt;=3.75,"A",IF(X559&gt;=3.5,"A-",IF(X559&gt;=3.25,"B+",IF(X559&gt;=3,"B",IF(X559&gt;=2.75,"B-",IF(X559&gt;=2.5,"C+",IF(X559&gt;=2,"C","F"))))))))</f>
        <v>B</v>
      </c>
      <c r="Z559" s="510"/>
    </row>
    <row r="560" spans="1:26" ht="16.5">
      <c r="A560" s="424"/>
      <c r="B560" s="91" t="s">
        <v>1</v>
      </c>
      <c r="C560" s="104">
        <f>'7th 1'!AC16</f>
        <v>3.5</v>
      </c>
      <c r="D560" s="104">
        <f>'7th 2'!AC16</f>
        <v>3.25</v>
      </c>
      <c r="E560" s="104">
        <f>'7th 3'!AC16</f>
        <v>3.25</v>
      </c>
      <c r="F560" s="104">
        <f>'7th 4'!AC16</f>
        <v>3.5</v>
      </c>
      <c r="G560" s="104">
        <f>'7th 5'!AC16</f>
        <v>3.75</v>
      </c>
      <c r="H560" s="104">
        <f>'7th 6'!AC16</f>
        <v>2.25</v>
      </c>
      <c r="I560" s="466"/>
      <c r="J560" s="98"/>
      <c r="K560" s="112"/>
      <c r="L560" s="104">
        <f>'8th 1'!AC16</f>
        <v>3.25</v>
      </c>
      <c r="M560" s="104">
        <f>'8th 2'!AC16</f>
        <v>2.75</v>
      </c>
      <c r="N560" s="104">
        <f>'8th 3'!AC16</f>
        <v>3.75</v>
      </c>
      <c r="O560" s="104">
        <f>'8th 4'!AC16</f>
        <v>3.25</v>
      </c>
      <c r="P560" s="104">
        <f>'8th 5'!AC16</f>
        <v>2.5</v>
      </c>
      <c r="Q560" s="104">
        <f>'8th 6'!AC16</f>
        <v>2.5</v>
      </c>
      <c r="R560" s="104">
        <f>'8th 7'!AC16</f>
        <v>0</v>
      </c>
      <c r="S560" s="466"/>
      <c r="T560" s="98"/>
      <c r="V560" s="456"/>
      <c r="W560" s="448"/>
      <c r="X560" s="441"/>
      <c r="Y560" s="451" t="str">
        <f>IF(S556&gt;0,(IF(X559&gt;=2.5,Y559,IF(X559&gt;=2.25,"C",IF(X559&gt;=2,"D","F")))),K558)</f>
        <v>B</v>
      </c>
      <c r="Z560" s="510"/>
    </row>
    <row r="561" spans="1:26" ht="16.5">
      <c r="A561" s="424"/>
      <c r="B561" s="91" t="s">
        <v>2</v>
      </c>
      <c r="C561" s="104" t="str">
        <f>'7th 1'!AB16</f>
        <v>A-</v>
      </c>
      <c r="D561" s="104" t="str">
        <f>'7th 2'!AB16</f>
        <v>B+</v>
      </c>
      <c r="E561" s="104" t="str">
        <f>'7th 3'!AB16</f>
        <v>B+</v>
      </c>
      <c r="F561" s="104" t="str">
        <f>'7th 4'!AB16</f>
        <v>A-</v>
      </c>
      <c r="G561" s="104" t="str">
        <f>'7th 5'!AB16</f>
        <v>A</v>
      </c>
      <c r="H561" s="104" t="str">
        <f>'7th 6'!AB16</f>
        <v>C</v>
      </c>
      <c r="I561" s="466"/>
      <c r="J561" s="98"/>
      <c r="K561" s="90"/>
      <c r="L561" s="104" t="str">
        <f>'8th 1'!AB16</f>
        <v>B+</v>
      </c>
      <c r="M561" s="104" t="str">
        <f>'8th 2'!AB16</f>
        <v>B-</v>
      </c>
      <c r="N561" s="104" t="str">
        <f>'8th 3'!AB16</f>
        <v>A</v>
      </c>
      <c r="O561" s="104" t="str">
        <f>'8th 4'!AB16</f>
        <v>B+</v>
      </c>
      <c r="P561" s="104" t="str">
        <f>'8th 5'!AB16</f>
        <v>C+</v>
      </c>
      <c r="Q561" s="104" t="str">
        <f>'8th 6'!AB16</f>
        <v>C+</v>
      </c>
      <c r="R561" s="104" t="str">
        <f>'8th 7'!AB16</f>
        <v/>
      </c>
      <c r="S561" s="466"/>
      <c r="T561" s="98"/>
      <c r="U561" s="90"/>
      <c r="V561" s="446"/>
      <c r="W561" s="449"/>
      <c r="X561" s="450"/>
      <c r="Y561" s="452"/>
      <c r="Z561" s="510"/>
    </row>
    <row r="562" spans="1:26" ht="16.5">
      <c r="A562" s="413" t="s">
        <v>127</v>
      </c>
      <c r="B562" s="91" t="s">
        <v>1</v>
      </c>
      <c r="C562" s="104" t="str">
        <f>'7th 1'!AD16</f>
        <v>3.08</v>
      </c>
      <c r="D562" s="104">
        <f>'7th 2'!AD16</f>
        <v>0</v>
      </c>
      <c r="E562" s="104">
        <f>'7th 3'!AD16</f>
        <v>0</v>
      </c>
      <c r="F562" s="104">
        <f>'7th 4'!AD16</f>
        <v>0</v>
      </c>
      <c r="G562" s="104">
        <f>'7th 5'!AD16</f>
        <v>0</v>
      </c>
      <c r="H562" s="104">
        <f>'7th 6'!AD16</f>
        <v>0</v>
      </c>
      <c r="I562" s="415">
        <f>(C562*C555)+(D562*D555)+(E562*E555)+(F562*F555)+(G562*G555)+(H562*H555)</f>
        <v>4.62</v>
      </c>
      <c r="J562" s="417">
        <f>IF(C562&gt;0,(C560*C555),0)+IF(D562&gt;0,(D560*D555),0)+IF(E562&gt;0,(E560*E555),0)+IF(F562&gt;0,(F560*F555),0)+IF(G562&gt;0,(G560*G555),0)+IF(H562&gt;0,(H560*H555),0)</f>
        <v>5.25</v>
      </c>
      <c r="K562" s="418">
        <f>IF(C562&gt;C560,((C562*C555)-(C560*C555)),0)+IF(D562&gt;D560,((D562*D555)-(D560*D555)),0)+IF(E562&gt;E560,((E562*E555)-(E560*E555)),0)+IF(F562&gt;F560,((F562*F555)-(F560*F555)),0)+IF(G562&gt;G560,((G562*G555)-(G560*G555)),0)+IF(H562&gt;H560,((H562*H555)-(H560*H555)),0)</f>
        <v>-0.62999999999999989</v>
      </c>
      <c r="L562" s="165">
        <f>'8th 1'!AD16</f>
        <v>0</v>
      </c>
      <c r="M562" s="104">
        <f>'8th 2'!AD16</f>
        <v>0</v>
      </c>
      <c r="N562" s="104">
        <f>'8th 3'!AD16</f>
        <v>0</v>
      </c>
      <c r="O562" s="104">
        <f>'8th 4'!AD16</f>
        <v>0</v>
      </c>
      <c r="P562" s="104">
        <f>'8th 5'!AD16</f>
        <v>0</v>
      </c>
      <c r="Q562" s="104">
        <f>'8th 6'!AD16</f>
        <v>0</v>
      </c>
      <c r="R562" s="104">
        <f>'8th 7'!AD16</f>
        <v>0</v>
      </c>
      <c r="S562" s="403">
        <f>(L562*L555)+(M562*M555)+(N562*N555)+(O562*O555)+(P562*P555)+(Q562*Q555)+(R562*R555)</f>
        <v>0</v>
      </c>
      <c r="T562" s="417">
        <f>IF(L562&gt;0,(L560*L555),0)+IF(M562&gt;0,(M560*M555),0)+IF(N562&gt;0,(N560*N555),0)+IF(O562&gt;0,(O560*O555),0)+IF(P562&gt;0,(P560*P555),0)+IF(Q562&gt;0,(Q560*Q555),0)+IF(R562&gt;0,(R560*R555),0)</f>
        <v>0</v>
      </c>
      <c r="U562" s="399">
        <f>IF(L562&gt;L560,((L562*L555)-(L560*L555)),0)+IF(M562&gt;M560,((M562*M555)-(M560*M555)),0)+IF(N562&gt;N560,((N562*N555)-(N560*N555)),0)+IF(O562&gt;O560,((O562*O555)-(O560*O555)),0)+IF(P562&gt;P560,((P562*P555)-(P560*P555)),0)+IF(Q562&gt;Q560,((Q562*Q555)-(Q560*Q555)),0)+IF(R562&gt;R560,((R562*R555)-(R560*R555)),0)</f>
        <v>0</v>
      </c>
      <c r="V562" s="401">
        <f>I562+S562</f>
        <v>4.62</v>
      </c>
      <c r="W562" s="403">
        <f>J562+T562</f>
        <v>5.25</v>
      </c>
      <c r="X562" s="403">
        <f>K562+U562</f>
        <v>-0.62999999999999989</v>
      </c>
      <c r="Y562" s="405">
        <f>IF(V554&gt;0,(X562+Y549),0)</f>
        <v>-0.62999999999999989</v>
      </c>
      <c r="Z562" s="510"/>
    </row>
    <row r="563" spans="1:26" ht="15.75" customHeight="1" thickBot="1">
      <c r="A563" s="414"/>
      <c r="B563" s="157" t="s">
        <v>23</v>
      </c>
      <c r="C563" s="166" t="str">
        <f>'7th 1'!AE16</f>
        <v>Imp:</v>
      </c>
      <c r="D563" s="166" t="str">
        <f>'7th 2'!AE16</f>
        <v/>
      </c>
      <c r="E563" s="166" t="str">
        <f>'7th 3'!AE16</f>
        <v/>
      </c>
      <c r="F563" s="166" t="str">
        <f>'7th 4'!AE16</f>
        <v/>
      </c>
      <c r="G563" s="166" t="str">
        <f>'7th 5'!AE16</f>
        <v/>
      </c>
      <c r="H563" s="166" t="str">
        <f>'7th 6'!AE16</f>
        <v/>
      </c>
      <c r="I563" s="416"/>
      <c r="J563" s="416"/>
      <c r="K563" s="419"/>
      <c r="L563" s="166" t="str">
        <f>'8th 1'!AE16</f>
        <v/>
      </c>
      <c r="M563" s="166" t="str">
        <f>'8th 2'!AE16</f>
        <v/>
      </c>
      <c r="N563" s="166" t="str">
        <f>'8th 3'!AE16</f>
        <v/>
      </c>
      <c r="O563" s="166" t="str">
        <f>'8th 4'!AE16</f>
        <v/>
      </c>
      <c r="P563" s="166" t="str">
        <f>'8th 5'!AE16</f>
        <v/>
      </c>
      <c r="Q563" s="166" t="str">
        <f>'8th 6'!AE16</f>
        <v/>
      </c>
      <c r="R563" s="166" t="str">
        <f>'8th 7'!AE16</f>
        <v/>
      </c>
      <c r="S563" s="420"/>
      <c r="T563" s="420"/>
      <c r="U563" s="400"/>
      <c r="V563" s="402"/>
      <c r="W563" s="404"/>
      <c r="X563" s="404"/>
      <c r="Y563" s="406"/>
      <c r="Z563" s="510"/>
    </row>
    <row r="564" spans="1:26" ht="9.75" customHeight="1" thickTop="1" thickBot="1">
      <c r="C564" s="53"/>
      <c r="D564" s="53"/>
      <c r="E564" s="53"/>
      <c r="F564" s="53"/>
      <c r="G564" s="53"/>
      <c r="H564" s="53"/>
      <c r="L564" s="53"/>
      <c r="M564" s="53"/>
      <c r="N564" s="53"/>
      <c r="O564" s="53"/>
      <c r="P564" s="53"/>
      <c r="Q564" s="53"/>
      <c r="R564" s="53"/>
      <c r="V564" s="53"/>
      <c r="W564" s="53"/>
      <c r="X564" s="53"/>
      <c r="Y564" s="53"/>
    </row>
    <row r="565" spans="1:26" ht="18.75" thickTop="1">
      <c r="A565" s="407" t="s">
        <v>33</v>
      </c>
      <c r="B565" s="408"/>
      <c r="C565" s="376" t="s">
        <v>35</v>
      </c>
      <c r="D565" s="380"/>
      <c r="E565" s="376" t="s">
        <v>30</v>
      </c>
      <c r="F565" s="380"/>
      <c r="G565" s="376" t="s">
        <v>31</v>
      </c>
      <c r="H565" s="380"/>
      <c r="I565" s="376" t="s">
        <v>32</v>
      </c>
      <c r="J565" s="411"/>
      <c r="K565" s="411"/>
      <c r="L565" s="412"/>
      <c r="M565" s="370" t="s">
        <v>50</v>
      </c>
      <c r="N565" s="371"/>
      <c r="O565" s="376" t="s">
        <v>0</v>
      </c>
      <c r="P565" s="377"/>
      <c r="Q565" s="169" t="s">
        <v>29</v>
      </c>
      <c r="R565" s="378" t="s">
        <v>216</v>
      </c>
      <c r="S565" s="379"/>
      <c r="T565" s="379"/>
      <c r="U565" s="380"/>
      <c r="V565" s="381" t="s">
        <v>2</v>
      </c>
      <c r="W565" s="382"/>
      <c r="X565" s="170"/>
      <c r="Y565" s="171"/>
    </row>
    <row r="566" spans="1:26" s="113" customFormat="1" ht="18" customHeight="1">
      <c r="A566" s="409"/>
      <c r="B566" s="410"/>
      <c r="C566" s="383" t="str">
        <f>'viva-1'!K14</f>
        <v>3.75</v>
      </c>
      <c r="D566" s="384"/>
      <c r="E566" s="383" t="str">
        <f>'viva-2'!K14</f>
        <v>3.25</v>
      </c>
      <c r="F566" s="384"/>
      <c r="G566" s="385" t="str">
        <f>'viva-3'!K14</f>
        <v>2.75</v>
      </c>
      <c r="H566" s="384"/>
      <c r="I566" s="383" t="str">
        <f>'viva-4'!K14</f>
        <v>3.75</v>
      </c>
      <c r="J566" s="386"/>
      <c r="K566" s="386"/>
      <c r="L566" s="387"/>
      <c r="M566" s="372"/>
      <c r="N566" s="373"/>
      <c r="O566" s="388">
        <f>W554+Y562</f>
        <v>399.495</v>
      </c>
      <c r="P566" s="389"/>
      <c r="Q566" s="397">
        <f>V554</f>
        <v>126</v>
      </c>
      <c r="R566" s="392">
        <f>O566/126</f>
        <v>3.1705952380952382</v>
      </c>
      <c r="S566" s="393"/>
      <c r="T566" s="393"/>
      <c r="U566" s="394"/>
      <c r="V566" s="359" t="str">
        <f>IF(R566&gt;=2.5,Y566,IF(R566&gt;=2.25,"C",IF(R566&gt;=2,"D",IF(R566=0,0,"F"))))</f>
        <v>B</v>
      </c>
      <c r="W566" s="360"/>
      <c r="X566" s="172"/>
      <c r="Y566" s="173" t="str">
        <f>IF(R566&gt;=4,"A+",IF(R566&gt;=3.75,"A",IF(R566&gt;=3.5,"A-",IF(R566&gt;=3.25,"B+",IF(R566&gt;=3,"B",IF(R566&gt;=2.75,"B-",IF(R566&gt;=2.5,"C+",IF(R566&gt;=2,"C","F"))))))))</f>
        <v>B</v>
      </c>
      <c r="Z566" s="174"/>
    </row>
    <row r="567" spans="1:26" ht="39.75" customHeight="1" thickBot="1">
      <c r="A567" s="363" t="s">
        <v>34</v>
      </c>
      <c r="B567" s="364"/>
      <c r="C567" s="365" t="s">
        <v>1</v>
      </c>
      <c r="D567" s="366"/>
      <c r="E567" s="367">
        <f>C566+E566+G566+I566</f>
        <v>13.5</v>
      </c>
      <c r="F567" s="368"/>
      <c r="G567" s="365" t="s">
        <v>0</v>
      </c>
      <c r="H567" s="366"/>
      <c r="I567" s="367">
        <f>E567*1.5</f>
        <v>20.25</v>
      </c>
      <c r="J567" s="369"/>
      <c r="K567" s="369"/>
      <c r="L567" s="368"/>
      <c r="M567" s="374"/>
      <c r="N567" s="375"/>
      <c r="O567" s="390"/>
      <c r="P567" s="391"/>
      <c r="Q567" s="398"/>
      <c r="R567" s="395"/>
      <c r="S567" s="395"/>
      <c r="T567" s="395"/>
      <c r="U567" s="396"/>
      <c r="V567" s="361"/>
      <c r="W567" s="362"/>
      <c r="X567" s="175"/>
      <c r="Y567" s="176"/>
    </row>
    <row r="568" spans="1:26" ht="30" customHeight="1" thickTop="1">
      <c r="B568" s="54"/>
      <c r="C568" s="54"/>
      <c r="D568" s="514" t="s">
        <v>24</v>
      </c>
      <c r="E568" s="514"/>
      <c r="F568" s="514"/>
      <c r="G568" s="514"/>
      <c r="H568" s="514"/>
      <c r="I568" s="514"/>
      <c r="J568" s="514"/>
      <c r="K568" s="514"/>
      <c r="L568" s="514"/>
      <c r="M568" s="514"/>
      <c r="N568" s="514"/>
      <c r="O568" s="514"/>
      <c r="P568" s="514"/>
      <c r="Q568" s="514"/>
      <c r="R568" s="514"/>
      <c r="S568" s="514"/>
      <c r="T568" s="55" t="s">
        <v>36</v>
      </c>
      <c r="U568" s="56"/>
      <c r="V568" s="515">
        <f>'1st 1'!R17</f>
        <v>0</v>
      </c>
      <c r="W568" s="516"/>
      <c r="X568" s="516"/>
      <c r="Y568" s="516"/>
    </row>
    <row r="569" spans="1:26" ht="18.75">
      <c r="A569" s="57"/>
      <c r="B569" s="58"/>
      <c r="C569" s="59" t="s">
        <v>4</v>
      </c>
      <c r="D569" s="60" t="s">
        <v>71</v>
      </c>
      <c r="E569" s="60"/>
      <c r="F569" s="53"/>
      <c r="G569" s="61"/>
      <c r="H569" s="517" t="s">
        <v>73</v>
      </c>
      <c r="I569" s="518"/>
      <c r="J569" s="518"/>
      <c r="K569" s="518"/>
      <c r="L569" s="518"/>
      <c r="M569" s="518"/>
      <c r="N569" s="518"/>
      <c r="O569" s="62"/>
      <c r="P569" s="62"/>
      <c r="Q569" s="62"/>
      <c r="R569" s="53"/>
      <c r="S569" s="63"/>
      <c r="T569" s="55" t="s">
        <v>37</v>
      </c>
      <c r="U569" s="56"/>
      <c r="V569" s="519">
        <f>'1st 1'!A17</f>
        <v>10</v>
      </c>
      <c r="W569" s="516"/>
      <c r="X569" s="516"/>
      <c r="Y569" s="516"/>
    </row>
    <row r="570" spans="1:26" ht="18.75">
      <c r="A570" s="57"/>
      <c r="B570" s="58"/>
      <c r="C570" s="59" t="s">
        <v>5</v>
      </c>
      <c r="D570" s="60" t="s">
        <v>66</v>
      </c>
      <c r="E570" s="60"/>
      <c r="F570" s="64"/>
      <c r="G570" s="53"/>
      <c r="H570" s="61"/>
      <c r="I570" s="65"/>
      <c r="J570" s="520">
        <f>'1st 1'!A681</f>
        <v>0</v>
      </c>
      <c r="K570" s="521"/>
      <c r="L570" s="521"/>
      <c r="M570" s="521"/>
      <c r="N570" s="62"/>
      <c r="O570" s="62"/>
      <c r="P570" s="53"/>
      <c r="Q570" s="53"/>
      <c r="R570" s="53"/>
      <c r="S570" s="63"/>
      <c r="T570" s="55" t="s">
        <v>38</v>
      </c>
      <c r="U570" s="56"/>
      <c r="V570" s="56"/>
      <c r="W570" s="56"/>
      <c r="X570" s="56"/>
      <c r="Y570" s="66">
        <f>'1st 1'!S17</f>
        <v>0</v>
      </c>
    </row>
    <row r="571" spans="1:26" ht="18.75">
      <c r="A571" s="57"/>
      <c r="B571" s="58"/>
      <c r="C571" s="59" t="s">
        <v>6</v>
      </c>
      <c r="D571" s="60" t="s">
        <v>14</v>
      </c>
      <c r="E571" s="58"/>
      <c r="F571" s="67" t="s">
        <v>7</v>
      </c>
      <c r="G571" s="68" t="str">
        <f>'1st 1'!B17</f>
        <v>M</v>
      </c>
      <c r="H571" s="69"/>
      <c r="I571" s="70"/>
      <c r="J571" s="70"/>
      <c r="K571" s="70"/>
      <c r="L571" s="53"/>
      <c r="M571" s="53"/>
      <c r="N571" s="53"/>
      <c r="O571" s="53"/>
      <c r="P571" s="53"/>
      <c r="Q571" s="53"/>
      <c r="R571" s="53"/>
      <c r="V571" s="53"/>
      <c r="W571" s="53"/>
      <c r="X571" s="53"/>
      <c r="Y571" s="53"/>
    </row>
    <row r="572" spans="1:26" ht="18.75">
      <c r="A572" s="57"/>
      <c r="B572" s="64"/>
      <c r="C572" s="64"/>
      <c r="D572" s="64"/>
      <c r="E572" s="53"/>
      <c r="F572" s="67" t="s">
        <v>8</v>
      </c>
      <c r="G572" s="72">
        <f>'1st 1'!T17</f>
        <v>0</v>
      </c>
      <c r="H572" s="69"/>
      <c r="I572" s="70"/>
      <c r="J572" s="70"/>
      <c r="K572" s="70"/>
      <c r="L572" s="53"/>
      <c r="M572" s="53"/>
      <c r="N572" s="53"/>
      <c r="O572" s="53"/>
      <c r="P572" s="53"/>
      <c r="Q572" s="53"/>
      <c r="R572" s="53"/>
      <c r="V572" s="53"/>
      <c r="W572" s="53"/>
      <c r="X572" s="53"/>
      <c r="Y572" s="53"/>
    </row>
    <row r="573" spans="1:26" ht="18.75">
      <c r="A573" s="57"/>
      <c r="B573" s="64"/>
      <c r="C573" s="64"/>
      <c r="D573" s="64"/>
      <c r="E573" s="53"/>
      <c r="F573" s="67" t="s">
        <v>9</v>
      </c>
      <c r="G573" s="72">
        <f>'1st 1'!U17</f>
        <v>0</v>
      </c>
      <c r="H573" s="69"/>
      <c r="I573" s="70"/>
      <c r="J573" s="70"/>
      <c r="K573" s="70"/>
      <c r="L573" s="53"/>
      <c r="M573" s="53"/>
      <c r="N573" s="53"/>
      <c r="O573" s="53"/>
      <c r="P573" s="53"/>
      <c r="Q573" s="53"/>
      <c r="R573" s="53"/>
      <c r="V573" s="53"/>
      <c r="W573" s="53"/>
      <c r="X573" s="53"/>
      <c r="Y573" s="53"/>
    </row>
    <row r="574" spans="1:26" ht="18.75">
      <c r="A574" s="57"/>
      <c r="B574" s="64"/>
      <c r="C574" s="64"/>
      <c r="D574" s="64"/>
      <c r="E574" s="53"/>
      <c r="F574" s="67" t="s">
        <v>10</v>
      </c>
      <c r="G574" s="72">
        <f>'1st 1'!V17</f>
        <v>0</v>
      </c>
      <c r="H574" s="69"/>
      <c r="I574" s="73"/>
      <c r="J574" s="73"/>
      <c r="K574" s="73"/>
      <c r="L574" s="53"/>
      <c r="M574" s="53"/>
      <c r="N574" s="53"/>
      <c r="O574" s="53"/>
      <c r="P574" s="53"/>
      <c r="Q574" s="53"/>
      <c r="R574" s="53"/>
      <c r="V574" s="53"/>
      <c r="W574" s="53"/>
      <c r="X574" s="53"/>
      <c r="Y574" s="53"/>
    </row>
    <row r="575" spans="1:26" ht="21.75" customHeight="1" thickBot="1">
      <c r="A575" s="522" t="s">
        <v>25</v>
      </c>
      <c r="B575" s="522"/>
      <c r="C575" s="523"/>
      <c r="D575" s="523"/>
      <c r="E575" s="523"/>
      <c r="F575" s="523"/>
      <c r="G575" s="523"/>
      <c r="H575" s="523"/>
      <c r="I575" s="523"/>
      <c r="J575" s="523"/>
      <c r="K575" s="523"/>
      <c r="L575" s="524"/>
      <c r="M575" s="524"/>
      <c r="N575" s="524"/>
      <c r="O575" s="524"/>
      <c r="P575" s="524"/>
      <c r="Q575" s="524"/>
      <c r="R575" s="524"/>
      <c r="S575" s="524"/>
      <c r="T575" s="524"/>
      <c r="U575" s="524"/>
      <c r="V575" s="524"/>
      <c r="W575" s="524"/>
      <c r="X575" s="524"/>
      <c r="Y575" s="524"/>
    </row>
    <row r="576" spans="1:26" ht="19.5" customHeight="1" thickTop="1" thickBot="1">
      <c r="A576" s="478" t="s">
        <v>42</v>
      </c>
      <c r="B576" s="479"/>
      <c r="C576" s="479"/>
      <c r="D576" s="479"/>
      <c r="E576" s="479"/>
      <c r="F576" s="479"/>
      <c r="G576" s="479"/>
      <c r="H576" s="479"/>
      <c r="I576" s="479"/>
      <c r="J576" s="479"/>
      <c r="K576" s="480"/>
      <c r="L576" s="479" t="s">
        <v>43</v>
      </c>
      <c r="M576" s="479"/>
      <c r="N576" s="479"/>
      <c r="O576" s="479"/>
      <c r="P576" s="479"/>
      <c r="Q576" s="479"/>
      <c r="R576" s="479"/>
      <c r="S576" s="479"/>
      <c r="T576" s="479"/>
      <c r="U576" s="506"/>
      <c r="V576" s="507" t="s">
        <v>39</v>
      </c>
      <c r="W576" s="508"/>
      <c r="X576" s="508"/>
      <c r="Y576" s="509"/>
      <c r="Z576" s="510" t="s">
        <v>68</v>
      </c>
    </row>
    <row r="577" spans="1:26" ht="19.5" thickTop="1" thickBot="1">
      <c r="A577" s="74" t="s">
        <v>22</v>
      </c>
      <c r="B577" s="75"/>
      <c r="C577" s="76">
        <f>'1st 1'!C4</f>
        <v>101</v>
      </c>
      <c r="D577" s="76">
        <f>'1st 2'!C4</f>
        <v>102</v>
      </c>
      <c r="E577" s="76">
        <f>'1st 3'!C4</f>
        <v>103</v>
      </c>
      <c r="F577" s="76">
        <f>'1st 4'!C4</f>
        <v>104</v>
      </c>
      <c r="G577" s="76">
        <f>'1st 5'!C4</f>
        <v>105</v>
      </c>
      <c r="H577" s="76">
        <f>'1st 6'!C4</f>
        <v>106</v>
      </c>
      <c r="I577" s="511" t="s">
        <v>0</v>
      </c>
      <c r="J577" s="511" t="s">
        <v>3</v>
      </c>
      <c r="K577" s="512" t="s">
        <v>2</v>
      </c>
      <c r="L577" s="76">
        <f>'2nd 1'!C4</f>
        <v>107</v>
      </c>
      <c r="M577" s="76">
        <f>'2nd 2'!C4</f>
        <v>108</v>
      </c>
      <c r="N577" s="76">
        <f>'2nd 3'!C4</f>
        <v>109</v>
      </c>
      <c r="O577" s="76">
        <f>'2nd 4'!C4</f>
        <v>110</v>
      </c>
      <c r="P577" s="76">
        <f>'2nd 5'!C4</f>
        <v>111</v>
      </c>
      <c r="Q577" s="76">
        <f>'2nd 6'!C4</f>
        <v>112</v>
      </c>
      <c r="R577" s="76">
        <f>'2nd 7'!C4</f>
        <v>0</v>
      </c>
      <c r="S577" s="429" t="s">
        <v>0</v>
      </c>
      <c r="T577" s="429" t="s">
        <v>3</v>
      </c>
      <c r="U577" s="431" t="s">
        <v>2</v>
      </c>
      <c r="V577" s="492" t="s">
        <v>29</v>
      </c>
      <c r="W577" s="493" t="s">
        <v>0</v>
      </c>
      <c r="X577" s="494" t="s">
        <v>3</v>
      </c>
      <c r="Y577" s="495" t="s">
        <v>2</v>
      </c>
      <c r="Z577" s="510"/>
    </row>
    <row r="578" spans="1:26" ht="64.5" customHeight="1" thickTop="1" thickBot="1">
      <c r="A578" s="77" t="s">
        <v>63</v>
      </c>
      <c r="B578" s="78"/>
      <c r="C578" s="114" t="str">
        <f>'1st 1'!C6</f>
        <v>Drawing-1</v>
      </c>
      <c r="D578" s="114" t="str">
        <f>'1st 2'!C6</f>
        <v>Sketch-1</v>
      </c>
      <c r="E578" s="114" t="str">
        <f>'1st 3'!C6</f>
        <v>Parspective-1</v>
      </c>
      <c r="F578" s="114" t="str">
        <f>'1st 4'!C6</f>
        <v>Study and Composition-1</v>
      </c>
      <c r="G578" s="114" t="str">
        <f>'1st 5'!C6</f>
        <v>History of Civilization-1</v>
      </c>
      <c r="H578" s="114" t="str">
        <f>'1st 6'!C6</f>
        <v>Nazrul Studies</v>
      </c>
      <c r="I578" s="481"/>
      <c r="J578" s="481"/>
      <c r="K578" s="482"/>
      <c r="L578" s="114" t="str">
        <f>'2nd 1'!C6</f>
        <v>Drawing-2</v>
      </c>
      <c r="M578" s="114" t="str">
        <f>'2nd 2'!C6</f>
        <v>Sketch-2</v>
      </c>
      <c r="N578" s="114" t="str">
        <f>'2nd 3'!C6</f>
        <v>Perspective- 2</v>
      </c>
      <c r="O578" s="114" t="str">
        <f>'2nd 4'!C6</f>
        <v>Basic Design</v>
      </c>
      <c r="P578" s="114" t="str">
        <f>'2nd 5'!C6</f>
        <v xml:space="preserve"> Study &amp; composition 2</v>
      </c>
      <c r="Q578" s="114" t="str">
        <f>'2nd 6'!C6</f>
        <v>History of Civilization -2</v>
      </c>
      <c r="R578" s="114">
        <f>'2nd 7'!C6</f>
        <v>0</v>
      </c>
      <c r="S578" s="429"/>
      <c r="T578" s="429"/>
      <c r="U578" s="431"/>
      <c r="V578" s="492"/>
      <c r="W578" s="493"/>
      <c r="X578" s="493"/>
      <c r="Y578" s="495"/>
      <c r="Z578" s="510"/>
    </row>
    <row r="579" spans="1:26" ht="18.75" thickTop="1">
      <c r="A579" s="77" t="s">
        <v>12</v>
      </c>
      <c r="B579" s="78"/>
      <c r="C579" s="80">
        <f>'1st 1'!G4</f>
        <v>3</v>
      </c>
      <c r="D579" s="80">
        <f>'1st 2'!G4</f>
        <v>1.5</v>
      </c>
      <c r="E579" s="80">
        <f>'1st 3'!G4</f>
        <v>3</v>
      </c>
      <c r="F579" s="80">
        <f>'1st 4'!G4</f>
        <v>3</v>
      </c>
      <c r="G579" s="80">
        <f>'1st 5'!G4</f>
        <v>1.5</v>
      </c>
      <c r="H579" s="80">
        <f>'1st 6'!G4</f>
        <v>3</v>
      </c>
      <c r="I579" s="481"/>
      <c r="J579" s="481"/>
      <c r="K579" s="513"/>
      <c r="L579" s="80">
        <f>'2nd 1'!G4</f>
        <v>3</v>
      </c>
      <c r="M579" s="80">
        <f>'2nd 2'!G4</f>
        <v>1.5</v>
      </c>
      <c r="N579" s="80">
        <f>'2nd 3'!G4</f>
        <v>3</v>
      </c>
      <c r="O579" s="80">
        <f>'2nd 4'!G4</f>
        <v>1.5</v>
      </c>
      <c r="P579" s="80">
        <f>'2nd 5'!G4</f>
        <v>3</v>
      </c>
      <c r="Q579" s="80">
        <f>'2nd 6'!G4</f>
        <v>3</v>
      </c>
      <c r="R579" s="80">
        <f>'2nd 7'!G4</f>
        <v>0</v>
      </c>
      <c r="S579" s="430"/>
      <c r="T579" s="430"/>
      <c r="U579" s="432"/>
      <c r="V579" s="468"/>
      <c r="W579" s="471"/>
      <c r="X579" s="471"/>
      <c r="Y579" s="422"/>
      <c r="Z579" s="510"/>
    </row>
    <row r="580" spans="1:26" ht="16.5" customHeight="1">
      <c r="A580" s="77" t="s">
        <v>11</v>
      </c>
      <c r="B580" s="78"/>
      <c r="C580" s="80">
        <v>100</v>
      </c>
      <c r="D580" s="80">
        <v>100</v>
      </c>
      <c r="E580" s="80">
        <v>100</v>
      </c>
      <c r="F580" s="80">
        <v>100</v>
      </c>
      <c r="G580" s="80">
        <v>100</v>
      </c>
      <c r="H580" s="80">
        <v>100</v>
      </c>
      <c r="I580" s="496">
        <f>(C584*C579)+(D584*D579)+(E584*E579)+(F584*F579)+(G584*G579)+(H584*H579)</f>
        <v>50.25</v>
      </c>
      <c r="J580" s="82"/>
      <c r="K580" s="83" t="str">
        <f>IF(J581&gt;=4,"A+",IF(J581&gt;=3.75,"A",IF(J581&gt;=3.5,"A-",IF(J581&gt;=3.25,"B+",IF(J581&gt;=3,"B",IF(J581&gt;=2.75,"B-",IF(J581&gt;=2.5,"C+",IF(J581&gt;=2,"C","F"))))))))</f>
        <v>B+</v>
      </c>
      <c r="L580" s="81">
        <v>100</v>
      </c>
      <c r="M580" s="80">
        <v>100</v>
      </c>
      <c r="N580" s="80">
        <v>100</v>
      </c>
      <c r="O580" s="80">
        <v>100</v>
      </c>
      <c r="P580" s="80">
        <v>100</v>
      </c>
      <c r="Q580" s="80">
        <v>100</v>
      </c>
      <c r="R580" s="80">
        <v>100</v>
      </c>
      <c r="S580" s="465">
        <f>(L584*L579)+(M584*M579)+(N584*N579)+(O584*O579)+(P584*P579)+(Q584*Q579)+(R584*R579)</f>
        <v>52.125</v>
      </c>
      <c r="T580" s="84"/>
      <c r="U580" s="85" t="str">
        <f>IF(T581&gt;=4,"A+",IF(T581&gt;=3.75,"A",IF(T581&gt;=3.5,"A-",IF(T581&gt;=3.25,"B+",IF(T581&gt;=3,"B",IF(T581&gt;=2.75,"B-",IF(T581&gt;=2.5,"C+",IF(T581&gt;=2,"C","F"))))))))</f>
        <v>B+</v>
      </c>
      <c r="V580" s="498">
        <f>IF((C584+C586)=0,0,C579)+IF((D584+D586)=0,0,D579)+IF((E584+E586)=0,0,E579)+IF((F584+F586)=0,0,F579)+IF((G584+G586)=0,0,G579)+IF((H584+H586)=0,0,H579)+IF((L584+L586)=0,0,L579)+IF((M584+M586)=0,0,M579)+IF((N584+N586)=0,0,N579)+IF((O584+O586)=0,0,O579)+IF((P584+P586)=0,0,P579)+IF((Q584+Q586)=0,0,Q579)+IF((R584+R586)=0,0,R579)+IF(C629=0,0,1.5)</f>
        <v>31.5</v>
      </c>
      <c r="W580" s="415">
        <f>I580+S580+(C629*1.5)</f>
        <v>108</v>
      </c>
      <c r="X580" s="503">
        <f>IF(S580&gt;0,(W580/31.5),J581)</f>
        <v>3.4285714285714284</v>
      </c>
      <c r="Y580" s="154" t="str">
        <f>IF(X580&gt;=4,"A+",IF(X580&gt;=3.75,"A",IF(X580&gt;=3.5,"A-",IF(X580&gt;=3.25,"B+",IF(X580&gt;=3,"B",IF(X580&gt;=2.75,"B-",IF(X580&gt;=2.5,"C+",IF(X580&gt;=2,"C","F"))))))))</f>
        <v>B+</v>
      </c>
      <c r="Z580" s="510"/>
    </row>
    <row r="581" spans="1:26" ht="18">
      <c r="A581" s="77" t="s">
        <v>28</v>
      </c>
      <c r="B581" s="86"/>
      <c r="C581" s="87">
        <f>'1st 1'!C17</f>
        <v>26.5</v>
      </c>
      <c r="D581" s="87">
        <f>'1st 2'!C17</f>
        <v>28</v>
      </c>
      <c r="E581" s="87">
        <f>'1st 3'!C17</f>
        <v>29.5</v>
      </c>
      <c r="F581" s="87">
        <f>'1st 4'!C17</f>
        <v>28</v>
      </c>
      <c r="G581" s="87">
        <f>'1st 5'!C17</f>
        <v>28</v>
      </c>
      <c r="H581" s="87">
        <f>'1st 6'!C17</f>
        <v>32.299999999999997</v>
      </c>
      <c r="I581" s="497"/>
      <c r="J581" s="485">
        <f>I580/(C579+D579+E579+F579+G579+H579)</f>
        <v>3.35</v>
      </c>
      <c r="K581" s="88"/>
      <c r="L581" s="89">
        <f>'2nd 1'!C17</f>
        <v>29.75</v>
      </c>
      <c r="M581" s="87">
        <f>'2nd 2'!C17</f>
        <v>33</v>
      </c>
      <c r="N581" s="87">
        <f>'2nd 3'!C17</f>
        <v>31</v>
      </c>
      <c r="O581" s="87">
        <f>'2nd 4'!C17</f>
        <v>32.5</v>
      </c>
      <c r="P581" s="87">
        <f>'2nd 5'!C17</f>
        <v>29.5</v>
      </c>
      <c r="Q581" s="87">
        <f>'2nd 6'!C17</f>
        <v>32</v>
      </c>
      <c r="R581" s="87">
        <f>'2nd 7'!C17</f>
        <v>0</v>
      </c>
      <c r="S581" s="457"/>
      <c r="T581" s="485">
        <f>S580/(L579+M579+N579+O579+P579+Q579+R579)</f>
        <v>3.4750000000000001</v>
      </c>
      <c r="U581" s="90"/>
      <c r="V581" s="499"/>
      <c r="W581" s="501"/>
      <c r="X581" s="453"/>
      <c r="Y581" s="487" t="str">
        <f>IF(S580&gt;0,(IF(X580&gt;=2.5,Y580,IF(X580&gt;=2.25,"C",IF(X580&gt;=2,"D","F")))),K582)</f>
        <v>B+</v>
      </c>
      <c r="Z581" s="510"/>
    </row>
    <row r="582" spans="1:26" ht="16.5" customHeight="1">
      <c r="A582" s="423" t="s">
        <v>26</v>
      </c>
      <c r="B582" s="91" t="s">
        <v>60</v>
      </c>
      <c r="C582" s="87">
        <f>'1st 1'!J17</f>
        <v>49.5</v>
      </c>
      <c r="D582" s="87">
        <f>'1st 2'!J17</f>
        <v>37.5</v>
      </c>
      <c r="E582" s="87">
        <f>'1st 3'!J17</f>
        <v>37.5</v>
      </c>
      <c r="F582" s="87">
        <f>'1st 4'!J17</f>
        <v>33.5</v>
      </c>
      <c r="G582" s="87">
        <f>'1st 5'!J17</f>
        <v>41</v>
      </c>
      <c r="H582" s="87">
        <f>'1st 6'!J17</f>
        <v>41.5</v>
      </c>
      <c r="I582" s="497"/>
      <c r="J582" s="505"/>
      <c r="K582" s="489" t="str">
        <f>IF(J581&gt;=2.5,K580,IF(J581&gt;=2.25,"C",IF(J581&gt;=2,"D",IF(J581=0,0,"F"))))</f>
        <v>B+</v>
      </c>
      <c r="L582" s="89">
        <f>'2nd 1'!J17</f>
        <v>46</v>
      </c>
      <c r="M582" s="87">
        <f>'2nd 2'!J17</f>
        <v>44</v>
      </c>
      <c r="N582" s="87">
        <f>'2nd 3'!J17</f>
        <v>49.5</v>
      </c>
      <c r="O582" s="87">
        <f>'2nd 4'!J17</f>
        <v>41.5</v>
      </c>
      <c r="P582" s="87">
        <f>'2nd 5'!J17</f>
        <v>32</v>
      </c>
      <c r="Q582" s="87">
        <f>'2nd 6'!J17</f>
        <v>27.25</v>
      </c>
      <c r="R582" s="87">
        <f>'2nd 7'!J17</f>
        <v>0</v>
      </c>
      <c r="S582" s="457"/>
      <c r="T582" s="486"/>
      <c r="U582" s="442" t="str">
        <f>IF(T581&gt;=2.5,U580,IF(T581&gt;=2.25,"C",IF(T581&gt;=2,"D",IF(T581=0,0,"F"))))</f>
        <v>B+</v>
      </c>
      <c r="V582" s="499"/>
      <c r="W582" s="501"/>
      <c r="X582" s="453"/>
      <c r="Y582" s="488"/>
      <c r="Z582" s="510"/>
    </row>
    <row r="583" spans="1:26" ht="16.5" customHeight="1">
      <c r="A583" s="424"/>
      <c r="B583" s="91" t="s">
        <v>67</v>
      </c>
      <c r="C583" s="115">
        <f>'1st 1'!K17</f>
        <v>76</v>
      </c>
      <c r="D583" s="115">
        <f>'1st 2'!K17</f>
        <v>66</v>
      </c>
      <c r="E583" s="115">
        <f>'1st 3'!K17</f>
        <v>67</v>
      </c>
      <c r="F583" s="115">
        <f>'1st 4'!K17</f>
        <v>62</v>
      </c>
      <c r="G583" s="115">
        <f>'1st 5'!K17</f>
        <v>69</v>
      </c>
      <c r="H583" s="115">
        <f>'1st 6'!K17</f>
        <v>74</v>
      </c>
      <c r="I583" s="497"/>
      <c r="J583" s="505"/>
      <c r="K583" s="490"/>
      <c r="L583" s="116">
        <f>'2nd 1'!K17</f>
        <v>76</v>
      </c>
      <c r="M583" s="115">
        <f>'2nd 2'!K17</f>
        <v>77</v>
      </c>
      <c r="N583" s="115">
        <f>'2nd 3'!K17</f>
        <v>81</v>
      </c>
      <c r="O583" s="115">
        <f>'2nd 4'!K17</f>
        <v>74</v>
      </c>
      <c r="P583" s="115">
        <f>'2nd 5'!K17</f>
        <v>62</v>
      </c>
      <c r="Q583" s="115">
        <f>'2nd 6'!K17</f>
        <v>60</v>
      </c>
      <c r="R583" s="115">
        <f>'2nd 7'!K17</f>
        <v>0</v>
      </c>
      <c r="S583" s="457"/>
      <c r="T583" s="486"/>
      <c r="U583" s="491"/>
      <c r="V583" s="499"/>
      <c r="W583" s="501"/>
      <c r="X583" s="453"/>
      <c r="Y583" s="488"/>
      <c r="Z583" s="510"/>
    </row>
    <row r="584" spans="1:26" ht="18">
      <c r="A584" s="424"/>
      <c r="B584" s="91" t="s">
        <v>1</v>
      </c>
      <c r="C584" s="87">
        <f>'1st 1'!M17</f>
        <v>3.75</v>
      </c>
      <c r="D584" s="87">
        <f>'1st 2'!M17</f>
        <v>3.25</v>
      </c>
      <c r="E584" s="87">
        <f>'1st 3'!M17</f>
        <v>3.25</v>
      </c>
      <c r="F584" s="87">
        <f>'1st 4'!M17</f>
        <v>3</v>
      </c>
      <c r="G584" s="87">
        <f>'1st 5'!M17</f>
        <v>3.25</v>
      </c>
      <c r="H584" s="87">
        <f>'1st 6'!M17</f>
        <v>3.5</v>
      </c>
      <c r="I584" s="497"/>
      <c r="J584" s="505"/>
      <c r="K584" s="92"/>
      <c r="L584" s="89">
        <f>'2nd 1'!M17</f>
        <v>3.75</v>
      </c>
      <c r="M584" s="87">
        <f>'2nd 2'!M17</f>
        <v>3.75</v>
      </c>
      <c r="N584" s="87">
        <f>'2nd 3'!M17</f>
        <v>4</v>
      </c>
      <c r="O584" s="87">
        <f>'2nd 4'!M17</f>
        <v>3.5</v>
      </c>
      <c r="P584" s="87">
        <f>'2nd 5'!M17</f>
        <v>3</v>
      </c>
      <c r="Q584" s="87">
        <f>'2nd 6'!M17</f>
        <v>3</v>
      </c>
      <c r="R584" s="87">
        <f>'2nd 7'!M17</f>
        <v>0</v>
      </c>
      <c r="S584" s="457"/>
      <c r="T584" s="486"/>
      <c r="U584" s="93"/>
      <c r="V584" s="499"/>
      <c r="W584" s="501"/>
      <c r="X584" s="453"/>
      <c r="Y584" s="155"/>
      <c r="Z584" s="510"/>
    </row>
    <row r="585" spans="1:26" ht="17.25" customHeight="1" thickBot="1">
      <c r="A585" s="424"/>
      <c r="B585" s="94" t="s">
        <v>2</v>
      </c>
      <c r="C585" s="95" t="str">
        <f>'1st 1'!L17</f>
        <v>A</v>
      </c>
      <c r="D585" s="95" t="str">
        <f>'1st 2'!L17</f>
        <v>B+</v>
      </c>
      <c r="E585" s="95" t="str">
        <f>'1st 3'!L17</f>
        <v>B+</v>
      </c>
      <c r="F585" s="95" t="str">
        <f>'1st 4'!L17</f>
        <v>B</v>
      </c>
      <c r="G585" s="95" t="str">
        <f>'1st 5'!L17</f>
        <v>B+</v>
      </c>
      <c r="H585" s="95" t="str">
        <f>'1st 6'!L17</f>
        <v>A-</v>
      </c>
      <c r="I585" s="472"/>
      <c r="J585" s="96"/>
      <c r="K585" s="88"/>
      <c r="L585" s="97" t="str">
        <f>'2nd 1'!L17</f>
        <v>A</v>
      </c>
      <c r="M585" s="95" t="str">
        <f>'2nd 2'!L17</f>
        <v>A</v>
      </c>
      <c r="N585" s="95" t="str">
        <f>'2nd 3'!L17</f>
        <v>A+</v>
      </c>
      <c r="O585" s="95" t="str">
        <f>'2nd 4'!L17</f>
        <v>A-</v>
      </c>
      <c r="P585" s="95" t="str">
        <f>'2nd 5'!L17</f>
        <v>B</v>
      </c>
      <c r="Q585" s="95" t="str">
        <f>'2nd 6'!L17</f>
        <v>B</v>
      </c>
      <c r="R585" s="95">
        <f>'2nd 7'!L17</f>
        <v>0</v>
      </c>
      <c r="S585" s="457"/>
      <c r="T585" s="98"/>
      <c r="U585" s="90"/>
      <c r="V585" s="500"/>
      <c r="W585" s="502"/>
      <c r="X585" s="504"/>
      <c r="Y585" s="156"/>
      <c r="Z585" s="510"/>
    </row>
    <row r="586" spans="1:26" ht="18.75" thickTop="1">
      <c r="A586" s="413" t="s">
        <v>127</v>
      </c>
      <c r="B586" s="91" t="s">
        <v>1</v>
      </c>
      <c r="C586" s="87">
        <f>'1st 1'!N17</f>
        <v>0</v>
      </c>
      <c r="D586" s="87">
        <f>'1st 2'!N17</f>
        <v>0</v>
      </c>
      <c r="E586" s="87">
        <f>'1st 3'!N17</f>
        <v>0</v>
      </c>
      <c r="F586" s="87">
        <f>'1st 4'!N17</f>
        <v>0</v>
      </c>
      <c r="G586" s="87">
        <f>'1st 5'!N17</f>
        <v>0</v>
      </c>
      <c r="H586" s="87">
        <f>'1st 6'!N17</f>
        <v>0</v>
      </c>
      <c r="I586" s="530">
        <f>(C586*C579)+(D586*D579)+(E586*E579)+(F586*F579)+(G586*G579)+(H586*H579)</f>
        <v>0</v>
      </c>
      <c r="J586" s="417">
        <f>IF(C586&gt;0,(C584*C579),0)+IF(D586&gt;0,(D584*D579),0)+IF(E586&gt;0,(E584*E579),0)+IF(F586&gt;0,(F584*F579),0)+IF(G586&gt;0,(G584*G579),0)+IF(H586&gt;0,(H584*H579),0)</f>
        <v>0</v>
      </c>
      <c r="K586" s="473">
        <f>IF(C586&gt;C584,((C586*C579)-(C584*C579)),0)+IF(D586&gt;D584,((D586*D579)-(D584*D579)),0)+IF(E586&gt;E584,((E586*E579)-(E584*E579)),0)+IF(F586&gt;F584,((F586*F579)-(F584*F579)),0)+IF(G586&gt;G584,((G586*G579)-(G584*G579)),0)+IF(H586&gt;H584,((H586*H579)-(H584*H579)),0)</f>
        <v>0</v>
      </c>
      <c r="L586" s="89">
        <f>'2nd 1'!N17</f>
        <v>0</v>
      </c>
      <c r="M586" s="87">
        <f>'2nd 2'!N17</f>
        <v>0</v>
      </c>
      <c r="N586" s="87">
        <f>'2nd 3'!N17</f>
        <v>0</v>
      </c>
      <c r="O586" s="87">
        <f>'2nd 4'!N17</f>
        <v>0</v>
      </c>
      <c r="P586" s="87">
        <f>'2nd 5'!N17</f>
        <v>0</v>
      </c>
      <c r="Q586" s="87">
        <f>'2nd 6'!N17</f>
        <v>0</v>
      </c>
      <c r="R586" s="87">
        <f>'2nd 7'!N17</f>
        <v>0</v>
      </c>
      <c r="S586" s="401">
        <f>(L586*L579)+(M586*M579)+(N586*N579)+(O586*O579)+(P586*P579)+(Q586*Q579)+(R586*R579)</f>
        <v>0</v>
      </c>
      <c r="T586" s="417">
        <f>IF(L586&gt;0,(L584*L579),0)+IF(M586&gt;0,(M584*M579),0)+IF(N586&gt;0,(N584*N579),0)+IF(O586&gt;0,(O584*O579),0)+IF(P586&gt;0,(P584*P579),0)+IF(Q586&gt;0,(Q584*Q579),0)+IF(R586&gt;0,(R584*R579),0)</f>
        <v>0</v>
      </c>
      <c r="U586" s="399">
        <f>IF(L586&gt;L584,((L586*L579)-(L584*L579)),0)+IF(M586&gt;M584,((M586*M579)-(M584*M579)),0)+IF(N586&gt;N584,((N586*N579)-(N584*N579)),0)+IF(O586&gt;O584,((O586*O579)-(O584*O579)),0)+IF(P586&gt;P584,((P586*P579)-(P584*P579)),0)+IF(Q586&gt;Q584,((Q586*Q579)-(Q584*Q579)),0)+IF(R586&gt;R584,((R586*R579)-(R584*R579)),0)</f>
        <v>0</v>
      </c>
      <c r="V586" s="401">
        <f>I586+S586</f>
        <v>0</v>
      </c>
      <c r="W586" s="436">
        <f>J586+T586</f>
        <v>0</v>
      </c>
      <c r="X586" s="526">
        <f>K586+U586</f>
        <v>0</v>
      </c>
      <c r="Y586" s="527"/>
      <c r="Z586" s="510"/>
    </row>
    <row r="587" spans="1:26" ht="15.75" customHeight="1" thickBot="1">
      <c r="A587" s="414"/>
      <c r="B587" s="157" t="s">
        <v>23</v>
      </c>
      <c r="C587" s="158" t="str">
        <f>'1st 1'!O17</f>
        <v/>
      </c>
      <c r="D587" s="158" t="str">
        <f>'1st 2'!O17</f>
        <v/>
      </c>
      <c r="E587" s="158" t="str">
        <f>'1st 3'!O17</f>
        <v/>
      </c>
      <c r="F587" s="158" t="str">
        <f>'1st 4'!O17</f>
        <v/>
      </c>
      <c r="G587" s="158" t="str">
        <f>'1st 5'!O17</f>
        <v/>
      </c>
      <c r="H587" s="158" t="str">
        <f>'1st 6'!O17</f>
        <v/>
      </c>
      <c r="I587" s="472"/>
      <c r="J587" s="472"/>
      <c r="K587" s="474"/>
      <c r="L587" s="159" t="str">
        <f>'2nd 1'!O17</f>
        <v/>
      </c>
      <c r="M587" s="158" t="str">
        <f>'2nd 2'!O17</f>
        <v/>
      </c>
      <c r="N587" s="158" t="str">
        <f>'2nd 3'!O17</f>
        <v/>
      </c>
      <c r="O587" s="158" t="str">
        <f>'2nd 4'!O17</f>
        <v/>
      </c>
      <c r="P587" s="158" t="str">
        <f>'2nd 5'!O17</f>
        <v/>
      </c>
      <c r="Q587" s="158" t="str">
        <f>'2nd 6'!O17</f>
        <v/>
      </c>
      <c r="R587" s="158" t="str">
        <f>'2nd 7'!O17</f>
        <v/>
      </c>
      <c r="S587" s="475"/>
      <c r="T587" s="420"/>
      <c r="U587" s="400"/>
      <c r="V587" s="402"/>
      <c r="W587" s="437"/>
      <c r="X587" s="528"/>
      <c r="Y587" s="529"/>
      <c r="Z587" s="510"/>
    </row>
    <row r="588" spans="1:26" ht="21" customHeight="1" thickTop="1" thickBot="1">
      <c r="A588" s="435" t="s">
        <v>30</v>
      </c>
      <c r="B588" s="435"/>
      <c r="C588" s="435"/>
      <c r="D588" s="435"/>
      <c r="E588" s="435"/>
      <c r="F588" s="435"/>
      <c r="G588" s="435"/>
      <c r="H588" s="435"/>
      <c r="I588" s="435"/>
      <c r="J588" s="435"/>
      <c r="K588" s="435"/>
      <c r="L588" s="435"/>
      <c r="M588" s="435"/>
      <c r="N588" s="435"/>
      <c r="O588" s="435"/>
      <c r="P588" s="435"/>
      <c r="Q588" s="435"/>
      <c r="R588" s="435"/>
      <c r="S588" s="435"/>
      <c r="T588" s="435"/>
      <c r="U588" s="435"/>
      <c r="V588" s="435"/>
      <c r="W588" s="435"/>
      <c r="X588" s="435"/>
      <c r="Y588" s="435"/>
      <c r="Z588" s="510"/>
    </row>
    <row r="589" spans="1:26" ht="19.5" customHeight="1" thickTop="1" thickBot="1">
      <c r="A589" s="478" t="s">
        <v>44</v>
      </c>
      <c r="B589" s="479"/>
      <c r="C589" s="479"/>
      <c r="D589" s="479"/>
      <c r="E589" s="479"/>
      <c r="F589" s="479"/>
      <c r="G589" s="479"/>
      <c r="H589" s="479"/>
      <c r="I589" s="479"/>
      <c r="J589" s="479"/>
      <c r="K589" s="506"/>
      <c r="L589" s="425" t="s">
        <v>45</v>
      </c>
      <c r="M589" s="426"/>
      <c r="N589" s="426"/>
      <c r="O589" s="426"/>
      <c r="P589" s="426"/>
      <c r="Q589" s="426"/>
      <c r="R589" s="426"/>
      <c r="S589" s="426"/>
      <c r="T589" s="426"/>
      <c r="U589" s="426"/>
      <c r="V589" s="160"/>
      <c r="W589" s="428" t="s">
        <v>39</v>
      </c>
      <c r="X589" s="428"/>
      <c r="Y589" s="161"/>
      <c r="Z589" s="510"/>
    </row>
    <row r="590" spans="1:26" ht="17.25" customHeight="1" thickTop="1">
      <c r="A590" s="99" t="s">
        <v>22</v>
      </c>
      <c r="B590" s="100"/>
      <c r="C590" s="101">
        <f>'3rd 1'!B4</f>
        <v>201</v>
      </c>
      <c r="D590" s="101">
        <f>'3rd 2'!B4</f>
        <v>202</v>
      </c>
      <c r="E590" s="101">
        <f>'3rd 3'!B4</f>
        <v>203</v>
      </c>
      <c r="F590" s="101">
        <f>'3rd 4'!B4</f>
        <v>204</v>
      </c>
      <c r="G590" s="101">
        <f>'3rd 5'!B4</f>
        <v>205</v>
      </c>
      <c r="H590" s="101">
        <f>'3rd 6'!B4</f>
        <v>0</v>
      </c>
      <c r="I590" s="430" t="s">
        <v>0</v>
      </c>
      <c r="J590" s="430" t="s">
        <v>3</v>
      </c>
      <c r="K590" s="432" t="s">
        <v>2</v>
      </c>
      <c r="L590" s="101">
        <f>'4th 1'!B4</f>
        <v>206</v>
      </c>
      <c r="M590" s="101">
        <f>'4th 2'!B4</f>
        <v>207</v>
      </c>
      <c r="N590" s="101">
        <f>'4th 3'!B4</f>
        <v>208</v>
      </c>
      <c r="O590" s="101">
        <f>'4th 4'!B4</f>
        <v>209</v>
      </c>
      <c r="P590" s="101">
        <f>'4th 5'!B4</f>
        <v>210</v>
      </c>
      <c r="Q590" s="101">
        <f>'4th 6'!B4</f>
        <v>211</v>
      </c>
      <c r="R590" s="101">
        <f>'4th 7'!B4</f>
        <v>0</v>
      </c>
      <c r="S590" s="429" t="s">
        <v>0</v>
      </c>
      <c r="T590" s="429" t="s">
        <v>3</v>
      </c>
      <c r="U590" s="431" t="s">
        <v>2</v>
      </c>
      <c r="V590" s="433" t="s">
        <v>62</v>
      </c>
      <c r="W590" s="434"/>
      <c r="X590" s="434"/>
      <c r="Y590" s="162" t="str">
        <f>IF(X591&gt;=4,"A+",IF(X591&gt;=3.75,"A",IF(X591&gt;=3.5,"A-",IF(X591&gt;=3.25,"B+",IF(X591&gt;=3,"B",IF(X591&gt;=2.75,"B-",IF(X591&gt;=2.5,"C+",IF(X591&gt;=2,"C","F"))))))))</f>
        <v>B+</v>
      </c>
      <c r="Z590" s="510"/>
    </row>
    <row r="591" spans="1:26" ht="63.75" customHeight="1">
      <c r="A591" s="77" t="s">
        <v>63</v>
      </c>
      <c r="B591" s="86"/>
      <c r="C591" s="79" t="str">
        <f>IF('3rd 1'!C17&gt;0,'3rd 1'!D6,IF('3rd 1'!K17&gt;0,'3rd 1'!L6,IF('3rd 1'!S17&gt;0,'3rd 1'!T6,0)))</f>
        <v>Drawing-3</v>
      </c>
      <c r="D591" s="79" t="str">
        <f>IF('3rd 2'!C17&gt;0,'3rd 2'!D6,IF('3rd 2'!K17&gt;0,'3rd 2'!L6,IF('3rd 2'!S17&gt;0,'3rd 2'!T6,0)))</f>
        <v>Still Life-1</v>
      </c>
      <c r="E591" s="79" t="str">
        <f>IF('3rd 3'!C17&gt;0,'3rd 3'!D6,IF('3rd 3'!K17&gt;0,'3rd 3'!L6,IF('3rd 3'!S17&gt;0,'3rd 3'!T6,0)))</f>
        <v>Landscape-1</v>
      </c>
      <c r="F591" s="79" t="str">
        <f>IF('3rd 4'!C17&gt;0,'3rd 4'!D6,IF('3rd 4'!K17&gt;0,'3rd 4'!L6,IF('3rd 4'!S17&gt;0,'3rd 4'!T6,0)))</f>
        <v>Sketch-3</v>
      </c>
      <c r="G591" s="79" t="str">
        <f>IF('3rd 5'!C17&gt;0,'3rd 5'!D6,IF('3rd 5'!K17&gt;0,'3rd 5'!L6,IF('3rd 5'!S17&gt;0,'3rd 5'!T6,0)))</f>
        <v>History of Ancient Indian Civilization</v>
      </c>
      <c r="H591" s="79">
        <f>IF('3rd 6'!C17&gt;0,'3rd 6'!D6,IF('3rd 6'!K17&gt;0,'3rd 6'!L6,IF('3rd 6'!S17&gt;0,'3rd 6'!T6,0)))</f>
        <v>0</v>
      </c>
      <c r="I591" s="481"/>
      <c r="J591" s="481"/>
      <c r="K591" s="482"/>
      <c r="L591" s="79" t="str">
        <f>IF('4th 1'!C17&gt;0,'4th 1'!D6,IF('4th 1'!K17&gt;0,'4th 1'!L6,IF('4th 1'!S17&gt;0,'4th 1'!T6,0)))</f>
        <v>Drawing-4</v>
      </c>
      <c r="M591" s="79" t="str">
        <f>IF('4th 2'!C17&gt;0,'4th 2'!D6,IF('4th 2'!K17&gt;0,'4th 2'!L6,IF('4th 2'!S17&gt;0,'4th 2'!T6,0)))</f>
        <v>Still Life-2</v>
      </c>
      <c r="N591" s="79" t="str">
        <f>IF('4th 3'!C17&gt;0,'4th 3'!D6,IF('4th 3'!K17&gt;0,'4th 3'!L6,IF('4th 3'!S17&gt;0,'4th 3'!T6,0)))</f>
        <v>Landscape-2</v>
      </c>
      <c r="O591" s="79" t="str">
        <f>IF('4th 4'!C17&gt;0,'4th 4'!D6,IF('4th 4'!K17&gt;0,'4th 4'!L6,IF('4th 4'!S17&gt;0,'4th 4'!T6,0)))</f>
        <v>Sketch-4</v>
      </c>
      <c r="P591" s="79" t="str">
        <f>IF('4th 5'!C17&gt;0,'4th 5'!D6,IF('4th 5'!K17&gt;0,'4th 5'!L6,IF('4th 5'!S17&gt;0,'4th 5'!T6,0)))</f>
        <v>Material &amp; Technique of Art</v>
      </c>
      <c r="Q591" s="79" t="str">
        <f>IF('4th 6'!C17&gt;0,'4th 6'!D6,IF('4th 6'!K17&gt;0,'4th 6'!L6,IF('4th 6'!S17&gt;0,'4th 6'!T6,0)))</f>
        <v>History of Ancient Bengal Civilization</v>
      </c>
      <c r="R591" s="79">
        <f>IF('4th 7'!C17&gt;0,'4th 7'!D6,IF('4th 7'!K17&gt;0,'4th 7'!L6,IF('4th 7'!S17&gt;0,'4th 7'!T6,0)))</f>
        <v>0</v>
      </c>
      <c r="S591" s="429"/>
      <c r="T591" s="429"/>
      <c r="U591" s="431"/>
      <c r="V591" s="335">
        <f>IF(I593&gt;0,(V596+V580),0)</f>
        <v>63</v>
      </c>
      <c r="W591" s="254">
        <f>IF(I593&gt;0,(W596+W580),0)</f>
        <v>216</v>
      </c>
      <c r="X591" s="336">
        <f>IF(S593&gt;0,(W591/63),IF(I593&gt;0,(W591/46.5),0))</f>
        <v>3.4285714285714284</v>
      </c>
      <c r="Y591" s="163" t="str">
        <f>IF(X591&gt;=2.5,Y590,IF(X591&gt;=2.25,"C",IF(X591&gt;=2,"D",IF(X591=0,0,"F"))))</f>
        <v>B+</v>
      </c>
      <c r="Z591" s="510"/>
    </row>
    <row r="592" spans="1:26" ht="16.5">
      <c r="A592" s="458" t="s">
        <v>27</v>
      </c>
      <c r="B592" s="459"/>
      <c r="C592" s="102">
        <f>IF('3rd 1'!C17&gt;0,'3rd 1'!H4,IF('3rd 1'!K17&gt;0,'3rd 1'!P4,IF('3rd 1'!S17&gt;0,'3rd 1'!X4,0)))</f>
        <v>3</v>
      </c>
      <c r="D592" s="102">
        <f>IF('3rd 2'!C17&gt;0,'3rd 2'!H4,IF('3rd 2'!K17&gt;0,'3rd 2'!P4,IF('3rd 2'!S17&gt;0,'3rd 2'!X4,0)))</f>
        <v>3</v>
      </c>
      <c r="E592" s="102">
        <f>IF('3rd 3'!C17&gt;0,'3rd 3'!H4,IF('3rd 3'!K17&gt;0,'3rd 3'!P4,IF('3rd 3'!S17&gt;0,'3rd 3'!X4,0)))</f>
        <v>3</v>
      </c>
      <c r="F592" s="102">
        <f>IF('3rd 4'!C17&gt;0,'3rd 4'!H4,IF('3rd 4'!K17&gt;0,'3rd 4'!P4,IF('3rd 4'!S17&gt;0,'3rd 4'!X4,0)))</f>
        <v>3</v>
      </c>
      <c r="G592" s="102">
        <f>IF('3rd 5'!C17&gt;0,'3rd 5'!H4,IF('3rd 5'!K17&gt;0,'3rd 5'!P4,IF('3rd 5'!S17&gt;0,'3rd 5'!X4,0)))</f>
        <v>3</v>
      </c>
      <c r="H592" s="102">
        <f>IF('3rd 6'!C17&gt;0,'3rd 6'!H4,IF('3rd 6'!K17&gt;0,'3rd 6'!P4,IF('3rd 6'!S17&gt;0,'3rd 6'!X4,0)))</f>
        <v>0</v>
      </c>
      <c r="I592" s="481"/>
      <c r="J592" s="481"/>
      <c r="K592" s="482"/>
      <c r="L592" s="102">
        <f>IF('4th 1'!C17&gt;0,'4th 1'!H4,IF('4th 1'!K17&gt;0,'4th 1'!P4,IF('4th 1'!S17&gt;0,'4th 1'!X4,0)))</f>
        <v>3</v>
      </c>
      <c r="M592" s="102">
        <f>IF('4th 2'!C17&gt;0,'4th 2'!H4,IF('4th 2'!K17&gt;0,'4th 2'!P4,IF('4th 2'!S17&gt;0,'4th 2'!X4,0)))</f>
        <v>3</v>
      </c>
      <c r="N592" s="102">
        <f>IF('4th 3'!C17&gt;0,'4th 3'!H4,IF('4th 3'!K17&gt;0,'4th 3'!P4,IF('4th 3'!S17&gt;0,'4th 3'!X4,0)))</f>
        <v>3</v>
      </c>
      <c r="O592" s="102">
        <f>IF('4th 4'!C17&gt;0,'4th 4'!H4,IF('4th 4'!K17&gt;0,'4th 4'!P4,IF('4th 4'!S17&gt;0,'4th 4'!X4,0)))</f>
        <v>1.5</v>
      </c>
      <c r="P592" s="102">
        <f>IF('4th 5'!C17&gt;0,'4th 5'!H4,IF('4th 5'!K17&gt;0,'4th 5'!P4,IF('4th 5'!S17&gt;0,'4th 5'!X4,0)))</f>
        <v>1.5</v>
      </c>
      <c r="Q592" s="102">
        <f>IF('4th 6'!C17&gt;0,'4th 6'!H4,IF('4th 6'!K17&gt;0,'4th 6'!P4,IF('4th 6'!S17&gt;0,'4th 6'!X4,0)))</f>
        <v>3</v>
      </c>
      <c r="R592" s="102">
        <f>IF('4th 7'!C17&gt;0,'4th 7'!H4,IF('4th 7'!K17&gt;0,'4th 7'!P4,IF('4th 7'!S17&gt;0,'4th 7'!X4,0)))</f>
        <v>0</v>
      </c>
      <c r="S592" s="430"/>
      <c r="T592" s="430"/>
      <c r="U592" s="432"/>
      <c r="V592" s="460" t="s">
        <v>41</v>
      </c>
      <c r="W592" s="461"/>
      <c r="X592" s="461"/>
      <c r="Y592" s="462"/>
      <c r="Z592" s="510"/>
    </row>
    <row r="593" spans="1:28" ht="17.25" thickBot="1">
      <c r="A593" s="463" t="s">
        <v>11</v>
      </c>
      <c r="B593" s="464"/>
      <c r="C593" s="102">
        <v>100</v>
      </c>
      <c r="D593" s="102">
        <v>100</v>
      </c>
      <c r="E593" s="102">
        <v>100</v>
      </c>
      <c r="F593" s="102">
        <v>100</v>
      </c>
      <c r="G593" s="102">
        <v>100</v>
      </c>
      <c r="H593" s="102">
        <v>100</v>
      </c>
      <c r="I593" s="465">
        <f>(C597*C592)+(D597*D592)+(E597*E592)+(F597*F592)+(G597*G592)+(H597*H592)</f>
        <v>50.25</v>
      </c>
      <c r="J593" s="84"/>
      <c r="K593" s="103" t="str">
        <f>IF(J594&gt;=4,"A+",IF(J594&gt;=3.75,"A",IF(J594&gt;=3.5,"A-",IF(J594&gt;=3.25,"B+",IF(J594&gt;=3,"B",IF(J594&gt;=2.75,"B-",IF(J594&gt;=2.5,"C+",IF(J594&gt;=2,"C","F"))))))))</f>
        <v>B+</v>
      </c>
      <c r="L593" s="102">
        <v>100</v>
      </c>
      <c r="M593" s="102">
        <v>100</v>
      </c>
      <c r="N593" s="102">
        <v>100</v>
      </c>
      <c r="O593" s="102">
        <v>100</v>
      </c>
      <c r="P593" s="102">
        <v>100</v>
      </c>
      <c r="Q593" s="102">
        <v>100</v>
      </c>
      <c r="R593" s="102">
        <v>100</v>
      </c>
      <c r="S593" s="465">
        <f>(L597*L592)+(M597*M592)+(N597*N592)+(O597*O592)+(P597*P592)+(Q597*Q592)+(R597*R592)</f>
        <v>52.875</v>
      </c>
      <c r="T593" s="84"/>
      <c r="U593" s="103" t="str">
        <f>IF(T594&gt;=4,"A+",IF(T594&gt;=3.75,"A",IF(T594&gt;=3.5,"A-",IF(T594&gt;=3.25,"B+",IF(T594&gt;=3,"B",IF(T594&gt;=2.75,"B-",IF(T594&gt;=2.5,"C+",IF(T594&gt;=2,"C","F"))))))))</f>
        <v>A-</v>
      </c>
      <c r="V593" s="467" t="s">
        <v>29</v>
      </c>
      <c r="W593" s="469" t="s">
        <v>0</v>
      </c>
      <c r="X593" s="469" t="s">
        <v>3</v>
      </c>
      <c r="Y593" s="476" t="s">
        <v>2</v>
      </c>
      <c r="Z593" s="510"/>
    </row>
    <row r="594" spans="1:28" ht="17.25" thickTop="1">
      <c r="A594" s="77" t="s">
        <v>28</v>
      </c>
      <c r="B594" s="86"/>
      <c r="C594" s="104">
        <f>IF('3rd 1'!C17&gt;0,'3rd 1'!C17,IF('3rd 1'!K17&gt;0,'3rd 1'!K17,IF('3rd 1'!S17&gt;0,'3rd 1'!S17,0)))</f>
        <v>25</v>
      </c>
      <c r="D594" s="104">
        <f>IF('3rd 2'!C17&gt;0,'3rd 2'!C17,IF('3rd 2'!K17&gt;0,'3rd 2'!K17,IF('3rd 2'!S17&gt;0,'3rd 2'!S17,0)))</f>
        <v>30.75</v>
      </c>
      <c r="E594" s="104">
        <f>IF('3rd 3'!C17&gt;0,'3rd 3'!C17,IF('3rd 3'!K17&gt;0,'3rd 3'!K17,IF('3rd 3'!S17&gt;0,'3rd 3'!S17,0)))</f>
        <v>34</v>
      </c>
      <c r="F594" s="104">
        <f>IF('3rd 4'!C17&gt;0,'3rd 4'!C17,IF('3rd 4'!K17&gt;0,'3rd 4'!K17,IF('3rd 4'!S17&gt;0,'3rd 4'!S17,0)))</f>
        <v>30.5</v>
      </c>
      <c r="G594" s="104">
        <f>IF('3rd 5'!C17&gt;0,'3rd 5'!C17,IF('3rd 5'!K17&gt;0,'3rd 5'!K17,IF('3rd 5'!S17&gt;0,'3rd 5'!S17,0)))</f>
        <v>22.5</v>
      </c>
      <c r="H594" s="104">
        <f>IF('3rd 6'!C17&gt;0,'3rd 6'!C17,IF('3rd 6'!K17&gt;0,'3rd 6'!K17,IF('3rd 6'!S17&gt;0,'3rd 6'!S17,0)))</f>
        <v>0</v>
      </c>
      <c r="I594" s="457"/>
      <c r="J594" s="485">
        <f>I593/(C592+D592+E592+F592+G592+H592)</f>
        <v>3.35</v>
      </c>
      <c r="K594" s="90"/>
      <c r="L594" s="104">
        <f>IF('4th 1'!C17&gt;0,'4th 1'!C17,IF('4th 1'!K17&gt;0,'4th 1'!K17,IF('4th 1'!S17&gt;0,'4th 1'!S17,0)))</f>
        <v>32.5</v>
      </c>
      <c r="M594" s="104">
        <f>IF('4th 2'!C17&gt;0,'4th 2'!C17,IF('4th 2'!K17&gt;0,'4th 2'!K17,IF('4th 2'!S17&gt;0,'4th 2'!S17,0)))</f>
        <v>32.25</v>
      </c>
      <c r="N594" s="104">
        <f>IF('4th 3'!C17&gt;0,'4th 3'!C17,IF('4th 3'!K17&gt;0,'4th 3'!K17,IF('4th 3'!S17&gt;0,'4th 3'!S17,0)))</f>
        <v>33.5</v>
      </c>
      <c r="O594" s="104">
        <f>IF('4th 4'!C17&gt;0,'4th 4'!C17,IF('4th 4'!K17&gt;0,'4th 4'!K17,IF('4th 4'!S17&gt;0,'4th 4'!S17,0)))</f>
        <v>33.5</v>
      </c>
      <c r="P594" s="104">
        <f>IF('4th 5'!C17&gt;0,'4th 5'!C17,IF('4th 5'!K17&gt;0,'4th 5'!K17,IF('4th 5'!S17&gt;0,'4th 5'!S17,0)))</f>
        <v>32.5</v>
      </c>
      <c r="Q594" s="104">
        <f>IF('4th 6'!C17&gt;0,'4th 6'!C17,IF('4th 6'!K17&gt;0,'4th 6'!K17,IF('4th 6'!S17&gt;0,'4th 6'!S17,0)))</f>
        <v>25.5</v>
      </c>
      <c r="R594" s="104">
        <f>IF('4th 7'!C17&gt;0,'4th 7'!C17,IF('4th 7'!K17&gt;0,'4th 7'!K17,IF('4th 7'!S17&gt;0,'4th 7'!S17,0)))</f>
        <v>0</v>
      </c>
      <c r="S594" s="457"/>
      <c r="T594" s="485">
        <f>S593/(L592+M592+N592+O592+P592+Q592+R592)</f>
        <v>3.5249999999999999</v>
      </c>
      <c r="U594" s="90"/>
      <c r="V594" s="468"/>
      <c r="W594" s="470"/>
      <c r="X594" s="471"/>
      <c r="Y594" s="477"/>
      <c r="Z594" s="510"/>
    </row>
    <row r="595" spans="1:28" ht="17.25">
      <c r="A595" s="423" t="s">
        <v>26</v>
      </c>
      <c r="B595" s="91" t="s">
        <v>60</v>
      </c>
      <c r="C595" s="104">
        <f>IF('3rd 1'!C17&gt;0,'3rd 1'!J17,IF('3rd 1'!K17&gt;0,'3rd 1'!R17,IF('3rd 1'!S17&gt;0,'3rd 1'!Z17,0)))</f>
        <v>43</v>
      </c>
      <c r="D595" s="104">
        <f>IF('3rd 2'!C17&gt;0,'3rd 2'!J17,IF('3rd 2'!K17&gt;0,'3rd 2'!R17,IF('3rd 2'!S17&gt;0,'3rd 2'!Z17,0)))</f>
        <v>36.5</v>
      </c>
      <c r="E595" s="104">
        <f>IF('3rd 3'!C17&gt;0,'3rd 3'!J17,IF('3rd 3'!K17&gt;0,'3rd 3'!R17,IF('3rd 3'!S17&gt;0,'3rd 3'!Z17,0)))</f>
        <v>49.5</v>
      </c>
      <c r="F595" s="104">
        <f>IF('3rd 4'!C17&gt;0,'3rd 4'!J17,IF('3rd 4'!K17&gt;0,'3rd 4'!R17,IF('3rd 4'!S17&gt;0,'3rd 4'!Z17,0)))</f>
        <v>43</v>
      </c>
      <c r="G595" s="104">
        <f>IF('3rd 5'!C17&gt;0,'3rd 5'!J17,IF('3rd 5'!K17&gt;0,'3rd 5'!R17,IF('3rd 5'!S17&gt;0,'3rd 5'!Z17,0)))</f>
        <v>32.75</v>
      </c>
      <c r="H595" s="104">
        <f>IF('3rd 6'!C17&gt;0,'3rd 6'!J17,IF('3rd 6'!K17&gt;0,'3rd 6'!R17,IF('3rd 6'!S17&gt;0,'3rd 6'!Z17,0)))</f>
        <v>0</v>
      </c>
      <c r="I595" s="457"/>
      <c r="J595" s="525"/>
      <c r="K595" s="442" t="str">
        <f>IF(J594&gt;=2.5,K593,IF(J594&gt;=2.25,"C",IF(J594&gt;=2,"D",IF(J594=0,0,"F"))))</f>
        <v>B+</v>
      </c>
      <c r="L595" s="104">
        <f>IF('4th 1'!C17&gt;0,'4th 1'!J17,IF('4th 1'!K17&gt;0,'4th 1'!R17,IF('4th 1'!S17&gt;0,'4th 1'!Z17,0)))</f>
        <v>48</v>
      </c>
      <c r="M595" s="104">
        <f>IF('4th 2'!C17&gt;0,'4th 2'!J17,IF('4th 2'!K17&gt;0,'4th 2'!R17,IF('4th 2'!S17&gt;0,'4th 2'!Z17,0)))</f>
        <v>47</v>
      </c>
      <c r="N595" s="104">
        <f>IF('4th 3'!C17&gt;0,'4th 3'!J17,IF('4th 3'!K17&gt;0,'4th 3'!R17,IF('4th 3'!S17&gt;0,'4th 3'!Z17,0)))</f>
        <v>45</v>
      </c>
      <c r="O595" s="104">
        <f>IF('4th 4'!C17&gt;0,'4th 4'!J17,IF('4th 4'!K17&gt;0,'4th 4'!R17,IF('4th 4'!S17&gt;0,'4th 4'!Z17,0)))</f>
        <v>48</v>
      </c>
      <c r="P595" s="104">
        <f>IF('4th 5'!C17&gt;0,'4th 5'!J17,IF('4th 5'!K17&gt;0,'4th 5'!R17,IF('4th 5'!S17&gt;0,'4th 5'!Z17,0)))</f>
        <v>34</v>
      </c>
      <c r="Q595" s="104">
        <f>IF('4th 6'!C17&gt;0,'4th 6'!J17,IF('4th 6'!K17&gt;0,'4th 6'!R17,IF('4th 6'!S17&gt;0,'4th 6'!Z17,0)))</f>
        <v>23</v>
      </c>
      <c r="R595" s="104">
        <f>IF('4th 7'!C17&gt;0,'4th 7'!J17,IF('4th 7'!K17&gt;0,'4th 7'!R17,IF('4th 7'!S17&gt;0,'4th 7'!Z17,0)))</f>
        <v>0</v>
      </c>
      <c r="S595" s="457"/>
      <c r="T595" s="525"/>
      <c r="U595" s="442" t="str">
        <f>IF(T594&gt;=2.5,U593,IF(T594&gt;=2.25,"C",IF(T594&gt;=2,"D",IF(T594=0,0,"F"))))</f>
        <v>A-</v>
      </c>
      <c r="V595" s="454" t="s">
        <v>40</v>
      </c>
      <c r="W595" s="443"/>
      <c r="X595" s="443"/>
      <c r="Y595" s="455"/>
      <c r="Z595" s="510"/>
      <c r="AA595" s="105"/>
      <c r="AB595" s="105"/>
    </row>
    <row r="596" spans="1:28" ht="16.5" customHeight="1">
      <c r="A596" s="424"/>
      <c r="B596" s="91" t="s">
        <v>67</v>
      </c>
      <c r="C596" s="117">
        <f>'3rd 1'!AA17</f>
        <v>68</v>
      </c>
      <c r="D596" s="117">
        <f>'3rd 2'!AA17</f>
        <v>68</v>
      </c>
      <c r="E596" s="117">
        <f>'3rd 3'!AA17</f>
        <v>84</v>
      </c>
      <c r="F596" s="117">
        <f>'3rd 4'!AA17</f>
        <v>74</v>
      </c>
      <c r="G596" s="117">
        <f>'3rd 5'!AA17</f>
        <v>56</v>
      </c>
      <c r="H596" s="117">
        <f>'3rd 6'!AA17</f>
        <v>0</v>
      </c>
      <c r="I596" s="457"/>
      <c r="J596" s="525"/>
      <c r="K596" s="491"/>
      <c r="L596" s="117">
        <f>'4th 1'!AA17</f>
        <v>81</v>
      </c>
      <c r="M596" s="117">
        <f>'4th 2'!AA17</f>
        <v>80</v>
      </c>
      <c r="N596" s="117">
        <f>'4th 3'!AA17</f>
        <v>79</v>
      </c>
      <c r="O596" s="117">
        <f>'4th 4'!AA17</f>
        <v>82</v>
      </c>
      <c r="P596" s="117">
        <f>'4th 5'!AA17</f>
        <v>67</v>
      </c>
      <c r="Q596" s="117">
        <f>'4th 6'!AA17</f>
        <v>49</v>
      </c>
      <c r="R596" s="117">
        <f>'4th 7'!AA17</f>
        <v>0</v>
      </c>
      <c r="S596" s="457"/>
      <c r="T596" s="525"/>
      <c r="U596" s="491"/>
      <c r="V596" s="444">
        <f>IF((C597+C599)=0,0,C592)+IF((D597+D599)=0,0,D592)+IF((E597+E599)=0,0,E592)+IF((F597+F599)=0,0,F592)+IF((G597+G599)=0,0,G592)+IF((H597+H599)=0,0,H592)+IF((L597+L599)=0,0,L592)+IF((M597+M599)=0,0,M592)+IF((N597+N599)=0,0,N592)+IF((O597+O599)=0,0,O592)+IF((P597+P599)=0,0,P592)+IF((Q597+Q599)=0,0,Q592)+IF((R597+R599)=0,0,R592)+IF(E629&gt;0,1.5,0)</f>
        <v>31.5</v>
      </c>
      <c r="W596" s="457">
        <f>I593+S593+(E629*1.5)</f>
        <v>108</v>
      </c>
      <c r="X596" s="440">
        <f>IF(S593&gt;0,(W596/31.5),J594)</f>
        <v>3.4285714285714284</v>
      </c>
      <c r="Y596" s="164" t="str">
        <f>IF(X596&gt;=4,"A+",IF(X596&gt;=3.75,"A",IF(X596&gt;=3.5,"A-",IF(X596&gt;=3.25,"B+",IF(X596&gt;=3,"B",IF(X596&gt;=2.75,"B-",IF(X596&gt;=2.5,"C+",IF(X596&gt;=2,"C","F"))))))))</f>
        <v>B+</v>
      </c>
      <c r="Z596" s="510"/>
    </row>
    <row r="597" spans="1:28" ht="16.5">
      <c r="A597" s="424"/>
      <c r="B597" s="91" t="s">
        <v>1</v>
      </c>
      <c r="C597" s="104">
        <f>'3rd 1'!AC17</f>
        <v>3.25</v>
      </c>
      <c r="D597" s="104">
        <f>'3rd 2'!AC17</f>
        <v>3.25</v>
      </c>
      <c r="E597" s="104">
        <f>'3rd 3'!AC17</f>
        <v>4</v>
      </c>
      <c r="F597" s="104">
        <f>'3rd 4'!AC17</f>
        <v>3.5</v>
      </c>
      <c r="G597" s="104">
        <f>'3rd 5'!AC17</f>
        <v>2.75</v>
      </c>
      <c r="H597" s="104">
        <f>'3rd 6'!AC17</f>
        <v>0</v>
      </c>
      <c r="I597" s="457"/>
      <c r="J597" s="525"/>
      <c r="K597" s="106"/>
      <c r="L597" s="104">
        <f>'4th 1'!AC17</f>
        <v>4</v>
      </c>
      <c r="M597" s="104">
        <f>'4th 2'!AC17</f>
        <v>4</v>
      </c>
      <c r="N597" s="104">
        <f>'4th 3'!AC17</f>
        <v>3.75</v>
      </c>
      <c r="O597" s="104">
        <f>'4th 4'!AC17</f>
        <v>4</v>
      </c>
      <c r="P597" s="104">
        <f>'4th 5'!AC17</f>
        <v>3.25</v>
      </c>
      <c r="Q597" s="104">
        <f>'4th 6'!AC17</f>
        <v>2.25</v>
      </c>
      <c r="R597" s="107">
        <f>'4th 7'!AC17</f>
        <v>0</v>
      </c>
      <c r="S597" s="457"/>
      <c r="T597" s="525"/>
      <c r="U597" s="108"/>
      <c r="V597" s="456"/>
      <c r="W597" s="448"/>
      <c r="X597" s="441"/>
      <c r="Y597" s="451" t="str">
        <f>IF(S593&gt;0,(IF(X596&gt;=2.5,Y596,IF(X596&gt;=2.25,"C",IF(X596&gt;=2,"D","F")))),K595)</f>
        <v>B+</v>
      </c>
      <c r="Z597" s="510"/>
    </row>
    <row r="598" spans="1:28" ht="16.5">
      <c r="A598" s="424"/>
      <c r="B598" s="91" t="s">
        <v>2</v>
      </c>
      <c r="C598" s="104" t="str">
        <f>'3rd 1'!AB17</f>
        <v>B+</v>
      </c>
      <c r="D598" s="104" t="str">
        <f>'3rd 2'!AB17</f>
        <v>B+</v>
      </c>
      <c r="E598" s="104" t="str">
        <f>'3rd 3'!AB17</f>
        <v>A+</v>
      </c>
      <c r="F598" s="104" t="str">
        <f>'3rd 4'!AB17</f>
        <v>A-</v>
      </c>
      <c r="G598" s="104" t="str">
        <f>'3rd 5'!AB17</f>
        <v>B-</v>
      </c>
      <c r="H598" s="104" t="str">
        <f>'3rd 6'!AB17</f>
        <v/>
      </c>
      <c r="I598" s="457"/>
      <c r="J598" s="98"/>
      <c r="K598" s="90"/>
      <c r="L598" s="104" t="str">
        <f>'4th 1'!AB17</f>
        <v>A+</v>
      </c>
      <c r="M598" s="104" t="str">
        <f>'4th 2'!AB17</f>
        <v>A+</v>
      </c>
      <c r="N598" s="104" t="str">
        <f>'4th 3'!AB17</f>
        <v>A</v>
      </c>
      <c r="O598" s="104" t="str">
        <f>'4th 4'!AB17</f>
        <v>A+</v>
      </c>
      <c r="P598" s="104" t="str">
        <f>'4th 5'!AB17</f>
        <v>B+</v>
      </c>
      <c r="Q598" s="104" t="str">
        <f>'4th 6'!AB17</f>
        <v>C</v>
      </c>
      <c r="R598" s="104" t="str">
        <f>'4th 7'!AB17</f>
        <v/>
      </c>
      <c r="S598" s="457"/>
      <c r="T598" s="98"/>
      <c r="U598" s="109"/>
      <c r="V598" s="446"/>
      <c r="W598" s="449"/>
      <c r="X598" s="450"/>
      <c r="Y598" s="452"/>
      <c r="Z598" s="510"/>
    </row>
    <row r="599" spans="1:28" ht="16.5" customHeight="1">
      <c r="A599" s="413" t="s">
        <v>127</v>
      </c>
      <c r="B599" s="91" t="s">
        <v>1</v>
      </c>
      <c r="C599" s="104">
        <f>'3rd 1'!AD17</f>
        <v>0</v>
      </c>
      <c r="D599" s="104">
        <f>'3rd 2'!AD17</f>
        <v>0</v>
      </c>
      <c r="E599" s="104">
        <f>'3rd 3'!AD17</f>
        <v>0</v>
      </c>
      <c r="F599" s="104">
        <f>'3rd 4'!AD17</f>
        <v>0</v>
      </c>
      <c r="G599" s="104">
        <f>'3rd 5'!AD17</f>
        <v>0</v>
      </c>
      <c r="H599" s="104">
        <f>'3rd 6'!AD17</f>
        <v>0</v>
      </c>
      <c r="I599" s="415">
        <f>(C599*C592)+(D599*D592)+(E599*E592)+(F599*F592)+(G599*G592)+(H599*H592)</f>
        <v>0</v>
      </c>
      <c r="J599" s="417">
        <f>IF(C599&gt;0,(C597*C592),0)+IF(D599&gt;0,(D597*D592),0)+IF(E599&gt;0,(E597*E592),0)+IF(F599&gt;0,(F597*F592),0)+IF(G599&gt;0,(G597*G592),0)+IF(H599&gt;0,(H597*H592),0)</f>
        <v>0</v>
      </c>
      <c r="K599" s="418">
        <f>IF(C599&gt;C597,((C599*C592)-(C597*C592)),0)+IF(D599&gt;D597,((D599*D592)-(D597*D592)),0)+IF(E599&gt;E597,((E599*E592)-(E597*E592)),0)+IF(F599&gt;F597,((F599*F592)-(F597*F592)),0)+IF(G599&gt;G597,((G599*G592)-(G597*G592)),0)+IF(H599&gt;H597,((H599*H592)-(H597*H592)),0)</f>
        <v>0</v>
      </c>
      <c r="L599" s="165">
        <f>'4th 1'!AD17</f>
        <v>0</v>
      </c>
      <c r="M599" s="104">
        <f>'4th 2'!AD17</f>
        <v>0</v>
      </c>
      <c r="N599" s="104">
        <f>'4th 3'!AD17</f>
        <v>0</v>
      </c>
      <c r="O599" s="104">
        <f>'4th 4'!AD17</f>
        <v>0</v>
      </c>
      <c r="P599" s="104">
        <f>'4th 5'!AD17</f>
        <v>0</v>
      </c>
      <c r="Q599" s="104">
        <f>'4th 6'!AD17</f>
        <v>0</v>
      </c>
      <c r="R599" s="104">
        <f>'4th 7'!AD17</f>
        <v>0</v>
      </c>
      <c r="S599" s="415">
        <f>(L599*L592)+(M599*M592)+(N599*N592)+(O599*O592)+(P599*P592)+(Q599*Q592)+(R599*R592)</f>
        <v>0</v>
      </c>
      <c r="T599" s="417">
        <f>IF(L599&gt;0,(L597*L592),0)+IF(M599&gt;0,(M597*M592),0)+IF(N599&gt;0,(N597*N592),0)+IF(O599&gt;0,(O597*O592),0)+IF(P599&gt;0,(P597*P592),0)+IF(Q599&gt;0,(Q597*Q592),0)+IF(R599&gt;0,(R597*R592),0)</f>
        <v>0</v>
      </c>
      <c r="U599" s="484">
        <f>IF(L599&gt;L597,((L599*L592)-(L597*L592)),0)+IF(M599&gt;M597,((M599*M592)-(M597*M592)),0)+IF(N599&gt;N597,((N599*N592)-(N597*N592)),0)+IF(O599&gt;O597,((O599*O592)-(O597*O592)),0)+IF(P599&gt;P597,((P599*P592)-(P597*P592)),0)+IF(Q599&gt;Q597,((Q599*Q592)-(Q597*Q592)),0)+IF(R599&gt;R597,((R599*R592)-(R597*R592)),0)</f>
        <v>0</v>
      </c>
      <c r="V599" s="401">
        <f>I599+S599</f>
        <v>0</v>
      </c>
      <c r="W599" s="436">
        <f>J599+T599</f>
        <v>0</v>
      </c>
      <c r="X599" s="438">
        <f>K599+U599</f>
        <v>0</v>
      </c>
      <c r="Y599" s="483">
        <f>K599+U599+X586</f>
        <v>0</v>
      </c>
      <c r="Z599" s="510"/>
    </row>
    <row r="600" spans="1:28" ht="16.5" thickBot="1">
      <c r="A600" s="414"/>
      <c r="B600" s="157" t="s">
        <v>23</v>
      </c>
      <c r="C600" s="166" t="str">
        <f>'3rd 1'!AE17</f>
        <v/>
      </c>
      <c r="D600" s="166" t="str">
        <f>'3rd 2'!AE17</f>
        <v/>
      </c>
      <c r="E600" s="166" t="str">
        <f>'3rd 3'!AE17</f>
        <v/>
      </c>
      <c r="F600" s="166" t="str">
        <f>'3rd 4'!AE17</f>
        <v/>
      </c>
      <c r="G600" s="166" t="str">
        <f>'3rd 5'!AE17</f>
        <v/>
      </c>
      <c r="H600" s="166" t="str">
        <f>'3rd 6'!AE17</f>
        <v/>
      </c>
      <c r="I600" s="416"/>
      <c r="J600" s="416"/>
      <c r="K600" s="419"/>
      <c r="L600" s="166" t="str">
        <f>'4th 1'!AE17</f>
        <v/>
      </c>
      <c r="M600" s="166" t="str">
        <f>'4th 2'!AE17</f>
        <v/>
      </c>
      <c r="N600" s="166" t="str">
        <f>'4th 3'!AE17</f>
        <v/>
      </c>
      <c r="O600" s="166" t="str">
        <f>'4th 4'!AE17</f>
        <v/>
      </c>
      <c r="P600" s="166" t="str">
        <f>'4th 5'!AE17</f>
        <v/>
      </c>
      <c r="Q600" s="166" t="str">
        <f>'4th 6'!AE17</f>
        <v/>
      </c>
      <c r="R600" s="166" t="str">
        <f>'4th 7'!AE17</f>
        <v/>
      </c>
      <c r="S600" s="416"/>
      <c r="T600" s="416"/>
      <c r="U600" s="419"/>
      <c r="V600" s="402"/>
      <c r="W600" s="437"/>
      <c r="X600" s="439"/>
      <c r="Y600" s="406"/>
      <c r="Z600" s="510"/>
    </row>
    <row r="601" spans="1:28" ht="19.5" customHeight="1" thickTop="1" thickBot="1">
      <c r="A601" s="435" t="s">
        <v>31</v>
      </c>
      <c r="B601" s="435"/>
      <c r="C601" s="435"/>
      <c r="D601" s="435"/>
      <c r="E601" s="435"/>
      <c r="F601" s="435"/>
      <c r="G601" s="435"/>
      <c r="H601" s="435"/>
      <c r="I601" s="435"/>
      <c r="J601" s="435"/>
      <c r="K601" s="435"/>
      <c r="L601" s="435"/>
      <c r="M601" s="435"/>
      <c r="N601" s="435"/>
      <c r="O601" s="435"/>
      <c r="P601" s="435"/>
      <c r="Q601" s="435"/>
      <c r="R601" s="435"/>
      <c r="S601" s="435"/>
      <c r="T601" s="435"/>
      <c r="U601" s="435"/>
      <c r="V601" s="435"/>
      <c r="W601" s="435"/>
      <c r="X601" s="435"/>
      <c r="Y601" s="435"/>
      <c r="Z601" s="510"/>
    </row>
    <row r="602" spans="1:28" ht="17.25" customHeight="1" thickTop="1" thickBot="1">
      <c r="A602" s="478" t="s">
        <v>46</v>
      </c>
      <c r="B602" s="479"/>
      <c r="C602" s="479"/>
      <c r="D602" s="479"/>
      <c r="E602" s="479"/>
      <c r="F602" s="479"/>
      <c r="G602" s="479"/>
      <c r="H602" s="479"/>
      <c r="I602" s="479"/>
      <c r="J602" s="479"/>
      <c r="K602" s="480"/>
      <c r="L602" s="426" t="s">
        <v>47</v>
      </c>
      <c r="M602" s="426"/>
      <c r="N602" s="426"/>
      <c r="O602" s="426"/>
      <c r="P602" s="426"/>
      <c r="Q602" s="426"/>
      <c r="R602" s="426"/>
      <c r="S602" s="426"/>
      <c r="T602" s="426"/>
      <c r="U602" s="427"/>
      <c r="V602" s="160"/>
      <c r="W602" s="428" t="s">
        <v>39</v>
      </c>
      <c r="X602" s="428"/>
      <c r="Y602" s="161"/>
      <c r="Z602" s="510"/>
    </row>
    <row r="603" spans="1:28" ht="17.25" thickTop="1">
      <c r="A603" s="99" t="s">
        <v>22</v>
      </c>
      <c r="B603" s="100"/>
      <c r="C603" s="101">
        <f>'5th 1'!B4</f>
        <v>301</v>
      </c>
      <c r="D603" s="101">
        <f>'5th 2'!B4</f>
        <v>302</v>
      </c>
      <c r="E603" s="101">
        <f>'5th 3'!B4</f>
        <v>303</v>
      </c>
      <c r="F603" s="101">
        <f>'5th 4'!B4</f>
        <v>304</v>
      </c>
      <c r="G603" s="101">
        <f>'5th 5'!B4</f>
        <v>305</v>
      </c>
      <c r="H603" s="101">
        <f>'5th 6'!B4</f>
        <v>0</v>
      </c>
      <c r="I603" s="430" t="s">
        <v>0</v>
      </c>
      <c r="J603" s="430" t="s">
        <v>3</v>
      </c>
      <c r="K603" s="432" t="s">
        <v>2</v>
      </c>
      <c r="L603" s="101">
        <f>'6th 1'!B4</f>
        <v>306</v>
      </c>
      <c r="M603" s="101">
        <f>'6th 2'!B4</f>
        <v>307</v>
      </c>
      <c r="N603" s="101">
        <f>'6th 3'!B4</f>
        <v>308</v>
      </c>
      <c r="O603" s="101">
        <f>'6th 4'!B4</f>
        <v>309</v>
      </c>
      <c r="P603" s="101">
        <f>'6th 5'!B4</f>
        <v>310</v>
      </c>
      <c r="Q603" s="101">
        <f>'6th 6'!B4</f>
        <v>0</v>
      </c>
      <c r="R603" s="101">
        <f>'6th 7'!B4</f>
        <v>0</v>
      </c>
      <c r="S603" s="429" t="s">
        <v>0</v>
      </c>
      <c r="T603" s="429" t="s">
        <v>3</v>
      </c>
      <c r="U603" s="431" t="s">
        <v>2</v>
      </c>
      <c r="V603" s="433" t="s">
        <v>62</v>
      </c>
      <c r="W603" s="434"/>
      <c r="X603" s="434"/>
      <c r="Y603" s="162" t="str">
        <f>IF(X604&gt;=4,"A+",IF(X604&gt;=3.75,"A",IF(X604&gt;=3.5,"A-",IF(X604&gt;=3.25,"B+",IF(X604&gt;=3,"B",IF(X604&gt;=2.75,"B-",IF(X604&gt;=2.5,"C+",IF(X604&gt;=2,"C","F"))))))))</f>
        <v>B+</v>
      </c>
      <c r="Z603" s="510"/>
    </row>
    <row r="604" spans="1:28" ht="65.25" customHeight="1">
      <c r="A604" s="77" t="s">
        <v>63</v>
      </c>
      <c r="B604" s="78"/>
      <c r="C604" s="79" t="str">
        <f>IF('5th 1'!C17&gt;0,'5th 1'!D6,IF('5th 1'!K17&gt;0,'5th 1'!L6,IF('5th 1'!S17&gt;0,'5th 1'!T6,0)))</f>
        <v>Drawing-5</v>
      </c>
      <c r="D604" s="79" t="str">
        <f>IF('5th 2'!C17&gt;0,'5th 2'!D6,IF('5th 2'!K17&gt;0,'5th 2'!L6,IF('5th 2'!S17&gt;0,'5th 2'!T6,0)))</f>
        <v>Head Study-1</v>
      </c>
      <c r="E604" s="79" t="str">
        <f>IF('5th 3'!C17&gt;0,'5th 3'!D6,IF('5th 3'!K17&gt;0,'5th 3'!L6,IF('5th 3'!S17&gt;0,'5th 3'!T6,0)))</f>
        <v>Still life-3</v>
      </c>
      <c r="F604" s="79" t="str">
        <f>IF('5th 4'!C17&gt;0,'5th 4'!D6,IF('5th 4'!K17&gt;0,'5th 4'!L6,IF('5th 4'!S17&gt;0,'5th 4'!T6,0)))</f>
        <v>Composition-1</v>
      </c>
      <c r="G604" s="79" t="str">
        <f>IF('5th 5'!C17&gt;0,'5th 5'!D6,IF('5th 5'!K17&gt;0,'5th 5'!L6,IF('5th 5'!S17&gt;0,'5th 5'!T6,0)))</f>
        <v>History of Art</v>
      </c>
      <c r="H604" s="79">
        <f>IF('5th 6'!C17&gt;0,'5th 6'!D6,IF('5th 6'!K17&gt;0,'5th 6'!L6,IF('5th 6'!S17&gt;0,'5th 6'!T6,0)))</f>
        <v>0</v>
      </c>
      <c r="I604" s="481"/>
      <c r="J604" s="481"/>
      <c r="K604" s="482"/>
      <c r="L604" s="79" t="str">
        <f>IF('6th 1'!C17&gt;0,'6th 1'!D6,IF('6th 1'!K17&gt;0,'6th 1'!L6,IF('6th 1'!S17&gt;0,'6th 1'!T6,0)))</f>
        <v>Drawing-6</v>
      </c>
      <c r="M604" s="79" t="str">
        <f>IF('6th 2'!C17&gt;0,'6th 2'!D6,IF('6th 2'!K17&gt;0,'6th 2'!L6,IF('6th 2'!S17&gt;0,'6th 2'!T6,0)))</f>
        <v>Head study-2</v>
      </c>
      <c r="N604" s="79" t="str">
        <f>IF('6th 3'!C17&gt;0,'6th 3'!D6,IF('6th 3'!K17&gt;0,'6th 3'!L6,IF('6th 3'!S17&gt;0,'6th 3'!T6,0)))</f>
        <v>Figur painting</v>
      </c>
      <c r="O604" s="79" t="str">
        <f>IF('6th 4'!C17&gt;0,'6th 4'!D6,IF('6th 4'!K17&gt;0,'6th 4'!L6,IF('6th 4'!S17&gt;0,'6th 4'!T6,0)))</f>
        <v>Composition-2</v>
      </c>
      <c r="P604" s="79" t="str">
        <f>IF('6th 5'!C17&gt;0,'6th 5'!D6,IF('6th 5'!K17&gt;0,'6th 5'!L6,IF('6th 5'!S17&gt;0,'6th 5'!T6,0)))</f>
        <v>History of Arts</v>
      </c>
      <c r="Q604" s="79">
        <f>IF('6th 6'!C17&gt;0,'6th 6'!D6,IF('6th 6'!K17&gt;0,'6th 6'!L6,IF('6th 6'!S17&gt;0,'6th 6'!T6,0)))</f>
        <v>0</v>
      </c>
      <c r="R604" s="79">
        <f>IF('6th 7'!C17&gt;0,'6th 7'!D6,IF('6th 7'!K17&gt;0,'6th 7'!L6,IF('6th 7'!S17&gt;0,'6th 7'!T6,0)))</f>
        <v>0</v>
      </c>
      <c r="S604" s="429"/>
      <c r="T604" s="429"/>
      <c r="U604" s="431"/>
      <c r="V604" s="335">
        <f>IF(I606&gt;0,(V609+V591),0)</f>
        <v>94.5</v>
      </c>
      <c r="W604" s="254">
        <f>IF(I606&gt;0,(W609+W591),0)</f>
        <v>329.25</v>
      </c>
      <c r="X604" s="336">
        <f>IF(S606&gt;0,(W604/94.5),IF(I606&gt;0,(W604/78),0))</f>
        <v>3.4841269841269842</v>
      </c>
      <c r="Y604" s="163" t="str">
        <f>IF(X604&gt;=2.5,Y603,IF(X604&gt;=2.25,"C",IF(X604&gt;=2,"D",IF(X604=0,0,"F"))))</f>
        <v>B+</v>
      </c>
      <c r="Z604" s="510"/>
    </row>
    <row r="605" spans="1:28" ht="16.5">
      <c r="A605" s="77" t="s">
        <v>12</v>
      </c>
      <c r="B605" s="78"/>
      <c r="C605" s="102">
        <f>IF('5th 1'!C17&gt;0,'5th 1'!H4,IF('5th 1'!K17&gt;0,'5th 1'!P4,IF('5th 1'!S17&gt;0,'5th 1'!X4,0)))</f>
        <v>3</v>
      </c>
      <c r="D605" s="102">
        <f>IF('5th 2'!C17&gt;0,'5th 2'!H4,IF('5th 2'!K17&gt;0,'5th 2'!P4,IF('5th 2'!S17&gt;0,'5th 2'!X4,0)))</f>
        <v>3</v>
      </c>
      <c r="E605" s="102">
        <f>IF('5th 3'!C17&gt;0,'5th 3'!H4,IF('5th 3'!K17&gt;0,'5th 3'!P4,IF('5th 3'!S17&gt;0,'5th 3'!X4,0)))</f>
        <v>3</v>
      </c>
      <c r="F605" s="102">
        <f>IF('5th 4'!C17&gt;0,'5th 4'!H4,IF('5th 4'!K17&gt;0,'5th 4'!P4,IF('5th 4'!S17&gt;0,'5th 4'!X4,0)))</f>
        <v>3</v>
      </c>
      <c r="G605" s="102">
        <f>IF('5th 5'!C17&gt;0,'5th 5'!H4,IF('5th 5'!K17&gt;0,'5th 5'!P4,IF('5th 5'!S17&gt;0,'5th 5'!X4,0)))</f>
        <v>3</v>
      </c>
      <c r="H605" s="102">
        <f>IF('5th 6'!C17&gt;0,'5th 6'!H4,IF('5th 6'!K17&gt;0,'5th 6'!P4,IF('5th 6'!S17&gt;0,'5th 6'!X4,0)))</f>
        <v>0</v>
      </c>
      <c r="I605" s="481"/>
      <c r="J605" s="481"/>
      <c r="K605" s="482"/>
      <c r="L605" s="102">
        <f>IF('6th 1'!C17&gt;0,'6th 1'!H4,IF('6th 1'!K17&gt;0,'6th 1'!P4,IF('6th 1'!S17&gt;0,'6th 1'!X4,0)))</f>
        <v>3</v>
      </c>
      <c r="M605" s="102">
        <f>IF('6th 2'!C17&gt;0,'6th 2'!H4,IF('6th 2'!K17&gt;0,'6th 2'!P4,IF('6th 2'!S17&gt;0,'6th 2'!X4,0)))</f>
        <v>3</v>
      </c>
      <c r="N605" s="102">
        <f>IF('6th 3'!C17&gt;0,'6th 3'!H4,IF('6th 3'!K17&gt;0,'6th 3'!P4,IF('6th 3'!S17&gt;0,'6th 3'!X4,0)))</f>
        <v>3</v>
      </c>
      <c r="O605" s="102">
        <f>IF('6th 4'!C17&gt;0,'6th 4'!H4,IF('6th 4'!K17&gt;0,'6th 4'!P4,IF('6th 4'!S17&gt;0,'6th 4'!X4,0)))</f>
        <v>3</v>
      </c>
      <c r="P605" s="102">
        <f>IF('6th 5'!C17&gt;0,'6th 5'!H4,IF('6th 5'!K17&gt;0,'6th 5'!P4,IF('6th 5'!S17&gt;0,'6th 5'!X4,0)))</f>
        <v>3</v>
      </c>
      <c r="Q605" s="102">
        <f>IF('6th 6'!C17&gt;0,'6th 6'!H4,IF('6th 6'!K17&gt;0,'6th 6'!#REF!,IF('6th 6'!S17&gt;0,'6th 6'!X4,0)))</f>
        <v>0</v>
      </c>
      <c r="R605" s="102">
        <f>IF('6th 7'!C17&gt;0,'6th 7'!H4,IF('6th 7'!K17&gt;0,'6th 7'!P4,IF('6th 7'!S17&gt;0,'6th 7'!X4,0)))</f>
        <v>0</v>
      </c>
      <c r="S605" s="430"/>
      <c r="T605" s="430"/>
      <c r="U605" s="432"/>
      <c r="V605" s="460" t="s">
        <v>41</v>
      </c>
      <c r="W605" s="461"/>
      <c r="X605" s="461"/>
      <c r="Y605" s="462"/>
      <c r="Z605" s="510"/>
    </row>
    <row r="606" spans="1:28" ht="17.25" thickBot="1">
      <c r="A606" s="77" t="s">
        <v>11</v>
      </c>
      <c r="B606" s="78"/>
      <c r="C606" s="102">
        <v>100</v>
      </c>
      <c r="D606" s="102">
        <v>100</v>
      </c>
      <c r="E606" s="102">
        <v>100</v>
      </c>
      <c r="F606" s="102">
        <v>100</v>
      </c>
      <c r="G606" s="102">
        <v>100</v>
      </c>
      <c r="H606" s="102">
        <v>100</v>
      </c>
      <c r="I606" s="465">
        <f>(C610*C605)+(D610*D605)+(E610*E605)+(F610*F605)+(G610*G605)+(H610*H605)</f>
        <v>54.75</v>
      </c>
      <c r="J606" s="84"/>
      <c r="K606" s="103" t="str">
        <f>IF(J608&gt;=4,"A+",IF(J608&gt;=3.75,"A",IF(J608&gt;=3.5,"A-",IF(J608&gt;=3.25,"B+",IF(J608&gt;=3,"B",IF(J608&gt;=2.75,"B-",IF(J608&gt;=2.5,"C+",IF(J608&gt;=2,"C","F"))))))))</f>
        <v>A-</v>
      </c>
      <c r="L606" s="102">
        <v>100</v>
      </c>
      <c r="M606" s="102">
        <v>100</v>
      </c>
      <c r="N606" s="102">
        <v>100</v>
      </c>
      <c r="O606" s="102">
        <v>100</v>
      </c>
      <c r="P606" s="102">
        <v>100</v>
      </c>
      <c r="Q606" s="102">
        <v>100</v>
      </c>
      <c r="R606" s="102">
        <v>100</v>
      </c>
      <c r="S606" s="465">
        <f>(L610*L605)+(M610*M605)+(N610*N605)+(O610*O605)+(P610*P605)+(Q610*Q605)+(R610*R605)</f>
        <v>52.5</v>
      </c>
      <c r="T606" s="84"/>
      <c r="U606" s="103" t="str">
        <f>IF(T608&gt;=4,"A+",IF(T608&gt;=3.75,"A",IF(T608&gt;=3.5,"A-",IF(T608&gt;=3.25,"B+",IF(T608&gt;=3,"B",IF(T608&gt;=2.75,"B-",IF(T608&gt;=2.5,"C+",IF(T608&gt;=2,"C","F"))))))))</f>
        <v>A-</v>
      </c>
      <c r="V606" s="467" t="s">
        <v>29</v>
      </c>
      <c r="W606" s="469" t="s">
        <v>0</v>
      </c>
      <c r="X606" s="469" t="s">
        <v>3</v>
      </c>
      <c r="Y606" s="476" t="s">
        <v>2</v>
      </c>
      <c r="Z606" s="510"/>
    </row>
    <row r="607" spans="1:28" ht="17.25" thickTop="1">
      <c r="A607" s="77" t="s">
        <v>28</v>
      </c>
      <c r="B607" s="86"/>
      <c r="C607" s="104">
        <f>IF('5th 1'!C17&gt;0,'5th 1'!C17,IF('5th 1'!K17&gt;0,'5th 1'!K17,IF('5th 1'!S17&gt;0,'5th 1'!S17,0)))</f>
        <v>33.5</v>
      </c>
      <c r="D607" s="104">
        <f>IF('5th 2'!C17&gt;0,'5th 2'!C17,IF('5th 2'!K17&gt;0,'5th 2'!K17,IF('5th 2'!S17&gt;0,'5th 2'!S17,0)))</f>
        <v>27.75</v>
      </c>
      <c r="E607" s="104">
        <f>IF('5th 3'!C17&gt;0,'5th 3'!C17,IF('5th 3'!K17&gt;0,'5th 3'!K17,IF('5th 3'!S17&gt;0,'5th 3'!S17,0)))</f>
        <v>33.5</v>
      </c>
      <c r="F607" s="104">
        <f>IF('5th 4'!C17&gt;0,'5th 4'!C17,IF('5th 4'!K17&gt;0,'5th 4'!K17,IF('5th 4'!S17&gt;0,'5th 4'!S17,0)))</f>
        <v>32.25</v>
      </c>
      <c r="G607" s="104">
        <f>IF('5th 5'!C17&gt;0,'5th 5'!C17,IF('5th 5'!K17&gt;0,'5th 5'!K17,IF('5th 5'!S17&gt;0,'5th 5'!S17,0)))</f>
        <v>30.5</v>
      </c>
      <c r="H607" s="104">
        <f>IF('5th 6'!C17&gt;0,'5th 6'!C17,IF('5th 6'!K17&gt;0,'5th 6'!K17,IF('5th 6'!S17&gt;0,'5th 6'!S17,0)))</f>
        <v>0</v>
      </c>
      <c r="I607" s="448"/>
      <c r="J607" s="98"/>
      <c r="K607" s="90"/>
      <c r="L607" s="104">
        <f>IF('6th 1'!C17&gt;0,'6th 1'!C17,IF('6th 1'!K17&gt;0,'6th 1'!K17,IF('6th 1'!S17&gt;0,'6th 1'!S17,0)))</f>
        <v>30.75</v>
      </c>
      <c r="M607" s="104">
        <f>IF('6th 2'!C17&gt;0,'6th 2'!C17,IF('6th 2'!K17&gt;0,'6th 2'!K17,IF('6th 2'!S17&gt;0,'6th 2'!S17,0)))</f>
        <v>20</v>
      </c>
      <c r="N607" s="104">
        <f>IF('6th 3'!C17&gt;0,'6th 3'!C17,IF('6th 3'!K17&gt;0,'6th 3'!K17,IF('6th 3'!S17&gt;0,'6th 3'!S17,0)))</f>
        <v>31.5</v>
      </c>
      <c r="O607" s="104">
        <f>IF('6th 4'!C17&gt;0,'6th 4'!C17,IF('6th 4'!K17&gt;0,'6th 4'!K17,IF('6th 4'!S17&gt;0,'6th 4'!S17,0)))</f>
        <v>34.5</v>
      </c>
      <c r="P607" s="104">
        <f>IF('6th 5'!C17&gt;0,'6th 5'!C17,IF('6th 5'!K17&gt;0,'6th 5'!K17,IF('6th 5'!S17&gt;0,'6th 5'!S17,0)))</f>
        <v>30.5</v>
      </c>
      <c r="Q607" s="104">
        <f>IF('6th 6'!C17&gt;0,'6th 6'!C17,IF('6th 6'!K17&gt;0,'6th 6'!K17,IF('6th 6'!S17&gt;0,'6th 6'!S17,0)))</f>
        <v>0</v>
      </c>
      <c r="R607" s="104">
        <f>IF('6th 7'!C17&gt;0,'6th 7'!C17,IF('6th 7'!K17&gt;0,'6th 7'!K17,IF('6th 7'!S17&gt;0,'6th 7'!S17,0)))</f>
        <v>0</v>
      </c>
      <c r="S607" s="448"/>
      <c r="T607" s="98"/>
      <c r="U607" s="90"/>
      <c r="V607" s="468"/>
      <c r="W607" s="470"/>
      <c r="X607" s="471"/>
      <c r="Y607" s="477"/>
      <c r="Z607" s="510"/>
    </row>
    <row r="608" spans="1:28" ht="16.5" customHeight="1">
      <c r="A608" s="423" t="s">
        <v>26</v>
      </c>
      <c r="B608" s="91" t="s">
        <v>60</v>
      </c>
      <c r="C608" s="104">
        <f>IF('5th 1'!C17&gt;0,'5th 1'!J17,IF('5th 1'!K17&gt;0,'5th 1'!R17,IF('5th 1'!S17&gt;0,'5th 1'!Z17,0)))</f>
        <v>51</v>
      </c>
      <c r="D608" s="104">
        <f>IF('5th 2'!C17&gt;0,'5th 2'!J17,IF('5th 2'!K17&gt;0,'5th 2'!R17,IF('5th 2'!S17&gt;0,'5th 2'!Z17,0)))</f>
        <v>46</v>
      </c>
      <c r="E608" s="104">
        <f>IF('5th 3'!C17&gt;0,'5th 3'!J17,IF('5th 3'!K17&gt;0,'5th 3'!R17,IF('5th 3'!S17&gt;0,'5th 3'!Z17,0)))</f>
        <v>48.5</v>
      </c>
      <c r="F608" s="104">
        <f>IF('5th 4'!C17&gt;0,'5th 4'!J17,IF('5th 4'!K17&gt;0,'5th 4'!R17,IF('5th 4'!S17&gt;0,'5th 4'!Z17,0)))</f>
        <v>45</v>
      </c>
      <c r="G608" s="104">
        <f>IF('5th 5'!C17&gt;0,'5th 5'!J17,IF('5th 5'!K17&gt;0,'5th 5'!R17,IF('5th 5'!S17&gt;0,'5th 5'!Z17,0)))</f>
        <v>33.25</v>
      </c>
      <c r="H608" s="104">
        <f>IF('5th 6'!C17&gt;0,'5th 6'!J17,IF('5th 6'!K17&gt;0,'5th 6'!R17,IF('5th 6'!S17&gt;0,'5th 6'!Z17,0)))</f>
        <v>0</v>
      </c>
      <c r="I608" s="448"/>
      <c r="J608" s="440">
        <f>I606/(C605+D605+E605+F605+G605+H605)</f>
        <v>3.65</v>
      </c>
      <c r="K608" s="442" t="str">
        <f>IF(J608&gt;=2.5,K606,IF(J608&gt;=2.25,"C",IF(J608&gt;=2,"D",IF(J608=0,0,"F"))))</f>
        <v>A-</v>
      </c>
      <c r="L608" s="107">
        <f>IF('6th 1'!C17&gt;0,'6th 1'!J17,IF('6th 1'!K17&gt;0,'6th 1'!R17,IF('6th 1'!S17&gt;0,'6th 1'!Z17,0)))</f>
        <v>46</v>
      </c>
      <c r="M608" s="104">
        <f>IF('6th 2'!C17&gt;0,'6th 2'!J17,IF('6th 2'!K17&gt;0,'6th 2'!R17,IF('6th 2'!S17&gt;0,'6th 2'!Z17,0)))</f>
        <v>40.5</v>
      </c>
      <c r="N608" s="104">
        <f>IF('6th 3'!C17&gt;0,'6th 3'!J17,IF('6th 3'!K17&gt;0,'6th 3'!R17,IF('6th 3'!S17&gt;0,'6th 3'!Z17,0)))</f>
        <v>35.5</v>
      </c>
      <c r="O608" s="104">
        <f>IF('6th 4'!C17&gt;0,'6th 4'!J17,IF('6th 4'!K17&gt;0,'6th 4'!R17,IF('6th 4'!S17&gt;0,'6th 4'!Z17,0)))</f>
        <v>48.5</v>
      </c>
      <c r="P608" s="104">
        <f>IF('6th 5'!C17&gt;0,'6th 5'!J17,IF('6th 5'!K17&gt;0,'6th 5'!R17,IF('6th 5'!S17&gt;0,'6th 5'!Z17,0)))</f>
        <v>40</v>
      </c>
      <c r="Q608" s="104">
        <f>IF('6th 6'!C17&gt;0,'6th 6'!J17,IF('6th 6'!K17&gt;0,'6th 6'!R17,IF('6th 6'!S17&gt;0,'6th 6'!Z17,0)))</f>
        <v>0</v>
      </c>
      <c r="R608" s="104">
        <f>IF('6th 7'!C17&gt;0,'6th 7'!J17,IF('6th 7'!K17&gt;0,'6th 7'!R17,IF('6th 7'!S17&gt;0,'6th 7'!Z17,0)))</f>
        <v>0</v>
      </c>
      <c r="S608" s="448"/>
      <c r="T608" s="440">
        <f>S606/(L605+M605+N605+O605+P605+Q605+R605)</f>
        <v>3.5</v>
      </c>
      <c r="U608" s="442" t="str">
        <f>IF(T608&gt;=2.5,U606,IF(T608&gt;=2.25,"C",IF(T608&gt;=2,"D",IF(T608=0,0,"F"))))</f>
        <v>A-</v>
      </c>
      <c r="V608" s="443" t="s">
        <v>40</v>
      </c>
      <c r="W608" s="443"/>
      <c r="X608" s="443"/>
      <c r="Y608" s="443"/>
      <c r="Z608" s="510"/>
    </row>
    <row r="609" spans="1:26" ht="16.5" customHeight="1">
      <c r="A609" s="424"/>
      <c r="B609" s="91" t="s">
        <v>67</v>
      </c>
      <c r="C609" s="117">
        <f>'5th 1'!AA17</f>
        <v>85</v>
      </c>
      <c r="D609" s="117">
        <f>'5th 2'!AA17</f>
        <v>74</v>
      </c>
      <c r="E609" s="117">
        <f>'5th 3'!AA17</f>
        <v>82</v>
      </c>
      <c r="F609" s="117">
        <f>'5th 4'!AA17</f>
        <v>78</v>
      </c>
      <c r="G609" s="117">
        <f>'5th 5'!AA17</f>
        <v>64</v>
      </c>
      <c r="H609" s="117">
        <f>'5th 6'!AA17</f>
        <v>0</v>
      </c>
      <c r="I609" s="448"/>
      <c r="J609" s="441"/>
      <c r="K609" s="442"/>
      <c r="L609" s="118">
        <f>'6th 1'!AA17</f>
        <v>77</v>
      </c>
      <c r="M609" s="117">
        <f>'6th 2'!AA17</f>
        <v>61</v>
      </c>
      <c r="N609" s="117">
        <f>'6th 3'!AA17</f>
        <v>67</v>
      </c>
      <c r="O609" s="117">
        <f>'6th 4'!AA17</f>
        <v>83</v>
      </c>
      <c r="P609" s="117">
        <f>'6th 5'!AA17</f>
        <v>71</v>
      </c>
      <c r="Q609" s="117">
        <f>'6th 6'!AA17</f>
        <v>0</v>
      </c>
      <c r="R609" s="117">
        <f>'6th 7'!AA17</f>
        <v>0</v>
      </c>
      <c r="S609" s="448"/>
      <c r="T609" s="441"/>
      <c r="U609" s="442"/>
      <c r="V609" s="444">
        <f>IF((C610+C612)=0,0,C605)+IF((D610+D612)=0,0,D605)+IF((E610+E612)=0,0,E605)+IF((F610+F612)=0,0,F605)+IF((G610+G612)=0,0,G605)+IF((H610+H612)=0,0,H605)+IF((L610+L612)=0,0,L605)+IF((M610+M612)=0,0,M605)+IF((N610+N612)=0,0,N605)+IF((O610+O612)=0,0,O605)+IF((P610+P612)=0,0,P605)+IF((Q610+Q612)=0,0,Q605)+IF((R610+R612)=0,0,R605)+IF(G629&gt;0,1.5,0)</f>
        <v>31.5</v>
      </c>
      <c r="W609" s="447">
        <f>I606+S606+(G629*1.5)</f>
        <v>113.25</v>
      </c>
      <c r="X609" s="440">
        <f>IF(S606&gt;0,(W609/31.5),J608)</f>
        <v>3.5952380952380953</v>
      </c>
      <c r="Y609" s="164" t="str">
        <f>IF(X609&gt;=4,"A+",IF(X609&gt;=3.75,"A",IF(X609&gt;=3.5,"A-",IF(X609&gt;=3.25,"B+",IF(X609&gt;=3,"B",IF(X609&gt;=2.75,"B-",IF(X609&gt;=2.5,"C+",IF(X609&gt;=2,"C","F"))))))))</f>
        <v>A-</v>
      </c>
      <c r="Z609" s="510"/>
    </row>
    <row r="610" spans="1:26" ht="16.5">
      <c r="A610" s="424"/>
      <c r="B610" s="91" t="s">
        <v>1</v>
      </c>
      <c r="C610" s="104">
        <f>'5th 1'!AC17</f>
        <v>4</v>
      </c>
      <c r="D610" s="104">
        <f>'5th 2'!AC17</f>
        <v>3.5</v>
      </c>
      <c r="E610" s="104">
        <f>'5th 3'!AC17</f>
        <v>4</v>
      </c>
      <c r="F610" s="104">
        <f>'5th 4'!AC17</f>
        <v>3.75</v>
      </c>
      <c r="G610" s="104">
        <f>'5th 5'!AC17</f>
        <v>3</v>
      </c>
      <c r="H610" s="104">
        <f>'5th 6'!AC17</f>
        <v>0</v>
      </c>
      <c r="I610" s="448"/>
      <c r="J610" s="98"/>
      <c r="K610" s="110"/>
      <c r="L610" s="107">
        <f>'6th 1'!AC17</f>
        <v>3.75</v>
      </c>
      <c r="M610" s="104">
        <f>'6th 2'!AC17</f>
        <v>3</v>
      </c>
      <c r="N610" s="104">
        <f>'6th 3'!AC17</f>
        <v>3.25</v>
      </c>
      <c r="O610" s="104">
        <f>'6th 4'!AC17</f>
        <v>4</v>
      </c>
      <c r="P610" s="104">
        <f>'6th 5'!AC17</f>
        <v>3.5</v>
      </c>
      <c r="Q610" s="104">
        <f>'6th 6'!AC17</f>
        <v>0</v>
      </c>
      <c r="R610" s="104">
        <f>'6th 7'!AC17</f>
        <v>0</v>
      </c>
      <c r="S610" s="448"/>
      <c r="T610" s="98"/>
      <c r="U610" s="110"/>
      <c r="V610" s="445"/>
      <c r="W610" s="448"/>
      <c r="X610" s="441"/>
      <c r="Y610" s="451" t="str">
        <f>IF(S606&gt;0,(IF(X609&gt;=2.5,Y609,IF(X609&gt;=2.25,"C",IF(X609&gt;=2,"D","F")))),K608)</f>
        <v>A-</v>
      </c>
      <c r="Z610" s="510"/>
    </row>
    <row r="611" spans="1:26" ht="17.25" customHeight="1" thickBot="1">
      <c r="A611" s="424"/>
      <c r="B611" s="91" t="s">
        <v>2</v>
      </c>
      <c r="C611" s="104" t="str">
        <f>'5th 1'!AB17</f>
        <v>A+</v>
      </c>
      <c r="D611" s="104" t="str">
        <f>'5th 2'!AB17</f>
        <v>A-</v>
      </c>
      <c r="E611" s="104" t="str">
        <f>'5th 3'!AB17</f>
        <v>A+</v>
      </c>
      <c r="F611" s="104" t="str">
        <f>'5th 4'!AB17</f>
        <v>A</v>
      </c>
      <c r="G611" s="104" t="str">
        <f>'5th 5'!AB17</f>
        <v>B</v>
      </c>
      <c r="H611" s="104" t="str">
        <f>'5th 6'!AB17</f>
        <v/>
      </c>
      <c r="I611" s="448"/>
      <c r="J611" s="98"/>
      <c r="K611" s="109"/>
      <c r="L611" s="111" t="str">
        <f>'6th 1'!AB17</f>
        <v>A</v>
      </c>
      <c r="M611" s="104" t="str">
        <f>'6th 2'!AB17</f>
        <v>B</v>
      </c>
      <c r="N611" s="104" t="str">
        <f>'6th 3'!AB17</f>
        <v>B+</v>
      </c>
      <c r="O611" s="104" t="str">
        <f>'6th 4'!AB17</f>
        <v>A+</v>
      </c>
      <c r="P611" s="104" t="str">
        <f>'6th 5'!AB17</f>
        <v>A-</v>
      </c>
      <c r="Q611" s="104" t="str">
        <f>'6th 6'!AB17</f>
        <v/>
      </c>
      <c r="R611" s="104" t="str">
        <f>'6th 7'!AB17</f>
        <v/>
      </c>
      <c r="S611" s="448"/>
      <c r="T611" s="98"/>
      <c r="U611" s="109"/>
      <c r="V611" s="446"/>
      <c r="W611" s="449"/>
      <c r="X611" s="450"/>
      <c r="Y611" s="452"/>
      <c r="Z611" s="510"/>
    </row>
    <row r="612" spans="1:26" ht="17.25" thickTop="1">
      <c r="A612" s="413" t="s">
        <v>127</v>
      </c>
      <c r="B612" s="91" t="s">
        <v>1</v>
      </c>
      <c r="C612" s="104">
        <f>'5th 1'!AD17</f>
        <v>0</v>
      </c>
      <c r="D612" s="104">
        <f>'5th 2'!AD17</f>
        <v>0</v>
      </c>
      <c r="E612" s="104">
        <f>'5th 3'!AD17</f>
        <v>0</v>
      </c>
      <c r="F612" s="104">
        <f>'5th 4'!AD17</f>
        <v>0</v>
      </c>
      <c r="G612" s="104">
        <f>'5th 5'!AD17</f>
        <v>0</v>
      </c>
      <c r="H612" s="104">
        <f>'5th 6'!AD17</f>
        <v>0</v>
      </c>
      <c r="I612" s="415">
        <f>(C612*C605)+(D612*D605)+(E612*E605)+(F612*F605)+(G612*G605)+(H612*H605)</f>
        <v>0</v>
      </c>
      <c r="J612" s="417">
        <f>IF(C612&gt;0,(C610*C605),0)+IF(D612&gt;0,(D610*D605),0)+IF(E612&gt;0,(E610*E605),0)+IF(F612&gt;0,(F610*F605),0)+IF(G612&gt;0,(G610*G605),0)+IF(H612&gt;0,(H610*H605),0)</f>
        <v>0</v>
      </c>
      <c r="K612" s="418">
        <f>IF(C612&gt;C610,((C612*C605)-(C610*C605)),0)+IF(D612&gt;D610,((D612*D605)-(D610*D605)),0)+IF(E612&gt;E610,((E612*E605)-(E610*E605)),0)+IF(F612&gt;F610,((F612*F605)-(F610*F605)),0)+IF(G612&gt;G610,((G612*G605)-(G610*G605)),0)+IF(H612&gt;H610,((H612*H605)-(H610*H605)),0)</f>
        <v>0</v>
      </c>
      <c r="L612" s="165">
        <f>'6th 1'!AD17</f>
        <v>0</v>
      </c>
      <c r="M612" s="104">
        <f>'6th 2'!AD17</f>
        <v>0</v>
      </c>
      <c r="N612" s="104">
        <f>'6th 3'!AD17</f>
        <v>0</v>
      </c>
      <c r="O612" s="104">
        <f>'6th 4'!AD17</f>
        <v>0</v>
      </c>
      <c r="P612" s="104">
        <f>'6th 5'!AD17</f>
        <v>0</v>
      </c>
      <c r="Q612" s="104">
        <f>'6th 6'!AD17</f>
        <v>0</v>
      </c>
      <c r="R612" s="104">
        <f>'6th 7'!AD17</f>
        <v>0</v>
      </c>
      <c r="S612" s="403">
        <f>(L612*L605)+(M612*M605)+(N612*N605)+(O612*O605)+(P612*P605)+(Q612*Q605)+(R612*R605)</f>
        <v>0</v>
      </c>
      <c r="T612" s="417">
        <f>IF(L612&gt;0,(L610*L605),0)+IF(M612&gt;0,(M610*M605),0)+IF(N612&gt;0,(N610*N605),0)+IF(O612&gt;0,(O610*O605),0)+IF(P612&gt;0,(P610*P605),0)+IF(Q612&gt;0,(Q610*Q605),0)+IF(R612&gt;0,(R610*R605),0)</f>
        <v>0</v>
      </c>
      <c r="U612" s="399">
        <f>IF(L612&gt;L610,((L612*L605)-(L610*L605)),0)+IF(M612&gt;M610,((M612*M605)-(M610*M605)),0)+IF(N612&gt;N610,((N612*N605)-(N610*N605)),0)+IF(O612&gt;O610,((O612*O605)-(O610*O605)),0)+IF(P612&gt;P610,((P612*P605)-(P610*P605)),0)+IF(Q612&gt;Q610,((Q612*Q605)-(Q610*Q605)),0)+IF(R612&gt;R610,((R612*R605)-(R610*R605)),0)</f>
        <v>0</v>
      </c>
      <c r="V612" s="401">
        <f>I612+S612</f>
        <v>0</v>
      </c>
      <c r="W612" s="436">
        <f>J612+T612</f>
        <v>0</v>
      </c>
      <c r="X612" s="438">
        <f>K612+U612</f>
        <v>0</v>
      </c>
      <c r="Y612" s="405">
        <f>IF(V604&gt;0,(X612+Y599),0)</f>
        <v>0</v>
      </c>
      <c r="Z612" s="510"/>
    </row>
    <row r="613" spans="1:26" ht="15.75" customHeight="1" thickBot="1">
      <c r="A613" s="414"/>
      <c r="B613" s="157" t="s">
        <v>23</v>
      </c>
      <c r="C613" s="167" t="str">
        <f>'5th 1'!AE17</f>
        <v/>
      </c>
      <c r="D613" s="167" t="str">
        <f>'5th 2'!AE17</f>
        <v/>
      </c>
      <c r="E613" s="167" t="str">
        <f>'5th 3'!AE17</f>
        <v/>
      </c>
      <c r="F613" s="167" t="str">
        <f>'5th 4'!AE17</f>
        <v/>
      </c>
      <c r="G613" s="167" t="str">
        <f>'5th 5'!AE17</f>
        <v/>
      </c>
      <c r="H613" s="167" t="str">
        <f>'5th 6'!AE17</f>
        <v/>
      </c>
      <c r="I613" s="416"/>
      <c r="J613" s="416"/>
      <c r="K613" s="419"/>
      <c r="L613" s="167" t="str">
        <f>'6th 1'!AE17</f>
        <v/>
      </c>
      <c r="M613" s="167" t="str">
        <f>'6th 2'!AE17</f>
        <v/>
      </c>
      <c r="N613" s="167" t="str">
        <f>'6th 3'!AE17</f>
        <v/>
      </c>
      <c r="O613" s="167" t="str">
        <f>'6th 4'!AE17</f>
        <v/>
      </c>
      <c r="P613" s="167" t="str">
        <f>'6th 5'!AE17</f>
        <v/>
      </c>
      <c r="Q613" s="167" t="str">
        <f>'6th 6'!AE17</f>
        <v/>
      </c>
      <c r="R613" s="167" t="str">
        <f>'6th 7'!AE17</f>
        <v/>
      </c>
      <c r="S613" s="420"/>
      <c r="T613" s="420"/>
      <c r="U613" s="400"/>
      <c r="V613" s="402"/>
      <c r="W613" s="437"/>
      <c r="X613" s="439"/>
      <c r="Y613" s="406"/>
      <c r="Z613" s="510"/>
    </row>
    <row r="614" spans="1:26" ht="21" customHeight="1" thickTop="1" thickBot="1">
      <c r="A614" s="435" t="s">
        <v>32</v>
      </c>
      <c r="B614" s="435"/>
      <c r="C614" s="435"/>
      <c r="D614" s="435"/>
      <c r="E614" s="435"/>
      <c r="F614" s="435"/>
      <c r="G614" s="435"/>
      <c r="H614" s="435"/>
      <c r="I614" s="435"/>
      <c r="J614" s="435"/>
      <c r="K614" s="435"/>
      <c r="L614" s="435"/>
      <c r="M614" s="435"/>
      <c r="N614" s="435"/>
      <c r="O614" s="435"/>
      <c r="P614" s="435"/>
      <c r="Q614" s="435"/>
      <c r="R614" s="435"/>
      <c r="S614" s="435"/>
      <c r="T614" s="435"/>
      <c r="U614" s="435"/>
      <c r="V614" s="435"/>
      <c r="W614" s="435"/>
      <c r="X614" s="435"/>
      <c r="Y614" s="435"/>
      <c r="Z614" s="510"/>
    </row>
    <row r="615" spans="1:26" ht="17.25" thickTop="1" thickBot="1">
      <c r="A615" s="425" t="s">
        <v>48</v>
      </c>
      <c r="B615" s="426"/>
      <c r="C615" s="426"/>
      <c r="D615" s="426"/>
      <c r="E615" s="426"/>
      <c r="F615" s="426"/>
      <c r="G615" s="426"/>
      <c r="H615" s="426"/>
      <c r="I615" s="426"/>
      <c r="J615" s="426"/>
      <c r="K615" s="427"/>
      <c r="L615" s="426" t="s">
        <v>49</v>
      </c>
      <c r="M615" s="426"/>
      <c r="N615" s="426"/>
      <c r="O615" s="426"/>
      <c r="P615" s="426"/>
      <c r="Q615" s="426"/>
      <c r="R615" s="426"/>
      <c r="S615" s="426"/>
      <c r="T615" s="426"/>
      <c r="U615" s="427"/>
      <c r="V615" s="160"/>
      <c r="W615" s="428" t="s">
        <v>39</v>
      </c>
      <c r="X615" s="428"/>
      <c r="Y615" s="161"/>
      <c r="Z615" s="510"/>
    </row>
    <row r="616" spans="1:26" ht="17.25" thickTop="1">
      <c r="A616" s="99" t="s">
        <v>22</v>
      </c>
      <c r="B616" s="100"/>
      <c r="C616" s="101">
        <f>'7th 1'!B4</f>
        <v>401</v>
      </c>
      <c r="D616" s="101">
        <f>'7th 2'!B4</f>
        <v>402</v>
      </c>
      <c r="E616" s="101">
        <f>'7th 3'!B4</f>
        <v>403</v>
      </c>
      <c r="F616" s="101">
        <f>'7th 4'!B4</f>
        <v>404</v>
      </c>
      <c r="G616" s="101">
        <f>'7th 5'!B4</f>
        <v>405</v>
      </c>
      <c r="H616" s="101">
        <f>'7th 6'!B4</f>
        <v>406</v>
      </c>
      <c r="I616" s="429" t="s">
        <v>0</v>
      </c>
      <c r="J616" s="429" t="s">
        <v>3</v>
      </c>
      <c r="K616" s="431" t="s">
        <v>2</v>
      </c>
      <c r="L616" s="101">
        <f>'8th 1'!B4</f>
        <v>407</v>
      </c>
      <c r="M616" s="101">
        <f>'8th 2'!B4</f>
        <v>408</v>
      </c>
      <c r="N616" s="101">
        <f>'8th 3'!B4</f>
        <v>409</v>
      </c>
      <c r="O616" s="101">
        <f>'8th 4'!B4</f>
        <v>410</v>
      </c>
      <c r="P616" s="101">
        <f>'8th 5'!B4</f>
        <v>411</v>
      </c>
      <c r="Q616" s="101">
        <f>'8th 6'!B4</f>
        <v>412</v>
      </c>
      <c r="R616" s="101">
        <f>'8th 7'!B4</f>
        <v>0</v>
      </c>
      <c r="S616" s="429" t="s">
        <v>0</v>
      </c>
      <c r="T616" s="429" t="s">
        <v>3</v>
      </c>
      <c r="U616" s="431" t="s">
        <v>2</v>
      </c>
      <c r="V616" s="433" t="s">
        <v>62</v>
      </c>
      <c r="W616" s="434"/>
      <c r="X616" s="434"/>
      <c r="Y616" s="162" t="str">
        <f>IF(X617&gt;=4,"A+",IF(X617&gt;=3.75,"A",IF(X617&gt;=3.5,"A-",IF(X617&gt;=3.25,"B+",IF(X617&gt;=3,"B",IF(X617&gt;=2.75,"B-",IF(X617&gt;=2.5,"C+",IF(X617&gt;=2,"C","F"))))))))</f>
        <v>A-</v>
      </c>
      <c r="Z616" s="510"/>
    </row>
    <row r="617" spans="1:26" ht="65.25" customHeight="1">
      <c r="A617" s="77" t="s">
        <v>63</v>
      </c>
      <c r="B617" s="86"/>
      <c r="C617" s="79" t="str">
        <f>IF('7th 1'!C17&gt;0,'7th 1'!D6,IF('7th 1'!K17&gt;0,'7th 1'!L6,IF('7th 1'!S17&gt;0,'7th 1'!T6,0)))</f>
        <v>Drawing-7</v>
      </c>
      <c r="D617" s="79" t="str">
        <f>IF('7th 2'!C17&gt;0,'7th 2'!D6,IF('7th 2'!K17&gt;0,'7th 2'!L6,IF('7th 2'!S17&gt;0,'7th 2'!T6,0)))</f>
        <v>Figure Painting- 2</v>
      </c>
      <c r="E617" s="79" t="str">
        <f>IF('7th 3'!C17&gt;0,'7th 3'!D6,IF('7th 3'!K17&gt;0,'7th 3'!L6,IF('7th 3'!S17&gt;0,'7th 3'!T6,0)))</f>
        <v>Composition-3</v>
      </c>
      <c r="F617" s="79" t="str">
        <f>IF('7th 4'!C17&gt;0,'7th 4'!D6,IF('7th 4'!K17&gt;0,'7th 4'!L6,IF('7th 4'!S17&gt;0,'7th 4'!T6,0)))</f>
        <v>Head Study-3</v>
      </c>
      <c r="G617" s="79" t="str">
        <f>IF('7th 5'!C17&gt;0,'7th 5'!D6,IF('7th 5'!K17&gt;0,'7th 5'!L6,IF('7th 5'!S17&gt;0,'7th 5'!T6,0)))</f>
        <v>Landscape-3</v>
      </c>
      <c r="H617" s="79" t="str">
        <f>IF('7th 6'!C17&gt;0,'7th 6'!D6,IF('7th 6'!K17&gt;0,'7th 6'!L6,IF('7th 6'!S17&gt;0,'7th 6'!T6,0)))</f>
        <v>History of Western Art</v>
      </c>
      <c r="I617" s="429"/>
      <c r="J617" s="429"/>
      <c r="K617" s="431"/>
      <c r="L617" s="79" t="str">
        <f>IF('8th 1'!C17&gt;0,'8th 1'!D6,IF('8th 1'!K17&gt;0,'8th 1'!L6,IF('8th 1'!S17&gt;0,'8th 1'!T6,0)))</f>
        <v>Drawing- 8</v>
      </c>
      <c r="M617" s="79" t="str">
        <f>IF('8th 2'!C17&gt;0,'8th 2'!D6,IF('8th 2'!K17&gt;0,'8th 2'!L6,IF('8th 2'!S17&gt;0,'8th 2'!T6,0)))</f>
        <v>Figer Painting-3</v>
      </c>
      <c r="N617" s="79" t="str">
        <f>IF('8th 3'!C17&gt;0,'8th 3'!D6,IF('8th 3'!K17&gt;0,'8th 3'!L6,IF('8th 3'!S17&gt;0,'8th 3'!T6,0)))</f>
        <v>Experimental Composition</v>
      </c>
      <c r="O617" s="79" t="str">
        <f>IF('8th 4'!C17&gt;0,'8th 4'!D6,IF('8th 4'!K17&gt;0,'8th 4'!L6,IF('8th 4'!S17&gt;0,'8th 4'!T6,0)))</f>
        <v>Landscape- 4</v>
      </c>
      <c r="P617" s="79" t="str">
        <f>IF('8th 5'!C17&gt;0,'8th 5'!D6,IF('8th 5'!K17&gt;0,'8th 5'!L6,IF('8th 5'!S17&gt;0,'8th 5'!T6,0)))</f>
        <v>Aesthetic</v>
      </c>
      <c r="Q617" s="79" t="str">
        <f>IF('8th 6'!C17&gt;0,'8th 6'!D6,IF('8th 6'!K17&gt;0,'8th 6'!L6,IF('8th 6'!S17&gt;0,'8th 6'!T6,0)))</f>
        <v>History of Arts in Bengal</v>
      </c>
      <c r="R617" s="79">
        <f>IF('8th 7'!C17&gt;0,'8th 7'!D6,IF('8th 7'!K17&gt;0,'8th 7'!L6,IF('8th 7'!S17&gt;0,'8th 7'!T6,0)))</f>
        <v>0</v>
      </c>
      <c r="S617" s="429"/>
      <c r="T617" s="429"/>
      <c r="U617" s="431"/>
      <c r="V617" s="335">
        <f>IF(I619&gt;0,(V622+V604),0)</f>
        <v>126</v>
      </c>
      <c r="W617" s="254">
        <f>IF(I619&gt;0,(W622+W604),0)</f>
        <v>447.75</v>
      </c>
      <c r="X617" s="336">
        <f>IF(S619&gt;0,(W617/126),IF(I619&gt;0,(W617/109.5),0))</f>
        <v>3.5535714285714284</v>
      </c>
      <c r="Y617" s="163" t="str">
        <f>IF(X617&gt;=2.5,Y616,IF(X617&gt;=2.25,"C",IF(X617&gt;=2,"D",IF(X617=0,0,"F"))))</f>
        <v>A-</v>
      </c>
      <c r="Z617" s="510"/>
    </row>
    <row r="618" spans="1:26" ht="17.25" customHeight="1">
      <c r="A618" s="458" t="s">
        <v>27</v>
      </c>
      <c r="B618" s="459"/>
      <c r="C618" s="102">
        <f>IF('7th 1'!C17&gt;0,'7th 1'!H4,IF('7th 1'!K17&gt;0,'7th 1'!P4,IF('7th 1'!S17&gt;0,'7th 1'!X4,0)))</f>
        <v>1.5</v>
      </c>
      <c r="D618" s="102">
        <f>IF('7th 2'!C17&gt;0,'7th 2'!H4,IF('7th 2'!K17&gt;0,'7th 2'!P4,IF('7th 2'!S17&gt;0,'7th 2'!X4,0)))</f>
        <v>3</v>
      </c>
      <c r="E618" s="102">
        <f>IF('7th 3'!C17&gt;0,'7th 3'!H4,IF('7th 3'!K17&gt;0,'7th 3'!P4,IF('7th 3'!S17&gt;0,'7th 3'!X4,0)))</f>
        <v>3</v>
      </c>
      <c r="F618" s="102">
        <f>IF('7th 4'!C17&gt;0,'7th 4'!H4,IF('7th 4'!K17&gt;0,'7th 4'!P4,IF('7th 4'!S17&gt;0,'7th 4'!X4,0)))</f>
        <v>1.5</v>
      </c>
      <c r="G618" s="102">
        <f>IF('7th 5'!C17&gt;0,'7th 5'!H4,IF('7th 5'!K17&gt;0,'7th 5'!P4,IF('7th 5'!S17&gt;0,'7th 5'!X4,0)))</f>
        <v>3</v>
      </c>
      <c r="H618" s="102">
        <f>IF('7th 6'!C17&gt;0,'7th 6'!H4,IF('7th 6'!K17&gt;0,'7th 6'!P4,IF('7th 6'!S17&gt;0,'7th 6'!X4,0)))</f>
        <v>3</v>
      </c>
      <c r="I618" s="430"/>
      <c r="J618" s="430"/>
      <c r="K618" s="432"/>
      <c r="L618" s="102">
        <f>IF('8th 1'!C17&gt;0,'8th 1'!H4,IF('8th 1'!K17&gt;0,'8th 1'!P4,IF('8th 1'!S17&gt;0,'8th 1'!X4,0)))</f>
        <v>3</v>
      </c>
      <c r="M618" s="102">
        <f>IF('8th 2'!C17&gt;0,'8th 2'!H4,IF('8th 2'!K17&gt;0,'8th 2'!P4,IF('8th 2'!S17&gt;0,'8th 2'!X4,0)))</f>
        <v>3</v>
      </c>
      <c r="N618" s="102">
        <f>IF('8th 3'!C17&gt;0,'8th 3'!H4,IF('8th 3'!K17&gt;0,'8th 3'!P4,IF('8th 3'!S17&gt;0,'8th 3'!X4,0)))</f>
        <v>3</v>
      </c>
      <c r="O618" s="102">
        <f>IF('8th 4'!C17&gt;0,'8th 4'!H4,IF('8th 4'!K17&gt;0,'8th 4'!P4,IF('8th 4'!S17&gt;0,'8th 4'!X4,0)))</f>
        <v>3</v>
      </c>
      <c r="P618" s="102">
        <f>IF('8th 5'!C17&gt;0,'8th 5'!H4,IF('8th 5'!K17&gt;0,'8th 5'!P4,IF('8th 5'!S17&gt;0,'8th 5'!X4,0)))</f>
        <v>1.5</v>
      </c>
      <c r="Q618" s="102">
        <f>IF('8th 6'!C17&gt;0,'8th 6'!H4,IF('8th 6'!K17&gt;0,'8th 6'!P4,IF('8th 6'!S17&gt;0,'8th 6'!X4,0)))</f>
        <v>1.5</v>
      </c>
      <c r="R618" s="102">
        <f>IF('8th 7'!C17&gt;0,'8th 7'!H4,IF('8th 7'!K17&gt;0,'8th 7'!P4,IF('8th 7'!S17&gt;0,'8th 7'!X4,0)))</f>
        <v>0</v>
      </c>
      <c r="S618" s="430"/>
      <c r="T618" s="430"/>
      <c r="U618" s="432"/>
      <c r="V618" s="460" t="s">
        <v>41</v>
      </c>
      <c r="W618" s="461"/>
      <c r="X618" s="461"/>
      <c r="Y618" s="462"/>
      <c r="Z618" s="510"/>
    </row>
    <row r="619" spans="1:26" ht="18.75" customHeight="1" thickBot="1">
      <c r="A619" s="463" t="s">
        <v>11</v>
      </c>
      <c r="B619" s="464"/>
      <c r="C619" s="102">
        <v>100</v>
      </c>
      <c r="D619" s="102">
        <v>100</v>
      </c>
      <c r="E619" s="102">
        <v>100</v>
      </c>
      <c r="F619" s="102">
        <v>100</v>
      </c>
      <c r="G619" s="102">
        <v>100</v>
      </c>
      <c r="H619" s="102">
        <v>100</v>
      </c>
      <c r="I619" s="465">
        <f>(C623*C618)+(D623*D618)+(E623*E618)+(F623*F618)+(G623*G618)+(H623*H618)</f>
        <v>56.625</v>
      </c>
      <c r="J619" s="84"/>
      <c r="K619" s="103" t="str">
        <f>IF(J621&gt;=4,"A+",IF(J621&gt;=3.75,"A",IF(J621&gt;=3.5,"A-",IF(J621&gt;=3.25,"B+",IF(J621&gt;=3,"B",IF(J621&gt;=2.75,"B-",IF(J621&gt;=2.5,"C+",IF(J621&gt;=2,"C","F"))))))))</f>
        <v>A</v>
      </c>
      <c r="L619" s="102">
        <v>100</v>
      </c>
      <c r="M619" s="102">
        <v>100</v>
      </c>
      <c r="N619" s="102">
        <v>100</v>
      </c>
      <c r="O619" s="102">
        <v>100</v>
      </c>
      <c r="P619" s="102">
        <v>100</v>
      </c>
      <c r="Q619" s="102">
        <v>100</v>
      </c>
      <c r="R619" s="102">
        <v>100</v>
      </c>
      <c r="S619" s="465">
        <f>(L623*L618)+(M623*M618)+(N623*N618)+(O623*O618)+(P623*P618)+(Q623*Q618)+(R623*R618)</f>
        <v>56.25</v>
      </c>
      <c r="T619" s="84"/>
      <c r="U619" s="103" t="str">
        <f>IF(T621&gt;=4,"A+",IF(T621&gt;=3.75,"A",IF(T621&gt;=3.5,"A-",IF(T621&gt;=3.25,"B+",IF(T621&gt;=3,"B",IF(T621&gt;=2.75,"B-",IF(T621&gt;=2.5,"C+",IF(T621&gt;=2,"C","F"))))))))</f>
        <v>A</v>
      </c>
      <c r="V619" s="467" t="s">
        <v>29</v>
      </c>
      <c r="W619" s="469" t="s">
        <v>0</v>
      </c>
      <c r="X619" s="469" t="s">
        <v>3</v>
      </c>
      <c r="Y619" s="421" t="s">
        <v>2</v>
      </c>
      <c r="Z619" s="510"/>
    </row>
    <row r="620" spans="1:26" ht="17.25" thickTop="1">
      <c r="A620" s="77" t="s">
        <v>28</v>
      </c>
      <c r="B620" s="86"/>
      <c r="C620" s="104">
        <f>IF('7th 1'!C17&gt;0,'7th 1'!C17,IF('7th 1'!K17&gt;0,'7th 1'!K17,IF('7th 1'!S17&gt;0,'7th 1'!S17,0)))</f>
        <v>33.5</v>
      </c>
      <c r="D620" s="104">
        <f>IF('7th 2'!C17&gt;0,'7th 2'!C17,IF('7th 2'!K17&gt;0,'7th 2'!K17,IF('7th 2'!S17&gt;0,'7th 2'!S17,0)))</f>
        <v>32.5</v>
      </c>
      <c r="E620" s="104">
        <f>IF('7th 3'!C17&gt;0,'7th 3'!C17,IF('7th 3'!K17&gt;0,'7th 3'!K17,IF('7th 3'!S17&gt;0,'7th 3'!S17,0)))</f>
        <v>32.5</v>
      </c>
      <c r="F620" s="104">
        <f>IF('7th 4'!C17&gt;0,'7th 4'!C17,IF('7th 4'!K17&gt;0,'7th 4'!K17,IF('7th 4'!S17&gt;0,'7th 4'!S17,0)))</f>
        <v>28.5</v>
      </c>
      <c r="G620" s="104">
        <f>IF('7th 5'!C17&gt;0,'7th 5'!C17,IF('7th 5'!K17&gt;0,'7th 5'!K17,IF('7th 5'!S17&gt;0,'7th 5'!S17,0)))</f>
        <v>34.75</v>
      </c>
      <c r="H620" s="104">
        <f>IF('7th 6'!C17&gt;0,'7th 6'!C17,IF('7th 6'!K17&gt;0,'7th 6'!K17,IF('7th 6'!S17&gt;0,'7th 6'!S17,0)))</f>
        <v>30.5</v>
      </c>
      <c r="I620" s="466"/>
      <c r="J620" s="98"/>
      <c r="K620" s="90"/>
      <c r="L620" s="104">
        <f>IF('8th 1'!C17&gt;0,'8th 1'!C17,IF('8th 1'!K17&gt;0,'8th 1'!K17,IF('8th 1'!S17&gt;0,'8th 1'!S17,0)))</f>
        <v>31.5</v>
      </c>
      <c r="M620" s="104">
        <f>IF('8th 2'!C17&gt;0,'8th 2'!C17,IF('8th 2'!K17&gt;0,'8th 2'!K17,IF('8th 2'!S17&gt;0,'8th 2'!S17,0)))</f>
        <v>31</v>
      </c>
      <c r="N620" s="104">
        <f>IF('8th 3'!C17&gt;0,'8th 3'!C17,IF('8th 3'!K17&gt;0,'8th 3'!K17,IF('8th 3'!S17&gt;0,'8th 3'!S17,0)))</f>
        <v>34.25</v>
      </c>
      <c r="O620" s="104">
        <f>IF('8th 4'!C17&gt;0,'8th 4'!C17,IF('8th 4'!K17&gt;0,'8th 4'!K17,IF('8th 4'!S17&gt;0,'8th 4'!S17,0)))</f>
        <v>33.5</v>
      </c>
      <c r="P620" s="104">
        <f>IF('8th 5'!C17&gt;0,'8th 5'!C17,IF('8th 5'!K17&gt;0,'8th 5'!K17,IF('8th 5'!S17&gt;0,'8th 5'!S17,0)))</f>
        <v>31.75</v>
      </c>
      <c r="Q620" s="104">
        <f>IF('8th 6'!C17&gt;0,'8th 6'!C17,IF('8th 6'!K17&gt;0,'8th 6'!K17,IF('8th 6'!S17&gt;0,'8th 6'!S17,0)))</f>
        <v>28</v>
      </c>
      <c r="R620" s="104">
        <f>IF('8th 7'!C17&gt;0,'8th 7'!C17,IF('8th 7'!K17&gt;0,'8th 7'!K17,IF('8th 7'!S17&gt;0,'8th 7'!S17,0)))</f>
        <v>0</v>
      </c>
      <c r="S620" s="466"/>
      <c r="T620" s="98"/>
      <c r="U620" s="90"/>
      <c r="V620" s="468"/>
      <c r="W620" s="470"/>
      <c r="X620" s="471"/>
      <c r="Y620" s="422"/>
      <c r="Z620" s="510"/>
    </row>
    <row r="621" spans="1:26" ht="17.25">
      <c r="A621" s="423" t="s">
        <v>26</v>
      </c>
      <c r="B621" s="91" t="s">
        <v>60</v>
      </c>
      <c r="C621" s="104">
        <f>IF('7th 1'!C17&gt;0,'7th 1'!J17,IF('7th 1'!K17&gt;0,'7th 1'!R17,IF('7th 1'!S17&gt;0,'7th 1'!Z17,0)))</f>
        <v>48.5</v>
      </c>
      <c r="D621" s="104">
        <f>IF('7th 2'!C17&gt;0,'7th 2'!J17,IF('7th 2'!K17&gt;0,'7th 2'!R17,IF('7th 2'!S17&gt;0,'7th 2'!Z17,0)))</f>
        <v>48.75</v>
      </c>
      <c r="E621" s="104">
        <f>IF('7th 3'!C17&gt;0,'7th 3'!J17,IF('7th 3'!K17&gt;0,'7th 3'!R17,IF('7th 3'!S17&gt;0,'7th 3'!Z17,0)))</f>
        <v>48</v>
      </c>
      <c r="F621" s="104">
        <f>IF('7th 4'!C17&gt;0,'7th 4'!J17,IF('7th 4'!K17&gt;0,'7th 4'!R17,IF('7th 4'!S17&gt;0,'7th 4'!Z17,0)))</f>
        <v>46</v>
      </c>
      <c r="G621" s="104">
        <f>IF('7th 5'!C17&gt;0,'7th 5'!J17,IF('7th 5'!K17&gt;0,'7th 5'!R17,IF('7th 5'!S17&gt;0,'7th 5'!Z17,0)))</f>
        <v>49.5</v>
      </c>
      <c r="H621" s="104">
        <f>IF('7th 6'!C17&gt;0,'7th 6'!J17,IF('7th 6'!K17&gt;0,'7th 6'!R17,IF('7th 6'!S17&gt;0,'7th 6'!Z17,0)))</f>
        <v>31.5</v>
      </c>
      <c r="I621" s="466"/>
      <c r="J621" s="440">
        <f>I619/(C618+D618+E618+F618+G618+H618)</f>
        <v>3.7749999999999999</v>
      </c>
      <c r="K621" s="442" t="str">
        <f>IF(J621&gt;=2.5,K619,IF(J621&gt;=2.25,"C",IF(J621&gt;=2,"D",IF(J621=0,0,"F"))))</f>
        <v>A</v>
      </c>
      <c r="L621" s="104">
        <f>IF('8th 1'!C17&gt;0,'8th 1'!J17,IF('8th 1'!K17&gt;0,'8th 1'!R17,IF('8th 1'!S17&gt;0,'8th 1'!Z17,0)))</f>
        <v>49.5</v>
      </c>
      <c r="M621" s="104">
        <f>IF('8th 2'!C17&gt;0,'8th 2'!J17,IF('8th 2'!K17&gt;0,'8th 2'!R17,IF('8th 2'!S17&gt;0,'8th 2'!Z17,0)))</f>
        <v>42.5</v>
      </c>
      <c r="N621" s="104">
        <f>IF('8th 3'!C17&gt;0,'8th 3'!J17,IF('8th 3'!K17&gt;0,'8th 3'!R17,IF('8th 3'!S17&gt;0,'8th 3'!Z17,0)))</f>
        <v>47</v>
      </c>
      <c r="O621" s="104">
        <f>IF('8th 4'!C17&gt;0,'8th 4'!J17,IF('8th 4'!K17&gt;0,'8th 4'!R17,IF('8th 4'!S17&gt;0,'8th 4'!Z17,0)))</f>
        <v>47.5</v>
      </c>
      <c r="P621" s="104">
        <f>IF('8th 5'!C17&gt;0,'8th 5'!J17,IF('8th 5'!K17&gt;0,'8th 5'!R17,IF('8th 5'!S17&gt;0,'8th 5'!Z17,0)))</f>
        <v>37.5</v>
      </c>
      <c r="Q621" s="104">
        <f>IF('8th 6'!C17&gt;0,'8th 6'!J17,IF('8th 6'!K17&gt;0,'8th 6'!R17,IF('8th 6'!S17&gt;0,'8th 6'!Z17,0)))</f>
        <v>33</v>
      </c>
      <c r="R621" s="104">
        <f>IF('8th 7'!C17&gt;0,'8th 7'!J17,IF('8th 7'!K17&gt;0,'8th 7'!R17,IF('8th 7'!S17&gt;0,'8th 7'!Z17,0)))</f>
        <v>0</v>
      </c>
      <c r="S621" s="466"/>
      <c r="T621" s="440">
        <f>S619/(L618+M618+N618+O618+P618+Q618+R618)</f>
        <v>3.75</v>
      </c>
      <c r="U621" s="442" t="str">
        <f>IF(T621&gt;=2.5,U619,IF(T621&gt;=2.25,"C",IF(T621&gt;=2,"D",IF(T621=0,0,"F"))))</f>
        <v>A</v>
      </c>
      <c r="V621" s="454" t="s">
        <v>40</v>
      </c>
      <c r="W621" s="443"/>
      <c r="X621" s="443"/>
      <c r="Y621" s="455"/>
      <c r="Z621" s="510"/>
    </row>
    <row r="622" spans="1:26" ht="16.5" customHeight="1">
      <c r="A622" s="424"/>
      <c r="B622" s="91" t="s">
        <v>67</v>
      </c>
      <c r="C622" s="117">
        <f>'7th 1'!AA17</f>
        <v>82</v>
      </c>
      <c r="D622" s="117">
        <f>'7th 2'!AA17</f>
        <v>82</v>
      </c>
      <c r="E622" s="117">
        <f>'7th 3'!AA17</f>
        <v>81</v>
      </c>
      <c r="F622" s="117">
        <f>'7th 4'!AA17</f>
        <v>75</v>
      </c>
      <c r="G622" s="117">
        <f>'7th 5'!AA17</f>
        <v>85</v>
      </c>
      <c r="H622" s="117">
        <f>'7th 6'!AA17</f>
        <v>62</v>
      </c>
      <c r="I622" s="466"/>
      <c r="J622" s="453"/>
      <c r="K622" s="442"/>
      <c r="L622" s="117">
        <f>'8th 1'!AA17</f>
        <v>81</v>
      </c>
      <c r="M622" s="117">
        <f>'8th 2'!AA17</f>
        <v>74</v>
      </c>
      <c r="N622" s="117">
        <f>'8th 3'!AA17</f>
        <v>82</v>
      </c>
      <c r="O622" s="117">
        <f>'8th 4'!AA17</f>
        <v>81</v>
      </c>
      <c r="P622" s="117">
        <f>'8th 5'!AA17</f>
        <v>70</v>
      </c>
      <c r="Q622" s="117">
        <f>'8th 6'!AA17</f>
        <v>61</v>
      </c>
      <c r="R622" s="117">
        <f>'8th 7'!AA17</f>
        <v>0</v>
      </c>
      <c r="S622" s="466"/>
      <c r="T622" s="453"/>
      <c r="U622" s="442"/>
      <c r="V622" s="444">
        <f>IF((C623+C625)=0,0,C618)+IF((D623+D625)=0,0,D618)+IF((E623+E625)=0,0,E618)+IF((F623+F625)=0,0,F618)+IF((G623+G625)=0,0,G618)+IF((H623+H625)=0,0,H618)+IF((L623+L625)=0,0,L618)+IF((M623+M625)=0,0,M618)+IF((N623+N625)=0,0,N618)+IF((O623+O625)=0,0,O618)+IF((P623+P625)=0,0,P618)+IF((Q623+Q625)=0,0,Q618)+IF((R623+R625)=0,0,R618)+IF(I629&gt;0,1.5,0)</f>
        <v>31.5</v>
      </c>
      <c r="W622" s="457">
        <f>I619+S619+(I629*1.5)</f>
        <v>118.5</v>
      </c>
      <c r="X622" s="440">
        <f>IF(S619&gt;0,(W622/31.5),J621)</f>
        <v>3.7619047619047619</v>
      </c>
      <c r="Y622" s="164" t="str">
        <f>IF(X622&gt;=4,"A+",IF(X622&gt;=3.75,"A",IF(X622&gt;=3.5,"A-",IF(X622&gt;=3.25,"B+",IF(X622&gt;=3,"B",IF(X622&gt;=2.75,"B-",IF(X622&gt;=2.5,"C+",IF(X622&gt;=2,"C","F"))))))))</f>
        <v>A</v>
      </c>
      <c r="Z622" s="510"/>
    </row>
    <row r="623" spans="1:26" ht="16.5">
      <c r="A623" s="424"/>
      <c r="B623" s="91" t="s">
        <v>1</v>
      </c>
      <c r="C623" s="104">
        <f>'7th 1'!AC17</f>
        <v>4</v>
      </c>
      <c r="D623" s="104">
        <f>'7th 2'!AC17</f>
        <v>4</v>
      </c>
      <c r="E623" s="104">
        <f>'7th 3'!AC17</f>
        <v>4</v>
      </c>
      <c r="F623" s="104">
        <f>'7th 4'!AC17</f>
        <v>3.75</v>
      </c>
      <c r="G623" s="104">
        <f>'7th 5'!AC17</f>
        <v>4</v>
      </c>
      <c r="H623" s="104">
        <f>'7th 6'!AC17</f>
        <v>3</v>
      </c>
      <c r="I623" s="466"/>
      <c r="J623" s="98"/>
      <c r="K623" s="112"/>
      <c r="L623" s="104">
        <f>'8th 1'!AC17</f>
        <v>4</v>
      </c>
      <c r="M623" s="104">
        <f>'8th 2'!AC17</f>
        <v>3.5</v>
      </c>
      <c r="N623" s="104">
        <f>'8th 3'!AC17</f>
        <v>4</v>
      </c>
      <c r="O623" s="104">
        <f>'8th 4'!AC17</f>
        <v>4</v>
      </c>
      <c r="P623" s="104">
        <f>'8th 5'!AC17</f>
        <v>3.5</v>
      </c>
      <c r="Q623" s="104">
        <f>'8th 6'!AC17</f>
        <v>3</v>
      </c>
      <c r="R623" s="104">
        <f>'8th 7'!AC17</f>
        <v>0</v>
      </c>
      <c r="S623" s="466"/>
      <c r="T623" s="98"/>
      <c r="V623" s="456"/>
      <c r="W623" s="448"/>
      <c r="X623" s="441"/>
      <c r="Y623" s="451" t="str">
        <f>IF(S619&gt;0,(IF(X622&gt;=2.5,Y622,IF(X622&gt;=2.25,"C",IF(X622&gt;=2,"D","F")))),K621)</f>
        <v>A</v>
      </c>
      <c r="Z623" s="510"/>
    </row>
    <row r="624" spans="1:26" ht="16.5">
      <c r="A624" s="424"/>
      <c r="B624" s="91" t="s">
        <v>2</v>
      </c>
      <c r="C624" s="104" t="str">
        <f>'7th 1'!AB17</f>
        <v>A+</v>
      </c>
      <c r="D624" s="104" t="str">
        <f>'7th 2'!AB17</f>
        <v>A+</v>
      </c>
      <c r="E624" s="104" t="str">
        <f>'7th 3'!AB17</f>
        <v>A+</v>
      </c>
      <c r="F624" s="104" t="str">
        <f>'7th 4'!AB17</f>
        <v>A</v>
      </c>
      <c r="G624" s="104" t="str">
        <f>'7th 5'!AB17</f>
        <v>A+</v>
      </c>
      <c r="H624" s="104" t="str">
        <f>'7th 6'!AB17</f>
        <v>B</v>
      </c>
      <c r="I624" s="466"/>
      <c r="J624" s="98"/>
      <c r="K624" s="90"/>
      <c r="L624" s="104" t="str">
        <f>'8th 1'!AB17</f>
        <v>A+</v>
      </c>
      <c r="M624" s="104" t="str">
        <f>'8th 2'!AB17</f>
        <v>A-</v>
      </c>
      <c r="N624" s="104" t="str">
        <f>'8th 3'!AB17</f>
        <v>A+</v>
      </c>
      <c r="O624" s="104" t="str">
        <f>'8th 4'!AB17</f>
        <v>A+</v>
      </c>
      <c r="P624" s="104" t="str">
        <f>'8th 5'!AB17</f>
        <v>A-</v>
      </c>
      <c r="Q624" s="104" t="str">
        <f>'8th 6'!AB17</f>
        <v>B</v>
      </c>
      <c r="R624" s="104" t="str">
        <f>'8th 7'!AB17</f>
        <v/>
      </c>
      <c r="S624" s="466"/>
      <c r="T624" s="98"/>
      <c r="U624" s="90"/>
      <c r="V624" s="446"/>
      <c r="W624" s="449"/>
      <c r="X624" s="450"/>
      <c r="Y624" s="452"/>
      <c r="Z624" s="510"/>
    </row>
    <row r="625" spans="1:26" ht="16.5">
      <c r="A625" s="413" t="s">
        <v>127</v>
      </c>
      <c r="B625" s="91" t="s">
        <v>1</v>
      </c>
      <c r="C625" s="104" t="str">
        <f>'7th 1'!AD17</f>
        <v>3.09</v>
      </c>
      <c r="D625" s="104">
        <f>'7th 2'!AD17</f>
        <v>0</v>
      </c>
      <c r="E625" s="104">
        <f>'7th 3'!AD17</f>
        <v>0</v>
      </c>
      <c r="F625" s="104">
        <f>'7th 4'!AD17</f>
        <v>0</v>
      </c>
      <c r="G625" s="104">
        <f>'7th 5'!AD17</f>
        <v>0</v>
      </c>
      <c r="H625" s="104">
        <f>'7th 6'!AD17</f>
        <v>0</v>
      </c>
      <c r="I625" s="415">
        <f>(C625*C618)+(D625*D618)+(E625*E618)+(F625*F618)+(G625*G618)+(H625*H618)</f>
        <v>4.6349999999999998</v>
      </c>
      <c r="J625" s="417">
        <f>IF(C625&gt;0,(C623*C618),0)+IF(D625&gt;0,(D623*D618),0)+IF(E625&gt;0,(E623*E618),0)+IF(F625&gt;0,(F623*F618),0)+IF(G625&gt;0,(G623*G618),0)+IF(H625&gt;0,(H623*H618),0)</f>
        <v>6</v>
      </c>
      <c r="K625" s="418">
        <f>IF(C625&gt;C623,((C625*C618)-(C623*C618)),0)+IF(D625&gt;D623,((D625*D618)-(D623*D618)),0)+IF(E625&gt;E623,((E625*E618)-(E623*E618)),0)+IF(F625&gt;F623,((F625*F618)-(F623*F618)),0)+IF(G625&gt;G623,((G625*G618)-(G623*G618)),0)+IF(H625&gt;H623,((H625*H618)-(H623*H618)),0)</f>
        <v>-1.3650000000000002</v>
      </c>
      <c r="L625" s="165">
        <f>'8th 1'!AD17</f>
        <v>0</v>
      </c>
      <c r="M625" s="104">
        <f>'8th 2'!AD17</f>
        <v>0</v>
      </c>
      <c r="N625" s="104">
        <f>'8th 3'!AD17</f>
        <v>0</v>
      </c>
      <c r="O625" s="104">
        <f>'8th 4'!AD17</f>
        <v>0</v>
      </c>
      <c r="P625" s="104">
        <f>'8th 5'!AD17</f>
        <v>0</v>
      </c>
      <c r="Q625" s="104">
        <f>'8th 6'!AD17</f>
        <v>0</v>
      </c>
      <c r="R625" s="104">
        <f>'8th 7'!AD17</f>
        <v>0</v>
      </c>
      <c r="S625" s="403">
        <f>(L625*L618)+(M625*M618)+(N625*N618)+(O625*O618)+(P625*P618)+(Q625*Q618)+(R625*R618)</f>
        <v>0</v>
      </c>
      <c r="T625" s="417">
        <f>IF(L625&gt;0,(L623*L618),0)+IF(M625&gt;0,(M623*M618),0)+IF(N625&gt;0,(N623*N618),0)+IF(O625&gt;0,(O623*O618),0)+IF(P625&gt;0,(P623*P618),0)+IF(Q625&gt;0,(Q623*Q618),0)+IF(R625&gt;0,(R623*R618),0)</f>
        <v>0</v>
      </c>
      <c r="U625" s="399">
        <f>IF(L625&gt;L623,((L625*L618)-(L623*L618)),0)+IF(M625&gt;M623,((M625*M618)-(M623*M618)),0)+IF(N625&gt;N623,((N625*N618)-(N623*N618)),0)+IF(O625&gt;O623,((O625*O618)-(O623*O618)),0)+IF(P625&gt;P623,((P625*P618)-(P623*P618)),0)+IF(Q625&gt;Q623,((Q625*Q618)-(Q623*Q618)),0)+IF(R625&gt;R623,((R625*R618)-(R623*R618)),0)</f>
        <v>0</v>
      </c>
      <c r="V625" s="401">
        <f>I625+S625</f>
        <v>4.6349999999999998</v>
      </c>
      <c r="W625" s="403">
        <f>J625+T625</f>
        <v>6</v>
      </c>
      <c r="X625" s="403">
        <f>K625+U625</f>
        <v>-1.3650000000000002</v>
      </c>
      <c r="Y625" s="405">
        <f>IF(V617&gt;0,(X625+Y612),0)</f>
        <v>-1.3650000000000002</v>
      </c>
      <c r="Z625" s="510"/>
    </row>
    <row r="626" spans="1:26" ht="15.75" customHeight="1" thickBot="1">
      <c r="A626" s="414"/>
      <c r="B626" s="157" t="s">
        <v>23</v>
      </c>
      <c r="C626" s="177" t="str">
        <f>'7th 1'!AE17</f>
        <v>Imp:</v>
      </c>
      <c r="D626" s="177" t="str">
        <f>'7th 2'!AE17</f>
        <v/>
      </c>
      <c r="E626" s="177" t="str">
        <f>'7th 3'!AE17</f>
        <v/>
      </c>
      <c r="F626" s="177" t="str">
        <f>'7th 4'!AE17</f>
        <v/>
      </c>
      <c r="G626" s="177" t="str">
        <f>'7th 5'!AE17</f>
        <v/>
      </c>
      <c r="H626" s="177" t="str">
        <f>'7th 6'!AE17</f>
        <v/>
      </c>
      <c r="I626" s="416"/>
      <c r="J626" s="416"/>
      <c r="K626" s="419"/>
      <c r="L626" s="166" t="str">
        <f>'8th 1'!AE17</f>
        <v/>
      </c>
      <c r="M626" s="166" t="str">
        <f>'8th 2'!AE17</f>
        <v/>
      </c>
      <c r="N626" s="166" t="str">
        <f>'8th 3'!AE17</f>
        <v/>
      </c>
      <c r="O626" s="166" t="str">
        <f>'8th 4'!AE17</f>
        <v/>
      </c>
      <c r="P626" s="166" t="str">
        <f>'8th 5'!AE17</f>
        <v/>
      </c>
      <c r="Q626" s="166" t="str">
        <f>'8th 6'!AE17</f>
        <v/>
      </c>
      <c r="R626" s="166" t="str">
        <f>'8th 7'!AE17</f>
        <v/>
      </c>
      <c r="S626" s="420"/>
      <c r="T626" s="420"/>
      <c r="U626" s="400"/>
      <c r="V626" s="402"/>
      <c r="W626" s="404"/>
      <c r="X626" s="404"/>
      <c r="Y626" s="406"/>
      <c r="Z626" s="510"/>
    </row>
    <row r="627" spans="1:26" ht="9.75" customHeight="1" thickTop="1" thickBot="1">
      <c r="C627" s="53"/>
      <c r="D627" s="53"/>
      <c r="E627" s="53"/>
      <c r="F627" s="53"/>
      <c r="G627" s="53"/>
      <c r="H627" s="53"/>
      <c r="L627" s="53"/>
      <c r="M627" s="53"/>
      <c r="N627" s="53"/>
      <c r="O627" s="53"/>
      <c r="P627" s="53"/>
      <c r="Q627" s="53"/>
      <c r="R627" s="53"/>
      <c r="V627" s="53"/>
      <c r="W627" s="53"/>
      <c r="X627" s="53"/>
      <c r="Y627" s="53"/>
    </row>
    <row r="628" spans="1:26" ht="18.75" thickTop="1">
      <c r="A628" s="407" t="s">
        <v>33</v>
      </c>
      <c r="B628" s="408"/>
      <c r="C628" s="376" t="s">
        <v>35</v>
      </c>
      <c r="D628" s="380"/>
      <c r="E628" s="376" t="s">
        <v>30</v>
      </c>
      <c r="F628" s="380"/>
      <c r="G628" s="376" t="s">
        <v>31</v>
      </c>
      <c r="H628" s="380"/>
      <c r="I628" s="376" t="s">
        <v>32</v>
      </c>
      <c r="J628" s="411"/>
      <c r="K628" s="411"/>
      <c r="L628" s="412"/>
      <c r="M628" s="370" t="s">
        <v>50</v>
      </c>
      <c r="N628" s="371"/>
      <c r="O628" s="376" t="s">
        <v>0</v>
      </c>
      <c r="P628" s="377"/>
      <c r="Q628" s="169" t="s">
        <v>29</v>
      </c>
      <c r="R628" s="378" t="s">
        <v>216</v>
      </c>
      <c r="S628" s="379"/>
      <c r="T628" s="379"/>
      <c r="U628" s="380"/>
      <c r="V628" s="381" t="s">
        <v>2</v>
      </c>
      <c r="W628" s="382"/>
      <c r="X628" s="170"/>
      <c r="Y628" s="171"/>
    </row>
    <row r="629" spans="1:26" s="113" customFormat="1" ht="18" customHeight="1">
      <c r="A629" s="409"/>
      <c r="B629" s="410"/>
      <c r="C629" s="383" t="str">
        <f>'viva-1'!K15</f>
        <v>3.75</v>
      </c>
      <c r="D629" s="384"/>
      <c r="E629" s="383" t="str">
        <f>'viva-2'!K15</f>
        <v>3.25</v>
      </c>
      <c r="F629" s="384"/>
      <c r="G629" s="385" t="str">
        <f>'viva-3'!K15</f>
        <v>4.00</v>
      </c>
      <c r="H629" s="384"/>
      <c r="I629" s="383" t="str">
        <f>'viva-4'!K15</f>
        <v>3.75</v>
      </c>
      <c r="J629" s="386"/>
      <c r="K629" s="386"/>
      <c r="L629" s="387"/>
      <c r="M629" s="372"/>
      <c r="N629" s="373"/>
      <c r="O629" s="388">
        <f>W617+Y625</f>
        <v>446.38499999999999</v>
      </c>
      <c r="P629" s="389"/>
      <c r="Q629" s="397">
        <f>V617</f>
        <v>126</v>
      </c>
      <c r="R629" s="392">
        <f>O629/126</f>
        <v>3.5427380952380951</v>
      </c>
      <c r="S629" s="393"/>
      <c r="T629" s="393"/>
      <c r="U629" s="394"/>
      <c r="V629" s="359" t="str">
        <f>IF(R629&gt;=2.5,Y629,IF(R629&gt;=2.25,"C",IF(R629&gt;=2,"D",IF(R629=0,0,"F"))))</f>
        <v>A-</v>
      </c>
      <c r="W629" s="360"/>
      <c r="X629" s="172"/>
      <c r="Y629" s="173" t="str">
        <f>IF(R629&gt;=4,"A+",IF(R629&gt;=3.75,"A",IF(R629&gt;=3.5,"A-",IF(R629&gt;=3.25,"B+",IF(R629&gt;=3,"B",IF(R629&gt;=2.75,"B-",IF(R629&gt;=2.5,"C+",IF(R629&gt;=2,"C","F"))))))))</f>
        <v>A-</v>
      </c>
      <c r="Z629" s="174"/>
    </row>
    <row r="630" spans="1:26" ht="41.25" customHeight="1" thickBot="1">
      <c r="A630" s="363" t="s">
        <v>34</v>
      </c>
      <c r="B630" s="364"/>
      <c r="C630" s="365" t="s">
        <v>1</v>
      </c>
      <c r="D630" s="366"/>
      <c r="E630" s="367">
        <f>C629+E629+G629+I629</f>
        <v>14.75</v>
      </c>
      <c r="F630" s="368"/>
      <c r="G630" s="365" t="s">
        <v>0</v>
      </c>
      <c r="H630" s="366"/>
      <c r="I630" s="367">
        <f>E630*1.5</f>
        <v>22.125</v>
      </c>
      <c r="J630" s="369"/>
      <c r="K630" s="369"/>
      <c r="L630" s="368"/>
      <c r="M630" s="374"/>
      <c r="N630" s="375"/>
      <c r="O630" s="390"/>
      <c r="P630" s="391"/>
      <c r="Q630" s="398"/>
      <c r="R630" s="395"/>
      <c r="S630" s="395"/>
      <c r="T630" s="395"/>
      <c r="U630" s="396"/>
      <c r="V630" s="361"/>
      <c r="W630" s="362"/>
      <c r="X630" s="175"/>
      <c r="Y630" s="176"/>
    </row>
    <row r="631" spans="1:26" ht="30" customHeight="1" thickTop="1">
      <c r="B631" s="54"/>
      <c r="C631" s="54"/>
      <c r="D631" s="514" t="s">
        <v>24</v>
      </c>
      <c r="E631" s="514"/>
      <c r="F631" s="514"/>
      <c r="G631" s="514"/>
      <c r="H631" s="514"/>
      <c r="I631" s="514"/>
      <c r="J631" s="514"/>
      <c r="K631" s="514"/>
      <c r="L631" s="514"/>
      <c r="M631" s="514"/>
      <c r="N631" s="514"/>
      <c r="O631" s="514"/>
      <c r="P631" s="514"/>
      <c r="Q631" s="514"/>
      <c r="R631" s="514"/>
      <c r="S631" s="514"/>
      <c r="T631" s="55" t="s">
        <v>36</v>
      </c>
      <c r="U631" s="56"/>
      <c r="V631" s="515">
        <f>'1st 1'!R18</f>
        <v>0</v>
      </c>
      <c r="W631" s="516"/>
      <c r="X631" s="516"/>
      <c r="Y631" s="516"/>
    </row>
    <row r="632" spans="1:26" ht="18.75">
      <c r="A632" s="57"/>
      <c r="B632" s="58"/>
      <c r="C632" s="59" t="s">
        <v>4</v>
      </c>
      <c r="D632" s="60" t="s">
        <v>71</v>
      </c>
      <c r="E632" s="60"/>
      <c r="F632" s="53"/>
      <c r="G632" s="61"/>
      <c r="H632" s="517" t="s">
        <v>73</v>
      </c>
      <c r="I632" s="518"/>
      <c r="J632" s="518"/>
      <c r="K632" s="518"/>
      <c r="L632" s="518"/>
      <c r="M632" s="518"/>
      <c r="N632" s="518"/>
      <c r="O632" s="62"/>
      <c r="P632" s="62"/>
      <c r="Q632" s="62"/>
      <c r="R632" s="53"/>
      <c r="S632" s="63"/>
      <c r="T632" s="55" t="s">
        <v>37</v>
      </c>
      <c r="U632" s="56"/>
      <c r="V632" s="519">
        <f>'1st 1'!A18</f>
        <v>11</v>
      </c>
      <c r="W632" s="516"/>
      <c r="X632" s="516"/>
      <c r="Y632" s="516"/>
    </row>
    <row r="633" spans="1:26" ht="18.75">
      <c r="A633" s="57"/>
      <c r="B633" s="58"/>
      <c r="C633" s="59" t="s">
        <v>5</v>
      </c>
      <c r="D633" s="60" t="s">
        <v>66</v>
      </c>
      <c r="E633" s="60"/>
      <c r="F633" s="64"/>
      <c r="G633" s="53"/>
      <c r="H633" s="61"/>
      <c r="I633" s="65"/>
      <c r="J633" s="520">
        <f>'1st 1'!A756</f>
        <v>0</v>
      </c>
      <c r="K633" s="521"/>
      <c r="L633" s="521"/>
      <c r="M633" s="521"/>
      <c r="N633" s="62"/>
      <c r="O633" s="62"/>
      <c r="P633" s="53"/>
      <c r="Q633" s="53"/>
      <c r="R633" s="53"/>
      <c r="S633" s="63"/>
      <c r="T633" s="55" t="s">
        <v>38</v>
      </c>
      <c r="U633" s="56"/>
      <c r="V633" s="56"/>
      <c r="W633" s="56"/>
      <c r="X633" s="56"/>
      <c r="Y633" s="66">
        <f>'1st 1'!S18</f>
        <v>0</v>
      </c>
    </row>
    <row r="634" spans="1:26" ht="18.75">
      <c r="A634" s="57"/>
      <c r="B634" s="58"/>
      <c r="C634" s="59" t="s">
        <v>6</v>
      </c>
      <c r="D634" s="60" t="s">
        <v>14</v>
      </c>
      <c r="E634" s="58"/>
      <c r="F634" s="67" t="s">
        <v>7</v>
      </c>
      <c r="G634" s="68" t="str">
        <f>'1st 1'!B18</f>
        <v>S</v>
      </c>
      <c r="H634" s="69"/>
      <c r="I634" s="70"/>
      <c r="J634" s="70"/>
      <c r="K634" s="70"/>
      <c r="L634" s="53"/>
      <c r="M634" s="53"/>
      <c r="N634" s="53"/>
      <c r="O634" s="53"/>
      <c r="P634" s="53"/>
      <c r="Q634" s="53"/>
      <c r="R634" s="53"/>
      <c r="V634" s="53"/>
      <c r="W634" s="53"/>
      <c r="X634" s="53"/>
      <c r="Y634" s="53"/>
    </row>
    <row r="635" spans="1:26" ht="18.75">
      <c r="A635" s="57"/>
      <c r="B635" s="64"/>
      <c r="C635" s="64"/>
      <c r="D635" s="64"/>
      <c r="E635" s="53"/>
      <c r="F635" s="67" t="s">
        <v>8</v>
      </c>
      <c r="G635" s="72">
        <f>'1st 1'!T18</f>
        <v>0</v>
      </c>
      <c r="H635" s="69"/>
      <c r="I635" s="70"/>
      <c r="J635" s="70"/>
      <c r="K635" s="70"/>
      <c r="L635" s="53"/>
      <c r="M635" s="53"/>
      <c r="N635" s="53"/>
      <c r="O635" s="53"/>
      <c r="P635" s="53"/>
      <c r="Q635" s="53"/>
      <c r="R635" s="53"/>
      <c r="V635" s="53"/>
      <c r="W635" s="53"/>
      <c r="X635" s="53"/>
      <c r="Y635" s="53"/>
    </row>
    <row r="636" spans="1:26" ht="18.75">
      <c r="A636" s="57"/>
      <c r="B636" s="64"/>
      <c r="C636" s="64"/>
      <c r="D636" s="64"/>
      <c r="E636" s="53"/>
      <c r="F636" s="67" t="s">
        <v>9</v>
      </c>
      <c r="G636" s="72">
        <f>'1st 1'!U18</f>
        <v>0</v>
      </c>
      <c r="H636" s="69"/>
      <c r="I636" s="70"/>
      <c r="J636" s="70"/>
      <c r="K636" s="70"/>
      <c r="L636" s="53"/>
      <c r="M636" s="53"/>
      <c r="N636" s="53"/>
      <c r="O636" s="53"/>
      <c r="P636" s="53"/>
      <c r="Q636" s="53"/>
      <c r="R636" s="53"/>
      <c r="V636" s="53"/>
      <c r="W636" s="53"/>
      <c r="X636" s="53"/>
      <c r="Y636" s="53"/>
    </row>
    <row r="637" spans="1:26" ht="18.75">
      <c r="A637" s="57"/>
      <c r="B637" s="64"/>
      <c r="C637" s="64"/>
      <c r="D637" s="64"/>
      <c r="E637" s="53"/>
      <c r="F637" s="67" t="s">
        <v>10</v>
      </c>
      <c r="G637" s="72">
        <f>'1st 1'!V18</f>
        <v>0</v>
      </c>
      <c r="H637" s="69"/>
      <c r="I637" s="73"/>
      <c r="J637" s="73"/>
      <c r="K637" s="73"/>
      <c r="L637" s="53"/>
      <c r="M637" s="53"/>
      <c r="N637" s="53"/>
      <c r="O637" s="53"/>
      <c r="P637" s="53"/>
      <c r="Q637" s="53"/>
      <c r="R637" s="53"/>
      <c r="V637" s="53"/>
      <c r="W637" s="53"/>
      <c r="X637" s="53"/>
      <c r="Y637" s="53"/>
    </row>
    <row r="638" spans="1:26" ht="21.75" customHeight="1" thickBot="1">
      <c r="A638" s="522" t="s">
        <v>25</v>
      </c>
      <c r="B638" s="522"/>
      <c r="C638" s="523"/>
      <c r="D638" s="523"/>
      <c r="E638" s="523"/>
      <c r="F638" s="523"/>
      <c r="G638" s="523"/>
      <c r="H638" s="523"/>
      <c r="I638" s="523"/>
      <c r="J638" s="523"/>
      <c r="K638" s="523"/>
      <c r="L638" s="524"/>
      <c r="M638" s="524"/>
      <c r="N638" s="524"/>
      <c r="O638" s="524"/>
      <c r="P638" s="524"/>
      <c r="Q638" s="524"/>
      <c r="R638" s="524"/>
      <c r="S638" s="524"/>
      <c r="T638" s="524"/>
      <c r="U638" s="524"/>
      <c r="V638" s="524"/>
      <c r="W638" s="524"/>
      <c r="X638" s="524"/>
      <c r="Y638" s="524"/>
    </row>
    <row r="639" spans="1:26" ht="19.5" customHeight="1" thickTop="1" thickBot="1">
      <c r="A639" s="478" t="s">
        <v>42</v>
      </c>
      <c r="B639" s="479"/>
      <c r="C639" s="479"/>
      <c r="D639" s="479"/>
      <c r="E639" s="479"/>
      <c r="F639" s="479"/>
      <c r="G639" s="479"/>
      <c r="H639" s="479"/>
      <c r="I639" s="479"/>
      <c r="J639" s="479"/>
      <c r="K639" s="480"/>
      <c r="L639" s="479" t="s">
        <v>43</v>
      </c>
      <c r="M639" s="479"/>
      <c r="N639" s="479"/>
      <c r="O639" s="479"/>
      <c r="P639" s="479"/>
      <c r="Q639" s="479"/>
      <c r="R639" s="479"/>
      <c r="S639" s="479"/>
      <c r="T639" s="479"/>
      <c r="U639" s="506"/>
      <c r="V639" s="507" t="s">
        <v>39</v>
      </c>
      <c r="W639" s="508"/>
      <c r="X639" s="508"/>
      <c r="Y639" s="509"/>
      <c r="Z639" s="510" t="s">
        <v>68</v>
      </c>
    </row>
    <row r="640" spans="1:26" ht="19.5" thickTop="1" thickBot="1">
      <c r="A640" s="74" t="s">
        <v>22</v>
      </c>
      <c r="B640" s="75"/>
      <c r="C640" s="76">
        <f>'1st 1'!C4</f>
        <v>101</v>
      </c>
      <c r="D640" s="76">
        <f>'1st 2'!C4</f>
        <v>102</v>
      </c>
      <c r="E640" s="76">
        <f>'1st 3'!C4</f>
        <v>103</v>
      </c>
      <c r="F640" s="76">
        <f>'1st 4'!C4</f>
        <v>104</v>
      </c>
      <c r="G640" s="76">
        <f>'1st 5'!C4</f>
        <v>105</v>
      </c>
      <c r="H640" s="76">
        <f>'1st 6'!C4</f>
        <v>106</v>
      </c>
      <c r="I640" s="511" t="s">
        <v>0</v>
      </c>
      <c r="J640" s="511" t="s">
        <v>3</v>
      </c>
      <c r="K640" s="512" t="s">
        <v>2</v>
      </c>
      <c r="L640" s="76">
        <f>'2nd 1'!C4</f>
        <v>107</v>
      </c>
      <c r="M640" s="76">
        <f>'2nd 2'!C4</f>
        <v>108</v>
      </c>
      <c r="N640" s="76">
        <f>'2nd 3'!C4</f>
        <v>109</v>
      </c>
      <c r="O640" s="76">
        <f>'2nd 4'!C4</f>
        <v>110</v>
      </c>
      <c r="P640" s="76">
        <f>'2nd 5'!C4</f>
        <v>111</v>
      </c>
      <c r="Q640" s="76">
        <f>'2nd 6'!C4</f>
        <v>112</v>
      </c>
      <c r="R640" s="76">
        <f>'2nd 7'!C4</f>
        <v>0</v>
      </c>
      <c r="S640" s="429" t="s">
        <v>0</v>
      </c>
      <c r="T640" s="429" t="s">
        <v>3</v>
      </c>
      <c r="U640" s="431" t="s">
        <v>2</v>
      </c>
      <c r="V640" s="492" t="s">
        <v>29</v>
      </c>
      <c r="W640" s="493" t="s">
        <v>0</v>
      </c>
      <c r="X640" s="494" t="s">
        <v>3</v>
      </c>
      <c r="Y640" s="495" t="s">
        <v>2</v>
      </c>
      <c r="Z640" s="510"/>
    </row>
    <row r="641" spans="1:26" ht="64.5" customHeight="1" thickTop="1" thickBot="1">
      <c r="A641" s="77" t="s">
        <v>63</v>
      </c>
      <c r="B641" s="78"/>
      <c r="C641" s="114" t="str">
        <f>'1st 1'!C6</f>
        <v>Drawing-1</v>
      </c>
      <c r="D641" s="114" t="str">
        <f>'1st 2'!C6</f>
        <v>Sketch-1</v>
      </c>
      <c r="E641" s="114" t="str">
        <f>'1st 3'!C6</f>
        <v>Parspective-1</v>
      </c>
      <c r="F641" s="114" t="str">
        <f>'1st 4'!C6</f>
        <v>Study and Composition-1</v>
      </c>
      <c r="G641" s="114" t="str">
        <f>'1st 5'!C6</f>
        <v>History of Civilization-1</v>
      </c>
      <c r="H641" s="114" t="str">
        <f>'1st 6'!C6</f>
        <v>Nazrul Studies</v>
      </c>
      <c r="I641" s="481"/>
      <c r="J641" s="481"/>
      <c r="K641" s="482"/>
      <c r="L641" s="114" t="str">
        <f>'2nd 1'!C6</f>
        <v>Drawing-2</v>
      </c>
      <c r="M641" s="114" t="str">
        <f>'2nd 2'!C6</f>
        <v>Sketch-2</v>
      </c>
      <c r="N641" s="114" t="str">
        <f>'2nd 3'!C6</f>
        <v>Perspective- 2</v>
      </c>
      <c r="O641" s="114" t="str">
        <f>'2nd 4'!C6</f>
        <v>Basic Design</v>
      </c>
      <c r="P641" s="114" t="str">
        <f>'2nd 5'!C6</f>
        <v xml:space="preserve"> Study &amp; composition 2</v>
      </c>
      <c r="Q641" s="114" t="str">
        <f>'2nd 6'!C6</f>
        <v>History of Civilization -2</v>
      </c>
      <c r="R641" s="114">
        <f>'2nd 7'!C6</f>
        <v>0</v>
      </c>
      <c r="S641" s="429"/>
      <c r="T641" s="429"/>
      <c r="U641" s="431"/>
      <c r="V641" s="492"/>
      <c r="W641" s="493"/>
      <c r="X641" s="493"/>
      <c r="Y641" s="495"/>
      <c r="Z641" s="510"/>
    </row>
    <row r="642" spans="1:26" ht="18.75" thickTop="1">
      <c r="A642" s="77" t="s">
        <v>12</v>
      </c>
      <c r="B642" s="78"/>
      <c r="C642" s="80">
        <f>'1st 1'!G4</f>
        <v>3</v>
      </c>
      <c r="D642" s="80">
        <f>'1st 2'!G4</f>
        <v>1.5</v>
      </c>
      <c r="E642" s="80">
        <f>'1st 3'!G4</f>
        <v>3</v>
      </c>
      <c r="F642" s="80">
        <f>'1st 4'!G4</f>
        <v>3</v>
      </c>
      <c r="G642" s="80">
        <f>'1st 5'!G4</f>
        <v>1.5</v>
      </c>
      <c r="H642" s="80">
        <f>'1st 6'!G4</f>
        <v>3</v>
      </c>
      <c r="I642" s="481"/>
      <c r="J642" s="481"/>
      <c r="K642" s="513"/>
      <c r="L642" s="80">
        <f>'2nd 1'!G4</f>
        <v>3</v>
      </c>
      <c r="M642" s="80">
        <f>'2nd 2'!G4</f>
        <v>1.5</v>
      </c>
      <c r="N642" s="80">
        <f>'2nd 3'!G4</f>
        <v>3</v>
      </c>
      <c r="O642" s="80">
        <f>'2nd 4'!G4</f>
        <v>1.5</v>
      </c>
      <c r="P642" s="80">
        <f>'2nd 5'!G4</f>
        <v>3</v>
      </c>
      <c r="Q642" s="80">
        <f>'2nd 6'!G4</f>
        <v>3</v>
      </c>
      <c r="R642" s="80">
        <f>'2nd 7'!G4</f>
        <v>0</v>
      </c>
      <c r="S642" s="430"/>
      <c r="T642" s="430"/>
      <c r="U642" s="432"/>
      <c r="V642" s="468"/>
      <c r="W642" s="471"/>
      <c r="X642" s="471"/>
      <c r="Y642" s="422"/>
      <c r="Z642" s="510"/>
    </row>
    <row r="643" spans="1:26" ht="16.5" customHeight="1">
      <c r="A643" s="77" t="s">
        <v>11</v>
      </c>
      <c r="B643" s="78"/>
      <c r="C643" s="80">
        <v>100</v>
      </c>
      <c r="D643" s="80">
        <v>100</v>
      </c>
      <c r="E643" s="80">
        <v>100</v>
      </c>
      <c r="F643" s="80">
        <v>100</v>
      </c>
      <c r="G643" s="80">
        <v>100</v>
      </c>
      <c r="H643" s="80">
        <v>100</v>
      </c>
      <c r="I643" s="496">
        <f>(C647*C642)+(D647*D642)+(E647*E642)+(F647*F642)+(G647*G642)+(H647*H642)</f>
        <v>49.875</v>
      </c>
      <c r="J643" s="82"/>
      <c r="K643" s="83" t="str">
        <f>IF(J644&gt;=4,"A+",IF(J644&gt;=3.75,"A",IF(J644&gt;=3.5,"A-",IF(J644&gt;=3.25,"B+",IF(J644&gt;=3,"B",IF(J644&gt;=2.75,"B-",IF(J644&gt;=2.5,"C+",IF(J644&gt;=2,"C","F"))))))))</f>
        <v>B+</v>
      </c>
      <c r="L643" s="81">
        <v>100</v>
      </c>
      <c r="M643" s="80">
        <v>100</v>
      </c>
      <c r="N643" s="80">
        <v>100</v>
      </c>
      <c r="O643" s="80">
        <v>100</v>
      </c>
      <c r="P643" s="80">
        <v>100</v>
      </c>
      <c r="Q643" s="80">
        <v>100</v>
      </c>
      <c r="R643" s="80">
        <v>100</v>
      </c>
      <c r="S643" s="465">
        <f>(L647*L642)+(M647*M642)+(N647*N642)+(O647*O642)+(P647*P642)+(Q647*Q642)+(R647*R642)</f>
        <v>54.375</v>
      </c>
      <c r="T643" s="84"/>
      <c r="U643" s="85" t="str">
        <f>IF(T644&gt;=4,"A+",IF(T644&gt;=3.75,"A",IF(T644&gt;=3.5,"A-",IF(T644&gt;=3.25,"B+",IF(T644&gt;=3,"B",IF(T644&gt;=2.75,"B-",IF(T644&gt;=2.5,"C+",IF(T644&gt;=2,"C","F"))))))))</f>
        <v>A-</v>
      </c>
      <c r="V643" s="498">
        <f>IF((C647+C649)=0,0,C642)+IF((D647+D649)=0,0,D642)+IF((E647+E649)=0,0,E642)+IF((F647+F649)=0,0,F642)+IF((G647+G649)=0,0,G642)+IF((H647+H649)=0,0,H642)+IF((L647+L649)=0,0,L642)+IF((M647+M649)=0,0,M642)+IF((N647+N649)=0,0,N642)+IF((O647+O649)=0,0,O642)+IF((P647+P649)=0,0,P642)+IF((Q647+Q649)=0,0,Q642)+IF((R647+R649)=0,0,R642)+IF(C692=0,0,1.5)</f>
        <v>31.5</v>
      </c>
      <c r="W643" s="415">
        <f>I643+S643+(C692*1.5)</f>
        <v>108.75</v>
      </c>
      <c r="X643" s="503">
        <f>IF(S643&gt;0,(W643/31.5),J644)</f>
        <v>3.4523809523809526</v>
      </c>
      <c r="Y643" s="154" t="str">
        <f>IF(X643&gt;=4,"A+",IF(X643&gt;=3.75,"A",IF(X643&gt;=3.5,"A-",IF(X643&gt;=3.25,"B+",IF(X643&gt;=3,"B",IF(X643&gt;=2.75,"B-",IF(X643&gt;=2.5,"C+",IF(X643&gt;=2,"C","F"))))))))</f>
        <v>B+</v>
      </c>
      <c r="Z643" s="510"/>
    </row>
    <row r="644" spans="1:26" ht="18">
      <c r="A644" s="77" t="s">
        <v>28</v>
      </c>
      <c r="B644" s="86"/>
      <c r="C644" s="87">
        <f>'1st 1'!C18</f>
        <v>20</v>
      </c>
      <c r="D644" s="87">
        <f>'1st 2'!C18</f>
        <v>32</v>
      </c>
      <c r="E644" s="87">
        <f>'1st 3'!C18</f>
        <v>30.5</v>
      </c>
      <c r="F644" s="87">
        <f>'1st 4'!C18</f>
        <v>27</v>
      </c>
      <c r="G644" s="87">
        <f>'1st 5'!C18</f>
        <v>27</v>
      </c>
      <c r="H644" s="87">
        <f>'1st 6'!C18</f>
        <v>31.3</v>
      </c>
      <c r="I644" s="497"/>
      <c r="J644" s="485">
        <f>I643/(C642+D642+E642+F642+G642+H642)</f>
        <v>3.3250000000000002</v>
      </c>
      <c r="K644" s="88"/>
      <c r="L644" s="89">
        <f>'2nd 1'!C18</f>
        <v>31.25</v>
      </c>
      <c r="M644" s="87">
        <f>'2nd 2'!C18</f>
        <v>33</v>
      </c>
      <c r="N644" s="87">
        <f>'2nd 3'!C18</f>
        <v>31</v>
      </c>
      <c r="O644" s="87">
        <f>'2nd 4'!C18</f>
        <v>26</v>
      </c>
      <c r="P644" s="87">
        <f>'2nd 5'!C18</f>
        <v>30</v>
      </c>
      <c r="Q644" s="87">
        <f>'2nd 6'!C18</f>
        <v>31</v>
      </c>
      <c r="R644" s="87">
        <f>'2nd 7'!C18</f>
        <v>0</v>
      </c>
      <c r="S644" s="457"/>
      <c r="T644" s="485">
        <f>S643/(L642+M642+N642+O642+P642+Q642+R642)</f>
        <v>3.625</v>
      </c>
      <c r="U644" s="90"/>
      <c r="V644" s="499"/>
      <c r="W644" s="501"/>
      <c r="X644" s="453"/>
      <c r="Y644" s="487" t="str">
        <f>IF(S643&gt;0,(IF(X643&gt;=2.5,Y643,IF(X643&gt;=2.25,"C",IF(X643&gt;=2,"D","F")))),K645)</f>
        <v>B+</v>
      </c>
      <c r="Z644" s="510"/>
    </row>
    <row r="645" spans="1:26" ht="16.5" customHeight="1">
      <c r="A645" s="423" t="s">
        <v>26</v>
      </c>
      <c r="B645" s="91" t="s">
        <v>60</v>
      </c>
      <c r="C645" s="87">
        <f>'1st 1'!J18</f>
        <v>48</v>
      </c>
      <c r="D645" s="87">
        <f>'1st 2'!J18</f>
        <v>34.5</v>
      </c>
      <c r="E645" s="87">
        <f>'1st 3'!J18</f>
        <v>46.5</v>
      </c>
      <c r="F645" s="87">
        <f>'1st 4'!J18</f>
        <v>38.5</v>
      </c>
      <c r="G645" s="87">
        <f>'1st 5'!J18</f>
        <v>43.5</v>
      </c>
      <c r="H645" s="87">
        <f>'1st 6'!J18</f>
        <v>31.5</v>
      </c>
      <c r="I645" s="497"/>
      <c r="J645" s="505"/>
      <c r="K645" s="489" t="str">
        <f>IF(J644&gt;=2.5,K643,IF(J644&gt;=2.25,"C",IF(J644&gt;=2,"D",IF(J644=0,0,"F"))))</f>
        <v>B+</v>
      </c>
      <c r="L645" s="89">
        <f>'2nd 1'!J18</f>
        <v>44</v>
      </c>
      <c r="M645" s="87">
        <f>'2nd 2'!J18</f>
        <v>55</v>
      </c>
      <c r="N645" s="87">
        <f>'2nd 3'!J18</f>
        <v>45.5</v>
      </c>
      <c r="O645" s="87">
        <f>'2nd 4'!J18</f>
        <v>41</v>
      </c>
      <c r="P645" s="87">
        <f>'2nd 5'!J18</f>
        <v>44.75</v>
      </c>
      <c r="Q645" s="87">
        <f>'2nd 6'!J18</f>
        <v>35.25</v>
      </c>
      <c r="R645" s="87">
        <f>'2nd 7'!J18</f>
        <v>0</v>
      </c>
      <c r="S645" s="457"/>
      <c r="T645" s="486"/>
      <c r="U645" s="442" t="str">
        <f>IF(T644&gt;=2.5,U643,IF(T644&gt;=2.25,"C",IF(T644&gt;=2,"D",IF(T644=0,0,"F"))))</f>
        <v>A-</v>
      </c>
      <c r="V645" s="499"/>
      <c r="W645" s="501"/>
      <c r="X645" s="453"/>
      <c r="Y645" s="488"/>
      <c r="Z645" s="510"/>
    </row>
    <row r="646" spans="1:26" ht="16.5" customHeight="1">
      <c r="A646" s="424"/>
      <c r="B646" s="91" t="s">
        <v>67</v>
      </c>
      <c r="C646" s="115">
        <f>'1st 1'!K18</f>
        <v>68</v>
      </c>
      <c r="D646" s="115">
        <f>'1st 2'!K18</f>
        <v>67</v>
      </c>
      <c r="E646" s="115">
        <f>'1st 3'!K18</f>
        <v>77</v>
      </c>
      <c r="F646" s="115">
        <f>'1st 4'!K18</f>
        <v>66</v>
      </c>
      <c r="G646" s="115">
        <f>'1st 5'!K18</f>
        <v>71</v>
      </c>
      <c r="H646" s="115">
        <f>'1st 6'!K18</f>
        <v>63</v>
      </c>
      <c r="I646" s="497"/>
      <c r="J646" s="505"/>
      <c r="K646" s="490"/>
      <c r="L646" s="116">
        <f>'2nd 1'!K18</f>
        <v>76</v>
      </c>
      <c r="M646" s="115">
        <f>'2nd 2'!K18</f>
        <v>88</v>
      </c>
      <c r="N646" s="115">
        <f>'2nd 3'!K18</f>
        <v>77</v>
      </c>
      <c r="O646" s="115">
        <f>'2nd 4'!K18</f>
        <v>67</v>
      </c>
      <c r="P646" s="115">
        <f>'2nd 5'!K18</f>
        <v>75</v>
      </c>
      <c r="Q646" s="115">
        <f>'2nd 6'!K18</f>
        <v>67</v>
      </c>
      <c r="R646" s="115">
        <f>'2nd 7'!K18</f>
        <v>0</v>
      </c>
      <c r="S646" s="457"/>
      <c r="T646" s="486"/>
      <c r="U646" s="491"/>
      <c r="V646" s="499"/>
      <c r="W646" s="501"/>
      <c r="X646" s="453"/>
      <c r="Y646" s="488"/>
      <c r="Z646" s="510"/>
    </row>
    <row r="647" spans="1:26" ht="18">
      <c r="A647" s="424"/>
      <c r="B647" s="91" t="s">
        <v>1</v>
      </c>
      <c r="C647" s="87">
        <f>'1st 1'!M18</f>
        <v>3.25</v>
      </c>
      <c r="D647" s="87">
        <f>'1st 2'!M18</f>
        <v>3.25</v>
      </c>
      <c r="E647" s="87">
        <f>'1st 3'!M18</f>
        <v>3.75</v>
      </c>
      <c r="F647" s="87">
        <f>'1st 4'!M18</f>
        <v>3.25</v>
      </c>
      <c r="G647" s="87">
        <f>'1st 5'!M18</f>
        <v>3.5</v>
      </c>
      <c r="H647" s="87">
        <f>'1st 6'!M18</f>
        <v>3</v>
      </c>
      <c r="I647" s="497"/>
      <c r="J647" s="505"/>
      <c r="K647" s="92"/>
      <c r="L647" s="89">
        <f>'2nd 1'!M18</f>
        <v>3.75</v>
      </c>
      <c r="M647" s="87">
        <f>'2nd 2'!M18</f>
        <v>4</v>
      </c>
      <c r="N647" s="87">
        <f>'2nd 3'!M18</f>
        <v>3.75</v>
      </c>
      <c r="O647" s="87">
        <f>'2nd 4'!M18</f>
        <v>3.25</v>
      </c>
      <c r="P647" s="87">
        <f>'2nd 5'!M18</f>
        <v>3.75</v>
      </c>
      <c r="Q647" s="87">
        <f>'2nd 6'!M18</f>
        <v>3.25</v>
      </c>
      <c r="R647" s="87">
        <f>'2nd 7'!M18</f>
        <v>0</v>
      </c>
      <c r="S647" s="457"/>
      <c r="T647" s="486"/>
      <c r="U647" s="93"/>
      <c r="V647" s="499"/>
      <c r="W647" s="501"/>
      <c r="X647" s="453"/>
      <c r="Y647" s="155"/>
      <c r="Z647" s="510"/>
    </row>
    <row r="648" spans="1:26" ht="17.25" customHeight="1" thickBot="1">
      <c r="A648" s="424"/>
      <c r="B648" s="94" t="s">
        <v>2</v>
      </c>
      <c r="C648" s="95" t="str">
        <f>'1st 1'!L18</f>
        <v>B+</v>
      </c>
      <c r="D648" s="95" t="str">
        <f>'1st 2'!L18</f>
        <v>B+</v>
      </c>
      <c r="E648" s="95" t="str">
        <f>'1st 3'!L18</f>
        <v>A</v>
      </c>
      <c r="F648" s="95" t="str">
        <f>'1st 4'!L18</f>
        <v>B+</v>
      </c>
      <c r="G648" s="95" t="str">
        <f>'1st 5'!L18</f>
        <v>A-</v>
      </c>
      <c r="H648" s="95" t="str">
        <f>'1st 6'!L18</f>
        <v>B</v>
      </c>
      <c r="I648" s="472"/>
      <c r="J648" s="96"/>
      <c r="K648" s="88"/>
      <c r="L648" s="97" t="str">
        <f>'2nd 1'!L18</f>
        <v>A</v>
      </c>
      <c r="M648" s="95" t="str">
        <f>'2nd 2'!L18</f>
        <v>A+</v>
      </c>
      <c r="N648" s="95" t="str">
        <f>'2nd 3'!L18</f>
        <v>A</v>
      </c>
      <c r="O648" s="95" t="str">
        <f>'2nd 4'!L18</f>
        <v>B+</v>
      </c>
      <c r="P648" s="95" t="str">
        <f>'2nd 5'!L18</f>
        <v>A</v>
      </c>
      <c r="Q648" s="95" t="str">
        <f>'2nd 6'!L18</f>
        <v>B+</v>
      </c>
      <c r="R648" s="95">
        <f>'2nd 7'!L18</f>
        <v>0</v>
      </c>
      <c r="S648" s="457"/>
      <c r="T648" s="98"/>
      <c r="U648" s="90"/>
      <c r="V648" s="500"/>
      <c r="W648" s="502"/>
      <c r="X648" s="504"/>
      <c r="Y648" s="156"/>
      <c r="Z648" s="510"/>
    </row>
    <row r="649" spans="1:26" ht="18.75" thickTop="1">
      <c r="A649" s="413" t="s">
        <v>127</v>
      </c>
      <c r="B649" s="91" t="s">
        <v>1</v>
      </c>
      <c r="C649" s="87">
        <f>'1st 1'!N18</f>
        <v>0</v>
      </c>
      <c r="D649" s="87">
        <f>'1st 2'!N18</f>
        <v>0</v>
      </c>
      <c r="E649" s="87">
        <f>'1st 3'!N18</f>
        <v>0</v>
      </c>
      <c r="F649" s="87">
        <f>'1st 4'!N18</f>
        <v>0</v>
      </c>
      <c r="G649" s="87">
        <f>'1st 5'!N18</f>
        <v>0</v>
      </c>
      <c r="H649" s="87">
        <f>'1st 6'!N18</f>
        <v>0</v>
      </c>
      <c r="I649" s="530">
        <f>(C649*C642)+(D649*D642)+(E649*E642)+(F649*F642)+(G649*G642)+(H649*H642)</f>
        <v>0</v>
      </c>
      <c r="J649" s="417">
        <f>IF(C649&gt;0,(C647*C642),0)+IF(D649&gt;0,(D647*D642),0)+IF(E649&gt;0,(E647*E642),0)+IF(F649&gt;0,(F647*F642),0)+IF(G649&gt;0,(G647*G642),0)+IF(H649&gt;0,(H647*H642),0)</f>
        <v>0</v>
      </c>
      <c r="K649" s="473">
        <f>IF(C649&gt;C647,((C649*C642)-(C647*C642)),0)+IF(D649&gt;D647,((D649*D642)-(D647*D642)),0)+IF(E649&gt;E647,((E649*E642)-(E647*E642)),0)+IF(F649&gt;F647,((F649*F642)-(F647*F642)),0)+IF(G649&gt;G647,((G649*G642)-(G647*G642)),0)+IF(H649&gt;H647,((H649*H642)-(H647*H642)),0)</f>
        <v>0</v>
      </c>
      <c r="L649" s="89">
        <f>'2nd 1'!N18</f>
        <v>0</v>
      </c>
      <c r="M649" s="87">
        <f>'2nd 2'!N18</f>
        <v>0</v>
      </c>
      <c r="N649" s="87">
        <f>'2nd 3'!N18</f>
        <v>0</v>
      </c>
      <c r="O649" s="87">
        <f>'2nd 4'!N18</f>
        <v>0</v>
      </c>
      <c r="P649" s="87">
        <f>'2nd 5'!N18</f>
        <v>0</v>
      </c>
      <c r="Q649" s="87">
        <f>'2nd 6'!N18</f>
        <v>0</v>
      </c>
      <c r="R649" s="87">
        <f>'2nd 7'!N18</f>
        <v>0</v>
      </c>
      <c r="S649" s="401">
        <f>(L649*L642)+(M649*M642)+(N649*N642)+(O649*O642)+(P649*P642)+(Q649*Q642)+(R649*R642)</f>
        <v>0</v>
      </c>
      <c r="T649" s="417">
        <f>IF(L649&gt;0,(L647*L642),0)+IF(M649&gt;0,(M647*M642),0)+IF(N649&gt;0,(N647*N642),0)+IF(O649&gt;0,(O647*O642),0)+IF(P649&gt;0,(P647*P642),0)+IF(Q649&gt;0,(Q647*Q642),0)+IF(R649&gt;0,(R647*R642),0)</f>
        <v>0</v>
      </c>
      <c r="U649" s="399">
        <f>IF(L649&gt;L647,((L649*L642)-(L647*L642)),0)+IF(M649&gt;M647,((M649*M642)-(M647*M642)),0)+IF(N649&gt;N647,((N649*N642)-(N647*N642)),0)+IF(O649&gt;O647,((O649*O642)-(O647*O642)),0)+IF(P649&gt;P647,((P649*P642)-(P647*P642)),0)+IF(Q649&gt;Q647,((Q649*Q642)-(Q647*Q642)),0)+IF(R649&gt;R647,((R649*R642)-(R647*R642)),0)</f>
        <v>0</v>
      </c>
      <c r="V649" s="401">
        <f>I649+S649</f>
        <v>0</v>
      </c>
      <c r="W649" s="436">
        <f>J649+T649</f>
        <v>0</v>
      </c>
      <c r="X649" s="526">
        <f>K649+U649</f>
        <v>0</v>
      </c>
      <c r="Y649" s="527"/>
      <c r="Z649" s="510"/>
    </row>
    <row r="650" spans="1:26" ht="15.75" customHeight="1" thickBot="1">
      <c r="A650" s="414"/>
      <c r="B650" s="157" t="s">
        <v>23</v>
      </c>
      <c r="C650" s="158" t="str">
        <f>'1st 1'!O18</f>
        <v/>
      </c>
      <c r="D650" s="158" t="str">
        <f>'1st 2'!O18</f>
        <v/>
      </c>
      <c r="E650" s="158" t="str">
        <f>'1st 3'!O18</f>
        <v/>
      </c>
      <c r="F650" s="158" t="str">
        <f>'1st 4'!O18</f>
        <v/>
      </c>
      <c r="G650" s="158" t="str">
        <f>'1st 5'!O18</f>
        <v/>
      </c>
      <c r="H650" s="158" t="str">
        <f>'1st 6'!O18</f>
        <v/>
      </c>
      <c r="I650" s="472"/>
      <c r="J650" s="472"/>
      <c r="K650" s="474"/>
      <c r="L650" s="159" t="str">
        <f>'2nd 1'!O18</f>
        <v/>
      </c>
      <c r="M650" s="158" t="str">
        <f>'2nd 2'!O18</f>
        <v/>
      </c>
      <c r="N650" s="158" t="str">
        <f>'2nd 3'!O18</f>
        <v/>
      </c>
      <c r="O650" s="158" t="str">
        <f>'2nd 4'!O18</f>
        <v/>
      </c>
      <c r="P650" s="158" t="str">
        <f>'2nd 5'!O18</f>
        <v/>
      </c>
      <c r="Q650" s="158" t="str">
        <f>'2nd 6'!O18</f>
        <v/>
      </c>
      <c r="R650" s="158" t="str">
        <f>'2nd 7'!O18</f>
        <v/>
      </c>
      <c r="S650" s="475"/>
      <c r="T650" s="420"/>
      <c r="U650" s="400"/>
      <c r="V650" s="402"/>
      <c r="W650" s="437"/>
      <c r="X650" s="528"/>
      <c r="Y650" s="529"/>
      <c r="Z650" s="510"/>
    </row>
    <row r="651" spans="1:26" ht="21" customHeight="1" thickTop="1" thickBot="1">
      <c r="A651" s="435" t="s">
        <v>30</v>
      </c>
      <c r="B651" s="435"/>
      <c r="C651" s="435"/>
      <c r="D651" s="435"/>
      <c r="E651" s="435"/>
      <c r="F651" s="435"/>
      <c r="G651" s="435"/>
      <c r="H651" s="435"/>
      <c r="I651" s="435"/>
      <c r="J651" s="435"/>
      <c r="K651" s="435"/>
      <c r="L651" s="435"/>
      <c r="M651" s="435"/>
      <c r="N651" s="435"/>
      <c r="O651" s="435"/>
      <c r="P651" s="435"/>
      <c r="Q651" s="435"/>
      <c r="R651" s="435"/>
      <c r="S651" s="435"/>
      <c r="T651" s="435"/>
      <c r="U651" s="435"/>
      <c r="V651" s="435"/>
      <c r="W651" s="435"/>
      <c r="X651" s="435"/>
      <c r="Y651" s="435"/>
      <c r="Z651" s="510"/>
    </row>
    <row r="652" spans="1:26" ht="19.5" customHeight="1" thickTop="1" thickBot="1">
      <c r="A652" s="478" t="s">
        <v>44</v>
      </c>
      <c r="B652" s="479"/>
      <c r="C652" s="479"/>
      <c r="D652" s="479"/>
      <c r="E652" s="479"/>
      <c r="F652" s="479"/>
      <c r="G652" s="479"/>
      <c r="H652" s="479"/>
      <c r="I652" s="479"/>
      <c r="J652" s="479"/>
      <c r="K652" s="506"/>
      <c r="L652" s="425" t="s">
        <v>45</v>
      </c>
      <c r="M652" s="426"/>
      <c r="N652" s="426"/>
      <c r="O652" s="426"/>
      <c r="P652" s="426"/>
      <c r="Q652" s="426"/>
      <c r="R652" s="426"/>
      <c r="S652" s="426"/>
      <c r="T652" s="426"/>
      <c r="U652" s="426"/>
      <c r="V652" s="160"/>
      <c r="W652" s="428" t="s">
        <v>39</v>
      </c>
      <c r="X652" s="428"/>
      <c r="Y652" s="161"/>
      <c r="Z652" s="510"/>
    </row>
    <row r="653" spans="1:26" ht="17.25" customHeight="1" thickTop="1">
      <c r="A653" s="99" t="s">
        <v>22</v>
      </c>
      <c r="B653" s="100"/>
      <c r="C653" s="101">
        <f>'3rd 1'!B4</f>
        <v>201</v>
      </c>
      <c r="D653" s="101">
        <f>'3rd 2'!B4</f>
        <v>202</v>
      </c>
      <c r="E653" s="101">
        <f>'3rd 3'!B4</f>
        <v>203</v>
      </c>
      <c r="F653" s="101">
        <f>'3rd 4'!B4</f>
        <v>204</v>
      </c>
      <c r="G653" s="101">
        <f>'3rd 5'!B4</f>
        <v>205</v>
      </c>
      <c r="H653" s="101">
        <f>'3rd 6'!B4</f>
        <v>0</v>
      </c>
      <c r="I653" s="430" t="s">
        <v>0</v>
      </c>
      <c r="J653" s="430" t="s">
        <v>3</v>
      </c>
      <c r="K653" s="432" t="s">
        <v>2</v>
      </c>
      <c r="L653" s="101">
        <f>'4th 1'!B4</f>
        <v>206</v>
      </c>
      <c r="M653" s="101">
        <f>'4th 2'!B4</f>
        <v>207</v>
      </c>
      <c r="N653" s="101">
        <f>'4th 3'!B4</f>
        <v>208</v>
      </c>
      <c r="O653" s="101">
        <f>'4th 4'!B4</f>
        <v>209</v>
      </c>
      <c r="P653" s="101">
        <f>'4th 5'!B4</f>
        <v>210</v>
      </c>
      <c r="Q653" s="101">
        <f>'4th 6'!B4</f>
        <v>211</v>
      </c>
      <c r="R653" s="101">
        <f>'4th 7'!B4</f>
        <v>0</v>
      </c>
      <c r="S653" s="429" t="s">
        <v>0</v>
      </c>
      <c r="T653" s="429" t="s">
        <v>3</v>
      </c>
      <c r="U653" s="431" t="s">
        <v>2</v>
      </c>
      <c r="V653" s="433" t="s">
        <v>62</v>
      </c>
      <c r="W653" s="434"/>
      <c r="X653" s="434"/>
      <c r="Y653" s="162" t="str">
        <f>IF(X654&gt;=4,"A+",IF(X654&gt;=3.75,"A",IF(X654&gt;=3.5,"A-",IF(X654&gt;=3.25,"B+",IF(X654&gt;=3,"B",IF(X654&gt;=2.75,"B-",IF(X654&gt;=2.5,"C+",IF(X654&gt;=2,"C","F"))))))))</f>
        <v>B+</v>
      </c>
      <c r="Z653" s="510"/>
    </row>
    <row r="654" spans="1:26" ht="63.75" customHeight="1">
      <c r="A654" s="77" t="s">
        <v>63</v>
      </c>
      <c r="B654" s="86"/>
      <c r="C654" s="79" t="str">
        <f>IF('3rd 1'!C18&gt;0,'3rd 1'!D6,IF('3rd 1'!K18&gt;0,'3rd 1'!L6,IF('3rd 1'!S18&gt;0,'3rd 1'!T6,0)))</f>
        <v>Drawing-3</v>
      </c>
      <c r="D654" s="79" t="str">
        <f>IF('3rd 2'!C18&gt;0,'3rd 2'!D6,IF('3rd 2'!K18&gt;0,'3rd 2'!L6,IF('3rd 2'!S18&gt;0,'3rd 2'!T6,0)))</f>
        <v>Still Life-1</v>
      </c>
      <c r="E654" s="79" t="str">
        <f>IF('3rd 3'!C18&gt;0,'3rd 3'!D6,IF('3rd 3'!K18&gt;0,'3rd 3'!L6,IF('3rd 3'!S18&gt;0,'3rd 3'!T6,0)))</f>
        <v>Landscape-1</v>
      </c>
      <c r="F654" s="79" t="str">
        <f>IF('3rd 4'!C18&gt;0,'3rd 4'!D6,IF('3rd 4'!K18&gt;0,'3rd 4'!L6,IF('3rd 4'!S18&gt;0,'3rd 4'!T6,0)))</f>
        <v>Sketch-3</v>
      </c>
      <c r="G654" s="79" t="str">
        <f>IF('3rd 5'!C18&gt;0,'3rd 5'!D6,IF('3rd 5'!K18&gt;0,'3rd 5'!L6,IF('3rd 5'!S18&gt;0,'3rd 5'!T6,0)))</f>
        <v>History of Ancient Indian Civilization</v>
      </c>
      <c r="H654" s="79">
        <f>IF('3rd 6'!C18&gt;0,'3rd 6'!D6,IF('3rd 6'!K18&gt;0,'3rd 6'!L6,IF('3rd 6'!S18&gt;0,'3rd 6'!T6,0)))</f>
        <v>0</v>
      </c>
      <c r="I654" s="481"/>
      <c r="J654" s="481"/>
      <c r="K654" s="482"/>
      <c r="L654" s="79" t="str">
        <f>IF('4th 1'!C18&gt;0,'4th 1'!D6,IF('4th 1'!K18&gt;0,'4th 1'!L6,IF('4th 1'!S18&gt;0,'4th 1'!T6,0)))</f>
        <v>Drawing-4</v>
      </c>
      <c r="M654" s="79" t="str">
        <f>IF('4th 2'!C18&gt;0,'4th 2'!D6,IF('4th 2'!K18&gt;0,'4th 2'!L6,IF('4th 2'!S18&gt;0,'4th 2'!T6,0)))</f>
        <v>Still Life-2</v>
      </c>
      <c r="N654" s="79" t="str">
        <f>IF('4th 3'!C18&gt;0,'4th 3'!D6,IF('4th 3'!K18&gt;0,'4th 3'!L6,IF('4th 3'!S18&gt;0,'4th 3'!T6,0)))</f>
        <v>Landscape-2</v>
      </c>
      <c r="O654" s="79" t="str">
        <f>IF('4th 4'!C18&gt;0,'4th 4'!D6,IF('4th 4'!K18&gt;0,'4th 4'!L6,IF('4th 4'!S18&gt;0,'4th 4'!T6,0)))</f>
        <v>Sketch-4</v>
      </c>
      <c r="P654" s="79" t="str">
        <f>IF('4th 5'!C18&gt;0,'4th 5'!D6,IF('4th 5'!K18&gt;0,'4th 5'!L6,IF('4th 5'!S18&gt;0,'4th 5'!T6,0)))</f>
        <v>Material &amp; Technique of Art</v>
      </c>
      <c r="Q654" s="79" t="str">
        <f>IF('4th 6'!C18&gt;0,'4th 6'!D6,IF('4th 6'!K18&gt;0,'4th 6'!L6,IF('4th 6'!S18&gt;0,'4th 6'!T6,0)))</f>
        <v>History of Ancient Bengal Civilization</v>
      </c>
      <c r="R654" s="79">
        <f>IF('4th 7'!C18&gt;0,'4th 7'!D6,IF('4th 7'!K18&gt;0,'4th 7'!L6,IF('4th 7'!S18&gt;0,'4th 7'!T6,0)))</f>
        <v>0</v>
      </c>
      <c r="S654" s="429"/>
      <c r="T654" s="429"/>
      <c r="U654" s="431"/>
      <c r="V654" s="335">
        <f>IF(I656&gt;0,(V659+V643),0)</f>
        <v>63</v>
      </c>
      <c r="W654" s="254">
        <f>IF(I656&gt;0,(W659+W643),0)</f>
        <v>216.75</v>
      </c>
      <c r="X654" s="336">
        <f>IF(S656&gt;0,(W654/63),IF(I656&gt;0,(W654/46.5),0))</f>
        <v>3.4404761904761907</v>
      </c>
      <c r="Y654" s="163" t="str">
        <f>IF(X654&gt;=2.5,Y653,IF(X654&gt;=2.25,"C",IF(X654&gt;=2,"D",IF(X654=0,0,"F"))))</f>
        <v>B+</v>
      </c>
      <c r="Z654" s="510"/>
    </row>
    <row r="655" spans="1:26" ht="16.5">
      <c r="A655" s="458" t="s">
        <v>27</v>
      </c>
      <c r="B655" s="459"/>
      <c r="C655" s="102">
        <f>IF('3rd 1'!C18&gt;0,'3rd 1'!H4,IF('3rd 1'!K18&gt;0,'3rd 1'!P4,IF('3rd 1'!S18&gt;0,'3rd 1'!X4,0)))</f>
        <v>3</v>
      </c>
      <c r="D655" s="102">
        <f>IF('3rd 2'!C18&gt;0,'3rd 2'!H4,IF('3rd 2'!K18&gt;0,'3rd 2'!P4,IF('3rd 2'!S18&gt;0,'3rd 2'!X4,0)))</f>
        <v>3</v>
      </c>
      <c r="E655" s="102">
        <f>IF('3rd 3'!C18&gt;0,'3rd 3'!H4,IF('3rd 3'!K18&gt;0,'3rd 3'!P4,IF('3rd 3'!S18&gt;0,'3rd 3'!X4,0)))</f>
        <v>3</v>
      </c>
      <c r="F655" s="102">
        <f>IF('3rd 4'!C18&gt;0,'3rd 4'!H4,IF('3rd 4'!K18&gt;0,'3rd 4'!P4,IF('3rd 4'!S18&gt;0,'3rd 4'!X4,0)))</f>
        <v>3</v>
      </c>
      <c r="G655" s="102">
        <f>IF('3rd 5'!C18&gt;0,'3rd 5'!H4,IF('3rd 5'!K18&gt;0,'3rd 5'!P4,IF('3rd 5'!S18&gt;0,'3rd 5'!X4,0)))</f>
        <v>3</v>
      </c>
      <c r="H655" s="102">
        <f>IF('3rd 6'!C18&gt;0,'3rd 6'!H4,IF('3rd 6'!K18&gt;0,'3rd 6'!P4,IF('3rd 6'!S18&gt;0,'3rd 6'!X4,0)))</f>
        <v>0</v>
      </c>
      <c r="I655" s="481"/>
      <c r="J655" s="481"/>
      <c r="K655" s="482"/>
      <c r="L655" s="102">
        <f>IF('4th 1'!C18&gt;0,'4th 1'!H4,IF('4th 1'!K18&gt;0,'4th 1'!P4,IF('4th 1'!S18&gt;0,'4th 1'!X4,0)))</f>
        <v>3</v>
      </c>
      <c r="M655" s="102">
        <f>IF('4th 2'!C18&gt;0,'4th 2'!H4,IF('4th 2'!K18&gt;0,'4th 2'!P4,IF('4th 2'!S18&gt;0,'4th 2'!X4,0)))</f>
        <v>3</v>
      </c>
      <c r="N655" s="102">
        <f>IF('4th 3'!C18&gt;0,'4th 3'!H4,IF('4th 3'!K18&gt;0,'4th 3'!P4,IF('4th 3'!S18&gt;0,'4th 3'!X4,0)))</f>
        <v>3</v>
      </c>
      <c r="O655" s="102">
        <f>IF('4th 4'!C18&gt;0,'4th 4'!H4,IF('4th 4'!K18&gt;0,'4th 4'!P4,IF('4th 4'!S18&gt;0,'4th 4'!X4,0)))</f>
        <v>1.5</v>
      </c>
      <c r="P655" s="102">
        <f>IF('4th 5'!C18&gt;0,'4th 5'!H4,IF('4th 5'!K18&gt;0,'4th 5'!P4,IF('4th 5'!S18&gt;0,'4th 5'!X4,0)))</f>
        <v>1.5</v>
      </c>
      <c r="Q655" s="102">
        <f>IF('4th 6'!C18&gt;0,'4th 6'!H4,IF('4th 6'!K18&gt;0,'4th 6'!P4,IF('4th 6'!S18&gt;0,'4th 6'!X4,0)))</f>
        <v>3</v>
      </c>
      <c r="R655" s="102">
        <f>IF('4th 7'!C18&gt;0,'4th 7'!H4,IF('4th 7'!K18&gt;0,'4th 7'!P4,IF('4th 7'!S18&gt;0,'4th 7'!X4,0)))</f>
        <v>0</v>
      </c>
      <c r="S655" s="430"/>
      <c r="T655" s="430"/>
      <c r="U655" s="432"/>
      <c r="V655" s="460" t="s">
        <v>41</v>
      </c>
      <c r="W655" s="461"/>
      <c r="X655" s="461"/>
      <c r="Y655" s="462"/>
      <c r="Z655" s="510"/>
    </row>
    <row r="656" spans="1:26" ht="17.25" thickBot="1">
      <c r="A656" s="463" t="s">
        <v>11</v>
      </c>
      <c r="B656" s="464"/>
      <c r="C656" s="102">
        <v>100</v>
      </c>
      <c r="D656" s="102">
        <v>100</v>
      </c>
      <c r="E656" s="102">
        <v>100</v>
      </c>
      <c r="F656" s="102">
        <v>100</v>
      </c>
      <c r="G656" s="102">
        <v>100</v>
      </c>
      <c r="H656" s="102">
        <v>100</v>
      </c>
      <c r="I656" s="465">
        <f>(C660*C655)+(D660*D655)+(E660*E655)+(F660*F655)+(G660*G655)+(H660*H655)</f>
        <v>52.5</v>
      </c>
      <c r="J656" s="84"/>
      <c r="K656" s="103" t="str">
        <f>IF(J657&gt;=4,"A+",IF(J657&gt;=3.75,"A",IF(J657&gt;=3.5,"A-",IF(J657&gt;=3.25,"B+",IF(J657&gt;=3,"B",IF(J657&gt;=2.75,"B-",IF(J657&gt;=2.5,"C+",IF(J657&gt;=2,"C","F"))))))))</f>
        <v>A-</v>
      </c>
      <c r="L656" s="102">
        <v>100</v>
      </c>
      <c r="M656" s="102">
        <v>100</v>
      </c>
      <c r="N656" s="102">
        <v>100</v>
      </c>
      <c r="O656" s="102">
        <v>100</v>
      </c>
      <c r="P656" s="102">
        <v>100</v>
      </c>
      <c r="Q656" s="102">
        <v>100</v>
      </c>
      <c r="R656" s="102">
        <v>100</v>
      </c>
      <c r="S656" s="465">
        <f>(L660*L655)+(M660*M655)+(N660*N655)+(O660*O655)+(P660*P655)+(Q660*Q655)+(R660*R655)</f>
        <v>52.125</v>
      </c>
      <c r="T656" s="84"/>
      <c r="U656" s="103" t="str">
        <f>IF(T657&gt;=4,"A+",IF(T657&gt;=3.75,"A",IF(T657&gt;=3.5,"A-",IF(T657&gt;=3.25,"B+",IF(T657&gt;=3,"B",IF(T657&gt;=2.75,"B-",IF(T657&gt;=2.5,"C+",IF(T657&gt;=2,"C","F"))))))))</f>
        <v>B+</v>
      </c>
      <c r="V656" s="467" t="s">
        <v>29</v>
      </c>
      <c r="W656" s="469" t="s">
        <v>0</v>
      </c>
      <c r="X656" s="469" t="s">
        <v>3</v>
      </c>
      <c r="Y656" s="476" t="s">
        <v>2</v>
      </c>
      <c r="Z656" s="510"/>
    </row>
    <row r="657" spans="1:28" ht="17.25" thickTop="1">
      <c r="A657" s="77" t="s">
        <v>28</v>
      </c>
      <c r="B657" s="86"/>
      <c r="C657" s="104">
        <f>IF('3rd 1'!C18&gt;0,'3rd 1'!C18,IF('3rd 1'!K18&gt;0,'3rd 1'!K18,IF('3rd 1'!S18&gt;0,'3rd 1'!S18,0)))</f>
        <v>27.5</v>
      </c>
      <c r="D657" s="104">
        <f>IF('3rd 2'!C18&gt;0,'3rd 2'!C18,IF('3rd 2'!K18&gt;0,'3rd 2'!K18,IF('3rd 2'!S18&gt;0,'3rd 2'!S18,0)))</f>
        <v>31.5</v>
      </c>
      <c r="E657" s="104">
        <f>IF('3rd 3'!C18&gt;0,'3rd 3'!C18,IF('3rd 3'!K18&gt;0,'3rd 3'!K18,IF('3rd 3'!S18&gt;0,'3rd 3'!S18,0)))</f>
        <v>34</v>
      </c>
      <c r="F657" s="104">
        <f>IF('3rd 4'!C18&gt;0,'3rd 4'!C18,IF('3rd 4'!K18&gt;0,'3rd 4'!K18,IF('3rd 4'!S18&gt;0,'3rd 4'!S18,0)))</f>
        <v>32</v>
      </c>
      <c r="G657" s="104">
        <f>IF('3rd 5'!C18&gt;0,'3rd 5'!C18,IF('3rd 5'!K18&gt;0,'3rd 5'!K18,IF('3rd 5'!S18&gt;0,'3rd 5'!S18,0)))</f>
        <v>26</v>
      </c>
      <c r="H657" s="104">
        <f>IF('3rd 6'!C18&gt;0,'3rd 6'!C18,IF('3rd 6'!K18&gt;0,'3rd 6'!K18,IF('3rd 6'!S18&gt;0,'3rd 6'!S18,0)))</f>
        <v>0</v>
      </c>
      <c r="I657" s="457"/>
      <c r="J657" s="485">
        <f>I656/(C655+D655+E655+F655+G655+H655)</f>
        <v>3.5</v>
      </c>
      <c r="K657" s="90"/>
      <c r="L657" s="104">
        <f>IF('4th 1'!C18&gt;0,'4th 1'!C18,IF('4th 1'!K18&gt;0,'4th 1'!K18,IF('4th 1'!S18&gt;0,'4th 1'!S18,0)))</f>
        <v>33</v>
      </c>
      <c r="M657" s="104">
        <f>IF('4th 2'!C18&gt;0,'4th 2'!C18,IF('4th 2'!K18&gt;0,'4th 2'!K18,IF('4th 2'!S18&gt;0,'4th 2'!S18,0)))</f>
        <v>32.25</v>
      </c>
      <c r="N657" s="104">
        <f>IF('4th 3'!C18&gt;0,'4th 3'!C18,IF('4th 3'!K18&gt;0,'4th 3'!K18,IF('4th 3'!S18&gt;0,'4th 3'!S18,0)))</f>
        <v>34.75</v>
      </c>
      <c r="O657" s="104">
        <f>IF('4th 4'!C18&gt;0,'4th 4'!C18,IF('4th 4'!K18&gt;0,'4th 4'!K18,IF('4th 4'!S18&gt;0,'4th 4'!S18,0)))</f>
        <v>31.5</v>
      </c>
      <c r="P657" s="104">
        <f>IF('4th 5'!C18&gt;0,'4th 5'!C18,IF('4th 5'!K18&gt;0,'4th 5'!K18,IF('4th 5'!S18&gt;0,'4th 5'!S18,0)))</f>
        <v>30</v>
      </c>
      <c r="Q657" s="104">
        <f>IF('4th 6'!C18&gt;0,'4th 6'!C18,IF('4th 6'!K18&gt;0,'4th 6'!K18,IF('4th 6'!S18&gt;0,'4th 6'!S18,0)))</f>
        <v>24</v>
      </c>
      <c r="R657" s="104">
        <f>IF('4th 7'!C18&gt;0,'4th 7'!C18,IF('4th 7'!K18&gt;0,'4th 7'!K18,IF('4th 7'!S18&gt;0,'4th 7'!S18,0)))</f>
        <v>0</v>
      </c>
      <c r="S657" s="457"/>
      <c r="T657" s="485">
        <f>S656/(L655+M655+N655+O655+P655+Q655+R655)</f>
        <v>3.4750000000000001</v>
      </c>
      <c r="U657" s="90"/>
      <c r="V657" s="468"/>
      <c r="W657" s="470"/>
      <c r="X657" s="471"/>
      <c r="Y657" s="477"/>
      <c r="Z657" s="510"/>
    </row>
    <row r="658" spans="1:28" ht="17.25">
      <c r="A658" s="423" t="s">
        <v>26</v>
      </c>
      <c r="B658" s="91" t="s">
        <v>60</v>
      </c>
      <c r="C658" s="104">
        <f>IF('3rd 1'!C18&gt;0,'3rd 1'!J18,IF('3rd 1'!K18&gt;0,'3rd 1'!R18,IF('3rd 1'!S18&gt;0,'3rd 1'!Z18,0)))</f>
        <v>46</v>
      </c>
      <c r="D658" s="104">
        <f>IF('3rd 2'!C18&gt;0,'3rd 2'!J18,IF('3rd 2'!K18&gt;0,'3rd 2'!R18,IF('3rd 2'!S18&gt;0,'3rd 2'!Z18,0)))</f>
        <v>41</v>
      </c>
      <c r="E658" s="104">
        <f>IF('3rd 3'!C18&gt;0,'3rd 3'!J18,IF('3rd 3'!K18&gt;0,'3rd 3'!R18,IF('3rd 3'!S18&gt;0,'3rd 3'!Z18,0)))</f>
        <v>53</v>
      </c>
      <c r="F658" s="104">
        <f>IF('3rd 4'!C18&gt;0,'3rd 4'!J18,IF('3rd 4'!K18&gt;0,'3rd 4'!R18,IF('3rd 4'!S18&gt;0,'3rd 4'!Z18,0)))</f>
        <v>40.5</v>
      </c>
      <c r="G658" s="104">
        <f>IF('3rd 5'!C18&gt;0,'3rd 5'!J18,IF('3rd 5'!K18&gt;0,'3rd 5'!R18,IF('3rd 5'!S18&gt;0,'3rd 5'!Z18,0)))</f>
        <v>35.5</v>
      </c>
      <c r="H658" s="104">
        <f>IF('3rd 6'!C18&gt;0,'3rd 6'!J18,IF('3rd 6'!K18&gt;0,'3rd 6'!R18,IF('3rd 6'!S18&gt;0,'3rd 6'!Z18,0)))</f>
        <v>0</v>
      </c>
      <c r="I658" s="457"/>
      <c r="J658" s="525"/>
      <c r="K658" s="442" t="str">
        <f>IF(J657&gt;=2.5,K656,IF(J657&gt;=2.25,"C",IF(J657&gt;=2,"D",IF(J657=0,0,"F"))))</f>
        <v>A-</v>
      </c>
      <c r="L658" s="104">
        <f>IF('4th 1'!C18&gt;0,'4th 1'!J18,IF('4th 1'!K18&gt;0,'4th 1'!R18,IF('4th 1'!S18&gt;0,'4th 1'!Z18,0)))</f>
        <v>45</v>
      </c>
      <c r="M658" s="104">
        <f>IF('4th 2'!C18&gt;0,'4th 2'!J18,IF('4th 2'!K18&gt;0,'4th 2'!R18,IF('4th 2'!S18&gt;0,'4th 2'!Z18,0)))</f>
        <v>46</v>
      </c>
      <c r="N658" s="104">
        <f>IF('4th 3'!C18&gt;0,'4th 3'!J18,IF('4th 3'!K18&gt;0,'4th 3'!R18,IF('4th 3'!S18&gt;0,'4th 3'!Z18,0)))</f>
        <v>44</v>
      </c>
      <c r="O658" s="104">
        <f>IF('4th 4'!C18&gt;0,'4th 4'!J18,IF('4th 4'!K18&gt;0,'4th 4'!R18,IF('4th 4'!S18&gt;0,'4th 4'!Z18,0)))</f>
        <v>43</v>
      </c>
      <c r="P658" s="104">
        <f>IF('4th 5'!C18&gt;0,'4th 5'!J18,IF('4th 5'!K18&gt;0,'4th 5'!R18,IF('4th 5'!S18&gt;0,'4th 5'!Z18,0)))</f>
        <v>33.5</v>
      </c>
      <c r="Q658" s="104">
        <f>IF('4th 6'!C18&gt;0,'4th 6'!J18,IF('4th 6'!K18&gt;0,'4th 6'!R18,IF('4th 6'!S18&gt;0,'4th 6'!Z18,0)))</f>
        <v>33.5</v>
      </c>
      <c r="R658" s="104">
        <f>IF('4th 7'!C18&gt;0,'4th 7'!J18,IF('4th 7'!K18&gt;0,'4th 7'!R18,IF('4th 7'!S18&gt;0,'4th 7'!Z18,0)))</f>
        <v>0</v>
      </c>
      <c r="S658" s="457"/>
      <c r="T658" s="525"/>
      <c r="U658" s="442" t="str">
        <f>IF(T657&gt;=2.5,U656,IF(T657&gt;=2.25,"C",IF(T657&gt;=2,"D",IF(T657=0,0,"F"))))</f>
        <v>B+</v>
      </c>
      <c r="V658" s="454" t="s">
        <v>40</v>
      </c>
      <c r="W658" s="443"/>
      <c r="X658" s="443"/>
      <c r="Y658" s="455"/>
      <c r="Z658" s="510"/>
      <c r="AA658" s="105"/>
      <c r="AB658" s="105"/>
    </row>
    <row r="659" spans="1:28" ht="16.5" customHeight="1">
      <c r="A659" s="424"/>
      <c r="B659" s="91" t="s">
        <v>67</v>
      </c>
      <c r="C659" s="117">
        <f>'3rd 1'!AA18</f>
        <v>74</v>
      </c>
      <c r="D659" s="117">
        <f>'3rd 2'!AA18</f>
        <v>73</v>
      </c>
      <c r="E659" s="117">
        <f>'3rd 3'!AA18</f>
        <v>87</v>
      </c>
      <c r="F659" s="117">
        <f>'3rd 4'!AA18</f>
        <v>73</v>
      </c>
      <c r="G659" s="117">
        <f>'3rd 5'!AA18</f>
        <v>62</v>
      </c>
      <c r="H659" s="117">
        <f>'3rd 6'!AA18</f>
        <v>0</v>
      </c>
      <c r="I659" s="457"/>
      <c r="J659" s="525"/>
      <c r="K659" s="491"/>
      <c r="L659" s="117">
        <f>'4th 1'!AA18</f>
        <v>78</v>
      </c>
      <c r="M659" s="117">
        <f>'4th 2'!AA18</f>
        <v>79</v>
      </c>
      <c r="N659" s="117">
        <f>'4th 3'!AA18</f>
        <v>79</v>
      </c>
      <c r="O659" s="117">
        <f>'4th 4'!AA18</f>
        <v>75</v>
      </c>
      <c r="P659" s="117">
        <f>'4th 5'!AA18</f>
        <v>64</v>
      </c>
      <c r="Q659" s="117">
        <f>'4th 6'!AA18</f>
        <v>58</v>
      </c>
      <c r="R659" s="117">
        <f>'4th 7'!AA18</f>
        <v>0</v>
      </c>
      <c r="S659" s="457"/>
      <c r="T659" s="525"/>
      <c r="U659" s="491"/>
      <c r="V659" s="444">
        <f>IF((C660+C662)=0,0,C655)+IF((D660+D662)=0,0,D655)+IF((E660+E662)=0,0,E655)+IF((F660+F662)=0,0,F655)+IF((G660+G662)=0,0,G655)+IF((H660+H662)=0,0,H655)+IF((L660+L662)=0,0,L655)+IF((M660+M662)=0,0,M655)+IF((N660+N662)=0,0,N655)+IF((O660+O662)=0,0,O655)+IF((P660+P662)=0,0,P655)+IF((Q660+Q662)=0,0,Q655)+IF((R660+R662)=0,0,R655)+IF(E692&gt;0,1.5,0)</f>
        <v>31.5</v>
      </c>
      <c r="W659" s="457">
        <f>I656+S656+(E692*1.5)</f>
        <v>108</v>
      </c>
      <c r="X659" s="440">
        <f>IF(S656&gt;0,(W659/31.5),J657)</f>
        <v>3.4285714285714284</v>
      </c>
      <c r="Y659" s="164" t="str">
        <f>IF(X659&gt;=4,"A+",IF(X659&gt;=3.75,"A",IF(X659&gt;=3.5,"A-",IF(X659&gt;=3.25,"B+",IF(X659&gt;=3,"B",IF(X659&gt;=2.75,"B-",IF(X659&gt;=2.5,"C+",IF(X659&gt;=2,"C","F"))))))))</f>
        <v>B+</v>
      </c>
      <c r="Z659" s="510"/>
    </row>
    <row r="660" spans="1:28" ht="16.5">
      <c r="A660" s="424"/>
      <c r="B660" s="91" t="s">
        <v>1</v>
      </c>
      <c r="C660" s="104">
        <f>'3rd 1'!AC18</f>
        <v>3.5</v>
      </c>
      <c r="D660" s="104">
        <f>'3rd 2'!AC18</f>
        <v>3.5</v>
      </c>
      <c r="E660" s="104">
        <f>'3rd 3'!AC18</f>
        <v>4</v>
      </c>
      <c r="F660" s="104">
        <f>'3rd 4'!AC18</f>
        <v>3.5</v>
      </c>
      <c r="G660" s="104">
        <f>'3rd 5'!AC18</f>
        <v>3</v>
      </c>
      <c r="H660" s="104">
        <f>'3rd 6'!AC18</f>
        <v>0</v>
      </c>
      <c r="I660" s="457"/>
      <c r="J660" s="525"/>
      <c r="K660" s="106"/>
      <c r="L660" s="104">
        <f>'4th 1'!AC18</f>
        <v>3.75</v>
      </c>
      <c r="M660" s="104">
        <f>'4th 2'!AC18</f>
        <v>3.75</v>
      </c>
      <c r="N660" s="104">
        <f>'4th 3'!AC18</f>
        <v>3.75</v>
      </c>
      <c r="O660" s="104">
        <f>'4th 4'!AC18</f>
        <v>3.75</v>
      </c>
      <c r="P660" s="104">
        <f>'4th 5'!AC18</f>
        <v>3</v>
      </c>
      <c r="Q660" s="104">
        <f>'4th 6'!AC18</f>
        <v>2.75</v>
      </c>
      <c r="R660" s="107">
        <f>'4th 7'!AC18</f>
        <v>0</v>
      </c>
      <c r="S660" s="457"/>
      <c r="T660" s="525"/>
      <c r="U660" s="108"/>
      <c r="V660" s="456"/>
      <c r="W660" s="448"/>
      <c r="X660" s="441"/>
      <c r="Y660" s="451" t="str">
        <f>IF(S656&gt;0,(IF(X659&gt;=2.5,Y659,IF(X659&gt;=2.25,"C",IF(X659&gt;=2,"D","F")))),K658)</f>
        <v>B+</v>
      </c>
      <c r="Z660" s="510"/>
    </row>
    <row r="661" spans="1:28" ht="16.5">
      <c r="A661" s="424"/>
      <c r="B661" s="91" t="s">
        <v>2</v>
      </c>
      <c r="C661" s="104" t="str">
        <f>'3rd 1'!AB18</f>
        <v>A-</v>
      </c>
      <c r="D661" s="104" t="str">
        <f>'3rd 2'!AB18</f>
        <v>A-</v>
      </c>
      <c r="E661" s="104" t="str">
        <f>'3rd 3'!AB18</f>
        <v>A+</v>
      </c>
      <c r="F661" s="104" t="str">
        <f>'3rd 4'!AB18</f>
        <v>A-</v>
      </c>
      <c r="G661" s="104" t="str">
        <f>'3rd 5'!AB18</f>
        <v>B</v>
      </c>
      <c r="H661" s="104" t="str">
        <f>'3rd 6'!AB18</f>
        <v/>
      </c>
      <c r="I661" s="457"/>
      <c r="J661" s="98"/>
      <c r="K661" s="90"/>
      <c r="L661" s="104" t="str">
        <f>'4th 1'!AB18</f>
        <v>A</v>
      </c>
      <c r="M661" s="104" t="str">
        <f>'4th 2'!AB18</f>
        <v>A</v>
      </c>
      <c r="N661" s="104" t="str">
        <f>'4th 3'!AB18</f>
        <v>A</v>
      </c>
      <c r="O661" s="104" t="str">
        <f>'4th 4'!AB18</f>
        <v>A</v>
      </c>
      <c r="P661" s="104" t="str">
        <f>'4th 5'!AB18</f>
        <v>B</v>
      </c>
      <c r="Q661" s="104" t="str">
        <f>'4th 6'!AB18</f>
        <v>B-</v>
      </c>
      <c r="R661" s="104" t="str">
        <f>'4th 7'!AB18</f>
        <v/>
      </c>
      <c r="S661" s="457"/>
      <c r="T661" s="98"/>
      <c r="U661" s="109"/>
      <c r="V661" s="446"/>
      <c r="W661" s="449"/>
      <c r="X661" s="450"/>
      <c r="Y661" s="452"/>
      <c r="Z661" s="510"/>
    </row>
    <row r="662" spans="1:28" ht="16.5" customHeight="1">
      <c r="A662" s="413" t="s">
        <v>127</v>
      </c>
      <c r="B662" s="91" t="s">
        <v>1</v>
      </c>
      <c r="C662" s="104">
        <f>'3rd 1'!AD18</f>
        <v>0</v>
      </c>
      <c r="D662" s="104">
        <f>'3rd 2'!AD18</f>
        <v>0</v>
      </c>
      <c r="E662" s="104">
        <f>'3rd 3'!AD18</f>
        <v>0</v>
      </c>
      <c r="F662" s="104">
        <f>'3rd 4'!AD18</f>
        <v>0</v>
      </c>
      <c r="G662" s="104">
        <f>'3rd 5'!AD18</f>
        <v>0</v>
      </c>
      <c r="H662" s="104">
        <f>'3rd 6'!AD18</f>
        <v>0</v>
      </c>
      <c r="I662" s="415">
        <f>(C662*C655)+(D662*D655)+(E662*E655)+(F662*F655)+(G662*G655)+(H662*H655)</f>
        <v>0</v>
      </c>
      <c r="J662" s="417">
        <f>IF(C662&gt;0,(C660*C655),0)+IF(D662&gt;0,(D660*D655),0)+IF(E662&gt;0,(E660*E655),0)+IF(F662&gt;0,(F660*F655),0)+IF(G662&gt;0,(G660*G655),0)+IF(H662&gt;0,(H660*H655),0)</f>
        <v>0</v>
      </c>
      <c r="K662" s="418">
        <f>IF(C662&gt;C660,((C662*C655)-(C660*C655)),0)+IF(D662&gt;D660,((D662*D655)-(D660*D655)),0)+IF(E662&gt;E660,((E662*E655)-(E660*E655)),0)+IF(F662&gt;F660,((F662*F655)-(F660*F655)),0)+IF(G662&gt;G660,((G662*G655)-(G660*G655)),0)+IF(H662&gt;H660,((H662*H655)-(H660*H655)),0)</f>
        <v>0</v>
      </c>
      <c r="L662" s="165">
        <f>'4th 1'!AD18</f>
        <v>0</v>
      </c>
      <c r="M662" s="104">
        <f>'4th 2'!AD18</f>
        <v>0</v>
      </c>
      <c r="N662" s="104">
        <f>'4th 3'!AD18</f>
        <v>0</v>
      </c>
      <c r="O662" s="104">
        <f>'4th 4'!AD18</f>
        <v>0</v>
      </c>
      <c r="P662" s="104">
        <f>'4th 5'!AD18</f>
        <v>0</v>
      </c>
      <c r="Q662" s="104">
        <f>'4th 6'!AD18</f>
        <v>0</v>
      </c>
      <c r="R662" s="104">
        <f>'4th 7'!AD18</f>
        <v>0</v>
      </c>
      <c r="S662" s="415">
        <f>(L662*L655)+(M662*M655)+(N662*N655)+(O662*O655)+(P662*P655)+(Q662*Q655)+(R662*R655)</f>
        <v>0</v>
      </c>
      <c r="T662" s="417">
        <f>IF(L662&gt;0,(L660*L655),0)+IF(M662&gt;0,(M660*M655),0)+IF(N662&gt;0,(N660*N655),0)+IF(O662&gt;0,(O660*O655),0)+IF(P662&gt;0,(P660*P655),0)+IF(Q662&gt;0,(Q660*Q655),0)+IF(R662&gt;0,(R660*R655),0)</f>
        <v>0</v>
      </c>
      <c r="U662" s="484">
        <f>IF(L662&gt;L660,((L662*L655)-(L660*L655)),0)+IF(M662&gt;M660,((M662*M655)-(M660*M655)),0)+IF(N662&gt;N660,((N662*N655)-(N660*N655)),0)+IF(O662&gt;O660,((O662*O655)-(O660*O655)),0)+IF(P662&gt;P660,((P662*P655)-(P660*P655)),0)+IF(Q662&gt;Q660,((Q662*Q655)-(Q660*Q655)),0)+IF(R662&gt;R660,((R662*R655)-(R660*R655)),0)</f>
        <v>0</v>
      </c>
      <c r="V662" s="401">
        <f>I662+S662</f>
        <v>0</v>
      </c>
      <c r="W662" s="436">
        <f>J662+T662</f>
        <v>0</v>
      </c>
      <c r="X662" s="438">
        <f>K662+U662</f>
        <v>0</v>
      </c>
      <c r="Y662" s="483">
        <f>K662+U662+X649</f>
        <v>0</v>
      </c>
      <c r="Z662" s="510"/>
    </row>
    <row r="663" spans="1:28" ht="16.5" thickBot="1">
      <c r="A663" s="414"/>
      <c r="B663" s="157" t="s">
        <v>23</v>
      </c>
      <c r="C663" s="166" t="str">
        <f>'3rd 1'!AE18</f>
        <v/>
      </c>
      <c r="D663" s="166" t="str">
        <f>'3rd 2'!AE18</f>
        <v/>
      </c>
      <c r="E663" s="166" t="str">
        <f>'3rd 3'!AE18</f>
        <v/>
      </c>
      <c r="F663" s="166" t="str">
        <f>'3rd 4'!AE18</f>
        <v/>
      </c>
      <c r="G663" s="166" t="str">
        <f>'3rd 5'!AE18</f>
        <v/>
      </c>
      <c r="H663" s="166" t="str">
        <f>'3rd 6'!AE18</f>
        <v/>
      </c>
      <c r="I663" s="416"/>
      <c r="J663" s="416"/>
      <c r="K663" s="419"/>
      <c r="L663" s="166" t="str">
        <f>'4th 1'!AE18</f>
        <v/>
      </c>
      <c r="M663" s="166" t="str">
        <f>'4th 2'!AE18</f>
        <v/>
      </c>
      <c r="N663" s="166" t="str">
        <f>'4th 3'!AE18</f>
        <v/>
      </c>
      <c r="O663" s="166" t="str">
        <f>'4th 4'!AE18</f>
        <v/>
      </c>
      <c r="P663" s="166" t="str">
        <f>'4th 5'!AE18</f>
        <v/>
      </c>
      <c r="Q663" s="166" t="str">
        <f>'4th 6'!AE18</f>
        <v/>
      </c>
      <c r="R663" s="166" t="str">
        <f>'4th 7'!AE18</f>
        <v/>
      </c>
      <c r="S663" s="416"/>
      <c r="T663" s="416"/>
      <c r="U663" s="419"/>
      <c r="V663" s="402"/>
      <c r="W663" s="437"/>
      <c r="X663" s="439"/>
      <c r="Y663" s="406"/>
      <c r="Z663" s="510"/>
    </row>
    <row r="664" spans="1:28" ht="19.5" customHeight="1" thickTop="1" thickBot="1">
      <c r="A664" s="435" t="s">
        <v>31</v>
      </c>
      <c r="B664" s="435"/>
      <c r="C664" s="435"/>
      <c r="D664" s="435"/>
      <c r="E664" s="435"/>
      <c r="F664" s="435"/>
      <c r="G664" s="435"/>
      <c r="H664" s="435"/>
      <c r="I664" s="435"/>
      <c r="J664" s="435"/>
      <c r="K664" s="435"/>
      <c r="L664" s="435"/>
      <c r="M664" s="435"/>
      <c r="N664" s="435"/>
      <c r="O664" s="435"/>
      <c r="P664" s="435"/>
      <c r="Q664" s="435"/>
      <c r="R664" s="435"/>
      <c r="S664" s="435"/>
      <c r="T664" s="435"/>
      <c r="U664" s="435"/>
      <c r="V664" s="435"/>
      <c r="W664" s="435"/>
      <c r="X664" s="435"/>
      <c r="Y664" s="435"/>
      <c r="Z664" s="510"/>
    </row>
    <row r="665" spans="1:28" ht="17.25" customHeight="1" thickTop="1" thickBot="1">
      <c r="A665" s="478" t="s">
        <v>46</v>
      </c>
      <c r="B665" s="479"/>
      <c r="C665" s="479"/>
      <c r="D665" s="479"/>
      <c r="E665" s="479"/>
      <c r="F665" s="479"/>
      <c r="G665" s="479"/>
      <c r="H665" s="479"/>
      <c r="I665" s="479"/>
      <c r="J665" s="479"/>
      <c r="K665" s="480"/>
      <c r="L665" s="426" t="s">
        <v>47</v>
      </c>
      <c r="M665" s="426"/>
      <c r="N665" s="426"/>
      <c r="O665" s="426"/>
      <c r="P665" s="426"/>
      <c r="Q665" s="426"/>
      <c r="R665" s="426"/>
      <c r="S665" s="426"/>
      <c r="T665" s="426"/>
      <c r="U665" s="427"/>
      <c r="V665" s="160"/>
      <c r="W665" s="428" t="s">
        <v>39</v>
      </c>
      <c r="X665" s="428"/>
      <c r="Y665" s="161"/>
      <c r="Z665" s="510"/>
    </row>
    <row r="666" spans="1:28" ht="17.25" thickTop="1">
      <c r="A666" s="99" t="s">
        <v>22</v>
      </c>
      <c r="B666" s="100"/>
      <c r="C666" s="101">
        <f>'5th 1'!B4</f>
        <v>301</v>
      </c>
      <c r="D666" s="101">
        <f>'5th 2'!B4</f>
        <v>302</v>
      </c>
      <c r="E666" s="101">
        <f>'5th 3'!B4</f>
        <v>303</v>
      </c>
      <c r="F666" s="101">
        <f>'5th 4'!B4</f>
        <v>304</v>
      </c>
      <c r="G666" s="101">
        <f>'5th 5'!B4</f>
        <v>305</v>
      </c>
      <c r="H666" s="101">
        <f>'5th 6'!B4</f>
        <v>0</v>
      </c>
      <c r="I666" s="430" t="s">
        <v>0</v>
      </c>
      <c r="J666" s="430" t="s">
        <v>3</v>
      </c>
      <c r="K666" s="432" t="s">
        <v>2</v>
      </c>
      <c r="L666" s="101">
        <f>'6th 1'!B4</f>
        <v>306</v>
      </c>
      <c r="M666" s="101">
        <f>'6th 2'!B4</f>
        <v>307</v>
      </c>
      <c r="N666" s="101">
        <f>'6th 3'!B4</f>
        <v>308</v>
      </c>
      <c r="O666" s="101">
        <f>'6th 4'!B4</f>
        <v>309</v>
      </c>
      <c r="P666" s="101">
        <f>'6th 5'!B4</f>
        <v>310</v>
      </c>
      <c r="Q666" s="101">
        <f>'6th 6'!B4</f>
        <v>0</v>
      </c>
      <c r="R666" s="101">
        <f>'6th 7'!B4</f>
        <v>0</v>
      </c>
      <c r="S666" s="429" t="s">
        <v>0</v>
      </c>
      <c r="T666" s="429" t="s">
        <v>3</v>
      </c>
      <c r="U666" s="431" t="s">
        <v>2</v>
      </c>
      <c r="V666" s="433" t="s">
        <v>62</v>
      </c>
      <c r="W666" s="434"/>
      <c r="X666" s="434"/>
      <c r="Y666" s="162" t="str">
        <f>IF(X667&gt;=4,"A+",IF(X667&gt;=3.75,"A",IF(X667&gt;=3.5,"A-",IF(X667&gt;=3.25,"B+",IF(X667&gt;=3,"B",IF(X667&gt;=2.75,"B-",IF(X667&gt;=2.5,"C+",IF(X667&gt;=2,"C","F"))))))))</f>
        <v>A-</v>
      </c>
      <c r="Z666" s="510"/>
    </row>
    <row r="667" spans="1:28" ht="65.25" customHeight="1">
      <c r="A667" s="77" t="s">
        <v>63</v>
      </c>
      <c r="B667" s="78"/>
      <c r="C667" s="79" t="str">
        <f>IF('5th 1'!C18&gt;0,'5th 1'!D6,IF('5th 1'!K18&gt;0,'5th 1'!L6,IF('5th 1'!S18&gt;0,'5th 1'!T6,0)))</f>
        <v>Drawing-5</v>
      </c>
      <c r="D667" s="79" t="str">
        <f>IF('5th 2'!C18&gt;0,'5th 2'!D6,IF('5th 2'!K18&gt;0,'5th 2'!L6,IF('5th 2'!S18&gt;0,'5th 2'!T6,0)))</f>
        <v>Head Study-1</v>
      </c>
      <c r="E667" s="79" t="str">
        <f>IF('5th 3'!C18&gt;0,'5th 3'!D6,IF('5th 3'!K18&gt;0,'5th 3'!L6,IF('5th 3'!S18&gt;0,'5th 3'!T6,0)))</f>
        <v>Still life-3</v>
      </c>
      <c r="F667" s="79" t="str">
        <f>IF('5th 4'!C18&gt;0,'5th 4'!D6,IF('5th 4'!K18&gt;0,'5th 4'!L6,IF('5th 4'!S18&gt;0,'5th 4'!T6,0)))</f>
        <v>Composition-1</v>
      </c>
      <c r="G667" s="79" t="str">
        <f>IF('5th 5'!C18&gt;0,'5th 5'!D6,IF('5th 5'!K18&gt;0,'5th 5'!L6,IF('5th 5'!S18&gt;0,'5th 5'!T6,0)))</f>
        <v>History of Art</v>
      </c>
      <c r="H667" s="79">
        <f>IF('5th 6'!C18&gt;0,'5th 6'!D6,IF('5th 6'!K18&gt;0,'5th 6'!L6,IF('5th 6'!S18&gt;0,'5th 6'!T6,0)))</f>
        <v>0</v>
      </c>
      <c r="I667" s="481"/>
      <c r="J667" s="481"/>
      <c r="K667" s="482"/>
      <c r="L667" s="79" t="str">
        <f>IF('6th 1'!C18&gt;0,'6th 1'!D6,IF('6th 1'!K18&gt;0,'6th 1'!L6,IF('6th 1'!S18&gt;0,'6th 1'!T6,0)))</f>
        <v>Drawing-6</v>
      </c>
      <c r="M667" s="79" t="str">
        <f>IF('6th 2'!C18&gt;0,'6th 2'!D6,IF('6th 2'!K18&gt;0,'6th 2'!L6,IF('6th 2'!S18&gt;0,'6th 2'!T6,0)))</f>
        <v>Head study-2</v>
      </c>
      <c r="N667" s="79" t="str">
        <f>IF('6th 3'!C18&gt;0,'6th 3'!D6,IF('6th 3'!K18&gt;0,'6th 3'!L6,IF('6th 3'!S18&gt;0,'6th 3'!T6,0)))</f>
        <v>Figur painting</v>
      </c>
      <c r="O667" s="79" t="str">
        <f>IF('6th 4'!C18&gt;0,'6th 4'!D6,IF('6th 4'!K18&gt;0,'6th 4'!L6,IF('6th 4'!S18&gt;0,'6th 4'!T6,0)))</f>
        <v>Composition-2</v>
      </c>
      <c r="P667" s="79" t="str">
        <f>IF('6th 5'!C18&gt;0,'6th 5'!D6,IF('6th 5'!K18&gt;0,'6th 5'!L6,IF('6th 5'!S18&gt;0,'6th 5'!T6,0)))</f>
        <v>History of Arts</v>
      </c>
      <c r="Q667" s="79">
        <f>IF('6th 6'!C18&gt;0,'6th 6'!D6,IF('6th 6'!K18&gt;0,'6th 6'!L6,IF('6th 6'!S18&gt;0,'6th 6'!T6,0)))</f>
        <v>0</v>
      </c>
      <c r="R667" s="79">
        <f>IF('6th 7'!C18&gt;0,'6th 7'!D6,IF('6th 7'!K18&gt;0,'6th 7'!L6,IF('6th 7'!S18&gt;0,'6th 7'!T6,0)))</f>
        <v>0</v>
      </c>
      <c r="S667" s="429"/>
      <c r="T667" s="429"/>
      <c r="U667" s="431"/>
      <c r="V667" s="335">
        <f>IF(I669&gt;0,(V672+V654),0)</f>
        <v>94.5</v>
      </c>
      <c r="W667" s="254">
        <f>IF(I669&gt;0,(W672+W654),0)</f>
        <v>332.25</v>
      </c>
      <c r="X667" s="336">
        <f>IF(S669&gt;0,(W667/94.5),IF(I669&gt;0,(W667/78),0))</f>
        <v>3.5158730158730158</v>
      </c>
      <c r="Y667" s="163" t="str">
        <f>IF(X667&gt;=2.5,Y666,IF(X667&gt;=2.25,"C",IF(X667&gt;=2,"D",IF(X667=0,0,"F"))))</f>
        <v>A-</v>
      </c>
      <c r="Z667" s="510"/>
    </row>
    <row r="668" spans="1:28" ht="16.5">
      <c r="A668" s="77" t="s">
        <v>12</v>
      </c>
      <c r="B668" s="78"/>
      <c r="C668" s="102">
        <f>IF('5th 1'!C18&gt;0,'5th 1'!H4,IF('5th 1'!K18&gt;0,'5th 1'!P4,IF('5th 1'!S18&gt;0,'5th 1'!X4,0)))</f>
        <v>3</v>
      </c>
      <c r="D668" s="102">
        <f>IF('5th 2'!C18&gt;0,'5th 2'!H4,IF('5th 2'!K18&gt;0,'5th 2'!P4,IF('5th 2'!S18&gt;0,'5th 2'!X4,0)))</f>
        <v>3</v>
      </c>
      <c r="E668" s="102">
        <f>IF('5th 3'!C18&gt;0,'5th 3'!H4,IF('5th 3'!K18&gt;0,'5th 3'!P4,IF('5th 3'!S18&gt;0,'5th 3'!X4,0)))</f>
        <v>3</v>
      </c>
      <c r="F668" s="102">
        <f>IF('5th 4'!C18&gt;0,'5th 4'!H4,IF('5th 4'!K18&gt;0,'5th 4'!P4,IF('5th 4'!S18&gt;0,'5th 4'!X4,0)))</f>
        <v>3</v>
      </c>
      <c r="G668" s="102">
        <f>IF('5th 5'!C18&gt;0,'5th 5'!H4,IF('5th 5'!K18&gt;0,'5th 5'!P4,IF('5th 5'!S18&gt;0,'5th 5'!X4,0)))</f>
        <v>3</v>
      </c>
      <c r="H668" s="102">
        <f>IF('5th 6'!C18&gt;0,'5th 6'!H4,IF('5th 6'!K18&gt;0,'5th 6'!P4,IF('5th 6'!S18&gt;0,'5th 6'!X4,0)))</f>
        <v>0</v>
      </c>
      <c r="I668" s="481"/>
      <c r="J668" s="481"/>
      <c r="K668" s="482"/>
      <c r="L668" s="102">
        <f>IF('6th 1'!C18&gt;0,'6th 1'!H4,IF('6th 1'!K18&gt;0,'6th 1'!P4,IF('6th 1'!S18&gt;0,'6th 1'!X4,0)))</f>
        <v>3</v>
      </c>
      <c r="M668" s="102">
        <f>IF('6th 2'!C18&gt;0,'6th 2'!H4,IF('6th 2'!K18&gt;0,'6th 2'!P4,IF('6th 2'!S18&gt;0,'6th 2'!X4,0)))</f>
        <v>3</v>
      </c>
      <c r="N668" s="102">
        <f>IF('6th 3'!C18&gt;0,'6th 3'!H4,IF('6th 3'!K18&gt;0,'6th 3'!P4,IF('6th 3'!S18&gt;0,'6th 3'!X4,0)))</f>
        <v>3</v>
      </c>
      <c r="O668" s="102">
        <f>IF('6th 4'!C18&gt;0,'6th 4'!H4,IF('6th 4'!K18&gt;0,'6th 4'!P4,IF('6th 4'!S18&gt;0,'6th 4'!X4,0)))</f>
        <v>3</v>
      </c>
      <c r="P668" s="102">
        <f>IF('6th 5'!C18&gt;0,'6th 5'!H4,IF('6th 5'!K18&gt;0,'6th 5'!P4,IF('6th 5'!S18&gt;0,'6th 5'!X4,0)))</f>
        <v>3</v>
      </c>
      <c r="Q668" s="102">
        <f>IF('6th 6'!C18&gt;0,'6th 6'!H4,IF('6th 6'!K18&gt;0,'6th 6'!#REF!,IF('6th 6'!S18&gt;0,'6th 6'!X4,0)))</f>
        <v>0</v>
      </c>
      <c r="R668" s="102">
        <f>IF('6th 7'!C18&gt;0,'6th 7'!H4,IF('6th 7'!K18&gt;0,'6th 7'!P4,IF('6th 7'!S18&gt;0,'6th 7'!X4,0)))</f>
        <v>0</v>
      </c>
      <c r="S668" s="430"/>
      <c r="T668" s="430"/>
      <c r="U668" s="432"/>
      <c r="V668" s="460" t="s">
        <v>41</v>
      </c>
      <c r="W668" s="461"/>
      <c r="X668" s="461"/>
      <c r="Y668" s="462"/>
      <c r="Z668" s="510"/>
    </row>
    <row r="669" spans="1:28" ht="17.25" thickBot="1">
      <c r="A669" s="77" t="s">
        <v>11</v>
      </c>
      <c r="B669" s="78"/>
      <c r="C669" s="102">
        <v>100</v>
      </c>
      <c r="D669" s="102">
        <v>100</v>
      </c>
      <c r="E669" s="102">
        <v>100</v>
      </c>
      <c r="F669" s="102">
        <v>100</v>
      </c>
      <c r="G669" s="102">
        <v>100</v>
      </c>
      <c r="H669" s="102">
        <v>100</v>
      </c>
      <c r="I669" s="465">
        <f>(C673*C668)+(D673*D668)+(E673*E668)+(F673*F668)+(G673*G668)+(H673*H668)</f>
        <v>54.75</v>
      </c>
      <c r="J669" s="84"/>
      <c r="K669" s="103" t="str">
        <f>IF(J671&gt;=4,"A+",IF(J671&gt;=3.75,"A",IF(J671&gt;=3.5,"A-",IF(J671&gt;=3.25,"B+",IF(J671&gt;=3,"B",IF(J671&gt;=2.75,"B-",IF(J671&gt;=2.5,"C+",IF(J671&gt;=2,"C","F"))))))))</f>
        <v>A-</v>
      </c>
      <c r="L669" s="102">
        <v>100</v>
      </c>
      <c r="M669" s="102">
        <v>100</v>
      </c>
      <c r="N669" s="102">
        <v>100</v>
      </c>
      <c r="O669" s="102">
        <v>100</v>
      </c>
      <c r="P669" s="102">
        <v>100</v>
      </c>
      <c r="Q669" s="102">
        <v>100</v>
      </c>
      <c r="R669" s="102">
        <v>100</v>
      </c>
      <c r="S669" s="465">
        <f>(L673*L668)+(M673*M668)+(N673*N668)+(O673*O668)+(P673*P668)+(Q673*Q668)+(R673*R668)</f>
        <v>54.75</v>
      </c>
      <c r="T669" s="84"/>
      <c r="U669" s="103" t="str">
        <f>IF(T671&gt;=4,"A+",IF(T671&gt;=3.75,"A",IF(T671&gt;=3.5,"A-",IF(T671&gt;=3.25,"B+",IF(T671&gt;=3,"B",IF(T671&gt;=2.75,"B-",IF(T671&gt;=2.5,"C+",IF(T671&gt;=2,"C","F"))))))))</f>
        <v>A-</v>
      </c>
      <c r="V669" s="467" t="s">
        <v>29</v>
      </c>
      <c r="W669" s="469" t="s">
        <v>0</v>
      </c>
      <c r="X669" s="469" t="s">
        <v>3</v>
      </c>
      <c r="Y669" s="476" t="s">
        <v>2</v>
      </c>
      <c r="Z669" s="510"/>
    </row>
    <row r="670" spans="1:28" ht="17.25" thickTop="1">
      <c r="A670" s="77" t="s">
        <v>28</v>
      </c>
      <c r="B670" s="86"/>
      <c r="C670" s="104">
        <f>IF('5th 1'!C18&gt;0,'5th 1'!C18,IF('5th 1'!K18&gt;0,'5th 1'!K18,IF('5th 1'!S18&gt;0,'5th 1'!S18,0)))</f>
        <v>27.25</v>
      </c>
      <c r="D670" s="104">
        <f>IF('5th 2'!C18&gt;0,'5th 2'!C18,IF('5th 2'!K18&gt;0,'5th 2'!K18,IF('5th 2'!S18&gt;0,'5th 2'!S18,0)))</f>
        <v>31.75</v>
      </c>
      <c r="E670" s="104">
        <f>IF('5th 3'!C18&gt;0,'5th 3'!C18,IF('5th 3'!K18&gt;0,'5th 3'!K18,IF('5th 3'!S18&gt;0,'5th 3'!S18,0)))</f>
        <v>32.75</v>
      </c>
      <c r="F670" s="104">
        <f>IF('5th 4'!C18&gt;0,'5th 4'!C18,IF('5th 4'!K18&gt;0,'5th 4'!K18,IF('5th 4'!S18&gt;0,'5th 4'!S18,0)))</f>
        <v>26.5</v>
      </c>
      <c r="G670" s="104">
        <f>IF('5th 5'!C18&gt;0,'5th 5'!C18,IF('5th 5'!K18&gt;0,'5th 5'!K18,IF('5th 5'!S18&gt;0,'5th 5'!S18,0)))</f>
        <v>23</v>
      </c>
      <c r="H670" s="104">
        <f>IF('5th 6'!C18&gt;0,'5th 6'!C18,IF('5th 6'!K18&gt;0,'5th 6'!K18,IF('5th 6'!S18&gt;0,'5th 6'!S18,0)))</f>
        <v>0</v>
      </c>
      <c r="I670" s="448"/>
      <c r="J670" s="98"/>
      <c r="K670" s="90"/>
      <c r="L670" s="104">
        <f>IF('6th 1'!C18&gt;0,'6th 1'!C18,IF('6th 1'!K18&gt;0,'6th 1'!K18,IF('6th 1'!S18&gt;0,'6th 1'!S18,0)))</f>
        <v>36.5</v>
      </c>
      <c r="M670" s="104">
        <f>IF('6th 2'!C18&gt;0,'6th 2'!C18,IF('6th 2'!K18&gt;0,'6th 2'!K18,IF('6th 2'!S18&gt;0,'6th 2'!S18,0)))</f>
        <v>28</v>
      </c>
      <c r="N670" s="104">
        <f>IF('6th 3'!C18&gt;0,'6th 3'!C18,IF('6th 3'!K18&gt;0,'6th 3'!K18,IF('6th 3'!S18&gt;0,'6th 3'!S18,0)))</f>
        <v>28</v>
      </c>
      <c r="O670" s="104">
        <f>IF('6th 4'!C18&gt;0,'6th 4'!C18,IF('6th 4'!K18&gt;0,'6th 4'!K18,IF('6th 4'!S18&gt;0,'6th 4'!S18,0)))</f>
        <v>33.75</v>
      </c>
      <c r="P670" s="104">
        <f>IF('6th 5'!C18&gt;0,'6th 5'!C18,IF('6th 5'!K18&gt;0,'6th 5'!K18,IF('6th 5'!S18&gt;0,'6th 5'!S18,0)))</f>
        <v>30.5</v>
      </c>
      <c r="Q670" s="104">
        <f>IF('6th 6'!C18&gt;0,'6th 6'!C18,IF('6th 6'!K18&gt;0,'6th 6'!K18,IF('6th 6'!S18&gt;0,'6th 6'!S18,0)))</f>
        <v>0</v>
      </c>
      <c r="R670" s="104">
        <f>IF('6th 7'!C18&gt;0,'6th 7'!C18,IF('6th 7'!K18&gt;0,'6th 7'!K18,IF('6th 7'!S18&gt;0,'6th 7'!S18,0)))</f>
        <v>0</v>
      </c>
      <c r="S670" s="448"/>
      <c r="T670" s="98"/>
      <c r="U670" s="90"/>
      <c r="V670" s="468"/>
      <c r="W670" s="470"/>
      <c r="X670" s="471"/>
      <c r="Y670" s="477"/>
      <c r="Z670" s="510"/>
    </row>
    <row r="671" spans="1:28" ht="16.5" customHeight="1">
      <c r="A671" s="423" t="s">
        <v>26</v>
      </c>
      <c r="B671" s="91" t="s">
        <v>60</v>
      </c>
      <c r="C671" s="104">
        <f>IF('5th 1'!C18&gt;0,'5th 1'!J18,IF('5th 1'!K18&gt;0,'5th 1'!R18,IF('5th 1'!S18&gt;0,'5th 1'!Z18,0)))</f>
        <v>50.5</v>
      </c>
      <c r="D671" s="104">
        <f>IF('5th 2'!C18&gt;0,'5th 2'!J18,IF('5th 2'!K18&gt;0,'5th 2'!R18,IF('5th 2'!S18&gt;0,'5th 2'!Z18,0)))</f>
        <v>49.5</v>
      </c>
      <c r="E671" s="104">
        <f>IF('5th 3'!C18&gt;0,'5th 3'!J18,IF('5th 3'!K18&gt;0,'5th 3'!R18,IF('5th 3'!S18&gt;0,'5th 3'!Z18,0)))</f>
        <v>48</v>
      </c>
      <c r="F671" s="104">
        <f>IF('5th 4'!C18&gt;0,'5th 4'!J18,IF('5th 4'!K18&gt;0,'5th 4'!R18,IF('5th 4'!S18&gt;0,'5th 4'!Z18,0)))</f>
        <v>47.5</v>
      </c>
      <c r="G671" s="104">
        <f>IF('5th 5'!C18&gt;0,'5th 5'!J18,IF('5th 5'!K18&gt;0,'5th 5'!R18,IF('5th 5'!S18&gt;0,'5th 5'!Z18,0)))</f>
        <v>37.25</v>
      </c>
      <c r="H671" s="104">
        <f>IF('5th 6'!C18&gt;0,'5th 6'!J18,IF('5th 6'!K18&gt;0,'5th 6'!R18,IF('5th 6'!S18&gt;0,'5th 6'!Z18,0)))</f>
        <v>0</v>
      </c>
      <c r="I671" s="448"/>
      <c r="J671" s="440">
        <f>I669/(C668+D668+E668+F668+G668+H668)</f>
        <v>3.65</v>
      </c>
      <c r="K671" s="442" t="str">
        <f>IF(J671&gt;=2.5,K669,IF(J671&gt;=2.25,"C",IF(J671&gt;=2,"D",IF(J671=0,0,"F"))))</f>
        <v>A-</v>
      </c>
      <c r="L671" s="107">
        <f>IF('6th 1'!C18&gt;0,'6th 1'!J18,IF('6th 1'!K18&gt;0,'6th 1'!R18,IF('6th 1'!S18&gt;0,'6th 1'!Z18,0)))</f>
        <v>51</v>
      </c>
      <c r="M671" s="104">
        <f>IF('6th 2'!C18&gt;0,'6th 2'!J18,IF('6th 2'!K18&gt;0,'6th 2'!R18,IF('6th 2'!S18&gt;0,'6th 2'!Z18,0)))</f>
        <v>50.5</v>
      </c>
      <c r="N671" s="104">
        <f>IF('6th 3'!C18&gt;0,'6th 3'!J18,IF('6th 3'!K18&gt;0,'6th 3'!R18,IF('6th 3'!S18&gt;0,'6th 3'!Z18,0)))</f>
        <v>46</v>
      </c>
      <c r="O671" s="104">
        <f>IF('6th 4'!C18&gt;0,'6th 4'!J18,IF('6th 4'!K18&gt;0,'6th 4'!R18,IF('6th 4'!S18&gt;0,'6th 4'!Z18,0)))</f>
        <v>47.5</v>
      </c>
      <c r="P671" s="104">
        <f>IF('6th 5'!C18&gt;0,'6th 5'!J18,IF('6th 5'!K18&gt;0,'6th 5'!R18,IF('6th 5'!S18&gt;0,'6th 5'!Z18,0)))</f>
        <v>29</v>
      </c>
      <c r="Q671" s="104">
        <f>IF('6th 6'!C18&gt;0,'6th 6'!J18,IF('6th 6'!K18&gt;0,'6th 6'!R18,IF('6th 6'!S18&gt;0,'6th 6'!Z18,0)))</f>
        <v>0</v>
      </c>
      <c r="R671" s="104">
        <f>IF('6th 7'!C18&gt;0,'6th 7'!J18,IF('6th 7'!K18&gt;0,'6th 7'!R18,IF('6th 7'!S18&gt;0,'6th 7'!Z18,0)))</f>
        <v>0</v>
      </c>
      <c r="S671" s="448"/>
      <c r="T671" s="440">
        <f>S669/(L668+M668+N668+O668+P668+Q668+R668)</f>
        <v>3.65</v>
      </c>
      <c r="U671" s="442" t="str">
        <f>IF(T671&gt;=2.5,U669,IF(T671&gt;=2.25,"C",IF(T671&gt;=2,"D",IF(T671=0,0,"F"))))</f>
        <v>A-</v>
      </c>
      <c r="V671" s="443" t="s">
        <v>40</v>
      </c>
      <c r="W671" s="443"/>
      <c r="X671" s="443"/>
      <c r="Y671" s="443"/>
      <c r="Z671" s="510"/>
    </row>
    <row r="672" spans="1:28" ht="16.5" customHeight="1">
      <c r="A672" s="424"/>
      <c r="B672" s="91" t="s">
        <v>67</v>
      </c>
      <c r="C672" s="117">
        <f>'5th 1'!AA18</f>
        <v>78</v>
      </c>
      <c r="D672" s="117">
        <f>'5th 2'!AA18</f>
        <v>82</v>
      </c>
      <c r="E672" s="117">
        <f>'5th 3'!AA18</f>
        <v>81</v>
      </c>
      <c r="F672" s="117">
        <f>'5th 4'!AA18</f>
        <v>74</v>
      </c>
      <c r="G672" s="117">
        <f>'5th 5'!AA18</f>
        <v>61</v>
      </c>
      <c r="H672" s="117">
        <f>'5th 6'!AA18</f>
        <v>0</v>
      </c>
      <c r="I672" s="448"/>
      <c r="J672" s="441"/>
      <c r="K672" s="442"/>
      <c r="L672" s="118">
        <f>'6th 1'!AA18</f>
        <v>88</v>
      </c>
      <c r="M672" s="117">
        <f>'6th 2'!AA18</f>
        <v>79</v>
      </c>
      <c r="N672" s="117">
        <f>'6th 3'!AA18</f>
        <v>74</v>
      </c>
      <c r="O672" s="117">
        <f>'6th 4'!AA18</f>
        <v>82</v>
      </c>
      <c r="P672" s="117">
        <f>'6th 5'!AA18</f>
        <v>60</v>
      </c>
      <c r="Q672" s="117">
        <f>'6th 6'!AA18</f>
        <v>0</v>
      </c>
      <c r="R672" s="117">
        <f>'6th 7'!AA18</f>
        <v>0</v>
      </c>
      <c r="S672" s="448"/>
      <c r="T672" s="441"/>
      <c r="U672" s="442"/>
      <c r="V672" s="444">
        <f>IF((C673+C675)=0,0,C668)+IF((D673+D675)=0,0,D668)+IF((E673+E675)=0,0,E668)+IF((F673+F675)=0,0,F668)+IF((G673+G675)=0,0,G668)+IF((H673+H675)=0,0,H668)+IF((L673+L675)=0,0,L668)+IF((M673+M675)=0,0,M668)+IF((N673+N675)=0,0,N668)+IF((O673+O675)=0,0,O668)+IF((P673+P675)=0,0,P668)+IF((Q673+Q675)=0,0,Q668)+IF((R673+R675)=0,0,R668)+IF(G692&gt;0,1.5,0)</f>
        <v>31.5</v>
      </c>
      <c r="W672" s="447">
        <f>I669+S669+(G692*1.5)</f>
        <v>115.5</v>
      </c>
      <c r="X672" s="440">
        <f>IF(S669&gt;0,(W672/31.5),J671)</f>
        <v>3.6666666666666665</v>
      </c>
      <c r="Y672" s="164" t="str">
        <f>IF(X672&gt;=4,"A+",IF(X672&gt;=3.75,"A",IF(X672&gt;=3.5,"A-",IF(X672&gt;=3.25,"B+",IF(X672&gt;=3,"B",IF(X672&gt;=2.75,"B-",IF(X672&gt;=2.5,"C+",IF(X672&gt;=2,"C","F"))))))))</f>
        <v>A-</v>
      </c>
      <c r="Z672" s="510"/>
    </row>
    <row r="673" spans="1:26" ht="16.5">
      <c r="A673" s="424"/>
      <c r="B673" s="91" t="s">
        <v>1</v>
      </c>
      <c r="C673" s="104">
        <f>'5th 1'!AC18</f>
        <v>3.75</v>
      </c>
      <c r="D673" s="104">
        <f>'5th 2'!AC18</f>
        <v>4</v>
      </c>
      <c r="E673" s="104">
        <f>'5th 3'!AC18</f>
        <v>4</v>
      </c>
      <c r="F673" s="104">
        <f>'5th 4'!AC18</f>
        <v>3.5</v>
      </c>
      <c r="G673" s="104">
        <f>'5th 5'!AC18</f>
        <v>3</v>
      </c>
      <c r="H673" s="104">
        <f>'5th 6'!AC18</f>
        <v>0</v>
      </c>
      <c r="I673" s="448"/>
      <c r="J673" s="98"/>
      <c r="K673" s="110"/>
      <c r="L673" s="107">
        <f>'6th 1'!AC18</f>
        <v>4</v>
      </c>
      <c r="M673" s="104">
        <f>'6th 2'!AC18</f>
        <v>3.75</v>
      </c>
      <c r="N673" s="104">
        <f>'6th 3'!AC18</f>
        <v>3.5</v>
      </c>
      <c r="O673" s="104">
        <f>'6th 4'!AC18</f>
        <v>4</v>
      </c>
      <c r="P673" s="104">
        <f>'6th 5'!AC18</f>
        <v>3</v>
      </c>
      <c r="Q673" s="104">
        <f>'6th 6'!AC18</f>
        <v>0</v>
      </c>
      <c r="R673" s="104">
        <f>'6th 7'!AC18</f>
        <v>0</v>
      </c>
      <c r="S673" s="448"/>
      <c r="T673" s="98"/>
      <c r="U673" s="110"/>
      <c r="V673" s="445"/>
      <c r="W673" s="448"/>
      <c r="X673" s="441"/>
      <c r="Y673" s="451" t="str">
        <f>IF(S669&gt;0,(IF(X672&gt;=2.5,Y672,IF(X672&gt;=2.25,"C",IF(X672&gt;=2,"D","F")))),K671)</f>
        <v>A-</v>
      </c>
      <c r="Z673" s="510"/>
    </row>
    <row r="674" spans="1:26" ht="17.25" customHeight="1" thickBot="1">
      <c r="A674" s="424"/>
      <c r="B674" s="91" t="s">
        <v>2</v>
      </c>
      <c r="C674" s="104" t="str">
        <f>'5th 1'!AB18</f>
        <v>A</v>
      </c>
      <c r="D674" s="104" t="str">
        <f>'5th 2'!AB18</f>
        <v>A+</v>
      </c>
      <c r="E674" s="104" t="str">
        <f>'5th 3'!AB18</f>
        <v>A+</v>
      </c>
      <c r="F674" s="104" t="str">
        <f>'5th 4'!AB18</f>
        <v>A-</v>
      </c>
      <c r="G674" s="104" t="str">
        <f>'5th 5'!AB18</f>
        <v>B</v>
      </c>
      <c r="H674" s="104" t="str">
        <f>'5th 6'!AB18</f>
        <v/>
      </c>
      <c r="I674" s="448"/>
      <c r="J674" s="98"/>
      <c r="K674" s="109"/>
      <c r="L674" s="111" t="str">
        <f>'6th 1'!AB18</f>
        <v>A+</v>
      </c>
      <c r="M674" s="104" t="str">
        <f>'6th 2'!AB18</f>
        <v>A</v>
      </c>
      <c r="N674" s="104" t="str">
        <f>'6th 3'!AB18</f>
        <v>A-</v>
      </c>
      <c r="O674" s="104" t="str">
        <f>'6th 4'!AB18</f>
        <v>A+</v>
      </c>
      <c r="P674" s="104" t="str">
        <f>'6th 5'!AB18</f>
        <v>B</v>
      </c>
      <c r="Q674" s="104" t="str">
        <f>'6th 6'!AB18</f>
        <v/>
      </c>
      <c r="R674" s="104" t="str">
        <f>'6th 7'!AB18</f>
        <v/>
      </c>
      <c r="S674" s="448"/>
      <c r="T674" s="98"/>
      <c r="U674" s="109"/>
      <c r="V674" s="446"/>
      <c r="W674" s="449"/>
      <c r="X674" s="450"/>
      <c r="Y674" s="452"/>
      <c r="Z674" s="510"/>
    </row>
    <row r="675" spans="1:26" ht="17.25" thickTop="1">
      <c r="A675" s="413" t="s">
        <v>127</v>
      </c>
      <c r="B675" s="91" t="s">
        <v>1</v>
      </c>
      <c r="C675" s="104">
        <f>'5th 1'!AD18</f>
        <v>0</v>
      </c>
      <c r="D675" s="104">
        <f>'5th 2'!AD18</f>
        <v>0</v>
      </c>
      <c r="E675" s="104">
        <f>'5th 3'!AD18</f>
        <v>0</v>
      </c>
      <c r="F675" s="104">
        <f>'5th 4'!AD18</f>
        <v>0</v>
      </c>
      <c r="G675" s="104">
        <f>'5th 5'!AD18</f>
        <v>0</v>
      </c>
      <c r="H675" s="104">
        <f>'5th 6'!AD18</f>
        <v>0</v>
      </c>
      <c r="I675" s="415">
        <f>(C675*C668)+(D675*D668)+(E675*E668)+(F675*F668)+(G675*G668)+(H675*H668)</f>
        <v>0</v>
      </c>
      <c r="J675" s="417">
        <f>IF(C675&gt;0,(C673*C668),0)+IF(D675&gt;0,(D673*D668),0)+IF(E675&gt;0,(E673*E668),0)+IF(F675&gt;0,(F673*F668),0)+IF(G675&gt;0,(G673*G668),0)+IF(H675&gt;0,(H673*H668),0)</f>
        <v>0</v>
      </c>
      <c r="K675" s="418">
        <f>IF(C675&gt;C673,((C675*C668)-(C673*C668)),0)+IF(D675&gt;D673,((D675*D668)-(D673*D668)),0)+IF(E675&gt;E673,((E675*E668)-(E673*E668)),0)+IF(F675&gt;F673,((F675*F668)-(F673*F668)),0)+IF(G675&gt;G673,((G675*G668)-(G673*G668)),0)+IF(H675&gt;H673,((H675*H668)-(H673*H668)),0)</f>
        <v>0</v>
      </c>
      <c r="L675" s="165">
        <f>'6th 1'!AD18</f>
        <v>0</v>
      </c>
      <c r="M675" s="104">
        <f>'6th 2'!AD18</f>
        <v>0</v>
      </c>
      <c r="N675" s="104">
        <f>'6th 3'!AD18</f>
        <v>0</v>
      </c>
      <c r="O675" s="104">
        <f>'6th 4'!AD18</f>
        <v>0</v>
      </c>
      <c r="P675" s="104">
        <f>'6th 5'!AD18</f>
        <v>0</v>
      </c>
      <c r="Q675" s="104">
        <f>'6th 6'!AD18</f>
        <v>0</v>
      </c>
      <c r="R675" s="104">
        <f>'6th 7'!AD18</f>
        <v>0</v>
      </c>
      <c r="S675" s="403">
        <f>(L675*L668)+(M675*M668)+(N675*N668)+(O675*O668)+(P675*P668)+(Q675*Q668)+(R675*R668)</f>
        <v>0</v>
      </c>
      <c r="T675" s="417">
        <f>IF(L675&gt;0,(L673*L668),0)+IF(M675&gt;0,(M673*M668),0)+IF(N675&gt;0,(N673*N668),0)+IF(O675&gt;0,(O673*O668),0)+IF(P675&gt;0,(P673*P668),0)+IF(Q675&gt;0,(Q673*Q668),0)+IF(R675&gt;0,(R673*R668),0)</f>
        <v>0</v>
      </c>
      <c r="U675" s="399">
        <f>IF(L675&gt;L673,((L675*L668)-(L673*L668)),0)+IF(M675&gt;M673,((M675*M668)-(M673*M668)),0)+IF(N675&gt;N673,((N675*N668)-(N673*N668)),0)+IF(O675&gt;O673,((O675*O668)-(O673*O668)),0)+IF(P675&gt;P673,((P675*P668)-(P673*P668)),0)+IF(Q675&gt;Q673,((Q675*Q668)-(Q673*Q668)),0)+IF(R675&gt;R673,((R675*R668)-(R673*R668)),0)</f>
        <v>0</v>
      </c>
      <c r="V675" s="401">
        <f>I675+S675</f>
        <v>0</v>
      </c>
      <c r="W675" s="436">
        <f>J675+T675</f>
        <v>0</v>
      </c>
      <c r="X675" s="438">
        <f>K675+U675</f>
        <v>0</v>
      </c>
      <c r="Y675" s="405">
        <f>IF(V667&gt;0,(X675+Y662),0)</f>
        <v>0</v>
      </c>
      <c r="Z675" s="510"/>
    </row>
    <row r="676" spans="1:26" ht="15.75" customHeight="1" thickBot="1">
      <c r="A676" s="414"/>
      <c r="B676" s="157" t="s">
        <v>23</v>
      </c>
      <c r="C676" s="167" t="str">
        <f>'5th 1'!AE18</f>
        <v/>
      </c>
      <c r="D676" s="167" t="str">
        <f>'5th 2'!AE18</f>
        <v/>
      </c>
      <c r="E676" s="167" t="str">
        <f>'5th 3'!AE18</f>
        <v/>
      </c>
      <c r="F676" s="167" t="str">
        <f>'5th 4'!AE18</f>
        <v/>
      </c>
      <c r="G676" s="167" t="str">
        <f>'5th 5'!AE18</f>
        <v/>
      </c>
      <c r="H676" s="167" t="str">
        <f>'5th 6'!AE18</f>
        <v/>
      </c>
      <c r="I676" s="416"/>
      <c r="J676" s="416"/>
      <c r="K676" s="419"/>
      <c r="L676" s="167" t="str">
        <f>'6th 1'!AE18</f>
        <v/>
      </c>
      <c r="M676" s="167" t="str">
        <f>'6th 2'!AE18</f>
        <v/>
      </c>
      <c r="N676" s="167" t="str">
        <f>'6th 3'!AE18</f>
        <v/>
      </c>
      <c r="O676" s="167" t="str">
        <f>'6th 4'!AE18</f>
        <v/>
      </c>
      <c r="P676" s="167" t="str">
        <f>'6th 5'!AE18</f>
        <v/>
      </c>
      <c r="Q676" s="167" t="str">
        <f>'6th 6'!AE18</f>
        <v/>
      </c>
      <c r="R676" s="167" t="str">
        <f>'6th 7'!AE18</f>
        <v/>
      </c>
      <c r="S676" s="420"/>
      <c r="T676" s="420"/>
      <c r="U676" s="400"/>
      <c r="V676" s="402"/>
      <c r="W676" s="437"/>
      <c r="X676" s="439"/>
      <c r="Y676" s="406"/>
      <c r="Z676" s="510"/>
    </row>
    <row r="677" spans="1:26" ht="21" customHeight="1" thickTop="1" thickBot="1">
      <c r="A677" s="435" t="s">
        <v>32</v>
      </c>
      <c r="B677" s="435"/>
      <c r="C677" s="435"/>
      <c r="D677" s="435"/>
      <c r="E677" s="435"/>
      <c r="F677" s="435"/>
      <c r="G677" s="435"/>
      <c r="H677" s="435"/>
      <c r="I677" s="435"/>
      <c r="J677" s="435"/>
      <c r="K677" s="435"/>
      <c r="L677" s="435"/>
      <c r="M677" s="435"/>
      <c r="N677" s="435"/>
      <c r="O677" s="435"/>
      <c r="P677" s="435"/>
      <c r="Q677" s="435"/>
      <c r="R677" s="435"/>
      <c r="S677" s="435"/>
      <c r="T677" s="435"/>
      <c r="U677" s="435"/>
      <c r="V677" s="435"/>
      <c r="W677" s="435"/>
      <c r="X677" s="435"/>
      <c r="Y677" s="435"/>
      <c r="Z677" s="510"/>
    </row>
    <row r="678" spans="1:26" ht="17.25" thickTop="1" thickBot="1">
      <c r="A678" s="425" t="s">
        <v>48</v>
      </c>
      <c r="B678" s="426"/>
      <c r="C678" s="426"/>
      <c r="D678" s="426"/>
      <c r="E678" s="426"/>
      <c r="F678" s="426"/>
      <c r="G678" s="426"/>
      <c r="H678" s="426"/>
      <c r="I678" s="426"/>
      <c r="J678" s="426"/>
      <c r="K678" s="427"/>
      <c r="L678" s="426" t="s">
        <v>49</v>
      </c>
      <c r="M678" s="426"/>
      <c r="N678" s="426"/>
      <c r="O678" s="426"/>
      <c r="P678" s="426"/>
      <c r="Q678" s="426"/>
      <c r="R678" s="426"/>
      <c r="S678" s="426"/>
      <c r="T678" s="426"/>
      <c r="U678" s="427"/>
      <c r="V678" s="160"/>
      <c r="W678" s="428" t="s">
        <v>39</v>
      </c>
      <c r="X678" s="428"/>
      <c r="Y678" s="161"/>
      <c r="Z678" s="510"/>
    </row>
    <row r="679" spans="1:26" ht="17.25" thickTop="1">
      <c r="A679" s="99" t="s">
        <v>22</v>
      </c>
      <c r="B679" s="100"/>
      <c r="C679" s="101">
        <f>'7th 1'!B4</f>
        <v>401</v>
      </c>
      <c r="D679" s="101">
        <f>'7th 2'!B4</f>
        <v>402</v>
      </c>
      <c r="E679" s="101">
        <f>'7th 3'!B4</f>
        <v>403</v>
      </c>
      <c r="F679" s="101">
        <f>'7th 4'!B4</f>
        <v>404</v>
      </c>
      <c r="G679" s="101">
        <f>'7th 5'!B4</f>
        <v>405</v>
      </c>
      <c r="H679" s="101">
        <f>'7th 6'!B4</f>
        <v>406</v>
      </c>
      <c r="I679" s="429" t="s">
        <v>0</v>
      </c>
      <c r="J679" s="429" t="s">
        <v>3</v>
      </c>
      <c r="K679" s="431" t="s">
        <v>2</v>
      </c>
      <c r="L679" s="101">
        <f>'8th 1'!B4</f>
        <v>407</v>
      </c>
      <c r="M679" s="101">
        <f>'8th 2'!B4</f>
        <v>408</v>
      </c>
      <c r="N679" s="101">
        <f>'8th 3'!B4</f>
        <v>409</v>
      </c>
      <c r="O679" s="101">
        <f>'8th 4'!B4</f>
        <v>410</v>
      </c>
      <c r="P679" s="101">
        <f>'8th 5'!B4</f>
        <v>411</v>
      </c>
      <c r="Q679" s="101">
        <f>'8th 6'!B4</f>
        <v>412</v>
      </c>
      <c r="R679" s="101">
        <f>'8th 7'!B4</f>
        <v>0</v>
      </c>
      <c r="S679" s="429" t="s">
        <v>0</v>
      </c>
      <c r="T679" s="429" t="s">
        <v>3</v>
      </c>
      <c r="U679" s="431" t="s">
        <v>2</v>
      </c>
      <c r="V679" s="433" t="s">
        <v>62</v>
      </c>
      <c r="W679" s="434"/>
      <c r="X679" s="434"/>
      <c r="Y679" s="162" t="str">
        <f>IF(X680&gt;=4,"A+",IF(X680&gt;=3.75,"A",IF(X680&gt;=3.5,"A-",IF(X680&gt;=3.25,"B+",IF(X680&gt;=3,"B",IF(X680&gt;=2.75,"B-",IF(X680&gt;=2.5,"C+",IF(X680&gt;=2,"C","F"))))))))</f>
        <v>A-</v>
      </c>
      <c r="Z679" s="510"/>
    </row>
    <row r="680" spans="1:26" ht="65.25" customHeight="1">
      <c r="A680" s="77" t="s">
        <v>63</v>
      </c>
      <c r="B680" s="86"/>
      <c r="C680" s="79" t="str">
        <f>IF('7th 1'!C18&gt;0,'7th 1'!D6,IF('7th 1'!K18&gt;0,'7th 1'!L6,IF('7th 1'!S18&gt;0,'7th 1'!T6,0)))</f>
        <v>Drawing-7</v>
      </c>
      <c r="D680" s="79" t="str">
        <f>IF('7th 2'!C18&gt;0,'7th 2'!D6,IF('7th 2'!K18&gt;0,'7th 2'!L6,IF('7th 2'!S18&gt;0,'7th 2'!T6,0)))</f>
        <v>Figure Painting- 2</v>
      </c>
      <c r="E680" s="79" t="str">
        <f>IF('7th 3'!C18&gt;0,'7th 3'!D6,IF('7th 3'!K18&gt;0,'7th 3'!L6,IF('7th 3'!S18&gt;0,'7th 3'!T6,0)))</f>
        <v>Composition-3</v>
      </c>
      <c r="F680" s="79" t="str">
        <f>IF('7th 4'!C18&gt;0,'7th 4'!D6,IF('7th 4'!K18&gt;0,'7th 4'!L6,IF('7th 4'!S18&gt;0,'7th 4'!T6,0)))</f>
        <v>Head Study-3</v>
      </c>
      <c r="G680" s="79" t="str">
        <f>IF('7th 5'!C18&gt;0,'7th 5'!D6,IF('7th 5'!K18&gt;0,'7th 5'!L6,IF('7th 5'!S18&gt;0,'7th 5'!T6,0)))</f>
        <v>Landscape-3</v>
      </c>
      <c r="H680" s="79" t="str">
        <f>IF('7th 6'!C18&gt;0,'7th 6'!D6,IF('7th 6'!K18&gt;0,'7th 6'!L6,IF('7th 6'!S18&gt;0,'7th 6'!T6,0)))</f>
        <v>History of Western Art</v>
      </c>
      <c r="I680" s="429"/>
      <c r="J680" s="429"/>
      <c r="K680" s="431"/>
      <c r="L680" s="79" t="str">
        <f>IF('8th 1'!C18&gt;0,'8th 1'!D6,IF('8th 1'!K18&gt;0,'8th 1'!L6,IF('8th 1'!S18&gt;0,'8th 1'!T6,0)))</f>
        <v>Drawing- 8</v>
      </c>
      <c r="M680" s="79" t="str">
        <f>IF('8th 2'!C18&gt;0,'8th 2'!D6,IF('8th 2'!K18&gt;0,'8th 2'!L6,IF('8th 2'!S18&gt;0,'8th 2'!T6,0)))</f>
        <v>Figer Painting-3</v>
      </c>
      <c r="N680" s="79" t="str">
        <f>IF('8th 3'!C18&gt;0,'8th 3'!D6,IF('8th 3'!K18&gt;0,'8th 3'!L6,IF('8th 3'!S18&gt;0,'8th 3'!T6,0)))</f>
        <v>Experimental Composition</v>
      </c>
      <c r="O680" s="79" t="str">
        <f>IF('8th 4'!C18&gt;0,'8th 4'!D6,IF('8th 4'!K18&gt;0,'8th 4'!L6,IF('8th 4'!S18&gt;0,'8th 4'!T6,0)))</f>
        <v>Landscape- 4</v>
      </c>
      <c r="P680" s="79" t="str">
        <f>IF('8th 5'!C18&gt;0,'8th 5'!D6,IF('8th 5'!K18&gt;0,'8th 5'!L6,IF('8th 5'!S18&gt;0,'8th 5'!T6,0)))</f>
        <v>Aesthetic</v>
      </c>
      <c r="Q680" s="79" t="str">
        <f>IF('8th 6'!C18&gt;0,'8th 6'!D6,IF('8th 6'!K18&gt;0,'8th 6'!L6,IF('8th 6'!S18&gt;0,'8th 6'!T6,0)))</f>
        <v>History of Arts in Bengal</v>
      </c>
      <c r="R680" s="79">
        <f>IF('8th 7'!C18&gt;0,'8th 7'!D6,IF('8th 7'!K18&gt;0,'8th 7'!L6,IF('8th 7'!S18&gt;0,'8th 7'!T6,0)))</f>
        <v>0</v>
      </c>
      <c r="S680" s="429"/>
      <c r="T680" s="429"/>
      <c r="U680" s="431"/>
      <c r="V680" s="335">
        <f>IF(I682&gt;0,(V685+V667),0)</f>
        <v>126</v>
      </c>
      <c r="W680" s="254">
        <f>IF(I682&gt;0,(W685+W667),0)</f>
        <v>450.375</v>
      </c>
      <c r="X680" s="336">
        <f>IF(S682&gt;0,(W680/126),IF(I682&gt;0,(W680/109.5),0))</f>
        <v>3.5744047619047619</v>
      </c>
      <c r="Y680" s="163" t="str">
        <f>IF(X680&gt;=2.5,Y679,IF(X680&gt;=2.25,"C",IF(X680&gt;=2,"D",IF(X680=0,0,"F"))))</f>
        <v>A-</v>
      </c>
      <c r="Z680" s="510"/>
    </row>
    <row r="681" spans="1:26" ht="17.25" customHeight="1">
      <c r="A681" s="458" t="s">
        <v>27</v>
      </c>
      <c r="B681" s="459"/>
      <c r="C681" s="102">
        <f>IF('7th 1'!C18&gt;0,'7th 1'!H4,IF('7th 1'!K18&gt;0,'7th 1'!P4,IF('7th 1'!S18&gt;0,'7th 1'!X4,0)))</f>
        <v>1.5</v>
      </c>
      <c r="D681" s="102">
        <f>IF('7th 2'!C18&gt;0,'7th 2'!H4,IF('7th 2'!K18&gt;0,'7th 2'!P4,IF('7th 2'!S18&gt;0,'7th 2'!X4,0)))</f>
        <v>3</v>
      </c>
      <c r="E681" s="102">
        <f>IF('7th 3'!C18&gt;0,'7th 3'!H4,IF('7th 3'!K18&gt;0,'7th 3'!P4,IF('7th 3'!S18&gt;0,'7th 3'!X4,0)))</f>
        <v>3</v>
      </c>
      <c r="F681" s="102">
        <f>IF('7th 4'!C18&gt;0,'7th 4'!H4,IF('7th 4'!K18&gt;0,'7th 4'!P4,IF('7th 4'!S18&gt;0,'7th 4'!X4,0)))</f>
        <v>1.5</v>
      </c>
      <c r="G681" s="102">
        <f>IF('7th 5'!C18&gt;0,'7th 5'!H4,IF('7th 5'!K18&gt;0,'7th 5'!P4,IF('7th 5'!S18&gt;0,'7th 5'!X4,0)))</f>
        <v>3</v>
      </c>
      <c r="H681" s="102">
        <f>IF('7th 6'!C18&gt;0,'7th 6'!H4,IF('7th 6'!K18&gt;0,'7th 6'!P4,IF('7th 6'!S18&gt;0,'7th 6'!X4,0)))</f>
        <v>3</v>
      </c>
      <c r="I681" s="430"/>
      <c r="J681" s="430"/>
      <c r="K681" s="432"/>
      <c r="L681" s="102">
        <f>IF('8th 1'!C18&gt;0,'8th 1'!H4,IF('8th 1'!K18&gt;0,'8th 1'!P4,IF('8th 1'!S18&gt;0,'8th 1'!X4,0)))</f>
        <v>3</v>
      </c>
      <c r="M681" s="102">
        <f>IF('8th 2'!C18&gt;0,'8th 2'!H4,IF('8th 2'!K18&gt;0,'8th 2'!P4,IF('8th 2'!S18&gt;0,'8th 2'!X4,0)))</f>
        <v>3</v>
      </c>
      <c r="N681" s="102">
        <f>IF('8th 3'!C18&gt;0,'8th 3'!H4,IF('8th 3'!K18&gt;0,'8th 3'!P4,IF('8th 3'!S18&gt;0,'8th 3'!X4,0)))</f>
        <v>3</v>
      </c>
      <c r="O681" s="102">
        <f>IF('8th 4'!C18&gt;0,'8th 4'!H4,IF('8th 4'!K18&gt;0,'8th 4'!P4,IF('8th 4'!S18&gt;0,'8th 4'!X4,0)))</f>
        <v>3</v>
      </c>
      <c r="P681" s="102">
        <f>IF('8th 5'!C18&gt;0,'8th 5'!H4,IF('8th 5'!K18&gt;0,'8th 5'!P4,IF('8th 5'!S18&gt;0,'8th 5'!X4,0)))</f>
        <v>1.5</v>
      </c>
      <c r="Q681" s="102">
        <f>IF('8th 6'!C18&gt;0,'8th 6'!H4,IF('8th 6'!K18&gt;0,'8th 6'!P4,IF('8th 6'!S18&gt;0,'8th 6'!X4,0)))</f>
        <v>1.5</v>
      </c>
      <c r="R681" s="102">
        <f>IF('8th 7'!C18&gt;0,'8th 7'!H4,IF('8th 7'!K18&gt;0,'8th 7'!P4,IF('8th 7'!S18&gt;0,'8th 7'!X4,0)))</f>
        <v>0</v>
      </c>
      <c r="S681" s="430"/>
      <c r="T681" s="430"/>
      <c r="U681" s="432"/>
      <c r="V681" s="460" t="s">
        <v>41</v>
      </c>
      <c r="W681" s="461"/>
      <c r="X681" s="461"/>
      <c r="Y681" s="462"/>
      <c r="Z681" s="510"/>
    </row>
    <row r="682" spans="1:26" ht="18.75" customHeight="1" thickBot="1">
      <c r="A682" s="463" t="s">
        <v>11</v>
      </c>
      <c r="B682" s="464"/>
      <c r="C682" s="102">
        <v>100</v>
      </c>
      <c r="D682" s="102">
        <v>100</v>
      </c>
      <c r="E682" s="102">
        <v>100</v>
      </c>
      <c r="F682" s="102">
        <v>100</v>
      </c>
      <c r="G682" s="102">
        <v>100</v>
      </c>
      <c r="H682" s="102">
        <v>100</v>
      </c>
      <c r="I682" s="465">
        <f>(C686*C681)+(D686*D681)+(E686*E681)+(F686*F681)+(G686*G681)+(H686*H681)</f>
        <v>55.125</v>
      </c>
      <c r="J682" s="84"/>
      <c r="K682" s="103" t="str">
        <f>IF(J684&gt;=4,"A+",IF(J684&gt;=3.75,"A",IF(J684&gt;=3.5,"A-",IF(J684&gt;=3.25,"B+",IF(J684&gt;=3,"B",IF(J684&gt;=2.75,"B-",IF(J684&gt;=2.5,"C+",IF(J684&gt;=2,"C","F"))))))))</f>
        <v>A-</v>
      </c>
      <c r="L682" s="102">
        <v>100</v>
      </c>
      <c r="M682" s="102">
        <v>100</v>
      </c>
      <c r="N682" s="102">
        <v>100</v>
      </c>
      <c r="O682" s="102">
        <v>100</v>
      </c>
      <c r="P682" s="102">
        <v>100</v>
      </c>
      <c r="Q682" s="102">
        <v>100</v>
      </c>
      <c r="R682" s="102">
        <v>100</v>
      </c>
      <c r="S682" s="465">
        <f>(L686*L681)+(M686*M681)+(N686*N681)+(O686*O681)+(P686*P681)+(Q686*Q681)+(R686*R681)</f>
        <v>57</v>
      </c>
      <c r="T682" s="84"/>
      <c r="U682" s="103" t="str">
        <f>IF(T684&gt;=4,"A+",IF(T684&gt;=3.75,"A",IF(T684&gt;=3.5,"A-",IF(T684&gt;=3.25,"B+",IF(T684&gt;=3,"B",IF(T684&gt;=2.75,"B-",IF(T684&gt;=2.5,"C+",IF(T684&gt;=2,"C","F"))))))))</f>
        <v>A</v>
      </c>
      <c r="V682" s="467" t="s">
        <v>29</v>
      </c>
      <c r="W682" s="469" t="s">
        <v>0</v>
      </c>
      <c r="X682" s="469" t="s">
        <v>3</v>
      </c>
      <c r="Y682" s="421" t="s">
        <v>2</v>
      </c>
      <c r="Z682" s="510"/>
    </row>
    <row r="683" spans="1:26" ht="17.25" thickTop="1">
      <c r="A683" s="77" t="s">
        <v>28</v>
      </c>
      <c r="B683" s="86"/>
      <c r="C683" s="104">
        <f>IF('7th 1'!C18&gt;0,'7th 1'!C18,IF('7th 1'!K18&gt;0,'7th 1'!K18,IF('7th 1'!S18&gt;0,'7th 1'!S18,0)))</f>
        <v>32</v>
      </c>
      <c r="D683" s="104">
        <f>IF('7th 2'!C18&gt;0,'7th 2'!C18,IF('7th 2'!K18&gt;0,'7th 2'!K18,IF('7th 2'!S18&gt;0,'7th 2'!S18,0)))</f>
        <v>35</v>
      </c>
      <c r="E683" s="104">
        <f>IF('7th 3'!C18&gt;0,'7th 3'!C18,IF('7th 3'!K18&gt;0,'7th 3'!K18,IF('7th 3'!S18&gt;0,'7th 3'!S18,0)))</f>
        <v>32.5</v>
      </c>
      <c r="F683" s="104">
        <f>IF('7th 4'!C18&gt;0,'7th 4'!C18,IF('7th 4'!K18&gt;0,'7th 4'!K18,IF('7th 4'!S18&gt;0,'7th 4'!S18,0)))</f>
        <v>36</v>
      </c>
      <c r="G683" s="104">
        <f>IF('7th 5'!C18&gt;0,'7th 5'!C18,IF('7th 5'!K18&gt;0,'7th 5'!K18,IF('7th 5'!S18&gt;0,'7th 5'!S18,0)))</f>
        <v>34.5</v>
      </c>
      <c r="H683" s="104">
        <f>IF('7th 6'!C18&gt;0,'7th 6'!C18,IF('7th 6'!K18&gt;0,'7th 6'!K18,IF('7th 6'!S18&gt;0,'7th 6'!S18,0)))</f>
        <v>26</v>
      </c>
      <c r="I683" s="466"/>
      <c r="J683" s="98"/>
      <c r="K683" s="90"/>
      <c r="L683" s="104">
        <f>IF('8th 1'!C18&gt;0,'8th 1'!C18,IF('8th 1'!K18&gt;0,'8th 1'!K18,IF('8th 1'!S18&gt;0,'8th 1'!S18,0)))</f>
        <v>32.75</v>
      </c>
      <c r="M683" s="104">
        <f>IF('8th 2'!C18&gt;0,'8th 2'!C18,IF('8th 2'!K18&gt;0,'8th 2'!K18,IF('8th 2'!S18&gt;0,'8th 2'!S18,0)))</f>
        <v>34</v>
      </c>
      <c r="N683" s="104">
        <f>IF('8th 3'!C18&gt;0,'8th 3'!C18,IF('8th 3'!K18&gt;0,'8th 3'!K18,IF('8th 3'!S18&gt;0,'8th 3'!S18,0)))</f>
        <v>32</v>
      </c>
      <c r="O683" s="104">
        <f>IF('8th 4'!C18&gt;0,'8th 4'!C18,IF('8th 4'!K18&gt;0,'8th 4'!K18,IF('8th 4'!S18&gt;0,'8th 4'!S18,0)))</f>
        <v>34.25</v>
      </c>
      <c r="P683" s="104">
        <f>IF('8th 5'!C18&gt;0,'8th 5'!C18,IF('8th 5'!K18&gt;0,'8th 5'!K18,IF('8th 5'!S18&gt;0,'8th 5'!S18,0)))</f>
        <v>26.75</v>
      </c>
      <c r="Q683" s="104">
        <f>IF('8th 6'!C18&gt;0,'8th 6'!C18,IF('8th 6'!K18&gt;0,'8th 6'!K18,IF('8th 6'!S18&gt;0,'8th 6'!S18,0)))</f>
        <v>25</v>
      </c>
      <c r="R683" s="104">
        <f>IF('8th 7'!C18&gt;0,'8th 7'!C18,IF('8th 7'!K18&gt;0,'8th 7'!K18,IF('8th 7'!S18&gt;0,'8th 7'!S18,0)))</f>
        <v>0</v>
      </c>
      <c r="S683" s="466"/>
      <c r="T683" s="98"/>
      <c r="U683" s="90"/>
      <c r="V683" s="468"/>
      <c r="W683" s="470"/>
      <c r="X683" s="471"/>
      <c r="Y683" s="422"/>
      <c r="Z683" s="510"/>
    </row>
    <row r="684" spans="1:26" ht="17.25">
      <c r="A684" s="423" t="s">
        <v>26</v>
      </c>
      <c r="B684" s="91" t="s">
        <v>60</v>
      </c>
      <c r="C684" s="104">
        <f>IF('7th 1'!C18&gt;0,'7th 1'!J18,IF('7th 1'!K18&gt;0,'7th 1'!R18,IF('7th 1'!S18&gt;0,'7th 1'!Z18,0)))</f>
        <v>46</v>
      </c>
      <c r="D684" s="104">
        <f>IF('7th 2'!C18&gt;0,'7th 2'!J18,IF('7th 2'!K18&gt;0,'7th 2'!R18,IF('7th 2'!S18&gt;0,'7th 2'!Z18,0)))</f>
        <v>47.5</v>
      </c>
      <c r="E684" s="104">
        <f>IF('7th 3'!C18&gt;0,'7th 3'!J18,IF('7th 3'!K18&gt;0,'7th 3'!R18,IF('7th 3'!S18&gt;0,'7th 3'!Z18,0)))</f>
        <v>42.5</v>
      </c>
      <c r="F684" s="104">
        <f>IF('7th 4'!C18&gt;0,'7th 4'!J18,IF('7th 4'!K18&gt;0,'7th 4'!R18,IF('7th 4'!S18&gt;0,'7th 4'!Z18,0)))</f>
        <v>47.5</v>
      </c>
      <c r="G684" s="104">
        <f>IF('7th 5'!C18&gt;0,'7th 5'!J18,IF('7th 5'!K18&gt;0,'7th 5'!R18,IF('7th 5'!S18&gt;0,'7th 5'!Z18,0)))</f>
        <v>49</v>
      </c>
      <c r="H684" s="104">
        <f>IF('7th 6'!C18&gt;0,'7th 6'!J18,IF('7th 6'!K18&gt;0,'7th 6'!R18,IF('7th 6'!S18&gt;0,'7th 6'!Z18,0)))</f>
        <v>28.75</v>
      </c>
      <c r="I684" s="466"/>
      <c r="J684" s="440">
        <f>I682/(C681+D681+E681+F681+G681+H681)</f>
        <v>3.6749999999999998</v>
      </c>
      <c r="K684" s="442" t="str">
        <f>IF(J684&gt;=2.5,K682,IF(J684&gt;=2.25,"C",IF(J684&gt;=2,"D",IF(J684=0,0,"F"))))</f>
        <v>A-</v>
      </c>
      <c r="L684" s="104">
        <f>IF('8th 1'!C18&gt;0,'8th 1'!J18,IF('8th 1'!K18&gt;0,'8th 1'!R18,IF('8th 1'!S18&gt;0,'8th 1'!Z18,0)))</f>
        <v>50</v>
      </c>
      <c r="M684" s="104">
        <f>IF('8th 2'!C18&gt;0,'8th 2'!J18,IF('8th 2'!K18&gt;0,'8th 2'!R18,IF('8th 2'!S18&gt;0,'8th 2'!Z18,0)))</f>
        <v>45.5</v>
      </c>
      <c r="N684" s="104">
        <f>IF('8th 3'!C18&gt;0,'8th 3'!J18,IF('8th 3'!K18&gt;0,'8th 3'!R18,IF('8th 3'!S18&gt;0,'8th 3'!Z18,0)))</f>
        <v>47</v>
      </c>
      <c r="O684" s="104">
        <f>IF('8th 4'!C18&gt;0,'8th 4'!J18,IF('8th 4'!K18&gt;0,'8th 4'!R18,IF('8th 4'!S18&gt;0,'8th 4'!Z18,0)))</f>
        <v>47.75</v>
      </c>
      <c r="P684" s="104">
        <f>IF('8th 5'!C18&gt;0,'8th 5'!J18,IF('8th 5'!K18&gt;0,'8th 5'!R18,IF('8th 5'!S18&gt;0,'8th 5'!Z18,0)))</f>
        <v>42</v>
      </c>
      <c r="Q684" s="104">
        <f>IF('8th 6'!C18&gt;0,'8th 6'!J18,IF('8th 6'!K18&gt;0,'8th 6'!R18,IF('8th 6'!S18&gt;0,'8th 6'!Z18,0)))</f>
        <v>41</v>
      </c>
      <c r="R684" s="104">
        <f>IF('8th 7'!C18&gt;0,'8th 7'!J18,IF('8th 7'!K18&gt;0,'8th 7'!R18,IF('8th 7'!S18&gt;0,'8th 7'!Z18,0)))</f>
        <v>0</v>
      </c>
      <c r="S684" s="466"/>
      <c r="T684" s="440">
        <f>S682/(L681+M681+N681+O681+P681+Q681+R681)</f>
        <v>3.8</v>
      </c>
      <c r="U684" s="442" t="str">
        <f>IF(T684&gt;=2.5,U682,IF(T684&gt;=2.25,"C",IF(T684&gt;=2,"D",IF(T684=0,0,"F"))))</f>
        <v>A</v>
      </c>
      <c r="V684" s="454" t="s">
        <v>40</v>
      </c>
      <c r="W684" s="443"/>
      <c r="X684" s="443"/>
      <c r="Y684" s="455"/>
      <c r="Z684" s="510"/>
    </row>
    <row r="685" spans="1:26" ht="16.5" customHeight="1">
      <c r="A685" s="424"/>
      <c r="B685" s="91" t="s">
        <v>67</v>
      </c>
      <c r="C685" s="117">
        <f>'7th 1'!AA18</f>
        <v>78</v>
      </c>
      <c r="D685" s="117">
        <f>'7th 2'!AA18</f>
        <v>83</v>
      </c>
      <c r="E685" s="117">
        <f>'7th 3'!AA18</f>
        <v>75</v>
      </c>
      <c r="F685" s="117">
        <f>'7th 4'!AA18</f>
        <v>84</v>
      </c>
      <c r="G685" s="117">
        <f>'7th 5'!AA18</f>
        <v>84</v>
      </c>
      <c r="H685" s="117">
        <f>'7th 6'!AA18</f>
        <v>55</v>
      </c>
      <c r="I685" s="466"/>
      <c r="J685" s="453"/>
      <c r="K685" s="442"/>
      <c r="L685" s="117">
        <f>'8th 1'!AA18</f>
        <v>83</v>
      </c>
      <c r="M685" s="117">
        <f>'8th 2'!AA18</f>
        <v>80</v>
      </c>
      <c r="N685" s="117">
        <f>'8th 3'!AA18</f>
        <v>79</v>
      </c>
      <c r="O685" s="117">
        <f>'8th 4'!AA18</f>
        <v>82</v>
      </c>
      <c r="P685" s="117">
        <f>'8th 5'!AA18</f>
        <v>69</v>
      </c>
      <c r="Q685" s="117">
        <f>'8th 6'!AA18</f>
        <v>66</v>
      </c>
      <c r="R685" s="117">
        <f>'8th 7'!AA18</f>
        <v>0</v>
      </c>
      <c r="S685" s="466"/>
      <c r="T685" s="453"/>
      <c r="U685" s="442"/>
      <c r="V685" s="444">
        <f>IF((C686+C688)=0,0,C681)+IF((D686+D688)=0,0,D681)+IF((E686+E688)=0,0,E681)+IF((F686+F688)=0,0,F681)+IF((G686+G688)=0,0,G681)+IF((H686+H688)=0,0,H681)+IF((L686+L688)=0,0,L681)+IF((M686+M688)=0,0,M681)+IF((N686+N688)=0,0,N681)+IF((O686+O688)=0,0,O681)+IF((P686+P688)=0,0,P681)+IF((Q686+Q688)=0,0,Q681)+IF((R686+R688)=0,0,R681)+IF(I692&gt;0,1.5,0)</f>
        <v>31.5</v>
      </c>
      <c r="W685" s="457">
        <f>I682+S682+(I692*1.5)</f>
        <v>118.125</v>
      </c>
      <c r="X685" s="440">
        <f>IF(S682&gt;0,(W685/31.5),J684)</f>
        <v>3.75</v>
      </c>
      <c r="Y685" s="164" t="str">
        <f>IF(X685&gt;=4,"A+",IF(X685&gt;=3.75,"A",IF(X685&gt;=3.5,"A-",IF(X685&gt;=3.25,"B+",IF(X685&gt;=3,"B",IF(X685&gt;=2.75,"B-",IF(X685&gt;=2.5,"C+",IF(X685&gt;=2,"C","F"))))))))</f>
        <v>A</v>
      </c>
      <c r="Z685" s="510"/>
    </row>
    <row r="686" spans="1:26" ht="16.5">
      <c r="A686" s="424"/>
      <c r="B686" s="91" t="s">
        <v>1</v>
      </c>
      <c r="C686" s="104">
        <f>'7th 1'!AC18</f>
        <v>3.75</v>
      </c>
      <c r="D686" s="104">
        <f>'7th 2'!AC18</f>
        <v>4</v>
      </c>
      <c r="E686" s="104">
        <f>'7th 3'!AC18</f>
        <v>3.75</v>
      </c>
      <c r="F686" s="104">
        <f>'7th 4'!AC18</f>
        <v>4</v>
      </c>
      <c r="G686" s="104">
        <f>'7th 5'!AC18</f>
        <v>4</v>
      </c>
      <c r="H686" s="104">
        <f>'7th 6'!AC18</f>
        <v>2.75</v>
      </c>
      <c r="I686" s="466"/>
      <c r="J686" s="98"/>
      <c r="K686" s="112"/>
      <c r="L686" s="104">
        <f>'8th 1'!AC18</f>
        <v>4</v>
      </c>
      <c r="M686" s="104">
        <f>'8th 2'!AC18</f>
        <v>4</v>
      </c>
      <c r="N686" s="104">
        <f>'8th 3'!AC18</f>
        <v>3.75</v>
      </c>
      <c r="O686" s="104">
        <f>'8th 4'!AC18</f>
        <v>4</v>
      </c>
      <c r="P686" s="104">
        <f>'8th 5'!AC18</f>
        <v>3.25</v>
      </c>
      <c r="Q686" s="104">
        <f>'8th 6'!AC18</f>
        <v>3.25</v>
      </c>
      <c r="R686" s="104">
        <f>'8th 7'!AC18</f>
        <v>0</v>
      </c>
      <c r="S686" s="466"/>
      <c r="T686" s="98"/>
      <c r="V686" s="456"/>
      <c r="W686" s="448"/>
      <c r="X686" s="441"/>
      <c r="Y686" s="451" t="str">
        <f>IF(S682&gt;0,(IF(X685&gt;=2.5,Y685,IF(X685&gt;=2.25,"C",IF(X685&gt;=2,"D","F")))),K684)</f>
        <v>A</v>
      </c>
      <c r="Z686" s="510"/>
    </row>
    <row r="687" spans="1:26" ht="16.5">
      <c r="A687" s="424"/>
      <c r="B687" s="91" t="s">
        <v>2</v>
      </c>
      <c r="C687" s="104" t="str">
        <f>'7th 1'!AB18</f>
        <v>A</v>
      </c>
      <c r="D687" s="104" t="str">
        <f>'7th 2'!AB18</f>
        <v>A+</v>
      </c>
      <c r="E687" s="104" t="str">
        <f>'7th 3'!AB18</f>
        <v>A</v>
      </c>
      <c r="F687" s="104" t="str">
        <f>'7th 4'!AB18</f>
        <v>A+</v>
      </c>
      <c r="G687" s="104" t="str">
        <f>'7th 5'!AB18</f>
        <v>A+</v>
      </c>
      <c r="H687" s="104" t="str">
        <f>'7th 6'!AB18</f>
        <v>B-</v>
      </c>
      <c r="I687" s="466"/>
      <c r="J687" s="98"/>
      <c r="K687" s="90"/>
      <c r="L687" s="104" t="str">
        <f>'8th 1'!AB18</f>
        <v>A+</v>
      </c>
      <c r="M687" s="104" t="str">
        <f>'8th 2'!AB18</f>
        <v>A+</v>
      </c>
      <c r="N687" s="104" t="str">
        <f>'8th 3'!AB18</f>
        <v>A</v>
      </c>
      <c r="O687" s="104" t="str">
        <f>'8th 4'!AB18</f>
        <v>A+</v>
      </c>
      <c r="P687" s="104" t="str">
        <f>'8th 5'!AB18</f>
        <v>B+</v>
      </c>
      <c r="Q687" s="104" t="str">
        <f>'8th 6'!AB18</f>
        <v>B+</v>
      </c>
      <c r="R687" s="104" t="str">
        <f>'8th 7'!AB18</f>
        <v/>
      </c>
      <c r="S687" s="466"/>
      <c r="T687" s="98"/>
      <c r="U687" s="90"/>
      <c r="V687" s="446"/>
      <c r="W687" s="449"/>
      <c r="X687" s="450"/>
      <c r="Y687" s="452"/>
      <c r="Z687" s="510"/>
    </row>
    <row r="688" spans="1:26" ht="16.5">
      <c r="A688" s="413" t="s">
        <v>127</v>
      </c>
      <c r="B688" s="91" t="s">
        <v>1</v>
      </c>
      <c r="C688" s="104" t="str">
        <f>'7th 1'!AD18</f>
        <v>3.10</v>
      </c>
      <c r="D688" s="104">
        <f>'7th 2'!AD18</f>
        <v>0</v>
      </c>
      <c r="E688" s="104">
        <f>'7th 3'!AD18</f>
        <v>0</v>
      </c>
      <c r="F688" s="104">
        <f>'7th 4'!AD18</f>
        <v>0</v>
      </c>
      <c r="G688" s="104">
        <f>'7th 5'!AD18</f>
        <v>0</v>
      </c>
      <c r="H688" s="104">
        <f>'7th 6'!AD18</f>
        <v>0</v>
      </c>
      <c r="I688" s="415">
        <f>(C688*C681)+(D688*D681)+(E688*E681)+(F688*F681)+(G688*G681)+(H688*H681)</f>
        <v>4.6500000000000004</v>
      </c>
      <c r="J688" s="417">
        <f>IF(C688&gt;0,(C686*C681),0)+IF(D688&gt;0,(D686*D681),0)+IF(E688&gt;0,(E686*E681),0)+IF(F688&gt;0,(F686*F681),0)+IF(G688&gt;0,(G686*G681),0)+IF(H688&gt;0,(H686*H681),0)</f>
        <v>5.625</v>
      </c>
      <c r="K688" s="418">
        <f>IF(C688&gt;C686,((C688*C681)-(C686*C681)),0)+IF(D688&gt;D686,((D688*D681)-(D686*D681)),0)+IF(E688&gt;E686,((E688*E681)-(E686*E681)),0)+IF(F688&gt;F686,((F688*F681)-(F686*F681)),0)+IF(G688&gt;G686,((G688*G681)-(G686*G681)),0)+IF(H688&gt;H686,((H688*H681)-(H686*H681)),0)</f>
        <v>-0.97499999999999964</v>
      </c>
      <c r="L688" s="165">
        <f>'8th 1'!AD18</f>
        <v>0</v>
      </c>
      <c r="M688" s="104">
        <f>'8th 2'!AD18</f>
        <v>0</v>
      </c>
      <c r="N688" s="104">
        <f>'8th 3'!AD18</f>
        <v>0</v>
      </c>
      <c r="O688" s="104">
        <f>'8th 4'!AD18</f>
        <v>0</v>
      </c>
      <c r="P688" s="104">
        <f>'8th 5'!AD18</f>
        <v>0</v>
      </c>
      <c r="Q688" s="104">
        <f>'8th 6'!AD18</f>
        <v>0</v>
      </c>
      <c r="R688" s="104">
        <f>'8th 7'!AD18</f>
        <v>0</v>
      </c>
      <c r="S688" s="403">
        <f>(L688*L681)+(M688*M681)+(N688*N681)+(O688*O681)+(P688*P681)+(Q688*Q681)+(R688*R681)</f>
        <v>0</v>
      </c>
      <c r="T688" s="417">
        <f>IF(L688&gt;0,(L686*L681),0)+IF(M688&gt;0,(M686*M681),0)+IF(N688&gt;0,(N686*N681),0)+IF(O688&gt;0,(O686*O681),0)+IF(P688&gt;0,(P686*P681),0)+IF(Q688&gt;0,(Q686*Q681),0)+IF(R688&gt;0,(R686*R681),0)</f>
        <v>0</v>
      </c>
      <c r="U688" s="399">
        <f>IF(L688&gt;L686,((L688*L681)-(L686*L681)),0)+IF(M688&gt;M686,((M688*M681)-(M686*M681)),0)+IF(N688&gt;N686,((N688*N681)-(N686*N681)),0)+IF(O688&gt;O686,((O688*O681)-(O686*O681)),0)+IF(P688&gt;P686,((P688*P681)-(P686*P681)),0)+IF(Q688&gt;Q686,((Q688*Q681)-(Q686*Q681)),0)+IF(R688&gt;R686,((R688*R681)-(R686*R681)),0)</f>
        <v>0</v>
      </c>
      <c r="V688" s="401">
        <f>I688+S688</f>
        <v>4.6500000000000004</v>
      </c>
      <c r="W688" s="403">
        <f>J688+T688</f>
        <v>5.625</v>
      </c>
      <c r="X688" s="403">
        <f>K688+U688</f>
        <v>-0.97499999999999964</v>
      </c>
      <c r="Y688" s="405">
        <f>IF(V680&gt;0,(X688+Y675),0)</f>
        <v>-0.97499999999999964</v>
      </c>
      <c r="Z688" s="510"/>
    </row>
    <row r="689" spans="1:26" ht="15.75" customHeight="1" thickBot="1">
      <c r="A689" s="414"/>
      <c r="B689" s="157" t="s">
        <v>23</v>
      </c>
      <c r="C689" s="166" t="str">
        <f>'7th 1'!AE18</f>
        <v>Imp:</v>
      </c>
      <c r="D689" s="166" t="str">
        <f>'7th 2'!AE18</f>
        <v/>
      </c>
      <c r="E689" s="166" t="str">
        <f>'7th 3'!AE18</f>
        <v/>
      </c>
      <c r="F689" s="166" t="str">
        <f>'7th 4'!AE18</f>
        <v/>
      </c>
      <c r="G689" s="166" t="str">
        <f>'7th 5'!AE18</f>
        <v/>
      </c>
      <c r="H689" s="166" t="str">
        <f>'7th 6'!AE18</f>
        <v/>
      </c>
      <c r="I689" s="416"/>
      <c r="J689" s="416"/>
      <c r="K689" s="419"/>
      <c r="L689" s="166" t="str">
        <f>'8th 1'!AE18</f>
        <v/>
      </c>
      <c r="M689" s="166" t="str">
        <f>'8th 2'!AE18</f>
        <v/>
      </c>
      <c r="N689" s="166" t="str">
        <f>'8th 3'!AE18</f>
        <v/>
      </c>
      <c r="O689" s="166" t="str">
        <f>'8th 4'!AE18</f>
        <v/>
      </c>
      <c r="P689" s="166" t="str">
        <f>'8th 5'!AE18</f>
        <v/>
      </c>
      <c r="Q689" s="166" t="str">
        <f>'8th 6'!AE18</f>
        <v/>
      </c>
      <c r="R689" s="166" t="str">
        <f>'8th 7'!AE18</f>
        <v/>
      </c>
      <c r="S689" s="420"/>
      <c r="T689" s="420"/>
      <c r="U689" s="400"/>
      <c r="V689" s="402"/>
      <c r="W689" s="404"/>
      <c r="X689" s="404"/>
      <c r="Y689" s="406"/>
      <c r="Z689" s="510"/>
    </row>
    <row r="690" spans="1:26" ht="9.75" customHeight="1" thickTop="1" thickBot="1">
      <c r="C690" s="53"/>
      <c r="D690" s="53"/>
      <c r="E690" s="53"/>
      <c r="F690" s="53"/>
      <c r="G690" s="53"/>
      <c r="H690" s="53"/>
      <c r="L690" s="53"/>
      <c r="M690" s="53"/>
      <c r="N690" s="53"/>
      <c r="O690" s="53"/>
      <c r="P690" s="53"/>
      <c r="Q690" s="53"/>
      <c r="R690" s="53"/>
      <c r="V690" s="53"/>
      <c r="W690" s="53"/>
      <c r="X690" s="53"/>
      <c r="Y690" s="53"/>
    </row>
    <row r="691" spans="1:26" ht="18.75" thickTop="1">
      <c r="A691" s="407" t="s">
        <v>33</v>
      </c>
      <c r="B691" s="408"/>
      <c r="C691" s="376" t="s">
        <v>35</v>
      </c>
      <c r="D691" s="380"/>
      <c r="E691" s="376" t="s">
        <v>30</v>
      </c>
      <c r="F691" s="380"/>
      <c r="G691" s="376" t="s">
        <v>31</v>
      </c>
      <c r="H691" s="380"/>
      <c r="I691" s="376" t="s">
        <v>32</v>
      </c>
      <c r="J691" s="411"/>
      <c r="K691" s="411"/>
      <c r="L691" s="412"/>
      <c r="M691" s="370" t="s">
        <v>50</v>
      </c>
      <c r="N691" s="371"/>
      <c r="O691" s="376" t="s">
        <v>0</v>
      </c>
      <c r="P691" s="377"/>
      <c r="Q691" s="169" t="s">
        <v>29</v>
      </c>
      <c r="R691" s="378" t="s">
        <v>216</v>
      </c>
      <c r="S691" s="379"/>
      <c r="T691" s="379"/>
      <c r="U691" s="380"/>
      <c r="V691" s="381" t="s">
        <v>2</v>
      </c>
      <c r="W691" s="382"/>
      <c r="X691" s="170"/>
      <c r="Y691" s="171"/>
    </row>
    <row r="692" spans="1:26" s="113" customFormat="1" ht="18" customHeight="1">
      <c r="A692" s="409"/>
      <c r="B692" s="410"/>
      <c r="C692" s="383" t="str">
        <f>'viva-1'!K16</f>
        <v>3.00</v>
      </c>
      <c r="D692" s="384"/>
      <c r="E692" s="383" t="str">
        <f>'viva-2'!K16</f>
        <v>2.25</v>
      </c>
      <c r="F692" s="384"/>
      <c r="G692" s="385" t="str">
        <f>'viva-3'!K16</f>
        <v>4.00</v>
      </c>
      <c r="H692" s="384"/>
      <c r="I692" s="383" t="str">
        <f>'viva-4'!K16</f>
        <v>4.00</v>
      </c>
      <c r="J692" s="386"/>
      <c r="K692" s="386"/>
      <c r="L692" s="387"/>
      <c r="M692" s="372"/>
      <c r="N692" s="373"/>
      <c r="O692" s="388">
        <f>W680+Y688</f>
        <v>449.4</v>
      </c>
      <c r="P692" s="389"/>
      <c r="Q692" s="397">
        <f>V680</f>
        <v>126</v>
      </c>
      <c r="R692" s="392">
        <f>O692/126</f>
        <v>3.5666666666666664</v>
      </c>
      <c r="S692" s="393"/>
      <c r="T692" s="393"/>
      <c r="U692" s="394"/>
      <c r="V692" s="359" t="str">
        <f>IF(R692&gt;=2.5,Y692,IF(R692&gt;=2.25,"C",IF(R692&gt;=2,"D",IF(R692=0,0,"F"))))</f>
        <v>A-</v>
      </c>
      <c r="W692" s="360"/>
      <c r="X692" s="172"/>
      <c r="Y692" s="173" t="str">
        <f>IF(R692&gt;=4,"A+",IF(R692&gt;=3.75,"A",IF(R692&gt;=3.5,"A-",IF(R692&gt;=3.25,"B+",IF(R692&gt;=3,"B",IF(R692&gt;=2.75,"B-",IF(R692&gt;=2.5,"C+",IF(R692&gt;=2,"C","F"))))))))</f>
        <v>A-</v>
      </c>
      <c r="Z692" s="174"/>
    </row>
    <row r="693" spans="1:26" ht="38.25" customHeight="1" thickBot="1">
      <c r="A693" s="363" t="s">
        <v>34</v>
      </c>
      <c r="B693" s="364"/>
      <c r="C693" s="365" t="s">
        <v>1</v>
      </c>
      <c r="D693" s="366"/>
      <c r="E693" s="367">
        <f>C692+E692+G692+I692</f>
        <v>13.25</v>
      </c>
      <c r="F693" s="368"/>
      <c r="G693" s="365" t="s">
        <v>0</v>
      </c>
      <c r="H693" s="366"/>
      <c r="I693" s="367">
        <f>E693*1.5</f>
        <v>19.875</v>
      </c>
      <c r="J693" s="369"/>
      <c r="K693" s="369"/>
      <c r="L693" s="368"/>
      <c r="M693" s="374"/>
      <c r="N693" s="375"/>
      <c r="O693" s="390"/>
      <c r="P693" s="391"/>
      <c r="Q693" s="398"/>
      <c r="R693" s="395"/>
      <c r="S693" s="395"/>
      <c r="T693" s="395"/>
      <c r="U693" s="396"/>
      <c r="V693" s="361"/>
      <c r="W693" s="362"/>
      <c r="X693" s="175"/>
      <c r="Y693" s="176"/>
    </row>
    <row r="694" spans="1:26" ht="30" customHeight="1" thickTop="1">
      <c r="B694" s="54"/>
      <c r="C694" s="54"/>
      <c r="D694" s="514" t="s">
        <v>24</v>
      </c>
      <c r="E694" s="514"/>
      <c r="F694" s="514"/>
      <c r="G694" s="514"/>
      <c r="H694" s="514"/>
      <c r="I694" s="514"/>
      <c r="J694" s="514"/>
      <c r="K694" s="514"/>
      <c r="L694" s="514"/>
      <c r="M694" s="514"/>
      <c r="N694" s="514"/>
      <c r="O694" s="514"/>
      <c r="P694" s="514"/>
      <c r="Q694" s="514"/>
      <c r="R694" s="514"/>
      <c r="S694" s="514"/>
      <c r="T694" s="55" t="s">
        <v>36</v>
      </c>
      <c r="U694" s="56"/>
      <c r="V694" s="515">
        <f>'1st 1'!R19</f>
        <v>0</v>
      </c>
      <c r="W694" s="516"/>
      <c r="X694" s="516"/>
      <c r="Y694" s="516"/>
    </row>
    <row r="695" spans="1:26" ht="18.75">
      <c r="A695" s="57"/>
      <c r="B695" s="58"/>
      <c r="C695" s="59" t="s">
        <v>4</v>
      </c>
      <c r="D695" s="60" t="s">
        <v>71</v>
      </c>
      <c r="E695" s="60"/>
      <c r="F695" s="53"/>
      <c r="G695" s="61"/>
      <c r="H695" s="517" t="s">
        <v>73</v>
      </c>
      <c r="I695" s="518"/>
      <c r="J695" s="518"/>
      <c r="K695" s="518"/>
      <c r="L695" s="518"/>
      <c r="M695" s="518"/>
      <c r="N695" s="518"/>
      <c r="O695" s="62"/>
      <c r="P695" s="62"/>
      <c r="Q695" s="62"/>
      <c r="R695" s="53"/>
      <c r="S695" s="63"/>
      <c r="T695" s="55" t="s">
        <v>37</v>
      </c>
      <c r="U695" s="56"/>
      <c r="V695" s="519">
        <f>'1st 1'!A19</f>
        <v>12</v>
      </c>
      <c r="W695" s="516"/>
      <c r="X695" s="516"/>
      <c r="Y695" s="516"/>
    </row>
    <row r="696" spans="1:26" ht="18.75">
      <c r="A696" s="57"/>
      <c r="B696" s="58"/>
      <c r="C696" s="59" t="s">
        <v>5</v>
      </c>
      <c r="D696" s="60" t="s">
        <v>66</v>
      </c>
      <c r="E696" s="60"/>
      <c r="F696" s="64"/>
      <c r="G696" s="53"/>
      <c r="H696" s="61"/>
      <c r="I696" s="65"/>
      <c r="J696" s="520">
        <f>'1st 1'!A831</f>
        <v>0</v>
      </c>
      <c r="K696" s="521"/>
      <c r="L696" s="521"/>
      <c r="M696" s="521"/>
      <c r="N696" s="62"/>
      <c r="O696" s="62"/>
      <c r="P696" s="53"/>
      <c r="Q696" s="53"/>
      <c r="R696" s="53"/>
      <c r="S696" s="63"/>
      <c r="T696" s="55" t="s">
        <v>38</v>
      </c>
      <c r="U696" s="56"/>
      <c r="V696" s="56"/>
      <c r="W696" s="56"/>
      <c r="X696" s="56"/>
      <c r="Y696" s="66">
        <f>'1st 1'!S19</f>
        <v>0</v>
      </c>
    </row>
    <row r="697" spans="1:26" ht="18.75">
      <c r="A697" s="57"/>
      <c r="B697" s="58"/>
      <c r="C697" s="59" t="s">
        <v>6</v>
      </c>
      <c r="D697" s="60" t="s">
        <v>14</v>
      </c>
      <c r="E697" s="58"/>
      <c r="F697" s="67" t="s">
        <v>7</v>
      </c>
      <c r="G697" s="68" t="str">
        <f>'1st 1'!B19</f>
        <v>Z</v>
      </c>
      <c r="H697" s="69"/>
      <c r="I697" s="70"/>
      <c r="J697" s="70"/>
      <c r="K697" s="70"/>
      <c r="L697" s="53"/>
      <c r="M697" s="53"/>
      <c r="N697" s="53"/>
      <c r="O697" s="53"/>
      <c r="P697" s="53"/>
      <c r="Q697" s="53"/>
      <c r="R697" s="53"/>
      <c r="V697" s="53"/>
      <c r="W697" s="53"/>
      <c r="X697" s="53"/>
      <c r="Y697" s="53"/>
    </row>
    <row r="698" spans="1:26" ht="18.75">
      <c r="A698" s="57"/>
      <c r="B698" s="64"/>
      <c r="C698" s="64"/>
      <c r="D698" s="64"/>
      <c r="E698" s="53"/>
      <c r="F698" s="67" t="s">
        <v>8</v>
      </c>
      <c r="G698" s="72">
        <f>'1st 1'!T19</f>
        <v>0</v>
      </c>
      <c r="H698" s="69"/>
      <c r="I698" s="70"/>
      <c r="J698" s="70"/>
      <c r="K698" s="70"/>
      <c r="L698" s="53"/>
      <c r="M698" s="53"/>
      <c r="N698" s="53"/>
      <c r="O698" s="53"/>
      <c r="P698" s="53"/>
      <c r="Q698" s="53"/>
      <c r="R698" s="53"/>
      <c r="V698" s="53"/>
      <c r="W698" s="53"/>
      <c r="X698" s="53"/>
      <c r="Y698" s="53"/>
    </row>
    <row r="699" spans="1:26" ht="18.75">
      <c r="A699" s="57"/>
      <c r="B699" s="64"/>
      <c r="C699" s="64"/>
      <c r="D699" s="64"/>
      <c r="E699" s="53"/>
      <c r="F699" s="67" t="s">
        <v>9</v>
      </c>
      <c r="G699" s="72">
        <f>'1st 1'!U19</f>
        <v>0</v>
      </c>
      <c r="H699" s="69"/>
      <c r="I699" s="70"/>
      <c r="J699" s="70"/>
      <c r="K699" s="70"/>
      <c r="L699" s="53"/>
      <c r="M699" s="53"/>
      <c r="N699" s="53"/>
      <c r="O699" s="53"/>
      <c r="P699" s="53"/>
      <c r="Q699" s="53"/>
      <c r="R699" s="53"/>
      <c r="V699" s="53"/>
      <c r="W699" s="53"/>
      <c r="X699" s="53"/>
      <c r="Y699" s="53"/>
    </row>
    <row r="700" spans="1:26" ht="18.75">
      <c r="A700" s="57"/>
      <c r="B700" s="64"/>
      <c r="C700" s="64"/>
      <c r="D700" s="64"/>
      <c r="E700" s="53"/>
      <c r="F700" s="67" t="s">
        <v>10</v>
      </c>
      <c r="G700" s="72">
        <f>'1st 1'!V19</f>
        <v>0</v>
      </c>
      <c r="H700" s="69"/>
      <c r="I700" s="73"/>
      <c r="J700" s="73"/>
      <c r="K700" s="73"/>
      <c r="L700" s="53"/>
      <c r="M700" s="53"/>
      <c r="N700" s="53"/>
      <c r="O700" s="53"/>
      <c r="P700" s="53"/>
      <c r="Q700" s="53"/>
      <c r="R700" s="53"/>
      <c r="V700" s="53"/>
      <c r="W700" s="53"/>
      <c r="X700" s="53"/>
      <c r="Y700" s="53"/>
    </row>
    <row r="701" spans="1:26" ht="21.75" customHeight="1" thickBot="1">
      <c r="A701" s="522" t="s">
        <v>25</v>
      </c>
      <c r="B701" s="522"/>
      <c r="C701" s="523"/>
      <c r="D701" s="523"/>
      <c r="E701" s="523"/>
      <c r="F701" s="523"/>
      <c r="G701" s="523"/>
      <c r="H701" s="523"/>
      <c r="I701" s="523"/>
      <c r="J701" s="523"/>
      <c r="K701" s="523"/>
      <c r="L701" s="524"/>
      <c r="M701" s="524"/>
      <c r="N701" s="524"/>
      <c r="O701" s="524"/>
      <c r="P701" s="524"/>
      <c r="Q701" s="524"/>
      <c r="R701" s="524"/>
      <c r="S701" s="524"/>
      <c r="T701" s="524"/>
      <c r="U701" s="524"/>
      <c r="V701" s="524"/>
      <c r="W701" s="524"/>
      <c r="X701" s="524"/>
      <c r="Y701" s="524"/>
    </row>
    <row r="702" spans="1:26" ht="19.5" customHeight="1" thickTop="1" thickBot="1">
      <c r="A702" s="478" t="s">
        <v>42</v>
      </c>
      <c r="B702" s="479"/>
      <c r="C702" s="479"/>
      <c r="D702" s="479"/>
      <c r="E702" s="479"/>
      <c r="F702" s="479"/>
      <c r="G702" s="479"/>
      <c r="H702" s="479"/>
      <c r="I702" s="479"/>
      <c r="J702" s="479"/>
      <c r="K702" s="480"/>
      <c r="L702" s="479" t="s">
        <v>43</v>
      </c>
      <c r="M702" s="479"/>
      <c r="N702" s="479"/>
      <c r="O702" s="479"/>
      <c r="P702" s="479"/>
      <c r="Q702" s="479"/>
      <c r="R702" s="479"/>
      <c r="S702" s="479"/>
      <c r="T702" s="479"/>
      <c r="U702" s="506"/>
      <c r="V702" s="507" t="s">
        <v>39</v>
      </c>
      <c r="W702" s="508"/>
      <c r="X702" s="508"/>
      <c r="Y702" s="509"/>
      <c r="Z702" s="510" t="s">
        <v>68</v>
      </c>
    </row>
    <row r="703" spans="1:26" ht="19.5" thickTop="1" thickBot="1">
      <c r="A703" s="74" t="s">
        <v>22</v>
      </c>
      <c r="B703" s="75"/>
      <c r="C703" s="76">
        <f>'1st 1'!C4</f>
        <v>101</v>
      </c>
      <c r="D703" s="76">
        <f>'1st 2'!C4</f>
        <v>102</v>
      </c>
      <c r="E703" s="76">
        <f>'1st 3'!C4</f>
        <v>103</v>
      </c>
      <c r="F703" s="76">
        <f>'1st 4'!C4</f>
        <v>104</v>
      </c>
      <c r="G703" s="76">
        <f>'1st 5'!C4</f>
        <v>105</v>
      </c>
      <c r="H703" s="76">
        <f>'1st 6'!C4</f>
        <v>106</v>
      </c>
      <c r="I703" s="511" t="s">
        <v>0</v>
      </c>
      <c r="J703" s="511" t="s">
        <v>3</v>
      </c>
      <c r="K703" s="512" t="s">
        <v>2</v>
      </c>
      <c r="L703" s="76">
        <f>'2nd 1'!C4</f>
        <v>107</v>
      </c>
      <c r="M703" s="76">
        <f>'2nd 2'!C4</f>
        <v>108</v>
      </c>
      <c r="N703" s="76">
        <f>'2nd 3'!C4</f>
        <v>109</v>
      </c>
      <c r="O703" s="76">
        <f>'2nd 4'!C4</f>
        <v>110</v>
      </c>
      <c r="P703" s="76">
        <f>'2nd 5'!C4</f>
        <v>111</v>
      </c>
      <c r="Q703" s="76">
        <f>'2nd 6'!C4</f>
        <v>112</v>
      </c>
      <c r="R703" s="76">
        <f>'2nd 7'!C4</f>
        <v>0</v>
      </c>
      <c r="S703" s="429" t="s">
        <v>0</v>
      </c>
      <c r="T703" s="429" t="s">
        <v>3</v>
      </c>
      <c r="U703" s="431" t="s">
        <v>2</v>
      </c>
      <c r="V703" s="492" t="s">
        <v>29</v>
      </c>
      <c r="W703" s="493" t="s">
        <v>0</v>
      </c>
      <c r="X703" s="494" t="s">
        <v>3</v>
      </c>
      <c r="Y703" s="495" t="s">
        <v>2</v>
      </c>
      <c r="Z703" s="510"/>
    </row>
    <row r="704" spans="1:26" ht="64.5" customHeight="1" thickTop="1" thickBot="1">
      <c r="A704" s="77" t="s">
        <v>63</v>
      </c>
      <c r="B704" s="78"/>
      <c r="C704" s="114" t="str">
        <f>'1st 1'!C6</f>
        <v>Drawing-1</v>
      </c>
      <c r="D704" s="114" t="str">
        <f>'1st 2'!C6</f>
        <v>Sketch-1</v>
      </c>
      <c r="E704" s="114" t="str">
        <f>'1st 3'!C6</f>
        <v>Parspective-1</v>
      </c>
      <c r="F704" s="114" t="str">
        <f>'1st 4'!C6</f>
        <v>Study and Composition-1</v>
      </c>
      <c r="G704" s="114" t="str">
        <f>'1st 5'!C6</f>
        <v>History of Civilization-1</v>
      </c>
      <c r="H704" s="114" t="str">
        <f>'1st 6'!C6</f>
        <v>Nazrul Studies</v>
      </c>
      <c r="I704" s="481"/>
      <c r="J704" s="481"/>
      <c r="K704" s="482"/>
      <c r="L704" s="114" t="str">
        <f>'2nd 1'!C6</f>
        <v>Drawing-2</v>
      </c>
      <c r="M704" s="114" t="str">
        <f>'2nd 2'!C6</f>
        <v>Sketch-2</v>
      </c>
      <c r="N704" s="114" t="str">
        <f>'2nd 3'!C6</f>
        <v>Perspective- 2</v>
      </c>
      <c r="O704" s="114" t="str">
        <f>'2nd 4'!C6</f>
        <v>Basic Design</v>
      </c>
      <c r="P704" s="114" t="str">
        <f>'2nd 5'!C6</f>
        <v xml:space="preserve"> Study &amp; composition 2</v>
      </c>
      <c r="Q704" s="114" t="str">
        <f>'2nd 6'!C6</f>
        <v>History of Civilization -2</v>
      </c>
      <c r="R704" s="114">
        <f>'2nd 7'!C6</f>
        <v>0</v>
      </c>
      <c r="S704" s="429"/>
      <c r="T704" s="429"/>
      <c r="U704" s="431"/>
      <c r="V704" s="492"/>
      <c r="W704" s="493"/>
      <c r="X704" s="493"/>
      <c r="Y704" s="495"/>
      <c r="Z704" s="510"/>
    </row>
    <row r="705" spans="1:26" ht="18.75" thickTop="1">
      <c r="A705" s="77" t="s">
        <v>12</v>
      </c>
      <c r="B705" s="78"/>
      <c r="C705" s="80">
        <f>'1st 1'!G4</f>
        <v>3</v>
      </c>
      <c r="D705" s="80">
        <f>'1st 2'!G4</f>
        <v>1.5</v>
      </c>
      <c r="E705" s="80">
        <f>'1st 3'!G4</f>
        <v>3</v>
      </c>
      <c r="F705" s="80">
        <f>'1st 4'!G4</f>
        <v>3</v>
      </c>
      <c r="G705" s="80">
        <f>'1st 5'!G4</f>
        <v>1.5</v>
      </c>
      <c r="H705" s="80">
        <f>'1st 6'!G4</f>
        <v>3</v>
      </c>
      <c r="I705" s="481"/>
      <c r="J705" s="481"/>
      <c r="K705" s="513"/>
      <c r="L705" s="80">
        <f>'2nd 1'!G4</f>
        <v>3</v>
      </c>
      <c r="M705" s="80">
        <f>'2nd 2'!G4</f>
        <v>1.5</v>
      </c>
      <c r="N705" s="80">
        <f>'2nd 3'!G4</f>
        <v>3</v>
      </c>
      <c r="O705" s="80">
        <f>'2nd 4'!G4</f>
        <v>1.5</v>
      </c>
      <c r="P705" s="80">
        <f>'2nd 5'!G4</f>
        <v>3</v>
      </c>
      <c r="Q705" s="80">
        <f>'2nd 6'!G4</f>
        <v>3</v>
      </c>
      <c r="R705" s="80">
        <f>'2nd 7'!G4</f>
        <v>0</v>
      </c>
      <c r="S705" s="430"/>
      <c r="T705" s="430"/>
      <c r="U705" s="432"/>
      <c r="V705" s="468"/>
      <c r="W705" s="471"/>
      <c r="X705" s="471"/>
      <c r="Y705" s="422"/>
      <c r="Z705" s="510"/>
    </row>
    <row r="706" spans="1:26" ht="16.5" customHeight="1">
      <c r="A706" s="77" t="s">
        <v>11</v>
      </c>
      <c r="B706" s="78"/>
      <c r="C706" s="80">
        <v>100</v>
      </c>
      <c r="D706" s="80">
        <v>100</v>
      </c>
      <c r="E706" s="80">
        <v>100</v>
      </c>
      <c r="F706" s="80">
        <v>100</v>
      </c>
      <c r="G706" s="80">
        <v>100</v>
      </c>
      <c r="H706" s="80">
        <v>100</v>
      </c>
      <c r="I706" s="496">
        <f>(C710*C705)+(D710*D705)+(E710*E705)+(F710*F705)+(G710*G705)+(H710*H705)</f>
        <v>47.25</v>
      </c>
      <c r="J706" s="82"/>
      <c r="K706" s="83" t="str">
        <f>IF(J707&gt;=4,"A+",IF(J707&gt;=3.75,"A",IF(J707&gt;=3.5,"A-",IF(J707&gt;=3.25,"B+",IF(J707&gt;=3,"B",IF(J707&gt;=2.75,"B-",IF(J707&gt;=2.5,"C+",IF(J707&gt;=2,"C","F"))))))))</f>
        <v>B</v>
      </c>
      <c r="L706" s="81">
        <v>100</v>
      </c>
      <c r="M706" s="80">
        <v>100</v>
      </c>
      <c r="N706" s="80">
        <v>100</v>
      </c>
      <c r="O706" s="80">
        <v>100</v>
      </c>
      <c r="P706" s="80">
        <v>100</v>
      </c>
      <c r="Q706" s="80">
        <v>100</v>
      </c>
      <c r="R706" s="80">
        <v>100</v>
      </c>
      <c r="S706" s="465">
        <f>(L710*L705)+(M710*M705)+(N710*N705)+(O710*O705)+(P710*P705)+(Q710*Q705)+(R710*R705)</f>
        <v>43.125</v>
      </c>
      <c r="T706" s="84"/>
      <c r="U706" s="85" t="str">
        <f>IF(T707&gt;=4,"A+",IF(T707&gt;=3.75,"A",IF(T707&gt;=3.5,"A-",IF(T707&gt;=3.25,"B+",IF(T707&gt;=3,"B",IF(T707&gt;=2.75,"B-",IF(T707&gt;=2.5,"C+",IF(T707&gt;=2,"C","F"))))))))</f>
        <v>B-</v>
      </c>
      <c r="V706" s="498">
        <f>IF((C710+C712)=0,0,C705)+IF((D710+D712)=0,0,D705)+IF((E710+E712)=0,0,E705)+IF((F710+F712)=0,0,F705)+IF((G710+G712)=0,0,G705)+IF((H710+H712)=0,0,H705)+IF((L710+L712)=0,0,L705)+IF((M710+M712)=0,0,M705)+IF((N710+N712)=0,0,N705)+IF((O710+O712)=0,0,O705)+IF((P710+P712)=0,0,P705)+IF((Q710+Q712)=0,0,Q705)+IF((R710+R712)=0,0,R705)+IF(C755=0,0,1.5)</f>
        <v>31.5</v>
      </c>
      <c r="W706" s="415">
        <f>I706+S706+(C755*1.5)</f>
        <v>94.125</v>
      </c>
      <c r="X706" s="503">
        <f>IF(S706&gt;0,(W706/31.5),J707)</f>
        <v>2.9880952380952381</v>
      </c>
      <c r="Y706" s="154" t="str">
        <f>IF(X706&gt;=4,"A+",IF(X706&gt;=3.75,"A",IF(X706&gt;=3.5,"A-",IF(X706&gt;=3.25,"B+",IF(X706&gt;=3,"B",IF(X706&gt;=2.75,"B-",IF(X706&gt;=2.5,"C+",IF(X706&gt;=2,"C","F"))))))))</f>
        <v>B-</v>
      </c>
      <c r="Z706" s="510"/>
    </row>
    <row r="707" spans="1:26" ht="18">
      <c r="A707" s="77" t="s">
        <v>28</v>
      </c>
      <c r="B707" s="86"/>
      <c r="C707" s="87">
        <f>'1st 1'!C19</f>
        <v>26</v>
      </c>
      <c r="D707" s="87">
        <f>'1st 2'!C19</f>
        <v>25</v>
      </c>
      <c r="E707" s="87">
        <f>'1st 3'!C19</f>
        <v>29</v>
      </c>
      <c r="F707" s="87">
        <f>'1st 4'!C19</f>
        <v>20.5</v>
      </c>
      <c r="G707" s="87">
        <f>'1st 5'!C19</f>
        <v>29</v>
      </c>
      <c r="H707" s="87">
        <f>'1st 6'!C19</f>
        <v>30.25</v>
      </c>
      <c r="I707" s="497"/>
      <c r="J707" s="485">
        <f>I706/(C705+D705+E705+F705+G705+H705)</f>
        <v>3.15</v>
      </c>
      <c r="K707" s="88"/>
      <c r="L707" s="89">
        <f>'2nd 1'!C19</f>
        <v>23</v>
      </c>
      <c r="M707" s="87">
        <f>'2nd 2'!C19</f>
        <v>26</v>
      </c>
      <c r="N707" s="87">
        <f>'2nd 3'!C19</f>
        <v>29.5</v>
      </c>
      <c r="O707" s="87">
        <f>'2nd 4'!C19</f>
        <v>22.5</v>
      </c>
      <c r="P707" s="87">
        <f>'2nd 5'!C19</f>
        <v>24</v>
      </c>
      <c r="Q707" s="87">
        <f>'2nd 6'!C19</f>
        <v>27</v>
      </c>
      <c r="R707" s="87">
        <f>'2nd 7'!C19</f>
        <v>0</v>
      </c>
      <c r="S707" s="457"/>
      <c r="T707" s="485">
        <f>S706/(L705+M705+N705+O705+P705+Q705+R705)</f>
        <v>2.875</v>
      </c>
      <c r="U707" s="90"/>
      <c r="V707" s="499"/>
      <c r="W707" s="501"/>
      <c r="X707" s="453"/>
      <c r="Y707" s="487" t="str">
        <f>IF(S706&gt;0,(IF(X706&gt;=2.5,Y706,IF(X706&gt;=2.25,"C",IF(X706&gt;=2,"D","F")))),K708)</f>
        <v>B-</v>
      </c>
      <c r="Z707" s="510"/>
    </row>
    <row r="708" spans="1:26" ht="16.5" customHeight="1">
      <c r="A708" s="423" t="s">
        <v>26</v>
      </c>
      <c r="B708" s="91" t="s">
        <v>60</v>
      </c>
      <c r="C708" s="87">
        <f>'1st 1'!J19</f>
        <v>35</v>
      </c>
      <c r="D708" s="87">
        <f>'1st 2'!J19</f>
        <v>35</v>
      </c>
      <c r="E708" s="87">
        <f>'1st 3'!J19</f>
        <v>41.5</v>
      </c>
      <c r="F708" s="87">
        <f>'1st 4'!J19</f>
        <v>31.25</v>
      </c>
      <c r="G708" s="87">
        <f>'1st 5'!J19</f>
        <v>40.5</v>
      </c>
      <c r="H708" s="87">
        <f>'1st 6'!J19</f>
        <v>40.5</v>
      </c>
      <c r="I708" s="497"/>
      <c r="J708" s="505"/>
      <c r="K708" s="489" t="str">
        <f>IF(J707&gt;=2.5,K706,IF(J707&gt;=2.25,"C",IF(J707&gt;=2,"D",IF(J707=0,0,"F"))))</f>
        <v>B</v>
      </c>
      <c r="L708" s="89">
        <f>'2nd 1'!J19</f>
        <v>28.5</v>
      </c>
      <c r="M708" s="87">
        <f>'2nd 2'!J19</f>
        <v>38</v>
      </c>
      <c r="N708" s="87">
        <f>'2nd 3'!J19</f>
        <v>43.5</v>
      </c>
      <c r="O708" s="87">
        <f>'2nd 4'!J19</f>
        <v>33</v>
      </c>
      <c r="P708" s="87">
        <f>'2nd 5'!J19</f>
        <v>30</v>
      </c>
      <c r="Q708" s="87">
        <f>'2nd 6'!J19</f>
        <v>35</v>
      </c>
      <c r="R708" s="87">
        <f>'2nd 7'!J19</f>
        <v>0</v>
      </c>
      <c r="S708" s="457"/>
      <c r="T708" s="486"/>
      <c r="U708" s="442" t="str">
        <f>IF(T707&gt;=2.5,U706,IF(T707&gt;=2.25,"C",IF(T707&gt;=2,"D",IF(T707=0,0,"F"))))</f>
        <v>B-</v>
      </c>
      <c r="V708" s="499"/>
      <c r="W708" s="501"/>
      <c r="X708" s="453"/>
      <c r="Y708" s="488"/>
      <c r="Z708" s="510"/>
    </row>
    <row r="709" spans="1:26" ht="16.5" customHeight="1">
      <c r="A709" s="424"/>
      <c r="B709" s="91" t="s">
        <v>67</v>
      </c>
      <c r="C709" s="115">
        <f>'1st 1'!K19</f>
        <v>61</v>
      </c>
      <c r="D709" s="115">
        <f>'1st 2'!K19</f>
        <v>60</v>
      </c>
      <c r="E709" s="115">
        <f>'1st 3'!K19</f>
        <v>71</v>
      </c>
      <c r="F709" s="115">
        <f>'1st 4'!K19</f>
        <v>52</v>
      </c>
      <c r="G709" s="115">
        <f>'1st 5'!K19</f>
        <v>70</v>
      </c>
      <c r="H709" s="115">
        <f>'1st 6'!K19</f>
        <v>71</v>
      </c>
      <c r="I709" s="497"/>
      <c r="J709" s="505"/>
      <c r="K709" s="490"/>
      <c r="L709" s="116">
        <f>'2nd 1'!K19</f>
        <v>52</v>
      </c>
      <c r="M709" s="115">
        <f>'2nd 2'!K19</f>
        <v>64</v>
      </c>
      <c r="N709" s="115">
        <f>'2nd 3'!K19</f>
        <v>73</v>
      </c>
      <c r="O709" s="115">
        <f>'2nd 4'!K19</f>
        <v>56</v>
      </c>
      <c r="P709" s="115">
        <f>'2nd 5'!K19</f>
        <v>54</v>
      </c>
      <c r="Q709" s="115">
        <f>'2nd 6'!K19</f>
        <v>62</v>
      </c>
      <c r="R709" s="115">
        <f>'2nd 7'!K19</f>
        <v>0</v>
      </c>
      <c r="S709" s="457"/>
      <c r="T709" s="486"/>
      <c r="U709" s="491"/>
      <c r="V709" s="499"/>
      <c r="W709" s="501"/>
      <c r="X709" s="453"/>
      <c r="Y709" s="488"/>
      <c r="Z709" s="510"/>
    </row>
    <row r="710" spans="1:26" ht="18">
      <c r="A710" s="424"/>
      <c r="B710" s="91" t="s">
        <v>1</v>
      </c>
      <c r="C710" s="87">
        <f>'1st 1'!M19</f>
        <v>3</v>
      </c>
      <c r="D710" s="87">
        <f>'1st 2'!M19</f>
        <v>3</v>
      </c>
      <c r="E710" s="87">
        <f>'1st 3'!M19</f>
        <v>3.5</v>
      </c>
      <c r="F710" s="87">
        <f>'1st 4'!M19</f>
        <v>2.5</v>
      </c>
      <c r="G710" s="87">
        <f>'1st 5'!M19</f>
        <v>3.5</v>
      </c>
      <c r="H710" s="87">
        <f>'1st 6'!M19</f>
        <v>3.5</v>
      </c>
      <c r="I710" s="497"/>
      <c r="J710" s="505"/>
      <c r="K710" s="92"/>
      <c r="L710" s="89">
        <f>'2nd 1'!M19</f>
        <v>2.5</v>
      </c>
      <c r="M710" s="87">
        <f>'2nd 2'!M19</f>
        <v>3</v>
      </c>
      <c r="N710" s="87">
        <f>'2nd 3'!M19</f>
        <v>3.5</v>
      </c>
      <c r="O710" s="87">
        <f>'2nd 4'!M19</f>
        <v>2.75</v>
      </c>
      <c r="P710" s="87">
        <f>'2nd 5'!M19</f>
        <v>2.5</v>
      </c>
      <c r="Q710" s="87">
        <f>'2nd 6'!M19</f>
        <v>3</v>
      </c>
      <c r="R710" s="87">
        <f>'2nd 7'!M19</f>
        <v>0</v>
      </c>
      <c r="S710" s="457"/>
      <c r="T710" s="486"/>
      <c r="U710" s="93"/>
      <c r="V710" s="499"/>
      <c r="W710" s="501"/>
      <c r="X710" s="453"/>
      <c r="Y710" s="155"/>
      <c r="Z710" s="510"/>
    </row>
    <row r="711" spans="1:26" ht="17.25" customHeight="1" thickBot="1">
      <c r="A711" s="424"/>
      <c r="B711" s="94" t="s">
        <v>2</v>
      </c>
      <c r="C711" s="95" t="str">
        <f>'1st 1'!L19</f>
        <v>B</v>
      </c>
      <c r="D711" s="95" t="str">
        <f>'1st 2'!L19</f>
        <v>B</v>
      </c>
      <c r="E711" s="95" t="str">
        <f>'1st 3'!L19</f>
        <v>A-</v>
      </c>
      <c r="F711" s="95" t="str">
        <f>'1st 4'!L19</f>
        <v>C+</v>
      </c>
      <c r="G711" s="95" t="str">
        <f>'1st 5'!L19</f>
        <v>A-</v>
      </c>
      <c r="H711" s="95" t="str">
        <f>'1st 6'!L19</f>
        <v>A-</v>
      </c>
      <c r="I711" s="472"/>
      <c r="J711" s="96"/>
      <c r="K711" s="88"/>
      <c r="L711" s="97" t="str">
        <f>'2nd 1'!L19</f>
        <v>C+</v>
      </c>
      <c r="M711" s="95" t="str">
        <f>'2nd 2'!L19</f>
        <v>B</v>
      </c>
      <c r="N711" s="95" t="str">
        <f>'2nd 3'!L19</f>
        <v>A-</v>
      </c>
      <c r="O711" s="95" t="str">
        <f>'2nd 4'!L19</f>
        <v>B-</v>
      </c>
      <c r="P711" s="95" t="str">
        <f>'2nd 5'!L19</f>
        <v>C+</v>
      </c>
      <c r="Q711" s="95" t="str">
        <f>'2nd 6'!L19</f>
        <v>B</v>
      </c>
      <c r="R711" s="95">
        <f>'2nd 7'!L19</f>
        <v>0</v>
      </c>
      <c r="S711" s="457"/>
      <c r="T711" s="98"/>
      <c r="U711" s="90"/>
      <c r="V711" s="500"/>
      <c r="W711" s="502"/>
      <c r="X711" s="504"/>
      <c r="Y711" s="156"/>
      <c r="Z711" s="510"/>
    </row>
    <row r="712" spans="1:26" ht="18.75" thickTop="1">
      <c r="A712" s="413" t="s">
        <v>127</v>
      </c>
      <c r="B712" s="91" t="s">
        <v>1</v>
      </c>
      <c r="C712" s="87">
        <f>'1st 1'!N19</f>
        <v>0</v>
      </c>
      <c r="D712" s="87">
        <f>'1st 2'!N19</f>
        <v>0</v>
      </c>
      <c r="E712" s="87">
        <f>'1st 3'!N19</f>
        <v>0</v>
      </c>
      <c r="F712" s="87">
        <f>'1st 4'!N19</f>
        <v>0</v>
      </c>
      <c r="G712" s="87">
        <f>'1st 5'!N19</f>
        <v>0</v>
      </c>
      <c r="H712" s="87">
        <f>'1st 6'!N19</f>
        <v>0</v>
      </c>
      <c r="I712" s="530">
        <f>(C712*C705)+(D712*D705)+(E712*E705)+(F712*F705)+(G712*G705)+(H712*H705)</f>
        <v>0</v>
      </c>
      <c r="J712" s="417">
        <f>IF(C712&gt;0,(C710*C705),0)+IF(D712&gt;0,(D710*D705),0)+IF(E712&gt;0,(E710*E705),0)+IF(F712&gt;0,(F710*F705),0)+IF(G712&gt;0,(G710*G705),0)+IF(H712&gt;0,(H710*H705),0)</f>
        <v>0</v>
      </c>
      <c r="K712" s="473">
        <f>IF(C712&gt;C710,((C712*C705)-(C710*C705)),0)+IF(D712&gt;D710,((D712*D705)-(D710*D705)),0)+IF(E712&gt;E710,((E712*E705)-(E710*E705)),0)+IF(F712&gt;F710,((F712*F705)-(F710*F705)),0)+IF(G712&gt;G710,((G712*G705)-(G710*G705)),0)+IF(H712&gt;H710,((H712*H705)-(H710*H705)),0)</f>
        <v>0</v>
      </c>
      <c r="L712" s="89">
        <f>'2nd 1'!N19</f>
        <v>0</v>
      </c>
      <c r="M712" s="87">
        <f>'2nd 2'!N19</f>
        <v>0</v>
      </c>
      <c r="N712" s="87">
        <f>'2nd 3'!N19</f>
        <v>0</v>
      </c>
      <c r="O712" s="87">
        <f>'2nd 4'!N19</f>
        <v>0</v>
      </c>
      <c r="P712" s="87">
        <f>'2nd 5'!N19</f>
        <v>0</v>
      </c>
      <c r="Q712" s="87">
        <f>'2nd 6'!N19</f>
        <v>0</v>
      </c>
      <c r="R712" s="87">
        <f>'2nd 7'!N19</f>
        <v>0</v>
      </c>
      <c r="S712" s="401">
        <f>(L712*L705)+(M712*M705)+(N712*N705)+(O712*O705)+(P712*P705)+(Q712*Q705)+(R712*R705)</f>
        <v>0</v>
      </c>
      <c r="T712" s="417">
        <f>IF(L712&gt;0,(L710*L705),0)+IF(M712&gt;0,(M710*M705),0)+IF(N712&gt;0,(N710*N705),0)+IF(O712&gt;0,(O710*O705),0)+IF(P712&gt;0,(P710*P705),0)+IF(Q712&gt;0,(Q710*Q705),0)+IF(R712&gt;0,(R710*R705),0)</f>
        <v>0</v>
      </c>
      <c r="U712" s="399">
        <f>IF(L712&gt;L710,((L712*L705)-(L710*L705)),0)+IF(M712&gt;M710,((M712*M705)-(M710*M705)),0)+IF(N712&gt;N710,((N712*N705)-(N710*N705)),0)+IF(O712&gt;O710,((O712*O705)-(O710*O705)),0)+IF(P712&gt;P710,((P712*P705)-(P710*P705)),0)+IF(Q712&gt;Q710,((Q712*Q705)-(Q710*Q705)),0)+IF(R712&gt;R710,((R712*R705)-(R710*R705)),0)</f>
        <v>0</v>
      </c>
      <c r="V712" s="401">
        <f>I712+S712</f>
        <v>0</v>
      </c>
      <c r="W712" s="436">
        <f>J712+T712</f>
        <v>0</v>
      </c>
      <c r="X712" s="526">
        <f>K712+U712</f>
        <v>0</v>
      </c>
      <c r="Y712" s="527"/>
      <c r="Z712" s="510"/>
    </row>
    <row r="713" spans="1:26" ht="15.75" customHeight="1" thickBot="1">
      <c r="A713" s="414"/>
      <c r="B713" s="157" t="s">
        <v>23</v>
      </c>
      <c r="C713" s="158" t="str">
        <f>'1st 1'!O19</f>
        <v/>
      </c>
      <c r="D713" s="158" t="str">
        <f>'1st 2'!O19</f>
        <v/>
      </c>
      <c r="E713" s="158" t="str">
        <f>'1st 3'!O19</f>
        <v/>
      </c>
      <c r="F713" s="158" t="str">
        <f>'1st 4'!O19</f>
        <v/>
      </c>
      <c r="G713" s="158" t="str">
        <f>'1st 5'!O19</f>
        <v/>
      </c>
      <c r="H713" s="158" t="str">
        <f>'1st 6'!O19</f>
        <v/>
      </c>
      <c r="I713" s="472"/>
      <c r="J713" s="472"/>
      <c r="K713" s="474"/>
      <c r="L713" s="159" t="str">
        <f>'2nd 1'!O19</f>
        <v/>
      </c>
      <c r="M713" s="158" t="str">
        <f>'2nd 2'!O19</f>
        <v/>
      </c>
      <c r="N713" s="158" t="str">
        <f>'2nd 3'!O19</f>
        <v/>
      </c>
      <c r="O713" s="158" t="str">
        <f>'2nd 4'!O19</f>
        <v/>
      </c>
      <c r="P713" s="158" t="str">
        <f>'2nd 5'!O19</f>
        <v/>
      </c>
      <c r="Q713" s="158" t="str">
        <f>'2nd 6'!O19</f>
        <v/>
      </c>
      <c r="R713" s="158" t="str">
        <f>'2nd 7'!O19</f>
        <v/>
      </c>
      <c r="S713" s="475"/>
      <c r="T713" s="420"/>
      <c r="U713" s="400"/>
      <c r="V713" s="402"/>
      <c r="W713" s="437"/>
      <c r="X713" s="528"/>
      <c r="Y713" s="529"/>
      <c r="Z713" s="510"/>
    </row>
    <row r="714" spans="1:26" ht="21" customHeight="1" thickTop="1" thickBot="1">
      <c r="A714" s="435" t="s">
        <v>30</v>
      </c>
      <c r="B714" s="435"/>
      <c r="C714" s="435"/>
      <c r="D714" s="435"/>
      <c r="E714" s="435"/>
      <c r="F714" s="435"/>
      <c r="G714" s="435"/>
      <c r="H714" s="435"/>
      <c r="I714" s="435"/>
      <c r="J714" s="435"/>
      <c r="K714" s="435"/>
      <c r="L714" s="435"/>
      <c r="M714" s="435"/>
      <c r="N714" s="435"/>
      <c r="O714" s="435"/>
      <c r="P714" s="435"/>
      <c r="Q714" s="435"/>
      <c r="R714" s="435"/>
      <c r="S714" s="435"/>
      <c r="T714" s="435"/>
      <c r="U714" s="435"/>
      <c r="V714" s="435"/>
      <c r="W714" s="435"/>
      <c r="X714" s="435"/>
      <c r="Y714" s="435"/>
      <c r="Z714" s="510"/>
    </row>
    <row r="715" spans="1:26" ht="19.5" customHeight="1" thickTop="1" thickBot="1">
      <c r="A715" s="478" t="s">
        <v>44</v>
      </c>
      <c r="B715" s="479"/>
      <c r="C715" s="479"/>
      <c r="D715" s="479"/>
      <c r="E715" s="479"/>
      <c r="F715" s="479"/>
      <c r="G715" s="479"/>
      <c r="H715" s="479"/>
      <c r="I715" s="479"/>
      <c r="J715" s="479"/>
      <c r="K715" s="506"/>
      <c r="L715" s="425" t="s">
        <v>45</v>
      </c>
      <c r="M715" s="426"/>
      <c r="N715" s="426"/>
      <c r="O715" s="426"/>
      <c r="P715" s="426"/>
      <c r="Q715" s="426"/>
      <c r="R715" s="426"/>
      <c r="S715" s="426"/>
      <c r="T715" s="426"/>
      <c r="U715" s="426"/>
      <c r="V715" s="160"/>
      <c r="W715" s="428" t="s">
        <v>39</v>
      </c>
      <c r="X715" s="428"/>
      <c r="Y715" s="161"/>
      <c r="Z715" s="510"/>
    </row>
    <row r="716" spans="1:26" ht="17.25" customHeight="1" thickTop="1">
      <c r="A716" s="99" t="s">
        <v>22</v>
      </c>
      <c r="B716" s="100"/>
      <c r="C716" s="101">
        <f>'3rd 1'!B4</f>
        <v>201</v>
      </c>
      <c r="D716" s="101">
        <f>'3rd 2'!B4</f>
        <v>202</v>
      </c>
      <c r="E716" s="101">
        <f>'3rd 3'!B4</f>
        <v>203</v>
      </c>
      <c r="F716" s="101">
        <f>'3rd 4'!B4</f>
        <v>204</v>
      </c>
      <c r="G716" s="101">
        <f>'3rd 5'!B4</f>
        <v>205</v>
      </c>
      <c r="H716" s="101">
        <f>'3rd 6'!B4</f>
        <v>0</v>
      </c>
      <c r="I716" s="430" t="s">
        <v>0</v>
      </c>
      <c r="J716" s="430" t="s">
        <v>3</v>
      </c>
      <c r="K716" s="432" t="s">
        <v>2</v>
      </c>
      <c r="L716" s="101">
        <f>'4th 1'!B4</f>
        <v>206</v>
      </c>
      <c r="M716" s="101">
        <f>'4th 2'!B4</f>
        <v>207</v>
      </c>
      <c r="N716" s="101">
        <f>'4th 3'!B4</f>
        <v>208</v>
      </c>
      <c r="O716" s="101">
        <f>'4th 4'!B4</f>
        <v>209</v>
      </c>
      <c r="P716" s="101">
        <f>'4th 5'!B4</f>
        <v>210</v>
      </c>
      <c r="Q716" s="101">
        <f>'4th 6'!B4</f>
        <v>211</v>
      </c>
      <c r="R716" s="101">
        <f>'4th 7'!B4</f>
        <v>0</v>
      </c>
      <c r="S716" s="429" t="s">
        <v>0</v>
      </c>
      <c r="T716" s="429" t="s">
        <v>3</v>
      </c>
      <c r="U716" s="431" t="s">
        <v>2</v>
      </c>
      <c r="V716" s="433" t="s">
        <v>62</v>
      </c>
      <c r="W716" s="434"/>
      <c r="X716" s="434"/>
      <c r="Y716" s="162" t="str">
        <f>IF(X717&gt;=4,"A+",IF(X717&gt;=3.75,"A",IF(X717&gt;=3.5,"A-",IF(X717&gt;=3.25,"B+",IF(X717&gt;=3,"B",IF(X717&gt;=2.75,"B-",IF(X717&gt;=2.5,"C+",IF(X717&gt;=2,"C","F"))))))))</f>
        <v>B-</v>
      </c>
      <c r="Z716" s="510"/>
    </row>
    <row r="717" spans="1:26" ht="63.75" customHeight="1">
      <c r="A717" s="77" t="s">
        <v>63</v>
      </c>
      <c r="B717" s="86"/>
      <c r="C717" s="79" t="str">
        <f>IF('3rd 1'!C19&gt;0,'3rd 1'!D6,IF('3rd 1'!K19&gt;0,'3rd 1'!L6,IF('3rd 1'!S19&gt;0,'3rd 1'!T6,0)))</f>
        <v>Drawing-3</v>
      </c>
      <c r="D717" s="79" t="str">
        <f>IF('3rd 2'!C19&gt;0,'3rd 2'!D6,IF('3rd 2'!K19&gt;0,'3rd 2'!L6,IF('3rd 2'!S19&gt;0,'3rd 2'!T6,0)))</f>
        <v>Still Life-1</v>
      </c>
      <c r="E717" s="79" t="str">
        <f>IF('3rd 3'!C19&gt;0,'3rd 3'!D6,IF('3rd 3'!K19&gt;0,'3rd 3'!L6,IF('3rd 3'!S19&gt;0,'3rd 3'!T6,0)))</f>
        <v>Landscape-1</v>
      </c>
      <c r="F717" s="79" t="str">
        <f>IF('3rd 4'!C19&gt;0,'3rd 4'!D6,IF('3rd 4'!K19&gt;0,'3rd 4'!L6,IF('3rd 4'!S19&gt;0,'3rd 4'!T6,0)))</f>
        <v>Sketch-3</v>
      </c>
      <c r="G717" s="79" t="str">
        <f>IF('3rd 5'!C19&gt;0,'3rd 5'!D6,IF('3rd 5'!K19&gt;0,'3rd 5'!L6,IF('3rd 5'!S19&gt;0,'3rd 5'!T6,0)))</f>
        <v>History of Ancient Indian Civilization</v>
      </c>
      <c r="H717" s="79">
        <f>IF('3rd 6'!C19&gt;0,'3rd 6'!D6,IF('3rd 6'!K19&gt;0,'3rd 6'!L6,IF('3rd 6'!S19&gt;0,'3rd 6'!T6,0)))</f>
        <v>0</v>
      </c>
      <c r="I717" s="481"/>
      <c r="J717" s="481"/>
      <c r="K717" s="482"/>
      <c r="L717" s="79" t="str">
        <f>IF('4th 1'!C19&gt;0,'4th 1'!D6,IF('4th 1'!K19&gt;0,'4th 1'!L6,IF('4th 1'!S19&gt;0,'4th 1'!T6,0)))</f>
        <v>Drawing-4</v>
      </c>
      <c r="M717" s="79" t="str">
        <f>IF('4th 2'!C19&gt;0,'4th 2'!D6,IF('4th 2'!K19&gt;0,'4th 2'!L6,IF('4th 2'!S19&gt;0,'4th 2'!T6,0)))</f>
        <v>Still Life-2</v>
      </c>
      <c r="N717" s="79" t="str">
        <f>IF('4th 3'!C19&gt;0,'4th 3'!D6,IF('4th 3'!K19&gt;0,'4th 3'!L6,IF('4th 3'!S19&gt;0,'4th 3'!T6,0)))</f>
        <v>Landscape-2</v>
      </c>
      <c r="O717" s="79" t="str">
        <f>IF('4th 4'!C19&gt;0,'4th 4'!D6,IF('4th 4'!K19&gt;0,'4th 4'!L6,IF('4th 4'!S19&gt;0,'4th 4'!T6,0)))</f>
        <v>Sketch-4</v>
      </c>
      <c r="P717" s="79" t="str">
        <f>IF('4th 5'!C19&gt;0,'4th 5'!D6,IF('4th 5'!K19&gt;0,'4th 5'!L6,IF('4th 5'!S19&gt;0,'4th 5'!T6,0)))</f>
        <v>Material &amp; Technique of Art</v>
      </c>
      <c r="Q717" s="79" t="str">
        <f>IF('4th 6'!C19&gt;0,'4th 6'!D6,IF('4th 6'!K19&gt;0,'4th 6'!L6,IF('4th 6'!S19&gt;0,'4th 6'!T6,0)))</f>
        <v>History of Ancient Bengal Civilization</v>
      </c>
      <c r="R717" s="79">
        <f>IF('4th 7'!C19&gt;0,'4th 7'!D6,IF('4th 7'!K19&gt;0,'4th 7'!L6,IF('4th 7'!S19&gt;0,'4th 7'!T6,0)))</f>
        <v>0</v>
      </c>
      <c r="S717" s="429"/>
      <c r="T717" s="429"/>
      <c r="U717" s="431"/>
      <c r="V717" s="335">
        <f>IF(I719&gt;0,(V722+V706),0)</f>
        <v>63</v>
      </c>
      <c r="W717" s="254">
        <f>IF(I719&gt;0,(W722+W706),0)</f>
        <v>180.375</v>
      </c>
      <c r="X717" s="336">
        <f>IF(S719&gt;0,(W717/63),IF(I719&gt;0,(W717/46.5),0))</f>
        <v>2.8630952380952381</v>
      </c>
      <c r="Y717" s="163" t="str">
        <f>IF(X717&gt;=2.5,Y716,IF(X717&gt;=2.25,"C",IF(X717&gt;=2,"D",IF(X717=0,0,"F"))))</f>
        <v>B-</v>
      </c>
      <c r="Z717" s="510"/>
    </row>
    <row r="718" spans="1:26" ht="16.5">
      <c r="A718" s="458" t="s">
        <v>27</v>
      </c>
      <c r="B718" s="459"/>
      <c r="C718" s="102">
        <f>IF('3rd 1'!C19&gt;0,'3rd 1'!H4,IF('3rd 1'!K19&gt;0,'3rd 1'!P4,IF('3rd 1'!S19&gt;0,'3rd 1'!X4,0)))</f>
        <v>3</v>
      </c>
      <c r="D718" s="102">
        <f>IF('3rd 2'!C19&gt;0,'3rd 2'!H4,IF('3rd 2'!K19&gt;0,'3rd 2'!P4,IF('3rd 2'!S19&gt;0,'3rd 2'!X4,0)))</f>
        <v>3</v>
      </c>
      <c r="E718" s="102">
        <f>IF('3rd 3'!C19&gt;0,'3rd 3'!H4,IF('3rd 3'!K19&gt;0,'3rd 3'!P4,IF('3rd 3'!S19&gt;0,'3rd 3'!X4,0)))</f>
        <v>3</v>
      </c>
      <c r="F718" s="102">
        <f>IF('3rd 4'!C19&gt;0,'3rd 4'!H4,IF('3rd 4'!K19&gt;0,'3rd 4'!P4,IF('3rd 4'!S19&gt;0,'3rd 4'!X4,0)))</f>
        <v>3</v>
      </c>
      <c r="G718" s="102">
        <f>IF('3rd 5'!C19&gt;0,'3rd 5'!H4,IF('3rd 5'!K19&gt;0,'3rd 5'!P4,IF('3rd 5'!S19&gt;0,'3rd 5'!X4,0)))</f>
        <v>3</v>
      </c>
      <c r="H718" s="102">
        <f>IF('3rd 6'!C19&gt;0,'3rd 6'!H4,IF('3rd 6'!K19&gt;0,'3rd 6'!P4,IF('3rd 6'!S19&gt;0,'3rd 6'!X4,0)))</f>
        <v>0</v>
      </c>
      <c r="I718" s="481"/>
      <c r="J718" s="481"/>
      <c r="K718" s="482"/>
      <c r="L718" s="102">
        <f>IF('4th 1'!C19&gt;0,'4th 1'!H4,IF('4th 1'!K19&gt;0,'4th 1'!P4,IF('4th 1'!S19&gt;0,'4th 1'!X4,0)))</f>
        <v>3</v>
      </c>
      <c r="M718" s="102">
        <f>IF('4th 2'!C19&gt;0,'4th 2'!H4,IF('4th 2'!K19&gt;0,'4th 2'!P4,IF('4th 2'!S19&gt;0,'4th 2'!X4,0)))</f>
        <v>3</v>
      </c>
      <c r="N718" s="102">
        <f>IF('4th 3'!C19&gt;0,'4th 3'!H4,IF('4th 3'!K19&gt;0,'4th 3'!P4,IF('4th 3'!S19&gt;0,'4th 3'!X4,0)))</f>
        <v>3</v>
      </c>
      <c r="O718" s="102">
        <f>IF('4th 4'!C19&gt;0,'4th 4'!H4,IF('4th 4'!K19&gt;0,'4th 4'!P4,IF('4th 4'!S19&gt;0,'4th 4'!X4,0)))</f>
        <v>1.5</v>
      </c>
      <c r="P718" s="102">
        <f>IF('4th 5'!C19&gt;0,'4th 5'!H4,IF('4th 5'!K19&gt;0,'4th 5'!P4,IF('4th 5'!S19&gt;0,'4th 5'!X4,0)))</f>
        <v>1.5</v>
      </c>
      <c r="Q718" s="102">
        <f>IF('4th 6'!C19&gt;0,'4th 6'!H4,IF('4th 6'!K19&gt;0,'4th 6'!P4,IF('4th 6'!S19&gt;0,'4th 6'!X4,0)))</f>
        <v>3</v>
      </c>
      <c r="R718" s="102">
        <f>IF('4th 7'!C19&gt;0,'4th 7'!H4,IF('4th 7'!K19&gt;0,'4th 7'!P4,IF('4th 7'!S19&gt;0,'4th 7'!X4,0)))</f>
        <v>0</v>
      </c>
      <c r="S718" s="430"/>
      <c r="T718" s="430"/>
      <c r="U718" s="432"/>
      <c r="V718" s="460" t="s">
        <v>41</v>
      </c>
      <c r="W718" s="461"/>
      <c r="X718" s="461"/>
      <c r="Y718" s="462"/>
      <c r="Z718" s="510"/>
    </row>
    <row r="719" spans="1:26" ht="17.25" thickBot="1">
      <c r="A719" s="463" t="s">
        <v>11</v>
      </c>
      <c r="B719" s="464"/>
      <c r="C719" s="102">
        <v>100</v>
      </c>
      <c r="D719" s="102">
        <v>100</v>
      </c>
      <c r="E719" s="102">
        <v>100</v>
      </c>
      <c r="F719" s="102">
        <v>100</v>
      </c>
      <c r="G719" s="102">
        <v>100</v>
      </c>
      <c r="H719" s="102">
        <v>100</v>
      </c>
      <c r="I719" s="465">
        <f>(C723*C718)+(D723*D718)+(E723*E718)+(F723*F718)+(G723*G718)+(H723*H718)</f>
        <v>36.75</v>
      </c>
      <c r="J719" s="84"/>
      <c r="K719" s="103" t="str">
        <f>IF(J720&gt;=4,"A+",IF(J720&gt;=3.75,"A",IF(J720&gt;=3.5,"A-",IF(J720&gt;=3.25,"B+",IF(J720&gt;=3,"B",IF(J720&gt;=2.75,"B-",IF(J720&gt;=2.5,"C+",IF(J720&gt;=2,"C","F"))))))))</f>
        <v>C</v>
      </c>
      <c r="L719" s="102">
        <v>100</v>
      </c>
      <c r="M719" s="102">
        <v>100</v>
      </c>
      <c r="N719" s="102">
        <v>100</v>
      </c>
      <c r="O719" s="102">
        <v>100</v>
      </c>
      <c r="P719" s="102">
        <v>100</v>
      </c>
      <c r="Q719" s="102">
        <v>100</v>
      </c>
      <c r="R719" s="102">
        <v>100</v>
      </c>
      <c r="S719" s="465">
        <f>(L723*L718)+(M723*M718)+(N723*N718)+(O723*O718)+(P723*P718)+(Q723*Q718)+(R723*R718)</f>
        <v>45</v>
      </c>
      <c r="T719" s="84"/>
      <c r="U719" s="103" t="str">
        <f>IF(T720&gt;=4,"A+",IF(T720&gt;=3.75,"A",IF(T720&gt;=3.5,"A-",IF(T720&gt;=3.25,"B+",IF(T720&gt;=3,"B",IF(T720&gt;=2.75,"B-",IF(T720&gt;=2.5,"C+",IF(T720&gt;=2,"C","F"))))))))</f>
        <v>B</v>
      </c>
      <c r="V719" s="467" t="s">
        <v>29</v>
      </c>
      <c r="W719" s="469" t="s">
        <v>0</v>
      </c>
      <c r="X719" s="469" t="s">
        <v>3</v>
      </c>
      <c r="Y719" s="476" t="s">
        <v>2</v>
      </c>
      <c r="Z719" s="510"/>
    </row>
    <row r="720" spans="1:26" ht="17.25" thickTop="1">
      <c r="A720" s="77" t="s">
        <v>28</v>
      </c>
      <c r="B720" s="86"/>
      <c r="C720" s="104">
        <f>IF('3rd 1'!C19&gt;0,'3rd 1'!C19,IF('3rd 1'!K19&gt;0,'3rd 1'!K19,IF('3rd 1'!S19&gt;0,'3rd 1'!S19,0)))</f>
        <v>15.5</v>
      </c>
      <c r="D720" s="104">
        <f>IF('3rd 2'!C19&gt;0,'3rd 2'!C19,IF('3rd 2'!K19&gt;0,'3rd 2'!K19,IF('3rd 2'!S19&gt;0,'3rd 2'!S19,0)))</f>
        <v>27.5</v>
      </c>
      <c r="E720" s="104">
        <f>IF('3rd 3'!C19&gt;0,'3rd 3'!C19,IF('3rd 3'!K19&gt;0,'3rd 3'!K19,IF('3rd 3'!S19&gt;0,'3rd 3'!S19,0)))</f>
        <v>21.75</v>
      </c>
      <c r="F720" s="104">
        <f>IF('3rd 4'!C19&gt;0,'3rd 4'!C19,IF('3rd 4'!K19&gt;0,'3rd 4'!K19,IF('3rd 4'!S19&gt;0,'3rd 4'!S19,0)))</f>
        <v>18</v>
      </c>
      <c r="G720" s="104">
        <f>IF('3rd 5'!C19&gt;0,'3rd 5'!C19,IF('3rd 5'!K19&gt;0,'3rd 5'!K19,IF('3rd 5'!S19&gt;0,'3rd 5'!S19,0)))</f>
        <v>20</v>
      </c>
      <c r="H720" s="104">
        <f>IF('3rd 6'!C19&gt;0,'3rd 6'!C19,IF('3rd 6'!K19&gt;0,'3rd 6'!K19,IF('3rd 6'!S19&gt;0,'3rd 6'!S19,0)))</f>
        <v>0</v>
      </c>
      <c r="I720" s="457"/>
      <c r="J720" s="485">
        <f>I719/(C718+D718+E718+F718+G718+H718)</f>
        <v>2.4500000000000002</v>
      </c>
      <c r="K720" s="90"/>
      <c r="L720" s="104">
        <f>IF('4th 1'!C19&gt;0,'4th 1'!C19,IF('4th 1'!K19&gt;0,'4th 1'!K19,IF('4th 1'!S19&gt;0,'4th 1'!S19,0)))</f>
        <v>25.5</v>
      </c>
      <c r="M720" s="104">
        <f>IF('4th 2'!C19&gt;0,'4th 2'!C19,IF('4th 2'!K19&gt;0,'4th 2'!K19,IF('4th 2'!S19&gt;0,'4th 2'!S19,0)))</f>
        <v>30.75</v>
      </c>
      <c r="N720" s="104">
        <f>IF('4th 3'!C19&gt;0,'4th 3'!C19,IF('4th 3'!K19&gt;0,'4th 3'!K19,IF('4th 3'!S19&gt;0,'4th 3'!S19,0)))</f>
        <v>24.25</v>
      </c>
      <c r="O720" s="104">
        <f>IF('4th 4'!C19&gt;0,'4th 4'!C19,IF('4th 4'!K19&gt;0,'4th 4'!K19,IF('4th 4'!S19&gt;0,'4th 4'!S19,0)))</f>
        <v>19.5</v>
      </c>
      <c r="P720" s="104">
        <f>IF('4th 5'!C19&gt;0,'4th 5'!C19,IF('4th 5'!K19&gt;0,'4th 5'!K19,IF('4th 5'!S19&gt;0,'4th 5'!S19,0)))</f>
        <v>27.5</v>
      </c>
      <c r="Q720" s="104">
        <f>IF('4th 6'!C19&gt;0,'4th 6'!C19,IF('4th 6'!K19&gt;0,'4th 6'!K19,IF('4th 6'!S19&gt;0,'4th 6'!S19,0)))</f>
        <v>25.5</v>
      </c>
      <c r="R720" s="104">
        <f>IF('4th 7'!C19&gt;0,'4th 7'!C19,IF('4th 7'!K19&gt;0,'4th 7'!K19,IF('4th 7'!S19&gt;0,'4th 7'!S19,0)))</f>
        <v>0</v>
      </c>
      <c r="S720" s="457"/>
      <c r="T720" s="485">
        <f>S719/(L718+M718+N718+O718+P718+Q718+R718)</f>
        <v>3</v>
      </c>
      <c r="U720" s="90"/>
      <c r="V720" s="468"/>
      <c r="W720" s="470"/>
      <c r="X720" s="471"/>
      <c r="Y720" s="477"/>
      <c r="Z720" s="510"/>
    </row>
    <row r="721" spans="1:28" ht="17.25">
      <c r="A721" s="423" t="s">
        <v>26</v>
      </c>
      <c r="B721" s="91" t="s">
        <v>60</v>
      </c>
      <c r="C721" s="104">
        <f>IF('3rd 1'!C19&gt;0,'3rd 1'!J19,IF('3rd 1'!K19&gt;0,'3rd 1'!R19,IF('3rd 1'!S19&gt;0,'3rd 1'!Z19,0)))</f>
        <v>33.5</v>
      </c>
      <c r="D721" s="104">
        <f>IF('3rd 2'!C19&gt;0,'3rd 2'!J19,IF('3rd 2'!K19&gt;0,'3rd 2'!R19,IF('3rd 2'!S19&gt;0,'3rd 2'!Z19,0)))</f>
        <v>26.5</v>
      </c>
      <c r="E721" s="104">
        <f>IF('3rd 3'!C19&gt;0,'3rd 3'!J19,IF('3rd 3'!K19&gt;0,'3rd 3'!R19,IF('3rd 3'!S19&gt;0,'3rd 3'!Z19,0)))</f>
        <v>45</v>
      </c>
      <c r="F721" s="104">
        <f>IF('3rd 4'!C19&gt;0,'3rd 4'!J19,IF('3rd 4'!K19&gt;0,'3rd 4'!R19,IF('3rd 4'!S19&gt;0,'3rd 4'!Z19,0)))</f>
        <v>30.5</v>
      </c>
      <c r="G721" s="104">
        <f>IF('3rd 5'!C19&gt;0,'3rd 5'!J19,IF('3rd 5'!K19&gt;0,'3rd 5'!R19,IF('3rd 5'!S19&gt;0,'3rd 5'!Z19,0)))</f>
        <v>21.5</v>
      </c>
      <c r="H721" s="104">
        <f>IF('3rd 6'!C19&gt;0,'3rd 6'!J19,IF('3rd 6'!K19&gt;0,'3rd 6'!R19,IF('3rd 6'!S19&gt;0,'3rd 6'!Z19,0)))</f>
        <v>0</v>
      </c>
      <c r="I721" s="457"/>
      <c r="J721" s="525"/>
      <c r="K721" s="442" t="str">
        <f>IF(J720&gt;=2.5,K719,IF(J720&gt;=2.25,"C",IF(J720&gt;=2,"D",IF(J720=0,0,"F"))))</f>
        <v>C</v>
      </c>
      <c r="L721" s="104">
        <f>IF('4th 1'!C19&gt;0,'4th 1'!J19,IF('4th 1'!K19&gt;0,'4th 1'!R19,IF('4th 1'!S19&gt;0,'4th 1'!Z19,0)))</f>
        <v>42</v>
      </c>
      <c r="M721" s="104">
        <f>IF('4th 2'!C19&gt;0,'4th 2'!J19,IF('4th 2'!K19&gt;0,'4th 2'!R19,IF('4th 2'!S19&gt;0,'4th 2'!Z19,0)))</f>
        <v>36</v>
      </c>
      <c r="N721" s="104">
        <f>IF('4th 3'!C19&gt;0,'4th 3'!J19,IF('4th 3'!K19&gt;0,'4th 3'!R19,IF('4th 3'!S19&gt;0,'4th 3'!Z19,0)))</f>
        <v>37</v>
      </c>
      <c r="O721" s="104">
        <f>IF('4th 4'!C19&gt;0,'4th 4'!J19,IF('4th 4'!K19&gt;0,'4th 4'!R19,IF('4th 4'!S19&gt;0,'4th 4'!Z19,0)))</f>
        <v>34</v>
      </c>
      <c r="P721" s="104">
        <f>IF('4th 5'!C19&gt;0,'4th 5'!J19,IF('4th 5'!K19&gt;0,'4th 5'!R19,IF('4th 5'!S19&gt;0,'4th 5'!Z19,0)))</f>
        <v>36</v>
      </c>
      <c r="Q721" s="104">
        <f>IF('4th 6'!C19&gt;0,'4th 6'!J19,IF('4th 6'!K19&gt;0,'4th 6'!R19,IF('4th 6'!S19&gt;0,'4th 6'!Z19,0)))</f>
        <v>31.5</v>
      </c>
      <c r="R721" s="104">
        <f>IF('4th 7'!C19&gt;0,'4th 7'!J19,IF('4th 7'!K19&gt;0,'4th 7'!R19,IF('4th 7'!S19&gt;0,'4th 7'!Z19,0)))</f>
        <v>0</v>
      </c>
      <c r="S721" s="457"/>
      <c r="T721" s="525"/>
      <c r="U721" s="442" t="str">
        <f>IF(T720&gt;=2.5,U719,IF(T720&gt;=2.25,"C",IF(T720&gt;=2,"D",IF(T720=0,0,"F"))))</f>
        <v>B</v>
      </c>
      <c r="V721" s="454" t="s">
        <v>40</v>
      </c>
      <c r="W721" s="443"/>
      <c r="X721" s="443"/>
      <c r="Y721" s="455"/>
      <c r="Z721" s="510"/>
      <c r="AA721" s="105"/>
      <c r="AB721" s="105"/>
    </row>
    <row r="722" spans="1:28" ht="16.5" customHeight="1">
      <c r="A722" s="424"/>
      <c r="B722" s="91" t="s">
        <v>67</v>
      </c>
      <c r="C722" s="117">
        <f>'3rd 1'!AA19</f>
        <v>49</v>
      </c>
      <c r="D722" s="117">
        <f>'3rd 2'!AA19</f>
        <v>54</v>
      </c>
      <c r="E722" s="117">
        <f>'3rd 3'!AA19</f>
        <v>67</v>
      </c>
      <c r="F722" s="117">
        <f>'3rd 4'!AA19</f>
        <v>49</v>
      </c>
      <c r="G722" s="117">
        <f>'3rd 5'!AA19</f>
        <v>42</v>
      </c>
      <c r="H722" s="117">
        <f>'3rd 6'!AA19</f>
        <v>0</v>
      </c>
      <c r="I722" s="457"/>
      <c r="J722" s="525"/>
      <c r="K722" s="491"/>
      <c r="L722" s="117">
        <f>'4th 1'!AA19</f>
        <v>68</v>
      </c>
      <c r="M722" s="117">
        <f>'4th 2'!AA19</f>
        <v>67</v>
      </c>
      <c r="N722" s="117">
        <f>'4th 3'!AA19</f>
        <v>62</v>
      </c>
      <c r="O722" s="117">
        <f>'4th 4'!AA19</f>
        <v>54</v>
      </c>
      <c r="P722" s="117">
        <f>'4th 5'!AA19</f>
        <v>64</v>
      </c>
      <c r="Q722" s="117">
        <f>'4th 6'!AA19</f>
        <v>57</v>
      </c>
      <c r="R722" s="117">
        <f>'4th 7'!AA19</f>
        <v>0</v>
      </c>
      <c r="S722" s="457"/>
      <c r="T722" s="525"/>
      <c r="U722" s="491"/>
      <c r="V722" s="444">
        <f>IF((C723+C725)=0,0,C718)+IF((D723+D725)=0,0,D718)+IF((E723+E725)=0,0,E718)+IF((F723+F725)=0,0,F718)+IF((G723+G725)=0,0,G718)+IF((H723+H725)=0,0,H718)+IF((L723+L725)=0,0,L718)+IF((M723+M725)=0,0,M718)+IF((N723+N725)=0,0,N718)+IF((O723+O725)=0,0,O718)+IF((P723+P725)=0,0,P718)+IF((Q723+Q725)=0,0,Q718)+IF((R723+R725)=0,0,R718)+IF(E755&gt;0,1.5,0)</f>
        <v>31.5</v>
      </c>
      <c r="W722" s="457">
        <f>I719+S719+(E755*1.5)</f>
        <v>86.25</v>
      </c>
      <c r="X722" s="440">
        <f>IF(S719&gt;0,(W722/31.5),J720)</f>
        <v>2.7380952380952381</v>
      </c>
      <c r="Y722" s="164" t="str">
        <f>IF(X722&gt;=4,"A+",IF(X722&gt;=3.75,"A",IF(X722&gt;=3.5,"A-",IF(X722&gt;=3.25,"B+",IF(X722&gt;=3,"B",IF(X722&gt;=2.75,"B-",IF(X722&gt;=2.5,"C+",IF(X722&gt;=2,"C","F"))))))))</f>
        <v>C+</v>
      </c>
      <c r="Z722" s="510"/>
    </row>
    <row r="723" spans="1:28" ht="16.5">
      <c r="A723" s="424"/>
      <c r="B723" s="91" t="s">
        <v>1</v>
      </c>
      <c r="C723" s="104">
        <f>'3rd 1'!AC19</f>
        <v>2.25</v>
      </c>
      <c r="D723" s="104">
        <f>'3rd 2'!AC19</f>
        <v>2.5</v>
      </c>
      <c r="E723" s="104">
        <f>'3rd 3'!AC19</f>
        <v>3.25</v>
      </c>
      <c r="F723" s="104">
        <f>'3rd 4'!AC19</f>
        <v>2.25</v>
      </c>
      <c r="G723" s="104">
        <f>'3rd 5'!AC19</f>
        <v>2</v>
      </c>
      <c r="H723" s="104">
        <f>'3rd 6'!AC19</f>
        <v>0</v>
      </c>
      <c r="I723" s="457"/>
      <c r="J723" s="525"/>
      <c r="K723" s="106"/>
      <c r="L723" s="104">
        <f>'4th 1'!AC19</f>
        <v>3.25</v>
      </c>
      <c r="M723" s="104">
        <f>'4th 2'!AC19</f>
        <v>3.25</v>
      </c>
      <c r="N723" s="104">
        <f>'4th 3'!AC19</f>
        <v>3</v>
      </c>
      <c r="O723" s="104">
        <f>'4th 4'!AC19</f>
        <v>2.5</v>
      </c>
      <c r="P723" s="104">
        <f>'4th 5'!AC19</f>
        <v>3</v>
      </c>
      <c r="Q723" s="104">
        <f>'4th 6'!AC19</f>
        <v>2.75</v>
      </c>
      <c r="R723" s="107">
        <f>'4th 7'!AC19</f>
        <v>0</v>
      </c>
      <c r="S723" s="457"/>
      <c r="T723" s="525"/>
      <c r="U723" s="108"/>
      <c r="V723" s="456"/>
      <c r="W723" s="448"/>
      <c r="X723" s="441"/>
      <c r="Y723" s="451" t="str">
        <f>IF(S719&gt;0,(IF(X722&gt;=2.5,Y722,IF(X722&gt;=2.25,"C",IF(X722&gt;=2,"D","F")))),K721)</f>
        <v>C+</v>
      </c>
      <c r="Z723" s="510"/>
    </row>
    <row r="724" spans="1:28" ht="16.5">
      <c r="A724" s="424"/>
      <c r="B724" s="91" t="s">
        <v>2</v>
      </c>
      <c r="C724" s="104" t="str">
        <f>'3rd 1'!AB19</f>
        <v>C</v>
      </c>
      <c r="D724" s="104" t="str">
        <f>'3rd 2'!AB19</f>
        <v>C+</v>
      </c>
      <c r="E724" s="104" t="str">
        <f>'3rd 3'!AB19</f>
        <v>B+</v>
      </c>
      <c r="F724" s="104" t="str">
        <f>'3rd 4'!AB19</f>
        <v>C</v>
      </c>
      <c r="G724" s="104" t="str">
        <f>'3rd 5'!AB19</f>
        <v>D</v>
      </c>
      <c r="H724" s="104" t="str">
        <f>'3rd 6'!AB19</f>
        <v/>
      </c>
      <c r="I724" s="457"/>
      <c r="J724" s="98"/>
      <c r="K724" s="90"/>
      <c r="L724" s="104" t="str">
        <f>'4th 1'!AB19</f>
        <v>B+</v>
      </c>
      <c r="M724" s="104" t="str">
        <f>'4th 2'!AB19</f>
        <v>B+</v>
      </c>
      <c r="N724" s="104" t="str">
        <f>'4th 3'!AB19</f>
        <v>B</v>
      </c>
      <c r="O724" s="104" t="str">
        <f>'4th 4'!AB19</f>
        <v>C+</v>
      </c>
      <c r="P724" s="104" t="str">
        <f>'4th 5'!AB19</f>
        <v>B</v>
      </c>
      <c r="Q724" s="104" t="str">
        <f>'4th 6'!AB19</f>
        <v>B-</v>
      </c>
      <c r="R724" s="104" t="str">
        <f>'4th 7'!AB19</f>
        <v/>
      </c>
      <c r="S724" s="457"/>
      <c r="T724" s="98"/>
      <c r="U724" s="109"/>
      <c r="V724" s="446"/>
      <c r="W724" s="449"/>
      <c r="X724" s="450"/>
      <c r="Y724" s="452"/>
      <c r="Z724" s="510"/>
    </row>
    <row r="725" spans="1:28" ht="16.5" customHeight="1">
      <c r="A725" s="413" t="s">
        <v>127</v>
      </c>
      <c r="B725" s="91" t="s">
        <v>1</v>
      </c>
      <c r="C725" s="104">
        <f>'3rd 1'!AD19</f>
        <v>0</v>
      </c>
      <c r="D725" s="104">
        <f>'3rd 2'!AD19</f>
        <v>0</v>
      </c>
      <c r="E725" s="104">
        <f>'3rd 3'!AD19</f>
        <v>0</v>
      </c>
      <c r="F725" s="104">
        <f>'3rd 4'!AD19</f>
        <v>0</v>
      </c>
      <c r="G725" s="104">
        <f>'3rd 5'!AD19</f>
        <v>0</v>
      </c>
      <c r="H725" s="104">
        <f>'3rd 6'!AD19</f>
        <v>0</v>
      </c>
      <c r="I725" s="415">
        <f>(C725*C718)+(D725*D718)+(E725*E718)+(F725*F718)+(G725*G718)+(H725*H718)</f>
        <v>0</v>
      </c>
      <c r="J725" s="417">
        <f>IF(C725&gt;0,(C723*C718),0)+IF(D725&gt;0,(D723*D718),0)+IF(E725&gt;0,(E723*E718),0)+IF(F725&gt;0,(F723*F718),0)+IF(G725&gt;0,(G723*G718),0)+IF(H725&gt;0,(H723*H718),0)</f>
        <v>0</v>
      </c>
      <c r="K725" s="418">
        <f>IF(C725&gt;C723,((C725*C718)-(C723*C718)),0)+IF(D725&gt;D723,((D725*D718)-(D723*D718)),0)+IF(E725&gt;E723,((E725*E718)-(E723*E718)),0)+IF(F725&gt;F723,((F725*F718)-(F723*F718)),0)+IF(G725&gt;G723,((G725*G718)-(G723*G718)),0)+IF(H725&gt;H723,((H725*H718)-(H723*H718)),0)</f>
        <v>0</v>
      </c>
      <c r="L725" s="165">
        <f>'4th 1'!AD19</f>
        <v>0</v>
      </c>
      <c r="M725" s="104">
        <f>'4th 2'!AD19</f>
        <v>0</v>
      </c>
      <c r="N725" s="104">
        <f>'4th 3'!AD19</f>
        <v>0</v>
      </c>
      <c r="O725" s="104">
        <f>'4th 4'!AD19</f>
        <v>0</v>
      </c>
      <c r="P725" s="104">
        <f>'4th 5'!AD19</f>
        <v>0</v>
      </c>
      <c r="Q725" s="104">
        <f>'4th 6'!AD19</f>
        <v>0</v>
      </c>
      <c r="R725" s="104">
        <f>'4th 7'!AD19</f>
        <v>0</v>
      </c>
      <c r="S725" s="415">
        <f>(L725*L718)+(M725*M718)+(N725*N718)+(O725*O718)+(P725*P718)+(Q725*Q718)+(R725*R718)</f>
        <v>0</v>
      </c>
      <c r="T725" s="417">
        <f>IF(L725&gt;0,(L723*L718),0)+IF(M725&gt;0,(M723*M718),0)+IF(N725&gt;0,(N723*N718),0)+IF(O725&gt;0,(O723*O718),0)+IF(P725&gt;0,(P723*P718),0)+IF(Q725&gt;0,(Q723*Q718),0)+IF(R725&gt;0,(R723*R718),0)</f>
        <v>0</v>
      </c>
      <c r="U725" s="484">
        <f>IF(L725&gt;L723,((L725*L718)-(L723*L718)),0)+IF(M725&gt;M723,((M725*M718)-(M723*M718)),0)+IF(N725&gt;N723,((N725*N718)-(N723*N718)),0)+IF(O725&gt;O723,((O725*O718)-(O723*O718)),0)+IF(P725&gt;P723,((P725*P718)-(P723*P718)),0)+IF(Q725&gt;Q723,((Q725*Q718)-(Q723*Q718)),0)+IF(R725&gt;R723,((R725*R718)-(R723*R718)),0)</f>
        <v>0</v>
      </c>
      <c r="V725" s="401">
        <f>I725+S725</f>
        <v>0</v>
      </c>
      <c r="W725" s="436">
        <f>J725+T725</f>
        <v>0</v>
      </c>
      <c r="X725" s="438">
        <f>K725+U725</f>
        <v>0</v>
      </c>
      <c r="Y725" s="483">
        <f>K725+U725+X712</f>
        <v>0</v>
      </c>
      <c r="Z725" s="510"/>
    </row>
    <row r="726" spans="1:28" ht="16.5" thickBot="1">
      <c r="A726" s="414"/>
      <c r="B726" s="157" t="s">
        <v>23</v>
      </c>
      <c r="C726" s="166" t="str">
        <f>'3rd 1'!AE19</f>
        <v/>
      </c>
      <c r="D726" s="166" t="str">
        <f>'3rd 2'!AE19</f>
        <v/>
      </c>
      <c r="E726" s="166" t="str">
        <f>'3rd 3'!AE19</f>
        <v/>
      </c>
      <c r="F726" s="166" t="str">
        <f>'3rd 4'!AE19</f>
        <v/>
      </c>
      <c r="G726" s="166" t="str">
        <f>'3rd 5'!AE19</f>
        <v/>
      </c>
      <c r="H726" s="166" t="str">
        <f>'3rd 6'!AE19</f>
        <v/>
      </c>
      <c r="I726" s="416"/>
      <c r="J726" s="416"/>
      <c r="K726" s="419"/>
      <c r="L726" s="166" t="str">
        <f>'4th 1'!AE19</f>
        <v/>
      </c>
      <c r="M726" s="166" t="str">
        <f>'4th 2'!AE19</f>
        <v/>
      </c>
      <c r="N726" s="166" t="str">
        <f>'4th 3'!AE19</f>
        <v/>
      </c>
      <c r="O726" s="166" t="str">
        <f>'4th 4'!AE19</f>
        <v/>
      </c>
      <c r="P726" s="166" t="str">
        <f>'4th 5'!AE19</f>
        <v/>
      </c>
      <c r="Q726" s="166" t="str">
        <f>'4th 6'!AE19</f>
        <v/>
      </c>
      <c r="R726" s="166" t="str">
        <f>'4th 7'!AE19</f>
        <v/>
      </c>
      <c r="S726" s="416"/>
      <c r="T726" s="416"/>
      <c r="U726" s="419"/>
      <c r="V726" s="402"/>
      <c r="W726" s="437"/>
      <c r="X726" s="439"/>
      <c r="Y726" s="406"/>
      <c r="Z726" s="510"/>
    </row>
    <row r="727" spans="1:28" ht="19.5" customHeight="1" thickTop="1" thickBot="1">
      <c r="A727" s="435" t="s">
        <v>31</v>
      </c>
      <c r="B727" s="435"/>
      <c r="C727" s="435"/>
      <c r="D727" s="435"/>
      <c r="E727" s="435"/>
      <c r="F727" s="435"/>
      <c r="G727" s="435"/>
      <c r="H727" s="435"/>
      <c r="I727" s="435"/>
      <c r="J727" s="435"/>
      <c r="K727" s="435"/>
      <c r="L727" s="435"/>
      <c r="M727" s="435"/>
      <c r="N727" s="435"/>
      <c r="O727" s="435"/>
      <c r="P727" s="435"/>
      <c r="Q727" s="435"/>
      <c r="R727" s="435"/>
      <c r="S727" s="435"/>
      <c r="T727" s="435"/>
      <c r="U727" s="435"/>
      <c r="V727" s="435"/>
      <c r="W727" s="435"/>
      <c r="X727" s="435"/>
      <c r="Y727" s="435"/>
      <c r="Z727" s="510"/>
    </row>
    <row r="728" spans="1:28" ht="17.25" customHeight="1" thickTop="1" thickBot="1">
      <c r="A728" s="478" t="s">
        <v>46</v>
      </c>
      <c r="B728" s="479"/>
      <c r="C728" s="479"/>
      <c r="D728" s="479"/>
      <c r="E728" s="479"/>
      <c r="F728" s="479"/>
      <c r="G728" s="479"/>
      <c r="H728" s="479"/>
      <c r="I728" s="479"/>
      <c r="J728" s="479"/>
      <c r="K728" s="480"/>
      <c r="L728" s="426" t="s">
        <v>47</v>
      </c>
      <c r="M728" s="426"/>
      <c r="N728" s="426"/>
      <c r="O728" s="426"/>
      <c r="P728" s="426"/>
      <c r="Q728" s="426"/>
      <c r="R728" s="426"/>
      <c r="S728" s="426"/>
      <c r="T728" s="426"/>
      <c r="U728" s="427"/>
      <c r="V728" s="160"/>
      <c r="W728" s="428" t="s">
        <v>39</v>
      </c>
      <c r="X728" s="428"/>
      <c r="Y728" s="161"/>
      <c r="Z728" s="510"/>
    </row>
    <row r="729" spans="1:28" ht="17.25" thickTop="1">
      <c r="A729" s="99" t="s">
        <v>22</v>
      </c>
      <c r="B729" s="100"/>
      <c r="C729" s="101">
        <f>'5th 1'!B4</f>
        <v>301</v>
      </c>
      <c r="D729" s="101">
        <f>'5th 2'!B4</f>
        <v>302</v>
      </c>
      <c r="E729" s="101">
        <f>'5th 3'!B4</f>
        <v>303</v>
      </c>
      <c r="F729" s="101">
        <f>'5th 4'!B4</f>
        <v>304</v>
      </c>
      <c r="G729" s="101">
        <f>'5th 5'!B4</f>
        <v>305</v>
      </c>
      <c r="H729" s="101">
        <f>'5th 6'!B4</f>
        <v>0</v>
      </c>
      <c r="I729" s="430" t="s">
        <v>0</v>
      </c>
      <c r="J729" s="430" t="s">
        <v>3</v>
      </c>
      <c r="K729" s="432" t="s">
        <v>2</v>
      </c>
      <c r="L729" s="101">
        <f>'6th 1'!B4</f>
        <v>306</v>
      </c>
      <c r="M729" s="101">
        <f>'6th 2'!B4</f>
        <v>307</v>
      </c>
      <c r="N729" s="101">
        <f>'6th 3'!B4</f>
        <v>308</v>
      </c>
      <c r="O729" s="101">
        <f>'6th 4'!B4</f>
        <v>309</v>
      </c>
      <c r="P729" s="101">
        <f>'6th 5'!B4</f>
        <v>310</v>
      </c>
      <c r="Q729" s="101">
        <f>'6th 6'!B4</f>
        <v>0</v>
      </c>
      <c r="R729" s="101">
        <f>'6th 7'!B4</f>
        <v>0</v>
      </c>
      <c r="S729" s="429" t="s">
        <v>0</v>
      </c>
      <c r="T729" s="429" t="s">
        <v>3</v>
      </c>
      <c r="U729" s="431" t="s">
        <v>2</v>
      </c>
      <c r="V729" s="433" t="s">
        <v>62</v>
      </c>
      <c r="W729" s="434"/>
      <c r="X729" s="434"/>
      <c r="Y729" s="162" t="str">
        <f>IF(X730&gt;=4,"A+",IF(X730&gt;=3.75,"A",IF(X730&gt;=3.5,"A-",IF(X730&gt;=3.25,"B+",IF(X730&gt;=3,"B",IF(X730&gt;=2.75,"B-",IF(X730&gt;=2.5,"C+",IF(X730&gt;=2,"C","F"))))))))</f>
        <v>B-</v>
      </c>
      <c r="Z729" s="510"/>
    </row>
    <row r="730" spans="1:28" ht="65.25" customHeight="1">
      <c r="A730" s="77" t="s">
        <v>63</v>
      </c>
      <c r="B730" s="78"/>
      <c r="C730" s="79" t="str">
        <f>IF('5th 1'!C19&gt;0,'5th 1'!D6,IF('5th 1'!K19&gt;0,'5th 1'!L6,IF('5th 1'!S19&gt;0,'5th 1'!T6,0)))</f>
        <v>Drawing-5</v>
      </c>
      <c r="D730" s="79" t="str">
        <f>IF('5th 2'!C19&gt;0,'5th 2'!D6,IF('5th 2'!K19&gt;0,'5th 2'!L6,IF('5th 2'!S19&gt;0,'5th 2'!T6,0)))</f>
        <v>Head Study-1</v>
      </c>
      <c r="E730" s="79" t="str">
        <f>IF('5th 3'!C19&gt;0,'5th 3'!D6,IF('5th 3'!K19&gt;0,'5th 3'!L6,IF('5th 3'!S19&gt;0,'5th 3'!T6,0)))</f>
        <v>Still life-3</v>
      </c>
      <c r="F730" s="79" t="str">
        <f>IF('5th 4'!C19&gt;0,'5th 4'!D6,IF('5th 4'!K19&gt;0,'5th 4'!L6,IF('5th 4'!S19&gt;0,'5th 4'!T6,0)))</f>
        <v>Composition-1</v>
      </c>
      <c r="G730" s="79" t="str">
        <f>IF('5th 5'!C19&gt;0,'5th 5'!D6,IF('5th 5'!K19&gt;0,'5th 5'!L6,IF('5th 5'!S19&gt;0,'5th 5'!T6,0)))</f>
        <v>History of Art</v>
      </c>
      <c r="H730" s="79">
        <f>IF('5th 6'!C19&gt;0,'5th 6'!D6,IF('5th 6'!K19&gt;0,'5th 6'!L6,IF('5th 6'!S19&gt;0,'5th 6'!T6,0)))</f>
        <v>0</v>
      </c>
      <c r="I730" s="481"/>
      <c r="J730" s="481"/>
      <c r="K730" s="482"/>
      <c r="L730" s="79" t="str">
        <f>IF('6th 1'!C19&gt;0,'6th 1'!D6,IF('6th 1'!K19&gt;0,'6th 1'!L6,IF('6th 1'!S19&gt;0,'6th 1'!T6,0)))</f>
        <v>Drawing-6</v>
      </c>
      <c r="M730" s="79" t="str">
        <f>IF('6th 2'!C19&gt;0,'6th 2'!D6,IF('6th 2'!K19&gt;0,'6th 2'!L6,IF('6th 2'!S19&gt;0,'6th 2'!T6,0)))</f>
        <v>Head study-2</v>
      </c>
      <c r="N730" s="79" t="str">
        <f>IF('6th 3'!C19&gt;0,'6th 3'!D6,IF('6th 3'!K19&gt;0,'6th 3'!L6,IF('6th 3'!S19&gt;0,'6th 3'!T6,0)))</f>
        <v>Figur painting</v>
      </c>
      <c r="O730" s="79" t="str">
        <f>IF('6th 4'!C19&gt;0,'6th 4'!D6,IF('6th 4'!K19&gt;0,'6th 4'!L6,IF('6th 4'!S19&gt;0,'6th 4'!T6,0)))</f>
        <v>Composition-2</v>
      </c>
      <c r="P730" s="79" t="str">
        <f>IF('6th 5'!C19&gt;0,'6th 5'!D6,IF('6th 5'!K19&gt;0,'6th 5'!L6,IF('6th 5'!S19&gt;0,'6th 5'!T6,0)))</f>
        <v>History of Arts</v>
      </c>
      <c r="Q730" s="79">
        <f>IF('6th 6'!C19&gt;0,'6th 6'!D6,IF('6th 6'!K19&gt;0,'6th 6'!L6,IF('6th 6'!S19&gt;0,'6th 6'!T6,0)))</f>
        <v>0</v>
      </c>
      <c r="R730" s="79">
        <f>IF('6th 7'!C19&gt;0,'6th 7'!D6,IF('6th 7'!K19&gt;0,'6th 7'!L6,IF('6th 7'!S19&gt;0,'6th 7'!T6,0)))</f>
        <v>0</v>
      </c>
      <c r="S730" s="429"/>
      <c r="T730" s="429"/>
      <c r="U730" s="431"/>
      <c r="V730" s="335">
        <f>IF(I732&gt;0,(V735+V717),0)</f>
        <v>94.5</v>
      </c>
      <c r="W730" s="254">
        <f>IF(I732&gt;0,(W735+W717),0)</f>
        <v>271.875</v>
      </c>
      <c r="X730" s="336">
        <f>IF(S732&gt;0,(W730/94.5),IF(I732&gt;0,(W730/78),0))</f>
        <v>2.876984126984127</v>
      </c>
      <c r="Y730" s="163" t="str">
        <f>IF(X730&gt;=2.5,Y729,IF(X730&gt;=2.25,"C",IF(X730&gt;=2,"D",IF(X730=0,0,"F"))))</f>
        <v>B-</v>
      </c>
      <c r="Z730" s="510"/>
    </row>
    <row r="731" spans="1:28" ht="16.5">
      <c r="A731" s="77" t="s">
        <v>12</v>
      </c>
      <c r="B731" s="78"/>
      <c r="C731" s="102">
        <f>IF('5th 1'!C19&gt;0,'5th 1'!H4,IF('5th 1'!K19&gt;0,'5th 1'!P4,IF('5th 1'!S19&gt;0,'5th 1'!X4,0)))</f>
        <v>3</v>
      </c>
      <c r="D731" s="102">
        <f>IF('5th 2'!C19&gt;0,'5th 2'!H4,IF('5th 2'!K19&gt;0,'5th 2'!P4,IF('5th 2'!S19&gt;0,'5th 2'!X4,0)))</f>
        <v>3</v>
      </c>
      <c r="E731" s="102">
        <f>IF('5th 3'!C19&gt;0,'5th 3'!H4,IF('5th 3'!K19&gt;0,'5th 3'!P4,IF('5th 3'!S19&gt;0,'5th 3'!X4,0)))</f>
        <v>3</v>
      </c>
      <c r="F731" s="102">
        <f>IF('5th 4'!C19&gt;0,'5th 4'!H4,IF('5th 4'!K19&gt;0,'5th 4'!P4,IF('5th 4'!S19&gt;0,'5th 4'!X4,0)))</f>
        <v>3</v>
      </c>
      <c r="G731" s="102">
        <f>IF('5th 5'!C19&gt;0,'5th 5'!H4,IF('5th 5'!K19&gt;0,'5th 5'!P4,IF('5th 5'!S19&gt;0,'5th 5'!X4,0)))</f>
        <v>3</v>
      </c>
      <c r="H731" s="102">
        <f>IF('5th 6'!C19&gt;0,'5th 6'!H4,IF('5th 6'!K19&gt;0,'5th 6'!P4,IF('5th 6'!S19&gt;0,'5th 6'!X4,0)))</f>
        <v>0</v>
      </c>
      <c r="I731" s="481"/>
      <c r="J731" s="481"/>
      <c r="K731" s="482"/>
      <c r="L731" s="102">
        <f>IF('6th 1'!C19&gt;0,'6th 1'!H4,IF('6th 1'!K19&gt;0,'6th 1'!P4,IF('6th 1'!S19&gt;0,'6th 1'!X4,0)))</f>
        <v>3</v>
      </c>
      <c r="M731" s="102">
        <f>IF('6th 2'!C19&gt;0,'6th 2'!H4,IF('6th 2'!K19&gt;0,'6th 2'!P4,IF('6th 2'!S19&gt;0,'6th 2'!X4,0)))</f>
        <v>3</v>
      </c>
      <c r="N731" s="102">
        <f>IF('6th 3'!C19&gt;0,'6th 3'!H4,IF('6th 3'!K19&gt;0,'6th 3'!P4,IF('6th 3'!S19&gt;0,'6th 3'!X4,0)))</f>
        <v>3</v>
      </c>
      <c r="O731" s="102">
        <f>IF('6th 4'!C19&gt;0,'6th 4'!H4,IF('6th 4'!K19&gt;0,'6th 4'!P4,IF('6th 4'!S19&gt;0,'6th 4'!X4,0)))</f>
        <v>3</v>
      </c>
      <c r="P731" s="102">
        <f>IF('6th 5'!C19&gt;0,'6th 5'!H4,IF('6th 5'!K19&gt;0,'6th 5'!P4,IF('6th 5'!S19&gt;0,'6th 5'!X4,0)))</f>
        <v>3</v>
      </c>
      <c r="Q731" s="102">
        <f>IF('6th 6'!C19&gt;0,'6th 6'!H4,IF('6th 6'!K19&gt;0,'6th 6'!#REF!,IF('6th 6'!S19&gt;0,'6th 6'!X4,0)))</f>
        <v>0</v>
      </c>
      <c r="R731" s="102">
        <f>IF('6th 7'!C19&gt;0,'6th 7'!H4,IF('6th 7'!K19&gt;0,'6th 7'!P4,IF('6th 7'!S19&gt;0,'6th 7'!X4,0)))</f>
        <v>0</v>
      </c>
      <c r="S731" s="430"/>
      <c r="T731" s="430"/>
      <c r="U731" s="432"/>
      <c r="V731" s="460" t="s">
        <v>41</v>
      </c>
      <c r="W731" s="461"/>
      <c r="X731" s="461"/>
      <c r="Y731" s="462"/>
      <c r="Z731" s="510"/>
    </row>
    <row r="732" spans="1:28" ht="17.25" thickBot="1">
      <c r="A732" s="77" t="s">
        <v>11</v>
      </c>
      <c r="B732" s="78"/>
      <c r="C732" s="102">
        <v>100</v>
      </c>
      <c r="D732" s="102">
        <v>100</v>
      </c>
      <c r="E732" s="102">
        <v>100</v>
      </c>
      <c r="F732" s="102">
        <v>100</v>
      </c>
      <c r="G732" s="102">
        <v>100</v>
      </c>
      <c r="H732" s="102">
        <v>100</v>
      </c>
      <c r="I732" s="465">
        <f>(C736*C731)+(D736*D731)+(E736*E731)+(F736*F731)+(G736*G731)+(H736*H731)</f>
        <v>45.75</v>
      </c>
      <c r="J732" s="84"/>
      <c r="K732" s="103" t="str">
        <f>IF(J734&gt;=4,"A+",IF(J734&gt;=3.75,"A",IF(J734&gt;=3.5,"A-",IF(J734&gt;=3.25,"B+",IF(J734&gt;=3,"B",IF(J734&gt;=2.75,"B-",IF(J734&gt;=2.5,"C+",IF(J734&gt;=2,"C","F"))))))))</f>
        <v>B</v>
      </c>
      <c r="L732" s="102">
        <v>100</v>
      </c>
      <c r="M732" s="102">
        <v>100</v>
      </c>
      <c r="N732" s="102">
        <v>100</v>
      </c>
      <c r="O732" s="102">
        <v>100</v>
      </c>
      <c r="P732" s="102">
        <v>100</v>
      </c>
      <c r="Q732" s="102">
        <v>100</v>
      </c>
      <c r="R732" s="102">
        <v>100</v>
      </c>
      <c r="S732" s="465">
        <f>(L736*L731)+(M736*M731)+(N736*N731)+(O736*O731)+(P736*P731)+(Q736*Q731)+(R736*R731)</f>
        <v>40.5</v>
      </c>
      <c r="T732" s="84"/>
      <c r="U732" s="103" t="str">
        <f>IF(T734&gt;=4,"A+",IF(T734&gt;=3.75,"A",IF(T734&gt;=3.5,"A-",IF(T734&gt;=3.25,"B+",IF(T734&gt;=3,"B",IF(T734&gt;=2.75,"B-",IF(T734&gt;=2.5,"C+",IF(T734&gt;=2,"C","F"))))))))</f>
        <v>C+</v>
      </c>
      <c r="V732" s="467" t="s">
        <v>29</v>
      </c>
      <c r="W732" s="469" t="s">
        <v>0</v>
      </c>
      <c r="X732" s="469" t="s">
        <v>3</v>
      </c>
      <c r="Y732" s="476" t="s">
        <v>2</v>
      </c>
      <c r="Z732" s="510"/>
    </row>
    <row r="733" spans="1:28" ht="17.25" thickTop="1">
      <c r="A733" s="77" t="s">
        <v>28</v>
      </c>
      <c r="B733" s="86"/>
      <c r="C733" s="104">
        <f>IF('5th 1'!C19&gt;0,'5th 1'!C19,IF('5th 1'!K19&gt;0,'5th 1'!K19,IF('5th 1'!S19&gt;0,'5th 1'!S19,0)))</f>
        <v>21.5</v>
      </c>
      <c r="D733" s="104">
        <f>IF('5th 2'!C19&gt;0,'5th 2'!C19,IF('5th 2'!K19&gt;0,'5th 2'!K19,IF('5th 2'!S19&gt;0,'5th 2'!S19,0)))</f>
        <v>19.5</v>
      </c>
      <c r="E733" s="104">
        <f>IF('5th 3'!C19&gt;0,'5th 3'!C19,IF('5th 3'!K19&gt;0,'5th 3'!K19,IF('5th 3'!S19&gt;0,'5th 3'!S19,0)))</f>
        <v>29</v>
      </c>
      <c r="F733" s="104">
        <f>IF('5th 4'!C19&gt;0,'5th 4'!C19,IF('5th 4'!K19&gt;0,'5th 4'!K19,IF('5th 4'!S19&gt;0,'5th 4'!S19,0)))</f>
        <v>20.75</v>
      </c>
      <c r="G733" s="104">
        <f>IF('5th 5'!C19&gt;0,'5th 5'!C19,IF('5th 5'!K19&gt;0,'5th 5'!K19,IF('5th 5'!S19&gt;0,'5th 5'!S19,0)))</f>
        <v>28.5</v>
      </c>
      <c r="H733" s="104">
        <f>IF('5th 6'!C19&gt;0,'5th 6'!C19,IF('5th 6'!K19&gt;0,'5th 6'!K19,IF('5th 6'!S19&gt;0,'5th 6'!S19,0)))</f>
        <v>0</v>
      </c>
      <c r="I733" s="448"/>
      <c r="J733" s="98"/>
      <c r="K733" s="90"/>
      <c r="L733" s="104">
        <f>IF('6th 1'!C19&gt;0,'6th 1'!C19,IF('6th 1'!K19&gt;0,'6th 1'!K19,IF('6th 1'!S19&gt;0,'6th 1'!S19,0)))</f>
        <v>17</v>
      </c>
      <c r="M733" s="104">
        <f>IF('6th 2'!C19&gt;0,'6th 2'!C19,IF('6th 2'!K19&gt;0,'6th 2'!K19,IF('6th 2'!S19&gt;0,'6th 2'!S19,0)))</f>
        <v>20</v>
      </c>
      <c r="N733" s="104">
        <f>IF('6th 3'!C19&gt;0,'6th 3'!C19,IF('6th 3'!K19&gt;0,'6th 3'!K19,IF('6th 3'!S19&gt;0,'6th 3'!S19,0)))</f>
        <v>22.75</v>
      </c>
      <c r="O733" s="104">
        <f>IF('6th 4'!C19&gt;0,'6th 4'!C19,IF('6th 4'!K19&gt;0,'6th 4'!K19,IF('6th 4'!S19&gt;0,'6th 4'!S19,0)))</f>
        <v>19.5</v>
      </c>
      <c r="P733" s="104">
        <f>IF('6th 5'!C19&gt;0,'6th 5'!C19,IF('6th 5'!K19&gt;0,'6th 5'!K19,IF('6th 5'!S19&gt;0,'6th 5'!S19,0)))</f>
        <v>28.5</v>
      </c>
      <c r="Q733" s="104">
        <f>IF('6th 6'!C19&gt;0,'6th 6'!C19,IF('6th 6'!K19&gt;0,'6th 6'!K19,IF('6th 6'!S19&gt;0,'6th 6'!S19,0)))</f>
        <v>0</v>
      </c>
      <c r="R733" s="104">
        <f>IF('6th 7'!C19&gt;0,'6th 7'!C19,IF('6th 7'!K19&gt;0,'6th 7'!K19,IF('6th 7'!S19&gt;0,'6th 7'!S19,0)))</f>
        <v>0</v>
      </c>
      <c r="S733" s="448"/>
      <c r="T733" s="98"/>
      <c r="U733" s="90"/>
      <c r="V733" s="468"/>
      <c r="W733" s="470"/>
      <c r="X733" s="471"/>
      <c r="Y733" s="477"/>
      <c r="Z733" s="510"/>
    </row>
    <row r="734" spans="1:28" ht="16.5" customHeight="1">
      <c r="A734" s="423" t="s">
        <v>26</v>
      </c>
      <c r="B734" s="91" t="s">
        <v>60</v>
      </c>
      <c r="C734" s="104">
        <f>IF('5th 1'!C19&gt;0,'5th 1'!J19,IF('5th 1'!K19&gt;0,'5th 1'!R19,IF('5th 1'!S19&gt;0,'5th 1'!Z19,0)))</f>
        <v>36.5</v>
      </c>
      <c r="D734" s="104">
        <f>IF('5th 2'!C19&gt;0,'5th 2'!J19,IF('5th 2'!K19&gt;0,'5th 2'!R19,IF('5th 2'!S19&gt;0,'5th 2'!Z19,0)))</f>
        <v>40</v>
      </c>
      <c r="E734" s="104">
        <f>IF('5th 3'!C19&gt;0,'5th 3'!J19,IF('5th 3'!K19&gt;0,'5th 3'!R19,IF('5th 3'!S19&gt;0,'5th 3'!Z19,0)))</f>
        <v>42.5</v>
      </c>
      <c r="F734" s="104">
        <f>IF('5th 4'!C19&gt;0,'5th 4'!J19,IF('5th 4'!K19&gt;0,'5th 4'!R19,IF('5th 4'!S19&gt;0,'5th 4'!Z19,0)))</f>
        <v>40</v>
      </c>
      <c r="G734" s="104">
        <f>IF('5th 5'!C19&gt;0,'5th 5'!J19,IF('5th 5'!K19&gt;0,'5th 5'!R19,IF('5th 5'!S19&gt;0,'5th 5'!Z19,0)))</f>
        <v>32.25</v>
      </c>
      <c r="H734" s="104">
        <f>IF('5th 6'!C19&gt;0,'5th 6'!J19,IF('5th 6'!K19&gt;0,'5th 6'!R19,IF('5th 6'!S19&gt;0,'5th 6'!Z19,0)))</f>
        <v>0</v>
      </c>
      <c r="I734" s="448"/>
      <c r="J734" s="440">
        <f>I732/(C731+D731+E731+F731+G731+H731)</f>
        <v>3.05</v>
      </c>
      <c r="K734" s="442" t="str">
        <f>IF(J734&gt;=2.5,K732,IF(J734&gt;=2.25,"C",IF(J734&gt;=2,"D",IF(J734=0,0,"F"))))</f>
        <v>B</v>
      </c>
      <c r="L734" s="107">
        <f>IF('6th 1'!C19&gt;0,'6th 1'!J19,IF('6th 1'!K19&gt;0,'6th 1'!R19,IF('6th 1'!S19&gt;0,'6th 1'!Z19,0)))</f>
        <v>29</v>
      </c>
      <c r="M734" s="104">
        <f>IF('6th 2'!C19&gt;0,'6th 2'!J19,IF('6th 2'!K19&gt;0,'6th 2'!R19,IF('6th 2'!S19&gt;0,'6th 2'!Z19,0)))</f>
        <v>39.5</v>
      </c>
      <c r="N734" s="104">
        <f>IF('6th 3'!C19&gt;0,'6th 3'!J19,IF('6th 3'!K19&gt;0,'6th 3'!R19,IF('6th 3'!S19&gt;0,'6th 3'!Z19,0)))</f>
        <v>30</v>
      </c>
      <c r="O734" s="104">
        <f>IF('6th 4'!C19&gt;0,'6th 4'!J19,IF('6th 4'!K19&gt;0,'6th 4'!R19,IF('6th 4'!S19&gt;0,'6th 4'!Z19,0)))</f>
        <v>39.5</v>
      </c>
      <c r="P734" s="104">
        <f>IF('6th 5'!C19&gt;0,'6th 5'!J19,IF('6th 5'!K19&gt;0,'6th 5'!R19,IF('6th 5'!S19&gt;0,'6th 5'!Z19,0)))</f>
        <v>33.25</v>
      </c>
      <c r="Q734" s="104">
        <f>IF('6th 6'!C19&gt;0,'6th 6'!J19,IF('6th 6'!K19&gt;0,'6th 6'!R19,IF('6th 6'!S19&gt;0,'6th 6'!Z19,0)))</f>
        <v>0</v>
      </c>
      <c r="R734" s="104">
        <f>IF('6th 7'!C19&gt;0,'6th 7'!J19,IF('6th 7'!K19&gt;0,'6th 7'!R19,IF('6th 7'!S19&gt;0,'6th 7'!Z19,0)))</f>
        <v>0</v>
      </c>
      <c r="S734" s="448"/>
      <c r="T734" s="440">
        <f>S732/(L731+M731+N731+O731+P731+Q731+R731)</f>
        <v>2.7</v>
      </c>
      <c r="U734" s="442" t="str">
        <f>IF(T734&gt;=2.5,U732,IF(T734&gt;=2.25,"C",IF(T734&gt;=2,"D",IF(T734=0,0,"F"))))</f>
        <v>C+</v>
      </c>
      <c r="V734" s="443" t="s">
        <v>40</v>
      </c>
      <c r="W734" s="443"/>
      <c r="X734" s="443"/>
      <c r="Y734" s="443"/>
      <c r="Z734" s="510"/>
    </row>
    <row r="735" spans="1:28" ht="16.5" customHeight="1">
      <c r="A735" s="424"/>
      <c r="B735" s="91" t="s">
        <v>67</v>
      </c>
      <c r="C735" s="117">
        <f>'5th 1'!AA19</f>
        <v>58</v>
      </c>
      <c r="D735" s="117">
        <f>'5th 2'!AA19</f>
        <v>60</v>
      </c>
      <c r="E735" s="117">
        <f>'5th 3'!AA19</f>
        <v>72</v>
      </c>
      <c r="F735" s="117">
        <f>'5th 4'!AA19</f>
        <v>61</v>
      </c>
      <c r="G735" s="117">
        <f>'5th 5'!AA19</f>
        <v>61</v>
      </c>
      <c r="H735" s="117">
        <f>'5th 6'!AA19</f>
        <v>0</v>
      </c>
      <c r="I735" s="448"/>
      <c r="J735" s="441"/>
      <c r="K735" s="442"/>
      <c r="L735" s="118">
        <f>'6th 1'!AA19</f>
        <v>46</v>
      </c>
      <c r="M735" s="117">
        <f>'6th 2'!AA19</f>
        <v>60</v>
      </c>
      <c r="N735" s="117">
        <f>'6th 3'!AA19</f>
        <v>53</v>
      </c>
      <c r="O735" s="117">
        <f>'6th 4'!AA19</f>
        <v>59</v>
      </c>
      <c r="P735" s="117">
        <f>'6th 5'!AA19</f>
        <v>62</v>
      </c>
      <c r="Q735" s="117">
        <f>'6th 6'!AA19</f>
        <v>0</v>
      </c>
      <c r="R735" s="117">
        <f>'6th 7'!AA19</f>
        <v>0</v>
      </c>
      <c r="S735" s="448"/>
      <c r="T735" s="441"/>
      <c r="U735" s="442"/>
      <c r="V735" s="444">
        <f>IF((C736+C738)=0,0,C731)+IF((D736+D738)=0,0,D731)+IF((E736+E738)=0,0,E731)+IF((F736+F738)=0,0,F731)+IF((G736+G738)=0,0,G731)+IF((H736+H738)=0,0,H731)+IF((L736+L738)=0,0,L731)+IF((M736+M738)=0,0,M731)+IF((N736+N738)=0,0,N731)+IF((O736+O738)=0,0,O731)+IF((P736+P738)=0,0,P731)+IF((Q736+Q738)=0,0,Q731)+IF((R736+R738)=0,0,R731)+IF(G755&gt;0,1.5,0)</f>
        <v>31.5</v>
      </c>
      <c r="W735" s="447">
        <f>I732+S732+(G755*1.5)</f>
        <v>91.5</v>
      </c>
      <c r="X735" s="440">
        <f>IF(S732&gt;0,(W735/31.5),J734)</f>
        <v>2.9047619047619047</v>
      </c>
      <c r="Y735" s="164" t="str">
        <f>IF(X735&gt;=4,"A+",IF(X735&gt;=3.75,"A",IF(X735&gt;=3.5,"A-",IF(X735&gt;=3.25,"B+",IF(X735&gt;=3,"B",IF(X735&gt;=2.75,"B-",IF(X735&gt;=2.5,"C+",IF(X735&gt;=2,"C","F"))))))))</f>
        <v>B-</v>
      </c>
      <c r="Z735" s="510"/>
    </row>
    <row r="736" spans="1:28" ht="16.5">
      <c r="A736" s="424"/>
      <c r="B736" s="91" t="s">
        <v>1</v>
      </c>
      <c r="C736" s="104">
        <f>'5th 1'!AC19</f>
        <v>2.75</v>
      </c>
      <c r="D736" s="104">
        <f>'5th 2'!AC19</f>
        <v>3</v>
      </c>
      <c r="E736" s="104">
        <f>'5th 3'!AC19</f>
        <v>3.5</v>
      </c>
      <c r="F736" s="104">
        <f>'5th 4'!AC19</f>
        <v>3</v>
      </c>
      <c r="G736" s="104">
        <f>'5th 5'!AC19</f>
        <v>3</v>
      </c>
      <c r="H736" s="104">
        <f>'5th 6'!AC19</f>
        <v>0</v>
      </c>
      <c r="I736" s="448"/>
      <c r="J736" s="98"/>
      <c r="K736" s="110"/>
      <c r="L736" s="107">
        <f>'6th 1'!AC19</f>
        <v>2.25</v>
      </c>
      <c r="M736" s="104">
        <f>'6th 2'!AC19</f>
        <v>3</v>
      </c>
      <c r="N736" s="104">
        <f>'6th 3'!AC19</f>
        <v>2.5</v>
      </c>
      <c r="O736" s="104">
        <f>'6th 4'!AC19</f>
        <v>2.75</v>
      </c>
      <c r="P736" s="104">
        <f>'6th 5'!AC19</f>
        <v>3</v>
      </c>
      <c r="Q736" s="104">
        <f>'6th 6'!AC19</f>
        <v>0</v>
      </c>
      <c r="R736" s="104">
        <f>'6th 7'!AC19</f>
        <v>0</v>
      </c>
      <c r="S736" s="448"/>
      <c r="T736" s="98"/>
      <c r="U736" s="110"/>
      <c r="V736" s="445"/>
      <c r="W736" s="448"/>
      <c r="X736" s="441"/>
      <c r="Y736" s="451" t="str">
        <f>IF(S732&gt;0,(IF(X735&gt;=2.5,Y735,IF(X735&gt;=2.25,"C",IF(X735&gt;=2,"D","F")))),K734)</f>
        <v>B-</v>
      </c>
      <c r="Z736" s="510"/>
    </row>
    <row r="737" spans="1:26" ht="17.25" customHeight="1" thickBot="1">
      <c r="A737" s="424"/>
      <c r="B737" s="91" t="s">
        <v>2</v>
      </c>
      <c r="C737" s="104" t="str">
        <f>'5th 1'!AB19</f>
        <v>B-</v>
      </c>
      <c r="D737" s="104" t="str">
        <f>'5th 2'!AB19</f>
        <v>B</v>
      </c>
      <c r="E737" s="104" t="str">
        <f>'5th 3'!AB19</f>
        <v>A-</v>
      </c>
      <c r="F737" s="104" t="str">
        <f>'5th 4'!AB19</f>
        <v>B</v>
      </c>
      <c r="G737" s="104" t="str">
        <f>'5th 5'!AB19</f>
        <v>B</v>
      </c>
      <c r="H737" s="104" t="str">
        <f>'5th 6'!AB19</f>
        <v/>
      </c>
      <c r="I737" s="448"/>
      <c r="J737" s="98"/>
      <c r="K737" s="109"/>
      <c r="L737" s="111" t="str">
        <f>'6th 1'!AB19</f>
        <v>C</v>
      </c>
      <c r="M737" s="104" t="str">
        <f>'6th 2'!AB19</f>
        <v>B</v>
      </c>
      <c r="N737" s="104" t="str">
        <f>'6th 3'!AB19</f>
        <v>C+</v>
      </c>
      <c r="O737" s="104" t="str">
        <f>'6th 4'!AB19</f>
        <v>B-</v>
      </c>
      <c r="P737" s="104" t="str">
        <f>'6th 5'!AB19</f>
        <v>B</v>
      </c>
      <c r="Q737" s="104" t="str">
        <f>'6th 6'!AB19</f>
        <v/>
      </c>
      <c r="R737" s="104" t="str">
        <f>'6th 7'!AB19</f>
        <v/>
      </c>
      <c r="S737" s="448"/>
      <c r="T737" s="98"/>
      <c r="U737" s="109"/>
      <c r="V737" s="446"/>
      <c r="W737" s="449"/>
      <c r="X737" s="450"/>
      <c r="Y737" s="452"/>
      <c r="Z737" s="510"/>
    </row>
    <row r="738" spans="1:26" ht="17.25" thickTop="1">
      <c r="A738" s="413" t="s">
        <v>127</v>
      </c>
      <c r="B738" s="91" t="s">
        <v>1</v>
      </c>
      <c r="C738" s="104">
        <f>'5th 1'!AD19</f>
        <v>0</v>
      </c>
      <c r="D738" s="104">
        <f>'5th 2'!AD19</f>
        <v>0</v>
      </c>
      <c r="E738" s="104">
        <f>'5th 3'!AD19</f>
        <v>0</v>
      </c>
      <c r="F738" s="104">
        <f>'5th 4'!AD19</f>
        <v>0</v>
      </c>
      <c r="G738" s="104">
        <f>'5th 5'!AD19</f>
        <v>0</v>
      </c>
      <c r="H738" s="104">
        <f>'5th 6'!AD19</f>
        <v>0</v>
      </c>
      <c r="I738" s="415">
        <f>(C738*C731)+(D738*D731)+(E738*E731)+(F738*F731)+(G738*G731)+(H738*H731)</f>
        <v>0</v>
      </c>
      <c r="J738" s="417">
        <f>IF(C738&gt;0,(C736*C731),0)+IF(D738&gt;0,(D736*D731),0)+IF(E738&gt;0,(E736*E731),0)+IF(F738&gt;0,(F736*F731),0)+IF(G738&gt;0,(G736*G731),0)+IF(H738&gt;0,(H736*H731),0)</f>
        <v>0</v>
      </c>
      <c r="K738" s="418">
        <f>IF(C738&gt;C736,((C738*C731)-(C736*C731)),0)+IF(D738&gt;D736,((D738*D731)-(D736*D731)),0)+IF(E738&gt;E736,((E738*E731)-(E736*E731)),0)+IF(F738&gt;F736,((F738*F731)-(F736*F731)),0)+IF(G738&gt;G736,((G738*G731)-(G736*G731)),0)+IF(H738&gt;H736,((H738*H731)-(H736*H731)),0)</f>
        <v>0</v>
      </c>
      <c r="L738" s="165">
        <f>'6th 1'!AD19</f>
        <v>0</v>
      </c>
      <c r="M738" s="104">
        <f>'6th 2'!AD19</f>
        <v>0</v>
      </c>
      <c r="N738" s="104">
        <f>'6th 3'!AD19</f>
        <v>0</v>
      </c>
      <c r="O738" s="104">
        <f>'6th 4'!AD19</f>
        <v>0</v>
      </c>
      <c r="P738" s="104">
        <f>'6th 5'!AD19</f>
        <v>0</v>
      </c>
      <c r="Q738" s="104">
        <f>'6th 6'!AD19</f>
        <v>0</v>
      </c>
      <c r="R738" s="104">
        <f>'6th 7'!AD19</f>
        <v>0</v>
      </c>
      <c r="S738" s="403">
        <f>(L738*L731)+(M738*M731)+(N738*N731)+(O738*O731)+(P738*P731)+(Q738*Q731)+(R738*R731)</f>
        <v>0</v>
      </c>
      <c r="T738" s="417">
        <f>IF(L738&gt;0,(L736*L731),0)+IF(M738&gt;0,(M736*M731),0)+IF(N738&gt;0,(N736*N731),0)+IF(O738&gt;0,(O736*O731),0)+IF(P738&gt;0,(P736*P731),0)+IF(Q738&gt;0,(Q736*Q731),0)+IF(R738&gt;0,(R736*R731),0)</f>
        <v>0</v>
      </c>
      <c r="U738" s="399">
        <f>IF(L738&gt;L736,((L738*L731)-(L736*L731)),0)+IF(M738&gt;M736,((M738*M731)-(M736*M731)),0)+IF(N738&gt;N736,((N738*N731)-(N736*N731)),0)+IF(O738&gt;O736,((O738*O731)-(O736*O731)),0)+IF(P738&gt;P736,((P738*P731)-(P736*P731)),0)+IF(Q738&gt;Q736,((Q738*Q731)-(Q736*Q731)),0)+IF(R738&gt;R736,((R738*R731)-(R736*R731)),0)</f>
        <v>0</v>
      </c>
      <c r="V738" s="401">
        <f>I738+S738</f>
        <v>0</v>
      </c>
      <c r="W738" s="436">
        <f>J738+T738</f>
        <v>0</v>
      </c>
      <c r="X738" s="438">
        <f>K738+U738</f>
        <v>0</v>
      </c>
      <c r="Y738" s="405">
        <f>IF(V730&gt;0,(X738+Y725),0)</f>
        <v>0</v>
      </c>
      <c r="Z738" s="510"/>
    </row>
    <row r="739" spans="1:26" ht="15.75" customHeight="1" thickBot="1">
      <c r="A739" s="414"/>
      <c r="B739" s="157" t="s">
        <v>23</v>
      </c>
      <c r="C739" s="167" t="str">
        <f>'5th 1'!AE19</f>
        <v/>
      </c>
      <c r="D739" s="167" t="str">
        <f>'5th 2'!AE19</f>
        <v/>
      </c>
      <c r="E739" s="167" t="str">
        <f>'5th 3'!AE19</f>
        <v/>
      </c>
      <c r="F739" s="167" t="str">
        <f>'5th 4'!AE19</f>
        <v/>
      </c>
      <c r="G739" s="167" t="str">
        <f>'5th 5'!AE19</f>
        <v/>
      </c>
      <c r="H739" s="167" t="str">
        <f>'5th 6'!AE19</f>
        <v/>
      </c>
      <c r="I739" s="416"/>
      <c r="J739" s="416"/>
      <c r="K739" s="419"/>
      <c r="L739" s="167" t="str">
        <f>'6th 1'!AE19</f>
        <v/>
      </c>
      <c r="M739" s="167" t="str">
        <f>'6th 2'!AE19</f>
        <v/>
      </c>
      <c r="N739" s="167" t="str">
        <f>'6th 3'!AE19</f>
        <v/>
      </c>
      <c r="O739" s="167" t="str">
        <f>'6th 4'!AE19</f>
        <v/>
      </c>
      <c r="P739" s="167" t="str">
        <f>'6th 5'!AE19</f>
        <v/>
      </c>
      <c r="Q739" s="167" t="str">
        <f>'6th 6'!AE19</f>
        <v/>
      </c>
      <c r="R739" s="167" t="str">
        <f>'6th 7'!AE19</f>
        <v/>
      </c>
      <c r="S739" s="420"/>
      <c r="T739" s="420"/>
      <c r="U739" s="400"/>
      <c r="V739" s="402"/>
      <c r="W739" s="437"/>
      <c r="X739" s="439"/>
      <c r="Y739" s="406"/>
      <c r="Z739" s="510"/>
    </row>
    <row r="740" spans="1:26" ht="21" customHeight="1" thickTop="1" thickBot="1">
      <c r="A740" s="435" t="s">
        <v>32</v>
      </c>
      <c r="B740" s="435"/>
      <c r="C740" s="435"/>
      <c r="D740" s="435"/>
      <c r="E740" s="435"/>
      <c r="F740" s="435"/>
      <c r="G740" s="435"/>
      <c r="H740" s="435"/>
      <c r="I740" s="435"/>
      <c r="J740" s="435"/>
      <c r="K740" s="435"/>
      <c r="L740" s="435"/>
      <c r="M740" s="435"/>
      <c r="N740" s="435"/>
      <c r="O740" s="435"/>
      <c r="P740" s="435"/>
      <c r="Q740" s="435"/>
      <c r="R740" s="435"/>
      <c r="S740" s="435"/>
      <c r="T740" s="435"/>
      <c r="U740" s="435"/>
      <c r="V740" s="435"/>
      <c r="W740" s="435"/>
      <c r="X740" s="435"/>
      <c r="Y740" s="435"/>
      <c r="Z740" s="510"/>
    </row>
    <row r="741" spans="1:26" ht="17.25" thickTop="1" thickBot="1">
      <c r="A741" s="425" t="s">
        <v>48</v>
      </c>
      <c r="B741" s="426"/>
      <c r="C741" s="426"/>
      <c r="D741" s="426"/>
      <c r="E741" s="426"/>
      <c r="F741" s="426"/>
      <c r="G741" s="426"/>
      <c r="H741" s="426"/>
      <c r="I741" s="426"/>
      <c r="J741" s="426"/>
      <c r="K741" s="427"/>
      <c r="L741" s="426" t="s">
        <v>49</v>
      </c>
      <c r="M741" s="426"/>
      <c r="N741" s="426"/>
      <c r="O741" s="426"/>
      <c r="P741" s="426"/>
      <c r="Q741" s="426"/>
      <c r="R741" s="426"/>
      <c r="S741" s="426"/>
      <c r="T741" s="426"/>
      <c r="U741" s="427"/>
      <c r="V741" s="160"/>
      <c r="W741" s="428" t="s">
        <v>39</v>
      </c>
      <c r="X741" s="428"/>
      <c r="Y741" s="161"/>
      <c r="Z741" s="510"/>
    </row>
    <row r="742" spans="1:26" ht="17.25" thickTop="1">
      <c r="A742" s="99" t="s">
        <v>22</v>
      </c>
      <c r="B742" s="100"/>
      <c r="C742" s="101">
        <f>'7th 1'!B4</f>
        <v>401</v>
      </c>
      <c r="D742" s="101">
        <f>'7th 2'!B4</f>
        <v>402</v>
      </c>
      <c r="E742" s="101">
        <f>'7th 3'!B4</f>
        <v>403</v>
      </c>
      <c r="F742" s="101">
        <f>'7th 4'!B4</f>
        <v>404</v>
      </c>
      <c r="G742" s="101">
        <f>'7th 5'!B4</f>
        <v>405</v>
      </c>
      <c r="H742" s="101">
        <f>'7th 6'!B4</f>
        <v>406</v>
      </c>
      <c r="I742" s="429" t="s">
        <v>0</v>
      </c>
      <c r="J742" s="429" t="s">
        <v>3</v>
      </c>
      <c r="K742" s="431" t="s">
        <v>2</v>
      </c>
      <c r="L742" s="101">
        <f>'8th 1'!B4</f>
        <v>407</v>
      </c>
      <c r="M742" s="101">
        <f>'8th 2'!B4</f>
        <v>408</v>
      </c>
      <c r="N742" s="101">
        <f>'8th 3'!B4</f>
        <v>409</v>
      </c>
      <c r="O742" s="101">
        <f>'8th 4'!B4</f>
        <v>410</v>
      </c>
      <c r="P742" s="101">
        <f>'8th 5'!B4</f>
        <v>411</v>
      </c>
      <c r="Q742" s="101">
        <f>'8th 6'!B4</f>
        <v>412</v>
      </c>
      <c r="R742" s="101">
        <f>'8th 7'!B4</f>
        <v>0</v>
      </c>
      <c r="S742" s="429" t="s">
        <v>0</v>
      </c>
      <c r="T742" s="429" t="s">
        <v>3</v>
      </c>
      <c r="U742" s="431" t="s">
        <v>2</v>
      </c>
      <c r="V742" s="433" t="s">
        <v>62</v>
      </c>
      <c r="W742" s="434"/>
      <c r="X742" s="434"/>
      <c r="Y742" s="162" t="str">
        <f>IF(X743&gt;=4,"A+",IF(X743&gt;=3.75,"A",IF(X743&gt;=3.5,"A-",IF(X743&gt;=3.25,"B+",IF(X743&gt;=3,"B",IF(X743&gt;=2.75,"B-",IF(X743&gt;=2.5,"C+",IF(X743&gt;=2,"C","F"))))))))</f>
        <v>B-</v>
      </c>
      <c r="Z742" s="510"/>
    </row>
    <row r="743" spans="1:26" ht="65.25" customHeight="1">
      <c r="A743" s="77" t="s">
        <v>63</v>
      </c>
      <c r="B743" s="86"/>
      <c r="C743" s="79" t="str">
        <f>IF('7th 1'!C19&gt;0,'7th 1'!D6,IF('7th 1'!K19&gt;0,'7th 1'!L6,IF('7th 1'!S19&gt;0,'7th 1'!T6,0)))</f>
        <v>Drawing-7</v>
      </c>
      <c r="D743" s="79" t="str">
        <f>IF('7th 2'!C19&gt;0,'7th 2'!D6,IF('7th 2'!K19&gt;0,'7th 2'!L6,IF('7th 2'!S19&gt;0,'7th 2'!T6,0)))</f>
        <v>Figure Painting- 2</v>
      </c>
      <c r="E743" s="79" t="str">
        <f>IF('7th 3'!C19&gt;0,'7th 3'!D6,IF('7th 3'!K19&gt;0,'7th 3'!L6,IF('7th 3'!S19&gt;0,'7th 3'!T6,0)))</f>
        <v>Composition-3</v>
      </c>
      <c r="F743" s="79" t="str">
        <f>IF('7th 4'!C19&gt;0,'7th 4'!D6,IF('7th 4'!K19&gt;0,'7th 4'!L6,IF('7th 4'!S19&gt;0,'7th 4'!T6,0)))</f>
        <v>Head Study-3</v>
      </c>
      <c r="G743" s="79" t="str">
        <f>IF('7th 5'!C19&gt;0,'7th 5'!D6,IF('7th 5'!K19&gt;0,'7th 5'!L6,IF('7th 5'!S19&gt;0,'7th 5'!T6,0)))</f>
        <v>Landscape-3</v>
      </c>
      <c r="H743" s="79" t="str">
        <f>IF('7th 6'!C19&gt;0,'7th 6'!D6,IF('7th 6'!K19&gt;0,'7th 6'!L6,IF('7th 6'!S19&gt;0,'7th 6'!T6,0)))</f>
        <v>History of Western Art</v>
      </c>
      <c r="I743" s="429"/>
      <c r="J743" s="429"/>
      <c r="K743" s="431"/>
      <c r="L743" s="79" t="str">
        <f>IF('8th 1'!C19&gt;0,'8th 1'!D6,IF('8th 1'!K19&gt;0,'8th 1'!L6,IF('8th 1'!S19&gt;0,'8th 1'!T6,0)))</f>
        <v>Drawing- 8</v>
      </c>
      <c r="M743" s="79" t="str">
        <f>IF('8th 2'!C19&gt;0,'8th 2'!D6,IF('8th 2'!K19&gt;0,'8th 2'!L6,IF('8th 2'!S19&gt;0,'8th 2'!T6,0)))</f>
        <v>Figer Painting-3</v>
      </c>
      <c r="N743" s="79" t="str">
        <f>IF('8th 3'!C19&gt;0,'8th 3'!D6,IF('8th 3'!K19&gt;0,'8th 3'!L6,IF('8th 3'!S19&gt;0,'8th 3'!T6,0)))</f>
        <v>Experimental Composition</v>
      </c>
      <c r="O743" s="79" t="str">
        <f>IF('8th 4'!C19&gt;0,'8th 4'!D6,IF('8th 4'!K19&gt;0,'8th 4'!L6,IF('8th 4'!S19&gt;0,'8th 4'!T6,0)))</f>
        <v>Landscape- 4</v>
      </c>
      <c r="P743" s="79" t="str">
        <f>IF('8th 5'!C19&gt;0,'8th 5'!D6,IF('8th 5'!K19&gt;0,'8th 5'!L6,IF('8th 5'!S19&gt;0,'8th 5'!T6,0)))</f>
        <v>Aesthetic</v>
      </c>
      <c r="Q743" s="79" t="str">
        <f>IF('8th 6'!C19&gt;0,'8th 6'!D6,IF('8th 6'!K19&gt;0,'8th 6'!L6,IF('8th 6'!S19&gt;0,'8th 6'!T6,0)))</f>
        <v>History of Arts in Bengal</v>
      </c>
      <c r="R743" s="79">
        <f>IF('8th 7'!C19&gt;0,'8th 7'!D6,IF('8th 7'!K19&gt;0,'8th 7'!L6,IF('8th 7'!S19&gt;0,'8th 7'!T6,0)))</f>
        <v>0</v>
      </c>
      <c r="S743" s="429"/>
      <c r="T743" s="429"/>
      <c r="U743" s="431"/>
      <c r="V743" s="335">
        <f>IF(I745&gt;0,(V748+V730),0)</f>
        <v>126</v>
      </c>
      <c r="W743" s="254">
        <f>IF(I745&gt;0,(W748+W730),0)</f>
        <v>363.375</v>
      </c>
      <c r="X743" s="336">
        <f>IF(S745&gt;0,(W743/126),IF(I745&gt;0,(W743/109.5),0))</f>
        <v>2.8839285714285716</v>
      </c>
      <c r="Y743" s="163" t="str">
        <f>IF(X743&gt;=2.5,Y742,IF(X743&gt;=2.25,"C",IF(X743&gt;=2,"D",IF(X743=0,0,"F"))))</f>
        <v>B-</v>
      </c>
      <c r="Z743" s="510"/>
    </row>
    <row r="744" spans="1:26" ht="17.25" customHeight="1">
      <c r="A744" s="458" t="s">
        <v>27</v>
      </c>
      <c r="B744" s="459"/>
      <c r="C744" s="102">
        <f>IF('7th 1'!C19&gt;0,'7th 1'!H4,IF('7th 1'!K19&gt;0,'7th 1'!P4,IF('7th 1'!S19&gt;0,'7th 1'!X4,0)))</f>
        <v>1.5</v>
      </c>
      <c r="D744" s="102">
        <f>IF('7th 2'!C19&gt;0,'7th 2'!H4,IF('7th 2'!K19&gt;0,'7th 2'!P4,IF('7th 2'!S19&gt;0,'7th 2'!X4,0)))</f>
        <v>3</v>
      </c>
      <c r="E744" s="102">
        <f>IF('7th 3'!C19&gt;0,'7th 3'!H4,IF('7th 3'!K19&gt;0,'7th 3'!P4,IF('7th 3'!S19&gt;0,'7th 3'!X4,0)))</f>
        <v>3</v>
      </c>
      <c r="F744" s="102">
        <f>IF('7th 4'!C19&gt;0,'7th 4'!H4,IF('7th 4'!K19&gt;0,'7th 4'!P4,IF('7th 4'!S19&gt;0,'7th 4'!X4,0)))</f>
        <v>1.5</v>
      </c>
      <c r="G744" s="102">
        <f>IF('7th 5'!C19&gt;0,'7th 5'!H4,IF('7th 5'!K19&gt;0,'7th 5'!P4,IF('7th 5'!S19&gt;0,'7th 5'!X4,0)))</f>
        <v>3</v>
      </c>
      <c r="H744" s="102">
        <f>IF('7th 6'!C19&gt;0,'7th 6'!H4,IF('7th 6'!K19&gt;0,'7th 6'!P4,IF('7th 6'!S19&gt;0,'7th 6'!X4,0)))</f>
        <v>3</v>
      </c>
      <c r="I744" s="430"/>
      <c r="J744" s="430"/>
      <c r="K744" s="432"/>
      <c r="L744" s="102">
        <f>IF('8th 1'!C19&gt;0,'8th 1'!H4,IF('8th 1'!K19&gt;0,'8th 1'!P4,IF('8th 1'!S19&gt;0,'8th 1'!X4,0)))</f>
        <v>3</v>
      </c>
      <c r="M744" s="102">
        <f>IF('8th 2'!C19&gt;0,'8th 2'!H4,IF('8th 2'!K19&gt;0,'8th 2'!P4,IF('8th 2'!S19&gt;0,'8th 2'!X4,0)))</f>
        <v>3</v>
      </c>
      <c r="N744" s="102">
        <f>IF('8th 3'!C19&gt;0,'8th 3'!H4,IF('8th 3'!K19&gt;0,'8th 3'!P4,IF('8th 3'!S19&gt;0,'8th 3'!X4,0)))</f>
        <v>3</v>
      </c>
      <c r="O744" s="102">
        <f>IF('8th 4'!C19&gt;0,'8th 4'!H4,IF('8th 4'!K19&gt;0,'8th 4'!P4,IF('8th 4'!S19&gt;0,'8th 4'!X4,0)))</f>
        <v>3</v>
      </c>
      <c r="P744" s="102">
        <f>IF('8th 5'!C19&gt;0,'8th 5'!H4,IF('8th 5'!K19&gt;0,'8th 5'!P4,IF('8th 5'!S19&gt;0,'8th 5'!X4,0)))</f>
        <v>1.5</v>
      </c>
      <c r="Q744" s="102">
        <f>IF('8th 6'!C19&gt;0,'8th 6'!H4,IF('8th 6'!K19&gt;0,'8th 6'!P4,IF('8th 6'!S19&gt;0,'8th 6'!X4,0)))</f>
        <v>1.5</v>
      </c>
      <c r="R744" s="102">
        <f>IF('8th 7'!C19&gt;0,'8th 7'!H4,IF('8th 7'!K19&gt;0,'8th 7'!P4,IF('8th 7'!S19&gt;0,'8th 7'!X4,0)))</f>
        <v>0</v>
      </c>
      <c r="S744" s="430"/>
      <c r="T744" s="430"/>
      <c r="U744" s="432"/>
      <c r="V744" s="460" t="s">
        <v>41</v>
      </c>
      <c r="W744" s="461"/>
      <c r="X744" s="461"/>
      <c r="Y744" s="462"/>
      <c r="Z744" s="510"/>
    </row>
    <row r="745" spans="1:26" ht="18.75" customHeight="1" thickBot="1">
      <c r="A745" s="463" t="s">
        <v>11</v>
      </c>
      <c r="B745" s="464"/>
      <c r="C745" s="102">
        <v>100</v>
      </c>
      <c r="D745" s="102">
        <v>100</v>
      </c>
      <c r="E745" s="102">
        <v>100</v>
      </c>
      <c r="F745" s="102">
        <v>100</v>
      </c>
      <c r="G745" s="102">
        <v>100</v>
      </c>
      <c r="H745" s="102">
        <v>100</v>
      </c>
      <c r="I745" s="465">
        <f>(C749*C744)+(D749*D744)+(E749*E744)+(F749*F744)+(G749*G744)+(H749*H744)</f>
        <v>42.375</v>
      </c>
      <c r="J745" s="84"/>
      <c r="K745" s="103" t="str">
        <f>IF(J747&gt;=4,"A+",IF(J747&gt;=3.75,"A",IF(J747&gt;=3.5,"A-",IF(J747&gt;=3.25,"B+",IF(J747&gt;=3,"B",IF(J747&gt;=2.75,"B-",IF(J747&gt;=2.5,"C+",IF(J747&gt;=2,"C","F"))))))))</f>
        <v>B-</v>
      </c>
      <c r="L745" s="102">
        <v>100</v>
      </c>
      <c r="M745" s="102">
        <v>100</v>
      </c>
      <c r="N745" s="102">
        <v>100</v>
      </c>
      <c r="O745" s="102">
        <v>100</v>
      </c>
      <c r="P745" s="102">
        <v>100</v>
      </c>
      <c r="Q745" s="102">
        <v>100</v>
      </c>
      <c r="R745" s="102">
        <v>100</v>
      </c>
      <c r="S745" s="465">
        <f>(L749*L744)+(M749*M744)+(N749*N744)+(O749*O744)+(P749*P744)+(Q749*Q744)+(R749*R744)</f>
        <v>44.625</v>
      </c>
      <c r="T745" s="84"/>
      <c r="U745" s="103" t="str">
        <f>IF(T747&gt;=4,"A+",IF(T747&gt;=3.75,"A",IF(T747&gt;=3.5,"A-",IF(T747&gt;=3.25,"B+",IF(T747&gt;=3,"B",IF(T747&gt;=2.75,"B-",IF(T747&gt;=2.5,"C+",IF(T747&gt;=2,"C","F"))))))))</f>
        <v>B-</v>
      </c>
      <c r="V745" s="467" t="s">
        <v>29</v>
      </c>
      <c r="W745" s="469" t="s">
        <v>0</v>
      </c>
      <c r="X745" s="469" t="s">
        <v>3</v>
      </c>
      <c r="Y745" s="421" t="s">
        <v>2</v>
      </c>
      <c r="Z745" s="510"/>
    </row>
    <row r="746" spans="1:26" ht="17.25" thickTop="1">
      <c r="A746" s="77" t="s">
        <v>28</v>
      </c>
      <c r="B746" s="86"/>
      <c r="C746" s="104">
        <f>IF('7th 1'!C19&gt;0,'7th 1'!C19,IF('7th 1'!K19&gt;0,'7th 1'!K19,IF('7th 1'!S19&gt;0,'7th 1'!S19,0)))</f>
        <v>28.5</v>
      </c>
      <c r="D746" s="104">
        <f>IF('7th 2'!C19&gt;0,'7th 2'!C19,IF('7th 2'!K19&gt;0,'7th 2'!K19,IF('7th 2'!S19&gt;0,'7th 2'!S19,0)))</f>
        <v>24.5</v>
      </c>
      <c r="E746" s="104">
        <f>IF('7th 3'!C19&gt;0,'7th 3'!C19,IF('7th 3'!K19&gt;0,'7th 3'!K19,IF('7th 3'!S19&gt;0,'7th 3'!S19,0)))</f>
        <v>24</v>
      </c>
      <c r="F746" s="104">
        <f>IF('7th 4'!C19&gt;0,'7th 4'!C19,IF('7th 4'!K19&gt;0,'7th 4'!K19,IF('7th 4'!S19&gt;0,'7th 4'!S19,0)))</f>
        <v>25.5</v>
      </c>
      <c r="G746" s="104">
        <f>IF('7th 5'!C19&gt;0,'7th 5'!C19,IF('7th 5'!K19&gt;0,'7th 5'!K19,IF('7th 5'!S19&gt;0,'7th 5'!S19,0)))</f>
        <v>27</v>
      </c>
      <c r="H746" s="104">
        <f>IF('7th 6'!C19&gt;0,'7th 6'!C19,IF('7th 6'!K19&gt;0,'7th 6'!K19,IF('7th 6'!S19&gt;0,'7th 6'!S19,0)))</f>
        <v>28.25</v>
      </c>
      <c r="I746" s="466"/>
      <c r="J746" s="98"/>
      <c r="K746" s="90"/>
      <c r="L746" s="104">
        <f>IF('8th 1'!C19&gt;0,'8th 1'!C19,IF('8th 1'!K19&gt;0,'8th 1'!K19,IF('8th 1'!S19&gt;0,'8th 1'!S19,0)))</f>
        <v>26.5</v>
      </c>
      <c r="M746" s="104">
        <f>IF('8th 2'!C19&gt;0,'8th 2'!C19,IF('8th 2'!K19&gt;0,'8th 2'!K19,IF('8th 2'!S19&gt;0,'8th 2'!S19,0)))</f>
        <v>21</v>
      </c>
      <c r="N746" s="104">
        <f>IF('8th 3'!C19&gt;0,'8th 3'!C19,IF('8th 3'!K19&gt;0,'8th 3'!K19,IF('8th 3'!S19&gt;0,'8th 3'!S19,0)))</f>
        <v>28</v>
      </c>
      <c r="O746" s="104">
        <f>IF('8th 4'!C19&gt;0,'8th 4'!C19,IF('8th 4'!K19&gt;0,'8th 4'!K19,IF('8th 4'!S19&gt;0,'8th 4'!S19,0)))</f>
        <v>25.25</v>
      </c>
      <c r="P746" s="104">
        <f>IF('8th 5'!C19&gt;0,'8th 5'!C19,IF('8th 5'!K19&gt;0,'8th 5'!K19,IF('8th 5'!S19&gt;0,'8th 5'!S19,0)))</f>
        <v>25.75</v>
      </c>
      <c r="Q746" s="104">
        <f>IF('8th 6'!C19&gt;0,'8th 6'!C19,IF('8th 6'!K19&gt;0,'8th 6'!K19,IF('8th 6'!S19&gt;0,'8th 6'!S19,0)))</f>
        <v>26.5</v>
      </c>
      <c r="R746" s="104">
        <f>IF('8th 7'!C19&gt;0,'8th 7'!C19,IF('8th 7'!K19&gt;0,'8th 7'!K19,IF('8th 7'!S19&gt;0,'8th 7'!S19,0)))</f>
        <v>0</v>
      </c>
      <c r="S746" s="466"/>
      <c r="T746" s="98"/>
      <c r="U746" s="90"/>
      <c r="V746" s="468"/>
      <c r="W746" s="470"/>
      <c r="X746" s="471"/>
      <c r="Y746" s="422"/>
      <c r="Z746" s="510"/>
    </row>
    <row r="747" spans="1:26" ht="17.25">
      <c r="A747" s="423" t="s">
        <v>26</v>
      </c>
      <c r="B747" s="91" t="s">
        <v>60</v>
      </c>
      <c r="C747" s="104">
        <f>IF('7th 1'!C19&gt;0,'7th 1'!J19,IF('7th 1'!K19&gt;0,'7th 1'!R19,IF('7th 1'!S19&gt;0,'7th 1'!Z19,0)))</f>
        <v>36.5</v>
      </c>
      <c r="D747" s="104">
        <f>IF('7th 2'!C19&gt;0,'7th 2'!J19,IF('7th 2'!K19&gt;0,'7th 2'!R19,IF('7th 2'!S19&gt;0,'7th 2'!Z19,0)))</f>
        <v>31.25</v>
      </c>
      <c r="E747" s="104">
        <f>IF('7th 3'!C19&gt;0,'7th 3'!J19,IF('7th 3'!K19&gt;0,'7th 3'!R19,IF('7th 3'!S19&gt;0,'7th 3'!Z19,0)))</f>
        <v>28.5</v>
      </c>
      <c r="F747" s="104">
        <f>IF('7th 4'!C19&gt;0,'7th 4'!J19,IF('7th 4'!K19&gt;0,'7th 4'!R19,IF('7th 4'!S19&gt;0,'7th 4'!Z19,0)))</f>
        <v>38.5</v>
      </c>
      <c r="G747" s="104">
        <f>IF('7th 5'!C19&gt;0,'7th 5'!J19,IF('7th 5'!K19&gt;0,'7th 5'!R19,IF('7th 5'!S19&gt;0,'7th 5'!Z19,0)))</f>
        <v>39.5</v>
      </c>
      <c r="H747" s="104">
        <f>IF('7th 6'!C19&gt;0,'7th 6'!J19,IF('7th 6'!K19&gt;0,'7th 6'!R19,IF('7th 6'!S19&gt;0,'7th 6'!Z19,0)))</f>
        <v>23.75</v>
      </c>
      <c r="I747" s="466"/>
      <c r="J747" s="440">
        <f>I745/(C744+D744+E744+F744+G744+H744)</f>
        <v>2.8250000000000002</v>
      </c>
      <c r="K747" s="442" t="str">
        <f>IF(J747&gt;=2.5,K745,IF(J747&gt;=2.25,"C",IF(J747&gt;=2,"D",IF(J747=0,0,"F"))))</f>
        <v>B-</v>
      </c>
      <c r="L747" s="104">
        <f>IF('8th 1'!C19&gt;0,'8th 1'!J19,IF('8th 1'!K19&gt;0,'8th 1'!R19,IF('8th 1'!S19&gt;0,'8th 1'!Z19,0)))</f>
        <v>39.5</v>
      </c>
      <c r="M747" s="104">
        <f>IF('8th 2'!C19&gt;0,'8th 2'!J19,IF('8th 2'!K19&gt;0,'8th 2'!R19,IF('8th 2'!S19&gt;0,'8th 2'!Z19,0)))</f>
        <v>31.5</v>
      </c>
      <c r="N747" s="104">
        <f>IF('8th 3'!C19&gt;0,'8th 3'!J19,IF('8th 3'!K19&gt;0,'8th 3'!R19,IF('8th 3'!S19&gt;0,'8th 3'!Z19,0)))</f>
        <v>42.5</v>
      </c>
      <c r="O747" s="104">
        <f>IF('8th 4'!C19&gt;0,'8th 4'!J19,IF('8th 4'!K19&gt;0,'8th 4'!R19,IF('8th 4'!S19&gt;0,'8th 4'!Z19,0)))</f>
        <v>34.5</v>
      </c>
      <c r="P747" s="104">
        <f>IF('8th 5'!C19&gt;0,'8th 5'!J19,IF('8th 5'!K19&gt;0,'8th 5'!R19,IF('8th 5'!S19&gt;0,'8th 5'!Z19,0)))</f>
        <v>31</v>
      </c>
      <c r="Q747" s="104">
        <f>IF('8th 6'!C19&gt;0,'8th 6'!J19,IF('8th 6'!K19&gt;0,'8th 6'!R19,IF('8th 6'!S19&gt;0,'8th 6'!Z19,0)))</f>
        <v>26</v>
      </c>
      <c r="R747" s="104">
        <f>IF('8th 7'!C19&gt;0,'8th 7'!J19,IF('8th 7'!K19&gt;0,'8th 7'!R19,IF('8th 7'!S19&gt;0,'8th 7'!Z19,0)))</f>
        <v>0</v>
      </c>
      <c r="S747" s="466"/>
      <c r="T747" s="440">
        <f>S745/(L744+M744+N744+O744+P744+Q744+R744)</f>
        <v>2.9750000000000001</v>
      </c>
      <c r="U747" s="442" t="str">
        <f>IF(T747&gt;=2.5,U745,IF(T747&gt;=2.25,"C",IF(T747&gt;=2,"D",IF(T747=0,0,"F"))))</f>
        <v>B-</v>
      </c>
      <c r="V747" s="454" t="s">
        <v>40</v>
      </c>
      <c r="W747" s="443"/>
      <c r="X747" s="443"/>
      <c r="Y747" s="455"/>
      <c r="Z747" s="510"/>
    </row>
    <row r="748" spans="1:26" ht="16.5" customHeight="1">
      <c r="A748" s="424"/>
      <c r="B748" s="91" t="s">
        <v>67</v>
      </c>
      <c r="C748" s="117">
        <f>'7th 1'!AA19</f>
        <v>65</v>
      </c>
      <c r="D748" s="117">
        <f>'7th 2'!AA19</f>
        <v>56</v>
      </c>
      <c r="E748" s="117">
        <f>'7th 3'!AA19</f>
        <v>53</v>
      </c>
      <c r="F748" s="117">
        <f>'7th 4'!AA19</f>
        <v>64</v>
      </c>
      <c r="G748" s="117">
        <f>'7th 5'!AA19</f>
        <v>67</v>
      </c>
      <c r="H748" s="117">
        <f>'7th 6'!AA19</f>
        <v>52</v>
      </c>
      <c r="I748" s="466"/>
      <c r="J748" s="453"/>
      <c r="K748" s="442"/>
      <c r="L748" s="117">
        <f>'8th 1'!AA19</f>
        <v>66</v>
      </c>
      <c r="M748" s="117">
        <f>'8th 2'!AA19</f>
        <v>53</v>
      </c>
      <c r="N748" s="117">
        <f>'8th 3'!AA19</f>
        <v>71</v>
      </c>
      <c r="O748" s="117">
        <f>'8th 4'!AA19</f>
        <v>60</v>
      </c>
      <c r="P748" s="117">
        <f>'8th 5'!AA19</f>
        <v>57</v>
      </c>
      <c r="Q748" s="117">
        <f>'8th 6'!AA19</f>
        <v>53</v>
      </c>
      <c r="R748" s="117">
        <f>'8th 7'!AA19</f>
        <v>0</v>
      </c>
      <c r="S748" s="466"/>
      <c r="T748" s="453"/>
      <c r="U748" s="442"/>
      <c r="V748" s="444">
        <f>IF((C749+C751)=0,0,C744)+IF((D749+D751)=0,0,D744)+IF((E749+E751)=0,0,E744)+IF((F749+F751)=0,0,F744)+IF((G749+G751)=0,0,G744)+IF((H749+H751)=0,0,H744)+IF((L749+L751)=0,0,L744)+IF((M749+M751)=0,0,M744)+IF((N749+N751)=0,0,N744)+IF((O749+O751)=0,0,O744)+IF((P749+P751)=0,0,P744)+IF((Q749+Q751)=0,0,Q744)+IF((R749+R751)=0,0,R744)+IF(I755&gt;0,1.5,0)</f>
        <v>31.5</v>
      </c>
      <c r="W748" s="457">
        <f>I745+S745+(I755*1.5)</f>
        <v>91.5</v>
      </c>
      <c r="X748" s="440">
        <f>IF(S745&gt;0,(W748/31.5),J747)</f>
        <v>2.9047619047619047</v>
      </c>
      <c r="Y748" s="164" t="str">
        <f>IF(X748&gt;=4,"A+",IF(X748&gt;=3.75,"A",IF(X748&gt;=3.5,"A-",IF(X748&gt;=3.25,"B+",IF(X748&gt;=3,"B",IF(X748&gt;=2.75,"B-",IF(X748&gt;=2.5,"C+",IF(X748&gt;=2,"C","F"))))))))</f>
        <v>B-</v>
      </c>
      <c r="Z748" s="510"/>
    </row>
    <row r="749" spans="1:26" ht="16.5">
      <c r="A749" s="424"/>
      <c r="B749" s="91" t="s">
        <v>1</v>
      </c>
      <c r="C749" s="104">
        <f>'7th 1'!AC19</f>
        <v>3.25</v>
      </c>
      <c r="D749" s="104">
        <f>'7th 2'!AC19</f>
        <v>2.75</v>
      </c>
      <c r="E749" s="104">
        <f>'7th 3'!AC19</f>
        <v>2.5</v>
      </c>
      <c r="F749" s="104">
        <f>'7th 4'!AC19</f>
        <v>3</v>
      </c>
      <c r="G749" s="104">
        <f>'7th 5'!AC19</f>
        <v>3.25</v>
      </c>
      <c r="H749" s="104">
        <f>'7th 6'!AC19</f>
        <v>2.5</v>
      </c>
      <c r="I749" s="466"/>
      <c r="J749" s="98"/>
      <c r="K749" s="112"/>
      <c r="L749" s="104">
        <f>'8th 1'!AC19</f>
        <v>3.25</v>
      </c>
      <c r="M749" s="104">
        <f>'8th 2'!AC19</f>
        <v>2.5</v>
      </c>
      <c r="N749" s="104">
        <f>'8th 3'!AC19</f>
        <v>3.5</v>
      </c>
      <c r="O749" s="104">
        <f>'8th 4'!AC19</f>
        <v>3</v>
      </c>
      <c r="P749" s="104">
        <f>'8th 5'!AC19</f>
        <v>2.75</v>
      </c>
      <c r="Q749" s="104">
        <f>'8th 6'!AC19</f>
        <v>2.5</v>
      </c>
      <c r="R749" s="104">
        <f>'8th 7'!AC19</f>
        <v>0</v>
      </c>
      <c r="S749" s="466"/>
      <c r="T749" s="98"/>
      <c r="V749" s="456"/>
      <c r="W749" s="448"/>
      <c r="X749" s="441"/>
      <c r="Y749" s="451" t="str">
        <f>IF(S745&gt;0,(IF(X748&gt;=2.5,Y748,IF(X748&gt;=2.25,"C",IF(X748&gt;=2,"D","F")))),K747)</f>
        <v>B-</v>
      </c>
      <c r="Z749" s="510"/>
    </row>
    <row r="750" spans="1:26" ht="16.5">
      <c r="A750" s="424"/>
      <c r="B750" s="91" t="s">
        <v>2</v>
      </c>
      <c r="C750" s="104" t="str">
        <f>'7th 1'!AB19</f>
        <v>B+</v>
      </c>
      <c r="D750" s="104" t="str">
        <f>'7th 2'!AB19</f>
        <v>B-</v>
      </c>
      <c r="E750" s="104" t="str">
        <f>'7th 3'!AB19</f>
        <v>C+</v>
      </c>
      <c r="F750" s="104" t="str">
        <f>'7th 4'!AB19</f>
        <v>B</v>
      </c>
      <c r="G750" s="104" t="str">
        <f>'7th 5'!AB19</f>
        <v>B+</v>
      </c>
      <c r="H750" s="104" t="str">
        <f>'7th 6'!AB19</f>
        <v>C+</v>
      </c>
      <c r="I750" s="466"/>
      <c r="J750" s="98"/>
      <c r="K750" s="90"/>
      <c r="L750" s="104" t="str">
        <f>'8th 1'!AB19</f>
        <v>B+</v>
      </c>
      <c r="M750" s="104" t="str">
        <f>'8th 2'!AB19</f>
        <v>C+</v>
      </c>
      <c r="N750" s="104" t="str">
        <f>'8th 3'!AB19</f>
        <v>A-</v>
      </c>
      <c r="O750" s="104" t="str">
        <f>'8th 4'!AB19</f>
        <v>B</v>
      </c>
      <c r="P750" s="104" t="str">
        <f>'8th 5'!AB19</f>
        <v>B-</v>
      </c>
      <c r="Q750" s="104" t="str">
        <f>'8th 6'!AB19</f>
        <v>C+</v>
      </c>
      <c r="R750" s="104" t="str">
        <f>'8th 7'!AB19</f>
        <v/>
      </c>
      <c r="S750" s="466"/>
      <c r="T750" s="98"/>
      <c r="U750" s="90"/>
      <c r="V750" s="446"/>
      <c r="W750" s="449"/>
      <c r="X750" s="450"/>
      <c r="Y750" s="452"/>
      <c r="Z750" s="510"/>
    </row>
    <row r="751" spans="1:26" ht="16.5">
      <c r="A751" s="413" t="s">
        <v>127</v>
      </c>
      <c r="B751" s="91" t="s">
        <v>1</v>
      </c>
      <c r="C751" s="104" t="str">
        <f>'7th 1'!AD19</f>
        <v>3.11</v>
      </c>
      <c r="D751" s="104">
        <f>'7th 2'!AD19</f>
        <v>0</v>
      </c>
      <c r="E751" s="104">
        <f>'7th 3'!AD19</f>
        <v>0</v>
      </c>
      <c r="F751" s="104">
        <f>'7th 4'!AD19</f>
        <v>0</v>
      </c>
      <c r="G751" s="104">
        <f>'7th 5'!AD19</f>
        <v>0</v>
      </c>
      <c r="H751" s="104">
        <f>'7th 6'!AD19</f>
        <v>0</v>
      </c>
      <c r="I751" s="415">
        <f>(C751*C744)+(D751*D744)+(E751*E744)+(F751*F744)+(G751*G744)+(H751*H744)</f>
        <v>4.665</v>
      </c>
      <c r="J751" s="417">
        <f>IF(C751&gt;0,(C749*C744),0)+IF(D751&gt;0,(D749*D744),0)+IF(E751&gt;0,(E749*E744),0)+IF(F751&gt;0,(F749*F744),0)+IF(G751&gt;0,(G749*G744),0)+IF(H751&gt;0,(H749*H744),0)</f>
        <v>4.875</v>
      </c>
      <c r="K751" s="418">
        <f>IF(C751&gt;C749,((C751*C744)-(C749*C744)),0)+IF(D751&gt;D749,((D751*D744)-(D749*D744)),0)+IF(E751&gt;E749,((E751*E744)-(E749*E744)),0)+IF(F751&gt;F749,((F751*F744)-(F749*F744)),0)+IF(G751&gt;G749,((G751*G744)-(G749*G744)),0)+IF(H751&gt;H749,((H751*H744)-(H749*H744)),0)</f>
        <v>-0.20999999999999996</v>
      </c>
      <c r="L751" s="165">
        <f>'8th 1'!AD19</f>
        <v>0</v>
      </c>
      <c r="M751" s="104">
        <f>'8th 2'!AD19</f>
        <v>0</v>
      </c>
      <c r="N751" s="104">
        <f>'8th 3'!AD19</f>
        <v>0</v>
      </c>
      <c r="O751" s="104">
        <f>'8th 4'!AD19</f>
        <v>0</v>
      </c>
      <c r="P751" s="104">
        <f>'8th 5'!AD19</f>
        <v>0</v>
      </c>
      <c r="Q751" s="104">
        <f>'8th 6'!AD19</f>
        <v>0</v>
      </c>
      <c r="R751" s="104">
        <f>'8th 7'!AD19</f>
        <v>0</v>
      </c>
      <c r="S751" s="403">
        <f>(L751*L744)+(M751*M744)+(N751*N744)+(O751*O744)+(P751*P744)+(Q751*Q744)+(R751*R744)</f>
        <v>0</v>
      </c>
      <c r="T751" s="417">
        <f>IF(L751&gt;0,(L749*L744),0)+IF(M751&gt;0,(M749*M744),0)+IF(N751&gt;0,(N749*N744),0)+IF(O751&gt;0,(O749*O744),0)+IF(P751&gt;0,(P749*P744),0)+IF(Q751&gt;0,(Q749*Q744),0)+IF(R751&gt;0,(R749*R744),0)</f>
        <v>0</v>
      </c>
      <c r="U751" s="399">
        <f>IF(L751&gt;L749,((L751*L744)-(L749*L744)),0)+IF(M751&gt;M749,((M751*M744)-(M749*M744)),0)+IF(N751&gt;N749,((N751*N744)-(N749*N744)),0)+IF(O751&gt;O749,((O751*O744)-(O749*O744)),0)+IF(P751&gt;P749,((P751*P744)-(P749*P744)),0)+IF(Q751&gt;Q749,((Q751*Q744)-(Q749*Q744)),0)+IF(R751&gt;R749,((R751*R744)-(R749*R744)),0)</f>
        <v>0</v>
      </c>
      <c r="V751" s="401">
        <f>I751+S751</f>
        <v>4.665</v>
      </c>
      <c r="W751" s="403">
        <f>J751+T751</f>
        <v>4.875</v>
      </c>
      <c r="X751" s="403">
        <f>K751+U751</f>
        <v>-0.20999999999999996</v>
      </c>
      <c r="Y751" s="405">
        <f>IF(V743&gt;0,(X751+Y738),0)</f>
        <v>-0.20999999999999996</v>
      </c>
      <c r="Z751" s="510"/>
    </row>
    <row r="752" spans="1:26" ht="15.75" customHeight="1" thickBot="1">
      <c r="A752" s="414"/>
      <c r="B752" s="157" t="s">
        <v>23</v>
      </c>
      <c r="C752" s="166" t="str">
        <f>'7th 1'!AE19</f>
        <v>Imp:</v>
      </c>
      <c r="D752" s="166" t="str">
        <f>'7th 2'!AE19</f>
        <v/>
      </c>
      <c r="E752" s="166" t="str">
        <f>'7th 3'!AE19</f>
        <v/>
      </c>
      <c r="F752" s="166" t="str">
        <f>'7th 4'!AE19</f>
        <v/>
      </c>
      <c r="G752" s="166" t="str">
        <f>'7th 5'!AE19</f>
        <v/>
      </c>
      <c r="H752" s="166" t="str">
        <f>'7th 6'!AE19</f>
        <v/>
      </c>
      <c r="I752" s="416"/>
      <c r="J752" s="416"/>
      <c r="K752" s="419"/>
      <c r="L752" s="166" t="str">
        <f>'8th 1'!AE19</f>
        <v/>
      </c>
      <c r="M752" s="166" t="str">
        <f>'8th 2'!AE19</f>
        <v/>
      </c>
      <c r="N752" s="166" t="str">
        <f>'8th 3'!AE19</f>
        <v/>
      </c>
      <c r="O752" s="166" t="str">
        <f>'8th 4'!AE19</f>
        <v/>
      </c>
      <c r="P752" s="166" t="str">
        <f>'8th 5'!AE19</f>
        <v/>
      </c>
      <c r="Q752" s="166" t="str">
        <f>'8th 6'!AE19</f>
        <v/>
      </c>
      <c r="R752" s="166" t="str">
        <f>'8th 7'!AE19</f>
        <v/>
      </c>
      <c r="S752" s="420"/>
      <c r="T752" s="420"/>
      <c r="U752" s="400"/>
      <c r="V752" s="402"/>
      <c r="W752" s="404"/>
      <c r="X752" s="404"/>
      <c r="Y752" s="406"/>
      <c r="Z752" s="510"/>
    </row>
    <row r="753" spans="1:26" ht="9.75" customHeight="1" thickTop="1" thickBot="1">
      <c r="C753" s="53"/>
      <c r="D753" s="53"/>
      <c r="E753" s="53"/>
      <c r="F753" s="53"/>
      <c r="G753" s="53"/>
      <c r="H753" s="53"/>
      <c r="L753" s="53"/>
      <c r="M753" s="53"/>
      <c r="N753" s="53"/>
      <c r="O753" s="53"/>
      <c r="P753" s="53"/>
      <c r="Q753" s="53"/>
      <c r="R753" s="53"/>
      <c r="V753" s="53"/>
      <c r="W753" s="53"/>
      <c r="X753" s="53"/>
      <c r="Y753" s="53"/>
    </row>
    <row r="754" spans="1:26" ht="18.75" thickTop="1">
      <c r="A754" s="407" t="s">
        <v>33</v>
      </c>
      <c r="B754" s="408"/>
      <c r="C754" s="376" t="s">
        <v>35</v>
      </c>
      <c r="D754" s="380"/>
      <c r="E754" s="376" t="s">
        <v>30</v>
      </c>
      <c r="F754" s="380"/>
      <c r="G754" s="376" t="s">
        <v>31</v>
      </c>
      <c r="H754" s="380"/>
      <c r="I754" s="376" t="s">
        <v>32</v>
      </c>
      <c r="J754" s="411"/>
      <c r="K754" s="411"/>
      <c r="L754" s="412"/>
      <c r="M754" s="370" t="s">
        <v>50</v>
      </c>
      <c r="N754" s="371"/>
      <c r="O754" s="376" t="s">
        <v>0</v>
      </c>
      <c r="P754" s="377"/>
      <c r="Q754" s="169" t="s">
        <v>29</v>
      </c>
      <c r="R754" s="378" t="s">
        <v>216</v>
      </c>
      <c r="S754" s="379"/>
      <c r="T754" s="379"/>
      <c r="U754" s="380"/>
      <c r="V754" s="381" t="s">
        <v>2</v>
      </c>
      <c r="W754" s="382"/>
      <c r="X754" s="170"/>
      <c r="Y754" s="171"/>
    </row>
    <row r="755" spans="1:26" s="113" customFormat="1" ht="18" customHeight="1">
      <c r="A755" s="409"/>
      <c r="B755" s="410"/>
      <c r="C755" s="383" t="str">
        <f>'viva-1'!K17</f>
        <v>2.50</v>
      </c>
      <c r="D755" s="384"/>
      <c r="E755" s="383" t="str">
        <f>'viva-2'!K17</f>
        <v>3.00</v>
      </c>
      <c r="F755" s="384"/>
      <c r="G755" s="385" t="str">
        <f>'viva-3'!K17</f>
        <v>3.50</v>
      </c>
      <c r="H755" s="384"/>
      <c r="I755" s="383" t="str">
        <f>'viva-4'!K17</f>
        <v>3.00</v>
      </c>
      <c r="J755" s="386"/>
      <c r="K755" s="386"/>
      <c r="L755" s="387"/>
      <c r="M755" s="372"/>
      <c r="N755" s="373"/>
      <c r="O755" s="388">
        <f>W743+Y751</f>
        <v>363.16500000000002</v>
      </c>
      <c r="P755" s="389"/>
      <c r="Q755" s="397">
        <f>V743</f>
        <v>126</v>
      </c>
      <c r="R755" s="392">
        <f>O755/126</f>
        <v>2.8822619047619051</v>
      </c>
      <c r="S755" s="393"/>
      <c r="T755" s="393"/>
      <c r="U755" s="394"/>
      <c r="V755" s="359" t="str">
        <f>IF(R755&gt;=2.5,Y755,IF(R755&gt;=2.25,"C",IF(R755&gt;=2,"D",IF(R755=0,0,"F"))))</f>
        <v>B-</v>
      </c>
      <c r="W755" s="360"/>
      <c r="X755" s="172"/>
      <c r="Y755" s="173" t="str">
        <f>IF(R755&gt;=4,"A+",IF(R755&gt;=3.75,"A",IF(R755&gt;=3.5,"A-",IF(R755&gt;=3.25,"B+",IF(R755&gt;=3,"B",IF(R755&gt;=2.75,"B-",IF(R755&gt;=2.5,"C+",IF(R755&gt;=2,"C","F"))))))))</f>
        <v>B-</v>
      </c>
      <c r="Z755" s="174"/>
    </row>
    <row r="756" spans="1:26" ht="30.75" customHeight="1" thickBot="1">
      <c r="A756" s="363" t="s">
        <v>34</v>
      </c>
      <c r="B756" s="364"/>
      <c r="C756" s="365" t="s">
        <v>1</v>
      </c>
      <c r="D756" s="366"/>
      <c r="E756" s="367">
        <f>C755+E755+G755+I755</f>
        <v>12</v>
      </c>
      <c r="F756" s="368"/>
      <c r="G756" s="365" t="s">
        <v>0</v>
      </c>
      <c r="H756" s="366"/>
      <c r="I756" s="367">
        <f>E756*1.5</f>
        <v>18</v>
      </c>
      <c r="J756" s="369"/>
      <c r="K756" s="369"/>
      <c r="L756" s="368"/>
      <c r="M756" s="374"/>
      <c r="N756" s="375"/>
      <c r="O756" s="390"/>
      <c r="P756" s="391"/>
      <c r="Q756" s="398"/>
      <c r="R756" s="395"/>
      <c r="S756" s="395"/>
      <c r="T756" s="395"/>
      <c r="U756" s="396"/>
      <c r="V756" s="361"/>
      <c r="W756" s="362"/>
      <c r="X756" s="175"/>
      <c r="Y756" s="176"/>
    </row>
    <row r="757" spans="1:26" ht="30" customHeight="1" thickTop="1">
      <c r="B757" s="54"/>
      <c r="C757" s="54"/>
      <c r="D757" s="514" t="s">
        <v>24</v>
      </c>
      <c r="E757" s="514"/>
      <c r="F757" s="514"/>
      <c r="G757" s="514"/>
      <c r="H757" s="514"/>
      <c r="I757" s="514"/>
      <c r="J757" s="514"/>
      <c r="K757" s="514"/>
      <c r="L757" s="514"/>
      <c r="M757" s="514"/>
      <c r="N757" s="514"/>
      <c r="O757" s="514"/>
      <c r="P757" s="514"/>
      <c r="Q757" s="514"/>
      <c r="R757" s="514"/>
      <c r="S757" s="514"/>
      <c r="T757" s="55" t="s">
        <v>36</v>
      </c>
      <c r="U757" s="56"/>
      <c r="V757" s="515">
        <f>'1st 1'!R20</f>
        <v>0</v>
      </c>
      <c r="W757" s="516"/>
      <c r="X757" s="516"/>
      <c r="Y757" s="516"/>
    </row>
    <row r="758" spans="1:26" ht="18.75">
      <c r="A758" s="57"/>
      <c r="B758" s="58"/>
      <c r="C758" s="59" t="s">
        <v>4</v>
      </c>
      <c r="D758" s="60" t="s">
        <v>71</v>
      </c>
      <c r="E758" s="60"/>
      <c r="F758" s="53"/>
      <c r="G758" s="61"/>
      <c r="H758" s="517" t="s">
        <v>73</v>
      </c>
      <c r="I758" s="518"/>
      <c r="J758" s="518"/>
      <c r="K758" s="518"/>
      <c r="L758" s="518"/>
      <c r="M758" s="518"/>
      <c r="N758" s="518"/>
      <c r="O758" s="62"/>
      <c r="P758" s="62"/>
      <c r="Q758" s="62"/>
      <c r="R758" s="53"/>
      <c r="S758" s="63"/>
      <c r="T758" s="55" t="s">
        <v>37</v>
      </c>
      <c r="U758" s="56"/>
      <c r="V758" s="519">
        <f>'1st 1'!A20</f>
        <v>13</v>
      </c>
      <c r="W758" s="516"/>
      <c r="X758" s="516"/>
      <c r="Y758" s="516"/>
    </row>
    <row r="759" spans="1:26" ht="18.75">
      <c r="A759" s="57"/>
      <c r="B759" s="58"/>
      <c r="C759" s="59" t="s">
        <v>5</v>
      </c>
      <c r="D759" s="60" t="s">
        <v>66</v>
      </c>
      <c r="E759" s="60"/>
      <c r="F759" s="64"/>
      <c r="G759" s="53"/>
      <c r="H759" s="61"/>
      <c r="I759" s="65"/>
      <c r="J759" s="520">
        <f>'1st 1'!A906</f>
        <v>0</v>
      </c>
      <c r="K759" s="521"/>
      <c r="L759" s="521"/>
      <c r="M759" s="521"/>
      <c r="N759" s="62"/>
      <c r="O759" s="62"/>
      <c r="P759" s="53"/>
      <c r="Q759" s="53"/>
      <c r="R759" s="53"/>
      <c r="S759" s="63"/>
      <c r="T759" s="55" t="s">
        <v>38</v>
      </c>
      <c r="U759" s="56"/>
      <c r="V759" s="56"/>
      <c r="W759" s="56"/>
      <c r="X759" s="56"/>
      <c r="Y759" s="66">
        <f>'1st 1'!S20</f>
        <v>0</v>
      </c>
    </row>
    <row r="760" spans="1:26" ht="18.75">
      <c r="A760" s="57"/>
      <c r="B760" s="58"/>
      <c r="C760" s="59" t="s">
        <v>6</v>
      </c>
      <c r="D760" s="60" t="s">
        <v>14</v>
      </c>
      <c r="E760" s="58"/>
      <c r="F760" s="67" t="s">
        <v>7</v>
      </c>
      <c r="G760" s="68" t="str">
        <f>'1st 1'!B20</f>
        <v>M</v>
      </c>
      <c r="H760" s="69"/>
      <c r="I760" s="70"/>
      <c r="J760" s="70"/>
      <c r="K760" s="70"/>
      <c r="L760" s="53"/>
      <c r="M760" s="53"/>
      <c r="N760" s="53"/>
      <c r="O760" s="53"/>
      <c r="P760" s="53"/>
      <c r="Q760" s="53"/>
      <c r="R760" s="53"/>
      <c r="V760" s="53"/>
      <c r="W760" s="53"/>
      <c r="X760" s="53"/>
      <c r="Y760" s="53"/>
    </row>
    <row r="761" spans="1:26" ht="18.75">
      <c r="A761" s="57"/>
      <c r="B761" s="64"/>
      <c r="C761" s="64"/>
      <c r="D761" s="64"/>
      <c r="E761" s="53"/>
      <c r="F761" s="67" t="s">
        <v>8</v>
      </c>
      <c r="G761" s="72">
        <f>'1st 1'!T20</f>
        <v>0</v>
      </c>
      <c r="H761" s="69"/>
      <c r="I761" s="70"/>
      <c r="J761" s="70"/>
      <c r="K761" s="70"/>
      <c r="L761" s="53"/>
      <c r="M761" s="53"/>
      <c r="N761" s="53"/>
      <c r="O761" s="53"/>
      <c r="P761" s="53"/>
      <c r="Q761" s="53"/>
      <c r="R761" s="53"/>
      <c r="V761" s="53"/>
      <c r="W761" s="53"/>
      <c r="X761" s="53"/>
      <c r="Y761" s="53"/>
    </row>
    <row r="762" spans="1:26" ht="18.75">
      <c r="A762" s="57"/>
      <c r="B762" s="64"/>
      <c r="C762" s="64"/>
      <c r="D762" s="64"/>
      <c r="E762" s="53"/>
      <c r="F762" s="67" t="s">
        <v>9</v>
      </c>
      <c r="G762" s="72">
        <f>'1st 1'!U20</f>
        <v>0</v>
      </c>
      <c r="H762" s="69"/>
      <c r="I762" s="70"/>
      <c r="J762" s="70"/>
      <c r="K762" s="70"/>
      <c r="L762" s="53"/>
      <c r="M762" s="53"/>
      <c r="N762" s="53"/>
      <c r="O762" s="53"/>
      <c r="P762" s="53"/>
      <c r="Q762" s="53"/>
      <c r="R762" s="53"/>
      <c r="V762" s="53"/>
      <c r="W762" s="53"/>
      <c r="X762" s="53"/>
      <c r="Y762" s="53"/>
    </row>
    <row r="763" spans="1:26" ht="18.75">
      <c r="A763" s="57"/>
      <c r="B763" s="64"/>
      <c r="C763" s="64"/>
      <c r="D763" s="64"/>
      <c r="E763" s="53"/>
      <c r="F763" s="67" t="s">
        <v>10</v>
      </c>
      <c r="G763" s="72">
        <f>'1st 1'!V20</f>
        <v>0</v>
      </c>
      <c r="H763" s="69"/>
      <c r="I763" s="73"/>
      <c r="J763" s="73"/>
      <c r="K763" s="73"/>
      <c r="L763" s="53"/>
      <c r="M763" s="53"/>
      <c r="N763" s="53"/>
      <c r="O763" s="53"/>
      <c r="P763" s="53"/>
      <c r="Q763" s="53"/>
      <c r="R763" s="53"/>
      <c r="V763" s="53"/>
      <c r="W763" s="53"/>
      <c r="X763" s="53"/>
      <c r="Y763" s="53"/>
    </row>
    <row r="764" spans="1:26" ht="21.75" customHeight="1" thickBot="1">
      <c r="A764" s="522" t="s">
        <v>25</v>
      </c>
      <c r="B764" s="522"/>
      <c r="C764" s="523"/>
      <c r="D764" s="523"/>
      <c r="E764" s="523"/>
      <c r="F764" s="523"/>
      <c r="G764" s="523"/>
      <c r="H764" s="523"/>
      <c r="I764" s="523"/>
      <c r="J764" s="523"/>
      <c r="K764" s="523"/>
      <c r="L764" s="524"/>
      <c r="M764" s="524"/>
      <c r="N764" s="524"/>
      <c r="O764" s="524"/>
      <c r="P764" s="524"/>
      <c r="Q764" s="524"/>
      <c r="R764" s="524"/>
      <c r="S764" s="524"/>
      <c r="T764" s="524"/>
      <c r="U764" s="524"/>
      <c r="V764" s="524"/>
      <c r="W764" s="524"/>
      <c r="X764" s="524"/>
      <c r="Y764" s="524"/>
    </row>
    <row r="765" spans="1:26" ht="19.5" customHeight="1" thickTop="1" thickBot="1">
      <c r="A765" s="478" t="s">
        <v>42</v>
      </c>
      <c r="B765" s="479"/>
      <c r="C765" s="479"/>
      <c r="D765" s="479"/>
      <c r="E765" s="479"/>
      <c r="F765" s="479"/>
      <c r="G765" s="479"/>
      <c r="H765" s="479"/>
      <c r="I765" s="479"/>
      <c r="J765" s="479"/>
      <c r="K765" s="480"/>
      <c r="L765" s="479" t="s">
        <v>43</v>
      </c>
      <c r="M765" s="479"/>
      <c r="N765" s="479"/>
      <c r="O765" s="479"/>
      <c r="P765" s="479"/>
      <c r="Q765" s="479"/>
      <c r="R765" s="479"/>
      <c r="S765" s="479"/>
      <c r="T765" s="479"/>
      <c r="U765" s="506"/>
      <c r="V765" s="507" t="s">
        <v>39</v>
      </c>
      <c r="W765" s="508"/>
      <c r="X765" s="508"/>
      <c r="Y765" s="509"/>
      <c r="Z765" s="510" t="s">
        <v>68</v>
      </c>
    </row>
    <row r="766" spans="1:26" ht="19.5" thickTop="1" thickBot="1">
      <c r="A766" s="74" t="s">
        <v>22</v>
      </c>
      <c r="B766" s="75"/>
      <c r="C766" s="76">
        <f>'1st 1'!C4</f>
        <v>101</v>
      </c>
      <c r="D766" s="76">
        <f>'1st 2'!C4</f>
        <v>102</v>
      </c>
      <c r="E766" s="76">
        <f>'1st 3'!C4</f>
        <v>103</v>
      </c>
      <c r="F766" s="76">
        <f>'1st 4'!C4</f>
        <v>104</v>
      </c>
      <c r="G766" s="76">
        <f>'1st 5'!C4</f>
        <v>105</v>
      </c>
      <c r="H766" s="76">
        <f>'1st 6'!C4</f>
        <v>106</v>
      </c>
      <c r="I766" s="511" t="s">
        <v>0</v>
      </c>
      <c r="J766" s="511" t="s">
        <v>3</v>
      </c>
      <c r="K766" s="512" t="s">
        <v>2</v>
      </c>
      <c r="L766" s="76">
        <f>'2nd 1'!C4</f>
        <v>107</v>
      </c>
      <c r="M766" s="76">
        <f>'2nd 2'!C4</f>
        <v>108</v>
      </c>
      <c r="N766" s="76">
        <f>'2nd 3'!C4</f>
        <v>109</v>
      </c>
      <c r="O766" s="76">
        <f>'2nd 4'!C4</f>
        <v>110</v>
      </c>
      <c r="P766" s="76">
        <f>'2nd 5'!C4</f>
        <v>111</v>
      </c>
      <c r="Q766" s="76">
        <f>'2nd 6'!C4</f>
        <v>112</v>
      </c>
      <c r="R766" s="76">
        <f>'2nd 7'!C4</f>
        <v>0</v>
      </c>
      <c r="S766" s="429" t="s">
        <v>0</v>
      </c>
      <c r="T766" s="429" t="s">
        <v>3</v>
      </c>
      <c r="U766" s="431" t="s">
        <v>2</v>
      </c>
      <c r="V766" s="492" t="s">
        <v>29</v>
      </c>
      <c r="W766" s="493" t="s">
        <v>0</v>
      </c>
      <c r="X766" s="494" t="s">
        <v>3</v>
      </c>
      <c r="Y766" s="495" t="s">
        <v>2</v>
      </c>
      <c r="Z766" s="510"/>
    </row>
    <row r="767" spans="1:26" ht="64.5" customHeight="1" thickTop="1" thickBot="1">
      <c r="A767" s="77" t="s">
        <v>63</v>
      </c>
      <c r="B767" s="78"/>
      <c r="C767" s="114" t="str">
        <f>'1st 1'!C6</f>
        <v>Drawing-1</v>
      </c>
      <c r="D767" s="114" t="str">
        <f>'1st 2'!C6</f>
        <v>Sketch-1</v>
      </c>
      <c r="E767" s="114" t="str">
        <f>'1st 3'!C6</f>
        <v>Parspective-1</v>
      </c>
      <c r="F767" s="114" t="str">
        <f>'1st 4'!C6</f>
        <v>Study and Composition-1</v>
      </c>
      <c r="G767" s="114" t="str">
        <f>'1st 5'!C6</f>
        <v>History of Civilization-1</v>
      </c>
      <c r="H767" s="114" t="str">
        <f>'1st 6'!C6</f>
        <v>Nazrul Studies</v>
      </c>
      <c r="I767" s="481"/>
      <c r="J767" s="481"/>
      <c r="K767" s="482"/>
      <c r="L767" s="114" t="str">
        <f>'2nd 1'!C6</f>
        <v>Drawing-2</v>
      </c>
      <c r="M767" s="114" t="str">
        <f>'2nd 2'!C6</f>
        <v>Sketch-2</v>
      </c>
      <c r="N767" s="114" t="str">
        <f>'2nd 3'!C6</f>
        <v>Perspective- 2</v>
      </c>
      <c r="O767" s="114" t="str">
        <f>'2nd 4'!C6</f>
        <v>Basic Design</v>
      </c>
      <c r="P767" s="114" t="str">
        <f>'2nd 5'!C6</f>
        <v xml:space="preserve"> Study &amp; composition 2</v>
      </c>
      <c r="Q767" s="114" t="str">
        <f>'2nd 6'!C6</f>
        <v>History of Civilization -2</v>
      </c>
      <c r="R767" s="114">
        <f>'2nd 7'!C6</f>
        <v>0</v>
      </c>
      <c r="S767" s="429"/>
      <c r="T767" s="429"/>
      <c r="U767" s="431"/>
      <c r="V767" s="492"/>
      <c r="W767" s="493"/>
      <c r="X767" s="493"/>
      <c r="Y767" s="495"/>
      <c r="Z767" s="510"/>
    </row>
    <row r="768" spans="1:26" ht="18.75" thickTop="1">
      <c r="A768" s="77" t="s">
        <v>12</v>
      </c>
      <c r="B768" s="78"/>
      <c r="C768" s="80">
        <f>'1st 1'!G4</f>
        <v>3</v>
      </c>
      <c r="D768" s="80">
        <f>'1st 2'!G4</f>
        <v>1.5</v>
      </c>
      <c r="E768" s="80">
        <f>'1st 3'!G4</f>
        <v>3</v>
      </c>
      <c r="F768" s="80">
        <f>'1st 4'!G4</f>
        <v>3</v>
      </c>
      <c r="G768" s="80">
        <f>'1st 5'!G4</f>
        <v>1.5</v>
      </c>
      <c r="H768" s="80">
        <f>'1st 6'!G4</f>
        <v>3</v>
      </c>
      <c r="I768" s="481"/>
      <c r="J768" s="481"/>
      <c r="K768" s="513"/>
      <c r="L768" s="80">
        <f>'2nd 1'!G4</f>
        <v>3</v>
      </c>
      <c r="M768" s="80">
        <f>'2nd 2'!G4</f>
        <v>1.5</v>
      </c>
      <c r="N768" s="80">
        <f>'2nd 3'!G4</f>
        <v>3</v>
      </c>
      <c r="O768" s="80">
        <f>'2nd 4'!G4</f>
        <v>1.5</v>
      </c>
      <c r="P768" s="80">
        <f>'2nd 5'!G4</f>
        <v>3</v>
      </c>
      <c r="Q768" s="80">
        <f>'2nd 6'!G4</f>
        <v>3</v>
      </c>
      <c r="R768" s="80">
        <f>'2nd 7'!G4</f>
        <v>0</v>
      </c>
      <c r="S768" s="430"/>
      <c r="T768" s="430"/>
      <c r="U768" s="432"/>
      <c r="V768" s="468"/>
      <c r="W768" s="471"/>
      <c r="X768" s="471"/>
      <c r="Y768" s="422"/>
      <c r="Z768" s="510"/>
    </row>
    <row r="769" spans="1:28" ht="16.5" customHeight="1">
      <c r="A769" s="77" t="s">
        <v>11</v>
      </c>
      <c r="B769" s="78"/>
      <c r="C769" s="80">
        <v>100</v>
      </c>
      <c r="D769" s="80">
        <v>100</v>
      </c>
      <c r="E769" s="80">
        <v>100</v>
      </c>
      <c r="F769" s="80">
        <v>100</v>
      </c>
      <c r="G769" s="80">
        <v>100</v>
      </c>
      <c r="H769" s="80">
        <v>100</v>
      </c>
      <c r="I769" s="496">
        <f>(C773*C768)+(D773*D768)+(E773*E768)+(F773*F768)+(G773*G768)+(H773*H768)</f>
        <v>43.125</v>
      </c>
      <c r="J769" s="82"/>
      <c r="K769" s="83" t="str">
        <f>IF(J770&gt;=4,"A+",IF(J770&gt;=3.75,"A",IF(J770&gt;=3.5,"A-",IF(J770&gt;=3.25,"B+",IF(J770&gt;=3,"B",IF(J770&gt;=2.75,"B-",IF(J770&gt;=2.5,"C+",IF(J770&gt;=2,"C","F"))))))))</f>
        <v>B-</v>
      </c>
      <c r="L769" s="81">
        <v>100</v>
      </c>
      <c r="M769" s="80">
        <v>100</v>
      </c>
      <c r="N769" s="80">
        <v>100</v>
      </c>
      <c r="O769" s="80">
        <v>100</v>
      </c>
      <c r="P769" s="80">
        <v>100</v>
      </c>
      <c r="Q769" s="80">
        <v>100</v>
      </c>
      <c r="R769" s="80">
        <v>100</v>
      </c>
      <c r="S769" s="465">
        <f>(L773*L768)+(M773*M768)+(N773*N768)+(O773*O768)+(P773*P768)+(Q773*Q768)+(R773*R768)</f>
        <v>48.375</v>
      </c>
      <c r="T769" s="84"/>
      <c r="U769" s="85" t="str">
        <f>IF(T770&gt;=4,"A+",IF(T770&gt;=3.75,"A",IF(T770&gt;=3.5,"A-",IF(T770&gt;=3.25,"B+",IF(T770&gt;=3,"B",IF(T770&gt;=2.75,"B-",IF(T770&gt;=2.5,"C+",IF(T770&gt;=2,"C","F"))))))))</f>
        <v>B</v>
      </c>
      <c r="V769" s="498">
        <f>IF((C773+C775)=0,0,C768)+IF((D773+D775)=0,0,D768)+IF((E773+E775)=0,0,E768)+IF((F773+F775)=0,0,F768)+IF((G773+G775)=0,0,G768)+IF((H773+H775)=0,0,H768)+IF((L773+L775)=0,0,L768)+IF((M773+M775)=0,0,M768)+IF((N773+N775)=0,0,N768)+IF((O773+O775)=0,0,O768)+IF((P773+P775)=0,0,P768)+IF((Q773+Q775)=0,0,Q768)+IF((R773+R775)=0,0,R768)+IF(C818=0,0,1.5)</f>
        <v>31.5</v>
      </c>
      <c r="W769" s="415">
        <f>I769+S769+(C818*1.5)</f>
        <v>96.375</v>
      </c>
      <c r="X769" s="503">
        <f>IF(S769&gt;0,(W769/31.5),J770)</f>
        <v>3.0595238095238093</v>
      </c>
      <c r="Y769" s="154" t="str">
        <f>IF(X769&gt;=4,"A+",IF(X769&gt;=3.75,"A",IF(X769&gt;=3.5,"A-",IF(X769&gt;=3.25,"B+",IF(X769&gt;=3,"B",IF(X769&gt;=2.75,"B-",IF(X769&gt;=2.5,"C+",IF(X769&gt;=2,"C","F"))))))))</f>
        <v>B</v>
      </c>
      <c r="Z769" s="510"/>
    </row>
    <row r="770" spans="1:28" ht="18">
      <c r="A770" s="77" t="s">
        <v>28</v>
      </c>
      <c r="B770" s="86"/>
      <c r="C770" s="87">
        <f>'1st 1'!C20</f>
        <v>19</v>
      </c>
      <c r="D770" s="87">
        <f>'1st 2'!C20</f>
        <v>27</v>
      </c>
      <c r="E770" s="87">
        <f>'1st 3'!C20</f>
        <v>25.5</v>
      </c>
      <c r="F770" s="87">
        <f>'1st 4'!C20</f>
        <v>21.5</v>
      </c>
      <c r="G770" s="87">
        <f>'1st 5'!C20</f>
        <v>27</v>
      </c>
      <c r="H770" s="87">
        <f>'1st 6'!C20</f>
        <v>29.75</v>
      </c>
      <c r="I770" s="497"/>
      <c r="J770" s="485">
        <f>I769/(C768+D768+E768+F768+G768+H768)</f>
        <v>2.875</v>
      </c>
      <c r="K770" s="88"/>
      <c r="L770" s="89">
        <f>'2nd 1'!C20</f>
        <v>24.75</v>
      </c>
      <c r="M770" s="87">
        <f>'2nd 2'!C20</f>
        <v>27</v>
      </c>
      <c r="N770" s="87">
        <f>'2nd 3'!C20</f>
        <v>30</v>
      </c>
      <c r="O770" s="87">
        <f>'2nd 4'!C20</f>
        <v>23.5</v>
      </c>
      <c r="P770" s="87">
        <f>'2nd 5'!C20</f>
        <v>28</v>
      </c>
      <c r="Q770" s="87">
        <f>'2nd 6'!C20</f>
        <v>31.5</v>
      </c>
      <c r="R770" s="87">
        <f>'2nd 7'!C20</f>
        <v>0</v>
      </c>
      <c r="S770" s="457"/>
      <c r="T770" s="485">
        <f>S769/(L768+M768+N768+O768+P768+Q768+R768)</f>
        <v>3.2250000000000001</v>
      </c>
      <c r="U770" s="90"/>
      <c r="V770" s="499"/>
      <c r="W770" s="501"/>
      <c r="X770" s="453"/>
      <c r="Y770" s="487" t="str">
        <f>IF(S769&gt;0,(IF(X769&gt;=2.5,Y769,IF(X769&gt;=2.25,"C",IF(X769&gt;=2,"D","F")))),K771)</f>
        <v>B</v>
      </c>
      <c r="Z770" s="510"/>
    </row>
    <row r="771" spans="1:28" ht="16.5" customHeight="1">
      <c r="A771" s="423" t="s">
        <v>26</v>
      </c>
      <c r="B771" s="91" t="s">
        <v>60</v>
      </c>
      <c r="C771" s="87">
        <f>'1st 1'!J20</f>
        <v>37</v>
      </c>
      <c r="D771" s="87">
        <f>'1st 2'!J20</f>
        <v>37</v>
      </c>
      <c r="E771" s="87">
        <f>'1st 3'!J20</f>
        <v>42.5</v>
      </c>
      <c r="F771" s="87">
        <f>'1st 4'!J20</f>
        <v>30</v>
      </c>
      <c r="G771" s="87">
        <f>'1st 5'!J20</f>
        <v>41</v>
      </c>
      <c r="H771" s="87">
        <f>'1st 6'!J20</f>
        <v>29</v>
      </c>
      <c r="I771" s="497"/>
      <c r="J771" s="505"/>
      <c r="K771" s="489" t="str">
        <f>IF(J770&gt;=2.5,K769,IF(J770&gt;=2.25,"C",IF(J770&gt;=2,"D",IF(J770=0,0,"F"))))</f>
        <v>B-</v>
      </c>
      <c r="L771" s="89">
        <f>'2nd 1'!J20</f>
        <v>45.5</v>
      </c>
      <c r="M771" s="87">
        <f>'2nd 2'!J20</f>
        <v>31</v>
      </c>
      <c r="N771" s="87">
        <f>'2nd 3'!J20</f>
        <v>42.5</v>
      </c>
      <c r="O771" s="87">
        <f>'2nd 4'!J20</f>
        <v>37</v>
      </c>
      <c r="P771" s="87">
        <f>'2nd 5'!J20</f>
        <v>30.5</v>
      </c>
      <c r="Q771" s="87">
        <f>'2nd 6'!J20</f>
        <v>41.75</v>
      </c>
      <c r="R771" s="87">
        <f>'2nd 7'!J20</f>
        <v>0</v>
      </c>
      <c r="S771" s="457"/>
      <c r="T771" s="486"/>
      <c r="U771" s="442" t="str">
        <f>IF(T770&gt;=2.5,U769,IF(T770&gt;=2.25,"C",IF(T770&gt;=2,"D",IF(T770=0,0,"F"))))</f>
        <v>B</v>
      </c>
      <c r="V771" s="499"/>
      <c r="W771" s="501"/>
      <c r="X771" s="453"/>
      <c r="Y771" s="488"/>
      <c r="Z771" s="510"/>
    </row>
    <row r="772" spans="1:28" ht="16.5" customHeight="1">
      <c r="A772" s="424"/>
      <c r="B772" s="91" t="s">
        <v>67</v>
      </c>
      <c r="C772" s="115">
        <f>'1st 1'!K20</f>
        <v>56</v>
      </c>
      <c r="D772" s="115">
        <f>'1st 2'!K20</f>
        <v>64</v>
      </c>
      <c r="E772" s="115">
        <f>'1st 3'!K20</f>
        <v>68</v>
      </c>
      <c r="F772" s="115">
        <f>'1st 4'!K20</f>
        <v>52</v>
      </c>
      <c r="G772" s="115">
        <f>'1st 5'!K20</f>
        <v>68</v>
      </c>
      <c r="H772" s="115">
        <f>'1st 6'!K20</f>
        <v>59</v>
      </c>
      <c r="I772" s="497"/>
      <c r="J772" s="505"/>
      <c r="K772" s="490"/>
      <c r="L772" s="116">
        <f>'2nd 1'!K20</f>
        <v>71</v>
      </c>
      <c r="M772" s="115">
        <f>'2nd 2'!K20</f>
        <v>58</v>
      </c>
      <c r="N772" s="115">
        <f>'2nd 3'!K20</f>
        <v>73</v>
      </c>
      <c r="O772" s="115">
        <f>'2nd 4'!K20</f>
        <v>61</v>
      </c>
      <c r="P772" s="115">
        <f>'2nd 5'!K20</f>
        <v>59</v>
      </c>
      <c r="Q772" s="115">
        <f>'2nd 6'!K20</f>
        <v>74</v>
      </c>
      <c r="R772" s="115">
        <f>'2nd 7'!K20</f>
        <v>0</v>
      </c>
      <c r="S772" s="457"/>
      <c r="T772" s="486"/>
      <c r="U772" s="491"/>
      <c r="V772" s="499"/>
      <c r="W772" s="501"/>
      <c r="X772" s="453"/>
      <c r="Y772" s="488"/>
      <c r="Z772" s="510"/>
    </row>
    <row r="773" spans="1:28" ht="18">
      <c r="A773" s="424"/>
      <c r="B773" s="91" t="s">
        <v>1</v>
      </c>
      <c r="C773" s="87">
        <f>'1st 1'!M20</f>
        <v>2.75</v>
      </c>
      <c r="D773" s="87">
        <f>'1st 2'!M20</f>
        <v>3</v>
      </c>
      <c r="E773" s="87">
        <f>'1st 3'!M20</f>
        <v>3.25</v>
      </c>
      <c r="F773" s="87">
        <f>'1st 4'!M20</f>
        <v>2.5</v>
      </c>
      <c r="G773" s="87">
        <f>'1st 5'!M20</f>
        <v>3.25</v>
      </c>
      <c r="H773" s="87">
        <f>'1st 6'!M20</f>
        <v>2.75</v>
      </c>
      <c r="I773" s="497"/>
      <c r="J773" s="505"/>
      <c r="K773" s="92"/>
      <c r="L773" s="89">
        <f>'2nd 1'!M20</f>
        <v>3.5</v>
      </c>
      <c r="M773" s="87">
        <f>'2nd 2'!M20</f>
        <v>2.75</v>
      </c>
      <c r="N773" s="87">
        <f>'2nd 3'!M20</f>
        <v>3.5</v>
      </c>
      <c r="O773" s="87">
        <f>'2nd 4'!M20</f>
        <v>3</v>
      </c>
      <c r="P773" s="87">
        <f>'2nd 5'!M20</f>
        <v>2.75</v>
      </c>
      <c r="Q773" s="87">
        <f>'2nd 6'!M20</f>
        <v>3.5</v>
      </c>
      <c r="R773" s="87">
        <f>'2nd 7'!M20</f>
        <v>0</v>
      </c>
      <c r="S773" s="457"/>
      <c r="T773" s="486"/>
      <c r="U773" s="93"/>
      <c r="V773" s="499"/>
      <c r="W773" s="501"/>
      <c r="X773" s="453"/>
      <c r="Y773" s="155"/>
      <c r="Z773" s="510"/>
    </row>
    <row r="774" spans="1:28" ht="17.25" customHeight="1" thickBot="1">
      <c r="A774" s="424"/>
      <c r="B774" s="94" t="s">
        <v>2</v>
      </c>
      <c r="C774" s="95" t="str">
        <f>'1st 1'!L20</f>
        <v>B-</v>
      </c>
      <c r="D774" s="95" t="str">
        <f>'1st 2'!L20</f>
        <v>B</v>
      </c>
      <c r="E774" s="95" t="str">
        <f>'1st 3'!L20</f>
        <v>B+</v>
      </c>
      <c r="F774" s="95" t="str">
        <f>'1st 4'!L20</f>
        <v>C+</v>
      </c>
      <c r="G774" s="95" t="str">
        <f>'1st 5'!L20</f>
        <v>B+</v>
      </c>
      <c r="H774" s="95" t="str">
        <f>'1st 6'!L20</f>
        <v>B-</v>
      </c>
      <c r="I774" s="472"/>
      <c r="J774" s="96"/>
      <c r="K774" s="88"/>
      <c r="L774" s="97" t="str">
        <f>'2nd 1'!L20</f>
        <v>A-</v>
      </c>
      <c r="M774" s="95" t="str">
        <f>'2nd 2'!L20</f>
        <v>B-</v>
      </c>
      <c r="N774" s="95" t="str">
        <f>'2nd 3'!L20</f>
        <v>A-</v>
      </c>
      <c r="O774" s="95" t="str">
        <f>'2nd 4'!L20</f>
        <v>B</v>
      </c>
      <c r="P774" s="95" t="str">
        <f>'2nd 5'!L20</f>
        <v>B-</v>
      </c>
      <c r="Q774" s="95" t="str">
        <f>'2nd 6'!L20</f>
        <v>A-</v>
      </c>
      <c r="R774" s="95">
        <f>'2nd 7'!L20</f>
        <v>0</v>
      </c>
      <c r="S774" s="457"/>
      <c r="T774" s="98"/>
      <c r="U774" s="90"/>
      <c r="V774" s="500"/>
      <c r="W774" s="502"/>
      <c r="X774" s="504"/>
      <c r="Y774" s="156"/>
      <c r="Z774" s="510"/>
    </row>
    <row r="775" spans="1:28" ht="18.75" thickTop="1">
      <c r="A775" s="413" t="s">
        <v>127</v>
      </c>
      <c r="B775" s="91" t="s">
        <v>1</v>
      </c>
      <c r="C775" s="87">
        <f>'1st 1'!N20</f>
        <v>0</v>
      </c>
      <c r="D775" s="87">
        <f>'1st 2'!N20</f>
        <v>0</v>
      </c>
      <c r="E775" s="87">
        <f>'1st 3'!N20</f>
        <v>0</v>
      </c>
      <c r="F775" s="87">
        <f>'1st 4'!N20</f>
        <v>0</v>
      </c>
      <c r="G775" s="87">
        <f>'1st 5'!N20</f>
        <v>0</v>
      </c>
      <c r="H775" s="87">
        <f>'1st 6'!N20</f>
        <v>0</v>
      </c>
      <c r="I775" s="530">
        <f>(C775*C768)+(D775*D768)+(E775*E768)+(F775*F768)+(G775*G768)+(H775*H768)</f>
        <v>0</v>
      </c>
      <c r="J775" s="417">
        <f>IF(C775&gt;0,(C773*C768),0)+IF(D775&gt;0,(D773*D768),0)+IF(E775&gt;0,(E773*E768),0)+IF(F775&gt;0,(F773*F768),0)+IF(G775&gt;0,(G773*G768),0)+IF(H775&gt;0,(H773*H768),0)</f>
        <v>0</v>
      </c>
      <c r="K775" s="473">
        <f>IF(C775&gt;C773,((C775*C768)-(C773*C768)),0)+IF(D775&gt;D773,((D775*D768)-(D773*D768)),0)+IF(E775&gt;E773,((E775*E768)-(E773*E768)),0)+IF(F775&gt;F773,((F775*F768)-(F773*F768)),0)+IF(G775&gt;G773,((G775*G768)-(G773*G768)),0)+IF(H775&gt;H773,((H775*H768)-(H773*H768)),0)</f>
        <v>0</v>
      </c>
      <c r="L775" s="89">
        <f>'2nd 1'!N20</f>
        <v>0</v>
      </c>
      <c r="M775" s="87">
        <f>'2nd 2'!N20</f>
        <v>0</v>
      </c>
      <c r="N775" s="87">
        <f>'2nd 3'!N20</f>
        <v>0</v>
      </c>
      <c r="O775" s="87">
        <f>'2nd 4'!N20</f>
        <v>0</v>
      </c>
      <c r="P775" s="87">
        <f>'2nd 5'!N20</f>
        <v>0</v>
      </c>
      <c r="Q775" s="87">
        <f>'2nd 6'!N20</f>
        <v>0</v>
      </c>
      <c r="R775" s="87">
        <f>'2nd 7'!N20</f>
        <v>0</v>
      </c>
      <c r="S775" s="401">
        <f>(L775*L768)+(M775*M768)+(N775*N768)+(O775*O768)+(P775*P768)+(Q775*Q768)+(R775*R768)</f>
        <v>0</v>
      </c>
      <c r="T775" s="417">
        <f>IF(L775&gt;0,(L773*L768),0)+IF(M775&gt;0,(M773*M768),0)+IF(N775&gt;0,(N773*N768),0)+IF(O775&gt;0,(O773*O768),0)+IF(P775&gt;0,(P773*P768),0)+IF(Q775&gt;0,(Q773*Q768),0)+IF(R775&gt;0,(R773*R768),0)</f>
        <v>0</v>
      </c>
      <c r="U775" s="399">
        <f>IF(L775&gt;L773,((L775*L768)-(L773*L768)),0)+IF(M775&gt;M773,((M775*M768)-(M773*M768)),0)+IF(N775&gt;N773,((N775*N768)-(N773*N768)),0)+IF(O775&gt;O773,((O775*O768)-(O773*O768)),0)+IF(P775&gt;P773,((P775*P768)-(P773*P768)),0)+IF(Q775&gt;Q773,((Q775*Q768)-(Q773*Q768)),0)+IF(R775&gt;R773,((R775*R768)-(R773*R768)),0)</f>
        <v>0</v>
      </c>
      <c r="V775" s="401">
        <f>I775+S775</f>
        <v>0</v>
      </c>
      <c r="W775" s="436">
        <f>J775+T775</f>
        <v>0</v>
      </c>
      <c r="X775" s="526">
        <f>K775+U775</f>
        <v>0</v>
      </c>
      <c r="Y775" s="527"/>
      <c r="Z775" s="510"/>
    </row>
    <row r="776" spans="1:28" ht="15.75" customHeight="1" thickBot="1">
      <c r="A776" s="414"/>
      <c r="B776" s="157" t="s">
        <v>23</v>
      </c>
      <c r="C776" s="158" t="str">
        <f>'1st 1'!O20</f>
        <v/>
      </c>
      <c r="D776" s="158" t="str">
        <f>'1st 2'!O20</f>
        <v/>
      </c>
      <c r="E776" s="158" t="str">
        <f>'1st 3'!O20</f>
        <v/>
      </c>
      <c r="F776" s="158" t="str">
        <f>'1st 4'!O20</f>
        <v/>
      </c>
      <c r="G776" s="158" t="str">
        <f>'1st 5'!O20</f>
        <v/>
      </c>
      <c r="H776" s="158" t="str">
        <f>'1st 6'!O20</f>
        <v/>
      </c>
      <c r="I776" s="472"/>
      <c r="J776" s="472"/>
      <c r="K776" s="474"/>
      <c r="L776" s="159" t="str">
        <f>'2nd 1'!O20</f>
        <v/>
      </c>
      <c r="M776" s="158" t="str">
        <f>'2nd 2'!O20</f>
        <v/>
      </c>
      <c r="N776" s="158" t="str">
        <f>'2nd 3'!O20</f>
        <v/>
      </c>
      <c r="O776" s="158" t="str">
        <f>'2nd 4'!O20</f>
        <v/>
      </c>
      <c r="P776" s="158" t="str">
        <f>'2nd 5'!O20</f>
        <v/>
      </c>
      <c r="Q776" s="158" t="str">
        <f>'2nd 6'!O20</f>
        <v/>
      </c>
      <c r="R776" s="158" t="str">
        <f>'2nd 7'!O20</f>
        <v/>
      </c>
      <c r="S776" s="475"/>
      <c r="T776" s="420"/>
      <c r="U776" s="400"/>
      <c r="V776" s="402"/>
      <c r="W776" s="437"/>
      <c r="X776" s="528"/>
      <c r="Y776" s="529"/>
      <c r="Z776" s="510"/>
    </row>
    <row r="777" spans="1:28" ht="21" customHeight="1" thickTop="1" thickBot="1">
      <c r="A777" s="435" t="s">
        <v>30</v>
      </c>
      <c r="B777" s="435"/>
      <c r="C777" s="435"/>
      <c r="D777" s="435"/>
      <c r="E777" s="435"/>
      <c r="F777" s="435"/>
      <c r="G777" s="435"/>
      <c r="H777" s="435"/>
      <c r="I777" s="435"/>
      <c r="J777" s="435"/>
      <c r="K777" s="435"/>
      <c r="L777" s="435"/>
      <c r="M777" s="435"/>
      <c r="N777" s="435"/>
      <c r="O777" s="435"/>
      <c r="P777" s="435"/>
      <c r="Q777" s="435"/>
      <c r="R777" s="435"/>
      <c r="S777" s="435"/>
      <c r="T777" s="435"/>
      <c r="U777" s="435"/>
      <c r="V777" s="435"/>
      <c r="W777" s="435"/>
      <c r="X777" s="435"/>
      <c r="Y777" s="435"/>
      <c r="Z777" s="510"/>
    </row>
    <row r="778" spans="1:28" ht="19.5" customHeight="1" thickTop="1" thickBot="1">
      <c r="A778" s="478" t="s">
        <v>44</v>
      </c>
      <c r="B778" s="479"/>
      <c r="C778" s="479"/>
      <c r="D778" s="479"/>
      <c r="E778" s="479"/>
      <c r="F778" s="479"/>
      <c r="G778" s="479"/>
      <c r="H778" s="479"/>
      <c r="I778" s="479"/>
      <c r="J778" s="479"/>
      <c r="K778" s="506"/>
      <c r="L778" s="425" t="s">
        <v>45</v>
      </c>
      <c r="M778" s="426"/>
      <c r="N778" s="426"/>
      <c r="O778" s="426"/>
      <c r="P778" s="426"/>
      <c r="Q778" s="426"/>
      <c r="R778" s="426"/>
      <c r="S778" s="426"/>
      <c r="T778" s="426"/>
      <c r="U778" s="426"/>
      <c r="V778" s="160"/>
      <c r="W778" s="428" t="s">
        <v>39</v>
      </c>
      <c r="X778" s="428"/>
      <c r="Y778" s="161"/>
      <c r="Z778" s="510"/>
    </row>
    <row r="779" spans="1:28" ht="17.25" customHeight="1" thickTop="1">
      <c r="A779" s="99" t="s">
        <v>22</v>
      </c>
      <c r="B779" s="100"/>
      <c r="C779" s="101">
        <f>'3rd 1'!B4</f>
        <v>201</v>
      </c>
      <c r="D779" s="101">
        <f>'3rd 2'!B4</f>
        <v>202</v>
      </c>
      <c r="E779" s="101">
        <f>'3rd 3'!B4</f>
        <v>203</v>
      </c>
      <c r="F779" s="101">
        <f>'3rd 4'!B4</f>
        <v>204</v>
      </c>
      <c r="G779" s="101">
        <f>'3rd 5'!B4</f>
        <v>205</v>
      </c>
      <c r="H779" s="101">
        <f>'3rd 6'!B4</f>
        <v>0</v>
      </c>
      <c r="I779" s="430" t="s">
        <v>0</v>
      </c>
      <c r="J779" s="430" t="s">
        <v>3</v>
      </c>
      <c r="K779" s="432" t="s">
        <v>2</v>
      </c>
      <c r="L779" s="101">
        <f>'4th 1'!B4</f>
        <v>206</v>
      </c>
      <c r="M779" s="101">
        <f>'4th 2'!B4</f>
        <v>207</v>
      </c>
      <c r="N779" s="101">
        <f>'4th 3'!B4</f>
        <v>208</v>
      </c>
      <c r="O779" s="101">
        <f>'4th 4'!B4</f>
        <v>209</v>
      </c>
      <c r="P779" s="101">
        <f>'4th 5'!B4</f>
        <v>210</v>
      </c>
      <c r="Q779" s="101">
        <f>'4th 6'!B4</f>
        <v>211</v>
      </c>
      <c r="R779" s="101">
        <f>'4th 7'!B4</f>
        <v>0</v>
      </c>
      <c r="S779" s="429" t="s">
        <v>0</v>
      </c>
      <c r="T779" s="429" t="s">
        <v>3</v>
      </c>
      <c r="U779" s="431" t="s">
        <v>2</v>
      </c>
      <c r="V779" s="433" t="s">
        <v>62</v>
      </c>
      <c r="W779" s="434"/>
      <c r="X779" s="434"/>
      <c r="Y779" s="162" t="str">
        <f>IF(X780&gt;=4,"A+",IF(X780&gt;=3.75,"A",IF(X780&gt;=3.5,"A-",IF(X780&gt;=3.25,"B+",IF(X780&gt;=3,"B",IF(X780&gt;=2.75,"B-",IF(X780&gt;=2.5,"C+",IF(X780&gt;=2,"C","F"))))))))</f>
        <v>B</v>
      </c>
      <c r="Z779" s="510"/>
    </row>
    <row r="780" spans="1:28" ht="63.75" customHeight="1">
      <c r="A780" s="77" t="s">
        <v>63</v>
      </c>
      <c r="B780" s="86"/>
      <c r="C780" s="79" t="str">
        <f>IF('3rd 1'!C20&gt;0,'3rd 1'!D6,IF('3rd 1'!K20&gt;0,'3rd 1'!L6,IF('3rd 1'!S20&gt;0,'3rd 1'!T6,0)))</f>
        <v>Drawing-3</v>
      </c>
      <c r="D780" s="79" t="str">
        <f>IF('3rd 2'!C20&gt;0,'3rd 2'!D6,IF('3rd 2'!K20&gt;0,'3rd 2'!L6,IF('3rd 2'!S20&gt;0,'3rd 2'!T6,0)))</f>
        <v>Still Life-1</v>
      </c>
      <c r="E780" s="79" t="str">
        <f>IF('3rd 3'!C20&gt;0,'3rd 3'!D6,IF('3rd 3'!K20&gt;0,'3rd 3'!L6,IF('3rd 3'!S20&gt;0,'3rd 3'!T6,0)))</f>
        <v>Landscape-1</v>
      </c>
      <c r="F780" s="79" t="str">
        <f>IF('3rd 4'!C20&gt;0,'3rd 4'!D6,IF('3rd 4'!K20&gt;0,'3rd 4'!L6,IF('3rd 4'!S20&gt;0,'3rd 4'!T6,0)))</f>
        <v>Sketch-3</v>
      </c>
      <c r="G780" s="79" t="str">
        <f>IF('3rd 5'!C20&gt;0,'3rd 5'!D6,IF('3rd 5'!K20&gt;0,'3rd 5'!L6,IF('3rd 5'!S20&gt;0,'3rd 5'!T6,0)))</f>
        <v>History of Ancient Indian Civilization</v>
      </c>
      <c r="H780" s="79">
        <f>IF('3rd 6'!C20&gt;0,'3rd 6'!D6,IF('3rd 6'!K20&gt;0,'3rd 6'!L6,IF('3rd 6'!S20&gt;0,'3rd 6'!T6,0)))</f>
        <v>0</v>
      </c>
      <c r="I780" s="481"/>
      <c r="J780" s="481"/>
      <c r="K780" s="482"/>
      <c r="L780" s="79" t="str">
        <f>IF('4th 1'!C20&gt;0,'4th 1'!D6,IF('4th 1'!K20&gt;0,'4th 1'!L6,IF('4th 1'!S20&gt;0,'4th 1'!T6,0)))</f>
        <v>Drawing-4</v>
      </c>
      <c r="M780" s="79" t="str">
        <f>IF('4th 2'!C20&gt;0,'4th 2'!D6,IF('4th 2'!K20&gt;0,'4th 2'!L6,IF('4th 2'!S20&gt;0,'4th 2'!T6,0)))</f>
        <v>Still Life-2</v>
      </c>
      <c r="N780" s="79" t="str">
        <f>IF('4th 3'!C20&gt;0,'4th 3'!D6,IF('4th 3'!K20&gt;0,'4th 3'!L6,IF('4th 3'!S20&gt;0,'4th 3'!T6,0)))</f>
        <v>Landscape-2</v>
      </c>
      <c r="O780" s="79" t="str">
        <f>IF('4th 4'!C20&gt;0,'4th 4'!D6,IF('4th 4'!K20&gt;0,'4th 4'!L6,IF('4th 4'!S20&gt;0,'4th 4'!T6,0)))</f>
        <v>Sketch-4</v>
      </c>
      <c r="P780" s="79" t="str">
        <f>IF('4th 5'!C20&gt;0,'4th 5'!D6,IF('4th 5'!K20&gt;0,'4th 5'!L6,IF('4th 5'!S20&gt;0,'4th 5'!T6,0)))</f>
        <v>Material &amp; Technique of Art</v>
      </c>
      <c r="Q780" s="79" t="str">
        <f>IF('4th 6'!C20&gt;0,'4th 6'!D6,IF('4th 6'!K20&gt;0,'4th 6'!L6,IF('4th 6'!S20&gt;0,'4th 6'!T6,0)))</f>
        <v>History of Ancient Bengal Civilization</v>
      </c>
      <c r="R780" s="79">
        <f>IF('4th 7'!C20&gt;0,'4th 7'!D6,IF('4th 7'!K20&gt;0,'4th 7'!L6,IF('4th 7'!S20&gt;0,'4th 7'!T6,0)))</f>
        <v>0</v>
      </c>
      <c r="S780" s="429"/>
      <c r="T780" s="429"/>
      <c r="U780" s="431"/>
      <c r="V780" s="335">
        <f>IF(I782&gt;0,(V785+V769),0)</f>
        <v>63</v>
      </c>
      <c r="W780" s="254">
        <f>IF(I782&gt;0,(W785+W769),0)</f>
        <v>203.625</v>
      </c>
      <c r="X780" s="336">
        <f>IF(S782&gt;0,(W780/63),IF(I782&gt;0,(W780/46.5),0))</f>
        <v>3.2321428571428572</v>
      </c>
      <c r="Y780" s="163" t="str">
        <f>IF(X780&gt;=2.5,Y779,IF(X780&gt;=2.25,"C",IF(X780&gt;=2,"D",IF(X780=0,0,"F"))))</f>
        <v>B</v>
      </c>
      <c r="Z780" s="510"/>
    </row>
    <row r="781" spans="1:28" ht="16.5">
      <c r="A781" s="458" t="s">
        <v>27</v>
      </c>
      <c r="B781" s="459"/>
      <c r="C781" s="102">
        <f>IF('3rd 1'!C20&gt;0,'3rd 1'!H4,IF('3rd 1'!K20&gt;0,'3rd 1'!P4,IF('3rd 1'!S20&gt;0,'3rd 1'!X4,0)))</f>
        <v>3</v>
      </c>
      <c r="D781" s="102">
        <f>IF('3rd 2'!C20&gt;0,'3rd 2'!H4,IF('3rd 2'!K20&gt;0,'3rd 2'!P4,IF('3rd 2'!S20&gt;0,'3rd 2'!X4,0)))</f>
        <v>3</v>
      </c>
      <c r="E781" s="102">
        <f>IF('3rd 3'!C20&gt;0,'3rd 3'!H4,IF('3rd 3'!K20&gt;0,'3rd 3'!P4,IF('3rd 3'!S20&gt;0,'3rd 3'!X4,0)))</f>
        <v>3</v>
      </c>
      <c r="F781" s="102">
        <f>IF('3rd 4'!C20&gt;0,'3rd 4'!H4,IF('3rd 4'!K20&gt;0,'3rd 4'!P4,IF('3rd 4'!S20&gt;0,'3rd 4'!X4,0)))</f>
        <v>3</v>
      </c>
      <c r="G781" s="102">
        <f>IF('3rd 5'!C20&gt;0,'3rd 5'!H4,IF('3rd 5'!K20&gt;0,'3rd 5'!P4,IF('3rd 5'!S20&gt;0,'3rd 5'!X4,0)))</f>
        <v>3</v>
      </c>
      <c r="H781" s="102">
        <f>IF('3rd 6'!C20&gt;0,'3rd 6'!H4,IF('3rd 6'!K20&gt;0,'3rd 6'!P4,IF('3rd 6'!S20&gt;0,'3rd 6'!X4,0)))</f>
        <v>0</v>
      </c>
      <c r="I781" s="481"/>
      <c r="J781" s="481"/>
      <c r="K781" s="482"/>
      <c r="L781" s="102">
        <f>IF('4th 1'!C20&gt;0,'4th 1'!H4,IF('4th 1'!K20&gt;0,'4th 1'!P4,IF('4th 1'!S20&gt;0,'4th 1'!X4,0)))</f>
        <v>3</v>
      </c>
      <c r="M781" s="102">
        <f>IF('4th 2'!C20&gt;0,'4th 2'!H4,IF('4th 2'!K20&gt;0,'4th 2'!P4,IF('4th 2'!S20&gt;0,'4th 2'!X4,0)))</f>
        <v>3</v>
      </c>
      <c r="N781" s="102">
        <f>IF('4th 3'!C20&gt;0,'4th 3'!H4,IF('4th 3'!K20&gt;0,'4th 3'!P4,IF('4th 3'!S20&gt;0,'4th 3'!X4,0)))</f>
        <v>3</v>
      </c>
      <c r="O781" s="102">
        <f>IF('4th 4'!C20&gt;0,'4th 4'!H4,IF('4th 4'!K20&gt;0,'4th 4'!P4,IF('4th 4'!S20&gt;0,'4th 4'!X4,0)))</f>
        <v>1.5</v>
      </c>
      <c r="P781" s="102">
        <f>IF('4th 5'!C20&gt;0,'4th 5'!H4,IF('4th 5'!K20&gt;0,'4th 5'!P4,IF('4th 5'!S20&gt;0,'4th 5'!X4,0)))</f>
        <v>1.5</v>
      </c>
      <c r="Q781" s="102">
        <f>IF('4th 6'!C20&gt;0,'4th 6'!H4,IF('4th 6'!K20&gt;0,'4th 6'!P4,IF('4th 6'!S20&gt;0,'4th 6'!X4,0)))</f>
        <v>3</v>
      </c>
      <c r="R781" s="102">
        <f>IF('4th 7'!C20&gt;0,'4th 7'!H4,IF('4th 7'!K20&gt;0,'4th 7'!P4,IF('4th 7'!S20&gt;0,'4th 7'!X4,0)))</f>
        <v>0</v>
      </c>
      <c r="S781" s="430"/>
      <c r="T781" s="430"/>
      <c r="U781" s="432"/>
      <c r="V781" s="460" t="s">
        <v>41</v>
      </c>
      <c r="W781" s="461"/>
      <c r="X781" s="461"/>
      <c r="Y781" s="462"/>
      <c r="Z781" s="510"/>
    </row>
    <row r="782" spans="1:28" ht="17.25" thickBot="1">
      <c r="A782" s="463" t="s">
        <v>11</v>
      </c>
      <c r="B782" s="464"/>
      <c r="C782" s="102">
        <v>100</v>
      </c>
      <c r="D782" s="102">
        <v>100</v>
      </c>
      <c r="E782" s="102">
        <v>100</v>
      </c>
      <c r="F782" s="102">
        <v>100</v>
      </c>
      <c r="G782" s="102">
        <v>100</v>
      </c>
      <c r="H782" s="102">
        <v>100</v>
      </c>
      <c r="I782" s="465">
        <f>(C786*C781)+(D786*D781)+(E786*E781)+(F786*F781)+(G786*G781)+(H786*H781)</f>
        <v>50.25</v>
      </c>
      <c r="J782" s="84"/>
      <c r="K782" s="103" t="str">
        <f>IF(J783&gt;=4,"A+",IF(J783&gt;=3.75,"A",IF(J783&gt;=3.5,"A-",IF(J783&gt;=3.25,"B+",IF(J783&gt;=3,"B",IF(J783&gt;=2.75,"B-",IF(J783&gt;=2.5,"C+",IF(J783&gt;=2,"C","F"))))))))</f>
        <v>B+</v>
      </c>
      <c r="L782" s="102">
        <v>100</v>
      </c>
      <c r="M782" s="102">
        <v>100</v>
      </c>
      <c r="N782" s="102">
        <v>100</v>
      </c>
      <c r="O782" s="102">
        <v>100</v>
      </c>
      <c r="P782" s="102">
        <v>100</v>
      </c>
      <c r="Q782" s="102">
        <v>100</v>
      </c>
      <c r="R782" s="102">
        <v>100</v>
      </c>
      <c r="S782" s="465">
        <f>(L786*L781)+(M786*M781)+(N786*N781)+(O786*O781)+(P786*P781)+(Q786*Q781)+(R786*R781)</f>
        <v>52.5</v>
      </c>
      <c r="T782" s="84"/>
      <c r="U782" s="103" t="str">
        <f>IF(T783&gt;=4,"A+",IF(T783&gt;=3.75,"A",IF(T783&gt;=3.5,"A-",IF(T783&gt;=3.25,"B+",IF(T783&gt;=3,"B",IF(T783&gt;=2.75,"B-",IF(T783&gt;=2.5,"C+",IF(T783&gt;=2,"C","F"))))))))</f>
        <v>A-</v>
      </c>
      <c r="V782" s="467" t="s">
        <v>29</v>
      </c>
      <c r="W782" s="469" t="s">
        <v>0</v>
      </c>
      <c r="X782" s="469" t="s">
        <v>3</v>
      </c>
      <c r="Y782" s="476" t="s">
        <v>2</v>
      </c>
      <c r="Z782" s="510"/>
    </row>
    <row r="783" spans="1:28" ht="17.25" thickTop="1">
      <c r="A783" s="77" t="s">
        <v>28</v>
      </c>
      <c r="B783" s="86"/>
      <c r="C783" s="104">
        <f>IF('3rd 1'!C20&gt;0,'3rd 1'!C20,IF('3rd 1'!K20&gt;0,'3rd 1'!K20,IF('3rd 1'!S20&gt;0,'3rd 1'!S20,0)))</f>
        <v>26</v>
      </c>
      <c r="D783" s="104">
        <f>IF('3rd 2'!C20&gt;0,'3rd 2'!C20,IF('3rd 2'!K20&gt;0,'3rd 2'!K20,IF('3rd 2'!S20&gt;0,'3rd 2'!S20,0)))</f>
        <v>32.75</v>
      </c>
      <c r="E783" s="104">
        <f>IF('3rd 3'!C20&gt;0,'3rd 3'!C20,IF('3rd 3'!K20&gt;0,'3rd 3'!K20,IF('3rd 3'!S20&gt;0,'3rd 3'!S20,0)))</f>
        <v>33</v>
      </c>
      <c r="F783" s="104">
        <f>IF('3rd 4'!C20&gt;0,'3rd 4'!C20,IF('3rd 4'!K20&gt;0,'3rd 4'!K20,IF('3rd 4'!S20&gt;0,'3rd 4'!S20,0)))</f>
        <v>25.5</v>
      </c>
      <c r="G783" s="104">
        <f>IF('3rd 5'!C20&gt;0,'3rd 5'!C20,IF('3rd 5'!K20&gt;0,'3rd 5'!K20,IF('3rd 5'!S20&gt;0,'3rd 5'!S20,0)))</f>
        <v>26</v>
      </c>
      <c r="H783" s="104">
        <f>IF('3rd 6'!C20&gt;0,'3rd 6'!C20,IF('3rd 6'!K20&gt;0,'3rd 6'!K20,IF('3rd 6'!S20&gt;0,'3rd 6'!S20,0)))</f>
        <v>0</v>
      </c>
      <c r="I783" s="457"/>
      <c r="J783" s="485">
        <f>I782/(C781+D781+E781+F781+G781+H781)</f>
        <v>3.35</v>
      </c>
      <c r="K783" s="90"/>
      <c r="L783" s="104">
        <f>IF('4th 1'!C20&gt;0,'4th 1'!C20,IF('4th 1'!K20&gt;0,'4th 1'!K20,IF('4th 1'!S20&gt;0,'4th 1'!S20,0)))</f>
        <v>31.5</v>
      </c>
      <c r="M783" s="104">
        <f>IF('4th 2'!C20&gt;0,'4th 2'!C20,IF('4th 2'!K20&gt;0,'4th 2'!K20,IF('4th 2'!S20&gt;0,'4th 2'!S20,0)))</f>
        <v>31.75</v>
      </c>
      <c r="N783" s="104">
        <f>IF('4th 3'!C20&gt;0,'4th 3'!C20,IF('4th 3'!K20&gt;0,'4th 3'!K20,IF('4th 3'!S20&gt;0,'4th 3'!S20,0)))</f>
        <v>25.25</v>
      </c>
      <c r="O783" s="104">
        <f>IF('4th 4'!C20&gt;0,'4th 4'!C20,IF('4th 4'!K20&gt;0,'4th 4'!K20,IF('4th 4'!S20&gt;0,'4th 4'!S20,0)))</f>
        <v>29</v>
      </c>
      <c r="P783" s="104">
        <f>IF('4th 5'!C20&gt;0,'4th 5'!C20,IF('4th 5'!K20&gt;0,'4th 5'!K20,IF('4th 5'!S20&gt;0,'4th 5'!S20,0)))</f>
        <v>34.25</v>
      </c>
      <c r="Q783" s="104">
        <f>IF('4th 6'!C20&gt;0,'4th 6'!C20,IF('4th 6'!K20&gt;0,'4th 6'!K20,IF('4th 6'!S20&gt;0,'4th 6'!S20,0)))</f>
        <v>31</v>
      </c>
      <c r="R783" s="104">
        <f>IF('4th 7'!C20&gt;0,'4th 7'!C20,IF('4th 7'!K20&gt;0,'4th 7'!K20,IF('4th 7'!S20&gt;0,'4th 7'!S20,0)))</f>
        <v>0</v>
      </c>
      <c r="S783" s="457"/>
      <c r="T783" s="485">
        <f>S782/(L781+M781+N781+O781+P781+Q781+R781)</f>
        <v>3.5</v>
      </c>
      <c r="U783" s="90"/>
      <c r="V783" s="468"/>
      <c r="W783" s="470"/>
      <c r="X783" s="471"/>
      <c r="Y783" s="477"/>
      <c r="Z783" s="510"/>
    </row>
    <row r="784" spans="1:28" ht="17.25">
      <c r="A784" s="423" t="s">
        <v>26</v>
      </c>
      <c r="B784" s="91" t="s">
        <v>60</v>
      </c>
      <c r="C784" s="104">
        <f>IF('3rd 1'!C20&gt;0,'3rd 1'!J20,IF('3rd 1'!K20&gt;0,'3rd 1'!R20,IF('3rd 1'!S20&gt;0,'3rd 1'!Z20,0)))</f>
        <v>41</v>
      </c>
      <c r="D784" s="104">
        <f>IF('3rd 2'!C20&gt;0,'3rd 2'!J20,IF('3rd 2'!K20&gt;0,'3rd 2'!R20,IF('3rd 2'!S20&gt;0,'3rd 2'!Z20,0)))</f>
        <v>43</v>
      </c>
      <c r="E784" s="104">
        <f>IF('3rd 3'!C20&gt;0,'3rd 3'!J20,IF('3rd 3'!K20&gt;0,'3rd 3'!R20,IF('3rd 3'!S20&gt;0,'3rd 3'!Z20,0)))</f>
        <v>49.5</v>
      </c>
      <c r="F784" s="104">
        <f>IF('3rd 4'!C20&gt;0,'3rd 4'!J20,IF('3rd 4'!K20&gt;0,'3rd 4'!R20,IF('3rd 4'!S20&gt;0,'3rd 4'!Z20,0)))</f>
        <v>38.5</v>
      </c>
      <c r="G784" s="104">
        <f>IF('3rd 5'!C20&gt;0,'3rd 5'!J20,IF('3rd 5'!K20&gt;0,'3rd 5'!R20,IF('3rd 5'!S20&gt;0,'3rd 5'!Z20,0)))</f>
        <v>32</v>
      </c>
      <c r="H784" s="104">
        <f>IF('3rd 6'!C20&gt;0,'3rd 6'!J20,IF('3rd 6'!K20&gt;0,'3rd 6'!R20,IF('3rd 6'!S20&gt;0,'3rd 6'!Z20,0)))</f>
        <v>0</v>
      </c>
      <c r="I784" s="457"/>
      <c r="J784" s="525"/>
      <c r="K784" s="442" t="str">
        <f>IF(J783&gt;=2.5,K782,IF(J783&gt;=2.25,"C",IF(J783&gt;=2,"D",IF(J783=0,0,"F"))))</f>
        <v>B+</v>
      </c>
      <c r="L784" s="104">
        <f>IF('4th 1'!C20&gt;0,'4th 1'!J20,IF('4th 1'!K20&gt;0,'4th 1'!R20,IF('4th 1'!S20&gt;0,'4th 1'!Z20,0)))</f>
        <v>40</v>
      </c>
      <c r="M784" s="104">
        <f>IF('4th 2'!C20&gt;0,'4th 2'!J20,IF('4th 2'!K20&gt;0,'4th 2'!R20,IF('4th 2'!S20&gt;0,'4th 2'!Z20,0)))</f>
        <v>44.5</v>
      </c>
      <c r="N784" s="104">
        <f>IF('4th 3'!C20&gt;0,'4th 3'!J20,IF('4th 3'!K20&gt;0,'4th 3'!R20,IF('4th 3'!S20&gt;0,'4th 3'!Z20,0)))</f>
        <v>44</v>
      </c>
      <c r="O784" s="104">
        <f>IF('4th 4'!C20&gt;0,'4th 4'!J20,IF('4th 4'!K20&gt;0,'4th 4'!R20,IF('4th 4'!S20&gt;0,'4th 4'!Z20,0)))</f>
        <v>39</v>
      </c>
      <c r="P784" s="104">
        <f>IF('4th 5'!C20&gt;0,'4th 5'!J20,IF('4th 5'!K20&gt;0,'4th 5'!R20,IF('4th 5'!S20&gt;0,'4th 5'!Z20,0)))</f>
        <v>40</v>
      </c>
      <c r="Q784" s="104">
        <f>IF('4th 6'!C20&gt;0,'4th 6'!J20,IF('4th 6'!K20&gt;0,'4th 6'!R20,IF('4th 6'!S20&gt;0,'4th 6'!Z20,0)))</f>
        <v>34.75</v>
      </c>
      <c r="R784" s="104">
        <f>IF('4th 7'!C20&gt;0,'4th 7'!J20,IF('4th 7'!K20&gt;0,'4th 7'!R20,IF('4th 7'!S20&gt;0,'4th 7'!Z20,0)))</f>
        <v>0</v>
      </c>
      <c r="S784" s="457"/>
      <c r="T784" s="525"/>
      <c r="U784" s="442" t="str">
        <f>IF(T783&gt;=2.5,U782,IF(T783&gt;=2.25,"C",IF(T783&gt;=2,"D",IF(T783=0,0,"F"))))</f>
        <v>A-</v>
      </c>
      <c r="V784" s="454" t="s">
        <v>40</v>
      </c>
      <c r="W784" s="443"/>
      <c r="X784" s="443"/>
      <c r="Y784" s="455"/>
      <c r="Z784" s="510"/>
      <c r="AA784" s="105"/>
      <c r="AB784" s="105"/>
    </row>
    <row r="785" spans="1:26" ht="16.5" customHeight="1">
      <c r="A785" s="424"/>
      <c r="B785" s="91" t="s">
        <v>67</v>
      </c>
      <c r="C785" s="117">
        <f>'3rd 1'!AA20</f>
        <v>67</v>
      </c>
      <c r="D785" s="117">
        <f>'3rd 2'!AA20</f>
        <v>76</v>
      </c>
      <c r="E785" s="117">
        <f>'3rd 3'!AA20</f>
        <v>83</v>
      </c>
      <c r="F785" s="117">
        <f>'3rd 4'!AA20</f>
        <v>64</v>
      </c>
      <c r="G785" s="117">
        <f>'3rd 5'!AA20</f>
        <v>58</v>
      </c>
      <c r="H785" s="117">
        <f>'3rd 6'!AA20</f>
        <v>0</v>
      </c>
      <c r="I785" s="457"/>
      <c r="J785" s="525"/>
      <c r="K785" s="491"/>
      <c r="L785" s="117">
        <f>'4th 1'!AA20</f>
        <v>72</v>
      </c>
      <c r="M785" s="117">
        <f>'4th 2'!AA20</f>
        <v>77</v>
      </c>
      <c r="N785" s="117">
        <f>'4th 3'!AA20</f>
        <v>70</v>
      </c>
      <c r="O785" s="117">
        <f>'4th 4'!AA20</f>
        <v>68</v>
      </c>
      <c r="P785" s="117">
        <f>'4th 5'!AA20</f>
        <v>75</v>
      </c>
      <c r="Q785" s="117">
        <f>'4th 6'!AA20</f>
        <v>66</v>
      </c>
      <c r="R785" s="117">
        <f>'4th 7'!AA20</f>
        <v>0</v>
      </c>
      <c r="S785" s="457"/>
      <c r="T785" s="525"/>
      <c r="U785" s="491"/>
      <c r="V785" s="444">
        <f>IF((C786+C788)=0,0,C781)+IF((D786+D788)=0,0,D781)+IF((E786+E788)=0,0,E781)+IF((F786+F788)=0,0,F781)+IF((G786+G788)=0,0,G781)+IF((H786+H788)=0,0,H781)+IF((L786+L788)=0,0,L781)+IF((M786+M788)=0,0,M781)+IF((N786+N788)=0,0,N781)+IF((O786+O788)=0,0,O781)+IF((P786+P788)=0,0,P781)+IF((Q786+Q788)=0,0,Q781)+IF((R786+R788)=0,0,R781)+IF(E818&gt;0,1.5,0)</f>
        <v>31.5</v>
      </c>
      <c r="W785" s="457">
        <f>I782+S782+(E818*1.5)</f>
        <v>107.25</v>
      </c>
      <c r="X785" s="440">
        <f>IF(S782&gt;0,(W785/31.5),J783)</f>
        <v>3.4047619047619047</v>
      </c>
      <c r="Y785" s="164" t="str">
        <f>IF(X785&gt;=4,"A+",IF(X785&gt;=3.75,"A",IF(X785&gt;=3.5,"A-",IF(X785&gt;=3.25,"B+",IF(X785&gt;=3,"B",IF(X785&gt;=2.75,"B-",IF(X785&gt;=2.5,"C+",IF(X785&gt;=2,"C","F"))))))))</f>
        <v>B+</v>
      </c>
      <c r="Z785" s="510"/>
    </row>
    <row r="786" spans="1:26" ht="16.5">
      <c r="A786" s="424"/>
      <c r="B786" s="91" t="s">
        <v>1</v>
      </c>
      <c r="C786" s="104">
        <f>'3rd 1'!AC20</f>
        <v>3.25</v>
      </c>
      <c r="D786" s="104">
        <f>'3rd 2'!AC20</f>
        <v>3.75</v>
      </c>
      <c r="E786" s="104">
        <f>'3rd 3'!AC20</f>
        <v>4</v>
      </c>
      <c r="F786" s="104">
        <f>'3rd 4'!AC20</f>
        <v>3</v>
      </c>
      <c r="G786" s="104">
        <f>'3rd 5'!AC20</f>
        <v>2.75</v>
      </c>
      <c r="H786" s="104">
        <f>'3rd 6'!AC20</f>
        <v>0</v>
      </c>
      <c r="I786" s="457"/>
      <c r="J786" s="525"/>
      <c r="K786" s="106"/>
      <c r="L786" s="104">
        <f>'4th 1'!AC20</f>
        <v>3.5</v>
      </c>
      <c r="M786" s="104">
        <f>'4th 2'!AC20</f>
        <v>3.75</v>
      </c>
      <c r="N786" s="104">
        <f>'4th 3'!AC20</f>
        <v>3.5</v>
      </c>
      <c r="O786" s="104">
        <f>'4th 4'!AC20</f>
        <v>3.25</v>
      </c>
      <c r="P786" s="104">
        <f>'4th 5'!AC20</f>
        <v>3.75</v>
      </c>
      <c r="Q786" s="104">
        <f>'4th 6'!AC20</f>
        <v>3.25</v>
      </c>
      <c r="R786" s="107">
        <f>'4th 7'!AC20</f>
        <v>0</v>
      </c>
      <c r="S786" s="457"/>
      <c r="T786" s="525"/>
      <c r="U786" s="108"/>
      <c r="V786" s="456"/>
      <c r="W786" s="448"/>
      <c r="X786" s="441"/>
      <c r="Y786" s="451" t="str">
        <f>IF(S782&gt;0,(IF(X785&gt;=2.5,Y785,IF(X785&gt;=2.25,"C",IF(X785&gt;=2,"D","F")))),K784)</f>
        <v>B+</v>
      </c>
      <c r="Z786" s="510"/>
    </row>
    <row r="787" spans="1:26" ht="16.5">
      <c r="A787" s="424"/>
      <c r="B787" s="91" t="s">
        <v>2</v>
      </c>
      <c r="C787" s="104" t="str">
        <f>'3rd 1'!AB20</f>
        <v>B+</v>
      </c>
      <c r="D787" s="104" t="str">
        <f>'3rd 2'!AB20</f>
        <v>A</v>
      </c>
      <c r="E787" s="104" t="str">
        <f>'3rd 3'!AB20</f>
        <v>A+</v>
      </c>
      <c r="F787" s="104" t="str">
        <f>'3rd 4'!AB20</f>
        <v>B</v>
      </c>
      <c r="G787" s="104" t="str">
        <f>'3rd 5'!AB20</f>
        <v>B-</v>
      </c>
      <c r="H787" s="104" t="str">
        <f>'3rd 6'!AB20</f>
        <v/>
      </c>
      <c r="I787" s="457"/>
      <c r="J787" s="98"/>
      <c r="K787" s="90"/>
      <c r="L787" s="104" t="str">
        <f>'4th 1'!AB20</f>
        <v>A-</v>
      </c>
      <c r="M787" s="104" t="str">
        <f>'4th 2'!AB20</f>
        <v>A</v>
      </c>
      <c r="N787" s="104" t="str">
        <f>'4th 3'!AB20</f>
        <v>A-</v>
      </c>
      <c r="O787" s="104" t="str">
        <f>'4th 4'!AB20</f>
        <v>B+</v>
      </c>
      <c r="P787" s="104" t="str">
        <f>'4th 5'!AB20</f>
        <v>A</v>
      </c>
      <c r="Q787" s="104" t="str">
        <f>'4th 6'!AB20</f>
        <v>B+</v>
      </c>
      <c r="R787" s="104" t="str">
        <f>'4th 7'!AB20</f>
        <v/>
      </c>
      <c r="S787" s="457"/>
      <c r="T787" s="98"/>
      <c r="U787" s="109"/>
      <c r="V787" s="446"/>
      <c r="W787" s="449"/>
      <c r="X787" s="450"/>
      <c r="Y787" s="452"/>
      <c r="Z787" s="510"/>
    </row>
    <row r="788" spans="1:26" ht="16.5" customHeight="1">
      <c r="A788" s="413" t="s">
        <v>127</v>
      </c>
      <c r="B788" s="91" t="s">
        <v>1</v>
      </c>
      <c r="C788" s="104">
        <f>'3rd 1'!AD20</f>
        <v>0</v>
      </c>
      <c r="D788" s="104">
        <f>'3rd 2'!AD20</f>
        <v>0</v>
      </c>
      <c r="E788" s="104">
        <f>'3rd 3'!AD20</f>
        <v>0</v>
      </c>
      <c r="F788" s="104">
        <f>'3rd 4'!AD20</f>
        <v>0</v>
      </c>
      <c r="G788" s="104">
        <f>'3rd 5'!AD20</f>
        <v>0</v>
      </c>
      <c r="H788" s="104">
        <f>'3rd 6'!AD20</f>
        <v>0</v>
      </c>
      <c r="I788" s="415">
        <f>(C788*C781)+(D788*D781)+(E788*E781)+(F788*F781)+(G788*G781)+(H788*H781)</f>
        <v>0</v>
      </c>
      <c r="J788" s="417">
        <f>IF(C788&gt;0,(C786*C781),0)+IF(D788&gt;0,(D786*D781),0)+IF(E788&gt;0,(E786*E781),0)+IF(F788&gt;0,(F786*F781),0)+IF(G788&gt;0,(G786*G781),0)+IF(H788&gt;0,(H786*H781),0)</f>
        <v>0</v>
      </c>
      <c r="K788" s="418">
        <f>IF(C788&gt;C786,((C788*C781)-(C786*C781)),0)+IF(D788&gt;D786,((D788*D781)-(D786*D781)),0)+IF(E788&gt;E786,((E788*E781)-(E786*E781)),0)+IF(F788&gt;F786,((F788*F781)-(F786*F781)),0)+IF(G788&gt;G786,((G788*G781)-(G786*G781)),0)+IF(H788&gt;H786,((H788*H781)-(H786*H781)),0)</f>
        <v>0</v>
      </c>
      <c r="L788" s="165">
        <f>'4th 1'!AD20</f>
        <v>0</v>
      </c>
      <c r="M788" s="104">
        <f>'4th 2'!AD20</f>
        <v>0</v>
      </c>
      <c r="N788" s="104">
        <f>'4th 3'!AD20</f>
        <v>0</v>
      </c>
      <c r="O788" s="104">
        <f>'4th 4'!AD20</f>
        <v>0</v>
      </c>
      <c r="P788" s="104">
        <f>'4th 5'!AD20</f>
        <v>0</v>
      </c>
      <c r="Q788" s="104">
        <f>'4th 6'!AD20</f>
        <v>0</v>
      </c>
      <c r="R788" s="104">
        <f>'4th 7'!AD20</f>
        <v>0</v>
      </c>
      <c r="S788" s="415">
        <f>(L788*L781)+(M788*M781)+(N788*N781)+(O788*O781)+(P788*P781)+(Q788*Q781)+(R788*R781)</f>
        <v>0</v>
      </c>
      <c r="T788" s="417">
        <f>IF(L788&gt;0,(L786*L781),0)+IF(M788&gt;0,(M786*M781),0)+IF(N788&gt;0,(N786*N781),0)+IF(O788&gt;0,(O786*O781),0)+IF(P788&gt;0,(P786*P781),0)+IF(Q788&gt;0,(Q786*Q781),0)+IF(R788&gt;0,(R786*R781),0)</f>
        <v>0</v>
      </c>
      <c r="U788" s="484">
        <f>IF(L788&gt;L786,((L788*L781)-(L786*L781)),0)+IF(M788&gt;M786,((M788*M781)-(M786*M781)),0)+IF(N788&gt;N786,((N788*N781)-(N786*N781)),0)+IF(O788&gt;O786,((O788*O781)-(O786*O781)),0)+IF(P788&gt;P786,((P788*P781)-(P786*P781)),0)+IF(Q788&gt;Q786,((Q788*Q781)-(Q786*Q781)),0)+IF(R788&gt;R786,((R788*R781)-(R786*R781)),0)</f>
        <v>0</v>
      </c>
      <c r="V788" s="401">
        <f>I788+S788</f>
        <v>0</v>
      </c>
      <c r="W788" s="436">
        <f>J788+T788</f>
        <v>0</v>
      </c>
      <c r="X788" s="438">
        <f>K788+U788</f>
        <v>0</v>
      </c>
      <c r="Y788" s="483">
        <f>K788+U788+X775</f>
        <v>0</v>
      </c>
      <c r="Z788" s="510"/>
    </row>
    <row r="789" spans="1:26" ht="16.5" thickBot="1">
      <c r="A789" s="414"/>
      <c r="B789" s="157" t="s">
        <v>23</v>
      </c>
      <c r="C789" s="166" t="str">
        <f>'3rd 1'!AE20</f>
        <v/>
      </c>
      <c r="D789" s="166" t="str">
        <f>'3rd 2'!AE20</f>
        <v/>
      </c>
      <c r="E789" s="166" t="str">
        <f>'3rd 3'!AE20</f>
        <v/>
      </c>
      <c r="F789" s="166" t="str">
        <f>'3rd 4'!AE20</f>
        <v/>
      </c>
      <c r="G789" s="166" t="str">
        <f>'3rd 5'!AE20</f>
        <v/>
      </c>
      <c r="H789" s="166" t="str">
        <f>'3rd 6'!AE20</f>
        <v/>
      </c>
      <c r="I789" s="416"/>
      <c r="J789" s="416"/>
      <c r="K789" s="419"/>
      <c r="L789" s="166" t="str">
        <f>'4th 1'!AE20</f>
        <v/>
      </c>
      <c r="M789" s="166" t="str">
        <f>'4th 2'!AE20</f>
        <v/>
      </c>
      <c r="N789" s="166" t="str">
        <f>'4th 3'!AE20</f>
        <v/>
      </c>
      <c r="O789" s="166" t="str">
        <f>'4th 4'!AE20</f>
        <v/>
      </c>
      <c r="P789" s="166" t="str">
        <f>'4th 5'!AE20</f>
        <v/>
      </c>
      <c r="Q789" s="166" t="str">
        <f>'4th 6'!AE20</f>
        <v/>
      </c>
      <c r="R789" s="166" t="str">
        <f>'4th 7'!AE20</f>
        <v/>
      </c>
      <c r="S789" s="416"/>
      <c r="T789" s="416"/>
      <c r="U789" s="419"/>
      <c r="V789" s="402"/>
      <c r="W789" s="437"/>
      <c r="X789" s="439"/>
      <c r="Y789" s="406"/>
      <c r="Z789" s="510"/>
    </row>
    <row r="790" spans="1:26" ht="19.5" customHeight="1" thickTop="1" thickBot="1">
      <c r="A790" s="435" t="s">
        <v>31</v>
      </c>
      <c r="B790" s="435"/>
      <c r="C790" s="435"/>
      <c r="D790" s="435"/>
      <c r="E790" s="435"/>
      <c r="F790" s="435"/>
      <c r="G790" s="435"/>
      <c r="H790" s="435"/>
      <c r="I790" s="435"/>
      <c r="J790" s="435"/>
      <c r="K790" s="435"/>
      <c r="L790" s="435"/>
      <c r="M790" s="435"/>
      <c r="N790" s="435"/>
      <c r="O790" s="435"/>
      <c r="P790" s="435"/>
      <c r="Q790" s="435"/>
      <c r="R790" s="435"/>
      <c r="S790" s="435"/>
      <c r="T790" s="435"/>
      <c r="U790" s="435"/>
      <c r="V790" s="435"/>
      <c r="W790" s="435"/>
      <c r="X790" s="435"/>
      <c r="Y790" s="435"/>
      <c r="Z790" s="510"/>
    </row>
    <row r="791" spans="1:26" ht="17.25" customHeight="1" thickTop="1" thickBot="1">
      <c r="A791" s="478" t="s">
        <v>46</v>
      </c>
      <c r="B791" s="479"/>
      <c r="C791" s="479"/>
      <c r="D791" s="479"/>
      <c r="E791" s="479"/>
      <c r="F791" s="479"/>
      <c r="G791" s="479"/>
      <c r="H791" s="479"/>
      <c r="I791" s="479"/>
      <c r="J791" s="479"/>
      <c r="K791" s="480"/>
      <c r="L791" s="426" t="s">
        <v>47</v>
      </c>
      <c r="M791" s="426"/>
      <c r="N791" s="426"/>
      <c r="O791" s="426"/>
      <c r="P791" s="426"/>
      <c r="Q791" s="426"/>
      <c r="R791" s="426"/>
      <c r="S791" s="426"/>
      <c r="T791" s="426"/>
      <c r="U791" s="427"/>
      <c r="V791" s="160"/>
      <c r="W791" s="428" t="s">
        <v>39</v>
      </c>
      <c r="X791" s="428"/>
      <c r="Y791" s="161"/>
      <c r="Z791" s="510"/>
    </row>
    <row r="792" spans="1:26" ht="17.25" thickTop="1">
      <c r="A792" s="99" t="s">
        <v>22</v>
      </c>
      <c r="B792" s="100"/>
      <c r="C792" s="101">
        <f>'5th 1'!B4</f>
        <v>301</v>
      </c>
      <c r="D792" s="101">
        <f>'5th 2'!B4</f>
        <v>302</v>
      </c>
      <c r="E792" s="101">
        <f>'5th 3'!B4</f>
        <v>303</v>
      </c>
      <c r="F792" s="101">
        <f>'5th 4'!B4</f>
        <v>304</v>
      </c>
      <c r="G792" s="101">
        <f>'5th 5'!B4</f>
        <v>305</v>
      </c>
      <c r="H792" s="101">
        <f>'5th 6'!B4</f>
        <v>0</v>
      </c>
      <c r="I792" s="430" t="s">
        <v>0</v>
      </c>
      <c r="J792" s="430" t="s">
        <v>3</v>
      </c>
      <c r="K792" s="432" t="s">
        <v>2</v>
      </c>
      <c r="L792" s="101">
        <f>'6th 1'!B4</f>
        <v>306</v>
      </c>
      <c r="M792" s="101">
        <f>'6th 2'!B4</f>
        <v>307</v>
      </c>
      <c r="N792" s="101">
        <f>'6th 3'!B4</f>
        <v>308</v>
      </c>
      <c r="O792" s="101">
        <f>'6th 4'!B4</f>
        <v>309</v>
      </c>
      <c r="P792" s="101">
        <f>'6th 5'!B4</f>
        <v>310</v>
      </c>
      <c r="Q792" s="101">
        <f>'6th 6'!B4</f>
        <v>0</v>
      </c>
      <c r="R792" s="101">
        <f>'6th 7'!B4</f>
        <v>0</v>
      </c>
      <c r="S792" s="429" t="s">
        <v>0</v>
      </c>
      <c r="T792" s="429" t="s">
        <v>3</v>
      </c>
      <c r="U792" s="431" t="s">
        <v>2</v>
      </c>
      <c r="V792" s="433" t="s">
        <v>62</v>
      </c>
      <c r="W792" s="434"/>
      <c r="X792" s="434"/>
      <c r="Y792" s="162" t="str">
        <f>IF(X793&gt;=4,"A+",IF(X793&gt;=3.75,"A",IF(X793&gt;=3.5,"A-",IF(X793&gt;=3.25,"B+",IF(X793&gt;=3,"B",IF(X793&gt;=2.75,"B-",IF(X793&gt;=2.5,"C+",IF(X793&gt;=2,"C","F"))))))))</f>
        <v>B+</v>
      </c>
      <c r="Z792" s="510"/>
    </row>
    <row r="793" spans="1:26" ht="65.25" customHeight="1">
      <c r="A793" s="77" t="s">
        <v>63</v>
      </c>
      <c r="B793" s="78"/>
      <c r="C793" s="79" t="str">
        <f>IF('5th 1'!C20&gt;0,'5th 1'!D6,IF('5th 1'!K20&gt;0,'5th 1'!L6,IF('5th 1'!S20&gt;0,'5th 1'!T6,0)))</f>
        <v>Drawing-5</v>
      </c>
      <c r="D793" s="79" t="str">
        <f>IF('5th 2'!C20&gt;0,'5th 2'!D6,IF('5th 2'!K20&gt;0,'5th 2'!L6,IF('5th 2'!S20&gt;0,'5th 2'!T6,0)))</f>
        <v>Head Study-1</v>
      </c>
      <c r="E793" s="79" t="str">
        <f>IF('5th 3'!C20&gt;0,'5th 3'!D6,IF('5th 3'!K20&gt;0,'5th 3'!L6,IF('5th 3'!S20&gt;0,'5th 3'!T6,0)))</f>
        <v>Still life-3</v>
      </c>
      <c r="F793" s="79" t="str">
        <f>IF('5th 4'!C20&gt;0,'5th 4'!D6,IF('5th 4'!K20&gt;0,'5th 4'!L6,IF('5th 4'!S20&gt;0,'5th 4'!T6,0)))</f>
        <v>Composition-1</v>
      </c>
      <c r="G793" s="79" t="str">
        <f>IF('5th 5'!C20&gt;0,'5th 5'!D6,IF('5th 5'!K20&gt;0,'5th 5'!L6,IF('5th 5'!S20&gt;0,'5th 5'!T6,0)))</f>
        <v>History of Art</v>
      </c>
      <c r="H793" s="79">
        <f>IF('5th 6'!C20&gt;0,'5th 6'!D6,IF('5th 6'!K20&gt;0,'5th 6'!L6,IF('5th 6'!S20&gt;0,'5th 6'!T6,0)))</f>
        <v>0</v>
      </c>
      <c r="I793" s="481"/>
      <c r="J793" s="481"/>
      <c r="K793" s="482"/>
      <c r="L793" s="79" t="str">
        <f>IF('6th 1'!C20&gt;0,'6th 1'!D6,IF('6th 1'!K20&gt;0,'6th 1'!L6,IF('6th 1'!S20&gt;0,'6th 1'!T6,0)))</f>
        <v>Drawing-6</v>
      </c>
      <c r="M793" s="79" t="str">
        <f>IF('6th 2'!C20&gt;0,'6th 2'!D6,IF('6th 2'!K20&gt;0,'6th 2'!L6,IF('6th 2'!S20&gt;0,'6th 2'!T6,0)))</f>
        <v>Head study-2</v>
      </c>
      <c r="N793" s="79" t="str">
        <f>IF('6th 3'!C20&gt;0,'6th 3'!D6,IF('6th 3'!K20&gt;0,'6th 3'!L6,IF('6th 3'!S20&gt;0,'6th 3'!T6,0)))</f>
        <v>Figur painting</v>
      </c>
      <c r="O793" s="79" t="str">
        <f>IF('6th 4'!C20&gt;0,'6th 4'!D6,IF('6th 4'!K20&gt;0,'6th 4'!L6,IF('6th 4'!S20&gt;0,'6th 4'!T6,0)))</f>
        <v>Composition-2</v>
      </c>
      <c r="P793" s="79" t="str">
        <f>IF('6th 5'!C20&gt;0,'6th 5'!D6,IF('6th 5'!K20&gt;0,'6th 5'!L6,IF('6th 5'!S20&gt;0,'6th 5'!T6,0)))</f>
        <v>History of Arts</v>
      </c>
      <c r="Q793" s="79">
        <f>IF('6th 6'!C20&gt;0,'6th 6'!D6,IF('6th 6'!K20&gt;0,'6th 6'!L6,IF('6th 6'!S20&gt;0,'6th 6'!T6,0)))</f>
        <v>0</v>
      </c>
      <c r="R793" s="79">
        <f>IF('6th 7'!C20&gt;0,'6th 7'!D6,IF('6th 7'!K20&gt;0,'6th 7'!L6,IF('6th 7'!S20&gt;0,'6th 7'!T6,0)))</f>
        <v>0</v>
      </c>
      <c r="S793" s="429"/>
      <c r="T793" s="429"/>
      <c r="U793" s="431"/>
      <c r="V793" s="335">
        <f>IF(I795&gt;0,(V798+V780),0)</f>
        <v>94.5</v>
      </c>
      <c r="W793" s="254">
        <f>IF(I795&gt;0,(W798+W780),0)</f>
        <v>314.625</v>
      </c>
      <c r="X793" s="336">
        <f>IF(S795&gt;0,(W793/94.5),IF(I795&gt;0,(W793/78),0))</f>
        <v>3.3293650793650795</v>
      </c>
      <c r="Y793" s="163" t="str">
        <f>IF(X793&gt;=2.5,Y792,IF(X793&gt;=2.25,"C",IF(X793&gt;=2,"D",IF(X793=0,0,"F"))))</f>
        <v>B+</v>
      </c>
      <c r="Z793" s="510"/>
    </row>
    <row r="794" spans="1:26" ht="16.5">
      <c r="A794" s="77" t="s">
        <v>12</v>
      </c>
      <c r="B794" s="78"/>
      <c r="C794" s="102">
        <f>IF('5th 1'!C20&gt;0,'5th 1'!H4,IF('5th 1'!K20&gt;0,'5th 1'!P4,IF('5th 1'!S20&gt;0,'5th 1'!X4,0)))</f>
        <v>3</v>
      </c>
      <c r="D794" s="102">
        <f>IF('5th 2'!C20&gt;0,'5th 2'!H4,IF('5th 2'!K20&gt;0,'5th 2'!P4,IF('5th 2'!S20&gt;0,'5th 2'!X4,0)))</f>
        <v>3</v>
      </c>
      <c r="E794" s="102">
        <f>IF('5th 3'!C20&gt;0,'5th 3'!H4,IF('5th 3'!K20&gt;0,'5th 3'!P4,IF('5th 3'!S20&gt;0,'5th 3'!X4,0)))</f>
        <v>3</v>
      </c>
      <c r="F794" s="102">
        <f>IF('5th 4'!C20&gt;0,'5th 4'!H4,IF('5th 4'!K20&gt;0,'5th 4'!P4,IF('5th 4'!S20&gt;0,'5th 4'!X4,0)))</f>
        <v>3</v>
      </c>
      <c r="G794" s="102">
        <f>IF('5th 5'!C20&gt;0,'5th 5'!H4,IF('5th 5'!K20&gt;0,'5th 5'!P4,IF('5th 5'!S20&gt;0,'5th 5'!X4,0)))</f>
        <v>3</v>
      </c>
      <c r="H794" s="102">
        <f>IF('5th 6'!C20&gt;0,'5th 6'!H4,IF('5th 6'!K20&gt;0,'5th 6'!P4,IF('5th 6'!S20&gt;0,'5th 6'!X4,0)))</f>
        <v>0</v>
      </c>
      <c r="I794" s="481"/>
      <c r="J794" s="481"/>
      <c r="K794" s="482"/>
      <c r="L794" s="102">
        <f>IF('6th 1'!C20&gt;0,'6th 1'!H4,IF('6th 1'!K20&gt;0,'6th 1'!P4,IF('6th 1'!S20&gt;0,'6th 1'!X4,0)))</f>
        <v>3</v>
      </c>
      <c r="M794" s="102">
        <f>IF('6th 2'!C20&gt;0,'6th 2'!H4,IF('6th 2'!K20&gt;0,'6th 2'!P4,IF('6th 2'!S20&gt;0,'6th 2'!X4,0)))</f>
        <v>3</v>
      </c>
      <c r="N794" s="102">
        <f>IF('6th 3'!C20&gt;0,'6th 3'!H4,IF('6th 3'!K20&gt;0,'6th 3'!P4,IF('6th 3'!S20&gt;0,'6th 3'!X4,0)))</f>
        <v>3</v>
      </c>
      <c r="O794" s="102">
        <f>IF('6th 4'!C20&gt;0,'6th 4'!H4,IF('6th 4'!K20&gt;0,'6th 4'!P4,IF('6th 4'!S20&gt;0,'6th 4'!X4,0)))</f>
        <v>3</v>
      </c>
      <c r="P794" s="102">
        <f>IF('6th 5'!C20&gt;0,'6th 5'!H4,IF('6th 5'!K20&gt;0,'6th 5'!P4,IF('6th 5'!S20&gt;0,'6th 5'!X4,0)))</f>
        <v>3</v>
      </c>
      <c r="Q794" s="102">
        <f>IF('6th 6'!C20&gt;0,'6th 6'!H4,IF('6th 6'!K20&gt;0,'6th 6'!#REF!,IF('6th 6'!S20&gt;0,'6th 6'!X4,0)))</f>
        <v>0</v>
      </c>
      <c r="R794" s="102">
        <f>IF('6th 7'!C20&gt;0,'6th 7'!H4,IF('6th 7'!K20&gt;0,'6th 7'!P4,IF('6th 7'!S20&gt;0,'6th 7'!X4,0)))</f>
        <v>0</v>
      </c>
      <c r="S794" s="430"/>
      <c r="T794" s="430"/>
      <c r="U794" s="432"/>
      <c r="V794" s="460" t="s">
        <v>41</v>
      </c>
      <c r="W794" s="461"/>
      <c r="X794" s="461"/>
      <c r="Y794" s="462"/>
      <c r="Z794" s="510"/>
    </row>
    <row r="795" spans="1:26" ht="17.25" thickBot="1">
      <c r="A795" s="77" t="s">
        <v>11</v>
      </c>
      <c r="B795" s="78"/>
      <c r="C795" s="102">
        <v>100</v>
      </c>
      <c r="D795" s="102">
        <v>100</v>
      </c>
      <c r="E795" s="102">
        <v>100</v>
      </c>
      <c r="F795" s="102">
        <v>100</v>
      </c>
      <c r="G795" s="102">
        <v>100</v>
      </c>
      <c r="H795" s="102">
        <v>100</v>
      </c>
      <c r="I795" s="465">
        <f>(C799*C794)+(D799*D794)+(E799*E794)+(F799*F794)+(G799*G794)+(H799*H794)</f>
        <v>55.5</v>
      </c>
      <c r="J795" s="84"/>
      <c r="K795" s="103" t="str">
        <f>IF(J797&gt;=4,"A+",IF(J797&gt;=3.75,"A",IF(J797&gt;=3.5,"A-",IF(J797&gt;=3.25,"B+",IF(J797&gt;=3,"B",IF(J797&gt;=2.75,"B-",IF(J797&gt;=2.5,"C+",IF(J797&gt;=2,"C","F"))))))))</f>
        <v>A-</v>
      </c>
      <c r="L795" s="102">
        <v>100</v>
      </c>
      <c r="M795" s="102">
        <v>100</v>
      </c>
      <c r="N795" s="102">
        <v>100</v>
      </c>
      <c r="O795" s="102">
        <v>100</v>
      </c>
      <c r="P795" s="102">
        <v>100</v>
      </c>
      <c r="Q795" s="102">
        <v>100</v>
      </c>
      <c r="R795" s="102">
        <v>100</v>
      </c>
      <c r="S795" s="465">
        <f>(L799*L794)+(M799*M794)+(N799*N794)+(O799*O794)+(P799*P794)+(Q799*Q794)+(R799*R794)</f>
        <v>49.5</v>
      </c>
      <c r="T795" s="84"/>
      <c r="U795" s="103" t="str">
        <f>IF(T797&gt;=4,"A+",IF(T797&gt;=3.75,"A",IF(T797&gt;=3.5,"A-",IF(T797&gt;=3.25,"B+",IF(T797&gt;=3,"B",IF(T797&gt;=2.75,"B-",IF(T797&gt;=2.5,"C+",IF(T797&gt;=2,"C","F"))))))))</f>
        <v>B+</v>
      </c>
      <c r="V795" s="467" t="s">
        <v>29</v>
      </c>
      <c r="W795" s="469" t="s">
        <v>0</v>
      </c>
      <c r="X795" s="469" t="s">
        <v>3</v>
      </c>
      <c r="Y795" s="476" t="s">
        <v>2</v>
      </c>
      <c r="Z795" s="510"/>
    </row>
    <row r="796" spans="1:26" ht="17.25" thickTop="1">
      <c r="A796" s="77" t="s">
        <v>28</v>
      </c>
      <c r="B796" s="86"/>
      <c r="C796" s="104">
        <f>IF('5th 1'!C20&gt;0,'5th 1'!C20,IF('5th 1'!K20&gt;0,'5th 1'!K20,IF('5th 1'!S20&gt;0,'5th 1'!S20,0)))</f>
        <v>28.25</v>
      </c>
      <c r="D796" s="104">
        <f>IF('5th 2'!C20&gt;0,'5th 2'!C20,IF('5th 2'!K20&gt;0,'5th 2'!K20,IF('5th 2'!S20&gt;0,'5th 2'!S20,0)))</f>
        <v>26.25</v>
      </c>
      <c r="E796" s="104">
        <f>IF('5th 3'!C20&gt;0,'5th 3'!C20,IF('5th 3'!K20&gt;0,'5th 3'!K20,IF('5th 3'!S20&gt;0,'5th 3'!S20,0)))</f>
        <v>31.75</v>
      </c>
      <c r="F796" s="104">
        <f>IF('5th 4'!C20&gt;0,'5th 4'!C20,IF('5th 4'!K20&gt;0,'5th 4'!K20,IF('5th 4'!S20&gt;0,'5th 4'!S20,0)))</f>
        <v>33</v>
      </c>
      <c r="G796" s="104">
        <f>IF('5th 5'!C20&gt;0,'5th 5'!C20,IF('5th 5'!K20&gt;0,'5th 5'!K20,IF('5th 5'!S20&gt;0,'5th 5'!S20,0)))</f>
        <v>29</v>
      </c>
      <c r="H796" s="104">
        <f>IF('5th 6'!C20&gt;0,'5th 6'!C20,IF('5th 6'!K20&gt;0,'5th 6'!K20,IF('5th 6'!S20&gt;0,'5th 6'!S20,0)))</f>
        <v>0</v>
      </c>
      <c r="I796" s="448"/>
      <c r="J796" s="98"/>
      <c r="K796" s="90"/>
      <c r="L796" s="104">
        <f>IF('6th 1'!C20&gt;0,'6th 1'!C20,IF('6th 1'!K20&gt;0,'6th 1'!K20,IF('6th 1'!S20&gt;0,'6th 1'!S20,0)))</f>
        <v>30</v>
      </c>
      <c r="M796" s="104">
        <f>IF('6th 2'!C20&gt;0,'6th 2'!C20,IF('6th 2'!K20&gt;0,'6th 2'!K20,IF('6th 2'!S20&gt;0,'6th 2'!S20,0)))</f>
        <v>22</v>
      </c>
      <c r="N796" s="104">
        <f>IF('6th 3'!C20&gt;0,'6th 3'!C20,IF('6th 3'!K20&gt;0,'6th 3'!K20,IF('6th 3'!S20&gt;0,'6th 3'!S20,0)))</f>
        <v>28.5</v>
      </c>
      <c r="O796" s="104">
        <f>IF('6th 4'!C20&gt;0,'6th 4'!C20,IF('6th 4'!K20&gt;0,'6th 4'!K20,IF('6th 4'!S20&gt;0,'6th 4'!S20,0)))</f>
        <v>29.5</v>
      </c>
      <c r="P796" s="104">
        <f>IF('6th 5'!C20&gt;0,'6th 5'!C20,IF('6th 5'!K20&gt;0,'6th 5'!K20,IF('6th 5'!S20&gt;0,'6th 5'!S20,0)))</f>
        <v>28.5</v>
      </c>
      <c r="Q796" s="104">
        <f>IF('6th 6'!C20&gt;0,'6th 6'!C20,IF('6th 6'!K20&gt;0,'6th 6'!K20,IF('6th 6'!S20&gt;0,'6th 6'!S20,0)))</f>
        <v>0</v>
      </c>
      <c r="R796" s="104">
        <f>IF('6th 7'!C20&gt;0,'6th 7'!C20,IF('6th 7'!K20&gt;0,'6th 7'!K20,IF('6th 7'!S20&gt;0,'6th 7'!S20,0)))</f>
        <v>0</v>
      </c>
      <c r="S796" s="448"/>
      <c r="T796" s="98"/>
      <c r="U796" s="90"/>
      <c r="V796" s="468"/>
      <c r="W796" s="470"/>
      <c r="X796" s="471"/>
      <c r="Y796" s="477"/>
      <c r="Z796" s="510"/>
    </row>
    <row r="797" spans="1:26" ht="16.5" customHeight="1">
      <c r="A797" s="423" t="s">
        <v>26</v>
      </c>
      <c r="B797" s="91" t="s">
        <v>60</v>
      </c>
      <c r="C797" s="104">
        <f>IF('5th 1'!C20&gt;0,'5th 1'!J20,IF('5th 1'!K20&gt;0,'5th 1'!R20,IF('5th 1'!S20&gt;0,'5th 1'!Z20,0)))</f>
        <v>50</v>
      </c>
      <c r="D797" s="104">
        <f>IF('5th 2'!C20&gt;0,'5th 2'!J20,IF('5th 2'!K20&gt;0,'5th 2'!R20,IF('5th 2'!S20&gt;0,'5th 2'!Z20,0)))</f>
        <v>46.5</v>
      </c>
      <c r="E797" s="104">
        <f>IF('5th 3'!C20&gt;0,'5th 3'!J20,IF('5th 3'!K20&gt;0,'5th 3'!R20,IF('5th 3'!S20&gt;0,'5th 3'!Z20,0)))</f>
        <v>48.5</v>
      </c>
      <c r="F797" s="104">
        <f>IF('5th 4'!C20&gt;0,'5th 4'!J20,IF('5th 4'!K20&gt;0,'5th 4'!R20,IF('5th 4'!S20&gt;0,'5th 4'!Z20,0)))</f>
        <v>48</v>
      </c>
      <c r="G797" s="104">
        <f>IF('5th 5'!C20&gt;0,'5th 5'!J20,IF('5th 5'!K20&gt;0,'5th 5'!R20,IF('5th 5'!S20&gt;0,'5th 5'!Z20,0)))</f>
        <v>37.25</v>
      </c>
      <c r="H797" s="104">
        <f>IF('5th 6'!C20&gt;0,'5th 6'!J20,IF('5th 6'!K20&gt;0,'5th 6'!R20,IF('5th 6'!S20&gt;0,'5th 6'!Z20,0)))</f>
        <v>0</v>
      </c>
      <c r="I797" s="448"/>
      <c r="J797" s="440">
        <f>I795/(C794+D794+E794+F794+G794+H794)</f>
        <v>3.7</v>
      </c>
      <c r="K797" s="442" t="str">
        <f>IF(J797&gt;=2.5,K795,IF(J797&gt;=2.25,"C",IF(J797&gt;=2,"D",IF(J797=0,0,"F"))))</f>
        <v>A-</v>
      </c>
      <c r="L797" s="107">
        <f>IF('6th 1'!C20&gt;0,'6th 1'!J20,IF('6th 1'!K20&gt;0,'6th 1'!R20,IF('6th 1'!S20&gt;0,'6th 1'!Z20,0)))</f>
        <v>36</v>
      </c>
      <c r="M797" s="104">
        <f>IF('6th 2'!C20&gt;0,'6th 2'!J20,IF('6th 2'!K20&gt;0,'6th 2'!R20,IF('6th 2'!S20&gt;0,'6th 2'!Z20,0)))</f>
        <v>39.5</v>
      </c>
      <c r="N797" s="104">
        <f>IF('6th 3'!C20&gt;0,'6th 3'!J20,IF('6th 3'!K20&gt;0,'6th 3'!R20,IF('6th 3'!S20&gt;0,'6th 3'!Z20,0)))</f>
        <v>38</v>
      </c>
      <c r="O797" s="104">
        <f>IF('6th 4'!C20&gt;0,'6th 4'!J20,IF('6th 4'!K20&gt;0,'6th 4'!R20,IF('6th 4'!S20&gt;0,'6th 4'!Z20,0)))</f>
        <v>40</v>
      </c>
      <c r="P797" s="104">
        <f>IF('6th 5'!C20&gt;0,'6th 5'!J20,IF('6th 5'!K20&gt;0,'6th 5'!R20,IF('6th 5'!S20&gt;0,'6th 5'!Z20,0)))</f>
        <v>40.75</v>
      </c>
      <c r="Q797" s="104">
        <f>IF('6th 6'!C20&gt;0,'6th 6'!J20,IF('6th 6'!K20&gt;0,'6th 6'!R20,IF('6th 6'!S20&gt;0,'6th 6'!Z20,0)))</f>
        <v>0</v>
      </c>
      <c r="R797" s="104">
        <f>IF('6th 7'!C20&gt;0,'6th 7'!J20,IF('6th 7'!K20&gt;0,'6th 7'!R20,IF('6th 7'!S20&gt;0,'6th 7'!Z20,0)))</f>
        <v>0</v>
      </c>
      <c r="S797" s="448"/>
      <c r="T797" s="440">
        <f>S795/(L794+M794+N794+O794+P794+Q794+R794)</f>
        <v>3.3</v>
      </c>
      <c r="U797" s="442" t="str">
        <f>IF(T797&gt;=2.5,U795,IF(T797&gt;=2.25,"C",IF(T797&gt;=2,"D",IF(T797=0,0,"F"))))</f>
        <v>B+</v>
      </c>
      <c r="V797" s="443" t="s">
        <v>40</v>
      </c>
      <c r="W797" s="443"/>
      <c r="X797" s="443"/>
      <c r="Y797" s="443"/>
      <c r="Z797" s="510"/>
    </row>
    <row r="798" spans="1:26" ht="16.5" customHeight="1">
      <c r="A798" s="424"/>
      <c r="B798" s="91" t="s">
        <v>67</v>
      </c>
      <c r="C798" s="117">
        <f>'5th 1'!AA20</f>
        <v>79</v>
      </c>
      <c r="D798" s="117">
        <f>'5th 2'!AA20</f>
        <v>73</v>
      </c>
      <c r="E798" s="117">
        <f>'5th 3'!AA20</f>
        <v>81</v>
      </c>
      <c r="F798" s="117">
        <f>'5th 4'!AA20</f>
        <v>81</v>
      </c>
      <c r="G798" s="117">
        <f>'5th 5'!AA20</f>
        <v>67</v>
      </c>
      <c r="H798" s="117">
        <f>'5th 6'!AA20</f>
        <v>0</v>
      </c>
      <c r="I798" s="448"/>
      <c r="J798" s="441"/>
      <c r="K798" s="442"/>
      <c r="L798" s="118">
        <f>'6th 1'!AA20</f>
        <v>66</v>
      </c>
      <c r="M798" s="117">
        <f>'6th 2'!AA20</f>
        <v>62</v>
      </c>
      <c r="N798" s="117">
        <f>'6th 3'!AA20</f>
        <v>67</v>
      </c>
      <c r="O798" s="117">
        <f>'6th 4'!AA20</f>
        <v>70</v>
      </c>
      <c r="P798" s="117">
        <f>'6th 5'!AA20</f>
        <v>70</v>
      </c>
      <c r="Q798" s="117">
        <f>'6th 6'!AA20</f>
        <v>0</v>
      </c>
      <c r="R798" s="117">
        <f>'6th 7'!AA20</f>
        <v>0</v>
      </c>
      <c r="S798" s="448"/>
      <c r="T798" s="441"/>
      <c r="U798" s="442"/>
      <c r="V798" s="444">
        <f>IF((C799+C801)=0,0,C794)+IF((D799+D801)=0,0,D794)+IF((E799+E801)=0,0,E794)+IF((F799+F801)=0,0,F794)+IF((G799+G801)=0,0,G794)+IF((H799+H801)=0,0,H794)+IF((L799+L801)=0,0,L794)+IF((M799+M801)=0,0,M794)+IF((N799+N801)=0,0,N794)+IF((O799+O801)=0,0,O794)+IF((P799+P801)=0,0,P794)+IF((Q799+Q801)=0,0,Q794)+IF((R799+R801)=0,0,R794)+IF(G818&gt;0,1.5,0)</f>
        <v>31.5</v>
      </c>
      <c r="W798" s="447">
        <f>I795+S795+(G818*1.5)</f>
        <v>111</v>
      </c>
      <c r="X798" s="440">
        <f>IF(S795&gt;0,(W798/31.5),J797)</f>
        <v>3.5238095238095237</v>
      </c>
      <c r="Y798" s="164" t="str">
        <f>IF(X798&gt;=4,"A+",IF(X798&gt;=3.75,"A",IF(X798&gt;=3.5,"A-",IF(X798&gt;=3.25,"B+",IF(X798&gt;=3,"B",IF(X798&gt;=2.75,"B-",IF(X798&gt;=2.5,"C+",IF(X798&gt;=2,"C","F"))))))))</f>
        <v>A-</v>
      </c>
      <c r="Z798" s="510"/>
    </row>
    <row r="799" spans="1:26" ht="16.5">
      <c r="A799" s="424"/>
      <c r="B799" s="91" t="s">
        <v>1</v>
      </c>
      <c r="C799" s="104">
        <f>'5th 1'!AC20</f>
        <v>3.75</v>
      </c>
      <c r="D799" s="104">
        <f>'5th 2'!AC20</f>
        <v>3.5</v>
      </c>
      <c r="E799" s="104">
        <f>'5th 3'!AC20</f>
        <v>4</v>
      </c>
      <c r="F799" s="104">
        <f>'5th 4'!AC20</f>
        <v>4</v>
      </c>
      <c r="G799" s="104">
        <f>'5th 5'!AC20</f>
        <v>3.25</v>
      </c>
      <c r="H799" s="104">
        <f>'5th 6'!AC20</f>
        <v>0</v>
      </c>
      <c r="I799" s="448"/>
      <c r="J799" s="98"/>
      <c r="K799" s="110"/>
      <c r="L799" s="107">
        <f>'6th 1'!AC20</f>
        <v>3.25</v>
      </c>
      <c r="M799" s="104">
        <f>'6th 2'!AC20</f>
        <v>3</v>
      </c>
      <c r="N799" s="104">
        <f>'6th 3'!AC20</f>
        <v>3.25</v>
      </c>
      <c r="O799" s="104">
        <f>'6th 4'!AC20</f>
        <v>3.5</v>
      </c>
      <c r="P799" s="104">
        <f>'6th 5'!AC20</f>
        <v>3.5</v>
      </c>
      <c r="Q799" s="104">
        <f>'6th 6'!AC20</f>
        <v>0</v>
      </c>
      <c r="R799" s="104">
        <f>'6th 7'!AC20</f>
        <v>0</v>
      </c>
      <c r="S799" s="448"/>
      <c r="T799" s="98"/>
      <c r="U799" s="110"/>
      <c r="V799" s="445"/>
      <c r="W799" s="448"/>
      <c r="X799" s="441"/>
      <c r="Y799" s="451" t="str">
        <f>IF(S795&gt;0,(IF(X798&gt;=2.5,Y798,IF(X798&gt;=2.25,"C",IF(X798&gt;=2,"D","F")))),K797)</f>
        <v>A-</v>
      </c>
      <c r="Z799" s="510"/>
    </row>
    <row r="800" spans="1:26" ht="17.25" customHeight="1" thickBot="1">
      <c r="A800" s="424"/>
      <c r="B800" s="91" t="s">
        <v>2</v>
      </c>
      <c r="C800" s="104" t="str">
        <f>'5th 1'!AB20</f>
        <v>A</v>
      </c>
      <c r="D800" s="104" t="str">
        <f>'5th 2'!AB20</f>
        <v>A-</v>
      </c>
      <c r="E800" s="104" t="str">
        <f>'5th 3'!AB20</f>
        <v>A+</v>
      </c>
      <c r="F800" s="104" t="str">
        <f>'5th 4'!AB20</f>
        <v>A+</v>
      </c>
      <c r="G800" s="104" t="str">
        <f>'5th 5'!AB20</f>
        <v>B+</v>
      </c>
      <c r="H800" s="104" t="str">
        <f>'5th 6'!AB20</f>
        <v/>
      </c>
      <c r="I800" s="448"/>
      <c r="J800" s="98"/>
      <c r="K800" s="109"/>
      <c r="L800" s="111" t="str">
        <f>'6th 1'!AB20</f>
        <v>B+</v>
      </c>
      <c r="M800" s="104" t="str">
        <f>'6th 2'!AB20</f>
        <v>B</v>
      </c>
      <c r="N800" s="104" t="str">
        <f>'6th 3'!AB20</f>
        <v>B+</v>
      </c>
      <c r="O800" s="104" t="str">
        <f>'6th 4'!AB20</f>
        <v>A-</v>
      </c>
      <c r="P800" s="104" t="str">
        <f>'6th 5'!AB20</f>
        <v>A-</v>
      </c>
      <c r="Q800" s="104" t="str">
        <f>'6th 6'!AB20</f>
        <v/>
      </c>
      <c r="R800" s="104" t="str">
        <f>'6th 7'!AB20</f>
        <v/>
      </c>
      <c r="S800" s="448"/>
      <c r="T800" s="98"/>
      <c r="U800" s="109"/>
      <c r="V800" s="446"/>
      <c r="W800" s="449"/>
      <c r="X800" s="450"/>
      <c r="Y800" s="452"/>
      <c r="Z800" s="510"/>
    </row>
    <row r="801" spans="1:26" ht="17.25" thickTop="1">
      <c r="A801" s="413" t="s">
        <v>127</v>
      </c>
      <c r="B801" s="91" t="s">
        <v>1</v>
      </c>
      <c r="C801" s="104">
        <f>'5th 1'!AD20</f>
        <v>0</v>
      </c>
      <c r="D801" s="104">
        <f>'5th 2'!AD20</f>
        <v>0</v>
      </c>
      <c r="E801" s="104">
        <f>'5th 3'!AD20</f>
        <v>0</v>
      </c>
      <c r="F801" s="104">
        <f>'5th 4'!AD20</f>
        <v>0</v>
      </c>
      <c r="G801" s="104">
        <f>'5th 5'!AD20</f>
        <v>0</v>
      </c>
      <c r="H801" s="104">
        <f>'5th 6'!AD20</f>
        <v>0</v>
      </c>
      <c r="I801" s="415">
        <f>(C801*C794)+(D801*D794)+(E801*E794)+(F801*F794)+(G801*G794)+(H801*H794)</f>
        <v>0</v>
      </c>
      <c r="J801" s="417">
        <f>IF(C801&gt;0,(C799*C794),0)+IF(D801&gt;0,(D799*D794),0)+IF(E801&gt;0,(E799*E794),0)+IF(F801&gt;0,(F799*F794),0)+IF(G801&gt;0,(G799*G794),0)+IF(H801&gt;0,(H799*H794),0)</f>
        <v>0</v>
      </c>
      <c r="K801" s="418">
        <f>IF(C801&gt;C799,((C801*C794)-(C799*C794)),0)+IF(D801&gt;D799,((D801*D794)-(D799*D794)),0)+IF(E801&gt;E799,((E801*E794)-(E799*E794)),0)+IF(F801&gt;F799,((F801*F794)-(F799*F794)),0)+IF(G801&gt;G799,((G801*G794)-(G799*G794)),0)+IF(H801&gt;H799,((H801*H794)-(H799*H794)),0)</f>
        <v>0</v>
      </c>
      <c r="L801" s="165">
        <f>'6th 1'!AD20</f>
        <v>0</v>
      </c>
      <c r="M801" s="104">
        <f>'6th 2'!AD20</f>
        <v>0</v>
      </c>
      <c r="N801" s="104">
        <f>'6th 3'!AD20</f>
        <v>0</v>
      </c>
      <c r="O801" s="104">
        <f>'6th 4'!AD20</f>
        <v>0</v>
      </c>
      <c r="P801" s="104">
        <f>'6th 5'!AD20</f>
        <v>0</v>
      </c>
      <c r="Q801" s="104">
        <f>'6th 6'!AD20</f>
        <v>0</v>
      </c>
      <c r="R801" s="104">
        <f>'6th 7'!AD20</f>
        <v>0</v>
      </c>
      <c r="S801" s="403">
        <f>(L801*L794)+(M801*M794)+(N801*N794)+(O801*O794)+(P801*P794)+(Q801*Q794)+(R801*R794)</f>
        <v>0</v>
      </c>
      <c r="T801" s="417">
        <f>IF(L801&gt;0,(L799*L794),0)+IF(M801&gt;0,(M799*M794),0)+IF(N801&gt;0,(N799*N794),0)+IF(O801&gt;0,(O799*O794),0)+IF(P801&gt;0,(P799*P794),0)+IF(Q801&gt;0,(Q799*Q794),0)+IF(R801&gt;0,(R799*R794),0)</f>
        <v>0</v>
      </c>
      <c r="U801" s="399">
        <f>IF(L801&gt;L799,((L801*L794)-(L799*L794)),0)+IF(M801&gt;M799,((M801*M794)-(M799*M794)),0)+IF(N801&gt;N799,((N801*N794)-(N799*N794)),0)+IF(O801&gt;O799,((O801*O794)-(O799*O794)),0)+IF(P801&gt;P799,((P801*P794)-(P799*P794)),0)+IF(Q801&gt;Q799,((Q801*Q794)-(Q799*Q794)),0)+IF(R801&gt;R799,((R801*R794)-(R799*R794)),0)</f>
        <v>0</v>
      </c>
      <c r="V801" s="401">
        <f>I801+S801</f>
        <v>0</v>
      </c>
      <c r="W801" s="436">
        <f>J801+T801</f>
        <v>0</v>
      </c>
      <c r="X801" s="438">
        <f>K801+U801</f>
        <v>0</v>
      </c>
      <c r="Y801" s="405">
        <f>IF(V793&gt;0,(X801+Y788),0)</f>
        <v>0</v>
      </c>
      <c r="Z801" s="510"/>
    </row>
    <row r="802" spans="1:26" ht="15.75" customHeight="1" thickBot="1">
      <c r="A802" s="414"/>
      <c r="B802" s="157" t="s">
        <v>23</v>
      </c>
      <c r="C802" s="167" t="str">
        <f>'5th 1'!AE20</f>
        <v/>
      </c>
      <c r="D802" s="167" t="str">
        <f>'5th 2'!AE20</f>
        <v/>
      </c>
      <c r="E802" s="167" t="str">
        <f>'5th 3'!AE20</f>
        <v/>
      </c>
      <c r="F802" s="167" t="str">
        <f>'5th 4'!AE20</f>
        <v/>
      </c>
      <c r="G802" s="167" t="str">
        <f>'5th 5'!AE20</f>
        <v/>
      </c>
      <c r="H802" s="167" t="str">
        <f>'5th 6'!AE20</f>
        <v/>
      </c>
      <c r="I802" s="416"/>
      <c r="J802" s="416"/>
      <c r="K802" s="419"/>
      <c r="L802" s="167" t="str">
        <f>'6th 1'!AE20</f>
        <v/>
      </c>
      <c r="M802" s="167" t="str">
        <f>'6th 2'!AE20</f>
        <v/>
      </c>
      <c r="N802" s="167" t="str">
        <f>'6th 3'!AE20</f>
        <v/>
      </c>
      <c r="O802" s="167" t="str">
        <f>'6th 4'!AE20</f>
        <v/>
      </c>
      <c r="P802" s="167" t="str">
        <f>'6th 5'!AE20</f>
        <v/>
      </c>
      <c r="Q802" s="167" t="str">
        <f>'6th 6'!AE20</f>
        <v/>
      </c>
      <c r="R802" s="167" t="str">
        <f>'6th 7'!AE20</f>
        <v/>
      </c>
      <c r="S802" s="420"/>
      <c r="T802" s="420"/>
      <c r="U802" s="400"/>
      <c r="V802" s="402"/>
      <c r="W802" s="437"/>
      <c r="X802" s="439"/>
      <c r="Y802" s="406"/>
      <c r="Z802" s="510"/>
    </row>
    <row r="803" spans="1:26" ht="21" customHeight="1" thickTop="1" thickBot="1">
      <c r="A803" s="435" t="s">
        <v>32</v>
      </c>
      <c r="B803" s="435"/>
      <c r="C803" s="435"/>
      <c r="D803" s="435"/>
      <c r="E803" s="435"/>
      <c r="F803" s="435"/>
      <c r="G803" s="435"/>
      <c r="H803" s="435"/>
      <c r="I803" s="435"/>
      <c r="J803" s="435"/>
      <c r="K803" s="435"/>
      <c r="L803" s="435"/>
      <c r="M803" s="435"/>
      <c r="N803" s="435"/>
      <c r="O803" s="435"/>
      <c r="P803" s="435"/>
      <c r="Q803" s="435"/>
      <c r="R803" s="435"/>
      <c r="S803" s="435"/>
      <c r="T803" s="435"/>
      <c r="U803" s="435"/>
      <c r="V803" s="435"/>
      <c r="W803" s="435"/>
      <c r="X803" s="435"/>
      <c r="Y803" s="435"/>
      <c r="Z803" s="510"/>
    </row>
    <row r="804" spans="1:26" ht="17.25" thickTop="1" thickBot="1">
      <c r="A804" s="425" t="s">
        <v>48</v>
      </c>
      <c r="B804" s="426"/>
      <c r="C804" s="426"/>
      <c r="D804" s="426"/>
      <c r="E804" s="426"/>
      <c r="F804" s="426"/>
      <c r="G804" s="426"/>
      <c r="H804" s="426"/>
      <c r="I804" s="426"/>
      <c r="J804" s="426"/>
      <c r="K804" s="427"/>
      <c r="L804" s="426" t="s">
        <v>49</v>
      </c>
      <c r="M804" s="426"/>
      <c r="N804" s="426"/>
      <c r="O804" s="426"/>
      <c r="P804" s="426"/>
      <c r="Q804" s="426"/>
      <c r="R804" s="426"/>
      <c r="S804" s="426"/>
      <c r="T804" s="426"/>
      <c r="U804" s="427"/>
      <c r="V804" s="160"/>
      <c r="W804" s="428" t="s">
        <v>39</v>
      </c>
      <c r="X804" s="428"/>
      <c r="Y804" s="161"/>
      <c r="Z804" s="510"/>
    </row>
    <row r="805" spans="1:26" ht="17.25" thickTop="1">
      <c r="A805" s="99" t="s">
        <v>22</v>
      </c>
      <c r="B805" s="100"/>
      <c r="C805" s="101">
        <f>'7th 1'!B4</f>
        <v>401</v>
      </c>
      <c r="D805" s="101">
        <f>'7th 2'!B4</f>
        <v>402</v>
      </c>
      <c r="E805" s="101">
        <f>'7th 3'!B4</f>
        <v>403</v>
      </c>
      <c r="F805" s="101">
        <f>'7th 4'!B4</f>
        <v>404</v>
      </c>
      <c r="G805" s="101">
        <f>'7th 5'!B4</f>
        <v>405</v>
      </c>
      <c r="H805" s="101">
        <f>'7th 6'!B4</f>
        <v>406</v>
      </c>
      <c r="I805" s="429" t="s">
        <v>0</v>
      </c>
      <c r="J805" s="429" t="s">
        <v>3</v>
      </c>
      <c r="K805" s="431" t="s">
        <v>2</v>
      </c>
      <c r="L805" s="101">
        <f>'8th 1'!B4</f>
        <v>407</v>
      </c>
      <c r="M805" s="101">
        <f>'8th 2'!B4</f>
        <v>408</v>
      </c>
      <c r="N805" s="101">
        <f>'8th 3'!B4</f>
        <v>409</v>
      </c>
      <c r="O805" s="101">
        <f>'8th 4'!B4</f>
        <v>410</v>
      </c>
      <c r="P805" s="101">
        <f>'8th 5'!B4</f>
        <v>411</v>
      </c>
      <c r="Q805" s="101">
        <f>'8th 6'!B4</f>
        <v>412</v>
      </c>
      <c r="R805" s="101">
        <f>'8th 7'!B4</f>
        <v>0</v>
      </c>
      <c r="S805" s="429" t="s">
        <v>0</v>
      </c>
      <c r="T805" s="429" t="s">
        <v>3</v>
      </c>
      <c r="U805" s="431" t="s">
        <v>2</v>
      </c>
      <c r="V805" s="433" t="s">
        <v>62</v>
      </c>
      <c r="W805" s="434"/>
      <c r="X805" s="434"/>
      <c r="Y805" s="162" t="str">
        <f>IF(X806&gt;=4,"A+",IF(X806&gt;=3.75,"A",IF(X806&gt;=3.5,"A-",IF(X806&gt;=3.25,"B+",IF(X806&gt;=3,"B",IF(X806&gt;=2.75,"B-",IF(X806&gt;=2.5,"C+",IF(X806&gt;=2,"C","F"))))))))</f>
        <v>B+</v>
      </c>
      <c r="Z805" s="510"/>
    </row>
    <row r="806" spans="1:26" ht="65.25" customHeight="1">
      <c r="A806" s="77" t="s">
        <v>63</v>
      </c>
      <c r="B806" s="86"/>
      <c r="C806" s="79" t="str">
        <f>IF('7th 1'!C20&gt;0,'7th 1'!D6,IF('7th 1'!K20&gt;0,'7th 1'!L6,IF('7th 1'!S20&gt;0,'7th 1'!T6,0)))</f>
        <v>Drawing-7</v>
      </c>
      <c r="D806" s="79" t="str">
        <f>IF('7th 2'!C20&gt;0,'7th 2'!D6,IF('7th 2'!K20&gt;0,'7th 2'!L6,IF('7th 2'!S20&gt;0,'7th 2'!T6,0)))</f>
        <v>Figure Painting- 2</v>
      </c>
      <c r="E806" s="79" t="str">
        <f>IF('7th 3'!C20&gt;0,'7th 3'!D6,IF('7th 3'!K20&gt;0,'7th 3'!L6,IF('7th 3'!S20&gt;0,'7th 3'!T6,0)))</f>
        <v>Composition-3</v>
      </c>
      <c r="F806" s="79" t="str">
        <f>IF('7th 4'!C20&gt;0,'7th 4'!D6,IF('7th 4'!K20&gt;0,'7th 4'!L6,IF('7th 4'!S20&gt;0,'7th 4'!T6,0)))</f>
        <v>Head Study-3</v>
      </c>
      <c r="G806" s="79" t="str">
        <f>IF('7th 5'!C20&gt;0,'7th 5'!D6,IF('7th 5'!K20&gt;0,'7th 5'!L6,IF('7th 5'!S20&gt;0,'7th 5'!T6,0)))</f>
        <v>Landscape-3</v>
      </c>
      <c r="H806" s="79" t="str">
        <f>IF('7th 6'!C20&gt;0,'7th 6'!D6,IF('7th 6'!K20&gt;0,'7th 6'!L6,IF('7th 6'!S20&gt;0,'7th 6'!T6,0)))</f>
        <v>History of Western Art</v>
      </c>
      <c r="I806" s="429"/>
      <c r="J806" s="429"/>
      <c r="K806" s="431"/>
      <c r="L806" s="79" t="str">
        <f>IF('8th 1'!C20&gt;0,'8th 1'!D6,IF('8th 1'!K20&gt;0,'8th 1'!L6,IF('8th 1'!S20&gt;0,'8th 1'!T6,0)))</f>
        <v>Drawing- 8</v>
      </c>
      <c r="M806" s="79" t="str">
        <f>IF('8th 2'!C20&gt;0,'8th 2'!D6,IF('8th 2'!K20&gt;0,'8th 2'!L6,IF('8th 2'!S20&gt;0,'8th 2'!T6,0)))</f>
        <v>Figer Painting-3</v>
      </c>
      <c r="N806" s="79" t="str">
        <f>IF('8th 3'!C20&gt;0,'8th 3'!D6,IF('8th 3'!K20&gt;0,'8th 3'!L6,IF('8th 3'!S20&gt;0,'8th 3'!T6,0)))</f>
        <v>Experimental Composition</v>
      </c>
      <c r="O806" s="79" t="str">
        <f>IF('8th 4'!C20&gt;0,'8th 4'!D6,IF('8th 4'!K20&gt;0,'8th 4'!L6,IF('8th 4'!S20&gt;0,'8th 4'!T6,0)))</f>
        <v>Landscape- 4</v>
      </c>
      <c r="P806" s="79" t="str">
        <f>IF('8th 5'!C20&gt;0,'8th 5'!D6,IF('8th 5'!K20&gt;0,'8th 5'!L6,IF('8th 5'!S20&gt;0,'8th 5'!T6,0)))</f>
        <v>Aesthetic</v>
      </c>
      <c r="Q806" s="79" t="str">
        <f>IF('8th 6'!C20&gt;0,'8th 6'!D6,IF('8th 6'!K20&gt;0,'8th 6'!L6,IF('8th 6'!S20&gt;0,'8th 6'!T6,0)))</f>
        <v>History of Arts in Bengal</v>
      </c>
      <c r="R806" s="79">
        <f>IF('8th 7'!C20&gt;0,'8th 7'!D6,IF('8th 7'!K20&gt;0,'8th 7'!L6,IF('8th 7'!S20&gt;0,'8th 7'!T6,0)))</f>
        <v>0</v>
      </c>
      <c r="S806" s="429"/>
      <c r="T806" s="429"/>
      <c r="U806" s="431"/>
      <c r="V806" s="335">
        <f>IF(I808&gt;0,(V811+V793),0)</f>
        <v>126</v>
      </c>
      <c r="W806" s="254">
        <f>IF(I808&gt;0,(W811+W793),0)</f>
        <v>420.375</v>
      </c>
      <c r="X806" s="336">
        <f>IF(S808&gt;0,(W806/126),IF(I808&gt;0,(W806/109.5),0))</f>
        <v>3.3363095238095237</v>
      </c>
      <c r="Y806" s="163" t="str">
        <f>IF(X806&gt;=2.5,Y805,IF(X806&gt;=2.25,"C",IF(X806&gt;=2,"D",IF(X806=0,0,"F"))))</f>
        <v>B+</v>
      </c>
      <c r="Z806" s="510"/>
    </row>
    <row r="807" spans="1:26" ht="17.25" customHeight="1">
      <c r="A807" s="458" t="s">
        <v>27</v>
      </c>
      <c r="B807" s="459"/>
      <c r="C807" s="102">
        <f>IF('7th 1'!C20&gt;0,'7th 1'!H4,IF('7th 1'!K20&gt;0,'7th 1'!P4,IF('7th 1'!S20&gt;0,'7th 1'!X4,0)))</f>
        <v>1.5</v>
      </c>
      <c r="D807" s="102">
        <f>IF('7th 2'!C20&gt;0,'7th 2'!H4,IF('7th 2'!K20&gt;0,'7th 2'!P4,IF('7th 2'!S20&gt;0,'7th 2'!X4,0)))</f>
        <v>3</v>
      </c>
      <c r="E807" s="102">
        <f>IF('7th 3'!C20&gt;0,'7th 3'!H4,IF('7th 3'!K20&gt;0,'7th 3'!P4,IF('7th 3'!S20&gt;0,'7th 3'!X4,0)))</f>
        <v>3</v>
      </c>
      <c r="F807" s="102">
        <f>IF('7th 4'!C20&gt;0,'7th 4'!H4,IF('7th 4'!K20&gt;0,'7th 4'!P4,IF('7th 4'!S20&gt;0,'7th 4'!X4,0)))</f>
        <v>1.5</v>
      </c>
      <c r="G807" s="102">
        <f>IF('7th 5'!C20&gt;0,'7th 5'!H4,IF('7th 5'!K20&gt;0,'7th 5'!P4,IF('7th 5'!S20&gt;0,'7th 5'!X4,0)))</f>
        <v>3</v>
      </c>
      <c r="H807" s="102">
        <f>IF('7th 6'!C20&gt;0,'7th 6'!H4,IF('7th 6'!K20&gt;0,'7th 6'!P4,IF('7th 6'!S20&gt;0,'7th 6'!X4,0)))</f>
        <v>3</v>
      </c>
      <c r="I807" s="430"/>
      <c r="J807" s="430"/>
      <c r="K807" s="432"/>
      <c r="L807" s="102">
        <f>IF('8th 1'!C20&gt;0,'8th 1'!H4,IF('8th 1'!K20&gt;0,'8th 1'!P4,IF('8th 1'!S20&gt;0,'8th 1'!X4,0)))</f>
        <v>3</v>
      </c>
      <c r="M807" s="102">
        <f>IF('8th 2'!C20&gt;0,'8th 2'!H4,IF('8th 2'!K20&gt;0,'8th 2'!P4,IF('8th 2'!S20&gt;0,'8th 2'!X4,0)))</f>
        <v>3</v>
      </c>
      <c r="N807" s="102">
        <f>IF('8th 3'!C20&gt;0,'8th 3'!H4,IF('8th 3'!K20&gt;0,'8th 3'!P4,IF('8th 3'!S20&gt;0,'8th 3'!X4,0)))</f>
        <v>3</v>
      </c>
      <c r="O807" s="102">
        <f>IF('8th 4'!C20&gt;0,'8th 4'!H4,IF('8th 4'!K20&gt;0,'8th 4'!P4,IF('8th 4'!S20&gt;0,'8th 4'!X4,0)))</f>
        <v>3</v>
      </c>
      <c r="P807" s="102">
        <f>IF('8th 5'!C20&gt;0,'8th 5'!H4,IF('8th 5'!K20&gt;0,'8th 5'!P4,IF('8th 5'!S20&gt;0,'8th 5'!X4,0)))</f>
        <v>1.5</v>
      </c>
      <c r="Q807" s="102">
        <f>IF('8th 6'!C20&gt;0,'8th 6'!H4,IF('8th 6'!K20&gt;0,'8th 6'!P4,IF('8th 6'!S20&gt;0,'8th 6'!X4,0)))</f>
        <v>1.5</v>
      </c>
      <c r="R807" s="102">
        <f>IF('8th 7'!C20&gt;0,'8th 7'!H4,IF('8th 7'!K20&gt;0,'8th 7'!P4,IF('8th 7'!S20&gt;0,'8th 7'!X4,0)))</f>
        <v>0</v>
      </c>
      <c r="S807" s="430"/>
      <c r="T807" s="430"/>
      <c r="U807" s="432"/>
      <c r="V807" s="460" t="s">
        <v>41</v>
      </c>
      <c r="W807" s="461"/>
      <c r="X807" s="461"/>
      <c r="Y807" s="462"/>
      <c r="Z807" s="510"/>
    </row>
    <row r="808" spans="1:26" ht="18.75" customHeight="1" thickBot="1">
      <c r="A808" s="463" t="s">
        <v>11</v>
      </c>
      <c r="B808" s="464"/>
      <c r="C808" s="102">
        <v>100</v>
      </c>
      <c r="D808" s="102">
        <v>100</v>
      </c>
      <c r="E808" s="102">
        <v>100</v>
      </c>
      <c r="F808" s="102">
        <v>100</v>
      </c>
      <c r="G808" s="102">
        <v>100</v>
      </c>
      <c r="H808" s="102">
        <v>100</v>
      </c>
      <c r="I808" s="465">
        <f>(C812*C807)+(D812*D807)+(E812*E807)+(F812*F807)+(G812*G807)+(H812*H807)</f>
        <v>49.5</v>
      </c>
      <c r="J808" s="84"/>
      <c r="K808" s="103" t="str">
        <f>IF(J810&gt;=4,"A+",IF(J810&gt;=3.75,"A",IF(J810&gt;=3.5,"A-",IF(J810&gt;=3.25,"B+",IF(J810&gt;=3,"B",IF(J810&gt;=2.75,"B-",IF(J810&gt;=2.5,"C+",IF(J810&gt;=2,"C","F"))))))))</f>
        <v>B+</v>
      </c>
      <c r="L808" s="102">
        <v>100</v>
      </c>
      <c r="M808" s="102">
        <v>100</v>
      </c>
      <c r="N808" s="102">
        <v>100</v>
      </c>
      <c r="O808" s="102">
        <v>100</v>
      </c>
      <c r="P808" s="102">
        <v>100</v>
      </c>
      <c r="Q808" s="102">
        <v>100</v>
      </c>
      <c r="R808" s="102">
        <v>100</v>
      </c>
      <c r="S808" s="465">
        <f>(L812*L807)+(M812*M807)+(N812*N807)+(O812*O807)+(P812*P807)+(Q812*Q807)+(R812*R807)</f>
        <v>51</v>
      </c>
      <c r="T808" s="84"/>
      <c r="U808" s="103" t="str">
        <f>IF(T810&gt;=4,"A+",IF(T810&gt;=3.75,"A",IF(T810&gt;=3.5,"A-",IF(T810&gt;=3.25,"B+",IF(T810&gt;=3,"B",IF(T810&gt;=2.75,"B-",IF(T810&gt;=2.5,"C+",IF(T810&gt;=2,"C","F"))))))))</f>
        <v>B+</v>
      </c>
      <c r="V808" s="467" t="s">
        <v>29</v>
      </c>
      <c r="W808" s="469" t="s">
        <v>0</v>
      </c>
      <c r="X808" s="469" t="s">
        <v>3</v>
      </c>
      <c r="Y808" s="421" t="s">
        <v>2</v>
      </c>
      <c r="Z808" s="510"/>
    </row>
    <row r="809" spans="1:26" ht="17.25" thickTop="1">
      <c r="A809" s="77" t="s">
        <v>28</v>
      </c>
      <c r="B809" s="86"/>
      <c r="C809" s="104">
        <f>IF('7th 1'!C20&gt;0,'7th 1'!C20,IF('7th 1'!K20&gt;0,'7th 1'!K20,IF('7th 1'!S20&gt;0,'7th 1'!S20,0)))</f>
        <v>23.5</v>
      </c>
      <c r="D809" s="104">
        <f>IF('7th 2'!C20&gt;0,'7th 2'!C20,IF('7th 2'!K20&gt;0,'7th 2'!K20,IF('7th 2'!S20&gt;0,'7th 2'!S20,0)))</f>
        <v>29.5</v>
      </c>
      <c r="E809" s="104">
        <f>IF('7th 3'!C20&gt;0,'7th 3'!C20,IF('7th 3'!K20&gt;0,'7th 3'!K20,IF('7th 3'!S20&gt;0,'7th 3'!S20,0)))</f>
        <v>30</v>
      </c>
      <c r="F809" s="104">
        <f>IF('7th 4'!C20&gt;0,'7th 4'!C20,IF('7th 4'!K20&gt;0,'7th 4'!K20,IF('7th 4'!S20&gt;0,'7th 4'!S20,0)))</f>
        <v>31.5</v>
      </c>
      <c r="G809" s="104">
        <f>IF('7th 5'!C20&gt;0,'7th 5'!C20,IF('7th 5'!K20&gt;0,'7th 5'!K20,IF('7th 5'!S20&gt;0,'7th 5'!S20,0)))</f>
        <v>30.5</v>
      </c>
      <c r="H809" s="104">
        <f>IF('7th 6'!C20&gt;0,'7th 6'!C20,IF('7th 6'!K20&gt;0,'7th 6'!K20,IF('7th 6'!S20&gt;0,'7th 6'!S20,0)))</f>
        <v>27.75</v>
      </c>
      <c r="I809" s="466"/>
      <c r="J809" s="98"/>
      <c r="K809" s="90"/>
      <c r="L809" s="104">
        <f>IF('8th 1'!C20&gt;0,'8th 1'!C20,IF('8th 1'!K20&gt;0,'8th 1'!K20,IF('8th 1'!S20&gt;0,'8th 1'!S20,0)))</f>
        <v>25.5</v>
      </c>
      <c r="M809" s="104">
        <f>IF('8th 2'!C20&gt;0,'8th 2'!C20,IF('8th 2'!K20&gt;0,'8th 2'!K20,IF('8th 2'!S20&gt;0,'8th 2'!S20,0)))</f>
        <v>30.25</v>
      </c>
      <c r="N809" s="104">
        <f>IF('8th 3'!C20&gt;0,'8th 3'!C20,IF('8th 3'!K20&gt;0,'8th 3'!K20,IF('8th 3'!S20&gt;0,'8th 3'!S20,0)))</f>
        <v>29.5</v>
      </c>
      <c r="O809" s="104">
        <f>IF('8th 4'!C20&gt;0,'8th 4'!C20,IF('8th 4'!K20&gt;0,'8th 4'!K20,IF('8th 4'!S20&gt;0,'8th 4'!S20,0)))</f>
        <v>28.75</v>
      </c>
      <c r="P809" s="104">
        <f>IF('8th 5'!C20&gt;0,'8th 5'!C20,IF('8th 5'!K20&gt;0,'8th 5'!K20,IF('8th 5'!S20&gt;0,'8th 5'!S20,0)))</f>
        <v>31</v>
      </c>
      <c r="Q809" s="104">
        <f>IF('8th 6'!C20&gt;0,'8th 6'!C20,IF('8th 6'!K20&gt;0,'8th 6'!K20,IF('8th 6'!S20&gt;0,'8th 6'!S20,0)))</f>
        <v>28</v>
      </c>
      <c r="R809" s="104">
        <f>IF('8th 7'!C20&gt;0,'8th 7'!C20,IF('8th 7'!K20&gt;0,'8th 7'!K20,IF('8th 7'!S20&gt;0,'8th 7'!S20,0)))</f>
        <v>0</v>
      </c>
      <c r="S809" s="466"/>
      <c r="T809" s="98"/>
      <c r="U809" s="90"/>
      <c r="V809" s="468"/>
      <c r="W809" s="470"/>
      <c r="X809" s="471"/>
      <c r="Y809" s="422"/>
      <c r="Z809" s="510"/>
    </row>
    <row r="810" spans="1:26" ht="17.25">
      <c r="A810" s="423" t="s">
        <v>26</v>
      </c>
      <c r="B810" s="91" t="s">
        <v>60</v>
      </c>
      <c r="C810" s="104">
        <f>IF('7th 1'!C20&gt;0,'7th 1'!J20,IF('7th 1'!K20&gt;0,'7th 1'!R20,IF('7th 1'!S20&gt;0,'7th 1'!Z20,0)))</f>
        <v>37.5</v>
      </c>
      <c r="D810" s="104">
        <f>IF('7th 2'!C20&gt;0,'7th 2'!J20,IF('7th 2'!K20&gt;0,'7th 2'!R20,IF('7th 2'!S20&gt;0,'7th 2'!Z20,0)))</f>
        <v>43</v>
      </c>
      <c r="E810" s="104">
        <f>IF('7th 3'!C20&gt;0,'7th 3'!J20,IF('7th 3'!K20&gt;0,'7th 3'!R20,IF('7th 3'!S20&gt;0,'7th 3'!Z20,0)))</f>
        <v>33</v>
      </c>
      <c r="F810" s="104">
        <f>IF('7th 4'!C20&gt;0,'7th 4'!J20,IF('7th 4'!K20&gt;0,'7th 4'!R20,IF('7th 4'!S20&gt;0,'7th 4'!Z20,0)))</f>
        <v>42</v>
      </c>
      <c r="G810" s="104">
        <f>IF('7th 5'!C20&gt;0,'7th 5'!J20,IF('7th 5'!K20&gt;0,'7th 5'!R20,IF('7th 5'!S20&gt;0,'7th 5'!Z20,0)))</f>
        <v>47.5</v>
      </c>
      <c r="H810" s="104">
        <f>IF('7th 6'!C20&gt;0,'7th 6'!J20,IF('7th 6'!K20&gt;0,'7th 6'!R20,IF('7th 6'!S20&gt;0,'7th 6'!Z20,0)))</f>
        <v>32.75</v>
      </c>
      <c r="I810" s="466"/>
      <c r="J810" s="440">
        <f>I808/(C807+D807+E807+F807+G807+H807)</f>
        <v>3.3</v>
      </c>
      <c r="K810" s="442" t="str">
        <f>IF(J810&gt;=2.5,K808,IF(J810&gt;=2.25,"C",IF(J810&gt;=2,"D",IF(J810=0,0,"F"))))</f>
        <v>B+</v>
      </c>
      <c r="L810" s="104">
        <f>IF('8th 1'!C20&gt;0,'8th 1'!J20,IF('8th 1'!K20&gt;0,'8th 1'!R20,IF('8th 1'!S20&gt;0,'8th 1'!Z20,0)))</f>
        <v>40.75</v>
      </c>
      <c r="M810" s="104">
        <f>IF('8th 2'!C20&gt;0,'8th 2'!J20,IF('8th 2'!K20&gt;0,'8th 2'!R20,IF('8th 2'!S20&gt;0,'8th 2'!Z20,0)))</f>
        <v>37.5</v>
      </c>
      <c r="N810" s="104">
        <f>IF('8th 3'!C20&gt;0,'8th 3'!J20,IF('8th 3'!K20&gt;0,'8th 3'!R20,IF('8th 3'!S20&gt;0,'8th 3'!Z20,0)))</f>
        <v>45</v>
      </c>
      <c r="O810" s="104">
        <f>IF('8th 4'!C20&gt;0,'8th 4'!J20,IF('8th 4'!K20&gt;0,'8th 4'!R20,IF('8th 4'!S20&gt;0,'8th 4'!Z20,0)))</f>
        <v>40</v>
      </c>
      <c r="P810" s="104">
        <f>IF('8th 5'!C20&gt;0,'8th 5'!J20,IF('8th 5'!K20&gt;0,'8th 5'!R20,IF('8th 5'!S20&gt;0,'8th 5'!Z20,0)))</f>
        <v>40</v>
      </c>
      <c r="Q810" s="104">
        <f>IF('8th 6'!C20&gt;0,'8th 6'!J20,IF('8th 6'!K20&gt;0,'8th 6'!R20,IF('8th 6'!S20&gt;0,'8th 6'!Z20,0)))</f>
        <v>41.5</v>
      </c>
      <c r="R810" s="104">
        <f>IF('8th 7'!C20&gt;0,'8th 7'!J20,IF('8th 7'!K20&gt;0,'8th 7'!R20,IF('8th 7'!S20&gt;0,'8th 7'!Z20,0)))</f>
        <v>0</v>
      </c>
      <c r="S810" s="466"/>
      <c r="T810" s="440">
        <f>S808/(L807+M807+N807+O807+P807+Q807+R807)</f>
        <v>3.4</v>
      </c>
      <c r="U810" s="442" t="str">
        <f>IF(T810&gt;=2.5,U808,IF(T810&gt;=2.25,"C",IF(T810&gt;=2,"D",IF(T810=0,0,"F"))))</f>
        <v>B+</v>
      </c>
      <c r="V810" s="454" t="s">
        <v>40</v>
      </c>
      <c r="W810" s="443"/>
      <c r="X810" s="443"/>
      <c r="Y810" s="455"/>
      <c r="Z810" s="510"/>
    </row>
    <row r="811" spans="1:26" ht="16.5" customHeight="1">
      <c r="A811" s="424"/>
      <c r="B811" s="91" t="s">
        <v>67</v>
      </c>
      <c r="C811" s="117">
        <f>'7th 1'!AA20</f>
        <v>61</v>
      </c>
      <c r="D811" s="117">
        <f>'7th 2'!AA20</f>
        <v>73</v>
      </c>
      <c r="E811" s="117">
        <f>'7th 3'!AA20</f>
        <v>63</v>
      </c>
      <c r="F811" s="117">
        <f>'7th 4'!AA20</f>
        <v>74</v>
      </c>
      <c r="G811" s="117">
        <f>'7th 5'!AA20</f>
        <v>78</v>
      </c>
      <c r="H811" s="117">
        <f>'7th 6'!AA20</f>
        <v>61</v>
      </c>
      <c r="I811" s="466"/>
      <c r="J811" s="453"/>
      <c r="K811" s="442"/>
      <c r="L811" s="117">
        <f>'8th 1'!AA20</f>
        <v>67</v>
      </c>
      <c r="M811" s="117">
        <f>'8th 2'!AA20</f>
        <v>68</v>
      </c>
      <c r="N811" s="117">
        <f>'8th 3'!AA20</f>
        <v>75</v>
      </c>
      <c r="O811" s="117">
        <f>'8th 4'!AA20</f>
        <v>69</v>
      </c>
      <c r="P811" s="117">
        <f>'8th 5'!AA20</f>
        <v>71</v>
      </c>
      <c r="Q811" s="117">
        <f>'8th 6'!AA20</f>
        <v>70</v>
      </c>
      <c r="R811" s="117">
        <f>'8th 7'!AA20</f>
        <v>0</v>
      </c>
      <c r="S811" s="466"/>
      <c r="T811" s="453"/>
      <c r="U811" s="442"/>
      <c r="V811" s="444">
        <f>IF((C812+C814)=0,0,C807)+IF((D812+D814)=0,0,D807)+IF((E812+E814)=0,0,E807)+IF((F812+F814)=0,0,F807)+IF((G812+G814)=0,0,G807)+IF((H812+H814)=0,0,H807)+IF((L812+L814)=0,0,L807)+IF((M812+M814)=0,0,M807)+IF((N812+N814)=0,0,N807)+IF((O812+O814)=0,0,O807)+IF((P812+P814)=0,0,P807)+IF((Q812+Q814)=0,0,Q807)+IF((R812+R814)=0,0,R807)+IF(I818&gt;0,1.5,0)</f>
        <v>31.5</v>
      </c>
      <c r="W811" s="457">
        <f>I808+S808+(I818*1.5)</f>
        <v>105.75</v>
      </c>
      <c r="X811" s="440">
        <f>IF(S808&gt;0,(W811/31.5),J810)</f>
        <v>3.3571428571428572</v>
      </c>
      <c r="Y811" s="164" t="str">
        <f>IF(X811&gt;=4,"A+",IF(X811&gt;=3.75,"A",IF(X811&gt;=3.5,"A-",IF(X811&gt;=3.25,"B+",IF(X811&gt;=3,"B",IF(X811&gt;=2.75,"B-",IF(X811&gt;=2.5,"C+",IF(X811&gt;=2,"C","F"))))))))</f>
        <v>B+</v>
      </c>
      <c r="Z811" s="510"/>
    </row>
    <row r="812" spans="1:26" ht="16.5">
      <c r="A812" s="424"/>
      <c r="B812" s="91" t="s">
        <v>1</v>
      </c>
      <c r="C812" s="104">
        <f>'7th 1'!AC20</f>
        <v>3</v>
      </c>
      <c r="D812" s="104">
        <f>'7th 2'!AC20</f>
        <v>3.5</v>
      </c>
      <c r="E812" s="104">
        <f>'7th 3'!AC20</f>
        <v>3</v>
      </c>
      <c r="F812" s="104">
        <f>'7th 4'!AC20</f>
        <v>3.5</v>
      </c>
      <c r="G812" s="104">
        <f>'7th 5'!AC20</f>
        <v>3.75</v>
      </c>
      <c r="H812" s="104">
        <f>'7th 6'!AC20</f>
        <v>3</v>
      </c>
      <c r="I812" s="466"/>
      <c r="J812" s="98"/>
      <c r="K812" s="112"/>
      <c r="L812" s="104">
        <f>'8th 1'!AC20</f>
        <v>3.25</v>
      </c>
      <c r="M812" s="104">
        <f>'8th 2'!AC20</f>
        <v>3.25</v>
      </c>
      <c r="N812" s="104">
        <f>'8th 3'!AC20</f>
        <v>3.75</v>
      </c>
      <c r="O812" s="104">
        <f>'8th 4'!AC20</f>
        <v>3.25</v>
      </c>
      <c r="P812" s="104">
        <f>'8th 5'!AC20</f>
        <v>3.5</v>
      </c>
      <c r="Q812" s="104">
        <f>'8th 6'!AC20</f>
        <v>3.5</v>
      </c>
      <c r="R812" s="104">
        <f>'8th 7'!AC20</f>
        <v>0</v>
      </c>
      <c r="S812" s="466"/>
      <c r="T812" s="98"/>
      <c r="V812" s="456"/>
      <c r="W812" s="448"/>
      <c r="X812" s="441"/>
      <c r="Y812" s="451" t="str">
        <f>IF(S808&gt;0,(IF(X811&gt;=2.5,Y811,IF(X811&gt;=2.25,"C",IF(X811&gt;=2,"D","F")))),K810)</f>
        <v>B+</v>
      </c>
      <c r="Z812" s="510"/>
    </row>
    <row r="813" spans="1:26" ht="16.5">
      <c r="A813" s="424"/>
      <c r="B813" s="91" t="s">
        <v>2</v>
      </c>
      <c r="C813" s="104" t="str">
        <f>'7th 1'!AB20</f>
        <v>B</v>
      </c>
      <c r="D813" s="104" t="str">
        <f>'7th 2'!AB20</f>
        <v>A-</v>
      </c>
      <c r="E813" s="104" t="str">
        <f>'7th 3'!AB20</f>
        <v>B</v>
      </c>
      <c r="F813" s="104" t="str">
        <f>'7th 4'!AB20</f>
        <v>A-</v>
      </c>
      <c r="G813" s="104" t="str">
        <f>'7th 5'!AB20</f>
        <v>A</v>
      </c>
      <c r="H813" s="104" t="str">
        <f>'7th 6'!AB20</f>
        <v>B</v>
      </c>
      <c r="I813" s="466"/>
      <c r="J813" s="98"/>
      <c r="K813" s="90"/>
      <c r="L813" s="104" t="str">
        <f>'8th 1'!AB20</f>
        <v>B+</v>
      </c>
      <c r="M813" s="104" t="str">
        <f>'8th 2'!AB20</f>
        <v>B+</v>
      </c>
      <c r="N813" s="104" t="str">
        <f>'8th 3'!AB20</f>
        <v>A</v>
      </c>
      <c r="O813" s="104" t="str">
        <f>'8th 4'!AB20</f>
        <v>B+</v>
      </c>
      <c r="P813" s="104" t="str">
        <f>'8th 5'!AB20</f>
        <v>A-</v>
      </c>
      <c r="Q813" s="104" t="str">
        <f>'8th 6'!AB20</f>
        <v>A-</v>
      </c>
      <c r="R813" s="104" t="str">
        <f>'8th 7'!AB20</f>
        <v/>
      </c>
      <c r="S813" s="466"/>
      <c r="T813" s="98"/>
      <c r="U813" s="90"/>
      <c r="V813" s="446"/>
      <c r="W813" s="449"/>
      <c r="X813" s="450"/>
      <c r="Y813" s="452"/>
      <c r="Z813" s="510"/>
    </row>
    <row r="814" spans="1:26" ht="16.5">
      <c r="A814" s="413" t="s">
        <v>127</v>
      </c>
      <c r="B814" s="91" t="s">
        <v>1</v>
      </c>
      <c r="C814" s="104" t="str">
        <f>'7th 1'!AD20</f>
        <v>3.12</v>
      </c>
      <c r="D814" s="104">
        <f>'7th 2'!AD20</f>
        <v>0</v>
      </c>
      <c r="E814" s="104">
        <f>'7th 3'!AD20</f>
        <v>0</v>
      </c>
      <c r="F814" s="104">
        <f>'7th 4'!AD20</f>
        <v>0</v>
      </c>
      <c r="G814" s="104">
        <f>'7th 5'!AD20</f>
        <v>0</v>
      </c>
      <c r="H814" s="104">
        <f>'7th 6'!AD20</f>
        <v>0</v>
      </c>
      <c r="I814" s="415">
        <f>(C814*C807)+(D814*D807)+(E814*E807)+(F814*F807)+(G814*G807)+(H814*H807)</f>
        <v>4.68</v>
      </c>
      <c r="J814" s="417">
        <f>IF(C814&gt;0,(C812*C807),0)+IF(D814&gt;0,(D812*D807),0)+IF(E814&gt;0,(E812*E807),0)+IF(F814&gt;0,(F812*F807),0)+IF(G814&gt;0,(G812*G807),0)+IF(H814&gt;0,(H812*H807),0)</f>
        <v>4.5</v>
      </c>
      <c r="K814" s="418">
        <f>IF(C814&gt;C812,((C814*C807)-(C812*C807)),0)+IF(D814&gt;D812,((D814*D807)-(D812*D807)),0)+IF(E814&gt;E812,((E814*E807)-(E812*E807)),0)+IF(F814&gt;F812,((F814*F807)-(F812*F807)),0)+IF(G814&gt;G812,((G814*G807)-(G812*G807)),0)+IF(H814&gt;H812,((H814*H807)-(H812*H807)),0)</f>
        <v>0.17999999999999972</v>
      </c>
      <c r="L814" s="165">
        <f>'8th 1'!AD20</f>
        <v>0</v>
      </c>
      <c r="M814" s="104">
        <f>'8th 2'!AD20</f>
        <v>0</v>
      </c>
      <c r="N814" s="104">
        <f>'8th 3'!AD20</f>
        <v>0</v>
      </c>
      <c r="O814" s="104">
        <f>'8th 4'!AD20</f>
        <v>0</v>
      </c>
      <c r="P814" s="104">
        <f>'8th 5'!AD20</f>
        <v>0</v>
      </c>
      <c r="Q814" s="104">
        <f>'8th 6'!AD20</f>
        <v>0</v>
      </c>
      <c r="R814" s="104">
        <f>'8th 7'!AD20</f>
        <v>0</v>
      </c>
      <c r="S814" s="403">
        <f>(L814*L807)+(M814*M807)+(N814*N807)+(O814*O807)+(P814*P807)+(Q814*Q807)+(R814*R807)</f>
        <v>0</v>
      </c>
      <c r="T814" s="417">
        <f>IF(L814&gt;0,(L812*L807),0)+IF(M814&gt;0,(M812*M807),0)+IF(N814&gt;0,(N812*N807),0)+IF(O814&gt;0,(O812*O807),0)+IF(P814&gt;0,(P812*P807),0)+IF(Q814&gt;0,(Q812*Q807),0)+IF(R814&gt;0,(R812*R807),0)</f>
        <v>0</v>
      </c>
      <c r="U814" s="399">
        <f>IF(L814&gt;L812,((L814*L807)-(L812*L807)),0)+IF(M814&gt;M812,((M814*M807)-(M812*M807)),0)+IF(N814&gt;N812,((N814*N807)-(N812*N807)),0)+IF(O814&gt;O812,((O814*O807)-(O812*O807)),0)+IF(P814&gt;P812,((P814*P807)-(P812*P807)),0)+IF(Q814&gt;Q812,((Q814*Q807)-(Q812*Q807)),0)+IF(R814&gt;R812,((R814*R807)-(R812*R807)),0)</f>
        <v>0</v>
      </c>
      <c r="V814" s="401">
        <f>I814+S814</f>
        <v>4.68</v>
      </c>
      <c r="W814" s="403">
        <f>J814+T814</f>
        <v>4.5</v>
      </c>
      <c r="X814" s="403">
        <f>K814+U814</f>
        <v>0.17999999999999972</v>
      </c>
      <c r="Y814" s="405">
        <f>IF(V806&gt;0,(X814+Y801),0)</f>
        <v>0.17999999999999972</v>
      </c>
      <c r="Z814" s="510"/>
    </row>
    <row r="815" spans="1:26" ht="15.75" customHeight="1" thickBot="1">
      <c r="A815" s="414"/>
      <c r="B815" s="157" t="s">
        <v>23</v>
      </c>
      <c r="C815" s="166" t="str">
        <f>'7th 1'!AE20</f>
        <v>Imp:</v>
      </c>
      <c r="D815" s="166" t="str">
        <f>'7th 2'!AE20</f>
        <v/>
      </c>
      <c r="E815" s="166" t="str">
        <f>'7th 3'!AE20</f>
        <v/>
      </c>
      <c r="F815" s="166" t="str">
        <f>'7th 4'!AE20</f>
        <v/>
      </c>
      <c r="G815" s="166" t="str">
        <f>'7th 5'!AE20</f>
        <v/>
      </c>
      <c r="H815" s="166" t="str">
        <f>'7th 6'!AE20</f>
        <v/>
      </c>
      <c r="I815" s="416"/>
      <c r="J815" s="416"/>
      <c r="K815" s="419"/>
      <c r="L815" s="166" t="str">
        <f>'8th 1'!AE20</f>
        <v/>
      </c>
      <c r="M815" s="166" t="str">
        <f>'8th 2'!AE20</f>
        <v/>
      </c>
      <c r="N815" s="166" t="str">
        <f>'8th 3'!AE20</f>
        <v/>
      </c>
      <c r="O815" s="166" t="str">
        <f>'8th 4'!AE20</f>
        <v/>
      </c>
      <c r="P815" s="166" t="str">
        <f>'8th 5'!AE20</f>
        <v/>
      </c>
      <c r="Q815" s="166" t="str">
        <f>'8th 6'!AE20</f>
        <v/>
      </c>
      <c r="R815" s="166" t="str">
        <f>'8th 7'!AE20</f>
        <v/>
      </c>
      <c r="S815" s="420"/>
      <c r="T815" s="420"/>
      <c r="U815" s="400"/>
      <c r="V815" s="402"/>
      <c r="W815" s="404"/>
      <c r="X815" s="404"/>
      <c r="Y815" s="406"/>
      <c r="Z815" s="510"/>
    </row>
    <row r="816" spans="1:26" ht="9.75" customHeight="1" thickTop="1" thickBot="1">
      <c r="C816" s="53"/>
      <c r="D816" s="53"/>
      <c r="E816" s="53"/>
      <c r="F816" s="53"/>
      <c r="G816" s="53"/>
      <c r="H816" s="53"/>
      <c r="L816" s="53"/>
      <c r="M816" s="53"/>
      <c r="N816" s="53"/>
      <c r="O816" s="53"/>
      <c r="P816" s="53"/>
      <c r="Q816" s="53"/>
      <c r="R816" s="53"/>
      <c r="V816" s="53"/>
      <c r="W816" s="53"/>
      <c r="X816" s="53"/>
      <c r="Y816" s="53"/>
    </row>
    <row r="817" spans="1:26" ht="18.75" thickTop="1">
      <c r="A817" s="407" t="s">
        <v>33</v>
      </c>
      <c r="B817" s="408"/>
      <c r="C817" s="376" t="s">
        <v>35</v>
      </c>
      <c r="D817" s="380"/>
      <c r="E817" s="376" t="s">
        <v>30</v>
      </c>
      <c r="F817" s="380"/>
      <c r="G817" s="376" t="s">
        <v>31</v>
      </c>
      <c r="H817" s="380"/>
      <c r="I817" s="376" t="s">
        <v>32</v>
      </c>
      <c r="J817" s="411"/>
      <c r="K817" s="411"/>
      <c r="L817" s="412"/>
      <c r="M817" s="370" t="s">
        <v>50</v>
      </c>
      <c r="N817" s="371"/>
      <c r="O817" s="376" t="s">
        <v>0</v>
      </c>
      <c r="P817" s="377"/>
      <c r="Q817" s="169" t="s">
        <v>29</v>
      </c>
      <c r="R817" s="378" t="s">
        <v>216</v>
      </c>
      <c r="S817" s="379"/>
      <c r="T817" s="379"/>
      <c r="U817" s="380"/>
      <c r="V817" s="381" t="s">
        <v>2</v>
      </c>
      <c r="W817" s="382"/>
      <c r="X817" s="170"/>
      <c r="Y817" s="171"/>
    </row>
    <row r="818" spans="1:26" s="113" customFormat="1" ht="18" customHeight="1">
      <c r="A818" s="409"/>
      <c r="B818" s="410"/>
      <c r="C818" s="383" t="str">
        <f>'viva-1'!K18</f>
        <v>3.25</v>
      </c>
      <c r="D818" s="384"/>
      <c r="E818" s="383" t="str">
        <f>'viva-2'!K18</f>
        <v>3.00</v>
      </c>
      <c r="F818" s="384"/>
      <c r="G818" s="385" t="str">
        <f>'viva-3'!K18</f>
        <v>4.00</v>
      </c>
      <c r="H818" s="384"/>
      <c r="I818" s="383" t="str">
        <f>'viva-4'!K18</f>
        <v>3.50</v>
      </c>
      <c r="J818" s="386"/>
      <c r="K818" s="386"/>
      <c r="L818" s="387"/>
      <c r="M818" s="372"/>
      <c r="N818" s="373"/>
      <c r="O818" s="388">
        <f>W806+Y814</f>
        <v>420.55500000000001</v>
      </c>
      <c r="P818" s="389"/>
      <c r="Q818" s="397">
        <f>V806</f>
        <v>126</v>
      </c>
      <c r="R818" s="392">
        <f>O818/126</f>
        <v>3.3377380952380955</v>
      </c>
      <c r="S818" s="393"/>
      <c r="T818" s="393"/>
      <c r="U818" s="394"/>
      <c r="V818" s="359" t="str">
        <f>IF(R818&gt;=2.5,Y818,IF(R818&gt;=2.25,"C",IF(R818&gt;=2,"D",IF(R818=0,0,"F"))))</f>
        <v>B+</v>
      </c>
      <c r="W818" s="360"/>
      <c r="X818" s="172"/>
      <c r="Y818" s="173" t="str">
        <f>IF(R818&gt;=4,"A+",IF(R818&gt;=3.75,"A",IF(R818&gt;=3.5,"A-",IF(R818&gt;=3.25,"B+",IF(R818&gt;=3,"B",IF(R818&gt;=2.75,"B-",IF(R818&gt;=2.5,"C+",IF(R818&gt;=2,"C","F"))))))))</f>
        <v>B+</v>
      </c>
      <c r="Z818" s="174"/>
    </row>
    <row r="819" spans="1:26" ht="42.75" customHeight="1" thickBot="1">
      <c r="A819" s="363" t="s">
        <v>34</v>
      </c>
      <c r="B819" s="364"/>
      <c r="C819" s="365" t="s">
        <v>1</v>
      </c>
      <c r="D819" s="366"/>
      <c r="E819" s="367">
        <f>C818+E818+G818+I818</f>
        <v>13.75</v>
      </c>
      <c r="F819" s="368"/>
      <c r="G819" s="365" t="s">
        <v>0</v>
      </c>
      <c r="H819" s="366"/>
      <c r="I819" s="367">
        <f>E819*1.5</f>
        <v>20.625</v>
      </c>
      <c r="J819" s="369"/>
      <c r="K819" s="369"/>
      <c r="L819" s="368"/>
      <c r="M819" s="374"/>
      <c r="N819" s="375"/>
      <c r="O819" s="390"/>
      <c r="P819" s="391"/>
      <c r="Q819" s="398"/>
      <c r="R819" s="395"/>
      <c r="S819" s="395"/>
      <c r="T819" s="395"/>
      <c r="U819" s="396"/>
      <c r="V819" s="361"/>
      <c r="W819" s="362"/>
      <c r="X819" s="175"/>
      <c r="Y819" s="176"/>
    </row>
    <row r="820" spans="1:26" ht="30" customHeight="1" thickTop="1">
      <c r="B820" s="54"/>
      <c r="C820" s="54"/>
      <c r="D820" s="514" t="s">
        <v>24</v>
      </c>
      <c r="E820" s="514"/>
      <c r="F820" s="514"/>
      <c r="G820" s="514"/>
      <c r="H820" s="514"/>
      <c r="I820" s="514"/>
      <c r="J820" s="514"/>
      <c r="K820" s="514"/>
      <c r="L820" s="514"/>
      <c r="M820" s="514"/>
      <c r="N820" s="514"/>
      <c r="O820" s="514"/>
      <c r="P820" s="514"/>
      <c r="Q820" s="514"/>
      <c r="R820" s="514"/>
      <c r="S820" s="514"/>
      <c r="T820" s="55" t="s">
        <v>36</v>
      </c>
      <c r="U820" s="56"/>
      <c r="V820" s="515">
        <f>'1st 1'!R21</f>
        <v>0</v>
      </c>
      <c r="W820" s="516"/>
      <c r="X820" s="516"/>
      <c r="Y820" s="516"/>
    </row>
    <row r="821" spans="1:26" ht="18.75">
      <c r="A821" s="57"/>
      <c r="B821" s="58"/>
      <c r="C821" s="59" t="s">
        <v>4</v>
      </c>
      <c r="D821" s="60" t="s">
        <v>71</v>
      </c>
      <c r="E821" s="60"/>
      <c r="F821" s="53"/>
      <c r="G821" s="61"/>
      <c r="H821" s="517" t="s">
        <v>73</v>
      </c>
      <c r="I821" s="518"/>
      <c r="J821" s="518"/>
      <c r="K821" s="518"/>
      <c r="L821" s="518"/>
      <c r="M821" s="518"/>
      <c r="N821" s="518"/>
      <c r="O821" s="62"/>
      <c r="P821" s="62"/>
      <c r="Q821" s="62"/>
      <c r="R821" s="53"/>
      <c r="S821" s="63"/>
      <c r="T821" s="55" t="s">
        <v>37</v>
      </c>
      <c r="U821" s="56"/>
      <c r="V821" s="519">
        <f>'1st 1'!A21</f>
        <v>14</v>
      </c>
      <c r="W821" s="516"/>
      <c r="X821" s="516"/>
      <c r="Y821" s="516"/>
    </row>
    <row r="822" spans="1:26" ht="18.75">
      <c r="A822" s="57"/>
      <c r="B822" s="58"/>
      <c r="C822" s="59" t="s">
        <v>5</v>
      </c>
      <c r="D822" s="60" t="s">
        <v>66</v>
      </c>
      <c r="E822" s="60"/>
      <c r="F822" s="64"/>
      <c r="G822" s="53"/>
      <c r="H822" s="61"/>
      <c r="I822" s="65"/>
      <c r="J822" s="520">
        <f>'1st 1'!A981</f>
        <v>0</v>
      </c>
      <c r="K822" s="521"/>
      <c r="L822" s="521"/>
      <c r="M822" s="521"/>
      <c r="N822" s="62"/>
      <c r="O822" s="62"/>
      <c r="P822" s="53"/>
      <c r="Q822" s="53"/>
      <c r="R822" s="53"/>
      <c r="S822" s="63"/>
      <c r="T822" s="55" t="s">
        <v>38</v>
      </c>
      <c r="U822" s="56"/>
      <c r="V822" s="56"/>
      <c r="W822" s="56"/>
      <c r="X822" s="56"/>
      <c r="Y822" s="66">
        <f>'1st 1'!S21</f>
        <v>0</v>
      </c>
    </row>
    <row r="823" spans="1:26" ht="18.75">
      <c r="A823" s="57"/>
      <c r="B823" s="58"/>
      <c r="C823" s="59" t="s">
        <v>6</v>
      </c>
      <c r="D823" s="60" t="s">
        <v>14</v>
      </c>
      <c r="E823" s="58"/>
      <c r="F823" s="67" t="s">
        <v>7</v>
      </c>
      <c r="G823" s="68" t="str">
        <f>'1st 1'!B21</f>
        <v>K</v>
      </c>
      <c r="H823" s="69"/>
      <c r="I823" s="70"/>
      <c r="J823" s="70"/>
      <c r="K823" s="70"/>
      <c r="L823" s="53"/>
      <c r="M823" s="53"/>
      <c r="N823" s="53"/>
      <c r="O823" s="53"/>
      <c r="P823" s="53"/>
      <c r="Q823" s="53"/>
      <c r="R823" s="53"/>
      <c r="V823" s="53"/>
      <c r="W823" s="53"/>
      <c r="X823" s="53"/>
      <c r="Y823" s="53"/>
    </row>
    <row r="824" spans="1:26" ht="18.75">
      <c r="A824" s="57"/>
      <c r="B824" s="64"/>
      <c r="C824" s="64"/>
      <c r="D824" s="64"/>
      <c r="E824" s="53"/>
      <c r="F824" s="67" t="s">
        <v>8</v>
      </c>
      <c r="G824" s="72">
        <f>'1st 1'!T21</f>
        <v>0</v>
      </c>
      <c r="H824" s="69"/>
      <c r="I824" s="70"/>
      <c r="J824" s="70"/>
      <c r="K824" s="70"/>
      <c r="L824" s="53"/>
      <c r="M824" s="53"/>
      <c r="N824" s="53"/>
      <c r="O824" s="53"/>
      <c r="P824" s="53"/>
      <c r="Q824" s="53"/>
      <c r="R824" s="53"/>
      <c r="V824" s="53"/>
      <c r="W824" s="53"/>
      <c r="X824" s="53"/>
      <c r="Y824" s="53"/>
    </row>
    <row r="825" spans="1:26" ht="18.75">
      <c r="A825" s="57"/>
      <c r="B825" s="64"/>
      <c r="C825" s="64"/>
      <c r="D825" s="64"/>
      <c r="E825" s="53"/>
      <c r="F825" s="67" t="s">
        <v>9</v>
      </c>
      <c r="G825" s="72">
        <f>'1st 1'!U21</f>
        <v>0</v>
      </c>
      <c r="H825" s="69"/>
      <c r="I825" s="70"/>
      <c r="J825" s="70"/>
      <c r="K825" s="70"/>
      <c r="L825" s="53"/>
      <c r="M825" s="53"/>
      <c r="N825" s="53"/>
      <c r="O825" s="53"/>
      <c r="P825" s="53"/>
      <c r="Q825" s="53"/>
      <c r="R825" s="53"/>
      <c r="V825" s="53"/>
      <c r="W825" s="53"/>
      <c r="X825" s="53"/>
      <c r="Y825" s="53"/>
    </row>
    <row r="826" spans="1:26" ht="18.75">
      <c r="A826" s="57"/>
      <c r="B826" s="64"/>
      <c r="C826" s="64"/>
      <c r="D826" s="64"/>
      <c r="E826" s="53"/>
      <c r="F826" s="67" t="s">
        <v>10</v>
      </c>
      <c r="G826" s="72">
        <f>'1st 1'!V21</f>
        <v>0</v>
      </c>
      <c r="H826" s="69"/>
      <c r="I826" s="73"/>
      <c r="J826" s="73"/>
      <c r="K826" s="73"/>
      <c r="L826" s="53"/>
      <c r="M826" s="53"/>
      <c r="N826" s="53"/>
      <c r="O826" s="53"/>
      <c r="P826" s="53"/>
      <c r="Q826" s="53"/>
      <c r="R826" s="53"/>
      <c r="V826" s="53"/>
      <c r="W826" s="53"/>
      <c r="X826" s="53"/>
      <c r="Y826" s="53"/>
    </row>
    <row r="827" spans="1:26" ht="21.75" customHeight="1" thickBot="1">
      <c r="A827" s="522" t="s">
        <v>25</v>
      </c>
      <c r="B827" s="522"/>
      <c r="C827" s="523"/>
      <c r="D827" s="523"/>
      <c r="E827" s="523"/>
      <c r="F827" s="523"/>
      <c r="G827" s="523"/>
      <c r="H827" s="523"/>
      <c r="I827" s="523"/>
      <c r="J827" s="523"/>
      <c r="K827" s="523"/>
      <c r="L827" s="524"/>
      <c r="M827" s="524"/>
      <c r="N827" s="524"/>
      <c r="O827" s="524"/>
      <c r="P827" s="524"/>
      <c r="Q827" s="524"/>
      <c r="R827" s="524"/>
      <c r="S827" s="524"/>
      <c r="T827" s="524"/>
      <c r="U827" s="524"/>
      <c r="V827" s="524"/>
      <c r="W827" s="524"/>
      <c r="X827" s="524"/>
      <c r="Y827" s="524"/>
    </row>
    <row r="828" spans="1:26" ht="19.5" customHeight="1" thickTop="1" thickBot="1">
      <c r="A828" s="478" t="s">
        <v>42</v>
      </c>
      <c r="B828" s="479"/>
      <c r="C828" s="479"/>
      <c r="D828" s="479"/>
      <c r="E828" s="479"/>
      <c r="F828" s="479"/>
      <c r="G828" s="479"/>
      <c r="H828" s="479"/>
      <c r="I828" s="479"/>
      <c r="J828" s="479"/>
      <c r="K828" s="480"/>
      <c r="L828" s="479" t="s">
        <v>43</v>
      </c>
      <c r="M828" s="479"/>
      <c r="N828" s="479"/>
      <c r="O828" s="479"/>
      <c r="P828" s="479"/>
      <c r="Q828" s="479"/>
      <c r="R828" s="479"/>
      <c r="S828" s="479"/>
      <c r="T828" s="479"/>
      <c r="U828" s="506"/>
      <c r="V828" s="507" t="s">
        <v>39</v>
      </c>
      <c r="W828" s="508"/>
      <c r="X828" s="508"/>
      <c r="Y828" s="509"/>
      <c r="Z828" s="510" t="s">
        <v>68</v>
      </c>
    </row>
    <row r="829" spans="1:26" ht="19.5" thickTop="1" thickBot="1">
      <c r="A829" s="74" t="s">
        <v>22</v>
      </c>
      <c r="B829" s="75"/>
      <c r="C829" s="76">
        <f>'1st 1'!C4</f>
        <v>101</v>
      </c>
      <c r="D829" s="76">
        <f>'1st 2'!C4</f>
        <v>102</v>
      </c>
      <c r="E829" s="76">
        <f>'1st 3'!C4</f>
        <v>103</v>
      </c>
      <c r="F829" s="76">
        <f>'1st 4'!C4</f>
        <v>104</v>
      </c>
      <c r="G829" s="76">
        <f>'1st 5'!C4</f>
        <v>105</v>
      </c>
      <c r="H829" s="76">
        <f>'1st 6'!C4</f>
        <v>106</v>
      </c>
      <c r="I829" s="511" t="s">
        <v>0</v>
      </c>
      <c r="J829" s="511" t="s">
        <v>3</v>
      </c>
      <c r="K829" s="512" t="s">
        <v>2</v>
      </c>
      <c r="L829" s="76">
        <f>'2nd 1'!C4</f>
        <v>107</v>
      </c>
      <c r="M829" s="76">
        <f>'2nd 2'!C4</f>
        <v>108</v>
      </c>
      <c r="N829" s="76">
        <f>'2nd 3'!C4</f>
        <v>109</v>
      </c>
      <c r="O829" s="76">
        <f>'2nd 4'!C4</f>
        <v>110</v>
      </c>
      <c r="P829" s="76">
        <f>'2nd 5'!C4</f>
        <v>111</v>
      </c>
      <c r="Q829" s="76">
        <f>'2nd 6'!C4</f>
        <v>112</v>
      </c>
      <c r="R829" s="76">
        <f>'2nd 7'!C4</f>
        <v>0</v>
      </c>
      <c r="S829" s="429" t="s">
        <v>0</v>
      </c>
      <c r="T829" s="429" t="s">
        <v>3</v>
      </c>
      <c r="U829" s="431" t="s">
        <v>2</v>
      </c>
      <c r="V829" s="492" t="s">
        <v>29</v>
      </c>
      <c r="W829" s="493" t="s">
        <v>0</v>
      </c>
      <c r="X829" s="494" t="s">
        <v>3</v>
      </c>
      <c r="Y829" s="495" t="s">
        <v>2</v>
      </c>
      <c r="Z829" s="510"/>
    </row>
    <row r="830" spans="1:26" ht="64.5" customHeight="1" thickTop="1" thickBot="1">
      <c r="A830" s="77" t="s">
        <v>63</v>
      </c>
      <c r="B830" s="78"/>
      <c r="C830" s="114" t="str">
        <f>'1st 1'!C6</f>
        <v>Drawing-1</v>
      </c>
      <c r="D830" s="114" t="str">
        <f>'1st 2'!C6</f>
        <v>Sketch-1</v>
      </c>
      <c r="E830" s="114" t="str">
        <f>'1st 3'!C6</f>
        <v>Parspective-1</v>
      </c>
      <c r="F830" s="114" t="str">
        <f>'1st 4'!C6</f>
        <v>Study and Composition-1</v>
      </c>
      <c r="G830" s="114" t="str">
        <f>'1st 5'!C6</f>
        <v>History of Civilization-1</v>
      </c>
      <c r="H830" s="114" t="str">
        <f>'1st 6'!C6</f>
        <v>Nazrul Studies</v>
      </c>
      <c r="I830" s="481"/>
      <c r="J830" s="481"/>
      <c r="K830" s="482"/>
      <c r="L830" s="114" t="str">
        <f>'2nd 1'!C6</f>
        <v>Drawing-2</v>
      </c>
      <c r="M830" s="114" t="str">
        <f>'2nd 2'!C6</f>
        <v>Sketch-2</v>
      </c>
      <c r="N830" s="114" t="str">
        <f>'2nd 3'!C6</f>
        <v>Perspective- 2</v>
      </c>
      <c r="O830" s="114" t="str">
        <f>'2nd 4'!C6</f>
        <v>Basic Design</v>
      </c>
      <c r="P830" s="114" t="str">
        <f>'2nd 5'!C6</f>
        <v xml:space="preserve"> Study &amp; composition 2</v>
      </c>
      <c r="Q830" s="114" t="str">
        <f>'2nd 6'!C6</f>
        <v>History of Civilization -2</v>
      </c>
      <c r="R830" s="114">
        <f>'2nd 7'!C6</f>
        <v>0</v>
      </c>
      <c r="S830" s="429"/>
      <c r="T830" s="429"/>
      <c r="U830" s="431"/>
      <c r="V830" s="492"/>
      <c r="W830" s="493"/>
      <c r="X830" s="493"/>
      <c r="Y830" s="495"/>
      <c r="Z830" s="510"/>
    </row>
    <row r="831" spans="1:26" ht="18.75" thickTop="1">
      <c r="A831" s="77" t="s">
        <v>12</v>
      </c>
      <c r="B831" s="78"/>
      <c r="C831" s="80">
        <f>'1st 1'!G4</f>
        <v>3</v>
      </c>
      <c r="D831" s="80">
        <f>'1st 2'!G4</f>
        <v>1.5</v>
      </c>
      <c r="E831" s="80">
        <f>'1st 3'!G4</f>
        <v>3</v>
      </c>
      <c r="F831" s="80">
        <f>'1st 4'!G4</f>
        <v>3</v>
      </c>
      <c r="G831" s="80">
        <f>'1st 5'!G4</f>
        <v>1.5</v>
      </c>
      <c r="H831" s="80">
        <f>'1st 6'!G4</f>
        <v>3</v>
      </c>
      <c r="I831" s="481"/>
      <c r="J831" s="481"/>
      <c r="K831" s="513"/>
      <c r="L831" s="80">
        <f>'2nd 1'!G4</f>
        <v>3</v>
      </c>
      <c r="M831" s="80">
        <f>'2nd 2'!G4</f>
        <v>1.5</v>
      </c>
      <c r="N831" s="80">
        <f>'2nd 3'!G4</f>
        <v>3</v>
      </c>
      <c r="O831" s="80">
        <f>'2nd 4'!G4</f>
        <v>1.5</v>
      </c>
      <c r="P831" s="80">
        <f>'2nd 5'!G4</f>
        <v>3</v>
      </c>
      <c r="Q831" s="80">
        <f>'2nd 6'!G4</f>
        <v>3</v>
      </c>
      <c r="R831" s="80">
        <f>'2nd 7'!G4</f>
        <v>0</v>
      </c>
      <c r="S831" s="430"/>
      <c r="T831" s="430"/>
      <c r="U831" s="432"/>
      <c r="V831" s="468"/>
      <c r="W831" s="471"/>
      <c r="X831" s="471"/>
      <c r="Y831" s="422"/>
      <c r="Z831" s="510"/>
    </row>
    <row r="832" spans="1:26" ht="16.5" customHeight="1">
      <c r="A832" s="77" t="s">
        <v>11</v>
      </c>
      <c r="B832" s="78"/>
      <c r="C832" s="80">
        <v>100</v>
      </c>
      <c r="D832" s="80">
        <v>100</v>
      </c>
      <c r="E832" s="80">
        <v>100</v>
      </c>
      <c r="F832" s="80">
        <v>100</v>
      </c>
      <c r="G832" s="80">
        <v>100</v>
      </c>
      <c r="H832" s="80">
        <v>100</v>
      </c>
      <c r="I832" s="496">
        <f>(C836*C831)+(D836*D831)+(E836*E831)+(F836*F831)+(G836*G831)+(H836*H831)</f>
        <v>45.75</v>
      </c>
      <c r="J832" s="82"/>
      <c r="K832" s="83" t="str">
        <f>IF(J833&gt;=4,"A+",IF(J833&gt;=3.75,"A",IF(J833&gt;=3.5,"A-",IF(J833&gt;=3.25,"B+",IF(J833&gt;=3,"B",IF(J833&gt;=2.75,"B-",IF(J833&gt;=2.5,"C+",IF(J833&gt;=2,"C","F"))))))))</f>
        <v>B</v>
      </c>
      <c r="L832" s="81">
        <v>100</v>
      </c>
      <c r="M832" s="80">
        <v>100</v>
      </c>
      <c r="N832" s="80">
        <v>100</v>
      </c>
      <c r="O832" s="80">
        <v>100</v>
      </c>
      <c r="P832" s="80">
        <v>100</v>
      </c>
      <c r="Q832" s="80">
        <v>100</v>
      </c>
      <c r="R832" s="80">
        <v>100</v>
      </c>
      <c r="S832" s="465">
        <f>(L836*L831)+(M836*M831)+(N836*N831)+(O836*O831)+(P836*P831)+(Q836*Q831)+(R836*R831)</f>
        <v>42.375</v>
      </c>
      <c r="T832" s="84"/>
      <c r="U832" s="85" t="str">
        <f>IF(T833&gt;=4,"A+",IF(T833&gt;=3.75,"A",IF(T833&gt;=3.5,"A-",IF(T833&gt;=3.25,"B+",IF(T833&gt;=3,"B",IF(T833&gt;=2.75,"B-",IF(T833&gt;=2.5,"C+",IF(T833&gt;=2,"C","F"))))))))</f>
        <v>B-</v>
      </c>
      <c r="V832" s="498">
        <f>IF((C836+C838)=0,0,C831)+IF((D836+D838)=0,0,D831)+IF((E836+E838)=0,0,E831)+IF((F836+F838)=0,0,F831)+IF((G836+G838)=0,0,G831)+IF((H836+H838)=0,0,H831)+IF((L836+L838)=0,0,L831)+IF((M836+M838)=0,0,M831)+IF((N836+N838)=0,0,N831)+IF((O836+O838)=0,0,O831)+IF((P836+P838)=0,0,P831)+IF((Q836+Q838)=0,0,Q831)+IF((R836+R838)=0,0,R831)+IF(C881=0,0,1.5)</f>
        <v>31.5</v>
      </c>
      <c r="W832" s="415">
        <f>I832+S832+(C881*1.5)</f>
        <v>93.375</v>
      </c>
      <c r="X832" s="503">
        <f>IF(S832&gt;0,(W832/31.5),J833)</f>
        <v>2.9642857142857144</v>
      </c>
      <c r="Y832" s="154" t="str">
        <f>IF(X832&gt;=4,"A+",IF(X832&gt;=3.75,"A",IF(X832&gt;=3.5,"A-",IF(X832&gt;=3.25,"B+",IF(X832&gt;=3,"B",IF(X832&gt;=2.75,"B-",IF(X832&gt;=2.5,"C+",IF(X832&gt;=2,"C","F"))))))))</f>
        <v>B-</v>
      </c>
      <c r="Z832" s="510"/>
    </row>
    <row r="833" spans="1:28" ht="18">
      <c r="A833" s="77" t="s">
        <v>28</v>
      </c>
      <c r="B833" s="86"/>
      <c r="C833" s="87">
        <f>'1st 1'!C21</f>
        <v>25</v>
      </c>
      <c r="D833" s="87">
        <f>'1st 2'!C21</f>
        <v>21</v>
      </c>
      <c r="E833" s="87">
        <f>'1st 3'!C21</f>
        <v>28.5</v>
      </c>
      <c r="F833" s="87">
        <f>'1st 4'!C21</f>
        <v>22.5</v>
      </c>
      <c r="G833" s="87">
        <f>'1st 5'!C21</f>
        <v>27</v>
      </c>
      <c r="H833" s="87">
        <f>'1st 6'!C21</f>
        <v>30.25</v>
      </c>
      <c r="I833" s="497"/>
      <c r="J833" s="485">
        <f>I832/(C831+D831+E831+F831+G831+H831)</f>
        <v>3.05</v>
      </c>
      <c r="K833" s="88"/>
      <c r="L833" s="89">
        <f>'2nd 1'!C21</f>
        <v>23.25</v>
      </c>
      <c r="M833" s="87">
        <f>'2nd 2'!C21</f>
        <v>27</v>
      </c>
      <c r="N833" s="87">
        <f>'2nd 3'!C21</f>
        <v>27</v>
      </c>
      <c r="O833" s="87">
        <f>'2nd 4'!C21</f>
        <v>22</v>
      </c>
      <c r="P833" s="87">
        <f>'2nd 5'!C21</f>
        <v>26.5</v>
      </c>
      <c r="Q833" s="87">
        <f>'2nd 6'!C21</f>
        <v>24</v>
      </c>
      <c r="R833" s="87">
        <f>'2nd 7'!C21</f>
        <v>0</v>
      </c>
      <c r="S833" s="457"/>
      <c r="T833" s="485">
        <f>S832/(L831+M831+N831+O831+P831+Q831+R831)</f>
        <v>2.8250000000000002</v>
      </c>
      <c r="U833" s="90"/>
      <c r="V833" s="499"/>
      <c r="W833" s="501"/>
      <c r="X833" s="453"/>
      <c r="Y833" s="487" t="str">
        <f>IF(S832&gt;0,(IF(X832&gt;=2.5,Y832,IF(X832&gt;=2.25,"C",IF(X832&gt;=2,"D","F")))),K834)</f>
        <v>B-</v>
      </c>
      <c r="Z833" s="510"/>
    </row>
    <row r="834" spans="1:28" ht="16.5" customHeight="1">
      <c r="A834" s="423" t="s">
        <v>26</v>
      </c>
      <c r="B834" s="91" t="s">
        <v>60</v>
      </c>
      <c r="C834" s="87">
        <f>'1st 1'!J21</f>
        <v>41</v>
      </c>
      <c r="D834" s="87">
        <f>'1st 2'!J21</f>
        <v>24.5</v>
      </c>
      <c r="E834" s="87">
        <f>'1st 3'!J21</f>
        <v>44.5</v>
      </c>
      <c r="F834" s="87">
        <f>'1st 4'!J21</f>
        <v>30</v>
      </c>
      <c r="G834" s="87">
        <f>'1st 5'!J21</f>
        <v>38</v>
      </c>
      <c r="H834" s="87">
        <f>'1st 6'!J21</f>
        <v>38</v>
      </c>
      <c r="I834" s="497"/>
      <c r="J834" s="505"/>
      <c r="K834" s="489" t="str">
        <f>IF(J833&gt;=2.5,K832,IF(J833&gt;=2.25,"C",IF(J833&gt;=2,"D",IF(J833=0,0,"F"))))</f>
        <v>B</v>
      </c>
      <c r="L834" s="89">
        <f>'2nd 1'!J21</f>
        <v>40.5</v>
      </c>
      <c r="M834" s="87">
        <f>'2nd 2'!J21</f>
        <v>27</v>
      </c>
      <c r="N834" s="87">
        <f>'2nd 3'!J21</f>
        <v>41.5</v>
      </c>
      <c r="O834" s="87">
        <f>'2nd 4'!J21</f>
        <v>33</v>
      </c>
      <c r="P834" s="87">
        <f>'2nd 5'!J21</f>
        <v>27.5</v>
      </c>
      <c r="Q834" s="87">
        <f>'2nd 6'!J21</f>
        <v>30.5</v>
      </c>
      <c r="R834" s="87">
        <f>'2nd 7'!J21</f>
        <v>0</v>
      </c>
      <c r="S834" s="457"/>
      <c r="T834" s="486"/>
      <c r="U834" s="442" t="str">
        <f>IF(T833&gt;=2.5,U832,IF(T833&gt;=2.25,"C",IF(T833&gt;=2,"D",IF(T833=0,0,"F"))))</f>
        <v>B-</v>
      </c>
      <c r="V834" s="499"/>
      <c r="W834" s="501"/>
      <c r="X834" s="453"/>
      <c r="Y834" s="488"/>
      <c r="Z834" s="510"/>
    </row>
    <row r="835" spans="1:28" ht="16.5" customHeight="1">
      <c r="A835" s="424"/>
      <c r="B835" s="91" t="s">
        <v>67</v>
      </c>
      <c r="C835" s="115">
        <f>'1st 1'!K21</f>
        <v>66</v>
      </c>
      <c r="D835" s="115">
        <f>'1st 2'!K21</f>
        <v>46</v>
      </c>
      <c r="E835" s="115">
        <f>'1st 3'!K21</f>
        <v>73</v>
      </c>
      <c r="F835" s="115">
        <f>'1st 4'!K21</f>
        <v>53</v>
      </c>
      <c r="G835" s="115">
        <f>'1st 5'!K21</f>
        <v>65</v>
      </c>
      <c r="H835" s="115">
        <f>'1st 6'!K21</f>
        <v>69</v>
      </c>
      <c r="I835" s="497"/>
      <c r="J835" s="505"/>
      <c r="K835" s="490"/>
      <c r="L835" s="116">
        <f>'2nd 1'!K21</f>
        <v>64</v>
      </c>
      <c r="M835" s="115">
        <f>'2nd 2'!K21</f>
        <v>54</v>
      </c>
      <c r="N835" s="115">
        <f>'2nd 3'!K21</f>
        <v>69</v>
      </c>
      <c r="O835" s="115">
        <f>'2nd 4'!K21</f>
        <v>55</v>
      </c>
      <c r="P835" s="115">
        <f>'2nd 5'!K21</f>
        <v>54</v>
      </c>
      <c r="Q835" s="115">
        <f>'2nd 6'!K21</f>
        <v>55</v>
      </c>
      <c r="R835" s="115">
        <f>'2nd 7'!K21</f>
        <v>0</v>
      </c>
      <c r="S835" s="457"/>
      <c r="T835" s="486"/>
      <c r="U835" s="491"/>
      <c r="V835" s="499"/>
      <c r="W835" s="501"/>
      <c r="X835" s="453"/>
      <c r="Y835" s="488"/>
      <c r="Z835" s="510"/>
    </row>
    <row r="836" spans="1:28" ht="18">
      <c r="A836" s="424"/>
      <c r="B836" s="91" t="s">
        <v>1</v>
      </c>
      <c r="C836" s="87">
        <f>'1st 1'!M21</f>
        <v>3.25</v>
      </c>
      <c r="D836" s="87">
        <f>'1st 2'!M21</f>
        <v>2.25</v>
      </c>
      <c r="E836" s="87">
        <f>'1st 3'!M21</f>
        <v>3.5</v>
      </c>
      <c r="F836" s="87">
        <f>'1st 4'!M21</f>
        <v>2.5</v>
      </c>
      <c r="G836" s="87">
        <f>'1st 5'!M21</f>
        <v>3.25</v>
      </c>
      <c r="H836" s="87">
        <f>'1st 6'!M21</f>
        <v>3.25</v>
      </c>
      <c r="I836" s="497"/>
      <c r="J836" s="505"/>
      <c r="K836" s="92"/>
      <c r="L836" s="89">
        <f>'2nd 1'!M21</f>
        <v>3</v>
      </c>
      <c r="M836" s="87">
        <f>'2nd 2'!M21</f>
        <v>2.5</v>
      </c>
      <c r="N836" s="87">
        <f>'2nd 3'!M21</f>
        <v>3.25</v>
      </c>
      <c r="O836" s="87">
        <f>'2nd 4'!M21</f>
        <v>2.75</v>
      </c>
      <c r="P836" s="87">
        <f>'2nd 5'!M21</f>
        <v>2.5</v>
      </c>
      <c r="Q836" s="87">
        <f>'2nd 6'!M21</f>
        <v>2.75</v>
      </c>
      <c r="R836" s="87">
        <f>'2nd 7'!M21</f>
        <v>0</v>
      </c>
      <c r="S836" s="457"/>
      <c r="T836" s="486"/>
      <c r="U836" s="93"/>
      <c r="V836" s="499"/>
      <c r="W836" s="501"/>
      <c r="X836" s="453"/>
      <c r="Y836" s="155"/>
      <c r="Z836" s="510"/>
    </row>
    <row r="837" spans="1:28" ht="17.25" customHeight="1" thickBot="1">
      <c r="A837" s="424"/>
      <c r="B837" s="94" t="s">
        <v>2</v>
      </c>
      <c r="C837" s="95" t="str">
        <f>'1st 1'!L21</f>
        <v>B+</v>
      </c>
      <c r="D837" s="95" t="str">
        <f>'1st 2'!L21</f>
        <v>C</v>
      </c>
      <c r="E837" s="95" t="str">
        <f>'1st 3'!L21</f>
        <v>A-</v>
      </c>
      <c r="F837" s="95" t="str">
        <f>'1st 4'!L21</f>
        <v>C+</v>
      </c>
      <c r="G837" s="95" t="str">
        <f>'1st 5'!L21</f>
        <v>B+</v>
      </c>
      <c r="H837" s="95" t="str">
        <f>'1st 6'!L21</f>
        <v>B+</v>
      </c>
      <c r="I837" s="472"/>
      <c r="J837" s="96"/>
      <c r="K837" s="88"/>
      <c r="L837" s="97" t="str">
        <f>'2nd 1'!L21</f>
        <v>B</v>
      </c>
      <c r="M837" s="95" t="str">
        <f>'2nd 2'!L21</f>
        <v>C+</v>
      </c>
      <c r="N837" s="95" t="str">
        <f>'2nd 3'!L21</f>
        <v>B+</v>
      </c>
      <c r="O837" s="95" t="str">
        <f>'2nd 4'!L21</f>
        <v>B-</v>
      </c>
      <c r="P837" s="95" t="str">
        <f>'2nd 5'!L21</f>
        <v>C+</v>
      </c>
      <c r="Q837" s="95" t="str">
        <f>'2nd 6'!L21</f>
        <v>B-</v>
      </c>
      <c r="R837" s="95">
        <f>'2nd 7'!L21</f>
        <v>0</v>
      </c>
      <c r="S837" s="457"/>
      <c r="T837" s="98"/>
      <c r="U837" s="90"/>
      <c r="V837" s="500"/>
      <c r="W837" s="502"/>
      <c r="X837" s="504"/>
      <c r="Y837" s="156"/>
      <c r="Z837" s="510"/>
    </row>
    <row r="838" spans="1:28" ht="18.75" thickTop="1">
      <c r="A838" s="413" t="s">
        <v>127</v>
      </c>
      <c r="B838" s="91" t="s">
        <v>1</v>
      </c>
      <c r="C838" s="87">
        <f>'1st 1'!N21</f>
        <v>0</v>
      </c>
      <c r="D838" s="87">
        <f>'1st 2'!N21</f>
        <v>0</v>
      </c>
      <c r="E838" s="87">
        <f>'1st 3'!N21</f>
        <v>0</v>
      </c>
      <c r="F838" s="87">
        <f>'1st 4'!N21</f>
        <v>0</v>
      </c>
      <c r="G838" s="87">
        <f>'1st 5'!N21</f>
        <v>0</v>
      </c>
      <c r="H838" s="87">
        <f>'1st 6'!N21</f>
        <v>0</v>
      </c>
      <c r="I838" s="530">
        <f>(C838*C831)+(D838*D831)+(E838*E831)+(F838*F831)+(G838*G831)+(H838*H831)</f>
        <v>0</v>
      </c>
      <c r="J838" s="417">
        <f>IF(C838&gt;0,(C836*C831),0)+IF(D838&gt;0,(D836*D831),0)+IF(E838&gt;0,(E836*E831),0)+IF(F838&gt;0,(F836*F831),0)+IF(G838&gt;0,(G836*G831),0)+IF(H838&gt;0,(H836*H831),0)</f>
        <v>0</v>
      </c>
      <c r="K838" s="473">
        <f>IF(C838&gt;C836,((C838*C831)-(C836*C831)),0)+IF(D838&gt;D836,((D838*D831)-(D836*D831)),0)+IF(E838&gt;E836,((E838*E831)-(E836*E831)),0)+IF(F838&gt;F836,((F838*F831)-(F836*F831)),0)+IF(G838&gt;G836,((G838*G831)-(G836*G831)),0)+IF(H838&gt;H836,((H838*H831)-(H836*H831)),0)</f>
        <v>0</v>
      </c>
      <c r="L838" s="89">
        <f>'2nd 1'!N21</f>
        <v>0</v>
      </c>
      <c r="M838" s="87">
        <f>'2nd 2'!N21</f>
        <v>0</v>
      </c>
      <c r="N838" s="87">
        <f>'2nd 3'!N21</f>
        <v>0</v>
      </c>
      <c r="O838" s="87">
        <f>'2nd 4'!N21</f>
        <v>0</v>
      </c>
      <c r="P838" s="87">
        <f>'2nd 5'!N21</f>
        <v>0</v>
      </c>
      <c r="Q838" s="87">
        <f>'2nd 6'!N21</f>
        <v>0</v>
      </c>
      <c r="R838" s="87">
        <f>'2nd 7'!N21</f>
        <v>0</v>
      </c>
      <c r="S838" s="401">
        <f>(L838*L831)+(M838*M831)+(N838*N831)+(O838*O831)+(P838*P831)+(Q838*Q831)+(R838*R831)</f>
        <v>0</v>
      </c>
      <c r="T838" s="417">
        <f>IF(L838&gt;0,(L836*L831),0)+IF(M838&gt;0,(M836*M831),0)+IF(N838&gt;0,(N836*N831),0)+IF(O838&gt;0,(O836*O831),0)+IF(P838&gt;0,(P836*P831),0)+IF(Q838&gt;0,(Q836*Q831),0)+IF(R838&gt;0,(R836*R831),0)</f>
        <v>0</v>
      </c>
      <c r="U838" s="399">
        <f>IF(L838&gt;L836,((L838*L831)-(L836*L831)),0)+IF(M838&gt;M836,((M838*M831)-(M836*M831)),0)+IF(N838&gt;N836,((N838*N831)-(N836*N831)),0)+IF(O838&gt;O836,((O838*O831)-(O836*O831)),0)+IF(P838&gt;P836,((P838*P831)-(P836*P831)),0)+IF(Q838&gt;Q836,((Q838*Q831)-(Q836*Q831)),0)+IF(R838&gt;R836,((R838*R831)-(R836*R831)),0)</f>
        <v>0</v>
      </c>
      <c r="V838" s="401">
        <f>I838+S838</f>
        <v>0</v>
      </c>
      <c r="W838" s="436">
        <f>J838+T838</f>
        <v>0</v>
      </c>
      <c r="X838" s="526">
        <f>K838+U838</f>
        <v>0</v>
      </c>
      <c r="Y838" s="527"/>
      <c r="Z838" s="510"/>
    </row>
    <row r="839" spans="1:28" ht="15.75" customHeight="1" thickBot="1">
      <c r="A839" s="414"/>
      <c r="B839" s="157" t="s">
        <v>23</v>
      </c>
      <c r="C839" s="178" t="str">
        <f>'1st 1'!O21</f>
        <v/>
      </c>
      <c r="D839" s="178" t="str">
        <f>'1st 2'!O21</f>
        <v/>
      </c>
      <c r="E839" s="178" t="str">
        <f>'1st 3'!O21</f>
        <v/>
      </c>
      <c r="F839" s="178" t="str">
        <f>'1st 4'!O21</f>
        <v/>
      </c>
      <c r="G839" s="178" t="str">
        <f>'1st 5'!O21</f>
        <v/>
      </c>
      <c r="H839" s="178" t="str">
        <f>'1st 6'!O21</f>
        <v/>
      </c>
      <c r="I839" s="472"/>
      <c r="J839" s="472"/>
      <c r="K839" s="474"/>
      <c r="L839" s="179" t="str">
        <f>'2nd 1'!O21</f>
        <v/>
      </c>
      <c r="M839" s="178" t="str">
        <f>'2nd 2'!O21</f>
        <v/>
      </c>
      <c r="N839" s="178" t="str">
        <f>'2nd 3'!O21</f>
        <v/>
      </c>
      <c r="O839" s="178" t="str">
        <f>'2nd 4'!O21</f>
        <v/>
      </c>
      <c r="P839" s="178" t="str">
        <f>'2nd 5'!O21</f>
        <v/>
      </c>
      <c r="Q839" s="178" t="str">
        <f>'2nd 6'!O21</f>
        <v/>
      </c>
      <c r="R839" s="178" t="str">
        <f>'2nd 7'!O21</f>
        <v/>
      </c>
      <c r="S839" s="475"/>
      <c r="T839" s="420"/>
      <c r="U839" s="400"/>
      <c r="V839" s="402"/>
      <c r="W839" s="437"/>
      <c r="X839" s="528"/>
      <c r="Y839" s="529"/>
      <c r="Z839" s="510"/>
    </row>
    <row r="840" spans="1:28" ht="21" customHeight="1" thickTop="1" thickBot="1">
      <c r="A840" s="435" t="s">
        <v>30</v>
      </c>
      <c r="B840" s="435"/>
      <c r="C840" s="435"/>
      <c r="D840" s="435"/>
      <c r="E840" s="435"/>
      <c r="F840" s="435"/>
      <c r="G840" s="435"/>
      <c r="H840" s="435"/>
      <c r="I840" s="435"/>
      <c r="J840" s="435"/>
      <c r="K840" s="435"/>
      <c r="L840" s="435"/>
      <c r="M840" s="435"/>
      <c r="N840" s="435"/>
      <c r="O840" s="435"/>
      <c r="P840" s="435"/>
      <c r="Q840" s="435"/>
      <c r="R840" s="435"/>
      <c r="S840" s="435"/>
      <c r="T840" s="435"/>
      <c r="U840" s="435"/>
      <c r="V840" s="435"/>
      <c r="W840" s="435"/>
      <c r="X840" s="435"/>
      <c r="Y840" s="435"/>
      <c r="Z840" s="510"/>
    </row>
    <row r="841" spans="1:28" ht="19.5" customHeight="1" thickTop="1" thickBot="1">
      <c r="A841" s="478" t="s">
        <v>44</v>
      </c>
      <c r="B841" s="479"/>
      <c r="C841" s="479"/>
      <c r="D841" s="479"/>
      <c r="E841" s="479"/>
      <c r="F841" s="479"/>
      <c r="G841" s="479"/>
      <c r="H841" s="479"/>
      <c r="I841" s="479"/>
      <c r="J841" s="479"/>
      <c r="K841" s="506"/>
      <c r="L841" s="425" t="s">
        <v>45</v>
      </c>
      <c r="M841" s="426"/>
      <c r="N841" s="426"/>
      <c r="O841" s="426"/>
      <c r="P841" s="426"/>
      <c r="Q841" s="426"/>
      <c r="R841" s="426"/>
      <c r="S841" s="426"/>
      <c r="T841" s="426"/>
      <c r="U841" s="426"/>
      <c r="V841" s="160"/>
      <c r="W841" s="428" t="s">
        <v>39</v>
      </c>
      <c r="X841" s="428"/>
      <c r="Y841" s="161"/>
      <c r="Z841" s="510"/>
    </row>
    <row r="842" spans="1:28" ht="17.25" customHeight="1" thickTop="1">
      <c r="A842" s="99" t="s">
        <v>22</v>
      </c>
      <c r="B842" s="100"/>
      <c r="C842" s="101">
        <f>'3rd 1'!B4</f>
        <v>201</v>
      </c>
      <c r="D842" s="101">
        <f>'3rd 2'!B4</f>
        <v>202</v>
      </c>
      <c r="E842" s="101">
        <f>'3rd 3'!B4</f>
        <v>203</v>
      </c>
      <c r="F842" s="101">
        <f>'3rd 4'!B4</f>
        <v>204</v>
      </c>
      <c r="G842" s="101">
        <f>'3rd 5'!B4</f>
        <v>205</v>
      </c>
      <c r="H842" s="101">
        <f>'3rd 6'!B4</f>
        <v>0</v>
      </c>
      <c r="I842" s="430" t="s">
        <v>0</v>
      </c>
      <c r="J842" s="430" t="s">
        <v>3</v>
      </c>
      <c r="K842" s="432" t="s">
        <v>2</v>
      </c>
      <c r="L842" s="101">
        <f>'4th 1'!B4</f>
        <v>206</v>
      </c>
      <c r="M842" s="101">
        <f>'4th 2'!B4</f>
        <v>207</v>
      </c>
      <c r="N842" s="101">
        <f>'4th 3'!B4</f>
        <v>208</v>
      </c>
      <c r="O842" s="101">
        <f>'4th 4'!B4</f>
        <v>209</v>
      </c>
      <c r="P842" s="101">
        <f>'4th 5'!B4</f>
        <v>210</v>
      </c>
      <c r="Q842" s="101">
        <f>'4th 6'!B4</f>
        <v>211</v>
      </c>
      <c r="R842" s="101">
        <f>'4th 7'!B4</f>
        <v>0</v>
      </c>
      <c r="S842" s="429" t="s">
        <v>0</v>
      </c>
      <c r="T842" s="429" t="s">
        <v>3</v>
      </c>
      <c r="U842" s="431" t="s">
        <v>2</v>
      </c>
      <c r="V842" s="433" t="s">
        <v>62</v>
      </c>
      <c r="W842" s="434"/>
      <c r="X842" s="434"/>
      <c r="Y842" s="162" t="str">
        <f>IF(X843&gt;=4,"A+",IF(X843&gt;=3.75,"A",IF(X843&gt;=3.5,"A-",IF(X843&gt;=3.25,"B+",IF(X843&gt;=3,"B",IF(X843&gt;=2.75,"B-",IF(X843&gt;=2.5,"C+",IF(X843&gt;=2,"C","F"))))))))</f>
        <v>B</v>
      </c>
      <c r="Z842" s="510"/>
    </row>
    <row r="843" spans="1:28" ht="63.75" customHeight="1">
      <c r="A843" s="77" t="s">
        <v>63</v>
      </c>
      <c r="B843" s="86"/>
      <c r="C843" s="79" t="str">
        <f>IF('3rd 1'!C21&gt;0,'3rd 1'!D6,IF('3rd 1'!K21&gt;0,'3rd 1'!L6,IF('3rd 1'!S21&gt;0,'3rd 1'!T6,0)))</f>
        <v>Drawing-3</v>
      </c>
      <c r="D843" s="79" t="str">
        <f>IF('3rd 2'!C21&gt;0,'3rd 2'!D6,IF('3rd 2'!K21&gt;0,'3rd 2'!L6,IF('3rd 2'!S21&gt;0,'3rd 2'!T6,0)))</f>
        <v>Still Life-1</v>
      </c>
      <c r="E843" s="79" t="str">
        <f>IF('3rd 3'!C21&gt;0,'3rd 3'!D6,IF('3rd 3'!K21&gt;0,'3rd 3'!L6,IF('3rd 3'!S21&gt;0,'3rd 3'!T6,0)))</f>
        <v>Landscape-1</v>
      </c>
      <c r="F843" s="79" t="str">
        <f>IF('3rd 4'!C21&gt;0,'3rd 4'!D6,IF('3rd 4'!K21&gt;0,'3rd 4'!L6,IF('3rd 4'!S21&gt;0,'3rd 4'!T6,0)))</f>
        <v>Sketch-3</v>
      </c>
      <c r="G843" s="79" t="str">
        <f>IF('3rd 5'!C21&gt;0,'3rd 5'!D6,IF('3rd 5'!K21&gt;0,'3rd 5'!L6,IF('3rd 5'!S21&gt;0,'3rd 5'!T6,0)))</f>
        <v>History of Ancient Indian Civilization</v>
      </c>
      <c r="H843" s="79">
        <f>IF('3rd 6'!C21&gt;0,'3rd 6'!D6,IF('3rd 6'!K21&gt;0,'3rd 6'!L6,IF('3rd 6'!S21&gt;0,'3rd 6'!T6,0)))</f>
        <v>0</v>
      </c>
      <c r="I843" s="481"/>
      <c r="J843" s="481"/>
      <c r="K843" s="482"/>
      <c r="L843" s="79" t="str">
        <f>IF('4th 1'!C21&gt;0,'4th 1'!D6,IF('4th 1'!K21&gt;0,'4th 1'!L6,IF('4th 1'!S21&gt;0,'4th 1'!T6,0)))</f>
        <v>Drawing-4</v>
      </c>
      <c r="M843" s="79" t="str">
        <f>IF('4th 2'!C21&gt;0,'4th 2'!D6,IF('4th 2'!K21&gt;0,'4th 2'!L6,IF('4th 2'!S21&gt;0,'4th 2'!T6,0)))</f>
        <v>Still Life-2</v>
      </c>
      <c r="N843" s="79" t="str">
        <f>IF('4th 3'!C21&gt;0,'4th 3'!D6,IF('4th 3'!K21&gt;0,'4th 3'!L6,IF('4th 3'!S21&gt;0,'4th 3'!T6,0)))</f>
        <v>Landscape-2</v>
      </c>
      <c r="O843" s="79" t="str">
        <f>IF('4th 4'!C21&gt;0,'4th 4'!D6,IF('4th 4'!K21&gt;0,'4th 4'!L6,IF('4th 4'!S21&gt;0,'4th 4'!T6,0)))</f>
        <v>Sketch-4</v>
      </c>
      <c r="P843" s="79" t="str">
        <f>IF('4th 5'!C21&gt;0,'4th 5'!D6,IF('4th 5'!K21&gt;0,'4th 5'!L6,IF('4th 5'!S21&gt;0,'4th 5'!T6,0)))</f>
        <v>Material &amp; Technique of Art</v>
      </c>
      <c r="Q843" s="79" t="str">
        <f>IF('4th 6'!C21&gt;0,'4th 6'!D6,IF('4th 6'!K21&gt;0,'4th 6'!L6,IF('4th 6'!S21&gt;0,'4th 6'!T6,0)))</f>
        <v>History of Ancient Bengal Civilization</v>
      </c>
      <c r="R843" s="79">
        <f>IF('4th 7'!C21&gt;0,'4th 7'!D6,IF('4th 7'!K21&gt;0,'4th 7'!L6,IF('4th 7'!S21&gt;0,'4th 7'!T6,0)))</f>
        <v>0</v>
      </c>
      <c r="S843" s="429"/>
      <c r="T843" s="429"/>
      <c r="U843" s="431"/>
      <c r="V843" s="335">
        <f>IF(I845&gt;0,(V848+V832),0)</f>
        <v>63</v>
      </c>
      <c r="W843" s="254">
        <f>IF(I845&gt;0,(W848+W832),0)</f>
        <v>202.125</v>
      </c>
      <c r="X843" s="336">
        <f>IF(S845&gt;0,(W843/63),IF(I845&gt;0,(W843/46.5),0))</f>
        <v>3.2083333333333335</v>
      </c>
      <c r="Y843" s="163" t="str">
        <f>IF(X843&gt;=2.5,Y842,IF(X843&gt;=2.25,"C",IF(X843&gt;=2,"D",IF(X843=0,0,"F"))))</f>
        <v>B</v>
      </c>
      <c r="Z843" s="510"/>
    </row>
    <row r="844" spans="1:28" ht="16.5">
      <c r="A844" s="458" t="s">
        <v>27</v>
      </c>
      <c r="B844" s="459"/>
      <c r="C844" s="102">
        <f>IF('3rd 1'!C21&gt;0,'3rd 1'!H4,IF('3rd 1'!K21&gt;0,'3rd 1'!P4,IF('3rd 1'!S21&gt;0,'3rd 1'!X4,0)))</f>
        <v>3</v>
      </c>
      <c r="D844" s="102">
        <f>IF('3rd 2'!C21&gt;0,'3rd 2'!H4,IF('3rd 2'!K21&gt;0,'3rd 2'!P4,IF('3rd 2'!S21&gt;0,'3rd 2'!X4,0)))</f>
        <v>3</v>
      </c>
      <c r="E844" s="102">
        <f>IF('3rd 3'!C21&gt;0,'3rd 3'!H4,IF('3rd 3'!K21&gt;0,'3rd 3'!P4,IF('3rd 3'!S21&gt;0,'3rd 3'!X4,0)))</f>
        <v>3</v>
      </c>
      <c r="F844" s="102">
        <f>IF('3rd 4'!C21&gt;0,'3rd 4'!H4,IF('3rd 4'!K21&gt;0,'3rd 4'!P4,IF('3rd 4'!S21&gt;0,'3rd 4'!X4,0)))</f>
        <v>3</v>
      </c>
      <c r="G844" s="102">
        <f>IF('3rd 5'!C21&gt;0,'3rd 5'!H4,IF('3rd 5'!K21&gt;0,'3rd 5'!P4,IF('3rd 5'!S21&gt;0,'3rd 5'!X4,0)))</f>
        <v>3</v>
      </c>
      <c r="H844" s="102">
        <f>IF('3rd 6'!C21&gt;0,'3rd 6'!H4,IF('3rd 6'!K21&gt;0,'3rd 6'!P4,IF('3rd 6'!S21&gt;0,'3rd 6'!X4,0)))</f>
        <v>0</v>
      </c>
      <c r="I844" s="481"/>
      <c r="J844" s="481"/>
      <c r="K844" s="482"/>
      <c r="L844" s="102">
        <f>IF('4th 1'!C21&gt;0,'4th 1'!H4,IF('4th 1'!K21&gt;0,'4th 1'!P4,IF('4th 1'!S21&gt;0,'4th 1'!X4,0)))</f>
        <v>3</v>
      </c>
      <c r="M844" s="102">
        <f>IF('4th 2'!C21&gt;0,'4th 2'!H4,IF('4th 2'!K21&gt;0,'4th 2'!P4,IF('4th 2'!S21&gt;0,'4th 2'!X4,0)))</f>
        <v>3</v>
      </c>
      <c r="N844" s="102">
        <f>IF('4th 3'!C21&gt;0,'4th 3'!H4,IF('4th 3'!K21&gt;0,'4th 3'!P4,IF('4th 3'!S21&gt;0,'4th 3'!X4,0)))</f>
        <v>3</v>
      </c>
      <c r="O844" s="102">
        <f>IF('4th 4'!C21&gt;0,'4th 4'!H4,IF('4th 4'!K21&gt;0,'4th 4'!P4,IF('4th 4'!S21&gt;0,'4th 4'!X4,0)))</f>
        <v>1.5</v>
      </c>
      <c r="P844" s="102">
        <f>IF('4th 5'!C21&gt;0,'4th 5'!H4,IF('4th 5'!K21&gt;0,'4th 5'!P4,IF('4th 5'!S21&gt;0,'4th 5'!X4,0)))</f>
        <v>1.5</v>
      </c>
      <c r="Q844" s="102">
        <f>IF('4th 6'!C21&gt;0,'4th 6'!H4,IF('4th 6'!K21&gt;0,'4th 6'!P4,IF('4th 6'!S21&gt;0,'4th 6'!X4,0)))</f>
        <v>3</v>
      </c>
      <c r="R844" s="102">
        <f>IF('4th 7'!C21&gt;0,'4th 7'!H4,IF('4th 7'!K21&gt;0,'4th 7'!P4,IF('4th 7'!S21&gt;0,'4th 7'!X4,0)))</f>
        <v>0</v>
      </c>
      <c r="S844" s="430"/>
      <c r="T844" s="430"/>
      <c r="U844" s="432"/>
      <c r="V844" s="460" t="s">
        <v>41</v>
      </c>
      <c r="W844" s="461"/>
      <c r="X844" s="461"/>
      <c r="Y844" s="462"/>
      <c r="Z844" s="510"/>
    </row>
    <row r="845" spans="1:28" ht="17.25" thickBot="1">
      <c r="A845" s="463" t="s">
        <v>11</v>
      </c>
      <c r="B845" s="464"/>
      <c r="C845" s="102">
        <v>100</v>
      </c>
      <c r="D845" s="102">
        <v>100</v>
      </c>
      <c r="E845" s="102">
        <v>100</v>
      </c>
      <c r="F845" s="102">
        <v>100</v>
      </c>
      <c r="G845" s="102">
        <v>100</v>
      </c>
      <c r="H845" s="102">
        <v>100</v>
      </c>
      <c r="I845" s="465">
        <f>(C849*C844)+(D849*D844)+(E849*E844)+(F849*F844)+(G849*G844)+(H849*H844)</f>
        <v>50.25</v>
      </c>
      <c r="J845" s="84"/>
      <c r="K845" s="103" t="str">
        <f>IF(J846&gt;=4,"A+",IF(J846&gt;=3.75,"A",IF(J846&gt;=3.5,"A-",IF(J846&gt;=3.25,"B+",IF(J846&gt;=3,"B",IF(J846&gt;=2.75,"B-",IF(J846&gt;=2.5,"C+",IF(J846&gt;=2,"C","F"))))))))</f>
        <v>B+</v>
      </c>
      <c r="L845" s="102">
        <v>100</v>
      </c>
      <c r="M845" s="102">
        <v>100</v>
      </c>
      <c r="N845" s="102">
        <v>100</v>
      </c>
      <c r="O845" s="102">
        <v>100</v>
      </c>
      <c r="P845" s="102">
        <v>100</v>
      </c>
      <c r="Q845" s="102">
        <v>100</v>
      </c>
      <c r="R845" s="102">
        <v>100</v>
      </c>
      <c r="S845" s="465">
        <f>(L849*L844)+(M849*M844)+(N849*N844)+(O849*O844)+(P849*P844)+(Q849*Q844)+(R849*R844)</f>
        <v>54.375</v>
      </c>
      <c r="T845" s="84"/>
      <c r="U845" s="103" t="str">
        <f>IF(T846&gt;=4,"A+",IF(T846&gt;=3.75,"A",IF(T846&gt;=3.5,"A-",IF(T846&gt;=3.25,"B+",IF(T846&gt;=3,"B",IF(T846&gt;=2.75,"B-",IF(T846&gt;=2.5,"C+",IF(T846&gt;=2,"C","F"))))))))</f>
        <v>A-</v>
      </c>
      <c r="V845" s="467" t="s">
        <v>29</v>
      </c>
      <c r="W845" s="469" t="s">
        <v>0</v>
      </c>
      <c r="X845" s="469" t="s">
        <v>3</v>
      </c>
      <c r="Y845" s="476" t="s">
        <v>2</v>
      </c>
      <c r="Z845" s="510"/>
    </row>
    <row r="846" spans="1:28" ht="17.25" thickTop="1">
      <c r="A846" s="77" t="s">
        <v>28</v>
      </c>
      <c r="B846" s="86"/>
      <c r="C846" s="104">
        <f>IF('3rd 1'!C21&gt;0,'3rd 1'!C21,IF('3rd 1'!K21&gt;0,'3rd 1'!K21,IF('3rd 1'!S21&gt;0,'3rd 1'!S21,0)))</f>
        <v>26.25</v>
      </c>
      <c r="D846" s="104">
        <f>IF('3rd 2'!C21&gt;0,'3rd 2'!C21,IF('3rd 2'!K21&gt;0,'3rd 2'!K21,IF('3rd 2'!S21&gt;0,'3rd 2'!S21,0)))</f>
        <v>31.5</v>
      </c>
      <c r="E846" s="104">
        <f>IF('3rd 3'!C21&gt;0,'3rd 3'!C21,IF('3rd 3'!K21&gt;0,'3rd 3'!K21,IF('3rd 3'!S21&gt;0,'3rd 3'!S21,0)))</f>
        <v>28.5</v>
      </c>
      <c r="F846" s="104">
        <f>IF('3rd 4'!C21&gt;0,'3rd 4'!C21,IF('3rd 4'!K21&gt;0,'3rd 4'!K21,IF('3rd 4'!S21&gt;0,'3rd 4'!S21,0)))</f>
        <v>27</v>
      </c>
      <c r="G846" s="104">
        <f>IF('3rd 5'!C21&gt;0,'3rd 5'!C21,IF('3rd 5'!K21&gt;0,'3rd 5'!K21,IF('3rd 5'!S21&gt;0,'3rd 5'!S21,0)))</f>
        <v>27</v>
      </c>
      <c r="H846" s="104">
        <f>IF('3rd 6'!C21&gt;0,'3rd 6'!C21,IF('3rd 6'!K21&gt;0,'3rd 6'!K21,IF('3rd 6'!S21&gt;0,'3rd 6'!S21,0)))</f>
        <v>0</v>
      </c>
      <c r="I846" s="457"/>
      <c r="J846" s="485">
        <f>I845/(C844+D844+E844+F844+G844+H844)</f>
        <v>3.35</v>
      </c>
      <c r="K846" s="90"/>
      <c r="L846" s="104">
        <f>IF('4th 1'!C21&gt;0,'4th 1'!C21,IF('4th 1'!K21&gt;0,'4th 1'!K21,IF('4th 1'!S21&gt;0,'4th 1'!S21,0)))</f>
        <v>32.5</v>
      </c>
      <c r="M846" s="104">
        <f>IF('4th 2'!C21&gt;0,'4th 2'!C21,IF('4th 2'!K21&gt;0,'4th 2'!K21,IF('4th 2'!S21&gt;0,'4th 2'!S21,0)))</f>
        <v>32.75</v>
      </c>
      <c r="N846" s="104">
        <f>IF('4th 3'!C21&gt;0,'4th 3'!C21,IF('4th 3'!K21&gt;0,'4th 3'!K21,IF('4th 3'!S21&gt;0,'4th 3'!S21,0)))</f>
        <v>30.25</v>
      </c>
      <c r="O846" s="104">
        <f>IF('4th 4'!C21&gt;0,'4th 4'!C21,IF('4th 4'!K21&gt;0,'4th 4'!K21,IF('4th 4'!S21&gt;0,'4th 4'!S21,0)))</f>
        <v>29</v>
      </c>
      <c r="P846" s="104">
        <f>IF('4th 5'!C21&gt;0,'4th 5'!C21,IF('4th 5'!K21&gt;0,'4th 5'!K21,IF('4th 5'!S21&gt;0,'4th 5'!S21,0)))</f>
        <v>31.5</v>
      </c>
      <c r="Q846" s="104">
        <f>IF('4th 6'!C21&gt;0,'4th 6'!C21,IF('4th 6'!K21&gt;0,'4th 6'!K21,IF('4th 6'!S21&gt;0,'4th 6'!S21,0)))</f>
        <v>29.5</v>
      </c>
      <c r="R846" s="104">
        <f>IF('4th 7'!C21&gt;0,'4th 7'!C21,IF('4th 7'!K21&gt;0,'4th 7'!K21,IF('4th 7'!S21&gt;0,'4th 7'!S21,0)))</f>
        <v>0</v>
      </c>
      <c r="S846" s="457"/>
      <c r="T846" s="485">
        <f>S845/(L844+M844+N844+O844+P844+Q844+R844)</f>
        <v>3.625</v>
      </c>
      <c r="U846" s="90"/>
      <c r="V846" s="468"/>
      <c r="W846" s="470"/>
      <c r="X846" s="471"/>
      <c r="Y846" s="477"/>
      <c r="Z846" s="510"/>
    </row>
    <row r="847" spans="1:28" ht="17.25">
      <c r="A847" s="423" t="s">
        <v>26</v>
      </c>
      <c r="B847" s="91" t="s">
        <v>60</v>
      </c>
      <c r="C847" s="104">
        <f>IF('3rd 1'!C21&gt;0,'3rd 1'!J21,IF('3rd 1'!K21&gt;0,'3rd 1'!R21,IF('3rd 1'!S21&gt;0,'3rd 1'!Z21,0)))</f>
        <v>43</v>
      </c>
      <c r="D847" s="104">
        <f>IF('3rd 2'!C21&gt;0,'3rd 2'!J21,IF('3rd 2'!K21&gt;0,'3rd 2'!R21,IF('3rd 2'!S21&gt;0,'3rd 2'!Z21,0)))</f>
        <v>33.5</v>
      </c>
      <c r="E847" s="104">
        <f>IF('3rd 3'!C21&gt;0,'3rd 3'!J21,IF('3rd 3'!K21&gt;0,'3rd 3'!R21,IF('3rd 3'!S21&gt;0,'3rd 3'!Z21,0)))</f>
        <v>49</v>
      </c>
      <c r="F847" s="104">
        <f>IF('3rd 4'!C21&gt;0,'3rd 4'!J21,IF('3rd 4'!K21&gt;0,'3rd 4'!R21,IF('3rd 4'!S21&gt;0,'3rd 4'!Z21,0)))</f>
        <v>39</v>
      </c>
      <c r="G847" s="104">
        <f>IF('3rd 5'!C21&gt;0,'3rd 5'!J21,IF('3rd 5'!K21&gt;0,'3rd 5'!R21,IF('3rd 5'!S21&gt;0,'3rd 5'!Z21,0)))</f>
        <v>37</v>
      </c>
      <c r="H847" s="104">
        <f>IF('3rd 6'!C21&gt;0,'3rd 6'!J21,IF('3rd 6'!K21&gt;0,'3rd 6'!R21,IF('3rd 6'!S21&gt;0,'3rd 6'!Z21,0)))</f>
        <v>0</v>
      </c>
      <c r="I847" s="457"/>
      <c r="J847" s="525"/>
      <c r="K847" s="442" t="str">
        <f>IF(J846&gt;=2.5,K845,IF(J846&gt;=2.25,"C",IF(J846&gt;=2,"D",IF(J846=0,0,"F"))))</f>
        <v>B+</v>
      </c>
      <c r="L847" s="104">
        <f>IF('4th 1'!C21&gt;0,'4th 1'!J21,IF('4th 1'!K21&gt;0,'4th 1'!R21,IF('4th 1'!S21&gt;0,'4th 1'!Z21,0)))</f>
        <v>47</v>
      </c>
      <c r="M847" s="104">
        <f>IF('4th 2'!C21&gt;0,'4th 2'!J21,IF('4th 2'!K21&gt;0,'4th 2'!R21,IF('4th 2'!S21&gt;0,'4th 2'!Z21,0)))</f>
        <v>43.5</v>
      </c>
      <c r="N847" s="104">
        <f>IF('4th 3'!C21&gt;0,'4th 3'!J21,IF('4th 3'!K21&gt;0,'4th 3'!R21,IF('4th 3'!S21&gt;0,'4th 3'!Z21,0)))</f>
        <v>45</v>
      </c>
      <c r="O847" s="104">
        <f>IF('4th 4'!C21&gt;0,'4th 4'!J21,IF('4th 4'!K21&gt;0,'4th 4'!R21,IF('4th 4'!S21&gt;0,'4th 4'!Z21,0)))</f>
        <v>44</v>
      </c>
      <c r="P847" s="104">
        <f>IF('4th 5'!C21&gt;0,'4th 5'!J21,IF('4th 5'!K21&gt;0,'4th 5'!R21,IF('4th 5'!S21&gt;0,'4th 5'!Z21,0)))</f>
        <v>36.5</v>
      </c>
      <c r="Q847" s="104">
        <f>IF('4th 6'!C21&gt;0,'4th 6'!J21,IF('4th 6'!K21&gt;0,'4th 6'!R21,IF('4th 6'!S21&gt;0,'4th 6'!Z21,0)))</f>
        <v>37</v>
      </c>
      <c r="R847" s="104">
        <f>IF('4th 7'!C21&gt;0,'4th 7'!J21,IF('4th 7'!K21&gt;0,'4th 7'!R21,IF('4th 7'!S21&gt;0,'4th 7'!Z21,0)))</f>
        <v>0</v>
      </c>
      <c r="S847" s="457"/>
      <c r="T847" s="525"/>
      <c r="U847" s="442" t="str">
        <f>IF(T846&gt;=2.5,U845,IF(T846&gt;=2.25,"C",IF(T846&gt;=2,"D",IF(T846=0,0,"F"))))</f>
        <v>A-</v>
      </c>
      <c r="V847" s="454" t="s">
        <v>40</v>
      </c>
      <c r="W847" s="443"/>
      <c r="X847" s="443"/>
      <c r="Y847" s="455"/>
      <c r="Z847" s="510"/>
      <c r="AA847" s="105"/>
      <c r="AB847" s="105"/>
    </row>
    <row r="848" spans="1:28" ht="16.5" customHeight="1">
      <c r="A848" s="424"/>
      <c r="B848" s="91" t="s">
        <v>67</v>
      </c>
      <c r="C848" s="117">
        <f>'3rd 1'!AA21</f>
        <v>70</v>
      </c>
      <c r="D848" s="117">
        <f>'3rd 2'!AA21</f>
        <v>65</v>
      </c>
      <c r="E848" s="117">
        <f>'3rd 3'!AA21</f>
        <v>78</v>
      </c>
      <c r="F848" s="117">
        <f>'3rd 4'!AA21</f>
        <v>66</v>
      </c>
      <c r="G848" s="117">
        <f>'3rd 5'!AA21</f>
        <v>64</v>
      </c>
      <c r="H848" s="117">
        <f>'3rd 6'!AA21</f>
        <v>0</v>
      </c>
      <c r="I848" s="457"/>
      <c r="J848" s="525"/>
      <c r="K848" s="491"/>
      <c r="L848" s="117">
        <f>'4th 1'!AA21</f>
        <v>80</v>
      </c>
      <c r="M848" s="117">
        <f>'4th 2'!AA21</f>
        <v>77</v>
      </c>
      <c r="N848" s="117">
        <f>'4th 3'!AA21</f>
        <v>76</v>
      </c>
      <c r="O848" s="117">
        <f>'4th 4'!AA21</f>
        <v>73</v>
      </c>
      <c r="P848" s="117">
        <f>'4th 5'!AA21</f>
        <v>68</v>
      </c>
      <c r="Q848" s="117">
        <f>'4th 6'!AA21</f>
        <v>67</v>
      </c>
      <c r="R848" s="117">
        <f>'4th 7'!AA21</f>
        <v>0</v>
      </c>
      <c r="S848" s="457"/>
      <c r="T848" s="525"/>
      <c r="U848" s="491"/>
      <c r="V848" s="444">
        <f>IF((C849+C851)=0,0,C844)+IF((D849+D851)=0,0,D844)+IF((E849+E851)=0,0,E844)+IF((F849+F851)=0,0,F844)+IF((G849+G851)=0,0,G844)+IF((H849+H851)=0,0,H844)+IF((L849+L851)=0,0,L844)+IF((M849+M851)=0,0,M844)+IF((N849+N851)=0,0,N844)+IF((O849+O851)=0,0,O844)+IF((P849+P851)=0,0,P844)+IF((Q849+Q851)=0,0,Q844)+IF((R849+R851)=0,0,R844)+IF(E881&gt;0,1.5,0)</f>
        <v>31.5</v>
      </c>
      <c r="W848" s="457">
        <f>I845+S845+(E881*1.5)</f>
        <v>108.75</v>
      </c>
      <c r="X848" s="440">
        <f>IF(S845&gt;0,(W848/31.5),J846)</f>
        <v>3.4523809523809526</v>
      </c>
      <c r="Y848" s="164" t="str">
        <f>IF(X848&gt;=4,"A+",IF(X848&gt;=3.75,"A",IF(X848&gt;=3.5,"A-",IF(X848&gt;=3.25,"B+",IF(X848&gt;=3,"B",IF(X848&gt;=2.75,"B-",IF(X848&gt;=2.5,"C+",IF(X848&gt;=2,"C","F"))))))))</f>
        <v>B+</v>
      </c>
      <c r="Z848" s="510"/>
    </row>
    <row r="849" spans="1:26" ht="16.5">
      <c r="A849" s="424"/>
      <c r="B849" s="91" t="s">
        <v>1</v>
      </c>
      <c r="C849" s="104">
        <f>'3rd 1'!AC21</f>
        <v>3.5</v>
      </c>
      <c r="D849" s="104">
        <f>'3rd 2'!AC21</f>
        <v>3.25</v>
      </c>
      <c r="E849" s="104">
        <f>'3rd 3'!AC21</f>
        <v>3.75</v>
      </c>
      <c r="F849" s="104">
        <f>'3rd 4'!AC21</f>
        <v>3.25</v>
      </c>
      <c r="G849" s="104">
        <f>'3rd 5'!AC21</f>
        <v>3</v>
      </c>
      <c r="H849" s="104">
        <f>'3rd 6'!AC21</f>
        <v>0</v>
      </c>
      <c r="I849" s="457"/>
      <c r="J849" s="525"/>
      <c r="K849" s="106"/>
      <c r="L849" s="104">
        <f>'4th 1'!AC21</f>
        <v>4</v>
      </c>
      <c r="M849" s="104">
        <f>'4th 2'!AC21</f>
        <v>3.75</v>
      </c>
      <c r="N849" s="104">
        <f>'4th 3'!AC21</f>
        <v>3.75</v>
      </c>
      <c r="O849" s="104">
        <f>'4th 4'!AC21</f>
        <v>3.5</v>
      </c>
      <c r="P849" s="104">
        <f>'4th 5'!AC21</f>
        <v>3.25</v>
      </c>
      <c r="Q849" s="104">
        <f>'4th 6'!AC21</f>
        <v>3.25</v>
      </c>
      <c r="R849" s="107">
        <f>'4th 7'!AC21</f>
        <v>0</v>
      </c>
      <c r="S849" s="457"/>
      <c r="T849" s="525"/>
      <c r="U849" s="108"/>
      <c r="V849" s="456"/>
      <c r="W849" s="448"/>
      <c r="X849" s="441"/>
      <c r="Y849" s="451" t="str">
        <f>IF(S845&gt;0,(IF(X848&gt;=2.5,Y848,IF(X848&gt;=2.25,"C",IF(X848&gt;=2,"D","F")))),K847)</f>
        <v>B+</v>
      </c>
      <c r="Z849" s="510"/>
    </row>
    <row r="850" spans="1:26" ht="16.5">
      <c r="A850" s="424"/>
      <c r="B850" s="91" t="s">
        <v>2</v>
      </c>
      <c r="C850" s="104" t="str">
        <f>'3rd 1'!AB21</f>
        <v>A-</v>
      </c>
      <c r="D850" s="104" t="str">
        <f>'3rd 2'!AB21</f>
        <v>B+</v>
      </c>
      <c r="E850" s="104" t="str">
        <f>'3rd 3'!AB21</f>
        <v>A</v>
      </c>
      <c r="F850" s="104" t="str">
        <f>'3rd 4'!AB21</f>
        <v>B+</v>
      </c>
      <c r="G850" s="104" t="str">
        <f>'3rd 5'!AB21</f>
        <v>B</v>
      </c>
      <c r="H850" s="104" t="str">
        <f>'3rd 6'!AB21</f>
        <v/>
      </c>
      <c r="I850" s="457"/>
      <c r="J850" s="98"/>
      <c r="K850" s="90"/>
      <c r="L850" s="104" t="str">
        <f>'4th 1'!AB21</f>
        <v>A+</v>
      </c>
      <c r="M850" s="104" t="str">
        <f>'4th 2'!AB21</f>
        <v>A</v>
      </c>
      <c r="N850" s="104" t="str">
        <f>'4th 3'!AB21</f>
        <v>A</v>
      </c>
      <c r="O850" s="104" t="str">
        <f>'4th 4'!AB21</f>
        <v>A-</v>
      </c>
      <c r="P850" s="104" t="str">
        <f>'4th 5'!AB21</f>
        <v>B+</v>
      </c>
      <c r="Q850" s="104" t="str">
        <f>'4th 6'!AB21</f>
        <v>B+</v>
      </c>
      <c r="R850" s="104" t="str">
        <f>'4th 7'!AB21</f>
        <v/>
      </c>
      <c r="S850" s="457"/>
      <c r="T850" s="98"/>
      <c r="U850" s="109"/>
      <c r="V850" s="446"/>
      <c r="W850" s="449"/>
      <c r="X850" s="450"/>
      <c r="Y850" s="452"/>
      <c r="Z850" s="510"/>
    </row>
    <row r="851" spans="1:26" ht="16.5" customHeight="1">
      <c r="A851" s="413" t="s">
        <v>127</v>
      </c>
      <c r="B851" s="91" t="s">
        <v>1</v>
      </c>
      <c r="C851" s="104">
        <f>'3rd 1'!AD21</f>
        <v>0</v>
      </c>
      <c r="D851" s="104">
        <f>'3rd 2'!AD21</f>
        <v>0</v>
      </c>
      <c r="E851" s="104">
        <f>'3rd 3'!AD21</f>
        <v>0</v>
      </c>
      <c r="F851" s="104">
        <f>'3rd 4'!AD21</f>
        <v>0</v>
      </c>
      <c r="G851" s="104">
        <f>'3rd 5'!AD21</f>
        <v>0</v>
      </c>
      <c r="H851" s="104">
        <f>'3rd 6'!AD21</f>
        <v>0</v>
      </c>
      <c r="I851" s="415">
        <f>(C851*C844)+(D851*D844)+(E851*E844)+(F851*F844)+(G851*G844)+(H851*H844)</f>
        <v>0</v>
      </c>
      <c r="J851" s="417">
        <f>IF(C851&gt;0,(C849*C844),0)+IF(D851&gt;0,(D849*D844),0)+IF(E851&gt;0,(E849*E844),0)+IF(F851&gt;0,(F849*F844),0)+IF(G851&gt;0,(G849*G844),0)+IF(H851&gt;0,(H849*H844),0)</f>
        <v>0</v>
      </c>
      <c r="K851" s="418">
        <f>IF(C851&gt;C849,((C851*C844)-(C849*C844)),0)+IF(D851&gt;D849,((D851*D844)-(D849*D844)),0)+IF(E851&gt;E849,((E851*E844)-(E849*E844)),0)+IF(F851&gt;F849,((F851*F844)-(F849*F844)),0)+IF(G851&gt;G849,((G851*G844)-(G849*G844)),0)+IF(H851&gt;H849,((H851*H844)-(H849*H844)),0)</f>
        <v>0</v>
      </c>
      <c r="L851" s="165">
        <f>'4th 1'!AD21</f>
        <v>0</v>
      </c>
      <c r="M851" s="104">
        <f>'4th 2'!AD21</f>
        <v>0</v>
      </c>
      <c r="N851" s="104">
        <f>'4th 3'!AD21</f>
        <v>0</v>
      </c>
      <c r="O851" s="104">
        <f>'4th 4'!AD21</f>
        <v>0</v>
      </c>
      <c r="P851" s="104">
        <f>'4th 5'!AD21</f>
        <v>0</v>
      </c>
      <c r="Q851" s="104">
        <f>'4th 6'!AD21</f>
        <v>0</v>
      </c>
      <c r="R851" s="104">
        <f>'4th 7'!AD21</f>
        <v>0</v>
      </c>
      <c r="S851" s="415">
        <f>(L851*L844)+(M851*M844)+(N851*N844)+(O851*O844)+(P851*P844)+(Q851*Q844)+(R851*R844)</f>
        <v>0</v>
      </c>
      <c r="T851" s="417">
        <f>IF(L851&gt;0,(L849*L844),0)+IF(M851&gt;0,(M849*M844),0)+IF(N851&gt;0,(N849*N844),0)+IF(O851&gt;0,(O849*O844),0)+IF(P851&gt;0,(P849*P844),0)+IF(Q851&gt;0,(Q849*Q844),0)+IF(R851&gt;0,(R849*R844),0)</f>
        <v>0</v>
      </c>
      <c r="U851" s="484">
        <f>IF(L851&gt;L849,((L851*L844)-(L849*L844)),0)+IF(M851&gt;M849,((M851*M844)-(M849*M844)),0)+IF(N851&gt;N849,((N851*N844)-(N849*N844)),0)+IF(O851&gt;O849,((O851*O844)-(O849*O844)),0)+IF(P851&gt;P849,((P851*P844)-(P849*P844)),0)+IF(Q851&gt;Q849,((Q851*Q844)-(Q849*Q844)),0)+IF(R851&gt;R849,((R851*R844)-(R849*R844)),0)</f>
        <v>0</v>
      </c>
      <c r="V851" s="401">
        <f>I851+S851</f>
        <v>0</v>
      </c>
      <c r="W851" s="436">
        <f>J851+T851</f>
        <v>0</v>
      </c>
      <c r="X851" s="438">
        <f>K851+U851</f>
        <v>0</v>
      </c>
      <c r="Y851" s="483">
        <f>K851+U851+X838</f>
        <v>0</v>
      </c>
      <c r="Z851" s="510"/>
    </row>
    <row r="852" spans="1:26" ht="16.5" thickBot="1">
      <c r="A852" s="414"/>
      <c r="B852" s="157" t="s">
        <v>23</v>
      </c>
      <c r="C852" s="180" t="str">
        <f>'3rd 1'!AE21</f>
        <v/>
      </c>
      <c r="D852" s="180" t="str">
        <f>'3rd 2'!AE21</f>
        <v/>
      </c>
      <c r="E852" s="180" t="str">
        <f>'3rd 3'!AE21</f>
        <v/>
      </c>
      <c r="F852" s="180" t="str">
        <f>'3rd 4'!AE21</f>
        <v/>
      </c>
      <c r="G852" s="180" t="str">
        <f>'3rd 5'!AE21</f>
        <v/>
      </c>
      <c r="H852" s="180" t="str">
        <f>'3rd 6'!AE21</f>
        <v/>
      </c>
      <c r="I852" s="416"/>
      <c r="J852" s="416"/>
      <c r="K852" s="419"/>
      <c r="L852" s="180" t="str">
        <f>'4th 1'!AE21</f>
        <v/>
      </c>
      <c r="M852" s="180" t="str">
        <f>'4th 2'!AE21</f>
        <v/>
      </c>
      <c r="N852" s="180" t="str">
        <f>'4th 3'!AE21</f>
        <v/>
      </c>
      <c r="O852" s="180" t="str">
        <f>'4th 4'!AE21</f>
        <v/>
      </c>
      <c r="P852" s="180" t="str">
        <f>'4th 5'!AE21</f>
        <v/>
      </c>
      <c r="Q852" s="180" t="str">
        <f>'4th 6'!AE21</f>
        <v/>
      </c>
      <c r="R852" s="180" t="str">
        <f>'4th 7'!AE21</f>
        <v/>
      </c>
      <c r="S852" s="416"/>
      <c r="T852" s="416"/>
      <c r="U852" s="419"/>
      <c r="V852" s="402"/>
      <c r="W852" s="437"/>
      <c r="X852" s="439"/>
      <c r="Y852" s="406"/>
      <c r="Z852" s="510"/>
    </row>
    <row r="853" spans="1:26" ht="19.5" customHeight="1" thickTop="1" thickBot="1">
      <c r="A853" s="435" t="s">
        <v>31</v>
      </c>
      <c r="B853" s="435"/>
      <c r="C853" s="435"/>
      <c r="D853" s="435"/>
      <c r="E853" s="435"/>
      <c r="F853" s="435"/>
      <c r="G853" s="435"/>
      <c r="H853" s="435"/>
      <c r="I853" s="435"/>
      <c r="J853" s="435"/>
      <c r="K853" s="435"/>
      <c r="L853" s="435"/>
      <c r="M853" s="435"/>
      <c r="N853" s="435"/>
      <c r="O853" s="435"/>
      <c r="P853" s="435"/>
      <c r="Q853" s="435"/>
      <c r="R853" s="435"/>
      <c r="S853" s="435"/>
      <c r="T853" s="435"/>
      <c r="U853" s="435"/>
      <c r="V853" s="435"/>
      <c r="W853" s="435"/>
      <c r="X853" s="435"/>
      <c r="Y853" s="435"/>
      <c r="Z853" s="510"/>
    </row>
    <row r="854" spans="1:26" ht="17.25" customHeight="1" thickTop="1" thickBot="1">
      <c r="A854" s="478" t="s">
        <v>46</v>
      </c>
      <c r="B854" s="479"/>
      <c r="C854" s="479"/>
      <c r="D854" s="479"/>
      <c r="E854" s="479"/>
      <c r="F854" s="479"/>
      <c r="G854" s="479"/>
      <c r="H854" s="479"/>
      <c r="I854" s="479"/>
      <c r="J854" s="479"/>
      <c r="K854" s="480"/>
      <c r="L854" s="426" t="s">
        <v>47</v>
      </c>
      <c r="M854" s="426"/>
      <c r="N854" s="426"/>
      <c r="O854" s="426"/>
      <c r="P854" s="426"/>
      <c r="Q854" s="426"/>
      <c r="R854" s="426"/>
      <c r="S854" s="426"/>
      <c r="T854" s="426"/>
      <c r="U854" s="427"/>
      <c r="V854" s="160"/>
      <c r="W854" s="428" t="s">
        <v>39</v>
      </c>
      <c r="X854" s="428"/>
      <c r="Y854" s="161"/>
      <c r="Z854" s="510"/>
    </row>
    <row r="855" spans="1:26" ht="17.25" thickTop="1">
      <c r="A855" s="99" t="s">
        <v>22</v>
      </c>
      <c r="B855" s="100"/>
      <c r="C855" s="101">
        <f>'5th 1'!B4</f>
        <v>301</v>
      </c>
      <c r="D855" s="101">
        <f>'5th 2'!B4</f>
        <v>302</v>
      </c>
      <c r="E855" s="101">
        <f>'5th 3'!B4</f>
        <v>303</v>
      </c>
      <c r="F855" s="101">
        <f>'5th 4'!B4</f>
        <v>304</v>
      </c>
      <c r="G855" s="101">
        <f>'5th 5'!B4</f>
        <v>305</v>
      </c>
      <c r="H855" s="101">
        <f>'5th 6'!B4</f>
        <v>0</v>
      </c>
      <c r="I855" s="430" t="s">
        <v>0</v>
      </c>
      <c r="J855" s="430" t="s">
        <v>3</v>
      </c>
      <c r="K855" s="432" t="s">
        <v>2</v>
      </c>
      <c r="L855" s="101">
        <f>'6th 1'!B4</f>
        <v>306</v>
      </c>
      <c r="M855" s="101">
        <f>'6th 2'!B4</f>
        <v>307</v>
      </c>
      <c r="N855" s="101">
        <f>'6th 3'!B4</f>
        <v>308</v>
      </c>
      <c r="O855" s="101">
        <f>'6th 4'!B4</f>
        <v>309</v>
      </c>
      <c r="P855" s="101">
        <f>'6th 5'!B4</f>
        <v>310</v>
      </c>
      <c r="Q855" s="101">
        <f>'6th 6'!B4</f>
        <v>0</v>
      </c>
      <c r="R855" s="101">
        <f>'6th 7'!B4</f>
        <v>0</v>
      </c>
      <c r="S855" s="429" t="s">
        <v>0</v>
      </c>
      <c r="T855" s="429" t="s">
        <v>3</v>
      </c>
      <c r="U855" s="431" t="s">
        <v>2</v>
      </c>
      <c r="V855" s="433" t="s">
        <v>62</v>
      </c>
      <c r="W855" s="434"/>
      <c r="X855" s="434"/>
      <c r="Y855" s="162" t="str">
        <f>IF(X856&gt;=4,"A+",IF(X856&gt;=3.75,"A",IF(X856&gt;=3.5,"A-",IF(X856&gt;=3.25,"B+",IF(X856&gt;=3,"B",IF(X856&gt;=2.75,"B-",IF(X856&gt;=2.5,"C+",IF(X856&gt;=2,"C","F"))))))))</f>
        <v>B+</v>
      </c>
      <c r="Z855" s="510"/>
    </row>
    <row r="856" spans="1:26" ht="65.25" customHeight="1">
      <c r="A856" s="77" t="s">
        <v>63</v>
      </c>
      <c r="B856" s="78"/>
      <c r="C856" s="79" t="str">
        <f>IF('5th 1'!C21&gt;0,'5th 1'!D6,IF('5th 1'!K21&gt;0,'5th 1'!L6,IF('5th 1'!S21&gt;0,'5th 1'!T6,0)))</f>
        <v>Drawing-5</v>
      </c>
      <c r="D856" s="79" t="str">
        <f>IF('5th 2'!C21&gt;0,'5th 2'!D6,IF('5th 2'!K21&gt;0,'5th 2'!L6,IF('5th 2'!S21&gt;0,'5th 2'!T6,0)))</f>
        <v>Head Study-1</v>
      </c>
      <c r="E856" s="79" t="str">
        <f>IF('5th 3'!C21&gt;0,'5th 3'!D6,IF('5th 3'!K21&gt;0,'5th 3'!L6,IF('5th 3'!S21&gt;0,'5th 3'!T6,0)))</f>
        <v>Still life-3</v>
      </c>
      <c r="F856" s="79" t="str">
        <f>IF('5th 4'!C21&gt;0,'5th 4'!D6,IF('5th 4'!K21&gt;0,'5th 4'!L6,IF('5th 4'!S21&gt;0,'5th 4'!T6,0)))</f>
        <v>Composition-1</v>
      </c>
      <c r="G856" s="79" t="str">
        <f>IF('5th 5'!C21&gt;0,'5th 5'!D6,IF('5th 5'!K21&gt;0,'5th 5'!L6,IF('5th 5'!S21&gt;0,'5th 5'!T6,0)))</f>
        <v>History of Art</v>
      </c>
      <c r="H856" s="79">
        <f>IF('5th 6'!C21&gt;0,'5th 6'!D6,IF('5th 6'!K21&gt;0,'5th 6'!L6,IF('5th 6'!S21&gt;0,'5th 6'!T6,0)))</f>
        <v>0</v>
      </c>
      <c r="I856" s="481"/>
      <c r="J856" s="481"/>
      <c r="K856" s="482"/>
      <c r="L856" s="79" t="str">
        <f>IF('6th 1'!C21&gt;0,'6th 1'!D6,IF('6th 1'!K21&gt;0,'6th 1'!L6,IF('6th 1'!S21&gt;0,'6th 1'!T6,0)))</f>
        <v>Drawing-6</v>
      </c>
      <c r="M856" s="79" t="str">
        <f>IF('6th 2'!C21&gt;0,'6th 2'!D6,IF('6th 2'!K21&gt;0,'6th 2'!L6,IF('6th 2'!S21&gt;0,'6th 2'!T6,0)))</f>
        <v>Head study-2</v>
      </c>
      <c r="N856" s="79" t="str">
        <f>IF('6th 3'!C21&gt;0,'6th 3'!D6,IF('6th 3'!K21&gt;0,'6th 3'!L6,IF('6th 3'!S21&gt;0,'6th 3'!T6,0)))</f>
        <v>Figur painting</v>
      </c>
      <c r="O856" s="79" t="str">
        <f>IF('6th 4'!C21&gt;0,'6th 4'!D6,IF('6th 4'!K21&gt;0,'6th 4'!L6,IF('6th 4'!S21&gt;0,'6th 4'!T6,0)))</f>
        <v>Composition-2</v>
      </c>
      <c r="P856" s="79" t="str">
        <f>IF('6th 5'!C21&gt;0,'6th 5'!D6,IF('6th 5'!K21&gt;0,'6th 5'!L6,IF('6th 5'!S21&gt;0,'6th 5'!T6,0)))</f>
        <v>History of Arts</v>
      </c>
      <c r="Q856" s="79">
        <f>IF('6th 6'!C21&gt;0,'6th 6'!D6,IF('6th 6'!K21&gt;0,'6th 6'!L6,IF('6th 6'!S21&gt;0,'6th 6'!T6,0)))</f>
        <v>0</v>
      </c>
      <c r="R856" s="79">
        <f>IF('6th 7'!C21&gt;0,'6th 7'!D6,IF('6th 7'!K21&gt;0,'6th 7'!L6,IF('6th 7'!S21&gt;0,'6th 7'!T6,0)))</f>
        <v>0</v>
      </c>
      <c r="S856" s="429"/>
      <c r="T856" s="429"/>
      <c r="U856" s="431"/>
      <c r="V856" s="335">
        <f>IF(I858&gt;0,(V861+V843),0)</f>
        <v>94.5</v>
      </c>
      <c r="W856" s="254">
        <f>IF(I858&gt;0,(W861+W843),0)</f>
        <v>307.875</v>
      </c>
      <c r="X856" s="336">
        <f>IF(S858&gt;0,(W856/94.5),IF(I858&gt;0,(W856/78),0))</f>
        <v>3.2579365079365079</v>
      </c>
      <c r="Y856" s="163" t="str">
        <f>IF(X856&gt;=2.5,Y855,IF(X856&gt;=2.25,"C",IF(X856&gt;=2,"D",IF(X856=0,0,"F"))))</f>
        <v>B+</v>
      </c>
      <c r="Z856" s="510"/>
    </row>
    <row r="857" spans="1:26" ht="16.5">
      <c r="A857" s="77" t="s">
        <v>12</v>
      </c>
      <c r="B857" s="78"/>
      <c r="C857" s="102">
        <f>IF('5th 1'!C21&gt;0,'5th 1'!H4,IF('5th 1'!K21&gt;0,'5th 1'!P4,IF('5th 1'!S21&gt;0,'5th 1'!X4,0)))</f>
        <v>3</v>
      </c>
      <c r="D857" s="102">
        <f>IF('5th 2'!C21&gt;0,'5th 2'!H4,IF('5th 2'!K21&gt;0,'5th 2'!P4,IF('5th 2'!S21&gt;0,'5th 2'!X4,0)))</f>
        <v>3</v>
      </c>
      <c r="E857" s="102">
        <f>IF('5th 3'!C21&gt;0,'5th 3'!H4,IF('5th 3'!K21&gt;0,'5th 3'!P4,IF('5th 3'!S21&gt;0,'5th 3'!X4,0)))</f>
        <v>3</v>
      </c>
      <c r="F857" s="102">
        <f>IF('5th 4'!C21&gt;0,'5th 4'!H4,IF('5th 4'!K21&gt;0,'5th 4'!P4,IF('5th 4'!S21&gt;0,'5th 4'!X4,0)))</f>
        <v>3</v>
      </c>
      <c r="G857" s="102">
        <f>IF('5th 5'!C21&gt;0,'5th 5'!H4,IF('5th 5'!K21&gt;0,'5th 5'!P4,IF('5th 5'!S21&gt;0,'5th 5'!X4,0)))</f>
        <v>3</v>
      </c>
      <c r="H857" s="102">
        <f>IF('5th 6'!C21&gt;0,'5th 6'!H4,IF('5th 6'!K21&gt;0,'5th 6'!P4,IF('5th 6'!S21&gt;0,'5th 6'!X4,0)))</f>
        <v>0</v>
      </c>
      <c r="I857" s="481"/>
      <c r="J857" s="481"/>
      <c r="K857" s="482"/>
      <c r="L857" s="102">
        <f>IF('6th 1'!C21&gt;0,'6th 1'!H4,IF('6th 1'!K21&gt;0,'6th 1'!P4,IF('6th 1'!S21&gt;0,'6th 1'!X4,0)))</f>
        <v>3</v>
      </c>
      <c r="M857" s="102">
        <f>IF('6th 2'!C21&gt;0,'6th 2'!H4,IF('6th 2'!K21&gt;0,'6th 2'!P4,IF('6th 2'!S21&gt;0,'6th 2'!X4,0)))</f>
        <v>3</v>
      </c>
      <c r="N857" s="102">
        <f>IF('6th 3'!C21&gt;0,'6th 3'!H4,IF('6th 3'!K21&gt;0,'6th 3'!P4,IF('6th 3'!S21&gt;0,'6th 3'!X4,0)))</f>
        <v>3</v>
      </c>
      <c r="O857" s="102">
        <f>IF('6th 4'!C21&gt;0,'6th 4'!H4,IF('6th 4'!K21&gt;0,'6th 4'!P4,IF('6th 4'!S21&gt;0,'6th 4'!X4,0)))</f>
        <v>3</v>
      </c>
      <c r="P857" s="102">
        <f>IF('6th 5'!C21&gt;0,'6th 5'!H4,IF('6th 5'!K21&gt;0,'6th 5'!P4,IF('6th 5'!S21&gt;0,'6th 5'!X4,0)))</f>
        <v>3</v>
      </c>
      <c r="Q857" s="102">
        <f>IF('6th 6'!C21&gt;0,'6th 6'!H4,IF('6th 6'!K21&gt;0,'6th 6'!#REF!,IF('6th 6'!S21&gt;0,'6th 6'!X4,0)))</f>
        <v>0</v>
      </c>
      <c r="R857" s="102">
        <f>IF('6th 7'!C21&gt;0,'6th 7'!H4,IF('6th 7'!K21&gt;0,'6th 7'!P4,IF('6th 7'!S21&gt;0,'6th 7'!X4,0)))</f>
        <v>0</v>
      </c>
      <c r="S857" s="430"/>
      <c r="T857" s="430"/>
      <c r="U857" s="432"/>
      <c r="V857" s="460" t="s">
        <v>41</v>
      </c>
      <c r="W857" s="461"/>
      <c r="X857" s="461"/>
      <c r="Y857" s="462"/>
      <c r="Z857" s="510"/>
    </row>
    <row r="858" spans="1:26" ht="17.25" thickBot="1">
      <c r="A858" s="77" t="s">
        <v>11</v>
      </c>
      <c r="B858" s="78"/>
      <c r="C858" s="102">
        <v>100</v>
      </c>
      <c r="D858" s="102">
        <v>100</v>
      </c>
      <c r="E858" s="102">
        <v>100</v>
      </c>
      <c r="F858" s="102">
        <v>100</v>
      </c>
      <c r="G858" s="102">
        <v>100</v>
      </c>
      <c r="H858" s="102">
        <v>100</v>
      </c>
      <c r="I858" s="465">
        <f>(C862*C857)+(D862*D857)+(E862*E857)+(F862*F857)+(G862*G857)+(H862*H857)</f>
        <v>53.25</v>
      </c>
      <c r="J858" s="84"/>
      <c r="K858" s="103" t="str">
        <f>IF(J860&gt;=4,"A+",IF(J860&gt;=3.75,"A",IF(J860&gt;=3.5,"A-",IF(J860&gt;=3.25,"B+",IF(J860&gt;=3,"B",IF(J860&gt;=2.75,"B-",IF(J860&gt;=2.5,"C+",IF(J860&gt;=2,"C","F"))))))))</f>
        <v>A-</v>
      </c>
      <c r="L858" s="102">
        <v>100</v>
      </c>
      <c r="M858" s="102">
        <v>100</v>
      </c>
      <c r="N858" s="102">
        <v>100</v>
      </c>
      <c r="O858" s="102">
        <v>100</v>
      </c>
      <c r="P858" s="102">
        <v>100</v>
      </c>
      <c r="Q858" s="102">
        <v>100</v>
      </c>
      <c r="R858" s="102">
        <v>100</v>
      </c>
      <c r="S858" s="465">
        <f>(L862*L857)+(M862*M857)+(N862*N857)+(O862*O857)+(P862*P857)+(Q862*Q857)+(R862*R857)</f>
        <v>48</v>
      </c>
      <c r="T858" s="84"/>
      <c r="U858" s="103" t="str">
        <f>IF(T860&gt;=4,"A+",IF(T860&gt;=3.75,"A",IF(T860&gt;=3.5,"A-",IF(T860&gt;=3.25,"B+",IF(T860&gt;=3,"B",IF(T860&gt;=2.75,"B-",IF(T860&gt;=2.5,"C+",IF(T860&gt;=2,"C","F"))))))))</f>
        <v>B</v>
      </c>
      <c r="V858" s="467" t="s">
        <v>29</v>
      </c>
      <c r="W858" s="469" t="s">
        <v>0</v>
      </c>
      <c r="X858" s="469" t="s">
        <v>3</v>
      </c>
      <c r="Y858" s="476" t="s">
        <v>2</v>
      </c>
      <c r="Z858" s="510"/>
    </row>
    <row r="859" spans="1:26" ht="17.25" thickTop="1">
      <c r="A859" s="77" t="s">
        <v>28</v>
      </c>
      <c r="B859" s="86"/>
      <c r="C859" s="104">
        <f>IF('5th 1'!C21&gt;0,'5th 1'!C21,IF('5th 1'!K21&gt;0,'5th 1'!K21,IF('5th 1'!S21&gt;0,'5th 1'!S21,0)))</f>
        <v>31.5</v>
      </c>
      <c r="D859" s="104">
        <f>IF('5th 2'!C21&gt;0,'5th 2'!C21,IF('5th 2'!K21&gt;0,'5th 2'!K21,IF('5th 2'!S21&gt;0,'5th 2'!S21,0)))</f>
        <v>26.5</v>
      </c>
      <c r="E859" s="104">
        <f>IF('5th 3'!C21&gt;0,'5th 3'!C21,IF('5th 3'!K21&gt;0,'5th 3'!K21,IF('5th 3'!S21&gt;0,'5th 3'!S21,0)))</f>
        <v>29.5</v>
      </c>
      <c r="F859" s="104">
        <f>IF('5th 4'!C21&gt;0,'5th 4'!C21,IF('5th 4'!K21&gt;0,'5th 4'!K21,IF('5th 4'!S21&gt;0,'5th 4'!S21,0)))</f>
        <v>29.5</v>
      </c>
      <c r="G859" s="104">
        <f>IF('5th 5'!C21&gt;0,'5th 5'!C21,IF('5th 5'!K21&gt;0,'5th 5'!K21,IF('5th 5'!S21&gt;0,'5th 5'!S21,0)))</f>
        <v>26</v>
      </c>
      <c r="H859" s="104">
        <f>IF('5th 6'!C21&gt;0,'5th 6'!C21,IF('5th 6'!K21&gt;0,'5th 6'!K21,IF('5th 6'!S21&gt;0,'5th 6'!S21,0)))</f>
        <v>0</v>
      </c>
      <c r="I859" s="448"/>
      <c r="J859" s="98"/>
      <c r="K859" s="90"/>
      <c r="L859" s="104">
        <f>IF('6th 1'!C21&gt;0,'6th 1'!C21,IF('6th 1'!K21&gt;0,'6th 1'!K21,IF('6th 1'!S21&gt;0,'6th 1'!S21,0)))</f>
        <v>27</v>
      </c>
      <c r="M859" s="104">
        <f>IF('6th 2'!C21&gt;0,'6th 2'!C21,IF('6th 2'!K21&gt;0,'6th 2'!K21,IF('6th 2'!S21&gt;0,'6th 2'!S21,0)))</f>
        <v>17</v>
      </c>
      <c r="N859" s="104">
        <f>IF('6th 3'!C21&gt;0,'6th 3'!C21,IF('6th 3'!K21&gt;0,'6th 3'!K21,IF('6th 3'!S21&gt;0,'6th 3'!S21,0)))</f>
        <v>27.25</v>
      </c>
      <c r="O859" s="104">
        <f>IF('6th 4'!C21&gt;0,'6th 4'!C21,IF('6th 4'!K21&gt;0,'6th 4'!K21,IF('6th 4'!S21&gt;0,'6th 4'!S21,0)))</f>
        <v>29.5</v>
      </c>
      <c r="P859" s="104">
        <f>IF('6th 5'!C21&gt;0,'6th 5'!C21,IF('6th 5'!K21&gt;0,'6th 5'!K21,IF('6th 5'!S21&gt;0,'6th 5'!S21,0)))</f>
        <v>32</v>
      </c>
      <c r="Q859" s="104">
        <f>IF('6th 6'!C21&gt;0,'6th 6'!C21,IF('6th 6'!K21&gt;0,'6th 6'!K21,IF('6th 6'!S21&gt;0,'6th 6'!S21,0)))</f>
        <v>0</v>
      </c>
      <c r="R859" s="104">
        <f>IF('6th 7'!C21&gt;0,'6th 7'!C21,IF('6th 7'!K21&gt;0,'6th 7'!K21,IF('6th 7'!S21&gt;0,'6th 7'!S21,0)))</f>
        <v>0</v>
      </c>
      <c r="S859" s="448"/>
      <c r="T859" s="98"/>
      <c r="U859" s="90"/>
      <c r="V859" s="468"/>
      <c r="W859" s="470"/>
      <c r="X859" s="471"/>
      <c r="Y859" s="477"/>
      <c r="Z859" s="510"/>
    </row>
    <row r="860" spans="1:26" ht="16.5" customHeight="1">
      <c r="A860" s="423" t="s">
        <v>26</v>
      </c>
      <c r="B860" s="91" t="s">
        <v>60</v>
      </c>
      <c r="C860" s="104">
        <f>IF('5th 1'!C21&gt;0,'5th 1'!J21,IF('5th 1'!K21&gt;0,'5th 1'!R21,IF('5th 1'!S21&gt;0,'5th 1'!Z21,0)))</f>
        <v>43.5</v>
      </c>
      <c r="D860" s="104">
        <f>IF('5th 2'!C21&gt;0,'5th 2'!J21,IF('5th 2'!K21&gt;0,'5th 2'!R21,IF('5th 2'!S21&gt;0,'5th 2'!Z21,0)))</f>
        <v>46</v>
      </c>
      <c r="E860" s="104">
        <f>IF('5th 3'!C21&gt;0,'5th 3'!J21,IF('5th 3'!K21&gt;0,'5th 3'!R21,IF('5th 3'!S21&gt;0,'5th 3'!Z21,0)))</f>
        <v>49</v>
      </c>
      <c r="F860" s="104">
        <f>IF('5th 4'!C21&gt;0,'5th 4'!J21,IF('5th 4'!K21&gt;0,'5th 4'!R21,IF('5th 4'!S21&gt;0,'5th 4'!Z21,0)))</f>
        <v>45.5</v>
      </c>
      <c r="G860" s="104">
        <f>IF('5th 5'!C21&gt;0,'5th 5'!J21,IF('5th 5'!K21&gt;0,'5th 5'!R21,IF('5th 5'!S21&gt;0,'5th 5'!Z21,0)))</f>
        <v>37.75</v>
      </c>
      <c r="H860" s="104">
        <f>IF('5th 6'!C21&gt;0,'5th 6'!J21,IF('5th 6'!K21&gt;0,'5th 6'!R21,IF('5th 6'!S21&gt;0,'5th 6'!Z21,0)))</f>
        <v>0</v>
      </c>
      <c r="I860" s="448"/>
      <c r="J860" s="440">
        <f>I858/(C857+D857+E857+F857+G857+H857)</f>
        <v>3.55</v>
      </c>
      <c r="K860" s="442" t="str">
        <f>IF(J860&gt;=2.5,K858,IF(J860&gt;=2.25,"C",IF(J860&gt;=2,"D",IF(J860=0,0,"F"))))</f>
        <v>A-</v>
      </c>
      <c r="L860" s="107">
        <f>IF('6th 1'!C21&gt;0,'6th 1'!J21,IF('6th 1'!K21&gt;0,'6th 1'!R21,IF('6th 1'!S21&gt;0,'6th 1'!Z21,0)))</f>
        <v>38</v>
      </c>
      <c r="M860" s="104">
        <f>IF('6th 2'!C21&gt;0,'6th 2'!J21,IF('6th 2'!K21&gt;0,'6th 2'!R21,IF('6th 2'!S21&gt;0,'6th 2'!Z21,0)))</f>
        <v>43.5</v>
      </c>
      <c r="N860" s="104">
        <f>IF('6th 3'!C21&gt;0,'6th 3'!J21,IF('6th 3'!K21&gt;0,'6th 3'!R21,IF('6th 3'!S21&gt;0,'6th 3'!Z21,0)))</f>
        <v>33.5</v>
      </c>
      <c r="O860" s="104">
        <f>IF('6th 4'!C21&gt;0,'6th 4'!J21,IF('6th 4'!K21&gt;0,'6th 4'!R21,IF('6th 4'!S21&gt;0,'6th 4'!Z21,0)))</f>
        <v>41.5</v>
      </c>
      <c r="P860" s="104">
        <f>IF('6th 5'!C21&gt;0,'6th 5'!J21,IF('6th 5'!K21&gt;0,'6th 5'!R21,IF('6th 5'!S21&gt;0,'6th 5'!Z21,0)))</f>
        <v>35.25</v>
      </c>
      <c r="Q860" s="104">
        <f>IF('6th 6'!C21&gt;0,'6th 6'!J21,IF('6th 6'!K21&gt;0,'6th 6'!R21,IF('6th 6'!S21&gt;0,'6th 6'!Z21,0)))</f>
        <v>0</v>
      </c>
      <c r="R860" s="104">
        <f>IF('6th 7'!C21&gt;0,'6th 7'!J21,IF('6th 7'!K21&gt;0,'6th 7'!R21,IF('6th 7'!S21&gt;0,'6th 7'!Z21,0)))</f>
        <v>0</v>
      </c>
      <c r="S860" s="448"/>
      <c r="T860" s="440">
        <f>S858/(L857+M857+N857+O857+P857+Q857+R857)</f>
        <v>3.2</v>
      </c>
      <c r="U860" s="442" t="str">
        <f>IF(T860&gt;=2.5,U858,IF(T860&gt;=2.25,"C",IF(T860&gt;=2,"D",IF(T860=0,0,"F"))))</f>
        <v>B</v>
      </c>
      <c r="V860" s="443" t="s">
        <v>40</v>
      </c>
      <c r="W860" s="443"/>
      <c r="X860" s="443"/>
      <c r="Y860" s="443"/>
      <c r="Z860" s="510"/>
    </row>
    <row r="861" spans="1:26" ht="16.5" customHeight="1">
      <c r="A861" s="424"/>
      <c r="B861" s="91" t="s">
        <v>67</v>
      </c>
      <c r="C861" s="117">
        <f>'5th 1'!AA21</f>
        <v>75</v>
      </c>
      <c r="D861" s="117">
        <f>'5th 2'!AA21</f>
        <v>73</v>
      </c>
      <c r="E861" s="117">
        <f>'5th 3'!AA21</f>
        <v>79</v>
      </c>
      <c r="F861" s="117">
        <f>'5th 4'!AA21</f>
        <v>75</v>
      </c>
      <c r="G861" s="117">
        <f>'5th 5'!AA21</f>
        <v>64</v>
      </c>
      <c r="H861" s="117">
        <f>'5th 6'!AA21</f>
        <v>0</v>
      </c>
      <c r="I861" s="448"/>
      <c r="J861" s="441"/>
      <c r="K861" s="442"/>
      <c r="L861" s="118">
        <f>'6th 1'!AA21</f>
        <v>65</v>
      </c>
      <c r="M861" s="117">
        <f>'6th 2'!AA21</f>
        <v>61</v>
      </c>
      <c r="N861" s="117">
        <f>'6th 3'!AA21</f>
        <v>61</v>
      </c>
      <c r="O861" s="117">
        <f>'6th 4'!AA21</f>
        <v>71</v>
      </c>
      <c r="P861" s="117">
        <f>'6th 5'!AA21</f>
        <v>68</v>
      </c>
      <c r="Q861" s="117">
        <f>'6th 6'!AA21</f>
        <v>0</v>
      </c>
      <c r="R861" s="117">
        <f>'6th 7'!AA21</f>
        <v>0</v>
      </c>
      <c r="S861" s="448"/>
      <c r="T861" s="441"/>
      <c r="U861" s="442"/>
      <c r="V861" s="444">
        <f>IF((C862+C864)=0,0,C857)+IF((D862+D864)=0,0,D857)+IF((E862+E864)=0,0,E857)+IF((F862+F864)=0,0,F857)+IF((G862+G864)=0,0,G857)+IF((H862+H864)=0,0,H857)+IF((L862+L864)=0,0,L857)+IF((M862+M864)=0,0,M857)+IF((N862+N864)=0,0,N857)+IF((O862+O864)=0,0,O857)+IF((P862+P864)=0,0,P857)+IF((Q862+Q864)=0,0,Q857)+IF((R862+R864)=0,0,R857)+IF(G881&gt;0,1.5,0)</f>
        <v>31.5</v>
      </c>
      <c r="W861" s="447">
        <f>I858+S858+(G881*1.5)</f>
        <v>105.75</v>
      </c>
      <c r="X861" s="440">
        <f>IF(S858&gt;0,(W861/31.5),J860)</f>
        <v>3.3571428571428572</v>
      </c>
      <c r="Y861" s="164" t="str">
        <f>IF(X861&gt;=4,"A+",IF(X861&gt;=3.75,"A",IF(X861&gt;=3.5,"A-",IF(X861&gt;=3.25,"B+",IF(X861&gt;=3,"B",IF(X861&gt;=2.75,"B-",IF(X861&gt;=2.5,"C+",IF(X861&gt;=2,"C","F"))))))))</f>
        <v>B+</v>
      </c>
      <c r="Z861" s="510"/>
    </row>
    <row r="862" spans="1:26" ht="16.5">
      <c r="A862" s="424"/>
      <c r="B862" s="91" t="s">
        <v>1</v>
      </c>
      <c r="C862" s="104">
        <f>'5th 1'!AC21</f>
        <v>3.75</v>
      </c>
      <c r="D862" s="104">
        <f>'5th 2'!AC21</f>
        <v>3.5</v>
      </c>
      <c r="E862" s="104">
        <f>'5th 3'!AC21</f>
        <v>3.75</v>
      </c>
      <c r="F862" s="104">
        <f>'5th 4'!AC21</f>
        <v>3.75</v>
      </c>
      <c r="G862" s="104">
        <f>'5th 5'!AC21</f>
        <v>3</v>
      </c>
      <c r="H862" s="104">
        <f>'5th 6'!AC21</f>
        <v>0</v>
      </c>
      <c r="I862" s="448"/>
      <c r="J862" s="98"/>
      <c r="K862" s="110"/>
      <c r="L862" s="107">
        <f>'6th 1'!AC21</f>
        <v>3.25</v>
      </c>
      <c r="M862" s="104">
        <f>'6th 2'!AC21</f>
        <v>3</v>
      </c>
      <c r="N862" s="104">
        <f>'6th 3'!AC21</f>
        <v>3</v>
      </c>
      <c r="O862" s="104">
        <f>'6th 4'!AC21</f>
        <v>3.5</v>
      </c>
      <c r="P862" s="104">
        <f>'6th 5'!AC21</f>
        <v>3.25</v>
      </c>
      <c r="Q862" s="104">
        <f>'6th 6'!AC21</f>
        <v>0</v>
      </c>
      <c r="R862" s="104">
        <f>'6th 7'!AC21</f>
        <v>0</v>
      </c>
      <c r="S862" s="448"/>
      <c r="T862" s="98"/>
      <c r="U862" s="110"/>
      <c r="V862" s="445"/>
      <c r="W862" s="448"/>
      <c r="X862" s="441"/>
      <c r="Y862" s="451" t="str">
        <f>IF(S858&gt;0,(IF(X861&gt;=2.5,Y861,IF(X861&gt;=2.25,"C",IF(X861&gt;=2,"D","F")))),K860)</f>
        <v>B+</v>
      </c>
      <c r="Z862" s="510"/>
    </row>
    <row r="863" spans="1:26" ht="17.25" customHeight="1" thickBot="1">
      <c r="A863" s="424"/>
      <c r="B863" s="91" t="s">
        <v>2</v>
      </c>
      <c r="C863" s="104" t="str">
        <f>'5th 1'!AB21</f>
        <v>A</v>
      </c>
      <c r="D863" s="104" t="str">
        <f>'5th 2'!AB21</f>
        <v>A-</v>
      </c>
      <c r="E863" s="104" t="str">
        <f>'5th 3'!AB21</f>
        <v>A</v>
      </c>
      <c r="F863" s="104" t="str">
        <f>'5th 4'!AB21</f>
        <v>A</v>
      </c>
      <c r="G863" s="104" t="str">
        <f>'5th 5'!AB21</f>
        <v>B</v>
      </c>
      <c r="H863" s="104" t="str">
        <f>'5th 6'!AB21</f>
        <v/>
      </c>
      <c r="I863" s="448"/>
      <c r="J863" s="98"/>
      <c r="K863" s="109"/>
      <c r="L863" s="111" t="str">
        <f>'6th 1'!AB21</f>
        <v>B+</v>
      </c>
      <c r="M863" s="104" t="str">
        <f>'6th 2'!AB21</f>
        <v>B</v>
      </c>
      <c r="N863" s="104" t="str">
        <f>'6th 3'!AB21</f>
        <v>B</v>
      </c>
      <c r="O863" s="104" t="str">
        <f>'6th 4'!AB21</f>
        <v>A-</v>
      </c>
      <c r="P863" s="104" t="str">
        <f>'6th 5'!AB21</f>
        <v>B+</v>
      </c>
      <c r="Q863" s="104" t="str">
        <f>'6th 6'!AB21</f>
        <v/>
      </c>
      <c r="R863" s="104" t="str">
        <f>'6th 7'!AB21</f>
        <v/>
      </c>
      <c r="S863" s="448"/>
      <c r="T863" s="98"/>
      <c r="U863" s="109"/>
      <c r="V863" s="446"/>
      <c r="W863" s="449"/>
      <c r="X863" s="450"/>
      <c r="Y863" s="452"/>
      <c r="Z863" s="510"/>
    </row>
    <row r="864" spans="1:26" ht="17.25" thickTop="1">
      <c r="A864" s="413" t="s">
        <v>127</v>
      </c>
      <c r="B864" s="91" t="s">
        <v>1</v>
      </c>
      <c r="C864" s="104">
        <f>'5th 1'!AD21</f>
        <v>0</v>
      </c>
      <c r="D864" s="104">
        <f>'5th 2'!AD21</f>
        <v>0</v>
      </c>
      <c r="E864" s="104">
        <f>'5th 3'!AD21</f>
        <v>0</v>
      </c>
      <c r="F864" s="104">
        <f>'5th 4'!AD21</f>
        <v>0</v>
      </c>
      <c r="G864" s="104">
        <f>'5th 5'!AD21</f>
        <v>0</v>
      </c>
      <c r="H864" s="104">
        <f>'5th 6'!AD21</f>
        <v>0</v>
      </c>
      <c r="I864" s="415">
        <f>(C864*C857)+(D864*D857)+(E864*E857)+(F864*F857)+(G864*G857)+(H864*H857)</f>
        <v>0</v>
      </c>
      <c r="J864" s="417">
        <f>IF(C864&gt;0,(C862*C857),0)+IF(D864&gt;0,(D862*D857),0)+IF(E864&gt;0,(E862*E857),0)+IF(F864&gt;0,(F862*F857),0)+IF(G864&gt;0,(G862*G857),0)+IF(H864&gt;0,(H862*H857),0)</f>
        <v>0</v>
      </c>
      <c r="K864" s="418">
        <f>IF(C864&gt;C862,((C864*C857)-(C862*C857)),0)+IF(D864&gt;D862,((D864*D857)-(D862*D857)),0)+IF(E864&gt;E862,((E864*E857)-(E862*E857)),0)+IF(F864&gt;F862,((F864*F857)-(F862*F857)),0)+IF(G864&gt;G862,((G864*G857)-(G862*G857)),0)+IF(H864&gt;H862,((H864*H857)-(H862*H857)),0)</f>
        <v>0</v>
      </c>
      <c r="L864" s="165">
        <f>'6th 1'!AD21</f>
        <v>0</v>
      </c>
      <c r="M864" s="104">
        <f>'6th 2'!AD21</f>
        <v>0</v>
      </c>
      <c r="N864" s="104">
        <f>'6th 3'!AD21</f>
        <v>0</v>
      </c>
      <c r="O864" s="104">
        <f>'6th 4'!AD21</f>
        <v>0</v>
      </c>
      <c r="P864" s="104">
        <f>'6th 5'!AD21</f>
        <v>0</v>
      </c>
      <c r="Q864" s="104">
        <f>'6th 6'!AD21</f>
        <v>0</v>
      </c>
      <c r="R864" s="104">
        <f>'6th 7'!AD21</f>
        <v>0</v>
      </c>
      <c r="S864" s="403">
        <f>(L864*L857)+(M864*M857)+(N864*N857)+(O864*O857)+(P864*P857)+(Q864*Q857)+(R864*R857)</f>
        <v>0</v>
      </c>
      <c r="T864" s="417">
        <f>IF(L864&gt;0,(L862*L857),0)+IF(M864&gt;0,(M862*M857),0)+IF(N864&gt;0,(N862*N857),0)+IF(O864&gt;0,(O862*O857),0)+IF(P864&gt;0,(P862*P857),0)+IF(Q864&gt;0,(Q862*Q857),0)+IF(R864&gt;0,(R862*R857),0)</f>
        <v>0</v>
      </c>
      <c r="U864" s="399">
        <f>IF(L864&gt;L862,((L864*L857)-(L862*L857)),0)+IF(M864&gt;M862,((M864*M857)-(M862*M857)),0)+IF(N864&gt;N862,((N864*N857)-(N862*N857)),0)+IF(O864&gt;O862,((O864*O857)-(O862*O857)),0)+IF(P864&gt;P862,((P864*P857)-(P862*P857)),0)+IF(Q864&gt;Q862,((Q864*Q857)-(Q862*Q857)),0)+IF(R864&gt;R862,((R864*R857)-(R862*R857)),0)</f>
        <v>0</v>
      </c>
      <c r="V864" s="401">
        <f>I864+S864</f>
        <v>0</v>
      </c>
      <c r="W864" s="436">
        <f>J864+T864</f>
        <v>0</v>
      </c>
      <c r="X864" s="438">
        <f>K864+U864</f>
        <v>0</v>
      </c>
      <c r="Y864" s="405">
        <f>IF(V856&gt;0,(X864+Y851),0)</f>
        <v>0</v>
      </c>
      <c r="Z864" s="510"/>
    </row>
    <row r="865" spans="1:26" ht="15.75" customHeight="1" thickBot="1">
      <c r="A865" s="414"/>
      <c r="B865" s="157" t="s">
        <v>23</v>
      </c>
      <c r="C865" s="181" t="str">
        <f>'5th 1'!AE21</f>
        <v/>
      </c>
      <c r="D865" s="181" t="str">
        <f>'5th 2'!AE21</f>
        <v/>
      </c>
      <c r="E865" s="181" t="str">
        <f>'5th 3'!AE21</f>
        <v/>
      </c>
      <c r="F865" s="181" t="str">
        <f>'5th 4'!AE21</f>
        <v/>
      </c>
      <c r="G865" s="181" t="str">
        <f>'5th 5'!AE21</f>
        <v/>
      </c>
      <c r="H865" s="181" t="str">
        <f>'5th 6'!AE21</f>
        <v/>
      </c>
      <c r="I865" s="416"/>
      <c r="J865" s="416"/>
      <c r="K865" s="419"/>
      <c r="L865" s="181" t="str">
        <f>'6th 1'!AE21</f>
        <v/>
      </c>
      <c r="M865" s="181" t="str">
        <f>'6th 2'!AE21</f>
        <v/>
      </c>
      <c r="N865" s="181" t="str">
        <f>'6th 3'!AE21</f>
        <v/>
      </c>
      <c r="O865" s="181" t="str">
        <f>'6th 4'!AE21</f>
        <v/>
      </c>
      <c r="P865" s="181" t="str">
        <f>'6th 5'!AE21</f>
        <v/>
      </c>
      <c r="Q865" s="181" t="str">
        <f>'6th 6'!AE21</f>
        <v/>
      </c>
      <c r="R865" s="181" t="str">
        <f>'6th 7'!AE21</f>
        <v/>
      </c>
      <c r="S865" s="420"/>
      <c r="T865" s="420"/>
      <c r="U865" s="400"/>
      <c r="V865" s="402"/>
      <c r="W865" s="437"/>
      <c r="X865" s="439"/>
      <c r="Y865" s="406"/>
      <c r="Z865" s="510"/>
    </row>
    <row r="866" spans="1:26" ht="21" customHeight="1" thickTop="1" thickBot="1">
      <c r="A866" s="435" t="s">
        <v>32</v>
      </c>
      <c r="B866" s="435"/>
      <c r="C866" s="435"/>
      <c r="D866" s="435"/>
      <c r="E866" s="435"/>
      <c r="F866" s="435"/>
      <c r="G866" s="435"/>
      <c r="H866" s="435"/>
      <c r="I866" s="435"/>
      <c r="J866" s="435"/>
      <c r="K866" s="435"/>
      <c r="L866" s="435"/>
      <c r="M866" s="435"/>
      <c r="N866" s="435"/>
      <c r="O866" s="435"/>
      <c r="P866" s="435"/>
      <c r="Q866" s="435"/>
      <c r="R866" s="435"/>
      <c r="S866" s="435"/>
      <c r="T866" s="435"/>
      <c r="U866" s="435"/>
      <c r="V866" s="435"/>
      <c r="W866" s="435"/>
      <c r="X866" s="435"/>
      <c r="Y866" s="435"/>
      <c r="Z866" s="510"/>
    </row>
    <row r="867" spans="1:26" ht="17.25" thickTop="1" thickBot="1">
      <c r="A867" s="425" t="s">
        <v>48</v>
      </c>
      <c r="B867" s="426"/>
      <c r="C867" s="426"/>
      <c r="D867" s="426"/>
      <c r="E867" s="426"/>
      <c r="F867" s="426"/>
      <c r="G867" s="426"/>
      <c r="H867" s="426"/>
      <c r="I867" s="426"/>
      <c r="J867" s="426"/>
      <c r="K867" s="427"/>
      <c r="L867" s="426" t="s">
        <v>49</v>
      </c>
      <c r="M867" s="426"/>
      <c r="N867" s="426"/>
      <c r="O867" s="426"/>
      <c r="P867" s="426"/>
      <c r="Q867" s="426"/>
      <c r="R867" s="426"/>
      <c r="S867" s="426"/>
      <c r="T867" s="426"/>
      <c r="U867" s="427"/>
      <c r="V867" s="160"/>
      <c r="W867" s="428" t="s">
        <v>39</v>
      </c>
      <c r="X867" s="428"/>
      <c r="Y867" s="161"/>
      <c r="Z867" s="510"/>
    </row>
    <row r="868" spans="1:26" ht="17.25" thickTop="1">
      <c r="A868" s="99" t="s">
        <v>22</v>
      </c>
      <c r="B868" s="100"/>
      <c r="C868" s="101">
        <f>'7th 1'!B4</f>
        <v>401</v>
      </c>
      <c r="D868" s="101">
        <f>'7th 2'!B4</f>
        <v>402</v>
      </c>
      <c r="E868" s="101">
        <f>'7th 3'!B4</f>
        <v>403</v>
      </c>
      <c r="F868" s="101">
        <f>'7th 4'!B4</f>
        <v>404</v>
      </c>
      <c r="G868" s="101">
        <f>'7th 5'!B4</f>
        <v>405</v>
      </c>
      <c r="H868" s="101">
        <f>'7th 6'!B4</f>
        <v>406</v>
      </c>
      <c r="I868" s="429" t="s">
        <v>0</v>
      </c>
      <c r="J868" s="429" t="s">
        <v>3</v>
      </c>
      <c r="K868" s="431" t="s">
        <v>2</v>
      </c>
      <c r="L868" s="101">
        <f>'8th 1'!B4</f>
        <v>407</v>
      </c>
      <c r="M868" s="101">
        <f>'8th 2'!B4</f>
        <v>408</v>
      </c>
      <c r="N868" s="101">
        <f>'8th 3'!B4</f>
        <v>409</v>
      </c>
      <c r="O868" s="101">
        <f>'8th 4'!B4</f>
        <v>410</v>
      </c>
      <c r="P868" s="101">
        <f>'8th 5'!B4</f>
        <v>411</v>
      </c>
      <c r="Q868" s="101">
        <f>'8th 6'!B4</f>
        <v>412</v>
      </c>
      <c r="R868" s="101">
        <f>'8th 7'!B4</f>
        <v>0</v>
      </c>
      <c r="S868" s="429" t="s">
        <v>0</v>
      </c>
      <c r="T868" s="429" t="s">
        <v>3</v>
      </c>
      <c r="U868" s="431" t="s">
        <v>2</v>
      </c>
      <c r="V868" s="433" t="s">
        <v>62</v>
      </c>
      <c r="W868" s="434"/>
      <c r="X868" s="434"/>
      <c r="Y868" s="162" t="str">
        <f>IF(X869&gt;=4,"A+",IF(X869&gt;=3.75,"A",IF(X869&gt;=3.5,"A-",IF(X869&gt;=3.25,"B+",IF(X869&gt;=3,"B",IF(X869&gt;=2.75,"B-",IF(X869&gt;=2.5,"C+",IF(X869&gt;=2,"C","F"))))))))</f>
        <v>B+</v>
      </c>
      <c r="Z868" s="510"/>
    </row>
    <row r="869" spans="1:26" ht="65.25" customHeight="1">
      <c r="A869" s="77" t="s">
        <v>63</v>
      </c>
      <c r="B869" s="86"/>
      <c r="C869" s="79" t="str">
        <f>IF('7th 1'!C21&gt;0,'7th 1'!D6,IF('7th 1'!K21&gt;0,'7th 1'!L6,IF('7th 1'!S21&gt;0,'7th 1'!T6,0)))</f>
        <v>Drawing-7</v>
      </c>
      <c r="D869" s="79" t="str">
        <f>IF('7th 2'!C21&gt;0,'7th 2'!D6,IF('7th 2'!K21&gt;0,'7th 2'!L6,IF('7th 2'!S21&gt;0,'7th 2'!T6,0)))</f>
        <v>Figure Painting- 2</v>
      </c>
      <c r="E869" s="79" t="str">
        <f>IF('7th 3'!C21&gt;0,'7th 3'!D6,IF('7th 3'!K21&gt;0,'7th 3'!L6,IF('7th 3'!S21&gt;0,'7th 3'!T6,0)))</f>
        <v>Composition-3</v>
      </c>
      <c r="F869" s="79" t="str">
        <f>IF('7th 4'!C21&gt;0,'7th 4'!D6,IF('7th 4'!K21&gt;0,'7th 4'!L6,IF('7th 4'!S21&gt;0,'7th 4'!T6,0)))</f>
        <v>Head Study-3</v>
      </c>
      <c r="G869" s="79" t="str">
        <f>IF('7th 5'!C21&gt;0,'7th 5'!D6,IF('7th 5'!K21&gt;0,'7th 5'!L6,IF('7th 5'!S21&gt;0,'7th 5'!T6,0)))</f>
        <v>Landscape-3</v>
      </c>
      <c r="H869" s="79" t="str">
        <f>IF('7th 6'!C21&gt;0,'7th 6'!D6,IF('7th 6'!K21&gt;0,'7th 6'!L6,IF('7th 6'!S21&gt;0,'7th 6'!T6,0)))</f>
        <v>History of Western Art</v>
      </c>
      <c r="I869" s="429"/>
      <c r="J869" s="429"/>
      <c r="K869" s="431"/>
      <c r="L869" s="79" t="str">
        <f>IF('8th 1'!C21&gt;0,'8th 1'!D6,IF('8th 1'!K21&gt;0,'8th 1'!L6,IF('8th 1'!S21&gt;0,'8th 1'!T6,0)))</f>
        <v>Drawing- 8</v>
      </c>
      <c r="M869" s="79" t="str">
        <f>IF('8th 2'!C21&gt;0,'8th 2'!D6,IF('8th 2'!K21&gt;0,'8th 2'!L6,IF('8th 2'!S21&gt;0,'8th 2'!T6,0)))</f>
        <v>Figer Painting-3</v>
      </c>
      <c r="N869" s="79" t="str">
        <f>IF('8th 3'!C21&gt;0,'8th 3'!D6,IF('8th 3'!K21&gt;0,'8th 3'!L6,IF('8th 3'!S21&gt;0,'8th 3'!T6,0)))</f>
        <v>Experimental Composition</v>
      </c>
      <c r="O869" s="79" t="str">
        <f>IF('8th 4'!C21&gt;0,'8th 4'!D6,IF('8th 4'!K21&gt;0,'8th 4'!L6,IF('8th 4'!S21&gt;0,'8th 4'!T6,0)))</f>
        <v>Landscape- 4</v>
      </c>
      <c r="P869" s="79" t="str">
        <f>IF('8th 5'!C21&gt;0,'8th 5'!D6,IF('8th 5'!K21&gt;0,'8th 5'!L6,IF('8th 5'!S21&gt;0,'8th 5'!T6,0)))</f>
        <v>Aesthetic</v>
      </c>
      <c r="Q869" s="79" t="str">
        <f>IF('8th 6'!C21&gt;0,'8th 6'!D6,IF('8th 6'!K21&gt;0,'8th 6'!L6,IF('8th 6'!S21&gt;0,'8th 6'!T6,0)))</f>
        <v>History of Arts in Bengal</v>
      </c>
      <c r="R869" s="79">
        <f>IF('8th 7'!C21&gt;0,'8th 7'!D6,IF('8th 7'!K21&gt;0,'8th 7'!L6,IF('8th 7'!S21&gt;0,'8th 7'!T6,0)))</f>
        <v>0</v>
      </c>
      <c r="S869" s="429"/>
      <c r="T869" s="429"/>
      <c r="U869" s="431"/>
      <c r="V869" s="335">
        <f>IF(I871&gt;0,(V874+V856),0)</f>
        <v>126</v>
      </c>
      <c r="W869" s="254">
        <f>IF(I871&gt;0,(W874+W856),0)</f>
        <v>413.25</v>
      </c>
      <c r="X869" s="336">
        <f>IF(S871&gt;0,(W869/126),IF(I871&gt;0,(W869/109.5),0))</f>
        <v>3.2797619047619047</v>
      </c>
      <c r="Y869" s="163" t="str">
        <f>IF(X869&gt;=2.5,Y868,IF(X869&gt;=2.25,"C",IF(X869&gt;=2,"D",IF(X869=0,0,"F"))))</f>
        <v>B+</v>
      </c>
      <c r="Z869" s="510"/>
    </row>
    <row r="870" spans="1:26" ht="17.25" customHeight="1">
      <c r="A870" s="458" t="s">
        <v>27</v>
      </c>
      <c r="B870" s="459"/>
      <c r="C870" s="102">
        <f>IF('7th 1'!C21&gt;0,'7th 1'!H4,IF('7th 1'!K21&gt;0,'7th 1'!P4,IF('7th 1'!S21&gt;0,'7th 1'!X4,0)))</f>
        <v>1.5</v>
      </c>
      <c r="D870" s="102">
        <f>IF('7th 2'!C21&gt;0,'7th 2'!H4,IF('7th 2'!K21&gt;0,'7th 2'!P4,IF('7th 2'!S21&gt;0,'7th 2'!X4,0)))</f>
        <v>3</v>
      </c>
      <c r="E870" s="102">
        <f>IF('7th 3'!C21&gt;0,'7th 3'!H4,IF('7th 3'!K21&gt;0,'7th 3'!P4,IF('7th 3'!S21&gt;0,'7th 3'!X4,0)))</f>
        <v>3</v>
      </c>
      <c r="F870" s="102">
        <f>IF('7th 4'!C21&gt;0,'7th 4'!H4,IF('7th 4'!K21&gt;0,'7th 4'!P4,IF('7th 4'!S21&gt;0,'7th 4'!X4,0)))</f>
        <v>1.5</v>
      </c>
      <c r="G870" s="102">
        <f>IF('7th 5'!C21&gt;0,'7th 5'!H4,IF('7th 5'!K21&gt;0,'7th 5'!P4,IF('7th 5'!S21&gt;0,'7th 5'!X4,0)))</f>
        <v>3</v>
      </c>
      <c r="H870" s="102">
        <f>IF('7th 6'!C21&gt;0,'7th 6'!H4,IF('7th 6'!K21&gt;0,'7th 6'!P4,IF('7th 6'!S21&gt;0,'7th 6'!X4,0)))</f>
        <v>3</v>
      </c>
      <c r="I870" s="430"/>
      <c r="J870" s="430"/>
      <c r="K870" s="432"/>
      <c r="L870" s="102">
        <f>IF('8th 1'!C21&gt;0,'8th 1'!H4,IF('8th 1'!K21&gt;0,'8th 1'!P4,IF('8th 1'!S21&gt;0,'8th 1'!X4,0)))</f>
        <v>3</v>
      </c>
      <c r="M870" s="102">
        <f>IF('8th 2'!C21&gt;0,'8th 2'!H4,IF('8th 2'!K21&gt;0,'8th 2'!P4,IF('8th 2'!S21&gt;0,'8th 2'!X4,0)))</f>
        <v>3</v>
      </c>
      <c r="N870" s="102">
        <f>IF('8th 3'!C21&gt;0,'8th 3'!H4,IF('8th 3'!K21&gt;0,'8th 3'!P4,IF('8th 3'!S21&gt;0,'8th 3'!X4,0)))</f>
        <v>3</v>
      </c>
      <c r="O870" s="102">
        <f>IF('8th 4'!C21&gt;0,'8th 4'!H4,IF('8th 4'!K21&gt;0,'8th 4'!P4,IF('8th 4'!S21&gt;0,'8th 4'!X4,0)))</f>
        <v>3</v>
      </c>
      <c r="P870" s="102">
        <f>IF('8th 5'!C21&gt;0,'8th 5'!H4,IF('8th 5'!K21&gt;0,'8th 5'!P4,IF('8th 5'!S21&gt;0,'8th 5'!X4,0)))</f>
        <v>1.5</v>
      </c>
      <c r="Q870" s="102">
        <f>IF('8th 6'!C21&gt;0,'8th 6'!H4,IF('8th 6'!K21&gt;0,'8th 6'!P4,IF('8th 6'!S21&gt;0,'8th 6'!X4,0)))</f>
        <v>1.5</v>
      </c>
      <c r="R870" s="102">
        <f>IF('8th 7'!C21&gt;0,'8th 7'!H4,IF('8th 7'!K21&gt;0,'8th 7'!P4,IF('8th 7'!S21&gt;0,'8th 7'!X4,0)))</f>
        <v>0</v>
      </c>
      <c r="S870" s="430"/>
      <c r="T870" s="430"/>
      <c r="U870" s="432"/>
      <c r="V870" s="460" t="s">
        <v>41</v>
      </c>
      <c r="W870" s="461"/>
      <c r="X870" s="461"/>
      <c r="Y870" s="462"/>
      <c r="Z870" s="510"/>
    </row>
    <row r="871" spans="1:26" ht="18.75" customHeight="1" thickBot="1">
      <c r="A871" s="463" t="s">
        <v>11</v>
      </c>
      <c r="B871" s="464"/>
      <c r="C871" s="102">
        <v>100</v>
      </c>
      <c r="D871" s="102">
        <v>100</v>
      </c>
      <c r="E871" s="102">
        <v>100</v>
      </c>
      <c r="F871" s="102">
        <v>100</v>
      </c>
      <c r="G871" s="102">
        <v>100</v>
      </c>
      <c r="H871" s="102">
        <v>100</v>
      </c>
      <c r="I871" s="465">
        <f>(C875*C870)+(D875*D870)+(E875*E870)+(F875*F870)+(G875*G870)+(H875*H870)</f>
        <v>48.375</v>
      </c>
      <c r="J871" s="84"/>
      <c r="K871" s="103" t="str">
        <f>IF(J873&gt;=4,"A+",IF(J873&gt;=3.75,"A",IF(J873&gt;=3.5,"A-",IF(J873&gt;=3.25,"B+",IF(J873&gt;=3,"B",IF(J873&gt;=2.75,"B-",IF(J873&gt;=2.5,"C+",IF(J873&gt;=2,"C","F"))))))))</f>
        <v>B</v>
      </c>
      <c r="L871" s="102">
        <v>100</v>
      </c>
      <c r="M871" s="102">
        <v>100</v>
      </c>
      <c r="N871" s="102">
        <v>100</v>
      </c>
      <c r="O871" s="102">
        <v>100</v>
      </c>
      <c r="P871" s="102">
        <v>100</v>
      </c>
      <c r="Q871" s="102">
        <v>100</v>
      </c>
      <c r="R871" s="102">
        <v>100</v>
      </c>
      <c r="S871" s="465">
        <f>(L875*L870)+(M875*M870)+(N875*N870)+(O875*O870)+(P875*P870)+(Q875*Q870)+(R875*R870)</f>
        <v>51.75</v>
      </c>
      <c r="T871" s="84"/>
      <c r="U871" s="103" t="str">
        <f>IF(T873&gt;=4,"A+",IF(T873&gt;=3.75,"A",IF(T873&gt;=3.5,"A-",IF(T873&gt;=3.25,"B+",IF(T873&gt;=3,"B",IF(T873&gt;=2.75,"B-",IF(T873&gt;=2.5,"C+",IF(T873&gt;=2,"C","F"))))))))</f>
        <v>B+</v>
      </c>
      <c r="V871" s="467" t="s">
        <v>29</v>
      </c>
      <c r="W871" s="469" t="s">
        <v>0</v>
      </c>
      <c r="X871" s="469" t="s">
        <v>3</v>
      </c>
      <c r="Y871" s="421" t="s">
        <v>2</v>
      </c>
      <c r="Z871" s="510"/>
    </row>
    <row r="872" spans="1:26" ht="17.25" thickTop="1">
      <c r="A872" s="77" t="s">
        <v>28</v>
      </c>
      <c r="B872" s="86"/>
      <c r="C872" s="104">
        <f>IF('7th 1'!C21&gt;0,'7th 1'!C21,IF('7th 1'!K21&gt;0,'7th 1'!K21,IF('7th 1'!S21&gt;0,'7th 1'!S21,0)))</f>
        <v>29.5</v>
      </c>
      <c r="D872" s="104">
        <f>IF('7th 2'!C21&gt;0,'7th 2'!C21,IF('7th 2'!K21&gt;0,'7th 2'!K21,IF('7th 2'!S21&gt;0,'7th 2'!S21,0)))</f>
        <v>31.5</v>
      </c>
      <c r="E872" s="104">
        <f>IF('7th 3'!C21&gt;0,'7th 3'!C21,IF('7th 3'!K21&gt;0,'7th 3'!K21,IF('7th 3'!S21&gt;0,'7th 3'!S21,0)))</f>
        <v>28.5</v>
      </c>
      <c r="F872" s="104">
        <f>IF('7th 4'!C21&gt;0,'7th 4'!C21,IF('7th 4'!K21&gt;0,'7th 4'!K21,IF('7th 4'!S21&gt;0,'7th 4'!S21,0)))</f>
        <v>28.5</v>
      </c>
      <c r="G872" s="104">
        <f>IF('7th 5'!C21&gt;0,'7th 5'!C21,IF('7th 5'!K21&gt;0,'7th 5'!K21,IF('7th 5'!S21&gt;0,'7th 5'!S21,0)))</f>
        <v>28</v>
      </c>
      <c r="H872" s="104">
        <f>IF('7th 6'!C21&gt;0,'7th 6'!C21,IF('7th 6'!K21&gt;0,'7th 6'!K21,IF('7th 6'!S21&gt;0,'7th 6'!S21,0)))</f>
        <v>28</v>
      </c>
      <c r="I872" s="466"/>
      <c r="J872" s="98"/>
      <c r="K872" s="90"/>
      <c r="L872" s="104">
        <f>IF('8th 1'!C21&gt;0,'8th 1'!C21,IF('8th 1'!K21&gt;0,'8th 1'!K21,IF('8th 1'!S21&gt;0,'8th 1'!S21,0)))</f>
        <v>34.25</v>
      </c>
      <c r="M872" s="104">
        <f>IF('8th 2'!C21&gt;0,'8th 2'!C21,IF('8th 2'!K21&gt;0,'8th 2'!K21,IF('8th 2'!S21&gt;0,'8th 2'!S21,0)))</f>
        <v>29</v>
      </c>
      <c r="N872" s="104">
        <f>IF('8th 3'!C21&gt;0,'8th 3'!C21,IF('8th 3'!K21&gt;0,'8th 3'!K21,IF('8th 3'!S21&gt;0,'8th 3'!S21,0)))</f>
        <v>33.75</v>
      </c>
      <c r="O872" s="104">
        <f>IF('8th 4'!C21&gt;0,'8th 4'!C21,IF('8th 4'!K21&gt;0,'8th 4'!K21,IF('8th 4'!S21&gt;0,'8th 4'!S21,0)))</f>
        <v>26.25</v>
      </c>
      <c r="P872" s="104">
        <f>IF('8th 5'!C21&gt;0,'8th 5'!C21,IF('8th 5'!K21&gt;0,'8th 5'!K21,IF('8th 5'!S21&gt;0,'8th 5'!S21,0)))</f>
        <v>28.75</v>
      </c>
      <c r="Q872" s="104">
        <f>IF('8th 6'!C21&gt;0,'8th 6'!C21,IF('8th 6'!K21&gt;0,'8th 6'!K21,IF('8th 6'!S21&gt;0,'8th 6'!S21,0)))</f>
        <v>25.5</v>
      </c>
      <c r="R872" s="104">
        <f>IF('8th 7'!C21&gt;0,'8th 7'!C21,IF('8th 7'!K21&gt;0,'8th 7'!K21,IF('8th 7'!S21&gt;0,'8th 7'!S21,0)))</f>
        <v>0</v>
      </c>
      <c r="S872" s="466"/>
      <c r="T872" s="98"/>
      <c r="U872" s="90"/>
      <c r="V872" s="468"/>
      <c r="W872" s="470"/>
      <c r="X872" s="471"/>
      <c r="Y872" s="422"/>
      <c r="Z872" s="510"/>
    </row>
    <row r="873" spans="1:26" ht="17.25">
      <c r="A873" s="423" t="s">
        <v>26</v>
      </c>
      <c r="B873" s="91" t="s">
        <v>60</v>
      </c>
      <c r="C873" s="104">
        <f>IF('7th 1'!C21&gt;0,'7th 1'!J21,IF('7th 1'!K21&gt;0,'7th 1'!R21,IF('7th 1'!S21&gt;0,'7th 1'!Z21,0)))</f>
        <v>46</v>
      </c>
      <c r="D873" s="104">
        <f>IF('7th 2'!C21&gt;0,'7th 2'!J21,IF('7th 2'!K21&gt;0,'7th 2'!R21,IF('7th 2'!S21&gt;0,'7th 2'!Z21,0)))</f>
        <v>32</v>
      </c>
      <c r="E873" s="104">
        <f>IF('7th 3'!C21&gt;0,'7th 3'!J21,IF('7th 3'!K21&gt;0,'7th 3'!R21,IF('7th 3'!S21&gt;0,'7th 3'!Z21,0)))</f>
        <v>40.5</v>
      </c>
      <c r="F873" s="104">
        <f>IF('7th 4'!C21&gt;0,'7th 4'!J21,IF('7th 4'!K21&gt;0,'7th 4'!R21,IF('7th 4'!S21&gt;0,'7th 4'!Z21,0)))</f>
        <v>41</v>
      </c>
      <c r="G873" s="104">
        <f>IF('7th 5'!C21&gt;0,'7th 5'!J21,IF('7th 5'!K21&gt;0,'7th 5'!R21,IF('7th 5'!S21&gt;0,'7th 5'!Z21,0)))</f>
        <v>42.5</v>
      </c>
      <c r="H873" s="104">
        <f>IF('7th 6'!C21&gt;0,'7th 6'!J21,IF('7th 6'!K21&gt;0,'7th 6'!R21,IF('7th 6'!S21&gt;0,'7th 6'!Z21,0)))</f>
        <v>29.75</v>
      </c>
      <c r="I873" s="466"/>
      <c r="J873" s="440">
        <f>I871/(C870+D870+E870+F870+G870+H870)</f>
        <v>3.2250000000000001</v>
      </c>
      <c r="K873" s="442" t="str">
        <f>IF(J873&gt;=2.5,K871,IF(J873&gt;=2.25,"C",IF(J873&gt;=2,"D",IF(J873=0,0,"F"))))</f>
        <v>B</v>
      </c>
      <c r="L873" s="104">
        <f>IF('8th 1'!C21&gt;0,'8th 1'!J21,IF('8th 1'!K21&gt;0,'8th 1'!R21,IF('8th 1'!S21&gt;0,'8th 1'!Z21,0)))</f>
        <v>49.75</v>
      </c>
      <c r="M873" s="104">
        <f>IF('8th 2'!C21&gt;0,'8th 2'!J21,IF('8th 2'!K21&gt;0,'8th 2'!R21,IF('8th 2'!S21&gt;0,'8th 2'!Z21,0)))</f>
        <v>36</v>
      </c>
      <c r="N873" s="104">
        <f>IF('8th 3'!C21&gt;0,'8th 3'!J21,IF('8th 3'!K21&gt;0,'8th 3'!R21,IF('8th 3'!S21&gt;0,'8th 3'!Z21,0)))</f>
        <v>45.5</v>
      </c>
      <c r="O873" s="104">
        <f>IF('8th 4'!C21&gt;0,'8th 4'!J21,IF('8th 4'!K21&gt;0,'8th 4'!R21,IF('8th 4'!S21&gt;0,'8th 4'!Z21,0)))</f>
        <v>37</v>
      </c>
      <c r="P873" s="104">
        <f>IF('8th 5'!C21&gt;0,'8th 5'!J21,IF('8th 5'!K21&gt;0,'8th 5'!R21,IF('8th 5'!S21&gt;0,'8th 5'!Z21,0)))</f>
        <v>30.5</v>
      </c>
      <c r="Q873" s="104">
        <f>IF('8th 6'!C21&gt;0,'8th 6'!J21,IF('8th 6'!K21&gt;0,'8th 6'!R21,IF('8th 6'!S21&gt;0,'8th 6'!Z21,0)))</f>
        <v>38.5</v>
      </c>
      <c r="R873" s="104">
        <f>IF('8th 7'!C21&gt;0,'8th 7'!J21,IF('8th 7'!K21&gt;0,'8th 7'!R21,IF('8th 7'!S21&gt;0,'8th 7'!Z21,0)))</f>
        <v>0</v>
      </c>
      <c r="S873" s="466"/>
      <c r="T873" s="440">
        <f>S871/(L870+M870+N870+O870+P870+Q870+R870)</f>
        <v>3.45</v>
      </c>
      <c r="U873" s="442" t="str">
        <f>IF(T873&gt;=2.5,U871,IF(T873&gt;=2.25,"C",IF(T873&gt;=2,"D",IF(T873=0,0,"F"))))</f>
        <v>B+</v>
      </c>
      <c r="V873" s="454" t="s">
        <v>40</v>
      </c>
      <c r="W873" s="443"/>
      <c r="X873" s="443"/>
      <c r="Y873" s="455"/>
      <c r="Z873" s="510"/>
    </row>
    <row r="874" spans="1:26" ht="16.5" customHeight="1">
      <c r="A874" s="424"/>
      <c r="B874" s="91" t="s">
        <v>67</v>
      </c>
      <c r="C874" s="117">
        <f>'7th 1'!AA21</f>
        <v>76</v>
      </c>
      <c r="D874" s="117">
        <f>'7th 2'!AA21</f>
        <v>64</v>
      </c>
      <c r="E874" s="117">
        <f>'7th 3'!AA21</f>
        <v>69</v>
      </c>
      <c r="F874" s="117">
        <f>'7th 4'!AA21</f>
        <v>70</v>
      </c>
      <c r="G874" s="117">
        <f>'7th 5'!AA21</f>
        <v>71</v>
      </c>
      <c r="H874" s="117">
        <f>'7th 6'!AA21</f>
        <v>58</v>
      </c>
      <c r="I874" s="466"/>
      <c r="J874" s="453"/>
      <c r="K874" s="442"/>
      <c r="L874" s="117">
        <f>'8th 1'!AA21</f>
        <v>84</v>
      </c>
      <c r="M874" s="117">
        <f>'8th 2'!AA21</f>
        <v>65</v>
      </c>
      <c r="N874" s="117">
        <f>'8th 3'!AA21</f>
        <v>80</v>
      </c>
      <c r="O874" s="117">
        <f>'8th 4'!AA21</f>
        <v>64</v>
      </c>
      <c r="P874" s="117">
        <f>'8th 5'!AA21</f>
        <v>60</v>
      </c>
      <c r="Q874" s="117">
        <f>'8th 6'!AA21</f>
        <v>64</v>
      </c>
      <c r="R874" s="117">
        <f>'8th 7'!AA21</f>
        <v>0</v>
      </c>
      <c r="S874" s="466"/>
      <c r="T874" s="453"/>
      <c r="U874" s="442"/>
      <c r="V874" s="444">
        <f>IF((C875+C877)=0,0,C870)+IF((D875+D877)=0,0,D870)+IF((E875+E877)=0,0,E870)+IF((F875+F877)=0,0,F870)+IF((G875+G877)=0,0,G870)+IF((H875+H877)=0,0,H870)+IF((L875+L877)=0,0,L870)+IF((M875+M877)=0,0,M870)+IF((N875+N877)=0,0,N870)+IF((O875+O877)=0,0,O870)+IF((P875+P877)=0,0,P870)+IF((Q875+Q877)=0,0,Q870)+IF((R875+R877)=0,0,R870)+IF(I881&gt;0,1.5,0)</f>
        <v>31.5</v>
      </c>
      <c r="W874" s="457">
        <f>I871+S871+(I881*1.5)</f>
        <v>105.375</v>
      </c>
      <c r="X874" s="440">
        <f>IF(S871&gt;0,(W874/31.5),J873)</f>
        <v>3.3452380952380953</v>
      </c>
      <c r="Y874" s="164" t="str">
        <f>IF(X874&gt;=4,"A+",IF(X874&gt;=3.75,"A",IF(X874&gt;=3.5,"A-",IF(X874&gt;=3.25,"B+",IF(X874&gt;=3,"B",IF(X874&gt;=2.75,"B-",IF(X874&gt;=2.5,"C+",IF(X874&gt;=2,"C","F"))))))))</f>
        <v>B+</v>
      </c>
      <c r="Z874" s="510"/>
    </row>
    <row r="875" spans="1:26" ht="16.5">
      <c r="A875" s="424"/>
      <c r="B875" s="91" t="s">
        <v>1</v>
      </c>
      <c r="C875" s="104">
        <f>'7th 1'!AC21</f>
        <v>3.75</v>
      </c>
      <c r="D875" s="104">
        <f>'7th 2'!AC21</f>
        <v>3</v>
      </c>
      <c r="E875" s="104">
        <f>'7th 3'!AC21</f>
        <v>3.25</v>
      </c>
      <c r="F875" s="104">
        <f>'7th 4'!AC21</f>
        <v>3.5</v>
      </c>
      <c r="G875" s="104">
        <f>'7th 5'!AC21</f>
        <v>3.5</v>
      </c>
      <c r="H875" s="104">
        <f>'7th 6'!AC21</f>
        <v>2.75</v>
      </c>
      <c r="I875" s="466"/>
      <c r="J875" s="98"/>
      <c r="K875" s="112"/>
      <c r="L875" s="104">
        <f>'8th 1'!AC21</f>
        <v>4</v>
      </c>
      <c r="M875" s="104">
        <f>'8th 2'!AC21</f>
        <v>3.25</v>
      </c>
      <c r="N875" s="104">
        <f>'8th 3'!AC21</f>
        <v>4</v>
      </c>
      <c r="O875" s="104">
        <f>'8th 4'!AC21</f>
        <v>3</v>
      </c>
      <c r="P875" s="104">
        <f>'8th 5'!AC21</f>
        <v>3</v>
      </c>
      <c r="Q875" s="104">
        <f>'8th 6'!AC21</f>
        <v>3</v>
      </c>
      <c r="R875" s="104">
        <f>'8th 7'!AC21</f>
        <v>0</v>
      </c>
      <c r="S875" s="466"/>
      <c r="T875" s="98"/>
      <c r="V875" s="456"/>
      <c r="W875" s="448"/>
      <c r="X875" s="441"/>
      <c r="Y875" s="451" t="str">
        <f>IF(S871&gt;0,(IF(X874&gt;=2.5,Y874,IF(X874&gt;=2.25,"C",IF(X874&gt;=2,"D","F")))),K873)</f>
        <v>B+</v>
      </c>
      <c r="Z875" s="510"/>
    </row>
    <row r="876" spans="1:26" ht="16.5">
      <c r="A876" s="424"/>
      <c r="B876" s="91" t="s">
        <v>2</v>
      </c>
      <c r="C876" s="104" t="str">
        <f>'7th 1'!AB21</f>
        <v>A</v>
      </c>
      <c r="D876" s="104" t="str">
        <f>'7th 2'!AB21</f>
        <v>B</v>
      </c>
      <c r="E876" s="104" t="str">
        <f>'7th 3'!AB21</f>
        <v>B+</v>
      </c>
      <c r="F876" s="104" t="str">
        <f>'7th 4'!AB21</f>
        <v>A-</v>
      </c>
      <c r="G876" s="104" t="str">
        <f>'7th 5'!AB21</f>
        <v>A-</v>
      </c>
      <c r="H876" s="104" t="str">
        <f>'7th 6'!AB21</f>
        <v>B-</v>
      </c>
      <c r="I876" s="466"/>
      <c r="J876" s="98"/>
      <c r="K876" s="90"/>
      <c r="L876" s="104" t="str">
        <f>'8th 1'!AB21</f>
        <v>A+</v>
      </c>
      <c r="M876" s="104" t="str">
        <f>'8th 2'!AB21</f>
        <v>B+</v>
      </c>
      <c r="N876" s="104" t="str">
        <f>'8th 3'!AB21</f>
        <v>A+</v>
      </c>
      <c r="O876" s="104" t="str">
        <f>'8th 4'!AB21</f>
        <v>B</v>
      </c>
      <c r="P876" s="104" t="str">
        <f>'8th 5'!AB21</f>
        <v>B</v>
      </c>
      <c r="Q876" s="104" t="str">
        <f>'8th 6'!AB21</f>
        <v>B</v>
      </c>
      <c r="R876" s="104" t="str">
        <f>'8th 7'!AB21</f>
        <v/>
      </c>
      <c r="S876" s="466"/>
      <c r="T876" s="98"/>
      <c r="U876" s="90"/>
      <c r="V876" s="446"/>
      <c r="W876" s="449"/>
      <c r="X876" s="450"/>
      <c r="Y876" s="452"/>
      <c r="Z876" s="510"/>
    </row>
    <row r="877" spans="1:26" ht="16.5">
      <c r="A877" s="413" t="s">
        <v>127</v>
      </c>
      <c r="B877" s="91" t="s">
        <v>1</v>
      </c>
      <c r="C877" s="104" t="str">
        <f>'7th 1'!AD21</f>
        <v>3.13</v>
      </c>
      <c r="D877" s="104">
        <f>'7th 2'!AD21</f>
        <v>0</v>
      </c>
      <c r="E877" s="104">
        <f>'7th 3'!AD21</f>
        <v>0</v>
      </c>
      <c r="F877" s="104">
        <f>'7th 4'!AD21</f>
        <v>0</v>
      </c>
      <c r="G877" s="104">
        <f>'7th 5'!AD21</f>
        <v>0</v>
      </c>
      <c r="H877" s="104">
        <f>'7th 6'!AD21</f>
        <v>0</v>
      </c>
      <c r="I877" s="415">
        <f>(C877*C870)+(D877*D870)+(E877*E870)+(F877*F870)+(G877*G870)+(H877*H870)</f>
        <v>4.6950000000000003</v>
      </c>
      <c r="J877" s="417">
        <f>IF(C877&gt;0,(C875*C870),0)+IF(D877&gt;0,(D875*D870),0)+IF(E877&gt;0,(E875*E870),0)+IF(F877&gt;0,(F875*F870),0)+IF(G877&gt;0,(G875*G870),0)+IF(H877&gt;0,(H875*H870),0)</f>
        <v>5.625</v>
      </c>
      <c r="K877" s="418">
        <f>IF(C877&gt;C875,((C877*C870)-(C875*C870)),0)+IF(D877&gt;D875,((D877*D870)-(D875*D870)),0)+IF(E877&gt;E875,((E877*E870)-(E875*E870)),0)+IF(F877&gt;F875,((F877*F870)-(F875*F870)),0)+IF(G877&gt;G875,((G877*G870)-(G875*G870)),0)+IF(H877&gt;H875,((H877*H870)-(H875*H870)),0)</f>
        <v>-0.92999999999999972</v>
      </c>
      <c r="L877" s="165">
        <f>'8th 1'!AD21</f>
        <v>0</v>
      </c>
      <c r="M877" s="104">
        <f>'8th 2'!AD21</f>
        <v>0</v>
      </c>
      <c r="N877" s="104">
        <f>'8th 3'!AD21</f>
        <v>0</v>
      </c>
      <c r="O877" s="104">
        <f>'8th 4'!AD21</f>
        <v>0</v>
      </c>
      <c r="P877" s="104">
        <f>'8th 5'!AD21</f>
        <v>0</v>
      </c>
      <c r="Q877" s="104">
        <f>'8th 6'!AD21</f>
        <v>0</v>
      </c>
      <c r="R877" s="104">
        <f>'8th 7'!AD21</f>
        <v>0</v>
      </c>
      <c r="S877" s="403">
        <f>(L877*L870)+(M877*M870)+(N877*N870)+(O877*O870)+(P877*P870)+(Q877*Q870)+(R877*R870)</f>
        <v>0</v>
      </c>
      <c r="T877" s="417">
        <f>IF(L877&gt;0,(L875*L870),0)+IF(M877&gt;0,(M875*M870),0)+IF(N877&gt;0,(N875*N870),0)+IF(O877&gt;0,(O875*O870),0)+IF(P877&gt;0,(P875*P870),0)+IF(Q877&gt;0,(Q875*Q870),0)+IF(R877&gt;0,(R875*R870),0)</f>
        <v>0</v>
      </c>
      <c r="U877" s="399">
        <f>IF(L877&gt;L875,((L877*L870)-(L875*L870)),0)+IF(M877&gt;M875,((M877*M870)-(M875*M870)),0)+IF(N877&gt;N875,((N877*N870)-(N875*N870)),0)+IF(O877&gt;O875,((O877*O870)-(O875*O870)),0)+IF(P877&gt;P875,((P877*P870)-(P875*P870)),0)+IF(Q877&gt;Q875,((Q877*Q870)-(Q875*Q870)),0)+IF(R877&gt;R875,((R877*R870)-(R875*R870)),0)</f>
        <v>0</v>
      </c>
      <c r="V877" s="401">
        <f>I877+S877</f>
        <v>4.6950000000000003</v>
      </c>
      <c r="W877" s="403">
        <f>J877+T877</f>
        <v>5.625</v>
      </c>
      <c r="X877" s="403">
        <f>K877+U877</f>
        <v>-0.92999999999999972</v>
      </c>
      <c r="Y877" s="405">
        <f>IF(V869&gt;0,(X877+Y864),0)</f>
        <v>-0.92999999999999972</v>
      </c>
      <c r="Z877" s="510"/>
    </row>
    <row r="878" spans="1:26" ht="15.75" customHeight="1" thickBot="1">
      <c r="A878" s="414"/>
      <c r="B878" s="157" t="s">
        <v>23</v>
      </c>
      <c r="C878" s="166" t="str">
        <f>'7th 1'!AE21</f>
        <v>Imp:</v>
      </c>
      <c r="D878" s="166" t="str">
        <f>'7th 2'!AE21</f>
        <v/>
      </c>
      <c r="E878" s="166" t="str">
        <f>'7th 3'!AE21</f>
        <v/>
      </c>
      <c r="F878" s="166" t="str">
        <f>'7th 4'!AE21</f>
        <v/>
      </c>
      <c r="G878" s="166" t="str">
        <f>'7th 5'!AE21</f>
        <v/>
      </c>
      <c r="H878" s="166" t="str">
        <f>'7th 6'!AE21</f>
        <v/>
      </c>
      <c r="I878" s="416"/>
      <c r="J878" s="416"/>
      <c r="K878" s="419"/>
      <c r="L878" s="166" t="str">
        <f>'8th 1'!AE21</f>
        <v/>
      </c>
      <c r="M878" s="166" t="str">
        <f>'8th 2'!AE21</f>
        <v/>
      </c>
      <c r="N878" s="166" t="str">
        <f>'8th 3'!AE21</f>
        <v/>
      </c>
      <c r="O878" s="166" t="str">
        <f>'8th 4'!AE21</f>
        <v/>
      </c>
      <c r="P878" s="166" t="str">
        <f>'8th 5'!AE21</f>
        <v/>
      </c>
      <c r="Q878" s="166" t="str">
        <f>'8th 6'!AE21</f>
        <v/>
      </c>
      <c r="R878" s="166" t="str">
        <f>'8th 7'!AE21</f>
        <v/>
      </c>
      <c r="S878" s="420"/>
      <c r="T878" s="420"/>
      <c r="U878" s="400"/>
      <c r="V878" s="402"/>
      <c r="W878" s="404"/>
      <c r="X878" s="404"/>
      <c r="Y878" s="406"/>
      <c r="Z878" s="510"/>
    </row>
    <row r="879" spans="1:26" ht="9.75" customHeight="1" thickTop="1" thickBot="1">
      <c r="C879" s="53"/>
      <c r="D879" s="53"/>
      <c r="E879" s="53"/>
      <c r="F879" s="53"/>
      <c r="G879" s="53"/>
      <c r="H879" s="53"/>
      <c r="L879" s="53"/>
      <c r="M879" s="53"/>
      <c r="N879" s="53"/>
      <c r="O879" s="53"/>
      <c r="P879" s="53"/>
      <c r="Q879" s="53"/>
      <c r="R879" s="53"/>
      <c r="V879" s="53"/>
      <c r="W879" s="53"/>
      <c r="X879" s="53"/>
      <c r="Y879" s="53"/>
    </row>
    <row r="880" spans="1:26" ht="18.75" thickTop="1">
      <c r="A880" s="407" t="s">
        <v>33</v>
      </c>
      <c r="B880" s="408"/>
      <c r="C880" s="376" t="s">
        <v>35</v>
      </c>
      <c r="D880" s="380"/>
      <c r="E880" s="376" t="s">
        <v>30</v>
      </c>
      <c r="F880" s="380"/>
      <c r="G880" s="376" t="s">
        <v>31</v>
      </c>
      <c r="H880" s="380"/>
      <c r="I880" s="376" t="s">
        <v>32</v>
      </c>
      <c r="J880" s="411"/>
      <c r="K880" s="411"/>
      <c r="L880" s="412"/>
      <c r="M880" s="370" t="s">
        <v>50</v>
      </c>
      <c r="N880" s="371"/>
      <c r="O880" s="376" t="s">
        <v>0</v>
      </c>
      <c r="P880" s="377"/>
      <c r="Q880" s="169" t="s">
        <v>29</v>
      </c>
      <c r="R880" s="378" t="s">
        <v>216</v>
      </c>
      <c r="S880" s="379"/>
      <c r="T880" s="379"/>
      <c r="U880" s="380"/>
      <c r="V880" s="381" t="s">
        <v>2</v>
      </c>
      <c r="W880" s="382"/>
      <c r="X880" s="170"/>
      <c r="Y880" s="171"/>
    </row>
    <row r="881" spans="1:26" s="113" customFormat="1" ht="18" customHeight="1">
      <c r="A881" s="409"/>
      <c r="B881" s="410"/>
      <c r="C881" s="383" t="str">
        <f>'viva-1'!K19</f>
        <v>3.50</v>
      </c>
      <c r="D881" s="384"/>
      <c r="E881" s="383" t="str">
        <f>'viva-2'!K19</f>
        <v>2.75</v>
      </c>
      <c r="F881" s="384"/>
      <c r="G881" s="385" t="str">
        <f>'viva-3'!K19</f>
        <v>3.00</v>
      </c>
      <c r="H881" s="384"/>
      <c r="I881" s="383" t="str">
        <f>'viva-4'!K19</f>
        <v>3.50</v>
      </c>
      <c r="J881" s="386"/>
      <c r="K881" s="386"/>
      <c r="L881" s="387"/>
      <c r="M881" s="372"/>
      <c r="N881" s="373"/>
      <c r="O881" s="388">
        <f>W869+Y877</f>
        <v>412.32</v>
      </c>
      <c r="P881" s="389"/>
      <c r="Q881" s="397">
        <f>V869</f>
        <v>126</v>
      </c>
      <c r="R881" s="392">
        <f>O881/126</f>
        <v>3.2723809523809524</v>
      </c>
      <c r="S881" s="393"/>
      <c r="T881" s="393"/>
      <c r="U881" s="394"/>
      <c r="V881" s="359" t="str">
        <f>IF(R881&gt;=2.5,Y881,IF(R881&gt;=2.25,"C",IF(R881&gt;=2,"D",IF(R881=0,0,"F"))))</f>
        <v>B+</v>
      </c>
      <c r="W881" s="360"/>
      <c r="X881" s="172"/>
      <c r="Y881" s="173" t="str">
        <f>IF(R881&gt;=4,"A+",IF(R881&gt;=3.75,"A",IF(R881&gt;=3.5,"A-",IF(R881&gt;=3.25,"B+",IF(R881&gt;=3,"B",IF(R881&gt;=2.75,"B-",IF(R881&gt;=2.5,"C+",IF(R881&gt;=2,"C","F"))))))))</f>
        <v>B+</v>
      </c>
      <c r="Z881" s="174"/>
    </row>
    <row r="882" spans="1:26" ht="30.75" customHeight="1" thickBot="1">
      <c r="A882" s="363" t="s">
        <v>34</v>
      </c>
      <c r="B882" s="364"/>
      <c r="C882" s="365" t="s">
        <v>1</v>
      </c>
      <c r="D882" s="366"/>
      <c r="E882" s="367">
        <f>C881+E881+G881+I881</f>
        <v>12.75</v>
      </c>
      <c r="F882" s="368"/>
      <c r="G882" s="365" t="s">
        <v>0</v>
      </c>
      <c r="H882" s="366"/>
      <c r="I882" s="367">
        <f>E882*1.5</f>
        <v>19.125</v>
      </c>
      <c r="J882" s="369"/>
      <c r="K882" s="369"/>
      <c r="L882" s="368"/>
      <c r="M882" s="374"/>
      <c r="N882" s="375"/>
      <c r="O882" s="390"/>
      <c r="P882" s="391"/>
      <c r="Q882" s="398"/>
      <c r="R882" s="395"/>
      <c r="S882" s="395"/>
      <c r="T882" s="395"/>
      <c r="U882" s="396"/>
      <c r="V882" s="361"/>
      <c r="W882" s="362"/>
      <c r="X882" s="175"/>
      <c r="Y882" s="176"/>
    </row>
    <row r="883" spans="1:26" ht="30" customHeight="1" thickTop="1">
      <c r="B883" s="54"/>
      <c r="C883" s="54"/>
      <c r="D883" s="514" t="s">
        <v>24</v>
      </c>
      <c r="E883" s="514"/>
      <c r="F883" s="514"/>
      <c r="G883" s="514"/>
      <c r="H883" s="514"/>
      <c r="I883" s="514"/>
      <c r="J883" s="514"/>
      <c r="K883" s="514"/>
      <c r="L883" s="514"/>
      <c r="M883" s="514"/>
      <c r="N883" s="514"/>
      <c r="O883" s="514"/>
      <c r="P883" s="514"/>
      <c r="Q883" s="514"/>
      <c r="R883" s="514"/>
      <c r="S883" s="514"/>
      <c r="T883" s="55" t="s">
        <v>36</v>
      </c>
      <c r="U883" s="56"/>
      <c r="V883" s="515">
        <f>'1st 1'!R22</f>
        <v>0</v>
      </c>
      <c r="W883" s="516"/>
      <c r="X883" s="516"/>
      <c r="Y883" s="516"/>
    </row>
    <row r="884" spans="1:26" ht="18.75">
      <c r="A884" s="57"/>
      <c r="B884" s="58"/>
      <c r="C884" s="59" t="s">
        <v>4</v>
      </c>
      <c r="D884" s="60" t="s">
        <v>71</v>
      </c>
      <c r="E884" s="60"/>
      <c r="F884" s="53"/>
      <c r="G884" s="61"/>
      <c r="H884" s="517" t="s">
        <v>73</v>
      </c>
      <c r="I884" s="518"/>
      <c r="J884" s="518"/>
      <c r="K884" s="518"/>
      <c r="L884" s="518"/>
      <c r="M884" s="518"/>
      <c r="N884" s="518"/>
      <c r="O884" s="62"/>
      <c r="P884" s="62"/>
      <c r="Q884" s="62"/>
      <c r="R884" s="53"/>
      <c r="S884" s="63"/>
      <c r="T884" s="55" t="s">
        <v>37</v>
      </c>
      <c r="U884" s="56"/>
      <c r="V884" s="519">
        <f>'1st 1'!A22</f>
        <v>15</v>
      </c>
      <c r="W884" s="516"/>
      <c r="X884" s="516"/>
      <c r="Y884" s="516"/>
    </row>
    <row r="885" spans="1:26" ht="18.75">
      <c r="A885" s="57"/>
      <c r="B885" s="58"/>
      <c r="C885" s="59" t="s">
        <v>5</v>
      </c>
      <c r="D885" s="60" t="s">
        <v>66</v>
      </c>
      <c r="E885" s="60"/>
      <c r="F885" s="64"/>
      <c r="G885" s="53"/>
      <c r="H885" s="61"/>
      <c r="I885" s="65"/>
      <c r="J885" s="520">
        <f>'1st 1'!A1056</f>
        <v>0</v>
      </c>
      <c r="K885" s="521"/>
      <c r="L885" s="521"/>
      <c r="M885" s="521"/>
      <c r="N885" s="62"/>
      <c r="O885" s="62"/>
      <c r="P885" s="53"/>
      <c r="Q885" s="53"/>
      <c r="R885" s="53"/>
      <c r="S885" s="63"/>
      <c r="T885" s="55" t="s">
        <v>38</v>
      </c>
      <c r="U885" s="56"/>
      <c r="V885" s="56"/>
      <c r="W885" s="56"/>
      <c r="X885" s="56"/>
      <c r="Y885" s="66">
        <f>'1st 1'!S22</f>
        <v>0</v>
      </c>
    </row>
    <row r="886" spans="1:26" ht="18.75">
      <c r="A886" s="57"/>
      <c r="B886" s="58"/>
      <c r="C886" s="59" t="s">
        <v>6</v>
      </c>
      <c r="D886" s="60" t="s">
        <v>14</v>
      </c>
      <c r="E886" s="58"/>
      <c r="F886" s="67" t="s">
        <v>7</v>
      </c>
      <c r="G886" s="68" t="str">
        <f>'1st 1'!B22</f>
        <v>P</v>
      </c>
      <c r="H886" s="69"/>
      <c r="I886" s="70"/>
      <c r="J886" s="70"/>
      <c r="K886" s="70"/>
      <c r="L886" s="53"/>
      <c r="M886" s="53"/>
      <c r="N886" s="53"/>
      <c r="O886" s="53"/>
      <c r="P886" s="53"/>
      <c r="Q886" s="53"/>
      <c r="R886" s="53"/>
      <c r="V886" s="53"/>
      <c r="W886" s="53"/>
      <c r="X886" s="53"/>
      <c r="Y886" s="53"/>
    </row>
    <row r="887" spans="1:26" ht="18.75">
      <c r="A887" s="57"/>
      <c r="B887" s="64"/>
      <c r="C887" s="64"/>
      <c r="D887" s="64"/>
      <c r="E887" s="53"/>
      <c r="F887" s="67" t="s">
        <v>8</v>
      </c>
      <c r="G887" s="72">
        <f>'1st 1'!T22</f>
        <v>0</v>
      </c>
      <c r="H887" s="69"/>
      <c r="I887" s="70"/>
      <c r="J887" s="70"/>
      <c r="K887" s="70"/>
      <c r="L887" s="53"/>
      <c r="M887" s="53"/>
      <c r="N887" s="53"/>
      <c r="O887" s="53"/>
      <c r="P887" s="53"/>
      <c r="Q887" s="53"/>
      <c r="R887" s="53"/>
      <c r="V887" s="53"/>
      <c r="W887" s="53"/>
      <c r="X887" s="53"/>
      <c r="Y887" s="53"/>
    </row>
    <row r="888" spans="1:26" ht="18.75">
      <c r="A888" s="57"/>
      <c r="B888" s="64"/>
      <c r="C888" s="64"/>
      <c r="D888" s="64"/>
      <c r="E888" s="53"/>
      <c r="F888" s="67" t="s">
        <v>9</v>
      </c>
      <c r="G888" s="72">
        <f>'1st 1'!U22</f>
        <v>0</v>
      </c>
      <c r="H888" s="69"/>
      <c r="I888" s="70"/>
      <c r="J888" s="70"/>
      <c r="K888" s="70"/>
      <c r="L888" s="53"/>
      <c r="M888" s="53"/>
      <c r="N888" s="53"/>
      <c r="O888" s="53"/>
      <c r="P888" s="53"/>
      <c r="Q888" s="53"/>
      <c r="R888" s="53"/>
      <c r="V888" s="53"/>
      <c r="W888" s="53"/>
      <c r="X888" s="53"/>
      <c r="Y888" s="53"/>
    </row>
    <row r="889" spans="1:26" ht="18.75">
      <c r="A889" s="57"/>
      <c r="B889" s="64"/>
      <c r="C889" s="64"/>
      <c r="D889" s="64"/>
      <c r="E889" s="53"/>
      <c r="F889" s="67" t="s">
        <v>10</v>
      </c>
      <c r="G889" s="72">
        <f>'1st 1'!V22</f>
        <v>0</v>
      </c>
      <c r="H889" s="69"/>
      <c r="I889" s="73"/>
      <c r="J889" s="73"/>
      <c r="K889" s="73"/>
      <c r="L889" s="53"/>
      <c r="M889" s="53"/>
      <c r="N889" s="53"/>
      <c r="O889" s="53"/>
      <c r="P889" s="53"/>
      <c r="Q889" s="53"/>
      <c r="R889" s="53"/>
      <c r="V889" s="53"/>
      <c r="W889" s="53"/>
      <c r="X889" s="53"/>
      <c r="Y889" s="53"/>
    </row>
    <row r="890" spans="1:26" ht="21.75" customHeight="1" thickBot="1">
      <c r="A890" s="522" t="s">
        <v>25</v>
      </c>
      <c r="B890" s="522"/>
      <c r="C890" s="523"/>
      <c r="D890" s="523"/>
      <c r="E890" s="523"/>
      <c r="F890" s="523"/>
      <c r="G890" s="523"/>
      <c r="H890" s="523"/>
      <c r="I890" s="523"/>
      <c r="J890" s="523"/>
      <c r="K890" s="523"/>
      <c r="L890" s="524"/>
      <c r="M890" s="524"/>
      <c r="N890" s="524"/>
      <c r="O890" s="524"/>
      <c r="P890" s="524"/>
      <c r="Q890" s="524"/>
      <c r="R890" s="524"/>
      <c r="S890" s="524"/>
      <c r="T890" s="524"/>
      <c r="U890" s="524"/>
      <c r="V890" s="524"/>
      <c r="W890" s="524"/>
      <c r="X890" s="524"/>
      <c r="Y890" s="524"/>
    </row>
    <row r="891" spans="1:26" ht="19.5" customHeight="1" thickTop="1" thickBot="1">
      <c r="A891" s="478" t="s">
        <v>42</v>
      </c>
      <c r="B891" s="479"/>
      <c r="C891" s="479"/>
      <c r="D891" s="479"/>
      <c r="E891" s="479"/>
      <c r="F891" s="479"/>
      <c r="G891" s="479"/>
      <c r="H891" s="479"/>
      <c r="I891" s="479"/>
      <c r="J891" s="479"/>
      <c r="K891" s="480"/>
      <c r="L891" s="479" t="s">
        <v>43</v>
      </c>
      <c r="M891" s="479"/>
      <c r="N891" s="479"/>
      <c r="O891" s="479"/>
      <c r="P891" s="479"/>
      <c r="Q891" s="479"/>
      <c r="R891" s="479"/>
      <c r="S891" s="479"/>
      <c r="T891" s="479"/>
      <c r="U891" s="506"/>
      <c r="V891" s="507" t="s">
        <v>39</v>
      </c>
      <c r="W891" s="508"/>
      <c r="X891" s="508"/>
      <c r="Y891" s="509"/>
      <c r="Z891" s="510" t="s">
        <v>68</v>
      </c>
    </row>
    <row r="892" spans="1:26" ht="19.5" thickTop="1" thickBot="1">
      <c r="A892" s="74" t="s">
        <v>22</v>
      </c>
      <c r="B892" s="75"/>
      <c r="C892" s="76">
        <f>'1st 1'!C4</f>
        <v>101</v>
      </c>
      <c r="D892" s="76">
        <f>'1st 2'!C4</f>
        <v>102</v>
      </c>
      <c r="E892" s="76">
        <f>'1st 3'!C4</f>
        <v>103</v>
      </c>
      <c r="F892" s="76">
        <f>'1st 4'!C4</f>
        <v>104</v>
      </c>
      <c r="G892" s="76">
        <f>'1st 5'!C4</f>
        <v>105</v>
      </c>
      <c r="H892" s="76">
        <f>'1st 6'!C4</f>
        <v>106</v>
      </c>
      <c r="I892" s="511" t="s">
        <v>0</v>
      </c>
      <c r="J892" s="511" t="s">
        <v>3</v>
      </c>
      <c r="K892" s="512" t="s">
        <v>2</v>
      </c>
      <c r="L892" s="76">
        <f>'2nd 1'!C4</f>
        <v>107</v>
      </c>
      <c r="M892" s="76">
        <f>'2nd 2'!C4</f>
        <v>108</v>
      </c>
      <c r="N892" s="76">
        <f>'2nd 3'!C4</f>
        <v>109</v>
      </c>
      <c r="O892" s="76">
        <f>'2nd 4'!C4</f>
        <v>110</v>
      </c>
      <c r="P892" s="76">
        <f>'2nd 5'!C4</f>
        <v>111</v>
      </c>
      <c r="Q892" s="76">
        <f>'2nd 6'!C4</f>
        <v>112</v>
      </c>
      <c r="R892" s="76">
        <f>'2nd 7'!C4</f>
        <v>0</v>
      </c>
      <c r="S892" s="429" t="s">
        <v>0</v>
      </c>
      <c r="T892" s="429" t="s">
        <v>3</v>
      </c>
      <c r="U892" s="431" t="s">
        <v>2</v>
      </c>
      <c r="V892" s="492" t="s">
        <v>29</v>
      </c>
      <c r="W892" s="493" t="s">
        <v>0</v>
      </c>
      <c r="X892" s="494" t="s">
        <v>3</v>
      </c>
      <c r="Y892" s="495" t="s">
        <v>2</v>
      </c>
      <c r="Z892" s="510"/>
    </row>
    <row r="893" spans="1:26" ht="64.5" customHeight="1" thickTop="1" thickBot="1">
      <c r="A893" s="77" t="s">
        <v>63</v>
      </c>
      <c r="B893" s="78"/>
      <c r="C893" s="114" t="str">
        <f>'1st 1'!C6</f>
        <v>Drawing-1</v>
      </c>
      <c r="D893" s="114" t="str">
        <f>'1st 2'!C6</f>
        <v>Sketch-1</v>
      </c>
      <c r="E893" s="114" t="str">
        <f>'1st 3'!C6</f>
        <v>Parspective-1</v>
      </c>
      <c r="F893" s="114" t="str">
        <f>'1st 4'!C6</f>
        <v>Study and Composition-1</v>
      </c>
      <c r="G893" s="114" t="str">
        <f>'1st 5'!C6</f>
        <v>History of Civilization-1</v>
      </c>
      <c r="H893" s="114" t="str">
        <f>'1st 6'!C6</f>
        <v>Nazrul Studies</v>
      </c>
      <c r="I893" s="481"/>
      <c r="J893" s="481"/>
      <c r="K893" s="482"/>
      <c r="L893" s="114" t="str">
        <f>'2nd 1'!C6</f>
        <v>Drawing-2</v>
      </c>
      <c r="M893" s="114" t="str">
        <f>'2nd 2'!C6</f>
        <v>Sketch-2</v>
      </c>
      <c r="N893" s="114" t="str">
        <f>'2nd 3'!C6</f>
        <v>Perspective- 2</v>
      </c>
      <c r="O893" s="114" t="str">
        <f>'2nd 4'!C6</f>
        <v>Basic Design</v>
      </c>
      <c r="P893" s="114" t="str">
        <f>'2nd 5'!C6</f>
        <v xml:space="preserve"> Study &amp; composition 2</v>
      </c>
      <c r="Q893" s="114" t="str">
        <f>'2nd 6'!C6</f>
        <v>History of Civilization -2</v>
      </c>
      <c r="R893" s="114">
        <f>'2nd 7'!C6</f>
        <v>0</v>
      </c>
      <c r="S893" s="429"/>
      <c r="T893" s="429"/>
      <c r="U893" s="431"/>
      <c r="V893" s="492"/>
      <c r="W893" s="493"/>
      <c r="X893" s="493"/>
      <c r="Y893" s="495"/>
      <c r="Z893" s="510"/>
    </row>
    <row r="894" spans="1:26" ht="18.75" thickTop="1">
      <c r="A894" s="77" t="s">
        <v>12</v>
      </c>
      <c r="B894" s="78"/>
      <c r="C894" s="80">
        <f>'1st 1'!G4</f>
        <v>3</v>
      </c>
      <c r="D894" s="80">
        <f>'1st 2'!G4</f>
        <v>1.5</v>
      </c>
      <c r="E894" s="80">
        <f>'1st 3'!G4</f>
        <v>3</v>
      </c>
      <c r="F894" s="80">
        <f>'1st 4'!G4</f>
        <v>3</v>
      </c>
      <c r="G894" s="80">
        <f>'1st 5'!G4</f>
        <v>1.5</v>
      </c>
      <c r="H894" s="80">
        <f>'1st 6'!G4</f>
        <v>3</v>
      </c>
      <c r="I894" s="481"/>
      <c r="J894" s="481"/>
      <c r="K894" s="513"/>
      <c r="L894" s="80">
        <f>'2nd 1'!G4</f>
        <v>3</v>
      </c>
      <c r="M894" s="80">
        <f>'2nd 2'!G4</f>
        <v>1.5</v>
      </c>
      <c r="N894" s="80">
        <f>'2nd 3'!G4</f>
        <v>3</v>
      </c>
      <c r="O894" s="80">
        <f>'2nd 4'!G4</f>
        <v>1.5</v>
      </c>
      <c r="P894" s="80">
        <f>'2nd 5'!G4</f>
        <v>3</v>
      </c>
      <c r="Q894" s="80">
        <f>'2nd 6'!G4</f>
        <v>3</v>
      </c>
      <c r="R894" s="80">
        <f>'2nd 7'!G4</f>
        <v>0</v>
      </c>
      <c r="S894" s="430"/>
      <c r="T894" s="430"/>
      <c r="U894" s="432"/>
      <c r="V894" s="468"/>
      <c r="W894" s="471"/>
      <c r="X894" s="471"/>
      <c r="Y894" s="422"/>
      <c r="Z894" s="510"/>
    </row>
    <row r="895" spans="1:26" ht="16.5" customHeight="1">
      <c r="A895" s="77" t="s">
        <v>11</v>
      </c>
      <c r="B895" s="78"/>
      <c r="C895" s="80">
        <v>100</v>
      </c>
      <c r="D895" s="80">
        <v>100</v>
      </c>
      <c r="E895" s="80">
        <v>100</v>
      </c>
      <c r="F895" s="80">
        <v>100</v>
      </c>
      <c r="G895" s="80">
        <v>100</v>
      </c>
      <c r="H895" s="80">
        <v>100</v>
      </c>
      <c r="I895" s="496">
        <f>(C899*C894)+(D899*D894)+(E899*E894)+(F899*F894)+(G899*G894)+(H899*H894)</f>
        <v>45.75</v>
      </c>
      <c r="J895" s="82"/>
      <c r="K895" s="83" t="str">
        <f>IF(J896&gt;=4,"A+",IF(J896&gt;=3.75,"A",IF(J896&gt;=3.5,"A-",IF(J896&gt;=3.25,"B+",IF(J896&gt;=3,"B",IF(J896&gt;=2.75,"B-",IF(J896&gt;=2.5,"C+",IF(J896&gt;=2,"C","F"))))))))</f>
        <v>B</v>
      </c>
      <c r="L895" s="81">
        <v>100</v>
      </c>
      <c r="M895" s="80">
        <v>100</v>
      </c>
      <c r="N895" s="80">
        <v>100</v>
      </c>
      <c r="O895" s="80">
        <v>100</v>
      </c>
      <c r="P895" s="80">
        <v>100</v>
      </c>
      <c r="Q895" s="80">
        <v>100</v>
      </c>
      <c r="R895" s="80">
        <v>100</v>
      </c>
      <c r="S895" s="465">
        <f>(L899*L894)+(M899*M894)+(N899*N894)+(O899*O894)+(P899*P894)+(Q899*Q894)+(R899*R894)</f>
        <v>47.625</v>
      </c>
      <c r="T895" s="84"/>
      <c r="U895" s="85" t="str">
        <f>IF(T896&gt;=4,"A+",IF(T896&gt;=3.75,"A",IF(T896&gt;=3.5,"A-",IF(T896&gt;=3.25,"B+",IF(T896&gt;=3,"B",IF(T896&gt;=2.75,"B-",IF(T896&gt;=2.5,"C+",IF(T896&gt;=2,"C","F"))))))))</f>
        <v>B</v>
      </c>
      <c r="V895" s="498">
        <f>IF((C899+C901)=0,0,C894)+IF((D899+D901)=0,0,D894)+IF((E899+E901)=0,0,E894)+IF((F899+F901)=0,0,F894)+IF((G899+G901)=0,0,G894)+IF((H899+H901)=0,0,H894)+IF((L899+L901)=0,0,L894)+IF((M899+M901)=0,0,M894)+IF((N899+N901)=0,0,N894)+IF((O899+O901)=0,0,O894)+IF((P899+P901)=0,0,P894)+IF((Q899+Q901)=0,0,Q894)+IF((R899+R901)=0,0,R894)+IF(C944=0,0,1.5)</f>
        <v>31.5</v>
      </c>
      <c r="W895" s="415">
        <f>I895+S895+(C944*1.5)</f>
        <v>98.625</v>
      </c>
      <c r="X895" s="503">
        <f>IF(S895&gt;0,(W895/31.5),J896)</f>
        <v>3.1309523809523809</v>
      </c>
      <c r="Y895" s="154" t="str">
        <f>IF(X895&gt;=4,"A+",IF(X895&gt;=3.75,"A",IF(X895&gt;=3.5,"A-",IF(X895&gt;=3.25,"B+",IF(X895&gt;=3,"B",IF(X895&gt;=2.75,"B-",IF(X895&gt;=2.5,"C+",IF(X895&gt;=2,"C","F"))))))))</f>
        <v>B</v>
      </c>
      <c r="Z895" s="510"/>
    </row>
    <row r="896" spans="1:26" ht="18">
      <c r="A896" s="77" t="s">
        <v>28</v>
      </c>
      <c r="B896" s="86"/>
      <c r="C896" s="87">
        <f>'1st 1'!C22</f>
        <v>29</v>
      </c>
      <c r="D896" s="87">
        <f>'1st 2'!C22</f>
        <v>25</v>
      </c>
      <c r="E896" s="87">
        <f>'1st 3'!C22</f>
        <v>28</v>
      </c>
      <c r="F896" s="87">
        <f>'1st 4'!C22</f>
        <v>27</v>
      </c>
      <c r="G896" s="87">
        <f>'1st 5'!C22</f>
        <v>28</v>
      </c>
      <c r="H896" s="87">
        <f>'1st 6'!C22</f>
        <v>32.5</v>
      </c>
      <c r="I896" s="497"/>
      <c r="J896" s="485">
        <f>I895/(C894+D894+E894+F894+G894+H894)</f>
        <v>3.05</v>
      </c>
      <c r="K896" s="88"/>
      <c r="L896" s="89">
        <f>'2nd 1'!C22</f>
        <v>28.25</v>
      </c>
      <c r="M896" s="87">
        <f>'2nd 2'!C22</f>
        <v>31</v>
      </c>
      <c r="N896" s="87">
        <f>'2nd 3'!C22</f>
        <v>30.5</v>
      </c>
      <c r="O896" s="87">
        <f>'2nd 4'!C22</f>
        <v>26</v>
      </c>
      <c r="P896" s="87">
        <f>'2nd 5'!C22</f>
        <v>27</v>
      </c>
      <c r="Q896" s="87">
        <f>'2nd 6'!C22</f>
        <v>28.5</v>
      </c>
      <c r="R896" s="87">
        <f>'2nd 7'!C22</f>
        <v>0</v>
      </c>
      <c r="S896" s="457"/>
      <c r="T896" s="485">
        <f>S895/(L894+M894+N894+O894+P894+Q894+R894)</f>
        <v>3.1749999999999998</v>
      </c>
      <c r="U896" s="90"/>
      <c r="V896" s="499"/>
      <c r="W896" s="501"/>
      <c r="X896" s="453"/>
      <c r="Y896" s="487" t="str">
        <f>IF(S895&gt;0,(IF(X895&gt;=2.5,Y895,IF(X895&gt;=2.25,"C",IF(X895&gt;=2,"D","F")))),K897)</f>
        <v>B</v>
      </c>
      <c r="Z896" s="510"/>
    </row>
    <row r="897" spans="1:28" ht="16.5" customHeight="1">
      <c r="A897" s="423" t="s">
        <v>26</v>
      </c>
      <c r="B897" s="91" t="s">
        <v>60</v>
      </c>
      <c r="C897" s="87">
        <f>'1st 1'!J22</f>
        <v>34.5</v>
      </c>
      <c r="D897" s="87">
        <f>'1st 2'!J22</f>
        <v>22</v>
      </c>
      <c r="E897" s="87">
        <f>'1st 3'!J22</f>
        <v>44.5</v>
      </c>
      <c r="F897" s="87">
        <f>'1st 4'!J22</f>
        <v>31</v>
      </c>
      <c r="G897" s="87">
        <f>'1st 5'!J22</f>
        <v>40</v>
      </c>
      <c r="H897" s="87">
        <f>'1st 6'!J22</f>
        <v>34.5</v>
      </c>
      <c r="I897" s="497"/>
      <c r="J897" s="505"/>
      <c r="K897" s="489" t="str">
        <f>IF(J896&gt;=2.5,K895,IF(J896&gt;=2.25,"C",IF(J896&gt;=2,"D",IF(J896=0,0,"F"))))</f>
        <v>B</v>
      </c>
      <c r="L897" s="89">
        <f>'2nd 1'!J22</f>
        <v>40</v>
      </c>
      <c r="M897" s="87">
        <f>'2nd 2'!J22</f>
        <v>34</v>
      </c>
      <c r="N897" s="87">
        <f>'2nd 3'!J22</f>
        <v>41</v>
      </c>
      <c r="O897" s="87">
        <f>'2nd 4'!J22</f>
        <v>48</v>
      </c>
      <c r="P897" s="87">
        <f>'2nd 5'!J22</f>
        <v>28.5</v>
      </c>
      <c r="Q897" s="87">
        <f>'2nd 6'!J22</f>
        <v>30.75</v>
      </c>
      <c r="R897" s="87">
        <f>'2nd 7'!J22</f>
        <v>0</v>
      </c>
      <c r="S897" s="457"/>
      <c r="T897" s="486"/>
      <c r="U897" s="442" t="str">
        <f>IF(T896&gt;=2.5,U895,IF(T896&gt;=2.25,"C",IF(T896&gt;=2,"D",IF(T896=0,0,"F"))))</f>
        <v>B</v>
      </c>
      <c r="V897" s="499"/>
      <c r="W897" s="501"/>
      <c r="X897" s="453"/>
      <c r="Y897" s="488"/>
      <c r="Z897" s="510"/>
    </row>
    <row r="898" spans="1:28" ht="16.5" customHeight="1">
      <c r="A898" s="424"/>
      <c r="B898" s="91" t="s">
        <v>67</v>
      </c>
      <c r="C898" s="115">
        <f>'1st 1'!K22</f>
        <v>64</v>
      </c>
      <c r="D898" s="115">
        <f>'1st 2'!K22</f>
        <v>47</v>
      </c>
      <c r="E898" s="115">
        <f>'1st 3'!K22</f>
        <v>73</v>
      </c>
      <c r="F898" s="115">
        <f>'1st 4'!K22</f>
        <v>58</v>
      </c>
      <c r="G898" s="115">
        <f>'1st 5'!K22</f>
        <v>68</v>
      </c>
      <c r="H898" s="115">
        <f>'1st 6'!K22</f>
        <v>67</v>
      </c>
      <c r="I898" s="497"/>
      <c r="J898" s="505"/>
      <c r="K898" s="490"/>
      <c r="L898" s="116">
        <f>'2nd 1'!K22</f>
        <v>69</v>
      </c>
      <c r="M898" s="115">
        <f>'2nd 2'!K22</f>
        <v>65</v>
      </c>
      <c r="N898" s="115">
        <f>'2nd 3'!K22</f>
        <v>72</v>
      </c>
      <c r="O898" s="115">
        <f>'2nd 4'!K22</f>
        <v>74</v>
      </c>
      <c r="P898" s="115">
        <f>'2nd 5'!K22</f>
        <v>56</v>
      </c>
      <c r="Q898" s="115">
        <f>'2nd 6'!K22</f>
        <v>60</v>
      </c>
      <c r="R898" s="115">
        <f>'2nd 7'!K22</f>
        <v>0</v>
      </c>
      <c r="S898" s="457"/>
      <c r="T898" s="486"/>
      <c r="U898" s="491"/>
      <c r="V898" s="499"/>
      <c r="W898" s="501"/>
      <c r="X898" s="453"/>
      <c r="Y898" s="488"/>
      <c r="Z898" s="510"/>
    </row>
    <row r="899" spans="1:28" ht="18">
      <c r="A899" s="424"/>
      <c r="B899" s="91" t="s">
        <v>1</v>
      </c>
      <c r="C899" s="87">
        <f>'1st 1'!M22</f>
        <v>3</v>
      </c>
      <c r="D899" s="87">
        <f>'1st 2'!M22</f>
        <v>2.25</v>
      </c>
      <c r="E899" s="87">
        <f>'1st 3'!M22</f>
        <v>3.5</v>
      </c>
      <c r="F899" s="87">
        <f>'1st 4'!M22</f>
        <v>2.75</v>
      </c>
      <c r="G899" s="87">
        <f>'1st 5'!M22</f>
        <v>3.25</v>
      </c>
      <c r="H899" s="87">
        <f>'1st 6'!M22</f>
        <v>3.25</v>
      </c>
      <c r="I899" s="497"/>
      <c r="J899" s="505"/>
      <c r="K899" s="92"/>
      <c r="L899" s="89">
        <f>'2nd 1'!M22</f>
        <v>3.25</v>
      </c>
      <c r="M899" s="87">
        <f>'2nd 2'!M22</f>
        <v>3.25</v>
      </c>
      <c r="N899" s="87">
        <f>'2nd 3'!M22</f>
        <v>3.5</v>
      </c>
      <c r="O899" s="87">
        <f>'2nd 4'!M22</f>
        <v>3.5</v>
      </c>
      <c r="P899" s="87">
        <f>'2nd 5'!M22</f>
        <v>2.75</v>
      </c>
      <c r="Q899" s="87">
        <f>'2nd 6'!M22</f>
        <v>3</v>
      </c>
      <c r="R899" s="87">
        <f>'2nd 7'!M22</f>
        <v>0</v>
      </c>
      <c r="S899" s="457"/>
      <c r="T899" s="486"/>
      <c r="U899" s="93"/>
      <c r="V899" s="499"/>
      <c r="W899" s="501"/>
      <c r="X899" s="453"/>
      <c r="Y899" s="155"/>
      <c r="Z899" s="510"/>
    </row>
    <row r="900" spans="1:28" ht="17.25" customHeight="1" thickBot="1">
      <c r="A900" s="424"/>
      <c r="B900" s="94" t="s">
        <v>2</v>
      </c>
      <c r="C900" s="95" t="str">
        <f>'1st 1'!L22</f>
        <v>B</v>
      </c>
      <c r="D900" s="95" t="str">
        <f>'1st 2'!L22</f>
        <v>C</v>
      </c>
      <c r="E900" s="95" t="str">
        <f>'1st 3'!L22</f>
        <v>A-</v>
      </c>
      <c r="F900" s="95" t="str">
        <f>'1st 4'!L22</f>
        <v>B-</v>
      </c>
      <c r="G900" s="95" t="str">
        <f>'1st 5'!L22</f>
        <v>B+</v>
      </c>
      <c r="H900" s="95" t="str">
        <f>'1st 6'!L22</f>
        <v>B+</v>
      </c>
      <c r="I900" s="472"/>
      <c r="J900" s="96"/>
      <c r="K900" s="88"/>
      <c r="L900" s="97" t="str">
        <f>'2nd 1'!L22</f>
        <v>B+</v>
      </c>
      <c r="M900" s="95" t="str">
        <f>'2nd 2'!L22</f>
        <v>B+</v>
      </c>
      <c r="N900" s="95" t="str">
        <f>'2nd 3'!L22</f>
        <v>A-</v>
      </c>
      <c r="O900" s="95" t="str">
        <f>'2nd 4'!L22</f>
        <v>A-</v>
      </c>
      <c r="P900" s="95" t="str">
        <f>'2nd 5'!L22</f>
        <v>B-</v>
      </c>
      <c r="Q900" s="95" t="str">
        <f>'2nd 6'!L22</f>
        <v>B</v>
      </c>
      <c r="R900" s="95">
        <f>'2nd 7'!L22</f>
        <v>0</v>
      </c>
      <c r="S900" s="457"/>
      <c r="T900" s="98"/>
      <c r="U900" s="90"/>
      <c r="V900" s="500"/>
      <c r="W900" s="502"/>
      <c r="X900" s="504"/>
      <c r="Y900" s="156"/>
      <c r="Z900" s="510"/>
    </row>
    <row r="901" spans="1:28" ht="18.75" thickTop="1">
      <c r="A901" s="413" t="s">
        <v>127</v>
      </c>
      <c r="B901" s="91" t="s">
        <v>1</v>
      </c>
      <c r="C901" s="87">
        <f>'1st 1'!N22</f>
        <v>0</v>
      </c>
      <c r="D901" s="87">
        <f>'1st 2'!N22</f>
        <v>0</v>
      </c>
      <c r="E901" s="87">
        <f>'1st 3'!N22</f>
        <v>0</v>
      </c>
      <c r="F901" s="87">
        <f>'1st 4'!N22</f>
        <v>0</v>
      </c>
      <c r="G901" s="87">
        <f>'1st 5'!N22</f>
        <v>0</v>
      </c>
      <c r="H901" s="87">
        <f>'1st 6'!N22</f>
        <v>0</v>
      </c>
      <c r="I901" s="530">
        <f>(C901*C894)+(D901*D894)+(E901*E894)+(F901*F894)+(G901*G894)+(H901*H894)</f>
        <v>0</v>
      </c>
      <c r="J901" s="417">
        <f>IF(C901&gt;0,(C899*C894),0)+IF(D901&gt;0,(D899*D894),0)+IF(E901&gt;0,(E899*E894),0)+IF(F901&gt;0,(F899*F894),0)+IF(G901&gt;0,(G899*G894),0)+IF(H901&gt;0,(H899*H894),0)</f>
        <v>0</v>
      </c>
      <c r="K901" s="473">
        <f>IF(C901&gt;C899,((C901*C894)-(C899*C894)),0)+IF(D901&gt;D899,((D901*D894)-(D899*D894)),0)+IF(E901&gt;E899,((E901*E894)-(E899*E894)),0)+IF(F901&gt;F899,((F901*F894)-(F899*F894)),0)+IF(G901&gt;G899,((G901*G894)-(G899*G894)),0)+IF(H901&gt;H899,((H901*H894)-(H899*H894)),0)</f>
        <v>0</v>
      </c>
      <c r="L901" s="89">
        <f>'2nd 1'!N22</f>
        <v>0</v>
      </c>
      <c r="M901" s="87">
        <f>'2nd 2'!N22</f>
        <v>0</v>
      </c>
      <c r="N901" s="87">
        <f>'2nd 3'!N22</f>
        <v>0</v>
      </c>
      <c r="O901" s="87">
        <f>'2nd 4'!N22</f>
        <v>0</v>
      </c>
      <c r="P901" s="87">
        <f>'2nd 5'!N22</f>
        <v>0</v>
      </c>
      <c r="Q901" s="87">
        <f>'2nd 6'!N22</f>
        <v>0</v>
      </c>
      <c r="R901" s="87">
        <f>'2nd 7'!N22</f>
        <v>0</v>
      </c>
      <c r="S901" s="401">
        <f>(L901*L894)+(M901*M894)+(N901*N894)+(O901*O894)+(P901*P894)+(Q901*Q894)+(R901*R894)</f>
        <v>0</v>
      </c>
      <c r="T901" s="417">
        <f>IF(L901&gt;0,(L899*L894),0)+IF(M901&gt;0,(M899*M894),0)+IF(N901&gt;0,(N899*N894),0)+IF(O901&gt;0,(O899*O894),0)+IF(P901&gt;0,(P899*P894),0)+IF(Q901&gt;0,(Q899*Q894),0)+IF(R901&gt;0,(R899*R894),0)</f>
        <v>0</v>
      </c>
      <c r="U901" s="399">
        <f>IF(L901&gt;L899,((L901*L894)-(L899*L894)),0)+IF(M901&gt;M899,((M901*M894)-(M899*M894)),0)+IF(N901&gt;N899,((N901*N894)-(N899*N894)),0)+IF(O901&gt;O899,((O901*O894)-(O899*O894)),0)+IF(P901&gt;P899,((P901*P894)-(P899*P894)),0)+IF(Q901&gt;Q899,((Q901*Q894)-(Q899*Q894)),0)+IF(R901&gt;R899,((R901*R894)-(R899*R894)),0)</f>
        <v>0</v>
      </c>
      <c r="V901" s="401">
        <f>I901+S901</f>
        <v>0</v>
      </c>
      <c r="W901" s="436">
        <f>J901+T901</f>
        <v>0</v>
      </c>
      <c r="X901" s="526">
        <f>K901+U901</f>
        <v>0</v>
      </c>
      <c r="Y901" s="527"/>
      <c r="Z901" s="510"/>
    </row>
    <row r="902" spans="1:28" ht="15.75" customHeight="1" thickBot="1">
      <c r="A902" s="414"/>
      <c r="B902" s="157" t="s">
        <v>23</v>
      </c>
      <c r="C902" s="178" t="str">
        <f>'1st 1'!O22</f>
        <v/>
      </c>
      <c r="D902" s="178" t="str">
        <f>'1st 2'!O22</f>
        <v/>
      </c>
      <c r="E902" s="178" t="str">
        <f>'1st 3'!O22</f>
        <v/>
      </c>
      <c r="F902" s="178" t="str">
        <f>'1st 4'!O22</f>
        <v/>
      </c>
      <c r="G902" s="178" t="str">
        <f>'1st 5'!O22</f>
        <v/>
      </c>
      <c r="H902" s="178" t="str">
        <f>'1st 6'!O22</f>
        <v/>
      </c>
      <c r="I902" s="472"/>
      <c r="J902" s="472"/>
      <c r="K902" s="474"/>
      <c r="L902" s="179" t="str">
        <f>'2nd 1'!O22</f>
        <v/>
      </c>
      <c r="M902" s="178" t="str">
        <f>'2nd 2'!O22</f>
        <v/>
      </c>
      <c r="N902" s="178" t="str">
        <f>'2nd 3'!O22</f>
        <v/>
      </c>
      <c r="O902" s="178" t="str">
        <f>'2nd 4'!O22</f>
        <v/>
      </c>
      <c r="P902" s="178" t="str">
        <f>'2nd 5'!O22</f>
        <v/>
      </c>
      <c r="Q902" s="178" t="str">
        <f>'2nd 6'!O22</f>
        <v/>
      </c>
      <c r="R902" s="178" t="str">
        <f>'2nd 7'!O22</f>
        <v/>
      </c>
      <c r="S902" s="475"/>
      <c r="T902" s="420"/>
      <c r="U902" s="400"/>
      <c r="V902" s="402"/>
      <c r="W902" s="437"/>
      <c r="X902" s="528"/>
      <c r="Y902" s="529"/>
      <c r="Z902" s="510"/>
    </row>
    <row r="903" spans="1:28" ht="21" customHeight="1" thickTop="1" thickBot="1">
      <c r="A903" s="435" t="s">
        <v>30</v>
      </c>
      <c r="B903" s="435"/>
      <c r="C903" s="435"/>
      <c r="D903" s="435"/>
      <c r="E903" s="435"/>
      <c r="F903" s="435"/>
      <c r="G903" s="435"/>
      <c r="H903" s="435"/>
      <c r="I903" s="435"/>
      <c r="J903" s="435"/>
      <c r="K903" s="435"/>
      <c r="L903" s="435"/>
      <c r="M903" s="435"/>
      <c r="N903" s="435"/>
      <c r="O903" s="435"/>
      <c r="P903" s="435"/>
      <c r="Q903" s="435"/>
      <c r="R903" s="435"/>
      <c r="S903" s="435"/>
      <c r="T903" s="435"/>
      <c r="U903" s="435"/>
      <c r="V903" s="435"/>
      <c r="W903" s="435"/>
      <c r="X903" s="435"/>
      <c r="Y903" s="435"/>
      <c r="Z903" s="510"/>
    </row>
    <row r="904" spans="1:28" ht="19.5" customHeight="1" thickTop="1" thickBot="1">
      <c r="A904" s="478" t="s">
        <v>44</v>
      </c>
      <c r="B904" s="479"/>
      <c r="C904" s="479"/>
      <c r="D904" s="479"/>
      <c r="E904" s="479"/>
      <c r="F904" s="479"/>
      <c r="G904" s="479"/>
      <c r="H904" s="479"/>
      <c r="I904" s="479"/>
      <c r="J904" s="479"/>
      <c r="K904" s="506"/>
      <c r="L904" s="425" t="s">
        <v>45</v>
      </c>
      <c r="M904" s="426"/>
      <c r="N904" s="426"/>
      <c r="O904" s="426"/>
      <c r="P904" s="426"/>
      <c r="Q904" s="426"/>
      <c r="R904" s="426"/>
      <c r="S904" s="426"/>
      <c r="T904" s="426"/>
      <c r="U904" s="426"/>
      <c r="V904" s="160"/>
      <c r="W904" s="428" t="s">
        <v>39</v>
      </c>
      <c r="X904" s="428"/>
      <c r="Y904" s="161"/>
      <c r="Z904" s="510"/>
    </row>
    <row r="905" spans="1:28" ht="17.25" customHeight="1" thickTop="1">
      <c r="A905" s="99" t="s">
        <v>22</v>
      </c>
      <c r="B905" s="100"/>
      <c r="C905" s="101">
        <f>'3rd 1'!B4</f>
        <v>201</v>
      </c>
      <c r="D905" s="101">
        <f>'3rd 2'!B4</f>
        <v>202</v>
      </c>
      <c r="E905" s="101">
        <f>'3rd 3'!B4</f>
        <v>203</v>
      </c>
      <c r="F905" s="101">
        <f>'3rd 4'!B4</f>
        <v>204</v>
      </c>
      <c r="G905" s="101">
        <f>'3rd 5'!B4</f>
        <v>205</v>
      </c>
      <c r="H905" s="101">
        <f>'3rd 6'!B4</f>
        <v>0</v>
      </c>
      <c r="I905" s="430" t="s">
        <v>0</v>
      </c>
      <c r="J905" s="430" t="s">
        <v>3</v>
      </c>
      <c r="K905" s="432" t="s">
        <v>2</v>
      </c>
      <c r="L905" s="101">
        <f>'4th 1'!B4</f>
        <v>206</v>
      </c>
      <c r="M905" s="101">
        <f>'4th 2'!B4</f>
        <v>207</v>
      </c>
      <c r="N905" s="101">
        <f>'4th 3'!B4</f>
        <v>208</v>
      </c>
      <c r="O905" s="101">
        <f>'4th 4'!B4</f>
        <v>209</v>
      </c>
      <c r="P905" s="101">
        <f>'4th 5'!B4</f>
        <v>210</v>
      </c>
      <c r="Q905" s="101">
        <f>'4th 6'!B4</f>
        <v>211</v>
      </c>
      <c r="R905" s="101">
        <f>'4th 7'!B4</f>
        <v>0</v>
      </c>
      <c r="S905" s="429" t="s">
        <v>0</v>
      </c>
      <c r="T905" s="429" t="s">
        <v>3</v>
      </c>
      <c r="U905" s="431" t="s">
        <v>2</v>
      </c>
      <c r="V905" s="433" t="s">
        <v>62</v>
      </c>
      <c r="W905" s="434"/>
      <c r="X905" s="434"/>
      <c r="Y905" s="162" t="str">
        <f>IF(X906&gt;=4,"A+",IF(X906&gt;=3.75,"A",IF(X906&gt;=3.5,"A-",IF(X906&gt;=3.25,"B+",IF(X906&gt;=3,"B",IF(X906&gt;=2.75,"B-",IF(X906&gt;=2.5,"C+",IF(X906&gt;=2,"C","F"))))))))</f>
        <v>B</v>
      </c>
      <c r="Z905" s="510"/>
    </row>
    <row r="906" spans="1:28" ht="63.75" customHeight="1">
      <c r="A906" s="77" t="s">
        <v>63</v>
      </c>
      <c r="B906" s="86"/>
      <c r="C906" s="79" t="str">
        <f>IF('3rd 1'!C22&gt;0,'3rd 1'!D6,IF('3rd 1'!K22&gt;0,'3rd 1'!L6,IF('3rd 1'!S22&gt;0,'3rd 1'!T6,0)))</f>
        <v>Drawing-3</v>
      </c>
      <c r="D906" s="79" t="str">
        <f>IF('3rd 2'!C22&gt;0,'3rd 2'!D6,IF('3rd 2'!K22&gt;0,'3rd 2'!L6,IF('3rd 2'!S22&gt;0,'3rd 2'!T6,0)))</f>
        <v>Still Life-1</v>
      </c>
      <c r="E906" s="79" t="str">
        <f>IF('3rd 3'!C22&gt;0,'3rd 3'!D6,IF('3rd 3'!K22&gt;0,'3rd 3'!L6,IF('3rd 3'!S22&gt;0,'3rd 3'!T6,0)))</f>
        <v>Landscape-1</v>
      </c>
      <c r="F906" s="79" t="str">
        <f>IF('3rd 4'!C22&gt;0,'3rd 4'!D6,IF('3rd 4'!K22&gt;0,'3rd 4'!L6,IF('3rd 4'!S22&gt;0,'3rd 4'!T6,0)))</f>
        <v>Sketch-3</v>
      </c>
      <c r="G906" s="79" t="str">
        <f>IF('3rd 5'!C22&gt;0,'3rd 5'!D6,IF('3rd 5'!K22&gt;0,'3rd 5'!L6,IF('3rd 5'!S22&gt;0,'3rd 5'!T6,0)))</f>
        <v>History of Ancient Indian Civilization</v>
      </c>
      <c r="H906" s="79">
        <f>IF('3rd 6'!C22&gt;0,'3rd 6'!D6,IF('3rd 6'!K22&gt;0,'3rd 6'!L6,IF('3rd 6'!S22&gt;0,'3rd 6'!T6,0)))</f>
        <v>0</v>
      </c>
      <c r="I906" s="481"/>
      <c r="J906" s="481"/>
      <c r="K906" s="482"/>
      <c r="L906" s="79" t="str">
        <f>IF('4th 1'!C22&gt;0,'4th 1'!D6,IF('4th 1'!K22&gt;0,'4th 1'!L6,IF('4th 1'!S22&gt;0,'4th 1'!T6,0)))</f>
        <v>Drawing-4</v>
      </c>
      <c r="M906" s="79" t="str">
        <f>IF('4th 2'!C22&gt;0,'4th 2'!D6,IF('4th 2'!K22&gt;0,'4th 2'!L6,IF('4th 2'!S22&gt;0,'4th 2'!T6,0)))</f>
        <v>Still Life-2</v>
      </c>
      <c r="N906" s="79" t="str">
        <f>IF('4th 3'!C22&gt;0,'4th 3'!D6,IF('4th 3'!K22&gt;0,'4th 3'!L6,IF('4th 3'!S22&gt;0,'4th 3'!T6,0)))</f>
        <v>Landscape-2</v>
      </c>
      <c r="O906" s="79" t="str">
        <f>IF('4th 4'!C22&gt;0,'4th 4'!D6,IF('4th 4'!K22&gt;0,'4th 4'!L6,IF('4th 4'!S22&gt;0,'4th 4'!T6,0)))</f>
        <v>Sketch-4</v>
      </c>
      <c r="P906" s="79" t="str">
        <f>IF('4th 5'!C22&gt;0,'4th 5'!D6,IF('4th 5'!K22&gt;0,'4th 5'!L6,IF('4th 5'!S22&gt;0,'4th 5'!T6,0)))</f>
        <v>Material &amp; Technique of Art</v>
      </c>
      <c r="Q906" s="79" t="str">
        <f>IF('4th 6'!C22&gt;0,'4th 6'!D6,IF('4th 6'!K22&gt;0,'4th 6'!L6,IF('4th 6'!S22&gt;0,'4th 6'!T6,0)))</f>
        <v>History of Ancient Bengal Civilization</v>
      </c>
      <c r="R906" s="79">
        <f>IF('4th 7'!C22&gt;0,'4th 7'!D6,IF('4th 7'!K22&gt;0,'4th 7'!L6,IF('4th 7'!S22&gt;0,'4th 7'!T6,0)))</f>
        <v>0</v>
      </c>
      <c r="S906" s="429"/>
      <c r="T906" s="429"/>
      <c r="U906" s="431"/>
      <c r="V906" s="335">
        <f>IF(I908&gt;0,(V911+V895),0)</f>
        <v>63</v>
      </c>
      <c r="W906" s="254">
        <f>IF(I908&gt;0,(W911+W895),0)</f>
        <v>203.25</v>
      </c>
      <c r="X906" s="336">
        <f>IF(S908&gt;0,(W906/63),IF(I908&gt;0,(W906/46.5),0))</f>
        <v>3.2261904761904763</v>
      </c>
      <c r="Y906" s="163" t="str">
        <f>IF(X906&gt;=2.5,Y905,IF(X906&gt;=2.25,"C",IF(X906&gt;=2,"D",IF(X906=0,0,"F"))))</f>
        <v>B</v>
      </c>
      <c r="Z906" s="510"/>
    </row>
    <row r="907" spans="1:28" ht="16.5">
      <c r="A907" s="458" t="s">
        <v>27</v>
      </c>
      <c r="B907" s="459"/>
      <c r="C907" s="102">
        <f>IF('3rd 1'!C22&gt;0,'3rd 1'!H4,IF('3rd 1'!K22&gt;0,'3rd 1'!P4,IF('3rd 1'!S22&gt;0,'3rd 1'!X4,0)))</f>
        <v>3</v>
      </c>
      <c r="D907" s="102">
        <f>IF('3rd 2'!C22&gt;0,'3rd 2'!H4,IF('3rd 2'!K22&gt;0,'3rd 2'!P4,IF('3rd 2'!S22&gt;0,'3rd 2'!X4,0)))</f>
        <v>3</v>
      </c>
      <c r="E907" s="102">
        <f>IF('3rd 3'!C22&gt;0,'3rd 3'!H4,IF('3rd 3'!K22&gt;0,'3rd 3'!P4,IF('3rd 3'!S22&gt;0,'3rd 3'!X4,0)))</f>
        <v>3</v>
      </c>
      <c r="F907" s="102">
        <f>IF('3rd 4'!C22&gt;0,'3rd 4'!H4,IF('3rd 4'!K22&gt;0,'3rd 4'!P4,IF('3rd 4'!S22&gt;0,'3rd 4'!X4,0)))</f>
        <v>3</v>
      </c>
      <c r="G907" s="102">
        <f>IF('3rd 5'!C22&gt;0,'3rd 5'!H4,IF('3rd 5'!K22&gt;0,'3rd 5'!P4,IF('3rd 5'!S22&gt;0,'3rd 5'!X4,0)))</f>
        <v>3</v>
      </c>
      <c r="H907" s="102">
        <f>IF('3rd 6'!C22&gt;0,'3rd 6'!H4,IF('3rd 6'!K22&gt;0,'3rd 6'!P4,IF('3rd 6'!S22&gt;0,'3rd 6'!X4,0)))</f>
        <v>0</v>
      </c>
      <c r="I907" s="481"/>
      <c r="J907" s="481"/>
      <c r="K907" s="482"/>
      <c r="L907" s="102">
        <f>IF('4th 1'!C22&gt;0,'4th 1'!H4,IF('4th 1'!K22&gt;0,'4th 1'!P4,IF('4th 1'!S22&gt;0,'4th 1'!X4,0)))</f>
        <v>3</v>
      </c>
      <c r="M907" s="102">
        <f>IF('4th 2'!C22&gt;0,'4th 2'!H4,IF('4th 2'!K22&gt;0,'4th 2'!P4,IF('4th 2'!S22&gt;0,'4th 2'!X4,0)))</f>
        <v>3</v>
      </c>
      <c r="N907" s="102">
        <f>IF('4th 3'!C22&gt;0,'4th 3'!H4,IF('4th 3'!K22&gt;0,'4th 3'!P4,IF('4th 3'!S22&gt;0,'4th 3'!X4,0)))</f>
        <v>3</v>
      </c>
      <c r="O907" s="102">
        <f>IF('4th 4'!C22&gt;0,'4th 4'!H4,IF('4th 4'!K22&gt;0,'4th 4'!P4,IF('4th 4'!S22&gt;0,'4th 4'!X4,0)))</f>
        <v>1.5</v>
      </c>
      <c r="P907" s="102">
        <f>IF('4th 5'!C22&gt;0,'4th 5'!H4,IF('4th 5'!K22&gt;0,'4th 5'!P4,IF('4th 5'!S22&gt;0,'4th 5'!X4,0)))</f>
        <v>1.5</v>
      </c>
      <c r="Q907" s="102">
        <f>IF('4th 6'!C22&gt;0,'4th 6'!H4,IF('4th 6'!K22&gt;0,'4th 6'!P4,IF('4th 6'!S22&gt;0,'4th 6'!X4,0)))</f>
        <v>3</v>
      </c>
      <c r="R907" s="102">
        <f>IF('4th 7'!C22&gt;0,'4th 7'!H4,IF('4th 7'!K22&gt;0,'4th 7'!P4,IF('4th 7'!S22&gt;0,'4th 7'!X4,0)))</f>
        <v>0</v>
      </c>
      <c r="S907" s="430"/>
      <c r="T907" s="430"/>
      <c r="U907" s="432"/>
      <c r="V907" s="460" t="s">
        <v>41</v>
      </c>
      <c r="W907" s="461"/>
      <c r="X907" s="461"/>
      <c r="Y907" s="462"/>
      <c r="Z907" s="510"/>
    </row>
    <row r="908" spans="1:28" ht="17.25" thickBot="1">
      <c r="A908" s="463" t="s">
        <v>11</v>
      </c>
      <c r="B908" s="464"/>
      <c r="C908" s="102">
        <v>100</v>
      </c>
      <c r="D908" s="102">
        <v>100</v>
      </c>
      <c r="E908" s="102">
        <v>100</v>
      </c>
      <c r="F908" s="102">
        <v>100</v>
      </c>
      <c r="G908" s="102">
        <v>100</v>
      </c>
      <c r="H908" s="102">
        <v>100</v>
      </c>
      <c r="I908" s="465">
        <f>(C912*C907)+(D912*D907)+(E912*E907)+(F912*F907)+(G912*G907)+(H912*H907)</f>
        <v>49.5</v>
      </c>
      <c r="J908" s="84"/>
      <c r="K908" s="103" t="str">
        <f>IF(J909&gt;=4,"A+",IF(J909&gt;=3.75,"A",IF(J909&gt;=3.5,"A-",IF(J909&gt;=3.25,"B+",IF(J909&gt;=3,"B",IF(J909&gt;=2.75,"B-",IF(J909&gt;=2.5,"C+",IF(J909&gt;=2,"C","F"))))))))</f>
        <v>B+</v>
      </c>
      <c r="L908" s="102">
        <v>100</v>
      </c>
      <c r="M908" s="102">
        <v>100</v>
      </c>
      <c r="N908" s="102">
        <v>100</v>
      </c>
      <c r="O908" s="102">
        <v>100</v>
      </c>
      <c r="P908" s="102">
        <v>100</v>
      </c>
      <c r="Q908" s="102">
        <v>100</v>
      </c>
      <c r="R908" s="102">
        <v>100</v>
      </c>
      <c r="S908" s="465">
        <f>(L912*L907)+(M912*M907)+(N912*N907)+(O912*O907)+(P912*P907)+(Q912*Q907)+(R912*R907)</f>
        <v>51</v>
      </c>
      <c r="T908" s="84"/>
      <c r="U908" s="103" t="str">
        <f>IF(T909&gt;=4,"A+",IF(T909&gt;=3.75,"A",IF(T909&gt;=3.5,"A-",IF(T909&gt;=3.25,"B+",IF(T909&gt;=3,"B",IF(T909&gt;=2.75,"B-",IF(T909&gt;=2.5,"C+",IF(T909&gt;=2,"C","F"))))))))</f>
        <v>B+</v>
      </c>
      <c r="V908" s="467" t="s">
        <v>29</v>
      </c>
      <c r="W908" s="469" t="s">
        <v>0</v>
      </c>
      <c r="X908" s="469" t="s">
        <v>3</v>
      </c>
      <c r="Y908" s="476" t="s">
        <v>2</v>
      </c>
      <c r="Z908" s="510"/>
    </row>
    <row r="909" spans="1:28" ht="17.25" thickTop="1">
      <c r="A909" s="77" t="s">
        <v>28</v>
      </c>
      <c r="B909" s="86"/>
      <c r="C909" s="104">
        <f>IF('3rd 1'!C22&gt;0,'3rd 1'!C22,IF('3rd 1'!K22&gt;0,'3rd 1'!K22,IF('3rd 1'!S22&gt;0,'3rd 1'!S22,0)))</f>
        <v>29</v>
      </c>
      <c r="D909" s="104">
        <f>IF('3rd 2'!C22&gt;0,'3rd 2'!C22,IF('3rd 2'!K22&gt;0,'3rd 2'!K22,IF('3rd 2'!S22&gt;0,'3rd 2'!S22,0)))</f>
        <v>29.25</v>
      </c>
      <c r="E909" s="104">
        <f>IF('3rd 3'!C22&gt;0,'3rd 3'!C22,IF('3rd 3'!K22&gt;0,'3rd 3'!K22,IF('3rd 3'!S22&gt;0,'3rd 3'!S22,0)))</f>
        <v>31</v>
      </c>
      <c r="F909" s="104">
        <f>IF('3rd 4'!C22&gt;0,'3rd 4'!C22,IF('3rd 4'!K22&gt;0,'3rd 4'!K22,IF('3rd 4'!S22&gt;0,'3rd 4'!S22,0)))</f>
        <v>27</v>
      </c>
      <c r="G909" s="104">
        <f>IF('3rd 5'!C22&gt;0,'3rd 5'!C22,IF('3rd 5'!K22&gt;0,'3rd 5'!K22,IF('3rd 5'!S22&gt;0,'3rd 5'!S22,0)))</f>
        <v>27.5</v>
      </c>
      <c r="H909" s="104">
        <f>IF('3rd 6'!C22&gt;0,'3rd 6'!C22,IF('3rd 6'!K22&gt;0,'3rd 6'!K22,IF('3rd 6'!S22&gt;0,'3rd 6'!S22,0)))</f>
        <v>0</v>
      </c>
      <c r="I909" s="457"/>
      <c r="J909" s="485">
        <f>I908/(C907+D907+E907+F907+G907+H907)</f>
        <v>3.3</v>
      </c>
      <c r="K909" s="90"/>
      <c r="L909" s="104">
        <f>IF('4th 1'!C22&gt;0,'4th 1'!C22,IF('4th 1'!K22&gt;0,'4th 1'!K22,IF('4th 1'!S22&gt;0,'4th 1'!S22,0)))</f>
        <v>31.75</v>
      </c>
      <c r="M909" s="104">
        <f>IF('4th 2'!C22&gt;0,'4th 2'!C22,IF('4th 2'!K22&gt;0,'4th 2'!K22,IF('4th 2'!S22&gt;0,'4th 2'!S22,0)))</f>
        <v>30</v>
      </c>
      <c r="N909" s="104">
        <f>IF('4th 3'!C22&gt;0,'4th 3'!C22,IF('4th 3'!K22&gt;0,'4th 3'!K22,IF('4th 3'!S22&gt;0,'4th 3'!S22,0)))</f>
        <v>29.75</v>
      </c>
      <c r="O909" s="104">
        <f>IF('4th 4'!C22&gt;0,'4th 4'!C22,IF('4th 4'!K22&gt;0,'4th 4'!K22,IF('4th 4'!S22&gt;0,'4th 4'!S22,0)))</f>
        <v>30</v>
      </c>
      <c r="P909" s="104">
        <f>IF('4th 5'!C22&gt;0,'4th 5'!C22,IF('4th 5'!K22&gt;0,'4th 5'!K22,IF('4th 5'!S22&gt;0,'4th 5'!S22,0)))</f>
        <v>29.5</v>
      </c>
      <c r="Q909" s="104">
        <f>IF('4th 6'!C22&gt;0,'4th 6'!C22,IF('4th 6'!K22&gt;0,'4th 6'!K22,IF('4th 6'!S22&gt;0,'4th 6'!S22,0)))</f>
        <v>24.5</v>
      </c>
      <c r="R909" s="104">
        <f>IF('4th 7'!C22&gt;0,'4th 7'!C22,IF('4th 7'!K22&gt;0,'4th 7'!K22,IF('4th 7'!S22&gt;0,'4th 7'!S22,0)))</f>
        <v>0</v>
      </c>
      <c r="S909" s="457"/>
      <c r="T909" s="485">
        <f>S908/(L907+M907+N907+O907+P907+Q907+R907)</f>
        <v>3.4</v>
      </c>
      <c r="U909" s="90"/>
      <c r="V909" s="468"/>
      <c r="W909" s="470"/>
      <c r="X909" s="471"/>
      <c r="Y909" s="477"/>
      <c r="Z909" s="510"/>
    </row>
    <row r="910" spans="1:28" ht="17.25">
      <c r="A910" s="423" t="s">
        <v>26</v>
      </c>
      <c r="B910" s="91" t="s">
        <v>60</v>
      </c>
      <c r="C910" s="104">
        <f>IF('3rd 1'!C22&gt;0,'3rd 1'!J22,IF('3rd 1'!K22&gt;0,'3rd 1'!R22,IF('3rd 1'!S22&gt;0,'3rd 1'!Z22,0)))</f>
        <v>41.5</v>
      </c>
      <c r="D910" s="104">
        <f>IF('3rd 2'!C22&gt;0,'3rd 2'!J22,IF('3rd 2'!K22&gt;0,'3rd 2'!R22,IF('3rd 2'!S22&gt;0,'3rd 2'!Z22,0)))</f>
        <v>30</v>
      </c>
      <c r="E910" s="104">
        <f>IF('3rd 3'!C22&gt;0,'3rd 3'!J22,IF('3rd 3'!K22&gt;0,'3rd 3'!R22,IF('3rd 3'!S22&gt;0,'3rd 3'!Z22,0)))</f>
        <v>45</v>
      </c>
      <c r="F910" s="104">
        <f>IF('3rd 4'!C22&gt;0,'3rd 4'!J22,IF('3rd 4'!K22&gt;0,'3rd 4'!R22,IF('3rd 4'!S22&gt;0,'3rd 4'!Z22,0)))</f>
        <v>40</v>
      </c>
      <c r="G910" s="104">
        <f>IF('3rd 5'!C22&gt;0,'3rd 5'!J22,IF('3rd 5'!K22&gt;0,'3rd 5'!R22,IF('3rd 5'!S22&gt;0,'3rd 5'!Z22,0)))</f>
        <v>33.5</v>
      </c>
      <c r="H910" s="104">
        <f>IF('3rd 6'!C22&gt;0,'3rd 6'!J22,IF('3rd 6'!K22&gt;0,'3rd 6'!R22,IF('3rd 6'!S22&gt;0,'3rd 6'!Z22,0)))</f>
        <v>0</v>
      </c>
      <c r="I910" s="457"/>
      <c r="J910" s="525"/>
      <c r="K910" s="442" t="str">
        <f>IF(J909&gt;=2.5,K908,IF(J909&gt;=2.25,"C",IF(J909&gt;=2,"D",IF(J909=0,0,"F"))))</f>
        <v>B+</v>
      </c>
      <c r="L910" s="104">
        <f>IF('4th 1'!C22&gt;0,'4th 1'!J22,IF('4th 1'!K22&gt;0,'4th 1'!R22,IF('4th 1'!S22&gt;0,'4th 1'!Z22,0)))</f>
        <v>43.5</v>
      </c>
      <c r="M910" s="104">
        <f>IF('4th 2'!C22&gt;0,'4th 2'!J22,IF('4th 2'!K22&gt;0,'4th 2'!R22,IF('4th 2'!S22&gt;0,'4th 2'!Z22,0)))</f>
        <v>44.5</v>
      </c>
      <c r="N910" s="104">
        <f>IF('4th 3'!C22&gt;0,'4th 3'!J22,IF('4th 3'!K22&gt;0,'4th 3'!R22,IF('4th 3'!S22&gt;0,'4th 3'!Z22,0)))</f>
        <v>46.5</v>
      </c>
      <c r="O910" s="104">
        <f>IF('4th 4'!C22&gt;0,'4th 4'!J22,IF('4th 4'!K22&gt;0,'4th 4'!R22,IF('4th 4'!S22&gt;0,'4th 4'!Z22,0)))</f>
        <v>44</v>
      </c>
      <c r="P910" s="104">
        <f>IF('4th 5'!C22&gt;0,'4th 5'!J22,IF('4th 5'!K22&gt;0,'4th 5'!R22,IF('4th 5'!S22&gt;0,'4th 5'!Z22,0)))</f>
        <v>33.5</v>
      </c>
      <c r="Q910" s="104">
        <f>IF('4th 6'!C22&gt;0,'4th 6'!J22,IF('4th 6'!K22&gt;0,'4th 6'!R22,IF('4th 6'!S22&gt;0,'4th 6'!Z22,0)))</f>
        <v>27.5</v>
      </c>
      <c r="R910" s="104">
        <f>IF('4th 7'!C22&gt;0,'4th 7'!J22,IF('4th 7'!K22&gt;0,'4th 7'!R22,IF('4th 7'!S22&gt;0,'4th 7'!Z22,0)))</f>
        <v>0</v>
      </c>
      <c r="S910" s="457"/>
      <c r="T910" s="525"/>
      <c r="U910" s="442" t="str">
        <f>IF(T909&gt;=2.5,U908,IF(T909&gt;=2.25,"C",IF(T909&gt;=2,"D",IF(T909=0,0,"F"))))</f>
        <v>B+</v>
      </c>
      <c r="V910" s="454" t="s">
        <v>40</v>
      </c>
      <c r="W910" s="443"/>
      <c r="X910" s="443"/>
      <c r="Y910" s="455"/>
      <c r="Z910" s="510"/>
      <c r="AA910" s="105"/>
      <c r="AB910" s="105"/>
    </row>
    <row r="911" spans="1:28" ht="16.5" customHeight="1">
      <c r="A911" s="424"/>
      <c r="B911" s="91" t="s">
        <v>67</v>
      </c>
      <c r="C911" s="117">
        <f>'3rd 1'!AA22</f>
        <v>71</v>
      </c>
      <c r="D911" s="117">
        <f>'3rd 2'!AA22</f>
        <v>60</v>
      </c>
      <c r="E911" s="117">
        <f>'3rd 3'!AA22</f>
        <v>76</v>
      </c>
      <c r="F911" s="117">
        <f>'3rd 4'!AA22</f>
        <v>67</v>
      </c>
      <c r="G911" s="117">
        <f>'3rd 5'!AA22</f>
        <v>61</v>
      </c>
      <c r="H911" s="117">
        <f>'3rd 6'!AA22</f>
        <v>0</v>
      </c>
      <c r="I911" s="457"/>
      <c r="J911" s="525"/>
      <c r="K911" s="491"/>
      <c r="L911" s="117">
        <f>'4th 1'!AA22</f>
        <v>76</v>
      </c>
      <c r="M911" s="117">
        <f>'4th 2'!AA22</f>
        <v>75</v>
      </c>
      <c r="N911" s="117">
        <f>'4th 3'!AA22</f>
        <v>77</v>
      </c>
      <c r="O911" s="117">
        <f>'4th 4'!AA22</f>
        <v>74</v>
      </c>
      <c r="P911" s="117">
        <f>'4th 5'!AA22</f>
        <v>63</v>
      </c>
      <c r="Q911" s="117">
        <f>'4th 6'!AA22</f>
        <v>52</v>
      </c>
      <c r="R911" s="117">
        <f>'4th 7'!AA22</f>
        <v>0</v>
      </c>
      <c r="S911" s="457"/>
      <c r="T911" s="525"/>
      <c r="U911" s="491"/>
      <c r="V911" s="444">
        <f>IF((C912+C914)=0,0,C907)+IF((D912+D914)=0,0,D907)+IF((E912+E914)=0,0,E907)+IF((F912+F914)=0,0,F907)+IF((G912+G914)=0,0,G907)+IF((H912+H914)=0,0,H907)+IF((L912+L914)=0,0,L907)+IF((M912+M914)=0,0,M907)+IF((N912+N914)=0,0,N907)+IF((O912+O914)=0,0,O907)+IF((P912+P914)=0,0,P907)+IF((Q912+Q914)=0,0,Q907)+IF((R912+R914)=0,0,R907)+IF(E944&gt;0,1.5,0)</f>
        <v>31.5</v>
      </c>
      <c r="W911" s="457">
        <f>I908+S908+(E944*1.5)</f>
        <v>104.625</v>
      </c>
      <c r="X911" s="440">
        <f>IF(S908&gt;0,(W911/31.5),J909)</f>
        <v>3.3214285714285716</v>
      </c>
      <c r="Y911" s="164" t="str">
        <f>IF(X911&gt;=4,"A+",IF(X911&gt;=3.75,"A",IF(X911&gt;=3.5,"A-",IF(X911&gt;=3.25,"B+",IF(X911&gt;=3,"B",IF(X911&gt;=2.75,"B-",IF(X911&gt;=2.5,"C+",IF(X911&gt;=2,"C","F"))))))))</f>
        <v>B+</v>
      </c>
      <c r="Z911" s="510"/>
    </row>
    <row r="912" spans="1:28" ht="16.5">
      <c r="A912" s="424"/>
      <c r="B912" s="91" t="s">
        <v>1</v>
      </c>
      <c r="C912" s="104">
        <f>'3rd 1'!AC22</f>
        <v>3.5</v>
      </c>
      <c r="D912" s="104">
        <f>'3rd 2'!AC22</f>
        <v>3</v>
      </c>
      <c r="E912" s="104">
        <f>'3rd 3'!AC22</f>
        <v>3.75</v>
      </c>
      <c r="F912" s="104">
        <f>'3rd 4'!AC22</f>
        <v>3.25</v>
      </c>
      <c r="G912" s="104">
        <f>'3rd 5'!AC22</f>
        <v>3</v>
      </c>
      <c r="H912" s="104">
        <f>'3rd 6'!AC22</f>
        <v>0</v>
      </c>
      <c r="I912" s="457"/>
      <c r="J912" s="525"/>
      <c r="K912" s="106"/>
      <c r="L912" s="104">
        <f>'4th 1'!AC22</f>
        <v>3.75</v>
      </c>
      <c r="M912" s="104">
        <f>'4th 2'!AC22</f>
        <v>3.75</v>
      </c>
      <c r="N912" s="104">
        <f>'4th 3'!AC22</f>
        <v>3.75</v>
      </c>
      <c r="O912" s="104">
        <f>'4th 4'!AC22</f>
        <v>3.5</v>
      </c>
      <c r="P912" s="104">
        <f>'4th 5'!AC22</f>
        <v>3</v>
      </c>
      <c r="Q912" s="104">
        <f>'4th 6'!AC22</f>
        <v>2.5</v>
      </c>
      <c r="R912" s="107">
        <f>'4th 7'!AC22</f>
        <v>0</v>
      </c>
      <c r="S912" s="457"/>
      <c r="T912" s="525"/>
      <c r="U912" s="108"/>
      <c r="V912" s="456"/>
      <c r="W912" s="448"/>
      <c r="X912" s="441"/>
      <c r="Y912" s="451" t="str">
        <f>IF(S908&gt;0,(IF(X911&gt;=2.5,Y911,IF(X911&gt;=2.25,"C",IF(X911&gt;=2,"D","F")))),K910)</f>
        <v>B+</v>
      </c>
      <c r="Z912" s="510"/>
    </row>
    <row r="913" spans="1:26" ht="16.5">
      <c r="A913" s="424"/>
      <c r="B913" s="91" t="s">
        <v>2</v>
      </c>
      <c r="C913" s="104" t="str">
        <f>'3rd 1'!AB22</f>
        <v>A-</v>
      </c>
      <c r="D913" s="104" t="str">
        <f>'3rd 2'!AB22</f>
        <v>B</v>
      </c>
      <c r="E913" s="104" t="str">
        <f>'3rd 3'!AB22</f>
        <v>A</v>
      </c>
      <c r="F913" s="104" t="str">
        <f>'3rd 4'!AB22</f>
        <v>B+</v>
      </c>
      <c r="G913" s="104" t="str">
        <f>'3rd 5'!AB22</f>
        <v>B</v>
      </c>
      <c r="H913" s="104" t="str">
        <f>'3rd 6'!AB22</f>
        <v/>
      </c>
      <c r="I913" s="457"/>
      <c r="J913" s="98"/>
      <c r="K913" s="90"/>
      <c r="L913" s="104" t="str">
        <f>'4th 1'!AB22</f>
        <v>A</v>
      </c>
      <c r="M913" s="104" t="str">
        <f>'4th 2'!AB22</f>
        <v>A</v>
      </c>
      <c r="N913" s="104" t="str">
        <f>'4th 3'!AB22</f>
        <v>A</v>
      </c>
      <c r="O913" s="104" t="str">
        <f>'4th 4'!AB22</f>
        <v>A-</v>
      </c>
      <c r="P913" s="104" t="str">
        <f>'4th 5'!AB22</f>
        <v>B</v>
      </c>
      <c r="Q913" s="104" t="str">
        <f>'4th 6'!AB22</f>
        <v>C+</v>
      </c>
      <c r="R913" s="104" t="str">
        <f>'4th 7'!AB22</f>
        <v/>
      </c>
      <c r="S913" s="457"/>
      <c r="T913" s="98"/>
      <c r="U913" s="109"/>
      <c r="V913" s="446"/>
      <c r="W913" s="449"/>
      <c r="X913" s="450"/>
      <c r="Y913" s="452"/>
      <c r="Z913" s="510"/>
    </row>
    <row r="914" spans="1:26" ht="16.5" customHeight="1">
      <c r="A914" s="413" t="s">
        <v>127</v>
      </c>
      <c r="B914" s="91" t="s">
        <v>1</v>
      </c>
      <c r="C914" s="104">
        <f>'3rd 1'!AD22</f>
        <v>0</v>
      </c>
      <c r="D914" s="104">
        <f>'3rd 2'!AD22</f>
        <v>0</v>
      </c>
      <c r="E914" s="104">
        <f>'3rd 3'!AD22</f>
        <v>0</v>
      </c>
      <c r="F914" s="104">
        <f>'3rd 4'!AD22</f>
        <v>0</v>
      </c>
      <c r="G914" s="104">
        <f>'3rd 5'!AD22</f>
        <v>0</v>
      </c>
      <c r="H914" s="104">
        <f>'3rd 6'!AD22</f>
        <v>0</v>
      </c>
      <c r="I914" s="415">
        <f>(C914*C907)+(D914*D907)+(E914*E907)+(F914*F907)+(G914*G907)+(H914*H907)</f>
        <v>0</v>
      </c>
      <c r="J914" s="417">
        <f>IF(C914&gt;0,(C912*C907),0)+IF(D914&gt;0,(D912*D907),0)+IF(E914&gt;0,(E912*E907),0)+IF(F914&gt;0,(F912*F907),0)+IF(G914&gt;0,(G912*G907),0)+IF(H914&gt;0,(H912*H907),0)</f>
        <v>0</v>
      </c>
      <c r="K914" s="418">
        <f>IF(C914&gt;C912,((C914*C907)-(C912*C907)),0)+IF(D914&gt;D912,((D914*D907)-(D912*D907)),0)+IF(E914&gt;E912,((E914*E907)-(E912*E907)),0)+IF(F914&gt;F912,((F914*F907)-(F912*F907)),0)+IF(G914&gt;G912,((G914*G907)-(G912*G907)),0)+IF(H914&gt;H912,((H914*H907)-(H912*H907)),0)</f>
        <v>0</v>
      </c>
      <c r="L914" s="165">
        <f>'4th 1'!AD22</f>
        <v>0</v>
      </c>
      <c r="M914" s="104">
        <f>'4th 2'!AD22</f>
        <v>0</v>
      </c>
      <c r="N914" s="104">
        <f>'4th 3'!AD22</f>
        <v>0</v>
      </c>
      <c r="O914" s="104">
        <f>'4th 4'!AD22</f>
        <v>0</v>
      </c>
      <c r="P914" s="104">
        <f>'4th 5'!AD22</f>
        <v>0</v>
      </c>
      <c r="Q914" s="104">
        <f>'4th 6'!AD22</f>
        <v>0</v>
      </c>
      <c r="R914" s="104">
        <f>'4th 7'!AD22</f>
        <v>0</v>
      </c>
      <c r="S914" s="415">
        <f>(L914*L907)+(M914*M907)+(N914*N907)+(O914*O907)+(P914*P907)+(Q914*Q907)+(R914*R907)</f>
        <v>0</v>
      </c>
      <c r="T914" s="417">
        <f>IF(L914&gt;0,(L912*L907),0)+IF(M914&gt;0,(M912*M907),0)+IF(N914&gt;0,(N912*N907),0)+IF(O914&gt;0,(O912*O907),0)+IF(P914&gt;0,(P912*P907),0)+IF(Q914&gt;0,(Q912*Q907),0)+IF(R914&gt;0,(R912*R907),0)</f>
        <v>0</v>
      </c>
      <c r="U914" s="484">
        <f>IF(L914&gt;L912,((L914*L907)-(L912*L907)),0)+IF(M914&gt;M912,((M914*M907)-(M912*M907)),0)+IF(N914&gt;N912,((N914*N907)-(N912*N907)),0)+IF(O914&gt;O912,((O914*O907)-(O912*O907)),0)+IF(P914&gt;P912,((P914*P907)-(P912*P907)),0)+IF(Q914&gt;Q912,((Q914*Q907)-(Q912*Q907)),0)+IF(R914&gt;R912,((R914*R907)-(R912*R907)),0)</f>
        <v>0</v>
      </c>
      <c r="V914" s="401">
        <f>I914+S914</f>
        <v>0</v>
      </c>
      <c r="W914" s="436">
        <f>J914+T914</f>
        <v>0</v>
      </c>
      <c r="X914" s="438">
        <f>K914+U914</f>
        <v>0</v>
      </c>
      <c r="Y914" s="483">
        <f>K914+U914+X901</f>
        <v>0</v>
      </c>
      <c r="Z914" s="510"/>
    </row>
    <row r="915" spans="1:26" ht="16.5" thickBot="1">
      <c r="A915" s="414"/>
      <c r="B915" s="157" t="s">
        <v>23</v>
      </c>
      <c r="C915" s="180" t="str">
        <f>'3rd 1'!AE22</f>
        <v/>
      </c>
      <c r="D915" s="180" t="str">
        <f>'3rd 2'!AE22</f>
        <v/>
      </c>
      <c r="E915" s="180" t="str">
        <f>'3rd 3'!AE22</f>
        <v/>
      </c>
      <c r="F915" s="180" t="str">
        <f>'3rd 4'!AE22</f>
        <v/>
      </c>
      <c r="G915" s="180" t="str">
        <f>'3rd 5'!AE22</f>
        <v/>
      </c>
      <c r="H915" s="180" t="str">
        <f>'3rd 6'!AE22</f>
        <v/>
      </c>
      <c r="I915" s="416"/>
      <c r="J915" s="416"/>
      <c r="K915" s="419"/>
      <c r="L915" s="180" t="str">
        <f>'4th 1'!AE22</f>
        <v/>
      </c>
      <c r="M915" s="180" t="str">
        <f>'4th 2'!AE22</f>
        <v/>
      </c>
      <c r="N915" s="180" t="str">
        <f>'4th 3'!AE22</f>
        <v/>
      </c>
      <c r="O915" s="180" t="str">
        <f>'4th 4'!AE22</f>
        <v/>
      </c>
      <c r="P915" s="180" t="str">
        <f>'4th 5'!AE22</f>
        <v/>
      </c>
      <c r="Q915" s="180" t="str">
        <f>'4th 6'!AE22</f>
        <v/>
      </c>
      <c r="R915" s="180" t="str">
        <f>'4th 7'!AE22</f>
        <v/>
      </c>
      <c r="S915" s="416"/>
      <c r="T915" s="416"/>
      <c r="U915" s="419"/>
      <c r="V915" s="402"/>
      <c r="W915" s="437"/>
      <c r="X915" s="439"/>
      <c r="Y915" s="406"/>
      <c r="Z915" s="510"/>
    </row>
    <row r="916" spans="1:26" ht="19.5" customHeight="1" thickTop="1" thickBot="1">
      <c r="A916" s="435" t="s">
        <v>31</v>
      </c>
      <c r="B916" s="435"/>
      <c r="C916" s="435"/>
      <c r="D916" s="435"/>
      <c r="E916" s="435"/>
      <c r="F916" s="435"/>
      <c r="G916" s="435"/>
      <c r="H916" s="435"/>
      <c r="I916" s="435"/>
      <c r="J916" s="435"/>
      <c r="K916" s="435"/>
      <c r="L916" s="435"/>
      <c r="M916" s="435"/>
      <c r="N916" s="435"/>
      <c r="O916" s="435"/>
      <c r="P916" s="435"/>
      <c r="Q916" s="435"/>
      <c r="R916" s="435"/>
      <c r="S916" s="435"/>
      <c r="T916" s="435"/>
      <c r="U916" s="435"/>
      <c r="V916" s="435"/>
      <c r="W916" s="435"/>
      <c r="X916" s="435"/>
      <c r="Y916" s="435"/>
      <c r="Z916" s="510"/>
    </row>
    <row r="917" spans="1:26" ht="17.25" customHeight="1" thickTop="1" thickBot="1">
      <c r="A917" s="478" t="s">
        <v>46</v>
      </c>
      <c r="B917" s="479"/>
      <c r="C917" s="479"/>
      <c r="D917" s="479"/>
      <c r="E917" s="479"/>
      <c r="F917" s="479"/>
      <c r="G917" s="479"/>
      <c r="H917" s="479"/>
      <c r="I917" s="479"/>
      <c r="J917" s="479"/>
      <c r="K917" s="480"/>
      <c r="L917" s="426" t="s">
        <v>47</v>
      </c>
      <c r="M917" s="426"/>
      <c r="N917" s="426"/>
      <c r="O917" s="426"/>
      <c r="P917" s="426"/>
      <c r="Q917" s="426"/>
      <c r="R917" s="426"/>
      <c r="S917" s="426"/>
      <c r="T917" s="426"/>
      <c r="U917" s="427"/>
      <c r="V917" s="160"/>
      <c r="W917" s="428" t="s">
        <v>39</v>
      </c>
      <c r="X917" s="428"/>
      <c r="Y917" s="161"/>
      <c r="Z917" s="510"/>
    </row>
    <row r="918" spans="1:26" ht="17.25" thickTop="1">
      <c r="A918" s="99" t="s">
        <v>22</v>
      </c>
      <c r="B918" s="100"/>
      <c r="C918" s="101">
        <f>'5th 1'!B4</f>
        <v>301</v>
      </c>
      <c r="D918" s="101">
        <f>'5th 2'!B4</f>
        <v>302</v>
      </c>
      <c r="E918" s="101">
        <f>'5th 3'!B4</f>
        <v>303</v>
      </c>
      <c r="F918" s="101">
        <f>'5th 4'!B4</f>
        <v>304</v>
      </c>
      <c r="G918" s="101">
        <f>'5th 5'!B4</f>
        <v>305</v>
      </c>
      <c r="H918" s="101">
        <f>'5th 6'!B4</f>
        <v>0</v>
      </c>
      <c r="I918" s="430" t="s">
        <v>0</v>
      </c>
      <c r="J918" s="430" t="s">
        <v>3</v>
      </c>
      <c r="K918" s="432" t="s">
        <v>2</v>
      </c>
      <c r="L918" s="101">
        <f>'6th 1'!B4</f>
        <v>306</v>
      </c>
      <c r="M918" s="101">
        <f>'6th 2'!B4</f>
        <v>307</v>
      </c>
      <c r="N918" s="101">
        <f>'6th 3'!B4</f>
        <v>308</v>
      </c>
      <c r="O918" s="101">
        <f>'6th 4'!B4</f>
        <v>309</v>
      </c>
      <c r="P918" s="101">
        <f>'6th 5'!B4</f>
        <v>310</v>
      </c>
      <c r="Q918" s="101">
        <f>'6th 6'!B4</f>
        <v>0</v>
      </c>
      <c r="R918" s="101">
        <f>'6th 7'!B4</f>
        <v>0</v>
      </c>
      <c r="S918" s="429" t="s">
        <v>0</v>
      </c>
      <c r="T918" s="429" t="s">
        <v>3</v>
      </c>
      <c r="U918" s="431" t="s">
        <v>2</v>
      </c>
      <c r="V918" s="433" t="s">
        <v>62</v>
      </c>
      <c r="W918" s="434"/>
      <c r="X918" s="434"/>
      <c r="Y918" s="162" t="str">
        <f>IF(X919&gt;=4,"A+",IF(X919&gt;=3.75,"A",IF(X919&gt;=3.5,"A-",IF(X919&gt;=3.25,"B+",IF(X919&gt;=3,"B",IF(X919&gt;=2.75,"B-",IF(X919&gt;=2.5,"C+",IF(X919&gt;=2,"C","F"))))))))</f>
        <v>B+</v>
      </c>
      <c r="Z918" s="510"/>
    </row>
    <row r="919" spans="1:26" ht="65.25" customHeight="1">
      <c r="A919" s="77" t="s">
        <v>63</v>
      </c>
      <c r="B919" s="78"/>
      <c r="C919" s="79" t="str">
        <f>IF('5th 1'!C22&gt;0,'5th 1'!D6,IF('5th 1'!K22&gt;0,'5th 1'!L6,IF('5th 1'!S22&gt;0,'5th 1'!T6,0)))</f>
        <v>Drawing-5</v>
      </c>
      <c r="D919" s="79" t="str">
        <f>IF('5th 2'!C22&gt;0,'5th 2'!D6,IF('5th 2'!K22&gt;0,'5th 2'!L6,IF('5th 2'!S22&gt;0,'5th 2'!T6,0)))</f>
        <v>Head Study-1</v>
      </c>
      <c r="E919" s="79" t="str">
        <f>IF('5th 3'!C22&gt;0,'5th 3'!D6,IF('5th 3'!K22&gt;0,'5th 3'!L6,IF('5th 3'!S22&gt;0,'5th 3'!T6,0)))</f>
        <v>Still life-3</v>
      </c>
      <c r="F919" s="79" t="str">
        <f>IF('5th 4'!C22&gt;0,'5th 4'!D6,IF('5th 4'!K22&gt;0,'5th 4'!L6,IF('5th 4'!S22&gt;0,'5th 4'!T6,0)))</f>
        <v>Composition-1</v>
      </c>
      <c r="G919" s="79" t="str">
        <f>IF('5th 5'!C22&gt;0,'5th 5'!D6,IF('5th 5'!K22&gt;0,'5th 5'!L6,IF('5th 5'!S22&gt;0,'5th 5'!T6,0)))</f>
        <v>History of Art</v>
      </c>
      <c r="H919" s="79">
        <f>IF('5th 6'!C22&gt;0,'5th 6'!D6,IF('5th 6'!K22&gt;0,'5th 6'!L6,IF('5th 6'!S22&gt;0,'5th 6'!T6,0)))</f>
        <v>0</v>
      </c>
      <c r="I919" s="481"/>
      <c r="J919" s="481"/>
      <c r="K919" s="482"/>
      <c r="L919" s="79" t="str">
        <f>IF('6th 1'!C22&gt;0,'6th 1'!D6,IF('6th 1'!K22&gt;0,'6th 1'!L6,IF('6th 1'!S22&gt;0,'6th 1'!T6,0)))</f>
        <v>Drawing-6</v>
      </c>
      <c r="M919" s="79" t="str">
        <f>IF('6th 2'!C22&gt;0,'6th 2'!D6,IF('6th 2'!K22&gt;0,'6th 2'!L6,IF('6th 2'!S22&gt;0,'6th 2'!T6,0)))</f>
        <v>Head study-2</v>
      </c>
      <c r="N919" s="79" t="str">
        <f>IF('6th 3'!C22&gt;0,'6th 3'!D6,IF('6th 3'!K22&gt;0,'6th 3'!L6,IF('6th 3'!S22&gt;0,'6th 3'!T6,0)))</f>
        <v>Figur painting</v>
      </c>
      <c r="O919" s="79" t="str">
        <f>IF('6th 4'!C22&gt;0,'6th 4'!D6,IF('6th 4'!K22&gt;0,'6th 4'!L6,IF('6th 4'!S22&gt;0,'6th 4'!T6,0)))</f>
        <v>Composition-2</v>
      </c>
      <c r="P919" s="79" t="str">
        <f>IF('6th 5'!C22&gt;0,'6th 5'!D6,IF('6th 5'!K22&gt;0,'6th 5'!L6,IF('6th 5'!S22&gt;0,'6th 5'!T6,0)))</f>
        <v>History of Arts</v>
      </c>
      <c r="Q919" s="79">
        <f>IF('6th 6'!C22&gt;0,'6th 6'!D6,IF('6th 6'!K22&gt;0,'6th 6'!L6,IF('6th 6'!S22&gt;0,'6th 6'!T6,0)))</f>
        <v>0</v>
      </c>
      <c r="R919" s="79">
        <f>IF('6th 7'!C22&gt;0,'6th 7'!D6,IF('6th 7'!K22&gt;0,'6th 7'!L6,IF('6th 7'!S22&gt;0,'6th 7'!T6,0)))</f>
        <v>0</v>
      </c>
      <c r="S919" s="429"/>
      <c r="T919" s="429"/>
      <c r="U919" s="431"/>
      <c r="V919" s="335">
        <f>IF(I921&gt;0,(V924+V906),0)</f>
        <v>94.5</v>
      </c>
      <c r="W919" s="254">
        <f>IF(I921&gt;0,(W924+W906),0)</f>
        <v>313.5</v>
      </c>
      <c r="X919" s="336">
        <f>IF(S921&gt;0,(W919/94.5),IF(I921&gt;0,(W919/78),0))</f>
        <v>3.3174603174603177</v>
      </c>
      <c r="Y919" s="163" t="str">
        <f>IF(X919&gt;=2.5,Y918,IF(X919&gt;=2.25,"C",IF(X919&gt;=2,"D",IF(X919=0,0,"F"))))</f>
        <v>B+</v>
      </c>
      <c r="Z919" s="510"/>
    </row>
    <row r="920" spans="1:26" ht="16.5">
      <c r="A920" s="77" t="s">
        <v>12</v>
      </c>
      <c r="B920" s="78"/>
      <c r="C920" s="102">
        <f>IF('5th 1'!C22&gt;0,'5th 1'!H4,IF('5th 1'!K22&gt;0,'5th 1'!P4,IF('5th 1'!S22&gt;0,'5th 1'!X4,0)))</f>
        <v>3</v>
      </c>
      <c r="D920" s="102">
        <f>IF('5th 2'!C22&gt;0,'5th 2'!H4,IF('5th 2'!K22&gt;0,'5th 2'!P4,IF('5th 2'!S22&gt;0,'5th 2'!X4,0)))</f>
        <v>3</v>
      </c>
      <c r="E920" s="102">
        <f>IF('5th 3'!C22&gt;0,'5th 3'!H4,IF('5th 3'!K22&gt;0,'5th 3'!P4,IF('5th 3'!S22&gt;0,'5th 3'!X4,0)))</f>
        <v>3</v>
      </c>
      <c r="F920" s="102">
        <f>IF('5th 4'!C22&gt;0,'5th 4'!H4,IF('5th 4'!K22&gt;0,'5th 4'!P4,IF('5th 4'!S22&gt;0,'5th 4'!X4,0)))</f>
        <v>3</v>
      </c>
      <c r="G920" s="102">
        <f>IF('5th 5'!C22&gt;0,'5th 5'!H4,IF('5th 5'!K22&gt;0,'5th 5'!P4,IF('5th 5'!S22&gt;0,'5th 5'!X4,0)))</f>
        <v>3</v>
      </c>
      <c r="H920" s="102">
        <f>IF('5th 6'!C22&gt;0,'5th 6'!H4,IF('5th 6'!K22&gt;0,'5th 6'!P4,IF('5th 6'!S22&gt;0,'5th 6'!X4,0)))</f>
        <v>0</v>
      </c>
      <c r="I920" s="481"/>
      <c r="J920" s="481"/>
      <c r="K920" s="482"/>
      <c r="L920" s="102">
        <f>IF('6th 1'!C22&gt;0,'6th 1'!H4,IF('6th 1'!K22&gt;0,'6th 1'!P4,IF('6th 1'!S22&gt;0,'6th 1'!X4,0)))</f>
        <v>3</v>
      </c>
      <c r="M920" s="102">
        <f>IF('6th 2'!C22&gt;0,'6th 2'!H4,IF('6th 2'!K22&gt;0,'6th 2'!P4,IF('6th 2'!S22&gt;0,'6th 2'!X4,0)))</f>
        <v>3</v>
      </c>
      <c r="N920" s="102">
        <f>IF('6th 3'!C22&gt;0,'6th 3'!H4,IF('6th 3'!K22&gt;0,'6th 3'!P4,IF('6th 3'!S22&gt;0,'6th 3'!X4,0)))</f>
        <v>3</v>
      </c>
      <c r="O920" s="102">
        <f>IF('6th 4'!C22&gt;0,'6th 4'!H4,IF('6th 4'!K22&gt;0,'6th 4'!P4,IF('6th 4'!S22&gt;0,'6th 4'!X4,0)))</f>
        <v>3</v>
      </c>
      <c r="P920" s="102">
        <f>IF('6th 5'!C22&gt;0,'6th 5'!H4,IF('6th 5'!K22&gt;0,'6th 5'!P4,IF('6th 5'!S22&gt;0,'6th 5'!X4,0)))</f>
        <v>3</v>
      </c>
      <c r="Q920" s="102">
        <f>IF('6th 6'!C22&gt;0,'6th 6'!H4,IF('6th 6'!K22&gt;0,'6th 6'!#REF!,IF('6th 6'!S22&gt;0,'6th 6'!X4,0)))</f>
        <v>0</v>
      </c>
      <c r="R920" s="102">
        <f>IF('6th 7'!C22&gt;0,'6th 7'!H4,IF('6th 7'!K22&gt;0,'6th 7'!P4,IF('6th 7'!S22&gt;0,'6th 7'!X4,0)))</f>
        <v>0</v>
      </c>
      <c r="S920" s="430"/>
      <c r="T920" s="430"/>
      <c r="U920" s="432"/>
      <c r="V920" s="460" t="s">
        <v>41</v>
      </c>
      <c r="W920" s="461"/>
      <c r="X920" s="461"/>
      <c r="Y920" s="462"/>
      <c r="Z920" s="510"/>
    </row>
    <row r="921" spans="1:26" ht="17.25" thickBot="1">
      <c r="A921" s="77" t="s">
        <v>11</v>
      </c>
      <c r="B921" s="78"/>
      <c r="C921" s="102">
        <v>100</v>
      </c>
      <c r="D921" s="102">
        <v>100</v>
      </c>
      <c r="E921" s="102">
        <v>100</v>
      </c>
      <c r="F921" s="102">
        <v>100</v>
      </c>
      <c r="G921" s="102">
        <v>100</v>
      </c>
      <c r="H921" s="102">
        <v>100</v>
      </c>
      <c r="I921" s="465">
        <f>(C925*C920)+(D925*D920)+(E925*E920)+(F925*F920)+(G925*G920)+(H925*H920)</f>
        <v>54.75</v>
      </c>
      <c r="J921" s="84"/>
      <c r="K921" s="103" t="str">
        <f>IF(J923&gt;=4,"A+",IF(J923&gt;=3.75,"A",IF(J923&gt;=3.5,"A-",IF(J923&gt;=3.25,"B+",IF(J923&gt;=3,"B",IF(J923&gt;=2.75,"B-",IF(J923&gt;=2.5,"C+",IF(J923&gt;=2,"C","F"))))))))</f>
        <v>A-</v>
      </c>
      <c r="L921" s="102">
        <v>100</v>
      </c>
      <c r="M921" s="102">
        <v>100</v>
      </c>
      <c r="N921" s="102">
        <v>100</v>
      </c>
      <c r="O921" s="102">
        <v>100</v>
      </c>
      <c r="P921" s="102">
        <v>100</v>
      </c>
      <c r="Q921" s="102">
        <v>100</v>
      </c>
      <c r="R921" s="102">
        <v>100</v>
      </c>
      <c r="S921" s="465">
        <f>(L925*L920)+(M925*M920)+(N925*N920)+(O925*O920)+(P925*P920)+(Q925*Q920)+(R925*R920)</f>
        <v>51.75</v>
      </c>
      <c r="T921" s="84"/>
      <c r="U921" s="103" t="str">
        <f>IF(T923&gt;=4,"A+",IF(T923&gt;=3.75,"A",IF(T923&gt;=3.5,"A-",IF(T923&gt;=3.25,"B+",IF(T923&gt;=3,"B",IF(T923&gt;=2.75,"B-",IF(T923&gt;=2.5,"C+",IF(T923&gt;=2,"C","F"))))))))</f>
        <v>B+</v>
      </c>
      <c r="V921" s="467" t="s">
        <v>29</v>
      </c>
      <c r="W921" s="469" t="s">
        <v>0</v>
      </c>
      <c r="X921" s="469" t="s">
        <v>3</v>
      </c>
      <c r="Y921" s="476" t="s">
        <v>2</v>
      </c>
      <c r="Z921" s="510"/>
    </row>
    <row r="922" spans="1:26" ht="17.25" thickTop="1">
      <c r="A922" s="77" t="s">
        <v>28</v>
      </c>
      <c r="B922" s="86"/>
      <c r="C922" s="104">
        <f>IF('5th 1'!C22&gt;0,'5th 1'!C22,IF('5th 1'!K22&gt;0,'5th 1'!K22,IF('5th 1'!S22&gt;0,'5th 1'!S22,0)))</f>
        <v>33.25</v>
      </c>
      <c r="D922" s="104">
        <f>IF('5th 2'!C22&gt;0,'5th 2'!C22,IF('5th 2'!K22&gt;0,'5th 2'!K22,IF('5th 2'!S22&gt;0,'5th 2'!S22,0)))</f>
        <v>27.25</v>
      </c>
      <c r="E922" s="104">
        <f>IF('5th 3'!C22&gt;0,'5th 3'!C22,IF('5th 3'!K22&gt;0,'5th 3'!K22,IF('5th 3'!S22&gt;0,'5th 3'!S22,0)))</f>
        <v>33</v>
      </c>
      <c r="F922" s="104">
        <f>IF('5th 4'!C22&gt;0,'5th 4'!C22,IF('5th 4'!K22&gt;0,'5th 4'!K22,IF('5th 4'!S22&gt;0,'5th 4'!S22,0)))</f>
        <v>33.75</v>
      </c>
      <c r="G922" s="104">
        <f>IF('5th 5'!C22&gt;0,'5th 5'!C22,IF('5th 5'!K22&gt;0,'5th 5'!K22,IF('5th 5'!S22&gt;0,'5th 5'!S22,0)))</f>
        <v>29</v>
      </c>
      <c r="H922" s="104">
        <f>IF('5th 6'!C22&gt;0,'5th 6'!C22,IF('5th 6'!K22&gt;0,'5th 6'!K22,IF('5th 6'!S22&gt;0,'5th 6'!S22,0)))</f>
        <v>0</v>
      </c>
      <c r="I922" s="448"/>
      <c r="J922" s="98"/>
      <c r="K922" s="90"/>
      <c r="L922" s="104">
        <f>IF('6th 1'!C22&gt;0,'6th 1'!C22,IF('6th 1'!K22&gt;0,'6th 1'!K22,IF('6th 1'!S22&gt;0,'6th 1'!S22,0)))</f>
        <v>31.25</v>
      </c>
      <c r="M922" s="104">
        <f>IF('6th 2'!C22&gt;0,'6th 2'!C22,IF('6th 2'!K22&gt;0,'6th 2'!K22,IF('6th 2'!S22&gt;0,'6th 2'!S22,0)))</f>
        <v>26.5</v>
      </c>
      <c r="N922" s="104">
        <f>IF('6th 3'!C22&gt;0,'6th 3'!C22,IF('6th 3'!K22&gt;0,'6th 3'!K22,IF('6th 3'!S22&gt;0,'6th 3'!S22,0)))</f>
        <v>30.5</v>
      </c>
      <c r="O922" s="104">
        <f>IF('6th 4'!C22&gt;0,'6th 4'!C22,IF('6th 4'!K22&gt;0,'6th 4'!K22,IF('6th 4'!S22&gt;0,'6th 4'!S22,0)))</f>
        <v>34.25</v>
      </c>
      <c r="P922" s="104">
        <f>IF('6th 5'!C22&gt;0,'6th 5'!C22,IF('6th 5'!K22&gt;0,'6th 5'!K22,IF('6th 5'!S22&gt;0,'6th 5'!S22,0)))</f>
        <v>30</v>
      </c>
      <c r="Q922" s="104">
        <f>IF('6th 6'!C22&gt;0,'6th 6'!C22,IF('6th 6'!K22&gt;0,'6th 6'!K22,IF('6th 6'!S22&gt;0,'6th 6'!S22,0)))</f>
        <v>0</v>
      </c>
      <c r="R922" s="104">
        <f>IF('6th 7'!C22&gt;0,'6th 7'!C22,IF('6th 7'!K22&gt;0,'6th 7'!K22,IF('6th 7'!S22&gt;0,'6th 7'!S22,0)))</f>
        <v>0</v>
      </c>
      <c r="S922" s="448"/>
      <c r="T922" s="98"/>
      <c r="U922" s="90"/>
      <c r="V922" s="468"/>
      <c r="W922" s="470"/>
      <c r="X922" s="471"/>
      <c r="Y922" s="477"/>
      <c r="Z922" s="510"/>
    </row>
    <row r="923" spans="1:26" ht="16.5" customHeight="1">
      <c r="A923" s="423" t="s">
        <v>26</v>
      </c>
      <c r="B923" s="91" t="s">
        <v>60</v>
      </c>
      <c r="C923" s="104">
        <f>IF('5th 1'!C22&gt;0,'5th 1'!J22,IF('5th 1'!K22&gt;0,'5th 1'!R22,IF('5th 1'!S22&gt;0,'5th 1'!Z22,0)))</f>
        <v>49</v>
      </c>
      <c r="D923" s="104">
        <f>IF('5th 2'!C22&gt;0,'5th 2'!J22,IF('5th 2'!K22&gt;0,'5th 2'!R22,IF('5th 2'!S22&gt;0,'5th 2'!Z22,0)))</f>
        <v>47</v>
      </c>
      <c r="E923" s="104">
        <f>IF('5th 3'!C22&gt;0,'5th 3'!J22,IF('5th 3'!K22&gt;0,'5th 3'!R22,IF('5th 3'!S22&gt;0,'5th 3'!Z22,0)))</f>
        <v>48.5</v>
      </c>
      <c r="F923" s="104">
        <f>IF('5th 4'!C22&gt;0,'5th 4'!J22,IF('5th 4'!K22&gt;0,'5th 4'!R22,IF('5th 4'!S22&gt;0,'5th 4'!Z22,0)))</f>
        <v>48.5</v>
      </c>
      <c r="G923" s="104">
        <f>IF('5th 5'!C22&gt;0,'5th 5'!J22,IF('5th 5'!K22&gt;0,'5th 5'!R22,IF('5th 5'!S22&gt;0,'5th 5'!Z22,0)))</f>
        <v>24.75</v>
      </c>
      <c r="H923" s="104">
        <f>IF('5th 6'!C22&gt;0,'5th 6'!J22,IF('5th 6'!K22&gt;0,'5th 6'!R22,IF('5th 6'!S22&gt;0,'5th 6'!Z22,0)))</f>
        <v>0</v>
      </c>
      <c r="I923" s="448"/>
      <c r="J923" s="440">
        <f>I921/(C920+D920+E920+F920+G920+H920)</f>
        <v>3.65</v>
      </c>
      <c r="K923" s="442" t="str">
        <f>IF(J923&gt;=2.5,K921,IF(J923&gt;=2.25,"C",IF(J923&gt;=2,"D",IF(J923=0,0,"F"))))</f>
        <v>A-</v>
      </c>
      <c r="L923" s="107">
        <f>IF('6th 1'!C22&gt;0,'6th 1'!J22,IF('6th 1'!K22&gt;0,'6th 1'!R22,IF('6th 1'!S22&gt;0,'6th 1'!Z22,0)))</f>
        <v>36.5</v>
      </c>
      <c r="M923" s="104">
        <f>IF('6th 2'!C22&gt;0,'6th 2'!J22,IF('6th 2'!K22&gt;0,'6th 2'!R22,IF('6th 2'!S22&gt;0,'6th 2'!Z22,0)))</f>
        <v>47</v>
      </c>
      <c r="N923" s="104">
        <f>IF('6th 3'!C22&gt;0,'6th 3'!J22,IF('6th 3'!K22&gt;0,'6th 3'!R22,IF('6th 3'!S22&gt;0,'6th 3'!Z22,0)))</f>
        <v>37</v>
      </c>
      <c r="O923" s="104">
        <f>IF('6th 4'!C22&gt;0,'6th 4'!J22,IF('6th 4'!K22&gt;0,'6th 4'!R22,IF('6th 4'!S22&gt;0,'6th 4'!Z22,0)))</f>
        <v>48.5</v>
      </c>
      <c r="P923" s="104">
        <f>IF('6th 5'!C22&gt;0,'6th 5'!J22,IF('6th 5'!K22&gt;0,'6th 5'!R22,IF('6th 5'!S22&gt;0,'6th 5'!Z22,0)))</f>
        <v>38.5</v>
      </c>
      <c r="Q923" s="104">
        <f>IF('6th 6'!C22&gt;0,'6th 6'!J22,IF('6th 6'!K22&gt;0,'6th 6'!R22,IF('6th 6'!S22&gt;0,'6th 6'!Z22,0)))</f>
        <v>0</v>
      </c>
      <c r="R923" s="104">
        <f>IF('6th 7'!C22&gt;0,'6th 7'!J22,IF('6th 7'!K22&gt;0,'6th 7'!R22,IF('6th 7'!S22&gt;0,'6th 7'!Z22,0)))</f>
        <v>0</v>
      </c>
      <c r="S923" s="448"/>
      <c r="T923" s="440">
        <f>S921/(L920+M920+N920+O920+P920+Q920+R920)</f>
        <v>3.45</v>
      </c>
      <c r="U923" s="442" t="str">
        <f>IF(T923&gt;=2.5,U921,IF(T923&gt;=2.25,"C",IF(T923&gt;=2,"D",IF(T923=0,0,"F"))))</f>
        <v>B+</v>
      </c>
      <c r="V923" s="443" t="s">
        <v>40</v>
      </c>
      <c r="W923" s="443"/>
      <c r="X923" s="443"/>
      <c r="Y923" s="443"/>
      <c r="Z923" s="510"/>
    </row>
    <row r="924" spans="1:26" ht="16.5" customHeight="1">
      <c r="A924" s="424"/>
      <c r="B924" s="91" t="s">
        <v>67</v>
      </c>
      <c r="C924" s="117">
        <f>'5th 1'!AA22</f>
        <v>83</v>
      </c>
      <c r="D924" s="117">
        <f>'5th 2'!AA22</f>
        <v>75</v>
      </c>
      <c r="E924" s="117">
        <f>'5th 3'!AA22</f>
        <v>82</v>
      </c>
      <c r="F924" s="117">
        <f>'5th 4'!AA22</f>
        <v>83</v>
      </c>
      <c r="G924" s="117">
        <f>'5th 5'!AA22</f>
        <v>54</v>
      </c>
      <c r="H924" s="117">
        <f>'5th 6'!AA22</f>
        <v>0</v>
      </c>
      <c r="I924" s="448"/>
      <c r="J924" s="441"/>
      <c r="K924" s="442"/>
      <c r="L924" s="118">
        <f>'6th 1'!AA22</f>
        <v>68</v>
      </c>
      <c r="M924" s="117">
        <f>'6th 2'!AA22</f>
        <v>74</v>
      </c>
      <c r="N924" s="117">
        <f>'6th 3'!AA22</f>
        <v>68</v>
      </c>
      <c r="O924" s="117">
        <f>'6th 4'!AA22</f>
        <v>83</v>
      </c>
      <c r="P924" s="117">
        <f>'6th 5'!AA22</f>
        <v>69</v>
      </c>
      <c r="Q924" s="117">
        <f>'6th 6'!AA22</f>
        <v>0</v>
      </c>
      <c r="R924" s="117">
        <f>'6th 7'!AA22</f>
        <v>0</v>
      </c>
      <c r="S924" s="448"/>
      <c r="T924" s="441"/>
      <c r="U924" s="442"/>
      <c r="V924" s="444">
        <f>IF((C925+C927)=0,0,C920)+IF((D925+D927)=0,0,D920)+IF((E925+E927)=0,0,E920)+IF((F925+F927)=0,0,F920)+IF((G925+G927)=0,0,G920)+IF((H925+H927)=0,0,H920)+IF((L925+L927)=0,0,L920)+IF((M925+M927)=0,0,M920)+IF((N925+N927)=0,0,N920)+IF((O925+O927)=0,0,O920)+IF((P925+P927)=0,0,P920)+IF((Q925+Q927)=0,0,Q920)+IF((R925+R927)=0,0,R920)+IF(G944&gt;0,1.5,0)</f>
        <v>31.5</v>
      </c>
      <c r="W924" s="447">
        <f>I921+S921+(G944*1.5)</f>
        <v>110.25</v>
      </c>
      <c r="X924" s="440">
        <f>IF(S921&gt;0,(W924/31.5),J923)</f>
        <v>3.5</v>
      </c>
      <c r="Y924" s="164" t="str">
        <f>IF(X924&gt;=4,"A+",IF(X924&gt;=3.75,"A",IF(X924&gt;=3.5,"A-",IF(X924&gt;=3.25,"B+",IF(X924&gt;=3,"B",IF(X924&gt;=2.75,"B-",IF(X924&gt;=2.5,"C+",IF(X924&gt;=2,"C","F"))))))))</f>
        <v>A-</v>
      </c>
      <c r="Z924" s="510"/>
    </row>
    <row r="925" spans="1:26" ht="16.5">
      <c r="A925" s="424"/>
      <c r="B925" s="91" t="s">
        <v>1</v>
      </c>
      <c r="C925" s="104">
        <f>'5th 1'!AC22</f>
        <v>4</v>
      </c>
      <c r="D925" s="104">
        <f>'5th 2'!AC22</f>
        <v>3.75</v>
      </c>
      <c r="E925" s="104">
        <f>'5th 3'!AC22</f>
        <v>4</v>
      </c>
      <c r="F925" s="104">
        <f>'5th 4'!AC22</f>
        <v>4</v>
      </c>
      <c r="G925" s="104">
        <f>'5th 5'!AC22</f>
        <v>2.5</v>
      </c>
      <c r="H925" s="104">
        <f>'5th 6'!AC22</f>
        <v>0</v>
      </c>
      <c r="I925" s="448"/>
      <c r="J925" s="98"/>
      <c r="K925" s="110"/>
      <c r="L925" s="107">
        <f>'6th 1'!AC22</f>
        <v>3.25</v>
      </c>
      <c r="M925" s="104">
        <f>'6th 2'!AC22</f>
        <v>3.5</v>
      </c>
      <c r="N925" s="104">
        <f>'6th 3'!AC22</f>
        <v>3.25</v>
      </c>
      <c r="O925" s="104">
        <f>'6th 4'!AC22</f>
        <v>4</v>
      </c>
      <c r="P925" s="104">
        <f>'6th 5'!AC22</f>
        <v>3.25</v>
      </c>
      <c r="Q925" s="104">
        <f>'6th 6'!AC22</f>
        <v>0</v>
      </c>
      <c r="R925" s="104">
        <f>'6th 7'!AC22</f>
        <v>0</v>
      </c>
      <c r="S925" s="448"/>
      <c r="T925" s="98"/>
      <c r="U925" s="110"/>
      <c r="V925" s="445"/>
      <c r="W925" s="448"/>
      <c r="X925" s="441"/>
      <c r="Y925" s="451" t="str">
        <f>IF(S921&gt;0,(IF(X924&gt;=2.5,Y924,IF(X924&gt;=2.25,"C",IF(X924&gt;=2,"D","F")))),K923)</f>
        <v>A-</v>
      </c>
      <c r="Z925" s="510"/>
    </row>
    <row r="926" spans="1:26" ht="17.25" customHeight="1" thickBot="1">
      <c r="A926" s="424"/>
      <c r="B926" s="91" t="s">
        <v>2</v>
      </c>
      <c r="C926" s="104" t="str">
        <f>'5th 1'!AB22</f>
        <v>A+</v>
      </c>
      <c r="D926" s="104" t="str">
        <f>'5th 2'!AB22</f>
        <v>A</v>
      </c>
      <c r="E926" s="104" t="str">
        <f>'5th 3'!AB22</f>
        <v>A+</v>
      </c>
      <c r="F926" s="104" t="str">
        <f>'5th 4'!AB22</f>
        <v>A+</v>
      </c>
      <c r="G926" s="104" t="str">
        <f>'5th 5'!AB22</f>
        <v>C+</v>
      </c>
      <c r="H926" s="104" t="str">
        <f>'5th 6'!AB22</f>
        <v/>
      </c>
      <c r="I926" s="448"/>
      <c r="J926" s="98"/>
      <c r="K926" s="109"/>
      <c r="L926" s="111" t="str">
        <f>'6th 1'!AB22</f>
        <v>B+</v>
      </c>
      <c r="M926" s="104" t="str">
        <f>'6th 2'!AB22</f>
        <v>A-</v>
      </c>
      <c r="N926" s="104" t="str">
        <f>'6th 3'!AB22</f>
        <v>B+</v>
      </c>
      <c r="O926" s="104" t="str">
        <f>'6th 4'!AB22</f>
        <v>A+</v>
      </c>
      <c r="P926" s="104" t="str">
        <f>'6th 5'!AB22</f>
        <v>B+</v>
      </c>
      <c r="Q926" s="104" t="str">
        <f>'6th 6'!AB22</f>
        <v/>
      </c>
      <c r="R926" s="104" t="str">
        <f>'6th 7'!AB22</f>
        <v/>
      </c>
      <c r="S926" s="448"/>
      <c r="T926" s="98"/>
      <c r="U926" s="109"/>
      <c r="V926" s="446"/>
      <c r="W926" s="449"/>
      <c r="X926" s="450"/>
      <c r="Y926" s="452"/>
      <c r="Z926" s="510"/>
    </row>
    <row r="927" spans="1:26" ht="17.25" thickTop="1">
      <c r="A927" s="413" t="s">
        <v>127</v>
      </c>
      <c r="B927" s="91" t="s">
        <v>1</v>
      </c>
      <c r="C927" s="104">
        <f>'5th 1'!AD22</f>
        <v>0</v>
      </c>
      <c r="D927" s="104">
        <f>'5th 2'!AD22</f>
        <v>0</v>
      </c>
      <c r="E927" s="104">
        <f>'5th 3'!AD22</f>
        <v>0</v>
      </c>
      <c r="F927" s="104">
        <f>'5th 4'!AD22</f>
        <v>0</v>
      </c>
      <c r="G927" s="104">
        <f>'5th 5'!AD22</f>
        <v>0</v>
      </c>
      <c r="H927" s="104">
        <f>'5th 6'!AD22</f>
        <v>0</v>
      </c>
      <c r="I927" s="415">
        <f>(C927*C920)+(D927*D920)+(E927*E920)+(F927*F920)+(G927*G920)+(H927*H920)</f>
        <v>0</v>
      </c>
      <c r="J927" s="417">
        <f>IF(C927&gt;0,(C925*C920),0)+IF(D927&gt;0,(D925*D920),0)+IF(E927&gt;0,(E925*E920),0)+IF(F927&gt;0,(F925*F920),0)+IF(G927&gt;0,(G925*G920),0)+IF(H927&gt;0,(H925*H920),0)</f>
        <v>0</v>
      </c>
      <c r="K927" s="418">
        <f>IF(C927&gt;C925,((C927*C920)-(C925*C920)),0)+IF(D927&gt;D925,((D927*D920)-(D925*D920)),0)+IF(E927&gt;E925,((E927*E920)-(E925*E920)),0)+IF(F927&gt;F925,((F927*F920)-(F925*F920)),0)+IF(G927&gt;G925,((G927*G920)-(G925*G920)),0)+IF(H927&gt;H925,((H927*H920)-(H925*H920)),0)</f>
        <v>0</v>
      </c>
      <c r="L927" s="165">
        <f>'6th 1'!AD22</f>
        <v>0</v>
      </c>
      <c r="M927" s="104">
        <f>'6th 2'!AD22</f>
        <v>0</v>
      </c>
      <c r="N927" s="104">
        <f>'6th 3'!AD22</f>
        <v>0</v>
      </c>
      <c r="O927" s="104">
        <f>'6th 4'!AD22</f>
        <v>0</v>
      </c>
      <c r="P927" s="104">
        <f>'6th 5'!AD22</f>
        <v>0</v>
      </c>
      <c r="Q927" s="104">
        <f>'6th 6'!AD22</f>
        <v>0</v>
      </c>
      <c r="R927" s="104">
        <f>'6th 7'!AD22</f>
        <v>0</v>
      </c>
      <c r="S927" s="403">
        <f>(L927*L920)+(M927*M920)+(N927*N920)+(O927*O920)+(P927*P920)+(Q927*Q920)+(R927*R920)</f>
        <v>0</v>
      </c>
      <c r="T927" s="417">
        <f>IF(L927&gt;0,(L925*L920),0)+IF(M927&gt;0,(M925*M920),0)+IF(N927&gt;0,(N925*N920),0)+IF(O927&gt;0,(O925*O920),0)+IF(P927&gt;0,(P925*P920),0)+IF(Q927&gt;0,(Q925*Q920),0)+IF(R927&gt;0,(R925*R920),0)</f>
        <v>0</v>
      </c>
      <c r="U927" s="399">
        <f>IF(L927&gt;L925,((L927*L920)-(L925*L920)),0)+IF(M927&gt;M925,((M927*M920)-(M925*M920)),0)+IF(N927&gt;N925,((N927*N920)-(N925*N920)),0)+IF(O927&gt;O925,((O927*O920)-(O925*O920)),0)+IF(P927&gt;P925,((P927*P920)-(P925*P920)),0)+IF(Q927&gt;Q925,((Q927*Q920)-(Q925*Q920)),0)+IF(R927&gt;R925,((R927*R920)-(R925*R920)),0)</f>
        <v>0</v>
      </c>
      <c r="V927" s="401">
        <f>I927+S927</f>
        <v>0</v>
      </c>
      <c r="W927" s="436">
        <f>J927+T927</f>
        <v>0</v>
      </c>
      <c r="X927" s="438">
        <f>K927+U927</f>
        <v>0</v>
      </c>
      <c r="Y927" s="405">
        <f>IF(V919&gt;0,(X927+Y914),0)</f>
        <v>0</v>
      </c>
      <c r="Z927" s="510"/>
    </row>
    <row r="928" spans="1:26" ht="15.75" customHeight="1" thickBot="1">
      <c r="A928" s="414"/>
      <c r="B928" s="157" t="s">
        <v>23</v>
      </c>
      <c r="C928" s="181" t="str">
        <f>'5th 1'!AE22</f>
        <v/>
      </c>
      <c r="D928" s="181" t="str">
        <f>'5th 2'!AE22</f>
        <v/>
      </c>
      <c r="E928" s="181" t="str">
        <f>'5th 3'!AE22</f>
        <v/>
      </c>
      <c r="F928" s="181" t="str">
        <f>'5th 4'!AE22</f>
        <v/>
      </c>
      <c r="G928" s="181" t="str">
        <f>'5th 5'!AE22</f>
        <v/>
      </c>
      <c r="H928" s="181" t="str">
        <f>'5th 6'!AE22</f>
        <v/>
      </c>
      <c r="I928" s="416"/>
      <c r="J928" s="416"/>
      <c r="K928" s="419"/>
      <c r="L928" s="181" t="str">
        <f>'6th 1'!AE22</f>
        <v/>
      </c>
      <c r="M928" s="181" t="str">
        <f>'6th 2'!AE22</f>
        <v/>
      </c>
      <c r="N928" s="181" t="str">
        <f>'6th 3'!AE22</f>
        <v/>
      </c>
      <c r="O928" s="181" t="str">
        <f>'6th 4'!AE22</f>
        <v/>
      </c>
      <c r="P928" s="181" t="str">
        <f>'6th 5'!AE22</f>
        <v/>
      </c>
      <c r="Q928" s="181" t="str">
        <f>'6th 6'!AE22</f>
        <v/>
      </c>
      <c r="R928" s="181" t="str">
        <f>'6th 7'!AE22</f>
        <v/>
      </c>
      <c r="S928" s="420"/>
      <c r="T928" s="420"/>
      <c r="U928" s="400"/>
      <c r="V928" s="402"/>
      <c r="W928" s="437"/>
      <c r="X928" s="439"/>
      <c r="Y928" s="406"/>
      <c r="Z928" s="510"/>
    </row>
    <row r="929" spans="1:26" ht="21" customHeight="1" thickTop="1" thickBot="1">
      <c r="A929" s="435" t="s">
        <v>32</v>
      </c>
      <c r="B929" s="435"/>
      <c r="C929" s="435"/>
      <c r="D929" s="435"/>
      <c r="E929" s="435"/>
      <c r="F929" s="435"/>
      <c r="G929" s="435"/>
      <c r="H929" s="435"/>
      <c r="I929" s="435"/>
      <c r="J929" s="435"/>
      <c r="K929" s="435"/>
      <c r="L929" s="435"/>
      <c r="M929" s="435"/>
      <c r="N929" s="435"/>
      <c r="O929" s="435"/>
      <c r="P929" s="435"/>
      <c r="Q929" s="435"/>
      <c r="R929" s="435"/>
      <c r="S929" s="435"/>
      <c r="T929" s="435"/>
      <c r="U929" s="435"/>
      <c r="V929" s="435"/>
      <c r="W929" s="435"/>
      <c r="X929" s="435"/>
      <c r="Y929" s="435"/>
      <c r="Z929" s="510"/>
    </row>
    <row r="930" spans="1:26" ht="17.25" thickTop="1" thickBot="1">
      <c r="A930" s="425" t="s">
        <v>48</v>
      </c>
      <c r="B930" s="426"/>
      <c r="C930" s="426"/>
      <c r="D930" s="426"/>
      <c r="E930" s="426"/>
      <c r="F930" s="426"/>
      <c r="G930" s="426"/>
      <c r="H930" s="426"/>
      <c r="I930" s="426"/>
      <c r="J930" s="426"/>
      <c r="K930" s="427"/>
      <c r="L930" s="426" t="s">
        <v>49</v>
      </c>
      <c r="M930" s="426"/>
      <c r="N930" s="426"/>
      <c r="O930" s="426"/>
      <c r="P930" s="426"/>
      <c r="Q930" s="426"/>
      <c r="R930" s="426"/>
      <c r="S930" s="426"/>
      <c r="T930" s="426"/>
      <c r="U930" s="427"/>
      <c r="V930" s="160"/>
      <c r="W930" s="428" t="s">
        <v>39</v>
      </c>
      <c r="X930" s="428"/>
      <c r="Y930" s="161"/>
      <c r="Z930" s="510"/>
    </row>
    <row r="931" spans="1:26" ht="17.25" thickTop="1">
      <c r="A931" s="99" t="s">
        <v>22</v>
      </c>
      <c r="B931" s="100"/>
      <c r="C931" s="101">
        <f>'7th 1'!B4</f>
        <v>401</v>
      </c>
      <c r="D931" s="101">
        <f>'7th 2'!B4</f>
        <v>402</v>
      </c>
      <c r="E931" s="101">
        <f>'7th 3'!B4</f>
        <v>403</v>
      </c>
      <c r="F931" s="101">
        <f>'7th 4'!B4</f>
        <v>404</v>
      </c>
      <c r="G931" s="101">
        <f>'7th 5'!B4</f>
        <v>405</v>
      </c>
      <c r="H931" s="101">
        <f>'7th 6'!B4</f>
        <v>406</v>
      </c>
      <c r="I931" s="429" t="s">
        <v>0</v>
      </c>
      <c r="J931" s="429" t="s">
        <v>3</v>
      </c>
      <c r="K931" s="431" t="s">
        <v>2</v>
      </c>
      <c r="L931" s="101">
        <f>'8th 1'!B4</f>
        <v>407</v>
      </c>
      <c r="M931" s="101">
        <f>'8th 2'!B4</f>
        <v>408</v>
      </c>
      <c r="N931" s="101">
        <f>'8th 3'!B4</f>
        <v>409</v>
      </c>
      <c r="O931" s="101">
        <f>'8th 4'!B4</f>
        <v>410</v>
      </c>
      <c r="P931" s="101">
        <f>'8th 5'!B4</f>
        <v>411</v>
      </c>
      <c r="Q931" s="101">
        <f>'8th 6'!B4</f>
        <v>412</v>
      </c>
      <c r="R931" s="101">
        <f>'8th 7'!B4</f>
        <v>0</v>
      </c>
      <c r="S931" s="429" t="s">
        <v>0</v>
      </c>
      <c r="T931" s="429" t="s">
        <v>3</v>
      </c>
      <c r="U931" s="431" t="s">
        <v>2</v>
      </c>
      <c r="V931" s="433" t="s">
        <v>62</v>
      </c>
      <c r="W931" s="434"/>
      <c r="X931" s="434"/>
      <c r="Y931" s="162" t="str">
        <f>IF(X932&gt;=4,"A+",IF(X932&gt;=3.75,"A",IF(X932&gt;=3.5,"A-",IF(X932&gt;=3.25,"B+",IF(X932&gt;=3,"B",IF(X932&gt;=2.75,"B-",IF(X932&gt;=2.5,"C+",IF(X932&gt;=2,"C","F"))))))))</f>
        <v>B+</v>
      </c>
      <c r="Z931" s="510"/>
    </row>
    <row r="932" spans="1:26" ht="65.25" customHeight="1">
      <c r="A932" s="77" t="s">
        <v>63</v>
      </c>
      <c r="B932" s="86"/>
      <c r="C932" s="79" t="str">
        <f>IF('7th 1'!C22&gt;0,'7th 1'!D6,IF('7th 1'!K22&gt;0,'7th 1'!L6,IF('7th 1'!S22&gt;0,'7th 1'!T6,0)))</f>
        <v>Drawing-7</v>
      </c>
      <c r="D932" s="79" t="str">
        <f>IF('7th 2'!C22&gt;0,'7th 2'!D6,IF('7th 2'!K22&gt;0,'7th 2'!L6,IF('7th 2'!S22&gt;0,'7th 2'!T6,0)))</f>
        <v>Figure Painting- 2</v>
      </c>
      <c r="E932" s="79" t="str">
        <f>IF('7th 3'!C22&gt;0,'7th 3'!D6,IF('7th 3'!K22&gt;0,'7th 3'!L6,IF('7th 3'!S22&gt;0,'7th 3'!T6,0)))</f>
        <v>Composition-3</v>
      </c>
      <c r="F932" s="79" t="str">
        <f>IF('7th 4'!C22&gt;0,'7th 4'!D6,IF('7th 4'!K22&gt;0,'7th 4'!L6,IF('7th 4'!S22&gt;0,'7th 4'!T6,0)))</f>
        <v>Head Study-3</v>
      </c>
      <c r="G932" s="79" t="str">
        <f>IF('7th 5'!C22&gt;0,'7th 5'!D6,IF('7th 5'!K22&gt;0,'7th 5'!L6,IF('7th 5'!S22&gt;0,'7th 5'!T6,0)))</f>
        <v>Landscape-3</v>
      </c>
      <c r="H932" s="79" t="str">
        <f>IF('7th 6'!C22&gt;0,'7th 6'!D6,IF('7th 6'!K22&gt;0,'7th 6'!L6,IF('7th 6'!S22&gt;0,'7th 6'!T6,0)))</f>
        <v>History of Western Art</v>
      </c>
      <c r="I932" s="429"/>
      <c r="J932" s="429"/>
      <c r="K932" s="431"/>
      <c r="L932" s="79" t="str">
        <f>IF('8th 1'!C22&gt;0,'8th 1'!D6,IF('8th 1'!K22&gt;0,'8th 1'!L6,IF('8th 1'!S22&gt;0,'8th 1'!T6,0)))</f>
        <v>Drawing- 8</v>
      </c>
      <c r="M932" s="79" t="str">
        <f>IF('8th 2'!C22&gt;0,'8th 2'!D6,IF('8th 2'!K22&gt;0,'8th 2'!L6,IF('8th 2'!S22&gt;0,'8th 2'!T6,0)))</f>
        <v>Figer Painting-3</v>
      </c>
      <c r="N932" s="79" t="str">
        <f>IF('8th 3'!C22&gt;0,'8th 3'!D6,IF('8th 3'!K22&gt;0,'8th 3'!L6,IF('8th 3'!S22&gt;0,'8th 3'!T6,0)))</f>
        <v>Experimental Composition</v>
      </c>
      <c r="O932" s="79" t="str">
        <f>IF('8th 4'!C22&gt;0,'8th 4'!D6,IF('8th 4'!K22&gt;0,'8th 4'!L6,IF('8th 4'!S22&gt;0,'8th 4'!T6,0)))</f>
        <v>Landscape- 4</v>
      </c>
      <c r="P932" s="79" t="str">
        <f>IF('8th 5'!C22&gt;0,'8th 5'!D6,IF('8th 5'!K22&gt;0,'8th 5'!L6,IF('8th 5'!S22&gt;0,'8th 5'!T6,0)))</f>
        <v>Aesthetic</v>
      </c>
      <c r="Q932" s="79" t="str">
        <f>IF('8th 6'!C22&gt;0,'8th 6'!D6,IF('8th 6'!K22&gt;0,'8th 6'!L6,IF('8th 6'!S22&gt;0,'8th 6'!T6,0)))</f>
        <v>History of Arts in Bengal</v>
      </c>
      <c r="R932" s="79">
        <f>IF('8th 7'!C22&gt;0,'8th 7'!D6,IF('8th 7'!K22&gt;0,'8th 7'!L6,IF('8th 7'!S22&gt;0,'8th 7'!T6,0)))</f>
        <v>0</v>
      </c>
      <c r="S932" s="429"/>
      <c r="T932" s="429"/>
      <c r="U932" s="431"/>
      <c r="V932" s="335">
        <f>IF(I934&gt;0,(V937+V919),0)</f>
        <v>126</v>
      </c>
      <c r="W932" s="254">
        <f>IF(I934&gt;0,(W937+W919),0)</f>
        <v>429</v>
      </c>
      <c r="X932" s="336">
        <f>IF(S934&gt;0,(W932/126),IF(I934&gt;0,(W932/109.5),0))</f>
        <v>3.4047619047619047</v>
      </c>
      <c r="Y932" s="163" t="str">
        <f>IF(X932&gt;=2.5,Y931,IF(X932&gt;=2.25,"C",IF(X932&gt;=2,"D",IF(X932=0,0,"F"))))</f>
        <v>B+</v>
      </c>
      <c r="Z932" s="510"/>
    </row>
    <row r="933" spans="1:26" ht="17.25" customHeight="1">
      <c r="A933" s="458" t="s">
        <v>27</v>
      </c>
      <c r="B933" s="459"/>
      <c r="C933" s="102">
        <f>IF('7th 1'!C22&gt;0,'7th 1'!H4,IF('7th 1'!K22&gt;0,'7th 1'!P4,IF('7th 1'!S22&gt;0,'7th 1'!X4,0)))</f>
        <v>1.5</v>
      </c>
      <c r="D933" s="102">
        <f>IF('7th 2'!C22&gt;0,'7th 2'!H4,IF('7th 2'!K22&gt;0,'7th 2'!P4,IF('7th 2'!S22&gt;0,'7th 2'!X4,0)))</f>
        <v>3</v>
      </c>
      <c r="E933" s="102">
        <f>IF('7th 3'!C22&gt;0,'7th 3'!H4,IF('7th 3'!K22&gt;0,'7th 3'!P4,IF('7th 3'!S22&gt;0,'7th 3'!X4,0)))</f>
        <v>3</v>
      </c>
      <c r="F933" s="102">
        <f>IF('7th 4'!C22&gt;0,'7th 4'!H4,IF('7th 4'!K22&gt;0,'7th 4'!P4,IF('7th 4'!S22&gt;0,'7th 4'!X4,0)))</f>
        <v>1.5</v>
      </c>
      <c r="G933" s="102">
        <f>IF('7th 5'!C22&gt;0,'7th 5'!H4,IF('7th 5'!K22&gt;0,'7th 5'!P4,IF('7th 5'!S22&gt;0,'7th 5'!X4,0)))</f>
        <v>3</v>
      </c>
      <c r="H933" s="102">
        <f>IF('7th 6'!C22&gt;0,'7th 6'!H4,IF('7th 6'!K22&gt;0,'7th 6'!P4,IF('7th 6'!S22&gt;0,'7th 6'!X4,0)))</f>
        <v>3</v>
      </c>
      <c r="I933" s="430"/>
      <c r="J933" s="430"/>
      <c r="K933" s="432"/>
      <c r="L933" s="102">
        <f>IF('8th 1'!C22&gt;0,'8th 1'!H4,IF('8th 1'!K22&gt;0,'8th 1'!P4,IF('8th 1'!S22&gt;0,'8th 1'!X4,0)))</f>
        <v>3</v>
      </c>
      <c r="M933" s="102">
        <f>IF('8th 2'!C22&gt;0,'8th 2'!H4,IF('8th 2'!K22&gt;0,'8th 2'!P4,IF('8th 2'!S22&gt;0,'8th 2'!X4,0)))</f>
        <v>3</v>
      </c>
      <c r="N933" s="102">
        <f>IF('8th 3'!C22&gt;0,'8th 3'!H4,IF('8th 3'!K22&gt;0,'8th 3'!P4,IF('8th 3'!S22&gt;0,'8th 3'!X4,0)))</f>
        <v>3</v>
      </c>
      <c r="O933" s="102">
        <f>IF('8th 4'!C22&gt;0,'8th 4'!H4,IF('8th 4'!K22&gt;0,'8th 4'!P4,IF('8th 4'!S22&gt;0,'8th 4'!X4,0)))</f>
        <v>3</v>
      </c>
      <c r="P933" s="102">
        <f>IF('8th 5'!C22&gt;0,'8th 5'!H4,IF('8th 5'!K22&gt;0,'8th 5'!P4,IF('8th 5'!S22&gt;0,'8th 5'!X4,0)))</f>
        <v>1.5</v>
      </c>
      <c r="Q933" s="102">
        <f>IF('8th 6'!C22&gt;0,'8th 6'!H4,IF('8th 6'!K22&gt;0,'8th 6'!P4,IF('8th 6'!S22&gt;0,'8th 6'!X4,0)))</f>
        <v>1.5</v>
      </c>
      <c r="R933" s="102">
        <f>IF('8th 7'!C22&gt;0,'8th 7'!H4,IF('8th 7'!K22&gt;0,'8th 7'!P4,IF('8th 7'!S22&gt;0,'8th 7'!X4,0)))</f>
        <v>0</v>
      </c>
      <c r="S933" s="430"/>
      <c r="T933" s="430"/>
      <c r="U933" s="432"/>
      <c r="V933" s="460" t="s">
        <v>41</v>
      </c>
      <c r="W933" s="461"/>
      <c r="X933" s="461"/>
      <c r="Y933" s="462"/>
      <c r="Z933" s="510"/>
    </row>
    <row r="934" spans="1:26" ht="18.75" customHeight="1" thickBot="1">
      <c r="A934" s="463" t="s">
        <v>11</v>
      </c>
      <c r="B934" s="464"/>
      <c r="C934" s="102">
        <v>100</v>
      </c>
      <c r="D934" s="102">
        <v>100</v>
      </c>
      <c r="E934" s="102">
        <v>100</v>
      </c>
      <c r="F934" s="102">
        <v>100</v>
      </c>
      <c r="G934" s="102">
        <v>100</v>
      </c>
      <c r="H934" s="102">
        <v>100</v>
      </c>
      <c r="I934" s="465">
        <f>(C938*C933)+(D938*D933)+(E938*E933)+(F938*F933)+(G938*G933)+(H938*H933)</f>
        <v>54.375</v>
      </c>
      <c r="J934" s="84"/>
      <c r="K934" s="103" t="str">
        <f>IF(J936&gt;=4,"A+",IF(J936&gt;=3.75,"A",IF(J936&gt;=3.5,"A-",IF(J936&gt;=3.25,"B+",IF(J936&gt;=3,"B",IF(J936&gt;=2.75,"B-",IF(J936&gt;=2.5,"C+",IF(J936&gt;=2,"C","F"))))))))</f>
        <v>A-</v>
      </c>
      <c r="L934" s="102">
        <v>100</v>
      </c>
      <c r="M934" s="102">
        <v>100</v>
      </c>
      <c r="N934" s="102">
        <v>100</v>
      </c>
      <c r="O934" s="102">
        <v>100</v>
      </c>
      <c r="P934" s="102">
        <v>100</v>
      </c>
      <c r="Q934" s="102">
        <v>100</v>
      </c>
      <c r="R934" s="102">
        <v>100</v>
      </c>
      <c r="S934" s="465">
        <f>(L938*L933)+(M938*M933)+(N938*N933)+(O938*O933)+(P938*P933)+(Q938*Q933)+(R938*R933)</f>
        <v>55.875</v>
      </c>
      <c r="T934" s="84"/>
      <c r="U934" s="103" t="str">
        <f>IF(T936&gt;=4,"A+",IF(T936&gt;=3.75,"A",IF(T936&gt;=3.5,"A-",IF(T936&gt;=3.25,"B+",IF(T936&gt;=3,"B",IF(T936&gt;=2.75,"B-",IF(T936&gt;=2.5,"C+",IF(T936&gt;=2,"C","F"))))))))</f>
        <v>A-</v>
      </c>
      <c r="V934" s="467" t="s">
        <v>29</v>
      </c>
      <c r="W934" s="469" t="s">
        <v>0</v>
      </c>
      <c r="X934" s="469" t="s">
        <v>3</v>
      </c>
      <c r="Y934" s="421" t="s">
        <v>2</v>
      </c>
      <c r="Z934" s="510"/>
    </row>
    <row r="935" spans="1:26" ht="17.25" thickTop="1">
      <c r="A935" s="77" t="s">
        <v>28</v>
      </c>
      <c r="B935" s="86"/>
      <c r="C935" s="104">
        <f>IF('7th 1'!C22&gt;0,'7th 1'!C22,IF('7th 1'!K22&gt;0,'7th 1'!K22,IF('7th 1'!S22&gt;0,'7th 1'!S22,0)))</f>
        <v>33</v>
      </c>
      <c r="D935" s="104">
        <f>IF('7th 2'!C22&gt;0,'7th 2'!C22,IF('7th 2'!K22&gt;0,'7th 2'!K22,IF('7th 2'!S22&gt;0,'7th 2'!S22,0)))</f>
        <v>33</v>
      </c>
      <c r="E935" s="104">
        <f>IF('7th 3'!C22&gt;0,'7th 3'!C22,IF('7th 3'!K22&gt;0,'7th 3'!K22,IF('7th 3'!S22&gt;0,'7th 3'!S22,0)))</f>
        <v>32</v>
      </c>
      <c r="F935" s="104">
        <f>IF('7th 4'!C22&gt;0,'7th 4'!C22,IF('7th 4'!K22&gt;0,'7th 4'!K22,IF('7th 4'!S22&gt;0,'7th 4'!S22,0)))</f>
        <v>33</v>
      </c>
      <c r="G935" s="104">
        <f>IF('7th 5'!C22&gt;0,'7th 5'!C22,IF('7th 5'!K22&gt;0,'7th 5'!K22,IF('7th 5'!S22&gt;0,'7th 5'!S22,0)))</f>
        <v>33</v>
      </c>
      <c r="H935" s="104">
        <f>IF('7th 6'!C22&gt;0,'7th 6'!C22,IF('7th 6'!K22&gt;0,'7th 6'!K22,IF('7th 6'!S22&gt;0,'7th 6'!S22,0)))</f>
        <v>28</v>
      </c>
      <c r="I935" s="466"/>
      <c r="J935" s="98"/>
      <c r="K935" s="90"/>
      <c r="L935" s="104">
        <f>IF('8th 1'!C22&gt;0,'8th 1'!C22,IF('8th 1'!K22&gt;0,'8th 1'!K22,IF('8th 1'!S22&gt;0,'8th 1'!S22,0)))</f>
        <v>33.5</v>
      </c>
      <c r="M935" s="104">
        <f>IF('8th 2'!C22&gt;0,'8th 2'!C22,IF('8th 2'!K22&gt;0,'8th 2'!K22,IF('8th 2'!S22&gt;0,'8th 2'!S22,0)))</f>
        <v>33.25</v>
      </c>
      <c r="N935" s="104">
        <f>IF('8th 3'!C22&gt;0,'8th 3'!C22,IF('8th 3'!K22&gt;0,'8th 3'!K22,IF('8th 3'!S22&gt;0,'8th 3'!S22,0)))</f>
        <v>34.75</v>
      </c>
      <c r="O935" s="104">
        <f>IF('8th 4'!C22&gt;0,'8th 4'!C22,IF('8th 4'!K22&gt;0,'8th 4'!K22,IF('8th 4'!S22&gt;0,'8th 4'!S22,0)))</f>
        <v>30.5</v>
      </c>
      <c r="P935" s="104">
        <f>IF('8th 5'!C22&gt;0,'8th 5'!C22,IF('8th 5'!K22&gt;0,'8th 5'!K22,IF('8th 5'!S22&gt;0,'8th 5'!S22,0)))</f>
        <v>26.25</v>
      </c>
      <c r="Q935" s="104">
        <f>IF('8th 6'!C22&gt;0,'8th 6'!C22,IF('8th 6'!K22&gt;0,'8th 6'!K22,IF('8th 6'!S22&gt;0,'8th 6'!S22,0)))</f>
        <v>28</v>
      </c>
      <c r="R935" s="104">
        <f>IF('8th 7'!C22&gt;0,'8th 7'!C22,IF('8th 7'!K22&gt;0,'8th 7'!K22,IF('8th 7'!S22&gt;0,'8th 7'!S22,0)))</f>
        <v>0</v>
      </c>
      <c r="S935" s="466"/>
      <c r="T935" s="98"/>
      <c r="U935" s="90"/>
      <c r="V935" s="468"/>
      <c r="W935" s="470"/>
      <c r="X935" s="471"/>
      <c r="Y935" s="422"/>
      <c r="Z935" s="510"/>
    </row>
    <row r="936" spans="1:26" ht="17.25">
      <c r="A936" s="423" t="s">
        <v>26</v>
      </c>
      <c r="B936" s="91" t="s">
        <v>60</v>
      </c>
      <c r="C936" s="104">
        <f>IF('7th 1'!C22&gt;0,'7th 1'!J22,IF('7th 1'!K22&gt;0,'7th 1'!R22,IF('7th 1'!S22&gt;0,'7th 1'!Z22,0)))</f>
        <v>46</v>
      </c>
      <c r="D936" s="104">
        <f>IF('7th 2'!C22&gt;0,'7th 2'!J22,IF('7th 2'!K22&gt;0,'7th 2'!R22,IF('7th 2'!S22&gt;0,'7th 2'!Z22,0)))</f>
        <v>40.75</v>
      </c>
      <c r="E936" s="104">
        <f>IF('7th 3'!C22&gt;0,'7th 3'!J22,IF('7th 3'!K22&gt;0,'7th 3'!R22,IF('7th 3'!S22&gt;0,'7th 3'!Z22,0)))</f>
        <v>45.5</v>
      </c>
      <c r="F936" s="104">
        <f>IF('7th 4'!C22&gt;0,'7th 4'!J22,IF('7th 4'!K22&gt;0,'7th 4'!R22,IF('7th 4'!S22&gt;0,'7th 4'!Z22,0)))</f>
        <v>47.5</v>
      </c>
      <c r="G936" s="104">
        <f>IF('7th 5'!C22&gt;0,'7th 5'!J22,IF('7th 5'!K22&gt;0,'7th 5'!R22,IF('7th 5'!S22&gt;0,'7th 5'!Z22,0)))</f>
        <v>48</v>
      </c>
      <c r="H936" s="104">
        <f>IF('7th 6'!C22&gt;0,'7th 6'!J22,IF('7th 6'!K22&gt;0,'7th 6'!R22,IF('7th 6'!S22&gt;0,'7th 6'!Z22,0)))</f>
        <v>35.25</v>
      </c>
      <c r="I936" s="466"/>
      <c r="J936" s="440">
        <f>I934/(C933+D933+E933+F933+G933+H933)</f>
        <v>3.625</v>
      </c>
      <c r="K936" s="442" t="str">
        <f>IF(J936&gt;=2.5,K934,IF(J936&gt;=2.25,"C",IF(J936&gt;=2,"D",IF(J936=0,0,"F"))))</f>
        <v>A-</v>
      </c>
      <c r="L936" s="104">
        <f>IF('8th 1'!C22&gt;0,'8th 1'!J22,IF('8th 1'!K22&gt;0,'8th 1'!R22,IF('8th 1'!S22&gt;0,'8th 1'!Z22,0)))</f>
        <v>46.25</v>
      </c>
      <c r="M936" s="104">
        <f>IF('8th 2'!C22&gt;0,'8th 2'!J22,IF('8th 2'!K22&gt;0,'8th 2'!R22,IF('8th 2'!S22&gt;0,'8th 2'!Z22,0)))</f>
        <v>43</v>
      </c>
      <c r="N936" s="104">
        <f>IF('8th 3'!C22&gt;0,'8th 3'!J22,IF('8th 3'!K22&gt;0,'8th 3'!R22,IF('8th 3'!S22&gt;0,'8th 3'!Z22,0)))</f>
        <v>49.5</v>
      </c>
      <c r="O936" s="104">
        <f>IF('8th 4'!C22&gt;0,'8th 4'!J22,IF('8th 4'!K22&gt;0,'8th 4'!R22,IF('8th 4'!S22&gt;0,'8th 4'!Z22,0)))</f>
        <v>48.5</v>
      </c>
      <c r="P936" s="104">
        <f>IF('8th 5'!C22&gt;0,'8th 5'!J22,IF('8th 5'!K22&gt;0,'8th 5'!R22,IF('8th 5'!S22&gt;0,'8th 5'!Z22,0)))</f>
        <v>36</v>
      </c>
      <c r="Q936" s="104">
        <f>IF('8th 6'!C22&gt;0,'8th 6'!J22,IF('8th 6'!K22&gt;0,'8th 6'!R22,IF('8th 6'!S22&gt;0,'8th 6'!Z22,0)))</f>
        <v>38.5</v>
      </c>
      <c r="R936" s="104">
        <f>IF('8th 7'!C22&gt;0,'8th 7'!J22,IF('8th 7'!K22&gt;0,'8th 7'!R22,IF('8th 7'!S22&gt;0,'8th 7'!Z22,0)))</f>
        <v>0</v>
      </c>
      <c r="S936" s="466"/>
      <c r="T936" s="440">
        <f>S934/(L933+M933+N933+O933+P933+Q933+R933)</f>
        <v>3.7250000000000001</v>
      </c>
      <c r="U936" s="442" t="str">
        <f>IF(T936&gt;=2.5,U934,IF(T936&gt;=2.25,"C",IF(T936&gt;=2,"D",IF(T936=0,0,"F"))))</f>
        <v>A-</v>
      </c>
      <c r="V936" s="454" t="s">
        <v>40</v>
      </c>
      <c r="W936" s="443"/>
      <c r="X936" s="443"/>
      <c r="Y936" s="455"/>
      <c r="Z936" s="510"/>
    </row>
    <row r="937" spans="1:26" ht="16.5" customHeight="1">
      <c r="A937" s="424"/>
      <c r="B937" s="91" t="s">
        <v>67</v>
      </c>
      <c r="C937" s="117">
        <f>'7th 1'!AA22</f>
        <v>79</v>
      </c>
      <c r="D937" s="117">
        <f>'7th 2'!AA22</f>
        <v>74</v>
      </c>
      <c r="E937" s="117">
        <f>'7th 3'!AA22</f>
        <v>78</v>
      </c>
      <c r="F937" s="117">
        <f>'7th 4'!AA22</f>
        <v>81</v>
      </c>
      <c r="G937" s="117">
        <f>'7th 5'!AA22</f>
        <v>81</v>
      </c>
      <c r="H937" s="117">
        <f>'7th 6'!AA22</f>
        <v>64</v>
      </c>
      <c r="I937" s="466"/>
      <c r="J937" s="453"/>
      <c r="K937" s="442"/>
      <c r="L937" s="117">
        <f>'8th 1'!AA22</f>
        <v>80</v>
      </c>
      <c r="M937" s="117">
        <f>'8th 2'!AA22</f>
        <v>77</v>
      </c>
      <c r="N937" s="117">
        <f>'8th 3'!AA22</f>
        <v>85</v>
      </c>
      <c r="O937" s="117">
        <f>'8th 4'!AA22</f>
        <v>79</v>
      </c>
      <c r="P937" s="117">
        <f>'8th 5'!AA22</f>
        <v>63</v>
      </c>
      <c r="Q937" s="117">
        <f>'8th 6'!AA22</f>
        <v>67</v>
      </c>
      <c r="R937" s="117">
        <f>'8th 7'!AA22</f>
        <v>0</v>
      </c>
      <c r="S937" s="466"/>
      <c r="T937" s="453"/>
      <c r="U937" s="442"/>
      <c r="V937" s="444">
        <f>IF((C938+C940)=0,0,C933)+IF((D938+D940)=0,0,D933)+IF((E938+E940)=0,0,E933)+IF((F938+F940)=0,0,F933)+IF((G938+G940)=0,0,G933)+IF((H938+H940)=0,0,H933)+IF((L938+L940)=0,0,L933)+IF((M938+M940)=0,0,M933)+IF((N938+N940)=0,0,N933)+IF((O938+O940)=0,0,O933)+IF((P938+P940)=0,0,P933)+IF((Q938+Q940)=0,0,Q933)+IF((R938+R940)=0,0,R933)+IF(I944&gt;0,1.5,0)</f>
        <v>31.5</v>
      </c>
      <c r="W937" s="457">
        <f>I934+S934+(I944*1.5)</f>
        <v>115.5</v>
      </c>
      <c r="X937" s="440">
        <f>IF(S934&gt;0,(W937/31.5),J936)</f>
        <v>3.6666666666666665</v>
      </c>
      <c r="Y937" s="164" t="str">
        <f>IF(X937&gt;=4,"A+",IF(X937&gt;=3.75,"A",IF(X937&gt;=3.5,"A-",IF(X937&gt;=3.25,"B+",IF(X937&gt;=3,"B",IF(X937&gt;=2.75,"B-",IF(X937&gt;=2.5,"C+",IF(X937&gt;=2,"C","F"))))))))</f>
        <v>A-</v>
      </c>
      <c r="Z937" s="510"/>
    </row>
    <row r="938" spans="1:26" ht="16.5">
      <c r="A938" s="424"/>
      <c r="B938" s="91" t="s">
        <v>1</v>
      </c>
      <c r="C938" s="104">
        <f>'7th 1'!AC22</f>
        <v>3.75</v>
      </c>
      <c r="D938" s="104">
        <f>'7th 2'!AC22</f>
        <v>3.5</v>
      </c>
      <c r="E938" s="104">
        <f>'7th 3'!AC22</f>
        <v>3.75</v>
      </c>
      <c r="F938" s="104">
        <f>'7th 4'!AC22</f>
        <v>4</v>
      </c>
      <c r="G938" s="104">
        <f>'7th 5'!AC22</f>
        <v>4</v>
      </c>
      <c r="H938" s="104">
        <f>'7th 6'!AC22</f>
        <v>3</v>
      </c>
      <c r="I938" s="466"/>
      <c r="J938" s="98"/>
      <c r="K938" s="112"/>
      <c r="L938" s="104">
        <f>'8th 1'!AC22</f>
        <v>4</v>
      </c>
      <c r="M938" s="104">
        <f>'8th 2'!AC22</f>
        <v>3.75</v>
      </c>
      <c r="N938" s="104">
        <f>'8th 3'!AC22</f>
        <v>4</v>
      </c>
      <c r="O938" s="104">
        <f>'8th 4'!AC22</f>
        <v>3.75</v>
      </c>
      <c r="P938" s="104">
        <f>'8th 5'!AC22</f>
        <v>3</v>
      </c>
      <c r="Q938" s="104">
        <f>'8th 6'!AC22</f>
        <v>3.25</v>
      </c>
      <c r="R938" s="104">
        <f>'8th 7'!AC22</f>
        <v>0</v>
      </c>
      <c r="S938" s="466"/>
      <c r="T938" s="98"/>
      <c r="V938" s="456"/>
      <c r="W938" s="448"/>
      <c r="X938" s="441"/>
      <c r="Y938" s="451" t="str">
        <f>IF(S934&gt;0,(IF(X937&gt;=2.5,Y937,IF(X937&gt;=2.25,"C",IF(X937&gt;=2,"D","F")))),K936)</f>
        <v>A-</v>
      </c>
      <c r="Z938" s="510"/>
    </row>
    <row r="939" spans="1:26" ht="16.5">
      <c r="A939" s="424"/>
      <c r="B939" s="91" t="s">
        <v>2</v>
      </c>
      <c r="C939" s="104" t="str">
        <f>'7th 1'!AB22</f>
        <v>A</v>
      </c>
      <c r="D939" s="104" t="str">
        <f>'7th 2'!AB22</f>
        <v>A-</v>
      </c>
      <c r="E939" s="104" t="str">
        <f>'7th 3'!AB22</f>
        <v>A</v>
      </c>
      <c r="F939" s="104" t="str">
        <f>'7th 4'!AB22</f>
        <v>A+</v>
      </c>
      <c r="G939" s="104" t="str">
        <f>'7th 5'!AB22</f>
        <v>A+</v>
      </c>
      <c r="H939" s="104" t="str">
        <f>'7th 6'!AB22</f>
        <v>B</v>
      </c>
      <c r="I939" s="466"/>
      <c r="J939" s="98"/>
      <c r="K939" s="90"/>
      <c r="L939" s="104" t="str">
        <f>'8th 1'!AB22</f>
        <v>A+</v>
      </c>
      <c r="M939" s="104" t="str">
        <f>'8th 2'!AB22</f>
        <v>A</v>
      </c>
      <c r="N939" s="104" t="str">
        <f>'8th 3'!AB22</f>
        <v>A+</v>
      </c>
      <c r="O939" s="104" t="str">
        <f>'8th 4'!AB22</f>
        <v>A</v>
      </c>
      <c r="P939" s="104" t="str">
        <f>'8th 5'!AB22</f>
        <v>B</v>
      </c>
      <c r="Q939" s="104" t="str">
        <f>'8th 6'!AB22</f>
        <v>B+</v>
      </c>
      <c r="R939" s="104" t="str">
        <f>'8th 7'!AB22</f>
        <v/>
      </c>
      <c r="S939" s="466"/>
      <c r="T939" s="98"/>
      <c r="U939" s="90"/>
      <c r="V939" s="446"/>
      <c r="W939" s="449"/>
      <c r="X939" s="450"/>
      <c r="Y939" s="452"/>
      <c r="Z939" s="510"/>
    </row>
    <row r="940" spans="1:26" ht="16.5">
      <c r="A940" s="413" t="s">
        <v>127</v>
      </c>
      <c r="B940" s="91" t="s">
        <v>1</v>
      </c>
      <c r="C940" s="104" t="str">
        <f>'7th 1'!AD22</f>
        <v>3.14</v>
      </c>
      <c r="D940" s="104">
        <f>'7th 2'!AD22</f>
        <v>0</v>
      </c>
      <c r="E940" s="104">
        <f>'7th 3'!AD22</f>
        <v>0</v>
      </c>
      <c r="F940" s="104">
        <f>'7th 4'!AD22</f>
        <v>0</v>
      </c>
      <c r="G940" s="104">
        <f>'7th 5'!AD22</f>
        <v>0</v>
      </c>
      <c r="H940" s="104">
        <f>'7th 6'!AD22</f>
        <v>0</v>
      </c>
      <c r="I940" s="415">
        <f>(C940*C933)+(D940*D933)+(E940*E933)+(F940*F933)+(G940*G933)+(H940*H933)</f>
        <v>4.71</v>
      </c>
      <c r="J940" s="417">
        <f>IF(C940&gt;0,(C938*C933),0)+IF(D940&gt;0,(D938*D933),0)+IF(E940&gt;0,(E938*E933),0)+IF(F940&gt;0,(F938*F933),0)+IF(G940&gt;0,(G938*G933),0)+IF(H940&gt;0,(H938*H933),0)</f>
        <v>5.625</v>
      </c>
      <c r="K940" s="418">
        <f>IF(C940&gt;C938,((C940*C933)-(C938*C933)),0)+IF(D940&gt;D938,((D940*D933)-(D938*D933)),0)+IF(E940&gt;E938,((E940*E933)-(E938*E933)),0)+IF(F940&gt;F938,((F940*F933)-(F938*F933)),0)+IF(G940&gt;G938,((G940*G933)-(G938*G933)),0)+IF(H940&gt;H938,((H940*H933)-(H938*H933)),0)</f>
        <v>-0.91500000000000004</v>
      </c>
      <c r="L940" s="165">
        <f>'8th 1'!AD22</f>
        <v>0</v>
      </c>
      <c r="M940" s="104">
        <f>'8th 2'!AD22</f>
        <v>0</v>
      </c>
      <c r="N940" s="104">
        <f>'8th 3'!AD22</f>
        <v>0</v>
      </c>
      <c r="O940" s="104">
        <f>'8th 4'!AD22</f>
        <v>0</v>
      </c>
      <c r="P940" s="104">
        <f>'8th 5'!AD22</f>
        <v>0</v>
      </c>
      <c r="Q940" s="104">
        <f>'8th 6'!AD22</f>
        <v>0</v>
      </c>
      <c r="R940" s="104">
        <f>'8th 7'!AD22</f>
        <v>0</v>
      </c>
      <c r="S940" s="403">
        <f>(L940*L933)+(M940*M933)+(N940*N933)+(O940*O933)+(P940*P933)+(Q940*Q933)+(R940*R933)</f>
        <v>0</v>
      </c>
      <c r="T940" s="417">
        <f>IF(L940&gt;0,(L938*L933),0)+IF(M940&gt;0,(M938*M933),0)+IF(N940&gt;0,(N938*N933),0)+IF(O940&gt;0,(O938*O933),0)+IF(P940&gt;0,(P938*P933),0)+IF(Q940&gt;0,(Q938*Q933),0)+IF(R940&gt;0,(R938*R933),0)</f>
        <v>0</v>
      </c>
      <c r="U940" s="399">
        <f>IF(L940&gt;L938,((L940*L933)-(L938*L933)),0)+IF(M940&gt;M938,((M940*M933)-(M938*M933)),0)+IF(N940&gt;N938,((N940*N933)-(N938*N933)),0)+IF(O940&gt;O938,((O940*O933)-(O938*O933)),0)+IF(P940&gt;P938,((P940*P933)-(P938*P933)),0)+IF(Q940&gt;Q938,((Q940*Q933)-(Q938*Q933)),0)+IF(R940&gt;R938,((R940*R933)-(R938*R933)),0)</f>
        <v>0</v>
      </c>
      <c r="V940" s="401">
        <f>I940+S940</f>
        <v>4.71</v>
      </c>
      <c r="W940" s="403">
        <f>J940+T940</f>
        <v>5.625</v>
      </c>
      <c r="X940" s="403">
        <f>K940+U940</f>
        <v>-0.91500000000000004</v>
      </c>
      <c r="Y940" s="405">
        <f>IF(V932&gt;0,(X940+Y927),0)</f>
        <v>-0.91500000000000004</v>
      </c>
      <c r="Z940" s="510"/>
    </row>
    <row r="941" spans="1:26" ht="15.75" customHeight="1" thickBot="1">
      <c r="A941" s="414"/>
      <c r="B941" s="157" t="s">
        <v>23</v>
      </c>
      <c r="C941" s="180" t="str">
        <f>'7th 1'!AE22</f>
        <v>Imp:</v>
      </c>
      <c r="D941" s="180" t="str">
        <f>'7th 2'!AE22</f>
        <v/>
      </c>
      <c r="E941" s="180" t="str">
        <f>'7th 3'!AE22</f>
        <v/>
      </c>
      <c r="F941" s="180" t="str">
        <f>'7th 4'!AE22</f>
        <v/>
      </c>
      <c r="G941" s="180" t="str">
        <f>'7th 5'!AE22</f>
        <v/>
      </c>
      <c r="H941" s="180" t="str">
        <f>'7th 6'!AE22</f>
        <v/>
      </c>
      <c r="I941" s="416"/>
      <c r="J941" s="416"/>
      <c r="K941" s="419"/>
      <c r="L941" s="180" t="str">
        <f>'8th 1'!AE22</f>
        <v/>
      </c>
      <c r="M941" s="180" t="str">
        <f>'8th 2'!AE22</f>
        <v/>
      </c>
      <c r="N941" s="180" t="str">
        <f>'8th 3'!AE22</f>
        <v/>
      </c>
      <c r="O941" s="180" t="str">
        <f>'8th 4'!AE22</f>
        <v/>
      </c>
      <c r="P941" s="180" t="str">
        <f>'8th 5'!AE22</f>
        <v/>
      </c>
      <c r="Q941" s="180" t="str">
        <f>'8th 6'!AE22</f>
        <v/>
      </c>
      <c r="R941" s="180" t="str">
        <f>'8th 7'!AE22</f>
        <v/>
      </c>
      <c r="S941" s="420"/>
      <c r="T941" s="420"/>
      <c r="U941" s="400"/>
      <c r="V941" s="402"/>
      <c r="W941" s="404"/>
      <c r="X941" s="404"/>
      <c r="Y941" s="406"/>
      <c r="Z941" s="510"/>
    </row>
    <row r="942" spans="1:26" ht="9.75" customHeight="1" thickTop="1" thickBot="1">
      <c r="C942" s="53"/>
      <c r="D942" s="53"/>
      <c r="E942" s="53"/>
      <c r="F942" s="53"/>
      <c r="G942" s="53"/>
      <c r="H942" s="53"/>
      <c r="L942" s="53"/>
      <c r="M942" s="53"/>
      <c r="N942" s="53"/>
      <c r="O942" s="53"/>
      <c r="P942" s="53"/>
      <c r="Q942" s="53"/>
      <c r="R942" s="53"/>
      <c r="V942" s="53"/>
      <c r="W942" s="53"/>
      <c r="X942" s="53"/>
      <c r="Y942" s="53"/>
    </row>
    <row r="943" spans="1:26" ht="18.75" thickTop="1">
      <c r="A943" s="407" t="s">
        <v>33</v>
      </c>
      <c r="B943" s="408"/>
      <c r="C943" s="376" t="s">
        <v>35</v>
      </c>
      <c r="D943" s="380"/>
      <c r="E943" s="376" t="s">
        <v>30</v>
      </c>
      <c r="F943" s="380"/>
      <c r="G943" s="376" t="s">
        <v>31</v>
      </c>
      <c r="H943" s="380"/>
      <c r="I943" s="376" t="s">
        <v>32</v>
      </c>
      <c r="J943" s="411"/>
      <c r="K943" s="411"/>
      <c r="L943" s="412"/>
      <c r="M943" s="370" t="s">
        <v>50</v>
      </c>
      <c r="N943" s="371"/>
      <c r="O943" s="376" t="s">
        <v>0</v>
      </c>
      <c r="P943" s="377"/>
      <c r="Q943" s="169" t="s">
        <v>29</v>
      </c>
      <c r="R943" s="378" t="s">
        <v>216</v>
      </c>
      <c r="S943" s="379"/>
      <c r="T943" s="379"/>
      <c r="U943" s="380"/>
      <c r="V943" s="381" t="s">
        <v>2</v>
      </c>
      <c r="W943" s="382"/>
      <c r="X943" s="170"/>
      <c r="Y943" s="171"/>
    </row>
    <row r="944" spans="1:26" s="113" customFormat="1" ht="18" customHeight="1">
      <c r="A944" s="409"/>
      <c r="B944" s="410"/>
      <c r="C944" s="383" t="str">
        <f>'viva-1'!K20</f>
        <v>3.50</v>
      </c>
      <c r="D944" s="384"/>
      <c r="E944" s="383" t="str">
        <f>'viva-2'!K20</f>
        <v>2.75</v>
      </c>
      <c r="F944" s="384"/>
      <c r="G944" s="385" t="str">
        <f>'viva-3'!K20</f>
        <v>2.50</v>
      </c>
      <c r="H944" s="384"/>
      <c r="I944" s="383" t="str">
        <f>'viva-4'!K20</f>
        <v>3.50</v>
      </c>
      <c r="J944" s="386"/>
      <c r="K944" s="386"/>
      <c r="L944" s="387"/>
      <c r="M944" s="372"/>
      <c r="N944" s="373"/>
      <c r="O944" s="388">
        <f>W932+Y940</f>
        <v>428.08499999999998</v>
      </c>
      <c r="P944" s="389"/>
      <c r="Q944" s="397">
        <f>V932</f>
        <v>126</v>
      </c>
      <c r="R944" s="392">
        <f>O944/126</f>
        <v>3.3975</v>
      </c>
      <c r="S944" s="393"/>
      <c r="T944" s="393"/>
      <c r="U944" s="394"/>
      <c r="V944" s="359" t="str">
        <f>IF(R944&gt;=2.5,Y944,IF(R944&gt;=2.25,"C",IF(R944&gt;=2,"D",IF(R944=0,0,"F"))))</f>
        <v>B+</v>
      </c>
      <c r="W944" s="360"/>
      <c r="X944" s="172"/>
      <c r="Y944" s="173" t="str">
        <f>IF(R944&gt;=4,"A+",IF(R944&gt;=3.75,"A",IF(R944&gt;=3.5,"A-",IF(R944&gt;=3.25,"B+",IF(R944&gt;=3,"B",IF(R944&gt;=2.75,"B-",IF(R944&gt;=2.5,"C+",IF(R944&gt;=2,"C","F"))))))))</f>
        <v>B+</v>
      </c>
      <c r="Z944" s="174"/>
    </row>
    <row r="945" spans="1:26" ht="30.75" customHeight="1" thickBot="1">
      <c r="A945" s="363" t="s">
        <v>34</v>
      </c>
      <c r="B945" s="364"/>
      <c r="C945" s="365" t="s">
        <v>1</v>
      </c>
      <c r="D945" s="366"/>
      <c r="E945" s="367">
        <f>C944+E944+G944+I944</f>
        <v>12.25</v>
      </c>
      <c r="F945" s="368"/>
      <c r="G945" s="365" t="s">
        <v>0</v>
      </c>
      <c r="H945" s="366"/>
      <c r="I945" s="367">
        <f>E945*1.5</f>
        <v>18.375</v>
      </c>
      <c r="J945" s="369"/>
      <c r="K945" s="369"/>
      <c r="L945" s="368"/>
      <c r="M945" s="374"/>
      <c r="N945" s="375"/>
      <c r="O945" s="390"/>
      <c r="P945" s="391"/>
      <c r="Q945" s="398"/>
      <c r="R945" s="395"/>
      <c r="S945" s="395"/>
      <c r="T945" s="395"/>
      <c r="U945" s="396"/>
      <c r="V945" s="361"/>
      <c r="W945" s="362"/>
      <c r="X945" s="175"/>
      <c r="Y945" s="176"/>
    </row>
    <row r="946" spans="1:26" ht="30" customHeight="1" thickTop="1">
      <c r="B946" s="54"/>
      <c r="C946" s="54"/>
      <c r="D946" s="514" t="s">
        <v>24</v>
      </c>
      <c r="E946" s="514"/>
      <c r="F946" s="514"/>
      <c r="G946" s="514"/>
      <c r="H946" s="514"/>
      <c r="I946" s="514"/>
      <c r="J946" s="514"/>
      <c r="K946" s="514"/>
      <c r="L946" s="514"/>
      <c r="M946" s="514"/>
      <c r="N946" s="514"/>
      <c r="O946" s="514"/>
      <c r="P946" s="514"/>
      <c r="Q946" s="514"/>
      <c r="R946" s="514"/>
      <c r="S946" s="514"/>
      <c r="T946" s="55" t="s">
        <v>36</v>
      </c>
      <c r="U946" s="56"/>
      <c r="V946" s="515">
        <f>'1st 1'!R23</f>
        <v>0</v>
      </c>
      <c r="W946" s="516"/>
      <c r="X946" s="516"/>
      <c r="Y946" s="516"/>
    </row>
    <row r="947" spans="1:26" ht="19.5">
      <c r="A947" s="57"/>
      <c r="B947" s="58"/>
      <c r="C947" s="59" t="s">
        <v>4</v>
      </c>
      <c r="D947" s="60" t="s">
        <v>71</v>
      </c>
      <c r="E947" s="60"/>
      <c r="F947" s="53"/>
      <c r="G947" s="61"/>
      <c r="H947" s="517" t="s">
        <v>73</v>
      </c>
      <c r="I947" s="518"/>
      <c r="J947" s="518"/>
      <c r="K947" s="518"/>
      <c r="L947" s="518"/>
      <c r="M947" s="518"/>
      <c r="N947" s="518"/>
      <c r="O947" s="62"/>
      <c r="P947" s="62"/>
      <c r="Q947" s="62"/>
      <c r="R947" s="53"/>
      <c r="S947" s="63"/>
      <c r="T947" s="55" t="s">
        <v>37</v>
      </c>
      <c r="U947" s="56"/>
      <c r="V947" s="519">
        <f>'1st 1'!A23</f>
        <v>16</v>
      </c>
      <c r="W947" s="516"/>
      <c r="X947" s="516"/>
      <c r="Y947" s="516"/>
    </row>
    <row r="948" spans="1:26" ht="18.75">
      <c r="A948" s="57"/>
      <c r="B948" s="58"/>
      <c r="C948" s="59" t="s">
        <v>5</v>
      </c>
      <c r="D948" s="60" t="s">
        <v>66</v>
      </c>
      <c r="E948" s="60"/>
      <c r="F948" s="64"/>
      <c r="G948" s="53"/>
      <c r="H948" s="61"/>
      <c r="I948" s="65"/>
      <c r="J948" s="520">
        <f>'1st 1'!A1131</f>
        <v>0</v>
      </c>
      <c r="K948" s="521"/>
      <c r="L948" s="521"/>
      <c r="M948" s="521"/>
      <c r="N948" s="62"/>
      <c r="O948" s="62"/>
      <c r="P948" s="53"/>
      <c r="Q948" s="53"/>
      <c r="R948" s="53"/>
      <c r="S948" s="63"/>
      <c r="T948" s="55" t="s">
        <v>38</v>
      </c>
      <c r="U948" s="56"/>
      <c r="V948" s="56"/>
      <c r="W948" s="56"/>
      <c r="X948" s="56"/>
      <c r="Y948" s="66">
        <f>'1st 1'!S23</f>
        <v>0</v>
      </c>
    </row>
    <row r="949" spans="1:26" ht="18.75">
      <c r="A949" s="57"/>
      <c r="B949" s="58"/>
      <c r="C949" s="59" t="s">
        <v>6</v>
      </c>
      <c r="D949" s="60" t="s">
        <v>14</v>
      </c>
      <c r="E949" s="58"/>
      <c r="F949" s="67" t="s">
        <v>7</v>
      </c>
      <c r="G949" s="68" t="str">
        <f>'1st 1'!B23</f>
        <v>F</v>
      </c>
      <c r="H949" s="69"/>
      <c r="I949" s="70"/>
      <c r="J949" s="70"/>
      <c r="K949" s="70"/>
      <c r="L949" s="53"/>
      <c r="M949" s="53"/>
      <c r="N949" s="53"/>
      <c r="O949" s="53"/>
      <c r="P949" s="53"/>
      <c r="Q949" s="53"/>
      <c r="R949" s="53"/>
      <c r="V949" s="53"/>
      <c r="W949" s="53"/>
      <c r="X949" s="53"/>
      <c r="Y949" s="53"/>
    </row>
    <row r="950" spans="1:26" ht="18.75">
      <c r="A950" s="57"/>
      <c r="B950" s="64"/>
      <c r="C950" s="64"/>
      <c r="D950" s="64"/>
      <c r="E950" s="53"/>
      <c r="F950" s="67" t="s">
        <v>8</v>
      </c>
      <c r="G950" s="72">
        <f>'1st 1'!T23</f>
        <v>0</v>
      </c>
      <c r="H950" s="69"/>
      <c r="I950" s="70"/>
      <c r="J950" s="70"/>
      <c r="K950" s="70"/>
      <c r="L950" s="53"/>
      <c r="M950" s="53"/>
      <c r="N950" s="53"/>
      <c r="O950" s="53"/>
      <c r="P950" s="53"/>
      <c r="Q950" s="53"/>
      <c r="R950" s="53"/>
      <c r="V950" s="53"/>
      <c r="W950" s="53"/>
      <c r="X950" s="53"/>
      <c r="Y950" s="53"/>
    </row>
    <row r="951" spans="1:26" ht="18.75">
      <c r="A951" s="57"/>
      <c r="B951" s="64"/>
      <c r="C951" s="64"/>
      <c r="D951" s="64"/>
      <c r="E951" s="53"/>
      <c r="F951" s="67" t="s">
        <v>9</v>
      </c>
      <c r="G951" s="72">
        <f>'1st 1'!U23</f>
        <v>0</v>
      </c>
      <c r="H951" s="69"/>
      <c r="I951" s="70"/>
      <c r="J951" s="70"/>
      <c r="K951" s="70"/>
      <c r="L951" s="53"/>
      <c r="M951" s="53"/>
      <c r="N951" s="53"/>
      <c r="O951" s="53"/>
      <c r="P951" s="53"/>
      <c r="Q951" s="53"/>
      <c r="R951" s="53"/>
      <c r="V951" s="53"/>
      <c r="W951" s="53"/>
      <c r="X951" s="53"/>
      <c r="Y951" s="53"/>
    </row>
    <row r="952" spans="1:26" ht="18.75">
      <c r="A952" s="57"/>
      <c r="B952" s="64"/>
      <c r="C952" s="64"/>
      <c r="D952" s="64"/>
      <c r="E952" s="53"/>
      <c r="F952" s="67" t="s">
        <v>10</v>
      </c>
      <c r="G952" s="72">
        <f>'1st 1'!V23</f>
        <v>0</v>
      </c>
      <c r="H952" s="69"/>
      <c r="I952" s="73"/>
      <c r="J952" s="73"/>
      <c r="K952" s="73"/>
      <c r="L952" s="53"/>
      <c r="M952" s="53"/>
      <c r="N952" s="53"/>
      <c r="O952" s="53"/>
      <c r="P952" s="53"/>
      <c r="Q952" s="53"/>
      <c r="R952" s="53"/>
      <c r="V952" s="53"/>
      <c r="W952" s="53"/>
      <c r="X952" s="53"/>
      <c r="Y952" s="53"/>
    </row>
    <row r="953" spans="1:26" ht="21.75" customHeight="1" thickBot="1">
      <c r="A953" s="522" t="s">
        <v>25</v>
      </c>
      <c r="B953" s="522"/>
      <c r="C953" s="523"/>
      <c r="D953" s="523"/>
      <c r="E953" s="523"/>
      <c r="F953" s="523"/>
      <c r="G953" s="523"/>
      <c r="H953" s="523"/>
      <c r="I953" s="523"/>
      <c r="J953" s="523"/>
      <c r="K953" s="523"/>
      <c r="L953" s="524"/>
      <c r="M953" s="524"/>
      <c r="N953" s="524"/>
      <c r="O953" s="524"/>
      <c r="P953" s="524"/>
      <c r="Q953" s="524"/>
      <c r="R953" s="524"/>
      <c r="S953" s="524"/>
      <c r="T953" s="524"/>
      <c r="U953" s="524"/>
      <c r="V953" s="524"/>
      <c r="W953" s="524"/>
      <c r="X953" s="524"/>
      <c r="Y953" s="524"/>
    </row>
    <row r="954" spans="1:26" ht="19.5" customHeight="1" thickTop="1" thickBot="1">
      <c r="A954" s="478" t="s">
        <v>42</v>
      </c>
      <c r="B954" s="479"/>
      <c r="C954" s="479"/>
      <c r="D954" s="479"/>
      <c r="E954" s="479"/>
      <c r="F954" s="479"/>
      <c r="G954" s="479"/>
      <c r="H954" s="479"/>
      <c r="I954" s="479"/>
      <c r="J954" s="479"/>
      <c r="K954" s="480"/>
      <c r="L954" s="479" t="s">
        <v>43</v>
      </c>
      <c r="M954" s="479"/>
      <c r="N954" s="479"/>
      <c r="O954" s="479"/>
      <c r="P954" s="479"/>
      <c r="Q954" s="479"/>
      <c r="R954" s="479"/>
      <c r="S954" s="479"/>
      <c r="T954" s="479"/>
      <c r="U954" s="506"/>
      <c r="V954" s="507" t="s">
        <v>39</v>
      </c>
      <c r="W954" s="508"/>
      <c r="X954" s="508"/>
      <c r="Y954" s="509"/>
      <c r="Z954" s="510" t="s">
        <v>68</v>
      </c>
    </row>
    <row r="955" spans="1:26" ht="19.5" thickTop="1" thickBot="1">
      <c r="A955" s="74" t="s">
        <v>22</v>
      </c>
      <c r="B955" s="75"/>
      <c r="C955" s="76">
        <f>'1st 1'!C4</f>
        <v>101</v>
      </c>
      <c r="D955" s="76">
        <f>'1st 2'!C4</f>
        <v>102</v>
      </c>
      <c r="E955" s="76">
        <f>'1st 3'!C4</f>
        <v>103</v>
      </c>
      <c r="F955" s="76">
        <f>'1st 4'!C4</f>
        <v>104</v>
      </c>
      <c r="G955" s="76">
        <f>'1st 5'!C4</f>
        <v>105</v>
      </c>
      <c r="H955" s="76">
        <f>'1st 6'!C4</f>
        <v>106</v>
      </c>
      <c r="I955" s="511" t="s">
        <v>0</v>
      </c>
      <c r="J955" s="511" t="s">
        <v>3</v>
      </c>
      <c r="K955" s="512" t="s">
        <v>2</v>
      </c>
      <c r="L955" s="76">
        <f>'2nd 1'!C4</f>
        <v>107</v>
      </c>
      <c r="M955" s="76">
        <f>'2nd 2'!C4</f>
        <v>108</v>
      </c>
      <c r="N955" s="76">
        <f>'2nd 3'!C4</f>
        <v>109</v>
      </c>
      <c r="O955" s="76">
        <f>'2nd 4'!C4</f>
        <v>110</v>
      </c>
      <c r="P955" s="76">
        <f>'2nd 5'!C4</f>
        <v>111</v>
      </c>
      <c r="Q955" s="76">
        <f>'2nd 6'!C4</f>
        <v>112</v>
      </c>
      <c r="R955" s="76">
        <f>'2nd 7'!C4</f>
        <v>0</v>
      </c>
      <c r="S955" s="429" t="s">
        <v>0</v>
      </c>
      <c r="T955" s="429" t="s">
        <v>3</v>
      </c>
      <c r="U955" s="431" t="s">
        <v>2</v>
      </c>
      <c r="V955" s="492" t="s">
        <v>29</v>
      </c>
      <c r="W955" s="493" t="s">
        <v>0</v>
      </c>
      <c r="X955" s="494" t="s">
        <v>3</v>
      </c>
      <c r="Y955" s="495" t="s">
        <v>2</v>
      </c>
      <c r="Z955" s="510"/>
    </row>
    <row r="956" spans="1:26" ht="64.5" customHeight="1" thickTop="1" thickBot="1">
      <c r="A956" s="77" t="s">
        <v>63</v>
      </c>
      <c r="B956" s="78"/>
      <c r="C956" s="114" t="str">
        <f>'1st 1'!C6</f>
        <v>Drawing-1</v>
      </c>
      <c r="D956" s="114" t="str">
        <f>'1st 2'!C6</f>
        <v>Sketch-1</v>
      </c>
      <c r="E956" s="114" t="str">
        <f>'1st 3'!C6</f>
        <v>Parspective-1</v>
      </c>
      <c r="F956" s="114" t="str">
        <f>'1st 4'!C6</f>
        <v>Study and Composition-1</v>
      </c>
      <c r="G956" s="114" t="str">
        <f>'1st 5'!C6</f>
        <v>History of Civilization-1</v>
      </c>
      <c r="H956" s="114" t="str">
        <f>'1st 6'!C6</f>
        <v>Nazrul Studies</v>
      </c>
      <c r="I956" s="481"/>
      <c r="J956" s="481"/>
      <c r="K956" s="482"/>
      <c r="L956" s="114" t="str">
        <f>'2nd 1'!C6</f>
        <v>Drawing-2</v>
      </c>
      <c r="M956" s="114" t="str">
        <f>'2nd 2'!C6</f>
        <v>Sketch-2</v>
      </c>
      <c r="N956" s="114" t="str">
        <f>'2nd 3'!C6</f>
        <v>Perspective- 2</v>
      </c>
      <c r="O956" s="114" t="str">
        <f>'2nd 4'!C6</f>
        <v>Basic Design</v>
      </c>
      <c r="P956" s="114" t="str">
        <f>'2nd 5'!C6</f>
        <v xml:space="preserve"> Study &amp; composition 2</v>
      </c>
      <c r="Q956" s="114" t="str">
        <f>'2nd 6'!C6</f>
        <v>History of Civilization -2</v>
      </c>
      <c r="R956" s="114">
        <f>'2nd 7'!C6</f>
        <v>0</v>
      </c>
      <c r="S956" s="429"/>
      <c r="T956" s="429"/>
      <c r="U956" s="431"/>
      <c r="V956" s="492"/>
      <c r="W956" s="493"/>
      <c r="X956" s="493"/>
      <c r="Y956" s="495"/>
      <c r="Z956" s="510"/>
    </row>
    <row r="957" spans="1:26" ht="18.75" thickTop="1">
      <c r="A957" s="77" t="s">
        <v>12</v>
      </c>
      <c r="B957" s="78"/>
      <c r="C957" s="80">
        <f>'1st 1'!G4</f>
        <v>3</v>
      </c>
      <c r="D957" s="80">
        <f>'1st 2'!G4</f>
        <v>1.5</v>
      </c>
      <c r="E957" s="80">
        <f>'1st 3'!G4</f>
        <v>3</v>
      </c>
      <c r="F957" s="80">
        <f>'1st 4'!G4</f>
        <v>3</v>
      </c>
      <c r="G957" s="80">
        <f>'1st 5'!G4</f>
        <v>1.5</v>
      </c>
      <c r="H957" s="80">
        <f>'1st 6'!G4</f>
        <v>3</v>
      </c>
      <c r="I957" s="481"/>
      <c r="J957" s="481"/>
      <c r="K957" s="513"/>
      <c r="L957" s="80">
        <f>'2nd 1'!G4</f>
        <v>3</v>
      </c>
      <c r="M957" s="80">
        <f>'2nd 2'!G4</f>
        <v>1.5</v>
      </c>
      <c r="N957" s="80">
        <f>'2nd 3'!G4</f>
        <v>3</v>
      </c>
      <c r="O957" s="80">
        <f>'2nd 4'!G4</f>
        <v>1.5</v>
      </c>
      <c r="P957" s="80">
        <f>'2nd 5'!G4</f>
        <v>3</v>
      </c>
      <c r="Q957" s="80">
        <f>'2nd 6'!G4</f>
        <v>3</v>
      </c>
      <c r="R957" s="80">
        <f>'2nd 7'!G4</f>
        <v>0</v>
      </c>
      <c r="S957" s="430"/>
      <c r="T957" s="430"/>
      <c r="U957" s="432"/>
      <c r="V957" s="468"/>
      <c r="W957" s="471"/>
      <c r="X957" s="471"/>
      <c r="Y957" s="422"/>
      <c r="Z957" s="510"/>
    </row>
    <row r="958" spans="1:26" ht="16.5" customHeight="1">
      <c r="A958" s="77" t="s">
        <v>11</v>
      </c>
      <c r="B958" s="78"/>
      <c r="C958" s="80">
        <v>100</v>
      </c>
      <c r="D958" s="80">
        <v>100</v>
      </c>
      <c r="E958" s="80">
        <v>100</v>
      </c>
      <c r="F958" s="80">
        <v>100</v>
      </c>
      <c r="G958" s="80">
        <v>100</v>
      </c>
      <c r="H958" s="80">
        <v>100</v>
      </c>
      <c r="I958" s="496">
        <f>(C962*C957)+(D962*D957)+(E962*E957)+(F962*F957)+(G962*G957)+(H962*H957)</f>
        <v>50.625</v>
      </c>
      <c r="J958" s="82"/>
      <c r="K958" s="83" t="str">
        <f>IF(J959&gt;=4,"A+",IF(J959&gt;=3.75,"A",IF(J959&gt;=3.5,"A-",IF(J959&gt;=3.25,"B+",IF(J959&gt;=3,"B",IF(J959&gt;=2.75,"B-",IF(J959&gt;=2.5,"C+",IF(J959&gt;=2,"C","F"))))))))</f>
        <v>B+</v>
      </c>
      <c r="L958" s="81">
        <v>100</v>
      </c>
      <c r="M958" s="80">
        <v>100</v>
      </c>
      <c r="N958" s="80">
        <v>100</v>
      </c>
      <c r="O958" s="80">
        <v>100</v>
      </c>
      <c r="P958" s="80">
        <v>100</v>
      </c>
      <c r="Q958" s="80">
        <v>100</v>
      </c>
      <c r="R958" s="80">
        <v>100</v>
      </c>
      <c r="S958" s="465">
        <f>(L962*L957)+(M962*M957)+(N962*N957)+(O962*O957)+(P962*P957)+(Q962*Q957)+(R962*R957)</f>
        <v>48.75</v>
      </c>
      <c r="T958" s="84"/>
      <c r="U958" s="85" t="str">
        <f>IF(T959&gt;=4,"A+",IF(T959&gt;=3.75,"A",IF(T959&gt;=3.5,"A-",IF(T959&gt;=3.25,"B+",IF(T959&gt;=3,"B",IF(T959&gt;=2.75,"B-",IF(T959&gt;=2.5,"C+",IF(T959&gt;=2,"C","F"))))))))</f>
        <v>B+</v>
      </c>
      <c r="V958" s="498">
        <f>IF((C962+C964)=0,0,C957)+IF((D962+D964)=0,0,D957)+IF((E962+E964)=0,0,E957)+IF((F962+F964)=0,0,F957)+IF((G962+G964)=0,0,G957)+IF((H962+H964)=0,0,H957)+IF((L962+L964)=0,0,L957)+IF((M962+M964)=0,0,M957)+IF((N962+N964)=0,0,N957)+IF((O962+O964)=0,0,O957)+IF((P962+P964)=0,0,P957)+IF((Q962+Q964)=0,0,Q957)+IF((R962+R964)=0,0,R957)+IF(C1007=0,0,1.5)</f>
        <v>31.5</v>
      </c>
      <c r="W958" s="415">
        <f>I958+S958+(C1007*1.5)</f>
        <v>105</v>
      </c>
      <c r="X958" s="503">
        <f>IF(S958&gt;0,(W958/31.5),J959)</f>
        <v>3.3333333333333335</v>
      </c>
      <c r="Y958" s="154" t="str">
        <f>IF(X958&gt;=4,"A+",IF(X958&gt;=3.75,"A",IF(X958&gt;=3.5,"A-",IF(X958&gt;=3.25,"B+",IF(X958&gt;=3,"B",IF(X958&gt;=2.75,"B-",IF(X958&gt;=2.5,"C+",IF(X958&gt;=2,"C","F"))))))))</f>
        <v>B+</v>
      </c>
      <c r="Z958" s="510"/>
    </row>
    <row r="959" spans="1:26" ht="18">
      <c r="A959" s="77" t="s">
        <v>28</v>
      </c>
      <c r="B959" s="86"/>
      <c r="C959" s="87">
        <f>'1st 1'!C23</f>
        <v>30.5</v>
      </c>
      <c r="D959" s="87">
        <f>'1st 2'!C23</f>
        <v>28</v>
      </c>
      <c r="E959" s="87">
        <f>'1st 3'!C23</f>
        <v>31</v>
      </c>
      <c r="F959" s="87">
        <f>'1st 4'!C23</f>
        <v>26</v>
      </c>
      <c r="G959" s="87">
        <f>'1st 5'!C23</f>
        <v>31</v>
      </c>
      <c r="H959" s="87">
        <f>'1st 6'!C23</f>
        <v>33.5</v>
      </c>
      <c r="I959" s="497"/>
      <c r="J959" s="485">
        <f>I958/(C957+D957+E957+F957+G957+H957)</f>
        <v>3.375</v>
      </c>
      <c r="K959" s="88"/>
      <c r="L959" s="89">
        <f>'2nd 1'!C23</f>
        <v>29.5</v>
      </c>
      <c r="M959" s="87">
        <f>'2nd 2'!C23</f>
        <v>26</v>
      </c>
      <c r="N959" s="87">
        <f>'2nd 3'!C23</f>
        <v>30</v>
      </c>
      <c r="O959" s="87">
        <f>'2nd 4'!C23</f>
        <v>21.5</v>
      </c>
      <c r="P959" s="87">
        <f>'2nd 5'!C23</f>
        <v>27.5</v>
      </c>
      <c r="Q959" s="87">
        <f>'2nd 6'!C23</f>
        <v>30.5</v>
      </c>
      <c r="R959" s="87">
        <f>'2nd 7'!C23</f>
        <v>0</v>
      </c>
      <c r="S959" s="457"/>
      <c r="T959" s="485">
        <f>S958/(L957+M957+N957+O957+P957+Q957+R957)</f>
        <v>3.25</v>
      </c>
      <c r="U959" s="90"/>
      <c r="V959" s="499"/>
      <c r="W959" s="501"/>
      <c r="X959" s="453"/>
      <c r="Y959" s="487" t="str">
        <f>IF(S958&gt;0,(IF(X958&gt;=2.5,Y958,IF(X958&gt;=2.25,"C",IF(X958&gt;=2,"D","F")))),K960)</f>
        <v>B+</v>
      </c>
      <c r="Z959" s="510"/>
    </row>
    <row r="960" spans="1:26" ht="16.5" customHeight="1">
      <c r="A960" s="423" t="s">
        <v>26</v>
      </c>
      <c r="B960" s="91" t="s">
        <v>60</v>
      </c>
      <c r="C960" s="87">
        <f>'1st 1'!J23</f>
        <v>49</v>
      </c>
      <c r="D960" s="87">
        <f>'1st 2'!J23</f>
        <v>33</v>
      </c>
      <c r="E960" s="87">
        <f>'1st 3'!J23</f>
        <v>41</v>
      </c>
      <c r="F960" s="87">
        <f>'1st 4'!J23</f>
        <v>28.5</v>
      </c>
      <c r="G960" s="87">
        <f>'1st 5'!J23</f>
        <v>38</v>
      </c>
      <c r="H960" s="87">
        <f>'1st 6'!J23</f>
        <v>36.5</v>
      </c>
      <c r="I960" s="497"/>
      <c r="J960" s="505"/>
      <c r="K960" s="489" t="str">
        <f>IF(J959&gt;=2.5,K958,IF(J959&gt;=2.25,"C",IF(J959&gt;=2,"D",IF(J959=0,0,"F"))))</f>
        <v>B+</v>
      </c>
      <c r="L960" s="89">
        <f>'2nd 1'!J23</f>
        <v>37</v>
      </c>
      <c r="M960" s="87">
        <f>'2nd 2'!J23</f>
        <v>36</v>
      </c>
      <c r="N960" s="87">
        <f>'2nd 3'!J23</f>
        <v>47</v>
      </c>
      <c r="O960" s="87">
        <f>'2nd 4'!J23</f>
        <v>38</v>
      </c>
      <c r="P960" s="87">
        <f>'2nd 5'!J23</f>
        <v>32</v>
      </c>
      <c r="Q960" s="87">
        <f>'2nd 6'!J23</f>
        <v>36.75</v>
      </c>
      <c r="R960" s="87">
        <f>'2nd 7'!J23</f>
        <v>0</v>
      </c>
      <c r="S960" s="457"/>
      <c r="T960" s="486"/>
      <c r="U960" s="442" t="str">
        <f>IF(T959&gt;=2.5,U958,IF(T959&gt;=2.25,"C",IF(T959&gt;=2,"D",IF(T959=0,0,"F"))))</f>
        <v>B+</v>
      </c>
      <c r="V960" s="499"/>
      <c r="W960" s="501"/>
      <c r="X960" s="453"/>
      <c r="Y960" s="488"/>
      <c r="Z960" s="510"/>
    </row>
    <row r="961" spans="1:28" ht="16.5" customHeight="1">
      <c r="A961" s="424"/>
      <c r="B961" s="91" t="s">
        <v>67</v>
      </c>
      <c r="C961" s="115">
        <f>'1st 1'!K23</f>
        <v>80</v>
      </c>
      <c r="D961" s="115">
        <f>'1st 2'!K23</f>
        <v>61</v>
      </c>
      <c r="E961" s="115">
        <f>'1st 3'!K23</f>
        <v>72</v>
      </c>
      <c r="F961" s="115">
        <f>'1st 4'!K23</f>
        <v>55</v>
      </c>
      <c r="G961" s="115">
        <f>'1st 5'!K23</f>
        <v>69</v>
      </c>
      <c r="H961" s="115">
        <f>'1st 6'!K23</f>
        <v>70</v>
      </c>
      <c r="I961" s="497"/>
      <c r="J961" s="505"/>
      <c r="K961" s="490"/>
      <c r="L961" s="116">
        <f>'2nd 1'!K23</f>
        <v>67</v>
      </c>
      <c r="M961" s="115">
        <f>'2nd 2'!K23</f>
        <v>62</v>
      </c>
      <c r="N961" s="115">
        <f>'2nd 3'!K23</f>
        <v>77</v>
      </c>
      <c r="O961" s="115">
        <f>'2nd 4'!K23</f>
        <v>60</v>
      </c>
      <c r="P961" s="115">
        <f>'2nd 5'!K23</f>
        <v>60</v>
      </c>
      <c r="Q961" s="115">
        <f>'2nd 6'!K23</f>
        <v>68</v>
      </c>
      <c r="R961" s="115">
        <f>'2nd 7'!K23</f>
        <v>0</v>
      </c>
      <c r="S961" s="457"/>
      <c r="T961" s="486"/>
      <c r="U961" s="491"/>
      <c r="V961" s="499"/>
      <c r="W961" s="501"/>
      <c r="X961" s="453"/>
      <c r="Y961" s="488"/>
      <c r="Z961" s="510"/>
    </row>
    <row r="962" spans="1:28" ht="18">
      <c r="A962" s="424"/>
      <c r="B962" s="91" t="s">
        <v>1</v>
      </c>
      <c r="C962" s="87">
        <f>'1st 1'!M23</f>
        <v>4</v>
      </c>
      <c r="D962" s="87">
        <f>'1st 2'!M23</f>
        <v>3</v>
      </c>
      <c r="E962" s="87">
        <f>'1st 3'!M23</f>
        <v>3.5</v>
      </c>
      <c r="F962" s="87">
        <f>'1st 4'!M23</f>
        <v>2.75</v>
      </c>
      <c r="G962" s="87">
        <f>'1st 5'!M23</f>
        <v>3.25</v>
      </c>
      <c r="H962" s="87">
        <f>'1st 6'!M23</f>
        <v>3.5</v>
      </c>
      <c r="I962" s="497"/>
      <c r="J962" s="505"/>
      <c r="K962" s="92"/>
      <c r="L962" s="89">
        <f>'2nd 1'!M23</f>
        <v>3.25</v>
      </c>
      <c r="M962" s="87">
        <f>'2nd 2'!M23</f>
        <v>3</v>
      </c>
      <c r="N962" s="87">
        <f>'2nd 3'!M23</f>
        <v>3.75</v>
      </c>
      <c r="O962" s="87">
        <f>'2nd 4'!M23</f>
        <v>3</v>
      </c>
      <c r="P962" s="87">
        <f>'2nd 5'!M23</f>
        <v>3</v>
      </c>
      <c r="Q962" s="87">
        <f>'2nd 6'!M23</f>
        <v>3.25</v>
      </c>
      <c r="R962" s="87">
        <f>'2nd 7'!M23</f>
        <v>0</v>
      </c>
      <c r="S962" s="457"/>
      <c r="T962" s="486"/>
      <c r="U962" s="93"/>
      <c r="V962" s="499"/>
      <c r="W962" s="501"/>
      <c r="X962" s="453"/>
      <c r="Y962" s="155"/>
      <c r="Z962" s="510"/>
    </row>
    <row r="963" spans="1:28" ht="17.25" customHeight="1" thickBot="1">
      <c r="A963" s="424"/>
      <c r="B963" s="94" t="s">
        <v>2</v>
      </c>
      <c r="C963" s="95" t="str">
        <f>'1st 1'!L23</f>
        <v>A+</v>
      </c>
      <c r="D963" s="95" t="str">
        <f>'1st 2'!L23</f>
        <v>B</v>
      </c>
      <c r="E963" s="95" t="str">
        <f>'1st 3'!L23</f>
        <v>A-</v>
      </c>
      <c r="F963" s="95" t="str">
        <f>'1st 4'!L23</f>
        <v>B-</v>
      </c>
      <c r="G963" s="95" t="str">
        <f>'1st 5'!L23</f>
        <v>B+</v>
      </c>
      <c r="H963" s="95" t="str">
        <f>'1st 6'!L23</f>
        <v>A-</v>
      </c>
      <c r="I963" s="472"/>
      <c r="J963" s="96"/>
      <c r="K963" s="88"/>
      <c r="L963" s="97" t="str">
        <f>'2nd 1'!L23</f>
        <v>B+</v>
      </c>
      <c r="M963" s="95" t="str">
        <f>'2nd 2'!L23</f>
        <v>B</v>
      </c>
      <c r="N963" s="95" t="str">
        <f>'2nd 3'!L23</f>
        <v>A</v>
      </c>
      <c r="O963" s="95" t="str">
        <f>'2nd 4'!L23</f>
        <v>B</v>
      </c>
      <c r="P963" s="95" t="str">
        <f>'2nd 5'!L23</f>
        <v>B</v>
      </c>
      <c r="Q963" s="95" t="str">
        <f>'2nd 6'!L23</f>
        <v>B+</v>
      </c>
      <c r="R963" s="95">
        <f>'2nd 7'!L23</f>
        <v>0</v>
      </c>
      <c r="S963" s="457"/>
      <c r="T963" s="98"/>
      <c r="U963" s="90"/>
      <c r="V963" s="500"/>
      <c r="W963" s="502"/>
      <c r="X963" s="504"/>
      <c r="Y963" s="156"/>
      <c r="Z963" s="510"/>
    </row>
    <row r="964" spans="1:28" ht="18.75" thickTop="1">
      <c r="A964" s="413" t="s">
        <v>127</v>
      </c>
      <c r="B964" s="91" t="s">
        <v>1</v>
      </c>
      <c r="C964" s="87">
        <f>'1st 1'!N23</f>
        <v>0</v>
      </c>
      <c r="D964" s="87">
        <f>'1st 2'!N23</f>
        <v>0</v>
      </c>
      <c r="E964" s="87">
        <f>'1st 3'!N23</f>
        <v>0</v>
      </c>
      <c r="F964" s="87">
        <f>'1st 4'!N23</f>
        <v>0</v>
      </c>
      <c r="G964" s="87">
        <f>'1st 5'!N23</f>
        <v>0</v>
      </c>
      <c r="H964" s="87">
        <f>'1st 6'!N23</f>
        <v>0</v>
      </c>
      <c r="I964" s="530">
        <f>(C964*C957)+(D964*D957)+(E964*E957)+(F964*F957)+(G964*G957)+(H964*H957)</f>
        <v>0</v>
      </c>
      <c r="J964" s="417">
        <f>IF(C964&gt;0,(C962*C957),0)+IF(D964&gt;0,(D962*D957),0)+IF(E964&gt;0,(E962*E957),0)+IF(F964&gt;0,(F962*F957),0)+IF(G964&gt;0,(G962*G957),0)+IF(H964&gt;0,(H962*H957),0)</f>
        <v>0</v>
      </c>
      <c r="K964" s="473">
        <f>IF(C964&gt;C962,((C964*C957)-(C962*C957)),0)+IF(D964&gt;D962,((D964*D957)-(D962*D957)),0)+IF(E964&gt;E962,((E964*E957)-(E962*E957)),0)+IF(F964&gt;F962,((F964*F957)-(F962*F957)),0)+IF(G964&gt;G962,((G964*G957)-(G962*G957)),0)+IF(H964&gt;H962,((H964*H957)-(H962*H957)),0)</f>
        <v>0</v>
      </c>
      <c r="L964" s="89">
        <f>'2nd 1'!N23</f>
        <v>0</v>
      </c>
      <c r="M964" s="87">
        <f>'2nd 2'!N23</f>
        <v>0</v>
      </c>
      <c r="N964" s="87">
        <f>'2nd 3'!N23</f>
        <v>0</v>
      </c>
      <c r="O964" s="87">
        <f>'2nd 4'!N23</f>
        <v>0</v>
      </c>
      <c r="P964" s="87">
        <f>'2nd 5'!N23</f>
        <v>0</v>
      </c>
      <c r="Q964" s="87">
        <f>'2nd 6'!N23</f>
        <v>0</v>
      </c>
      <c r="R964" s="87">
        <f>'2nd 7'!N23</f>
        <v>0</v>
      </c>
      <c r="S964" s="401">
        <f>(L964*L957)+(M964*M957)+(N964*N957)+(O964*O957)+(P964*P957)+(Q964*Q957)+(R964*R957)</f>
        <v>0</v>
      </c>
      <c r="T964" s="417">
        <f>IF(L964&gt;0,(L962*L957),0)+IF(M964&gt;0,(M962*M957),0)+IF(N964&gt;0,(N962*N957),0)+IF(O964&gt;0,(O962*O957),0)+IF(P964&gt;0,(P962*P957),0)+IF(Q964&gt;0,(Q962*Q957),0)+IF(R964&gt;0,(R962*R957),0)</f>
        <v>0</v>
      </c>
      <c r="U964" s="399">
        <f>IF(L964&gt;L962,((L964*L957)-(L962*L957)),0)+IF(M964&gt;M962,((M964*M957)-(M962*M957)),0)+IF(N964&gt;N962,((N964*N957)-(N962*N957)),0)+IF(O964&gt;O962,((O964*O957)-(O962*O957)),0)+IF(P964&gt;P962,((P964*P957)-(P962*P957)),0)+IF(Q964&gt;Q962,((Q964*Q957)-(Q962*Q957)),0)+IF(R964&gt;R962,((R964*R957)-(R962*R957)),0)</f>
        <v>0</v>
      </c>
      <c r="V964" s="401">
        <f>I964+S964</f>
        <v>0</v>
      </c>
      <c r="W964" s="436">
        <f>J964+T964</f>
        <v>0</v>
      </c>
      <c r="X964" s="526">
        <f>K964+U964</f>
        <v>0</v>
      </c>
      <c r="Y964" s="527"/>
      <c r="Z964" s="510"/>
    </row>
    <row r="965" spans="1:28" ht="15.75" customHeight="1" thickBot="1">
      <c r="A965" s="414"/>
      <c r="B965" s="157" t="s">
        <v>23</v>
      </c>
      <c r="C965" s="178" t="str">
        <f>'1st 1'!O23</f>
        <v/>
      </c>
      <c r="D965" s="178" t="str">
        <f>'1st 2'!O23</f>
        <v/>
      </c>
      <c r="E965" s="178" t="str">
        <f>'1st 3'!O23</f>
        <v/>
      </c>
      <c r="F965" s="178" t="str">
        <f>'1st 4'!O23</f>
        <v/>
      </c>
      <c r="G965" s="178" t="str">
        <f>'1st 5'!O23</f>
        <v/>
      </c>
      <c r="H965" s="178" t="str">
        <f>'1st 6'!O23</f>
        <v/>
      </c>
      <c r="I965" s="472"/>
      <c r="J965" s="472"/>
      <c r="K965" s="474"/>
      <c r="L965" s="179" t="str">
        <f>'2nd 1'!O23</f>
        <v/>
      </c>
      <c r="M965" s="178" t="str">
        <f>'2nd 2'!O23</f>
        <v/>
      </c>
      <c r="N965" s="178" t="str">
        <f>'2nd 3'!O23</f>
        <v/>
      </c>
      <c r="O965" s="178" t="str">
        <f>'2nd 4'!O23</f>
        <v/>
      </c>
      <c r="P965" s="178" t="str">
        <f>'2nd 5'!O23</f>
        <v/>
      </c>
      <c r="Q965" s="178" t="str">
        <f>'2nd 6'!O23</f>
        <v/>
      </c>
      <c r="R965" s="178" t="str">
        <f>'2nd 7'!O23</f>
        <v/>
      </c>
      <c r="S965" s="475"/>
      <c r="T965" s="420"/>
      <c r="U965" s="400"/>
      <c r="V965" s="402"/>
      <c r="W965" s="437"/>
      <c r="X965" s="528"/>
      <c r="Y965" s="529"/>
      <c r="Z965" s="510"/>
    </row>
    <row r="966" spans="1:28" ht="21" customHeight="1" thickTop="1" thickBot="1">
      <c r="A966" s="435" t="s">
        <v>30</v>
      </c>
      <c r="B966" s="435"/>
      <c r="C966" s="435"/>
      <c r="D966" s="435"/>
      <c r="E966" s="435"/>
      <c r="F966" s="435"/>
      <c r="G966" s="435"/>
      <c r="H966" s="435"/>
      <c r="I966" s="435"/>
      <c r="J966" s="435"/>
      <c r="K966" s="435"/>
      <c r="L966" s="435"/>
      <c r="M966" s="435"/>
      <c r="N966" s="435"/>
      <c r="O966" s="435"/>
      <c r="P966" s="435"/>
      <c r="Q966" s="435"/>
      <c r="R966" s="435"/>
      <c r="S966" s="435"/>
      <c r="T966" s="435"/>
      <c r="U966" s="435"/>
      <c r="V966" s="435"/>
      <c r="W966" s="435"/>
      <c r="X966" s="435"/>
      <c r="Y966" s="435"/>
      <c r="Z966" s="510"/>
    </row>
    <row r="967" spans="1:28" ht="19.5" customHeight="1" thickTop="1" thickBot="1">
      <c r="A967" s="478" t="s">
        <v>44</v>
      </c>
      <c r="B967" s="479"/>
      <c r="C967" s="479"/>
      <c r="D967" s="479"/>
      <c r="E967" s="479"/>
      <c r="F967" s="479"/>
      <c r="G967" s="479"/>
      <c r="H967" s="479"/>
      <c r="I967" s="479"/>
      <c r="J967" s="479"/>
      <c r="K967" s="506"/>
      <c r="L967" s="425" t="s">
        <v>45</v>
      </c>
      <c r="M967" s="426"/>
      <c r="N967" s="426"/>
      <c r="O967" s="426"/>
      <c r="P967" s="426"/>
      <c r="Q967" s="426"/>
      <c r="R967" s="426"/>
      <c r="S967" s="426"/>
      <c r="T967" s="426"/>
      <c r="U967" s="426"/>
      <c r="V967" s="160"/>
      <c r="W967" s="428" t="s">
        <v>39</v>
      </c>
      <c r="X967" s="428"/>
      <c r="Y967" s="161"/>
      <c r="Z967" s="510"/>
    </row>
    <row r="968" spans="1:28" ht="17.25" customHeight="1" thickTop="1">
      <c r="A968" s="99" t="s">
        <v>22</v>
      </c>
      <c r="B968" s="100"/>
      <c r="C968" s="101">
        <f>'3rd 1'!B4</f>
        <v>201</v>
      </c>
      <c r="D968" s="101">
        <f>'3rd 2'!B4</f>
        <v>202</v>
      </c>
      <c r="E968" s="101">
        <f>'3rd 3'!B4</f>
        <v>203</v>
      </c>
      <c r="F968" s="101">
        <f>'3rd 4'!B4</f>
        <v>204</v>
      </c>
      <c r="G968" s="101">
        <f>'3rd 5'!B4</f>
        <v>205</v>
      </c>
      <c r="H968" s="101">
        <f>'3rd 6'!B4</f>
        <v>0</v>
      </c>
      <c r="I968" s="430" t="s">
        <v>0</v>
      </c>
      <c r="J968" s="430" t="s">
        <v>3</v>
      </c>
      <c r="K968" s="432" t="s">
        <v>2</v>
      </c>
      <c r="L968" s="101">
        <f>'4th 1'!B4</f>
        <v>206</v>
      </c>
      <c r="M968" s="101">
        <f>'4th 2'!B4</f>
        <v>207</v>
      </c>
      <c r="N968" s="101">
        <f>'4th 3'!B4</f>
        <v>208</v>
      </c>
      <c r="O968" s="101">
        <f>'4th 4'!B4</f>
        <v>209</v>
      </c>
      <c r="P968" s="101">
        <f>'4th 5'!B4</f>
        <v>210</v>
      </c>
      <c r="Q968" s="101">
        <f>'4th 6'!B4</f>
        <v>211</v>
      </c>
      <c r="R968" s="101">
        <f>'4th 7'!B4</f>
        <v>0</v>
      </c>
      <c r="S968" s="429" t="s">
        <v>0</v>
      </c>
      <c r="T968" s="429" t="s">
        <v>3</v>
      </c>
      <c r="U968" s="431" t="s">
        <v>2</v>
      </c>
      <c r="V968" s="433" t="s">
        <v>62</v>
      </c>
      <c r="W968" s="434"/>
      <c r="X968" s="434"/>
      <c r="Y968" s="162" t="str">
        <f>IF(X969&gt;=4,"A+",IF(X969&gt;=3.75,"A",IF(X969&gt;=3.5,"A-",IF(X969&gt;=3.25,"B+",IF(X969&gt;=3,"B",IF(X969&gt;=2.75,"B-",IF(X969&gt;=2.5,"C+",IF(X969&gt;=2,"C","F"))))))))</f>
        <v>B</v>
      </c>
      <c r="Z968" s="510"/>
    </row>
    <row r="969" spans="1:28" ht="63.75" customHeight="1">
      <c r="A969" s="77" t="s">
        <v>63</v>
      </c>
      <c r="B969" s="86"/>
      <c r="C969" s="79" t="str">
        <f>IF('3rd 1'!C23&gt;0,'3rd 1'!D6,IF('3rd 1'!K23&gt;0,'3rd 1'!L6,IF('3rd 1'!S23&gt;0,'3rd 1'!T6,0)))</f>
        <v>Drawing-3</v>
      </c>
      <c r="D969" s="79" t="str">
        <f>IF('3rd 2'!C23&gt;0,'3rd 2'!D6,IF('3rd 2'!K23&gt;0,'3rd 2'!L6,IF('3rd 2'!S23&gt;0,'3rd 2'!T6,0)))</f>
        <v>Still Life-1</v>
      </c>
      <c r="E969" s="79" t="str">
        <f>IF('3rd 3'!C23&gt;0,'3rd 3'!D6,IF('3rd 3'!K23&gt;0,'3rd 3'!L6,IF('3rd 3'!S23&gt;0,'3rd 3'!T6,0)))</f>
        <v>Landscape-1</v>
      </c>
      <c r="F969" s="79" t="str">
        <f>IF('3rd 4'!C23&gt;0,'3rd 4'!D6,IF('3rd 4'!K23&gt;0,'3rd 4'!L6,IF('3rd 4'!S23&gt;0,'3rd 4'!T6,0)))</f>
        <v>Sketch-3</v>
      </c>
      <c r="G969" s="79" t="str">
        <f>IF('3rd 5'!C23&gt;0,'3rd 5'!D6,IF('3rd 5'!K23&gt;0,'3rd 5'!L6,IF('3rd 5'!S23&gt;0,'3rd 5'!T6,0)))</f>
        <v>History of Ancient Indian Civilization</v>
      </c>
      <c r="H969" s="79">
        <f>IF('3rd 6'!C23&gt;0,'3rd 6'!D6,IF('3rd 6'!K23&gt;0,'3rd 6'!L6,IF('3rd 6'!S23&gt;0,'3rd 6'!T6,0)))</f>
        <v>0</v>
      </c>
      <c r="I969" s="481"/>
      <c r="J969" s="481"/>
      <c r="K969" s="482"/>
      <c r="L969" s="79" t="str">
        <f>IF('4th 1'!C23&gt;0,'4th 1'!D6,IF('4th 1'!K23&gt;0,'4th 1'!L6,IF('4th 1'!S23&gt;0,'4th 1'!T6,0)))</f>
        <v>Drawing-4</v>
      </c>
      <c r="M969" s="79" t="str">
        <f>IF('4th 2'!C23&gt;0,'4th 2'!D6,IF('4th 2'!K23&gt;0,'4th 2'!L6,IF('4th 2'!S23&gt;0,'4th 2'!T6,0)))</f>
        <v>Still Life-2</v>
      </c>
      <c r="N969" s="79" t="str">
        <f>IF('4th 3'!C23&gt;0,'4th 3'!D6,IF('4th 3'!K23&gt;0,'4th 3'!L6,IF('4th 3'!S23&gt;0,'4th 3'!T6,0)))</f>
        <v>Landscape-2</v>
      </c>
      <c r="O969" s="79" t="str">
        <f>IF('4th 4'!C23&gt;0,'4th 4'!D6,IF('4th 4'!K23&gt;0,'4th 4'!L6,IF('4th 4'!S23&gt;0,'4th 4'!T6,0)))</f>
        <v>Sketch-4</v>
      </c>
      <c r="P969" s="79" t="str">
        <f>IF('4th 5'!C23&gt;0,'4th 5'!D6,IF('4th 5'!K23&gt;0,'4th 5'!L6,IF('4th 5'!S23&gt;0,'4th 5'!T6,0)))</f>
        <v>Material &amp; Technique of Art</v>
      </c>
      <c r="Q969" s="79" t="str">
        <f>IF('4th 6'!C23&gt;0,'4th 6'!D6,IF('4th 6'!K23&gt;0,'4th 6'!L6,IF('4th 6'!S23&gt;0,'4th 6'!T6,0)))</f>
        <v>History of Ancient Bengal Civilization</v>
      </c>
      <c r="R969" s="79">
        <f>IF('4th 7'!C23&gt;0,'4th 7'!D6,IF('4th 7'!K23&gt;0,'4th 7'!L6,IF('4th 7'!S23&gt;0,'4th 7'!T6,0)))</f>
        <v>0</v>
      </c>
      <c r="S969" s="429"/>
      <c r="T969" s="429"/>
      <c r="U969" s="431"/>
      <c r="V969" s="335">
        <f>IF(I971&gt;0,(V974+V958),0)</f>
        <v>63</v>
      </c>
      <c r="W969" s="254">
        <f>IF(I971&gt;0,(W974+W958),0)</f>
        <v>203.25</v>
      </c>
      <c r="X969" s="336">
        <f>IF(S971&gt;0,(W969/63),IF(I971&gt;0,(W969/46.5),0))</f>
        <v>3.2261904761904763</v>
      </c>
      <c r="Y969" s="163" t="str">
        <f>IF(X969&gt;=2.5,Y968,IF(X969&gt;=2.25,"C",IF(X969&gt;=2,"D",IF(X969=0,0,"F"))))</f>
        <v>B</v>
      </c>
      <c r="Z969" s="510"/>
    </row>
    <row r="970" spans="1:28" ht="16.5">
      <c r="A970" s="458" t="s">
        <v>27</v>
      </c>
      <c r="B970" s="459"/>
      <c r="C970" s="102">
        <f>IF('3rd 1'!C23&gt;0,'3rd 1'!H4,IF('3rd 1'!K23&gt;0,'3rd 1'!P4,IF('3rd 1'!S23&gt;0,'3rd 1'!X4,0)))</f>
        <v>3</v>
      </c>
      <c r="D970" s="102">
        <f>IF('3rd 2'!C23&gt;0,'3rd 2'!H4,IF('3rd 2'!K23&gt;0,'3rd 2'!P4,IF('3rd 2'!S23&gt;0,'3rd 2'!X4,0)))</f>
        <v>3</v>
      </c>
      <c r="E970" s="102">
        <f>IF('3rd 3'!C23&gt;0,'3rd 3'!H4,IF('3rd 3'!K23&gt;0,'3rd 3'!P4,IF('3rd 3'!S23&gt;0,'3rd 3'!X4,0)))</f>
        <v>3</v>
      </c>
      <c r="F970" s="102">
        <f>IF('3rd 4'!C23&gt;0,'3rd 4'!H4,IF('3rd 4'!K23&gt;0,'3rd 4'!P4,IF('3rd 4'!S23&gt;0,'3rd 4'!X4,0)))</f>
        <v>3</v>
      </c>
      <c r="G970" s="102">
        <f>IF('3rd 5'!C23&gt;0,'3rd 5'!H4,IF('3rd 5'!K23&gt;0,'3rd 5'!P4,IF('3rd 5'!S23&gt;0,'3rd 5'!X4,0)))</f>
        <v>3</v>
      </c>
      <c r="H970" s="102">
        <f>IF('3rd 6'!C23&gt;0,'3rd 6'!H4,IF('3rd 6'!K23&gt;0,'3rd 6'!P4,IF('3rd 6'!S23&gt;0,'3rd 6'!X4,0)))</f>
        <v>0</v>
      </c>
      <c r="I970" s="481"/>
      <c r="J970" s="481"/>
      <c r="K970" s="482"/>
      <c r="L970" s="102">
        <f>IF('4th 1'!C23&gt;0,'4th 1'!H4,IF('4th 1'!K23&gt;0,'4th 1'!P4,IF('4th 1'!S23&gt;0,'4th 1'!X4,0)))</f>
        <v>3</v>
      </c>
      <c r="M970" s="102">
        <f>IF('4th 2'!C23&gt;0,'4th 2'!H4,IF('4th 2'!K23&gt;0,'4th 2'!P4,IF('4th 2'!S23&gt;0,'4th 2'!X4,0)))</f>
        <v>3</v>
      </c>
      <c r="N970" s="102">
        <f>IF('4th 3'!C23&gt;0,'4th 3'!H4,IF('4th 3'!K23&gt;0,'4th 3'!P4,IF('4th 3'!S23&gt;0,'4th 3'!X4,0)))</f>
        <v>3</v>
      </c>
      <c r="O970" s="102">
        <f>IF('4th 4'!C23&gt;0,'4th 4'!H4,IF('4th 4'!K23&gt;0,'4th 4'!P4,IF('4th 4'!S23&gt;0,'4th 4'!X4,0)))</f>
        <v>1.5</v>
      </c>
      <c r="P970" s="102">
        <f>IF('4th 5'!C23&gt;0,'4th 5'!H4,IF('4th 5'!K23&gt;0,'4th 5'!P4,IF('4th 5'!S23&gt;0,'4th 5'!X4,0)))</f>
        <v>1.5</v>
      </c>
      <c r="Q970" s="102">
        <f>IF('4th 6'!C23&gt;0,'4th 6'!H4,IF('4th 6'!K23&gt;0,'4th 6'!P4,IF('4th 6'!S23&gt;0,'4th 6'!X4,0)))</f>
        <v>3</v>
      </c>
      <c r="R970" s="102">
        <f>IF('4th 7'!C23&gt;0,'4th 7'!H4,IF('4th 7'!K23&gt;0,'4th 7'!P4,IF('4th 7'!S23&gt;0,'4th 7'!X4,0)))</f>
        <v>0</v>
      </c>
      <c r="S970" s="430"/>
      <c r="T970" s="430"/>
      <c r="U970" s="432"/>
      <c r="V970" s="460" t="s">
        <v>41</v>
      </c>
      <c r="W970" s="461"/>
      <c r="X970" s="461"/>
      <c r="Y970" s="462"/>
      <c r="Z970" s="510"/>
    </row>
    <row r="971" spans="1:28" ht="17.25" thickBot="1">
      <c r="A971" s="463" t="s">
        <v>11</v>
      </c>
      <c r="B971" s="464"/>
      <c r="C971" s="102">
        <v>100</v>
      </c>
      <c r="D971" s="102">
        <v>100</v>
      </c>
      <c r="E971" s="102">
        <v>100</v>
      </c>
      <c r="F971" s="102">
        <v>100</v>
      </c>
      <c r="G971" s="102">
        <v>100</v>
      </c>
      <c r="H971" s="102">
        <v>100</v>
      </c>
      <c r="I971" s="465">
        <f>(C975*C970)+(D975*D970)+(E975*E970)+(F975*F970)+(G975*G970)+(H975*H970)</f>
        <v>45.75</v>
      </c>
      <c r="J971" s="84"/>
      <c r="K971" s="103" t="str">
        <f>IF(J972&gt;=4,"A+",IF(J972&gt;=3.75,"A",IF(J972&gt;=3.5,"A-",IF(J972&gt;=3.25,"B+",IF(J972&gt;=3,"B",IF(J972&gt;=2.75,"B-",IF(J972&gt;=2.5,"C+",IF(J972&gt;=2,"C","F"))))))))</f>
        <v>B</v>
      </c>
      <c r="L971" s="102">
        <v>100</v>
      </c>
      <c r="M971" s="102">
        <v>100</v>
      </c>
      <c r="N971" s="102">
        <v>100</v>
      </c>
      <c r="O971" s="102">
        <v>100</v>
      </c>
      <c r="P971" s="102">
        <v>100</v>
      </c>
      <c r="Q971" s="102">
        <v>100</v>
      </c>
      <c r="R971" s="102">
        <v>100</v>
      </c>
      <c r="S971" s="465">
        <f>(L975*L970)+(M975*M970)+(N975*N970)+(O975*O970)+(P975*P970)+(Q975*Q970)+(R975*R970)</f>
        <v>48.375</v>
      </c>
      <c r="T971" s="84"/>
      <c r="U971" s="103" t="str">
        <f>IF(T972&gt;=4,"A+",IF(T972&gt;=3.75,"A",IF(T972&gt;=3.5,"A-",IF(T972&gt;=3.25,"B+",IF(T972&gt;=3,"B",IF(T972&gt;=2.75,"B-",IF(T972&gt;=2.5,"C+",IF(T972&gt;=2,"C","F"))))))))</f>
        <v>B</v>
      </c>
      <c r="V971" s="467" t="s">
        <v>29</v>
      </c>
      <c r="W971" s="469" t="s">
        <v>0</v>
      </c>
      <c r="X971" s="469" t="s">
        <v>3</v>
      </c>
      <c r="Y971" s="476" t="s">
        <v>2</v>
      </c>
      <c r="Z971" s="510"/>
    </row>
    <row r="972" spans="1:28" ht="17.25" thickTop="1">
      <c r="A972" s="77" t="s">
        <v>28</v>
      </c>
      <c r="B972" s="86"/>
      <c r="C972" s="104">
        <f>IF('3rd 1'!C23&gt;0,'3rd 1'!C23,IF('3rd 1'!K23&gt;0,'3rd 1'!K23,IF('3rd 1'!S23&gt;0,'3rd 1'!S23,0)))</f>
        <v>23</v>
      </c>
      <c r="D972" s="104">
        <f>IF('3rd 2'!C23&gt;0,'3rd 2'!C23,IF('3rd 2'!K23&gt;0,'3rd 2'!K23,IF('3rd 2'!S23&gt;0,'3rd 2'!S23,0)))</f>
        <v>28</v>
      </c>
      <c r="E972" s="104">
        <f>IF('3rd 3'!C23&gt;0,'3rd 3'!C23,IF('3rd 3'!K23&gt;0,'3rd 3'!K23,IF('3rd 3'!S23&gt;0,'3rd 3'!S23,0)))</f>
        <v>30.75</v>
      </c>
      <c r="F972" s="104">
        <f>IF('3rd 4'!C23&gt;0,'3rd 4'!C23,IF('3rd 4'!K23&gt;0,'3rd 4'!K23,IF('3rd 4'!S23&gt;0,'3rd 4'!S23,0)))</f>
        <v>21.5</v>
      </c>
      <c r="G972" s="104">
        <f>IF('3rd 5'!C23&gt;0,'3rd 5'!C23,IF('3rd 5'!K23&gt;0,'3rd 5'!K23,IF('3rd 5'!S23&gt;0,'3rd 5'!S23,0)))</f>
        <v>28</v>
      </c>
      <c r="H972" s="104">
        <f>IF('3rd 6'!C23&gt;0,'3rd 6'!C23,IF('3rd 6'!K23&gt;0,'3rd 6'!K23,IF('3rd 6'!S23&gt;0,'3rd 6'!S23,0)))</f>
        <v>0</v>
      </c>
      <c r="I972" s="457"/>
      <c r="J972" s="485">
        <f>I971/(C970+D970+E970+F970+G970+H970)</f>
        <v>3.05</v>
      </c>
      <c r="K972" s="90"/>
      <c r="L972" s="104">
        <f>IF('4th 1'!C23&gt;0,'4th 1'!C23,IF('4th 1'!K23&gt;0,'4th 1'!K23,IF('4th 1'!S23&gt;0,'4th 1'!S23,0)))</f>
        <v>28.5</v>
      </c>
      <c r="M972" s="104">
        <f>IF('4th 2'!C23&gt;0,'4th 2'!C23,IF('4th 2'!K23&gt;0,'4th 2'!K23,IF('4th 2'!S23&gt;0,'4th 2'!S23,0)))</f>
        <v>29.75</v>
      </c>
      <c r="N972" s="104">
        <f>IF('4th 3'!C23&gt;0,'4th 3'!C23,IF('4th 3'!K23&gt;0,'4th 3'!K23,IF('4th 3'!S23&gt;0,'4th 3'!S23,0)))</f>
        <v>25</v>
      </c>
      <c r="O972" s="104">
        <f>IF('4th 4'!C23&gt;0,'4th 4'!C23,IF('4th 4'!K23&gt;0,'4th 4'!K23,IF('4th 4'!S23&gt;0,'4th 4'!S23,0)))</f>
        <v>30.5</v>
      </c>
      <c r="P972" s="104">
        <f>IF('4th 5'!C23&gt;0,'4th 5'!C23,IF('4th 5'!K23&gt;0,'4th 5'!K23,IF('4th 5'!S23&gt;0,'4th 5'!S23,0)))</f>
        <v>33.5</v>
      </c>
      <c r="Q972" s="104">
        <f>IF('4th 6'!C23&gt;0,'4th 6'!C23,IF('4th 6'!K23&gt;0,'4th 6'!K23,IF('4th 6'!S23&gt;0,'4th 6'!S23,0)))</f>
        <v>25.5</v>
      </c>
      <c r="R972" s="104">
        <f>IF('4th 7'!C23&gt;0,'4th 7'!C23,IF('4th 7'!K23&gt;0,'4th 7'!K23,IF('4th 7'!S23&gt;0,'4th 7'!S23,0)))</f>
        <v>0</v>
      </c>
      <c r="S972" s="457"/>
      <c r="T972" s="485">
        <f>S971/(L970+M970+N970+O970+P970+Q970+R970)</f>
        <v>3.2250000000000001</v>
      </c>
      <c r="U972" s="90"/>
      <c r="V972" s="468"/>
      <c r="W972" s="470"/>
      <c r="X972" s="471"/>
      <c r="Y972" s="477"/>
      <c r="Z972" s="510"/>
    </row>
    <row r="973" spans="1:28" ht="17.25">
      <c r="A973" s="423" t="s">
        <v>26</v>
      </c>
      <c r="B973" s="91" t="s">
        <v>60</v>
      </c>
      <c r="C973" s="104">
        <f>IF('3rd 1'!C23&gt;0,'3rd 1'!J23,IF('3rd 1'!K23&gt;0,'3rd 1'!R23,IF('3rd 1'!S23&gt;0,'3rd 1'!Z23,0)))</f>
        <v>40.5</v>
      </c>
      <c r="D973" s="104">
        <f>IF('3rd 2'!C23&gt;0,'3rd 2'!J23,IF('3rd 2'!K23&gt;0,'3rd 2'!R23,IF('3rd 2'!S23&gt;0,'3rd 2'!Z23,0)))</f>
        <v>30</v>
      </c>
      <c r="E973" s="104">
        <f>IF('3rd 3'!C23&gt;0,'3rd 3'!J23,IF('3rd 3'!K23&gt;0,'3rd 3'!R23,IF('3rd 3'!S23&gt;0,'3rd 3'!Z23,0)))</f>
        <v>48</v>
      </c>
      <c r="F973" s="104">
        <f>IF('3rd 4'!C23&gt;0,'3rd 4'!J23,IF('3rd 4'!K23&gt;0,'3rd 4'!R23,IF('3rd 4'!S23&gt;0,'3rd 4'!Z23,0)))</f>
        <v>38.5</v>
      </c>
      <c r="G973" s="104">
        <f>IF('3rd 5'!C23&gt;0,'3rd 5'!J23,IF('3rd 5'!K23&gt;0,'3rd 5'!R23,IF('3rd 5'!S23&gt;0,'3rd 5'!Z23,0)))</f>
        <v>30.75</v>
      </c>
      <c r="H973" s="104">
        <f>IF('3rd 6'!C23&gt;0,'3rd 6'!J23,IF('3rd 6'!K23&gt;0,'3rd 6'!R23,IF('3rd 6'!S23&gt;0,'3rd 6'!Z23,0)))</f>
        <v>0</v>
      </c>
      <c r="I973" s="457"/>
      <c r="J973" s="525"/>
      <c r="K973" s="442" t="str">
        <f>IF(J972&gt;=2.5,K971,IF(J972&gt;=2.25,"C",IF(J972&gt;=2,"D",IF(J972=0,0,"F"))))</f>
        <v>B</v>
      </c>
      <c r="L973" s="104">
        <f>IF('4th 1'!C23&gt;0,'4th 1'!J23,IF('4th 1'!K23&gt;0,'4th 1'!R23,IF('4th 1'!S23&gt;0,'4th 1'!Z23,0)))</f>
        <v>45.75</v>
      </c>
      <c r="M973" s="104">
        <f>IF('4th 2'!C23&gt;0,'4th 2'!J23,IF('4th 2'!K23&gt;0,'4th 2'!R23,IF('4th 2'!S23&gt;0,'4th 2'!Z23,0)))</f>
        <v>40.5</v>
      </c>
      <c r="N973" s="104">
        <f>IF('4th 3'!C23&gt;0,'4th 3'!J23,IF('4th 3'!K23&gt;0,'4th 3'!R23,IF('4th 3'!S23&gt;0,'4th 3'!Z23,0)))</f>
        <v>43.5</v>
      </c>
      <c r="O973" s="104">
        <f>IF('4th 4'!C23&gt;0,'4th 4'!J23,IF('4th 4'!K23&gt;0,'4th 4'!R23,IF('4th 4'!S23&gt;0,'4th 4'!Z23,0)))</f>
        <v>41</v>
      </c>
      <c r="P973" s="104">
        <f>IF('4th 5'!C23&gt;0,'4th 5'!J23,IF('4th 5'!K23&gt;0,'4th 5'!R23,IF('4th 5'!S23&gt;0,'4th 5'!Z23,0)))</f>
        <v>34.5</v>
      </c>
      <c r="Q973" s="104">
        <f>IF('4th 6'!C23&gt;0,'4th 6'!J23,IF('4th 6'!K23&gt;0,'4th 6'!R23,IF('4th 6'!S23&gt;0,'4th 6'!Z23,0)))</f>
        <v>20.25</v>
      </c>
      <c r="R973" s="104">
        <f>IF('4th 7'!C23&gt;0,'4th 7'!J23,IF('4th 7'!K23&gt;0,'4th 7'!R23,IF('4th 7'!S23&gt;0,'4th 7'!Z23,0)))</f>
        <v>0</v>
      </c>
      <c r="S973" s="457"/>
      <c r="T973" s="525"/>
      <c r="U973" s="442" t="str">
        <f>IF(T972&gt;=2.5,U971,IF(T972&gt;=2.25,"C",IF(T972&gt;=2,"D",IF(T972=0,0,"F"))))</f>
        <v>B</v>
      </c>
      <c r="V973" s="454" t="s">
        <v>40</v>
      </c>
      <c r="W973" s="443"/>
      <c r="X973" s="443"/>
      <c r="Y973" s="455"/>
      <c r="Z973" s="510"/>
      <c r="AA973" s="105"/>
      <c r="AB973" s="105"/>
    </row>
    <row r="974" spans="1:28" ht="16.5" customHeight="1">
      <c r="A974" s="424"/>
      <c r="B974" s="91" t="s">
        <v>67</v>
      </c>
      <c r="C974" s="117">
        <f>'3rd 1'!AA23</f>
        <v>64</v>
      </c>
      <c r="D974" s="117">
        <f>'3rd 2'!AA23</f>
        <v>58</v>
      </c>
      <c r="E974" s="117">
        <f>'3rd 3'!AA23</f>
        <v>79</v>
      </c>
      <c r="F974" s="117">
        <f>'3rd 4'!AA23</f>
        <v>60</v>
      </c>
      <c r="G974" s="117">
        <f>'3rd 5'!AA23</f>
        <v>59</v>
      </c>
      <c r="H974" s="117">
        <f>'3rd 6'!AA23</f>
        <v>0</v>
      </c>
      <c r="I974" s="457"/>
      <c r="J974" s="525"/>
      <c r="K974" s="491"/>
      <c r="L974" s="117">
        <f>'4th 1'!AA23</f>
        <v>75</v>
      </c>
      <c r="M974" s="117">
        <f>'4th 2'!AA23</f>
        <v>71</v>
      </c>
      <c r="N974" s="117">
        <f>'4th 3'!AA23</f>
        <v>69</v>
      </c>
      <c r="O974" s="117">
        <f>'4th 4'!AA23</f>
        <v>72</v>
      </c>
      <c r="P974" s="117">
        <f>'4th 5'!AA23</f>
        <v>68</v>
      </c>
      <c r="Q974" s="117">
        <f>'4th 6'!AA23</f>
        <v>46</v>
      </c>
      <c r="R974" s="117">
        <f>'4th 7'!AA23</f>
        <v>0</v>
      </c>
      <c r="S974" s="457"/>
      <c r="T974" s="525"/>
      <c r="U974" s="491"/>
      <c r="V974" s="444">
        <f>IF((C975+C977)=0,0,C970)+IF((D975+D977)=0,0,D970)+IF((E975+E977)=0,0,E970)+IF((F975+F977)=0,0,F970)+IF((G975+G977)=0,0,G970)+IF((H975+H977)=0,0,H970)+IF((L975+L977)=0,0,L970)+IF((M975+M977)=0,0,M970)+IF((N975+N977)=0,0,N970)+IF((O975+O977)=0,0,O970)+IF((P975+P977)=0,0,P970)+IF((Q975+Q977)=0,0,Q970)+IF((R975+R977)=0,0,R970)+IF(E1007&gt;0,1.5,0)</f>
        <v>31.5</v>
      </c>
      <c r="W974" s="457">
        <f>I971+S971+(E1007*1.5)</f>
        <v>98.25</v>
      </c>
      <c r="X974" s="440">
        <f>IF(S971&gt;0,(W974/31.5),J972)</f>
        <v>3.1190476190476191</v>
      </c>
      <c r="Y974" s="164" t="str">
        <f>IF(X974&gt;=4,"A+",IF(X974&gt;=3.75,"A",IF(X974&gt;=3.5,"A-",IF(X974&gt;=3.25,"B+",IF(X974&gt;=3,"B",IF(X974&gt;=2.75,"B-",IF(X974&gt;=2.5,"C+",IF(X974&gt;=2,"C","F"))))))))</f>
        <v>B</v>
      </c>
      <c r="Z974" s="510"/>
    </row>
    <row r="975" spans="1:28" ht="16.5">
      <c r="A975" s="424"/>
      <c r="B975" s="91" t="s">
        <v>1</v>
      </c>
      <c r="C975" s="104">
        <f>'3rd 1'!AC23</f>
        <v>3</v>
      </c>
      <c r="D975" s="104">
        <f>'3rd 2'!AC23</f>
        <v>2.75</v>
      </c>
      <c r="E975" s="104">
        <f>'3rd 3'!AC23</f>
        <v>3.75</v>
      </c>
      <c r="F975" s="104">
        <f>'3rd 4'!AC23</f>
        <v>3</v>
      </c>
      <c r="G975" s="104">
        <f>'3rd 5'!AC23</f>
        <v>2.75</v>
      </c>
      <c r="H975" s="104">
        <f>'3rd 6'!AC23</f>
        <v>0</v>
      </c>
      <c r="I975" s="457"/>
      <c r="J975" s="525"/>
      <c r="K975" s="106"/>
      <c r="L975" s="104">
        <f>'4th 1'!AC23</f>
        <v>3.75</v>
      </c>
      <c r="M975" s="104">
        <f>'4th 2'!AC23</f>
        <v>3.5</v>
      </c>
      <c r="N975" s="104">
        <f>'4th 3'!AC23</f>
        <v>3.25</v>
      </c>
      <c r="O975" s="104">
        <f>'4th 4'!AC23</f>
        <v>3.5</v>
      </c>
      <c r="P975" s="104">
        <f>'4th 5'!AC23</f>
        <v>3.25</v>
      </c>
      <c r="Q975" s="104">
        <f>'4th 6'!AC23</f>
        <v>2.25</v>
      </c>
      <c r="R975" s="107">
        <f>'4th 7'!AC23</f>
        <v>0</v>
      </c>
      <c r="S975" s="457"/>
      <c r="T975" s="525"/>
      <c r="U975" s="108"/>
      <c r="V975" s="456"/>
      <c r="W975" s="448"/>
      <c r="X975" s="441"/>
      <c r="Y975" s="451" t="str">
        <f>IF(S971&gt;0,(IF(X974&gt;=2.5,Y974,IF(X974&gt;=2.25,"C",IF(X974&gt;=2,"D","F")))),K973)</f>
        <v>B</v>
      </c>
      <c r="Z975" s="510"/>
    </row>
    <row r="976" spans="1:28" ht="16.5">
      <c r="A976" s="424"/>
      <c r="B976" s="91" t="s">
        <v>2</v>
      </c>
      <c r="C976" s="104" t="str">
        <f>'3rd 1'!AB23</f>
        <v>B</v>
      </c>
      <c r="D976" s="104" t="str">
        <f>'3rd 2'!AB23</f>
        <v>B-</v>
      </c>
      <c r="E976" s="104" t="str">
        <f>'3rd 3'!AB23</f>
        <v>A</v>
      </c>
      <c r="F976" s="104" t="str">
        <f>'3rd 4'!AB23</f>
        <v>B</v>
      </c>
      <c r="G976" s="104" t="str">
        <f>'3rd 5'!AB23</f>
        <v>B-</v>
      </c>
      <c r="H976" s="104" t="str">
        <f>'3rd 6'!AB23</f>
        <v/>
      </c>
      <c r="I976" s="457"/>
      <c r="J976" s="98"/>
      <c r="K976" s="90"/>
      <c r="L976" s="104" t="str">
        <f>'4th 1'!AB23</f>
        <v>A</v>
      </c>
      <c r="M976" s="104" t="str">
        <f>'4th 2'!AB23</f>
        <v>A-</v>
      </c>
      <c r="N976" s="104" t="str">
        <f>'4th 3'!AB23</f>
        <v>B+</v>
      </c>
      <c r="O976" s="104" t="str">
        <f>'4th 4'!AB23</f>
        <v>A-</v>
      </c>
      <c r="P976" s="104" t="str">
        <f>'4th 5'!AB23</f>
        <v>B+</v>
      </c>
      <c r="Q976" s="104" t="str">
        <f>'4th 6'!AB23</f>
        <v>C</v>
      </c>
      <c r="R976" s="104" t="str">
        <f>'4th 7'!AB23</f>
        <v/>
      </c>
      <c r="S976" s="457"/>
      <c r="T976" s="98"/>
      <c r="U976" s="109"/>
      <c r="V976" s="446"/>
      <c r="W976" s="449"/>
      <c r="X976" s="450"/>
      <c r="Y976" s="452"/>
      <c r="Z976" s="510"/>
    </row>
    <row r="977" spans="1:26" ht="16.5" customHeight="1">
      <c r="A977" s="413" t="s">
        <v>127</v>
      </c>
      <c r="B977" s="91" t="s">
        <v>1</v>
      </c>
      <c r="C977" s="104">
        <f>'3rd 1'!AD23</f>
        <v>0</v>
      </c>
      <c r="D977" s="104">
        <f>'3rd 2'!AD23</f>
        <v>0</v>
      </c>
      <c r="E977" s="104">
        <f>'3rd 3'!AD23</f>
        <v>0</v>
      </c>
      <c r="F977" s="104">
        <f>'3rd 4'!AD23</f>
        <v>0</v>
      </c>
      <c r="G977" s="104">
        <f>'3rd 5'!AD23</f>
        <v>0</v>
      </c>
      <c r="H977" s="104">
        <f>'3rd 6'!AD23</f>
        <v>0</v>
      </c>
      <c r="I977" s="415">
        <f>(C977*C970)+(D977*D970)+(E977*E970)+(F977*F970)+(G977*G970)+(H977*H970)</f>
        <v>0</v>
      </c>
      <c r="J977" s="417">
        <f>IF(C977&gt;0,(C975*C970),0)+IF(D977&gt;0,(D975*D970),0)+IF(E977&gt;0,(E975*E970),0)+IF(F977&gt;0,(F975*F970),0)+IF(G977&gt;0,(G975*G970),0)+IF(H977&gt;0,(H975*H970),0)</f>
        <v>0</v>
      </c>
      <c r="K977" s="418">
        <f>IF(C977&gt;C975,((C977*C970)-(C975*C970)),0)+IF(D977&gt;D975,((D977*D970)-(D975*D970)),0)+IF(E977&gt;E975,((E977*E970)-(E975*E970)),0)+IF(F977&gt;F975,((F977*F970)-(F975*F970)),0)+IF(G977&gt;G975,((G977*G970)-(G975*G970)),0)+IF(H977&gt;H975,((H977*H970)-(H975*H970)),0)</f>
        <v>0</v>
      </c>
      <c r="L977" s="165">
        <f>'4th 1'!AD23</f>
        <v>0</v>
      </c>
      <c r="M977" s="104">
        <f>'4th 2'!AD23</f>
        <v>0</v>
      </c>
      <c r="N977" s="104">
        <f>'4th 3'!AD23</f>
        <v>0</v>
      </c>
      <c r="O977" s="104">
        <f>'4th 4'!AD23</f>
        <v>0</v>
      </c>
      <c r="P977" s="104">
        <f>'4th 5'!AD23</f>
        <v>0</v>
      </c>
      <c r="Q977" s="104">
        <f>'4th 6'!AD23</f>
        <v>0</v>
      </c>
      <c r="R977" s="104">
        <f>'4th 7'!AD23</f>
        <v>0</v>
      </c>
      <c r="S977" s="415">
        <f>(L977*L970)+(M977*M970)+(N977*N970)+(O977*O970)+(P977*P970)+(Q977*Q970)+(R977*R970)</f>
        <v>0</v>
      </c>
      <c r="T977" s="417">
        <f>IF(L977&gt;0,(L975*L970),0)+IF(M977&gt;0,(M975*M970),0)+IF(N977&gt;0,(N975*N970),0)+IF(O977&gt;0,(O975*O970),0)+IF(P977&gt;0,(P975*P970),0)+IF(Q977&gt;0,(Q975*Q970),0)+IF(R977&gt;0,(R975*R970),0)</f>
        <v>0</v>
      </c>
      <c r="U977" s="484">
        <f>IF(L977&gt;L975,((L977*L970)-(L975*L970)),0)+IF(M977&gt;M975,((M977*M970)-(M975*M970)),0)+IF(N977&gt;N975,((N977*N970)-(N975*N970)),0)+IF(O977&gt;O975,((O977*O970)-(O975*O970)),0)+IF(P977&gt;P975,((P977*P970)-(P975*P970)),0)+IF(Q977&gt;Q975,((Q977*Q970)-(Q975*Q970)),0)+IF(R977&gt;R975,((R977*R970)-(R975*R970)),0)</f>
        <v>0</v>
      </c>
      <c r="V977" s="401">
        <f>I977+S977</f>
        <v>0</v>
      </c>
      <c r="W977" s="436">
        <f>J977+T977</f>
        <v>0</v>
      </c>
      <c r="X977" s="438">
        <f>K977+U977</f>
        <v>0</v>
      </c>
      <c r="Y977" s="483">
        <f>K977+U977+X964</f>
        <v>0</v>
      </c>
      <c r="Z977" s="510"/>
    </row>
    <row r="978" spans="1:26" ht="16.5" thickBot="1">
      <c r="A978" s="414"/>
      <c r="B978" s="157" t="s">
        <v>23</v>
      </c>
      <c r="C978" s="180" t="str">
        <f>'3rd 1'!AE23</f>
        <v/>
      </c>
      <c r="D978" s="180" t="str">
        <f>'3rd 2'!AE23</f>
        <v/>
      </c>
      <c r="E978" s="180" t="str">
        <f>'3rd 3'!AE23</f>
        <v/>
      </c>
      <c r="F978" s="180" t="str">
        <f>'3rd 4'!AE23</f>
        <v/>
      </c>
      <c r="G978" s="180" t="str">
        <f>'3rd 5'!AE23</f>
        <v/>
      </c>
      <c r="H978" s="180" t="str">
        <f>'3rd 6'!AE23</f>
        <v/>
      </c>
      <c r="I978" s="416"/>
      <c r="J978" s="416"/>
      <c r="K978" s="419"/>
      <c r="L978" s="180" t="str">
        <f>'4th 1'!AE23</f>
        <v/>
      </c>
      <c r="M978" s="180" t="str">
        <f>'4th 2'!AE23</f>
        <v/>
      </c>
      <c r="N978" s="180" t="str">
        <f>'4th 3'!AE23</f>
        <v/>
      </c>
      <c r="O978" s="180" t="str">
        <f>'4th 4'!AE23</f>
        <v/>
      </c>
      <c r="P978" s="180" t="str">
        <f>'4th 5'!AE23</f>
        <v/>
      </c>
      <c r="Q978" s="180" t="str">
        <f>'4th 6'!AE23</f>
        <v/>
      </c>
      <c r="R978" s="180" t="str">
        <f>'4th 7'!AE23</f>
        <v/>
      </c>
      <c r="S978" s="416"/>
      <c r="T978" s="416"/>
      <c r="U978" s="419"/>
      <c r="V978" s="402"/>
      <c r="W978" s="437"/>
      <c r="X978" s="439"/>
      <c r="Y978" s="406"/>
      <c r="Z978" s="510"/>
    </row>
    <row r="979" spans="1:26" ht="19.5" customHeight="1" thickTop="1" thickBot="1">
      <c r="A979" s="435" t="s">
        <v>31</v>
      </c>
      <c r="B979" s="435"/>
      <c r="C979" s="435"/>
      <c r="D979" s="435"/>
      <c r="E979" s="435"/>
      <c r="F979" s="435"/>
      <c r="G979" s="435"/>
      <c r="H979" s="435"/>
      <c r="I979" s="435"/>
      <c r="J979" s="435"/>
      <c r="K979" s="435"/>
      <c r="L979" s="435"/>
      <c r="M979" s="435"/>
      <c r="N979" s="435"/>
      <c r="O979" s="435"/>
      <c r="P979" s="435"/>
      <c r="Q979" s="435"/>
      <c r="R979" s="435"/>
      <c r="S979" s="435"/>
      <c r="T979" s="435"/>
      <c r="U979" s="435"/>
      <c r="V979" s="435"/>
      <c r="W979" s="435"/>
      <c r="X979" s="435"/>
      <c r="Y979" s="435"/>
      <c r="Z979" s="510"/>
    </row>
    <row r="980" spans="1:26" ht="17.25" customHeight="1" thickTop="1" thickBot="1">
      <c r="A980" s="478" t="s">
        <v>46</v>
      </c>
      <c r="B980" s="479"/>
      <c r="C980" s="479"/>
      <c r="D980" s="479"/>
      <c r="E980" s="479"/>
      <c r="F980" s="479"/>
      <c r="G980" s="479"/>
      <c r="H980" s="479"/>
      <c r="I980" s="479"/>
      <c r="J980" s="479"/>
      <c r="K980" s="480"/>
      <c r="L980" s="426" t="s">
        <v>47</v>
      </c>
      <c r="M980" s="426"/>
      <c r="N980" s="426"/>
      <c r="O980" s="426"/>
      <c r="P980" s="426"/>
      <c r="Q980" s="426"/>
      <c r="R980" s="426"/>
      <c r="S980" s="426"/>
      <c r="T980" s="426"/>
      <c r="U980" s="427"/>
      <c r="V980" s="160"/>
      <c r="W980" s="428" t="s">
        <v>39</v>
      </c>
      <c r="X980" s="428"/>
      <c r="Y980" s="161"/>
      <c r="Z980" s="510"/>
    </row>
    <row r="981" spans="1:26" ht="17.25" thickTop="1">
      <c r="A981" s="99" t="s">
        <v>22</v>
      </c>
      <c r="B981" s="100"/>
      <c r="C981" s="101">
        <f>'5th 1'!B4</f>
        <v>301</v>
      </c>
      <c r="D981" s="101">
        <f>'5th 2'!B4</f>
        <v>302</v>
      </c>
      <c r="E981" s="101">
        <f>'5th 3'!B4</f>
        <v>303</v>
      </c>
      <c r="F981" s="101">
        <f>'5th 4'!B4</f>
        <v>304</v>
      </c>
      <c r="G981" s="101">
        <f>'5th 5'!B4</f>
        <v>305</v>
      </c>
      <c r="H981" s="101">
        <f>'5th 6'!B4</f>
        <v>0</v>
      </c>
      <c r="I981" s="430" t="s">
        <v>0</v>
      </c>
      <c r="J981" s="430" t="s">
        <v>3</v>
      </c>
      <c r="K981" s="432" t="s">
        <v>2</v>
      </c>
      <c r="L981" s="101">
        <f>'6th 1'!B4</f>
        <v>306</v>
      </c>
      <c r="M981" s="101">
        <f>'6th 2'!B4</f>
        <v>307</v>
      </c>
      <c r="N981" s="101">
        <f>'6th 3'!B4</f>
        <v>308</v>
      </c>
      <c r="O981" s="101">
        <f>'6th 4'!B4</f>
        <v>309</v>
      </c>
      <c r="P981" s="101">
        <f>'6th 5'!B4</f>
        <v>310</v>
      </c>
      <c r="Q981" s="101">
        <f>'6th 6'!B4</f>
        <v>0</v>
      </c>
      <c r="R981" s="101">
        <f>'6th 7'!B4</f>
        <v>0</v>
      </c>
      <c r="S981" s="429" t="s">
        <v>0</v>
      </c>
      <c r="T981" s="429" t="s">
        <v>3</v>
      </c>
      <c r="U981" s="431" t="s">
        <v>2</v>
      </c>
      <c r="V981" s="433" t="s">
        <v>62</v>
      </c>
      <c r="W981" s="434"/>
      <c r="X981" s="434"/>
      <c r="Y981" s="162" t="str">
        <f>IF(X982&gt;=4,"A+",IF(X982&gt;=3.75,"A",IF(X982&gt;=3.5,"A-",IF(X982&gt;=3.25,"B+",IF(X982&gt;=3,"B",IF(X982&gt;=2.75,"B-",IF(X982&gt;=2.5,"C+",IF(X982&gt;=2,"C","F"))))))))</f>
        <v>B</v>
      </c>
      <c r="Z981" s="510"/>
    </row>
    <row r="982" spans="1:26" ht="65.25" customHeight="1">
      <c r="A982" s="77" t="s">
        <v>63</v>
      </c>
      <c r="B982" s="78"/>
      <c r="C982" s="79" t="str">
        <f>IF('5th 1'!C23&gt;0,'5th 1'!D6,IF('5th 1'!K23&gt;0,'5th 1'!L6,IF('5th 1'!S23&gt;0,'5th 1'!T6,0)))</f>
        <v>Drawing-5</v>
      </c>
      <c r="D982" s="79" t="str">
        <f>IF('5th 2'!C23&gt;0,'5th 2'!D6,IF('5th 2'!K23&gt;0,'5th 2'!L6,IF('5th 2'!S23&gt;0,'5th 2'!T6,0)))</f>
        <v>Head Study-1</v>
      </c>
      <c r="E982" s="79" t="str">
        <f>IF('5th 3'!C23&gt;0,'5th 3'!D6,IF('5th 3'!K23&gt;0,'5th 3'!L6,IF('5th 3'!S23&gt;0,'5th 3'!T6,0)))</f>
        <v>Still life-3</v>
      </c>
      <c r="F982" s="79" t="str">
        <f>IF('5th 4'!C23&gt;0,'5th 4'!D6,IF('5th 4'!K23&gt;0,'5th 4'!L6,IF('5th 4'!S23&gt;0,'5th 4'!T6,0)))</f>
        <v>Composition-1</v>
      </c>
      <c r="G982" s="79" t="str">
        <f>IF('5th 5'!C23&gt;0,'5th 5'!D6,IF('5th 5'!K23&gt;0,'5th 5'!L6,IF('5th 5'!S23&gt;0,'5th 5'!T6,0)))</f>
        <v>History of Art</v>
      </c>
      <c r="H982" s="79">
        <f>IF('5th 6'!C23&gt;0,'5th 6'!D6,IF('5th 6'!K23&gt;0,'5th 6'!L6,IF('5th 6'!S23&gt;0,'5th 6'!T6,0)))</f>
        <v>0</v>
      </c>
      <c r="I982" s="481"/>
      <c r="J982" s="481"/>
      <c r="K982" s="482"/>
      <c r="L982" s="79" t="str">
        <f>IF('6th 1'!C23&gt;0,'6th 1'!D6,IF('6th 1'!K23&gt;0,'6th 1'!L6,IF('6th 1'!S23&gt;0,'6th 1'!T6,0)))</f>
        <v>Drawing-6</v>
      </c>
      <c r="M982" s="79" t="str">
        <f>IF('6th 2'!C23&gt;0,'6th 2'!D6,IF('6th 2'!K23&gt;0,'6th 2'!L6,IF('6th 2'!S23&gt;0,'6th 2'!T6,0)))</f>
        <v>Head study-2</v>
      </c>
      <c r="N982" s="79" t="str">
        <f>IF('6th 3'!C23&gt;0,'6th 3'!D6,IF('6th 3'!K23&gt;0,'6th 3'!L6,IF('6th 3'!S23&gt;0,'6th 3'!T6,0)))</f>
        <v>Figur painting</v>
      </c>
      <c r="O982" s="79" t="str">
        <f>IF('6th 4'!C23&gt;0,'6th 4'!D6,IF('6th 4'!K23&gt;0,'6th 4'!L6,IF('6th 4'!S23&gt;0,'6th 4'!T6,0)))</f>
        <v>Composition-2</v>
      </c>
      <c r="P982" s="79" t="str">
        <f>IF('6th 5'!C23&gt;0,'6th 5'!D6,IF('6th 5'!K23&gt;0,'6th 5'!L6,IF('6th 5'!S23&gt;0,'6th 5'!T6,0)))</f>
        <v>History of Arts</v>
      </c>
      <c r="Q982" s="79">
        <f>IF('6th 6'!C23&gt;0,'6th 6'!D6,IF('6th 6'!K23&gt;0,'6th 6'!L6,IF('6th 6'!S23&gt;0,'6th 6'!T6,0)))</f>
        <v>0</v>
      </c>
      <c r="R982" s="79">
        <f>IF('6th 7'!C23&gt;0,'6th 7'!D6,IF('6th 7'!K23&gt;0,'6th 7'!L6,IF('6th 7'!S23&gt;0,'6th 7'!T6,0)))</f>
        <v>0</v>
      </c>
      <c r="S982" s="429"/>
      <c r="T982" s="429"/>
      <c r="U982" s="431"/>
      <c r="V982" s="335">
        <f>IF(I984&gt;0,(V987+V969),0)</f>
        <v>94.5</v>
      </c>
      <c r="W982" s="254">
        <f>IF(I984&gt;0,(W987+W969),0)</f>
        <v>301.5</v>
      </c>
      <c r="X982" s="336">
        <f>IF(S984&gt;0,(W982/94.5),IF(I984&gt;0,(W982/78),0))</f>
        <v>3.1904761904761907</v>
      </c>
      <c r="Y982" s="163" t="str">
        <f>IF(X982&gt;=2.5,Y981,IF(X982&gt;=2.25,"C",IF(X982&gt;=2,"D",IF(X982=0,0,"F"))))</f>
        <v>B</v>
      </c>
      <c r="Z982" s="510"/>
    </row>
    <row r="983" spans="1:26" ht="16.5">
      <c r="A983" s="77" t="s">
        <v>12</v>
      </c>
      <c r="B983" s="78"/>
      <c r="C983" s="102">
        <f>IF('5th 1'!C23&gt;0,'5th 1'!H4,IF('5th 1'!K23&gt;0,'5th 1'!P4,IF('5th 1'!S23&gt;0,'5th 1'!X4,0)))</f>
        <v>3</v>
      </c>
      <c r="D983" s="102">
        <f>IF('5th 2'!C23&gt;0,'5th 2'!H4,IF('5th 2'!K23&gt;0,'5th 2'!P4,IF('5th 2'!S23&gt;0,'5th 2'!X4,0)))</f>
        <v>3</v>
      </c>
      <c r="E983" s="102">
        <f>IF('5th 3'!C23&gt;0,'5th 3'!H4,IF('5th 3'!K23&gt;0,'5th 3'!P4,IF('5th 3'!S23&gt;0,'5th 3'!X4,0)))</f>
        <v>3</v>
      </c>
      <c r="F983" s="102">
        <f>IF('5th 4'!C23&gt;0,'5th 4'!H4,IF('5th 4'!K23&gt;0,'5th 4'!P4,IF('5th 4'!S23&gt;0,'5th 4'!X4,0)))</f>
        <v>3</v>
      </c>
      <c r="G983" s="102">
        <f>IF('5th 5'!C23&gt;0,'5th 5'!H4,IF('5th 5'!K23&gt;0,'5th 5'!P4,IF('5th 5'!S23&gt;0,'5th 5'!X4,0)))</f>
        <v>3</v>
      </c>
      <c r="H983" s="102">
        <f>IF('5th 6'!C23&gt;0,'5th 6'!H4,IF('5th 6'!K23&gt;0,'5th 6'!P4,IF('5th 6'!S23&gt;0,'5th 6'!X4,0)))</f>
        <v>0</v>
      </c>
      <c r="I983" s="481"/>
      <c r="J983" s="481"/>
      <c r="K983" s="482"/>
      <c r="L983" s="102">
        <f>IF('6th 1'!C23&gt;0,'6th 1'!H4,IF('6th 1'!K23&gt;0,'6th 1'!P4,IF('6th 1'!S23&gt;0,'6th 1'!X4,0)))</f>
        <v>3</v>
      </c>
      <c r="M983" s="102">
        <f>IF('6th 2'!C23&gt;0,'6th 2'!H4,IF('6th 2'!K23&gt;0,'6th 2'!P4,IF('6th 2'!S23&gt;0,'6th 2'!X4,0)))</f>
        <v>3</v>
      </c>
      <c r="N983" s="102">
        <f>IF('6th 3'!C23&gt;0,'6th 3'!H4,IF('6th 3'!K23&gt;0,'6th 3'!P4,IF('6th 3'!S23&gt;0,'6th 3'!X4,0)))</f>
        <v>3</v>
      </c>
      <c r="O983" s="102">
        <f>IF('6th 4'!C23&gt;0,'6th 4'!H4,IF('6th 4'!K23&gt;0,'6th 4'!P4,IF('6th 4'!S23&gt;0,'6th 4'!X4,0)))</f>
        <v>3</v>
      </c>
      <c r="P983" s="102">
        <f>IF('6th 5'!C23&gt;0,'6th 5'!H4,IF('6th 5'!K23&gt;0,'6th 5'!P4,IF('6th 5'!S23&gt;0,'6th 5'!X4,0)))</f>
        <v>3</v>
      </c>
      <c r="Q983" s="102">
        <f>IF('6th 6'!C23&gt;0,'6th 6'!H4,IF('6th 6'!K23&gt;0,'6th 6'!#REF!,IF('6th 6'!S23&gt;0,'6th 6'!X4,0)))</f>
        <v>0</v>
      </c>
      <c r="R983" s="102">
        <f>IF('6th 7'!C23&gt;0,'6th 7'!H4,IF('6th 7'!K23&gt;0,'6th 7'!P4,IF('6th 7'!S23&gt;0,'6th 7'!X4,0)))</f>
        <v>0</v>
      </c>
      <c r="S983" s="430"/>
      <c r="T983" s="430"/>
      <c r="U983" s="432"/>
      <c r="V983" s="460" t="s">
        <v>41</v>
      </c>
      <c r="W983" s="461"/>
      <c r="X983" s="461"/>
      <c r="Y983" s="462"/>
      <c r="Z983" s="510"/>
    </row>
    <row r="984" spans="1:26" ht="17.25" thickBot="1">
      <c r="A984" s="77" t="s">
        <v>11</v>
      </c>
      <c r="B984" s="78"/>
      <c r="C984" s="102">
        <v>100</v>
      </c>
      <c r="D984" s="102">
        <v>100</v>
      </c>
      <c r="E984" s="102">
        <v>100</v>
      </c>
      <c r="F984" s="102">
        <v>100</v>
      </c>
      <c r="G984" s="102">
        <v>100</v>
      </c>
      <c r="H984" s="102">
        <v>100</v>
      </c>
      <c r="I984" s="465">
        <f>(C988*C983)+(D988*D983)+(E988*E983)+(F988*F983)+(G988*G983)+(H988*H983)</f>
        <v>47.25</v>
      </c>
      <c r="J984" s="84"/>
      <c r="K984" s="103" t="str">
        <f>IF(J986&gt;=4,"A+",IF(J986&gt;=3.75,"A",IF(J986&gt;=3.5,"A-",IF(J986&gt;=3.25,"B+",IF(J986&gt;=3,"B",IF(J986&gt;=2.75,"B-",IF(J986&gt;=2.5,"C+",IF(J986&gt;=2,"C","F"))))))))</f>
        <v>B</v>
      </c>
      <c r="L984" s="102">
        <v>100</v>
      </c>
      <c r="M984" s="102">
        <v>100</v>
      </c>
      <c r="N984" s="102">
        <v>100</v>
      </c>
      <c r="O984" s="102">
        <v>100</v>
      </c>
      <c r="P984" s="102">
        <v>100</v>
      </c>
      <c r="Q984" s="102">
        <v>100</v>
      </c>
      <c r="R984" s="102">
        <v>100</v>
      </c>
      <c r="S984" s="465">
        <f>(L988*L983)+(M988*M983)+(N988*N983)+(O988*O983)+(P988*P983)+(Q988*Q983)+(R988*R983)</f>
        <v>46.5</v>
      </c>
      <c r="T984" s="84"/>
      <c r="U984" s="103" t="str">
        <f>IF(T986&gt;=4,"A+",IF(T986&gt;=3.75,"A",IF(T986&gt;=3.5,"A-",IF(T986&gt;=3.25,"B+",IF(T986&gt;=3,"B",IF(T986&gt;=2.75,"B-",IF(T986&gt;=2.5,"C+",IF(T986&gt;=2,"C","F"))))))))</f>
        <v>B</v>
      </c>
      <c r="V984" s="467" t="s">
        <v>29</v>
      </c>
      <c r="W984" s="469" t="s">
        <v>0</v>
      </c>
      <c r="X984" s="469" t="s">
        <v>3</v>
      </c>
      <c r="Y984" s="476" t="s">
        <v>2</v>
      </c>
      <c r="Z984" s="510"/>
    </row>
    <row r="985" spans="1:26" ht="17.25" thickTop="1">
      <c r="A985" s="77" t="s">
        <v>28</v>
      </c>
      <c r="B985" s="86"/>
      <c r="C985" s="104">
        <f>IF('5th 1'!C23&gt;0,'5th 1'!C23,IF('5th 1'!K23&gt;0,'5th 1'!K23,IF('5th 1'!S23&gt;0,'5th 1'!S23,0)))</f>
        <v>27.75</v>
      </c>
      <c r="D985" s="104">
        <f>IF('5th 2'!C23&gt;0,'5th 2'!C23,IF('5th 2'!K23&gt;0,'5th 2'!K23,IF('5th 2'!S23&gt;0,'5th 2'!S23,0)))</f>
        <v>23.5</v>
      </c>
      <c r="E985" s="104">
        <f>IF('5th 3'!C23&gt;0,'5th 3'!C23,IF('5th 3'!K23&gt;0,'5th 3'!K23,IF('5th 3'!S23&gt;0,'5th 3'!S23,0)))</f>
        <v>28.5</v>
      </c>
      <c r="F985" s="104">
        <f>IF('5th 4'!C23&gt;0,'5th 4'!C23,IF('5th 4'!K23&gt;0,'5th 4'!K23,IF('5th 4'!S23&gt;0,'5th 4'!S23,0)))</f>
        <v>23</v>
      </c>
      <c r="G985" s="104">
        <f>IF('5th 5'!C23&gt;0,'5th 5'!C23,IF('5th 5'!K23&gt;0,'5th 5'!K23,IF('5th 5'!S23&gt;0,'5th 5'!S23,0)))</f>
        <v>26</v>
      </c>
      <c r="H985" s="104">
        <f>IF('5th 6'!C23&gt;0,'5th 6'!C23,IF('5th 6'!K23&gt;0,'5th 6'!K23,IF('5th 6'!S23&gt;0,'5th 6'!S23,0)))</f>
        <v>0</v>
      </c>
      <c r="I985" s="448"/>
      <c r="J985" s="98"/>
      <c r="K985" s="90"/>
      <c r="L985" s="104">
        <f>IF('6th 1'!C23&gt;0,'6th 1'!C23,IF('6th 1'!K23&gt;0,'6th 1'!K23,IF('6th 1'!S23&gt;0,'6th 1'!S23,0)))</f>
        <v>25.75</v>
      </c>
      <c r="M985" s="104">
        <f>IF('6th 2'!C23&gt;0,'6th 2'!C23,IF('6th 2'!K23&gt;0,'6th 2'!K23,IF('6th 2'!S23&gt;0,'6th 2'!S23,0)))</f>
        <v>17</v>
      </c>
      <c r="N985" s="104">
        <f>IF('6th 3'!C23&gt;0,'6th 3'!C23,IF('6th 3'!K23&gt;0,'6th 3'!K23,IF('6th 3'!S23&gt;0,'6th 3'!S23,0)))</f>
        <v>29.5</v>
      </c>
      <c r="O985" s="104">
        <f>IF('6th 4'!C23&gt;0,'6th 4'!C23,IF('6th 4'!K23&gt;0,'6th 4'!K23,IF('6th 4'!S23&gt;0,'6th 4'!S23,0)))</f>
        <v>27.75</v>
      </c>
      <c r="P985" s="104">
        <f>IF('6th 5'!C23&gt;0,'6th 5'!C23,IF('6th 5'!K23&gt;0,'6th 5'!K23,IF('6th 5'!S23&gt;0,'6th 5'!S23,0)))</f>
        <v>28</v>
      </c>
      <c r="Q985" s="104">
        <f>IF('6th 6'!C23&gt;0,'6th 6'!C23,IF('6th 6'!K23&gt;0,'6th 6'!K23,IF('6th 6'!S23&gt;0,'6th 6'!S23,0)))</f>
        <v>0</v>
      </c>
      <c r="R985" s="104">
        <f>IF('6th 7'!C23&gt;0,'6th 7'!C23,IF('6th 7'!K23&gt;0,'6th 7'!K23,IF('6th 7'!S23&gt;0,'6th 7'!S23,0)))</f>
        <v>0</v>
      </c>
      <c r="S985" s="448"/>
      <c r="T985" s="98"/>
      <c r="U985" s="90"/>
      <c r="V985" s="468"/>
      <c r="W985" s="470"/>
      <c r="X985" s="471"/>
      <c r="Y985" s="477"/>
      <c r="Z985" s="510"/>
    </row>
    <row r="986" spans="1:26" ht="16.5" customHeight="1">
      <c r="A986" s="423" t="s">
        <v>26</v>
      </c>
      <c r="B986" s="91" t="s">
        <v>60</v>
      </c>
      <c r="C986" s="104">
        <f>IF('5th 1'!C23&gt;0,'5th 1'!J23,IF('5th 1'!K23&gt;0,'5th 1'!R23,IF('5th 1'!S23&gt;0,'5th 1'!Z23,0)))</f>
        <v>44</v>
      </c>
      <c r="D986" s="104">
        <f>IF('5th 2'!C23&gt;0,'5th 2'!J23,IF('5th 2'!K23&gt;0,'5th 2'!R23,IF('5th 2'!S23&gt;0,'5th 2'!Z23,0)))</f>
        <v>38.5</v>
      </c>
      <c r="E986" s="104">
        <f>IF('5th 3'!C23&gt;0,'5th 3'!J23,IF('5th 3'!K23&gt;0,'5th 3'!R23,IF('5th 3'!S23&gt;0,'5th 3'!Z23,0)))</f>
        <v>41</v>
      </c>
      <c r="F986" s="104">
        <f>IF('5th 4'!C23&gt;0,'5th 4'!J23,IF('5th 4'!K23&gt;0,'5th 4'!R23,IF('5th 4'!S23&gt;0,'5th 4'!Z23,0)))</f>
        <v>44.25</v>
      </c>
      <c r="G986" s="104">
        <f>IF('5th 5'!C23&gt;0,'5th 5'!J23,IF('5th 5'!K23&gt;0,'5th 5'!R23,IF('5th 5'!S23&gt;0,'5th 5'!Z23,0)))</f>
        <v>25.75</v>
      </c>
      <c r="H986" s="104">
        <f>IF('5th 6'!C23&gt;0,'5th 6'!J23,IF('5th 6'!K23&gt;0,'5th 6'!R23,IF('5th 6'!S23&gt;0,'5th 6'!Z23,0)))</f>
        <v>0</v>
      </c>
      <c r="I986" s="448"/>
      <c r="J986" s="440">
        <f>I984/(C983+D983+E983+F983+G983+H983)</f>
        <v>3.15</v>
      </c>
      <c r="K986" s="442" t="str">
        <f>IF(J986&gt;=2.5,K984,IF(J986&gt;=2.25,"C",IF(J986&gt;=2,"D",IF(J986=0,0,"F"))))</f>
        <v>B</v>
      </c>
      <c r="L986" s="107">
        <f>IF('6th 1'!C23&gt;0,'6th 1'!J23,IF('6th 1'!K23&gt;0,'6th 1'!R23,IF('6th 1'!S23&gt;0,'6th 1'!Z23,0)))</f>
        <v>45</v>
      </c>
      <c r="M986" s="104">
        <f>IF('6th 2'!C23&gt;0,'6th 2'!J23,IF('6th 2'!K23&gt;0,'6th 2'!R23,IF('6th 2'!S23&gt;0,'6th 2'!Z23,0)))</f>
        <v>44.5</v>
      </c>
      <c r="N986" s="104">
        <f>IF('6th 3'!C23&gt;0,'6th 3'!J23,IF('6th 3'!K23&gt;0,'6th 3'!R23,IF('6th 3'!S23&gt;0,'6th 3'!Z23,0)))</f>
        <v>39</v>
      </c>
      <c r="O986" s="104">
        <f>IF('6th 4'!C23&gt;0,'6th 4'!J23,IF('6th 4'!K23&gt;0,'6th 4'!R23,IF('6th 4'!S23&gt;0,'6th 4'!Z23,0)))</f>
        <v>39</v>
      </c>
      <c r="P986" s="104">
        <f>IF('6th 5'!C23&gt;0,'6th 5'!J23,IF('6th 5'!K23&gt;0,'6th 5'!R23,IF('6th 5'!S23&gt;0,'6th 5'!Z23,0)))</f>
        <v>24.5</v>
      </c>
      <c r="Q986" s="104">
        <f>IF('6th 6'!C23&gt;0,'6th 6'!J23,IF('6th 6'!K23&gt;0,'6th 6'!R23,IF('6th 6'!S23&gt;0,'6th 6'!Z23,0)))</f>
        <v>0</v>
      </c>
      <c r="R986" s="104">
        <f>IF('6th 7'!C23&gt;0,'6th 7'!J23,IF('6th 7'!K23&gt;0,'6th 7'!R23,IF('6th 7'!S23&gt;0,'6th 7'!Z23,0)))</f>
        <v>0</v>
      </c>
      <c r="S986" s="448"/>
      <c r="T986" s="440">
        <f>S984/(L983+M983+N983+O983+P983+Q983+R983)</f>
        <v>3.1</v>
      </c>
      <c r="U986" s="442" t="str">
        <f>IF(T986&gt;=2.5,U984,IF(T986&gt;=2.25,"C",IF(T986&gt;=2,"D",IF(T986=0,0,"F"))))</f>
        <v>B</v>
      </c>
      <c r="V986" s="443" t="s">
        <v>40</v>
      </c>
      <c r="W986" s="443"/>
      <c r="X986" s="443"/>
      <c r="Y986" s="443"/>
      <c r="Z986" s="510"/>
    </row>
    <row r="987" spans="1:26" ht="16.5" customHeight="1">
      <c r="A987" s="424"/>
      <c r="B987" s="91" t="s">
        <v>67</v>
      </c>
      <c r="C987" s="117">
        <f>'5th 1'!AA23</f>
        <v>72</v>
      </c>
      <c r="D987" s="117">
        <f>'5th 2'!AA23</f>
        <v>62</v>
      </c>
      <c r="E987" s="117">
        <f>'5th 3'!AA23</f>
        <v>70</v>
      </c>
      <c r="F987" s="117">
        <f>'5th 4'!AA23</f>
        <v>68</v>
      </c>
      <c r="G987" s="117">
        <f>'5th 5'!AA23</f>
        <v>52</v>
      </c>
      <c r="H987" s="117">
        <f>'5th 6'!AA23</f>
        <v>0</v>
      </c>
      <c r="I987" s="448"/>
      <c r="J987" s="441"/>
      <c r="K987" s="442"/>
      <c r="L987" s="118">
        <f>'6th 1'!AA23</f>
        <v>71</v>
      </c>
      <c r="M987" s="117">
        <f>'6th 2'!AA23</f>
        <v>62</v>
      </c>
      <c r="N987" s="117">
        <f>'6th 3'!AA23</f>
        <v>69</v>
      </c>
      <c r="O987" s="117">
        <f>'6th 4'!AA23</f>
        <v>67</v>
      </c>
      <c r="P987" s="117">
        <f>'6th 5'!AA23</f>
        <v>53</v>
      </c>
      <c r="Q987" s="117">
        <f>'6th 6'!AA23</f>
        <v>0</v>
      </c>
      <c r="R987" s="117">
        <f>'6th 7'!AA23</f>
        <v>0</v>
      </c>
      <c r="S987" s="448"/>
      <c r="T987" s="441"/>
      <c r="U987" s="442"/>
      <c r="V987" s="444">
        <f>IF((C988+C990)=0,0,C983)+IF((D988+D990)=0,0,D983)+IF((E988+E990)=0,0,E983)+IF((F988+F990)=0,0,F983)+IF((G988+G990)=0,0,G983)+IF((H988+H990)=0,0,H983)+IF((L988+L990)=0,0,L983)+IF((M988+M990)=0,0,M983)+IF((N988+N990)=0,0,N983)+IF((O988+O990)=0,0,O983)+IF((P988+P990)=0,0,P983)+IF((Q988+Q990)=0,0,Q983)+IF((R988+R990)=0,0,R983)+IF(G1007&gt;0,1.5,0)</f>
        <v>31.5</v>
      </c>
      <c r="W987" s="447">
        <f>I984+S984+(G1007*1.5)</f>
        <v>98.25</v>
      </c>
      <c r="X987" s="440">
        <f>IF(S984&gt;0,(W987/31.5),J986)</f>
        <v>3.1190476190476191</v>
      </c>
      <c r="Y987" s="164" t="str">
        <f>IF(X987&gt;=4,"A+",IF(X987&gt;=3.75,"A",IF(X987&gt;=3.5,"A-",IF(X987&gt;=3.25,"B+",IF(X987&gt;=3,"B",IF(X987&gt;=2.75,"B-",IF(X987&gt;=2.5,"C+",IF(X987&gt;=2,"C","F"))))))))</f>
        <v>B</v>
      </c>
      <c r="Z987" s="510"/>
    </row>
    <row r="988" spans="1:26" ht="16.5">
      <c r="A988" s="424"/>
      <c r="B988" s="91" t="s">
        <v>1</v>
      </c>
      <c r="C988" s="104">
        <f>'5th 1'!AC23</f>
        <v>3.5</v>
      </c>
      <c r="D988" s="104">
        <f>'5th 2'!AC23</f>
        <v>3</v>
      </c>
      <c r="E988" s="104">
        <f>'5th 3'!AC23</f>
        <v>3.5</v>
      </c>
      <c r="F988" s="104">
        <f>'5th 4'!AC23</f>
        <v>3.25</v>
      </c>
      <c r="G988" s="104">
        <f>'5th 5'!AC23</f>
        <v>2.5</v>
      </c>
      <c r="H988" s="104">
        <f>'5th 6'!AC23</f>
        <v>0</v>
      </c>
      <c r="I988" s="448"/>
      <c r="J988" s="98"/>
      <c r="K988" s="110"/>
      <c r="L988" s="107">
        <f>'6th 1'!AC23</f>
        <v>3.5</v>
      </c>
      <c r="M988" s="104">
        <f>'6th 2'!AC23</f>
        <v>3</v>
      </c>
      <c r="N988" s="104">
        <f>'6th 3'!AC23</f>
        <v>3.25</v>
      </c>
      <c r="O988" s="104">
        <f>'6th 4'!AC23</f>
        <v>3.25</v>
      </c>
      <c r="P988" s="104">
        <f>'6th 5'!AC23</f>
        <v>2.5</v>
      </c>
      <c r="Q988" s="104">
        <f>'6th 6'!AC23</f>
        <v>0</v>
      </c>
      <c r="R988" s="104">
        <f>'6th 7'!AC23</f>
        <v>0</v>
      </c>
      <c r="S988" s="448"/>
      <c r="T988" s="98"/>
      <c r="U988" s="110"/>
      <c r="V988" s="445"/>
      <c r="W988" s="448"/>
      <c r="X988" s="441"/>
      <c r="Y988" s="451" t="str">
        <f>IF(S984&gt;0,(IF(X987&gt;=2.5,Y987,IF(X987&gt;=2.25,"C",IF(X987&gt;=2,"D","F")))),K986)</f>
        <v>B</v>
      </c>
      <c r="Z988" s="510"/>
    </row>
    <row r="989" spans="1:26" ht="17.25" customHeight="1" thickBot="1">
      <c r="A989" s="424"/>
      <c r="B989" s="91" t="s">
        <v>2</v>
      </c>
      <c r="C989" s="104" t="str">
        <f>'5th 1'!AB23</f>
        <v>A-</v>
      </c>
      <c r="D989" s="104" t="str">
        <f>'5th 2'!AB23</f>
        <v>B</v>
      </c>
      <c r="E989" s="104" t="str">
        <f>'5th 3'!AB23</f>
        <v>A-</v>
      </c>
      <c r="F989" s="104" t="str">
        <f>'5th 4'!AB23</f>
        <v>B+</v>
      </c>
      <c r="G989" s="104" t="str">
        <f>'5th 5'!AB23</f>
        <v>C+</v>
      </c>
      <c r="H989" s="104" t="str">
        <f>'5th 6'!AB23</f>
        <v/>
      </c>
      <c r="I989" s="448"/>
      <c r="J989" s="98"/>
      <c r="K989" s="109"/>
      <c r="L989" s="111" t="str">
        <f>'6th 1'!AB23</f>
        <v>A-</v>
      </c>
      <c r="M989" s="104" t="str">
        <f>'6th 2'!AB23</f>
        <v>B</v>
      </c>
      <c r="N989" s="104" t="str">
        <f>'6th 3'!AB23</f>
        <v>B+</v>
      </c>
      <c r="O989" s="104" t="str">
        <f>'6th 4'!AB23</f>
        <v>B+</v>
      </c>
      <c r="P989" s="104" t="str">
        <f>'6th 5'!AB23</f>
        <v>C+</v>
      </c>
      <c r="Q989" s="104" t="str">
        <f>'6th 6'!AB23</f>
        <v/>
      </c>
      <c r="R989" s="104" t="str">
        <f>'6th 7'!AB23</f>
        <v/>
      </c>
      <c r="S989" s="448"/>
      <c r="T989" s="98"/>
      <c r="U989" s="109"/>
      <c r="V989" s="446"/>
      <c r="W989" s="449"/>
      <c r="X989" s="450"/>
      <c r="Y989" s="452"/>
      <c r="Z989" s="510"/>
    </row>
    <row r="990" spans="1:26" ht="17.25" thickTop="1">
      <c r="A990" s="413" t="s">
        <v>127</v>
      </c>
      <c r="B990" s="91" t="s">
        <v>1</v>
      </c>
      <c r="C990" s="104">
        <f>'5th 1'!AD23</f>
        <v>0</v>
      </c>
      <c r="D990" s="104">
        <f>'5th 2'!AD23</f>
        <v>0</v>
      </c>
      <c r="E990" s="104">
        <f>'5th 3'!AD23</f>
        <v>0</v>
      </c>
      <c r="F990" s="104">
        <f>'5th 4'!AD23</f>
        <v>0</v>
      </c>
      <c r="G990" s="104">
        <f>'5th 5'!AD23</f>
        <v>0</v>
      </c>
      <c r="H990" s="104">
        <f>'5th 6'!AD23</f>
        <v>0</v>
      </c>
      <c r="I990" s="415">
        <f>(C990*C983)+(D990*D983)+(E990*E983)+(F990*F983)+(G990*G983)+(H990*H983)</f>
        <v>0</v>
      </c>
      <c r="J990" s="417">
        <f>IF(C990&gt;0,(C988*C983),0)+IF(D990&gt;0,(D988*D983),0)+IF(E990&gt;0,(E988*E983),0)+IF(F990&gt;0,(F988*F983),0)+IF(G990&gt;0,(G988*G983),0)+IF(H990&gt;0,(H988*H983),0)</f>
        <v>0</v>
      </c>
      <c r="K990" s="418">
        <f>IF(C990&gt;C988,((C990*C983)-(C988*C983)),0)+IF(D990&gt;D988,((D990*D983)-(D988*D983)),0)+IF(E990&gt;E988,((E990*E983)-(E988*E983)),0)+IF(F990&gt;F988,((F990*F983)-(F988*F983)),0)+IF(G990&gt;G988,((G990*G983)-(G988*G983)),0)+IF(H990&gt;H988,((H990*H983)-(H988*H983)),0)</f>
        <v>0</v>
      </c>
      <c r="L990" s="165">
        <f>'6th 1'!AD23</f>
        <v>0</v>
      </c>
      <c r="M990" s="104">
        <f>'6th 2'!AD23</f>
        <v>0</v>
      </c>
      <c r="N990" s="104">
        <f>'6th 3'!AD23</f>
        <v>0</v>
      </c>
      <c r="O990" s="104">
        <f>'6th 4'!AD23</f>
        <v>0</v>
      </c>
      <c r="P990" s="104">
        <f>'6th 5'!AD23</f>
        <v>0</v>
      </c>
      <c r="Q990" s="104">
        <f>'6th 6'!AD23</f>
        <v>0</v>
      </c>
      <c r="R990" s="104">
        <f>'6th 7'!AD23</f>
        <v>0</v>
      </c>
      <c r="S990" s="403">
        <f>(L990*L983)+(M990*M983)+(N990*N983)+(O990*O983)+(P990*P983)+(Q990*Q983)+(R990*R983)</f>
        <v>0</v>
      </c>
      <c r="T990" s="417">
        <f>IF(L990&gt;0,(L988*L983),0)+IF(M990&gt;0,(M988*M983),0)+IF(N990&gt;0,(N988*N983),0)+IF(O990&gt;0,(O988*O983),0)+IF(P990&gt;0,(P988*P983),0)+IF(Q990&gt;0,(Q988*Q983),0)+IF(R990&gt;0,(R988*R983),0)</f>
        <v>0</v>
      </c>
      <c r="U990" s="399">
        <f>IF(L990&gt;L988,((L990*L983)-(L988*L983)),0)+IF(M990&gt;M988,((M990*M983)-(M988*M983)),0)+IF(N990&gt;N988,((N990*N983)-(N988*N983)),0)+IF(O990&gt;O988,((O990*O983)-(O988*O983)),0)+IF(P990&gt;P988,((P990*P983)-(P988*P983)),0)+IF(Q990&gt;Q988,((Q990*Q983)-(Q988*Q983)),0)+IF(R990&gt;R988,((R990*R983)-(R988*R983)),0)</f>
        <v>0</v>
      </c>
      <c r="V990" s="401">
        <f>I990+S990</f>
        <v>0</v>
      </c>
      <c r="W990" s="436">
        <f>J990+T990</f>
        <v>0</v>
      </c>
      <c r="X990" s="438">
        <f>K990+U990</f>
        <v>0</v>
      </c>
      <c r="Y990" s="405">
        <f>IF(V982&gt;0,(X990+Y977),0)</f>
        <v>0</v>
      </c>
      <c r="Z990" s="510"/>
    </row>
    <row r="991" spans="1:26" ht="15.75" customHeight="1" thickBot="1">
      <c r="A991" s="414"/>
      <c r="B991" s="157" t="s">
        <v>23</v>
      </c>
      <c r="C991" s="181" t="str">
        <f>'5th 1'!AE23</f>
        <v/>
      </c>
      <c r="D991" s="181" t="str">
        <f>'5th 2'!AE23</f>
        <v/>
      </c>
      <c r="E991" s="181" t="str">
        <f>'5th 3'!AE23</f>
        <v/>
      </c>
      <c r="F991" s="181" t="str">
        <f>'5th 4'!AE23</f>
        <v/>
      </c>
      <c r="G991" s="181" t="str">
        <f>'5th 5'!AE23</f>
        <v/>
      </c>
      <c r="H991" s="181" t="str">
        <f>'5th 6'!AE23</f>
        <v/>
      </c>
      <c r="I991" s="416"/>
      <c r="J991" s="416"/>
      <c r="K991" s="419"/>
      <c r="L991" s="181" t="str">
        <f>'6th 1'!AE23</f>
        <v/>
      </c>
      <c r="M991" s="181" t="str">
        <f>'6th 2'!AE23</f>
        <v/>
      </c>
      <c r="N991" s="181" t="str">
        <f>'6th 3'!AE23</f>
        <v/>
      </c>
      <c r="O991" s="181" t="str">
        <f>'6th 4'!AE23</f>
        <v/>
      </c>
      <c r="P991" s="181" t="str">
        <f>'6th 5'!AE23</f>
        <v/>
      </c>
      <c r="Q991" s="181" t="str">
        <f>'6th 6'!AE23</f>
        <v/>
      </c>
      <c r="R991" s="181" t="str">
        <f>'6th 7'!AE23</f>
        <v/>
      </c>
      <c r="S991" s="420"/>
      <c r="T991" s="420"/>
      <c r="U991" s="400"/>
      <c r="V991" s="402"/>
      <c r="W991" s="437"/>
      <c r="X991" s="439"/>
      <c r="Y991" s="406"/>
      <c r="Z991" s="510"/>
    </row>
    <row r="992" spans="1:26" ht="21" customHeight="1" thickTop="1" thickBot="1">
      <c r="A992" s="435" t="s">
        <v>32</v>
      </c>
      <c r="B992" s="435"/>
      <c r="C992" s="435"/>
      <c r="D992" s="435"/>
      <c r="E992" s="435"/>
      <c r="F992" s="435"/>
      <c r="G992" s="435"/>
      <c r="H992" s="435"/>
      <c r="I992" s="435"/>
      <c r="J992" s="435"/>
      <c r="K992" s="435"/>
      <c r="L992" s="435"/>
      <c r="M992" s="435"/>
      <c r="N992" s="435"/>
      <c r="O992" s="435"/>
      <c r="P992" s="435"/>
      <c r="Q992" s="435"/>
      <c r="R992" s="435"/>
      <c r="S992" s="435"/>
      <c r="T992" s="435"/>
      <c r="U992" s="435"/>
      <c r="V992" s="435"/>
      <c r="W992" s="435"/>
      <c r="X992" s="435"/>
      <c r="Y992" s="435"/>
      <c r="Z992" s="510"/>
    </row>
    <row r="993" spans="1:26" ht="17.25" thickTop="1" thickBot="1">
      <c r="A993" s="425" t="s">
        <v>48</v>
      </c>
      <c r="B993" s="426"/>
      <c r="C993" s="426"/>
      <c r="D993" s="426"/>
      <c r="E993" s="426"/>
      <c r="F993" s="426"/>
      <c r="G993" s="426"/>
      <c r="H993" s="426"/>
      <c r="I993" s="426"/>
      <c r="J993" s="426"/>
      <c r="K993" s="427"/>
      <c r="L993" s="426" t="s">
        <v>49</v>
      </c>
      <c r="M993" s="426"/>
      <c r="N993" s="426"/>
      <c r="O993" s="426"/>
      <c r="P993" s="426"/>
      <c r="Q993" s="426"/>
      <c r="R993" s="426"/>
      <c r="S993" s="426"/>
      <c r="T993" s="426"/>
      <c r="U993" s="427"/>
      <c r="V993" s="160"/>
      <c r="W993" s="428" t="s">
        <v>39</v>
      </c>
      <c r="X993" s="428"/>
      <c r="Y993" s="161"/>
      <c r="Z993" s="510"/>
    </row>
    <row r="994" spans="1:26" ht="17.25" thickTop="1">
      <c r="A994" s="99" t="s">
        <v>22</v>
      </c>
      <c r="B994" s="100"/>
      <c r="C994" s="101">
        <f>'7th 1'!B4</f>
        <v>401</v>
      </c>
      <c r="D994" s="101">
        <f>'7th 2'!B4</f>
        <v>402</v>
      </c>
      <c r="E994" s="101">
        <f>'7th 3'!B4</f>
        <v>403</v>
      </c>
      <c r="F994" s="101">
        <f>'7th 4'!B4</f>
        <v>404</v>
      </c>
      <c r="G994" s="101">
        <f>'7th 5'!B4</f>
        <v>405</v>
      </c>
      <c r="H994" s="101">
        <f>'7th 6'!B4</f>
        <v>406</v>
      </c>
      <c r="I994" s="429" t="s">
        <v>0</v>
      </c>
      <c r="J994" s="429" t="s">
        <v>3</v>
      </c>
      <c r="K994" s="431" t="s">
        <v>2</v>
      </c>
      <c r="L994" s="101">
        <f>'8th 1'!B4</f>
        <v>407</v>
      </c>
      <c r="M994" s="101">
        <f>'8th 2'!B4</f>
        <v>408</v>
      </c>
      <c r="N994" s="101">
        <f>'8th 3'!B4</f>
        <v>409</v>
      </c>
      <c r="O994" s="101">
        <f>'8th 4'!B4</f>
        <v>410</v>
      </c>
      <c r="P994" s="101">
        <f>'8th 5'!B4</f>
        <v>411</v>
      </c>
      <c r="Q994" s="101">
        <f>'8th 6'!B4</f>
        <v>412</v>
      </c>
      <c r="R994" s="101">
        <f>'8th 7'!B4</f>
        <v>0</v>
      </c>
      <c r="S994" s="429" t="s">
        <v>0</v>
      </c>
      <c r="T994" s="429" t="s">
        <v>3</v>
      </c>
      <c r="U994" s="431" t="s">
        <v>2</v>
      </c>
      <c r="V994" s="433" t="s">
        <v>62</v>
      </c>
      <c r="W994" s="434"/>
      <c r="X994" s="434"/>
      <c r="Y994" s="162" t="str">
        <f>IF(X995&gt;=4,"A+",IF(X995&gt;=3.75,"A",IF(X995&gt;=3.5,"A-",IF(X995&gt;=3.25,"B+",IF(X995&gt;=3,"B",IF(X995&gt;=2.75,"B-",IF(X995&gt;=2.5,"C+",IF(X995&gt;=2,"C","F"))))))))</f>
        <v>B</v>
      </c>
      <c r="Z994" s="510"/>
    </row>
    <row r="995" spans="1:26" ht="65.25" customHeight="1">
      <c r="A995" s="77" t="s">
        <v>63</v>
      </c>
      <c r="B995" s="86"/>
      <c r="C995" s="79" t="str">
        <f>IF('7th 1'!C23&gt;0,'7th 1'!D6,IF('7th 1'!K23&gt;0,'7th 1'!L6,IF('7th 1'!S23&gt;0,'7th 1'!T6,0)))</f>
        <v>Drawing-7</v>
      </c>
      <c r="D995" s="79" t="str">
        <f>IF('7th 2'!C23&gt;0,'7th 2'!D6,IF('7th 2'!K23&gt;0,'7th 2'!L6,IF('7th 2'!S23&gt;0,'7th 2'!T6,0)))</f>
        <v>Figure Painting- 2</v>
      </c>
      <c r="E995" s="79" t="str">
        <f>IF('7th 3'!C23&gt;0,'7th 3'!D6,IF('7th 3'!K23&gt;0,'7th 3'!L6,IF('7th 3'!S23&gt;0,'7th 3'!T6,0)))</f>
        <v>Composition-3</v>
      </c>
      <c r="F995" s="79" t="str">
        <f>IF('7th 4'!C23&gt;0,'7th 4'!D6,IF('7th 4'!K23&gt;0,'7th 4'!L6,IF('7th 4'!S23&gt;0,'7th 4'!T6,0)))</f>
        <v>Head Study-3</v>
      </c>
      <c r="G995" s="79" t="str">
        <f>IF('7th 5'!C23&gt;0,'7th 5'!D6,IF('7th 5'!K23&gt;0,'7th 5'!L6,IF('7th 5'!S23&gt;0,'7th 5'!T6,0)))</f>
        <v>Landscape-3</v>
      </c>
      <c r="H995" s="79" t="str">
        <f>IF('7th 6'!C23&gt;0,'7th 6'!D6,IF('7th 6'!K23&gt;0,'7th 6'!L6,IF('7th 6'!S23&gt;0,'7th 6'!T6,0)))</f>
        <v>History of Western Art</v>
      </c>
      <c r="I995" s="429"/>
      <c r="J995" s="429"/>
      <c r="K995" s="431"/>
      <c r="L995" s="79" t="str">
        <f>IF('8th 1'!C23&gt;0,'8th 1'!D6,IF('8th 1'!K23&gt;0,'8th 1'!L6,IF('8th 1'!S23&gt;0,'8th 1'!T6,0)))</f>
        <v>Drawing- 8</v>
      </c>
      <c r="M995" s="79" t="str">
        <f>IF('8th 2'!C23&gt;0,'8th 2'!D6,IF('8th 2'!K23&gt;0,'8th 2'!L6,IF('8th 2'!S23&gt;0,'8th 2'!T6,0)))</f>
        <v>Figer Painting-3</v>
      </c>
      <c r="N995" s="79" t="str">
        <f>IF('8th 3'!C23&gt;0,'8th 3'!D6,IF('8th 3'!K23&gt;0,'8th 3'!L6,IF('8th 3'!S23&gt;0,'8th 3'!T6,0)))</f>
        <v>Experimental Composition</v>
      </c>
      <c r="O995" s="79" t="str">
        <f>IF('8th 4'!C23&gt;0,'8th 4'!D6,IF('8th 4'!K23&gt;0,'8th 4'!L6,IF('8th 4'!S23&gt;0,'8th 4'!T6,0)))</f>
        <v>Landscape- 4</v>
      </c>
      <c r="P995" s="79" t="str">
        <f>IF('8th 5'!C23&gt;0,'8th 5'!D6,IF('8th 5'!K23&gt;0,'8th 5'!L6,IF('8th 5'!S23&gt;0,'8th 5'!T6,0)))</f>
        <v>Aesthetic</v>
      </c>
      <c r="Q995" s="79" t="str">
        <f>IF('8th 6'!C23&gt;0,'8th 6'!D6,IF('8th 6'!K23&gt;0,'8th 6'!L6,IF('8th 6'!S23&gt;0,'8th 6'!T6,0)))</f>
        <v>History of Arts in Bengal</v>
      </c>
      <c r="R995" s="79">
        <f>IF('8th 7'!C23&gt;0,'8th 7'!D6,IF('8th 7'!K23&gt;0,'8th 7'!L6,IF('8th 7'!S23&gt;0,'8th 7'!T6,0)))</f>
        <v>0</v>
      </c>
      <c r="S995" s="429"/>
      <c r="T995" s="429"/>
      <c r="U995" s="431"/>
      <c r="V995" s="335">
        <f>IF(I997&gt;0,(V1000+V982),0)</f>
        <v>126</v>
      </c>
      <c r="W995" s="254">
        <f>IF(I997&gt;0,(W1000+W982),0)</f>
        <v>404.625</v>
      </c>
      <c r="X995" s="336">
        <f>IF(S997&gt;0,(W995/126),IF(I997&gt;0,(W995/109.5),0))</f>
        <v>3.2113095238095237</v>
      </c>
      <c r="Y995" s="163" t="str">
        <f>IF(X995&gt;=2.5,Y994,IF(X995&gt;=2.25,"C",IF(X995&gt;=2,"D",IF(X995=0,0,"F"))))</f>
        <v>B</v>
      </c>
      <c r="Z995" s="510"/>
    </row>
    <row r="996" spans="1:26" ht="17.25" customHeight="1">
      <c r="A996" s="458" t="s">
        <v>27</v>
      </c>
      <c r="B996" s="459"/>
      <c r="C996" s="102">
        <f>IF('7th 1'!C23&gt;0,'7th 1'!H4,IF('7th 1'!K23&gt;0,'7th 1'!P4,IF('7th 1'!S23&gt;0,'7th 1'!X4,0)))</f>
        <v>1.5</v>
      </c>
      <c r="D996" s="102">
        <f>IF('7th 2'!C23&gt;0,'7th 2'!H4,IF('7th 2'!K23&gt;0,'7th 2'!P4,IF('7th 2'!S23&gt;0,'7th 2'!X4,0)))</f>
        <v>3</v>
      </c>
      <c r="E996" s="102">
        <f>IF('7th 3'!C23&gt;0,'7th 3'!H4,IF('7th 3'!K23&gt;0,'7th 3'!P4,IF('7th 3'!S23&gt;0,'7th 3'!X4,0)))</f>
        <v>3</v>
      </c>
      <c r="F996" s="102">
        <f>IF('7th 4'!C23&gt;0,'7th 4'!H4,IF('7th 4'!K23&gt;0,'7th 4'!P4,IF('7th 4'!S23&gt;0,'7th 4'!X4,0)))</f>
        <v>1.5</v>
      </c>
      <c r="G996" s="102">
        <f>IF('7th 5'!C23&gt;0,'7th 5'!H4,IF('7th 5'!K23&gt;0,'7th 5'!P4,IF('7th 5'!S23&gt;0,'7th 5'!X4,0)))</f>
        <v>3</v>
      </c>
      <c r="H996" s="102">
        <f>IF('7th 6'!C23&gt;0,'7th 6'!H4,IF('7th 6'!K23&gt;0,'7th 6'!P4,IF('7th 6'!S23&gt;0,'7th 6'!X4,0)))</f>
        <v>3</v>
      </c>
      <c r="I996" s="430"/>
      <c r="J996" s="430"/>
      <c r="K996" s="432"/>
      <c r="L996" s="102">
        <f>IF('8th 1'!C23&gt;0,'8th 1'!H4,IF('8th 1'!K23&gt;0,'8th 1'!P4,IF('8th 1'!S23&gt;0,'8th 1'!X4,0)))</f>
        <v>3</v>
      </c>
      <c r="M996" s="102">
        <f>IF('8th 2'!C23&gt;0,'8th 2'!H4,IF('8th 2'!K23&gt;0,'8th 2'!P4,IF('8th 2'!S23&gt;0,'8th 2'!X4,0)))</f>
        <v>3</v>
      </c>
      <c r="N996" s="102">
        <f>IF('8th 3'!C23&gt;0,'8th 3'!H4,IF('8th 3'!K23&gt;0,'8th 3'!P4,IF('8th 3'!S23&gt;0,'8th 3'!X4,0)))</f>
        <v>3</v>
      </c>
      <c r="O996" s="102">
        <f>IF('8th 4'!C23&gt;0,'8th 4'!H4,IF('8th 4'!K23&gt;0,'8th 4'!P4,IF('8th 4'!S23&gt;0,'8th 4'!X4,0)))</f>
        <v>3</v>
      </c>
      <c r="P996" s="102">
        <f>IF('8th 5'!C23&gt;0,'8th 5'!H4,IF('8th 5'!K23&gt;0,'8th 5'!P4,IF('8th 5'!S23&gt;0,'8th 5'!X4,0)))</f>
        <v>1.5</v>
      </c>
      <c r="Q996" s="102">
        <f>IF('8th 6'!C23&gt;0,'8th 6'!H4,IF('8th 6'!K23&gt;0,'8th 6'!P4,IF('8th 6'!S23&gt;0,'8th 6'!X4,0)))</f>
        <v>1.5</v>
      </c>
      <c r="R996" s="102">
        <f>IF('8th 7'!C23&gt;0,'8th 7'!H4,IF('8th 7'!K23&gt;0,'8th 7'!P4,IF('8th 7'!S23&gt;0,'8th 7'!X4,0)))</f>
        <v>0</v>
      </c>
      <c r="S996" s="430"/>
      <c r="T996" s="430"/>
      <c r="U996" s="432"/>
      <c r="V996" s="460" t="s">
        <v>41</v>
      </c>
      <c r="W996" s="461"/>
      <c r="X996" s="461"/>
      <c r="Y996" s="462"/>
      <c r="Z996" s="510"/>
    </row>
    <row r="997" spans="1:26" ht="18.75" customHeight="1" thickBot="1">
      <c r="A997" s="463" t="s">
        <v>11</v>
      </c>
      <c r="B997" s="464"/>
      <c r="C997" s="102">
        <v>100</v>
      </c>
      <c r="D997" s="102">
        <v>100</v>
      </c>
      <c r="E997" s="102">
        <v>100</v>
      </c>
      <c r="F997" s="102">
        <v>100</v>
      </c>
      <c r="G997" s="102">
        <v>100</v>
      </c>
      <c r="H997" s="102">
        <v>100</v>
      </c>
      <c r="I997" s="465">
        <f>(C1001*C996)+(D1001*D996)+(E1001*E996)+(F1001*F996)+(G1001*G996)+(H1001*H996)</f>
        <v>48.375</v>
      </c>
      <c r="J997" s="84"/>
      <c r="K997" s="103" t="str">
        <f>IF(J999&gt;=4,"A+",IF(J999&gt;=3.75,"A",IF(J999&gt;=3.5,"A-",IF(J999&gt;=3.25,"B+",IF(J999&gt;=3,"B",IF(J999&gt;=2.75,"B-",IF(J999&gt;=2.5,"C+",IF(J999&gt;=2,"C","F"))))))))</f>
        <v>B</v>
      </c>
      <c r="L997" s="102">
        <v>100</v>
      </c>
      <c r="M997" s="102">
        <v>100</v>
      </c>
      <c r="N997" s="102">
        <v>100</v>
      </c>
      <c r="O997" s="102">
        <v>100</v>
      </c>
      <c r="P997" s="102">
        <v>100</v>
      </c>
      <c r="Q997" s="102">
        <v>100</v>
      </c>
      <c r="R997" s="102">
        <v>100</v>
      </c>
      <c r="S997" s="465">
        <f>(L1001*L996)+(M1001*M996)+(N1001*N996)+(O1001*O996)+(P1001*P996)+(Q1001*Q996)+(R1001*R996)</f>
        <v>49.875</v>
      </c>
      <c r="T997" s="84"/>
      <c r="U997" s="103" t="str">
        <f>IF(T999&gt;=4,"A+",IF(T999&gt;=3.75,"A",IF(T999&gt;=3.5,"A-",IF(T999&gt;=3.25,"B+",IF(T999&gt;=3,"B",IF(T999&gt;=2.75,"B-",IF(T999&gt;=2.5,"C+",IF(T999&gt;=2,"C","F"))))))))</f>
        <v>B+</v>
      </c>
      <c r="V997" s="467" t="s">
        <v>29</v>
      </c>
      <c r="W997" s="469" t="s">
        <v>0</v>
      </c>
      <c r="X997" s="469" t="s">
        <v>3</v>
      </c>
      <c r="Y997" s="421" t="s">
        <v>2</v>
      </c>
      <c r="Z997" s="510"/>
    </row>
    <row r="998" spans="1:26" ht="17.25" thickTop="1">
      <c r="A998" s="77" t="s">
        <v>28</v>
      </c>
      <c r="B998" s="86"/>
      <c r="C998" s="104">
        <f>IF('7th 1'!C23&gt;0,'7th 1'!C23,IF('7th 1'!K23&gt;0,'7th 1'!K23,IF('7th 1'!S23&gt;0,'7th 1'!S23,0)))</f>
        <v>29.75</v>
      </c>
      <c r="D998" s="104">
        <f>IF('7th 2'!C23&gt;0,'7th 2'!C23,IF('7th 2'!K23&gt;0,'7th 2'!K23,IF('7th 2'!S23&gt;0,'7th 2'!S23,0)))</f>
        <v>29.5</v>
      </c>
      <c r="E998" s="104">
        <f>IF('7th 3'!C23&gt;0,'7th 3'!C23,IF('7th 3'!K23&gt;0,'7th 3'!K23,IF('7th 3'!S23&gt;0,'7th 3'!S23,0)))</f>
        <v>27.25</v>
      </c>
      <c r="F998" s="104">
        <f>IF('7th 4'!C23&gt;0,'7th 4'!C23,IF('7th 4'!K23&gt;0,'7th 4'!K23,IF('7th 4'!S23&gt;0,'7th 4'!S23,0)))</f>
        <v>31.5</v>
      </c>
      <c r="G998" s="104">
        <f>IF('7th 5'!C23&gt;0,'7th 5'!C23,IF('7th 5'!K23&gt;0,'7th 5'!K23,IF('7th 5'!S23&gt;0,'7th 5'!S23,0)))</f>
        <v>31.25</v>
      </c>
      <c r="H998" s="104">
        <f>IF('7th 6'!C23&gt;0,'7th 6'!C23,IF('7th 6'!K23&gt;0,'7th 6'!K23,IF('7th 6'!S23&gt;0,'7th 6'!S23,0)))</f>
        <v>28.75</v>
      </c>
      <c r="I998" s="466"/>
      <c r="J998" s="98"/>
      <c r="K998" s="90"/>
      <c r="L998" s="104">
        <f>IF('8th 1'!C23&gt;0,'8th 1'!C23,IF('8th 1'!K23&gt;0,'8th 1'!K23,IF('8th 1'!S23&gt;0,'8th 1'!S23,0)))</f>
        <v>27</v>
      </c>
      <c r="M998" s="104">
        <f>IF('8th 2'!C23&gt;0,'8th 2'!C23,IF('8th 2'!K23&gt;0,'8th 2'!K23,IF('8th 2'!S23&gt;0,'8th 2'!S23,0)))</f>
        <v>26</v>
      </c>
      <c r="N998" s="104">
        <f>IF('8th 3'!C23&gt;0,'8th 3'!C23,IF('8th 3'!K23&gt;0,'8th 3'!K23,IF('8th 3'!S23&gt;0,'8th 3'!S23,0)))</f>
        <v>29.5</v>
      </c>
      <c r="O998" s="104">
        <f>IF('8th 4'!C23&gt;0,'8th 4'!C23,IF('8th 4'!K23&gt;0,'8th 4'!K23,IF('8th 4'!S23&gt;0,'8th 4'!S23,0)))</f>
        <v>27</v>
      </c>
      <c r="P998" s="104">
        <f>IF('8th 5'!C23&gt;0,'8th 5'!C23,IF('8th 5'!K23&gt;0,'8th 5'!K23,IF('8th 5'!S23&gt;0,'8th 5'!S23,0)))</f>
        <v>27.25</v>
      </c>
      <c r="Q998" s="104">
        <f>IF('8th 6'!C23&gt;0,'8th 6'!C23,IF('8th 6'!K23&gt;0,'8th 6'!K23,IF('8th 6'!S23&gt;0,'8th 6'!S23,0)))</f>
        <v>28</v>
      </c>
      <c r="R998" s="104">
        <f>IF('8th 7'!C23&gt;0,'8th 7'!C23,IF('8th 7'!K23&gt;0,'8th 7'!K23,IF('8th 7'!S23&gt;0,'8th 7'!S23,0)))</f>
        <v>0</v>
      </c>
      <c r="S998" s="466"/>
      <c r="T998" s="98"/>
      <c r="U998" s="90"/>
      <c r="V998" s="468"/>
      <c r="W998" s="470"/>
      <c r="X998" s="471"/>
      <c r="Y998" s="422"/>
      <c r="Z998" s="510"/>
    </row>
    <row r="999" spans="1:26" ht="17.25">
      <c r="A999" s="423" t="s">
        <v>26</v>
      </c>
      <c r="B999" s="91" t="s">
        <v>60</v>
      </c>
      <c r="C999" s="104">
        <f>IF('7th 1'!C23&gt;0,'7th 1'!J23,IF('7th 1'!K23&gt;0,'7th 1'!R23,IF('7th 1'!S23&gt;0,'7th 1'!Z23,0)))</f>
        <v>46.5</v>
      </c>
      <c r="D999" s="104">
        <f>IF('7th 2'!C23&gt;0,'7th 2'!J23,IF('7th 2'!K23&gt;0,'7th 2'!R23,IF('7th 2'!S23&gt;0,'7th 2'!Z23,0)))</f>
        <v>42.5</v>
      </c>
      <c r="E999" s="104">
        <f>IF('7th 3'!C23&gt;0,'7th 3'!J23,IF('7th 3'!K23&gt;0,'7th 3'!R23,IF('7th 3'!S23&gt;0,'7th 3'!Z23,0)))</f>
        <v>31.5</v>
      </c>
      <c r="F999" s="104">
        <f>IF('7th 4'!C23&gt;0,'7th 4'!J23,IF('7th 4'!K23&gt;0,'7th 4'!R23,IF('7th 4'!S23&gt;0,'7th 4'!Z23,0)))</f>
        <v>40.5</v>
      </c>
      <c r="G999" s="104">
        <f>IF('7th 5'!C23&gt;0,'7th 5'!J23,IF('7th 5'!K23&gt;0,'7th 5'!R23,IF('7th 5'!S23&gt;0,'7th 5'!Z23,0)))</f>
        <v>40.5</v>
      </c>
      <c r="H999" s="104">
        <f>IF('7th 6'!C23&gt;0,'7th 6'!J23,IF('7th 6'!K23&gt;0,'7th 6'!R23,IF('7th 6'!S23&gt;0,'7th 6'!Z23,0)))</f>
        <v>28.5</v>
      </c>
      <c r="I999" s="466"/>
      <c r="J999" s="440">
        <f>I997/(C996+D996+E996+F996+G996+H996)</f>
        <v>3.2250000000000001</v>
      </c>
      <c r="K999" s="442" t="str">
        <f>IF(J999&gt;=2.5,K997,IF(J999&gt;=2.25,"C",IF(J999&gt;=2,"D",IF(J999=0,0,"F"))))</f>
        <v>B</v>
      </c>
      <c r="L999" s="104">
        <f>IF('8th 1'!C23&gt;0,'8th 1'!J23,IF('8th 1'!K23&gt;0,'8th 1'!R23,IF('8th 1'!S23&gt;0,'8th 1'!Z23,0)))</f>
        <v>43.5</v>
      </c>
      <c r="M999" s="104">
        <f>IF('8th 2'!C23&gt;0,'8th 2'!J23,IF('8th 2'!K23&gt;0,'8th 2'!R23,IF('8th 2'!S23&gt;0,'8th 2'!Z23,0)))</f>
        <v>39.5</v>
      </c>
      <c r="N999" s="104">
        <f>IF('8th 3'!C23&gt;0,'8th 3'!J23,IF('8th 3'!K23&gt;0,'8th 3'!R23,IF('8th 3'!S23&gt;0,'8th 3'!Z23,0)))</f>
        <v>41.5</v>
      </c>
      <c r="O999" s="104">
        <f>IF('8th 4'!C23&gt;0,'8th 4'!J23,IF('8th 4'!K23&gt;0,'8th 4'!R23,IF('8th 4'!S23&gt;0,'8th 4'!Z23,0)))</f>
        <v>39.25</v>
      </c>
      <c r="P999" s="104">
        <f>IF('8th 5'!C23&gt;0,'8th 5'!J23,IF('8th 5'!K23&gt;0,'8th 5'!R23,IF('8th 5'!S23&gt;0,'8th 5'!Z23,0)))</f>
        <v>37</v>
      </c>
      <c r="Q999" s="104">
        <f>IF('8th 6'!C23&gt;0,'8th 6'!J23,IF('8th 6'!K23&gt;0,'8th 6'!R23,IF('8th 6'!S23&gt;0,'8th 6'!Z23,0)))</f>
        <v>34</v>
      </c>
      <c r="R999" s="104">
        <f>IF('8th 7'!C23&gt;0,'8th 7'!J23,IF('8th 7'!K23&gt;0,'8th 7'!R23,IF('8th 7'!S23&gt;0,'8th 7'!Z23,0)))</f>
        <v>0</v>
      </c>
      <c r="S999" s="466"/>
      <c r="T999" s="440">
        <f>S997/(L996+M996+N996+O996+P996+Q996+R996)</f>
        <v>3.3250000000000002</v>
      </c>
      <c r="U999" s="442" t="str">
        <f>IF(T999&gt;=2.5,U997,IF(T999&gt;=2.25,"C",IF(T999&gt;=2,"D",IF(T999=0,0,"F"))))</f>
        <v>B+</v>
      </c>
      <c r="V999" s="454" t="s">
        <v>40</v>
      </c>
      <c r="W999" s="443"/>
      <c r="X999" s="443"/>
      <c r="Y999" s="455"/>
      <c r="Z999" s="510"/>
    </row>
    <row r="1000" spans="1:26" ht="16.5" customHeight="1">
      <c r="A1000" s="424"/>
      <c r="B1000" s="91" t="s">
        <v>67</v>
      </c>
      <c r="C1000" s="117">
        <f>'7th 1'!AA23</f>
        <v>77</v>
      </c>
      <c r="D1000" s="117">
        <f>'7th 2'!AA23</f>
        <v>72</v>
      </c>
      <c r="E1000" s="117">
        <f>'7th 3'!AA23</f>
        <v>59</v>
      </c>
      <c r="F1000" s="117">
        <f>'7th 4'!AA23</f>
        <v>72</v>
      </c>
      <c r="G1000" s="117">
        <f>'7th 5'!AA23</f>
        <v>72</v>
      </c>
      <c r="H1000" s="117">
        <f>'7th 6'!AA23</f>
        <v>58</v>
      </c>
      <c r="I1000" s="466"/>
      <c r="J1000" s="453"/>
      <c r="K1000" s="442"/>
      <c r="L1000" s="117">
        <f>'8th 1'!AA23</f>
        <v>71</v>
      </c>
      <c r="M1000" s="117">
        <f>'8th 2'!AA23</f>
        <v>66</v>
      </c>
      <c r="N1000" s="117">
        <f>'8th 3'!AA23</f>
        <v>71</v>
      </c>
      <c r="O1000" s="117">
        <f>'8th 4'!AA23</f>
        <v>67</v>
      </c>
      <c r="P1000" s="117">
        <f>'8th 5'!AA23</f>
        <v>65</v>
      </c>
      <c r="Q1000" s="117">
        <f>'8th 6'!AA23</f>
        <v>62</v>
      </c>
      <c r="R1000" s="117">
        <f>'8th 7'!AA23</f>
        <v>0</v>
      </c>
      <c r="S1000" s="466"/>
      <c r="T1000" s="453"/>
      <c r="U1000" s="442"/>
      <c r="V1000" s="444">
        <f>IF((C1001+C1003)=0,0,C996)+IF((D1001+D1003)=0,0,D996)+IF((E1001+E1003)=0,0,E996)+IF((F1001+F1003)=0,0,F996)+IF((G1001+G1003)=0,0,G996)+IF((H1001+H1003)=0,0,H996)+IF((L1001+L1003)=0,0,L996)+IF((M1001+M1003)=0,0,M996)+IF((N1001+N1003)=0,0,N996)+IF((O1001+O1003)=0,0,O996)+IF((P1001+P1003)=0,0,P996)+IF((Q1001+Q1003)=0,0,Q996)+IF((R1001+R1003)=0,0,R996)+IF(I1007&gt;0,1.5,0)</f>
        <v>31.5</v>
      </c>
      <c r="W1000" s="457">
        <f>I997+S997+(I1007*1.5)</f>
        <v>103.125</v>
      </c>
      <c r="X1000" s="440">
        <f>IF(S997&gt;0,(W1000/31.5),J999)</f>
        <v>3.2738095238095237</v>
      </c>
      <c r="Y1000" s="164" t="str">
        <f>IF(X1000&gt;=4,"A+",IF(X1000&gt;=3.75,"A",IF(X1000&gt;=3.5,"A-",IF(X1000&gt;=3.25,"B+",IF(X1000&gt;=3,"B",IF(X1000&gt;=2.75,"B-",IF(X1000&gt;=2.5,"C+",IF(X1000&gt;=2,"C","F"))))))))</f>
        <v>B+</v>
      </c>
      <c r="Z1000" s="510"/>
    </row>
    <row r="1001" spans="1:26" ht="16.5">
      <c r="A1001" s="424"/>
      <c r="B1001" s="91" t="s">
        <v>1</v>
      </c>
      <c r="C1001" s="104">
        <f>'7th 1'!AC23</f>
        <v>3.75</v>
      </c>
      <c r="D1001" s="104">
        <f>'7th 2'!AC23</f>
        <v>3.5</v>
      </c>
      <c r="E1001" s="104">
        <f>'7th 3'!AC23</f>
        <v>2.75</v>
      </c>
      <c r="F1001" s="104">
        <f>'7th 4'!AC23</f>
        <v>3.5</v>
      </c>
      <c r="G1001" s="104">
        <f>'7th 5'!AC23</f>
        <v>3.5</v>
      </c>
      <c r="H1001" s="104">
        <f>'7th 6'!AC23</f>
        <v>2.75</v>
      </c>
      <c r="I1001" s="466"/>
      <c r="J1001" s="98"/>
      <c r="K1001" s="112"/>
      <c r="L1001" s="104">
        <f>'8th 1'!AC23</f>
        <v>3.5</v>
      </c>
      <c r="M1001" s="104">
        <f>'8th 2'!AC23</f>
        <v>3.25</v>
      </c>
      <c r="N1001" s="104">
        <f>'8th 3'!AC23</f>
        <v>3.5</v>
      </c>
      <c r="O1001" s="104">
        <f>'8th 4'!AC23</f>
        <v>3.25</v>
      </c>
      <c r="P1001" s="104">
        <f>'8th 5'!AC23</f>
        <v>3.25</v>
      </c>
      <c r="Q1001" s="104">
        <f>'8th 6'!AC23</f>
        <v>3</v>
      </c>
      <c r="R1001" s="104">
        <f>'8th 7'!AC23</f>
        <v>0</v>
      </c>
      <c r="S1001" s="466"/>
      <c r="T1001" s="98"/>
      <c r="V1001" s="456"/>
      <c r="W1001" s="448"/>
      <c r="X1001" s="441"/>
      <c r="Y1001" s="451" t="str">
        <f>IF(S997&gt;0,(IF(X1000&gt;=2.5,Y1000,IF(X1000&gt;=2.25,"C",IF(X1000&gt;=2,"D","F")))),K999)</f>
        <v>B+</v>
      </c>
      <c r="Z1001" s="510"/>
    </row>
    <row r="1002" spans="1:26" ht="16.5">
      <c r="A1002" s="424"/>
      <c r="B1002" s="91" t="s">
        <v>2</v>
      </c>
      <c r="C1002" s="104" t="str">
        <f>'7th 1'!AB23</f>
        <v>A</v>
      </c>
      <c r="D1002" s="104" t="str">
        <f>'7th 2'!AB23</f>
        <v>A-</v>
      </c>
      <c r="E1002" s="104" t="str">
        <f>'7th 3'!AB23</f>
        <v>B-</v>
      </c>
      <c r="F1002" s="104" t="str">
        <f>'7th 4'!AB23</f>
        <v>A-</v>
      </c>
      <c r="G1002" s="104" t="str">
        <f>'7th 5'!AB23</f>
        <v>A-</v>
      </c>
      <c r="H1002" s="104" t="str">
        <f>'7th 6'!AB23</f>
        <v>B-</v>
      </c>
      <c r="I1002" s="466"/>
      <c r="J1002" s="98"/>
      <c r="K1002" s="90"/>
      <c r="L1002" s="104" t="str">
        <f>'8th 1'!AB23</f>
        <v>A-</v>
      </c>
      <c r="M1002" s="104" t="str">
        <f>'8th 2'!AB23</f>
        <v>B+</v>
      </c>
      <c r="N1002" s="104" t="str">
        <f>'8th 3'!AB23</f>
        <v>A-</v>
      </c>
      <c r="O1002" s="104" t="str">
        <f>'8th 4'!AB23</f>
        <v>B+</v>
      </c>
      <c r="P1002" s="104" t="str">
        <f>'8th 5'!AB23</f>
        <v>B+</v>
      </c>
      <c r="Q1002" s="104" t="str">
        <f>'8th 6'!AB23</f>
        <v>B</v>
      </c>
      <c r="R1002" s="104" t="str">
        <f>'8th 7'!AB23</f>
        <v/>
      </c>
      <c r="S1002" s="466"/>
      <c r="T1002" s="98"/>
      <c r="U1002" s="90"/>
      <c r="V1002" s="446"/>
      <c r="W1002" s="449"/>
      <c r="X1002" s="450"/>
      <c r="Y1002" s="452"/>
      <c r="Z1002" s="510"/>
    </row>
    <row r="1003" spans="1:26" ht="16.5">
      <c r="A1003" s="413" t="s">
        <v>127</v>
      </c>
      <c r="B1003" s="91" t="s">
        <v>1</v>
      </c>
      <c r="C1003" s="104" t="str">
        <f>'7th 1'!AD23</f>
        <v>3.15</v>
      </c>
      <c r="D1003" s="104">
        <f>'7th 2'!AD23</f>
        <v>0</v>
      </c>
      <c r="E1003" s="104">
        <f>'7th 3'!AD23</f>
        <v>0</v>
      </c>
      <c r="F1003" s="104">
        <f>'7th 4'!AD23</f>
        <v>0</v>
      </c>
      <c r="G1003" s="104">
        <f>'7th 5'!AD23</f>
        <v>0</v>
      </c>
      <c r="H1003" s="104">
        <f>'7th 6'!AD23</f>
        <v>0</v>
      </c>
      <c r="I1003" s="415">
        <f>(C1003*C996)+(D1003*D996)+(E1003*E996)+(F1003*F996)+(G1003*G996)+(H1003*H996)</f>
        <v>4.7249999999999996</v>
      </c>
      <c r="J1003" s="417">
        <f>IF(C1003&gt;0,(C1001*C996),0)+IF(D1003&gt;0,(D1001*D996),0)+IF(E1003&gt;0,(E1001*E996),0)+IF(F1003&gt;0,(F1001*F996),0)+IF(G1003&gt;0,(G1001*G996),0)+IF(H1003&gt;0,(H1001*H996),0)</f>
        <v>5.625</v>
      </c>
      <c r="K1003" s="418">
        <f>IF(C1003&gt;C1001,((C1003*C996)-(C1001*C996)),0)+IF(D1003&gt;D1001,((D1003*D996)-(D1001*D996)),0)+IF(E1003&gt;E1001,((E1003*E996)-(E1001*E996)),0)+IF(F1003&gt;F1001,((F1003*F996)-(F1001*F996)),0)+IF(G1003&gt;G1001,((G1003*G996)-(G1001*G996)),0)+IF(H1003&gt;H1001,((H1003*H996)-(H1001*H996)),0)</f>
        <v>-0.90000000000000036</v>
      </c>
      <c r="L1003" s="165">
        <f>'8th 1'!AD23</f>
        <v>0</v>
      </c>
      <c r="M1003" s="104">
        <f>'8th 2'!AD23</f>
        <v>0</v>
      </c>
      <c r="N1003" s="104">
        <f>'8th 3'!AD23</f>
        <v>0</v>
      </c>
      <c r="O1003" s="104">
        <f>'8th 4'!AD23</f>
        <v>0</v>
      </c>
      <c r="P1003" s="104">
        <f>'8th 5'!AD23</f>
        <v>0</v>
      </c>
      <c r="Q1003" s="104">
        <f>'8th 6'!AD23</f>
        <v>0</v>
      </c>
      <c r="R1003" s="104">
        <f>'8th 7'!AD23</f>
        <v>0</v>
      </c>
      <c r="S1003" s="403">
        <f>(L1003*L996)+(M1003*M996)+(N1003*N996)+(O1003*O996)+(P1003*P996)+(Q1003*Q996)+(R1003*R996)</f>
        <v>0</v>
      </c>
      <c r="T1003" s="417">
        <f>IF(L1003&gt;0,(L1001*L996),0)+IF(M1003&gt;0,(M1001*M996),0)+IF(N1003&gt;0,(N1001*N996),0)+IF(O1003&gt;0,(O1001*O996),0)+IF(P1003&gt;0,(P1001*P996),0)+IF(Q1003&gt;0,(Q1001*Q996),0)+IF(R1003&gt;0,(R1001*R996),0)</f>
        <v>0</v>
      </c>
      <c r="U1003" s="399">
        <f>IF(L1003&gt;L1001,((L1003*L996)-(L1001*L996)),0)+IF(M1003&gt;M1001,((M1003*M996)-(M1001*M996)),0)+IF(N1003&gt;N1001,((N1003*N996)-(N1001*N996)),0)+IF(O1003&gt;O1001,((O1003*O996)-(O1001*O996)),0)+IF(P1003&gt;P1001,((P1003*P996)-(P1001*P996)),0)+IF(Q1003&gt;Q1001,((Q1003*Q996)-(Q1001*Q996)),0)+IF(R1003&gt;R1001,((R1003*R996)-(R1001*R996)),0)</f>
        <v>0</v>
      </c>
      <c r="V1003" s="401">
        <f>I1003+S1003</f>
        <v>4.7249999999999996</v>
      </c>
      <c r="W1003" s="403">
        <f>J1003+T1003</f>
        <v>5.625</v>
      </c>
      <c r="X1003" s="403">
        <f>K1003+U1003</f>
        <v>-0.90000000000000036</v>
      </c>
      <c r="Y1003" s="405">
        <f>IF(V995&gt;0,(X1003+Y990),0)</f>
        <v>-0.90000000000000036</v>
      </c>
      <c r="Z1003" s="510"/>
    </row>
    <row r="1004" spans="1:26" ht="15.75" customHeight="1" thickBot="1">
      <c r="A1004" s="414"/>
      <c r="B1004" s="157" t="s">
        <v>23</v>
      </c>
      <c r="C1004" s="180" t="str">
        <f>'7th 1'!AE23</f>
        <v>Imp:</v>
      </c>
      <c r="D1004" s="180" t="str">
        <f>'7th 2'!AE23</f>
        <v/>
      </c>
      <c r="E1004" s="180" t="str">
        <f>'7th 3'!AE23</f>
        <v/>
      </c>
      <c r="F1004" s="180" t="str">
        <f>'7th 4'!AE23</f>
        <v/>
      </c>
      <c r="G1004" s="180" t="str">
        <f>'7th 5'!AE23</f>
        <v/>
      </c>
      <c r="H1004" s="180" t="str">
        <f>'7th 6'!AE23</f>
        <v/>
      </c>
      <c r="I1004" s="416"/>
      <c r="J1004" s="416"/>
      <c r="K1004" s="419"/>
      <c r="L1004" s="180" t="str">
        <f>'8th 1'!AE23</f>
        <v/>
      </c>
      <c r="M1004" s="180" t="str">
        <f>'8th 2'!AE23</f>
        <v/>
      </c>
      <c r="N1004" s="180" t="str">
        <f>'8th 3'!AE23</f>
        <v/>
      </c>
      <c r="O1004" s="180" t="str">
        <f>'8th 4'!AE23</f>
        <v/>
      </c>
      <c r="P1004" s="180" t="str">
        <f>'8th 5'!AE23</f>
        <v/>
      </c>
      <c r="Q1004" s="180" t="str">
        <f>'8th 6'!AE23</f>
        <v/>
      </c>
      <c r="R1004" s="180" t="str">
        <f>'8th 7'!AE23</f>
        <v/>
      </c>
      <c r="S1004" s="420"/>
      <c r="T1004" s="420"/>
      <c r="U1004" s="400"/>
      <c r="V1004" s="402"/>
      <c r="W1004" s="404"/>
      <c r="X1004" s="404"/>
      <c r="Y1004" s="406"/>
      <c r="Z1004" s="510"/>
    </row>
    <row r="1005" spans="1:26" ht="9.75" customHeight="1" thickTop="1" thickBot="1">
      <c r="C1005" s="53"/>
      <c r="D1005" s="53"/>
      <c r="E1005" s="53"/>
      <c r="F1005" s="53"/>
      <c r="G1005" s="53"/>
      <c r="H1005" s="53"/>
      <c r="L1005" s="53"/>
      <c r="M1005" s="53"/>
      <c r="N1005" s="53"/>
      <c r="O1005" s="53"/>
      <c r="P1005" s="53"/>
      <c r="Q1005" s="53"/>
      <c r="R1005" s="53"/>
      <c r="V1005" s="53"/>
      <c r="W1005" s="53"/>
      <c r="X1005" s="53"/>
      <c r="Y1005" s="53"/>
    </row>
    <row r="1006" spans="1:26" ht="18.75" thickTop="1">
      <c r="A1006" s="407" t="s">
        <v>33</v>
      </c>
      <c r="B1006" s="408"/>
      <c r="C1006" s="376" t="s">
        <v>35</v>
      </c>
      <c r="D1006" s="380"/>
      <c r="E1006" s="376" t="s">
        <v>30</v>
      </c>
      <c r="F1006" s="380"/>
      <c r="G1006" s="376" t="s">
        <v>31</v>
      </c>
      <c r="H1006" s="380"/>
      <c r="I1006" s="376" t="s">
        <v>32</v>
      </c>
      <c r="J1006" s="411"/>
      <c r="K1006" s="411"/>
      <c r="L1006" s="412"/>
      <c r="M1006" s="370" t="s">
        <v>50</v>
      </c>
      <c r="N1006" s="371"/>
      <c r="O1006" s="376" t="s">
        <v>0</v>
      </c>
      <c r="P1006" s="377"/>
      <c r="Q1006" s="169" t="s">
        <v>29</v>
      </c>
      <c r="R1006" s="378" t="s">
        <v>216</v>
      </c>
      <c r="S1006" s="379"/>
      <c r="T1006" s="379"/>
      <c r="U1006" s="380"/>
      <c r="V1006" s="381" t="s">
        <v>2</v>
      </c>
      <c r="W1006" s="382"/>
      <c r="X1006" s="170"/>
      <c r="Y1006" s="171"/>
    </row>
    <row r="1007" spans="1:26" s="113" customFormat="1" ht="18" customHeight="1">
      <c r="A1007" s="409"/>
      <c r="B1007" s="410"/>
      <c r="C1007" s="383" t="str">
        <f>'viva-1'!K21</f>
        <v>3.75</v>
      </c>
      <c r="D1007" s="384"/>
      <c r="E1007" s="383" t="str">
        <f>'viva-2'!K21</f>
        <v>2.75</v>
      </c>
      <c r="F1007" s="384"/>
      <c r="G1007" s="385" t="str">
        <f>'viva-3'!K21</f>
        <v>3.00</v>
      </c>
      <c r="H1007" s="384"/>
      <c r="I1007" s="383" t="str">
        <f>'viva-4'!K21</f>
        <v>3.25</v>
      </c>
      <c r="J1007" s="386"/>
      <c r="K1007" s="386"/>
      <c r="L1007" s="387"/>
      <c r="M1007" s="372"/>
      <c r="N1007" s="373"/>
      <c r="O1007" s="388">
        <f>W995+Y1003</f>
        <v>403.72500000000002</v>
      </c>
      <c r="P1007" s="389"/>
      <c r="Q1007" s="397">
        <f>V995</f>
        <v>126</v>
      </c>
      <c r="R1007" s="392">
        <f>O1007/126</f>
        <v>3.2041666666666671</v>
      </c>
      <c r="S1007" s="393"/>
      <c r="T1007" s="393"/>
      <c r="U1007" s="394"/>
      <c r="V1007" s="359" t="str">
        <f>IF(R1007&gt;=2.5,Y1007,IF(R1007&gt;=2.25,"C",IF(R1007&gt;=2,"D",IF(R1007=0,0,"F"))))</f>
        <v>B</v>
      </c>
      <c r="W1007" s="360"/>
      <c r="X1007" s="172"/>
      <c r="Y1007" s="173" t="str">
        <f>IF(R1007&gt;=4,"A+",IF(R1007&gt;=3.75,"A",IF(R1007&gt;=3.5,"A-",IF(R1007&gt;=3.25,"B+",IF(R1007&gt;=3,"B",IF(R1007&gt;=2.75,"B-",IF(R1007&gt;=2.5,"C+",IF(R1007&gt;=2,"C","F"))))))))</f>
        <v>B</v>
      </c>
      <c r="Z1007" s="174"/>
    </row>
    <row r="1008" spans="1:26" ht="40.5" customHeight="1" thickBot="1">
      <c r="A1008" s="363" t="s">
        <v>34</v>
      </c>
      <c r="B1008" s="364"/>
      <c r="C1008" s="365" t="s">
        <v>1</v>
      </c>
      <c r="D1008" s="366"/>
      <c r="E1008" s="367">
        <f>C1007+E1007+G1007+I1007</f>
        <v>12.75</v>
      </c>
      <c r="F1008" s="368"/>
      <c r="G1008" s="365" t="s">
        <v>0</v>
      </c>
      <c r="H1008" s="366"/>
      <c r="I1008" s="367">
        <f>E1008*1.5</f>
        <v>19.125</v>
      </c>
      <c r="J1008" s="369"/>
      <c r="K1008" s="369"/>
      <c r="L1008" s="368"/>
      <c r="M1008" s="374"/>
      <c r="N1008" s="375"/>
      <c r="O1008" s="390"/>
      <c r="P1008" s="391"/>
      <c r="Q1008" s="398"/>
      <c r="R1008" s="395"/>
      <c r="S1008" s="395"/>
      <c r="T1008" s="395"/>
      <c r="U1008" s="396"/>
      <c r="V1008" s="361"/>
      <c r="W1008" s="362"/>
      <c r="X1008" s="175"/>
      <c r="Y1008" s="176"/>
    </row>
    <row r="1009" spans="1:26" ht="30" customHeight="1" thickTop="1">
      <c r="B1009" s="54"/>
      <c r="C1009" s="54"/>
      <c r="D1009" s="514" t="s">
        <v>24</v>
      </c>
      <c r="E1009" s="514"/>
      <c r="F1009" s="514"/>
      <c r="G1009" s="514"/>
      <c r="H1009" s="514"/>
      <c r="I1009" s="514"/>
      <c r="J1009" s="514"/>
      <c r="K1009" s="514"/>
      <c r="L1009" s="514"/>
      <c r="M1009" s="514"/>
      <c r="N1009" s="514"/>
      <c r="O1009" s="514"/>
      <c r="P1009" s="514"/>
      <c r="Q1009" s="514"/>
      <c r="R1009" s="514"/>
      <c r="S1009" s="514"/>
      <c r="T1009" s="55" t="s">
        <v>36</v>
      </c>
      <c r="U1009" s="56"/>
      <c r="V1009" s="515">
        <f>'1st 1'!R24</f>
        <v>0</v>
      </c>
      <c r="W1009" s="516"/>
      <c r="X1009" s="516"/>
      <c r="Y1009" s="516"/>
    </row>
    <row r="1010" spans="1:26" ht="18.75">
      <c r="A1010" s="57"/>
      <c r="B1010" s="58"/>
      <c r="C1010" s="59" t="s">
        <v>4</v>
      </c>
      <c r="D1010" s="60" t="s">
        <v>71</v>
      </c>
      <c r="E1010" s="60"/>
      <c r="F1010" s="53"/>
      <c r="G1010" s="61"/>
      <c r="H1010" s="517" t="s">
        <v>73</v>
      </c>
      <c r="I1010" s="518"/>
      <c r="J1010" s="518"/>
      <c r="K1010" s="518"/>
      <c r="L1010" s="518"/>
      <c r="M1010" s="518"/>
      <c r="N1010" s="518"/>
      <c r="O1010" s="62"/>
      <c r="P1010" s="62"/>
      <c r="Q1010" s="62"/>
      <c r="R1010" s="53"/>
      <c r="S1010" s="63"/>
      <c r="T1010" s="55" t="s">
        <v>37</v>
      </c>
      <c r="U1010" s="56"/>
      <c r="V1010" s="519">
        <f>'1st 1'!A24</f>
        <v>17</v>
      </c>
      <c r="W1010" s="516"/>
      <c r="X1010" s="516"/>
      <c r="Y1010" s="516"/>
    </row>
    <row r="1011" spans="1:26" ht="18.75">
      <c r="A1011" s="57"/>
      <c r="B1011" s="58"/>
      <c r="C1011" s="59" t="s">
        <v>5</v>
      </c>
      <c r="D1011" s="60" t="s">
        <v>66</v>
      </c>
      <c r="E1011" s="60"/>
      <c r="F1011" s="64"/>
      <c r="G1011" s="53"/>
      <c r="H1011" s="61"/>
      <c r="I1011" s="65"/>
      <c r="J1011" s="520">
        <f>'1st 1'!A1206</f>
        <v>0</v>
      </c>
      <c r="K1011" s="521"/>
      <c r="L1011" s="521"/>
      <c r="M1011" s="521"/>
      <c r="N1011" s="62"/>
      <c r="O1011" s="62"/>
      <c r="P1011" s="53"/>
      <c r="Q1011" s="53"/>
      <c r="R1011" s="53"/>
      <c r="S1011" s="63"/>
      <c r="T1011" s="55" t="s">
        <v>38</v>
      </c>
      <c r="U1011" s="56"/>
      <c r="V1011" s="56"/>
      <c r="W1011" s="56"/>
      <c r="X1011" s="56"/>
      <c r="Y1011" s="66">
        <f>'1st 1'!S24</f>
        <v>0</v>
      </c>
    </row>
    <row r="1012" spans="1:26" ht="18.75">
      <c r="A1012" s="57"/>
      <c r="B1012" s="58"/>
      <c r="C1012" s="59" t="s">
        <v>6</v>
      </c>
      <c r="D1012" s="60" t="s">
        <v>14</v>
      </c>
      <c r="E1012" s="58"/>
      <c r="F1012" s="67" t="s">
        <v>7</v>
      </c>
      <c r="G1012" s="68" t="str">
        <f>'1st 1'!B24</f>
        <v>K</v>
      </c>
      <c r="H1012" s="69"/>
      <c r="I1012" s="70"/>
      <c r="J1012" s="70"/>
      <c r="K1012" s="70"/>
      <c r="L1012" s="53"/>
      <c r="M1012" s="53"/>
      <c r="N1012" s="53"/>
      <c r="O1012" s="53"/>
      <c r="P1012" s="53"/>
      <c r="Q1012" s="53"/>
      <c r="R1012" s="53"/>
      <c r="V1012" s="53"/>
      <c r="W1012" s="53"/>
      <c r="X1012" s="53"/>
      <c r="Y1012" s="53"/>
    </row>
    <row r="1013" spans="1:26" ht="18.75">
      <c r="A1013" s="57"/>
      <c r="B1013" s="64"/>
      <c r="C1013" s="64"/>
      <c r="D1013" s="64"/>
      <c r="E1013" s="53"/>
      <c r="F1013" s="67" t="s">
        <v>8</v>
      </c>
      <c r="G1013" s="72">
        <f>'1st 1'!T24</f>
        <v>0</v>
      </c>
      <c r="H1013" s="69"/>
      <c r="I1013" s="70"/>
      <c r="J1013" s="70"/>
      <c r="K1013" s="70"/>
      <c r="L1013" s="53"/>
      <c r="M1013" s="53"/>
      <c r="N1013" s="53"/>
      <c r="O1013" s="53"/>
      <c r="P1013" s="53"/>
      <c r="Q1013" s="53"/>
      <c r="R1013" s="53"/>
      <c r="V1013" s="53"/>
      <c r="W1013" s="53"/>
      <c r="X1013" s="53"/>
      <c r="Y1013" s="53"/>
    </row>
    <row r="1014" spans="1:26" ht="18.75">
      <c r="A1014" s="57"/>
      <c r="B1014" s="64"/>
      <c r="C1014" s="64"/>
      <c r="D1014" s="64"/>
      <c r="E1014" s="53"/>
      <c r="F1014" s="67" t="s">
        <v>9</v>
      </c>
      <c r="G1014" s="72">
        <f>'1st 1'!U24</f>
        <v>0</v>
      </c>
      <c r="H1014" s="69"/>
      <c r="I1014" s="70"/>
      <c r="J1014" s="70"/>
      <c r="K1014" s="70"/>
      <c r="L1014" s="53"/>
      <c r="M1014" s="53"/>
      <c r="N1014" s="53"/>
      <c r="O1014" s="53"/>
      <c r="P1014" s="53"/>
      <c r="Q1014" s="53"/>
      <c r="R1014" s="53"/>
      <c r="V1014" s="53"/>
      <c r="W1014" s="53"/>
      <c r="X1014" s="53"/>
      <c r="Y1014" s="53"/>
    </row>
    <row r="1015" spans="1:26" ht="18.75">
      <c r="A1015" s="57"/>
      <c r="B1015" s="64"/>
      <c r="C1015" s="64"/>
      <c r="D1015" s="64"/>
      <c r="E1015" s="53"/>
      <c r="F1015" s="67" t="s">
        <v>10</v>
      </c>
      <c r="G1015" s="72">
        <f>'1st 1'!V24</f>
        <v>0</v>
      </c>
      <c r="H1015" s="69"/>
      <c r="I1015" s="73"/>
      <c r="J1015" s="73"/>
      <c r="K1015" s="73"/>
      <c r="L1015" s="53"/>
      <c r="M1015" s="53"/>
      <c r="N1015" s="53"/>
      <c r="O1015" s="53"/>
      <c r="P1015" s="53"/>
      <c r="Q1015" s="53"/>
      <c r="R1015" s="53"/>
      <c r="V1015" s="53"/>
      <c r="W1015" s="53"/>
      <c r="X1015" s="53"/>
      <c r="Y1015" s="53"/>
    </row>
    <row r="1016" spans="1:26" ht="21.75" customHeight="1" thickBot="1">
      <c r="A1016" s="522" t="s">
        <v>25</v>
      </c>
      <c r="B1016" s="522"/>
      <c r="C1016" s="523"/>
      <c r="D1016" s="523"/>
      <c r="E1016" s="523"/>
      <c r="F1016" s="523"/>
      <c r="G1016" s="523"/>
      <c r="H1016" s="523"/>
      <c r="I1016" s="523"/>
      <c r="J1016" s="523"/>
      <c r="K1016" s="523"/>
      <c r="L1016" s="524"/>
      <c r="M1016" s="524"/>
      <c r="N1016" s="524"/>
      <c r="O1016" s="524"/>
      <c r="P1016" s="524"/>
      <c r="Q1016" s="524"/>
      <c r="R1016" s="524"/>
      <c r="S1016" s="524"/>
      <c r="T1016" s="524"/>
      <c r="U1016" s="524"/>
      <c r="V1016" s="524"/>
      <c r="W1016" s="524"/>
      <c r="X1016" s="524"/>
      <c r="Y1016" s="524"/>
    </row>
    <row r="1017" spans="1:26" ht="19.5" customHeight="1" thickTop="1" thickBot="1">
      <c r="A1017" s="478" t="s">
        <v>42</v>
      </c>
      <c r="B1017" s="479"/>
      <c r="C1017" s="479"/>
      <c r="D1017" s="479"/>
      <c r="E1017" s="479"/>
      <c r="F1017" s="479"/>
      <c r="G1017" s="479"/>
      <c r="H1017" s="479"/>
      <c r="I1017" s="479"/>
      <c r="J1017" s="479"/>
      <c r="K1017" s="480"/>
      <c r="L1017" s="479" t="s">
        <v>43</v>
      </c>
      <c r="M1017" s="479"/>
      <c r="N1017" s="479"/>
      <c r="O1017" s="479"/>
      <c r="P1017" s="479"/>
      <c r="Q1017" s="479"/>
      <c r="R1017" s="479"/>
      <c r="S1017" s="479"/>
      <c r="T1017" s="479"/>
      <c r="U1017" s="506"/>
      <c r="V1017" s="507" t="s">
        <v>39</v>
      </c>
      <c r="W1017" s="508"/>
      <c r="X1017" s="508"/>
      <c r="Y1017" s="509"/>
      <c r="Z1017" s="510" t="s">
        <v>68</v>
      </c>
    </row>
    <row r="1018" spans="1:26" ht="19.5" thickTop="1" thickBot="1">
      <c r="A1018" s="74" t="s">
        <v>22</v>
      </c>
      <c r="B1018" s="75"/>
      <c r="C1018" s="76">
        <f>'1st 1'!C4</f>
        <v>101</v>
      </c>
      <c r="D1018" s="76">
        <f>'1st 2'!C4</f>
        <v>102</v>
      </c>
      <c r="E1018" s="76">
        <f>'1st 3'!C4</f>
        <v>103</v>
      </c>
      <c r="F1018" s="76">
        <f>'1st 4'!C4</f>
        <v>104</v>
      </c>
      <c r="G1018" s="76">
        <f>'1st 5'!C4</f>
        <v>105</v>
      </c>
      <c r="H1018" s="76">
        <f>'1st 6'!C4</f>
        <v>106</v>
      </c>
      <c r="I1018" s="511" t="s">
        <v>0</v>
      </c>
      <c r="J1018" s="511" t="s">
        <v>3</v>
      </c>
      <c r="K1018" s="512" t="s">
        <v>2</v>
      </c>
      <c r="L1018" s="76">
        <f>'2nd 1'!C4</f>
        <v>107</v>
      </c>
      <c r="M1018" s="76">
        <f>'2nd 2'!C4</f>
        <v>108</v>
      </c>
      <c r="N1018" s="76">
        <f>'2nd 3'!C4</f>
        <v>109</v>
      </c>
      <c r="O1018" s="76">
        <f>'2nd 4'!C4</f>
        <v>110</v>
      </c>
      <c r="P1018" s="76">
        <f>'2nd 5'!C4</f>
        <v>111</v>
      </c>
      <c r="Q1018" s="76">
        <f>'2nd 6'!C4</f>
        <v>112</v>
      </c>
      <c r="R1018" s="76">
        <f>'2nd 7'!C4</f>
        <v>0</v>
      </c>
      <c r="S1018" s="429" t="s">
        <v>0</v>
      </c>
      <c r="T1018" s="429" t="s">
        <v>3</v>
      </c>
      <c r="U1018" s="431" t="s">
        <v>2</v>
      </c>
      <c r="V1018" s="492" t="s">
        <v>29</v>
      </c>
      <c r="W1018" s="493" t="s">
        <v>0</v>
      </c>
      <c r="X1018" s="494" t="s">
        <v>3</v>
      </c>
      <c r="Y1018" s="495" t="s">
        <v>2</v>
      </c>
      <c r="Z1018" s="510"/>
    </row>
    <row r="1019" spans="1:26" ht="64.5" customHeight="1" thickTop="1" thickBot="1">
      <c r="A1019" s="77" t="s">
        <v>63</v>
      </c>
      <c r="B1019" s="78"/>
      <c r="C1019" s="114" t="str">
        <f>'1st 1'!C6</f>
        <v>Drawing-1</v>
      </c>
      <c r="D1019" s="114" t="str">
        <f>'1st 2'!C6</f>
        <v>Sketch-1</v>
      </c>
      <c r="E1019" s="114" t="str">
        <f>'1st 3'!C6</f>
        <v>Parspective-1</v>
      </c>
      <c r="F1019" s="114" t="str">
        <f>'1st 4'!C6</f>
        <v>Study and Composition-1</v>
      </c>
      <c r="G1019" s="114" t="str">
        <f>'1st 5'!C6</f>
        <v>History of Civilization-1</v>
      </c>
      <c r="H1019" s="114" t="str">
        <f>'1st 6'!C6</f>
        <v>Nazrul Studies</v>
      </c>
      <c r="I1019" s="481"/>
      <c r="J1019" s="481"/>
      <c r="K1019" s="482"/>
      <c r="L1019" s="114" t="str">
        <f>'2nd 1'!C6</f>
        <v>Drawing-2</v>
      </c>
      <c r="M1019" s="114" t="str">
        <f>'2nd 2'!C6</f>
        <v>Sketch-2</v>
      </c>
      <c r="N1019" s="114" t="str">
        <f>'2nd 3'!C6</f>
        <v>Perspective- 2</v>
      </c>
      <c r="O1019" s="114" t="str">
        <f>'2nd 4'!C6</f>
        <v>Basic Design</v>
      </c>
      <c r="P1019" s="114" t="str">
        <f>'2nd 5'!C6</f>
        <v xml:space="preserve"> Study &amp; composition 2</v>
      </c>
      <c r="Q1019" s="114" t="str">
        <f>'2nd 6'!C6</f>
        <v>History of Civilization -2</v>
      </c>
      <c r="R1019" s="114">
        <f>'2nd 7'!C6</f>
        <v>0</v>
      </c>
      <c r="S1019" s="429"/>
      <c r="T1019" s="429"/>
      <c r="U1019" s="431"/>
      <c r="V1019" s="492"/>
      <c r="W1019" s="493"/>
      <c r="X1019" s="493"/>
      <c r="Y1019" s="495"/>
      <c r="Z1019" s="510"/>
    </row>
    <row r="1020" spans="1:26" ht="18.75" thickTop="1">
      <c r="A1020" s="77" t="s">
        <v>12</v>
      </c>
      <c r="B1020" s="78"/>
      <c r="C1020" s="80">
        <f>'1st 1'!G4</f>
        <v>3</v>
      </c>
      <c r="D1020" s="80">
        <f>'1st 2'!G4</f>
        <v>1.5</v>
      </c>
      <c r="E1020" s="80">
        <f>'1st 3'!G4</f>
        <v>3</v>
      </c>
      <c r="F1020" s="80">
        <f>'1st 4'!G4</f>
        <v>3</v>
      </c>
      <c r="G1020" s="80">
        <f>'1st 5'!G4</f>
        <v>1.5</v>
      </c>
      <c r="H1020" s="80">
        <f>'1st 6'!G4</f>
        <v>3</v>
      </c>
      <c r="I1020" s="481"/>
      <c r="J1020" s="481"/>
      <c r="K1020" s="513"/>
      <c r="L1020" s="80">
        <f>'2nd 1'!G4</f>
        <v>3</v>
      </c>
      <c r="M1020" s="80">
        <f>'2nd 2'!G4</f>
        <v>1.5</v>
      </c>
      <c r="N1020" s="80">
        <f>'2nd 3'!G4</f>
        <v>3</v>
      </c>
      <c r="O1020" s="80">
        <f>'2nd 4'!G4</f>
        <v>1.5</v>
      </c>
      <c r="P1020" s="80">
        <f>'2nd 5'!G4</f>
        <v>3</v>
      </c>
      <c r="Q1020" s="80">
        <f>'2nd 6'!G4</f>
        <v>3</v>
      </c>
      <c r="R1020" s="80">
        <f>'2nd 7'!G4</f>
        <v>0</v>
      </c>
      <c r="S1020" s="430"/>
      <c r="T1020" s="430"/>
      <c r="U1020" s="432"/>
      <c r="V1020" s="468"/>
      <c r="W1020" s="471"/>
      <c r="X1020" s="471"/>
      <c r="Y1020" s="422"/>
      <c r="Z1020" s="510"/>
    </row>
    <row r="1021" spans="1:26" ht="16.5" customHeight="1">
      <c r="A1021" s="77" t="s">
        <v>11</v>
      </c>
      <c r="B1021" s="78"/>
      <c r="C1021" s="80">
        <v>100</v>
      </c>
      <c r="D1021" s="80">
        <v>100</v>
      </c>
      <c r="E1021" s="80">
        <v>100</v>
      </c>
      <c r="F1021" s="80">
        <v>100</v>
      </c>
      <c r="G1021" s="80">
        <v>100</v>
      </c>
      <c r="H1021" s="80">
        <v>100</v>
      </c>
      <c r="I1021" s="496">
        <f>(C1025*C1020)+(D1025*D1020)+(E1025*E1020)+(F1025*F1020)+(G1025*G1020)+(H1025*H1020)</f>
        <v>52.125</v>
      </c>
      <c r="J1021" s="82"/>
      <c r="K1021" s="83" t="str">
        <f>IF(J1022&gt;=4,"A+",IF(J1022&gt;=3.75,"A",IF(J1022&gt;=3.5,"A-",IF(J1022&gt;=3.25,"B+",IF(J1022&gt;=3,"B",IF(J1022&gt;=2.75,"B-",IF(J1022&gt;=2.5,"C+",IF(J1022&gt;=2,"C","F"))))))))</f>
        <v>B+</v>
      </c>
      <c r="L1021" s="81">
        <v>100</v>
      </c>
      <c r="M1021" s="80">
        <v>100</v>
      </c>
      <c r="N1021" s="80">
        <v>100</v>
      </c>
      <c r="O1021" s="80">
        <v>100</v>
      </c>
      <c r="P1021" s="80">
        <v>100</v>
      </c>
      <c r="Q1021" s="80">
        <v>100</v>
      </c>
      <c r="R1021" s="80">
        <v>100</v>
      </c>
      <c r="S1021" s="465">
        <f>(L1025*L1020)+(M1025*M1020)+(N1025*N1020)+(O1025*O1020)+(P1025*P1020)+(Q1025*Q1020)+(R1025*R1020)</f>
        <v>44.625</v>
      </c>
      <c r="T1021" s="84"/>
      <c r="U1021" s="85" t="str">
        <f>IF(T1022&gt;=4,"A+",IF(T1022&gt;=3.75,"A",IF(T1022&gt;=3.5,"A-",IF(T1022&gt;=3.25,"B+",IF(T1022&gt;=3,"B",IF(T1022&gt;=2.75,"B-",IF(T1022&gt;=2.5,"C+",IF(T1022&gt;=2,"C","F"))))))))</f>
        <v>B-</v>
      </c>
      <c r="V1021" s="498">
        <f>IF((C1025+C1027)=0,0,C1020)+IF((D1025+D1027)=0,0,D1020)+IF((E1025+E1027)=0,0,E1020)+IF((F1025+F1027)=0,0,F1020)+IF((G1025+G1027)=0,0,G1020)+IF((H1025+H1027)=0,0,H1020)+IF((L1025+L1027)=0,0,L1020)+IF((M1025+M1027)=0,0,M1020)+IF((N1025+N1027)=0,0,N1020)+IF((O1025+O1027)=0,0,O1020)+IF((P1025+P1027)=0,0,P1020)+IF((Q1025+Q1027)=0,0,Q1020)+IF((R1025+R1027)=0,0,R1020)+IF(C1070=0,0,1.5)</f>
        <v>31.5</v>
      </c>
      <c r="W1021" s="415">
        <f>I1021+S1021+(C1070*1.5)</f>
        <v>101.25</v>
      </c>
      <c r="X1021" s="503">
        <f>IF(S1021&gt;0,(W1021/31.5),J1022)</f>
        <v>3.2142857142857144</v>
      </c>
      <c r="Y1021" s="154" t="str">
        <f>IF(X1021&gt;=4,"A+",IF(X1021&gt;=3.75,"A",IF(X1021&gt;=3.5,"A-",IF(X1021&gt;=3.25,"B+",IF(X1021&gt;=3,"B",IF(X1021&gt;=2.75,"B-",IF(X1021&gt;=2.5,"C+",IF(X1021&gt;=2,"C","F"))))))))</f>
        <v>B</v>
      </c>
      <c r="Z1021" s="510"/>
    </row>
    <row r="1022" spans="1:26" ht="18">
      <c r="A1022" s="77" t="s">
        <v>28</v>
      </c>
      <c r="B1022" s="86"/>
      <c r="C1022" s="87">
        <f>'1st 1'!C24</f>
        <v>21</v>
      </c>
      <c r="D1022" s="87">
        <f>'1st 2'!C24</f>
        <v>25</v>
      </c>
      <c r="E1022" s="87">
        <f>'1st 3'!C24</f>
        <v>30.5</v>
      </c>
      <c r="F1022" s="87">
        <f>'1st 4'!C24</f>
        <v>28</v>
      </c>
      <c r="G1022" s="87">
        <f>'1st 5'!C24</f>
        <v>32</v>
      </c>
      <c r="H1022" s="87">
        <f>'1st 6'!C24</f>
        <v>33.299999999999997</v>
      </c>
      <c r="I1022" s="497"/>
      <c r="J1022" s="485">
        <f>I1021/(C1020+D1020+E1020+F1020+G1020+H1020)</f>
        <v>3.4750000000000001</v>
      </c>
      <c r="K1022" s="88"/>
      <c r="L1022" s="89">
        <f>'2nd 1'!C24</f>
        <v>27</v>
      </c>
      <c r="M1022" s="87">
        <f>'2nd 2'!C24</f>
        <v>25</v>
      </c>
      <c r="N1022" s="87">
        <f>'2nd 3'!C24</f>
        <v>28</v>
      </c>
      <c r="O1022" s="87">
        <f>'2nd 4'!C24</f>
        <v>22.5</v>
      </c>
      <c r="P1022" s="87">
        <f>'2nd 5'!C24</f>
        <v>25.5</v>
      </c>
      <c r="Q1022" s="87">
        <f>'2nd 6'!C24</f>
        <v>24.5</v>
      </c>
      <c r="R1022" s="87">
        <f>'2nd 7'!C24</f>
        <v>0</v>
      </c>
      <c r="S1022" s="457"/>
      <c r="T1022" s="485">
        <f>S1021/(L1020+M1020+N1020+O1020+P1020+Q1020+R1020)</f>
        <v>2.9750000000000001</v>
      </c>
      <c r="U1022" s="90"/>
      <c r="V1022" s="499"/>
      <c r="W1022" s="501"/>
      <c r="X1022" s="453"/>
      <c r="Y1022" s="487" t="str">
        <f>IF(S1021&gt;0,(IF(X1021&gt;=2.5,Y1021,IF(X1021&gt;=2.25,"C",IF(X1021&gt;=2,"D","F")))),K1023)</f>
        <v>B</v>
      </c>
      <c r="Z1022" s="510"/>
    </row>
    <row r="1023" spans="1:26" ht="16.5" customHeight="1">
      <c r="A1023" s="423" t="s">
        <v>26</v>
      </c>
      <c r="B1023" s="91" t="s">
        <v>60</v>
      </c>
      <c r="C1023" s="87">
        <f>'1st 1'!J24</f>
        <v>47.5</v>
      </c>
      <c r="D1023" s="87">
        <f>'1st 2'!J24</f>
        <v>46.5</v>
      </c>
      <c r="E1023" s="87">
        <f>'1st 3'!J24</f>
        <v>42.5</v>
      </c>
      <c r="F1023" s="87">
        <f>'1st 4'!J24</f>
        <v>37.5</v>
      </c>
      <c r="G1023" s="87">
        <f>'1st 5'!J24</f>
        <v>44</v>
      </c>
      <c r="H1023" s="87">
        <f>'1st 6'!J24</f>
        <v>43</v>
      </c>
      <c r="I1023" s="497"/>
      <c r="J1023" s="505"/>
      <c r="K1023" s="489" t="str">
        <f>IF(J1022&gt;=2.5,K1021,IF(J1022&gt;=2.25,"C",IF(J1022&gt;=2,"D",IF(J1022=0,0,"F"))))</f>
        <v>B+</v>
      </c>
      <c r="L1023" s="89">
        <f>'2nd 1'!J24</f>
        <v>28.5</v>
      </c>
      <c r="M1023" s="87">
        <f>'2nd 2'!J24</f>
        <v>31</v>
      </c>
      <c r="N1023" s="87">
        <f>'2nd 3'!J24</f>
        <v>43.5</v>
      </c>
      <c r="O1023" s="87">
        <f>'2nd 4'!J24</f>
        <v>39.5</v>
      </c>
      <c r="P1023" s="87">
        <f>'2nd 5'!J24</f>
        <v>27.25</v>
      </c>
      <c r="Q1023" s="87">
        <f>'2nd 6'!J24</f>
        <v>41.25</v>
      </c>
      <c r="R1023" s="87">
        <f>'2nd 7'!J24</f>
        <v>0</v>
      </c>
      <c r="S1023" s="457"/>
      <c r="T1023" s="486"/>
      <c r="U1023" s="442" t="str">
        <f>IF(T1022&gt;=2.5,U1021,IF(T1022&gt;=2.25,"C",IF(T1022&gt;=2,"D",IF(T1022=0,0,"F"))))</f>
        <v>B-</v>
      </c>
      <c r="V1023" s="499"/>
      <c r="W1023" s="501"/>
      <c r="X1023" s="453"/>
      <c r="Y1023" s="488"/>
      <c r="Z1023" s="510"/>
    </row>
    <row r="1024" spans="1:26" ht="16.5" customHeight="1">
      <c r="A1024" s="424"/>
      <c r="B1024" s="91" t="s">
        <v>67</v>
      </c>
      <c r="C1024" s="115">
        <f>'1st 1'!K24</f>
        <v>69</v>
      </c>
      <c r="D1024" s="115">
        <f>'1st 2'!K24</f>
        <v>72</v>
      </c>
      <c r="E1024" s="115">
        <f>'1st 3'!K24</f>
        <v>73</v>
      </c>
      <c r="F1024" s="115">
        <f>'1st 4'!K24</f>
        <v>66</v>
      </c>
      <c r="G1024" s="115">
        <f>'1st 5'!K24</f>
        <v>76</v>
      </c>
      <c r="H1024" s="115">
        <f>'1st 6'!K24</f>
        <v>77</v>
      </c>
      <c r="I1024" s="497"/>
      <c r="J1024" s="505"/>
      <c r="K1024" s="490"/>
      <c r="L1024" s="116">
        <f>'2nd 1'!K24</f>
        <v>56</v>
      </c>
      <c r="M1024" s="115">
        <f>'2nd 2'!K24</f>
        <v>56</v>
      </c>
      <c r="N1024" s="115">
        <f>'2nd 3'!K24</f>
        <v>72</v>
      </c>
      <c r="O1024" s="115">
        <f>'2nd 4'!K24</f>
        <v>62</v>
      </c>
      <c r="P1024" s="115">
        <f>'2nd 5'!K24</f>
        <v>53</v>
      </c>
      <c r="Q1024" s="115">
        <f>'2nd 6'!K24</f>
        <v>66</v>
      </c>
      <c r="R1024" s="115">
        <f>'2nd 7'!K24</f>
        <v>0</v>
      </c>
      <c r="S1024" s="457"/>
      <c r="T1024" s="486"/>
      <c r="U1024" s="491"/>
      <c r="V1024" s="499"/>
      <c r="W1024" s="501"/>
      <c r="X1024" s="453"/>
      <c r="Y1024" s="488"/>
      <c r="Z1024" s="510"/>
    </row>
    <row r="1025" spans="1:28" ht="18">
      <c r="A1025" s="424"/>
      <c r="B1025" s="91" t="s">
        <v>1</v>
      </c>
      <c r="C1025" s="87">
        <f>'1st 1'!M24</f>
        <v>3.25</v>
      </c>
      <c r="D1025" s="87">
        <f>'1st 2'!M24</f>
        <v>3.5</v>
      </c>
      <c r="E1025" s="87">
        <f>'1st 3'!M24</f>
        <v>3.5</v>
      </c>
      <c r="F1025" s="87">
        <f>'1st 4'!M24</f>
        <v>3.25</v>
      </c>
      <c r="G1025" s="87">
        <f>'1st 5'!M24</f>
        <v>3.75</v>
      </c>
      <c r="H1025" s="87">
        <f>'1st 6'!M24</f>
        <v>3.75</v>
      </c>
      <c r="I1025" s="497"/>
      <c r="J1025" s="505"/>
      <c r="K1025" s="92"/>
      <c r="L1025" s="89">
        <f>'2nd 1'!M24</f>
        <v>2.75</v>
      </c>
      <c r="M1025" s="87">
        <f>'2nd 2'!M24</f>
        <v>2.75</v>
      </c>
      <c r="N1025" s="87">
        <f>'2nd 3'!M24</f>
        <v>3.5</v>
      </c>
      <c r="O1025" s="87">
        <f>'2nd 4'!M24</f>
        <v>3</v>
      </c>
      <c r="P1025" s="87">
        <f>'2nd 5'!M24</f>
        <v>2.5</v>
      </c>
      <c r="Q1025" s="87">
        <f>'2nd 6'!M24</f>
        <v>3.25</v>
      </c>
      <c r="R1025" s="87">
        <f>'2nd 7'!M24</f>
        <v>0</v>
      </c>
      <c r="S1025" s="457"/>
      <c r="T1025" s="486"/>
      <c r="U1025" s="93"/>
      <c r="V1025" s="499"/>
      <c r="W1025" s="501"/>
      <c r="X1025" s="453"/>
      <c r="Y1025" s="155"/>
      <c r="Z1025" s="510"/>
    </row>
    <row r="1026" spans="1:28" ht="17.25" customHeight="1" thickBot="1">
      <c r="A1026" s="424"/>
      <c r="B1026" s="94" t="s">
        <v>2</v>
      </c>
      <c r="C1026" s="95" t="str">
        <f>'1st 1'!L24</f>
        <v>B+</v>
      </c>
      <c r="D1026" s="95" t="str">
        <f>'1st 2'!L24</f>
        <v>A-</v>
      </c>
      <c r="E1026" s="95" t="str">
        <f>'1st 3'!L24</f>
        <v>A-</v>
      </c>
      <c r="F1026" s="95" t="str">
        <f>'1st 4'!L24</f>
        <v>B+</v>
      </c>
      <c r="G1026" s="95" t="str">
        <f>'1st 5'!L24</f>
        <v>A</v>
      </c>
      <c r="H1026" s="95" t="str">
        <f>'1st 6'!L24</f>
        <v>A</v>
      </c>
      <c r="I1026" s="472"/>
      <c r="J1026" s="96"/>
      <c r="K1026" s="88"/>
      <c r="L1026" s="97" t="str">
        <f>'2nd 1'!L24</f>
        <v>B-</v>
      </c>
      <c r="M1026" s="95" t="str">
        <f>'2nd 2'!L24</f>
        <v>B-</v>
      </c>
      <c r="N1026" s="95" t="str">
        <f>'2nd 3'!L24</f>
        <v>A-</v>
      </c>
      <c r="O1026" s="95" t="str">
        <f>'2nd 4'!L24</f>
        <v>B</v>
      </c>
      <c r="P1026" s="95" t="str">
        <f>'2nd 5'!L24</f>
        <v>C+</v>
      </c>
      <c r="Q1026" s="95" t="str">
        <f>'2nd 6'!L24</f>
        <v>B+</v>
      </c>
      <c r="R1026" s="95">
        <f>'2nd 7'!L24</f>
        <v>0</v>
      </c>
      <c r="S1026" s="457"/>
      <c r="T1026" s="98"/>
      <c r="U1026" s="90"/>
      <c r="V1026" s="500"/>
      <c r="W1026" s="502"/>
      <c r="X1026" s="504"/>
      <c r="Y1026" s="156"/>
      <c r="Z1026" s="510"/>
    </row>
    <row r="1027" spans="1:28" ht="18.75" thickTop="1">
      <c r="A1027" s="413" t="s">
        <v>127</v>
      </c>
      <c r="B1027" s="91" t="s">
        <v>1</v>
      </c>
      <c r="C1027" s="87">
        <f>'1st 1'!N24</f>
        <v>0</v>
      </c>
      <c r="D1027" s="87">
        <f>'1st 2'!N24</f>
        <v>0</v>
      </c>
      <c r="E1027" s="87">
        <f>'1st 3'!N24</f>
        <v>0</v>
      </c>
      <c r="F1027" s="87">
        <f>'1st 4'!N24</f>
        <v>0</v>
      </c>
      <c r="G1027" s="87">
        <f>'1st 5'!N24</f>
        <v>0</v>
      </c>
      <c r="H1027" s="87">
        <f>'1st 6'!N24</f>
        <v>0</v>
      </c>
      <c r="I1027" s="530">
        <f>(C1027*C1020)+(D1027*D1020)+(E1027*E1020)+(F1027*F1020)+(G1027*G1020)+(H1027*H1020)</f>
        <v>0</v>
      </c>
      <c r="J1027" s="417">
        <f>IF(C1027&gt;0,(C1025*C1020),0)+IF(D1027&gt;0,(D1025*D1020),0)+IF(E1027&gt;0,(E1025*E1020),0)+IF(F1027&gt;0,(F1025*F1020),0)+IF(G1027&gt;0,(G1025*G1020),0)+IF(H1027&gt;0,(H1025*H1020),0)</f>
        <v>0</v>
      </c>
      <c r="K1027" s="473">
        <f>IF(C1027&gt;C1025,((C1027*C1020)-(C1025*C1020)),0)+IF(D1027&gt;D1025,((D1027*D1020)-(D1025*D1020)),0)+IF(E1027&gt;E1025,((E1027*E1020)-(E1025*E1020)),0)+IF(F1027&gt;F1025,((F1027*F1020)-(F1025*F1020)),0)+IF(G1027&gt;G1025,((G1027*G1020)-(G1025*G1020)),0)+IF(H1027&gt;H1025,((H1027*H1020)-(H1025*H1020)),0)</f>
        <v>0</v>
      </c>
      <c r="L1027" s="89">
        <f>'2nd 1'!N24</f>
        <v>0</v>
      </c>
      <c r="M1027" s="87">
        <f>'2nd 2'!N24</f>
        <v>0</v>
      </c>
      <c r="N1027" s="87">
        <f>'2nd 3'!N24</f>
        <v>0</v>
      </c>
      <c r="O1027" s="87">
        <f>'2nd 4'!N24</f>
        <v>0</v>
      </c>
      <c r="P1027" s="87">
        <f>'2nd 5'!N24</f>
        <v>0</v>
      </c>
      <c r="Q1027" s="87">
        <f>'2nd 6'!N24</f>
        <v>0</v>
      </c>
      <c r="R1027" s="87">
        <f>'2nd 7'!N24</f>
        <v>0</v>
      </c>
      <c r="S1027" s="401">
        <f>(L1027*L1020)+(M1027*M1020)+(N1027*N1020)+(O1027*O1020)+(P1027*P1020)+(Q1027*Q1020)+(R1027*R1020)</f>
        <v>0</v>
      </c>
      <c r="T1027" s="417">
        <f>IF(L1027&gt;0,(L1025*L1020),0)+IF(M1027&gt;0,(M1025*M1020),0)+IF(N1027&gt;0,(N1025*N1020),0)+IF(O1027&gt;0,(O1025*O1020),0)+IF(P1027&gt;0,(P1025*P1020),0)+IF(Q1027&gt;0,(Q1025*Q1020),0)+IF(R1027&gt;0,(R1025*R1020),0)</f>
        <v>0</v>
      </c>
      <c r="U1027" s="399">
        <f>IF(L1027&gt;L1025,((L1027*L1020)-(L1025*L1020)),0)+IF(M1027&gt;M1025,((M1027*M1020)-(M1025*M1020)),0)+IF(N1027&gt;N1025,((N1027*N1020)-(N1025*N1020)),0)+IF(O1027&gt;O1025,((O1027*O1020)-(O1025*O1020)),0)+IF(P1027&gt;P1025,((P1027*P1020)-(P1025*P1020)),0)+IF(Q1027&gt;Q1025,((Q1027*Q1020)-(Q1025*Q1020)),0)+IF(R1027&gt;R1025,((R1027*R1020)-(R1025*R1020)),0)</f>
        <v>0</v>
      </c>
      <c r="V1027" s="401">
        <f>I1027+S1027</f>
        <v>0</v>
      </c>
      <c r="W1027" s="436">
        <f>J1027+T1027</f>
        <v>0</v>
      </c>
      <c r="X1027" s="526">
        <f>K1027+U1027</f>
        <v>0</v>
      </c>
      <c r="Y1027" s="527"/>
      <c r="Z1027" s="510"/>
    </row>
    <row r="1028" spans="1:28" ht="15.75" customHeight="1" thickBot="1">
      <c r="A1028" s="414"/>
      <c r="B1028" s="157" t="s">
        <v>23</v>
      </c>
      <c r="C1028" s="178" t="str">
        <f>'1st 1'!O24</f>
        <v/>
      </c>
      <c r="D1028" s="178" t="str">
        <f>'1st 2'!O24</f>
        <v/>
      </c>
      <c r="E1028" s="178" t="str">
        <f>'1st 3'!O24</f>
        <v/>
      </c>
      <c r="F1028" s="178" t="str">
        <f>'1st 4'!O24</f>
        <v/>
      </c>
      <c r="G1028" s="178" t="str">
        <f>'1st 5'!O24</f>
        <v/>
      </c>
      <c r="H1028" s="178" t="str">
        <f>'1st 6'!O24</f>
        <v/>
      </c>
      <c r="I1028" s="472"/>
      <c r="J1028" s="472"/>
      <c r="K1028" s="474"/>
      <c r="L1028" s="179" t="str">
        <f>'2nd 1'!O24</f>
        <v/>
      </c>
      <c r="M1028" s="178" t="str">
        <f>'2nd 2'!O24</f>
        <v/>
      </c>
      <c r="N1028" s="178" t="str">
        <f>'2nd 3'!O24</f>
        <v/>
      </c>
      <c r="O1028" s="178" t="str">
        <f>'2nd 4'!O24</f>
        <v/>
      </c>
      <c r="P1028" s="178" t="str">
        <f>'2nd 5'!O24</f>
        <v/>
      </c>
      <c r="Q1028" s="178" t="str">
        <f>'2nd 6'!O24</f>
        <v/>
      </c>
      <c r="R1028" s="178" t="str">
        <f>'2nd 7'!O24</f>
        <v/>
      </c>
      <c r="S1028" s="475"/>
      <c r="T1028" s="420"/>
      <c r="U1028" s="400"/>
      <c r="V1028" s="402"/>
      <c r="W1028" s="437"/>
      <c r="X1028" s="528"/>
      <c r="Y1028" s="529"/>
      <c r="Z1028" s="510"/>
    </row>
    <row r="1029" spans="1:28" ht="21" customHeight="1" thickTop="1" thickBot="1">
      <c r="A1029" s="435" t="s">
        <v>30</v>
      </c>
      <c r="B1029" s="435"/>
      <c r="C1029" s="435"/>
      <c r="D1029" s="435"/>
      <c r="E1029" s="435"/>
      <c r="F1029" s="435"/>
      <c r="G1029" s="435"/>
      <c r="H1029" s="435"/>
      <c r="I1029" s="435"/>
      <c r="J1029" s="435"/>
      <c r="K1029" s="435"/>
      <c r="L1029" s="435"/>
      <c r="M1029" s="435"/>
      <c r="N1029" s="435"/>
      <c r="O1029" s="435"/>
      <c r="P1029" s="435"/>
      <c r="Q1029" s="435"/>
      <c r="R1029" s="435"/>
      <c r="S1029" s="435"/>
      <c r="T1029" s="435"/>
      <c r="U1029" s="435"/>
      <c r="V1029" s="435"/>
      <c r="W1029" s="435"/>
      <c r="X1029" s="435"/>
      <c r="Y1029" s="435"/>
      <c r="Z1029" s="510"/>
    </row>
    <row r="1030" spans="1:28" ht="19.5" customHeight="1" thickTop="1" thickBot="1">
      <c r="A1030" s="478" t="s">
        <v>44</v>
      </c>
      <c r="B1030" s="479"/>
      <c r="C1030" s="479"/>
      <c r="D1030" s="479"/>
      <c r="E1030" s="479"/>
      <c r="F1030" s="479"/>
      <c r="G1030" s="479"/>
      <c r="H1030" s="479"/>
      <c r="I1030" s="479"/>
      <c r="J1030" s="479"/>
      <c r="K1030" s="506"/>
      <c r="L1030" s="425" t="s">
        <v>45</v>
      </c>
      <c r="M1030" s="426"/>
      <c r="N1030" s="426"/>
      <c r="O1030" s="426"/>
      <c r="P1030" s="426"/>
      <c r="Q1030" s="426"/>
      <c r="R1030" s="426"/>
      <c r="S1030" s="426"/>
      <c r="T1030" s="426"/>
      <c r="U1030" s="426"/>
      <c r="V1030" s="160"/>
      <c r="W1030" s="428" t="s">
        <v>39</v>
      </c>
      <c r="X1030" s="428"/>
      <c r="Y1030" s="161"/>
      <c r="Z1030" s="510"/>
    </row>
    <row r="1031" spans="1:28" ht="17.25" customHeight="1" thickTop="1">
      <c r="A1031" s="99" t="s">
        <v>22</v>
      </c>
      <c r="B1031" s="100"/>
      <c r="C1031" s="101">
        <f>'3rd 1'!B4</f>
        <v>201</v>
      </c>
      <c r="D1031" s="101">
        <f>'3rd 2'!B4</f>
        <v>202</v>
      </c>
      <c r="E1031" s="101">
        <f>'3rd 3'!B4</f>
        <v>203</v>
      </c>
      <c r="F1031" s="101">
        <f>'3rd 4'!B4</f>
        <v>204</v>
      </c>
      <c r="G1031" s="101">
        <f>'3rd 5'!B4</f>
        <v>205</v>
      </c>
      <c r="H1031" s="101">
        <f>'3rd 6'!B4</f>
        <v>0</v>
      </c>
      <c r="I1031" s="430" t="s">
        <v>0</v>
      </c>
      <c r="J1031" s="430" t="s">
        <v>3</v>
      </c>
      <c r="K1031" s="432" t="s">
        <v>2</v>
      </c>
      <c r="L1031" s="101">
        <f>'4th 1'!B4</f>
        <v>206</v>
      </c>
      <c r="M1031" s="101">
        <f>'4th 2'!B4</f>
        <v>207</v>
      </c>
      <c r="N1031" s="101">
        <f>'4th 3'!B4</f>
        <v>208</v>
      </c>
      <c r="O1031" s="101">
        <f>'4th 4'!B4</f>
        <v>209</v>
      </c>
      <c r="P1031" s="101">
        <f>'4th 5'!B4</f>
        <v>210</v>
      </c>
      <c r="Q1031" s="101">
        <f>'4th 6'!B4</f>
        <v>211</v>
      </c>
      <c r="R1031" s="101">
        <f>'4th 7'!B4</f>
        <v>0</v>
      </c>
      <c r="S1031" s="429" t="s">
        <v>0</v>
      </c>
      <c r="T1031" s="429" t="s">
        <v>3</v>
      </c>
      <c r="U1031" s="431" t="s">
        <v>2</v>
      </c>
      <c r="V1031" s="433" t="s">
        <v>62</v>
      </c>
      <c r="W1031" s="434"/>
      <c r="X1031" s="434"/>
      <c r="Y1031" s="162" t="str">
        <f>IF(X1032&gt;=4,"A+",IF(X1032&gt;=3.75,"A",IF(X1032&gt;=3.5,"A-",IF(X1032&gt;=3.25,"B+",IF(X1032&gt;=3,"B",IF(X1032&gt;=2.75,"B-",IF(X1032&gt;=2.5,"C+",IF(X1032&gt;=2,"C","F"))))))))</f>
        <v>B</v>
      </c>
      <c r="Z1031" s="510"/>
    </row>
    <row r="1032" spans="1:28" ht="63.75" customHeight="1">
      <c r="A1032" s="77" t="s">
        <v>63</v>
      </c>
      <c r="B1032" s="86"/>
      <c r="C1032" s="79" t="str">
        <f>IF('3rd 1'!C24&gt;0,'3rd 1'!D6,IF('3rd 1'!K24&gt;0,'3rd 1'!L6,IF('3rd 1'!S24&gt;0,'3rd 1'!T6,0)))</f>
        <v>Basic Design</v>
      </c>
      <c r="D1032" s="79" t="str">
        <f>IF('3rd 2'!C24&gt;0,'3rd 2'!D6,IF('3rd 2'!K24&gt;0,'3rd 2'!L6,IF('3rd 2'!S24&gt;0,'3rd 2'!T6,0)))</f>
        <v>Still Life-1</v>
      </c>
      <c r="E1032" s="79" t="str">
        <f>IF('3rd 3'!C24&gt;0,'3rd 3'!D6,IF('3rd 3'!K24&gt;0,'3rd 3'!L6,IF('3rd 3'!S24&gt;0,'3rd 3'!T6,0)))</f>
        <v>Drawing-3</v>
      </c>
      <c r="F1032" s="79" t="str">
        <f>IF('3rd 4'!C24&gt;0,'3rd 4'!D6,IF('3rd 4'!K24&gt;0,'3rd 4'!L6,IF('3rd 4'!S24&gt;0,'3rd 4'!T6,0)))</f>
        <v>Sketch-3</v>
      </c>
      <c r="G1032" s="79" t="str">
        <f>IF('3rd 5'!C24&gt;0,'3rd 5'!D6,IF('3rd 5'!K24&gt;0,'3rd 5'!L6,IF('3rd 5'!S24&gt;0,'3rd 5'!T6,0)))</f>
        <v>History of Ancient Indian Civilization</v>
      </c>
      <c r="H1032" s="79">
        <f>IF('3rd 6'!C24&gt;0,'3rd 6'!D6,IF('3rd 6'!K24&gt;0,'3rd 6'!L6,IF('3rd 6'!S24&gt;0,'3rd 6'!T6,0)))</f>
        <v>0</v>
      </c>
      <c r="I1032" s="481"/>
      <c r="J1032" s="481"/>
      <c r="K1032" s="482"/>
      <c r="L1032" s="79" t="str">
        <f>IF('4th 1'!C24&gt;0,'4th 1'!D6,IF('4th 1'!K24&gt;0,'4th 1'!L6,IF('4th 1'!S24&gt;0,'4th 1'!T6,0)))</f>
        <v>Folk Design</v>
      </c>
      <c r="M1032" s="79" t="str">
        <f>IF('4th 2'!C24&gt;0,'4th 2'!D6,IF('4th 2'!K24&gt;0,'4th 2'!L6,IF('4th 2'!S24&gt;0,'4th 2'!T6,0)))</f>
        <v>Still Life-2</v>
      </c>
      <c r="N1032" s="79" t="str">
        <f>IF('4th 3'!C24&gt;0,'4th 3'!D6,IF('4th 3'!K24&gt;0,'4th 3'!L6,IF('4th 3'!S24&gt;0,'4th 3'!T6,0)))</f>
        <v>Drawing-4</v>
      </c>
      <c r="O1032" s="79" t="str">
        <f>IF('4th 4'!C24&gt;0,'4th 4'!D6,IF('4th 4'!K24&gt;0,'4th 4'!L6,IF('4th 4'!S24&gt;0,'4th 4'!T6,0)))</f>
        <v>Typography-1</v>
      </c>
      <c r="P1032" s="79" t="str">
        <f>IF('4th 5'!C24&gt;0,'4th 5'!D6,IF('4th 5'!K24&gt;0,'4th 5'!L6,IF('4th 5'!S24&gt;0,'4th 5'!T6,0)))</f>
        <v>Material &amp; Technique of Graphic Design</v>
      </c>
      <c r="Q1032" s="79" t="str">
        <f>IF('4th 6'!C24&gt;0,'4th 6'!D6,IF('4th 6'!K24&gt;0,'4th 6'!L6,IF('4th 6'!S24&gt;0,'4th 6'!T6,0)))</f>
        <v>History of Ancient Bengal Civilization</v>
      </c>
      <c r="R1032" s="79">
        <f>IF('4th 7'!C24&gt;0,'4th 7'!D6,IF('4th 7'!K24&gt;0,'4th 7'!L6,IF('4th 7'!S24&gt;0,'4th 7'!T6,0)))</f>
        <v>0</v>
      </c>
      <c r="S1032" s="429"/>
      <c r="T1032" s="429"/>
      <c r="U1032" s="431"/>
      <c r="V1032" s="335">
        <f>IF(I1034&gt;0,(V1037+V1021),0)</f>
        <v>63</v>
      </c>
      <c r="W1032" s="254">
        <f>IF(I1034&gt;0,(W1037+W1021),0)</f>
        <v>204</v>
      </c>
      <c r="X1032" s="336">
        <f>IF(S1034&gt;0,(W1032/63),IF(I1034&gt;0,(W1032/46.5),0))</f>
        <v>3.2380952380952381</v>
      </c>
      <c r="Y1032" s="163" t="str">
        <f>IF(X1032&gt;=2.5,Y1031,IF(X1032&gt;=2.25,"C",IF(X1032&gt;=2,"D",IF(X1032=0,0,"F"))))</f>
        <v>B</v>
      </c>
      <c r="Z1032" s="510"/>
    </row>
    <row r="1033" spans="1:28" ht="16.5">
      <c r="A1033" s="458" t="s">
        <v>27</v>
      </c>
      <c r="B1033" s="459"/>
      <c r="C1033" s="102">
        <f>IF('3rd 1'!C24&gt;0,'3rd 1'!H4,IF('3rd 1'!K24&gt;0,'3rd 1'!P4,IF('3rd 1'!S24&gt;0,'3rd 1'!X4,0)))</f>
        <v>3</v>
      </c>
      <c r="D1033" s="102">
        <f>IF('3rd 2'!C24&gt;0,'3rd 2'!H4,IF('3rd 2'!K24&gt;0,'3rd 2'!P4,IF('3rd 2'!S24&gt;0,'3rd 2'!X4,0)))</f>
        <v>3</v>
      </c>
      <c r="E1033" s="102">
        <f>IF('3rd 3'!C24&gt;0,'3rd 3'!H4,IF('3rd 3'!K24&gt;0,'3rd 3'!P4,IF('3rd 3'!S24&gt;0,'3rd 3'!X4,0)))</f>
        <v>3</v>
      </c>
      <c r="F1033" s="102">
        <f>IF('3rd 4'!C24&gt;0,'3rd 4'!H4,IF('3rd 4'!K24&gt;0,'3rd 4'!P4,IF('3rd 4'!S24&gt;0,'3rd 4'!X4,0)))</f>
        <v>3</v>
      </c>
      <c r="G1033" s="102">
        <f>IF('3rd 5'!C24&gt;0,'3rd 5'!H4,IF('3rd 5'!K24&gt;0,'3rd 5'!P4,IF('3rd 5'!S24&gt;0,'3rd 5'!X4,0)))</f>
        <v>3</v>
      </c>
      <c r="H1033" s="102">
        <f>IF('3rd 6'!C24&gt;0,'3rd 6'!H4,IF('3rd 6'!K24&gt;0,'3rd 6'!P4,IF('3rd 6'!S24&gt;0,'3rd 6'!X4,0)))</f>
        <v>0</v>
      </c>
      <c r="I1033" s="481"/>
      <c r="J1033" s="481"/>
      <c r="K1033" s="482"/>
      <c r="L1033" s="102">
        <f>IF('4th 1'!C24&gt;0,'4th 1'!H4,IF('4th 1'!K24&gt;0,'4th 1'!P4,IF('4th 1'!S24&gt;0,'4th 1'!X4,0)))</f>
        <v>3</v>
      </c>
      <c r="M1033" s="102">
        <f>IF('4th 2'!C24&gt;0,'4th 2'!H4,IF('4th 2'!K24&gt;0,'4th 2'!P4,IF('4th 2'!S24&gt;0,'4th 2'!X4,0)))</f>
        <v>3</v>
      </c>
      <c r="N1033" s="102">
        <f>IF('4th 3'!C24&gt;0,'4th 3'!H4,IF('4th 3'!K24&gt;0,'4th 3'!P4,IF('4th 3'!S24&gt;0,'4th 3'!X4,0)))</f>
        <v>3</v>
      </c>
      <c r="O1033" s="102">
        <f>IF('4th 4'!C24&gt;0,'4th 4'!H4,IF('4th 4'!K24&gt;0,'4th 4'!P4,IF('4th 4'!S24&gt;0,'4th 4'!X4,0)))</f>
        <v>1.5</v>
      </c>
      <c r="P1033" s="102">
        <f>IF('4th 5'!C24&gt;0,'4th 5'!H4,IF('4th 5'!K24&gt;0,'4th 5'!P4,IF('4th 5'!S24&gt;0,'4th 5'!X4,0)))</f>
        <v>1.5</v>
      </c>
      <c r="Q1033" s="102">
        <f>IF('4th 6'!C24&gt;0,'4th 6'!H4,IF('4th 6'!K24&gt;0,'4th 6'!P4,IF('4th 6'!S24&gt;0,'4th 6'!X4,0)))</f>
        <v>3</v>
      </c>
      <c r="R1033" s="102">
        <f>IF('4th 7'!C24&gt;0,'4th 7'!H4,IF('4th 7'!K24&gt;0,'4th 7'!P4,IF('4th 7'!S24&gt;0,'4th 7'!X4,0)))</f>
        <v>0</v>
      </c>
      <c r="S1033" s="430"/>
      <c r="T1033" s="430"/>
      <c r="U1033" s="432"/>
      <c r="V1033" s="460" t="s">
        <v>41</v>
      </c>
      <c r="W1033" s="461"/>
      <c r="X1033" s="461"/>
      <c r="Y1033" s="462"/>
      <c r="Z1033" s="510"/>
    </row>
    <row r="1034" spans="1:28" ht="17.25" thickBot="1">
      <c r="A1034" s="463" t="s">
        <v>11</v>
      </c>
      <c r="B1034" s="464"/>
      <c r="C1034" s="102">
        <v>100</v>
      </c>
      <c r="D1034" s="102">
        <v>100</v>
      </c>
      <c r="E1034" s="102">
        <v>100</v>
      </c>
      <c r="F1034" s="102">
        <v>100</v>
      </c>
      <c r="G1034" s="102">
        <v>100</v>
      </c>
      <c r="H1034" s="102">
        <v>100</v>
      </c>
      <c r="I1034" s="465">
        <f>(C1038*C1033)+(D1038*D1033)+(E1038*E1033)+(F1038*F1033)+(G1038*G1033)+(H1038*H1033)</f>
        <v>45.75</v>
      </c>
      <c r="J1034" s="84"/>
      <c r="K1034" s="103" t="str">
        <f>IF(J1035&gt;=4,"A+",IF(J1035&gt;=3.75,"A",IF(J1035&gt;=3.5,"A-",IF(J1035&gt;=3.25,"B+",IF(J1035&gt;=3,"B",IF(J1035&gt;=2.75,"B-",IF(J1035&gt;=2.5,"C+",IF(J1035&gt;=2,"C","F"))))))))</f>
        <v>B</v>
      </c>
      <c r="L1034" s="102">
        <v>100</v>
      </c>
      <c r="M1034" s="102">
        <v>100</v>
      </c>
      <c r="N1034" s="102">
        <v>100</v>
      </c>
      <c r="O1034" s="102">
        <v>100</v>
      </c>
      <c r="P1034" s="102">
        <v>100</v>
      </c>
      <c r="Q1034" s="102">
        <v>100</v>
      </c>
      <c r="R1034" s="102">
        <v>100</v>
      </c>
      <c r="S1034" s="465">
        <f>(L1038*L1033)+(M1038*M1033)+(N1038*N1033)+(O1038*O1033)+(P1038*P1033)+(Q1038*Q1033)+(R1038*R1033)</f>
        <v>53.25</v>
      </c>
      <c r="T1034" s="84"/>
      <c r="U1034" s="103" t="str">
        <f>IF(T1035&gt;=4,"A+",IF(T1035&gt;=3.75,"A",IF(T1035&gt;=3.5,"A-",IF(T1035&gt;=3.25,"B+",IF(T1035&gt;=3,"B",IF(T1035&gt;=2.75,"B-",IF(T1035&gt;=2.5,"C+",IF(T1035&gt;=2,"C","F"))))))))</f>
        <v>A-</v>
      </c>
      <c r="V1034" s="467" t="s">
        <v>29</v>
      </c>
      <c r="W1034" s="469" t="s">
        <v>0</v>
      </c>
      <c r="X1034" s="469" t="s">
        <v>3</v>
      </c>
      <c r="Y1034" s="476" t="s">
        <v>2</v>
      </c>
      <c r="Z1034" s="510"/>
    </row>
    <row r="1035" spans="1:28" ht="17.25" thickTop="1">
      <c r="A1035" s="77" t="s">
        <v>28</v>
      </c>
      <c r="B1035" s="86"/>
      <c r="C1035" s="104">
        <f>IF('3rd 1'!C24&gt;0,'3rd 1'!C24,IF('3rd 1'!K24&gt;0,'3rd 1'!K24,IF('3rd 1'!S24&gt;0,'3rd 1'!S24,0)))</f>
        <v>31.5</v>
      </c>
      <c r="D1035" s="104">
        <f>IF('3rd 2'!C24&gt;0,'3rd 2'!C24,IF('3rd 2'!K24&gt;0,'3rd 2'!K24,IF('3rd 2'!S24&gt;0,'3rd 2'!S24,0)))</f>
        <v>26.5</v>
      </c>
      <c r="E1035" s="104">
        <f>IF('3rd 3'!C24&gt;0,'3rd 3'!C24,IF('3rd 3'!K24&gt;0,'3rd 3'!K24,IF('3rd 3'!S24&gt;0,'3rd 3'!S24,0)))</f>
        <v>21</v>
      </c>
      <c r="F1035" s="104">
        <f>IF('3rd 4'!C24&gt;0,'3rd 4'!C24,IF('3rd 4'!K24&gt;0,'3rd 4'!K24,IF('3rd 4'!S24&gt;0,'3rd 4'!S24,0)))</f>
        <v>20</v>
      </c>
      <c r="G1035" s="104">
        <f>IF('3rd 5'!C24&gt;0,'3rd 5'!C24,IF('3rd 5'!K24&gt;0,'3rd 5'!K24,IF('3rd 5'!S24&gt;0,'3rd 5'!S24,0)))</f>
        <v>27.5</v>
      </c>
      <c r="H1035" s="104">
        <f>IF('3rd 6'!C24&gt;0,'3rd 6'!C24,IF('3rd 6'!K24&gt;0,'3rd 6'!K24,IF('3rd 6'!S24&gt;0,'3rd 6'!S24,0)))</f>
        <v>0</v>
      </c>
      <c r="I1035" s="457"/>
      <c r="J1035" s="485">
        <f>I1034/(C1033+D1033+E1033+F1033+G1033+H1033)</f>
        <v>3.05</v>
      </c>
      <c r="K1035" s="90"/>
      <c r="L1035" s="104">
        <f>IF('4th 1'!C24&gt;0,'4th 1'!C24,IF('4th 1'!K24&gt;0,'4th 1'!K24,IF('4th 1'!S24&gt;0,'4th 1'!S24,0)))</f>
        <v>32</v>
      </c>
      <c r="M1035" s="104">
        <f>IF('4th 2'!C24&gt;0,'4th 2'!C24,IF('4th 2'!K24&gt;0,'4th 2'!K24,IF('4th 2'!S24&gt;0,'4th 2'!S24,0)))</f>
        <v>29</v>
      </c>
      <c r="N1035" s="104">
        <f>IF('4th 3'!C24&gt;0,'4th 3'!C24,IF('4th 3'!K24&gt;0,'4th 3'!K24,IF('4th 3'!S24&gt;0,'4th 3'!S24,0)))</f>
        <v>25.75</v>
      </c>
      <c r="O1035" s="104">
        <f>IF('4th 4'!C24&gt;0,'4th 4'!C24,IF('4th 4'!K24&gt;0,'4th 4'!K24,IF('4th 4'!S24&gt;0,'4th 4'!S24,0)))</f>
        <v>29.5</v>
      </c>
      <c r="P1035" s="104">
        <f>IF('4th 5'!C24&gt;0,'4th 5'!C24,IF('4th 5'!K24&gt;0,'4th 5'!K24,IF('4th 5'!S24&gt;0,'4th 5'!S24,0)))</f>
        <v>32</v>
      </c>
      <c r="Q1035" s="104">
        <f>IF('4th 6'!C24&gt;0,'4th 6'!C24,IF('4th 6'!K24&gt;0,'4th 6'!K24,IF('4th 6'!S24&gt;0,'4th 6'!S24,0)))</f>
        <v>29</v>
      </c>
      <c r="R1035" s="104">
        <f>IF('4th 7'!C24&gt;0,'4th 7'!C24,IF('4th 7'!K24&gt;0,'4th 7'!K24,IF('4th 7'!S24&gt;0,'4th 7'!S24,0)))</f>
        <v>0</v>
      </c>
      <c r="S1035" s="457"/>
      <c r="T1035" s="485">
        <f>S1034/(L1033+M1033+N1033+O1033+P1033+Q1033+R1033)</f>
        <v>3.55</v>
      </c>
      <c r="U1035" s="90"/>
      <c r="V1035" s="468"/>
      <c r="W1035" s="470"/>
      <c r="X1035" s="471"/>
      <c r="Y1035" s="477"/>
      <c r="Z1035" s="510"/>
    </row>
    <row r="1036" spans="1:28" ht="17.25">
      <c r="A1036" s="423" t="s">
        <v>26</v>
      </c>
      <c r="B1036" s="91" t="s">
        <v>60</v>
      </c>
      <c r="C1036" s="104">
        <f>IF('3rd 1'!C24&gt;0,'3rd 1'!J24,IF('3rd 1'!K24&gt;0,'3rd 1'!R24,IF('3rd 1'!S24&gt;0,'3rd 1'!Z24,0)))</f>
        <v>40.5</v>
      </c>
      <c r="D1036" s="104">
        <f>IF('3rd 2'!C24&gt;0,'3rd 2'!J24,IF('3rd 2'!K24&gt;0,'3rd 2'!R24,IF('3rd 2'!S24&gt;0,'3rd 2'!Z24,0)))</f>
        <v>29</v>
      </c>
      <c r="E1036" s="104">
        <f>IF('3rd 3'!C24&gt;0,'3rd 3'!J24,IF('3rd 3'!K24&gt;0,'3rd 3'!R24,IF('3rd 3'!S24&gt;0,'3rd 3'!Z24,0)))</f>
        <v>38.5</v>
      </c>
      <c r="F1036" s="104">
        <f>IF('3rd 4'!C24&gt;0,'3rd 4'!J24,IF('3rd 4'!K24&gt;0,'3rd 4'!R24,IF('3rd 4'!S24&gt;0,'3rd 4'!Z24,0)))</f>
        <v>36.5</v>
      </c>
      <c r="G1036" s="104">
        <f>IF('3rd 5'!C24&gt;0,'3rd 5'!J24,IF('3rd 5'!K24&gt;0,'3rd 5'!R24,IF('3rd 5'!S24&gt;0,'3rd 5'!Z24,0)))</f>
        <v>38.75</v>
      </c>
      <c r="H1036" s="104">
        <f>IF('3rd 6'!C24&gt;0,'3rd 6'!J24,IF('3rd 6'!K24&gt;0,'3rd 6'!R24,IF('3rd 6'!S24&gt;0,'3rd 6'!Z24,0)))</f>
        <v>0</v>
      </c>
      <c r="I1036" s="457"/>
      <c r="J1036" s="525"/>
      <c r="K1036" s="442" t="str">
        <f>IF(J1035&gt;=2.5,K1034,IF(J1035&gt;=2.25,"C",IF(J1035&gt;=2,"D",IF(J1035=0,0,"F"))))</f>
        <v>B</v>
      </c>
      <c r="L1036" s="104">
        <f>IF('4th 1'!C24&gt;0,'4th 1'!J24,IF('4th 1'!K24&gt;0,'4th 1'!R24,IF('4th 1'!S24&gt;0,'4th 1'!Z24,0)))</f>
        <v>38</v>
      </c>
      <c r="M1036" s="104">
        <f>IF('4th 2'!C24&gt;0,'4th 2'!J24,IF('4th 2'!K24&gt;0,'4th 2'!R24,IF('4th 2'!S24&gt;0,'4th 2'!Z24,0)))</f>
        <v>42</v>
      </c>
      <c r="N1036" s="104">
        <f>IF('4th 3'!C24&gt;0,'4th 3'!J24,IF('4th 3'!K24&gt;0,'4th 3'!R24,IF('4th 3'!S24&gt;0,'4th 3'!Z24,0)))</f>
        <v>42</v>
      </c>
      <c r="O1036" s="104">
        <f>IF('4th 4'!C24&gt;0,'4th 4'!J24,IF('4th 4'!K24&gt;0,'4th 4'!R24,IF('4th 4'!S24&gt;0,'4th 4'!Z24,0)))</f>
        <v>50</v>
      </c>
      <c r="P1036" s="104">
        <f>IF('4th 5'!C24&gt;0,'4th 5'!J24,IF('4th 5'!K24&gt;0,'4th 5'!R24,IF('4th 5'!S24&gt;0,'4th 5'!Z24,0)))</f>
        <v>41.5</v>
      </c>
      <c r="Q1036" s="104">
        <f>IF('4th 6'!C24&gt;0,'4th 6'!J24,IF('4th 6'!K24&gt;0,'4th 6'!R24,IF('4th 6'!S24&gt;0,'4th 6'!Z24,0)))</f>
        <v>47</v>
      </c>
      <c r="R1036" s="104">
        <f>IF('4th 7'!C24&gt;0,'4th 7'!J24,IF('4th 7'!K24&gt;0,'4th 7'!R24,IF('4th 7'!S24&gt;0,'4th 7'!Z24,0)))</f>
        <v>0</v>
      </c>
      <c r="S1036" s="457"/>
      <c r="T1036" s="525"/>
      <c r="U1036" s="442" t="str">
        <f>IF(T1035&gt;=2.5,U1034,IF(T1035&gt;=2.25,"C",IF(T1035&gt;=2,"D",IF(T1035=0,0,"F"))))</f>
        <v>A-</v>
      </c>
      <c r="V1036" s="454" t="s">
        <v>40</v>
      </c>
      <c r="W1036" s="443"/>
      <c r="X1036" s="443"/>
      <c r="Y1036" s="455"/>
      <c r="Z1036" s="510"/>
      <c r="AA1036" s="105"/>
      <c r="AB1036" s="105"/>
    </row>
    <row r="1037" spans="1:28" ht="16.5" customHeight="1">
      <c r="A1037" s="424"/>
      <c r="B1037" s="91" t="s">
        <v>67</v>
      </c>
      <c r="C1037" s="117">
        <f>'3rd 1'!AA24</f>
        <v>72</v>
      </c>
      <c r="D1037" s="117">
        <f>'3rd 2'!AA24</f>
        <v>56</v>
      </c>
      <c r="E1037" s="117">
        <f>'3rd 3'!AA24</f>
        <v>60</v>
      </c>
      <c r="F1037" s="117">
        <f>'3rd 4'!AA24</f>
        <v>57</v>
      </c>
      <c r="G1037" s="117">
        <f>'3rd 5'!AA24</f>
        <v>67</v>
      </c>
      <c r="H1037" s="117">
        <f>'3rd 6'!AA24</f>
        <v>0</v>
      </c>
      <c r="I1037" s="457"/>
      <c r="J1037" s="525"/>
      <c r="K1037" s="491"/>
      <c r="L1037" s="117">
        <f>'4th 1'!AA24</f>
        <v>70</v>
      </c>
      <c r="M1037" s="117">
        <f>'4th 2'!AA24</f>
        <v>71</v>
      </c>
      <c r="N1037" s="117">
        <f>'4th 3'!AA24</f>
        <v>68</v>
      </c>
      <c r="O1037" s="117">
        <f>'4th 4'!AA24</f>
        <v>80</v>
      </c>
      <c r="P1037" s="117">
        <f>'4th 5'!AA24</f>
        <v>74</v>
      </c>
      <c r="Q1037" s="117">
        <f>'4th 6'!AA24</f>
        <v>76</v>
      </c>
      <c r="R1037" s="117">
        <f>'4th 7'!AA24</f>
        <v>0</v>
      </c>
      <c r="S1037" s="457"/>
      <c r="T1037" s="525"/>
      <c r="U1037" s="491"/>
      <c r="V1037" s="444">
        <f>IF((C1038+C1040)=0,0,C1033)+IF((D1038+D1040)=0,0,D1033)+IF((E1038+E1040)=0,0,E1033)+IF((F1038+F1040)=0,0,F1033)+IF((G1038+G1040)=0,0,G1033)+IF((H1038+H1040)=0,0,H1033)+IF((L1038+L1040)=0,0,L1033)+IF((M1038+M1040)=0,0,M1033)+IF((N1038+N1040)=0,0,N1033)+IF((O1038+O1040)=0,0,O1033)+IF((P1038+P1040)=0,0,P1033)+IF((Q1038+Q1040)=0,0,Q1033)+IF((R1038+R1040)=0,0,R1033)+IF(E1070&gt;0,1.5,0)</f>
        <v>31.5</v>
      </c>
      <c r="W1037" s="457">
        <f>I1034+S1034+(E1070*1.5)</f>
        <v>102.75</v>
      </c>
      <c r="X1037" s="440">
        <f>IF(S1034&gt;0,(W1037/31.5),J1035)</f>
        <v>3.2619047619047619</v>
      </c>
      <c r="Y1037" s="164" t="str">
        <f>IF(X1037&gt;=4,"A+",IF(X1037&gt;=3.75,"A",IF(X1037&gt;=3.5,"A-",IF(X1037&gt;=3.25,"B+",IF(X1037&gt;=3,"B",IF(X1037&gt;=2.75,"B-",IF(X1037&gt;=2.5,"C+",IF(X1037&gt;=2,"C","F"))))))))</f>
        <v>B+</v>
      </c>
      <c r="Z1037" s="510"/>
    </row>
    <row r="1038" spans="1:28" ht="16.5">
      <c r="A1038" s="424"/>
      <c r="B1038" s="91" t="s">
        <v>1</v>
      </c>
      <c r="C1038" s="104">
        <f>'3rd 1'!AC24</f>
        <v>3.5</v>
      </c>
      <c r="D1038" s="104">
        <f>'3rd 2'!AC24</f>
        <v>2.75</v>
      </c>
      <c r="E1038" s="104">
        <f>'3rd 3'!AC24</f>
        <v>3</v>
      </c>
      <c r="F1038" s="104">
        <f>'3rd 4'!AC24</f>
        <v>2.75</v>
      </c>
      <c r="G1038" s="104">
        <f>'3rd 5'!AC24</f>
        <v>3.25</v>
      </c>
      <c r="H1038" s="104">
        <f>'3rd 6'!AC24</f>
        <v>0</v>
      </c>
      <c r="I1038" s="457"/>
      <c r="J1038" s="525"/>
      <c r="K1038" s="106"/>
      <c r="L1038" s="104">
        <f>'4th 1'!AC24</f>
        <v>3.5</v>
      </c>
      <c r="M1038" s="104">
        <f>'4th 2'!AC24</f>
        <v>3.5</v>
      </c>
      <c r="N1038" s="104">
        <f>'4th 3'!AC24</f>
        <v>3.25</v>
      </c>
      <c r="O1038" s="104">
        <f>'4th 4'!AC24</f>
        <v>4</v>
      </c>
      <c r="P1038" s="104">
        <f>'4th 5'!AC24</f>
        <v>3.5</v>
      </c>
      <c r="Q1038" s="104">
        <f>'4th 6'!AC24</f>
        <v>3.75</v>
      </c>
      <c r="R1038" s="107">
        <f>'4th 7'!AC24</f>
        <v>0</v>
      </c>
      <c r="S1038" s="457"/>
      <c r="T1038" s="525"/>
      <c r="U1038" s="108"/>
      <c r="V1038" s="456"/>
      <c r="W1038" s="448"/>
      <c r="X1038" s="441"/>
      <c r="Y1038" s="451" t="str">
        <f>IF(S1034&gt;0,(IF(X1037&gt;=2.5,Y1037,IF(X1037&gt;=2.25,"C",IF(X1037&gt;=2,"D","F")))),K1036)</f>
        <v>B+</v>
      </c>
      <c r="Z1038" s="510"/>
    </row>
    <row r="1039" spans="1:28" ht="16.5">
      <c r="A1039" s="424"/>
      <c r="B1039" s="91" t="s">
        <v>2</v>
      </c>
      <c r="C1039" s="104" t="str">
        <f>'3rd 1'!AB24</f>
        <v>A-</v>
      </c>
      <c r="D1039" s="104" t="str">
        <f>'3rd 2'!AB24</f>
        <v>B-</v>
      </c>
      <c r="E1039" s="104" t="str">
        <f>'3rd 3'!AB24</f>
        <v>B</v>
      </c>
      <c r="F1039" s="104" t="str">
        <f>'3rd 4'!AB24</f>
        <v>B-</v>
      </c>
      <c r="G1039" s="104" t="str">
        <f>'3rd 5'!AB24</f>
        <v>B+</v>
      </c>
      <c r="H1039" s="104" t="str">
        <f>'3rd 6'!AB24</f>
        <v/>
      </c>
      <c r="I1039" s="457"/>
      <c r="J1039" s="98"/>
      <c r="K1039" s="90"/>
      <c r="L1039" s="104" t="str">
        <f>'4th 1'!AB24</f>
        <v>A-</v>
      </c>
      <c r="M1039" s="104" t="str">
        <f>'4th 2'!AB24</f>
        <v>A-</v>
      </c>
      <c r="N1039" s="104" t="str">
        <f>'4th 3'!AB24</f>
        <v>B+</v>
      </c>
      <c r="O1039" s="104" t="str">
        <f>'4th 4'!AB24</f>
        <v>A+</v>
      </c>
      <c r="P1039" s="104" t="str">
        <f>'4th 5'!AB24</f>
        <v>A-</v>
      </c>
      <c r="Q1039" s="104" t="str">
        <f>'4th 6'!AB24</f>
        <v>A</v>
      </c>
      <c r="R1039" s="104" t="str">
        <f>'4th 7'!AB24</f>
        <v/>
      </c>
      <c r="S1039" s="457"/>
      <c r="T1039" s="98"/>
      <c r="U1039" s="109"/>
      <c r="V1039" s="446"/>
      <c r="W1039" s="449"/>
      <c r="X1039" s="450"/>
      <c r="Y1039" s="452"/>
      <c r="Z1039" s="510"/>
    </row>
    <row r="1040" spans="1:28" ht="16.5" customHeight="1">
      <c r="A1040" s="413" t="s">
        <v>127</v>
      </c>
      <c r="B1040" s="91" t="s">
        <v>1</v>
      </c>
      <c r="C1040" s="104">
        <f>'3rd 1'!AD24</f>
        <v>0</v>
      </c>
      <c r="D1040" s="104">
        <f>'3rd 2'!AD24</f>
        <v>0</v>
      </c>
      <c r="E1040" s="104">
        <f>'3rd 3'!AD24</f>
        <v>0</v>
      </c>
      <c r="F1040" s="104">
        <f>'3rd 4'!AD24</f>
        <v>0</v>
      </c>
      <c r="G1040" s="104">
        <f>'3rd 5'!AD24</f>
        <v>0</v>
      </c>
      <c r="H1040" s="104">
        <f>'3rd 6'!AD24</f>
        <v>0</v>
      </c>
      <c r="I1040" s="415">
        <f>(C1040*C1033)+(D1040*D1033)+(E1040*E1033)+(F1040*F1033)+(G1040*G1033)+(H1040*H1033)</f>
        <v>0</v>
      </c>
      <c r="J1040" s="417">
        <f>IF(C1040&gt;0,(C1038*C1033),0)+IF(D1040&gt;0,(D1038*D1033),0)+IF(E1040&gt;0,(E1038*E1033),0)+IF(F1040&gt;0,(F1038*F1033),0)+IF(G1040&gt;0,(G1038*G1033),0)+IF(H1040&gt;0,(H1038*H1033),0)</f>
        <v>0</v>
      </c>
      <c r="K1040" s="418">
        <f>IF(C1040&gt;C1038,((C1040*C1033)-(C1038*C1033)),0)+IF(D1040&gt;D1038,((D1040*D1033)-(D1038*D1033)),0)+IF(E1040&gt;E1038,((E1040*E1033)-(E1038*E1033)),0)+IF(F1040&gt;F1038,((F1040*F1033)-(F1038*F1033)),0)+IF(G1040&gt;G1038,((G1040*G1033)-(G1038*G1033)),0)+IF(H1040&gt;H1038,((H1040*H1033)-(H1038*H1033)),0)</f>
        <v>0</v>
      </c>
      <c r="L1040" s="165">
        <f>'4th 1'!AD24</f>
        <v>0</v>
      </c>
      <c r="M1040" s="104">
        <f>'4th 2'!AD24</f>
        <v>0</v>
      </c>
      <c r="N1040" s="104">
        <f>'4th 3'!AD24</f>
        <v>0</v>
      </c>
      <c r="O1040" s="104">
        <f>'4th 4'!AD24</f>
        <v>0</v>
      </c>
      <c r="P1040" s="104">
        <f>'4th 5'!AD24</f>
        <v>0</v>
      </c>
      <c r="Q1040" s="104">
        <f>'4th 6'!AD24</f>
        <v>0</v>
      </c>
      <c r="R1040" s="104">
        <f>'4th 7'!AD24</f>
        <v>0</v>
      </c>
      <c r="S1040" s="415">
        <f>(L1040*L1033)+(M1040*M1033)+(N1040*N1033)+(O1040*O1033)+(P1040*P1033)+(Q1040*Q1033)+(R1040*R1033)</f>
        <v>0</v>
      </c>
      <c r="T1040" s="417">
        <f>IF(L1040&gt;0,(L1038*L1033),0)+IF(M1040&gt;0,(M1038*M1033),0)+IF(N1040&gt;0,(N1038*N1033),0)+IF(O1040&gt;0,(O1038*O1033),0)+IF(P1040&gt;0,(P1038*P1033),0)+IF(Q1040&gt;0,(Q1038*Q1033),0)+IF(R1040&gt;0,(R1038*R1033),0)</f>
        <v>0</v>
      </c>
      <c r="U1040" s="484">
        <f>IF(L1040&gt;L1038,((L1040*L1033)-(L1038*L1033)),0)+IF(M1040&gt;M1038,((M1040*M1033)-(M1038*M1033)),0)+IF(N1040&gt;N1038,((N1040*N1033)-(N1038*N1033)),0)+IF(O1040&gt;O1038,((O1040*O1033)-(O1038*O1033)),0)+IF(P1040&gt;P1038,((P1040*P1033)-(P1038*P1033)),0)+IF(Q1040&gt;Q1038,((Q1040*Q1033)-(Q1038*Q1033)),0)+IF(R1040&gt;R1038,((R1040*R1033)-(R1038*R1033)),0)</f>
        <v>0</v>
      </c>
      <c r="V1040" s="401">
        <f>I1040+S1040</f>
        <v>0</v>
      </c>
      <c r="W1040" s="436">
        <f>J1040+T1040</f>
        <v>0</v>
      </c>
      <c r="X1040" s="438">
        <f>K1040+U1040</f>
        <v>0</v>
      </c>
      <c r="Y1040" s="483">
        <f>K1040+U1040+X1027</f>
        <v>0</v>
      </c>
      <c r="Z1040" s="510"/>
    </row>
    <row r="1041" spans="1:26" ht="16.5" thickBot="1">
      <c r="A1041" s="414"/>
      <c r="B1041" s="157" t="s">
        <v>23</v>
      </c>
      <c r="C1041" s="180" t="str">
        <f>'3rd 1'!AE24</f>
        <v/>
      </c>
      <c r="D1041" s="180" t="str">
        <f>'3rd 2'!AE24</f>
        <v/>
      </c>
      <c r="E1041" s="180" t="str">
        <f>'3rd 3'!AE24</f>
        <v/>
      </c>
      <c r="F1041" s="180" t="str">
        <f>'3rd 4'!AE24</f>
        <v/>
      </c>
      <c r="G1041" s="180" t="str">
        <f>'3rd 5'!AE24</f>
        <v/>
      </c>
      <c r="H1041" s="180" t="str">
        <f>'3rd 6'!AE24</f>
        <v/>
      </c>
      <c r="I1041" s="416"/>
      <c r="J1041" s="416"/>
      <c r="K1041" s="419"/>
      <c r="L1041" s="180" t="str">
        <f>'4th 1'!AE24</f>
        <v/>
      </c>
      <c r="M1041" s="180" t="str">
        <f>'4th 2'!AE24</f>
        <v/>
      </c>
      <c r="N1041" s="180" t="str">
        <f>'4th 3'!AE24</f>
        <v/>
      </c>
      <c r="O1041" s="180" t="str">
        <f>'4th 4'!AE24</f>
        <v/>
      </c>
      <c r="P1041" s="180" t="str">
        <f>'4th 5'!AE24</f>
        <v/>
      </c>
      <c r="Q1041" s="180" t="str">
        <f>'4th 6'!AE24</f>
        <v/>
      </c>
      <c r="R1041" s="180" t="str">
        <f>'4th 7'!AE24</f>
        <v/>
      </c>
      <c r="S1041" s="416"/>
      <c r="T1041" s="416"/>
      <c r="U1041" s="419"/>
      <c r="V1041" s="402"/>
      <c r="W1041" s="437"/>
      <c r="X1041" s="439"/>
      <c r="Y1041" s="406"/>
      <c r="Z1041" s="510"/>
    </row>
    <row r="1042" spans="1:26" ht="19.5" customHeight="1" thickTop="1" thickBot="1">
      <c r="A1042" s="435" t="s">
        <v>31</v>
      </c>
      <c r="B1042" s="435"/>
      <c r="C1042" s="435"/>
      <c r="D1042" s="435"/>
      <c r="E1042" s="435"/>
      <c r="F1042" s="435"/>
      <c r="G1042" s="435"/>
      <c r="H1042" s="435"/>
      <c r="I1042" s="435"/>
      <c r="J1042" s="435"/>
      <c r="K1042" s="435"/>
      <c r="L1042" s="435"/>
      <c r="M1042" s="435"/>
      <c r="N1042" s="435"/>
      <c r="O1042" s="435"/>
      <c r="P1042" s="435"/>
      <c r="Q1042" s="435"/>
      <c r="R1042" s="435"/>
      <c r="S1042" s="435"/>
      <c r="T1042" s="435"/>
      <c r="U1042" s="435"/>
      <c r="V1042" s="435"/>
      <c r="W1042" s="435"/>
      <c r="X1042" s="435"/>
      <c r="Y1042" s="435"/>
      <c r="Z1042" s="510"/>
    </row>
    <row r="1043" spans="1:26" ht="17.25" customHeight="1" thickTop="1" thickBot="1">
      <c r="A1043" s="478" t="s">
        <v>46</v>
      </c>
      <c r="B1043" s="479"/>
      <c r="C1043" s="479"/>
      <c r="D1043" s="479"/>
      <c r="E1043" s="479"/>
      <c r="F1043" s="479"/>
      <c r="G1043" s="479"/>
      <c r="H1043" s="479"/>
      <c r="I1043" s="479"/>
      <c r="J1043" s="479"/>
      <c r="K1043" s="480"/>
      <c r="L1043" s="426" t="s">
        <v>47</v>
      </c>
      <c r="M1043" s="426"/>
      <c r="N1043" s="426"/>
      <c r="O1043" s="426"/>
      <c r="P1043" s="426"/>
      <c r="Q1043" s="426"/>
      <c r="R1043" s="426"/>
      <c r="S1043" s="426"/>
      <c r="T1043" s="426"/>
      <c r="U1043" s="427"/>
      <c r="V1043" s="160"/>
      <c r="W1043" s="428" t="s">
        <v>39</v>
      </c>
      <c r="X1043" s="428"/>
      <c r="Y1043" s="161"/>
      <c r="Z1043" s="510"/>
    </row>
    <row r="1044" spans="1:26" ht="17.25" thickTop="1">
      <c r="A1044" s="99" t="s">
        <v>22</v>
      </c>
      <c r="B1044" s="100"/>
      <c r="C1044" s="101">
        <f>'5th 1'!B4</f>
        <v>301</v>
      </c>
      <c r="D1044" s="101">
        <f>'5th 2'!B4</f>
        <v>302</v>
      </c>
      <c r="E1044" s="101">
        <f>'5th 3'!B4</f>
        <v>303</v>
      </c>
      <c r="F1044" s="101">
        <f>'5th 4'!B4</f>
        <v>304</v>
      </c>
      <c r="G1044" s="101">
        <f>'5th 5'!B4</f>
        <v>305</v>
      </c>
      <c r="H1044" s="101">
        <f>'5th 6'!B4</f>
        <v>0</v>
      </c>
      <c r="I1044" s="430" t="s">
        <v>0</v>
      </c>
      <c r="J1044" s="430" t="s">
        <v>3</v>
      </c>
      <c r="K1044" s="432" t="s">
        <v>2</v>
      </c>
      <c r="L1044" s="101">
        <f>'6th 1'!B4</f>
        <v>306</v>
      </c>
      <c r="M1044" s="101">
        <f>'6th 2'!B4</f>
        <v>307</v>
      </c>
      <c r="N1044" s="101">
        <f>'6th 3'!B4</f>
        <v>308</v>
      </c>
      <c r="O1044" s="101">
        <f>'6th 4'!B4</f>
        <v>309</v>
      </c>
      <c r="P1044" s="101">
        <f>'6th 5'!B4</f>
        <v>310</v>
      </c>
      <c r="Q1044" s="101">
        <f>'6th 6'!B4</f>
        <v>0</v>
      </c>
      <c r="R1044" s="101">
        <f>'6th 7'!B4</f>
        <v>0</v>
      </c>
      <c r="S1044" s="429" t="s">
        <v>0</v>
      </c>
      <c r="T1044" s="429" t="s">
        <v>3</v>
      </c>
      <c r="U1044" s="431" t="s">
        <v>2</v>
      </c>
      <c r="V1044" s="433" t="s">
        <v>62</v>
      </c>
      <c r="W1044" s="434"/>
      <c r="X1044" s="434"/>
      <c r="Y1044" s="162" t="str">
        <f>IF(X1045&gt;=4,"A+",IF(X1045&gt;=3.75,"A",IF(X1045&gt;=3.5,"A-",IF(X1045&gt;=3.25,"B+",IF(X1045&gt;=3,"B",IF(X1045&gt;=2.75,"B-",IF(X1045&gt;=2.5,"C+",IF(X1045&gt;=2,"C","F"))))))))</f>
        <v>B+</v>
      </c>
      <c r="Z1044" s="510"/>
    </row>
    <row r="1045" spans="1:26" ht="65.25" customHeight="1">
      <c r="A1045" s="77" t="s">
        <v>63</v>
      </c>
      <c r="B1045" s="78"/>
      <c r="C1045" s="79" t="str">
        <f>IF('5th 1'!C24&gt;0,'5th 1'!D6,IF('5th 1'!K24&gt;0,'5th 1'!L6,IF('5th 1'!S24&gt;0,'5th 1'!T6,0)))</f>
        <v>Creative Idea Genaration</v>
      </c>
      <c r="D1045" s="79" t="str">
        <f>IF('5th 2'!C24&gt;0,'5th 2'!D6,IF('5th 2'!K24&gt;0,'5th 2'!L6,IF('5th 2'!S24&gt;0,'5th 2'!T6,0)))</f>
        <v>Drawing for Illustration-1</v>
      </c>
      <c r="E1045" s="79" t="str">
        <f>IF('5th 3'!C24&gt;0,'5th 3'!D6,IF('5th 3'!K24&gt;0,'5th 3'!L6,IF('5th 3'!S24&gt;0,'5th 3'!T6,0)))</f>
        <v>Ad Art-1</v>
      </c>
      <c r="F1045" s="79" t="str">
        <f>IF('5th 4'!C24&gt;0,'5th 4'!D6,IF('5th 4'!K24&gt;0,'5th 4'!L6,IF('5th 4'!S24&gt;0,'5th 4'!T6,0)))</f>
        <v>Typography-2</v>
      </c>
      <c r="G1045" s="79" t="str">
        <f>IF('5th 5'!C24&gt;0,'5th 5'!D6,IF('5th 5'!K24&gt;0,'5th 5'!L6,IF('5th 5'!S24&gt;0,'5th 5'!T6,0)))</f>
        <v>History of Art</v>
      </c>
      <c r="H1045" s="79">
        <f>IF('5th 6'!C24&gt;0,'5th 6'!D6,IF('5th 6'!K24&gt;0,'5th 6'!L6,IF('5th 6'!S24&gt;0,'5th 6'!T6,0)))</f>
        <v>0</v>
      </c>
      <c r="I1045" s="481"/>
      <c r="J1045" s="481"/>
      <c r="K1045" s="482"/>
      <c r="L1045" s="79" t="str">
        <f>IF('6th 1'!C24&gt;0,'6th 1'!D6,IF('6th 1'!K24&gt;0,'6th 1'!L6,IF('6th 1'!S24&gt;0,'6th 1'!T6,0)))</f>
        <v>Computar Application in Art and Design</v>
      </c>
      <c r="M1045" s="79" t="str">
        <f>IF('6th 2'!C24&gt;0,'6th 2'!D6,IF('6th 2'!K24&gt;0,'6th 2'!L6,IF('6th 2'!S24&gt;0,'6th 2'!T6,0)))</f>
        <v>Drawing for Illustration-2</v>
      </c>
      <c r="N1045" s="79" t="str">
        <f>IF('6th 3'!C24&gt;0,'6th 3'!D6,IF('6th 3'!K24&gt;0,'6th 3'!L6,IF('6th 3'!S24&gt;0,'6th 3'!T6,0)))</f>
        <v>Ad Art-2</v>
      </c>
      <c r="O1045" s="79" t="str">
        <f>IF('6th 4'!C24&gt;0,'6th 4'!D6,IF('6th 4'!K24&gt;0,'6th 4'!L6,IF('6th 4'!S24&gt;0,'6th 4'!T6,0)))</f>
        <v>Sketch &amp; landscape-1</v>
      </c>
      <c r="P1045" s="79" t="str">
        <f>IF('6th 5'!C24&gt;0,'6th 5'!D6,IF('6th 5'!K24&gt;0,'6th 5'!L6,IF('6th 5'!S24&gt;0,'6th 5'!T6,0)))</f>
        <v>History of Arts</v>
      </c>
      <c r="Q1045" s="79">
        <f>IF('6th 6'!C24&gt;0,'6th 6'!D6,IF('6th 6'!K24&gt;0,'6th 6'!L6,IF('6th 6'!S24&gt;0,'6th 6'!T6,0)))</f>
        <v>0</v>
      </c>
      <c r="R1045" s="79">
        <f>IF('6th 7'!C24&gt;0,'6th 7'!D6,IF('6th 7'!K24&gt;0,'6th 7'!L6,IF('6th 7'!S24&gt;0,'6th 7'!T6,0)))</f>
        <v>0</v>
      </c>
      <c r="S1045" s="429"/>
      <c r="T1045" s="429"/>
      <c r="U1045" s="431"/>
      <c r="V1045" s="335">
        <f>IF(I1047&gt;0,(V1050+V1032),0)</f>
        <v>94.5</v>
      </c>
      <c r="W1045" s="254">
        <f>IF(I1047&gt;0,(W1050+W1032),0)</f>
        <v>307.875</v>
      </c>
      <c r="X1045" s="336">
        <f>IF(S1047&gt;0,(W1045/94.5),IF(I1047&gt;0,(W1045/78),0))</f>
        <v>3.2579365079365079</v>
      </c>
      <c r="Y1045" s="163" t="str">
        <f>IF(X1045&gt;=2.5,Y1044,IF(X1045&gt;=2.25,"C",IF(X1045&gt;=2,"D",IF(X1045=0,0,"F"))))</f>
        <v>B+</v>
      </c>
      <c r="Z1045" s="510"/>
    </row>
    <row r="1046" spans="1:26" ht="16.5">
      <c r="A1046" s="77" t="s">
        <v>12</v>
      </c>
      <c r="B1046" s="78"/>
      <c r="C1046" s="102">
        <f>IF('5th 1'!C24&gt;0,'5th 1'!H4,IF('5th 1'!K24&gt;0,'5th 1'!P4,IF('5th 1'!S24&gt;0,'5th 1'!X4,0)))</f>
        <v>3</v>
      </c>
      <c r="D1046" s="102">
        <f>IF('5th 2'!C24&gt;0,'5th 2'!H4,IF('5th 2'!K24&gt;0,'5th 2'!P4,IF('5th 2'!S24&gt;0,'5th 2'!X4,0)))</f>
        <v>3</v>
      </c>
      <c r="E1046" s="102">
        <f>IF('5th 3'!C24&gt;0,'5th 3'!H4,IF('5th 3'!K24&gt;0,'5th 3'!P4,IF('5th 3'!S24&gt;0,'5th 3'!X4,0)))</f>
        <v>3</v>
      </c>
      <c r="F1046" s="102">
        <f>IF('5th 4'!C24&gt;0,'5th 4'!H4,IF('5th 4'!K24&gt;0,'5th 4'!P4,IF('5th 4'!S24&gt;0,'5th 4'!X4,0)))</f>
        <v>3</v>
      </c>
      <c r="G1046" s="102">
        <f>IF('5th 5'!C24&gt;0,'5th 5'!H4,IF('5th 5'!K24&gt;0,'5th 5'!P4,IF('5th 5'!S24&gt;0,'5th 5'!X4,0)))</f>
        <v>3</v>
      </c>
      <c r="H1046" s="102">
        <f>IF('5th 6'!C24&gt;0,'5th 6'!H4,IF('5th 6'!K24&gt;0,'5th 6'!P4,IF('5th 6'!S24&gt;0,'5th 6'!X4,0)))</f>
        <v>0</v>
      </c>
      <c r="I1046" s="481"/>
      <c r="J1046" s="481"/>
      <c r="K1046" s="482"/>
      <c r="L1046" s="102">
        <f>IF('6th 1'!C24&gt;0,'6th 1'!H4,IF('6th 1'!K24&gt;0,'6th 1'!P4,IF('6th 1'!S24&gt;0,'6th 1'!X4,0)))</f>
        <v>3</v>
      </c>
      <c r="M1046" s="102">
        <f>IF('6th 2'!C24&gt;0,'6th 2'!H4,IF('6th 2'!K24&gt;0,'6th 2'!P4,IF('6th 2'!S24&gt;0,'6th 2'!X4,0)))</f>
        <v>3</v>
      </c>
      <c r="N1046" s="102">
        <f>IF('6th 3'!C24&gt;0,'6th 3'!H4,IF('6th 3'!K24&gt;0,'6th 3'!P4,IF('6th 3'!S24&gt;0,'6th 3'!X4,0)))</f>
        <v>3</v>
      </c>
      <c r="O1046" s="102">
        <f>IF('6th 4'!C24&gt;0,'6th 4'!H4,IF('6th 4'!K24&gt;0,'6th 4'!P4,IF('6th 4'!S24&gt;0,'6th 4'!X4,0)))</f>
        <v>3</v>
      </c>
      <c r="P1046" s="102">
        <f>IF('6th 5'!C24&gt;0,'6th 5'!H4,IF('6th 5'!K24&gt;0,'6th 5'!P4,IF('6th 5'!S24&gt;0,'6th 5'!X4,0)))</f>
        <v>3</v>
      </c>
      <c r="Q1046" s="102">
        <f>IF('6th 6'!C24&gt;0,'6th 6'!H4,IF('6th 6'!K24&gt;0,'6th 6'!#REF!,IF('6th 6'!S24&gt;0,'6th 6'!X4,0)))</f>
        <v>0</v>
      </c>
      <c r="R1046" s="102">
        <f>IF('6th 7'!C24&gt;0,'6th 7'!H4,IF('6th 7'!K24&gt;0,'6th 7'!P4,IF('6th 7'!S24&gt;0,'6th 7'!X4,0)))</f>
        <v>0</v>
      </c>
      <c r="S1046" s="430"/>
      <c r="T1046" s="430"/>
      <c r="U1046" s="432"/>
      <c r="V1046" s="460" t="s">
        <v>41</v>
      </c>
      <c r="W1046" s="461"/>
      <c r="X1046" s="461"/>
      <c r="Y1046" s="462"/>
      <c r="Z1046" s="510"/>
    </row>
    <row r="1047" spans="1:26" ht="17.25" thickBot="1">
      <c r="A1047" s="77" t="s">
        <v>11</v>
      </c>
      <c r="B1047" s="78"/>
      <c r="C1047" s="102">
        <v>100</v>
      </c>
      <c r="D1047" s="102">
        <v>100</v>
      </c>
      <c r="E1047" s="102">
        <v>100</v>
      </c>
      <c r="F1047" s="102">
        <v>100</v>
      </c>
      <c r="G1047" s="102">
        <v>100</v>
      </c>
      <c r="H1047" s="102">
        <v>100</v>
      </c>
      <c r="I1047" s="465">
        <f>(C1051*C1046)+(D1051*D1046)+(E1051*E1046)+(F1051*F1046)+(G1051*G1046)+(H1051*H1046)</f>
        <v>51</v>
      </c>
      <c r="J1047" s="84"/>
      <c r="K1047" s="103" t="str">
        <f>IF(J1049&gt;=4,"A+",IF(J1049&gt;=3.75,"A",IF(J1049&gt;=3.5,"A-",IF(J1049&gt;=3.25,"B+",IF(J1049&gt;=3,"B",IF(J1049&gt;=2.75,"B-",IF(J1049&gt;=2.5,"C+",IF(J1049&gt;=2,"C","F"))))))))</f>
        <v>B+</v>
      </c>
      <c r="L1047" s="102">
        <v>100</v>
      </c>
      <c r="M1047" s="102">
        <v>100</v>
      </c>
      <c r="N1047" s="102">
        <v>100</v>
      </c>
      <c r="O1047" s="102">
        <v>100</v>
      </c>
      <c r="P1047" s="102">
        <v>100</v>
      </c>
      <c r="Q1047" s="102">
        <v>100</v>
      </c>
      <c r="R1047" s="102">
        <v>100</v>
      </c>
      <c r="S1047" s="465">
        <f>(L1051*L1046)+(M1051*M1046)+(N1051*N1046)+(O1051*O1046)+(P1051*P1046)+(Q1051*Q1046)+(R1051*R1046)</f>
        <v>48.75</v>
      </c>
      <c r="T1047" s="84"/>
      <c r="U1047" s="103" t="str">
        <f>IF(T1049&gt;=4,"A+",IF(T1049&gt;=3.75,"A",IF(T1049&gt;=3.5,"A-",IF(T1049&gt;=3.25,"B+",IF(T1049&gt;=3,"B",IF(T1049&gt;=2.75,"B-",IF(T1049&gt;=2.5,"C+",IF(T1049&gt;=2,"C","F"))))))))</f>
        <v>B+</v>
      </c>
      <c r="V1047" s="467" t="s">
        <v>29</v>
      </c>
      <c r="W1047" s="469" t="s">
        <v>0</v>
      </c>
      <c r="X1047" s="469" t="s">
        <v>3</v>
      </c>
      <c r="Y1047" s="476" t="s">
        <v>2</v>
      </c>
      <c r="Z1047" s="510"/>
    </row>
    <row r="1048" spans="1:26" ht="17.25" thickTop="1">
      <c r="A1048" s="77" t="s">
        <v>28</v>
      </c>
      <c r="B1048" s="86"/>
      <c r="C1048" s="104">
        <f>IF('5th 1'!C24&gt;0,'5th 1'!C24,IF('5th 1'!K24&gt;0,'5th 1'!K24,IF('5th 1'!S24&gt;0,'5th 1'!S24,0)))</f>
        <v>29.5</v>
      </c>
      <c r="D1048" s="104">
        <f>IF('5th 2'!C24&gt;0,'5th 2'!C24,IF('5th 2'!K24&gt;0,'5th 2'!K24,IF('5th 2'!S24&gt;0,'5th 2'!S24,0)))</f>
        <v>28.5</v>
      </c>
      <c r="E1048" s="104">
        <f>IF('5th 3'!C24&gt;0,'5th 3'!C24,IF('5th 3'!K24&gt;0,'5th 3'!K24,IF('5th 3'!S24&gt;0,'5th 3'!S24,0)))</f>
        <v>29</v>
      </c>
      <c r="F1048" s="104">
        <f>IF('5th 4'!C24&gt;0,'5th 4'!C24,IF('5th 4'!K24&gt;0,'5th 4'!K24,IF('5th 4'!S24&gt;0,'5th 4'!S24,0)))</f>
        <v>30.5</v>
      </c>
      <c r="G1048" s="104">
        <f>IF('5th 5'!C24&gt;0,'5th 5'!C24,IF('5th 5'!K24&gt;0,'5th 5'!K24,IF('5th 5'!S24&gt;0,'5th 5'!S24,0)))</f>
        <v>33</v>
      </c>
      <c r="H1048" s="104">
        <f>IF('5th 6'!C24&gt;0,'5th 6'!C24,IF('5th 6'!K24&gt;0,'5th 6'!K24,IF('5th 6'!S24&gt;0,'5th 6'!S24,0)))</f>
        <v>0</v>
      </c>
      <c r="I1048" s="448"/>
      <c r="J1048" s="98"/>
      <c r="K1048" s="90"/>
      <c r="L1048" s="104">
        <f>IF('6th 1'!C24&gt;0,'6th 1'!C24,IF('6th 1'!K24&gt;0,'6th 1'!K24,IF('6th 1'!S24&gt;0,'6th 1'!S24,0)))</f>
        <v>26.5</v>
      </c>
      <c r="M1048" s="104">
        <f>IF('6th 2'!C24&gt;0,'6th 2'!C24,IF('6th 2'!K24&gt;0,'6th 2'!K24,IF('6th 2'!S24&gt;0,'6th 2'!S24,0)))</f>
        <v>28.5</v>
      </c>
      <c r="N1048" s="104">
        <f>IF('6th 3'!C24&gt;0,'6th 3'!C24,IF('6th 3'!K24&gt;0,'6th 3'!K24,IF('6th 3'!S24&gt;0,'6th 3'!S24,0)))</f>
        <v>27</v>
      </c>
      <c r="O1048" s="104">
        <f>IF('6th 4'!C24&gt;0,'6th 4'!C24,IF('6th 4'!K24&gt;0,'6th 4'!K24,IF('6th 4'!S24&gt;0,'6th 4'!S24,0)))</f>
        <v>30</v>
      </c>
      <c r="P1048" s="104">
        <f>IF('6th 5'!C24&gt;0,'6th 5'!C24,IF('6th 5'!K24&gt;0,'6th 5'!K24,IF('6th 5'!S24&gt;0,'6th 5'!S24,0)))</f>
        <v>32</v>
      </c>
      <c r="Q1048" s="104">
        <f>IF('6th 6'!C24&gt;0,'6th 6'!C24,IF('6th 6'!K24&gt;0,'6th 6'!K24,IF('6th 6'!S24&gt;0,'6th 6'!S24,0)))</f>
        <v>0</v>
      </c>
      <c r="R1048" s="104">
        <f>IF('6th 7'!C24&gt;0,'6th 7'!C24,IF('6th 7'!K24&gt;0,'6th 7'!K24,IF('6th 7'!S24&gt;0,'6th 7'!S24,0)))</f>
        <v>0</v>
      </c>
      <c r="S1048" s="448"/>
      <c r="T1048" s="98"/>
      <c r="U1048" s="90"/>
      <c r="V1048" s="468"/>
      <c r="W1048" s="470"/>
      <c r="X1048" s="471"/>
      <c r="Y1048" s="477"/>
      <c r="Z1048" s="510"/>
    </row>
    <row r="1049" spans="1:26" ht="16.5" customHeight="1">
      <c r="A1049" s="423" t="s">
        <v>26</v>
      </c>
      <c r="B1049" s="91" t="s">
        <v>60</v>
      </c>
      <c r="C1049" s="104">
        <f>IF('5th 1'!C24&gt;0,'5th 1'!J24,IF('5th 1'!K24&gt;0,'5th 1'!R24,IF('5th 1'!S24&gt;0,'5th 1'!Z24,0)))</f>
        <v>40.5</v>
      </c>
      <c r="D1049" s="104">
        <f>IF('5th 2'!C24&gt;0,'5th 2'!J24,IF('5th 2'!K24&gt;0,'5th 2'!R24,IF('5th 2'!S24&gt;0,'5th 2'!Z24,0)))</f>
        <v>29.5</v>
      </c>
      <c r="E1049" s="104">
        <f>IF('5th 3'!C24&gt;0,'5th 3'!J24,IF('5th 3'!K24&gt;0,'5th 3'!R24,IF('5th 3'!S24&gt;0,'5th 3'!Z24,0)))</f>
        <v>42.5</v>
      </c>
      <c r="F1049" s="104">
        <f>IF('5th 4'!C24&gt;0,'5th 4'!J24,IF('5th 4'!K24&gt;0,'5th 4'!R24,IF('5th 4'!S24&gt;0,'5th 4'!Z24,0)))</f>
        <v>35.5</v>
      </c>
      <c r="G1049" s="104">
        <f>IF('5th 5'!C24&gt;0,'5th 5'!J24,IF('5th 5'!K24&gt;0,'5th 5'!R24,IF('5th 5'!S24&gt;0,'5th 5'!Z24,0)))</f>
        <v>47.75</v>
      </c>
      <c r="H1049" s="104">
        <f>IF('5th 6'!C24&gt;0,'5th 6'!J24,IF('5th 6'!K24&gt;0,'5th 6'!R24,IF('5th 6'!S24&gt;0,'5th 6'!Z24,0)))</f>
        <v>0</v>
      </c>
      <c r="I1049" s="448"/>
      <c r="J1049" s="440">
        <f>I1047/(C1046+D1046+E1046+F1046+G1046+H1046)</f>
        <v>3.4</v>
      </c>
      <c r="K1049" s="442" t="str">
        <f>IF(J1049&gt;=2.5,K1047,IF(J1049&gt;=2.25,"C",IF(J1049&gt;=2,"D",IF(J1049=0,0,"F"))))</f>
        <v>B+</v>
      </c>
      <c r="L1049" s="107">
        <f>IF('6th 1'!C24&gt;0,'6th 1'!J24,IF('6th 1'!K24&gt;0,'6th 1'!R24,IF('6th 1'!S24&gt;0,'6th 1'!Z24,0)))</f>
        <v>35.5</v>
      </c>
      <c r="M1049" s="104">
        <f>IF('6th 2'!C24&gt;0,'6th 2'!J24,IF('6th 2'!K24&gt;0,'6th 2'!R24,IF('6th 2'!S24&gt;0,'6th 2'!Z24,0)))</f>
        <v>36</v>
      </c>
      <c r="N1049" s="104">
        <f>IF('6th 3'!C24&gt;0,'6th 3'!J24,IF('6th 3'!K24&gt;0,'6th 3'!R24,IF('6th 3'!S24&gt;0,'6th 3'!Z24,0)))</f>
        <v>42</v>
      </c>
      <c r="O1049" s="104">
        <f>IF('6th 4'!C24&gt;0,'6th 4'!J24,IF('6th 4'!K24&gt;0,'6th 4'!R24,IF('6th 4'!S24&gt;0,'6th 4'!Z24,0)))</f>
        <v>37.75</v>
      </c>
      <c r="P1049" s="104">
        <f>IF('6th 5'!C24&gt;0,'6th 5'!J24,IF('6th 5'!K24&gt;0,'6th 5'!R24,IF('6th 5'!S24&gt;0,'6th 5'!Z24,0)))</f>
        <v>38</v>
      </c>
      <c r="Q1049" s="104">
        <f>IF('6th 6'!C24&gt;0,'6th 6'!J24,IF('6th 6'!K24&gt;0,'6th 6'!R24,IF('6th 6'!S24&gt;0,'6th 6'!Z24,0)))</f>
        <v>0</v>
      </c>
      <c r="R1049" s="104">
        <f>IF('6th 7'!C24&gt;0,'6th 7'!J24,IF('6th 7'!K24&gt;0,'6th 7'!R24,IF('6th 7'!S24&gt;0,'6th 7'!Z24,0)))</f>
        <v>0</v>
      </c>
      <c r="S1049" s="448"/>
      <c r="T1049" s="440">
        <f>S1047/(L1046+M1046+N1046+O1046+P1046+Q1046+R1046)</f>
        <v>3.25</v>
      </c>
      <c r="U1049" s="442" t="str">
        <f>IF(T1049&gt;=2.5,U1047,IF(T1049&gt;=2.25,"C",IF(T1049&gt;=2,"D",IF(T1049=0,0,"F"))))</f>
        <v>B+</v>
      </c>
      <c r="V1049" s="443" t="s">
        <v>40</v>
      </c>
      <c r="W1049" s="443"/>
      <c r="X1049" s="443"/>
      <c r="Y1049" s="443"/>
      <c r="Z1049" s="510"/>
    </row>
    <row r="1050" spans="1:26" ht="16.5" customHeight="1">
      <c r="A1050" s="424"/>
      <c r="B1050" s="91" t="s">
        <v>67</v>
      </c>
      <c r="C1050" s="117">
        <f>'5th 1'!AA24</f>
        <v>70</v>
      </c>
      <c r="D1050" s="117">
        <f>'5th 2'!AA24</f>
        <v>58</v>
      </c>
      <c r="E1050" s="117">
        <f>'5th 3'!AA24</f>
        <v>72</v>
      </c>
      <c r="F1050" s="117">
        <f>'5th 4'!AA24</f>
        <v>66</v>
      </c>
      <c r="G1050" s="117">
        <f>'5th 5'!AA24</f>
        <v>81</v>
      </c>
      <c r="H1050" s="117">
        <f>'5th 6'!AA24</f>
        <v>0</v>
      </c>
      <c r="I1050" s="448"/>
      <c r="J1050" s="441"/>
      <c r="K1050" s="442"/>
      <c r="L1050" s="118">
        <f>'6th 1'!AA24</f>
        <v>62</v>
      </c>
      <c r="M1050" s="117">
        <f>'6th 2'!AA24</f>
        <v>65</v>
      </c>
      <c r="N1050" s="117">
        <f>'6th 3'!AA24</f>
        <v>69</v>
      </c>
      <c r="O1050" s="117">
        <f>'6th 4'!AA24</f>
        <v>68</v>
      </c>
      <c r="P1050" s="117">
        <f>'6th 5'!AA24</f>
        <v>70</v>
      </c>
      <c r="Q1050" s="117">
        <f>'6th 6'!AA24</f>
        <v>0</v>
      </c>
      <c r="R1050" s="117">
        <f>'6th 7'!AA24</f>
        <v>0</v>
      </c>
      <c r="S1050" s="448"/>
      <c r="T1050" s="441"/>
      <c r="U1050" s="442"/>
      <c r="V1050" s="444">
        <f>IF((C1051+C1053)=0,0,C1046)+IF((D1051+D1053)=0,0,D1046)+IF((E1051+E1053)=0,0,E1046)+IF((F1051+F1053)=0,0,F1046)+IF((G1051+G1053)=0,0,G1046)+IF((H1051+H1053)=0,0,H1046)+IF((L1051+L1053)=0,0,L1046)+IF((M1051+M1053)=0,0,M1046)+IF((N1051+N1053)=0,0,N1046)+IF((O1051+O1053)=0,0,O1046)+IF((P1051+P1053)=0,0,P1046)+IF((Q1051+Q1053)=0,0,Q1046)+IF((R1051+R1053)=0,0,R1046)+IF(G1070&gt;0,1.5,0)</f>
        <v>31.5</v>
      </c>
      <c r="W1050" s="447">
        <f>I1047+S1047+(G1070*1.5)</f>
        <v>103.875</v>
      </c>
      <c r="X1050" s="440">
        <f>IF(S1047&gt;0,(W1050/31.5),J1049)</f>
        <v>3.2976190476190474</v>
      </c>
      <c r="Y1050" s="164" t="str">
        <f>IF(X1050&gt;=4,"A+",IF(X1050&gt;=3.75,"A",IF(X1050&gt;=3.5,"A-",IF(X1050&gt;=3.25,"B+",IF(X1050&gt;=3,"B",IF(X1050&gt;=2.75,"B-",IF(X1050&gt;=2.5,"C+",IF(X1050&gt;=2,"C","F"))))))))</f>
        <v>B+</v>
      </c>
      <c r="Z1050" s="510"/>
    </row>
    <row r="1051" spans="1:26" ht="16.5">
      <c r="A1051" s="424"/>
      <c r="B1051" s="91" t="s">
        <v>1</v>
      </c>
      <c r="C1051" s="104">
        <f>'5th 1'!AC24</f>
        <v>3.5</v>
      </c>
      <c r="D1051" s="104">
        <f>'5th 2'!AC24</f>
        <v>2.75</v>
      </c>
      <c r="E1051" s="104">
        <f>'5th 3'!AC24</f>
        <v>3.5</v>
      </c>
      <c r="F1051" s="104">
        <f>'5th 4'!AC24</f>
        <v>3.25</v>
      </c>
      <c r="G1051" s="104">
        <f>'5th 5'!AC24</f>
        <v>4</v>
      </c>
      <c r="H1051" s="104">
        <f>'5th 6'!AC24</f>
        <v>0</v>
      </c>
      <c r="I1051" s="448"/>
      <c r="J1051" s="98"/>
      <c r="K1051" s="110"/>
      <c r="L1051" s="107">
        <f>'6th 1'!AC24</f>
        <v>3</v>
      </c>
      <c r="M1051" s="104">
        <f>'6th 2'!AC24</f>
        <v>3.25</v>
      </c>
      <c r="N1051" s="104">
        <f>'6th 3'!AC24</f>
        <v>3.25</v>
      </c>
      <c r="O1051" s="104">
        <f>'6th 4'!AC24</f>
        <v>3.25</v>
      </c>
      <c r="P1051" s="104">
        <f>'6th 5'!AC24</f>
        <v>3.5</v>
      </c>
      <c r="Q1051" s="104">
        <f>'6th 6'!AC24</f>
        <v>0</v>
      </c>
      <c r="R1051" s="104">
        <f>'6th 7'!AC24</f>
        <v>0</v>
      </c>
      <c r="S1051" s="448"/>
      <c r="T1051" s="98"/>
      <c r="U1051" s="110"/>
      <c r="V1051" s="445"/>
      <c r="W1051" s="448"/>
      <c r="X1051" s="441"/>
      <c r="Y1051" s="451" t="str">
        <f>IF(S1047&gt;0,(IF(X1050&gt;=2.5,Y1050,IF(X1050&gt;=2.25,"C",IF(X1050&gt;=2,"D","F")))),K1049)</f>
        <v>B+</v>
      </c>
      <c r="Z1051" s="510"/>
    </row>
    <row r="1052" spans="1:26" ht="17.25" customHeight="1" thickBot="1">
      <c r="A1052" s="424"/>
      <c r="B1052" s="91" t="s">
        <v>2</v>
      </c>
      <c r="C1052" s="104" t="str">
        <f>'5th 1'!AB24</f>
        <v>A-</v>
      </c>
      <c r="D1052" s="104" t="str">
        <f>'5th 2'!AB24</f>
        <v>B-</v>
      </c>
      <c r="E1052" s="104" t="str">
        <f>'5th 3'!AB24</f>
        <v>A-</v>
      </c>
      <c r="F1052" s="104" t="str">
        <f>'5th 4'!AB24</f>
        <v>B+</v>
      </c>
      <c r="G1052" s="104" t="str">
        <f>'5th 5'!AB24</f>
        <v>A+</v>
      </c>
      <c r="H1052" s="104" t="str">
        <f>'5th 6'!AB24</f>
        <v/>
      </c>
      <c r="I1052" s="448"/>
      <c r="J1052" s="98"/>
      <c r="K1052" s="109"/>
      <c r="L1052" s="111" t="str">
        <f>'6th 1'!AB24</f>
        <v>B</v>
      </c>
      <c r="M1052" s="104" t="str">
        <f>'6th 2'!AB24</f>
        <v>B+</v>
      </c>
      <c r="N1052" s="104" t="str">
        <f>'6th 3'!AB24</f>
        <v>B+</v>
      </c>
      <c r="O1052" s="104" t="str">
        <f>'6th 4'!AB24</f>
        <v>B+</v>
      </c>
      <c r="P1052" s="104" t="str">
        <f>'6th 5'!AB24</f>
        <v>A-</v>
      </c>
      <c r="Q1052" s="104" t="str">
        <f>'6th 6'!AB24</f>
        <v/>
      </c>
      <c r="R1052" s="104" t="str">
        <f>'6th 7'!AB24</f>
        <v/>
      </c>
      <c r="S1052" s="448"/>
      <c r="T1052" s="98"/>
      <c r="U1052" s="109"/>
      <c r="V1052" s="446"/>
      <c r="W1052" s="449"/>
      <c r="X1052" s="450"/>
      <c r="Y1052" s="452"/>
      <c r="Z1052" s="510"/>
    </row>
    <row r="1053" spans="1:26" ht="17.25" thickTop="1">
      <c r="A1053" s="413" t="s">
        <v>127</v>
      </c>
      <c r="B1053" s="91" t="s">
        <v>1</v>
      </c>
      <c r="C1053" s="104">
        <f>'5th 1'!AD24</f>
        <v>0</v>
      </c>
      <c r="D1053" s="104">
        <f>'5th 2'!AD24</f>
        <v>0</v>
      </c>
      <c r="E1053" s="104">
        <f>'5th 3'!AD24</f>
        <v>0</v>
      </c>
      <c r="F1053" s="104">
        <f>'5th 4'!AD24</f>
        <v>0</v>
      </c>
      <c r="G1053" s="104">
        <f>'5th 5'!AD24</f>
        <v>0</v>
      </c>
      <c r="H1053" s="104">
        <f>'5th 6'!AD24</f>
        <v>0</v>
      </c>
      <c r="I1053" s="415">
        <f>(C1053*C1046)+(D1053*D1046)+(E1053*E1046)+(F1053*F1046)+(G1053*G1046)+(H1053*H1046)</f>
        <v>0</v>
      </c>
      <c r="J1053" s="417">
        <f>IF(C1053&gt;0,(C1051*C1046),0)+IF(D1053&gt;0,(D1051*D1046),0)+IF(E1053&gt;0,(E1051*E1046),0)+IF(F1053&gt;0,(F1051*F1046),0)+IF(G1053&gt;0,(G1051*G1046),0)+IF(H1053&gt;0,(H1051*H1046),0)</f>
        <v>0</v>
      </c>
      <c r="K1053" s="418">
        <f>IF(C1053&gt;C1051,((C1053*C1046)-(C1051*C1046)),0)+IF(D1053&gt;D1051,((D1053*D1046)-(D1051*D1046)),0)+IF(E1053&gt;E1051,((E1053*E1046)-(E1051*E1046)),0)+IF(F1053&gt;F1051,((F1053*F1046)-(F1051*F1046)),0)+IF(G1053&gt;G1051,((G1053*G1046)-(G1051*G1046)),0)+IF(H1053&gt;H1051,((H1053*H1046)-(H1051*H1046)),0)</f>
        <v>0</v>
      </c>
      <c r="L1053" s="165">
        <f>'6th 1'!AD24</f>
        <v>0</v>
      </c>
      <c r="M1053" s="104">
        <f>'6th 2'!AD24</f>
        <v>0</v>
      </c>
      <c r="N1053" s="104">
        <f>'6th 3'!AD24</f>
        <v>0</v>
      </c>
      <c r="O1053" s="104">
        <f>'6th 4'!AD24</f>
        <v>0</v>
      </c>
      <c r="P1053" s="104">
        <f>'6th 5'!AD24</f>
        <v>0</v>
      </c>
      <c r="Q1053" s="104">
        <f>'6th 6'!AD24</f>
        <v>0</v>
      </c>
      <c r="R1053" s="104">
        <f>'6th 7'!AD24</f>
        <v>0</v>
      </c>
      <c r="S1053" s="403">
        <f>(L1053*L1046)+(M1053*M1046)+(N1053*N1046)+(O1053*O1046)+(P1053*P1046)+(Q1053*Q1046)+(R1053*R1046)</f>
        <v>0</v>
      </c>
      <c r="T1053" s="417">
        <f>IF(L1053&gt;0,(L1051*L1046),0)+IF(M1053&gt;0,(M1051*M1046),0)+IF(N1053&gt;0,(N1051*N1046),0)+IF(O1053&gt;0,(O1051*O1046),0)+IF(P1053&gt;0,(P1051*P1046),0)+IF(Q1053&gt;0,(Q1051*Q1046),0)+IF(R1053&gt;0,(R1051*R1046),0)</f>
        <v>0</v>
      </c>
      <c r="U1053" s="399">
        <f>IF(L1053&gt;L1051,((L1053*L1046)-(L1051*L1046)),0)+IF(M1053&gt;M1051,((M1053*M1046)-(M1051*M1046)),0)+IF(N1053&gt;N1051,((N1053*N1046)-(N1051*N1046)),0)+IF(O1053&gt;O1051,((O1053*O1046)-(O1051*O1046)),0)+IF(P1053&gt;P1051,((P1053*P1046)-(P1051*P1046)),0)+IF(Q1053&gt;Q1051,((Q1053*Q1046)-(Q1051*Q1046)),0)+IF(R1053&gt;R1051,((R1053*R1046)-(R1051*R1046)),0)</f>
        <v>0</v>
      </c>
      <c r="V1053" s="401">
        <f>I1053+S1053</f>
        <v>0</v>
      </c>
      <c r="W1053" s="436">
        <f>J1053+T1053</f>
        <v>0</v>
      </c>
      <c r="X1053" s="438">
        <f>K1053+U1053</f>
        <v>0</v>
      </c>
      <c r="Y1053" s="405">
        <f>IF(V1045&gt;0,(X1053+Y1040),0)</f>
        <v>0</v>
      </c>
      <c r="Z1053" s="510"/>
    </row>
    <row r="1054" spans="1:26" ht="15.75" customHeight="1" thickBot="1">
      <c r="A1054" s="414"/>
      <c r="B1054" s="157" t="s">
        <v>23</v>
      </c>
      <c r="C1054" s="181" t="str">
        <f>'5th 1'!AE24</f>
        <v/>
      </c>
      <c r="D1054" s="181" t="str">
        <f>'5th 2'!AE24</f>
        <v/>
      </c>
      <c r="E1054" s="181" t="str">
        <f>'5th 3'!AE24</f>
        <v/>
      </c>
      <c r="F1054" s="181" t="str">
        <f>'5th 4'!AE24</f>
        <v/>
      </c>
      <c r="G1054" s="181" t="str">
        <f>'5th 5'!AE24</f>
        <v/>
      </c>
      <c r="H1054" s="181" t="str">
        <f>'5th 6'!AE24</f>
        <v/>
      </c>
      <c r="I1054" s="416"/>
      <c r="J1054" s="416"/>
      <c r="K1054" s="419"/>
      <c r="L1054" s="181" t="str">
        <f>'6th 1'!AE24</f>
        <v/>
      </c>
      <c r="M1054" s="181" t="str">
        <f>'6th 2'!AE24</f>
        <v/>
      </c>
      <c r="N1054" s="181" t="str">
        <f>'6th 3'!AE24</f>
        <v/>
      </c>
      <c r="O1054" s="181" t="str">
        <f>'6th 4'!AE24</f>
        <v/>
      </c>
      <c r="P1054" s="181" t="str">
        <f>'6th 5'!AE24</f>
        <v/>
      </c>
      <c r="Q1054" s="181" t="str">
        <f>'6th 6'!AE24</f>
        <v/>
      </c>
      <c r="R1054" s="181" t="str">
        <f>'6th 7'!AE24</f>
        <v/>
      </c>
      <c r="S1054" s="420"/>
      <c r="T1054" s="420"/>
      <c r="U1054" s="400"/>
      <c r="V1054" s="402"/>
      <c r="W1054" s="437"/>
      <c r="X1054" s="439"/>
      <c r="Y1054" s="406"/>
      <c r="Z1054" s="510"/>
    </row>
    <row r="1055" spans="1:26" ht="21" customHeight="1" thickTop="1" thickBot="1">
      <c r="A1055" s="435" t="s">
        <v>32</v>
      </c>
      <c r="B1055" s="435"/>
      <c r="C1055" s="435"/>
      <c r="D1055" s="435"/>
      <c r="E1055" s="435"/>
      <c r="F1055" s="435"/>
      <c r="G1055" s="435"/>
      <c r="H1055" s="435"/>
      <c r="I1055" s="435"/>
      <c r="J1055" s="435"/>
      <c r="K1055" s="435"/>
      <c r="L1055" s="435"/>
      <c r="M1055" s="435"/>
      <c r="N1055" s="435"/>
      <c r="O1055" s="435"/>
      <c r="P1055" s="435"/>
      <c r="Q1055" s="435"/>
      <c r="R1055" s="435"/>
      <c r="S1055" s="435"/>
      <c r="T1055" s="435"/>
      <c r="U1055" s="435"/>
      <c r="V1055" s="435"/>
      <c r="W1055" s="435"/>
      <c r="X1055" s="435"/>
      <c r="Y1055" s="435"/>
      <c r="Z1055" s="510"/>
    </row>
    <row r="1056" spans="1:26" ht="17.25" thickTop="1" thickBot="1">
      <c r="A1056" s="425" t="s">
        <v>48</v>
      </c>
      <c r="B1056" s="426"/>
      <c r="C1056" s="426"/>
      <c r="D1056" s="426"/>
      <c r="E1056" s="426"/>
      <c r="F1056" s="426"/>
      <c r="G1056" s="426"/>
      <c r="H1056" s="426"/>
      <c r="I1056" s="426"/>
      <c r="J1056" s="426"/>
      <c r="K1056" s="427"/>
      <c r="L1056" s="426" t="s">
        <v>49</v>
      </c>
      <c r="M1056" s="426"/>
      <c r="N1056" s="426"/>
      <c r="O1056" s="426"/>
      <c r="P1056" s="426"/>
      <c r="Q1056" s="426"/>
      <c r="R1056" s="426"/>
      <c r="S1056" s="426"/>
      <c r="T1056" s="426"/>
      <c r="U1056" s="427"/>
      <c r="V1056" s="160"/>
      <c r="W1056" s="428" t="s">
        <v>39</v>
      </c>
      <c r="X1056" s="428"/>
      <c r="Y1056" s="161"/>
      <c r="Z1056" s="510"/>
    </row>
    <row r="1057" spans="1:26" ht="17.25" thickTop="1">
      <c r="A1057" s="99" t="s">
        <v>22</v>
      </c>
      <c r="B1057" s="100"/>
      <c r="C1057" s="101">
        <f>'7th 1'!B4</f>
        <v>401</v>
      </c>
      <c r="D1057" s="101">
        <f>'7th 2'!B4</f>
        <v>402</v>
      </c>
      <c r="E1057" s="101">
        <f>'7th 3'!B4</f>
        <v>403</v>
      </c>
      <c r="F1057" s="101">
        <f>'7th 4'!B4</f>
        <v>404</v>
      </c>
      <c r="G1057" s="101">
        <f>'7th 5'!B4</f>
        <v>405</v>
      </c>
      <c r="H1057" s="101">
        <f>'7th 6'!B4</f>
        <v>406</v>
      </c>
      <c r="I1057" s="429" t="s">
        <v>0</v>
      </c>
      <c r="J1057" s="429" t="s">
        <v>3</v>
      </c>
      <c r="K1057" s="431" t="s">
        <v>2</v>
      </c>
      <c r="L1057" s="101">
        <f>'8th 1'!B4</f>
        <v>407</v>
      </c>
      <c r="M1057" s="101">
        <f>'8th 2'!B4</f>
        <v>408</v>
      </c>
      <c r="N1057" s="101">
        <f>'8th 3'!B4</f>
        <v>409</v>
      </c>
      <c r="O1057" s="101">
        <f>'8th 4'!B4</f>
        <v>410</v>
      </c>
      <c r="P1057" s="101">
        <f>'8th 5'!B4</f>
        <v>411</v>
      </c>
      <c r="Q1057" s="101">
        <f>'8th 6'!B4</f>
        <v>412</v>
      </c>
      <c r="R1057" s="101">
        <f>'8th 7'!B4</f>
        <v>0</v>
      </c>
      <c r="S1057" s="429" t="s">
        <v>0</v>
      </c>
      <c r="T1057" s="429" t="s">
        <v>3</v>
      </c>
      <c r="U1057" s="431" t="s">
        <v>2</v>
      </c>
      <c r="V1057" s="433" t="s">
        <v>62</v>
      </c>
      <c r="W1057" s="434"/>
      <c r="X1057" s="434"/>
      <c r="Y1057" s="162" t="str">
        <f>IF(X1058&gt;=4,"A+",IF(X1058&gt;=3.75,"A",IF(X1058&gt;=3.5,"A-",IF(X1058&gt;=3.25,"B+",IF(X1058&gt;=3,"B",IF(X1058&gt;=2.75,"B-",IF(X1058&gt;=2.5,"C+",IF(X1058&gt;=2,"C","F"))))))))</f>
        <v>B+</v>
      </c>
      <c r="Z1057" s="510"/>
    </row>
    <row r="1058" spans="1:26" ht="65.25" customHeight="1">
      <c r="A1058" s="77" t="s">
        <v>63</v>
      </c>
      <c r="B1058" s="86"/>
      <c r="C1058" s="79" t="str">
        <f>IF('7th 1'!C24&gt;0,'7th 1'!D6,IF('7th 1'!K24&gt;0,'7th 1'!L6,IF('7th 1'!S24&gt;0,'7th 1'!T6,0)))</f>
        <v>Publicity Campaign</v>
      </c>
      <c r="D1058" s="79" t="str">
        <f>IF('7th 2'!C24&gt;0,'7th 2'!D6,IF('7th 2'!K24&gt;0,'7th 2'!L6,IF('7th 2'!S24&gt;0,'7th 2'!T6,0)))</f>
        <v>Produce Idea Formulation of Product</v>
      </c>
      <c r="E1058" s="79" t="str">
        <f>IF('7th 3'!C24&gt;0,'7th 3'!D6,IF('7th 3'!K24&gt;0,'7th 3'!L6,IF('7th 3'!S24&gt;0,'7th 3'!T6,0)))</f>
        <v>Computer Illustration-1</v>
      </c>
      <c r="F1058" s="79" t="str">
        <f>IF('7th 4'!C24&gt;0,'7th 4'!D6,IF('7th 4'!K24&gt;0,'7th 4'!L6,IF('7th 4'!S24&gt;0,'7th 4'!T6,0)))</f>
        <v>Computer Graphic -1</v>
      </c>
      <c r="G1058" s="79" t="str">
        <f>IF('7th 5'!C24&gt;0,'7th 5'!D6,IF('7th 5'!K24&gt;0,'7th 5'!L6,IF('7th 5'!S24&gt;0,'7th 5'!T6,0)))</f>
        <v>Sketch and Landscape -2</v>
      </c>
      <c r="H1058" s="79" t="str">
        <f>IF('7th 6'!C24&gt;0,'7th 6'!D6,IF('7th 6'!K24&gt;0,'7th 6'!L6,IF('7th 6'!S24&gt;0,'7th 6'!T6,0)))</f>
        <v>History of Western Art</v>
      </c>
      <c r="I1058" s="429"/>
      <c r="J1058" s="429"/>
      <c r="K1058" s="431"/>
      <c r="L1058" s="79" t="str">
        <f>IF('8th 1'!C24&gt;0,'8th 1'!D6,IF('8th 1'!K24&gt;0,'8th 1'!L6,IF('8th 1'!S24&gt;0,'8th 1'!T6,0)))</f>
        <v>Drawing a Package Design</v>
      </c>
      <c r="M1058" s="79" t="str">
        <f>IF('8th 2'!C24&gt;0,'8th 2'!D6,IF('8th 2'!K24&gt;0,'8th 2'!L6,IF('8th 2'!S24&gt;0,'8th 2'!T6,0)))</f>
        <v>Experimental Design</v>
      </c>
      <c r="N1058" s="79" t="str">
        <f>IF('8th 3'!C24&gt;0,'8th 3'!D6,IF('8th 3'!K24&gt;0,'8th 3'!L6,IF('8th 3'!S24&gt;0,'8th 3'!T6,0)))</f>
        <v>Computer Graphic -2</v>
      </c>
      <c r="O1058" s="79" t="str">
        <f>IF('8th 4'!C24&gt;0,'8th 4'!D6,IF('8th 4'!K24&gt;0,'8th 4'!L6,IF('8th 4'!S24&gt;0,'8th 4'!T6,0)))</f>
        <v>Interior &amp; Exterior Design</v>
      </c>
      <c r="P1058" s="79" t="str">
        <f>IF('8th 5'!C24&gt;0,'8th 5'!D6,IF('8th 5'!K24&gt;0,'8th 5'!L6,IF('8th 5'!S24&gt;0,'8th 5'!T6,0)))</f>
        <v>Aesthesic</v>
      </c>
      <c r="Q1058" s="79" t="str">
        <f>IF('8th 6'!C24&gt;0,'8th 6'!D6,IF('8th 6'!K24&gt;0,'8th 6'!L6,IF('8th 6'!S24&gt;0,'8th 6'!T6,0)))</f>
        <v>History of Arts in Bengal</v>
      </c>
      <c r="R1058" s="79">
        <f>IF('8th 7'!C24&gt;0,'8th 7'!D6,IF('8th 7'!K24&gt;0,'8th 7'!L6,IF('8th 7'!S24&gt;0,'8th 7'!T6,0)))</f>
        <v>0</v>
      </c>
      <c r="S1058" s="429"/>
      <c r="T1058" s="429"/>
      <c r="U1058" s="431"/>
      <c r="V1058" s="335">
        <f>IF(I1060&gt;0,(V1063+V1045),0)</f>
        <v>126</v>
      </c>
      <c r="W1058" s="254">
        <f>IF(I1060&gt;0,(W1063+W1045),0)</f>
        <v>412.5</v>
      </c>
      <c r="X1058" s="336">
        <f>IF(S1060&gt;0,(W1058/126),IF(I1060&gt;0,(W1058/109.5),0))</f>
        <v>3.2738095238095237</v>
      </c>
      <c r="Y1058" s="163" t="str">
        <f>IF(X1058&gt;=2.5,Y1057,IF(X1058&gt;=2.25,"C",IF(X1058&gt;=2,"D",IF(X1058=0,0,"F"))))</f>
        <v>B+</v>
      </c>
      <c r="Z1058" s="510"/>
    </row>
    <row r="1059" spans="1:26" ht="17.25" customHeight="1">
      <c r="A1059" s="458" t="s">
        <v>27</v>
      </c>
      <c r="B1059" s="459"/>
      <c r="C1059" s="102">
        <f>IF('7th 1'!C24&gt;0,'7th 1'!H4,IF('7th 1'!K24&gt;0,'7th 1'!P4,IF('7th 1'!S24&gt;0,'7th 1'!X4,0)))</f>
        <v>3</v>
      </c>
      <c r="D1059" s="102">
        <f>IF('7th 2'!C24&gt;0,'7th 2'!H4,IF('7th 2'!K24&gt;0,'7th 2'!P4,IF('7th 2'!S24&gt;0,'7th 2'!X4,0)))</f>
        <v>1.5</v>
      </c>
      <c r="E1059" s="102">
        <f>IF('7th 3'!C24&gt;0,'7th 3'!H4,IF('7th 3'!K24&gt;0,'7th 3'!P4,IF('7th 3'!S24&gt;0,'7th 3'!X4,0)))</f>
        <v>3</v>
      </c>
      <c r="F1059" s="102">
        <f>IF('7th 4'!C24&gt;0,'7th 4'!H4,IF('7th 4'!K24&gt;0,'7th 4'!P4,IF('7th 4'!S24&gt;0,'7th 4'!X4,0)))</f>
        <v>3</v>
      </c>
      <c r="G1059" s="102">
        <f>IF('7th 5'!C24&gt;0,'7th 5'!H4,IF('7th 5'!K24&gt;0,'7th 5'!P4,IF('7th 5'!S24&gt;0,'7th 5'!X4,0)))</f>
        <v>1.5</v>
      </c>
      <c r="H1059" s="102">
        <f>IF('7th 6'!C24&gt;0,'7th 6'!H4,IF('7th 6'!K24&gt;0,'7th 6'!P4,IF('7th 6'!S24&gt;0,'7th 6'!X4,0)))</f>
        <v>3</v>
      </c>
      <c r="I1059" s="430"/>
      <c r="J1059" s="430"/>
      <c r="K1059" s="432"/>
      <c r="L1059" s="102">
        <f>IF('8th 1'!C24&gt;0,'8th 1'!H4,IF('8th 1'!K24&gt;0,'8th 1'!P4,IF('8th 1'!S24&gt;0,'8th 1'!X4,0)))</f>
        <v>3</v>
      </c>
      <c r="M1059" s="102">
        <f>IF('8th 2'!C24&gt;0,'8th 2'!H4,IF('8th 2'!K24&gt;0,'8th 2'!P4,IF('8th 2'!S24&gt;0,'8th 2'!X4,0)))</f>
        <v>3</v>
      </c>
      <c r="N1059" s="102">
        <f>IF('8th 3'!C24&gt;0,'8th 3'!H4,IF('8th 3'!K24&gt;0,'8th 3'!P4,IF('8th 3'!S24&gt;0,'8th 3'!X4,0)))</f>
        <v>3</v>
      </c>
      <c r="O1059" s="102">
        <f>IF('8th 4'!C24&gt;0,'8th 4'!H4,IF('8th 4'!K24&gt;0,'8th 4'!P4,IF('8th 4'!S24&gt;0,'8th 4'!X4,0)))</f>
        <v>3</v>
      </c>
      <c r="P1059" s="102">
        <f>IF('8th 5'!C24&gt;0,'8th 5'!H4,IF('8th 5'!K24&gt;0,'8th 5'!P4,IF('8th 5'!S24&gt;0,'8th 5'!X4,0)))</f>
        <v>1.5</v>
      </c>
      <c r="Q1059" s="102">
        <f>IF('8th 6'!C24&gt;0,'8th 6'!H4,IF('8th 6'!K24&gt;0,'8th 6'!P4,IF('8th 6'!S24&gt;0,'8th 6'!X4,0)))</f>
        <v>1.5</v>
      </c>
      <c r="R1059" s="102">
        <f>IF('8th 7'!C24&gt;0,'8th 7'!H4,IF('8th 7'!K24&gt;0,'8th 7'!P4,IF('8th 7'!S24&gt;0,'8th 7'!X4,0)))</f>
        <v>0</v>
      </c>
      <c r="S1059" s="430"/>
      <c r="T1059" s="430"/>
      <c r="U1059" s="432"/>
      <c r="V1059" s="460" t="s">
        <v>41</v>
      </c>
      <c r="W1059" s="461"/>
      <c r="X1059" s="461"/>
      <c r="Y1059" s="462"/>
      <c r="Z1059" s="510"/>
    </row>
    <row r="1060" spans="1:26" ht="18.75" customHeight="1" thickBot="1">
      <c r="A1060" s="463" t="s">
        <v>11</v>
      </c>
      <c r="B1060" s="464"/>
      <c r="C1060" s="102">
        <v>100</v>
      </c>
      <c r="D1060" s="102">
        <v>100</v>
      </c>
      <c r="E1060" s="102">
        <v>100</v>
      </c>
      <c r="F1060" s="102">
        <v>100</v>
      </c>
      <c r="G1060" s="102">
        <v>100</v>
      </c>
      <c r="H1060" s="102">
        <v>100</v>
      </c>
      <c r="I1060" s="465">
        <f>(C1064*C1059)+(D1064*D1059)+(E1064*E1059)+(F1064*F1059)+(G1064*G1059)+(H1064*H1059)</f>
        <v>50.25</v>
      </c>
      <c r="J1060" s="84"/>
      <c r="K1060" s="103" t="str">
        <f>IF(J1062&gt;=4,"A+",IF(J1062&gt;=3.75,"A",IF(J1062&gt;=3.5,"A-",IF(J1062&gt;=3.25,"B+",IF(J1062&gt;=3,"B",IF(J1062&gt;=2.75,"B-",IF(J1062&gt;=2.5,"C+",IF(J1062&gt;=2,"C","F"))))))))</f>
        <v>B+</v>
      </c>
      <c r="L1060" s="102">
        <v>100</v>
      </c>
      <c r="M1060" s="102">
        <v>100</v>
      </c>
      <c r="N1060" s="102">
        <v>100</v>
      </c>
      <c r="O1060" s="102">
        <v>100</v>
      </c>
      <c r="P1060" s="102">
        <v>100</v>
      </c>
      <c r="Q1060" s="102">
        <v>100</v>
      </c>
      <c r="R1060" s="102">
        <v>100</v>
      </c>
      <c r="S1060" s="465">
        <f>(L1064*L1059)+(M1064*M1059)+(N1064*N1059)+(O1064*O1059)+(P1064*P1059)+(Q1064*Q1059)+(R1064*R1059)</f>
        <v>49.875</v>
      </c>
      <c r="T1060" s="84"/>
      <c r="U1060" s="103" t="str">
        <f>IF(T1062&gt;=4,"A+",IF(T1062&gt;=3.75,"A",IF(T1062&gt;=3.5,"A-",IF(T1062&gt;=3.25,"B+",IF(T1062&gt;=3,"B",IF(T1062&gt;=2.75,"B-",IF(T1062&gt;=2.5,"C+",IF(T1062&gt;=2,"C","F"))))))))</f>
        <v>B+</v>
      </c>
      <c r="V1060" s="467" t="s">
        <v>29</v>
      </c>
      <c r="W1060" s="469" t="s">
        <v>0</v>
      </c>
      <c r="X1060" s="469" t="s">
        <v>3</v>
      </c>
      <c r="Y1060" s="421" t="s">
        <v>2</v>
      </c>
      <c r="Z1060" s="510"/>
    </row>
    <row r="1061" spans="1:26" ht="17.25" thickTop="1">
      <c r="A1061" s="77" t="s">
        <v>28</v>
      </c>
      <c r="B1061" s="86"/>
      <c r="C1061" s="104">
        <f>IF('7th 1'!C24&gt;0,'7th 1'!C24,IF('7th 1'!K24&gt;0,'7th 1'!K24,IF('7th 1'!S24&gt;0,'7th 1'!S24,0)))</f>
        <v>31.5</v>
      </c>
      <c r="D1061" s="104">
        <f>IF('7th 2'!C24&gt;0,'7th 2'!C24,IF('7th 2'!K24&gt;0,'7th 2'!K24,IF('7th 2'!S24&gt;0,'7th 2'!S24,0)))</f>
        <v>29.5</v>
      </c>
      <c r="E1061" s="104">
        <f>IF('7th 3'!C24&gt;0,'7th 3'!C24,IF('7th 3'!K24&gt;0,'7th 3'!K24,IF('7th 3'!S24&gt;0,'7th 3'!S24,0)))</f>
        <v>30</v>
      </c>
      <c r="F1061" s="104">
        <f>IF('7th 4'!C24&gt;0,'7th 4'!C24,IF('7th 4'!K24&gt;0,'7th 4'!K24,IF('7th 4'!S24&gt;0,'7th 4'!S24,0)))</f>
        <v>26.5</v>
      </c>
      <c r="G1061" s="104">
        <f>IF('7th 5'!C24&gt;0,'7th 5'!C24,IF('7th 5'!K24&gt;0,'7th 5'!K24,IF('7th 5'!S24&gt;0,'7th 5'!S24,0)))</f>
        <v>30.5</v>
      </c>
      <c r="H1061" s="104">
        <f>IF('7th 6'!C24&gt;0,'7th 6'!C24,IF('7th 6'!K24&gt;0,'7th 6'!K24,IF('7th 6'!S24&gt;0,'7th 6'!S24,0)))</f>
        <v>26</v>
      </c>
      <c r="I1061" s="466"/>
      <c r="J1061" s="98"/>
      <c r="K1061" s="90"/>
      <c r="L1061" s="104">
        <f>IF('8th 1'!C24&gt;0,'8th 1'!C24,IF('8th 1'!K24&gt;0,'8th 1'!K24,IF('8th 1'!S24&gt;0,'8th 1'!S24,0)))</f>
        <v>27.5</v>
      </c>
      <c r="M1061" s="104">
        <f>IF('8th 2'!C24&gt;0,'8th 2'!C24,IF('8th 2'!K24&gt;0,'8th 2'!K24,IF('8th 2'!S24&gt;0,'8th 2'!S24,0)))</f>
        <v>28</v>
      </c>
      <c r="N1061" s="104">
        <f>IF('8th 3'!C24&gt;0,'8th 3'!C24,IF('8th 3'!K24&gt;0,'8th 3'!K24,IF('8th 3'!S24&gt;0,'8th 3'!S24,0)))</f>
        <v>31</v>
      </c>
      <c r="O1061" s="104">
        <f>IF('8th 4'!C24&gt;0,'8th 4'!C24,IF('8th 4'!K24&gt;0,'8th 4'!K24,IF('8th 4'!S24&gt;0,'8th 4'!S24,0)))</f>
        <v>27.5</v>
      </c>
      <c r="P1061" s="104">
        <f>IF('8th 5'!C24&gt;0,'8th 5'!C24,IF('8th 5'!K24&gt;0,'8th 5'!K24,IF('8th 5'!S24&gt;0,'8th 5'!S24,0)))</f>
        <v>30.25</v>
      </c>
      <c r="Q1061" s="104">
        <f>IF('8th 6'!C24&gt;0,'8th 6'!C24,IF('8th 6'!K24&gt;0,'8th 6'!K24,IF('8th 6'!S24&gt;0,'8th 6'!S24,0)))</f>
        <v>27</v>
      </c>
      <c r="R1061" s="104">
        <f>IF('8th 7'!C24&gt;0,'8th 7'!C24,IF('8th 7'!K24&gt;0,'8th 7'!K24,IF('8th 7'!S24&gt;0,'8th 7'!S24,0)))</f>
        <v>0</v>
      </c>
      <c r="S1061" s="466"/>
      <c r="T1061" s="98"/>
      <c r="U1061" s="90"/>
      <c r="V1061" s="468"/>
      <c r="W1061" s="470"/>
      <c r="X1061" s="471"/>
      <c r="Y1061" s="422"/>
      <c r="Z1061" s="510"/>
    </row>
    <row r="1062" spans="1:26" ht="17.25">
      <c r="A1062" s="423" t="s">
        <v>26</v>
      </c>
      <c r="B1062" s="91" t="s">
        <v>60</v>
      </c>
      <c r="C1062" s="104">
        <f>IF('7th 1'!C24&gt;0,'7th 1'!J24,IF('7th 1'!K24&gt;0,'7th 1'!R24,IF('7th 1'!S24&gt;0,'7th 1'!Z24,0)))</f>
        <v>41.5</v>
      </c>
      <c r="D1062" s="104">
        <f>IF('7th 2'!C24&gt;0,'7th 2'!J24,IF('7th 2'!K24&gt;0,'7th 2'!R24,IF('7th 2'!S24&gt;0,'7th 2'!Z24,0)))</f>
        <v>40</v>
      </c>
      <c r="E1062" s="104">
        <f>IF('7th 3'!C24&gt;0,'7th 3'!J24,IF('7th 3'!K24&gt;0,'7th 3'!R24,IF('7th 3'!S24&gt;0,'7th 3'!Z24,0)))</f>
        <v>41.5</v>
      </c>
      <c r="F1062" s="104">
        <f>IF('7th 4'!C24&gt;0,'7th 4'!J24,IF('7th 4'!K24&gt;0,'7th 4'!R24,IF('7th 4'!S24&gt;0,'7th 4'!Z24,0)))</f>
        <v>39.5</v>
      </c>
      <c r="G1062" s="104">
        <f>IF('7th 5'!C24&gt;0,'7th 5'!J24,IF('7th 5'!K24&gt;0,'7th 5'!R24,IF('7th 5'!S24&gt;0,'7th 5'!Z24,0)))</f>
        <v>40.5</v>
      </c>
      <c r="H1062" s="104">
        <f>IF('7th 6'!C24&gt;0,'7th 6'!J24,IF('7th 6'!K24&gt;0,'7th 6'!R24,IF('7th 6'!S24&gt;0,'7th 6'!Z24,0)))</f>
        <v>37.25</v>
      </c>
      <c r="I1062" s="466"/>
      <c r="J1062" s="440">
        <f>I1060/(C1059+D1059+E1059+F1059+G1059+H1059)</f>
        <v>3.35</v>
      </c>
      <c r="K1062" s="442" t="str">
        <f>IF(J1062&gt;=2.5,K1060,IF(J1062&gt;=2.25,"C",IF(J1062&gt;=2,"D",IF(J1062=0,0,"F"))))</f>
        <v>B+</v>
      </c>
      <c r="L1062" s="104">
        <f>IF('8th 1'!C24&gt;0,'8th 1'!J24,IF('8th 1'!K24&gt;0,'8th 1'!R24,IF('8th 1'!S24&gt;0,'8th 1'!Z24,0)))</f>
        <v>46</v>
      </c>
      <c r="M1062" s="104">
        <f>IF('8th 2'!C24&gt;0,'8th 2'!J24,IF('8th 2'!K24&gt;0,'8th 2'!R24,IF('8th 2'!S24&gt;0,'8th 2'!Z24,0)))</f>
        <v>35.5</v>
      </c>
      <c r="N1062" s="104">
        <f>IF('8th 3'!C24&gt;0,'8th 3'!J24,IF('8th 3'!K24&gt;0,'8th 3'!R24,IF('8th 3'!S24&gt;0,'8th 3'!Z24,0)))</f>
        <v>42.5</v>
      </c>
      <c r="O1062" s="104">
        <f>IF('8th 4'!C24&gt;0,'8th 4'!J24,IF('8th 4'!K24&gt;0,'8th 4'!R24,IF('8th 4'!S24&gt;0,'8th 4'!Z24,0)))</f>
        <v>34</v>
      </c>
      <c r="P1062" s="104">
        <f>IF('8th 5'!C24&gt;0,'8th 5'!J24,IF('8th 5'!K24&gt;0,'8th 5'!R24,IF('8th 5'!S24&gt;0,'8th 5'!Z24,0)))</f>
        <v>48.5</v>
      </c>
      <c r="Q1062" s="104">
        <f>IF('8th 6'!C24&gt;0,'8th 6'!J24,IF('8th 6'!K24&gt;0,'8th 6'!R24,IF('8th 6'!S24&gt;0,'8th 6'!Z24,0)))</f>
        <v>46</v>
      </c>
      <c r="R1062" s="104">
        <f>IF('8th 7'!C24&gt;0,'8th 7'!J24,IF('8th 7'!K24&gt;0,'8th 7'!R24,IF('8th 7'!S24&gt;0,'8th 7'!Z24,0)))</f>
        <v>0</v>
      </c>
      <c r="S1062" s="466"/>
      <c r="T1062" s="440">
        <f>S1060/(L1059+M1059+N1059+O1059+P1059+Q1059+R1059)</f>
        <v>3.3250000000000002</v>
      </c>
      <c r="U1062" s="442" t="str">
        <f>IF(T1062&gt;=2.5,U1060,IF(T1062&gt;=2.25,"C",IF(T1062&gt;=2,"D",IF(T1062=0,0,"F"))))</f>
        <v>B+</v>
      </c>
      <c r="V1062" s="454" t="s">
        <v>40</v>
      </c>
      <c r="W1062" s="443"/>
      <c r="X1062" s="443"/>
      <c r="Y1062" s="455"/>
      <c r="Z1062" s="510"/>
    </row>
    <row r="1063" spans="1:26" ht="16.5" customHeight="1">
      <c r="A1063" s="424"/>
      <c r="B1063" s="91" t="s">
        <v>67</v>
      </c>
      <c r="C1063" s="117">
        <f>'7th 1'!AA24</f>
        <v>73</v>
      </c>
      <c r="D1063" s="117">
        <f>'7th 2'!AA24</f>
        <v>70</v>
      </c>
      <c r="E1063" s="117">
        <f>'7th 3'!AA24</f>
        <v>72</v>
      </c>
      <c r="F1063" s="117">
        <f>'7th 4'!AA24</f>
        <v>66</v>
      </c>
      <c r="G1063" s="117">
        <f>'7th 5'!AA24</f>
        <v>71</v>
      </c>
      <c r="H1063" s="117">
        <f>'7th 6'!AA24</f>
        <v>64</v>
      </c>
      <c r="I1063" s="466"/>
      <c r="J1063" s="453"/>
      <c r="K1063" s="442"/>
      <c r="L1063" s="117">
        <f>'8th 1'!AA24</f>
        <v>74</v>
      </c>
      <c r="M1063" s="117">
        <f>'8th 2'!AA24</f>
        <v>64</v>
      </c>
      <c r="N1063" s="117">
        <f>'8th 3'!AA24</f>
        <v>74</v>
      </c>
      <c r="O1063" s="117">
        <f>'8th 4'!AA24</f>
        <v>62</v>
      </c>
      <c r="P1063" s="117">
        <f>'8th 5'!AA24</f>
        <v>79</v>
      </c>
      <c r="Q1063" s="117">
        <f>'8th 6'!AA24</f>
        <v>73</v>
      </c>
      <c r="R1063" s="117">
        <f>'8th 7'!AA24</f>
        <v>0</v>
      </c>
      <c r="S1063" s="466"/>
      <c r="T1063" s="453"/>
      <c r="U1063" s="442"/>
      <c r="V1063" s="444">
        <f>IF((C1064+C1066)=0,0,C1059)+IF((D1064+D1066)=0,0,D1059)+IF((E1064+E1066)=0,0,E1059)+IF((F1064+F1066)=0,0,F1059)+IF((G1064+G1066)=0,0,G1059)+IF((H1064+H1066)=0,0,H1059)+IF((L1064+L1066)=0,0,L1059)+IF((M1064+M1066)=0,0,M1059)+IF((N1064+N1066)=0,0,N1059)+IF((O1064+O1066)=0,0,O1059)+IF((P1064+P1066)=0,0,P1059)+IF((Q1064+Q1066)=0,0,Q1059)+IF((R1064+R1066)=0,0,R1059)+IF(I1070&gt;0,1.5,0)</f>
        <v>31.5</v>
      </c>
      <c r="W1063" s="457">
        <f>I1060+S1060+(I1070*1.5)</f>
        <v>104.625</v>
      </c>
      <c r="X1063" s="440">
        <f>IF(S1060&gt;0,(W1063/31.5),J1062)</f>
        <v>3.3214285714285716</v>
      </c>
      <c r="Y1063" s="164" t="str">
        <f>IF(X1063&gt;=4,"A+",IF(X1063&gt;=3.75,"A",IF(X1063&gt;=3.5,"A-",IF(X1063&gt;=3.25,"B+",IF(X1063&gt;=3,"B",IF(X1063&gt;=2.75,"B-",IF(X1063&gt;=2.5,"C+",IF(X1063&gt;=2,"C","F"))))))))</f>
        <v>B+</v>
      </c>
      <c r="Z1063" s="510"/>
    </row>
    <row r="1064" spans="1:26" ht="16.5">
      <c r="A1064" s="424"/>
      <c r="B1064" s="91" t="s">
        <v>1</v>
      </c>
      <c r="C1064" s="104">
        <f>'7th 1'!AC24</f>
        <v>3.5</v>
      </c>
      <c r="D1064" s="104">
        <f>'7th 2'!AC24</f>
        <v>3.5</v>
      </c>
      <c r="E1064" s="104">
        <f>'7th 3'!AC24</f>
        <v>3.5</v>
      </c>
      <c r="F1064" s="104">
        <f>'7th 4'!AC24</f>
        <v>3.25</v>
      </c>
      <c r="G1064" s="104">
        <f>'7th 5'!AC24</f>
        <v>3.5</v>
      </c>
      <c r="H1064" s="104">
        <f>'7th 6'!AC24</f>
        <v>3</v>
      </c>
      <c r="I1064" s="466"/>
      <c r="J1064" s="98"/>
      <c r="K1064" s="112"/>
      <c r="L1064" s="104">
        <f>'8th 1'!AC24</f>
        <v>3.5</v>
      </c>
      <c r="M1064" s="104">
        <f>'8th 2'!AC24</f>
        <v>3</v>
      </c>
      <c r="N1064" s="104">
        <f>'8th 3'!AC24</f>
        <v>3.5</v>
      </c>
      <c r="O1064" s="104">
        <f>'8th 4'!AC24</f>
        <v>3</v>
      </c>
      <c r="P1064" s="104">
        <f>'8th 5'!AC24</f>
        <v>3.75</v>
      </c>
      <c r="Q1064" s="104">
        <f>'8th 6'!AC24</f>
        <v>3.5</v>
      </c>
      <c r="R1064" s="104">
        <f>'8th 7'!AC24</f>
        <v>0</v>
      </c>
      <c r="S1064" s="466"/>
      <c r="T1064" s="98"/>
      <c r="V1064" s="456"/>
      <c r="W1064" s="448"/>
      <c r="X1064" s="441"/>
      <c r="Y1064" s="451" t="str">
        <f>IF(S1060&gt;0,(IF(X1063&gt;=2.5,Y1063,IF(X1063&gt;=2.25,"C",IF(X1063&gt;=2,"D","F")))),K1062)</f>
        <v>B+</v>
      </c>
      <c r="Z1064" s="510"/>
    </row>
    <row r="1065" spans="1:26" ht="16.5">
      <c r="A1065" s="424"/>
      <c r="B1065" s="91" t="s">
        <v>2</v>
      </c>
      <c r="C1065" s="104" t="str">
        <f>'7th 1'!AB24</f>
        <v>A-</v>
      </c>
      <c r="D1065" s="104" t="str">
        <f>'7th 2'!AB24</f>
        <v>A-</v>
      </c>
      <c r="E1065" s="104" t="str">
        <f>'7th 3'!AB24</f>
        <v>A-</v>
      </c>
      <c r="F1065" s="104" t="str">
        <f>'7th 4'!AB24</f>
        <v>B+</v>
      </c>
      <c r="G1065" s="104" t="str">
        <f>'7th 5'!AB24</f>
        <v>A-</v>
      </c>
      <c r="H1065" s="104" t="str">
        <f>'7th 6'!AB24</f>
        <v>B</v>
      </c>
      <c r="I1065" s="466"/>
      <c r="J1065" s="98"/>
      <c r="K1065" s="90"/>
      <c r="L1065" s="104" t="str">
        <f>'8th 1'!AB24</f>
        <v>A-</v>
      </c>
      <c r="M1065" s="104" t="str">
        <f>'8th 2'!AB24</f>
        <v>B</v>
      </c>
      <c r="N1065" s="104" t="str">
        <f>'8th 3'!AB24</f>
        <v>A-</v>
      </c>
      <c r="O1065" s="104" t="str">
        <f>'8th 4'!AB24</f>
        <v>B</v>
      </c>
      <c r="P1065" s="104" t="str">
        <f>'8th 5'!AB24</f>
        <v>A</v>
      </c>
      <c r="Q1065" s="104" t="str">
        <f>'8th 6'!AB24</f>
        <v>A-</v>
      </c>
      <c r="R1065" s="104" t="str">
        <f>'8th 7'!AB24</f>
        <v/>
      </c>
      <c r="S1065" s="466"/>
      <c r="T1065" s="98"/>
      <c r="U1065" s="90"/>
      <c r="V1065" s="446"/>
      <c r="W1065" s="449"/>
      <c r="X1065" s="450"/>
      <c r="Y1065" s="452"/>
      <c r="Z1065" s="510"/>
    </row>
    <row r="1066" spans="1:26" ht="16.5">
      <c r="A1066" s="413" t="s">
        <v>127</v>
      </c>
      <c r="B1066" s="91" t="s">
        <v>1</v>
      </c>
      <c r="C1066" s="104" t="str">
        <f>'7th 1'!AD24</f>
        <v>3.16</v>
      </c>
      <c r="D1066" s="104">
        <f>'7th 2'!AD24</f>
        <v>0</v>
      </c>
      <c r="E1066" s="104">
        <f>'7th 3'!AD24</f>
        <v>0</v>
      </c>
      <c r="F1066" s="104">
        <f>'7th 4'!AD24</f>
        <v>0</v>
      </c>
      <c r="G1066" s="104">
        <f>'7th 5'!AD24</f>
        <v>0</v>
      </c>
      <c r="H1066" s="104">
        <f>'7th 6'!AD24</f>
        <v>0</v>
      </c>
      <c r="I1066" s="415">
        <f>(C1066*C1059)+(D1066*D1059)+(E1066*E1059)+(F1066*F1059)+(G1066*G1059)+(H1066*H1059)</f>
        <v>9.48</v>
      </c>
      <c r="J1066" s="417">
        <f>IF(C1066&gt;0,(C1064*C1059),0)+IF(D1066&gt;0,(D1064*D1059),0)+IF(E1066&gt;0,(E1064*E1059),0)+IF(F1066&gt;0,(F1064*F1059),0)+IF(G1066&gt;0,(G1064*G1059),0)+IF(H1066&gt;0,(H1064*H1059),0)</f>
        <v>10.5</v>
      </c>
      <c r="K1066" s="418">
        <f>IF(C1066&gt;C1064,((C1066*C1059)-(C1064*C1059)),0)+IF(D1066&gt;D1064,((D1066*D1059)-(D1064*D1059)),0)+IF(E1066&gt;E1064,((E1066*E1059)-(E1064*E1059)),0)+IF(F1066&gt;F1064,((F1066*F1059)-(F1064*F1059)),0)+IF(G1066&gt;G1064,((G1066*G1059)-(G1064*G1059)),0)+IF(H1066&gt;H1064,((H1066*H1059)-(H1064*H1059)),0)</f>
        <v>-1.0199999999999996</v>
      </c>
      <c r="L1066" s="165">
        <f>'8th 1'!AD24</f>
        <v>0</v>
      </c>
      <c r="M1066" s="104">
        <f>'8th 2'!AD24</f>
        <v>0</v>
      </c>
      <c r="N1066" s="104">
        <f>'8th 3'!AD24</f>
        <v>0</v>
      </c>
      <c r="O1066" s="104">
        <f>'8th 4'!AD24</f>
        <v>0</v>
      </c>
      <c r="P1066" s="104">
        <f>'8th 5'!AD24</f>
        <v>0</v>
      </c>
      <c r="Q1066" s="104">
        <f>'8th 6'!AD24</f>
        <v>0</v>
      </c>
      <c r="R1066" s="104">
        <f>'8th 7'!AD24</f>
        <v>0</v>
      </c>
      <c r="S1066" s="403">
        <f>(L1066*L1059)+(M1066*M1059)+(N1066*N1059)+(O1066*O1059)+(P1066*P1059)+(Q1066*Q1059)+(R1066*R1059)</f>
        <v>0</v>
      </c>
      <c r="T1066" s="417">
        <f>IF(L1066&gt;0,(L1064*L1059),0)+IF(M1066&gt;0,(M1064*M1059),0)+IF(N1066&gt;0,(N1064*N1059),0)+IF(O1066&gt;0,(O1064*O1059),0)+IF(P1066&gt;0,(P1064*P1059),0)+IF(Q1066&gt;0,(Q1064*Q1059),0)+IF(R1066&gt;0,(R1064*R1059),0)</f>
        <v>0</v>
      </c>
      <c r="U1066" s="399">
        <f>IF(L1066&gt;L1064,((L1066*L1059)-(L1064*L1059)),0)+IF(M1066&gt;M1064,((M1066*M1059)-(M1064*M1059)),0)+IF(N1066&gt;N1064,((N1066*N1059)-(N1064*N1059)),0)+IF(O1066&gt;O1064,((O1066*O1059)-(O1064*O1059)),0)+IF(P1066&gt;P1064,((P1066*P1059)-(P1064*P1059)),0)+IF(Q1066&gt;Q1064,((Q1066*Q1059)-(Q1064*Q1059)),0)+IF(R1066&gt;R1064,((R1066*R1059)-(R1064*R1059)),0)</f>
        <v>0</v>
      </c>
      <c r="V1066" s="401">
        <f>I1066+S1066</f>
        <v>9.48</v>
      </c>
      <c r="W1066" s="403">
        <f>J1066+T1066</f>
        <v>10.5</v>
      </c>
      <c r="X1066" s="403">
        <f>K1066+U1066</f>
        <v>-1.0199999999999996</v>
      </c>
      <c r="Y1066" s="405">
        <f>IF(V1058&gt;0,(X1066+Y1053),0)</f>
        <v>-1.0199999999999996</v>
      </c>
      <c r="Z1066" s="510"/>
    </row>
    <row r="1067" spans="1:26" ht="15.75" customHeight="1" thickBot="1">
      <c r="A1067" s="414"/>
      <c r="B1067" s="157" t="s">
        <v>23</v>
      </c>
      <c r="C1067" s="180" t="str">
        <f>'7th 1'!AE24</f>
        <v>Imp:</v>
      </c>
      <c r="D1067" s="180" t="str">
        <f>'7th 2'!AE24</f>
        <v/>
      </c>
      <c r="E1067" s="180" t="str">
        <f>'7th 3'!AE24</f>
        <v/>
      </c>
      <c r="F1067" s="180" t="str">
        <f>'7th 4'!AE24</f>
        <v/>
      </c>
      <c r="G1067" s="180" t="str">
        <f>'7th 5'!AE24</f>
        <v/>
      </c>
      <c r="H1067" s="180" t="str">
        <f>'7th 6'!AE24</f>
        <v/>
      </c>
      <c r="I1067" s="416"/>
      <c r="J1067" s="416"/>
      <c r="K1067" s="419"/>
      <c r="L1067" s="180" t="str">
        <f>'8th 1'!AE24</f>
        <v/>
      </c>
      <c r="M1067" s="180" t="str">
        <f>'8th 2'!AE24</f>
        <v/>
      </c>
      <c r="N1067" s="180" t="str">
        <f>'8th 3'!AE24</f>
        <v/>
      </c>
      <c r="O1067" s="180" t="str">
        <f>'8th 4'!AE24</f>
        <v/>
      </c>
      <c r="P1067" s="180" t="str">
        <f>'8th 5'!AE24</f>
        <v/>
      </c>
      <c r="Q1067" s="180" t="str">
        <f>'8th 6'!AE24</f>
        <v/>
      </c>
      <c r="R1067" s="180" t="str">
        <f>'8th 7'!AE24</f>
        <v/>
      </c>
      <c r="S1067" s="420"/>
      <c r="T1067" s="420"/>
      <c r="U1067" s="400"/>
      <c r="V1067" s="402"/>
      <c r="W1067" s="404"/>
      <c r="X1067" s="404"/>
      <c r="Y1067" s="406"/>
      <c r="Z1067" s="510"/>
    </row>
    <row r="1068" spans="1:26" ht="9.75" customHeight="1" thickTop="1" thickBot="1">
      <c r="C1068" s="53"/>
      <c r="D1068" s="53"/>
      <c r="E1068" s="53"/>
      <c r="F1068" s="53"/>
      <c r="G1068" s="53"/>
      <c r="H1068" s="53"/>
      <c r="L1068" s="53"/>
      <c r="M1068" s="53"/>
      <c r="N1068" s="53"/>
      <c r="O1068" s="53"/>
      <c r="P1068" s="53"/>
      <c r="Q1068" s="53"/>
      <c r="R1068" s="53"/>
      <c r="V1068" s="53"/>
      <c r="W1068" s="53"/>
      <c r="X1068" s="53"/>
      <c r="Y1068" s="53"/>
    </row>
    <row r="1069" spans="1:26" ht="18.75" thickTop="1">
      <c r="A1069" s="407" t="s">
        <v>33</v>
      </c>
      <c r="B1069" s="408"/>
      <c r="C1069" s="376" t="s">
        <v>35</v>
      </c>
      <c r="D1069" s="380"/>
      <c r="E1069" s="376" t="s">
        <v>30</v>
      </c>
      <c r="F1069" s="380"/>
      <c r="G1069" s="376" t="s">
        <v>31</v>
      </c>
      <c r="H1069" s="380"/>
      <c r="I1069" s="376" t="s">
        <v>32</v>
      </c>
      <c r="J1069" s="411"/>
      <c r="K1069" s="411"/>
      <c r="L1069" s="412"/>
      <c r="M1069" s="370" t="s">
        <v>50</v>
      </c>
      <c r="N1069" s="371"/>
      <c r="O1069" s="376" t="s">
        <v>0</v>
      </c>
      <c r="P1069" s="377"/>
      <c r="Q1069" s="169" t="s">
        <v>29</v>
      </c>
      <c r="R1069" s="378" t="s">
        <v>216</v>
      </c>
      <c r="S1069" s="379"/>
      <c r="T1069" s="379"/>
      <c r="U1069" s="380"/>
      <c r="V1069" s="381" t="s">
        <v>2</v>
      </c>
      <c r="W1069" s="382"/>
      <c r="X1069" s="170"/>
      <c r="Y1069" s="171"/>
    </row>
    <row r="1070" spans="1:26" s="113" customFormat="1" ht="18" customHeight="1">
      <c r="A1070" s="409"/>
      <c r="B1070" s="410"/>
      <c r="C1070" s="383" t="str">
        <f>'viva-1'!K22</f>
        <v>3.00</v>
      </c>
      <c r="D1070" s="384"/>
      <c r="E1070" s="383" t="str">
        <f>'viva-2'!K22</f>
        <v>2.50</v>
      </c>
      <c r="F1070" s="384"/>
      <c r="G1070" s="385" t="str">
        <f>'viva-3'!K22</f>
        <v>2.75</v>
      </c>
      <c r="H1070" s="384"/>
      <c r="I1070" s="383" t="str">
        <f>'viva-4'!K22</f>
        <v>3.00</v>
      </c>
      <c r="J1070" s="386"/>
      <c r="K1070" s="386"/>
      <c r="L1070" s="387"/>
      <c r="M1070" s="372"/>
      <c r="N1070" s="373"/>
      <c r="O1070" s="388">
        <f>W1058+Y1066</f>
        <v>411.48</v>
      </c>
      <c r="P1070" s="389"/>
      <c r="Q1070" s="397">
        <f>V1058</f>
        <v>126</v>
      </c>
      <c r="R1070" s="392">
        <f>O1070/126</f>
        <v>3.265714285714286</v>
      </c>
      <c r="S1070" s="393"/>
      <c r="T1070" s="393"/>
      <c r="U1070" s="394"/>
      <c r="V1070" s="359" t="str">
        <f>IF(R1070&gt;=2.5,Y1070,IF(R1070&gt;=2.25,"C",IF(R1070&gt;=2,"D",IF(R1070=0,0,"F"))))</f>
        <v>B+</v>
      </c>
      <c r="W1070" s="360"/>
      <c r="X1070" s="172"/>
      <c r="Y1070" s="173" t="str">
        <f>IF(R1070&gt;=4,"A+",IF(R1070&gt;=3.75,"A",IF(R1070&gt;=3.5,"A-",IF(R1070&gt;=3.25,"B+",IF(R1070&gt;=3,"B",IF(R1070&gt;=2.75,"B-",IF(R1070&gt;=2.5,"C+",IF(R1070&gt;=2,"C","F"))))))))</f>
        <v>B+</v>
      </c>
      <c r="Z1070" s="174"/>
    </row>
    <row r="1071" spans="1:26" ht="32.25" customHeight="1" thickBot="1">
      <c r="A1071" s="363" t="s">
        <v>34</v>
      </c>
      <c r="B1071" s="364"/>
      <c r="C1071" s="365" t="s">
        <v>1</v>
      </c>
      <c r="D1071" s="366"/>
      <c r="E1071" s="367">
        <f>C1070+E1070+G1070+I1070</f>
        <v>11.25</v>
      </c>
      <c r="F1071" s="368"/>
      <c r="G1071" s="365" t="s">
        <v>0</v>
      </c>
      <c r="H1071" s="366"/>
      <c r="I1071" s="367">
        <f>E1071*1.5</f>
        <v>16.875</v>
      </c>
      <c r="J1071" s="369"/>
      <c r="K1071" s="369"/>
      <c r="L1071" s="368"/>
      <c r="M1071" s="374"/>
      <c r="N1071" s="375"/>
      <c r="O1071" s="390"/>
      <c r="P1071" s="391"/>
      <c r="Q1071" s="398"/>
      <c r="R1071" s="395"/>
      <c r="S1071" s="395"/>
      <c r="T1071" s="395"/>
      <c r="U1071" s="396"/>
      <c r="V1071" s="361"/>
      <c r="W1071" s="362"/>
      <c r="X1071" s="175"/>
      <c r="Y1071" s="176"/>
    </row>
    <row r="1072" spans="1:26" ht="30" customHeight="1" thickTop="1">
      <c r="B1072" s="54"/>
      <c r="C1072" s="54"/>
      <c r="D1072" s="514" t="s">
        <v>24</v>
      </c>
      <c r="E1072" s="514"/>
      <c r="F1072" s="514"/>
      <c r="G1072" s="514"/>
      <c r="H1072" s="514"/>
      <c r="I1072" s="514"/>
      <c r="J1072" s="514"/>
      <c r="K1072" s="514"/>
      <c r="L1072" s="514"/>
      <c r="M1072" s="514"/>
      <c r="N1072" s="514"/>
      <c r="O1072" s="514"/>
      <c r="P1072" s="514"/>
      <c r="Q1072" s="514"/>
      <c r="R1072" s="514"/>
      <c r="S1072" s="514"/>
      <c r="T1072" s="55" t="s">
        <v>36</v>
      </c>
      <c r="U1072" s="56"/>
      <c r="V1072" s="515">
        <f>'1st 1'!R25</f>
        <v>0</v>
      </c>
      <c r="W1072" s="516"/>
      <c r="X1072" s="516"/>
      <c r="Y1072" s="516"/>
    </row>
    <row r="1073" spans="1:26" ht="18.75">
      <c r="A1073" s="57"/>
      <c r="B1073" s="58"/>
      <c r="C1073" s="59" t="s">
        <v>4</v>
      </c>
      <c r="D1073" s="60" t="s">
        <v>71</v>
      </c>
      <c r="E1073" s="60"/>
      <c r="F1073" s="53"/>
      <c r="G1073" s="61"/>
      <c r="H1073" s="517" t="s">
        <v>73</v>
      </c>
      <c r="I1073" s="518"/>
      <c r="J1073" s="518"/>
      <c r="K1073" s="518"/>
      <c r="L1073" s="518"/>
      <c r="M1073" s="518"/>
      <c r="N1073" s="518"/>
      <c r="O1073" s="62"/>
      <c r="P1073" s="62"/>
      <c r="Q1073" s="62"/>
      <c r="R1073" s="53"/>
      <c r="S1073" s="63"/>
      <c r="T1073" s="55" t="s">
        <v>37</v>
      </c>
      <c r="U1073" s="56"/>
      <c r="V1073" s="519">
        <f>'1st 1'!A25</f>
        <v>18</v>
      </c>
      <c r="W1073" s="516"/>
      <c r="X1073" s="516"/>
      <c r="Y1073" s="516"/>
    </row>
    <row r="1074" spans="1:26" ht="18.75">
      <c r="A1074" s="57"/>
      <c r="B1074" s="58"/>
      <c r="C1074" s="59" t="s">
        <v>5</v>
      </c>
      <c r="D1074" s="60" t="s">
        <v>66</v>
      </c>
      <c r="E1074" s="60"/>
      <c r="F1074" s="64"/>
      <c r="G1074" s="53"/>
      <c r="H1074" s="61"/>
      <c r="I1074" s="65"/>
      <c r="J1074" s="520">
        <f>'1st 1'!A1281</f>
        <v>0</v>
      </c>
      <c r="K1074" s="521"/>
      <c r="L1074" s="521"/>
      <c r="M1074" s="521"/>
      <c r="N1074" s="62"/>
      <c r="O1074" s="62"/>
      <c r="P1074" s="53"/>
      <c r="Q1074" s="53"/>
      <c r="R1074" s="53"/>
      <c r="S1074" s="63"/>
      <c r="T1074" s="55" t="s">
        <v>38</v>
      </c>
      <c r="U1074" s="56"/>
      <c r="V1074" s="56"/>
      <c r="W1074" s="56"/>
      <c r="X1074" s="56"/>
      <c r="Y1074" s="66">
        <f>'1st 1'!S25</f>
        <v>0</v>
      </c>
    </row>
    <row r="1075" spans="1:26" ht="18.75">
      <c r="A1075" s="57"/>
      <c r="B1075" s="58"/>
      <c r="C1075" s="59" t="s">
        <v>6</v>
      </c>
      <c r="D1075" s="60" t="s">
        <v>14</v>
      </c>
      <c r="E1075" s="58"/>
      <c r="F1075" s="67" t="s">
        <v>7</v>
      </c>
      <c r="G1075" s="68" t="str">
        <f>'1st 1'!B25</f>
        <v>N</v>
      </c>
      <c r="H1075" s="69"/>
      <c r="I1075" s="70"/>
      <c r="J1075" s="70"/>
      <c r="K1075" s="70"/>
      <c r="L1075" s="53"/>
      <c r="M1075" s="53"/>
      <c r="N1075" s="53"/>
      <c r="O1075" s="53"/>
      <c r="P1075" s="53"/>
      <c r="Q1075" s="53"/>
      <c r="R1075" s="53"/>
      <c r="V1075" s="53"/>
      <c r="W1075" s="53"/>
      <c r="X1075" s="53"/>
      <c r="Y1075" s="53"/>
    </row>
    <row r="1076" spans="1:26" ht="18.75">
      <c r="A1076" s="57"/>
      <c r="B1076" s="64"/>
      <c r="C1076" s="64"/>
      <c r="D1076" s="64"/>
      <c r="E1076" s="53"/>
      <c r="F1076" s="67" t="s">
        <v>8</v>
      </c>
      <c r="G1076" s="72">
        <f>'1st 1'!T25</f>
        <v>0</v>
      </c>
      <c r="H1076" s="69"/>
      <c r="I1076" s="70"/>
      <c r="J1076" s="70"/>
      <c r="K1076" s="70"/>
      <c r="L1076" s="53"/>
      <c r="M1076" s="53"/>
      <c r="N1076" s="53"/>
      <c r="O1076" s="53"/>
      <c r="P1076" s="53"/>
      <c r="Q1076" s="53"/>
      <c r="R1076" s="53"/>
      <c r="V1076" s="53"/>
      <c r="W1076" s="53"/>
      <c r="X1076" s="53"/>
      <c r="Y1076" s="53"/>
    </row>
    <row r="1077" spans="1:26" ht="18.75">
      <c r="A1077" s="57"/>
      <c r="B1077" s="64"/>
      <c r="C1077" s="64"/>
      <c r="D1077" s="64"/>
      <c r="E1077" s="53"/>
      <c r="F1077" s="67" t="s">
        <v>9</v>
      </c>
      <c r="G1077" s="72">
        <f>'1st 1'!U25</f>
        <v>0</v>
      </c>
      <c r="H1077" s="69"/>
      <c r="I1077" s="70"/>
      <c r="J1077" s="70"/>
      <c r="K1077" s="70"/>
      <c r="L1077" s="53"/>
      <c r="M1077" s="53"/>
      <c r="N1077" s="53"/>
      <c r="O1077" s="53"/>
      <c r="P1077" s="53"/>
      <c r="Q1077" s="53"/>
      <c r="R1077" s="53"/>
      <c r="V1077" s="53"/>
      <c r="W1077" s="53"/>
      <c r="X1077" s="53"/>
      <c r="Y1077" s="53"/>
    </row>
    <row r="1078" spans="1:26" ht="18.75">
      <c r="A1078" s="57"/>
      <c r="B1078" s="64"/>
      <c r="C1078" s="64"/>
      <c r="D1078" s="64"/>
      <c r="E1078" s="53"/>
      <c r="F1078" s="67" t="s">
        <v>10</v>
      </c>
      <c r="G1078" s="72">
        <f>'1st 1'!V25</f>
        <v>0</v>
      </c>
      <c r="H1078" s="69"/>
      <c r="I1078" s="73"/>
      <c r="J1078" s="73"/>
      <c r="K1078" s="73"/>
      <c r="L1078" s="53"/>
      <c r="M1078" s="53"/>
      <c r="N1078" s="53"/>
      <c r="O1078" s="53"/>
      <c r="P1078" s="53"/>
      <c r="Q1078" s="53"/>
      <c r="R1078" s="53"/>
      <c r="V1078" s="53"/>
      <c r="W1078" s="53"/>
      <c r="X1078" s="53"/>
      <c r="Y1078" s="53"/>
    </row>
    <row r="1079" spans="1:26" ht="21.75" customHeight="1" thickBot="1">
      <c r="A1079" s="522" t="s">
        <v>25</v>
      </c>
      <c r="B1079" s="522"/>
      <c r="C1079" s="523"/>
      <c r="D1079" s="523"/>
      <c r="E1079" s="523"/>
      <c r="F1079" s="523"/>
      <c r="G1079" s="523"/>
      <c r="H1079" s="523"/>
      <c r="I1079" s="523"/>
      <c r="J1079" s="523"/>
      <c r="K1079" s="523"/>
      <c r="L1079" s="524"/>
      <c r="M1079" s="524"/>
      <c r="N1079" s="524"/>
      <c r="O1079" s="524"/>
      <c r="P1079" s="524"/>
      <c r="Q1079" s="524"/>
      <c r="R1079" s="524"/>
      <c r="S1079" s="524"/>
      <c r="T1079" s="524"/>
      <c r="U1079" s="524"/>
      <c r="V1079" s="524"/>
      <c r="W1079" s="524"/>
      <c r="X1079" s="524"/>
      <c r="Y1079" s="524"/>
    </row>
    <row r="1080" spans="1:26" ht="19.5" customHeight="1" thickTop="1" thickBot="1">
      <c r="A1080" s="478" t="s">
        <v>42</v>
      </c>
      <c r="B1080" s="479"/>
      <c r="C1080" s="479"/>
      <c r="D1080" s="479"/>
      <c r="E1080" s="479"/>
      <c r="F1080" s="479"/>
      <c r="G1080" s="479"/>
      <c r="H1080" s="479"/>
      <c r="I1080" s="479"/>
      <c r="J1080" s="479"/>
      <c r="K1080" s="480"/>
      <c r="L1080" s="479" t="s">
        <v>43</v>
      </c>
      <c r="M1080" s="479"/>
      <c r="N1080" s="479"/>
      <c r="O1080" s="479"/>
      <c r="P1080" s="479"/>
      <c r="Q1080" s="479"/>
      <c r="R1080" s="479"/>
      <c r="S1080" s="479"/>
      <c r="T1080" s="479"/>
      <c r="U1080" s="506"/>
      <c r="V1080" s="507" t="s">
        <v>39</v>
      </c>
      <c r="W1080" s="508"/>
      <c r="X1080" s="508"/>
      <c r="Y1080" s="509"/>
      <c r="Z1080" s="510" t="s">
        <v>68</v>
      </c>
    </row>
    <row r="1081" spans="1:26" ht="19.5" thickTop="1" thickBot="1">
      <c r="A1081" s="74" t="s">
        <v>22</v>
      </c>
      <c r="B1081" s="75"/>
      <c r="C1081" s="76">
        <f>'1st 1'!C4</f>
        <v>101</v>
      </c>
      <c r="D1081" s="76">
        <f>'1st 2'!C4</f>
        <v>102</v>
      </c>
      <c r="E1081" s="76">
        <f>'1st 3'!C4</f>
        <v>103</v>
      </c>
      <c r="F1081" s="76">
        <f>'1st 4'!C4</f>
        <v>104</v>
      </c>
      <c r="G1081" s="76">
        <f>'1st 5'!C4</f>
        <v>105</v>
      </c>
      <c r="H1081" s="76">
        <f>'1st 6'!C4</f>
        <v>106</v>
      </c>
      <c r="I1081" s="511" t="s">
        <v>0</v>
      </c>
      <c r="J1081" s="511" t="s">
        <v>3</v>
      </c>
      <c r="K1081" s="512" t="s">
        <v>2</v>
      </c>
      <c r="L1081" s="76">
        <f>'2nd 1'!C4</f>
        <v>107</v>
      </c>
      <c r="M1081" s="76">
        <f>'2nd 2'!C4</f>
        <v>108</v>
      </c>
      <c r="N1081" s="76">
        <f>'2nd 3'!C4</f>
        <v>109</v>
      </c>
      <c r="O1081" s="76">
        <f>'2nd 4'!C4</f>
        <v>110</v>
      </c>
      <c r="P1081" s="76">
        <f>'2nd 5'!C4</f>
        <v>111</v>
      </c>
      <c r="Q1081" s="76">
        <f>'2nd 6'!C4</f>
        <v>112</v>
      </c>
      <c r="R1081" s="76">
        <f>'2nd 7'!C4</f>
        <v>0</v>
      </c>
      <c r="S1081" s="429" t="s">
        <v>0</v>
      </c>
      <c r="T1081" s="429" t="s">
        <v>3</v>
      </c>
      <c r="U1081" s="431" t="s">
        <v>2</v>
      </c>
      <c r="V1081" s="492" t="s">
        <v>29</v>
      </c>
      <c r="W1081" s="493" t="s">
        <v>0</v>
      </c>
      <c r="X1081" s="494" t="s">
        <v>3</v>
      </c>
      <c r="Y1081" s="495" t="s">
        <v>2</v>
      </c>
      <c r="Z1081" s="510"/>
    </row>
    <row r="1082" spans="1:26" ht="64.5" customHeight="1" thickTop="1" thickBot="1">
      <c r="A1082" s="77" t="s">
        <v>63</v>
      </c>
      <c r="B1082" s="78"/>
      <c r="C1082" s="114" t="str">
        <f>'1st 1'!C6</f>
        <v>Drawing-1</v>
      </c>
      <c r="D1082" s="114" t="str">
        <f>'1st 2'!C6</f>
        <v>Sketch-1</v>
      </c>
      <c r="E1082" s="114" t="str">
        <f>'1st 3'!C6</f>
        <v>Parspective-1</v>
      </c>
      <c r="F1082" s="114" t="str">
        <f>'1st 4'!C6</f>
        <v>Study and Composition-1</v>
      </c>
      <c r="G1082" s="114" t="str">
        <f>'1st 5'!C6</f>
        <v>History of Civilization-1</v>
      </c>
      <c r="H1082" s="114" t="str">
        <f>'1st 6'!C6</f>
        <v>Nazrul Studies</v>
      </c>
      <c r="I1082" s="481"/>
      <c r="J1082" s="481"/>
      <c r="K1082" s="482"/>
      <c r="L1082" s="114" t="str">
        <f>'2nd 1'!C6</f>
        <v>Drawing-2</v>
      </c>
      <c r="M1082" s="114" t="str">
        <f>'2nd 2'!C6</f>
        <v>Sketch-2</v>
      </c>
      <c r="N1082" s="114" t="str">
        <f>'2nd 3'!C6</f>
        <v>Perspective- 2</v>
      </c>
      <c r="O1082" s="114" t="str">
        <f>'2nd 4'!C6</f>
        <v>Basic Design</v>
      </c>
      <c r="P1082" s="114" t="str">
        <f>'2nd 5'!C6</f>
        <v xml:space="preserve"> Study &amp; composition 2</v>
      </c>
      <c r="Q1082" s="114" t="str">
        <f>'2nd 6'!C6</f>
        <v>History of Civilization -2</v>
      </c>
      <c r="R1082" s="114">
        <f>'2nd 7'!C6</f>
        <v>0</v>
      </c>
      <c r="S1082" s="429"/>
      <c r="T1082" s="429"/>
      <c r="U1082" s="431"/>
      <c r="V1082" s="492"/>
      <c r="W1082" s="493"/>
      <c r="X1082" s="493"/>
      <c r="Y1082" s="495"/>
      <c r="Z1082" s="510"/>
    </row>
    <row r="1083" spans="1:26" ht="18.75" thickTop="1">
      <c r="A1083" s="77" t="s">
        <v>12</v>
      </c>
      <c r="B1083" s="78"/>
      <c r="C1083" s="80">
        <f>'1st 1'!G4</f>
        <v>3</v>
      </c>
      <c r="D1083" s="80">
        <f>'1st 2'!G4</f>
        <v>1.5</v>
      </c>
      <c r="E1083" s="80">
        <f>'1st 3'!G4</f>
        <v>3</v>
      </c>
      <c r="F1083" s="80">
        <f>'1st 4'!G4</f>
        <v>3</v>
      </c>
      <c r="G1083" s="80">
        <f>'1st 5'!G4</f>
        <v>1.5</v>
      </c>
      <c r="H1083" s="80">
        <f>'1st 6'!G4</f>
        <v>3</v>
      </c>
      <c r="I1083" s="481"/>
      <c r="J1083" s="481"/>
      <c r="K1083" s="513"/>
      <c r="L1083" s="80">
        <f>'2nd 1'!G4</f>
        <v>3</v>
      </c>
      <c r="M1083" s="80">
        <f>'2nd 2'!G4</f>
        <v>1.5</v>
      </c>
      <c r="N1083" s="80">
        <f>'2nd 3'!G4</f>
        <v>3</v>
      </c>
      <c r="O1083" s="80">
        <f>'2nd 4'!G4</f>
        <v>1.5</v>
      </c>
      <c r="P1083" s="80">
        <f>'2nd 5'!G4</f>
        <v>3</v>
      </c>
      <c r="Q1083" s="80">
        <f>'2nd 6'!G4</f>
        <v>3</v>
      </c>
      <c r="R1083" s="80">
        <f>'2nd 7'!G4</f>
        <v>0</v>
      </c>
      <c r="S1083" s="430"/>
      <c r="T1083" s="430"/>
      <c r="U1083" s="432"/>
      <c r="V1083" s="468"/>
      <c r="W1083" s="471"/>
      <c r="X1083" s="471"/>
      <c r="Y1083" s="422"/>
      <c r="Z1083" s="510"/>
    </row>
    <row r="1084" spans="1:26" ht="16.5" customHeight="1">
      <c r="A1084" s="77" t="s">
        <v>11</v>
      </c>
      <c r="B1084" s="78"/>
      <c r="C1084" s="80">
        <v>100</v>
      </c>
      <c r="D1084" s="80">
        <v>100</v>
      </c>
      <c r="E1084" s="80">
        <v>100</v>
      </c>
      <c r="F1084" s="80">
        <v>100</v>
      </c>
      <c r="G1084" s="80">
        <v>100</v>
      </c>
      <c r="H1084" s="80">
        <v>100</v>
      </c>
      <c r="I1084" s="496">
        <f>(C1088*C1083)+(D1088*D1083)+(E1088*E1083)+(F1088*F1083)+(G1088*G1083)+(H1088*H1083)</f>
        <v>47.625</v>
      </c>
      <c r="J1084" s="82"/>
      <c r="K1084" s="83" t="str">
        <f>IF(J1085&gt;=4,"A+",IF(J1085&gt;=3.75,"A",IF(J1085&gt;=3.5,"A-",IF(J1085&gt;=3.25,"B+",IF(J1085&gt;=3,"B",IF(J1085&gt;=2.75,"B-",IF(J1085&gt;=2.5,"C+",IF(J1085&gt;=2,"C","F"))))))))</f>
        <v>B</v>
      </c>
      <c r="L1084" s="81">
        <v>100</v>
      </c>
      <c r="M1084" s="80">
        <v>100</v>
      </c>
      <c r="N1084" s="80">
        <v>100</v>
      </c>
      <c r="O1084" s="80">
        <v>100</v>
      </c>
      <c r="P1084" s="80">
        <v>100</v>
      </c>
      <c r="Q1084" s="80">
        <v>100</v>
      </c>
      <c r="R1084" s="80">
        <v>100</v>
      </c>
      <c r="S1084" s="465">
        <f>(L1088*L1083)+(M1088*M1083)+(N1088*N1083)+(O1088*O1083)+(P1088*P1083)+(Q1088*Q1083)+(R1088*R1083)</f>
        <v>42.75</v>
      </c>
      <c r="T1084" s="84"/>
      <c r="U1084" s="85" t="str">
        <f>IF(T1085&gt;=4,"A+",IF(T1085&gt;=3.75,"A",IF(T1085&gt;=3.5,"A-",IF(T1085&gt;=3.25,"B+",IF(T1085&gt;=3,"B",IF(T1085&gt;=2.75,"B-",IF(T1085&gt;=2.5,"C+",IF(T1085&gt;=2,"C","F"))))))))</f>
        <v>B-</v>
      </c>
      <c r="V1084" s="498">
        <f>IF((C1088+C1090)=0,0,C1083)+IF((D1088+D1090)=0,0,D1083)+IF((E1088+E1090)=0,0,E1083)+IF((F1088+F1090)=0,0,F1083)+IF((G1088+G1090)=0,0,G1083)+IF((H1088+H1090)=0,0,H1083)+IF((L1088+L1090)=0,0,L1083)+IF((M1088+M1090)=0,0,M1083)+IF((N1088+N1090)=0,0,N1083)+IF((O1088+O1090)=0,0,O1083)+IF((P1088+P1090)=0,0,P1083)+IF((Q1088+Q1090)=0,0,Q1083)+IF((R1088+R1090)=0,0,R1083)+IF(C1133=0,0,1.5)</f>
        <v>31.5</v>
      </c>
      <c r="W1084" s="415">
        <f>I1084+S1084+(C1133*1.5)</f>
        <v>94.125</v>
      </c>
      <c r="X1084" s="503">
        <f>IF(S1084&gt;0,(W1084/31.5),J1085)</f>
        <v>2.9880952380952381</v>
      </c>
      <c r="Y1084" s="154" t="str">
        <f>IF(X1084&gt;=4,"A+",IF(X1084&gt;=3.75,"A",IF(X1084&gt;=3.5,"A-",IF(X1084&gt;=3.25,"B+",IF(X1084&gt;=3,"B",IF(X1084&gt;=2.75,"B-",IF(X1084&gt;=2.5,"C+",IF(X1084&gt;=2,"C","F"))))))))</f>
        <v>B-</v>
      </c>
      <c r="Z1084" s="510"/>
    </row>
    <row r="1085" spans="1:26" ht="18">
      <c r="A1085" s="77" t="s">
        <v>28</v>
      </c>
      <c r="B1085" s="86"/>
      <c r="C1085" s="87">
        <f>'1st 1'!C25</f>
        <v>25.5</v>
      </c>
      <c r="D1085" s="87">
        <f>'1st 2'!C25</f>
        <v>25</v>
      </c>
      <c r="E1085" s="87">
        <f>'1st 3'!C25</f>
        <v>22</v>
      </c>
      <c r="F1085" s="87">
        <f>'1st 4'!C25</f>
        <v>25.5</v>
      </c>
      <c r="G1085" s="87">
        <f>'1st 5'!C25</f>
        <v>29</v>
      </c>
      <c r="H1085" s="87">
        <f>'1st 6'!C25</f>
        <v>31.25</v>
      </c>
      <c r="I1085" s="497"/>
      <c r="J1085" s="485">
        <f>I1084/(C1083+D1083+E1083+F1083+G1083+H1083)</f>
        <v>3.1749999999999998</v>
      </c>
      <c r="K1085" s="88"/>
      <c r="L1085" s="89">
        <f>'2nd 1'!C25</f>
        <v>25.5</v>
      </c>
      <c r="M1085" s="87">
        <f>'2nd 2'!C25</f>
        <v>24</v>
      </c>
      <c r="N1085" s="87">
        <f>'2nd 3'!C25</f>
        <v>22.5</v>
      </c>
      <c r="O1085" s="87">
        <f>'2nd 4'!C25</f>
        <v>25.5</v>
      </c>
      <c r="P1085" s="87">
        <f>'2nd 5'!C25</f>
        <v>20</v>
      </c>
      <c r="Q1085" s="87">
        <f>'2nd 6'!C25</f>
        <v>26.5</v>
      </c>
      <c r="R1085" s="87">
        <f>'2nd 7'!C25</f>
        <v>0</v>
      </c>
      <c r="S1085" s="457"/>
      <c r="T1085" s="485">
        <f>S1084/(L1083+M1083+N1083+O1083+P1083+Q1083+R1083)</f>
        <v>2.85</v>
      </c>
      <c r="U1085" s="90"/>
      <c r="V1085" s="499"/>
      <c r="W1085" s="501"/>
      <c r="X1085" s="453"/>
      <c r="Y1085" s="487" t="str">
        <f>IF(S1084&gt;0,(IF(X1084&gt;=2.5,Y1084,IF(X1084&gt;=2.25,"C",IF(X1084&gt;=2,"D","F")))),K1086)</f>
        <v>B-</v>
      </c>
      <c r="Z1085" s="510"/>
    </row>
    <row r="1086" spans="1:26" ht="16.5" customHeight="1">
      <c r="A1086" s="423" t="s">
        <v>26</v>
      </c>
      <c r="B1086" s="91" t="s">
        <v>60</v>
      </c>
      <c r="C1086" s="87">
        <f>'1st 1'!J25</f>
        <v>45</v>
      </c>
      <c r="D1086" s="87">
        <f>'1st 2'!J25</f>
        <v>43</v>
      </c>
      <c r="E1086" s="87">
        <f>'1st 3'!J25</f>
        <v>38.5</v>
      </c>
      <c r="F1086" s="87">
        <f>'1st 4'!J25</f>
        <v>29.5</v>
      </c>
      <c r="G1086" s="87">
        <f>'1st 5'!J25</f>
        <v>42</v>
      </c>
      <c r="H1086" s="87">
        <f>'1st 6'!J25</f>
        <v>34</v>
      </c>
      <c r="I1086" s="497"/>
      <c r="J1086" s="505"/>
      <c r="K1086" s="489" t="str">
        <f>IF(J1085&gt;=2.5,K1084,IF(J1085&gt;=2.25,"C",IF(J1085&gt;=2,"D",IF(J1085=0,0,"F"))))</f>
        <v>B</v>
      </c>
      <c r="L1086" s="89">
        <f>'2nd 1'!J25</f>
        <v>29.5</v>
      </c>
      <c r="M1086" s="87">
        <f>'2nd 2'!J25</f>
        <v>32</v>
      </c>
      <c r="N1086" s="87">
        <f>'2nd 3'!J25</f>
        <v>43</v>
      </c>
      <c r="O1086" s="87">
        <f>'2nd 4'!J25</f>
        <v>39</v>
      </c>
      <c r="P1086" s="87">
        <f>'2nd 5'!J25</f>
        <v>28.25</v>
      </c>
      <c r="Q1086" s="87">
        <f>'2nd 6'!J25</f>
        <v>33.25</v>
      </c>
      <c r="R1086" s="87">
        <f>'2nd 7'!J25</f>
        <v>0</v>
      </c>
      <c r="S1086" s="457"/>
      <c r="T1086" s="486"/>
      <c r="U1086" s="442" t="str">
        <f>IF(T1085&gt;=2.5,U1084,IF(T1085&gt;=2.25,"C",IF(T1085&gt;=2,"D",IF(T1085=0,0,"F"))))</f>
        <v>B-</v>
      </c>
      <c r="V1086" s="499"/>
      <c r="W1086" s="501"/>
      <c r="X1086" s="453"/>
      <c r="Y1086" s="488"/>
      <c r="Z1086" s="510"/>
    </row>
    <row r="1087" spans="1:26" ht="16.5" customHeight="1">
      <c r="A1087" s="424"/>
      <c r="B1087" s="91" t="s">
        <v>67</v>
      </c>
      <c r="C1087" s="115">
        <f>'1st 1'!K25</f>
        <v>71</v>
      </c>
      <c r="D1087" s="115">
        <f>'1st 2'!K25</f>
        <v>68</v>
      </c>
      <c r="E1087" s="115">
        <f>'1st 3'!K25</f>
        <v>61</v>
      </c>
      <c r="F1087" s="115">
        <f>'1st 4'!K25</f>
        <v>55</v>
      </c>
      <c r="G1087" s="115">
        <f>'1st 5'!K25</f>
        <v>71</v>
      </c>
      <c r="H1087" s="115">
        <f>'1st 6'!K25</f>
        <v>66</v>
      </c>
      <c r="I1087" s="497"/>
      <c r="J1087" s="505"/>
      <c r="K1087" s="490"/>
      <c r="L1087" s="116">
        <f>'2nd 1'!K25</f>
        <v>55</v>
      </c>
      <c r="M1087" s="115">
        <f>'2nd 2'!K25</f>
        <v>56</v>
      </c>
      <c r="N1087" s="115">
        <f>'2nd 3'!K25</f>
        <v>66</v>
      </c>
      <c r="O1087" s="115">
        <f>'2nd 4'!K25</f>
        <v>65</v>
      </c>
      <c r="P1087" s="115">
        <f>'2nd 5'!K25</f>
        <v>49</v>
      </c>
      <c r="Q1087" s="115">
        <f>'2nd 6'!K25</f>
        <v>60</v>
      </c>
      <c r="R1087" s="115">
        <f>'2nd 7'!K25</f>
        <v>0</v>
      </c>
      <c r="S1087" s="457"/>
      <c r="T1087" s="486"/>
      <c r="U1087" s="491"/>
      <c r="V1087" s="499"/>
      <c r="W1087" s="501"/>
      <c r="X1087" s="453"/>
      <c r="Y1087" s="488"/>
      <c r="Z1087" s="510"/>
    </row>
    <row r="1088" spans="1:26" ht="18">
      <c r="A1088" s="424"/>
      <c r="B1088" s="91" t="s">
        <v>1</v>
      </c>
      <c r="C1088" s="87">
        <f>'1st 1'!M25</f>
        <v>3.5</v>
      </c>
      <c r="D1088" s="87">
        <f>'1st 2'!M25</f>
        <v>3.25</v>
      </c>
      <c r="E1088" s="87">
        <f>'1st 3'!M25</f>
        <v>3</v>
      </c>
      <c r="F1088" s="87">
        <f>'1st 4'!M25</f>
        <v>2.75</v>
      </c>
      <c r="G1088" s="87">
        <f>'1st 5'!M25</f>
        <v>3.5</v>
      </c>
      <c r="H1088" s="87">
        <f>'1st 6'!M25</f>
        <v>3.25</v>
      </c>
      <c r="I1088" s="497"/>
      <c r="J1088" s="505"/>
      <c r="K1088" s="92"/>
      <c r="L1088" s="89">
        <f>'2nd 1'!M25</f>
        <v>2.75</v>
      </c>
      <c r="M1088" s="87">
        <f>'2nd 2'!M25</f>
        <v>2.75</v>
      </c>
      <c r="N1088" s="87">
        <f>'2nd 3'!M25</f>
        <v>3.25</v>
      </c>
      <c r="O1088" s="87">
        <f>'2nd 4'!M25</f>
        <v>3.25</v>
      </c>
      <c r="P1088" s="87">
        <f>'2nd 5'!M25</f>
        <v>2.25</v>
      </c>
      <c r="Q1088" s="87">
        <f>'2nd 6'!M25</f>
        <v>3</v>
      </c>
      <c r="R1088" s="87">
        <f>'2nd 7'!M25</f>
        <v>0</v>
      </c>
      <c r="S1088" s="457"/>
      <c r="T1088" s="486"/>
      <c r="U1088" s="93"/>
      <c r="V1088" s="499"/>
      <c r="W1088" s="501"/>
      <c r="X1088" s="453"/>
      <c r="Y1088" s="155"/>
      <c r="Z1088" s="510"/>
    </row>
    <row r="1089" spans="1:28" ht="17.25" customHeight="1" thickBot="1">
      <c r="A1089" s="424"/>
      <c r="B1089" s="94" t="s">
        <v>2</v>
      </c>
      <c r="C1089" s="95" t="str">
        <f>'1st 1'!L25</f>
        <v>A-</v>
      </c>
      <c r="D1089" s="95" t="str">
        <f>'1st 2'!L25</f>
        <v>B+</v>
      </c>
      <c r="E1089" s="95" t="str">
        <f>'1st 3'!L25</f>
        <v>B</v>
      </c>
      <c r="F1089" s="95" t="str">
        <f>'1st 4'!L25</f>
        <v>B-</v>
      </c>
      <c r="G1089" s="95" t="str">
        <f>'1st 5'!L25</f>
        <v>A-</v>
      </c>
      <c r="H1089" s="95" t="str">
        <f>'1st 6'!L25</f>
        <v>B+</v>
      </c>
      <c r="I1089" s="472"/>
      <c r="J1089" s="96"/>
      <c r="K1089" s="88"/>
      <c r="L1089" s="97" t="str">
        <f>'2nd 1'!L25</f>
        <v>B-</v>
      </c>
      <c r="M1089" s="95" t="str">
        <f>'2nd 2'!L25</f>
        <v>B-</v>
      </c>
      <c r="N1089" s="95" t="str">
        <f>'2nd 3'!L25</f>
        <v>B+</v>
      </c>
      <c r="O1089" s="95" t="str">
        <f>'2nd 4'!L25</f>
        <v>B+</v>
      </c>
      <c r="P1089" s="95" t="str">
        <f>'2nd 5'!L25</f>
        <v>C</v>
      </c>
      <c r="Q1089" s="95" t="str">
        <f>'2nd 6'!L25</f>
        <v>B</v>
      </c>
      <c r="R1089" s="95">
        <f>'2nd 7'!L25</f>
        <v>0</v>
      </c>
      <c r="S1089" s="457"/>
      <c r="T1089" s="98"/>
      <c r="U1089" s="90"/>
      <c r="V1089" s="500"/>
      <c r="W1089" s="502"/>
      <c r="X1089" s="504"/>
      <c r="Y1089" s="156"/>
      <c r="Z1089" s="510"/>
    </row>
    <row r="1090" spans="1:28" ht="18.75" thickTop="1">
      <c r="A1090" s="413" t="s">
        <v>127</v>
      </c>
      <c r="B1090" s="91" t="s">
        <v>1</v>
      </c>
      <c r="C1090" s="87">
        <f>'1st 1'!N25</f>
        <v>0</v>
      </c>
      <c r="D1090" s="87">
        <f>'1st 2'!N25</f>
        <v>0</v>
      </c>
      <c r="E1090" s="87">
        <f>'1st 3'!N25</f>
        <v>0</v>
      </c>
      <c r="F1090" s="87">
        <f>'1st 4'!N25</f>
        <v>0</v>
      </c>
      <c r="G1090" s="87">
        <f>'1st 5'!N25</f>
        <v>0</v>
      </c>
      <c r="H1090" s="87">
        <f>'1st 6'!N25</f>
        <v>0</v>
      </c>
      <c r="I1090" s="530">
        <f>(C1090*C1083)+(D1090*D1083)+(E1090*E1083)+(F1090*F1083)+(G1090*G1083)+(H1090*H1083)</f>
        <v>0</v>
      </c>
      <c r="J1090" s="417">
        <f>IF(C1090&gt;0,(C1088*C1083),0)+IF(D1090&gt;0,(D1088*D1083),0)+IF(E1090&gt;0,(E1088*E1083),0)+IF(F1090&gt;0,(F1088*F1083),0)+IF(G1090&gt;0,(G1088*G1083),0)+IF(H1090&gt;0,(H1088*H1083),0)</f>
        <v>0</v>
      </c>
      <c r="K1090" s="473">
        <f>IF(C1090&gt;C1088,((C1090*C1083)-(C1088*C1083)),0)+IF(D1090&gt;D1088,((D1090*D1083)-(D1088*D1083)),0)+IF(E1090&gt;E1088,((E1090*E1083)-(E1088*E1083)),0)+IF(F1090&gt;F1088,((F1090*F1083)-(F1088*F1083)),0)+IF(G1090&gt;G1088,((G1090*G1083)-(G1088*G1083)),0)+IF(H1090&gt;H1088,((H1090*H1083)-(H1088*H1083)),0)</f>
        <v>0</v>
      </c>
      <c r="L1090" s="89">
        <f>'2nd 1'!N25</f>
        <v>0</v>
      </c>
      <c r="M1090" s="87">
        <f>'2nd 2'!N25</f>
        <v>0</v>
      </c>
      <c r="N1090" s="87">
        <f>'2nd 3'!N25</f>
        <v>0</v>
      </c>
      <c r="O1090" s="87">
        <f>'2nd 4'!N25</f>
        <v>0</v>
      </c>
      <c r="P1090" s="87">
        <f>'2nd 5'!N25</f>
        <v>0</v>
      </c>
      <c r="Q1090" s="87">
        <f>'2nd 6'!N25</f>
        <v>0</v>
      </c>
      <c r="R1090" s="87">
        <f>'2nd 7'!N25</f>
        <v>0</v>
      </c>
      <c r="S1090" s="401">
        <f>(L1090*L1083)+(M1090*M1083)+(N1090*N1083)+(O1090*O1083)+(P1090*P1083)+(Q1090*Q1083)+(R1090*R1083)</f>
        <v>0</v>
      </c>
      <c r="T1090" s="417">
        <f>IF(L1090&gt;0,(L1088*L1083),0)+IF(M1090&gt;0,(M1088*M1083),0)+IF(N1090&gt;0,(N1088*N1083),0)+IF(O1090&gt;0,(O1088*O1083),0)+IF(P1090&gt;0,(P1088*P1083),0)+IF(Q1090&gt;0,(Q1088*Q1083),0)+IF(R1090&gt;0,(R1088*R1083),0)</f>
        <v>0</v>
      </c>
      <c r="U1090" s="399">
        <f>IF(L1090&gt;L1088,((L1090*L1083)-(L1088*L1083)),0)+IF(M1090&gt;M1088,((M1090*M1083)-(M1088*M1083)),0)+IF(N1090&gt;N1088,((N1090*N1083)-(N1088*N1083)),0)+IF(O1090&gt;O1088,((O1090*O1083)-(O1088*O1083)),0)+IF(P1090&gt;P1088,((P1090*P1083)-(P1088*P1083)),0)+IF(Q1090&gt;Q1088,((Q1090*Q1083)-(Q1088*Q1083)),0)+IF(R1090&gt;R1088,((R1090*R1083)-(R1088*R1083)),0)</f>
        <v>0</v>
      </c>
      <c r="V1090" s="401">
        <f>I1090+S1090</f>
        <v>0</v>
      </c>
      <c r="W1090" s="436">
        <f>J1090+T1090</f>
        <v>0</v>
      </c>
      <c r="X1090" s="526">
        <f>K1090+U1090</f>
        <v>0</v>
      </c>
      <c r="Y1090" s="527"/>
      <c r="Z1090" s="510"/>
    </row>
    <row r="1091" spans="1:28" ht="15.75" customHeight="1" thickBot="1">
      <c r="A1091" s="414"/>
      <c r="B1091" s="157" t="s">
        <v>23</v>
      </c>
      <c r="C1091" s="178" t="str">
        <f>'1st 1'!O25</f>
        <v/>
      </c>
      <c r="D1091" s="178" t="str">
        <f>'1st 2'!O25</f>
        <v/>
      </c>
      <c r="E1091" s="178" t="str">
        <f>'1st 3'!O25</f>
        <v/>
      </c>
      <c r="F1091" s="178" t="str">
        <f>'1st 4'!O25</f>
        <v/>
      </c>
      <c r="G1091" s="178" t="str">
        <f>'1st 5'!O25</f>
        <v/>
      </c>
      <c r="H1091" s="178" t="str">
        <f>'1st 6'!O25</f>
        <v/>
      </c>
      <c r="I1091" s="472"/>
      <c r="J1091" s="472"/>
      <c r="K1091" s="474"/>
      <c r="L1091" s="179" t="str">
        <f>'2nd 1'!O25</f>
        <v/>
      </c>
      <c r="M1091" s="178" t="str">
        <f>'2nd 2'!O25</f>
        <v/>
      </c>
      <c r="N1091" s="178" t="str">
        <f>'2nd 3'!O25</f>
        <v/>
      </c>
      <c r="O1091" s="178" t="str">
        <f>'2nd 4'!O25</f>
        <v/>
      </c>
      <c r="P1091" s="178" t="str">
        <f>'2nd 5'!O25</f>
        <v/>
      </c>
      <c r="Q1091" s="178" t="str">
        <f>'2nd 6'!O25</f>
        <v/>
      </c>
      <c r="R1091" s="178" t="str">
        <f>'2nd 7'!O25</f>
        <v/>
      </c>
      <c r="S1091" s="475"/>
      <c r="T1091" s="420"/>
      <c r="U1091" s="400"/>
      <c r="V1091" s="402"/>
      <c r="W1091" s="437"/>
      <c r="X1091" s="528"/>
      <c r="Y1091" s="529"/>
      <c r="Z1091" s="510"/>
    </row>
    <row r="1092" spans="1:28" ht="21" customHeight="1" thickTop="1" thickBot="1">
      <c r="A1092" s="435" t="s">
        <v>30</v>
      </c>
      <c r="B1092" s="435"/>
      <c r="C1092" s="435"/>
      <c r="D1092" s="435"/>
      <c r="E1092" s="435"/>
      <c r="F1092" s="435"/>
      <c r="G1092" s="435"/>
      <c r="H1092" s="435"/>
      <c r="I1092" s="435"/>
      <c r="J1092" s="435"/>
      <c r="K1092" s="435"/>
      <c r="L1092" s="435"/>
      <c r="M1092" s="435"/>
      <c r="N1092" s="435"/>
      <c r="O1092" s="435"/>
      <c r="P1092" s="435"/>
      <c r="Q1092" s="435"/>
      <c r="R1092" s="435"/>
      <c r="S1092" s="435"/>
      <c r="T1092" s="435"/>
      <c r="U1092" s="435"/>
      <c r="V1092" s="435"/>
      <c r="W1092" s="435"/>
      <c r="X1092" s="435"/>
      <c r="Y1092" s="435"/>
      <c r="Z1092" s="510"/>
    </row>
    <row r="1093" spans="1:28" ht="19.5" customHeight="1" thickTop="1" thickBot="1">
      <c r="A1093" s="478" t="s">
        <v>44</v>
      </c>
      <c r="B1093" s="479"/>
      <c r="C1093" s="479"/>
      <c r="D1093" s="479"/>
      <c r="E1093" s="479"/>
      <c r="F1093" s="479"/>
      <c r="G1093" s="479"/>
      <c r="H1093" s="479"/>
      <c r="I1093" s="479"/>
      <c r="J1093" s="479"/>
      <c r="K1093" s="506"/>
      <c r="L1093" s="425" t="s">
        <v>45</v>
      </c>
      <c r="M1093" s="426"/>
      <c r="N1093" s="426"/>
      <c r="O1093" s="426"/>
      <c r="P1093" s="426"/>
      <c r="Q1093" s="426"/>
      <c r="R1093" s="426"/>
      <c r="S1093" s="426"/>
      <c r="T1093" s="426"/>
      <c r="U1093" s="426"/>
      <c r="V1093" s="160"/>
      <c r="W1093" s="428" t="s">
        <v>39</v>
      </c>
      <c r="X1093" s="428"/>
      <c r="Y1093" s="161"/>
      <c r="Z1093" s="510"/>
    </row>
    <row r="1094" spans="1:28" ht="17.25" customHeight="1" thickTop="1">
      <c r="A1094" s="99" t="s">
        <v>22</v>
      </c>
      <c r="B1094" s="100"/>
      <c r="C1094" s="101">
        <f>'3rd 1'!B4</f>
        <v>201</v>
      </c>
      <c r="D1094" s="101">
        <f>'3rd 2'!B4</f>
        <v>202</v>
      </c>
      <c r="E1094" s="101">
        <f>'3rd 3'!B4</f>
        <v>203</v>
      </c>
      <c r="F1094" s="101">
        <f>'3rd 4'!B4</f>
        <v>204</v>
      </c>
      <c r="G1094" s="101">
        <f>'3rd 5'!B4</f>
        <v>205</v>
      </c>
      <c r="H1094" s="101">
        <f>'3rd 6'!B4</f>
        <v>0</v>
      </c>
      <c r="I1094" s="430" t="s">
        <v>0</v>
      </c>
      <c r="J1094" s="430" t="s">
        <v>3</v>
      </c>
      <c r="K1094" s="432" t="s">
        <v>2</v>
      </c>
      <c r="L1094" s="101">
        <f>'4th 1'!B4</f>
        <v>206</v>
      </c>
      <c r="M1094" s="101">
        <f>'4th 2'!B4</f>
        <v>207</v>
      </c>
      <c r="N1094" s="101">
        <f>'4th 3'!B4</f>
        <v>208</v>
      </c>
      <c r="O1094" s="101">
        <f>'4th 4'!B4</f>
        <v>209</v>
      </c>
      <c r="P1094" s="101">
        <f>'4th 5'!B4</f>
        <v>210</v>
      </c>
      <c r="Q1094" s="101">
        <f>'4th 6'!B4</f>
        <v>211</v>
      </c>
      <c r="R1094" s="101">
        <f>'4th 7'!B4</f>
        <v>0</v>
      </c>
      <c r="S1094" s="429" t="s">
        <v>0</v>
      </c>
      <c r="T1094" s="429" t="s">
        <v>3</v>
      </c>
      <c r="U1094" s="431" t="s">
        <v>2</v>
      </c>
      <c r="V1094" s="433" t="s">
        <v>62</v>
      </c>
      <c r="W1094" s="434"/>
      <c r="X1094" s="434"/>
      <c r="Y1094" s="162" t="str">
        <f>IF(X1095&gt;=4,"A+",IF(X1095&gt;=3.75,"A",IF(X1095&gt;=3.5,"A-",IF(X1095&gt;=3.25,"B+",IF(X1095&gt;=3,"B",IF(X1095&gt;=2.75,"B-",IF(X1095&gt;=2.5,"C+",IF(X1095&gt;=2,"C","F"))))))))</f>
        <v>B</v>
      </c>
      <c r="Z1094" s="510"/>
    </row>
    <row r="1095" spans="1:28" ht="63.75" customHeight="1">
      <c r="A1095" s="77" t="s">
        <v>63</v>
      </c>
      <c r="B1095" s="86"/>
      <c r="C1095" s="79" t="str">
        <f>IF('3rd 1'!C25&gt;0,'3rd 1'!D6,IF('3rd 1'!K25&gt;0,'3rd 1'!L6,IF('3rd 1'!S25&gt;0,'3rd 1'!T6,0)))</f>
        <v>Basic Design</v>
      </c>
      <c r="D1095" s="79" t="str">
        <f>IF('3rd 2'!C25&gt;0,'3rd 2'!D6,IF('3rd 2'!K25&gt;0,'3rd 2'!L6,IF('3rd 2'!S25&gt;0,'3rd 2'!T6,0)))</f>
        <v>Still Life-1</v>
      </c>
      <c r="E1095" s="79" t="str">
        <f>IF('3rd 3'!C25&gt;0,'3rd 3'!D6,IF('3rd 3'!K25&gt;0,'3rd 3'!L6,IF('3rd 3'!S25&gt;0,'3rd 3'!T6,0)))</f>
        <v>Drawing-3</v>
      </c>
      <c r="F1095" s="79" t="str">
        <f>IF('3rd 4'!C25&gt;0,'3rd 4'!D6,IF('3rd 4'!K25&gt;0,'3rd 4'!L6,IF('3rd 4'!S25&gt;0,'3rd 4'!T6,0)))</f>
        <v>Sketch-3</v>
      </c>
      <c r="G1095" s="79" t="str">
        <f>IF('3rd 5'!C25&gt;0,'3rd 5'!D6,IF('3rd 5'!K25&gt;0,'3rd 5'!L6,IF('3rd 5'!S25&gt;0,'3rd 5'!T6,0)))</f>
        <v>History of Ancient Indian Civilization</v>
      </c>
      <c r="H1095" s="79">
        <f>IF('3rd 6'!C25&gt;0,'3rd 6'!D6,IF('3rd 6'!K25&gt;0,'3rd 6'!L6,IF('3rd 6'!S25&gt;0,'3rd 6'!T6,0)))</f>
        <v>0</v>
      </c>
      <c r="I1095" s="481"/>
      <c r="J1095" s="481"/>
      <c r="K1095" s="482"/>
      <c r="L1095" s="79" t="str">
        <f>IF('4th 1'!C25&gt;0,'4th 1'!D6,IF('4th 1'!K25&gt;0,'4th 1'!L6,IF('4th 1'!S25&gt;0,'4th 1'!T6,0)))</f>
        <v>Folk Design</v>
      </c>
      <c r="M1095" s="79" t="str">
        <f>IF('4th 2'!C25&gt;0,'4th 2'!D6,IF('4th 2'!K25&gt;0,'4th 2'!L6,IF('4th 2'!S25&gt;0,'4th 2'!T6,0)))</f>
        <v>Still Life-2</v>
      </c>
      <c r="N1095" s="79" t="str">
        <f>IF('4th 3'!C25&gt;0,'4th 3'!D6,IF('4th 3'!K25&gt;0,'4th 3'!L6,IF('4th 3'!S25&gt;0,'4th 3'!T6,0)))</f>
        <v>Drawing-4</v>
      </c>
      <c r="O1095" s="79" t="str">
        <f>IF('4th 4'!C25&gt;0,'4th 4'!D6,IF('4th 4'!K25&gt;0,'4th 4'!L6,IF('4th 4'!S25&gt;0,'4th 4'!T6,0)))</f>
        <v>Typography-1</v>
      </c>
      <c r="P1095" s="79" t="str">
        <f>IF('4th 5'!C25&gt;0,'4th 5'!D6,IF('4th 5'!K25&gt;0,'4th 5'!L6,IF('4th 5'!S25&gt;0,'4th 5'!T6,0)))</f>
        <v>Material &amp; Technique of Graphic Design</v>
      </c>
      <c r="Q1095" s="79" t="str">
        <f>IF('4th 6'!C25&gt;0,'4th 6'!D6,IF('4th 6'!K25&gt;0,'4th 6'!L6,IF('4th 6'!S25&gt;0,'4th 6'!T6,0)))</f>
        <v>History of Ancient Bengal Civilization</v>
      </c>
      <c r="R1095" s="79">
        <f>IF('4th 7'!C25&gt;0,'4th 7'!D6,IF('4th 7'!K25&gt;0,'4th 7'!L6,IF('4th 7'!S25&gt;0,'4th 7'!T6,0)))</f>
        <v>0</v>
      </c>
      <c r="S1095" s="429"/>
      <c r="T1095" s="429"/>
      <c r="U1095" s="431"/>
      <c r="V1095" s="335">
        <f>IF(I1097&gt;0,(V1100+V1084),0)</f>
        <v>63</v>
      </c>
      <c r="W1095" s="254">
        <f>IF(I1097&gt;0,(W1100+W1084),0)</f>
        <v>190.125</v>
      </c>
      <c r="X1095" s="336">
        <f>IF(S1097&gt;0,(W1095/63),IF(I1097&gt;0,(W1095/46.5),0))</f>
        <v>3.0178571428571428</v>
      </c>
      <c r="Y1095" s="163" t="str">
        <f>IF(X1095&gt;=2.5,Y1094,IF(X1095&gt;=2.25,"C",IF(X1095&gt;=2,"D",IF(X1095=0,0,"F"))))</f>
        <v>B</v>
      </c>
      <c r="Z1095" s="510"/>
    </row>
    <row r="1096" spans="1:28" ht="16.5">
      <c r="A1096" s="458" t="s">
        <v>27</v>
      </c>
      <c r="B1096" s="459"/>
      <c r="C1096" s="102">
        <f>IF('3rd 1'!C25&gt;0,'3rd 1'!H4,IF('3rd 1'!K25&gt;0,'3rd 1'!P4,IF('3rd 1'!S25&gt;0,'3rd 1'!X4,0)))</f>
        <v>3</v>
      </c>
      <c r="D1096" s="102">
        <f>IF('3rd 2'!C25&gt;0,'3rd 2'!H4,IF('3rd 2'!K25&gt;0,'3rd 2'!P4,IF('3rd 2'!S25&gt;0,'3rd 2'!X4,0)))</f>
        <v>3</v>
      </c>
      <c r="E1096" s="102">
        <f>IF('3rd 3'!C25&gt;0,'3rd 3'!H4,IF('3rd 3'!K25&gt;0,'3rd 3'!P4,IF('3rd 3'!S25&gt;0,'3rd 3'!X4,0)))</f>
        <v>3</v>
      </c>
      <c r="F1096" s="102">
        <f>IF('3rd 4'!C25&gt;0,'3rd 4'!H4,IF('3rd 4'!K25&gt;0,'3rd 4'!P4,IF('3rd 4'!S25&gt;0,'3rd 4'!X4,0)))</f>
        <v>3</v>
      </c>
      <c r="G1096" s="102">
        <f>IF('3rd 5'!C25&gt;0,'3rd 5'!H4,IF('3rd 5'!K25&gt;0,'3rd 5'!P4,IF('3rd 5'!S25&gt;0,'3rd 5'!X4,0)))</f>
        <v>3</v>
      </c>
      <c r="H1096" s="102">
        <f>IF('3rd 6'!C25&gt;0,'3rd 6'!H4,IF('3rd 6'!K25&gt;0,'3rd 6'!P4,IF('3rd 6'!S25&gt;0,'3rd 6'!X4,0)))</f>
        <v>0</v>
      </c>
      <c r="I1096" s="481"/>
      <c r="J1096" s="481"/>
      <c r="K1096" s="482"/>
      <c r="L1096" s="102">
        <f>IF('4th 1'!C25&gt;0,'4th 1'!H4,IF('4th 1'!K25&gt;0,'4th 1'!P4,IF('4th 1'!S25&gt;0,'4th 1'!X4,0)))</f>
        <v>3</v>
      </c>
      <c r="M1096" s="102">
        <f>IF('4th 2'!C25&gt;0,'4th 2'!H4,IF('4th 2'!K25&gt;0,'4th 2'!P4,IF('4th 2'!S25&gt;0,'4th 2'!X4,0)))</f>
        <v>3</v>
      </c>
      <c r="N1096" s="102">
        <f>IF('4th 3'!C25&gt;0,'4th 3'!H4,IF('4th 3'!K25&gt;0,'4th 3'!P4,IF('4th 3'!S25&gt;0,'4th 3'!X4,0)))</f>
        <v>3</v>
      </c>
      <c r="O1096" s="102">
        <f>IF('4th 4'!C25&gt;0,'4th 4'!H4,IF('4th 4'!K25&gt;0,'4th 4'!P4,IF('4th 4'!S25&gt;0,'4th 4'!X4,0)))</f>
        <v>1.5</v>
      </c>
      <c r="P1096" s="102">
        <f>IF('4th 5'!C25&gt;0,'4th 5'!H4,IF('4th 5'!K25&gt;0,'4th 5'!P4,IF('4th 5'!S25&gt;0,'4th 5'!X4,0)))</f>
        <v>1.5</v>
      </c>
      <c r="Q1096" s="102">
        <f>IF('4th 6'!C25&gt;0,'4th 6'!H4,IF('4th 6'!K25&gt;0,'4th 6'!P4,IF('4th 6'!S25&gt;0,'4th 6'!X4,0)))</f>
        <v>3</v>
      </c>
      <c r="R1096" s="102">
        <f>IF('4th 7'!C25&gt;0,'4th 7'!H4,IF('4th 7'!K25&gt;0,'4th 7'!P4,IF('4th 7'!S25&gt;0,'4th 7'!X4,0)))</f>
        <v>0</v>
      </c>
      <c r="S1096" s="430"/>
      <c r="T1096" s="430"/>
      <c r="U1096" s="432"/>
      <c r="V1096" s="460" t="s">
        <v>41</v>
      </c>
      <c r="W1096" s="461"/>
      <c r="X1096" s="461"/>
      <c r="Y1096" s="462"/>
      <c r="Z1096" s="510"/>
    </row>
    <row r="1097" spans="1:28" ht="17.25" thickBot="1">
      <c r="A1097" s="463" t="s">
        <v>11</v>
      </c>
      <c r="B1097" s="464"/>
      <c r="C1097" s="102">
        <v>100</v>
      </c>
      <c r="D1097" s="102">
        <v>100</v>
      </c>
      <c r="E1097" s="102">
        <v>100</v>
      </c>
      <c r="F1097" s="102">
        <v>100</v>
      </c>
      <c r="G1097" s="102">
        <v>100</v>
      </c>
      <c r="H1097" s="102">
        <v>100</v>
      </c>
      <c r="I1097" s="465">
        <f>(C1101*C1096)+(D1101*D1096)+(E1101*E1096)+(F1101*F1096)+(G1101*G1096)+(H1101*H1096)</f>
        <v>44.25</v>
      </c>
      <c r="J1097" s="84"/>
      <c r="K1097" s="103" t="str">
        <f>IF(J1098&gt;=4,"A+",IF(J1098&gt;=3.75,"A",IF(J1098&gt;=3.5,"A-",IF(J1098&gt;=3.25,"B+",IF(J1098&gt;=3,"B",IF(J1098&gt;=2.75,"B-",IF(J1098&gt;=2.5,"C+",IF(J1098&gt;=2,"C","F"))))))))</f>
        <v>B-</v>
      </c>
      <c r="L1097" s="102">
        <v>100</v>
      </c>
      <c r="M1097" s="102">
        <v>100</v>
      </c>
      <c r="N1097" s="102">
        <v>100</v>
      </c>
      <c r="O1097" s="102">
        <v>100</v>
      </c>
      <c r="P1097" s="102">
        <v>100</v>
      </c>
      <c r="Q1097" s="102">
        <v>100</v>
      </c>
      <c r="R1097" s="102">
        <v>100</v>
      </c>
      <c r="S1097" s="465">
        <f>(L1101*L1096)+(M1101*M1096)+(N1101*N1096)+(O1101*O1096)+(P1101*P1096)+(Q1101*Q1096)+(R1101*R1096)</f>
        <v>47.625</v>
      </c>
      <c r="T1097" s="84"/>
      <c r="U1097" s="103" t="str">
        <f>IF(T1098&gt;=4,"A+",IF(T1098&gt;=3.75,"A",IF(T1098&gt;=3.5,"A-",IF(T1098&gt;=3.25,"B+",IF(T1098&gt;=3,"B",IF(T1098&gt;=2.75,"B-",IF(T1098&gt;=2.5,"C+",IF(T1098&gt;=2,"C","F"))))))))</f>
        <v>B</v>
      </c>
      <c r="V1097" s="467" t="s">
        <v>29</v>
      </c>
      <c r="W1097" s="469" t="s">
        <v>0</v>
      </c>
      <c r="X1097" s="469" t="s">
        <v>3</v>
      </c>
      <c r="Y1097" s="476" t="s">
        <v>2</v>
      </c>
      <c r="Z1097" s="510"/>
    </row>
    <row r="1098" spans="1:28" ht="17.25" thickTop="1">
      <c r="A1098" s="77" t="s">
        <v>28</v>
      </c>
      <c r="B1098" s="86"/>
      <c r="C1098" s="104">
        <f>IF('3rd 1'!C25&gt;0,'3rd 1'!C25,IF('3rd 1'!K25&gt;0,'3rd 1'!K25,IF('3rd 1'!S25&gt;0,'3rd 1'!S25,0)))</f>
        <v>27.5</v>
      </c>
      <c r="D1098" s="104">
        <f>IF('3rd 2'!C25&gt;0,'3rd 2'!C25,IF('3rd 2'!K25&gt;0,'3rd 2'!K25,IF('3rd 2'!S25&gt;0,'3rd 2'!S25,0)))</f>
        <v>26</v>
      </c>
      <c r="E1098" s="104">
        <f>IF('3rd 3'!C25&gt;0,'3rd 3'!C25,IF('3rd 3'!K25&gt;0,'3rd 3'!K25,IF('3rd 3'!S25&gt;0,'3rd 3'!S25,0)))</f>
        <v>20.5</v>
      </c>
      <c r="F1098" s="104">
        <f>IF('3rd 4'!C25&gt;0,'3rd 4'!C25,IF('3rd 4'!K25&gt;0,'3rd 4'!K25,IF('3rd 4'!S25&gt;0,'3rd 4'!S25,0)))</f>
        <v>22.5</v>
      </c>
      <c r="G1098" s="104">
        <f>IF('3rd 5'!C25&gt;0,'3rd 5'!C25,IF('3rd 5'!K25&gt;0,'3rd 5'!K25,IF('3rd 5'!S25&gt;0,'3rd 5'!S25,0)))</f>
        <v>24</v>
      </c>
      <c r="H1098" s="104">
        <f>IF('3rd 6'!C25&gt;0,'3rd 6'!C25,IF('3rd 6'!K25&gt;0,'3rd 6'!K25,IF('3rd 6'!S25&gt;0,'3rd 6'!S25,0)))</f>
        <v>0</v>
      </c>
      <c r="I1098" s="457"/>
      <c r="J1098" s="485">
        <f>I1097/(C1096+D1096+E1096+F1096+G1096+H1096)</f>
        <v>2.95</v>
      </c>
      <c r="K1098" s="90"/>
      <c r="L1098" s="104">
        <f>IF('4th 1'!C25&gt;0,'4th 1'!C25,IF('4th 1'!K25&gt;0,'4th 1'!K25,IF('4th 1'!S25&gt;0,'4th 1'!S25,0)))</f>
        <v>27</v>
      </c>
      <c r="M1098" s="104">
        <f>IF('4th 2'!C25&gt;0,'4th 2'!C25,IF('4th 2'!K25&gt;0,'4th 2'!K25,IF('4th 2'!S25&gt;0,'4th 2'!S25,0)))</f>
        <v>21.25</v>
      </c>
      <c r="N1098" s="104">
        <f>IF('4th 3'!C25&gt;0,'4th 3'!C25,IF('4th 3'!K25&gt;0,'4th 3'!K25,IF('4th 3'!S25&gt;0,'4th 3'!S25,0)))</f>
        <v>20.5</v>
      </c>
      <c r="O1098" s="104">
        <f>IF('4th 4'!C25&gt;0,'4th 4'!C25,IF('4th 4'!K25&gt;0,'4th 4'!K25,IF('4th 4'!S25&gt;0,'4th 4'!S25,0)))</f>
        <v>24</v>
      </c>
      <c r="P1098" s="104">
        <f>IF('4th 5'!C25&gt;0,'4th 5'!C25,IF('4th 5'!K25&gt;0,'4th 5'!K25,IF('4th 5'!S25&gt;0,'4th 5'!S25,0)))</f>
        <v>29</v>
      </c>
      <c r="Q1098" s="104">
        <f>IF('4th 6'!C25&gt;0,'4th 6'!C25,IF('4th 6'!K25&gt;0,'4th 6'!K25,IF('4th 6'!S25&gt;0,'4th 6'!S25,0)))</f>
        <v>25.5</v>
      </c>
      <c r="R1098" s="104">
        <f>IF('4th 7'!C25&gt;0,'4th 7'!C25,IF('4th 7'!K25&gt;0,'4th 7'!K25,IF('4th 7'!S25&gt;0,'4th 7'!S25,0)))</f>
        <v>0</v>
      </c>
      <c r="S1098" s="457"/>
      <c r="T1098" s="485">
        <f>S1097/(L1096+M1096+N1096+O1096+P1096+Q1096+R1096)</f>
        <v>3.1749999999999998</v>
      </c>
      <c r="U1098" s="90"/>
      <c r="V1098" s="468"/>
      <c r="W1098" s="470"/>
      <c r="X1098" s="471"/>
      <c r="Y1098" s="477"/>
      <c r="Z1098" s="510"/>
    </row>
    <row r="1099" spans="1:28" ht="17.25">
      <c r="A1099" s="423" t="s">
        <v>26</v>
      </c>
      <c r="B1099" s="91" t="s">
        <v>60</v>
      </c>
      <c r="C1099" s="104">
        <f>IF('3rd 1'!C25&gt;0,'3rd 1'!J25,IF('3rd 1'!K25&gt;0,'3rd 1'!R25,IF('3rd 1'!S25&gt;0,'3rd 1'!Z25,0)))</f>
        <v>45</v>
      </c>
      <c r="D1099" s="104">
        <f>IF('3rd 2'!C25&gt;0,'3rd 2'!J25,IF('3rd 2'!K25&gt;0,'3rd 2'!R25,IF('3rd 2'!S25&gt;0,'3rd 2'!Z25,0)))</f>
        <v>38.5</v>
      </c>
      <c r="E1099" s="104">
        <f>IF('3rd 3'!C25&gt;0,'3rd 3'!J25,IF('3rd 3'!K25&gt;0,'3rd 3'!R25,IF('3rd 3'!S25&gt;0,'3rd 3'!Z25,0)))</f>
        <v>29.5</v>
      </c>
      <c r="F1099" s="104">
        <f>IF('3rd 4'!C25&gt;0,'3rd 4'!J25,IF('3rd 4'!K25&gt;0,'3rd 4'!R25,IF('3rd 4'!S25&gt;0,'3rd 4'!Z25,0)))</f>
        <v>28.25</v>
      </c>
      <c r="G1099" s="104">
        <f>IF('3rd 5'!C25&gt;0,'3rd 5'!J25,IF('3rd 5'!K25&gt;0,'3rd 5'!R25,IF('3rd 5'!S25&gt;0,'3rd 5'!Z25,0)))</f>
        <v>35.75</v>
      </c>
      <c r="H1099" s="104">
        <f>IF('3rd 6'!C25&gt;0,'3rd 6'!J25,IF('3rd 6'!K25&gt;0,'3rd 6'!R25,IF('3rd 6'!S25&gt;0,'3rd 6'!Z25,0)))</f>
        <v>0</v>
      </c>
      <c r="I1099" s="457"/>
      <c r="J1099" s="525"/>
      <c r="K1099" s="442" t="str">
        <f>IF(J1098&gt;=2.5,K1097,IF(J1098&gt;=2.25,"C",IF(J1098&gt;=2,"D",IF(J1098=0,0,"F"))))</f>
        <v>B-</v>
      </c>
      <c r="L1099" s="104">
        <f>IF('4th 1'!C25&gt;0,'4th 1'!J25,IF('4th 1'!K25&gt;0,'4th 1'!R25,IF('4th 1'!S25&gt;0,'4th 1'!Z25,0)))</f>
        <v>45</v>
      </c>
      <c r="M1099" s="104">
        <f>IF('4th 2'!C25&gt;0,'4th 2'!J25,IF('4th 2'!K25&gt;0,'4th 2'!R25,IF('4th 2'!S25&gt;0,'4th 2'!Z25,0)))</f>
        <v>43</v>
      </c>
      <c r="N1099" s="104">
        <f>IF('4th 3'!C25&gt;0,'4th 3'!J25,IF('4th 3'!K25&gt;0,'4th 3'!R25,IF('4th 3'!S25&gt;0,'4th 3'!Z25,0)))</f>
        <v>36.5</v>
      </c>
      <c r="O1099" s="104">
        <f>IF('4th 4'!C25&gt;0,'4th 4'!J25,IF('4th 4'!K25&gt;0,'4th 4'!R25,IF('4th 4'!S25&gt;0,'4th 4'!Z25,0)))</f>
        <v>48</v>
      </c>
      <c r="P1099" s="104">
        <f>IF('4th 5'!C25&gt;0,'4th 5'!J25,IF('4th 5'!K25&gt;0,'4th 5'!R25,IF('4th 5'!S25&gt;0,'4th 5'!Z25,0)))</f>
        <v>37</v>
      </c>
      <c r="Q1099" s="104">
        <f>IF('4th 6'!C25&gt;0,'4th 6'!J25,IF('4th 6'!K25&gt;0,'4th 6'!R25,IF('4th 6'!S25&gt;0,'4th 6'!Z25,0)))</f>
        <v>36.5</v>
      </c>
      <c r="R1099" s="104">
        <f>IF('4th 7'!C25&gt;0,'4th 7'!J25,IF('4th 7'!K25&gt;0,'4th 7'!R25,IF('4th 7'!S25&gt;0,'4th 7'!Z25,0)))</f>
        <v>0</v>
      </c>
      <c r="S1099" s="457"/>
      <c r="T1099" s="525"/>
      <c r="U1099" s="442" t="str">
        <f>IF(T1098&gt;=2.5,U1097,IF(T1098&gt;=2.25,"C",IF(T1098&gt;=2,"D",IF(T1098=0,0,"F"))))</f>
        <v>B</v>
      </c>
      <c r="V1099" s="454" t="s">
        <v>40</v>
      </c>
      <c r="W1099" s="443"/>
      <c r="X1099" s="443"/>
      <c r="Y1099" s="455"/>
      <c r="Z1099" s="510"/>
      <c r="AA1099" s="105"/>
      <c r="AB1099" s="105"/>
    </row>
    <row r="1100" spans="1:28" ht="16.5" customHeight="1">
      <c r="A1100" s="424"/>
      <c r="B1100" s="91" t="s">
        <v>67</v>
      </c>
      <c r="C1100" s="117">
        <f>'3rd 1'!AA25</f>
        <v>73</v>
      </c>
      <c r="D1100" s="117">
        <f>'3rd 2'!AA25</f>
        <v>65</v>
      </c>
      <c r="E1100" s="117">
        <f>'3rd 3'!AA25</f>
        <v>50</v>
      </c>
      <c r="F1100" s="117">
        <f>'3rd 4'!AA25</f>
        <v>51</v>
      </c>
      <c r="G1100" s="117">
        <f>'3rd 5'!AA25</f>
        <v>60</v>
      </c>
      <c r="H1100" s="117">
        <f>'3rd 6'!AA25</f>
        <v>0</v>
      </c>
      <c r="I1100" s="457"/>
      <c r="J1100" s="525"/>
      <c r="K1100" s="491"/>
      <c r="L1100" s="117">
        <f>'4th 1'!AA25</f>
        <v>72</v>
      </c>
      <c r="M1100" s="117">
        <f>'4th 2'!AA25</f>
        <v>65</v>
      </c>
      <c r="N1100" s="117">
        <f>'4th 3'!AA25</f>
        <v>57</v>
      </c>
      <c r="O1100" s="117">
        <f>'4th 4'!AA25</f>
        <v>72</v>
      </c>
      <c r="P1100" s="117">
        <f>'4th 5'!AA25</f>
        <v>66</v>
      </c>
      <c r="Q1100" s="117">
        <f>'4th 6'!AA25</f>
        <v>62</v>
      </c>
      <c r="R1100" s="117">
        <f>'4th 7'!AA25</f>
        <v>0</v>
      </c>
      <c r="S1100" s="457"/>
      <c r="T1100" s="525"/>
      <c r="U1100" s="491"/>
      <c r="V1100" s="444">
        <f>IF((C1101+C1103)=0,0,C1096)+IF((D1101+D1103)=0,0,D1096)+IF((E1101+E1103)=0,0,E1096)+IF((F1101+F1103)=0,0,F1096)+IF((G1101+G1103)=0,0,G1096)+IF((H1101+H1103)=0,0,H1096)+IF((L1101+L1103)=0,0,L1096)+IF((M1101+M1103)=0,0,M1096)+IF((N1101+N1103)=0,0,N1096)+IF((O1101+O1103)=0,0,O1096)+IF((P1101+P1103)=0,0,P1096)+IF((Q1101+Q1103)=0,0,Q1096)+IF((R1101+R1103)=0,0,R1096)+IF(E1133&gt;0,1.5,0)</f>
        <v>31.5</v>
      </c>
      <c r="W1100" s="457">
        <f>I1097+S1097+(E1133*1.5)</f>
        <v>96</v>
      </c>
      <c r="X1100" s="440">
        <f>IF(S1097&gt;0,(W1100/31.5),J1098)</f>
        <v>3.0476190476190474</v>
      </c>
      <c r="Y1100" s="164" t="str">
        <f>IF(X1100&gt;=4,"A+",IF(X1100&gt;=3.75,"A",IF(X1100&gt;=3.5,"A-",IF(X1100&gt;=3.25,"B+",IF(X1100&gt;=3,"B",IF(X1100&gt;=2.75,"B-",IF(X1100&gt;=2.5,"C+",IF(X1100&gt;=2,"C","F"))))))))</f>
        <v>B</v>
      </c>
      <c r="Z1100" s="510"/>
    </row>
    <row r="1101" spans="1:28" ht="16.5">
      <c r="A1101" s="424"/>
      <c r="B1101" s="91" t="s">
        <v>1</v>
      </c>
      <c r="C1101" s="104">
        <f>'3rd 1'!AC25</f>
        <v>3.5</v>
      </c>
      <c r="D1101" s="104">
        <f>'3rd 2'!AC25</f>
        <v>3.25</v>
      </c>
      <c r="E1101" s="104">
        <f>'3rd 3'!AC25</f>
        <v>2.5</v>
      </c>
      <c r="F1101" s="104">
        <f>'3rd 4'!AC25</f>
        <v>2.5</v>
      </c>
      <c r="G1101" s="104">
        <f>'3rd 5'!AC25</f>
        <v>3</v>
      </c>
      <c r="H1101" s="104">
        <f>'3rd 6'!AC25</f>
        <v>0</v>
      </c>
      <c r="I1101" s="457"/>
      <c r="J1101" s="525"/>
      <c r="K1101" s="106"/>
      <c r="L1101" s="104">
        <f>'4th 1'!AC25</f>
        <v>3.5</v>
      </c>
      <c r="M1101" s="104">
        <f>'4th 2'!AC25</f>
        <v>3.25</v>
      </c>
      <c r="N1101" s="104">
        <f>'4th 3'!AC25</f>
        <v>2.75</v>
      </c>
      <c r="O1101" s="104">
        <f>'4th 4'!AC25</f>
        <v>3.5</v>
      </c>
      <c r="P1101" s="104">
        <f>'4th 5'!AC25</f>
        <v>3.25</v>
      </c>
      <c r="Q1101" s="104">
        <f>'4th 6'!AC25</f>
        <v>3</v>
      </c>
      <c r="R1101" s="107">
        <f>'4th 7'!AC25</f>
        <v>0</v>
      </c>
      <c r="S1101" s="457"/>
      <c r="T1101" s="525"/>
      <c r="U1101" s="108"/>
      <c r="V1101" s="456"/>
      <c r="W1101" s="448"/>
      <c r="X1101" s="441"/>
      <c r="Y1101" s="451" t="str">
        <f>IF(S1097&gt;0,(IF(X1100&gt;=2.5,Y1100,IF(X1100&gt;=2.25,"C",IF(X1100&gt;=2,"D","F")))),K1099)</f>
        <v>B</v>
      </c>
      <c r="Z1101" s="510"/>
    </row>
    <row r="1102" spans="1:28" ht="16.5">
      <c r="A1102" s="424"/>
      <c r="B1102" s="91" t="s">
        <v>2</v>
      </c>
      <c r="C1102" s="104" t="str">
        <f>'3rd 1'!AB25</f>
        <v>A-</v>
      </c>
      <c r="D1102" s="104" t="str">
        <f>'3rd 2'!AB25</f>
        <v>B+</v>
      </c>
      <c r="E1102" s="104" t="str">
        <f>'3rd 3'!AB25</f>
        <v>C+</v>
      </c>
      <c r="F1102" s="104" t="str">
        <f>'3rd 4'!AB25</f>
        <v>C+</v>
      </c>
      <c r="G1102" s="104" t="str">
        <f>'3rd 5'!AB25</f>
        <v>B</v>
      </c>
      <c r="H1102" s="104" t="str">
        <f>'3rd 6'!AB25</f>
        <v/>
      </c>
      <c r="I1102" s="457"/>
      <c r="J1102" s="98"/>
      <c r="K1102" s="90"/>
      <c r="L1102" s="104" t="str">
        <f>'4th 1'!AB25</f>
        <v>A-</v>
      </c>
      <c r="M1102" s="104" t="str">
        <f>'4th 2'!AB25</f>
        <v>B+</v>
      </c>
      <c r="N1102" s="104" t="str">
        <f>'4th 3'!AB25</f>
        <v>B-</v>
      </c>
      <c r="O1102" s="104" t="str">
        <f>'4th 4'!AB25</f>
        <v>A-</v>
      </c>
      <c r="P1102" s="104" t="str">
        <f>'4th 5'!AB25</f>
        <v>B+</v>
      </c>
      <c r="Q1102" s="104" t="str">
        <f>'4th 6'!AB25</f>
        <v>B</v>
      </c>
      <c r="R1102" s="104" t="str">
        <f>'4th 7'!AB25</f>
        <v/>
      </c>
      <c r="S1102" s="457"/>
      <c r="T1102" s="98"/>
      <c r="U1102" s="109"/>
      <c r="V1102" s="446"/>
      <c r="W1102" s="449"/>
      <c r="X1102" s="450"/>
      <c r="Y1102" s="452"/>
      <c r="Z1102" s="510"/>
    </row>
    <row r="1103" spans="1:28" ht="16.5" customHeight="1">
      <c r="A1103" s="413" t="s">
        <v>127</v>
      </c>
      <c r="B1103" s="91" t="s">
        <v>1</v>
      </c>
      <c r="C1103" s="104">
        <f>'3rd 1'!AD25</f>
        <v>0</v>
      </c>
      <c r="D1103" s="104">
        <f>'3rd 2'!AD25</f>
        <v>0</v>
      </c>
      <c r="E1103" s="104">
        <f>'3rd 3'!AD25</f>
        <v>0</v>
      </c>
      <c r="F1103" s="104">
        <f>'3rd 4'!AD25</f>
        <v>0</v>
      </c>
      <c r="G1103" s="104">
        <f>'3rd 5'!AD25</f>
        <v>0</v>
      </c>
      <c r="H1103" s="104">
        <f>'3rd 6'!AD25</f>
        <v>0</v>
      </c>
      <c r="I1103" s="415">
        <f>(C1103*C1096)+(D1103*D1096)+(E1103*E1096)+(F1103*F1096)+(G1103*G1096)+(H1103*H1096)</f>
        <v>0</v>
      </c>
      <c r="J1103" s="417">
        <f>IF(C1103&gt;0,(C1101*C1096),0)+IF(D1103&gt;0,(D1101*D1096),0)+IF(E1103&gt;0,(E1101*E1096),0)+IF(F1103&gt;0,(F1101*F1096),0)+IF(G1103&gt;0,(G1101*G1096),0)+IF(H1103&gt;0,(H1101*H1096),0)</f>
        <v>0</v>
      </c>
      <c r="K1103" s="418">
        <f>IF(C1103&gt;C1101,((C1103*C1096)-(C1101*C1096)),0)+IF(D1103&gt;D1101,((D1103*D1096)-(D1101*D1096)),0)+IF(E1103&gt;E1101,((E1103*E1096)-(E1101*E1096)),0)+IF(F1103&gt;F1101,((F1103*F1096)-(F1101*F1096)),0)+IF(G1103&gt;G1101,((G1103*G1096)-(G1101*G1096)),0)+IF(H1103&gt;H1101,((H1103*H1096)-(H1101*H1096)),0)</f>
        <v>0</v>
      </c>
      <c r="L1103" s="165">
        <f>'4th 1'!AD25</f>
        <v>0</v>
      </c>
      <c r="M1103" s="104">
        <f>'4th 2'!AD25</f>
        <v>0</v>
      </c>
      <c r="N1103" s="104">
        <f>'4th 3'!AD25</f>
        <v>0</v>
      </c>
      <c r="O1103" s="104">
        <f>'4th 4'!AD25</f>
        <v>0</v>
      </c>
      <c r="P1103" s="104">
        <f>'4th 5'!AD25</f>
        <v>0</v>
      </c>
      <c r="Q1103" s="104">
        <f>'4th 6'!AD25</f>
        <v>0</v>
      </c>
      <c r="R1103" s="104">
        <f>'4th 7'!AD25</f>
        <v>0</v>
      </c>
      <c r="S1103" s="415">
        <f>(L1103*L1096)+(M1103*M1096)+(N1103*N1096)+(O1103*O1096)+(P1103*P1096)+(Q1103*Q1096)+(R1103*R1096)</f>
        <v>0</v>
      </c>
      <c r="T1103" s="417">
        <f>IF(L1103&gt;0,(L1101*L1096),0)+IF(M1103&gt;0,(M1101*M1096),0)+IF(N1103&gt;0,(N1101*N1096),0)+IF(O1103&gt;0,(O1101*O1096),0)+IF(P1103&gt;0,(P1101*P1096),0)+IF(Q1103&gt;0,(Q1101*Q1096),0)+IF(R1103&gt;0,(R1101*R1096),0)</f>
        <v>0</v>
      </c>
      <c r="U1103" s="484">
        <f>IF(L1103&gt;L1101,((L1103*L1096)-(L1101*L1096)),0)+IF(M1103&gt;M1101,((M1103*M1096)-(M1101*M1096)),0)+IF(N1103&gt;N1101,((N1103*N1096)-(N1101*N1096)),0)+IF(O1103&gt;O1101,((O1103*O1096)-(O1101*O1096)),0)+IF(P1103&gt;P1101,((P1103*P1096)-(P1101*P1096)),0)+IF(Q1103&gt;Q1101,((Q1103*Q1096)-(Q1101*Q1096)),0)+IF(R1103&gt;R1101,((R1103*R1096)-(R1101*R1096)),0)</f>
        <v>0</v>
      </c>
      <c r="V1103" s="401">
        <f>I1103+S1103</f>
        <v>0</v>
      </c>
      <c r="W1103" s="436">
        <f>J1103+T1103</f>
        <v>0</v>
      </c>
      <c r="X1103" s="438">
        <f>K1103+U1103</f>
        <v>0</v>
      </c>
      <c r="Y1103" s="483">
        <f>K1103+U1103+X1090</f>
        <v>0</v>
      </c>
      <c r="Z1103" s="510"/>
    </row>
    <row r="1104" spans="1:28" ht="16.5" thickBot="1">
      <c r="A1104" s="414"/>
      <c r="B1104" s="157" t="s">
        <v>23</v>
      </c>
      <c r="C1104" s="180" t="str">
        <f>'3rd 1'!AE25</f>
        <v/>
      </c>
      <c r="D1104" s="180" t="str">
        <f>'3rd 2'!AE25</f>
        <v/>
      </c>
      <c r="E1104" s="180" t="str">
        <f>'3rd 3'!AE25</f>
        <v/>
      </c>
      <c r="F1104" s="180" t="str">
        <f>'3rd 4'!AE25</f>
        <v/>
      </c>
      <c r="G1104" s="180" t="str">
        <f>'3rd 5'!AE25</f>
        <v/>
      </c>
      <c r="H1104" s="180" t="str">
        <f>'3rd 6'!AE25</f>
        <v/>
      </c>
      <c r="I1104" s="416"/>
      <c r="J1104" s="416"/>
      <c r="K1104" s="419"/>
      <c r="L1104" s="180" t="str">
        <f>'4th 1'!AE25</f>
        <v/>
      </c>
      <c r="M1104" s="180" t="str">
        <f>'4th 2'!AE25</f>
        <v/>
      </c>
      <c r="N1104" s="180" t="str">
        <f>'4th 3'!AE25</f>
        <v/>
      </c>
      <c r="O1104" s="180" t="str">
        <f>'4th 4'!AE25</f>
        <v/>
      </c>
      <c r="P1104" s="180" t="str">
        <f>'4th 5'!AE25</f>
        <v/>
      </c>
      <c r="Q1104" s="180" t="str">
        <f>'4th 6'!AE25</f>
        <v/>
      </c>
      <c r="R1104" s="180" t="str">
        <f>'4th 7'!AE25</f>
        <v/>
      </c>
      <c r="S1104" s="416"/>
      <c r="T1104" s="416"/>
      <c r="U1104" s="419"/>
      <c r="V1104" s="402"/>
      <c r="W1104" s="437"/>
      <c r="X1104" s="439"/>
      <c r="Y1104" s="406"/>
      <c r="Z1104" s="510"/>
    </row>
    <row r="1105" spans="1:26" ht="19.5" customHeight="1" thickTop="1" thickBot="1">
      <c r="A1105" s="435" t="s">
        <v>31</v>
      </c>
      <c r="B1105" s="435"/>
      <c r="C1105" s="435"/>
      <c r="D1105" s="435"/>
      <c r="E1105" s="435"/>
      <c r="F1105" s="435"/>
      <c r="G1105" s="435"/>
      <c r="H1105" s="435"/>
      <c r="I1105" s="435"/>
      <c r="J1105" s="435"/>
      <c r="K1105" s="435"/>
      <c r="L1105" s="435"/>
      <c r="M1105" s="435"/>
      <c r="N1105" s="435"/>
      <c r="O1105" s="435"/>
      <c r="P1105" s="435"/>
      <c r="Q1105" s="435"/>
      <c r="R1105" s="435"/>
      <c r="S1105" s="435"/>
      <c r="T1105" s="435"/>
      <c r="U1105" s="435"/>
      <c r="V1105" s="435"/>
      <c r="W1105" s="435"/>
      <c r="X1105" s="435"/>
      <c r="Y1105" s="435"/>
      <c r="Z1105" s="510"/>
    </row>
    <row r="1106" spans="1:26" ht="17.25" customHeight="1" thickTop="1" thickBot="1">
      <c r="A1106" s="478" t="s">
        <v>46</v>
      </c>
      <c r="B1106" s="479"/>
      <c r="C1106" s="479"/>
      <c r="D1106" s="479"/>
      <c r="E1106" s="479"/>
      <c r="F1106" s="479"/>
      <c r="G1106" s="479"/>
      <c r="H1106" s="479"/>
      <c r="I1106" s="479"/>
      <c r="J1106" s="479"/>
      <c r="K1106" s="480"/>
      <c r="L1106" s="426" t="s">
        <v>47</v>
      </c>
      <c r="M1106" s="426"/>
      <c r="N1106" s="426"/>
      <c r="O1106" s="426"/>
      <c r="P1106" s="426"/>
      <c r="Q1106" s="426"/>
      <c r="R1106" s="426"/>
      <c r="S1106" s="426"/>
      <c r="T1106" s="426"/>
      <c r="U1106" s="427"/>
      <c r="V1106" s="160"/>
      <c r="W1106" s="428" t="s">
        <v>39</v>
      </c>
      <c r="X1106" s="428"/>
      <c r="Y1106" s="161"/>
      <c r="Z1106" s="510"/>
    </row>
    <row r="1107" spans="1:26" ht="17.25" thickTop="1">
      <c r="A1107" s="99" t="s">
        <v>22</v>
      </c>
      <c r="B1107" s="100"/>
      <c r="C1107" s="101">
        <f>'5th 1'!B4</f>
        <v>301</v>
      </c>
      <c r="D1107" s="101">
        <f>'5th 2'!B4</f>
        <v>302</v>
      </c>
      <c r="E1107" s="101">
        <f>'5th 3'!B4</f>
        <v>303</v>
      </c>
      <c r="F1107" s="101">
        <f>'5th 4'!B4</f>
        <v>304</v>
      </c>
      <c r="G1107" s="101">
        <f>'5th 5'!B4</f>
        <v>305</v>
      </c>
      <c r="H1107" s="101">
        <f>'5th 6'!B4</f>
        <v>0</v>
      </c>
      <c r="I1107" s="430" t="s">
        <v>0</v>
      </c>
      <c r="J1107" s="430" t="s">
        <v>3</v>
      </c>
      <c r="K1107" s="432" t="s">
        <v>2</v>
      </c>
      <c r="L1107" s="101">
        <f>'6th 1'!B4</f>
        <v>306</v>
      </c>
      <c r="M1107" s="101">
        <f>'6th 2'!B4</f>
        <v>307</v>
      </c>
      <c r="N1107" s="101">
        <f>'6th 3'!B4</f>
        <v>308</v>
      </c>
      <c r="O1107" s="101">
        <f>'6th 4'!B4</f>
        <v>309</v>
      </c>
      <c r="P1107" s="101">
        <f>'6th 5'!B4</f>
        <v>310</v>
      </c>
      <c r="Q1107" s="101">
        <f>'6th 6'!B4</f>
        <v>0</v>
      </c>
      <c r="R1107" s="101">
        <f>'6th 7'!B4</f>
        <v>0</v>
      </c>
      <c r="S1107" s="429" t="s">
        <v>0</v>
      </c>
      <c r="T1107" s="429" t="s">
        <v>3</v>
      </c>
      <c r="U1107" s="431" t="s">
        <v>2</v>
      </c>
      <c r="V1107" s="433" t="s">
        <v>62</v>
      </c>
      <c r="W1107" s="434"/>
      <c r="X1107" s="434"/>
      <c r="Y1107" s="162" t="str">
        <f>IF(X1108&gt;=4,"A+",IF(X1108&gt;=3.75,"A",IF(X1108&gt;=3.5,"A-",IF(X1108&gt;=3.25,"B+",IF(X1108&gt;=3,"B",IF(X1108&gt;=2.75,"B-",IF(X1108&gt;=2.5,"C+",IF(X1108&gt;=2,"C","F"))))))))</f>
        <v>B-</v>
      </c>
      <c r="Z1107" s="510"/>
    </row>
    <row r="1108" spans="1:26" ht="65.25" customHeight="1">
      <c r="A1108" s="77" t="s">
        <v>63</v>
      </c>
      <c r="B1108" s="78"/>
      <c r="C1108" s="79" t="str">
        <f>IF('5th 1'!C25&gt;0,'5th 1'!D6,IF('5th 1'!K25&gt;0,'5th 1'!L6,IF('5th 1'!S25&gt;0,'5th 1'!T6,0)))</f>
        <v>Creative Idea Genaration</v>
      </c>
      <c r="D1108" s="79" t="str">
        <f>IF('5th 2'!C25&gt;0,'5th 2'!D6,IF('5th 2'!K25&gt;0,'5th 2'!L6,IF('5th 2'!S25&gt;0,'5th 2'!T6,0)))</f>
        <v>Drawing for Illustration-1</v>
      </c>
      <c r="E1108" s="79" t="str">
        <f>IF('5th 3'!C25&gt;0,'5th 3'!D6,IF('5th 3'!K25&gt;0,'5th 3'!L6,IF('5th 3'!S25&gt;0,'5th 3'!T6,0)))</f>
        <v>Ad Art-1</v>
      </c>
      <c r="F1108" s="79" t="str">
        <f>IF('5th 4'!C25&gt;0,'5th 4'!D6,IF('5th 4'!K25&gt;0,'5th 4'!L6,IF('5th 4'!S25&gt;0,'5th 4'!T6,0)))</f>
        <v>Typography-2</v>
      </c>
      <c r="G1108" s="79" t="str">
        <f>IF('5th 5'!C25&gt;0,'5th 5'!D6,IF('5th 5'!K25&gt;0,'5th 5'!L6,IF('5th 5'!S25&gt;0,'5th 5'!T6,0)))</f>
        <v>History of Art</v>
      </c>
      <c r="H1108" s="79">
        <f>IF('5th 6'!C25&gt;0,'5th 6'!D6,IF('5th 6'!K25&gt;0,'5th 6'!L6,IF('5th 6'!S25&gt;0,'5th 6'!T6,0)))</f>
        <v>0</v>
      </c>
      <c r="I1108" s="481"/>
      <c r="J1108" s="481"/>
      <c r="K1108" s="482"/>
      <c r="L1108" s="79" t="str">
        <f>IF('6th 1'!C25&gt;0,'6th 1'!D6,IF('6th 1'!K25&gt;0,'6th 1'!L6,IF('6th 1'!S25&gt;0,'6th 1'!T6,0)))</f>
        <v>Computar Application in Art and Design</v>
      </c>
      <c r="M1108" s="79" t="str">
        <f>IF('6th 2'!C25&gt;0,'6th 2'!D6,IF('6th 2'!K25&gt;0,'6th 2'!L6,IF('6th 2'!S25&gt;0,'6th 2'!T6,0)))</f>
        <v>Drawing for Illustration-2</v>
      </c>
      <c r="N1108" s="79" t="str">
        <f>IF('6th 3'!C25&gt;0,'6th 3'!D6,IF('6th 3'!K25&gt;0,'6th 3'!L6,IF('6th 3'!S25&gt;0,'6th 3'!T6,0)))</f>
        <v>Ad Art-2</v>
      </c>
      <c r="O1108" s="79" t="str">
        <f>IF('6th 4'!C25&gt;0,'6th 4'!D6,IF('6th 4'!K25&gt;0,'6th 4'!L6,IF('6th 4'!S25&gt;0,'6th 4'!T6,0)))</f>
        <v>Sketch &amp; landscape-1</v>
      </c>
      <c r="P1108" s="79" t="str">
        <f>IF('6th 5'!C25&gt;0,'6th 5'!D6,IF('6th 5'!K25&gt;0,'6th 5'!L6,IF('6th 5'!S25&gt;0,'6th 5'!T6,0)))</f>
        <v>History of Arts</v>
      </c>
      <c r="Q1108" s="79">
        <f>IF('6th 6'!C25&gt;0,'6th 6'!D6,IF('6th 6'!K25&gt;0,'6th 6'!L6,IF('6th 6'!S25&gt;0,'6th 6'!T6,0)))</f>
        <v>0</v>
      </c>
      <c r="R1108" s="79">
        <f>IF('6th 7'!C25&gt;0,'6th 7'!D6,IF('6th 7'!K25&gt;0,'6th 7'!L6,IF('6th 7'!S25&gt;0,'6th 7'!T6,0)))</f>
        <v>0</v>
      </c>
      <c r="S1108" s="429"/>
      <c r="T1108" s="429"/>
      <c r="U1108" s="431"/>
      <c r="V1108" s="335">
        <f>IF(I1110&gt;0,(V1113+V1095),0)</f>
        <v>94.5</v>
      </c>
      <c r="W1108" s="254">
        <f>IF(I1110&gt;0,(W1113+W1095),0)</f>
        <v>279.375</v>
      </c>
      <c r="X1108" s="336">
        <f>IF(S1110&gt;0,(W1108/94.5),IF(I1110&gt;0,(W1108/78),0))</f>
        <v>2.9563492063492065</v>
      </c>
      <c r="Y1108" s="163" t="str">
        <f>IF(X1108&gt;=2.5,Y1107,IF(X1108&gt;=2.25,"C",IF(X1108&gt;=2,"D",IF(X1108=0,0,"F"))))</f>
        <v>B-</v>
      </c>
      <c r="Z1108" s="510"/>
    </row>
    <row r="1109" spans="1:26" ht="16.5">
      <c r="A1109" s="77" t="s">
        <v>12</v>
      </c>
      <c r="B1109" s="78"/>
      <c r="C1109" s="102">
        <f>IF('5th 1'!C25&gt;0,'5th 1'!H4,IF('5th 1'!K25&gt;0,'5th 1'!P4,IF('5th 1'!S25&gt;0,'5th 1'!X4,0)))</f>
        <v>3</v>
      </c>
      <c r="D1109" s="102">
        <f>IF('5th 2'!C25&gt;0,'5th 2'!H4,IF('5th 2'!K25&gt;0,'5th 2'!P4,IF('5th 2'!S25&gt;0,'5th 2'!X4,0)))</f>
        <v>3</v>
      </c>
      <c r="E1109" s="102">
        <f>IF('5th 3'!C25&gt;0,'5th 3'!H4,IF('5th 3'!K25&gt;0,'5th 3'!P4,IF('5th 3'!S25&gt;0,'5th 3'!X4,0)))</f>
        <v>3</v>
      </c>
      <c r="F1109" s="102">
        <f>IF('5th 4'!C25&gt;0,'5th 4'!H4,IF('5th 4'!K25&gt;0,'5th 4'!P4,IF('5th 4'!S25&gt;0,'5th 4'!X4,0)))</f>
        <v>3</v>
      </c>
      <c r="G1109" s="102">
        <f>IF('5th 5'!C25&gt;0,'5th 5'!H4,IF('5th 5'!K25&gt;0,'5th 5'!P4,IF('5th 5'!S25&gt;0,'5th 5'!X4,0)))</f>
        <v>3</v>
      </c>
      <c r="H1109" s="102">
        <f>IF('5th 6'!C25&gt;0,'5th 6'!H4,IF('5th 6'!K25&gt;0,'5th 6'!P4,IF('5th 6'!S25&gt;0,'5th 6'!X4,0)))</f>
        <v>0</v>
      </c>
      <c r="I1109" s="481"/>
      <c r="J1109" s="481"/>
      <c r="K1109" s="482"/>
      <c r="L1109" s="102">
        <f>IF('6th 1'!C25&gt;0,'6th 1'!H4,IF('6th 1'!K25&gt;0,'6th 1'!P4,IF('6th 1'!S25&gt;0,'6th 1'!X4,0)))</f>
        <v>3</v>
      </c>
      <c r="M1109" s="102">
        <f>IF('6th 2'!C25&gt;0,'6th 2'!H4,IF('6th 2'!K25&gt;0,'6th 2'!P4,IF('6th 2'!S25&gt;0,'6th 2'!X4,0)))</f>
        <v>3</v>
      </c>
      <c r="N1109" s="102">
        <f>IF('6th 3'!C25&gt;0,'6th 3'!H4,IF('6th 3'!K25&gt;0,'6th 3'!P4,IF('6th 3'!S25&gt;0,'6th 3'!X4,0)))</f>
        <v>3</v>
      </c>
      <c r="O1109" s="102">
        <f>IF('6th 4'!C25&gt;0,'6th 4'!H4,IF('6th 4'!K25&gt;0,'6th 4'!P4,IF('6th 4'!S25&gt;0,'6th 4'!X4,0)))</f>
        <v>3</v>
      </c>
      <c r="P1109" s="102">
        <f>IF('6th 5'!C25&gt;0,'6th 5'!H4,IF('6th 5'!K25&gt;0,'6th 5'!P4,IF('6th 5'!S25&gt;0,'6th 5'!X4,0)))</f>
        <v>3</v>
      </c>
      <c r="Q1109" s="102">
        <f>IF('6th 6'!C25&gt;0,'6th 6'!H4,IF('6th 6'!K25&gt;0,'6th 6'!#REF!,IF('6th 6'!S25&gt;0,'6th 6'!X4,0)))</f>
        <v>0</v>
      </c>
      <c r="R1109" s="102">
        <f>IF('6th 7'!C25&gt;0,'6th 7'!H4,IF('6th 7'!K25&gt;0,'6th 7'!P4,IF('6th 7'!S25&gt;0,'6th 7'!X4,0)))</f>
        <v>0</v>
      </c>
      <c r="S1109" s="430"/>
      <c r="T1109" s="430"/>
      <c r="U1109" s="432"/>
      <c r="V1109" s="460" t="s">
        <v>41</v>
      </c>
      <c r="W1109" s="461"/>
      <c r="X1109" s="461"/>
      <c r="Y1109" s="462"/>
      <c r="Z1109" s="510"/>
    </row>
    <row r="1110" spans="1:26" ht="17.25" thickBot="1">
      <c r="A1110" s="77" t="s">
        <v>11</v>
      </c>
      <c r="B1110" s="78"/>
      <c r="C1110" s="102">
        <v>100</v>
      </c>
      <c r="D1110" s="102">
        <v>100</v>
      </c>
      <c r="E1110" s="102">
        <v>100</v>
      </c>
      <c r="F1110" s="102">
        <v>100</v>
      </c>
      <c r="G1110" s="102">
        <v>100</v>
      </c>
      <c r="H1110" s="102">
        <v>100</v>
      </c>
      <c r="I1110" s="465">
        <f>(C1114*C1109)+(D1114*D1109)+(E1114*E1109)+(F1114*F1109)+(G1114*G1109)+(H1114*H1109)</f>
        <v>41.25</v>
      </c>
      <c r="J1110" s="84"/>
      <c r="K1110" s="103" t="str">
        <f>IF(J1112&gt;=4,"A+",IF(J1112&gt;=3.75,"A",IF(J1112&gt;=3.5,"A-",IF(J1112&gt;=3.25,"B+",IF(J1112&gt;=3,"B",IF(J1112&gt;=2.75,"B-",IF(J1112&gt;=2.5,"C+",IF(J1112&gt;=2,"C","F"))))))))</f>
        <v>B-</v>
      </c>
      <c r="L1110" s="102">
        <v>100</v>
      </c>
      <c r="M1110" s="102">
        <v>100</v>
      </c>
      <c r="N1110" s="102">
        <v>100</v>
      </c>
      <c r="O1110" s="102">
        <v>100</v>
      </c>
      <c r="P1110" s="102">
        <v>100</v>
      </c>
      <c r="Q1110" s="102">
        <v>100</v>
      </c>
      <c r="R1110" s="102">
        <v>100</v>
      </c>
      <c r="S1110" s="465">
        <f>(L1114*L1109)+(M1114*M1109)+(N1114*N1109)+(O1114*O1109)+(P1114*P1109)+(Q1114*Q1109)+(R1114*R1109)</f>
        <v>43.5</v>
      </c>
      <c r="T1110" s="84"/>
      <c r="U1110" s="103" t="str">
        <f>IF(T1112&gt;=4,"A+",IF(T1112&gt;=3.75,"A",IF(T1112&gt;=3.5,"A-",IF(T1112&gt;=3.25,"B+",IF(T1112&gt;=3,"B",IF(T1112&gt;=2.75,"B-",IF(T1112&gt;=2.5,"C+",IF(T1112&gt;=2,"C","F"))))))))</f>
        <v>B-</v>
      </c>
      <c r="V1110" s="467" t="s">
        <v>29</v>
      </c>
      <c r="W1110" s="469" t="s">
        <v>0</v>
      </c>
      <c r="X1110" s="469" t="s">
        <v>3</v>
      </c>
      <c r="Y1110" s="476" t="s">
        <v>2</v>
      </c>
      <c r="Z1110" s="510"/>
    </row>
    <row r="1111" spans="1:26" ht="17.25" thickTop="1">
      <c r="A1111" s="77" t="s">
        <v>28</v>
      </c>
      <c r="B1111" s="86"/>
      <c r="C1111" s="104">
        <f>IF('5th 1'!C25&gt;0,'5th 1'!C25,IF('5th 1'!K25&gt;0,'5th 1'!K25,IF('5th 1'!S25&gt;0,'5th 1'!S25,0)))</f>
        <v>19</v>
      </c>
      <c r="D1111" s="104">
        <f>IF('5th 2'!C25&gt;0,'5th 2'!C25,IF('5th 2'!K25&gt;0,'5th 2'!K25,IF('5th 2'!S25&gt;0,'5th 2'!S25,0)))</f>
        <v>20</v>
      </c>
      <c r="E1111" s="104">
        <f>IF('5th 3'!C25&gt;0,'5th 3'!C25,IF('5th 3'!K25&gt;0,'5th 3'!K25,IF('5th 3'!S25&gt;0,'5th 3'!S25,0)))</f>
        <v>20</v>
      </c>
      <c r="F1111" s="104">
        <f>IF('5th 4'!C25&gt;0,'5th 4'!C25,IF('5th 4'!K25&gt;0,'5th 4'!K25,IF('5th 4'!S25&gt;0,'5th 4'!S25,0)))</f>
        <v>29</v>
      </c>
      <c r="G1111" s="104">
        <f>IF('5th 5'!C25&gt;0,'5th 5'!C25,IF('5th 5'!K25&gt;0,'5th 5'!K25,IF('5th 5'!S25&gt;0,'5th 5'!S25,0)))</f>
        <v>26.5</v>
      </c>
      <c r="H1111" s="104">
        <f>IF('5th 6'!C25&gt;0,'5th 6'!C25,IF('5th 6'!K25&gt;0,'5th 6'!K25,IF('5th 6'!S25&gt;0,'5th 6'!S25,0)))</f>
        <v>0</v>
      </c>
      <c r="I1111" s="448"/>
      <c r="J1111" s="98"/>
      <c r="K1111" s="90"/>
      <c r="L1111" s="104">
        <f>IF('6th 1'!C25&gt;0,'6th 1'!C25,IF('6th 1'!K25&gt;0,'6th 1'!K25,IF('6th 1'!S25&gt;0,'6th 1'!S25,0)))</f>
        <v>23.5</v>
      </c>
      <c r="M1111" s="104">
        <f>IF('6th 2'!C25&gt;0,'6th 2'!C25,IF('6th 2'!K25&gt;0,'6th 2'!K25,IF('6th 2'!S25&gt;0,'6th 2'!S25,0)))</f>
        <v>25.5</v>
      </c>
      <c r="N1111" s="104">
        <f>IF('6th 3'!C25&gt;0,'6th 3'!C25,IF('6th 3'!K25&gt;0,'6th 3'!K25,IF('6th 3'!S25&gt;0,'6th 3'!S25,0)))</f>
        <v>24</v>
      </c>
      <c r="O1111" s="104">
        <f>IF('6th 4'!C25&gt;0,'6th 4'!C25,IF('6th 4'!K25&gt;0,'6th 4'!K25,IF('6th 4'!S25&gt;0,'6th 4'!S25,0)))</f>
        <v>19</v>
      </c>
      <c r="P1111" s="104">
        <f>IF('6th 5'!C25&gt;0,'6th 5'!C25,IF('6th 5'!K25&gt;0,'6th 5'!K25,IF('6th 5'!S25&gt;0,'6th 5'!S25,0)))</f>
        <v>26.5</v>
      </c>
      <c r="Q1111" s="104">
        <f>IF('6th 6'!C25&gt;0,'6th 6'!C25,IF('6th 6'!K25&gt;0,'6th 6'!K25,IF('6th 6'!S25&gt;0,'6th 6'!S25,0)))</f>
        <v>0</v>
      </c>
      <c r="R1111" s="104">
        <f>IF('6th 7'!C25&gt;0,'6th 7'!C25,IF('6th 7'!K25&gt;0,'6th 7'!K25,IF('6th 7'!S25&gt;0,'6th 7'!S25,0)))</f>
        <v>0</v>
      </c>
      <c r="S1111" s="448"/>
      <c r="T1111" s="98"/>
      <c r="U1111" s="90"/>
      <c r="V1111" s="468"/>
      <c r="W1111" s="470"/>
      <c r="X1111" s="471"/>
      <c r="Y1111" s="477"/>
      <c r="Z1111" s="510"/>
    </row>
    <row r="1112" spans="1:26" ht="16.5" customHeight="1">
      <c r="A1112" s="423" t="s">
        <v>26</v>
      </c>
      <c r="B1112" s="91" t="s">
        <v>60</v>
      </c>
      <c r="C1112" s="104">
        <f>IF('5th 1'!C25&gt;0,'5th 1'!J25,IF('5th 1'!K25&gt;0,'5th 1'!R25,IF('5th 1'!S25&gt;0,'5th 1'!Z25,0)))</f>
        <v>31.5</v>
      </c>
      <c r="D1112" s="104">
        <f>IF('5th 2'!C25&gt;0,'5th 2'!J25,IF('5th 2'!K25&gt;0,'5th 2'!R25,IF('5th 2'!S25&gt;0,'5th 2'!Z25,0)))</f>
        <v>32.5</v>
      </c>
      <c r="E1112" s="104">
        <f>IF('5th 3'!C25&gt;0,'5th 3'!J25,IF('5th 3'!K25&gt;0,'5th 3'!R25,IF('5th 3'!S25&gt;0,'5th 3'!Z25,0)))</f>
        <v>30</v>
      </c>
      <c r="F1112" s="104">
        <f>IF('5th 4'!C25&gt;0,'5th 4'!J25,IF('5th 4'!K25&gt;0,'5th 4'!R25,IF('5th 4'!S25&gt;0,'5th 4'!Z25,0)))</f>
        <v>35.5</v>
      </c>
      <c r="G1112" s="104">
        <f>IF('5th 5'!C25&gt;0,'5th 5'!J25,IF('5th 5'!K25&gt;0,'5th 5'!R25,IF('5th 5'!S25&gt;0,'5th 5'!Z25,0)))</f>
        <v>35</v>
      </c>
      <c r="H1112" s="104">
        <f>IF('5th 6'!C25&gt;0,'5th 6'!J25,IF('5th 6'!K25&gt;0,'5th 6'!R25,IF('5th 6'!S25&gt;0,'5th 6'!Z25,0)))</f>
        <v>0</v>
      </c>
      <c r="I1112" s="448"/>
      <c r="J1112" s="440">
        <f>I1110/(C1109+D1109+E1109+F1109+G1109+H1109)</f>
        <v>2.75</v>
      </c>
      <c r="K1112" s="442" t="str">
        <f>IF(J1112&gt;=2.5,K1110,IF(J1112&gt;=2.25,"C",IF(J1112&gt;=2,"D",IF(J1112=0,0,"F"))))</f>
        <v>B-</v>
      </c>
      <c r="L1112" s="107">
        <f>IF('6th 1'!C25&gt;0,'6th 1'!J25,IF('6th 1'!K25&gt;0,'6th 1'!R25,IF('6th 1'!S25&gt;0,'6th 1'!Z25,0)))</f>
        <v>37.5</v>
      </c>
      <c r="M1112" s="104">
        <f>IF('6th 2'!C25&gt;0,'6th 2'!J25,IF('6th 2'!K25&gt;0,'6th 2'!R25,IF('6th 2'!S25&gt;0,'6th 2'!Z25,0)))</f>
        <v>40.25</v>
      </c>
      <c r="N1112" s="104">
        <f>IF('6th 3'!C25&gt;0,'6th 3'!J25,IF('6th 3'!K25&gt;0,'6th 3'!R25,IF('6th 3'!S25&gt;0,'6th 3'!Z25,0)))</f>
        <v>35.25</v>
      </c>
      <c r="O1112" s="104">
        <f>IF('6th 4'!C25&gt;0,'6th 4'!J25,IF('6th 4'!K25&gt;0,'6th 4'!R25,IF('6th 4'!S25&gt;0,'6th 4'!Z25,0)))</f>
        <v>28.5</v>
      </c>
      <c r="P1112" s="104">
        <f>IF('6th 5'!C25&gt;0,'6th 5'!J25,IF('6th 5'!K25&gt;0,'6th 5'!R25,IF('6th 5'!S25&gt;0,'6th 5'!Z25,0)))</f>
        <v>33.5</v>
      </c>
      <c r="Q1112" s="104">
        <f>IF('6th 6'!C25&gt;0,'6th 6'!J25,IF('6th 6'!K25&gt;0,'6th 6'!R25,IF('6th 6'!S25&gt;0,'6th 6'!Z25,0)))</f>
        <v>0</v>
      </c>
      <c r="R1112" s="104">
        <f>IF('6th 7'!C25&gt;0,'6th 7'!J25,IF('6th 7'!K25&gt;0,'6th 7'!R25,IF('6th 7'!S25&gt;0,'6th 7'!Z25,0)))</f>
        <v>0</v>
      </c>
      <c r="S1112" s="448"/>
      <c r="T1112" s="440">
        <f>S1110/(L1109+M1109+N1109+O1109+P1109+Q1109+R1109)</f>
        <v>2.9</v>
      </c>
      <c r="U1112" s="442" t="str">
        <f>IF(T1112&gt;=2.5,U1110,IF(T1112&gt;=2.25,"C",IF(T1112&gt;=2,"D",IF(T1112=0,0,"F"))))</f>
        <v>B-</v>
      </c>
      <c r="V1112" s="443" t="s">
        <v>40</v>
      </c>
      <c r="W1112" s="443"/>
      <c r="X1112" s="443"/>
      <c r="Y1112" s="443"/>
      <c r="Z1112" s="510"/>
    </row>
    <row r="1113" spans="1:26" ht="16.5" customHeight="1">
      <c r="A1113" s="424"/>
      <c r="B1113" s="91" t="s">
        <v>67</v>
      </c>
      <c r="C1113" s="117">
        <f>'5th 1'!AA25</f>
        <v>51</v>
      </c>
      <c r="D1113" s="117">
        <f>'5th 2'!AA25</f>
        <v>53</v>
      </c>
      <c r="E1113" s="117">
        <f>'5th 3'!AA25</f>
        <v>50</v>
      </c>
      <c r="F1113" s="117">
        <f>'5th 4'!AA25</f>
        <v>65</v>
      </c>
      <c r="G1113" s="117">
        <f>'5th 5'!AA25</f>
        <v>62</v>
      </c>
      <c r="H1113" s="117">
        <f>'5th 6'!AA25</f>
        <v>0</v>
      </c>
      <c r="I1113" s="448"/>
      <c r="J1113" s="441"/>
      <c r="K1113" s="442"/>
      <c r="L1113" s="118">
        <f>'6th 1'!AA25</f>
        <v>61</v>
      </c>
      <c r="M1113" s="117">
        <f>'6th 2'!AA25</f>
        <v>66</v>
      </c>
      <c r="N1113" s="117">
        <f>'6th 3'!AA25</f>
        <v>60</v>
      </c>
      <c r="O1113" s="117">
        <f>'6th 4'!AA25</f>
        <v>48</v>
      </c>
      <c r="P1113" s="117">
        <f>'6th 5'!AA25</f>
        <v>60</v>
      </c>
      <c r="Q1113" s="117">
        <f>'6th 6'!AA25</f>
        <v>0</v>
      </c>
      <c r="R1113" s="117">
        <f>'6th 7'!AA25</f>
        <v>0</v>
      </c>
      <c r="S1113" s="448"/>
      <c r="T1113" s="441"/>
      <c r="U1113" s="442"/>
      <c r="V1113" s="444">
        <f>IF((C1114+C1116)=0,0,C1109)+IF((D1114+D1116)=0,0,D1109)+IF((E1114+E1116)=0,0,E1109)+IF((F1114+F1116)=0,0,F1109)+IF((G1114+G1116)=0,0,G1109)+IF((H1114+H1116)=0,0,H1109)+IF((L1114+L1116)=0,0,L1109)+IF((M1114+M1116)=0,0,M1109)+IF((N1114+N1116)=0,0,N1109)+IF((O1114+O1116)=0,0,O1109)+IF((P1114+P1116)=0,0,P1109)+IF((Q1114+Q1116)=0,0,Q1109)+IF((R1114+R1116)=0,0,R1109)+IF(G1133&gt;0,1.5,0)</f>
        <v>31.5</v>
      </c>
      <c r="W1113" s="447">
        <f>I1110+S1110+(G1133*1.5)</f>
        <v>89.25</v>
      </c>
      <c r="X1113" s="440">
        <f>IF(S1110&gt;0,(W1113/31.5),J1112)</f>
        <v>2.8333333333333335</v>
      </c>
      <c r="Y1113" s="164" t="str">
        <f>IF(X1113&gt;=4,"A+",IF(X1113&gt;=3.75,"A",IF(X1113&gt;=3.5,"A-",IF(X1113&gt;=3.25,"B+",IF(X1113&gt;=3,"B",IF(X1113&gt;=2.75,"B-",IF(X1113&gt;=2.5,"C+",IF(X1113&gt;=2,"C","F"))))))))</f>
        <v>B-</v>
      </c>
      <c r="Z1113" s="510"/>
    </row>
    <row r="1114" spans="1:26" ht="16.5">
      <c r="A1114" s="424"/>
      <c r="B1114" s="91" t="s">
        <v>1</v>
      </c>
      <c r="C1114" s="104">
        <f>'5th 1'!AC25</f>
        <v>2.5</v>
      </c>
      <c r="D1114" s="104">
        <f>'5th 2'!AC25</f>
        <v>2.5</v>
      </c>
      <c r="E1114" s="104">
        <f>'5th 3'!AC25</f>
        <v>2.5</v>
      </c>
      <c r="F1114" s="104">
        <f>'5th 4'!AC25</f>
        <v>3.25</v>
      </c>
      <c r="G1114" s="104">
        <f>'5th 5'!AC25</f>
        <v>3</v>
      </c>
      <c r="H1114" s="104">
        <f>'5th 6'!AC25</f>
        <v>0</v>
      </c>
      <c r="I1114" s="448"/>
      <c r="J1114" s="98"/>
      <c r="K1114" s="110"/>
      <c r="L1114" s="107">
        <f>'6th 1'!AC25</f>
        <v>3</v>
      </c>
      <c r="M1114" s="104">
        <f>'6th 2'!AC25</f>
        <v>3.25</v>
      </c>
      <c r="N1114" s="104">
        <f>'6th 3'!AC25</f>
        <v>3</v>
      </c>
      <c r="O1114" s="104">
        <f>'6th 4'!AC25</f>
        <v>2.25</v>
      </c>
      <c r="P1114" s="104">
        <f>'6th 5'!AC25</f>
        <v>3</v>
      </c>
      <c r="Q1114" s="104">
        <f>'6th 6'!AC25</f>
        <v>0</v>
      </c>
      <c r="R1114" s="104">
        <f>'6th 7'!AC25</f>
        <v>0</v>
      </c>
      <c r="S1114" s="448"/>
      <c r="T1114" s="98"/>
      <c r="U1114" s="110"/>
      <c r="V1114" s="445"/>
      <c r="W1114" s="448"/>
      <c r="X1114" s="441"/>
      <c r="Y1114" s="451" t="str">
        <f>IF(S1110&gt;0,(IF(X1113&gt;=2.5,Y1113,IF(X1113&gt;=2.25,"C",IF(X1113&gt;=2,"D","F")))),K1112)</f>
        <v>B-</v>
      </c>
      <c r="Z1114" s="510"/>
    </row>
    <row r="1115" spans="1:26" ht="17.25" customHeight="1" thickBot="1">
      <c r="A1115" s="424"/>
      <c r="B1115" s="91" t="s">
        <v>2</v>
      </c>
      <c r="C1115" s="104" t="str">
        <f>'5th 1'!AB25</f>
        <v>C+</v>
      </c>
      <c r="D1115" s="104" t="str">
        <f>'5th 2'!AB25</f>
        <v>C+</v>
      </c>
      <c r="E1115" s="104" t="str">
        <f>'5th 3'!AB25</f>
        <v>C+</v>
      </c>
      <c r="F1115" s="104" t="str">
        <f>'5th 4'!AB25</f>
        <v>B+</v>
      </c>
      <c r="G1115" s="104" t="str">
        <f>'5th 5'!AB25</f>
        <v>B</v>
      </c>
      <c r="H1115" s="104" t="str">
        <f>'5th 6'!AB25</f>
        <v/>
      </c>
      <c r="I1115" s="448"/>
      <c r="J1115" s="98"/>
      <c r="K1115" s="109"/>
      <c r="L1115" s="111" t="str">
        <f>'6th 1'!AB25</f>
        <v>B</v>
      </c>
      <c r="M1115" s="104" t="str">
        <f>'6th 2'!AB25</f>
        <v>B+</v>
      </c>
      <c r="N1115" s="104" t="str">
        <f>'6th 3'!AB25</f>
        <v>B</v>
      </c>
      <c r="O1115" s="104" t="str">
        <f>'6th 4'!AB25</f>
        <v>C</v>
      </c>
      <c r="P1115" s="104" t="str">
        <f>'6th 5'!AB25</f>
        <v>B</v>
      </c>
      <c r="Q1115" s="104" t="str">
        <f>'6th 6'!AB25</f>
        <v/>
      </c>
      <c r="R1115" s="104" t="str">
        <f>'6th 7'!AB25</f>
        <v/>
      </c>
      <c r="S1115" s="448"/>
      <c r="T1115" s="98"/>
      <c r="U1115" s="109"/>
      <c r="V1115" s="446"/>
      <c r="W1115" s="449"/>
      <c r="X1115" s="450"/>
      <c r="Y1115" s="452"/>
      <c r="Z1115" s="510"/>
    </row>
    <row r="1116" spans="1:26" ht="17.25" thickTop="1">
      <c r="A1116" s="413" t="s">
        <v>127</v>
      </c>
      <c r="B1116" s="91" t="s">
        <v>1</v>
      </c>
      <c r="C1116" s="104">
        <f>'5th 1'!AD25</f>
        <v>0</v>
      </c>
      <c r="D1116" s="104">
        <f>'5th 2'!AD25</f>
        <v>0</v>
      </c>
      <c r="E1116" s="104">
        <f>'5th 3'!AD25</f>
        <v>0</v>
      </c>
      <c r="F1116" s="104">
        <f>'5th 4'!AD25</f>
        <v>0</v>
      </c>
      <c r="G1116" s="104">
        <f>'5th 5'!AD25</f>
        <v>0</v>
      </c>
      <c r="H1116" s="104">
        <f>'5th 6'!AD25</f>
        <v>0</v>
      </c>
      <c r="I1116" s="415">
        <f>(C1116*C1109)+(D1116*D1109)+(E1116*E1109)+(F1116*F1109)+(G1116*G1109)+(H1116*H1109)</f>
        <v>0</v>
      </c>
      <c r="J1116" s="417">
        <f>IF(C1116&gt;0,(C1114*C1109),0)+IF(D1116&gt;0,(D1114*D1109),0)+IF(E1116&gt;0,(E1114*E1109),0)+IF(F1116&gt;0,(F1114*F1109),0)+IF(G1116&gt;0,(G1114*G1109),0)+IF(H1116&gt;0,(H1114*H1109),0)</f>
        <v>0</v>
      </c>
      <c r="K1116" s="418">
        <f>IF(C1116&gt;C1114,((C1116*C1109)-(C1114*C1109)),0)+IF(D1116&gt;D1114,((D1116*D1109)-(D1114*D1109)),0)+IF(E1116&gt;E1114,((E1116*E1109)-(E1114*E1109)),0)+IF(F1116&gt;F1114,((F1116*F1109)-(F1114*F1109)),0)+IF(G1116&gt;G1114,((G1116*G1109)-(G1114*G1109)),0)+IF(H1116&gt;H1114,((H1116*H1109)-(H1114*H1109)),0)</f>
        <v>0</v>
      </c>
      <c r="L1116" s="165">
        <f>'6th 1'!AD25</f>
        <v>0</v>
      </c>
      <c r="M1116" s="104">
        <f>'6th 2'!AD25</f>
        <v>0</v>
      </c>
      <c r="N1116" s="104">
        <f>'6th 3'!AD25</f>
        <v>0</v>
      </c>
      <c r="O1116" s="104">
        <f>'6th 4'!AD25</f>
        <v>0</v>
      </c>
      <c r="P1116" s="104">
        <f>'6th 5'!AD25</f>
        <v>0</v>
      </c>
      <c r="Q1116" s="104">
        <f>'6th 6'!AD25</f>
        <v>0</v>
      </c>
      <c r="R1116" s="104">
        <f>'6th 7'!AD25</f>
        <v>0</v>
      </c>
      <c r="S1116" s="403">
        <f>(L1116*L1109)+(M1116*M1109)+(N1116*N1109)+(O1116*O1109)+(P1116*P1109)+(Q1116*Q1109)+(R1116*R1109)</f>
        <v>0</v>
      </c>
      <c r="T1116" s="417">
        <f>IF(L1116&gt;0,(L1114*L1109),0)+IF(M1116&gt;0,(M1114*M1109),0)+IF(N1116&gt;0,(N1114*N1109),0)+IF(O1116&gt;0,(O1114*O1109),0)+IF(P1116&gt;0,(P1114*P1109),0)+IF(Q1116&gt;0,(Q1114*Q1109),0)+IF(R1116&gt;0,(R1114*R1109),0)</f>
        <v>0</v>
      </c>
      <c r="U1116" s="399">
        <f>IF(L1116&gt;L1114,((L1116*L1109)-(L1114*L1109)),0)+IF(M1116&gt;M1114,((M1116*M1109)-(M1114*M1109)),0)+IF(N1116&gt;N1114,((N1116*N1109)-(N1114*N1109)),0)+IF(O1116&gt;O1114,((O1116*O1109)-(O1114*O1109)),0)+IF(P1116&gt;P1114,((P1116*P1109)-(P1114*P1109)),0)+IF(Q1116&gt;Q1114,((Q1116*Q1109)-(Q1114*Q1109)),0)+IF(R1116&gt;R1114,((R1116*R1109)-(R1114*R1109)),0)</f>
        <v>0</v>
      </c>
      <c r="V1116" s="401">
        <f>I1116+S1116</f>
        <v>0</v>
      </c>
      <c r="W1116" s="436">
        <f>J1116+T1116</f>
        <v>0</v>
      </c>
      <c r="X1116" s="438">
        <f>K1116+U1116</f>
        <v>0</v>
      </c>
      <c r="Y1116" s="405">
        <f>IF(V1108&gt;0,(X1116+Y1103),0)</f>
        <v>0</v>
      </c>
      <c r="Z1116" s="510"/>
    </row>
    <row r="1117" spans="1:26" ht="15.75" customHeight="1" thickBot="1">
      <c r="A1117" s="414"/>
      <c r="B1117" s="157" t="s">
        <v>23</v>
      </c>
      <c r="C1117" s="181" t="str">
        <f>'5th 1'!AE25</f>
        <v/>
      </c>
      <c r="D1117" s="181" t="str">
        <f>'5th 2'!AE25</f>
        <v/>
      </c>
      <c r="E1117" s="181" t="str">
        <f>'5th 3'!AE25</f>
        <v/>
      </c>
      <c r="F1117" s="181" t="str">
        <f>'5th 4'!AE25</f>
        <v/>
      </c>
      <c r="G1117" s="181" t="str">
        <f>'5th 5'!AE25</f>
        <v/>
      </c>
      <c r="H1117" s="181" t="str">
        <f>'5th 6'!AE25</f>
        <v/>
      </c>
      <c r="I1117" s="416"/>
      <c r="J1117" s="416"/>
      <c r="K1117" s="419"/>
      <c r="L1117" s="181" t="str">
        <f>'6th 1'!AE25</f>
        <v/>
      </c>
      <c r="M1117" s="181" t="str">
        <f>'6th 2'!AE25</f>
        <v/>
      </c>
      <c r="N1117" s="181" t="str">
        <f>'6th 3'!AE25</f>
        <v/>
      </c>
      <c r="O1117" s="181" t="str">
        <f>'6th 4'!AE25</f>
        <v/>
      </c>
      <c r="P1117" s="181" t="str">
        <f>'6th 5'!AE25</f>
        <v/>
      </c>
      <c r="Q1117" s="181" t="str">
        <f>'6th 6'!AE25</f>
        <v/>
      </c>
      <c r="R1117" s="181" t="str">
        <f>'6th 7'!AE25</f>
        <v/>
      </c>
      <c r="S1117" s="420"/>
      <c r="T1117" s="420"/>
      <c r="U1117" s="400"/>
      <c r="V1117" s="402"/>
      <c r="W1117" s="437"/>
      <c r="X1117" s="439"/>
      <c r="Y1117" s="406"/>
      <c r="Z1117" s="510"/>
    </row>
    <row r="1118" spans="1:26" ht="21" customHeight="1" thickTop="1" thickBot="1">
      <c r="A1118" s="435" t="s">
        <v>32</v>
      </c>
      <c r="B1118" s="435"/>
      <c r="C1118" s="435"/>
      <c r="D1118" s="435"/>
      <c r="E1118" s="435"/>
      <c r="F1118" s="435"/>
      <c r="G1118" s="435"/>
      <c r="H1118" s="435"/>
      <c r="I1118" s="435"/>
      <c r="J1118" s="435"/>
      <c r="K1118" s="435"/>
      <c r="L1118" s="435"/>
      <c r="M1118" s="435"/>
      <c r="N1118" s="435"/>
      <c r="O1118" s="435"/>
      <c r="P1118" s="435"/>
      <c r="Q1118" s="435"/>
      <c r="R1118" s="435"/>
      <c r="S1118" s="435"/>
      <c r="T1118" s="435"/>
      <c r="U1118" s="435"/>
      <c r="V1118" s="435"/>
      <c r="W1118" s="435"/>
      <c r="X1118" s="435"/>
      <c r="Y1118" s="435"/>
      <c r="Z1118" s="510"/>
    </row>
    <row r="1119" spans="1:26" ht="17.25" thickTop="1" thickBot="1">
      <c r="A1119" s="425" t="s">
        <v>48</v>
      </c>
      <c r="B1119" s="426"/>
      <c r="C1119" s="426"/>
      <c r="D1119" s="426"/>
      <c r="E1119" s="426"/>
      <c r="F1119" s="426"/>
      <c r="G1119" s="426"/>
      <c r="H1119" s="426"/>
      <c r="I1119" s="426"/>
      <c r="J1119" s="426"/>
      <c r="K1119" s="427"/>
      <c r="L1119" s="426" t="s">
        <v>49</v>
      </c>
      <c r="M1119" s="426"/>
      <c r="N1119" s="426"/>
      <c r="O1119" s="426"/>
      <c r="P1119" s="426"/>
      <c r="Q1119" s="426"/>
      <c r="R1119" s="426"/>
      <c r="S1119" s="426"/>
      <c r="T1119" s="426"/>
      <c r="U1119" s="427"/>
      <c r="V1119" s="160"/>
      <c r="W1119" s="428" t="s">
        <v>39</v>
      </c>
      <c r="X1119" s="428"/>
      <c r="Y1119" s="161"/>
      <c r="Z1119" s="510"/>
    </row>
    <row r="1120" spans="1:26" ht="17.25" thickTop="1">
      <c r="A1120" s="99" t="s">
        <v>22</v>
      </c>
      <c r="B1120" s="100"/>
      <c r="C1120" s="101">
        <f>'7th 1'!B4</f>
        <v>401</v>
      </c>
      <c r="D1120" s="101">
        <f>'7th 2'!B4</f>
        <v>402</v>
      </c>
      <c r="E1120" s="101">
        <f>'7th 3'!B4</f>
        <v>403</v>
      </c>
      <c r="F1120" s="101">
        <f>'7th 4'!B4</f>
        <v>404</v>
      </c>
      <c r="G1120" s="101">
        <f>'7th 5'!B4</f>
        <v>405</v>
      </c>
      <c r="H1120" s="101">
        <f>'7th 6'!B4</f>
        <v>406</v>
      </c>
      <c r="I1120" s="429" t="s">
        <v>0</v>
      </c>
      <c r="J1120" s="429" t="s">
        <v>3</v>
      </c>
      <c r="K1120" s="431" t="s">
        <v>2</v>
      </c>
      <c r="L1120" s="101">
        <f>'8th 1'!B4</f>
        <v>407</v>
      </c>
      <c r="M1120" s="101">
        <f>'8th 2'!B4</f>
        <v>408</v>
      </c>
      <c r="N1120" s="101">
        <f>'8th 3'!B4</f>
        <v>409</v>
      </c>
      <c r="O1120" s="101">
        <f>'8th 4'!B4</f>
        <v>410</v>
      </c>
      <c r="P1120" s="101">
        <f>'8th 5'!B4</f>
        <v>411</v>
      </c>
      <c r="Q1120" s="101">
        <f>'8th 6'!B4</f>
        <v>412</v>
      </c>
      <c r="R1120" s="101">
        <f>'8th 7'!B4</f>
        <v>0</v>
      </c>
      <c r="S1120" s="429" t="s">
        <v>0</v>
      </c>
      <c r="T1120" s="429" t="s">
        <v>3</v>
      </c>
      <c r="U1120" s="431" t="s">
        <v>2</v>
      </c>
      <c r="V1120" s="433" t="s">
        <v>62</v>
      </c>
      <c r="W1120" s="434"/>
      <c r="X1120" s="434"/>
      <c r="Y1120" s="162" t="str">
        <f>IF(X1121&gt;=4,"A+",IF(X1121&gt;=3.75,"A",IF(X1121&gt;=3.5,"A-",IF(X1121&gt;=3.25,"B+",IF(X1121&gt;=3,"B",IF(X1121&gt;=2.75,"B-",IF(X1121&gt;=2.5,"C+",IF(X1121&gt;=2,"C","F"))))))))</f>
        <v>B-</v>
      </c>
      <c r="Z1120" s="510"/>
    </row>
    <row r="1121" spans="1:26" ht="65.25" customHeight="1">
      <c r="A1121" s="77" t="s">
        <v>63</v>
      </c>
      <c r="B1121" s="86"/>
      <c r="C1121" s="79" t="str">
        <f>IF('7th 1'!C25&gt;0,'7th 1'!D6,IF('7th 1'!K25&gt;0,'7th 1'!L6,IF('7th 1'!S25&gt;0,'7th 1'!T6,0)))</f>
        <v>Publicity Campaign</v>
      </c>
      <c r="D1121" s="79" t="str">
        <f>IF('7th 2'!C25&gt;0,'7th 2'!D6,IF('7th 2'!K25&gt;0,'7th 2'!L6,IF('7th 2'!S25&gt;0,'7th 2'!T6,0)))</f>
        <v>Produce Idea Formulation of Product</v>
      </c>
      <c r="E1121" s="79" t="str">
        <f>IF('7th 3'!C25&gt;0,'7th 3'!D6,IF('7th 3'!K25&gt;0,'7th 3'!L6,IF('7th 3'!S25&gt;0,'7th 3'!T6,0)))</f>
        <v>Computer Illustration-1</v>
      </c>
      <c r="F1121" s="79" t="str">
        <f>IF('7th 4'!C25&gt;0,'7th 4'!D6,IF('7th 4'!K25&gt;0,'7th 4'!L6,IF('7th 4'!S25&gt;0,'7th 4'!T6,0)))</f>
        <v>Computer Graphic -1</v>
      </c>
      <c r="G1121" s="79" t="str">
        <f>IF('7th 5'!C25&gt;0,'7th 5'!D6,IF('7th 5'!K25&gt;0,'7th 5'!L6,IF('7th 5'!S25&gt;0,'7th 5'!T6,0)))</f>
        <v>Sketch and Landscape -2</v>
      </c>
      <c r="H1121" s="79" t="str">
        <f>IF('7th 6'!C25&gt;0,'7th 6'!D6,IF('7th 6'!K25&gt;0,'7th 6'!L6,IF('7th 6'!S25&gt;0,'7th 6'!T6,0)))</f>
        <v>History of Western Art</v>
      </c>
      <c r="I1121" s="429"/>
      <c r="J1121" s="429"/>
      <c r="K1121" s="431"/>
      <c r="L1121" s="79" t="str">
        <f>IF('8th 1'!C25&gt;0,'8th 1'!D6,IF('8th 1'!K25&gt;0,'8th 1'!L6,IF('8th 1'!S25&gt;0,'8th 1'!T6,0)))</f>
        <v>Drawing a Package Design</v>
      </c>
      <c r="M1121" s="79" t="str">
        <f>IF('8th 2'!C25&gt;0,'8th 2'!D6,IF('8th 2'!K25&gt;0,'8th 2'!L6,IF('8th 2'!S25&gt;0,'8th 2'!T6,0)))</f>
        <v>Experimental Design</v>
      </c>
      <c r="N1121" s="79" t="str">
        <f>IF('8th 3'!C25&gt;0,'8th 3'!D6,IF('8th 3'!K25&gt;0,'8th 3'!L6,IF('8th 3'!S25&gt;0,'8th 3'!T6,0)))</f>
        <v>Computer Graphic -2</v>
      </c>
      <c r="O1121" s="79" t="str">
        <f>IF('8th 4'!C25&gt;0,'8th 4'!D6,IF('8th 4'!K25&gt;0,'8th 4'!L6,IF('8th 4'!S25&gt;0,'8th 4'!T6,0)))</f>
        <v>Interior &amp; Exterior Design</v>
      </c>
      <c r="P1121" s="79" t="str">
        <f>IF('8th 5'!C25&gt;0,'8th 5'!D6,IF('8th 5'!K25&gt;0,'8th 5'!L6,IF('8th 5'!S25&gt;0,'8th 5'!T6,0)))</f>
        <v>Aesthesic</v>
      </c>
      <c r="Q1121" s="79" t="str">
        <f>IF('8th 6'!C25&gt;0,'8th 6'!D6,IF('8th 6'!K25&gt;0,'8th 6'!L6,IF('8th 6'!S25&gt;0,'8th 6'!T6,0)))</f>
        <v>History of Arts in Bengal</v>
      </c>
      <c r="R1121" s="79">
        <f>IF('8th 7'!C25&gt;0,'8th 7'!D6,IF('8th 7'!K25&gt;0,'8th 7'!L6,IF('8th 7'!S25&gt;0,'8th 7'!T6,0)))</f>
        <v>0</v>
      </c>
      <c r="S1121" s="429"/>
      <c r="T1121" s="429"/>
      <c r="U1121" s="431"/>
      <c r="V1121" s="335">
        <f>IF(I1123&gt;0,(V1126+V1108),0)</f>
        <v>126</v>
      </c>
      <c r="W1121" s="254">
        <f>IF(I1123&gt;0,(W1126+W1108),0)</f>
        <v>376.5</v>
      </c>
      <c r="X1121" s="336">
        <f>IF(S1123&gt;0,(W1121/126),IF(I1123&gt;0,(W1121/109.5),0))</f>
        <v>2.9880952380952381</v>
      </c>
      <c r="Y1121" s="163" t="str">
        <f>IF(X1121&gt;=2.5,Y1120,IF(X1121&gt;=2.25,"C",IF(X1121&gt;=2,"D",IF(X1121=0,0,"F"))))</f>
        <v>B-</v>
      </c>
      <c r="Z1121" s="510"/>
    </row>
    <row r="1122" spans="1:26" ht="17.25" customHeight="1">
      <c r="A1122" s="458" t="s">
        <v>27</v>
      </c>
      <c r="B1122" s="459"/>
      <c r="C1122" s="102">
        <f>IF('7th 1'!C25&gt;0,'7th 1'!H4,IF('7th 1'!K25&gt;0,'7th 1'!P4,IF('7th 1'!S25&gt;0,'7th 1'!X4,0)))</f>
        <v>3</v>
      </c>
      <c r="D1122" s="102">
        <f>IF('7th 2'!C25&gt;0,'7th 2'!H4,IF('7th 2'!K25&gt;0,'7th 2'!P4,IF('7th 2'!S25&gt;0,'7th 2'!X4,0)))</f>
        <v>1.5</v>
      </c>
      <c r="E1122" s="102">
        <f>IF('7th 3'!C25&gt;0,'7th 3'!H4,IF('7th 3'!K25&gt;0,'7th 3'!P4,IF('7th 3'!S25&gt;0,'7th 3'!X4,0)))</f>
        <v>3</v>
      </c>
      <c r="F1122" s="102">
        <f>IF('7th 4'!C25&gt;0,'7th 4'!H4,IF('7th 4'!K25&gt;0,'7th 4'!P4,IF('7th 4'!S25&gt;0,'7th 4'!X4,0)))</f>
        <v>3</v>
      </c>
      <c r="G1122" s="102">
        <f>IF('7th 5'!C25&gt;0,'7th 5'!H4,IF('7th 5'!K25&gt;0,'7th 5'!P4,IF('7th 5'!S25&gt;0,'7th 5'!X4,0)))</f>
        <v>1.5</v>
      </c>
      <c r="H1122" s="102">
        <f>IF('7th 6'!C25&gt;0,'7th 6'!H4,IF('7th 6'!K25&gt;0,'7th 6'!P4,IF('7th 6'!S25&gt;0,'7th 6'!X4,0)))</f>
        <v>3</v>
      </c>
      <c r="I1122" s="430"/>
      <c r="J1122" s="430"/>
      <c r="K1122" s="432"/>
      <c r="L1122" s="102">
        <f>IF('8th 1'!C25&gt;0,'8th 1'!H4,IF('8th 1'!K25&gt;0,'8th 1'!P4,IF('8th 1'!S25&gt;0,'8th 1'!X4,0)))</f>
        <v>3</v>
      </c>
      <c r="M1122" s="102">
        <f>IF('8th 2'!C25&gt;0,'8th 2'!H4,IF('8th 2'!K25&gt;0,'8th 2'!P4,IF('8th 2'!S25&gt;0,'8th 2'!X4,0)))</f>
        <v>3</v>
      </c>
      <c r="N1122" s="102">
        <f>IF('8th 3'!C25&gt;0,'8th 3'!H4,IF('8th 3'!K25&gt;0,'8th 3'!P4,IF('8th 3'!S25&gt;0,'8th 3'!X4,0)))</f>
        <v>3</v>
      </c>
      <c r="O1122" s="102">
        <f>IF('8th 4'!C25&gt;0,'8th 4'!H4,IF('8th 4'!K25&gt;0,'8th 4'!P4,IF('8th 4'!S25&gt;0,'8th 4'!X4,0)))</f>
        <v>3</v>
      </c>
      <c r="P1122" s="102">
        <f>IF('8th 5'!C25&gt;0,'8th 5'!H4,IF('8th 5'!K25&gt;0,'8th 5'!P4,IF('8th 5'!S25&gt;0,'8th 5'!X4,0)))</f>
        <v>1.5</v>
      </c>
      <c r="Q1122" s="102">
        <f>IF('8th 6'!C25&gt;0,'8th 6'!H4,IF('8th 6'!K25&gt;0,'8th 6'!P4,IF('8th 6'!S25&gt;0,'8th 6'!X4,0)))</f>
        <v>1.5</v>
      </c>
      <c r="R1122" s="102">
        <f>IF('8th 7'!C25&gt;0,'8th 7'!H4,IF('8th 7'!K25&gt;0,'8th 7'!P4,IF('8th 7'!S25&gt;0,'8th 7'!X4,0)))</f>
        <v>0</v>
      </c>
      <c r="S1122" s="430"/>
      <c r="T1122" s="430"/>
      <c r="U1122" s="432"/>
      <c r="V1122" s="460" t="s">
        <v>41</v>
      </c>
      <c r="W1122" s="461"/>
      <c r="X1122" s="461"/>
      <c r="Y1122" s="462"/>
      <c r="Z1122" s="510"/>
    </row>
    <row r="1123" spans="1:26" ht="18.75" customHeight="1" thickBot="1">
      <c r="A1123" s="463" t="s">
        <v>11</v>
      </c>
      <c r="B1123" s="464"/>
      <c r="C1123" s="102">
        <v>100</v>
      </c>
      <c r="D1123" s="102">
        <v>100</v>
      </c>
      <c r="E1123" s="102">
        <v>100</v>
      </c>
      <c r="F1123" s="102">
        <v>100</v>
      </c>
      <c r="G1123" s="102">
        <v>100</v>
      </c>
      <c r="H1123" s="102">
        <v>100</v>
      </c>
      <c r="I1123" s="465">
        <f>(C1127*C1122)+(D1127*D1122)+(E1127*E1122)+(F1127*F1122)+(G1127*G1122)+(H1127*H1122)</f>
        <v>46.125</v>
      </c>
      <c r="J1123" s="84"/>
      <c r="K1123" s="103" t="str">
        <f>IF(J1125&gt;=4,"A+",IF(J1125&gt;=3.75,"A",IF(J1125&gt;=3.5,"A-",IF(J1125&gt;=3.25,"B+",IF(J1125&gt;=3,"B",IF(J1125&gt;=2.75,"B-",IF(J1125&gt;=2.5,"C+",IF(J1125&gt;=2,"C","F"))))))))</f>
        <v>B</v>
      </c>
      <c r="L1123" s="102">
        <v>100</v>
      </c>
      <c r="M1123" s="102">
        <v>100</v>
      </c>
      <c r="N1123" s="102">
        <v>100</v>
      </c>
      <c r="O1123" s="102">
        <v>100</v>
      </c>
      <c r="P1123" s="102">
        <v>100</v>
      </c>
      <c r="Q1123" s="102">
        <v>100</v>
      </c>
      <c r="R1123" s="102">
        <v>100</v>
      </c>
      <c r="S1123" s="465">
        <f>(L1127*L1122)+(M1127*M1122)+(N1127*N1122)+(O1127*O1122)+(P1127*P1122)+(Q1127*Q1122)+(R1127*R1122)</f>
        <v>46.875</v>
      </c>
      <c r="T1123" s="84"/>
      <c r="U1123" s="103" t="str">
        <f>IF(T1125&gt;=4,"A+",IF(T1125&gt;=3.75,"A",IF(T1125&gt;=3.5,"A-",IF(T1125&gt;=3.25,"B+",IF(T1125&gt;=3,"B",IF(T1125&gt;=2.75,"B-",IF(T1125&gt;=2.5,"C+",IF(T1125&gt;=2,"C","F"))))))))</f>
        <v>B</v>
      </c>
      <c r="V1123" s="467" t="s">
        <v>29</v>
      </c>
      <c r="W1123" s="469" t="s">
        <v>0</v>
      </c>
      <c r="X1123" s="469" t="s">
        <v>3</v>
      </c>
      <c r="Y1123" s="421" t="s">
        <v>2</v>
      </c>
      <c r="Z1123" s="510"/>
    </row>
    <row r="1124" spans="1:26" ht="17.25" thickTop="1">
      <c r="A1124" s="77" t="s">
        <v>28</v>
      </c>
      <c r="B1124" s="86"/>
      <c r="C1124" s="104">
        <f>IF('7th 1'!C25&gt;0,'7th 1'!C25,IF('7th 1'!K25&gt;0,'7th 1'!K25,IF('7th 1'!S25&gt;0,'7th 1'!S25,0)))</f>
        <v>21</v>
      </c>
      <c r="D1124" s="104">
        <f>IF('7th 2'!C25&gt;0,'7th 2'!C25,IF('7th 2'!K25&gt;0,'7th 2'!K25,IF('7th 2'!S25&gt;0,'7th 2'!S25,0)))</f>
        <v>22</v>
      </c>
      <c r="E1124" s="104">
        <f>IF('7th 3'!C25&gt;0,'7th 3'!C25,IF('7th 3'!K25&gt;0,'7th 3'!K25,IF('7th 3'!S25&gt;0,'7th 3'!S25,0)))</f>
        <v>30.5</v>
      </c>
      <c r="F1124" s="104">
        <f>IF('7th 4'!C25&gt;0,'7th 4'!C25,IF('7th 4'!K25&gt;0,'7th 4'!K25,IF('7th 4'!S25&gt;0,'7th 4'!S25,0)))</f>
        <v>27.5</v>
      </c>
      <c r="G1124" s="104">
        <f>IF('7th 5'!C25&gt;0,'7th 5'!C25,IF('7th 5'!K25&gt;0,'7th 5'!K25,IF('7th 5'!S25&gt;0,'7th 5'!S25,0)))</f>
        <v>27</v>
      </c>
      <c r="H1124" s="104">
        <f>IF('7th 6'!C25&gt;0,'7th 6'!C25,IF('7th 6'!K25&gt;0,'7th 6'!K25,IF('7th 6'!S25&gt;0,'7th 6'!S25,0)))</f>
        <v>26</v>
      </c>
      <c r="I1124" s="466"/>
      <c r="J1124" s="98"/>
      <c r="K1124" s="90"/>
      <c r="L1124" s="104">
        <f>IF('8th 1'!C25&gt;0,'8th 1'!C25,IF('8th 1'!K25&gt;0,'8th 1'!K25,IF('8th 1'!S25&gt;0,'8th 1'!S25,0)))</f>
        <v>27</v>
      </c>
      <c r="M1124" s="104">
        <f>IF('8th 2'!C25&gt;0,'8th 2'!C25,IF('8th 2'!K25&gt;0,'8th 2'!K25,IF('8th 2'!S25&gt;0,'8th 2'!S25,0)))</f>
        <v>27.5</v>
      </c>
      <c r="N1124" s="104">
        <f>IF('8th 3'!C25&gt;0,'8th 3'!C25,IF('8th 3'!K25&gt;0,'8th 3'!K25,IF('8th 3'!S25&gt;0,'8th 3'!S25,0)))</f>
        <v>30.5</v>
      </c>
      <c r="O1124" s="104">
        <f>IF('8th 4'!C25&gt;0,'8th 4'!C25,IF('8th 4'!K25&gt;0,'8th 4'!K25,IF('8th 4'!S25&gt;0,'8th 4'!S25,0)))</f>
        <v>24</v>
      </c>
      <c r="P1124" s="104">
        <f>IF('8th 5'!C25&gt;0,'8th 5'!C25,IF('8th 5'!K25&gt;0,'8th 5'!K25,IF('8th 5'!S25&gt;0,'8th 5'!S25,0)))</f>
        <v>30.75</v>
      </c>
      <c r="Q1124" s="104">
        <f>IF('8th 6'!C25&gt;0,'8th 6'!C25,IF('8th 6'!K25&gt;0,'8th 6'!K25,IF('8th 6'!S25&gt;0,'8th 6'!S25,0)))</f>
        <v>26</v>
      </c>
      <c r="R1124" s="104">
        <f>IF('8th 7'!C25&gt;0,'8th 7'!C25,IF('8th 7'!K25&gt;0,'8th 7'!K25,IF('8th 7'!S25&gt;0,'8th 7'!S25,0)))</f>
        <v>0</v>
      </c>
      <c r="S1124" s="466"/>
      <c r="T1124" s="98"/>
      <c r="U1124" s="90"/>
      <c r="V1124" s="468"/>
      <c r="W1124" s="470"/>
      <c r="X1124" s="471"/>
      <c r="Y1124" s="422"/>
      <c r="Z1124" s="510"/>
    </row>
    <row r="1125" spans="1:26" ht="17.25">
      <c r="A1125" s="423" t="s">
        <v>26</v>
      </c>
      <c r="B1125" s="91" t="s">
        <v>60</v>
      </c>
      <c r="C1125" s="104">
        <f>IF('7th 1'!C25&gt;0,'7th 1'!J25,IF('7th 1'!K25&gt;0,'7th 1'!R25,IF('7th 1'!S25&gt;0,'7th 1'!Z25,0)))</f>
        <v>37.5</v>
      </c>
      <c r="D1125" s="104">
        <f>IF('7th 2'!C25&gt;0,'7th 2'!J25,IF('7th 2'!K25&gt;0,'7th 2'!R25,IF('7th 2'!S25&gt;0,'7th 2'!Z25,0)))</f>
        <v>37</v>
      </c>
      <c r="E1125" s="104">
        <f>IF('7th 3'!C25&gt;0,'7th 3'!J25,IF('7th 3'!K25&gt;0,'7th 3'!R25,IF('7th 3'!S25&gt;0,'7th 3'!Z25,0)))</f>
        <v>36.5</v>
      </c>
      <c r="F1125" s="104">
        <f>IF('7th 4'!C25&gt;0,'7th 4'!J25,IF('7th 4'!K25&gt;0,'7th 4'!R25,IF('7th 4'!S25&gt;0,'7th 4'!Z25,0)))</f>
        <v>43.75</v>
      </c>
      <c r="G1125" s="104">
        <f>IF('7th 5'!C25&gt;0,'7th 5'!J25,IF('7th 5'!K25&gt;0,'7th 5'!R25,IF('7th 5'!S25&gt;0,'7th 5'!Z25,0)))</f>
        <v>35</v>
      </c>
      <c r="H1125" s="104">
        <f>IF('7th 6'!C25&gt;0,'7th 6'!J25,IF('7th 6'!K25&gt;0,'7th 6'!R25,IF('7th 6'!S25&gt;0,'7th 6'!Z25,0)))</f>
        <v>34.25</v>
      </c>
      <c r="I1125" s="466"/>
      <c r="J1125" s="440">
        <f>I1123/(C1122+D1122+E1122+F1122+G1122+H1122)</f>
        <v>3.0750000000000002</v>
      </c>
      <c r="K1125" s="442" t="str">
        <f>IF(J1125&gt;=2.5,K1123,IF(J1125&gt;=2.25,"C",IF(J1125&gt;=2,"D",IF(J1125=0,0,"F"))))</f>
        <v>B</v>
      </c>
      <c r="L1125" s="104">
        <f>IF('8th 1'!C25&gt;0,'8th 1'!J25,IF('8th 1'!K25&gt;0,'8th 1'!R25,IF('8th 1'!S25&gt;0,'8th 1'!Z25,0)))</f>
        <v>40.25</v>
      </c>
      <c r="M1125" s="104">
        <f>IF('8th 2'!C25&gt;0,'8th 2'!J25,IF('8th 2'!K25&gt;0,'8th 2'!R25,IF('8th 2'!S25&gt;0,'8th 2'!Z25,0)))</f>
        <v>30</v>
      </c>
      <c r="N1125" s="104">
        <f>IF('8th 3'!C25&gt;0,'8th 3'!J25,IF('8th 3'!K25&gt;0,'8th 3'!R25,IF('8th 3'!S25&gt;0,'8th 3'!Z25,0)))</f>
        <v>39.5</v>
      </c>
      <c r="O1125" s="104">
        <f>IF('8th 4'!C25&gt;0,'8th 4'!J25,IF('8th 4'!K25&gt;0,'8th 4'!R25,IF('8th 4'!S25&gt;0,'8th 4'!Z25,0)))</f>
        <v>32.5</v>
      </c>
      <c r="P1125" s="104">
        <f>IF('8th 5'!C25&gt;0,'8th 5'!J25,IF('8th 5'!K25&gt;0,'8th 5'!R25,IF('8th 5'!S25&gt;0,'8th 5'!Z25,0)))</f>
        <v>42</v>
      </c>
      <c r="Q1125" s="104">
        <f>IF('8th 6'!C25&gt;0,'8th 6'!J25,IF('8th 6'!K25&gt;0,'8th 6'!R25,IF('8th 6'!S25&gt;0,'8th 6'!Z25,0)))</f>
        <v>42.5</v>
      </c>
      <c r="R1125" s="104">
        <f>IF('8th 7'!C25&gt;0,'8th 7'!J25,IF('8th 7'!K25&gt;0,'8th 7'!R25,IF('8th 7'!S25&gt;0,'8th 7'!Z25,0)))</f>
        <v>0</v>
      </c>
      <c r="S1125" s="466"/>
      <c r="T1125" s="440">
        <f>S1123/(L1122+M1122+N1122+O1122+P1122+Q1122+R1122)</f>
        <v>3.125</v>
      </c>
      <c r="U1125" s="442" t="str">
        <f>IF(T1125&gt;=2.5,U1123,IF(T1125&gt;=2.25,"C",IF(T1125&gt;=2,"D",IF(T1125=0,0,"F"))))</f>
        <v>B</v>
      </c>
      <c r="V1125" s="454" t="s">
        <v>40</v>
      </c>
      <c r="W1125" s="443"/>
      <c r="X1125" s="443"/>
      <c r="Y1125" s="455"/>
      <c r="Z1125" s="510"/>
    </row>
    <row r="1126" spans="1:26" ht="16.5" customHeight="1">
      <c r="A1126" s="424"/>
      <c r="B1126" s="91" t="s">
        <v>67</v>
      </c>
      <c r="C1126" s="117">
        <f>'7th 1'!AA25</f>
        <v>59</v>
      </c>
      <c r="D1126" s="117">
        <f>'7th 2'!AA25</f>
        <v>59</v>
      </c>
      <c r="E1126" s="117">
        <f>'7th 3'!AA25</f>
        <v>67</v>
      </c>
      <c r="F1126" s="117">
        <f>'7th 4'!AA25</f>
        <v>72</v>
      </c>
      <c r="G1126" s="117">
        <f>'7th 5'!AA25</f>
        <v>62</v>
      </c>
      <c r="H1126" s="117">
        <f>'7th 6'!AA25</f>
        <v>61</v>
      </c>
      <c r="I1126" s="466"/>
      <c r="J1126" s="453"/>
      <c r="K1126" s="442"/>
      <c r="L1126" s="117">
        <f>'8th 1'!AA25</f>
        <v>68</v>
      </c>
      <c r="M1126" s="117">
        <f>'8th 2'!AA25</f>
        <v>58</v>
      </c>
      <c r="N1126" s="117">
        <f>'8th 3'!AA25</f>
        <v>70</v>
      </c>
      <c r="O1126" s="117">
        <f>'8th 4'!AA25</f>
        <v>57</v>
      </c>
      <c r="P1126" s="117">
        <f>'8th 5'!AA25</f>
        <v>73</v>
      </c>
      <c r="Q1126" s="117">
        <f>'8th 6'!AA25</f>
        <v>69</v>
      </c>
      <c r="R1126" s="117">
        <f>'8th 7'!AA25</f>
        <v>0</v>
      </c>
      <c r="S1126" s="466"/>
      <c r="T1126" s="453"/>
      <c r="U1126" s="442"/>
      <c r="V1126" s="444">
        <f>IF((C1127+C1129)=0,0,C1122)+IF((D1127+D1129)=0,0,D1122)+IF((E1127+E1129)=0,0,E1122)+IF((F1127+F1129)=0,0,F1122)+IF((G1127+G1129)=0,0,G1122)+IF((H1127+H1129)=0,0,H1122)+IF((L1127+L1129)=0,0,L1122)+IF((M1127+M1129)=0,0,M1122)+IF((N1127+N1129)=0,0,N1122)+IF((O1127+O1129)=0,0,O1122)+IF((P1127+P1129)=0,0,P1122)+IF((Q1127+Q1129)=0,0,Q1122)+IF((R1127+R1129)=0,0,R1122)+IF(I1133&gt;0,1.5,0)</f>
        <v>31.5</v>
      </c>
      <c r="W1126" s="457">
        <f>I1123+S1123+(I1133*1.5)</f>
        <v>97.125</v>
      </c>
      <c r="X1126" s="440">
        <f>IF(S1123&gt;0,(W1126/31.5),J1125)</f>
        <v>3.0833333333333335</v>
      </c>
      <c r="Y1126" s="164" t="str">
        <f>IF(X1126&gt;=4,"A+",IF(X1126&gt;=3.75,"A",IF(X1126&gt;=3.5,"A-",IF(X1126&gt;=3.25,"B+",IF(X1126&gt;=3,"B",IF(X1126&gt;=2.75,"B-",IF(X1126&gt;=2.5,"C+",IF(X1126&gt;=2,"C","F"))))))))</f>
        <v>B</v>
      </c>
      <c r="Z1126" s="510"/>
    </row>
    <row r="1127" spans="1:26" ht="16.5">
      <c r="A1127" s="424"/>
      <c r="B1127" s="91" t="s">
        <v>1</v>
      </c>
      <c r="C1127" s="104">
        <f>'7th 1'!AC25</f>
        <v>2.75</v>
      </c>
      <c r="D1127" s="104">
        <f>'7th 2'!AC25</f>
        <v>2.75</v>
      </c>
      <c r="E1127" s="104">
        <f>'7th 3'!AC25</f>
        <v>3.25</v>
      </c>
      <c r="F1127" s="104">
        <f>'7th 4'!AC25</f>
        <v>3.5</v>
      </c>
      <c r="G1127" s="104">
        <f>'7th 5'!AC25</f>
        <v>3</v>
      </c>
      <c r="H1127" s="104">
        <f>'7th 6'!AC25</f>
        <v>3</v>
      </c>
      <c r="I1127" s="466"/>
      <c r="J1127" s="98"/>
      <c r="K1127" s="112"/>
      <c r="L1127" s="104">
        <f>'8th 1'!AC25</f>
        <v>3.25</v>
      </c>
      <c r="M1127" s="104">
        <f>'8th 2'!AC25</f>
        <v>2.75</v>
      </c>
      <c r="N1127" s="104">
        <f>'8th 3'!AC25</f>
        <v>3.5</v>
      </c>
      <c r="O1127" s="104">
        <f>'8th 4'!AC25</f>
        <v>2.75</v>
      </c>
      <c r="P1127" s="104">
        <f>'8th 5'!AC25</f>
        <v>3.5</v>
      </c>
      <c r="Q1127" s="104">
        <f>'8th 6'!AC25</f>
        <v>3.25</v>
      </c>
      <c r="R1127" s="104">
        <f>'8th 7'!AC25</f>
        <v>0</v>
      </c>
      <c r="S1127" s="466"/>
      <c r="T1127" s="98"/>
      <c r="V1127" s="456"/>
      <c r="W1127" s="448"/>
      <c r="X1127" s="441"/>
      <c r="Y1127" s="451" t="str">
        <f>IF(S1123&gt;0,(IF(X1126&gt;=2.5,Y1126,IF(X1126&gt;=2.25,"C",IF(X1126&gt;=2,"D","F")))),K1125)</f>
        <v>B</v>
      </c>
      <c r="Z1127" s="510"/>
    </row>
    <row r="1128" spans="1:26" ht="16.5">
      <c r="A1128" s="424"/>
      <c r="B1128" s="91" t="s">
        <v>2</v>
      </c>
      <c r="C1128" s="104" t="str">
        <f>'7th 1'!AB25</f>
        <v>B-</v>
      </c>
      <c r="D1128" s="104" t="str">
        <f>'7th 2'!AB25</f>
        <v>B-</v>
      </c>
      <c r="E1128" s="104" t="str">
        <f>'7th 3'!AB25</f>
        <v>B+</v>
      </c>
      <c r="F1128" s="104" t="str">
        <f>'7th 4'!AB25</f>
        <v>A-</v>
      </c>
      <c r="G1128" s="104" t="str">
        <f>'7th 5'!AB25</f>
        <v>B</v>
      </c>
      <c r="H1128" s="104" t="str">
        <f>'7th 6'!AB25</f>
        <v>B</v>
      </c>
      <c r="I1128" s="466"/>
      <c r="J1128" s="98"/>
      <c r="K1128" s="90"/>
      <c r="L1128" s="104" t="str">
        <f>'8th 1'!AB25</f>
        <v>B+</v>
      </c>
      <c r="M1128" s="104" t="str">
        <f>'8th 2'!AB25</f>
        <v>B-</v>
      </c>
      <c r="N1128" s="104" t="str">
        <f>'8th 3'!AB25</f>
        <v>A-</v>
      </c>
      <c r="O1128" s="104" t="str">
        <f>'8th 4'!AB25</f>
        <v>B-</v>
      </c>
      <c r="P1128" s="104" t="str">
        <f>'8th 5'!AB25</f>
        <v>A-</v>
      </c>
      <c r="Q1128" s="104" t="str">
        <f>'8th 6'!AB25</f>
        <v>B+</v>
      </c>
      <c r="R1128" s="104" t="str">
        <f>'8th 7'!AB25</f>
        <v/>
      </c>
      <c r="S1128" s="466"/>
      <c r="T1128" s="98"/>
      <c r="U1128" s="90"/>
      <c r="V1128" s="446"/>
      <c r="W1128" s="449"/>
      <c r="X1128" s="450"/>
      <c r="Y1128" s="452"/>
      <c r="Z1128" s="510"/>
    </row>
    <row r="1129" spans="1:26" ht="16.5">
      <c r="A1129" s="413" t="s">
        <v>127</v>
      </c>
      <c r="B1129" s="91" t="s">
        <v>1</v>
      </c>
      <c r="C1129" s="104" t="str">
        <f>'7th 1'!AD25</f>
        <v>3.17</v>
      </c>
      <c r="D1129" s="104">
        <f>'7th 2'!AD25</f>
        <v>0</v>
      </c>
      <c r="E1129" s="104">
        <f>'7th 3'!AD25</f>
        <v>0</v>
      </c>
      <c r="F1129" s="104">
        <f>'7th 4'!AD25</f>
        <v>0</v>
      </c>
      <c r="G1129" s="104">
        <f>'7th 5'!AD25</f>
        <v>0</v>
      </c>
      <c r="H1129" s="104">
        <f>'7th 6'!AD25</f>
        <v>0</v>
      </c>
      <c r="I1129" s="415">
        <f>(C1129*C1122)+(D1129*D1122)+(E1129*E1122)+(F1129*F1122)+(G1129*G1122)+(H1129*H1122)</f>
        <v>9.51</v>
      </c>
      <c r="J1129" s="417">
        <f>IF(C1129&gt;0,(C1127*C1122),0)+IF(D1129&gt;0,(D1127*D1122),0)+IF(E1129&gt;0,(E1127*E1122),0)+IF(F1129&gt;0,(F1127*F1122),0)+IF(G1129&gt;0,(G1127*G1122),0)+IF(H1129&gt;0,(H1127*H1122),0)</f>
        <v>8.25</v>
      </c>
      <c r="K1129" s="418">
        <f>IF(C1129&gt;C1127,((C1129*C1122)-(C1127*C1122)),0)+IF(D1129&gt;D1127,((D1129*D1122)-(D1127*D1122)),0)+IF(E1129&gt;E1127,((E1129*E1122)-(E1127*E1122)),0)+IF(F1129&gt;F1127,((F1129*F1122)-(F1127*F1122)),0)+IF(G1129&gt;G1127,((G1129*G1122)-(G1127*G1122)),0)+IF(H1129&gt;H1127,((H1129*H1122)-(H1127*H1122)),0)</f>
        <v>1.2599999999999998</v>
      </c>
      <c r="L1129" s="165">
        <f>'8th 1'!AD25</f>
        <v>0</v>
      </c>
      <c r="M1129" s="104">
        <f>'8th 2'!AD25</f>
        <v>0</v>
      </c>
      <c r="N1129" s="104">
        <f>'8th 3'!AD25</f>
        <v>0</v>
      </c>
      <c r="O1129" s="104">
        <f>'8th 4'!AD25</f>
        <v>0</v>
      </c>
      <c r="P1129" s="104">
        <f>'8th 5'!AD25</f>
        <v>0</v>
      </c>
      <c r="Q1129" s="104">
        <f>'8th 6'!AD25</f>
        <v>0</v>
      </c>
      <c r="R1129" s="104">
        <f>'8th 7'!AD25</f>
        <v>0</v>
      </c>
      <c r="S1129" s="403">
        <f>(L1129*L1122)+(M1129*M1122)+(N1129*N1122)+(O1129*O1122)+(P1129*P1122)+(Q1129*Q1122)+(R1129*R1122)</f>
        <v>0</v>
      </c>
      <c r="T1129" s="417">
        <f>IF(L1129&gt;0,(L1127*L1122),0)+IF(M1129&gt;0,(M1127*M1122),0)+IF(N1129&gt;0,(N1127*N1122),0)+IF(O1129&gt;0,(O1127*O1122),0)+IF(P1129&gt;0,(P1127*P1122),0)+IF(Q1129&gt;0,(Q1127*Q1122),0)+IF(R1129&gt;0,(R1127*R1122),0)</f>
        <v>0</v>
      </c>
      <c r="U1129" s="399">
        <f>IF(L1129&gt;L1127,((L1129*L1122)-(L1127*L1122)),0)+IF(M1129&gt;M1127,((M1129*M1122)-(M1127*M1122)),0)+IF(N1129&gt;N1127,((N1129*N1122)-(N1127*N1122)),0)+IF(O1129&gt;O1127,((O1129*O1122)-(O1127*O1122)),0)+IF(P1129&gt;P1127,((P1129*P1122)-(P1127*P1122)),0)+IF(Q1129&gt;Q1127,((Q1129*Q1122)-(Q1127*Q1122)),0)+IF(R1129&gt;R1127,((R1129*R1122)-(R1127*R1122)),0)</f>
        <v>0</v>
      </c>
      <c r="V1129" s="401">
        <f>I1129+S1129</f>
        <v>9.51</v>
      </c>
      <c r="W1129" s="403">
        <f>J1129+T1129</f>
        <v>8.25</v>
      </c>
      <c r="X1129" s="403">
        <f>K1129+U1129</f>
        <v>1.2599999999999998</v>
      </c>
      <c r="Y1129" s="405">
        <f>IF(V1121&gt;0,(X1129+Y1116),0)</f>
        <v>1.2599999999999998</v>
      </c>
      <c r="Z1129" s="510"/>
    </row>
    <row r="1130" spans="1:26" ht="15.75" customHeight="1" thickBot="1">
      <c r="A1130" s="414"/>
      <c r="B1130" s="157" t="s">
        <v>23</v>
      </c>
      <c r="C1130" s="180" t="str">
        <f>'7th 1'!AE25</f>
        <v>Imp:</v>
      </c>
      <c r="D1130" s="180" t="str">
        <f>'7th 2'!AE25</f>
        <v/>
      </c>
      <c r="E1130" s="180" t="str">
        <f>'7th 3'!AE25</f>
        <v/>
      </c>
      <c r="F1130" s="180" t="str">
        <f>'7th 4'!AE25</f>
        <v/>
      </c>
      <c r="G1130" s="180" t="str">
        <f>'7th 5'!AE25</f>
        <v/>
      </c>
      <c r="H1130" s="180" t="str">
        <f>'7th 6'!AE25</f>
        <v/>
      </c>
      <c r="I1130" s="416"/>
      <c r="J1130" s="416"/>
      <c r="K1130" s="419"/>
      <c r="L1130" s="180" t="str">
        <f>'8th 1'!AE25</f>
        <v/>
      </c>
      <c r="M1130" s="180" t="str">
        <f>'8th 2'!AE25</f>
        <v/>
      </c>
      <c r="N1130" s="180" t="str">
        <f>'8th 3'!AE25</f>
        <v/>
      </c>
      <c r="O1130" s="180" t="str">
        <f>'8th 4'!AE25</f>
        <v/>
      </c>
      <c r="P1130" s="180" t="str">
        <f>'8th 5'!AE25</f>
        <v/>
      </c>
      <c r="Q1130" s="180" t="str">
        <f>'8th 6'!AE25</f>
        <v/>
      </c>
      <c r="R1130" s="180" t="str">
        <f>'8th 7'!AE25</f>
        <v/>
      </c>
      <c r="S1130" s="420"/>
      <c r="T1130" s="420"/>
      <c r="U1130" s="400"/>
      <c r="V1130" s="402"/>
      <c r="W1130" s="404"/>
      <c r="X1130" s="404"/>
      <c r="Y1130" s="406"/>
      <c r="Z1130" s="510"/>
    </row>
    <row r="1131" spans="1:26" ht="9.75" customHeight="1" thickTop="1" thickBot="1">
      <c r="C1131" s="53"/>
      <c r="D1131" s="53"/>
      <c r="E1131" s="53"/>
      <c r="F1131" s="53"/>
      <c r="G1131" s="53"/>
      <c r="H1131" s="53"/>
      <c r="L1131" s="53"/>
      <c r="M1131" s="53"/>
      <c r="N1131" s="53"/>
      <c r="O1131" s="53"/>
      <c r="P1131" s="53"/>
      <c r="Q1131" s="53"/>
      <c r="R1131" s="53"/>
      <c r="V1131" s="53"/>
      <c r="W1131" s="53"/>
      <c r="X1131" s="53"/>
      <c r="Y1131" s="53"/>
    </row>
    <row r="1132" spans="1:26" ht="18.75" thickTop="1">
      <c r="A1132" s="407" t="s">
        <v>33</v>
      </c>
      <c r="B1132" s="408"/>
      <c r="C1132" s="376" t="s">
        <v>35</v>
      </c>
      <c r="D1132" s="380"/>
      <c r="E1132" s="376" t="s">
        <v>30</v>
      </c>
      <c r="F1132" s="380"/>
      <c r="G1132" s="376" t="s">
        <v>31</v>
      </c>
      <c r="H1132" s="380"/>
      <c r="I1132" s="376" t="s">
        <v>32</v>
      </c>
      <c r="J1132" s="411"/>
      <c r="K1132" s="411"/>
      <c r="L1132" s="412"/>
      <c r="M1132" s="370" t="s">
        <v>50</v>
      </c>
      <c r="N1132" s="371"/>
      <c r="O1132" s="376" t="s">
        <v>0</v>
      </c>
      <c r="P1132" s="377"/>
      <c r="Q1132" s="169" t="s">
        <v>29</v>
      </c>
      <c r="R1132" s="378" t="s">
        <v>216</v>
      </c>
      <c r="S1132" s="379"/>
      <c r="T1132" s="379"/>
      <c r="U1132" s="380"/>
      <c r="V1132" s="381" t="s">
        <v>2</v>
      </c>
      <c r="W1132" s="382"/>
      <c r="X1132" s="170"/>
      <c r="Y1132" s="171"/>
    </row>
    <row r="1133" spans="1:26" s="113" customFormat="1" ht="18" customHeight="1">
      <c r="A1133" s="409"/>
      <c r="B1133" s="410"/>
      <c r="C1133" s="383" t="str">
        <f>'viva-1'!K23</f>
        <v>2.50</v>
      </c>
      <c r="D1133" s="384"/>
      <c r="E1133" s="383" t="str">
        <f>'viva-2'!K23</f>
        <v>2.75</v>
      </c>
      <c r="F1133" s="384"/>
      <c r="G1133" s="385" t="str">
        <f>'viva-3'!K23</f>
        <v>3.00</v>
      </c>
      <c r="H1133" s="384"/>
      <c r="I1133" s="383" t="str">
        <f>'viva-4'!K23</f>
        <v>2.75</v>
      </c>
      <c r="J1133" s="386"/>
      <c r="K1133" s="386"/>
      <c r="L1133" s="387"/>
      <c r="M1133" s="372"/>
      <c r="N1133" s="373"/>
      <c r="O1133" s="388">
        <f>W1121+Y1129</f>
        <v>377.76</v>
      </c>
      <c r="P1133" s="389"/>
      <c r="Q1133" s="397">
        <f>V1121</f>
        <v>126</v>
      </c>
      <c r="R1133" s="392">
        <f>O1133/126</f>
        <v>2.9980952380952379</v>
      </c>
      <c r="S1133" s="393"/>
      <c r="T1133" s="393"/>
      <c r="U1133" s="394"/>
      <c r="V1133" s="359" t="str">
        <f>IF(R1133&gt;=2.5,Y1133,IF(R1133&gt;=2.25,"C",IF(R1133&gt;=2,"D",IF(R1133=0,0,"F"))))</f>
        <v>B-</v>
      </c>
      <c r="W1133" s="360"/>
      <c r="X1133" s="172"/>
      <c r="Y1133" s="173" t="str">
        <f>IF(R1133&gt;=4,"A+",IF(R1133&gt;=3.75,"A",IF(R1133&gt;=3.5,"A-",IF(R1133&gt;=3.25,"B+",IF(R1133&gt;=3,"B",IF(R1133&gt;=2.75,"B-",IF(R1133&gt;=2.5,"C+",IF(R1133&gt;=2,"C","F"))))))))</f>
        <v>B-</v>
      </c>
      <c r="Z1133" s="174"/>
    </row>
    <row r="1134" spans="1:26" ht="34.5" customHeight="1" thickBot="1">
      <c r="A1134" s="363" t="s">
        <v>34</v>
      </c>
      <c r="B1134" s="364"/>
      <c r="C1134" s="365" t="s">
        <v>1</v>
      </c>
      <c r="D1134" s="366"/>
      <c r="E1134" s="367">
        <f>C1133+E1133+G1133+I1133</f>
        <v>11</v>
      </c>
      <c r="F1134" s="368"/>
      <c r="G1134" s="365" t="s">
        <v>0</v>
      </c>
      <c r="H1134" s="366"/>
      <c r="I1134" s="367">
        <f>E1134*1.5</f>
        <v>16.5</v>
      </c>
      <c r="J1134" s="369"/>
      <c r="K1134" s="369"/>
      <c r="L1134" s="368"/>
      <c r="M1134" s="374"/>
      <c r="N1134" s="375"/>
      <c r="O1134" s="390"/>
      <c r="P1134" s="391"/>
      <c r="Q1134" s="398"/>
      <c r="R1134" s="395"/>
      <c r="S1134" s="395"/>
      <c r="T1134" s="395"/>
      <c r="U1134" s="396"/>
      <c r="V1134" s="361"/>
      <c r="W1134" s="362"/>
      <c r="X1134" s="175"/>
      <c r="Y1134" s="176"/>
    </row>
    <row r="1135" spans="1:26" ht="30" customHeight="1" thickTop="1">
      <c r="B1135" s="54"/>
      <c r="C1135" s="54"/>
      <c r="D1135" s="514" t="s">
        <v>24</v>
      </c>
      <c r="E1135" s="514"/>
      <c r="F1135" s="514"/>
      <c r="G1135" s="514"/>
      <c r="H1135" s="514"/>
      <c r="I1135" s="514"/>
      <c r="J1135" s="514"/>
      <c r="K1135" s="514"/>
      <c r="L1135" s="514"/>
      <c r="M1135" s="514"/>
      <c r="N1135" s="514"/>
      <c r="O1135" s="514"/>
      <c r="P1135" s="514"/>
      <c r="Q1135" s="514"/>
      <c r="R1135" s="514"/>
      <c r="S1135" s="514"/>
      <c r="T1135" s="55" t="s">
        <v>36</v>
      </c>
      <c r="U1135" s="56"/>
      <c r="V1135" s="515">
        <f>'1st 1'!R26</f>
        <v>0</v>
      </c>
      <c r="W1135" s="516"/>
      <c r="X1135" s="516"/>
      <c r="Y1135" s="516"/>
    </row>
    <row r="1136" spans="1:26" ht="18.75">
      <c r="A1136" s="57"/>
      <c r="B1136" s="58"/>
      <c r="C1136" s="59" t="s">
        <v>4</v>
      </c>
      <c r="D1136" s="60" t="s">
        <v>71</v>
      </c>
      <c r="E1136" s="60"/>
      <c r="F1136" s="53"/>
      <c r="G1136" s="61"/>
      <c r="H1136" s="517" t="s">
        <v>73</v>
      </c>
      <c r="I1136" s="518"/>
      <c r="J1136" s="518"/>
      <c r="K1136" s="518"/>
      <c r="L1136" s="518"/>
      <c r="M1136" s="518"/>
      <c r="N1136" s="518"/>
      <c r="O1136" s="62"/>
      <c r="P1136" s="62"/>
      <c r="Q1136" s="62"/>
      <c r="R1136" s="53"/>
      <c r="S1136" s="63"/>
      <c r="T1136" s="55" t="s">
        <v>37</v>
      </c>
      <c r="U1136" s="56"/>
      <c r="V1136" s="519">
        <f>'1st 1'!A26</f>
        <v>19</v>
      </c>
      <c r="W1136" s="516"/>
      <c r="X1136" s="516"/>
      <c r="Y1136" s="516"/>
    </row>
    <row r="1137" spans="1:26" ht="18.75">
      <c r="A1137" s="57"/>
      <c r="B1137" s="58"/>
      <c r="C1137" s="59" t="s">
        <v>5</v>
      </c>
      <c r="D1137" s="60" t="s">
        <v>66</v>
      </c>
      <c r="E1137" s="60"/>
      <c r="F1137" s="64"/>
      <c r="G1137" s="53"/>
      <c r="H1137" s="61"/>
      <c r="I1137" s="65"/>
      <c r="J1137" s="520">
        <f>'1st 1'!A1356</f>
        <v>0</v>
      </c>
      <c r="K1137" s="521"/>
      <c r="L1137" s="521"/>
      <c r="M1137" s="521"/>
      <c r="N1137" s="62"/>
      <c r="O1137" s="62"/>
      <c r="P1137" s="53"/>
      <c r="Q1137" s="53"/>
      <c r="R1137" s="53"/>
      <c r="S1137" s="63"/>
      <c r="T1137" s="55" t="s">
        <v>38</v>
      </c>
      <c r="U1137" s="56"/>
      <c r="V1137" s="56"/>
      <c r="W1137" s="56"/>
      <c r="X1137" s="56"/>
      <c r="Y1137" s="66">
        <f>'1st 1'!S26</f>
        <v>0</v>
      </c>
    </row>
    <row r="1138" spans="1:26" ht="18.75">
      <c r="A1138" s="57"/>
      <c r="B1138" s="58"/>
      <c r="C1138" s="59" t="s">
        <v>6</v>
      </c>
      <c r="D1138" s="60" t="s">
        <v>14</v>
      </c>
      <c r="E1138" s="58"/>
      <c r="F1138" s="67" t="s">
        <v>7</v>
      </c>
      <c r="G1138" s="68" t="str">
        <f>'1st 1'!B26</f>
        <v>J</v>
      </c>
      <c r="H1138" s="69"/>
      <c r="I1138" s="70"/>
      <c r="J1138" s="70"/>
      <c r="K1138" s="70"/>
      <c r="L1138" s="53"/>
      <c r="M1138" s="53"/>
      <c r="N1138" s="53"/>
      <c r="O1138" s="53"/>
      <c r="P1138" s="53"/>
      <c r="Q1138" s="53"/>
      <c r="R1138" s="53"/>
      <c r="V1138" s="53"/>
      <c r="W1138" s="53"/>
      <c r="X1138" s="53"/>
      <c r="Y1138" s="53"/>
    </row>
    <row r="1139" spans="1:26" ht="18.75">
      <c r="A1139" s="57"/>
      <c r="B1139" s="64"/>
      <c r="C1139" s="64"/>
      <c r="D1139" s="64"/>
      <c r="E1139" s="53"/>
      <c r="F1139" s="67" t="s">
        <v>8</v>
      </c>
      <c r="G1139" s="72">
        <f>'1st 1'!T26</f>
        <v>0</v>
      </c>
      <c r="H1139" s="69"/>
      <c r="I1139" s="70"/>
      <c r="J1139" s="70"/>
      <c r="K1139" s="70"/>
      <c r="L1139" s="53"/>
      <c r="M1139" s="53"/>
      <c r="N1139" s="53"/>
      <c r="O1139" s="53"/>
      <c r="P1139" s="53"/>
      <c r="Q1139" s="53"/>
      <c r="R1139" s="53"/>
      <c r="V1139" s="53"/>
      <c r="W1139" s="53"/>
      <c r="X1139" s="53"/>
      <c r="Y1139" s="53"/>
    </row>
    <row r="1140" spans="1:26" ht="18.75">
      <c r="A1140" s="57"/>
      <c r="B1140" s="64"/>
      <c r="C1140" s="64"/>
      <c r="D1140" s="64"/>
      <c r="E1140" s="53"/>
      <c r="F1140" s="67" t="s">
        <v>9</v>
      </c>
      <c r="G1140" s="72">
        <f>'1st 1'!U26</f>
        <v>0</v>
      </c>
      <c r="H1140" s="69"/>
      <c r="I1140" s="70"/>
      <c r="J1140" s="70"/>
      <c r="K1140" s="70"/>
      <c r="L1140" s="53"/>
      <c r="M1140" s="53"/>
      <c r="N1140" s="53"/>
      <c r="O1140" s="53"/>
      <c r="P1140" s="53"/>
      <c r="Q1140" s="53"/>
      <c r="R1140" s="53"/>
      <c r="V1140" s="53"/>
      <c r="W1140" s="53"/>
      <c r="X1140" s="53"/>
      <c r="Y1140" s="53"/>
    </row>
    <row r="1141" spans="1:26" ht="18.75">
      <c r="A1141" s="57"/>
      <c r="B1141" s="64"/>
      <c r="C1141" s="64"/>
      <c r="D1141" s="64"/>
      <c r="E1141" s="53"/>
      <c r="F1141" s="67" t="s">
        <v>10</v>
      </c>
      <c r="G1141" s="72">
        <f>'1st 1'!V26</f>
        <v>0</v>
      </c>
      <c r="H1141" s="69"/>
      <c r="I1141" s="73"/>
      <c r="J1141" s="73"/>
      <c r="K1141" s="73"/>
      <c r="L1141" s="53"/>
      <c r="M1141" s="53"/>
      <c r="N1141" s="53"/>
      <c r="O1141" s="53"/>
      <c r="P1141" s="53"/>
      <c r="Q1141" s="53"/>
      <c r="R1141" s="53"/>
      <c r="V1141" s="53"/>
      <c r="W1141" s="53"/>
      <c r="X1141" s="53"/>
      <c r="Y1141" s="53"/>
    </row>
    <row r="1142" spans="1:26" ht="21.75" customHeight="1" thickBot="1">
      <c r="A1142" s="522" t="s">
        <v>25</v>
      </c>
      <c r="B1142" s="522"/>
      <c r="C1142" s="523"/>
      <c r="D1142" s="523"/>
      <c r="E1142" s="523"/>
      <c r="F1142" s="523"/>
      <c r="G1142" s="523"/>
      <c r="H1142" s="523"/>
      <c r="I1142" s="523"/>
      <c r="J1142" s="523"/>
      <c r="K1142" s="523"/>
      <c r="L1142" s="524"/>
      <c r="M1142" s="524"/>
      <c r="N1142" s="524"/>
      <c r="O1142" s="524"/>
      <c r="P1142" s="524"/>
      <c r="Q1142" s="524"/>
      <c r="R1142" s="524"/>
      <c r="S1142" s="524"/>
      <c r="T1142" s="524"/>
      <c r="U1142" s="524"/>
      <c r="V1142" s="524"/>
      <c r="W1142" s="524"/>
      <c r="X1142" s="524"/>
      <c r="Y1142" s="524"/>
    </row>
    <row r="1143" spans="1:26" ht="19.5" customHeight="1" thickTop="1" thickBot="1">
      <c r="A1143" s="478" t="s">
        <v>42</v>
      </c>
      <c r="B1143" s="479"/>
      <c r="C1143" s="479"/>
      <c r="D1143" s="479"/>
      <c r="E1143" s="479"/>
      <c r="F1143" s="479"/>
      <c r="G1143" s="479"/>
      <c r="H1143" s="479"/>
      <c r="I1143" s="479"/>
      <c r="J1143" s="479"/>
      <c r="K1143" s="480"/>
      <c r="L1143" s="479" t="s">
        <v>43</v>
      </c>
      <c r="M1143" s="479"/>
      <c r="N1143" s="479"/>
      <c r="O1143" s="479"/>
      <c r="P1143" s="479"/>
      <c r="Q1143" s="479"/>
      <c r="R1143" s="479"/>
      <c r="S1143" s="479"/>
      <c r="T1143" s="479"/>
      <c r="U1143" s="506"/>
      <c r="V1143" s="507" t="s">
        <v>39</v>
      </c>
      <c r="W1143" s="508"/>
      <c r="X1143" s="508"/>
      <c r="Y1143" s="509"/>
      <c r="Z1143" s="510" t="s">
        <v>68</v>
      </c>
    </row>
    <row r="1144" spans="1:26" ht="19.5" thickTop="1" thickBot="1">
      <c r="A1144" s="74" t="s">
        <v>22</v>
      </c>
      <c r="B1144" s="75"/>
      <c r="C1144" s="76">
        <f>'1st 1'!C4</f>
        <v>101</v>
      </c>
      <c r="D1144" s="76">
        <f>'1st 2'!C4</f>
        <v>102</v>
      </c>
      <c r="E1144" s="76">
        <f>'1st 3'!C4</f>
        <v>103</v>
      </c>
      <c r="F1144" s="76">
        <f>'1st 4'!C4</f>
        <v>104</v>
      </c>
      <c r="G1144" s="76">
        <f>'1st 5'!C4</f>
        <v>105</v>
      </c>
      <c r="H1144" s="76">
        <f>'1st 6'!C4</f>
        <v>106</v>
      </c>
      <c r="I1144" s="511" t="s">
        <v>0</v>
      </c>
      <c r="J1144" s="511" t="s">
        <v>3</v>
      </c>
      <c r="K1144" s="512" t="s">
        <v>2</v>
      </c>
      <c r="L1144" s="76">
        <f>'2nd 1'!C4</f>
        <v>107</v>
      </c>
      <c r="M1144" s="76">
        <f>'2nd 2'!C4</f>
        <v>108</v>
      </c>
      <c r="N1144" s="76">
        <f>'2nd 3'!C4</f>
        <v>109</v>
      </c>
      <c r="O1144" s="76">
        <f>'2nd 4'!C4</f>
        <v>110</v>
      </c>
      <c r="P1144" s="76">
        <f>'2nd 5'!C4</f>
        <v>111</v>
      </c>
      <c r="Q1144" s="76">
        <f>'2nd 6'!C4</f>
        <v>112</v>
      </c>
      <c r="R1144" s="76">
        <f>'2nd 7'!C4</f>
        <v>0</v>
      </c>
      <c r="S1144" s="429" t="s">
        <v>0</v>
      </c>
      <c r="T1144" s="429" t="s">
        <v>3</v>
      </c>
      <c r="U1144" s="431" t="s">
        <v>2</v>
      </c>
      <c r="V1144" s="492" t="s">
        <v>29</v>
      </c>
      <c r="W1144" s="493" t="s">
        <v>0</v>
      </c>
      <c r="X1144" s="494" t="s">
        <v>3</v>
      </c>
      <c r="Y1144" s="495" t="s">
        <v>2</v>
      </c>
      <c r="Z1144" s="510"/>
    </row>
    <row r="1145" spans="1:26" ht="64.5" customHeight="1" thickTop="1" thickBot="1">
      <c r="A1145" s="77" t="s">
        <v>63</v>
      </c>
      <c r="B1145" s="78"/>
      <c r="C1145" s="114" t="str">
        <f>'1st 1'!C6</f>
        <v>Drawing-1</v>
      </c>
      <c r="D1145" s="114" t="str">
        <f>'1st 2'!C6</f>
        <v>Sketch-1</v>
      </c>
      <c r="E1145" s="114" t="str">
        <f>'1st 3'!C6</f>
        <v>Parspective-1</v>
      </c>
      <c r="F1145" s="114" t="str">
        <f>'1st 4'!C6</f>
        <v>Study and Composition-1</v>
      </c>
      <c r="G1145" s="114" t="str">
        <f>'1st 5'!C6</f>
        <v>History of Civilization-1</v>
      </c>
      <c r="H1145" s="114" t="str">
        <f>'1st 6'!C6</f>
        <v>Nazrul Studies</v>
      </c>
      <c r="I1145" s="481"/>
      <c r="J1145" s="481"/>
      <c r="K1145" s="482"/>
      <c r="L1145" s="114" t="str">
        <f>'2nd 1'!C6</f>
        <v>Drawing-2</v>
      </c>
      <c r="M1145" s="114" t="str">
        <f>'2nd 2'!C6</f>
        <v>Sketch-2</v>
      </c>
      <c r="N1145" s="114" t="str">
        <f>'2nd 3'!C6</f>
        <v>Perspective- 2</v>
      </c>
      <c r="O1145" s="114" t="str">
        <f>'2nd 4'!C6</f>
        <v>Basic Design</v>
      </c>
      <c r="P1145" s="114" t="str">
        <f>'2nd 5'!C6</f>
        <v xml:space="preserve"> Study &amp; composition 2</v>
      </c>
      <c r="Q1145" s="114" t="str">
        <f>'2nd 6'!C6</f>
        <v>History of Civilization -2</v>
      </c>
      <c r="R1145" s="114">
        <f>'2nd 7'!C6</f>
        <v>0</v>
      </c>
      <c r="S1145" s="429"/>
      <c r="T1145" s="429"/>
      <c r="U1145" s="431"/>
      <c r="V1145" s="492"/>
      <c r="W1145" s="493"/>
      <c r="X1145" s="493"/>
      <c r="Y1145" s="495"/>
      <c r="Z1145" s="510"/>
    </row>
    <row r="1146" spans="1:26" ht="18.75" thickTop="1">
      <c r="A1146" s="77" t="s">
        <v>12</v>
      </c>
      <c r="B1146" s="78"/>
      <c r="C1146" s="80">
        <f>'1st 1'!G4</f>
        <v>3</v>
      </c>
      <c r="D1146" s="80">
        <f>'1st 2'!G4</f>
        <v>1.5</v>
      </c>
      <c r="E1146" s="80">
        <f>'1st 3'!G4</f>
        <v>3</v>
      </c>
      <c r="F1146" s="80">
        <f>'1st 4'!G4</f>
        <v>3</v>
      </c>
      <c r="G1146" s="80">
        <f>'1st 5'!G4</f>
        <v>1.5</v>
      </c>
      <c r="H1146" s="80">
        <f>'1st 6'!G4</f>
        <v>3</v>
      </c>
      <c r="I1146" s="481"/>
      <c r="J1146" s="481"/>
      <c r="K1146" s="513"/>
      <c r="L1146" s="80">
        <f>'2nd 1'!G4</f>
        <v>3</v>
      </c>
      <c r="M1146" s="80">
        <f>'2nd 2'!G4</f>
        <v>1.5</v>
      </c>
      <c r="N1146" s="80">
        <f>'2nd 3'!G4</f>
        <v>3</v>
      </c>
      <c r="O1146" s="80">
        <f>'2nd 4'!G4</f>
        <v>1.5</v>
      </c>
      <c r="P1146" s="80">
        <f>'2nd 5'!G4</f>
        <v>3</v>
      </c>
      <c r="Q1146" s="80">
        <f>'2nd 6'!G4</f>
        <v>3</v>
      </c>
      <c r="R1146" s="80">
        <f>'2nd 7'!G4</f>
        <v>0</v>
      </c>
      <c r="S1146" s="430"/>
      <c r="T1146" s="430"/>
      <c r="U1146" s="432"/>
      <c r="V1146" s="468"/>
      <c r="W1146" s="471"/>
      <c r="X1146" s="471"/>
      <c r="Y1146" s="422"/>
      <c r="Z1146" s="510"/>
    </row>
    <row r="1147" spans="1:26" ht="16.5" customHeight="1">
      <c r="A1147" s="77" t="s">
        <v>11</v>
      </c>
      <c r="B1147" s="78"/>
      <c r="C1147" s="80">
        <v>100</v>
      </c>
      <c r="D1147" s="80">
        <v>100</v>
      </c>
      <c r="E1147" s="80">
        <v>100</v>
      </c>
      <c r="F1147" s="80">
        <v>100</v>
      </c>
      <c r="G1147" s="80">
        <v>100</v>
      </c>
      <c r="H1147" s="80">
        <v>100</v>
      </c>
      <c r="I1147" s="496">
        <f>(C1151*C1146)+(D1151*D1146)+(E1151*E1146)+(F1151*F1146)+(G1151*G1146)+(H1151*H1146)</f>
        <v>46.5</v>
      </c>
      <c r="J1147" s="82"/>
      <c r="K1147" s="83" t="str">
        <f>IF(J1148&gt;=4,"A+",IF(J1148&gt;=3.75,"A",IF(J1148&gt;=3.5,"A-",IF(J1148&gt;=3.25,"B+",IF(J1148&gt;=3,"B",IF(J1148&gt;=2.75,"B-",IF(J1148&gt;=2.5,"C+",IF(J1148&gt;=2,"C","F"))))))))</f>
        <v>B</v>
      </c>
      <c r="L1147" s="81">
        <v>100</v>
      </c>
      <c r="M1147" s="80">
        <v>100</v>
      </c>
      <c r="N1147" s="80">
        <v>100</v>
      </c>
      <c r="O1147" s="80">
        <v>100</v>
      </c>
      <c r="P1147" s="80">
        <v>100</v>
      </c>
      <c r="Q1147" s="80">
        <v>100</v>
      </c>
      <c r="R1147" s="80">
        <v>100</v>
      </c>
      <c r="S1147" s="465">
        <f>(L1151*L1146)+(M1151*M1146)+(N1151*N1146)+(O1151*O1146)+(P1151*P1146)+(Q1151*Q1146)+(R1151*R1146)</f>
        <v>46.125</v>
      </c>
      <c r="T1147" s="84"/>
      <c r="U1147" s="85" t="str">
        <f>IF(T1148&gt;=4,"A+",IF(T1148&gt;=3.75,"A",IF(T1148&gt;=3.5,"A-",IF(T1148&gt;=3.25,"B+",IF(T1148&gt;=3,"B",IF(T1148&gt;=2.75,"B-",IF(T1148&gt;=2.5,"C+",IF(T1148&gt;=2,"C","F"))))))))</f>
        <v>B</v>
      </c>
      <c r="V1147" s="498">
        <f>IF((C1151+C1153)=0,0,C1146)+IF((D1151+D1153)=0,0,D1146)+IF((E1151+E1153)=0,0,E1146)+IF((F1151+F1153)=0,0,F1146)+IF((G1151+G1153)=0,0,G1146)+IF((H1151+H1153)=0,0,H1146)+IF((L1151+L1153)=0,0,L1146)+IF((M1151+M1153)=0,0,M1146)+IF((N1151+N1153)=0,0,N1146)+IF((O1151+O1153)=0,0,O1146)+IF((P1151+P1153)=0,0,P1146)+IF((Q1151+Q1153)=0,0,Q1146)+IF((R1151+R1153)=0,0,R1146)+IF(C1196=0,0,1.5)</f>
        <v>31.5</v>
      </c>
      <c r="W1147" s="415">
        <f>I1147+S1147+(C1196*1.5)</f>
        <v>97.125</v>
      </c>
      <c r="X1147" s="503">
        <f>IF(S1147&gt;0,(W1147/31.5),J1148)</f>
        <v>3.0833333333333335</v>
      </c>
      <c r="Y1147" s="154" t="str">
        <f>IF(X1147&gt;=4,"A+",IF(X1147&gt;=3.75,"A",IF(X1147&gt;=3.5,"A-",IF(X1147&gt;=3.25,"B+",IF(X1147&gt;=3,"B",IF(X1147&gt;=2.75,"B-",IF(X1147&gt;=2.5,"C+",IF(X1147&gt;=2,"C","F"))))))))</f>
        <v>B</v>
      </c>
      <c r="Z1147" s="510"/>
    </row>
    <row r="1148" spans="1:26" ht="18">
      <c r="A1148" s="77" t="s">
        <v>28</v>
      </c>
      <c r="B1148" s="86"/>
      <c r="C1148" s="87">
        <f>'1st 1'!C26</f>
        <v>20.5</v>
      </c>
      <c r="D1148" s="87">
        <f>'1st 2'!C26</f>
        <v>25</v>
      </c>
      <c r="E1148" s="87">
        <f>'1st 3'!C26</f>
        <v>23</v>
      </c>
      <c r="F1148" s="87">
        <f>'1st 4'!C26</f>
        <v>28.5</v>
      </c>
      <c r="G1148" s="87">
        <f>'1st 5'!C26</f>
        <v>28</v>
      </c>
      <c r="H1148" s="87">
        <f>'1st 6'!C26</f>
        <v>31.25</v>
      </c>
      <c r="I1148" s="497"/>
      <c r="J1148" s="485">
        <f>I1147/(C1146+D1146+E1146+F1146+G1146+H1146)</f>
        <v>3.1</v>
      </c>
      <c r="K1148" s="88"/>
      <c r="L1148" s="89">
        <f>'2nd 1'!C26</f>
        <v>19.5</v>
      </c>
      <c r="M1148" s="87">
        <f>'2nd 2'!C26</f>
        <v>23</v>
      </c>
      <c r="N1148" s="87">
        <f>'2nd 3'!C26</f>
        <v>28.5</v>
      </c>
      <c r="O1148" s="87">
        <f>'2nd 4'!C26</f>
        <v>30.5</v>
      </c>
      <c r="P1148" s="87">
        <f>'2nd 5'!C26</f>
        <v>21</v>
      </c>
      <c r="Q1148" s="87">
        <f>'2nd 6'!C26</f>
        <v>32</v>
      </c>
      <c r="R1148" s="87">
        <f>'2nd 7'!C26</f>
        <v>0</v>
      </c>
      <c r="S1148" s="457"/>
      <c r="T1148" s="485">
        <f>S1147/(L1146+M1146+N1146+O1146+P1146+Q1146+R1146)</f>
        <v>3.0750000000000002</v>
      </c>
      <c r="U1148" s="90"/>
      <c r="V1148" s="499"/>
      <c r="W1148" s="501"/>
      <c r="X1148" s="453"/>
      <c r="Y1148" s="487" t="str">
        <f>IF(S1147&gt;0,(IF(X1147&gt;=2.5,Y1147,IF(X1147&gt;=2.25,"C",IF(X1147&gt;=2,"D","F")))),K1149)</f>
        <v>B</v>
      </c>
      <c r="Z1148" s="510"/>
    </row>
    <row r="1149" spans="1:26" ht="16.5" customHeight="1">
      <c r="A1149" s="423" t="s">
        <v>26</v>
      </c>
      <c r="B1149" s="91" t="s">
        <v>60</v>
      </c>
      <c r="C1149" s="87">
        <f>'1st 1'!J26</f>
        <v>41.5</v>
      </c>
      <c r="D1149" s="87">
        <f>'1st 2'!J26</f>
        <v>36.5</v>
      </c>
      <c r="E1149" s="87">
        <f>'1st 3'!J26</f>
        <v>39</v>
      </c>
      <c r="F1149" s="87">
        <f>'1st 4'!J26</f>
        <v>31</v>
      </c>
      <c r="G1149" s="87">
        <f>'1st 5'!J26</f>
        <v>42.5</v>
      </c>
      <c r="H1149" s="87">
        <f>'1st 6'!J26</f>
        <v>36.5</v>
      </c>
      <c r="I1149" s="497"/>
      <c r="J1149" s="505"/>
      <c r="K1149" s="489" t="str">
        <f>IF(J1148&gt;=2.5,K1147,IF(J1148&gt;=2.25,"C",IF(J1148&gt;=2,"D",IF(J1148=0,0,"F"))))</f>
        <v>B</v>
      </c>
      <c r="L1149" s="89">
        <f>'2nd 1'!J26</f>
        <v>28.5</v>
      </c>
      <c r="M1149" s="87">
        <f>'2nd 2'!J26</f>
        <v>30</v>
      </c>
      <c r="N1149" s="87">
        <f>'2nd 3'!J26</f>
        <v>44</v>
      </c>
      <c r="O1149" s="87">
        <f>'2nd 4'!J26</f>
        <v>47</v>
      </c>
      <c r="P1149" s="87">
        <f>'2nd 5'!J26</f>
        <v>42</v>
      </c>
      <c r="Q1149" s="87">
        <f>'2nd 6'!J26</f>
        <v>38</v>
      </c>
      <c r="R1149" s="87">
        <f>'2nd 7'!J26</f>
        <v>0</v>
      </c>
      <c r="S1149" s="457"/>
      <c r="T1149" s="486"/>
      <c r="U1149" s="442" t="str">
        <f>IF(T1148&gt;=2.5,U1147,IF(T1148&gt;=2.25,"C",IF(T1148&gt;=2,"D",IF(T1148=0,0,"F"))))</f>
        <v>B</v>
      </c>
      <c r="V1149" s="499"/>
      <c r="W1149" s="501"/>
      <c r="X1149" s="453"/>
      <c r="Y1149" s="488"/>
      <c r="Z1149" s="510"/>
    </row>
    <row r="1150" spans="1:26" ht="16.5" customHeight="1">
      <c r="A1150" s="424"/>
      <c r="B1150" s="91" t="s">
        <v>67</v>
      </c>
      <c r="C1150" s="115">
        <f>'1st 1'!K26</f>
        <v>62</v>
      </c>
      <c r="D1150" s="115">
        <f>'1st 2'!K26</f>
        <v>62</v>
      </c>
      <c r="E1150" s="115">
        <f>'1st 3'!K26</f>
        <v>62</v>
      </c>
      <c r="F1150" s="115">
        <f>'1st 4'!K26</f>
        <v>60</v>
      </c>
      <c r="G1150" s="115">
        <f>'1st 5'!K26</f>
        <v>71</v>
      </c>
      <c r="H1150" s="115">
        <f>'1st 6'!K26</f>
        <v>68</v>
      </c>
      <c r="I1150" s="497"/>
      <c r="J1150" s="505"/>
      <c r="K1150" s="490"/>
      <c r="L1150" s="116">
        <f>'2nd 1'!K26</f>
        <v>48</v>
      </c>
      <c r="M1150" s="115">
        <f>'2nd 2'!K26</f>
        <v>53</v>
      </c>
      <c r="N1150" s="115">
        <f>'2nd 3'!K26</f>
        <v>73</v>
      </c>
      <c r="O1150" s="115">
        <f>'2nd 4'!K26</f>
        <v>78</v>
      </c>
      <c r="P1150" s="115">
        <f>'2nd 5'!K26</f>
        <v>63</v>
      </c>
      <c r="Q1150" s="115">
        <f>'2nd 6'!K26</f>
        <v>70</v>
      </c>
      <c r="R1150" s="115">
        <f>'2nd 7'!K26</f>
        <v>0</v>
      </c>
      <c r="S1150" s="457"/>
      <c r="T1150" s="486"/>
      <c r="U1150" s="491"/>
      <c r="V1150" s="499"/>
      <c r="W1150" s="501"/>
      <c r="X1150" s="453"/>
      <c r="Y1150" s="488"/>
      <c r="Z1150" s="510"/>
    </row>
    <row r="1151" spans="1:26" ht="18">
      <c r="A1151" s="424"/>
      <c r="B1151" s="91" t="s">
        <v>1</v>
      </c>
      <c r="C1151" s="87">
        <f>'1st 1'!M26</f>
        <v>3</v>
      </c>
      <c r="D1151" s="87">
        <f>'1st 2'!M26</f>
        <v>3</v>
      </c>
      <c r="E1151" s="87">
        <f>'1st 3'!M26</f>
        <v>3</v>
      </c>
      <c r="F1151" s="87">
        <f>'1st 4'!M26</f>
        <v>3</v>
      </c>
      <c r="G1151" s="87">
        <f>'1st 5'!M26</f>
        <v>3.5</v>
      </c>
      <c r="H1151" s="87">
        <f>'1st 6'!M26</f>
        <v>3.25</v>
      </c>
      <c r="I1151" s="497"/>
      <c r="J1151" s="505"/>
      <c r="K1151" s="92"/>
      <c r="L1151" s="89">
        <f>'2nd 1'!M26</f>
        <v>2.25</v>
      </c>
      <c r="M1151" s="87">
        <f>'2nd 2'!M26</f>
        <v>2.5</v>
      </c>
      <c r="N1151" s="87">
        <f>'2nd 3'!M26</f>
        <v>3.5</v>
      </c>
      <c r="O1151" s="87">
        <f>'2nd 4'!M26</f>
        <v>3.75</v>
      </c>
      <c r="P1151" s="87">
        <f>'2nd 5'!M26</f>
        <v>3</v>
      </c>
      <c r="Q1151" s="87">
        <f>'2nd 6'!M26</f>
        <v>3.5</v>
      </c>
      <c r="R1151" s="87">
        <f>'2nd 7'!M26</f>
        <v>0</v>
      </c>
      <c r="S1151" s="457"/>
      <c r="T1151" s="486"/>
      <c r="U1151" s="93"/>
      <c r="V1151" s="499"/>
      <c r="W1151" s="501"/>
      <c r="X1151" s="453"/>
      <c r="Y1151" s="155"/>
      <c r="Z1151" s="510"/>
    </row>
    <row r="1152" spans="1:26" ht="17.25" customHeight="1" thickBot="1">
      <c r="A1152" s="424"/>
      <c r="B1152" s="94" t="s">
        <v>2</v>
      </c>
      <c r="C1152" s="95" t="str">
        <f>'1st 1'!L26</f>
        <v>B</v>
      </c>
      <c r="D1152" s="95" t="str">
        <f>'1st 2'!L26</f>
        <v>B</v>
      </c>
      <c r="E1152" s="95" t="str">
        <f>'1st 3'!L26</f>
        <v>B</v>
      </c>
      <c r="F1152" s="95" t="str">
        <f>'1st 4'!L26</f>
        <v>B</v>
      </c>
      <c r="G1152" s="95" t="str">
        <f>'1st 5'!L26</f>
        <v>A-</v>
      </c>
      <c r="H1152" s="95" t="str">
        <f>'1st 6'!L26</f>
        <v>B+</v>
      </c>
      <c r="I1152" s="472"/>
      <c r="J1152" s="96"/>
      <c r="K1152" s="88"/>
      <c r="L1152" s="97" t="str">
        <f>'2nd 1'!L26</f>
        <v>C</v>
      </c>
      <c r="M1152" s="95" t="str">
        <f>'2nd 2'!L26</f>
        <v>C+</v>
      </c>
      <c r="N1152" s="95" t="str">
        <f>'2nd 3'!L26</f>
        <v>A-</v>
      </c>
      <c r="O1152" s="95" t="str">
        <f>'2nd 4'!L26</f>
        <v>A</v>
      </c>
      <c r="P1152" s="95" t="str">
        <f>'2nd 5'!L26</f>
        <v>B</v>
      </c>
      <c r="Q1152" s="95" t="str">
        <f>'2nd 6'!L26</f>
        <v>A-</v>
      </c>
      <c r="R1152" s="95">
        <f>'2nd 7'!L26</f>
        <v>0</v>
      </c>
      <c r="S1152" s="457"/>
      <c r="T1152" s="98"/>
      <c r="U1152" s="90"/>
      <c r="V1152" s="500"/>
      <c r="W1152" s="502"/>
      <c r="X1152" s="504"/>
      <c r="Y1152" s="156"/>
      <c r="Z1152" s="510"/>
    </row>
    <row r="1153" spans="1:28" ht="18.75" thickTop="1">
      <c r="A1153" s="413" t="s">
        <v>127</v>
      </c>
      <c r="B1153" s="91" t="s">
        <v>1</v>
      </c>
      <c r="C1153" s="87">
        <f>'1st 1'!N26</f>
        <v>0</v>
      </c>
      <c r="D1153" s="87">
        <f>'1st 2'!N26</f>
        <v>0</v>
      </c>
      <c r="E1153" s="87">
        <f>'1st 3'!N26</f>
        <v>0</v>
      </c>
      <c r="F1153" s="87">
        <f>'1st 4'!N26</f>
        <v>0</v>
      </c>
      <c r="G1153" s="87">
        <f>'1st 5'!N26</f>
        <v>0</v>
      </c>
      <c r="H1153" s="87">
        <f>'1st 6'!N26</f>
        <v>0</v>
      </c>
      <c r="I1153" s="530">
        <f>(C1153*C1146)+(D1153*D1146)+(E1153*E1146)+(F1153*F1146)+(G1153*G1146)+(H1153*H1146)</f>
        <v>0</v>
      </c>
      <c r="J1153" s="417">
        <f>IF(C1153&gt;0,(C1151*C1146),0)+IF(D1153&gt;0,(D1151*D1146),0)+IF(E1153&gt;0,(E1151*E1146),0)+IF(F1153&gt;0,(F1151*F1146),0)+IF(G1153&gt;0,(G1151*G1146),0)+IF(H1153&gt;0,(H1151*H1146),0)</f>
        <v>0</v>
      </c>
      <c r="K1153" s="473">
        <f>IF(C1153&gt;C1151,((C1153*C1146)-(C1151*C1146)),0)+IF(D1153&gt;D1151,((D1153*D1146)-(D1151*D1146)),0)+IF(E1153&gt;E1151,((E1153*E1146)-(E1151*E1146)),0)+IF(F1153&gt;F1151,((F1153*F1146)-(F1151*F1146)),0)+IF(G1153&gt;G1151,((G1153*G1146)-(G1151*G1146)),0)+IF(H1153&gt;H1151,((H1153*H1146)-(H1151*H1146)),0)</f>
        <v>0</v>
      </c>
      <c r="L1153" s="89">
        <f>'2nd 1'!N26</f>
        <v>0</v>
      </c>
      <c r="M1153" s="87">
        <f>'2nd 2'!N26</f>
        <v>0</v>
      </c>
      <c r="N1153" s="87">
        <f>'2nd 3'!N26</f>
        <v>0</v>
      </c>
      <c r="O1153" s="87">
        <f>'2nd 4'!N26</f>
        <v>0</v>
      </c>
      <c r="P1153" s="87">
        <f>'2nd 5'!N26</f>
        <v>0</v>
      </c>
      <c r="Q1153" s="87">
        <f>'2nd 6'!N26</f>
        <v>0</v>
      </c>
      <c r="R1153" s="87">
        <f>'2nd 7'!N26</f>
        <v>0</v>
      </c>
      <c r="S1153" s="401">
        <f>(L1153*L1146)+(M1153*M1146)+(N1153*N1146)+(O1153*O1146)+(P1153*P1146)+(Q1153*Q1146)+(R1153*R1146)</f>
        <v>0</v>
      </c>
      <c r="T1153" s="417">
        <f>IF(L1153&gt;0,(L1151*L1146),0)+IF(M1153&gt;0,(M1151*M1146),0)+IF(N1153&gt;0,(N1151*N1146),0)+IF(O1153&gt;0,(O1151*O1146),0)+IF(P1153&gt;0,(P1151*P1146),0)+IF(Q1153&gt;0,(Q1151*Q1146),0)+IF(R1153&gt;0,(R1151*R1146),0)</f>
        <v>0</v>
      </c>
      <c r="U1153" s="399">
        <f>IF(L1153&gt;L1151,((L1153*L1146)-(L1151*L1146)),0)+IF(M1153&gt;M1151,((M1153*M1146)-(M1151*M1146)),0)+IF(N1153&gt;N1151,((N1153*N1146)-(N1151*N1146)),0)+IF(O1153&gt;O1151,((O1153*O1146)-(O1151*O1146)),0)+IF(P1153&gt;P1151,((P1153*P1146)-(P1151*P1146)),0)+IF(Q1153&gt;Q1151,((Q1153*Q1146)-(Q1151*Q1146)),0)+IF(R1153&gt;R1151,((R1153*R1146)-(R1151*R1146)),0)</f>
        <v>0</v>
      </c>
      <c r="V1153" s="401">
        <f>I1153+S1153</f>
        <v>0</v>
      </c>
      <c r="W1153" s="436">
        <f>J1153+T1153</f>
        <v>0</v>
      </c>
      <c r="X1153" s="526">
        <f>K1153+U1153</f>
        <v>0</v>
      </c>
      <c r="Y1153" s="527"/>
      <c r="Z1153" s="510"/>
    </row>
    <row r="1154" spans="1:28" ht="15.75" customHeight="1" thickBot="1">
      <c r="A1154" s="414"/>
      <c r="B1154" s="157" t="s">
        <v>23</v>
      </c>
      <c r="C1154" s="178" t="str">
        <f>'1st 1'!O26</f>
        <v/>
      </c>
      <c r="D1154" s="178" t="str">
        <f>'1st 2'!O26</f>
        <v/>
      </c>
      <c r="E1154" s="178" t="str">
        <f>'1st 3'!O26</f>
        <v/>
      </c>
      <c r="F1154" s="178" t="str">
        <f>'1st 4'!O26</f>
        <v/>
      </c>
      <c r="G1154" s="178" t="str">
        <f>'1st 5'!O26</f>
        <v/>
      </c>
      <c r="H1154" s="178" t="str">
        <f>'1st 6'!O26</f>
        <v/>
      </c>
      <c r="I1154" s="472"/>
      <c r="J1154" s="472"/>
      <c r="K1154" s="474"/>
      <c r="L1154" s="179" t="str">
        <f>'2nd 1'!O26</f>
        <v/>
      </c>
      <c r="M1154" s="178" t="str">
        <f>'2nd 2'!O26</f>
        <v/>
      </c>
      <c r="N1154" s="178" t="str">
        <f>'2nd 3'!O26</f>
        <v/>
      </c>
      <c r="O1154" s="178" t="str">
        <f>'2nd 4'!O26</f>
        <v/>
      </c>
      <c r="P1154" s="178" t="str">
        <f>'2nd 5'!O26</f>
        <v/>
      </c>
      <c r="Q1154" s="178" t="str">
        <f>'2nd 6'!O26</f>
        <v/>
      </c>
      <c r="R1154" s="178" t="str">
        <f>'2nd 7'!O26</f>
        <v/>
      </c>
      <c r="S1154" s="475"/>
      <c r="T1154" s="420"/>
      <c r="U1154" s="400"/>
      <c r="V1154" s="402"/>
      <c r="W1154" s="437"/>
      <c r="X1154" s="528"/>
      <c r="Y1154" s="529"/>
      <c r="Z1154" s="510"/>
    </row>
    <row r="1155" spans="1:28" ht="21" customHeight="1" thickTop="1" thickBot="1">
      <c r="A1155" s="435" t="s">
        <v>30</v>
      </c>
      <c r="B1155" s="435"/>
      <c r="C1155" s="435"/>
      <c r="D1155" s="435"/>
      <c r="E1155" s="435"/>
      <c r="F1155" s="435"/>
      <c r="G1155" s="435"/>
      <c r="H1155" s="435"/>
      <c r="I1155" s="435"/>
      <c r="J1155" s="435"/>
      <c r="K1155" s="435"/>
      <c r="L1155" s="435"/>
      <c r="M1155" s="435"/>
      <c r="N1155" s="435"/>
      <c r="O1155" s="435"/>
      <c r="P1155" s="435"/>
      <c r="Q1155" s="435"/>
      <c r="R1155" s="435"/>
      <c r="S1155" s="435"/>
      <c r="T1155" s="435"/>
      <c r="U1155" s="435"/>
      <c r="V1155" s="435"/>
      <c r="W1155" s="435"/>
      <c r="X1155" s="435"/>
      <c r="Y1155" s="435"/>
      <c r="Z1155" s="510"/>
    </row>
    <row r="1156" spans="1:28" ht="19.5" customHeight="1" thickTop="1" thickBot="1">
      <c r="A1156" s="478" t="s">
        <v>44</v>
      </c>
      <c r="B1156" s="479"/>
      <c r="C1156" s="479"/>
      <c r="D1156" s="479"/>
      <c r="E1156" s="479"/>
      <c r="F1156" s="479"/>
      <c r="G1156" s="479"/>
      <c r="H1156" s="479"/>
      <c r="I1156" s="479"/>
      <c r="J1156" s="479"/>
      <c r="K1156" s="506"/>
      <c r="L1156" s="425" t="s">
        <v>45</v>
      </c>
      <c r="M1156" s="426"/>
      <c r="N1156" s="426"/>
      <c r="O1156" s="426"/>
      <c r="P1156" s="426"/>
      <c r="Q1156" s="426"/>
      <c r="R1156" s="426"/>
      <c r="S1156" s="426"/>
      <c r="T1156" s="426"/>
      <c r="U1156" s="426"/>
      <c r="V1156" s="160"/>
      <c r="W1156" s="428" t="s">
        <v>39</v>
      </c>
      <c r="X1156" s="428"/>
      <c r="Y1156" s="161"/>
      <c r="Z1156" s="510"/>
    </row>
    <row r="1157" spans="1:28" ht="17.25" customHeight="1" thickTop="1">
      <c r="A1157" s="99" t="s">
        <v>22</v>
      </c>
      <c r="B1157" s="100"/>
      <c r="C1157" s="101">
        <f>'3rd 1'!B4</f>
        <v>201</v>
      </c>
      <c r="D1157" s="101">
        <f>'3rd 2'!B4</f>
        <v>202</v>
      </c>
      <c r="E1157" s="101">
        <f>'3rd 3'!B4</f>
        <v>203</v>
      </c>
      <c r="F1157" s="101">
        <f>'3rd 4'!B4</f>
        <v>204</v>
      </c>
      <c r="G1157" s="101">
        <f>'3rd 5'!B4</f>
        <v>205</v>
      </c>
      <c r="H1157" s="101">
        <f>'3rd 6'!B4</f>
        <v>0</v>
      </c>
      <c r="I1157" s="430" t="s">
        <v>0</v>
      </c>
      <c r="J1157" s="430" t="s">
        <v>3</v>
      </c>
      <c r="K1157" s="432" t="s">
        <v>2</v>
      </c>
      <c r="L1157" s="101">
        <f>'4th 1'!B4</f>
        <v>206</v>
      </c>
      <c r="M1157" s="101">
        <f>'4th 2'!B4</f>
        <v>207</v>
      </c>
      <c r="N1157" s="101">
        <f>'4th 3'!B4</f>
        <v>208</v>
      </c>
      <c r="O1157" s="101">
        <f>'4th 4'!B4</f>
        <v>209</v>
      </c>
      <c r="P1157" s="101">
        <f>'4th 5'!B4</f>
        <v>210</v>
      </c>
      <c r="Q1157" s="101">
        <f>'4th 6'!B4</f>
        <v>211</v>
      </c>
      <c r="R1157" s="101">
        <f>'4th 7'!B4</f>
        <v>0</v>
      </c>
      <c r="S1157" s="429" t="s">
        <v>0</v>
      </c>
      <c r="T1157" s="429" t="s">
        <v>3</v>
      </c>
      <c r="U1157" s="431" t="s">
        <v>2</v>
      </c>
      <c r="V1157" s="433" t="s">
        <v>62</v>
      </c>
      <c r="W1157" s="434"/>
      <c r="X1157" s="434"/>
      <c r="Y1157" s="162" t="str">
        <f>IF(X1158&gt;=4,"A+",IF(X1158&gt;=3.75,"A",IF(X1158&gt;=3.5,"A-",IF(X1158&gt;=3.25,"B+",IF(X1158&gt;=3,"B",IF(X1158&gt;=2.75,"B-",IF(X1158&gt;=2.5,"C+",IF(X1158&gt;=2,"C","F"))))))))</f>
        <v>B</v>
      </c>
      <c r="Z1157" s="510"/>
    </row>
    <row r="1158" spans="1:28" ht="63.75" customHeight="1">
      <c r="A1158" s="77" t="s">
        <v>63</v>
      </c>
      <c r="B1158" s="86"/>
      <c r="C1158" s="79" t="str">
        <f>IF('3rd 1'!C26&gt;0,'3rd 1'!D6,IF('3rd 1'!K26&gt;0,'3rd 1'!L6,IF('3rd 1'!S26&gt;0,'3rd 1'!T6,0)))</f>
        <v>Basic Design</v>
      </c>
      <c r="D1158" s="79" t="str">
        <f>IF('3rd 2'!C26&gt;0,'3rd 2'!D6,IF('3rd 2'!K26&gt;0,'3rd 2'!L6,IF('3rd 2'!S26&gt;0,'3rd 2'!T6,0)))</f>
        <v>Still Life-1</v>
      </c>
      <c r="E1158" s="79" t="str">
        <f>IF('3rd 3'!C26&gt;0,'3rd 3'!D6,IF('3rd 3'!K26&gt;0,'3rd 3'!L6,IF('3rd 3'!S26&gt;0,'3rd 3'!T6,0)))</f>
        <v>Drawing-3</v>
      </c>
      <c r="F1158" s="79" t="str">
        <f>IF('3rd 4'!C26&gt;0,'3rd 4'!D6,IF('3rd 4'!K26&gt;0,'3rd 4'!L6,IF('3rd 4'!S26&gt;0,'3rd 4'!T6,0)))</f>
        <v>Sketch-3</v>
      </c>
      <c r="G1158" s="79" t="str">
        <f>IF('3rd 5'!C26&gt;0,'3rd 5'!D6,IF('3rd 5'!K26&gt;0,'3rd 5'!L6,IF('3rd 5'!S26&gt;0,'3rd 5'!T6,0)))</f>
        <v>History of Ancient Indian Civilization</v>
      </c>
      <c r="H1158" s="79">
        <f>IF('3rd 6'!C26&gt;0,'3rd 6'!D6,IF('3rd 6'!K26&gt;0,'3rd 6'!L6,IF('3rd 6'!S26&gt;0,'3rd 6'!T6,0)))</f>
        <v>0</v>
      </c>
      <c r="I1158" s="481"/>
      <c r="J1158" s="481"/>
      <c r="K1158" s="482"/>
      <c r="L1158" s="79" t="str">
        <f>IF('4th 1'!C26&gt;0,'4th 1'!D6,IF('4th 1'!K26&gt;0,'4th 1'!L6,IF('4th 1'!S26&gt;0,'4th 1'!T6,0)))</f>
        <v>Folk Design</v>
      </c>
      <c r="M1158" s="79" t="str">
        <f>IF('4th 2'!C26&gt;0,'4th 2'!D6,IF('4th 2'!K26&gt;0,'4th 2'!L6,IF('4th 2'!S26&gt;0,'4th 2'!T6,0)))</f>
        <v>Still Life-2</v>
      </c>
      <c r="N1158" s="79" t="str">
        <f>IF('4th 3'!C26&gt;0,'4th 3'!D6,IF('4th 3'!K26&gt;0,'4th 3'!L6,IF('4th 3'!S26&gt;0,'4th 3'!T6,0)))</f>
        <v>Drawing-4</v>
      </c>
      <c r="O1158" s="79" t="str">
        <f>IF('4th 4'!C26&gt;0,'4th 4'!D6,IF('4th 4'!K26&gt;0,'4th 4'!L6,IF('4th 4'!S26&gt;0,'4th 4'!T6,0)))</f>
        <v>Typography-1</v>
      </c>
      <c r="P1158" s="79" t="str">
        <f>IF('4th 5'!C26&gt;0,'4th 5'!D6,IF('4th 5'!K26&gt;0,'4th 5'!L6,IF('4th 5'!S26&gt;0,'4th 5'!T6,0)))</f>
        <v>Material &amp; Technique of Graphic Design</v>
      </c>
      <c r="Q1158" s="79" t="str">
        <f>IF('4th 6'!C26&gt;0,'4th 6'!D6,IF('4th 6'!K26&gt;0,'4th 6'!L6,IF('4th 6'!S26&gt;0,'4th 6'!T6,0)))</f>
        <v>History of Ancient Bengal Civilization</v>
      </c>
      <c r="R1158" s="79">
        <f>IF('4th 7'!C26&gt;0,'4th 7'!D6,IF('4th 7'!K26&gt;0,'4th 7'!L6,IF('4th 7'!S26&gt;0,'4th 7'!T6,0)))</f>
        <v>0</v>
      </c>
      <c r="S1158" s="429"/>
      <c r="T1158" s="429"/>
      <c r="U1158" s="431"/>
      <c r="V1158" s="335">
        <f>IF(I1160&gt;0,(V1163+V1147),0)</f>
        <v>63</v>
      </c>
      <c r="W1158" s="254">
        <f>IF(I1160&gt;0,(W1163+W1147),0)</f>
        <v>189.75</v>
      </c>
      <c r="X1158" s="336">
        <f>IF(S1160&gt;0,(W1158/63),IF(I1160&gt;0,(W1158/46.5),0))</f>
        <v>3.0119047619047619</v>
      </c>
      <c r="Y1158" s="163" t="str">
        <f>IF(X1158&gt;=2.5,Y1157,IF(X1158&gt;=2.25,"C",IF(X1158&gt;=2,"D",IF(X1158=0,0,"F"))))</f>
        <v>B</v>
      </c>
      <c r="Z1158" s="510"/>
    </row>
    <row r="1159" spans="1:28" ht="16.5">
      <c r="A1159" s="458" t="s">
        <v>27</v>
      </c>
      <c r="B1159" s="459"/>
      <c r="C1159" s="102">
        <f>IF('3rd 1'!C26&gt;0,'3rd 1'!H4,IF('3rd 1'!K26&gt;0,'3rd 1'!P4,IF('3rd 1'!S26&gt;0,'3rd 1'!X4,0)))</f>
        <v>3</v>
      </c>
      <c r="D1159" s="102">
        <f>IF('3rd 2'!C26&gt;0,'3rd 2'!H4,IF('3rd 2'!K26&gt;0,'3rd 2'!P4,IF('3rd 2'!S26&gt;0,'3rd 2'!X4,0)))</f>
        <v>3</v>
      </c>
      <c r="E1159" s="102">
        <f>IF('3rd 3'!C26&gt;0,'3rd 3'!H4,IF('3rd 3'!K26&gt;0,'3rd 3'!P4,IF('3rd 3'!S26&gt;0,'3rd 3'!X4,0)))</f>
        <v>3</v>
      </c>
      <c r="F1159" s="102">
        <f>IF('3rd 4'!C26&gt;0,'3rd 4'!H4,IF('3rd 4'!K26&gt;0,'3rd 4'!P4,IF('3rd 4'!S26&gt;0,'3rd 4'!X4,0)))</f>
        <v>3</v>
      </c>
      <c r="G1159" s="102">
        <f>IF('3rd 5'!C26&gt;0,'3rd 5'!H4,IF('3rd 5'!K26&gt;0,'3rd 5'!P4,IF('3rd 5'!S26&gt;0,'3rd 5'!X4,0)))</f>
        <v>3</v>
      </c>
      <c r="H1159" s="102">
        <f>IF('3rd 6'!C26&gt;0,'3rd 6'!H4,IF('3rd 6'!K26&gt;0,'3rd 6'!P4,IF('3rd 6'!S26&gt;0,'3rd 6'!X4,0)))</f>
        <v>0</v>
      </c>
      <c r="I1159" s="481"/>
      <c r="J1159" s="481"/>
      <c r="K1159" s="482"/>
      <c r="L1159" s="102">
        <f>IF('4th 1'!C26&gt;0,'4th 1'!H4,IF('4th 1'!K26&gt;0,'4th 1'!P4,IF('4th 1'!S26&gt;0,'4th 1'!X4,0)))</f>
        <v>3</v>
      </c>
      <c r="M1159" s="102">
        <f>IF('4th 2'!C26&gt;0,'4th 2'!H4,IF('4th 2'!K26&gt;0,'4th 2'!P4,IF('4th 2'!S26&gt;0,'4th 2'!X4,0)))</f>
        <v>3</v>
      </c>
      <c r="N1159" s="102">
        <f>IF('4th 3'!C26&gt;0,'4th 3'!H4,IF('4th 3'!K26&gt;0,'4th 3'!P4,IF('4th 3'!S26&gt;0,'4th 3'!X4,0)))</f>
        <v>3</v>
      </c>
      <c r="O1159" s="102">
        <f>IF('4th 4'!C26&gt;0,'4th 4'!H4,IF('4th 4'!K26&gt;0,'4th 4'!P4,IF('4th 4'!S26&gt;0,'4th 4'!X4,0)))</f>
        <v>1.5</v>
      </c>
      <c r="P1159" s="102">
        <f>IF('4th 5'!C26&gt;0,'4th 5'!H4,IF('4th 5'!K26&gt;0,'4th 5'!P4,IF('4th 5'!S26&gt;0,'4th 5'!X4,0)))</f>
        <v>1.5</v>
      </c>
      <c r="Q1159" s="102">
        <f>IF('4th 6'!C26&gt;0,'4th 6'!H4,IF('4th 6'!K26&gt;0,'4th 6'!P4,IF('4th 6'!S26&gt;0,'4th 6'!X4,0)))</f>
        <v>3</v>
      </c>
      <c r="R1159" s="102">
        <f>IF('4th 7'!C26&gt;0,'4th 7'!H4,IF('4th 7'!K26&gt;0,'4th 7'!P4,IF('4th 7'!S26&gt;0,'4th 7'!X4,0)))</f>
        <v>0</v>
      </c>
      <c r="S1159" s="430"/>
      <c r="T1159" s="430"/>
      <c r="U1159" s="432"/>
      <c r="V1159" s="460" t="s">
        <v>41</v>
      </c>
      <c r="W1159" s="461"/>
      <c r="X1159" s="461"/>
      <c r="Y1159" s="462"/>
      <c r="Z1159" s="510"/>
    </row>
    <row r="1160" spans="1:28" ht="17.25" thickBot="1">
      <c r="A1160" s="463" t="s">
        <v>11</v>
      </c>
      <c r="B1160" s="464"/>
      <c r="C1160" s="102">
        <v>100</v>
      </c>
      <c r="D1160" s="102">
        <v>100</v>
      </c>
      <c r="E1160" s="102">
        <v>100</v>
      </c>
      <c r="F1160" s="102">
        <v>100</v>
      </c>
      <c r="G1160" s="102">
        <v>100</v>
      </c>
      <c r="H1160" s="102">
        <v>100</v>
      </c>
      <c r="I1160" s="465">
        <f>(C1164*C1159)+(D1164*D1159)+(E1164*E1159)+(F1164*F1159)+(G1164*G1159)+(H1164*H1159)</f>
        <v>41.25</v>
      </c>
      <c r="J1160" s="84"/>
      <c r="K1160" s="103" t="str">
        <f>IF(J1161&gt;=4,"A+",IF(J1161&gt;=3.75,"A",IF(J1161&gt;=3.5,"A-",IF(J1161&gt;=3.25,"B+",IF(J1161&gt;=3,"B",IF(J1161&gt;=2.75,"B-",IF(J1161&gt;=2.5,"C+",IF(J1161&gt;=2,"C","F"))))))))</f>
        <v>B-</v>
      </c>
      <c r="L1160" s="102">
        <v>100</v>
      </c>
      <c r="M1160" s="102">
        <v>100</v>
      </c>
      <c r="N1160" s="102">
        <v>100</v>
      </c>
      <c r="O1160" s="102">
        <v>100</v>
      </c>
      <c r="P1160" s="102">
        <v>100</v>
      </c>
      <c r="Q1160" s="102">
        <v>100</v>
      </c>
      <c r="R1160" s="102">
        <v>100</v>
      </c>
      <c r="S1160" s="465">
        <f>(L1164*L1159)+(M1164*M1159)+(N1164*N1159)+(O1164*O1159)+(P1164*P1159)+(Q1164*Q1159)+(R1164*R1159)</f>
        <v>48</v>
      </c>
      <c r="T1160" s="84"/>
      <c r="U1160" s="103" t="str">
        <f>IF(T1161&gt;=4,"A+",IF(T1161&gt;=3.75,"A",IF(T1161&gt;=3.5,"A-",IF(T1161&gt;=3.25,"B+",IF(T1161&gt;=3,"B",IF(T1161&gt;=2.75,"B-",IF(T1161&gt;=2.5,"C+",IF(T1161&gt;=2,"C","F"))))))))</f>
        <v>B</v>
      </c>
      <c r="V1160" s="467" t="s">
        <v>29</v>
      </c>
      <c r="W1160" s="469" t="s">
        <v>0</v>
      </c>
      <c r="X1160" s="469" t="s">
        <v>3</v>
      </c>
      <c r="Y1160" s="476" t="s">
        <v>2</v>
      </c>
      <c r="Z1160" s="510"/>
    </row>
    <row r="1161" spans="1:28" ht="17.25" thickTop="1">
      <c r="A1161" s="77" t="s">
        <v>28</v>
      </c>
      <c r="B1161" s="86"/>
      <c r="C1161" s="104">
        <f>IF('3rd 1'!C26&gt;0,'3rd 1'!C26,IF('3rd 1'!K26&gt;0,'3rd 1'!K26,IF('3rd 1'!S26&gt;0,'3rd 1'!S26,0)))</f>
        <v>29.5</v>
      </c>
      <c r="D1161" s="104">
        <f>IF('3rd 2'!C26&gt;0,'3rd 2'!C26,IF('3rd 2'!K26&gt;0,'3rd 2'!K26,IF('3rd 2'!S26&gt;0,'3rd 2'!S26,0)))</f>
        <v>27.5</v>
      </c>
      <c r="E1161" s="104">
        <f>IF('3rd 3'!C26&gt;0,'3rd 3'!C26,IF('3rd 3'!K26&gt;0,'3rd 3'!K26,IF('3rd 3'!S26&gt;0,'3rd 3'!S26,0)))</f>
        <v>18.5</v>
      </c>
      <c r="F1161" s="104">
        <f>IF('3rd 4'!C26&gt;0,'3rd 4'!C26,IF('3rd 4'!K26&gt;0,'3rd 4'!K26,IF('3rd 4'!S26&gt;0,'3rd 4'!S26,0)))</f>
        <v>18</v>
      </c>
      <c r="G1161" s="104">
        <f>IF('3rd 5'!C26&gt;0,'3rd 5'!C26,IF('3rd 5'!K26&gt;0,'3rd 5'!K26,IF('3rd 5'!S26&gt;0,'3rd 5'!S26,0)))</f>
        <v>28.5</v>
      </c>
      <c r="H1161" s="104">
        <f>IF('3rd 6'!C26&gt;0,'3rd 6'!C26,IF('3rd 6'!K26&gt;0,'3rd 6'!K26,IF('3rd 6'!S26&gt;0,'3rd 6'!S26,0)))</f>
        <v>0</v>
      </c>
      <c r="I1161" s="457"/>
      <c r="J1161" s="485">
        <f>I1160/(C1159+D1159+E1159+F1159+G1159+H1159)</f>
        <v>2.75</v>
      </c>
      <c r="K1161" s="90"/>
      <c r="L1161" s="104">
        <f>IF('4th 1'!C26&gt;0,'4th 1'!C26,IF('4th 1'!K26&gt;0,'4th 1'!K26,IF('4th 1'!S26&gt;0,'4th 1'!S26,0)))</f>
        <v>30.5</v>
      </c>
      <c r="M1161" s="104">
        <f>IF('4th 2'!C26&gt;0,'4th 2'!C26,IF('4th 2'!K26&gt;0,'4th 2'!K26,IF('4th 2'!S26&gt;0,'4th 2'!S26,0)))</f>
        <v>27.75</v>
      </c>
      <c r="N1161" s="104">
        <f>IF('4th 3'!C26&gt;0,'4th 3'!C26,IF('4th 3'!K26&gt;0,'4th 3'!K26,IF('4th 3'!S26&gt;0,'4th 3'!S26,0)))</f>
        <v>24.5</v>
      </c>
      <c r="O1161" s="104">
        <f>IF('4th 4'!C26&gt;0,'4th 4'!C26,IF('4th 4'!K26&gt;0,'4th 4'!K26,IF('4th 4'!S26&gt;0,'4th 4'!S26,0)))</f>
        <v>28</v>
      </c>
      <c r="P1161" s="104">
        <f>IF('4th 5'!C26&gt;0,'4th 5'!C26,IF('4th 5'!K26&gt;0,'4th 5'!K26,IF('4th 5'!S26&gt;0,'4th 5'!S26,0)))</f>
        <v>22</v>
      </c>
      <c r="Q1161" s="104">
        <f>IF('4th 6'!C26&gt;0,'4th 6'!C26,IF('4th 6'!K26&gt;0,'4th 6'!K26,IF('4th 6'!S26&gt;0,'4th 6'!S26,0)))</f>
        <v>27.5</v>
      </c>
      <c r="R1161" s="104">
        <f>IF('4th 7'!C26&gt;0,'4th 7'!C26,IF('4th 7'!K26&gt;0,'4th 7'!K26,IF('4th 7'!S26&gt;0,'4th 7'!S26,0)))</f>
        <v>0</v>
      </c>
      <c r="S1161" s="457"/>
      <c r="T1161" s="485">
        <f>S1160/(L1159+M1159+N1159+O1159+P1159+Q1159+R1159)</f>
        <v>3.2</v>
      </c>
      <c r="U1161" s="90"/>
      <c r="V1161" s="468"/>
      <c r="W1161" s="470"/>
      <c r="X1161" s="471"/>
      <c r="Y1161" s="477"/>
      <c r="Z1161" s="510"/>
    </row>
    <row r="1162" spans="1:28" ht="17.25">
      <c r="A1162" s="423" t="s">
        <v>26</v>
      </c>
      <c r="B1162" s="91" t="s">
        <v>60</v>
      </c>
      <c r="C1162" s="104">
        <f>IF('3rd 1'!C26&gt;0,'3rd 1'!J26,IF('3rd 1'!K26&gt;0,'3rd 1'!R26,IF('3rd 1'!S26&gt;0,'3rd 1'!Z26,0)))</f>
        <v>39</v>
      </c>
      <c r="D1162" s="104">
        <f>IF('3rd 2'!C26&gt;0,'3rd 2'!J26,IF('3rd 2'!K26&gt;0,'3rd 2'!R26,IF('3rd 2'!S26&gt;0,'3rd 2'!Z26,0)))</f>
        <v>25</v>
      </c>
      <c r="E1162" s="104">
        <f>IF('3rd 3'!C26&gt;0,'3rd 3'!J26,IF('3rd 3'!K26&gt;0,'3rd 3'!R26,IF('3rd 3'!S26&gt;0,'3rd 3'!Z26,0)))</f>
        <v>29</v>
      </c>
      <c r="F1162" s="104">
        <f>IF('3rd 4'!C26&gt;0,'3rd 4'!J26,IF('3rd 4'!K26&gt;0,'3rd 4'!R26,IF('3rd 4'!S26&gt;0,'3rd 4'!Z26,0)))</f>
        <v>33</v>
      </c>
      <c r="G1162" s="104">
        <f>IF('3rd 5'!C26&gt;0,'3rd 5'!J26,IF('3rd 5'!K26&gt;0,'3rd 5'!R26,IF('3rd 5'!S26&gt;0,'3rd 5'!Z26,0)))</f>
        <v>36.25</v>
      </c>
      <c r="H1162" s="104">
        <f>IF('3rd 6'!C26&gt;0,'3rd 6'!J26,IF('3rd 6'!K26&gt;0,'3rd 6'!R26,IF('3rd 6'!S26&gt;0,'3rd 6'!Z26,0)))</f>
        <v>0</v>
      </c>
      <c r="I1162" s="457"/>
      <c r="J1162" s="525"/>
      <c r="K1162" s="442" t="str">
        <f>IF(J1161&gt;=2.5,K1160,IF(J1161&gt;=2.25,"C",IF(J1161&gt;=2,"D",IF(J1161=0,0,"F"))))</f>
        <v>B-</v>
      </c>
      <c r="L1162" s="104">
        <f>IF('4th 1'!C26&gt;0,'4th 1'!J26,IF('4th 1'!K26&gt;0,'4th 1'!R26,IF('4th 1'!S26&gt;0,'4th 1'!Z26,0)))</f>
        <v>43.5</v>
      </c>
      <c r="M1162" s="104">
        <f>IF('4th 2'!C26&gt;0,'4th 2'!J26,IF('4th 2'!K26&gt;0,'4th 2'!R26,IF('4th 2'!S26&gt;0,'4th 2'!Z26,0)))</f>
        <v>37</v>
      </c>
      <c r="N1162" s="104">
        <f>IF('4th 3'!C26&gt;0,'4th 3'!J26,IF('4th 3'!K26&gt;0,'4th 3'!R26,IF('4th 3'!S26&gt;0,'4th 3'!Z26,0)))</f>
        <v>34.5</v>
      </c>
      <c r="O1162" s="104">
        <f>IF('4th 4'!C26&gt;0,'4th 4'!J26,IF('4th 4'!K26&gt;0,'4th 4'!R26,IF('4th 4'!S26&gt;0,'4th 4'!Z26,0)))</f>
        <v>48</v>
      </c>
      <c r="P1162" s="104">
        <f>IF('4th 5'!C26&gt;0,'4th 5'!J26,IF('4th 5'!K26&gt;0,'4th 5'!R26,IF('4th 5'!S26&gt;0,'4th 5'!Z26,0)))</f>
        <v>34.5</v>
      </c>
      <c r="Q1162" s="104">
        <f>IF('4th 6'!C26&gt;0,'4th 6'!J26,IF('4th 6'!K26&gt;0,'4th 6'!R26,IF('4th 6'!S26&gt;0,'4th 6'!Z26,0)))</f>
        <v>37</v>
      </c>
      <c r="R1162" s="104">
        <f>IF('4th 7'!C26&gt;0,'4th 7'!J26,IF('4th 7'!K26&gt;0,'4th 7'!R26,IF('4th 7'!S26&gt;0,'4th 7'!Z26,0)))</f>
        <v>0</v>
      </c>
      <c r="S1162" s="457"/>
      <c r="T1162" s="525"/>
      <c r="U1162" s="442" t="str">
        <f>IF(T1161&gt;=2.5,U1160,IF(T1161&gt;=2.25,"C",IF(T1161&gt;=2,"D",IF(T1161=0,0,"F"))))</f>
        <v>B</v>
      </c>
      <c r="V1162" s="454" t="s">
        <v>40</v>
      </c>
      <c r="W1162" s="443"/>
      <c r="X1162" s="443"/>
      <c r="Y1162" s="455"/>
      <c r="Z1162" s="510"/>
      <c r="AA1162" s="105"/>
      <c r="AB1162" s="105"/>
    </row>
    <row r="1163" spans="1:28" ht="16.5" customHeight="1">
      <c r="A1163" s="424"/>
      <c r="B1163" s="91" t="s">
        <v>67</v>
      </c>
      <c r="C1163" s="117">
        <f>'3rd 1'!AA26</f>
        <v>69</v>
      </c>
      <c r="D1163" s="117">
        <f>'3rd 2'!AA26</f>
        <v>53</v>
      </c>
      <c r="E1163" s="117">
        <f>'3rd 3'!AA26</f>
        <v>48</v>
      </c>
      <c r="F1163" s="117">
        <f>'3rd 4'!AA26</f>
        <v>51</v>
      </c>
      <c r="G1163" s="117">
        <f>'3rd 5'!AA26</f>
        <v>65</v>
      </c>
      <c r="H1163" s="117">
        <f>'3rd 6'!AA26</f>
        <v>0</v>
      </c>
      <c r="I1163" s="457"/>
      <c r="J1163" s="525"/>
      <c r="K1163" s="491"/>
      <c r="L1163" s="117">
        <f>'4th 1'!AA26</f>
        <v>74</v>
      </c>
      <c r="M1163" s="117">
        <f>'4th 2'!AA26</f>
        <v>65</v>
      </c>
      <c r="N1163" s="117">
        <f>'4th 3'!AA26</f>
        <v>59</v>
      </c>
      <c r="O1163" s="117">
        <f>'4th 4'!AA26</f>
        <v>76</v>
      </c>
      <c r="P1163" s="117">
        <f>'4th 5'!AA26</f>
        <v>57</v>
      </c>
      <c r="Q1163" s="117">
        <f>'4th 6'!AA26</f>
        <v>65</v>
      </c>
      <c r="R1163" s="117">
        <f>'4th 7'!AA26</f>
        <v>0</v>
      </c>
      <c r="S1163" s="457"/>
      <c r="T1163" s="525"/>
      <c r="U1163" s="491"/>
      <c r="V1163" s="444">
        <f>IF((C1164+C1166)=0,0,C1159)+IF((D1164+D1166)=0,0,D1159)+IF((E1164+E1166)=0,0,E1159)+IF((F1164+F1166)=0,0,F1159)+IF((G1164+G1166)=0,0,G1159)+IF((H1164+H1166)=0,0,H1159)+IF((L1164+L1166)=0,0,L1159)+IF((M1164+M1166)=0,0,M1159)+IF((N1164+N1166)=0,0,N1159)+IF((O1164+O1166)=0,0,O1159)+IF((P1164+P1166)=0,0,P1159)+IF((Q1164+Q1166)=0,0,Q1159)+IF((R1164+R1166)=0,0,R1159)+IF(E1196&gt;0,1.5,0)</f>
        <v>31.5</v>
      </c>
      <c r="W1163" s="457">
        <f>I1160+S1160+(E1196*1.5)</f>
        <v>92.625</v>
      </c>
      <c r="X1163" s="440">
        <f>IF(S1160&gt;0,(W1163/31.5),J1161)</f>
        <v>2.9404761904761907</v>
      </c>
      <c r="Y1163" s="164" t="str">
        <f>IF(X1163&gt;=4,"A+",IF(X1163&gt;=3.75,"A",IF(X1163&gt;=3.5,"A-",IF(X1163&gt;=3.25,"B+",IF(X1163&gt;=3,"B",IF(X1163&gt;=2.75,"B-",IF(X1163&gt;=2.5,"C+",IF(X1163&gt;=2,"C","F"))))))))</f>
        <v>B-</v>
      </c>
      <c r="Z1163" s="510"/>
    </row>
    <row r="1164" spans="1:28" ht="16.5">
      <c r="A1164" s="424"/>
      <c r="B1164" s="91" t="s">
        <v>1</v>
      </c>
      <c r="C1164" s="104">
        <f>'3rd 1'!AC26</f>
        <v>3.25</v>
      </c>
      <c r="D1164" s="104">
        <f>'3rd 2'!AC26</f>
        <v>2.5</v>
      </c>
      <c r="E1164" s="104">
        <f>'3rd 3'!AC26</f>
        <v>2.25</v>
      </c>
      <c r="F1164" s="104">
        <f>'3rd 4'!AC26</f>
        <v>2.5</v>
      </c>
      <c r="G1164" s="104">
        <f>'3rd 5'!AC26</f>
        <v>3.25</v>
      </c>
      <c r="H1164" s="104">
        <f>'3rd 6'!AC26</f>
        <v>0</v>
      </c>
      <c r="I1164" s="457"/>
      <c r="J1164" s="525"/>
      <c r="K1164" s="106"/>
      <c r="L1164" s="104">
        <f>'4th 1'!AC26</f>
        <v>3.5</v>
      </c>
      <c r="M1164" s="104">
        <f>'4th 2'!AC26</f>
        <v>3.25</v>
      </c>
      <c r="N1164" s="104">
        <f>'4th 3'!AC26</f>
        <v>2.75</v>
      </c>
      <c r="O1164" s="104">
        <f>'4th 4'!AC26</f>
        <v>3.75</v>
      </c>
      <c r="P1164" s="104">
        <f>'4th 5'!AC26</f>
        <v>2.75</v>
      </c>
      <c r="Q1164" s="104">
        <f>'4th 6'!AC26</f>
        <v>3.25</v>
      </c>
      <c r="R1164" s="107">
        <f>'4th 7'!AC26</f>
        <v>0</v>
      </c>
      <c r="S1164" s="457"/>
      <c r="T1164" s="525"/>
      <c r="U1164" s="108"/>
      <c r="V1164" s="456"/>
      <c r="W1164" s="448"/>
      <c r="X1164" s="441"/>
      <c r="Y1164" s="451" t="str">
        <f>IF(S1160&gt;0,(IF(X1163&gt;=2.5,Y1163,IF(X1163&gt;=2.25,"C",IF(X1163&gt;=2,"D","F")))),K1162)</f>
        <v>B-</v>
      </c>
      <c r="Z1164" s="510"/>
    </row>
    <row r="1165" spans="1:28" ht="16.5">
      <c r="A1165" s="424"/>
      <c r="B1165" s="91" t="s">
        <v>2</v>
      </c>
      <c r="C1165" s="104" t="str">
        <f>'3rd 1'!AB26</f>
        <v>B+</v>
      </c>
      <c r="D1165" s="104" t="str">
        <f>'3rd 2'!AB26</f>
        <v>C+</v>
      </c>
      <c r="E1165" s="104" t="str">
        <f>'3rd 3'!AB26</f>
        <v>C</v>
      </c>
      <c r="F1165" s="104" t="str">
        <f>'3rd 4'!AB26</f>
        <v>C+</v>
      </c>
      <c r="G1165" s="104" t="str">
        <f>'3rd 5'!AB26</f>
        <v>B+</v>
      </c>
      <c r="H1165" s="104" t="str">
        <f>'3rd 6'!AB26</f>
        <v/>
      </c>
      <c r="I1165" s="457"/>
      <c r="J1165" s="98"/>
      <c r="K1165" s="90"/>
      <c r="L1165" s="104" t="str">
        <f>'4th 1'!AB26</f>
        <v>A-</v>
      </c>
      <c r="M1165" s="104" t="str">
        <f>'4th 2'!AB26</f>
        <v>B+</v>
      </c>
      <c r="N1165" s="104" t="str">
        <f>'4th 3'!AB26</f>
        <v>B-</v>
      </c>
      <c r="O1165" s="104" t="str">
        <f>'4th 4'!AB26</f>
        <v>A</v>
      </c>
      <c r="P1165" s="104" t="str">
        <f>'4th 5'!AB26</f>
        <v>B-</v>
      </c>
      <c r="Q1165" s="104" t="str">
        <f>'4th 6'!AB26</f>
        <v>B+</v>
      </c>
      <c r="R1165" s="104" t="str">
        <f>'4th 7'!AB26</f>
        <v/>
      </c>
      <c r="S1165" s="457"/>
      <c r="T1165" s="98"/>
      <c r="U1165" s="109"/>
      <c r="V1165" s="446"/>
      <c r="W1165" s="449"/>
      <c r="X1165" s="450"/>
      <c r="Y1165" s="452"/>
      <c r="Z1165" s="510"/>
    </row>
    <row r="1166" spans="1:28" ht="16.5" customHeight="1">
      <c r="A1166" s="413" t="s">
        <v>127</v>
      </c>
      <c r="B1166" s="91" t="s">
        <v>1</v>
      </c>
      <c r="C1166" s="104">
        <f>'3rd 1'!AD26</f>
        <v>0</v>
      </c>
      <c r="D1166" s="104">
        <f>'3rd 2'!AD26</f>
        <v>0</v>
      </c>
      <c r="E1166" s="104">
        <f>'3rd 3'!AD26</f>
        <v>0</v>
      </c>
      <c r="F1166" s="104">
        <f>'3rd 4'!AD26</f>
        <v>0</v>
      </c>
      <c r="G1166" s="104">
        <f>'3rd 5'!AD26</f>
        <v>0</v>
      </c>
      <c r="H1166" s="104">
        <f>'3rd 6'!AD26</f>
        <v>0</v>
      </c>
      <c r="I1166" s="415">
        <f>(C1166*C1159)+(D1166*D1159)+(E1166*E1159)+(F1166*F1159)+(G1166*G1159)+(H1166*H1159)</f>
        <v>0</v>
      </c>
      <c r="J1166" s="417">
        <f>IF(C1166&gt;0,(C1164*C1159),0)+IF(D1166&gt;0,(D1164*D1159),0)+IF(E1166&gt;0,(E1164*E1159),0)+IF(F1166&gt;0,(F1164*F1159),0)+IF(G1166&gt;0,(G1164*G1159),0)+IF(H1166&gt;0,(H1164*H1159),0)</f>
        <v>0</v>
      </c>
      <c r="K1166" s="418">
        <f>IF(C1166&gt;C1164,((C1166*C1159)-(C1164*C1159)),0)+IF(D1166&gt;D1164,((D1166*D1159)-(D1164*D1159)),0)+IF(E1166&gt;E1164,((E1166*E1159)-(E1164*E1159)),0)+IF(F1166&gt;F1164,((F1166*F1159)-(F1164*F1159)),0)+IF(G1166&gt;G1164,((G1166*G1159)-(G1164*G1159)),0)+IF(H1166&gt;H1164,((H1166*H1159)-(H1164*H1159)),0)</f>
        <v>0</v>
      </c>
      <c r="L1166" s="165">
        <f>'4th 1'!AD26</f>
        <v>0</v>
      </c>
      <c r="M1166" s="104">
        <f>'4th 2'!AD26</f>
        <v>0</v>
      </c>
      <c r="N1166" s="104">
        <f>'4th 3'!AD26</f>
        <v>0</v>
      </c>
      <c r="O1166" s="104">
        <f>'4th 4'!AD26</f>
        <v>0</v>
      </c>
      <c r="P1166" s="104">
        <f>'4th 5'!AD26</f>
        <v>0</v>
      </c>
      <c r="Q1166" s="104">
        <f>'4th 6'!AD26</f>
        <v>0</v>
      </c>
      <c r="R1166" s="104">
        <f>'4th 7'!AD26</f>
        <v>0</v>
      </c>
      <c r="S1166" s="415">
        <f>(L1166*L1159)+(M1166*M1159)+(N1166*N1159)+(O1166*O1159)+(P1166*P1159)+(Q1166*Q1159)+(R1166*R1159)</f>
        <v>0</v>
      </c>
      <c r="T1166" s="417">
        <f>IF(L1166&gt;0,(L1164*L1159),0)+IF(M1166&gt;0,(M1164*M1159),0)+IF(N1166&gt;0,(N1164*N1159),0)+IF(O1166&gt;0,(O1164*O1159),0)+IF(P1166&gt;0,(P1164*P1159),0)+IF(Q1166&gt;0,(Q1164*Q1159),0)+IF(R1166&gt;0,(R1164*R1159),0)</f>
        <v>0</v>
      </c>
      <c r="U1166" s="484">
        <f>IF(L1166&gt;L1164,((L1166*L1159)-(L1164*L1159)),0)+IF(M1166&gt;M1164,((M1166*M1159)-(M1164*M1159)),0)+IF(N1166&gt;N1164,((N1166*N1159)-(N1164*N1159)),0)+IF(O1166&gt;O1164,((O1166*O1159)-(O1164*O1159)),0)+IF(P1166&gt;P1164,((P1166*P1159)-(P1164*P1159)),0)+IF(Q1166&gt;Q1164,((Q1166*Q1159)-(Q1164*Q1159)),0)+IF(R1166&gt;R1164,((R1166*R1159)-(R1164*R1159)),0)</f>
        <v>0</v>
      </c>
      <c r="V1166" s="401">
        <f>I1166+S1166</f>
        <v>0</v>
      </c>
      <c r="W1166" s="436">
        <f>J1166+T1166</f>
        <v>0</v>
      </c>
      <c r="X1166" s="438">
        <f>K1166+U1166</f>
        <v>0</v>
      </c>
      <c r="Y1166" s="483">
        <f>K1166+U1166+X1153</f>
        <v>0</v>
      </c>
      <c r="Z1166" s="510"/>
    </row>
    <row r="1167" spans="1:28" ht="16.5" thickBot="1">
      <c r="A1167" s="414"/>
      <c r="B1167" s="157" t="s">
        <v>23</v>
      </c>
      <c r="C1167" s="180" t="str">
        <f>'3rd 1'!AE26</f>
        <v/>
      </c>
      <c r="D1167" s="180" t="str">
        <f>'3rd 2'!AE26</f>
        <v/>
      </c>
      <c r="E1167" s="180" t="str">
        <f>'3rd 3'!AE26</f>
        <v/>
      </c>
      <c r="F1167" s="180" t="str">
        <f>'3rd 4'!AE26</f>
        <v/>
      </c>
      <c r="G1167" s="180" t="str">
        <f>'3rd 5'!AE26</f>
        <v/>
      </c>
      <c r="H1167" s="180" t="str">
        <f>'3rd 6'!AE26</f>
        <v/>
      </c>
      <c r="I1167" s="416"/>
      <c r="J1167" s="416"/>
      <c r="K1167" s="419"/>
      <c r="L1167" s="180" t="str">
        <f>'4th 1'!AE26</f>
        <v/>
      </c>
      <c r="M1167" s="180" t="str">
        <f>'4th 2'!AE26</f>
        <v/>
      </c>
      <c r="N1167" s="180" t="str">
        <f>'4th 3'!AE26</f>
        <v/>
      </c>
      <c r="O1167" s="180" t="str">
        <f>'4th 4'!AE26</f>
        <v/>
      </c>
      <c r="P1167" s="180" t="str">
        <f>'4th 5'!AE26</f>
        <v/>
      </c>
      <c r="Q1167" s="180" t="str">
        <f>'4th 6'!AE26</f>
        <v/>
      </c>
      <c r="R1167" s="180" t="str">
        <f>'4th 7'!AE26</f>
        <v/>
      </c>
      <c r="S1167" s="416"/>
      <c r="T1167" s="416"/>
      <c r="U1167" s="419"/>
      <c r="V1167" s="402"/>
      <c r="W1167" s="437"/>
      <c r="X1167" s="439"/>
      <c r="Y1167" s="406"/>
      <c r="Z1167" s="510"/>
    </row>
    <row r="1168" spans="1:28" ht="19.5" customHeight="1" thickTop="1" thickBot="1">
      <c r="A1168" s="435" t="s">
        <v>31</v>
      </c>
      <c r="B1168" s="435"/>
      <c r="C1168" s="435"/>
      <c r="D1168" s="435"/>
      <c r="E1168" s="435"/>
      <c r="F1168" s="435"/>
      <c r="G1168" s="435"/>
      <c r="H1168" s="435"/>
      <c r="I1168" s="435"/>
      <c r="J1168" s="435"/>
      <c r="K1168" s="435"/>
      <c r="L1168" s="435"/>
      <c r="M1168" s="435"/>
      <c r="N1168" s="435"/>
      <c r="O1168" s="435"/>
      <c r="P1168" s="435"/>
      <c r="Q1168" s="435"/>
      <c r="R1168" s="435"/>
      <c r="S1168" s="435"/>
      <c r="T1168" s="435"/>
      <c r="U1168" s="435"/>
      <c r="V1168" s="435"/>
      <c r="W1168" s="435"/>
      <c r="X1168" s="435"/>
      <c r="Y1168" s="435"/>
      <c r="Z1168" s="510"/>
    </row>
    <row r="1169" spans="1:26" ht="17.25" customHeight="1" thickTop="1" thickBot="1">
      <c r="A1169" s="478" t="s">
        <v>46</v>
      </c>
      <c r="B1169" s="479"/>
      <c r="C1169" s="479"/>
      <c r="D1169" s="479"/>
      <c r="E1169" s="479"/>
      <c r="F1169" s="479"/>
      <c r="G1169" s="479"/>
      <c r="H1169" s="479"/>
      <c r="I1169" s="479"/>
      <c r="J1169" s="479"/>
      <c r="K1169" s="480"/>
      <c r="L1169" s="426" t="s">
        <v>47</v>
      </c>
      <c r="M1169" s="426"/>
      <c r="N1169" s="426"/>
      <c r="O1169" s="426"/>
      <c r="P1169" s="426"/>
      <c r="Q1169" s="426"/>
      <c r="R1169" s="426"/>
      <c r="S1169" s="426"/>
      <c r="T1169" s="426"/>
      <c r="U1169" s="427"/>
      <c r="V1169" s="160"/>
      <c r="W1169" s="428" t="s">
        <v>39</v>
      </c>
      <c r="X1169" s="428"/>
      <c r="Y1169" s="161"/>
      <c r="Z1169" s="510"/>
    </row>
    <row r="1170" spans="1:26" ht="17.25" thickTop="1">
      <c r="A1170" s="99" t="s">
        <v>22</v>
      </c>
      <c r="B1170" s="100"/>
      <c r="C1170" s="101">
        <f>'5th 1'!B4</f>
        <v>301</v>
      </c>
      <c r="D1170" s="101">
        <f>'5th 2'!B4</f>
        <v>302</v>
      </c>
      <c r="E1170" s="101">
        <f>'5th 3'!B4</f>
        <v>303</v>
      </c>
      <c r="F1170" s="101">
        <f>'5th 4'!B4</f>
        <v>304</v>
      </c>
      <c r="G1170" s="101">
        <f>'5th 5'!B4</f>
        <v>305</v>
      </c>
      <c r="H1170" s="101">
        <f>'5th 6'!B4</f>
        <v>0</v>
      </c>
      <c r="I1170" s="430" t="s">
        <v>0</v>
      </c>
      <c r="J1170" s="430" t="s">
        <v>3</v>
      </c>
      <c r="K1170" s="432" t="s">
        <v>2</v>
      </c>
      <c r="L1170" s="101">
        <f>'6th 1'!B4</f>
        <v>306</v>
      </c>
      <c r="M1170" s="101">
        <f>'6th 2'!B4</f>
        <v>307</v>
      </c>
      <c r="N1170" s="101">
        <f>'6th 3'!B4</f>
        <v>308</v>
      </c>
      <c r="O1170" s="101">
        <f>'6th 4'!B4</f>
        <v>309</v>
      </c>
      <c r="P1170" s="101">
        <f>'6th 5'!B4</f>
        <v>310</v>
      </c>
      <c r="Q1170" s="101">
        <f>'6th 6'!B4</f>
        <v>0</v>
      </c>
      <c r="R1170" s="101">
        <f>'6th 7'!B4</f>
        <v>0</v>
      </c>
      <c r="S1170" s="429" t="s">
        <v>0</v>
      </c>
      <c r="T1170" s="429" t="s">
        <v>3</v>
      </c>
      <c r="U1170" s="431" t="s">
        <v>2</v>
      </c>
      <c r="V1170" s="433" t="s">
        <v>62</v>
      </c>
      <c r="W1170" s="434"/>
      <c r="X1170" s="434"/>
      <c r="Y1170" s="162" t="str">
        <f>IF(X1171&gt;=4,"A+",IF(X1171&gt;=3.75,"A",IF(X1171&gt;=3.5,"A-",IF(X1171&gt;=3.25,"B+",IF(X1171&gt;=3,"B",IF(X1171&gt;=2.75,"B-",IF(X1171&gt;=2.5,"C+",IF(X1171&gt;=2,"C","F"))))))))</f>
        <v>B</v>
      </c>
      <c r="Z1170" s="510"/>
    </row>
    <row r="1171" spans="1:26" ht="65.25" customHeight="1">
      <c r="A1171" s="77" t="s">
        <v>63</v>
      </c>
      <c r="B1171" s="78"/>
      <c r="C1171" s="79" t="str">
        <f>IF('5th 1'!C26&gt;0,'5th 1'!D6,IF('5th 1'!K26&gt;0,'5th 1'!L6,IF('5th 1'!S26&gt;0,'5th 1'!T6,0)))</f>
        <v>Creative Idea Genaration</v>
      </c>
      <c r="D1171" s="79" t="str">
        <f>IF('5th 2'!C26&gt;0,'5th 2'!D6,IF('5th 2'!K26&gt;0,'5th 2'!L6,IF('5th 2'!S26&gt;0,'5th 2'!T6,0)))</f>
        <v>Drawing for Illustration-1</v>
      </c>
      <c r="E1171" s="79" t="str">
        <f>IF('5th 3'!C26&gt;0,'5th 3'!D6,IF('5th 3'!K26&gt;0,'5th 3'!L6,IF('5th 3'!S26&gt;0,'5th 3'!T6,0)))</f>
        <v>Ad Art-1</v>
      </c>
      <c r="F1171" s="79" t="str">
        <f>IF('5th 4'!C26&gt;0,'5th 4'!D6,IF('5th 4'!K26&gt;0,'5th 4'!L6,IF('5th 4'!S26&gt;0,'5th 4'!T6,0)))</f>
        <v>Typography-2</v>
      </c>
      <c r="G1171" s="79" t="str">
        <f>IF('5th 5'!C26&gt;0,'5th 5'!D6,IF('5th 5'!K26&gt;0,'5th 5'!L6,IF('5th 5'!S26&gt;0,'5th 5'!T6,0)))</f>
        <v>History of Art</v>
      </c>
      <c r="H1171" s="79">
        <f>IF('5th 6'!C26&gt;0,'5th 6'!D6,IF('5th 6'!K26&gt;0,'5th 6'!L6,IF('5th 6'!S26&gt;0,'5th 6'!T6,0)))</f>
        <v>0</v>
      </c>
      <c r="I1171" s="481"/>
      <c r="J1171" s="481"/>
      <c r="K1171" s="482"/>
      <c r="L1171" s="79" t="str">
        <f>IF('6th 1'!C26&gt;0,'6th 1'!D6,IF('6th 1'!K26&gt;0,'6th 1'!L6,IF('6th 1'!S26&gt;0,'6th 1'!T6,0)))</f>
        <v>Computar Application in Art and Design</v>
      </c>
      <c r="M1171" s="79" t="str">
        <f>IF('6th 2'!C26&gt;0,'6th 2'!D6,IF('6th 2'!K26&gt;0,'6th 2'!L6,IF('6th 2'!S26&gt;0,'6th 2'!T6,0)))</f>
        <v>Drawing for Illustration-2</v>
      </c>
      <c r="N1171" s="79" t="str">
        <f>IF('6th 3'!C26&gt;0,'6th 3'!D6,IF('6th 3'!K26&gt;0,'6th 3'!L6,IF('6th 3'!S26&gt;0,'6th 3'!T6,0)))</f>
        <v>Ad Art-2</v>
      </c>
      <c r="O1171" s="79" t="str">
        <f>IF('6th 4'!C26&gt;0,'6th 4'!D6,IF('6th 4'!K26&gt;0,'6th 4'!L6,IF('6th 4'!S26&gt;0,'6th 4'!T6,0)))</f>
        <v>Sketch &amp; landscape-1</v>
      </c>
      <c r="P1171" s="79" t="str">
        <f>IF('6th 5'!C26&gt;0,'6th 5'!D6,IF('6th 5'!K26&gt;0,'6th 5'!L6,IF('6th 5'!S26&gt;0,'6th 5'!T6,0)))</f>
        <v>History of Arts</v>
      </c>
      <c r="Q1171" s="79">
        <f>IF('6th 6'!C26&gt;0,'6th 6'!D6,IF('6th 6'!K26&gt;0,'6th 6'!L6,IF('6th 6'!S26&gt;0,'6th 6'!T6,0)))</f>
        <v>0</v>
      </c>
      <c r="R1171" s="79">
        <f>IF('6th 7'!C26&gt;0,'6th 7'!D6,IF('6th 7'!K26&gt;0,'6th 7'!L6,IF('6th 7'!S26&gt;0,'6th 7'!T6,0)))</f>
        <v>0</v>
      </c>
      <c r="S1171" s="429"/>
      <c r="T1171" s="429"/>
      <c r="U1171" s="431"/>
      <c r="V1171" s="335">
        <f>IF(I1173&gt;0,(V1176+V1158),0)</f>
        <v>94.5</v>
      </c>
      <c r="W1171" s="254">
        <f>IF(I1173&gt;0,(W1176+W1158),0)</f>
        <v>290.625</v>
      </c>
      <c r="X1171" s="336">
        <f>IF(S1173&gt;0,(W1171/94.5),IF(I1173&gt;0,(W1171/78),0))</f>
        <v>3.0753968253968256</v>
      </c>
      <c r="Y1171" s="163" t="str">
        <f>IF(X1171&gt;=2.5,Y1170,IF(X1171&gt;=2.25,"C",IF(X1171&gt;=2,"D",IF(X1171=0,0,"F"))))</f>
        <v>B</v>
      </c>
      <c r="Z1171" s="510"/>
    </row>
    <row r="1172" spans="1:26" ht="16.5">
      <c r="A1172" s="77" t="s">
        <v>12</v>
      </c>
      <c r="B1172" s="78"/>
      <c r="C1172" s="102">
        <f>IF('5th 1'!C26&gt;0,'5th 1'!H4,IF('5th 1'!K26&gt;0,'5th 1'!P4,IF('5th 1'!S26&gt;0,'5th 1'!X4,0)))</f>
        <v>3</v>
      </c>
      <c r="D1172" s="102">
        <f>IF('5th 2'!C26&gt;0,'5th 2'!H4,IF('5th 2'!K26&gt;0,'5th 2'!P4,IF('5th 2'!S26&gt;0,'5th 2'!X4,0)))</f>
        <v>3</v>
      </c>
      <c r="E1172" s="102">
        <f>IF('5th 3'!C26&gt;0,'5th 3'!H4,IF('5th 3'!K26&gt;0,'5th 3'!P4,IF('5th 3'!S26&gt;0,'5th 3'!X4,0)))</f>
        <v>3</v>
      </c>
      <c r="F1172" s="102">
        <f>IF('5th 4'!C26&gt;0,'5th 4'!H4,IF('5th 4'!K26&gt;0,'5th 4'!P4,IF('5th 4'!S26&gt;0,'5th 4'!X4,0)))</f>
        <v>3</v>
      </c>
      <c r="G1172" s="102">
        <f>IF('5th 5'!C26&gt;0,'5th 5'!H4,IF('5th 5'!K26&gt;0,'5th 5'!P4,IF('5th 5'!S26&gt;0,'5th 5'!X4,0)))</f>
        <v>3</v>
      </c>
      <c r="H1172" s="102">
        <f>IF('5th 6'!C26&gt;0,'5th 6'!H4,IF('5th 6'!K26&gt;0,'5th 6'!P4,IF('5th 6'!S26&gt;0,'5th 6'!X4,0)))</f>
        <v>0</v>
      </c>
      <c r="I1172" s="481"/>
      <c r="J1172" s="481"/>
      <c r="K1172" s="482"/>
      <c r="L1172" s="102">
        <f>IF('6th 1'!C26&gt;0,'6th 1'!H4,IF('6th 1'!K26&gt;0,'6th 1'!P4,IF('6th 1'!S26&gt;0,'6th 1'!X4,0)))</f>
        <v>3</v>
      </c>
      <c r="M1172" s="102">
        <f>IF('6th 2'!C26&gt;0,'6th 2'!H4,IF('6th 2'!K26&gt;0,'6th 2'!P4,IF('6th 2'!S26&gt;0,'6th 2'!X4,0)))</f>
        <v>3</v>
      </c>
      <c r="N1172" s="102">
        <f>IF('6th 3'!C26&gt;0,'6th 3'!H4,IF('6th 3'!K26&gt;0,'6th 3'!P4,IF('6th 3'!S26&gt;0,'6th 3'!X4,0)))</f>
        <v>3</v>
      </c>
      <c r="O1172" s="102">
        <f>IF('6th 4'!C26&gt;0,'6th 4'!H4,IF('6th 4'!K26&gt;0,'6th 4'!P4,IF('6th 4'!S26&gt;0,'6th 4'!X4,0)))</f>
        <v>3</v>
      </c>
      <c r="P1172" s="102">
        <f>IF('6th 5'!C26&gt;0,'6th 5'!H4,IF('6th 5'!K26&gt;0,'6th 5'!P4,IF('6th 5'!S26&gt;0,'6th 5'!X4,0)))</f>
        <v>3</v>
      </c>
      <c r="Q1172" s="102">
        <f>IF('6th 6'!C26&gt;0,'6th 6'!H4,IF('6th 6'!K26&gt;0,'6th 6'!#REF!,IF('6th 6'!S26&gt;0,'6th 6'!X4,0)))</f>
        <v>0</v>
      </c>
      <c r="R1172" s="102">
        <f>IF('6th 7'!C26&gt;0,'6th 7'!H4,IF('6th 7'!K26&gt;0,'6th 7'!P4,IF('6th 7'!S26&gt;0,'6th 7'!X4,0)))</f>
        <v>0</v>
      </c>
      <c r="S1172" s="430"/>
      <c r="T1172" s="430"/>
      <c r="U1172" s="432"/>
      <c r="V1172" s="460" t="s">
        <v>41</v>
      </c>
      <c r="W1172" s="461"/>
      <c r="X1172" s="461"/>
      <c r="Y1172" s="462"/>
      <c r="Z1172" s="510"/>
    </row>
    <row r="1173" spans="1:26" ht="17.25" thickBot="1">
      <c r="A1173" s="77" t="s">
        <v>11</v>
      </c>
      <c r="B1173" s="78"/>
      <c r="C1173" s="102">
        <v>100</v>
      </c>
      <c r="D1173" s="102">
        <v>100</v>
      </c>
      <c r="E1173" s="102">
        <v>100</v>
      </c>
      <c r="F1173" s="102">
        <v>100</v>
      </c>
      <c r="G1173" s="102">
        <v>100</v>
      </c>
      <c r="H1173" s="102">
        <v>100</v>
      </c>
      <c r="I1173" s="465">
        <f>(C1177*C1172)+(D1177*D1172)+(E1177*E1172)+(F1177*F1172)+(G1177*G1172)+(H1177*H1172)</f>
        <v>48.75</v>
      </c>
      <c r="J1173" s="84"/>
      <c r="K1173" s="103" t="str">
        <f>IF(J1175&gt;=4,"A+",IF(J1175&gt;=3.75,"A",IF(J1175&gt;=3.5,"A-",IF(J1175&gt;=3.25,"B+",IF(J1175&gt;=3,"B",IF(J1175&gt;=2.75,"B-",IF(J1175&gt;=2.5,"C+",IF(J1175&gt;=2,"C","F"))))))))</f>
        <v>B+</v>
      </c>
      <c r="L1173" s="102">
        <v>100</v>
      </c>
      <c r="M1173" s="102">
        <v>100</v>
      </c>
      <c r="N1173" s="102">
        <v>100</v>
      </c>
      <c r="O1173" s="102">
        <v>100</v>
      </c>
      <c r="P1173" s="102">
        <v>100</v>
      </c>
      <c r="Q1173" s="102">
        <v>100</v>
      </c>
      <c r="R1173" s="102">
        <v>100</v>
      </c>
      <c r="S1173" s="465">
        <f>(L1177*L1172)+(M1177*M1172)+(N1177*N1172)+(O1177*O1172)+(P1177*P1172)+(Q1177*Q1172)+(R1177*R1172)</f>
        <v>48</v>
      </c>
      <c r="T1173" s="84"/>
      <c r="U1173" s="103" t="str">
        <f>IF(T1175&gt;=4,"A+",IF(T1175&gt;=3.75,"A",IF(T1175&gt;=3.5,"A-",IF(T1175&gt;=3.25,"B+",IF(T1175&gt;=3,"B",IF(T1175&gt;=2.75,"B-",IF(T1175&gt;=2.5,"C+",IF(T1175&gt;=2,"C","F"))))))))</f>
        <v>B</v>
      </c>
      <c r="V1173" s="467" t="s">
        <v>29</v>
      </c>
      <c r="W1173" s="469" t="s">
        <v>0</v>
      </c>
      <c r="X1173" s="469" t="s">
        <v>3</v>
      </c>
      <c r="Y1173" s="476" t="s">
        <v>2</v>
      </c>
      <c r="Z1173" s="510"/>
    </row>
    <row r="1174" spans="1:26" ht="17.25" thickTop="1">
      <c r="A1174" s="77" t="s">
        <v>28</v>
      </c>
      <c r="B1174" s="86"/>
      <c r="C1174" s="104">
        <f>IF('5th 1'!C26&gt;0,'5th 1'!C26,IF('5th 1'!K26&gt;0,'5th 1'!K26,IF('5th 1'!S26&gt;0,'5th 1'!S26,0)))</f>
        <v>30.5</v>
      </c>
      <c r="D1174" s="104">
        <f>IF('5th 2'!C26&gt;0,'5th 2'!C26,IF('5th 2'!K26&gt;0,'5th 2'!K26,IF('5th 2'!S26&gt;0,'5th 2'!S26,0)))</f>
        <v>25.5</v>
      </c>
      <c r="E1174" s="104">
        <f>IF('5th 3'!C26&gt;0,'5th 3'!C26,IF('5th 3'!K26&gt;0,'5th 3'!K26,IF('5th 3'!S26&gt;0,'5th 3'!S26,0)))</f>
        <v>27.5</v>
      </c>
      <c r="F1174" s="104">
        <f>IF('5th 4'!C26&gt;0,'5th 4'!C26,IF('5th 4'!K26&gt;0,'5th 4'!K26,IF('5th 4'!S26&gt;0,'5th 4'!S26,0)))</f>
        <v>30.5</v>
      </c>
      <c r="G1174" s="104">
        <f>IF('5th 5'!C26&gt;0,'5th 5'!C26,IF('5th 5'!K26&gt;0,'5th 5'!K26,IF('5th 5'!S26&gt;0,'5th 5'!S26,0)))</f>
        <v>32.5</v>
      </c>
      <c r="H1174" s="104">
        <f>IF('5th 6'!C26&gt;0,'5th 6'!C26,IF('5th 6'!K26&gt;0,'5th 6'!K26,IF('5th 6'!S26&gt;0,'5th 6'!S26,0)))</f>
        <v>0</v>
      </c>
      <c r="I1174" s="448"/>
      <c r="J1174" s="98"/>
      <c r="K1174" s="90"/>
      <c r="L1174" s="104">
        <f>IF('6th 1'!C26&gt;0,'6th 1'!C26,IF('6th 1'!K26&gt;0,'6th 1'!K26,IF('6th 1'!S26&gt;0,'6th 1'!S26,0)))</f>
        <v>28.5</v>
      </c>
      <c r="M1174" s="104">
        <f>IF('6th 2'!C26&gt;0,'6th 2'!C26,IF('6th 2'!K26&gt;0,'6th 2'!K26,IF('6th 2'!S26&gt;0,'6th 2'!S26,0)))</f>
        <v>28</v>
      </c>
      <c r="N1174" s="104">
        <f>IF('6th 3'!C26&gt;0,'6th 3'!C26,IF('6th 3'!K26&gt;0,'6th 3'!K26,IF('6th 3'!S26&gt;0,'6th 3'!S26,0)))</f>
        <v>26.5</v>
      </c>
      <c r="O1174" s="104">
        <f>IF('6th 4'!C26&gt;0,'6th 4'!C26,IF('6th 4'!K26&gt;0,'6th 4'!K26,IF('6th 4'!S26&gt;0,'6th 4'!S26,0)))</f>
        <v>25.5</v>
      </c>
      <c r="P1174" s="104">
        <f>IF('6th 5'!C26&gt;0,'6th 5'!C26,IF('6th 5'!K26&gt;0,'6th 5'!K26,IF('6th 5'!S26&gt;0,'6th 5'!S26,0)))</f>
        <v>31</v>
      </c>
      <c r="Q1174" s="104">
        <f>IF('6th 6'!C26&gt;0,'6th 6'!C26,IF('6th 6'!K26&gt;0,'6th 6'!K26,IF('6th 6'!S26&gt;0,'6th 6'!S26,0)))</f>
        <v>0</v>
      </c>
      <c r="R1174" s="104">
        <f>IF('6th 7'!C26&gt;0,'6th 7'!C26,IF('6th 7'!K26&gt;0,'6th 7'!K26,IF('6th 7'!S26&gt;0,'6th 7'!S26,0)))</f>
        <v>0</v>
      </c>
      <c r="S1174" s="448"/>
      <c r="T1174" s="98"/>
      <c r="U1174" s="90"/>
      <c r="V1174" s="468"/>
      <c r="W1174" s="470"/>
      <c r="X1174" s="471"/>
      <c r="Y1174" s="477"/>
      <c r="Z1174" s="510"/>
    </row>
    <row r="1175" spans="1:26" ht="16.5" customHeight="1">
      <c r="A1175" s="423" t="s">
        <v>26</v>
      </c>
      <c r="B1175" s="91" t="s">
        <v>60</v>
      </c>
      <c r="C1175" s="104">
        <f>IF('5th 1'!C26&gt;0,'5th 1'!J26,IF('5th 1'!K26&gt;0,'5th 1'!R26,IF('5th 1'!S26&gt;0,'5th 1'!Z26,0)))</f>
        <v>35</v>
      </c>
      <c r="D1175" s="104">
        <f>IF('5th 2'!C26&gt;0,'5th 2'!J26,IF('5th 2'!K26&gt;0,'5th 2'!R26,IF('5th 2'!S26&gt;0,'5th 2'!Z26,0)))</f>
        <v>34</v>
      </c>
      <c r="E1175" s="104">
        <f>IF('5th 3'!C26&gt;0,'5th 3'!J26,IF('5th 3'!K26&gt;0,'5th 3'!R26,IF('5th 3'!S26&gt;0,'5th 3'!Z26,0)))</f>
        <v>33</v>
      </c>
      <c r="F1175" s="104">
        <f>IF('5th 4'!C26&gt;0,'5th 4'!J26,IF('5th 4'!K26&gt;0,'5th 4'!R26,IF('5th 4'!S26&gt;0,'5th 4'!Z26,0)))</f>
        <v>39</v>
      </c>
      <c r="G1175" s="104">
        <f>IF('5th 5'!C26&gt;0,'5th 5'!J26,IF('5th 5'!K26&gt;0,'5th 5'!R26,IF('5th 5'!S26&gt;0,'5th 5'!Z26,0)))</f>
        <v>37.75</v>
      </c>
      <c r="H1175" s="104">
        <f>IF('5th 6'!C26&gt;0,'5th 6'!J26,IF('5th 6'!K26&gt;0,'5th 6'!R26,IF('5th 6'!S26&gt;0,'5th 6'!Z26,0)))</f>
        <v>0</v>
      </c>
      <c r="I1175" s="448"/>
      <c r="J1175" s="440">
        <f>I1173/(C1172+D1172+E1172+F1172+G1172+H1172)</f>
        <v>3.25</v>
      </c>
      <c r="K1175" s="442" t="str">
        <f>IF(J1175&gt;=2.5,K1173,IF(J1175&gt;=2.25,"C",IF(J1175&gt;=2,"D",IF(J1175=0,0,"F"))))</f>
        <v>B+</v>
      </c>
      <c r="L1175" s="107">
        <f>IF('6th 1'!C26&gt;0,'6th 1'!J26,IF('6th 1'!K26&gt;0,'6th 1'!R26,IF('6th 1'!S26&gt;0,'6th 1'!Z26,0)))</f>
        <v>44.5</v>
      </c>
      <c r="M1175" s="104">
        <f>IF('6th 2'!C26&gt;0,'6th 2'!J26,IF('6th 2'!K26&gt;0,'6th 2'!R26,IF('6th 2'!S26&gt;0,'6th 2'!Z26,0)))</f>
        <v>38</v>
      </c>
      <c r="N1175" s="104">
        <f>IF('6th 3'!C26&gt;0,'6th 3'!J26,IF('6th 3'!K26&gt;0,'6th 3'!R26,IF('6th 3'!S26&gt;0,'6th 3'!Z26,0)))</f>
        <v>33.5</v>
      </c>
      <c r="O1175" s="104">
        <f>IF('6th 4'!C26&gt;0,'6th 4'!J26,IF('6th 4'!K26&gt;0,'6th 4'!R26,IF('6th 4'!S26&gt;0,'6th 4'!Z26,0)))</f>
        <v>37</v>
      </c>
      <c r="P1175" s="104">
        <f>IF('6th 5'!C26&gt;0,'6th 5'!J26,IF('6th 5'!K26&gt;0,'6th 5'!R26,IF('6th 5'!S26&gt;0,'6th 5'!Z26,0)))</f>
        <v>35.75</v>
      </c>
      <c r="Q1175" s="104">
        <f>IF('6th 6'!C26&gt;0,'6th 6'!J26,IF('6th 6'!K26&gt;0,'6th 6'!R26,IF('6th 6'!S26&gt;0,'6th 6'!Z26,0)))</f>
        <v>0</v>
      </c>
      <c r="R1175" s="104">
        <f>IF('6th 7'!C26&gt;0,'6th 7'!J26,IF('6th 7'!K26&gt;0,'6th 7'!R26,IF('6th 7'!S26&gt;0,'6th 7'!Z26,0)))</f>
        <v>0</v>
      </c>
      <c r="S1175" s="448"/>
      <c r="T1175" s="440">
        <f>S1173/(L1172+M1172+N1172+O1172+P1172+Q1172+R1172)</f>
        <v>3.2</v>
      </c>
      <c r="U1175" s="442" t="str">
        <f>IF(T1175&gt;=2.5,U1173,IF(T1175&gt;=2.25,"C",IF(T1175&gt;=2,"D",IF(T1175=0,0,"F"))))</f>
        <v>B</v>
      </c>
      <c r="V1175" s="443" t="s">
        <v>40</v>
      </c>
      <c r="W1175" s="443"/>
      <c r="X1175" s="443"/>
      <c r="Y1175" s="443"/>
      <c r="Z1175" s="510"/>
    </row>
    <row r="1176" spans="1:26" ht="16.5" customHeight="1">
      <c r="A1176" s="424"/>
      <c r="B1176" s="91" t="s">
        <v>67</v>
      </c>
      <c r="C1176" s="117">
        <f>'5th 1'!AA26</f>
        <v>66</v>
      </c>
      <c r="D1176" s="117">
        <f>'5th 2'!AA26</f>
        <v>60</v>
      </c>
      <c r="E1176" s="117">
        <f>'5th 3'!AA26</f>
        <v>61</v>
      </c>
      <c r="F1176" s="117">
        <f>'5th 4'!AA26</f>
        <v>70</v>
      </c>
      <c r="G1176" s="117">
        <f>'5th 5'!AA26</f>
        <v>71</v>
      </c>
      <c r="H1176" s="117">
        <f>'5th 6'!AA26</f>
        <v>0</v>
      </c>
      <c r="I1176" s="448"/>
      <c r="J1176" s="441"/>
      <c r="K1176" s="442"/>
      <c r="L1176" s="118">
        <f>'6th 1'!AA26</f>
        <v>73</v>
      </c>
      <c r="M1176" s="117">
        <f>'6th 2'!AA26</f>
        <v>66</v>
      </c>
      <c r="N1176" s="117">
        <f>'6th 3'!AA26</f>
        <v>60</v>
      </c>
      <c r="O1176" s="117">
        <f>'6th 4'!AA26</f>
        <v>63</v>
      </c>
      <c r="P1176" s="117">
        <f>'6th 5'!AA26</f>
        <v>67</v>
      </c>
      <c r="Q1176" s="117">
        <f>'6th 6'!AA26</f>
        <v>0</v>
      </c>
      <c r="R1176" s="117">
        <f>'6th 7'!AA26</f>
        <v>0</v>
      </c>
      <c r="S1176" s="448"/>
      <c r="T1176" s="441"/>
      <c r="U1176" s="442"/>
      <c r="V1176" s="444">
        <f>IF((C1177+C1179)=0,0,C1172)+IF((D1177+D1179)=0,0,D1172)+IF((E1177+E1179)=0,0,E1172)+IF((F1177+F1179)=0,0,F1172)+IF((G1177+G1179)=0,0,G1172)+IF((H1177+H1179)=0,0,H1172)+IF((L1177+L1179)=0,0,L1172)+IF((M1177+M1179)=0,0,M1172)+IF((N1177+N1179)=0,0,N1172)+IF((O1177+O1179)=0,0,O1172)+IF((P1177+P1179)=0,0,P1172)+IF((Q1177+Q1179)=0,0,Q1172)+IF((R1177+R1179)=0,0,R1172)+IF(G1196&gt;0,1.5,0)</f>
        <v>31.5</v>
      </c>
      <c r="W1176" s="447">
        <f>I1173+S1173+(G1196*1.5)</f>
        <v>100.875</v>
      </c>
      <c r="X1176" s="440">
        <f>IF(S1173&gt;0,(W1176/31.5),J1175)</f>
        <v>3.2023809523809526</v>
      </c>
      <c r="Y1176" s="164" t="str">
        <f>IF(X1176&gt;=4,"A+",IF(X1176&gt;=3.75,"A",IF(X1176&gt;=3.5,"A-",IF(X1176&gt;=3.25,"B+",IF(X1176&gt;=3,"B",IF(X1176&gt;=2.75,"B-",IF(X1176&gt;=2.5,"C+",IF(X1176&gt;=2,"C","F"))))))))</f>
        <v>B</v>
      </c>
      <c r="Z1176" s="510"/>
    </row>
    <row r="1177" spans="1:26" ht="16.5">
      <c r="A1177" s="424"/>
      <c r="B1177" s="91" t="s">
        <v>1</v>
      </c>
      <c r="C1177" s="104">
        <f>'5th 1'!AC26</f>
        <v>3.25</v>
      </c>
      <c r="D1177" s="104">
        <f>'5th 2'!AC26</f>
        <v>3</v>
      </c>
      <c r="E1177" s="104">
        <f>'5th 3'!AC26</f>
        <v>3</v>
      </c>
      <c r="F1177" s="104">
        <f>'5th 4'!AC26</f>
        <v>3.5</v>
      </c>
      <c r="G1177" s="104">
        <f>'5th 5'!AC26</f>
        <v>3.5</v>
      </c>
      <c r="H1177" s="104">
        <f>'5th 6'!AC26</f>
        <v>0</v>
      </c>
      <c r="I1177" s="448"/>
      <c r="J1177" s="98"/>
      <c r="K1177" s="110"/>
      <c r="L1177" s="107">
        <f>'6th 1'!AC26</f>
        <v>3.5</v>
      </c>
      <c r="M1177" s="104">
        <f>'6th 2'!AC26</f>
        <v>3.25</v>
      </c>
      <c r="N1177" s="104">
        <f>'6th 3'!AC26</f>
        <v>3</v>
      </c>
      <c r="O1177" s="104">
        <f>'6th 4'!AC26</f>
        <v>3</v>
      </c>
      <c r="P1177" s="104">
        <f>'6th 5'!AC26</f>
        <v>3.25</v>
      </c>
      <c r="Q1177" s="104">
        <f>'6th 6'!AC26</f>
        <v>0</v>
      </c>
      <c r="R1177" s="104">
        <f>'6th 7'!AC26</f>
        <v>0</v>
      </c>
      <c r="S1177" s="448"/>
      <c r="T1177" s="98"/>
      <c r="U1177" s="110"/>
      <c r="V1177" s="445"/>
      <c r="W1177" s="448"/>
      <c r="X1177" s="441"/>
      <c r="Y1177" s="451" t="str">
        <f>IF(S1173&gt;0,(IF(X1176&gt;=2.5,Y1176,IF(X1176&gt;=2.25,"C",IF(X1176&gt;=2,"D","F")))),K1175)</f>
        <v>B</v>
      </c>
      <c r="Z1177" s="510"/>
    </row>
    <row r="1178" spans="1:26" ht="17.25" customHeight="1" thickBot="1">
      <c r="A1178" s="424"/>
      <c r="B1178" s="91" t="s">
        <v>2</v>
      </c>
      <c r="C1178" s="104" t="str">
        <f>'5th 1'!AB26</f>
        <v>B+</v>
      </c>
      <c r="D1178" s="104" t="str">
        <f>'5th 2'!AB26</f>
        <v>B</v>
      </c>
      <c r="E1178" s="104" t="str">
        <f>'5th 3'!AB26</f>
        <v>B</v>
      </c>
      <c r="F1178" s="104" t="str">
        <f>'5th 4'!AB26</f>
        <v>A-</v>
      </c>
      <c r="G1178" s="104" t="str">
        <f>'5th 5'!AB26</f>
        <v>A-</v>
      </c>
      <c r="H1178" s="104" t="str">
        <f>'5th 6'!AB26</f>
        <v/>
      </c>
      <c r="I1178" s="448"/>
      <c r="J1178" s="98"/>
      <c r="K1178" s="109"/>
      <c r="L1178" s="111" t="str">
        <f>'6th 1'!AB26</f>
        <v>A-</v>
      </c>
      <c r="M1178" s="104" t="str">
        <f>'6th 2'!AB26</f>
        <v>B+</v>
      </c>
      <c r="N1178" s="104" t="str">
        <f>'6th 3'!AB26</f>
        <v>B</v>
      </c>
      <c r="O1178" s="104" t="str">
        <f>'6th 4'!AB26</f>
        <v>B</v>
      </c>
      <c r="P1178" s="104" t="str">
        <f>'6th 5'!AB26</f>
        <v>B+</v>
      </c>
      <c r="Q1178" s="104" t="str">
        <f>'6th 6'!AB26</f>
        <v/>
      </c>
      <c r="R1178" s="104" t="str">
        <f>'6th 7'!AB26</f>
        <v/>
      </c>
      <c r="S1178" s="448"/>
      <c r="T1178" s="98"/>
      <c r="U1178" s="109"/>
      <c r="V1178" s="446"/>
      <c r="W1178" s="449"/>
      <c r="X1178" s="450"/>
      <c r="Y1178" s="452"/>
      <c r="Z1178" s="510"/>
    </row>
    <row r="1179" spans="1:26" ht="17.25" thickTop="1">
      <c r="A1179" s="413" t="s">
        <v>127</v>
      </c>
      <c r="B1179" s="91" t="s">
        <v>1</v>
      </c>
      <c r="C1179" s="104">
        <f>'5th 1'!AD26</f>
        <v>0</v>
      </c>
      <c r="D1179" s="104">
        <f>'5th 2'!AD26</f>
        <v>0</v>
      </c>
      <c r="E1179" s="104">
        <f>'5th 3'!AD26</f>
        <v>0</v>
      </c>
      <c r="F1179" s="104">
        <f>'5th 4'!AD26</f>
        <v>0</v>
      </c>
      <c r="G1179" s="104">
        <f>'5th 5'!AD26</f>
        <v>0</v>
      </c>
      <c r="H1179" s="104">
        <f>'5th 6'!AD26</f>
        <v>0</v>
      </c>
      <c r="I1179" s="415">
        <f>(C1179*C1172)+(D1179*D1172)+(E1179*E1172)+(F1179*F1172)+(G1179*G1172)+(H1179*H1172)</f>
        <v>0</v>
      </c>
      <c r="J1179" s="417">
        <f>IF(C1179&gt;0,(C1177*C1172),0)+IF(D1179&gt;0,(D1177*D1172),0)+IF(E1179&gt;0,(E1177*E1172),0)+IF(F1179&gt;0,(F1177*F1172),0)+IF(G1179&gt;0,(G1177*G1172),0)+IF(H1179&gt;0,(H1177*H1172),0)</f>
        <v>0</v>
      </c>
      <c r="K1179" s="418">
        <f>IF(C1179&gt;C1177,((C1179*C1172)-(C1177*C1172)),0)+IF(D1179&gt;D1177,((D1179*D1172)-(D1177*D1172)),0)+IF(E1179&gt;E1177,((E1179*E1172)-(E1177*E1172)),0)+IF(F1179&gt;F1177,((F1179*F1172)-(F1177*F1172)),0)+IF(G1179&gt;G1177,((G1179*G1172)-(G1177*G1172)),0)+IF(H1179&gt;H1177,((H1179*H1172)-(H1177*H1172)),0)</f>
        <v>0</v>
      </c>
      <c r="L1179" s="165">
        <f>'6th 1'!AD26</f>
        <v>0</v>
      </c>
      <c r="M1179" s="104">
        <f>'6th 2'!AD26</f>
        <v>0</v>
      </c>
      <c r="N1179" s="104">
        <f>'6th 3'!AD26</f>
        <v>0</v>
      </c>
      <c r="O1179" s="104">
        <f>'6th 4'!AD26</f>
        <v>0</v>
      </c>
      <c r="P1179" s="104">
        <f>'6th 5'!AD26</f>
        <v>0</v>
      </c>
      <c r="Q1179" s="104">
        <f>'6th 6'!AD26</f>
        <v>0</v>
      </c>
      <c r="R1179" s="104">
        <f>'6th 7'!AD26</f>
        <v>0</v>
      </c>
      <c r="S1179" s="403">
        <f>(L1179*L1172)+(M1179*M1172)+(N1179*N1172)+(O1179*O1172)+(P1179*P1172)+(Q1179*Q1172)+(R1179*R1172)</f>
        <v>0</v>
      </c>
      <c r="T1179" s="417">
        <f>IF(L1179&gt;0,(L1177*L1172),0)+IF(M1179&gt;0,(M1177*M1172),0)+IF(N1179&gt;0,(N1177*N1172),0)+IF(O1179&gt;0,(O1177*O1172),0)+IF(P1179&gt;0,(P1177*P1172),0)+IF(Q1179&gt;0,(Q1177*Q1172),0)+IF(R1179&gt;0,(R1177*R1172),0)</f>
        <v>0</v>
      </c>
      <c r="U1179" s="399">
        <f>IF(L1179&gt;L1177,((L1179*L1172)-(L1177*L1172)),0)+IF(M1179&gt;M1177,((M1179*M1172)-(M1177*M1172)),0)+IF(N1179&gt;N1177,((N1179*N1172)-(N1177*N1172)),0)+IF(O1179&gt;O1177,((O1179*O1172)-(O1177*O1172)),0)+IF(P1179&gt;P1177,((P1179*P1172)-(P1177*P1172)),0)+IF(Q1179&gt;Q1177,((Q1179*Q1172)-(Q1177*Q1172)),0)+IF(R1179&gt;R1177,((R1179*R1172)-(R1177*R1172)),0)</f>
        <v>0</v>
      </c>
      <c r="V1179" s="401">
        <f>I1179+S1179</f>
        <v>0</v>
      </c>
      <c r="W1179" s="436">
        <f>J1179+T1179</f>
        <v>0</v>
      </c>
      <c r="X1179" s="438">
        <f>K1179+U1179</f>
        <v>0</v>
      </c>
      <c r="Y1179" s="405">
        <f>IF(V1171&gt;0,(X1179+Y1166),0)</f>
        <v>0</v>
      </c>
      <c r="Z1179" s="510"/>
    </row>
    <row r="1180" spans="1:26" ht="15.75" customHeight="1" thickBot="1">
      <c r="A1180" s="414"/>
      <c r="B1180" s="157" t="s">
        <v>23</v>
      </c>
      <c r="C1180" s="181" t="str">
        <f>'5th 1'!AE26</f>
        <v/>
      </c>
      <c r="D1180" s="181" t="str">
        <f>'5th 2'!AE26</f>
        <v/>
      </c>
      <c r="E1180" s="181" t="str">
        <f>'5th 3'!AE26</f>
        <v/>
      </c>
      <c r="F1180" s="181" t="str">
        <f>'5th 4'!AE26</f>
        <v/>
      </c>
      <c r="G1180" s="181" t="str">
        <f>'5th 5'!AE26</f>
        <v/>
      </c>
      <c r="H1180" s="181" t="str">
        <f>'5th 6'!AE26</f>
        <v/>
      </c>
      <c r="I1180" s="416"/>
      <c r="J1180" s="416"/>
      <c r="K1180" s="419"/>
      <c r="L1180" s="181" t="str">
        <f>'6th 1'!AE26</f>
        <v/>
      </c>
      <c r="M1180" s="181" t="str">
        <f>'6th 2'!AE26</f>
        <v/>
      </c>
      <c r="N1180" s="181" t="str">
        <f>'6th 3'!AE26</f>
        <v/>
      </c>
      <c r="O1180" s="181" t="str">
        <f>'6th 4'!AE26</f>
        <v/>
      </c>
      <c r="P1180" s="181" t="str">
        <f>'6th 5'!AE26</f>
        <v/>
      </c>
      <c r="Q1180" s="181" t="str">
        <f>'6th 6'!AE26</f>
        <v/>
      </c>
      <c r="R1180" s="181" t="str">
        <f>'6th 7'!AE26</f>
        <v/>
      </c>
      <c r="S1180" s="420"/>
      <c r="T1180" s="420"/>
      <c r="U1180" s="400"/>
      <c r="V1180" s="402"/>
      <c r="W1180" s="437"/>
      <c r="X1180" s="439"/>
      <c r="Y1180" s="406"/>
      <c r="Z1180" s="510"/>
    </row>
    <row r="1181" spans="1:26" ht="21" customHeight="1" thickTop="1" thickBot="1">
      <c r="A1181" s="435" t="s">
        <v>32</v>
      </c>
      <c r="B1181" s="435"/>
      <c r="C1181" s="435"/>
      <c r="D1181" s="435"/>
      <c r="E1181" s="435"/>
      <c r="F1181" s="435"/>
      <c r="G1181" s="435"/>
      <c r="H1181" s="435"/>
      <c r="I1181" s="435"/>
      <c r="J1181" s="435"/>
      <c r="K1181" s="435"/>
      <c r="L1181" s="435"/>
      <c r="M1181" s="435"/>
      <c r="N1181" s="435"/>
      <c r="O1181" s="435"/>
      <c r="P1181" s="435"/>
      <c r="Q1181" s="435"/>
      <c r="R1181" s="435"/>
      <c r="S1181" s="435"/>
      <c r="T1181" s="435"/>
      <c r="U1181" s="435"/>
      <c r="V1181" s="435"/>
      <c r="W1181" s="435"/>
      <c r="X1181" s="435"/>
      <c r="Y1181" s="435"/>
      <c r="Z1181" s="510"/>
    </row>
    <row r="1182" spans="1:26" ht="17.25" thickTop="1" thickBot="1">
      <c r="A1182" s="425" t="s">
        <v>48</v>
      </c>
      <c r="B1182" s="426"/>
      <c r="C1182" s="426"/>
      <c r="D1182" s="426"/>
      <c r="E1182" s="426"/>
      <c r="F1182" s="426"/>
      <c r="G1182" s="426"/>
      <c r="H1182" s="426"/>
      <c r="I1182" s="426"/>
      <c r="J1182" s="426"/>
      <c r="K1182" s="427"/>
      <c r="L1182" s="426" t="s">
        <v>49</v>
      </c>
      <c r="M1182" s="426"/>
      <c r="N1182" s="426"/>
      <c r="O1182" s="426"/>
      <c r="P1182" s="426"/>
      <c r="Q1182" s="426"/>
      <c r="R1182" s="426"/>
      <c r="S1182" s="426"/>
      <c r="T1182" s="426"/>
      <c r="U1182" s="427"/>
      <c r="V1182" s="160"/>
      <c r="W1182" s="428" t="s">
        <v>39</v>
      </c>
      <c r="X1182" s="428"/>
      <c r="Y1182" s="161"/>
      <c r="Z1182" s="510"/>
    </row>
    <row r="1183" spans="1:26" ht="17.25" thickTop="1">
      <c r="A1183" s="99" t="s">
        <v>22</v>
      </c>
      <c r="B1183" s="100"/>
      <c r="C1183" s="101">
        <f>'7th 1'!B4</f>
        <v>401</v>
      </c>
      <c r="D1183" s="101">
        <f>'7th 2'!B4</f>
        <v>402</v>
      </c>
      <c r="E1183" s="101">
        <f>'7th 3'!B4</f>
        <v>403</v>
      </c>
      <c r="F1183" s="101">
        <f>'7th 4'!B4</f>
        <v>404</v>
      </c>
      <c r="G1183" s="101">
        <f>'7th 5'!B4</f>
        <v>405</v>
      </c>
      <c r="H1183" s="101">
        <f>'7th 6'!B4</f>
        <v>406</v>
      </c>
      <c r="I1183" s="429" t="s">
        <v>0</v>
      </c>
      <c r="J1183" s="429" t="s">
        <v>3</v>
      </c>
      <c r="K1183" s="431" t="s">
        <v>2</v>
      </c>
      <c r="L1183" s="101">
        <f>'8th 1'!B4</f>
        <v>407</v>
      </c>
      <c r="M1183" s="101">
        <f>'8th 2'!B4</f>
        <v>408</v>
      </c>
      <c r="N1183" s="101">
        <f>'8th 3'!B4</f>
        <v>409</v>
      </c>
      <c r="O1183" s="101">
        <f>'8th 4'!B4</f>
        <v>410</v>
      </c>
      <c r="P1183" s="101">
        <f>'8th 5'!B4</f>
        <v>411</v>
      </c>
      <c r="Q1183" s="101">
        <f>'8th 6'!B4</f>
        <v>412</v>
      </c>
      <c r="R1183" s="101">
        <f>'8th 7'!B4</f>
        <v>0</v>
      </c>
      <c r="S1183" s="429" t="s">
        <v>0</v>
      </c>
      <c r="T1183" s="429" t="s">
        <v>3</v>
      </c>
      <c r="U1183" s="431" t="s">
        <v>2</v>
      </c>
      <c r="V1183" s="433" t="s">
        <v>62</v>
      </c>
      <c r="W1183" s="434"/>
      <c r="X1183" s="434"/>
      <c r="Y1183" s="162" t="str">
        <f>IF(X1184&gt;=4,"A+",IF(X1184&gt;=3.75,"A",IF(X1184&gt;=3.5,"A-",IF(X1184&gt;=3.25,"B+",IF(X1184&gt;=3,"B",IF(X1184&gt;=2.75,"B-",IF(X1184&gt;=2.5,"C+",IF(X1184&gt;=2,"C","F"))))))))</f>
        <v>B</v>
      </c>
      <c r="Z1183" s="510"/>
    </row>
    <row r="1184" spans="1:26" ht="65.25" customHeight="1">
      <c r="A1184" s="77" t="s">
        <v>63</v>
      </c>
      <c r="B1184" s="86"/>
      <c r="C1184" s="79" t="str">
        <f>IF('7th 1'!C26&gt;0,'7th 1'!D6,IF('7th 1'!K26&gt;0,'7th 1'!L6,IF('7th 1'!S26&gt;0,'7th 1'!T6,0)))</f>
        <v>Publicity Campaign</v>
      </c>
      <c r="D1184" s="79" t="str">
        <f>IF('7th 2'!C26&gt;0,'7th 2'!D6,IF('7th 2'!K26&gt;0,'7th 2'!L6,IF('7th 2'!S26&gt;0,'7th 2'!T6,0)))</f>
        <v>Produce Idea Formulation of Product</v>
      </c>
      <c r="E1184" s="79" t="str">
        <f>IF('7th 3'!C26&gt;0,'7th 3'!D6,IF('7th 3'!K26&gt;0,'7th 3'!L6,IF('7th 3'!S26&gt;0,'7th 3'!T6,0)))</f>
        <v>Computer Illustration-1</v>
      </c>
      <c r="F1184" s="79" t="str">
        <f>IF('7th 4'!C26&gt;0,'7th 4'!D6,IF('7th 4'!K26&gt;0,'7th 4'!L6,IF('7th 4'!S26&gt;0,'7th 4'!T6,0)))</f>
        <v>Computer Graphic -1</v>
      </c>
      <c r="G1184" s="79" t="str">
        <f>IF('7th 5'!C26&gt;0,'7th 5'!D6,IF('7th 5'!K26&gt;0,'7th 5'!L6,IF('7th 5'!S26&gt;0,'7th 5'!T6,0)))</f>
        <v>Sketch and Landscape -2</v>
      </c>
      <c r="H1184" s="79" t="str">
        <f>IF('7th 6'!C26&gt;0,'7th 6'!D6,IF('7th 6'!K26&gt;0,'7th 6'!L6,IF('7th 6'!S26&gt;0,'7th 6'!T6,0)))</f>
        <v>History of Western Art</v>
      </c>
      <c r="I1184" s="429"/>
      <c r="J1184" s="429"/>
      <c r="K1184" s="431"/>
      <c r="L1184" s="79" t="str">
        <f>IF('8th 1'!C26&gt;0,'8th 1'!D6,IF('8th 1'!K26&gt;0,'8th 1'!L6,IF('8th 1'!S26&gt;0,'8th 1'!T6,0)))</f>
        <v>Drawing a Package Design</v>
      </c>
      <c r="M1184" s="79" t="str">
        <f>IF('8th 2'!C26&gt;0,'8th 2'!D6,IF('8th 2'!K26&gt;0,'8th 2'!L6,IF('8th 2'!S26&gt;0,'8th 2'!T6,0)))</f>
        <v>Experimental Design</v>
      </c>
      <c r="N1184" s="79" t="str">
        <f>IF('8th 3'!C26&gt;0,'8th 3'!D6,IF('8th 3'!K26&gt;0,'8th 3'!L6,IF('8th 3'!S26&gt;0,'8th 3'!T6,0)))</f>
        <v>Computer Graphic -2</v>
      </c>
      <c r="O1184" s="79" t="str">
        <f>IF('8th 4'!C26&gt;0,'8th 4'!D6,IF('8th 4'!K26&gt;0,'8th 4'!L6,IF('8th 4'!S26&gt;0,'8th 4'!T6,0)))</f>
        <v>Interior &amp; Exterior Design</v>
      </c>
      <c r="P1184" s="79" t="str">
        <f>IF('8th 5'!C26&gt;0,'8th 5'!D6,IF('8th 5'!K26&gt;0,'8th 5'!L6,IF('8th 5'!S26&gt;0,'8th 5'!T6,0)))</f>
        <v>Aesthesic</v>
      </c>
      <c r="Q1184" s="79" t="str">
        <f>IF('8th 6'!C26&gt;0,'8th 6'!D6,IF('8th 6'!K26&gt;0,'8th 6'!L6,IF('8th 6'!S26&gt;0,'8th 6'!T6,0)))</f>
        <v>History of Arts in Bengal</v>
      </c>
      <c r="R1184" s="79">
        <f>IF('8th 7'!C26&gt;0,'8th 7'!D6,IF('8th 7'!K26&gt;0,'8th 7'!L6,IF('8th 7'!S26&gt;0,'8th 7'!T6,0)))</f>
        <v>0</v>
      </c>
      <c r="S1184" s="429"/>
      <c r="T1184" s="429"/>
      <c r="U1184" s="431"/>
      <c r="V1184" s="335">
        <f>IF(I1186&gt;0,(V1189+V1171),0)</f>
        <v>126</v>
      </c>
      <c r="W1184" s="254">
        <f>IF(I1186&gt;0,(W1189+W1171),0)</f>
        <v>391.875</v>
      </c>
      <c r="X1184" s="336">
        <f>IF(S1186&gt;0,(W1184/126),IF(I1186&gt;0,(W1184/109.5),0))</f>
        <v>3.1101190476190474</v>
      </c>
      <c r="Y1184" s="163" t="str">
        <f>IF(X1184&gt;=2.5,Y1183,IF(X1184&gt;=2.25,"C",IF(X1184&gt;=2,"D",IF(X1184=0,0,"F"))))</f>
        <v>B</v>
      </c>
      <c r="Z1184" s="510"/>
    </row>
    <row r="1185" spans="1:26" ht="17.25" customHeight="1">
      <c r="A1185" s="458" t="s">
        <v>27</v>
      </c>
      <c r="B1185" s="459"/>
      <c r="C1185" s="102">
        <f>IF('7th 1'!C26&gt;0,'7th 1'!H4,IF('7th 1'!K26&gt;0,'7th 1'!P4,IF('7th 1'!S26&gt;0,'7th 1'!X4,0)))</f>
        <v>3</v>
      </c>
      <c r="D1185" s="102">
        <f>IF('7th 2'!C26&gt;0,'7th 2'!H4,IF('7th 2'!K26&gt;0,'7th 2'!P4,IF('7th 2'!S26&gt;0,'7th 2'!X4,0)))</f>
        <v>1.5</v>
      </c>
      <c r="E1185" s="102">
        <f>IF('7th 3'!C26&gt;0,'7th 3'!H4,IF('7th 3'!K26&gt;0,'7th 3'!P4,IF('7th 3'!S26&gt;0,'7th 3'!X4,0)))</f>
        <v>3</v>
      </c>
      <c r="F1185" s="102">
        <f>IF('7th 4'!C26&gt;0,'7th 4'!H4,IF('7th 4'!K26&gt;0,'7th 4'!P4,IF('7th 4'!S26&gt;0,'7th 4'!X4,0)))</f>
        <v>3</v>
      </c>
      <c r="G1185" s="102">
        <f>IF('7th 5'!C26&gt;0,'7th 5'!H4,IF('7th 5'!K26&gt;0,'7th 5'!P4,IF('7th 5'!S26&gt;0,'7th 5'!X4,0)))</f>
        <v>1.5</v>
      </c>
      <c r="H1185" s="102">
        <f>IF('7th 6'!C26&gt;0,'7th 6'!H4,IF('7th 6'!K26&gt;0,'7th 6'!P4,IF('7th 6'!S26&gt;0,'7th 6'!X4,0)))</f>
        <v>3</v>
      </c>
      <c r="I1185" s="430"/>
      <c r="J1185" s="430"/>
      <c r="K1185" s="432"/>
      <c r="L1185" s="102">
        <f>IF('8th 1'!C26&gt;0,'8th 1'!H4,IF('8th 1'!K26&gt;0,'8th 1'!P4,IF('8th 1'!S26&gt;0,'8th 1'!X4,0)))</f>
        <v>3</v>
      </c>
      <c r="M1185" s="102">
        <f>IF('8th 2'!C26&gt;0,'8th 2'!H4,IF('8th 2'!K26&gt;0,'8th 2'!P4,IF('8th 2'!S26&gt;0,'8th 2'!X4,0)))</f>
        <v>3</v>
      </c>
      <c r="N1185" s="102">
        <f>IF('8th 3'!C26&gt;0,'8th 3'!H4,IF('8th 3'!K26&gt;0,'8th 3'!P4,IF('8th 3'!S26&gt;0,'8th 3'!X4,0)))</f>
        <v>3</v>
      </c>
      <c r="O1185" s="102">
        <f>IF('8th 4'!C26&gt;0,'8th 4'!H4,IF('8th 4'!K26&gt;0,'8th 4'!P4,IF('8th 4'!S26&gt;0,'8th 4'!X4,0)))</f>
        <v>3</v>
      </c>
      <c r="P1185" s="102">
        <f>IF('8th 5'!C26&gt;0,'8th 5'!H4,IF('8th 5'!K26&gt;0,'8th 5'!P4,IF('8th 5'!S26&gt;0,'8th 5'!X4,0)))</f>
        <v>1.5</v>
      </c>
      <c r="Q1185" s="102">
        <f>IF('8th 6'!C26&gt;0,'8th 6'!H4,IF('8th 6'!K26&gt;0,'8th 6'!P4,IF('8th 6'!S26&gt;0,'8th 6'!X4,0)))</f>
        <v>1.5</v>
      </c>
      <c r="R1185" s="102">
        <f>IF('8th 7'!C26&gt;0,'8th 7'!H4,IF('8th 7'!K26&gt;0,'8th 7'!P4,IF('8th 7'!S26&gt;0,'8th 7'!X4,0)))</f>
        <v>0</v>
      </c>
      <c r="S1185" s="430"/>
      <c r="T1185" s="430"/>
      <c r="U1185" s="432"/>
      <c r="V1185" s="460" t="s">
        <v>41</v>
      </c>
      <c r="W1185" s="461"/>
      <c r="X1185" s="461"/>
      <c r="Y1185" s="462"/>
      <c r="Z1185" s="510"/>
    </row>
    <row r="1186" spans="1:26" ht="18.75" customHeight="1" thickBot="1">
      <c r="A1186" s="463" t="s">
        <v>11</v>
      </c>
      <c r="B1186" s="464"/>
      <c r="C1186" s="102">
        <v>100</v>
      </c>
      <c r="D1186" s="102">
        <v>100</v>
      </c>
      <c r="E1186" s="102">
        <v>100</v>
      </c>
      <c r="F1186" s="102">
        <v>100</v>
      </c>
      <c r="G1186" s="102">
        <v>100</v>
      </c>
      <c r="H1186" s="102">
        <v>100</v>
      </c>
      <c r="I1186" s="465">
        <f>(C1190*C1185)+(D1190*D1185)+(E1190*E1185)+(F1190*F1185)+(G1190*G1185)+(H1190*H1185)</f>
        <v>46.125</v>
      </c>
      <c r="J1186" s="84"/>
      <c r="K1186" s="103" t="str">
        <f>IF(J1188&gt;=4,"A+",IF(J1188&gt;=3.75,"A",IF(J1188&gt;=3.5,"A-",IF(J1188&gt;=3.25,"B+",IF(J1188&gt;=3,"B",IF(J1188&gt;=2.75,"B-",IF(J1188&gt;=2.5,"C+",IF(J1188&gt;=2,"C","F"))))))))</f>
        <v>B</v>
      </c>
      <c r="L1186" s="102">
        <v>100</v>
      </c>
      <c r="M1186" s="102">
        <v>100</v>
      </c>
      <c r="N1186" s="102">
        <v>100</v>
      </c>
      <c r="O1186" s="102">
        <v>100</v>
      </c>
      <c r="P1186" s="102">
        <v>100</v>
      </c>
      <c r="Q1186" s="102">
        <v>100</v>
      </c>
      <c r="R1186" s="102">
        <v>100</v>
      </c>
      <c r="S1186" s="465">
        <f>(L1190*L1185)+(M1190*M1185)+(N1190*N1185)+(O1190*O1185)+(P1190*P1185)+(Q1190*Q1185)+(R1190*R1185)</f>
        <v>49.125</v>
      </c>
      <c r="T1186" s="84"/>
      <c r="U1186" s="103" t="str">
        <f>IF(T1188&gt;=4,"A+",IF(T1188&gt;=3.75,"A",IF(T1188&gt;=3.5,"A-",IF(T1188&gt;=3.25,"B+",IF(T1188&gt;=3,"B",IF(T1188&gt;=2.75,"B-",IF(T1188&gt;=2.5,"C+",IF(T1188&gt;=2,"C","F"))))))))</f>
        <v>B+</v>
      </c>
      <c r="V1186" s="467" t="s">
        <v>29</v>
      </c>
      <c r="W1186" s="469" t="s">
        <v>0</v>
      </c>
      <c r="X1186" s="469" t="s">
        <v>3</v>
      </c>
      <c r="Y1186" s="421" t="s">
        <v>2</v>
      </c>
      <c r="Z1186" s="510"/>
    </row>
    <row r="1187" spans="1:26" ht="17.25" thickTop="1">
      <c r="A1187" s="77" t="s">
        <v>28</v>
      </c>
      <c r="B1187" s="86"/>
      <c r="C1187" s="104">
        <f>IF('7th 1'!C26&gt;0,'7th 1'!C26,IF('7th 1'!K26&gt;0,'7th 1'!K26,IF('7th 1'!S26&gt;0,'7th 1'!S26,0)))</f>
        <v>29</v>
      </c>
      <c r="D1187" s="104">
        <f>IF('7th 2'!C26&gt;0,'7th 2'!C26,IF('7th 2'!K26&gt;0,'7th 2'!K26,IF('7th 2'!S26&gt;0,'7th 2'!S26,0)))</f>
        <v>28.5</v>
      </c>
      <c r="E1187" s="104">
        <f>IF('7th 3'!C26&gt;0,'7th 3'!C26,IF('7th 3'!K26&gt;0,'7th 3'!K26,IF('7th 3'!S26&gt;0,'7th 3'!S26,0)))</f>
        <v>28</v>
      </c>
      <c r="F1187" s="104">
        <f>IF('7th 4'!C26&gt;0,'7th 4'!C26,IF('7th 4'!K26&gt;0,'7th 4'!K26,IF('7th 4'!S26&gt;0,'7th 4'!S26,0)))</f>
        <v>25.5</v>
      </c>
      <c r="G1187" s="104">
        <f>IF('7th 5'!C26&gt;0,'7th 5'!C26,IF('7th 5'!K26&gt;0,'7th 5'!K26,IF('7th 5'!S26&gt;0,'7th 5'!S26,0)))</f>
        <v>32</v>
      </c>
      <c r="H1187" s="104">
        <f>IF('7th 6'!C26&gt;0,'7th 6'!C26,IF('7th 6'!K26&gt;0,'7th 6'!K26,IF('7th 6'!S26&gt;0,'7th 6'!S26,0)))</f>
        <v>28.25</v>
      </c>
      <c r="I1187" s="466"/>
      <c r="J1187" s="98"/>
      <c r="K1187" s="90"/>
      <c r="L1187" s="104">
        <f>IF('8th 1'!C26&gt;0,'8th 1'!C26,IF('8th 1'!K26&gt;0,'8th 1'!K26,IF('8th 1'!S26&gt;0,'8th 1'!S26,0)))</f>
        <v>29.5</v>
      </c>
      <c r="M1187" s="104">
        <f>IF('8th 2'!C26&gt;0,'8th 2'!C26,IF('8th 2'!K26&gt;0,'8th 2'!K26,IF('8th 2'!S26&gt;0,'8th 2'!S26,0)))</f>
        <v>30.5</v>
      </c>
      <c r="N1187" s="104">
        <f>IF('8th 3'!C26&gt;0,'8th 3'!C26,IF('8th 3'!K26&gt;0,'8th 3'!K26,IF('8th 3'!S26&gt;0,'8th 3'!S26,0)))</f>
        <v>31.5</v>
      </c>
      <c r="O1187" s="104">
        <f>IF('8th 4'!C26&gt;0,'8th 4'!C26,IF('8th 4'!K26&gt;0,'8th 4'!K26,IF('8th 4'!S26&gt;0,'8th 4'!S26,0)))</f>
        <v>25</v>
      </c>
      <c r="P1187" s="104">
        <f>IF('8th 5'!C26&gt;0,'8th 5'!C26,IF('8th 5'!K26&gt;0,'8th 5'!K26,IF('8th 5'!S26&gt;0,'8th 5'!S26,0)))</f>
        <v>28.75</v>
      </c>
      <c r="Q1187" s="104">
        <f>IF('8th 6'!C26&gt;0,'8th 6'!C26,IF('8th 6'!K26&gt;0,'8th 6'!K26,IF('8th 6'!S26&gt;0,'8th 6'!S26,0)))</f>
        <v>29.5</v>
      </c>
      <c r="R1187" s="104">
        <f>IF('8th 7'!C26&gt;0,'8th 7'!C26,IF('8th 7'!K26&gt;0,'8th 7'!K26,IF('8th 7'!S26&gt;0,'8th 7'!S26,0)))</f>
        <v>0</v>
      </c>
      <c r="S1187" s="466"/>
      <c r="T1187" s="98"/>
      <c r="U1187" s="90"/>
      <c r="V1187" s="468"/>
      <c r="W1187" s="470"/>
      <c r="X1187" s="471"/>
      <c r="Y1187" s="422"/>
      <c r="Z1187" s="510"/>
    </row>
    <row r="1188" spans="1:26" ht="17.25">
      <c r="A1188" s="423" t="s">
        <v>26</v>
      </c>
      <c r="B1188" s="91" t="s">
        <v>60</v>
      </c>
      <c r="C1188" s="104">
        <f>IF('7th 1'!C26&gt;0,'7th 1'!J26,IF('7th 1'!K26&gt;0,'7th 1'!R26,IF('7th 1'!S26&gt;0,'7th 1'!Z26,0)))</f>
        <v>38</v>
      </c>
      <c r="D1188" s="104">
        <f>IF('7th 2'!C26&gt;0,'7th 2'!J26,IF('7th 2'!K26&gt;0,'7th 2'!R26,IF('7th 2'!S26&gt;0,'7th 2'!Z26,0)))</f>
        <v>38</v>
      </c>
      <c r="E1188" s="104">
        <f>IF('7th 3'!C26&gt;0,'7th 3'!J26,IF('7th 3'!K26&gt;0,'7th 3'!R26,IF('7th 3'!S26&gt;0,'7th 3'!Z26,0)))</f>
        <v>31</v>
      </c>
      <c r="F1188" s="104">
        <f>IF('7th 4'!C26&gt;0,'7th 4'!J26,IF('7th 4'!K26&gt;0,'7th 4'!R26,IF('7th 4'!S26&gt;0,'7th 4'!Z26,0)))</f>
        <v>41.5</v>
      </c>
      <c r="G1188" s="104">
        <f>IF('7th 5'!C26&gt;0,'7th 5'!J26,IF('7th 5'!K26&gt;0,'7th 5'!R26,IF('7th 5'!S26&gt;0,'7th 5'!Z26,0)))</f>
        <v>41.5</v>
      </c>
      <c r="H1188" s="104">
        <f>IF('7th 6'!C26&gt;0,'7th 6'!J26,IF('7th 6'!K26&gt;0,'7th 6'!R26,IF('7th 6'!S26&gt;0,'7th 6'!Z26,0)))</f>
        <v>29.5</v>
      </c>
      <c r="I1188" s="466"/>
      <c r="J1188" s="440">
        <f>I1186/(C1185+D1185+E1185+F1185+G1185+H1185)</f>
        <v>3.0750000000000002</v>
      </c>
      <c r="K1188" s="442" t="str">
        <f>IF(J1188&gt;=2.5,K1186,IF(J1188&gt;=2.25,"C",IF(J1188&gt;=2,"D",IF(J1188=0,0,"F"))))</f>
        <v>B</v>
      </c>
      <c r="L1188" s="104">
        <f>IF('8th 1'!C26&gt;0,'8th 1'!J26,IF('8th 1'!K26&gt;0,'8th 1'!R26,IF('8th 1'!S26&gt;0,'8th 1'!Z26,0)))</f>
        <v>43</v>
      </c>
      <c r="M1188" s="104">
        <f>IF('8th 2'!C26&gt;0,'8th 2'!J26,IF('8th 2'!K26&gt;0,'8th 2'!R26,IF('8th 2'!S26&gt;0,'8th 2'!Z26,0)))</f>
        <v>33.5</v>
      </c>
      <c r="N1188" s="104">
        <f>IF('8th 3'!C26&gt;0,'8th 3'!J26,IF('8th 3'!K26&gt;0,'8th 3'!R26,IF('8th 3'!S26&gt;0,'8th 3'!Z26,0)))</f>
        <v>42.5</v>
      </c>
      <c r="O1188" s="104">
        <f>IF('8th 4'!C26&gt;0,'8th 4'!J26,IF('8th 4'!K26&gt;0,'8th 4'!R26,IF('8th 4'!S26&gt;0,'8th 4'!Z26,0)))</f>
        <v>35.5</v>
      </c>
      <c r="P1188" s="104">
        <f>IF('8th 5'!C26&gt;0,'8th 5'!J26,IF('8th 5'!K26&gt;0,'8th 5'!R26,IF('8th 5'!S26&gt;0,'8th 5'!Z26,0)))</f>
        <v>40</v>
      </c>
      <c r="Q1188" s="104">
        <f>IF('8th 6'!C26&gt;0,'8th 6'!J26,IF('8th 6'!K26&gt;0,'8th 6'!R26,IF('8th 6'!S26&gt;0,'8th 6'!Z26,0)))</f>
        <v>42.5</v>
      </c>
      <c r="R1188" s="104">
        <f>IF('8th 7'!C26&gt;0,'8th 7'!J26,IF('8th 7'!K26&gt;0,'8th 7'!R26,IF('8th 7'!S26&gt;0,'8th 7'!Z26,0)))</f>
        <v>0</v>
      </c>
      <c r="S1188" s="466"/>
      <c r="T1188" s="440">
        <f>S1186/(L1185+M1185+N1185+O1185+P1185+Q1185+R1185)</f>
        <v>3.2749999999999999</v>
      </c>
      <c r="U1188" s="442" t="str">
        <f>IF(T1188&gt;=2.5,U1186,IF(T1188&gt;=2.25,"C",IF(T1188&gt;=2,"D",IF(T1188=0,0,"F"))))</f>
        <v>B+</v>
      </c>
      <c r="V1188" s="454" t="s">
        <v>40</v>
      </c>
      <c r="W1188" s="443"/>
      <c r="X1188" s="443"/>
      <c r="Y1188" s="455"/>
      <c r="Z1188" s="510"/>
    </row>
    <row r="1189" spans="1:26" ht="16.5" customHeight="1">
      <c r="A1189" s="424"/>
      <c r="B1189" s="91" t="s">
        <v>67</v>
      </c>
      <c r="C1189" s="117">
        <f>'7th 1'!AA26</f>
        <v>67</v>
      </c>
      <c r="D1189" s="117">
        <f>'7th 2'!AA26</f>
        <v>67</v>
      </c>
      <c r="E1189" s="117">
        <f>'7th 3'!AA26</f>
        <v>59</v>
      </c>
      <c r="F1189" s="117">
        <f>'7th 4'!AA26</f>
        <v>67</v>
      </c>
      <c r="G1189" s="117">
        <f>'7th 5'!AA26</f>
        <v>74</v>
      </c>
      <c r="H1189" s="117">
        <f>'7th 6'!AA26</f>
        <v>58</v>
      </c>
      <c r="I1189" s="466"/>
      <c r="J1189" s="453"/>
      <c r="K1189" s="442"/>
      <c r="L1189" s="117">
        <f>'8th 1'!AA26</f>
        <v>73</v>
      </c>
      <c r="M1189" s="117">
        <f>'8th 2'!AA26</f>
        <v>64</v>
      </c>
      <c r="N1189" s="117">
        <f>'8th 3'!AA26</f>
        <v>74</v>
      </c>
      <c r="O1189" s="117">
        <f>'8th 4'!AA26</f>
        <v>61</v>
      </c>
      <c r="P1189" s="117">
        <f>'8th 5'!AA26</f>
        <v>69</v>
      </c>
      <c r="Q1189" s="117">
        <f>'8th 6'!AA26</f>
        <v>72</v>
      </c>
      <c r="R1189" s="117">
        <f>'8th 7'!AA26</f>
        <v>0</v>
      </c>
      <c r="S1189" s="466"/>
      <c r="T1189" s="453"/>
      <c r="U1189" s="442"/>
      <c r="V1189" s="444">
        <f>IF((C1190+C1192)=0,0,C1185)+IF((D1190+D1192)=0,0,D1185)+IF((E1190+E1192)=0,0,E1185)+IF((F1190+F1192)=0,0,F1185)+IF((G1190+G1192)=0,0,G1185)+IF((H1190+H1192)=0,0,H1185)+IF((L1190+L1192)=0,0,L1185)+IF((M1190+M1192)=0,0,M1185)+IF((N1190+N1192)=0,0,N1185)+IF((O1190+O1192)=0,0,O1185)+IF((P1190+P1192)=0,0,P1185)+IF((Q1190+Q1192)=0,0,Q1185)+IF((R1190+R1192)=0,0,R1185)+IF(I1196&gt;0,1.5,0)</f>
        <v>31.5</v>
      </c>
      <c r="W1189" s="457">
        <f>I1186+S1186+(I1196*1.5)</f>
        <v>101.25</v>
      </c>
      <c r="X1189" s="440">
        <f>IF(S1186&gt;0,(W1189/31.5),J1188)</f>
        <v>3.2142857142857144</v>
      </c>
      <c r="Y1189" s="164" t="str">
        <f>IF(X1189&gt;=4,"A+",IF(X1189&gt;=3.75,"A",IF(X1189&gt;=3.5,"A-",IF(X1189&gt;=3.25,"B+",IF(X1189&gt;=3,"B",IF(X1189&gt;=2.75,"B-",IF(X1189&gt;=2.5,"C+",IF(X1189&gt;=2,"C","F"))))))))</f>
        <v>B</v>
      </c>
      <c r="Z1189" s="510"/>
    </row>
    <row r="1190" spans="1:26" ht="16.5">
      <c r="A1190" s="424"/>
      <c r="B1190" s="91" t="s">
        <v>1</v>
      </c>
      <c r="C1190" s="104">
        <f>'7th 1'!AC26</f>
        <v>3.25</v>
      </c>
      <c r="D1190" s="104">
        <f>'7th 2'!AC26</f>
        <v>3.25</v>
      </c>
      <c r="E1190" s="104">
        <f>'7th 3'!AC26</f>
        <v>2.75</v>
      </c>
      <c r="F1190" s="104">
        <f>'7th 4'!AC26</f>
        <v>3.25</v>
      </c>
      <c r="G1190" s="104">
        <f>'7th 5'!AC26</f>
        <v>3.5</v>
      </c>
      <c r="H1190" s="104">
        <f>'7th 6'!AC26</f>
        <v>2.75</v>
      </c>
      <c r="I1190" s="466"/>
      <c r="J1190" s="98"/>
      <c r="K1190" s="112"/>
      <c r="L1190" s="104">
        <f>'8th 1'!AC26</f>
        <v>3.5</v>
      </c>
      <c r="M1190" s="104">
        <f>'8th 2'!AC26</f>
        <v>3</v>
      </c>
      <c r="N1190" s="104">
        <f>'8th 3'!AC26</f>
        <v>3.5</v>
      </c>
      <c r="O1190" s="104">
        <f>'8th 4'!AC26</f>
        <v>3</v>
      </c>
      <c r="P1190" s="104">
        <f>'8th 5'!AC26</f>
        <v>3.25</v>
      </c>
      <c r="Q1190" s="104">
        <f>'8th 6'!AC26</f>
        <v>3.5</v>
      </c>
      <c r="R1190" s="104">
        <f>'8th 7'!AC26</f>
        <v>0</v>
      </c>
      <c r="S1190" s="466"/>
      <c r="T1190" s="98"/>
      <c r="V1190" s="456"/>
      <c r="W1190" s="448"/>
      <c r="X1190" s="441"/>
      <c r="Y1190" s="451" t="str">
        <f>IF(S1186&gt;0,(IF(X1189&gt;=2.5,Y1189,IF(X1189&gt;=2.25,"C",IF(X1189&gt;=2,"D","F")))),K1188)</f>
        <v>B</v>
      </c>
      <c r="Z1190" s="510"/>
    </row>
    <row r="1191" spans="1:26" ht="16.5">
      <c r="A1191" s="424"/>
      <c r="B1191" s="91" t="s">
        <v>2</v>
      </c>
      <c r="C1191" s="104" t="str">
        <f>'7th 1'!AB26</f>
        <v>B+</v>
      </c>
      <c r="D1191" s="104" t="str">
        <f>'7th 2'!AB26</f>
        <v>B+</v>
      </c>
      <c r="E1191" s="104" t="str">
        <f>'7th 3'!AB26</f>
        <v>B-</v>
      </c>
      <c r="F1191" s="104" t="str">
        <f>'7th 4'!AB26</f>
        <v>B+</v>
      </c>
      <c r="G1191" s="104" t="str">
        <f>'7th 5'!AB26</f>
        <v>A-</v>
      </c>
      <c r="H1191" s="104" t="str">
        <f>'7th 6'!AB26</f>
        <v>B-</v>
      </c>
      <c r="I1191" s="466"/>
      <c r="J1191" s="98"/>
      <c r="K1191" s="90"/>
      <c r="L1191" s="104" t="str">
        <f>'8th 1'!AB26</f>
        <v>A-</v>
      </c>
      <c r="M1191" s="104" t="str">
        <f>'8th 2'!AB26</f>
        <v>B</v>
      </c>
      <c r="N1191" s="104" t="str">
        <f>'8th 3'!AB26</f>
        <v>A-</v>
      </c>
      <c r="O1191" s="104" t="str">
        <f>'8th 4'!AB26</f>
        <v>B</v>
      </c>
      <c r="P1191" s="104" t="str">
        <f>'8th 5'!AB26</f>
        <v>B+</v>
      </c>
      <c r="Q1191" s="104" t="str">
        <f>'8th 6'!AB26</f>
        <v>A-</v>
      </c>
      <c r="R1191" s="104" t="str">
        <f>'8th 7'!AB26</f>
        <v/>
      </c>
      <c r="S1191" s="466"/>
      <c r="T1191" s="98"/>
      <c r="U1191" s="90"/>
      <c r="V1191" s="446"/>
      <c r="W1191" s="449"/>
      <c r="X1191" s="450"/>
      <c r="Y1191" s="452"/>
      <c r="Z1191" s="510"/>
    </row>
    <row r="1192" spans="1:26" ht="16.5">
      <c r="A1192" s="413" t="s">
        <v>127</v>
      </c>
      <c r="B1192" s="91" t="s">
        <v>1</v>
      </c>
      <c r="C1192" s="104" t="str">
        <f>'7th 1'!AD26</f>
        <v>3.18</v>
      </c>
      <c r="D1192" s="104">
        <f>'7th 2'!AD26</f>
        <v>0</v>
      </c>
      <c r="E1192" s="104">
        <f>'7th 3'!AD26</f>
        <v>0</v>
      </c>
      <c r="F1192" s="104">
        <f>'7th 4'!AD26</f>
        <v>0</v>
      </c>
      <c r="G1192" s="104">
        <f>'7th 5'!AD26</f>
        <v>0</v>
      </c>
      <c r="H1192" s="104">
        <f>'7th 6'!AD26</f>
        <v>0</v>
      </c>
      <c r="I1192" s="415">
        <f>(C1192*C1185)+(D1192*D1185)+(E1192*E1185)+(F1192*F1185)+(G1192*G1185)+(H1192*H1185)</f>
        <v>9.5400000000000009</v>
      </c>
      <c r="J1192" s="417">
        <f>IF(C1192&gt;0,(C1190*C1185),0)+IF(D1192&gt;0,(D1190*D1185),0)+IF(E1192&gt;0,(E1190*E1185),0)+IF(F1192&gt;0,(F1190*F1185),0)+IF(G1192&gt;0,(G1190*G1185),0)+IF(H1192&gt;0,(H1190*H1185),0)</f>
        <v>9.75</v>
      </c>
      <c r="K1192" s="418">
        <f>IF(C1192&gt;C1190,((C1192*C1185)-(C1190*C1185)),0)+IF(D1192&gt;D1190,((D1192*D1185)-(D1190*D1185)),0)+IF(E1192&gt;E1190,((E1192*E1185)-(E1190*E1185)),0)+IF(F1192&gt;F1190,((F1192*F1185)-(F1190*F1185)),0)+IF(G1192&gt;G1190,((G1192*G1185)-(G1190*G1185)),0)+IF(H1192&gt;H1190,((H1192*H1185)-(H1190*H1185)),0)</f>
        <v>-0.20999999999999908</v>
      </c>
      <c r="L1192" s="165">
        <f>'8th 1'!AD26</f>
        <v>0</v>
      </c>
      <c r="M1192" s="104">
        <f>'8th 2'!AD26</f>
        <v>0</v>
      </c>
      <c r="N1192" s="104">
        <f>'8th 3'!AD26</f>
        <v>0</v>
      </c>
      <c r="O1192" s="104">
        <f>'8th 4'!AD26</f>
        <v>0</v>
      </c>
      <c r="P1192" s="104">
        <f>'8th 5'!AD26</f>
        <v>0</v>
      </c>
      <c r="Q1192" s="104">
        <f>'8th 6'!AD26</f>
        <v>0</v>
      </c>
      <c r="R1192" s="104">
        <f>'8th 7'!AD26</f>
        <v>0</v>
      </c>
      <c r="S1192" s="403">
        <f>(L1192*L1185)+(M1192*M1185)+(N1192*N1185)+(O1192*O1185)+(P1192*P1185)+(Q1192*Q1185)+(R1192*R1185)</f>
        <v>0</v>
      </c>
      <c r="T1192" s="417">
        <f>IF(L1192&gt;0,(L1190*L1185),0)+IF(M1192&gt;0,(M1190*M1185),0)+IF(N1192&gt;0,(N1190*N1185),0)+IF(O1192&gt;0,(O1190*O1185),0)+IF(P1192&gt;0,(P1190*P1185),0)+IF(Q1192&gt;0,(Q1190*Q1185),0)+IF(R1192&gt;0,(R1190*R1185),0)</f>
        <v>0</v>
      </c>
      <c r="U1192" s="399">
        <f>IF(L1192&gt;L1190,((L1192*L1185)-(L1190*L1185)),0)+IF(M1192&gt;M1190,((M1192*M1185)-(M1190*M1185)),0)+IF(N1192&gt;N1190,((N1192*N1185)-(N1190*N1185)),0)+IF(O1192&gt;O1190,((O1192*O1185)-(O1190*O1185)),0)+IF(P1192&gt;P1190,((P1192*P1185)-(P1190*P1185)),0)+IF(Q1192&gt;Q1190,((Q1192*Q1185)-(Q1190*Q1185)),0)+IF(R1192&gt;R1190,((R1192*R1185)-(R1190*R1185)),0)</f>
        <v>0</v>
      </c>
      <c r="V1192" s="401">
        <f>I1192+S1192</f>
        <v>9.5400000000000009</v>
      </c>
      <c r="W1192" s="403">
        <f>J1192+T1192</f>
        <v>9.75</v>
      </c>
      <c r="X1192" s="403">
        <f>K1192+U1192</f>
        <v>-0.20999999999999908</v>
      </c>
      <c r="Y1192" s="405">
        <f>IF(V1184&gt;0,(X1192+Y1179),0)</f>
        <v>-0.20999999999999908</v>
      </c>
      <c r="Z1192" s="510"/>
    </row>
    <row r="1193" spans="1:26" ht="15.75" customHeight="1" thickBot="1">
      <c r="A1193" s="414"/>
      <c r="B1193" s="157" t="s">
        <v>23</v>
      </c>
      <c r="C1193" s="180" t="str">
        <f>'7th 1'!AE26</f>
        <v>Imp:</v>
      </c>
      <c r="D1193" s="180" t="str">
        <f>'7th 2'!AE26</f>
        <v/>
      </c>
      <c r="E1193" s="180" t="str">
        <f>'7th 3'!AE26</f>
        <v/>
      </c>
      <c r="F1193" s="180" t="str">
        <f>'7th 4'!AE26</f>
        <v/>
      </c>
      <c r="G1193" s="180" t="str">
        <f>'7th 5'!AE26</f>
        <v/>
      </c>
      <c r="H1193" s="180" t="str">
        <f>'7th 6'!AE26</f>
        <v/>
      </c>
      <c r="I1193" s="416"/>
      <c r="J1193" s="416"/>
      <c r="K1193" s="419"/>
      <c r="L1193" s="180" t="str">
        <f>'8th 1'!AE26</f>
        <v/>
      </c>
      <c r="M1193" s="180" t="str">
        <f>'8th 2'!AE26</f>
        <v/>
      </c>
      <c r="N1193" s="180" t="str">
        <f>'8th 3'!AE26</f>
        <v/>
      </c>
      <c r="O1193" s="180" t="str">
        <f>'8th 4'!AE26</f>
        <v/>
      </c>
      <c r="P1193" s="180" t="str">
        <f>'8th 5'!AE26</f>
        <v/>
      </c>
      <c r="Q1193" s="180" t="str">
        <f>'8th 6'!AE26</f>
        <v/>
      </c>
      <c r="R1193" s="180" t="str">
        <f>'8th 7'!AE26</f>
        <v/>
      </c>
      <c r="S1193" s="420"/>
      <c r="T1193" s="420"/>
      <c r="U1193" s="400"/>
      <c r="V1193" s="402"/>
      <c r="W1193" s="404"/>
      <c r="X1193" s="404"/>
      <c r="Y1193" s="406"/>
      <c r="Z1193" s="510"/>
    </row>
    <row r="1194" spans="1:26" ht="9.75" customHeight="1" thickTop="1" thickBot="1">
      <c r="C1194" s="53"/>
      <c r="D1194" s="53"/>
      <c r="E1194" s="53"/>
      <c r="F1194" s="53"/>
      <c r="G1194" s="53"/>
      <c r="H1194" s="53"/>
      <c r="L1194" s="53"/>
      <c r="M1194" s="53"/>
      <c r="N1194" s="53"/>
      <c r="O1194" s="53"/>
      <c r="P1194" s="53"/>
      <c r="Q1194" s="53"/>
      <c r="R1194" s="53"/>
      <c r="V1194" s="53"/>
      <c r="W1194" s="53"/>
      <c r="X1194" s="53"/>
      <c r="Y1194" s="53"/>
    </row>
    <row r="1195" spans="1:26" ht="18.75" thickTop="1">
      <c r="A1195" s="407" t="s">
        <v>33</v>
      </c>
      <c r="B1195" s="408"/>
      <c r="C1195" s="376" t="s">
        <v>35</v>
      </c>
      <c r="D1195" s="380"/>
      <c r="E1195" s="376" t="s">
        <v>30</v>
      </c>
      <c r="F1195" s="380"/>
      <c r="G1195" s="376" t="s">
        <v>31</v>
      </c>
      <c r="H1195" s="380"/>
      <c r="I1195" s="376" t="s">
        <v>32</v>
      </c>
      <c r="J1195" s="411"/>
      <c r="K1195" s="411"/>
      <c r="L1195" s="412"/>
      <c r="M1195" s="370" t="s">
        <v>50</v>
      </c>
      <c r="N1195" s="371"/>
      <c r="O1195" s="376" t="s">
        <v>0</v>
      </c>
      <c r="P1195" s="377"/>
      <c r="Q1195" s="169" t="s">
        <v>29</v>
      </c>
      <c r="R1195" s="378" t="s">
        <v>216</v>
      </c>
      <c r="S1195" s="379"/>
      <c r="T1195" s="379"/>
      <c r="U1195" s="380"/>
      <c r="V1195" s="381" t="s">
        <v>2</v>
      </c>
      <c r="W1195" s="382"/>
      <c r="X1195" s="170"/>
      <c r="Y1195" s="171"/>
    </row>
    <row r="1196" spans="1:26" s="113" customFormat="1" ht="18" customHeight="1">
      <c r="A1196" s="409"/>
      <c r="B1196" s="410"/>
      <c r="C1196" s="383" t="str">
        <f>'viva-1'!K24</f>
        <v>3.00</v>
      </c>
      <c r="D1196" s="384"/>
      <c r="E1196" s="383" t="str">
        <f>'viva-2'!K24</f>
        <v>2.25</v>
      </c>
      <c r="F1196" s="384"/>
      <c r="G1196" s="385" t="str">
        <f>'viva-3'!K24</f>
        <v>2.75</v>
      </c>
      <c r="H1196" s="384"/>
      <c r="I1196" s="383" t="str">
        <f>'viva-4'!K24</f>
        <v>4.00</v>
      </c>
      <c r="J1196" s="386"/>
      <c r="K1196" s="386"/>
      <c r="L1196" s="387"/>
      <c r="M1196" s="372"/>
      <c r="N1196" s="373"/>
      <c r="O1196" s="388">
        <f>W1184+Y1192</f>
        <v>391.66500000000002</v>
      </c>
      <c r="P1196" s="389"/>
      <c r="Q1196" s="397">
        <f>V1184</f>
        <v>126</v>
      </c>
      <c r="R1196" s="392">
        <f>O1196/126</f>
        <v>3.108452380952381</v>
      </c>
      <c r="S1196" s="393"/>
      <c r="T1196" s="393"/>
      <c r="U1196" s="394"/>
      <c r="V1196" s="359" t="str">
        <f>IF(R1196&gt;=2.5,Y1196,IF(R1196&gt;=2.25,"C",IF(R1196&gt;=2,"D",IF(R1196=0,0,"F"))))</f>
        <v>B</v>
      </c>
      <c r="W1196" s="360"/>
      <c r="X1196" s="172"/>
      <c r="Y1196" s="173" t="str">
        <f>IF(R1196&gt;=4,"A+",IF(R1196&gt;=3.75,"A",IF(R1196&gt;=3.5,"A-",IF(R1196&gt;=3.25,"B+",IF(R1196&gt;=3,"B",IF(R1196&gt;=2.75,"B-",IF(R1196&gt;=2.5,"C+",IF(R1196&gt;=2,"C","F"))))))))</f>
        <v>B</v>
      </c>
      <c r="Z1196" s="174"/>
    </row>
    <row r="1197" spans="1:26" ht="36" customHeight="1" thickBot="1">
      <c r="A1197" s="363" t="s">
        <v>34</v>
      </c>
      <c r="B1197" s="364"/>
      <c r="C1197" s="365" t="s">
        <v>1</v>
      </c>
      <c r="D1197" s="366"/>
      <c r="E1197" s="367">
        <f>C1196+E1196+G1196+I1196</f>
        <v>12</v>
      </c>
      <c r="F1197" s="368"/>
      <c r="G1197" s="365" t="s">
        <v>0</v>
      </c>
      <c r="H1197" s="366"/>
      <c r="I1197" s="367">
        <f>E1197*1.5</f>
        <v>18</v>
      </c>
      <c r="J1197" s="369"/>
      <c r="K1197" s="369"/>
      <c r="L1197" s="368"/>
      <c r="M1197" s="374"/>
      <c r="N1197" s="375"/>
      <c r="O1197" s="390"/>
      <c r="P1197" s="391"/>
      <c r="Q1197" s="398"/>
      <c r="R1197" s="395"/>
      <c r="S1197" s="395"/>
      <c r="T1197" s="395"/>
      <c r="U1197" s="396"/>
      <c r="V1197" s="361"/>
      <c r="W1197" s="362"/>
      <c r="X1197" s="175"/>
      <c r="Y1197" s="176"/>
    </row>
    <row r="1198" spans="1:26" ht="30" customHeight="1" thickTop="1">
      <c r="B1198" s="54"/>
      <c r="C1198" s="54"/>
      <c r="D1198" s="514" t="s">
        <v>24</v>
      </c>
      <c r="E1198" s="514"/>
      <c r="F1198" s="514"/>
      <c r="G1198" s="514"/>
      <c r="H1198" s="514"/>
      <c r="I1198" s="514"/>
      <c r="J1198" s="514"/>
      <c r="K1198" s="514"/>
      <c r="L1198" s="514"/>
      <c r="M1198" s="514"/>
      <c r="N1198" s="514"/>
      <c r="O1198" s="514"/>
      <c r="P1198" s="514"/>
      <c r="Q1198" s="514"/>
      <c r="R1198" s="514"/>
      <c r="S1198" s="514"/>
      <c r="T1198" s="55" t="s">
        <v>36</v>
      </c>
      <c r="U1198" s="56"/>
      <c r="V1198" s="515">
        <f>'1st 1'!R27</f>
        <v>0</v>
      </c>
      <c r="W1198" s="516"/>
      <c r="X1198" s="516"/>
      <c r="Y1198" s="516"/>
    </row>
    <row r="1199" spans="1:26" ht="18.75">
      <c r="A1199" s="57"/>
      <c r="B1199" s="58"/>
      <c r="C1199" s="59" t="s">
        <v>4</v>
      </c>
      <c r="D1199" s="60" t="s">
        <v>71</v>
      </c>
      <c r="E1199" s="60"/>
      <c r="F1199" s="53"/>
      <c r="G1199" s="61"/>
      <c r="H1199" s="517" t="s">
        <v>73</v>
      </c>
      <c r="I1199" s="518"/>
      <c r="J1199" s="518"/>
      <c r="K1199" s="518"/>
      <c r="L1199" s="518"/>
      <c r="M1199" s="518"/>
      <c r="N1199" s="518"/>
      <c r="O1199" s="62"/>
      <c r="P1199" s="62"/>
      <c r="Q1199" s="62"/>
      <c r="R1199" s="53"/>
      <c r="S1199" s="63"/>
      <c r="T1199" s="55" t="s">
        <v>37</v>
      </c>
      <c r="U1199" s="56"/>
      <c r="V1199" s="519">
        <f>'1st 1'!A27</f>
        <v>20</v>
      </c>
      <c r="W1199" s="516"/>
      <c r="X1199" s="516"/>
      <c r="Y1199" s="516"/>
    </row>
    <row r="1200" spans="1:26" ht="18.75">
      <c r="A1200" s="57"/>
      <c r="B1200" s="58"/>
      <c r="C1200" s="59" t="s">
        <v>5</v>
      </c>
      <c r="D1200" s="60" t="s">
        <v>66</v>
      </c>
      <c r="E1200" s="60"/>
      <c r="F1200" s="64"/>
      <c r="G1200" s="53"/>
      <c r="H1200" s="61"/>
      <c r="I1200" s="65"/>
      <c r="J1200" s="520">
        <f>'1st 1'!A1431</f>
        <v>0</v>
      </c>
      <c r="K1200" s="521"/>
      <c r="L1200" s="521"/>
      <c r="M1200" s="521"/>
      <c r="N1200" s="62"/>
      <c r="O1200" s="62"/>
      <c r="P1200" s="53"/>
      <c r="Q1200" s="53"/>
      <c r="R1200" s="53"/>
      <c r="S1200" s="63"/>
      <c r="T1200" s="55" t="s">
        <v>38</v>
      </c>
      <c r="U1200" s="56"/>
      <c r="V1200" s="56"/>
      <c r="W1200" s="56"/>
      <c r="X1200" s="56"/>
      <c r="Y1200" s="66">
        <f>'1st 1'!S27</f>
        <v>0</v>
      </c>
    </row>
    <row r="1201" spans="1:26" ht="18.75">
      <c r="A1201" s="57"/>
      <c r="B1201" s="58"/>
      <c r="C1201" s="59" t="s">
        <v>6</v>
      </c>
      <c r="D1201" s="60" t="s">
        <v>14</v>
      </c>
      <c r="E1201" s="58"/>
      <c r="F1201" s="67" t="s">
        <v>7</v>
      </c>
      <c r="G1201" s="68" t="str">
        <f>'1st 1'!B27</f>
        <v>S</v>
      </c>
      <c r="H1201" s="69"/>
      <c r="I1201" s="70"/>
      <c r="J1201" s="70"/>
      <c r="K1201" s="70"/>
      <c r="L1201" s="53"/>
      <c r="M1201" s="53"/>
      <c r="N1201" s="53"/>
      <c r="O1201" s="53"/>
      <c r="P1201" s="53"/>
      <c r="Q1201" s="53"/>
      <c r="R1201" s="53"/>
      <c r="V1201" s="53"/>
      <c r="W1201" s="53"/>
      <c r="X1201" s="53"/>
      <c r="Y1201" s="53"/>
    </row>
    <row r="1202" spans="1:26" ht="18.75">
      <c r="A1202" s="57"/>
      <c r="B1202" s="64"/>
      <c r="C1202" s="64"/>
      <c r="D1202" s="64"/>
      <c r="E1202" s="53"/>
      <c r="F1202" s="67" t="s">
        <v>8</v>
      </c>
      <c r="G1202" s="72">
        <f>'1st 1'!T27</f>
        <v>0</v>
      </c>
      <c r="H1202" s="69"/>
      <c r="I1202" s="70"/>
      <c r="J1202" s="70"/>
      <c r="K1202" s="70"/>
      <c r="L1202" s="53"/>
      <c r="M1202" s="53"/>
      <c r="N1202" s="53"/>
      <c r="O1202" s="53"/>
      <c r="P1202" s="53"/>
      <c r="Q1202" s="53"/>
      <c r="R1202" s="53"/>
      <c r="V1202" s="53"/>
      <c r="W1202" s="53"/>
      <c r="X1202" s="53"/>
      <c r="Y1202" s="53"/>
    </row>
    <row r="1203" spans="1:26" ht="18.75">
      <c r="A1203" s="57"/>
      <c r="B1203" s="64"/>
      <c r="C1203" s="64"/>
      <c r="D1203" s="64"/>
      <c r="E1203" s="53"/>
      <c r="F1203" s="67" t="s">
        <v>9</v>
      </c>
      <c r="G1203" s="72">
        <f>'1st 1'!U27</f>
        <v>0</v>
      </c>
      <c r="H1203" s="69"/>
      <c r="I1203" s="70"/>
      <c r="J1203" s="70"/>
      <c r="K1203" s="70"/>
      <c r="L1203" s="53"/>
      <c r="M1203" s="53"/>
      <c r="N1203" s="53"/>
      <c r="O1203" s="53"/>
      <c r="P1203" s="53"/>
      <c r="Q1203" s="53"/>
      <c r="R1203" s="53"/>
      <c r="V1203" s="53"/>
      <c r="W1203" s="53"/>
      <c r="X1203" s="53"/>
      <c r="Y1203" s="53"/>
    </row>
    <row r="1204" spans="1:26" ht="18.75">
      <c r="A1204" s="57"/>
      <c r="B1204" s="64"/>
      <c r="C1204" s="64"/>
      <c r="D1204" s="64"/>
      <c r="E1204" s="53"/>
      <c r="F1204" s="67" t="s">
        <v>10</v>
      </c>
      <c r="G1204" s="72">
        <f>'1st 1'!V27</f>
        <v>0</v>
      </c>
      <c r="H1204" s="69"/>
      <c r="I1204" s="73"/>
      <c r="J1204" s="73"/>
      <c r="K1204" s="73"/>
      <c r="L1204" s="53"/>
      <c r="M1204" s="53"/>
      <c r="N1204" s="53"/>
      <c r="O1204" s="53"/>
      <c r="P1204" s="53"/>
      <c r="Q1204" s="53"/>
      <c r="R1204" s="53"/>
      <c r="V1204" s="53"/>
      <c r="W1204" s="53"/>
      <c r="X1204" s="53"/>
      <c r="Y1204" s="53"/>
    </row>
    <row r="1205" spans="1:26" ht="21.75" customHeight="1" thickBot="1">
      <c r="A1205" s="522" t="s">
        <v>25</v>
      </c>
      <c r="B1205" s="522"/>
      <c r="C1205" s="523"/>
      <c r="D1205" s="523"/>
      <c r="E1205" s="523"/>
      <c r="F1205" s="523"/>
      <c r="G1205" s="523"/>
      <c r="H1205" s="523"/>
      <c r="I1205" s="523"/>
      <c r="J1205" s="523"/>
      <c r="K1205" s="523"/>
      <c r="L1205" s="524"/>
      <c r="M1205" s="524"/>
      <c r="N1205" s="524"/>
      <c r="O1205" s="524"/>
      <c r="P1205" s="524"/>
      <c r="Q1205" s="524"/>
      <c r="R1205" s="524"/>
      <c r="S1205" s="524"/>
      <c r="T1205" s="524"/>
      <c r="U1205" s="524"/>
      <c r="V1205" s="524"/>
      <c r="W1205" s="524"/>
      <c r="X1205" s="524"/>
      <c r="Y1205" s="524"/>
    </row>
    <row r="1206" spans="1:26" ht="19.5" customHeight="1" thickTop="1" thickBot="1">
      <c r="A1206" s="478" t="s">
        <v>42</v>
      </c>
      <c r="B1206" s="479"/>
      <c r="C1206" s="479"/>
      <c r="D1206" s="479"/>
      <c r="E1206" s="479"/>
      <c r="F1206" s="479"/>
      <c r="G1206" s="479"/>
      <c r="H1206" s="479"/>
      <c r="I1206" s="479"/>
      <c r="J1206" s="479"/>
      <c r="K1206" s="480"/>
      <c r="L1206" s="479" t="s">
        <v>43</v>
      </c>
      <c r="M1206" s="479"/>
      <c r="N1206" s="479"/>
      <c r="O1206" s="479"/>
      <c r="P1206" s="479"/>
      <c r="Q1206" s="479"/>
      <c r="R1206" s="479"/>
      <c r="S1206" s="479"/>
      <c r="T1206" s="479"/>
      <c r="U1206" s="506"/>
      <c r="V1206" s="507" t="s">
        <v>39</v>
      </c>
      <c r="W1206" s="508"/>
      <c r="X1206" s="508"/>
      <c r="Y1206" s="509"/>
      <c r="Z1206" s="510" t="s">
        <v>68</v>
      </c>
    </row>
    <row r="1207" spans="1:26" ht="19.5" thickTop="1" thickBot="1">
      <c r="A1207" s="74" t="s">
        <v>22</v>
      </c>
      <c r="B1207" s="75"/>
      <c r="C1207" s="76">
        <f>'1st 1'!C4</f>
        <v>101</v>
      </c>
      <c r="D1207" s="76">
        <f>'1st 2'!C4</f>
        <v>102</v>
      </c>
      <c r="E1207" s="76">
        <f>'1st 3'!C4</f>
        <v>103</v>
      </c>
      <c r="F1207" s="76">
        <f>'1st 4'!C4</f>
        <v>104</v>
      </c>
      <c r="G1207" s="76">
        <f>'1st 5'!C4</f>
        <v>105</v>
      </c>
      <c r="H1207" s="76">
        <f>'1st 6'!C4</f>
        <v>106</v>
      </c>
      <c r="I1207" s="511" t="s">
        <v>0</v>
      </c>
      <c r="J1207" s="511" t="s">
        <v>3</v>
      </c>
      <c r="K1207" s="512" t="s">
        <v>2</v>
      </c>
      <c r="L1207" s="76">
        <f>'2nd 1'!C4</f>
        <v>107</v>
      </c>
      <c r="M1207" s="76">
        <f>'2nd 2'!C4</f>
        <v>108</v>
      </c>
      <c r="N1207" s="76">
        <f>'2nd 3'!C4</f>
        <v>109</v>
      </c>
      <c r="O1207" s="76">
        <f>'2nd 4'!C4</f>
        <v>110</v>
      </c>
      <c r="P1207" s="76">
        <f>'2nd 5'!C4</f>
        <v>111</v>
      </c>
      <c r="Q1207" s="76">
        <f>'2nd 6'!C4</f>
        <v>112</v>
      </c>
      <c r="R1207" s="76">
        <f>'2nd 7'!C4</f>
        <v>0</v>
      </c>
      <c r="S1207" s="429" t="s">
        <v>0</v>
      </c>
      <c r="T1207" s="429" t="s">
        <v>3</v>
      </c>
      <c r="U1207" s="431" t="s">
        <v>2</v>
      </c>
      <c r="V1207" s="492" t="s">
        <v>29</v>
      </c>
      <c r="W1207" s="493" t="s">
        <v>0</v>
      </c>
      <c r="X1207" s="494" t="s">
        <v>3</v>
      </c>
      <c r="Y1207" s="495" t="s">
        <v>2</v>
      </c>
      <c r="Z1207" s="510"/>
    </row>
    <row r="1208" spans="1:26" ht="64.5" customHeight="1" thickTop="1" thickBot="1">
      <c r="A1208" s="77" t="s">
        <v>63</v>
      </c>
      <c r="B1208" s="78"/>
      <c r="C1208" s="114" t="str">
        <f>'1st 1'!C6</f>
        <v>Drawing-1</v>
      </c>
      <c r="D1208" s="114" t="str">
        <f>'1st 2'!C6</f>
        <v>Sketch-1</v>
      </c>
      <c r="E1208" s="114" t="str">
        <f>'1st 3'!C6</f>
        <v>Parspective-1</v>
      </c>
      <c r="F1208" s="114" t="str">
        <f>'1st 4'!C6</f>
        <v>Study and Composition-1</v>
      </c>
      <c r="G1208" s="114" t="str">
        <f>'1st 5'!C6</f>
        <v>History of Civilization-1</v>
      </c>
      <c r="H1208" s="114" t="str">
        <f>'1st 6'!C6</f>
        <v>Nazrul Studies</v>
      </c>
      <c r="I1208" s="481"/>
      <c r="J1208" s="481"/>
      <c r="K1208" s="482"/>
      <c r="L1208" s="114" t="str">
        <f>'2nd 1'!C6</f>
        <v>Drawing-2</v>
      </c>
      <c r="M1208" s="114" t="str">
        <f>'2nd 2'!C6</f>
        <v>Sketch-2</v>
      </c>
      <c r="N1208" s="114" t="str">
        <f>'2nd 3'!C6</f>
        <v>Perspective- 2</v>
      </c>
      <c r="O1208" s="114" t="str">
        <f>'2nd 4'!C6</f>
        <v>Basic Design</v>
      </c>
      <c r="P1208" s="114" t="str">
        <f>'2nd 5'!C6</f>
        <v xml:space="preserve"> Study &amp; composition 2</v>
      </c>
      <c r="Q1208" s="114" t="str">
        <f>'2nd 6'!C6</f>
        <v>History of Civilization -2</v>
      </c>
      <c r="R1208" s="114">
        <f>'2nd 7'!C6</f>
        <v>0</v>
      </c>
      <c r="S1208" s="429"/>
      <c r="T1208" s="429"/>
      <c r="U1208" s="431"/>
      <c r="V1208" s="492"/>
      <c r="W1208" s="493"/>
      <c r="X1208" s="493"/>
      <c r="Y1208" s="495"/>
      <c r="Z1208" s="510"/>
    </row>
    <row r="1209" spans="1:26" ht="18.75" thickTop="1">
      <c r="A1209" s="77" t="s">
        <v>12</v>
      </c>
      <c r="B1209" s="78"/>
      <c r="C1209" s="80">
        <f>'1st 1'!G4</f>
        <v>3</v>
      </c>
      <c r="D1209" s="80">
        <f>'1st 2'!G4</f>
        <v>1.5</v>
      </c>
      <c r="E1209" s="80">
        <f>'1st 3'!G4</f>
        <v>3</v>
      </c>
      <c r="F1209" s="80">
        <f>'1st 4'!G4</f>
        <v>3</v>
      </c>
      <c r="G1209" s="80">
        <f>'1st 5'!G4</f>
        <v>1.5</v>
      </c>
      <c r="H1209" s="80">
        <f>'1st 6'!G4</f>
        <v>3</v>
      </c>
      <c r="I1209" s="481"/>
      <c r="J1209" s="481"/>
      <c r="K1209" s="513"/>
      <c r="L1209" s="80">
        <f>'2nd 1'!G4</f>
        <v>3</v>
      </c>
      <c r="M1209" s="80">
        <f>'2nd 2'!G4</f>
        <v>1.5</v>
      </c>
      <c r="N1209" s="80">
        <f>'2nd 3'!G4</f>
        <v>3</v>
      </c>
      <c r="O1209" s="80">
        <f>'2nd 4'!G4</f>
        <v>1.5</v>
      </c>
      <c r="P1209" s="80">
        <f>'2nd 5'!G4</f>
        <v>3</v>
      </c>
      <c r="Q1209" s="80">
        <f>'2nd 6'!G4</f>
        <v>3</v>
      </c>
      <c r="R1209" s="80">
        <f>'2nd 7'!G4</f>
        <v>0</v>
      </c>
      <c r="S1209" s="430"/>
      <c r="T1209" s="430"/>
      <c r="U1209" s="432"/>
      <c r="V1209" s="468"/>
      <c r="W1209" s="471"/>
      <c r="X1209" s="471"/>
      <c r="Y1209" s="422"/>
      <c r="Z1209" s="510"/>
    </row>
    <row r="1210" spans="1:26" ht="16.5" customHeight="1">
      <c r="A1210" s="77" t="s">
        <v>11</v>
      </c>
      <c r="B1210" s="78"/>
      <c r="C1210" s="80">
        <v>100</v>
      </c>
      <c r="D1210" s="80">
        <v>100</v>
      </c>
      <c r="E1210" s="80">
        <v>100</v>
      </c>
      <c r="F1210" s="80">
        <v>100</v>
      </c>
      <c r="G1210" s="80">
        <v>100</v>
      </c>
      <c r="H1210" s="80">
        <v>100</v>
      </c>
      <c r="I1210" s="496">
        <f>(C1214*C1209)+(D1214*D1209)+(E1214*E1209)+(F1214*F1209)+(G1214*G1209)+(H1214*H1209)</f>
        <v>49.875</v>
      </c>
      <c r="J1210" s="82"/>
      <c r="K1210" s="83" t="str">
        <f>IF(J1211&gt;=4,"A+",IF(J1211&gt;=3.75,"A",IF(J1211&gt;=3.5,"A-",IF(J1211&gt;=3.25,"B+",IF(J1211&gt;=3,"B",IF(J1211&gt;=2.75,"B-",IF(J1211&gt;=2.5,"C+",IF(J1211&gt;=2,"C","F"))))))))</f>
        <v>B+</v>
      </c>
      <c r="L1210" s="81">
        <v>100</v>
      </c>
      <c r="M1210" s="80">
        <v>100</v>
      </c>
      <c r="N1210" s="80">
        <v>100</v>
      </c>
      <c r="O1210" s="80">
        <v>100</v>
      </c>
      <c r="P1210" s="80">
        <v>100</v>
      </c>
      <c r="Q1210" s="80">
        <v>100</v>
      </c>
      <c r="R1210" s="80">
        <v>100</v>
      </c>
      <c r="S1210" s="465">
        <f>(L1214*L1209)+(M1214*M1209)+(N1214*N1209)+(O1214*O1209)+(P1214*P1209)+(Q1214*Q1209)+(R1214*R1209)</f>
        <v>52.125</v>
      </c>
      <c r="T1210" s="84"/>
      <c r="U1210" s="85" t="str">
        <f>IF(T1211&gt;=4,"A+",IF(T1211&gt;=3.75,"A",IF(T1211&gt;=3.5,"A-",IF(T1211&gt;=3.25,"B+",IF(T1211&gt;=3,"B",IF(T1211&gt;=2.75,"B-",IF(T1211&gt;=2.5,"C+",IF(T1211&gt;=2,"C","F"))))))))</f>
        <v>B+</v>
      </c>
      <c r="V1210" s="498">
        <f>IF((C1214+C1216)=0,0,C1209)+IF((D1214+D1216)=0,0,D1209)+IF((E1214+E1216)=0,0,E1209)+IF((F1214+F1216)=0,0,F1209)+IF((G1214+G1216)=0,0,G1209)+IF((H1214+H1216)=0,0,H1209)+IF((L1214+L1216)=0,0,L1209)+IF((M1214+M1216)=0,0,M1209)+IF((N1214+N1216)=0,0,N1209)+IF((O1214+O1216)=0,0,O1209)+IF((P1214+P1216)=0,0,P1209)+IF((Q1214+Q1216)=0,0,Q1209)+IF((R1214+R1216)=0,0,R1209)+IF(C1259=0,0,1.5)</f>
        <v>31.5</v>
      </c>
      <c r="W1210" s="415">
        <f>I1210+S1210+(C1259*1.5)</f>
        <v>105.75</v>
      </c>
      <c r="X1210" s="503">
        <f>IF(S1210&gt;0,(W1210/31.5),J1211)</f>
        <v>3.3571428571428572</v>
      </c>
      <c r="Y1210" s="154" t="str">
        <f>IF(X1210&gt;=4,"A+",IF(X1210&gt;=3.75,"A",IF(X1210&gt;=3.5,"A-",IF(X1210&gt;=3.25,"B+",IF(X1210&gt;=3,"B",IF(X1210&gt;=2.75,"B-",IF(X1210&gt;=2.5,"C+",IF(X1210&gt;=2,"C","F"))))))))</f>
        <v>B+</v>
      </c>
      <c r="Z1210" s="510"/>
    </row>
    <row r="1211" spans="1:26" ht="18">
      <c r="A1211" s="77" t="s">
        <v>28</v>
      </c>
      <c r="B1211" s="86"/>
      <c r="C1211" s="87">
        <f>'1st 1'!C27</f>
        <v>16</v>
      </c>
      <c r="D1211" s="87">
        <f>'1st 2'!C27</f>
        <v>30</v>
      </c>
      <c r="E1211" s="87">
        <f>'1st 3'!C27</f>
        <v>32</v>
      </c>
      <c r="F1211" s="87">
        <f>'1st 4'!C27</f>
        <v>28.5</v>
      </c>
      <c r="G1211" s="87">
        <f>'1st 5'!C27</f>
        <v>29</v>
      </c>
      <c r="H1211" s="87">
        <f>'1st 6'!C27</f>
        <v>31</v>
      </c>
      <c r="I1211" s="497"/>
      <c r="J1211" s="485">
        <f>I1210/(C1209+D1209+E1209+F1209+G1209+H1209)</f>
        <v>3.3250000000000002</v>
      </c>
      <c r="K1211" s="88"/>
      <c r="L1211" s="89">
        <f>'2nd 1'!C27</f>
        <v>29</v>
      </c>
      <c r="M1211" s="87">
        <f>'2nd 2'!C27</f>
        <v>30</v>
      </c>
      <c r="N1211" s="87">
        <f>'2nd 3'!C27</f>
        <v>32</v>
      </c>
      <c r="O1211" s="87">
        <f>'2nd 4'!C27</f>
        <v>29</v>
      </c>
      <c r="P1211" s="87">
        <f>'2nd 5'!C27</f>
        <v>28</v>
      </c>
      <c r="Q1211" s="87">
        <f>'2nd 6'!C27</f>
        <v>31</v>
      </c>
      <c r="R1211" s="87">
        <f>'2nd 7'!C27</f>
        <v>0</v>
      </c>
      <c r="S1211" s="457"/>
      <c r="T1211" s="485">
        <f>S1210/(L1209+M1209+N1209+O1209+P1209+Q1209+R1209)</f>
        <v>3.4750000000000001</v>
      </c>
      <c r="U1211" s="90"/>
      <c r="V1211" s="499"/>
      <c r="W1211" s="501"/>
      <c r="X1211" s="453"/>
      <c r="Y1211" s="487" t="str">
        <f>IF(S1210&gt;0,(IF(X1210&gt;=2.5,Y1210,IF(X1210&gt;=2.25,"C",IF(X1210&gt;=2,"D","F")))),K1212)</f>
        <v>B+</v>
      </c>
      <c r="Z1211" s="510"/>
    </row>
    <row r="1212" spans="1:26" ht="16.5" customHeight="1">
      <c r="A1212" s="423" t="s">
        <v>26</v>
      </c>
      <c r="B1212" s="91" t="s">
        <v>60</v>
      </c>
      <c r="C1212" s="87">
        <f>'1st 1'!J27</f>
        <v>47</v>
      </c>
      <c r="D1212" s="87">
        <f>'1st 2'!J27</f>
        <v>38.5</v>
      </c>
      <c r="E1212" s="87">
        <f>'1st 3'!J27</f>
        <v>45</v>
      </c>
      <c r="F1212" s="87">
        <f>'1st 4'!J27</f>
        <v>34</v>
      </c>
      <c r="G1212" s="87">
        <f>'1st 5'!J27</f>
        <v>42.5</v>
      </c>
      <c r="H1212" s="87">
        <f>'1st 6'!J27</f>
        <v>41.5</v>
      </c>
      <c r="I1212" s="497"/>
      <c r="J1212" s="505"/>
      <c r="K1212" s="489" t="str">
        <f>IF(J1211&gt;=2.5,K1210,IF(J1211&gt;=2.25,"C",IF(J1211&gt;=2,"D",IF(J1211=0,0,"F"))))</f>
        <v>B+</v>
      </c>
      <c r="L1212" s="89">
        <f>'2nd 1'!J27</f>
        <v>43</v>
      </c>
      <c r="M1212" s="87">
        <f>'2nd 2'!J27</f>
        <v>37</v>
      </c>
      <c r="N1212" s="87">
        <f>'2nd 3'!J27</f>
        <v>48.5</v>
      </c>
      <c r="O1212" s="87">
        <f>'2nd 4'!J27</f>
        <v>42</v>
      </c>
      <c r="P1212" s="87">
        <f>'2nd 5'!J27</f>
        <v>36.5</v>
      </c>
      <c r="Q1212" s="87">
        <f>'2nd 6'!J27</f>
        <v>35.5</v>
      </c>
      <c r="R1212" s="87">
        <f>'2nd 7'!J27</f>
        <v>0</v>
      </c>
      <c r="S1212" s="457"/>
      <c r="T1212" s="486"/>
      <c r="U1212" s="442" t="str">
        <f>IF(T1211&gt;=2.5,U1210,IF(T1211&gt;=2.25,"C",IF(T1211&gt;=2,"D",IF(T1211=0,0,"F"))))</f>
        <v>B+</v>
      </c>
      <c r="V1212" s="499"/>
      <c r="W1212" s="501"/>
      <c r="X1212" s="453"/>
      <c r="Y1212" s="488"/>
      <c r="Z1212" s="510"/>
    </row>
    <row r="1213" spans="1:26" ht="16.5" customHeight="1">
      <c r="A1213" s="424"/>
      <c r="B1213" s="91" t="s">
        <v>67</v>
      </c>
      <c r="C1213" s="115">
        <f>'1st 1'!K27</f>
        <v>63</v>
      </c>
      <c r="D1213" s="115">
        <f>'1st 2'!K27</f>
        <v>69</v>
      </c>
      <c r="E1213" s="115">
        <f>'1st 3'!K27</f>
        <v>77</v>
      </c>
      <c r="F1213" s="115">
        <f>'1st 4'!K27</f>
        <v>63</v>
      </c>
      <c r="G1213" s="115">
        <f>'1st 5'!K27</f>
        <v>72</v>
      </c>
      <c r="H1213" s="115">
        <f>'1st 6'!K27</f>
        <v>73</v>
      </c>
      <c r="I1213" s="497"/>
      <c r="J1213" s="505"/>
      <c r="K1213" s="490"/>
      <c r="L1213" s="116">
        <f>'2nd 1'!K27</f>
        <v>72</v>
      </c>
      <c r="M1213" s="115">
        <f>'2nd 2'!K27</f>
        <v>67</v>
      </c>
      <c r="N1213" s="115">
        <f>'2nd 3'!K27</f>
        <v>81</v>
      </c>
      <c r="O1213" s="115">
        <f>'2nd 4'!K27</f>
        <v>71</v>
      </c>
      <c r="P1213" s="115">
        <f>'2nd 5'!K27</f>
        <v>65</v>
      </c>
      <c r="Q1213" s="115">
        <f>'2nd 6'!K27</f>
        <v>67</v>
      </c>
      <c r="R1213" s="115">
        <f>'2nd 7'!K27</f>
        <v>0</v>
      </c>
      <c r="S1213" s="457"/>
      <c r="T1213" s="486"/>
      <c r="U1213" s="491"/>
      <c r="V1213" s="499"/>
      <c r="W1213" s="501"/>
      <c r="X1213" s="453"/>
      <c r="Y1213" s="488"/>
      <c r="Z1213" s="510"/>
    </row>
    <row r="1214" spans="1:26" ht="18">
      <c r="A1214" s="424"/>
      <c r="B1214" s="91" t="s">
        <v>1</v>
      </c>
      <c r="C1214" s="87">
        <f>'1st 1'!M27</f>
        <v>3</v>
      </c>
      <c r="D1214" s="87">
        <f>'1st 2'!M27</f>
        <v>3.25</v>
      </c>
      <c r="E1214" s="87">
        <f>'1st 3'!M27</f>
        <v>3.75</v>
      </c>
      <c r="F1214" s="87">
        <f>'1st 4'!M27</f>
        <v>3</v>
      </c>
      <c r="G1214" s="87">
        <f>'1st 5'!M27</f>
        <v>3.5</v>
      </c>
      <c r="H1214" s="87">
        <f>'1st 6'!M27</f>
        <v>3.5</v>
      </c>
      <c r="I1214" s="497"/>
      <c r="J1214" s="505"/>
      <c r="K1214" s="92"/>
      <c r="L1214" s="89">
        <f>'2nd 1'!M27</f>
        <v>3.5</v>
      </c>
      <c r="M1214" s="87">
        <f>'2nd 2'!M27</f>
        <v>3.25</v>
      </c>
      <c r="N1214" s="87">
        <f>'2nd 3'!M27</f>
        <v>4</v>
      </c>
      <c r="O1214" s="87">
        <f>'2nd 4'!M27</f>
        <v>3.5</v>
      </c>
      <c r="P1214" s="87">
        <f>'2nd 5'!M27</f>
        <v>3.25</v>
      </c>
      <c r="Q1214" s="87">
        <f>'2nd 6'!M27</f>
        <v>3.25</v>
      </c>
      <c r="R1214" s="87">
        <f>'2nd 7'!M27</f>
        <v>0</v>
      </c>
      <c r="S1214" s="457"/>
      <c r="T1214" s="486"/>
      <c r="U1214" s="93"/>
      <c r="V1214" s="499"/>
      <c r="W1214" s="501"/>
      <c r="X1214" s="453"/>
      <c r="Y1214" s="155"/>
      <c r="Z1214" s="510"/>
    </row>
    <row r="1215" spans="1:26" ht="17.25" customHeight="1" thickBot="1">
      <c r="A1215" s="424"/>
      <c r="B1215" s="94" t="s">
        <v>2</v>
      </c>
      <c r="C1215" s="95" t="str">
        <f>'1st 1'!L27</f>
        <v>B</v>
      </c>
      <c r="D1215" s="95" t="str">
        <f>'1st 2'!L27</f>
        <v>B+</v>
      </c>
      <c r="E1215" s="95" t="str">
        <f>'1st 3'!L27</f>
        <v>A</v>
      </c>
      <c r="F1215" s="95" t="str">
        <f>'1st 4'!L27</f>
        <v>B</v>
      </c>
      <c r="G1215" s="95" t="str">
        <f>'1st 5'!L27</f>
        <v>A-</v>
      </c>
      <c r="H1215" s="95" t="str">
        <f>'1st 6'!L27</f>
        <v>A-</v>
      </c>
      <c r="I1215" s="472"/>
      <c r="J1215" s="96"/>
      <c r="K1215" s="88"/>
      <c r="L1215" s="97" t="str">
        <f>'2nd 1'!L27</f>
        <v>A-</v>
      </c>
      <c r="M1215" s="95" t="str">
        <f>'2nd 2'!L27</f>
        <v>B+</v>
      </c>
      <c r="N1215" s="95" t="str">
        <f>'2nd 3'!L27</f>
        <v>A+</v>
      </c>
      <c r="O1215" s="95" t="str">
        <f>'2nd 4'!L27</f>
        <v>A-</v>
      </c>
      <c r="P1215" s="95" t="str">
        <f>'2nd 5'!L27</f>
        <v>B+</v>
      </c>
      <c r="Q1215" s="95" t="str">
        <f>'2nd 6'!L27</f>
        <v>B+</v>
      </c>
      <c r="R1215" s="95">
        <f>'2nd 7'!L27</f>
        <v>0</v>
      </c>
      <c r="S1215" s="457"/>
      <c r="T1215" s="98"/>
      <c r="U1215" s="90"/>
      <c r="V1215" s="500"/>
      <c r="W1215" s="502"/>
      <c r="X1215" s="504"/>
      <c r="Y1215" s="156"/>
      <c r="Z1215" s="510"/>
    </row>
    <row r="1216" spans="1:26" ht="18.75" thickTop="1">
      <c r="A1216" s="413" t="s">
        <v>127</v>
      </c>
      <c r="B1216" s="91" t="s">
        <v>1</v>
      </c>
      <c r="C1216" s="87">
        <f>'1st 1'!N27</f>
        <v>0</v>
      </c>
      <c r="D1216" s="87">
        <f>'1st 2'!N27</f>
        <v>0</v>
      </c>
      <c r="E1216" s="87">
        <f>'1st 3'!N27</f>
        <v>0</v>
      </c>
      <c r="F1216" s="87">
        <f>'1st 4'!N27</f>
        <v>0</v>
      </c>
      <c r="G1216" s="87">
        <f>'1st 5'!N27</f>
        <v>0</v>
      </c>
      <c r="H1216" s="87">
        <f>'1st 6'!N27</f>
        <v>0</v>
      </c>
      <c r="I1216" s="530">
        <f>(C1216*C1209)+(D1216*D1209)+(E1216*E1209)+(F1216*F1209)+(G1216*G1209)+(H1216*H1209)</f>
        <v>0</v>
      </c>
      <c r="J1216" s="417">
        <f>IF(C1216&gt;0,(C1214*C1209),0)+IF(D1216&gt;0,(D1214*D1209),0)+IF(E1216&gt;0,(E1214*E1209),0)+IF(F1216&gt;0,(F1214*F1209),0)+IF(G1216&gt;0,(G1214*G1209),0)+IF(H1216&gt;0,(H1214*H1209),0)</f>
        <v>0</v>
      </c>
      <c r="K1216" s="473">
        <f>IF(C1216&gt;C1214,((C1216*C1209)-(C1214*C1209)),0)+IF(D1216&gt;D1214,((D1216*D1209)-(D1214*D1209)),0)+IF(E1216&gt;E1214,((E1216*E1209)-(E1214*E1209)),0)+IF(F1216&gt;F1214,((F1216*F1209)-(F1214*F1209)),0)+IF(G1216&gt;G1214,((G1216*G1209)-(G1214*G1209)),0)+IF(H1216&gt;H1214,((H1216*H1209)-(H1214*H1209)),0)</f>
        <v>0</v>
      </c>
      <c r="L1216" s="89">
        <f>'2nd 1'!N27</f>
        <v>0</v>
      </c>
      <c r="M1216" s="87">
        <f>'2nd 2'!N27</f>
        <v>0</v>
      </c>
      <c r="N1216" s="87">
        <f>'2nd 3'!N27</f>
        <v>0</v>
      </c>
      <c r="O1216" s="87">
        <f>'2nd 4'!N27</f>
        <v>0</v>
      </c>
      <c r="P1216" s="87">
        <f>'2nd 5'!N27</f>
        <v>0</v>
      </c>
      <c r="Q1216" s="87">
        <f>'2nd 6'!N27</f>
        <v>0</v>
      </c>
      <c r="R1216" s="87">
        <f>'2nd 7'!N27</f>
        <v>0</v>
      </c>
      <c r="S1216" s="401">
        <f>(L1216*L1209)+(M1216*M1209)+(N1216*N1209)+(O1216*O1209)+(P1216*P1209)+(Q1216*Q1209)+(R1216*R1209)</f>
        <v>0</v>
      </c>
      <c r="T1216" s="417">
        <f>IF(L1216&gt;0,(L1214*L1209),0)+IF(M1216&gt;0,(M1214*M1209),0)+IF(N1216&gt;0,(N1214*N1209),0)+IF(O1216&gt;0,(O1214*O1209),0)+IF(P1216&gt;0,(P1214*P1209),0)+IF(Q1216&gt;0,(Q1214*Q1209),0)+IF(R1216&gt;0,(R1214*R1209),0)</f>
        <v>0</v>
      </c>
      <c r="U1216" s="399">
        <f>IF(L1216&gt;L1214,((L1216*L1209)-(L1214*L1209)),0)+IF(M1216&gt;M1214,((M1216*M1209)-(M1214*M1209)),0)+IF(N1216&gt;N1214,((N1216*N1209)-(N1214*N1209)),0)+IF(O1216&gt;O1214,((O1216*O1209)-(O1214*O1209)),0)+IF(P1216&gt;P1214,((P1216*P1209)-(P1214*P1209)),0)+IF(Q1216&gt;Q1214,((Q1216*Q1209)-(Q1214*Q1209)),0)+IF(R1216&gt;R1214,((R1216*R1209)-(R1214*R1209)),0)</f>
        <v>0</v>
      </c>
      <c r="V1216" s="401">
        <f>I1216+S1216</f>
        <v>0</v>
      </c>
      <c r="W1216" s="436">
        <f>J1216+T1216</f>
        <v>0</v>
      </c>
      <c r="X1216" s="526">
        <f>K1216+U1216</f>
        <v>0</v>
      </c>
      <c r="Y1216" s="527"/>
      <c r="Z1216" s="510"/>
    </row>
    <row r="1217" spans="1:28" ht="15.75" customHeight="1" thickBot="1">
      <c r="A1217" s="414"/>
      <c r="B1217" s="157" t="s">
        <v>23</v>
      </c>
      <c r="C1217" s="178" t="str">
        <f>'1st 1'!O27</f>
        <v/>
      </c>
      <c r="D1217" s="178" t="str">
        <f>'1st 2'!O27</f>
        <v/>
      </c>
      <c r="E1217" s="178" t="str">
        <f>'1st 3'!O27</f>
        <v/>
      </c>
      <c r="F1217" s="178" t="str">
        <f>'1st 4'!O27</f>
        <v/>
      </c>
      <c r="G1217" s="178" t="str">
        <f>'1st 5'!O27</f>
        <v/>
      </c>
      <c r="H1217" s="178" t="str">
        <f>'1st 6'!O27</f>
        <v/>
      </c>
      <c r="I1217" s="472"/>
      <c r="J1217" s="472"/>
      <c r="K1217" s="474"/>
      <c r="L1217" s="179" t="str">
        <f>'2nd 1'!O27</f>
        <v/>
      </c>
      <c r="M1217" s="178" t="str">
        <f>'2nd 2'!O27</f>
        <v/>
      </c>
      <c r="N1217" s="178" t="str">
        <f>'2nd 3'!O27</f>
        <v/>
      </c>
      <c r="O1217" s="178" t="str">
        <f>'2nd 4'!O27</f>
        <v/>
      </c>
      <c r="P1217" s="178" t="str">
        <f>'2nd 5'!O27</f>
        <v/>
      </c>
      <c r="Q1217" s="178" t="str">
        <f>'2nd 6'!O27</f>
        <v/>
      </c>
      <c r="R1217" s="178" t="str">
        <f>'2nd 7'!O27</f>
        <v/>
      </c>
      <c r="S1217" s="475"/>
      <c r="T1217" s="420"/>
      <c r="U1217" s="400"/>
      <c r="V1217" s="402"/>
      <c r="W1217" s="437"/>
      <c r="X1217" s="528"/>
      <c r="Y1217" s="529"/>
      <c r="Z1217" s="510"/>
    </row>
    <row r="1218" spans="1:28" ht="21" customHeight="1" thickTop="1" thickBot="1">
      <c r="A1218" s="435" t="s">
        <v>30</v>
      </c>
      <c r="B1218" s="435"/>
      <c r="C1218" s="435"/>
      <c r="D1218" s="435"/>
      <c r="E1218" s="435"/>
      <c r="F1218" s="435"/>
      <c r="G1218" s="435"/>
      <c r="H1218" s="435"/>
      <c r="I1218" s="435"/>
      <c r="J1218" s="435"/>
      <c r="K1218" s="435"/>
      <c r="L1218" s="435"/>
      <c r="M1218" s="435"/>
      <c r="N1218" s="435"/>
      <c r="O1218" s="435"/>
      <c r="P1218" s="435"/>
      <c r="Q1218" s="435"/>
      <c r="R1218" s="435"/>
      <c r="S1218" s="435"/>
      <c r="T1218" s="435"/>
      <c r="U1218" s="435"/>
      <c r="V1218" s="435"/>
      <c r="W1218" s="435"/>
      <c r="X1218" s="435"/>
      <c r="Y1218" s="435"/>
      <c r="Z1218" s="510"/>
    </row>
    <row r="1219" spans="1:28" ht="19.5" customHeight="1" thickTop="1" thickBot="1">
      <c r="A1219" s="478" t="s">
        <v>44</v>
      </c>
      <c r="B1219" s="479"/>
      <c r="C1219" s="479"/>
      <c r="D1219" s="479"/>
      <c r="E1219" s="479"/>
      <c r="F1219" s="479"/>
      <c r="G1219" s="479"/>
      <c r="H1219" s="479"/>
      <c r="I1219" s="479"/>
      <c r="J1219" s="479"/>
      <c r="K1219" s="506"/>
      <c r="L1219" s="425" t="s">
        <v>45</v>
      </c>
      <c r="M1219" s="426"/>
      <c r="N1219" s="426"/>
      <c r="O1219" s="426"/>
      <c r="P1219" s="426"/>
      <c r="Q1219" s="426"/>
      <c r="R1219" s="426"/>
      <c r="S1219" s="426"/>
      <c r="T1219" s="426"/>
      <c r="U1219" s="426"/>
      <c r="V1219" s="160"/>
      <c r="W1219" s="428" t="s">
        <v>39</v>
      </c>
      <c r="X1219" s="428"/>
      <c r="Y1219" s="161"/>
      <c r="Z1219" s="510"/>
    </row>
    <row r="1220" spans="1:28" ht="17.25" customHeight="1" thickTop="1">
      <c r="A1220" s="99" t="s">
        <v>22</v>
      </c>
      <c r="B1220" s="100"/>
      <c r="C1220" s="101">
        <f>'3rd 1'!B4</f>
        <v>201</v>
      </c>
      <c r="D1220" s="101">
        <f>'3rd 2'!B4</f>
        <v>202</v>
      </c>
      <c r="E1220" s="101">
        <f>'3rd 3'!B4</f>
        <v>203</v>
      </c>
      <c r="F1220" s="101">
        <f>'3rd 4'!B4</f>
        <v>204</v>
      </c>
      <c r="G1220" s="101">
        <f>'3rd 5'!B4</f>
        <v>205</v>
      </c>
      <c r="H1220" s="101">
        <f>'3rd 6'!B4</f>
        <v>0</v>
      </c>
      <c r="I1220" s="430" t="s">
        <v>0</v>
      </c>
      <c r="J1220" s="430" t="s">
        <v>3</v>
      </c>
      <c r="K1220" s="432" t="s">
        <v>2</v>
      </c>
      <c r="L1220" s="101">
        <f>'4th 1'!B4</f>
        <v>206</v>
      </c>
      <c r="M1220" s="101">
        <f>'4th 2'!B4</f>
        <v>207</v>
      </c>
      <c r="N1220" s="101">
        <f>'4th 3'!B4</f>
        <v>208</v>
      </c>
      <c r="O1220" s="101">
        <f>'4th 4'!B4</f>
        <v>209</v>
      </c>
      <c r="P1220" s="101">
        <f>'4th 5'!B4</f>
        <v>210</v>
      </c>
      <c r="Q1220" s="101">
        <f>'4th 6'!B4</f>
        <v>211</v>
      </c>
      <c r="R1220" s="101">
        <f>'4th 7'!B4</f>
        <v>0</v>
      </c>
      <c r="S1220" s="429" t="s">
        <v>0</v>
      </c>
      <c r="T1220" s="429" t="s">
        <v>3</v>
      </c>
      <c r="U1220" s="431" t="s">
        <v>2</v>
      </c>
      <c r="V1220" s="433" t="s">
        <v>62</v>
      </c>
      <c r="W1220" s="434"/>
      <c r="X1220" s="434"/>
      <c r="Y1220" s="162" t="str">
        <f>IF(X1221&gt;=4,"A+",IF(X1221&gt;=3.75,"A",IF(X1221&gt;=3.5,"A-",IF(X1221&gt;=3.25,"B+",IF(X1221&gt;=3,"B",IF(X1221&gt;=2.75,"B-",IF(X1221&gt;=2.5,"C+",IF(X1221&gt;=2,"C","F"))))))))</f>
        <v>B+</v>
      </c>
      <c r="Z1220" s="510"/>
    </row>
    <row r="1221" spans="1:28" ht="63.75" customHeight="1">
      <c r="A1221" s="77" t="s">
        <v>63</v>
      </c>
      <c r="B1221" s="86"/>
      <c r="C1221" s="79" t="str">
        <f>IF('3rd 1'!C27&gt;0,'3rd 1'!D6,IF('3rd 1'!K27&gt;0,'3rd 1'!L6,IF('3rd 1'!S27&gt;0,'3rd 1'!T6,0)))</f>
        <v>Basic Design</v>
      </c>
      <c r="D1221" s="79" t="str">
        <f>IF('3rd 2'!C27&gt;0,'3rd 2'!D6,IF('3rd 2'!K27&gt;0,'3rd 2'!L6,IF('3rd 2'!S27&gt;0,'3rd 2'!T6,0)))</f>
        <v>Still Life-1</v>
      </c>
      <c r="E1221" s="79" t="str">
        <f>IF('3rd 3'!C27&gt;0,'3rd 3'!D6,IF('3rd 3'!K27&gt;0,'3rd 3'!L6,IF('3rd 3'!S27&gt;0,'3rd 3'!T6,0)))</f>
        <v>Drawing-3</v>
      </c>
      <c r="F1221" s="79" t="str">
        <f>IF('3rd 4'!C27&gt;0,'3rd 4'!D6,IF('3rd 4'!K27&gt;0,'3rd 4'!L6,IF('3rd 4'!S27&gt;0,'3rd 4'!T6,0)))</f>
        <v>Sketch-3</v>
      </c>
      <c r="G1221" s="79" t="str">
        <f>IF('3rd 5'!C27&gt;0,'3rd 5'!D6,IF('3rd 5'!K27&gt;0,'3rd 5'!L6,IF('3rd 5'!S27&gt;0,'3rd 5'!T6,0)))</f>
        <v>History of Ancient Indian Civilization</v>
      </c>
      <c r="H1221" s="79">
        <f>IF('3rd 6'!C27&gt;0,'3rd 6'!D6,IF('3rd 6'!K27&gt;0,'3rd 6'!L6,IF('3rd 6'!S27&gt;0,'3rd 6'!T6,0)))</f>
        <v>0</v>
      </c>
      <c r="I1221" s="481"/>
      <c r="J1221" s="481"/>
      <c r="K1221" s="482"/>
      <c r="L1221" s="79" t="str">
        <f>IF('4th 1'!C27&gt;0,'4th 1'!D6,IF('4th 1'!K27&gt;0,'4th 1'!L6,IF('4th 1'!S27&gt;0,'4th 1'!T6,0)))</f>
        <v>Folk Design</v>
      </c>
      <c r="M1221" s="79" t="str">
        <f>IF('4th 2'!C27&gt;0,'4th 2'!D6,IF('4th 2'!K27&gt;0,'4th 2'!L6,IF('4th 2'!S27&gt;0,'4th 2'!T6,0)))</f>
        <v>Still Life-2</v>
      </c>
      <c r="N1221" s="79" t="str">
        <f>IF('4th 3'!C27&gt;0,'4th 3'!D6,IF('4th 3'!K27&gt;0,'4th 3'!L6,IF('4th 3'!S27&gt;0,'4th 3'!T6,0)))</f>
        <v>Drawing-4</v>
      </c>
      <c r="O1221" s="79" t="str">
        <f>IF('4th 4'!C27&gt;0,'4th 4'!D6,IF('4th 4'!K27&gt;0,'4th 4'!L6,IF('4th 4'!S27&gt;0,'4th 4'!T6,0)))</f>
        <v>Typography-1</v>
      </c>
      <c r="P1221" s="79" t="str">
        <f>IF('4th 5'!C27&gt;0,'4th 5'!D6,IF('4th 5'!K27&gt;0,'4th 5'!L6,IF('4th 5'!S27&gt;0,'4th 5'!T6,0)))</f>
        <v>Material &amp; Technique of Graphic Design</v>
      </c>
      <c r="Q1221" s="79" t="str">
        <f>IF('4th 6'!C27&gt;0,'4th 6'!D6,IF('4th 6'!K27&gt;0,'4th 6'!L6,IF('4th 6'!S27&gt;0,'4th 6'!T6,0)))</f>
        <v>History of Ancient Bengal Civilization</v>
      </c>
      <c r="R1221" s="79">
        <f>IF('4th 7'!C27&gt;0,'4th 7'!D6,IF('4th 7'!K27&gt;0,'4th 7'!L6,IF('4th 7'!S27&gt;0,'4th 7'!T6,0)))</f>
        <v>0</v>
      </c>
      <c r="S1221" s="429"/>
      <c r="T1221" s="429"/>
      <c r="U1221" s="431"/>
      <c r="V1221" s="335">
        <f>IF(I1223&gt;0,(V1226+V1210),0)</f>
        <v>63</v>
      </c>
      <c r="W1221" s="254">
        <f>IF(I1223&gt;0,(W1226+W1210),0)</f>
        <v>213.375</v>
      </c>
      <c r="X1221" s="336">
        <f>IF(S1223&gt;0,(W1221/63),IF(I1223&gt;0,(W1221/46.5),0))</f>
        <v>3.3869047619047619</v>
      </c>
      <c r="Y1221" s="163" t="str">
        <f>IF(X1221&gt;=2.5,Y1220,IF(X1221&gt;=2.25,"C",IF(X1221&gt;=2,"D",IF(X1221=0,0,"F"))))</f>
        <v>B+</v>
      </c>
      <c r="Z1221" s="510"/>
    </row>
    <row r="1222" spans="1:28" ht="16.5">
      <c r="A1222" s="458" t="s">
        <v>27</v>
      </c>
      <c r="B1222" s="459"/>
      <c r="C1222" s="102">
        <f>IF('3rd 1'!C27&gt;0,'3rd 1'!H4,IF('3rd 1'!K27&gt;0,'3rd 1'!P4,IF('3rd 1'!S27&gt;0,'3rd 1'!X4,0)))</f>
        <v>3</v>
      </c>
      <c r="D1222" s="102">
        <f>IF('3rd 2'!C27&gt;0,'3rd 2'!H4,IF('3rd 2'!K27&gt;0,'3rd 2'!P4,IF('3rd 2'!S27&gt;0,'3rd 2'!X4,0)))</f>
        <v>3</v>
      </c>
      <c r="E1222" s="102">
        <f>IF('3rd 3'!C27&gt;0,'3rd 3'!H4,IF('3rd 3'!K27&gt;0,'3rd 3'!P4,IF('3rd 3'!S27&gt;0,'3rd 3'!X4,0)))</f>
        <v>3</v>
      </c>
      <c r="F1222" s="102">
        <f>IF('3rd 4'!C27&gt;0,'3rd 4'!H4,IF('3rd 4'!K27&gt;0,'3rd 4'!P4,IF('3rd 4'!S27&gt;0,'3rd 4'!X4,0)))</f>
        <v>3</v>
      </c>
      <c r="G1222" s="102">
        <f>IF('3rd 5'!C27&gt;0,'3rd 5'!H4,IF('3rd 5'!K27&gt;0,'3rd 5'!P4,IF('3rd 5'!S27&gt;0,'3rd 5'!X4,0)))</f>
        <v>3</v>
      </c>
      <c r="H1222" s="102">
        <f>IF('3rd 6'!C27&gt;0,'3rd 6'!H4,IF('3rd 6'!K27&gt;0,'3rd 6'!P4,IF('3rd 6'!S27&gt;0,'3rd 6'!X4,0)))</f>
        <v>0</v>
      </c>
      <c r="I1222" s="481"/>
      <c r="J1222" s="481"/>
      <c r="K1222" s="482"/>
      <c r="L1222" s="102">
        <f>IF('4th 1'!C27&gt;0,'4th 1'!H4,IF('4th 1'!K27&gt;0,'4th 1'!P4,IF('4th 1'!S27&gt;0,'4th 1'!X4,0)))</f>
        <v>3</v>
      </c>
      <c r="M1222" s="102">
        <f>IF('4th 2'!C27&gt;0,'4th 2'!H4,IF('4th 2'!K27&gt;0,'4th 2'!P4,IF('4th 2'!S27&gt;0,'4th 2'!X4,0)))</f>
        <v>3</v>
      </c>
      <c r="N1222" s="102">
        <f>IF('4th 3'!C27&gt;0,'4th 3'!H4,IF('4th 3'!K27&gt;0,'4th 3'!P4,IF('4th 3'!S27&gt;0,'4th 3'!X4,0)))</f>
        <v>3</v>
      </c>
      <c r="O1222" s="102">
        <f>IF('4th 4'!C27&gt;0,'4th 4'!H4,IF('4th 4'!K27&gt;0,'4th 4'!P4,IF('4th 4'!S27&gt;0,'4th 4'!X4,0)))</f>
        <v>1.5</v>
      </c>
      <c r="P1222" s="102">
        <f>IF('4th 5'!C27&gt;0,'4th 5'!H4,IF('4th 5'!K27&gt;0,'4th 5'!P4,IF('4th 5'!S27&gt;0,'4th 5'!X4,0)))</f>
        <v>1.5</v>
      </c>
      <c r="Q1222" s="102">
        <f>IF('4th 6'!C27&gt;0,'4th 6'!H4,IF('4th 6'!K27&gt;0,'4th 6'!P4,IF('4th 6'!S27&gt;0,'4th 6'!X4,0)))</f>
        <v>3</v>
      </c>
      <c r="R1222" s="102">
        <f>IF('4th 7'!C27&gt;0,'4th 7'!H4,IF('4th 7'!K27&gt;0,'4th 7'!P4,IF('4th 7'!S27&gt;0,'4th 7'!X4,0)))</f>
        <v>0</v>
      </c>
      <c r="S1222" s="430"/>
      <c r="T1222" s="430"/>
      <c r="U1222" s="432"/>
      <c r="V1222" s="460" t="s">
        <v>41</v>
      </c>
      <c r="W1222" s="461"/>
      <c r="X1222" s="461"/>
      <c r="Y1222" s="462"/>
      <c r="Z1222" s="510"/>
    </row>
    <row r="1223" spans="1:28" ht="17.25" thickBot="1">
      <c r="A1223" s="463" t="s">
        <v>11</v>
      </c>
      <c r="B1223" s="464"/>
      <c r="C1223" s="102">
        <v>100</v>
      </c>
      <c r="D1223" s="102">
        <v>100</v>
      </c>
      <c r="E1223" s="102">
        <v>100</v>
      </c>
      <c r="F1223" s="102">
        <v>100</v>
      </c>
      <c r="G1223" s="102">
        <v>100</v>
      </c>
      <c r="H1223" s="102">
        <v>100</v>
      </c>
      <c r="I1223" s="465">
        <f>(C1227*C1222)+(D1227*D1222)+(E1227*E1222)+(F1227*F1222)+(G1227*G1222)+(H1227*H1222)</f>
        <v>52.5</v>
      </c>
      <c r="J1223" s="84"/>
      <c r="K1223" s="103" t="str">
        <f>IF(J1224&gt;=4,"A+",IF(J1224&gt;=3.75,"A",IF(J1224&gt;=3.5,"A-",IF(J1224&gt;=3.25,"B+",IF(J1224&gt;=3,"B",IF(J1224&gt;=2.75,"B-",IF(J1224&gt;=2.5,"C+",IF(J1224&gt;=2,"C","F"))))))))</f>
        <v>A-</v>
      </c>
      <c r="L1223" s="102">
        <v>100</v>
      </c>
      <c r="M1223" s="102">
        <v>100</v>
      </c>
      <c r="N1223" s="102">
        <v>100</v>
      </c>
      <c r="O1223" s="102">
        <v>100</v>
      </c>
      <c r="P1223" s="102">
        <v>100</v>
      </c>
      <c r="Q1223" s="102">
        <v>100</v>
      </c>
      <c r="R1223" s="102">
        <v>100</v>
      </c>
      <c r="S1223" s="465">
        <f>(L1227*L1222)+(M1227*M1222)+(N1227*N1222)+(O1227*O1222)+(P1227*P1222)+(Q1227*Q1222)+(R1227*R1222)</f>
        <v>52.125</v>
      </c>
      <c r="T1223" s="84"/>
      <c r="U1223" s="103" t="str">
        <f>IF(T1224&gt;=4,"A+",IF(T1224&gt;=3.75,"A",IF(T1224&gt;=3.5,"A-",IF(T1224&gt;=3.25,"B+",IF(T1224&gt;=3,"B",IF(T1224&gt;=2.75,"B-",IF(T1224&gt;=2.5,"C+",IF(T1224&gt;=2,"C","F"))))))))</f>
        <v>B+</v>
      </c>
      <c r="V1223" s="467" t="s">
        <v>29</v>
      </c>
      <c r="W1223" s="469" t="s">
        <v>0</v>
      </c>
      <c r="X1223" s="469" t="s">
        <v>3</v>
      </c>
      <c r="Y1223" s="476" t="s">
        <v>2</v>
      </c>
      <c r="Z1223" s="510"/>
    </row>
    <row r="1224" spans="1:28" ht="17.25" thickTop="1">
      <c r="A1224" s="77" t="s">
        <v>28</v>
      </c>
      <c r="B1224" s="86"/>
      <c r="C1224" s="104">
        <f>IF('3rd 1'!C27&gt;0,'3rd 1'!C27,IF('3rd 1'!K27&gt;0,'3rd 1'!K27,IF('3rd 1'!S27&gt;0,'3rd 1'!S27,0)))</f>
        <v>31.5</v>
      </c>
      <c r="D1224" s="104">
        <f>IF('3rd 2'!C27&gt;0,'3rd 2'!C27,IF('3rd 2'!K27&gt;0,'3rd 2'!K27,IF('3rd 2'!S27&gt;0,'3rd 2'!S27,0)))</f>
        <v>32.75</v>
      </c>
      <c r="E1224" s="104">
        <f>IF('3rd 3'!C27&gt;0,'3rd 3'!C27,IF('3rd 3'!K27&gt;0,'3rd 3'!K27,IF('3rd 3'!S27&gt;0,'3rd 3'!S27,0)))</f>
        <v>25</v>
      </c>
      <c r="F1224" s="104">
        <f>IF('3rd 4'!C27&gt;0,'3rd 4'!C27,IF('3rd 4'!K27&gt;0,'3rd 4'!K27,IF('3rd 4'!S27&gt;0,'3rd 4'!S27,0)))</f>
        <v>27.5</v>
      </c>
      <c r="G1224" s="104">
        <f>IF('3rd 5'!C27&gt;0,'3rd 5'!C27,IF('3rd 5'!K27&gt;0,'3rd 5'!K27,IF('3rd 5'!S27&gt;0,'3rd 5'!S27,0)))</f>
        <v>28.5</v>
      </c>
      <c r="H1224" s="104">
        <f>IF('3rd 6'!C27&gt;0,'3rd 6'!C27,IF('3rd 6'!K27&gt;0,'3rd 6'!K27,IF('3rd 6'!S27&gt;0,'3rd 6'!S27,0)))</f>
        <v>0</v>
      </c>
      <c r="I1224" s="457"/>
      <c r="J1224" s="485">
        <f>I1223/(C1222+D1222+E1222+F1222+G1222+H1222)</f>
        <v>3.5</v>
      </c>
      <c r="K1224" s="90"/>
      <c r="L1224" s="104">
        <f>IF('4th 1'!C27&gt;0,'4th 1'!C27,IF('4th 1'!K27&gt;0,'4th 1'!K27,IF('4th 1'!S27&gt;0,'4th 1'!S27,0)))</f>
        <v>30</v>
      </c>
      <c r="M1224" s="104">
        <f>IF('4th 2'!C27&gt;0,'4th 2'!C27,IF('4th 2'!K27&gt;0,'4th 2'!K27,IF('4th 2'!S27&gt;0,'4th 2'!S27,0)))</f>
        <v>32.75</v>
      </c>
      <c r="N1224" s="104">
        <f>IF('4th 3'!C27&gt;0,'4th 3'!C27,IF('4th 3'!K27&gt;0,'4th 3'!K27,IF('4th 3'!S27&gt;0,'4th 3'!S27,0)))</f>
        <v>31</v>
      </c>
      <c r="O1224" s="104">
        <f>IF('4th 4'!C27&gt;0,'4th 4'!C27,IF('4th 4'!K27&gt;0,'4th 4'!K27,IF('4th 4'!S27&gt;0,'4th 4'!S27,0)))</f>
        <v>26.5</v>
      </c>
      <c r="P1224" s="104">
        <f>IF('4th 5'!C27&gt;0,'4th 5'!C27,IF('4th 5'!K27&gt;0,'4th 5'!K27,IF('4th 5'!S27&gt;0,'4th 5'!S27,0)))</f>
        <v>32</v>
      </c>
      <c r="Q1224" s="104">
        <f>IF('4th 6'!C27&gt;0,'4th 6'!C27,IF('4th 6'!K27&gt;0,'4th 6'!K27,IF('4th 6'!S27&gt;0,'4th 6'!S27,0)))</f>
        <v>30</v>
      </c>
      <c r="R1224" s="104">
        <f>IF('4th 7'!C27&gt;0,'4th 7'!C27,IF('4th 7'!K27&gt;0,'4th 7'!K27,IF('4th 7'!S27&gt;0,'4th 7'!S27,0)))</f>
        <v>0</v>
      </c>
      <c r="S1224" s="457"/>
      <c r="T1224" s="485">
        <f>S1223/(L1222+M1222+N1222+O1222+P1222+Q1222+R1222)</f>
        <v>3.4750000000000001</v>
      </c>
      <c r="U1224" s="90"/>
      <c r="V1224" s="468"/>
      <c r="W1224" s="470"/>
      <c r="X1224" s="471"/>
      <c r="Y1224" s="477"/>
      <c r="Z1224" s="510"/>
    </row>
    <row r="1225" spans="1:28" ht="17.25">
      <c r="A1225" s="423" t="s">
        <v>26</v>
      </c>
      <c r="B1225" s="91" t="s">
        <v>60</v>
      </c>
      <c r="C1225" s="104">
        <f>IF('3rd 1'!C27&gt;0,'3rd 1'!J27,IF('3rd 1'!K27&gt;0,'3rd 1'!R27,IF('3rd 1'!S27&gt;0,'3rd 1'!Z27,0)))</f>
        <v>43</v>
      </c>
      <c r="D1225" s="104">
        <f>IF('3rd 2'!C27&gt;0,'3rd 2'!J27,IF('3rd 2'!K27&gt;0,'3rd 2'!R27,IF('3rd 2'!S27&gt;0,'3rd 2'!Z27,0)))</f>
        <v>34.5</v>
      </c>
      <c r="E1225" s="104">
        <f>IF('3rd 3'!C27&gt;0,'3rd 3'!J27,IF('3rd 3'!K27&gt;0,'3rd 3'!R27,IF('3rd 3'!S27&gt;0,'3rd 3'!Z27,0)))</f>
        <v>44.75</v>
      </c>
      <c r="F1225" s="104">
        <f>IF('3rd 4'!C27&gt;0,'3rd 4'!J27,IF('3rd 4'!K27&gt;0,'3rd 4'!R27,IF('3rd 4'!S27&gt;0,'3rd 4'!Z27,0)))</f>
        <v>43.5</v>
      </c>
      <c r="G1225" s="104">
        <f>IF('3rd 5'!C27&gt;0,'3rd 5'!J27,IF('3rd 5'!K27&gt;0,'3rd 5'!R27,IF('3rd 5'!S27&gt;0,'3rd 5'!Z27,0)))</f>
        <v>43.75</v>
      </c>
      <c r="H1225" s="104">
        <f>IF('3rd 6'!C27&gt;0,'3rd 6'!J27,IF('3rd 6'!K27&gt;0,'3rd 6'!R27,IF('3rd 6'!S27&gt;0,'3rd 6'!Z27,0)))</f>
        <v>0</v>
      </c>
      <c r="I1225" s="457"/>
      <c r="J1225" s="525"/>
      <c r="K1225" s="442" t="str">
        <f>IF(J1224&gt;=2.5,K1223,IF(J1224&gt;=2.25,"C",IF(J1224&gt;=2,"D",IF(J1224=0,0,"F"))))</f>
        <v>A-</v>
      </c>
      <c r="L1225" s="104">
        <f>IF('4th 1'!C27&gt;0,'4th 1'!J27,IF('4th 1'!K27&gt;0,'4th 1'!R27,IF('4th 1'!S27&gt;0,'4th 1'!Z27,0)))</f>
        <v>36.5</v>
      </c>
      <c r="M1225" s="104">
        <f>IF('4th 2'!C27&gt;0,'4th 2'!J27,IF('4th 2'!K27&gt;0,'4th 2'!R27,IF('4th 2'!S27&gt;0,'4th 2'!Z27,0)))</f>
        <v>47</v>
      </c>
      <c r="N1225" s="104">
        <f>IF('4th 3'!C27&gt;0,'4th 3'!J27,IF('4th 3'!K27&gt;0,'4th 3'!R27,IF('4th 3'!S27&gt;0,'4th 3'!Z27,0)))</f>
        <v>46.5</v>
      </c>
      <c r="O1225" s="104">
        <f>IF('4th 4'!C27&gt;0,'4th 4'!J27,IF('4th 4'!K27&gt;0,'4th 4'!R27,IF('4th 4'!S27&gt;0,'4th 4'!Z27,0)))</f>
        <v>41</v>
      </c>
      <c r="P1225" s="104">
        <f>IF('4th 5'!C27&gt;0,'4th 5'!J27,IF('4th 5'!K27&gt;0,'4th 5'!R27,IF('4th 5'!S27&gt;0,'4th 5'!Z27,0)))</f>
        <v>40</v>
      </c>
      <c r="Q1225" s="104">
        <f>IF('4th 6'!C27&gt;0,'4th 6'!J27,IF('4th 6'!K27&gt;0,'4th 6'!R27,IF('4th 6'!S27&gt;0,'4th 6'!Z27,0)))</f>
        <v>30</v>
      </c>
      <c r="R1225" s="104">
        <f>IF('4th 7'!C27&gt;0,'4th 7'!J27,IF('4th 7'!K27&gt;0,'4th 7'!R27,IF('4th 7'!S27&gt;0,'4th 7'!Z27,0)))</f>
        <v>0</v>
      </c>
      <c r="S1225" s="457"/>
      <c r="T1225" s="525"/>
      <c r="U1225" s="442" t="str">
        <f>IF(T1224&gt;=2.5,U1223,IF(T1224&gt;=2.25,"C",IF(T1224&gt;=2,"D",IF(T1224=0,0,"F"))))</f>
        <v>B+</v>
      </c>
      <c r="V1225" s="454" t="s">
        <v>40</v>
      </c>
      <c r="W1225" s="443"/>
      <c r="X1225" s="443"/>
      <c r="Y1225" s="455"/>
      <c r="Z1225" s="510"/>
      <c r="AA1225" s="105"/>
      <c r="AB1225" s="105"/>
    </row>
    <row r="1226" spans="1:28" ht="16.5" customHeight="1">
      <c r="A1226" s="424"/>
      <c r="B1226" s="91" t="s">
        <v>67</v>
      </c>
      <c r="C1226" s="117">
        <f>'3rd 1'!AA27</f>
        <v>75</v>
      </c>
      <c r="D1226" s="117">
        <f>'3rd 2'!AA27</f>
        <v>68</v>
      </c>
      <c r="E1226" s="117">
        <f>'3rd 3'!AA27</f>
        <v>70</v>
      </c>
      <c r="F1226" s="117">
        <f>'3rd 4'!AA27</f>
        <v>71</v>
      </c>
      <c r="G1226" s="117">
        <f>'3rd 5'!AA27</f>
        <v>73</v>
      </c>
      <c r="H1226" s="117">
        <f>'3rd 6'!AA27</f>
        <v>0</v>
      </c>
      <c r="I1226" s="457"/>
      <c r="J1226" s="525"/>
      <c r="K1226" s="491"/>
      <c r="L1226" s="117">
        <f>'4th 1'!AA27</f>
        <v>67</v>
      </c>
      <c r="M1226" s="117">
        <f>'4th 2'!AA27</f>
        <v>80</v>
      </c>
      <c r="N1226" s="117">
        <f>'4th 3'!AA27</f>
        <v>78</v>
      </c>
      <c r="O1226" s="117">
        <f>'4th 4'!AA27</f>
        <v>68</v>
      </c>
      <c r="P1226" s="117">
        <f>'4th 5'!AA27</f>
        <v>72</v>
      </c>
      <c r="Q1226" s="117">
        <f>'4th 6'!AA27</f>
        <v>60</v>
      </c>
      <c r="R1226" s="117">
        <f>'4th 7'!AA27</f>
        <v>0</v>
      </c>
      <c r="S1226" s="457"/>
      <c r="T1226" s="525"/>
      <c r="U1226" s="491"/>
      <c r="V1226" s="444">
        <f>IF((C1227+C1229)=0,0,C1222)+IF((D1227+D1229)=0,0,D1222)+IF((E1227+E1229)=0,0,E1222)+IF((F1227+F1229)=0,0,F1222)+IF((G1227+G1229)=0,0,G1222)+IF((H1227+H1229)=0,0,H1222)+IF((L1227+L1229)=0,0,L1222)+IF((M1227+M1229)=0,0,M1222)+IF((N1227+N1229)=0,0,N1222)+IF((O1227+O1229)=0,0,O1222)+IF((P1227+P1229)=0,0,P1222)+IF((Q1227+Q1229)=0,0,Q1222)+IF((R1227+R1229)=0,0,R1222)+IF(E1259&gt;0,1.5,0)</f>
        <v>31.5</v>
      </c>
      <c r="W1226" s="457">
        <f>I1223+S1223+(E1259*1.5)</f>
        <v>107.625</v>
      </c>
      <c r="X1226" s="440">
        <f>IF(S1223&gt;0,(W1226/31.5),J1224)</f>
        <v>3.4166666666666665</v>
      </c>
      <c r="Y1226" s="164" t="str">
        <f>IF(X1226&gt;=4,"A+",IF(X1226&gt;=3.75,"A",IF(X1226&gt;=3.5,"A-",IF(X1226&gt;=3.25,"B+",IF(X1226&gt;=3,"B",IF(X1226&gt;=2.75,"B-",IF(X1226&gt;=2.5,"C+",IF(X1226&gt;=2,"C","F"))))))))</f>
        <v>B+</v>
      </c>
      <c r="Z1226" s="510"/>
    </row>
    <row r="1227" spans="1:28" ht="16.5">
      <c r="A1227" s="424"/>
      <c r="B1227" s="91" t="s">
        <v>1</v>
      </c>
      <c r="C1227" s="104">
        <f>'3rd 1'!AC27</f>
        <v>3.75</v>
      </c>
      <c r="D1227" s="104">
        <f>'3rd 2'!AC27</f>
        <v>3.25</v>
      </c>
      <c r="E1227" s="104">
        <f>'3rd 3'!AC27</f>
        <v>3.5</v>
      </c>
      <c r="F1227" s="104">
        <f>'3rd 4'!AC27</f>
        <v>3.5</v>
      </c>
      <c r="G1227" s="104">
        <f>'3rd 5'!AC27</f>
        <v>3.5</v>
      </c>
      <c r="H1227" s="104">
        <f>'3rd 6'!AC27</f>
        <v>0</v>
      </c>
      <c r="I1227" s="457"/>
      <c r="J1227" s="525"/>
      <c r="K1227" s="106"/>
      <c r="L1227" s="104">
        <f>'4th 1'!AC27</f>
        <v>3.25</v>
      </c>
      <c r="M1227" s="104">
        <f>'4th 2'!AC27</f>
        <v>4</v>
      </c>
      <c r="N1227" s="104">
        <f>'4th 3'!AC27</f>
        <v>3.75</v>
      </c>
      <c r="O1227" s="104">
        <f>'4th 4'!AC27</f>
        <v>3.25</v>
      </c>
      <c r="P1227" s="104">
        <f>'4th 5'!AC27</f>
        <v>3.5</v>
      </c>
      <c r="Q1227" s="104">
        <f>'4th 6'!AC27</f>
        <v>3</v>
      </c>
      <c r="R1227" s="107">
        <f>'4th 7'!AC27</f>
        <v>0</v>
      </c>
      <c r="S1227" s="457"/>
      <c r="T1227" s="525"/>
      <c r="U1227" s="108"/>
      <c r="V1227" s="456"/>
      <c r="W1227" s="448"/>
      <c r="X1227" s="441"/>
      <c r="Y1227" s="451" t="str">
        <f>IF(S1223&gt;0,(IF(X1226&gt;=2.5,Y1226,IF(X1226&gt;=2.25,"C",IF(X1226&gt;=2,"D","F")))),K1225)</f>
        <v>B+</v>
      </c>
      <c r="Z1227" s="510"/>
    </row>
    <row r="1228" spans="1:28" ht="16.5">
      <c r="A1228" s="424"/>
      <c r="B1228" s="91" t="s">
        <v>2</v>
      </c>
      <c r="C1228" s="104" t="str">
        <f>'3rd 1'!AB27</f>
        <v>A</v>
      </c>
      <c r="D1228" s="104" t="str">
        <f>'3rd 2'!AB27</f>
        <v>B+</v>
      </c>
      <c r="E1228" s="104" t="str">
        <f>'3rd 3'!AB27</f>
        <v>A-</v>
      </c>
      <c r="F1228" s="104" t="str">
        <f>'3rd 4'!AB27</f>
        <v>A-</v>
      </c>
      <c r="G1228" s="104" t="str">
        <f>'3rd 5'!AB27</f>
        <v>A-</v>
      </c>
      <c r="H1228" s="104" t="str">
        <f>'3rd 6'!AB27</f>
        <v/>
      </c>
      <c r="I1228" s="457"/>
      <c r="J1228" s="98"/>
      <c r="K1228" s="90"/>
      <c r="L1228" s="104" t="str">
        <f>'4th 1'!AB27</f>
        <v>B+</v>
      </c>
      <c r="M1228" s="104" t="str">
        <f>'4th 2'!AB27</f>
        <v>A+</v>
      </c>
      <c r="N1228" s="104" t="str">
        <f>'4th 3'!AB27</f>
        <v>A</v>
      </c>
      <c r="O1228" s="104" t="str">
        <f>'4th 4'!AB27</f>
        <v>B+</v>
      </c>
      <c r="P1228" s="104" t="str">
        <f>'4th 5'!AB27</f>
        <v>A-</v>
      </c>
      <c r="Q1228" s="104" t="str">
        <f>'4th 6'!AB27</f>
        <v>B</v>
      </c>
      <c r="R1228" s="104" t="str">
        <f>'4th 7'!AB27</f>
        <v/>
      </c>
      <c r="S1228" s="457"/>
      <c r="T1228" s="98"/>
      <c r="U1228" s="109"/>
      <c r="V1228" s="446"/>
      <c r="W1228" s="449"/>
      <c r="X1228" s="450"/>
      <c r="Y1228" s="452"/>
      <c r="Z1228" s="510"/>
    </row>
    <row r="1229" spans="1:28" ht="16.5" customHeight="1">
      <c r="A1229" s="413" t="s">
        <v>127</v>
      </c>
      <c r="B1229" s="91" t="s">
        <v>1</v>
      </c>
      <c r="C1229" s="104">
        <f>'3rd 1'!AD27</f>
        <v>0</v>
      </c>
      <c r="D1229" s="104">
        <f>'3rd 2'!AD27</f>
        <v>0</v>
      </c>
      <c r="E1229" s="104">
        <f>'3rd 3'!AD27</f>
        <v>0</v>
      </c>
      <c r="F1229" s="104">
        <f>'3rd 4'!AD27</f>
        <v>0</v>
      </c>
      <c r="G1229" s="104">
        <f>'3rd 5'!AD27</f>
        <v>0</v>
      </c>
      <c r="H1229" s="104">
        <f>'3rd 6'!AD27</f>
        <v>0</v>
      </c>
      <c r="I1229" s="415">
        <f>(C1229*C1222)+(D1229*D1222)+(E1229*E1222)+(F1229*F1222)+(G1229*G1222)+(H1229*H1222)</f>
        <v>0</v>
      </c>
      <c r="J1229" s="417">
        <f>IF(C1229&gt;0,(C1227*C1222),0)+IF(D1229&gt;0,(D1227*D1222),0)+IF(E1229&gt;0,(E1227*E1222),0)+IF(F1229&gt;0,(F1227*F1222),0)+IF(G1229&gt;0,(G1227*G1222),0)+IF(H1229&gt;0,(H1227*H1222),0)</f>
        <v>0</v>
      </c>
      <c r="K1229" s="418">
        <f>IF(C1229&gt;C1227,((C1229*C1222)-(C1227*C1222)),0)+IF(D1229&gt;D1227,((D1229*D1222)-(D1227*D1222)),0)+IF(E1229&gt;E1227,((E1229*E1222)-(E1227*E1222)),0)+IF(F1229&gt;F1227,((F1229*F1222)-(F1227*F1222)),0)+IF(G1229&gt;G1227,((G1229*G1222)-(G1227*G1222)),0)+IF(H1229&gt;H1227,((H1229*H1222)-(H1227*H1222)),0)</f>
        <v>0</v>
      </c>
      <c r="L1229" s="165">
        <f>'4th 1'!AD27</f>
        <v>0</v>
      </c>
      <c r="M1229" s="104">
        <f>'4th 2'!AD27</f>
        <v>0</v>
      </c>
      <c r="N1229" s="104">
        <f>'4th 3'!AD27</f>
        <v>0</v>
      </c>
      <c r="O1229" s="104">
        <f>'4th 4'!AD27</f>
        <v>0</v>
      </c>
      <c r="P1229" s="104">
        <f>'4th 5'!AD27</f>
        <v>0</v>
      </c>
      <c r="Q1229" s="104">
        <f>'4th 6'!AD27</f>
        <v>0</v>
      </c>
      <c r="R1229" s="104">
        <f>'4th 7'!AD27</f>
        <v>0</v>
      </c>
      <c r="S1229" s="415">
        <f>(L1229*L1222)+(M1229*M1222)+(N1229*N1222)+(O1229*O1222)+(P1229*P1222)+(Q1229*Q1222)+(R1229*R1222)</f>
        <v>0</v>
      </c>
      <c r="T1229" s="417">
        <f>IF(L1229&gt;0,(L1227*L1222),0)+IF(M1229&gt;0,(M1227*M1222),0)+IF(N1229&gt;0,(N1227*N1222),0)+IF(O1229&gt;0,(O1227*O1222),0)+IF(P1229&gt;0,(P1227*P1222),0)+IF(Q1229&gt;0,(Q1227*Q1222),0)+IF(R1229&gt;0,(R1227*R1222),0)</f>
        <v>0</v>
      </c>
      <c r="U1229" s="484">
        <f>IF(L1229&gt;L1227,((L1229*L1222)-(L1227*L1222)),0)+IF(M1229&gt;M1227,((M1229*M1222)-(M1227*M1222)),0)+IF(N1229&gt;N1227,((N1229*N1222)-(N1227*N1222)),0)+IF(O1229&gt;O1227,((O1229*O1222)-(O1227*O1222)),0)+IF(P1229&gt;P1227,((P1229*P1222)-(P1227*P1222)),0)+IF(Q1229&gt;Q1227,((Q1229*Q1222)-(Q1227*Q1222)),0)+IF(R1229&gt;R1227,((R1229*R1222)-(R1227*R1222)),0)</f>
        <v>0</v>
      </c>
      <c r="V1229" s="401">
        <f>I1229+S1229</f>
        <v>0</v>
      </c>
      <c r="W1229" s="436">
        <f>J1229+T1229</f>
        <v>0</v>
      </c>
      <c r="X1229" s="438">
        <f>K1229+U1229</f>
        <v>0</v>
      </c>
      <c r="Y1229" s="483">
        <f>K1229+U1229+X1216</f>
        <v>0</v>
      </c>
      <c r="Z1229" s="510"/>
    </row>
    <row r="1230" spans="1:28" ht="16.5" thickBot="1">
      <c r="A1230" s="414"/>
      <c r="B1230" s="157" t="s">
        <v>23</v>
      </c>
      <c r="C1230" s="180" t="str">
        <f>'3rd 1'!AE27</f>
        <v/>
      </c>
      <c r="D1230" s="180" t="str">
        <f>'3rd 2'!AE27</f>
        <v/>
      </c>
      <c r="E1230" s="180" t="str">
        <f>'3rd 3'!AE27</f>
        <v/>
      </c>
      <c r="F1230" s="180" t="str">
        <f>'3rd 4'!AE27</f>
        <v/>
      </c>
      <c r="G1230" s="180" t="str">
        <f>'3rd 5'!AE27</f>
        <v/>
      </c>
      <c r="H1230" s="180" t="str">
        <f>'3rd 6'!AE27</f>
        <v/>
      </c>
      <c r="I1230" s="416"/>
      <c r="J1230" s="416"/>
      <c r="K1230" s="419"/>
      <c r="L1230" s="180" t="str">
        <f>'4th 1'!AE27</f>
        <v/>
      </c>
      <c r="M1230" s="180" t="str">
        <f>'4th 2'!AE27</f>
        <v/>
      </c>
      <c r="N1230" s="180" t="str">
        <f>'4th 3'!AE27</f>
        <v/>
      </c>
      <c r="O1230" s="180" t="str">
        <f>'4th 4'!AE27</f>
        <v/>
      </c>
      <c r="P1230" s="180" t="str">
        <f>'4th 5'!AE27</f>
        <v/>
      </c>
      <c r="Q1230" s="180" t="str">
        <f>'4th 6'!AE27</f>
        <v/>
      </c>
      <c r="R1230" s="180" t="str">
        <f>'4th 7'!AE27</f>
        <v/>
      </c>
      <c r="S1230" s="416"/>
      <c r="T1230" s="416"/>
      <c r="U1230" s="419"/>
      <c r="V1230" s="402"/>
      <c r="W1230" s="437"/>
      <c r="X1230" s="439"/>
      <c r="Y1230" s="406"/>
      <c r="Z1230" s="510"/>
    </row>
    <row r="1231" spans="1:28" ht="19.5" customHeight="1" thickTop="1" thickBot="1">
      <c r="A1231" s="435" t="s">
        <v>31</v>
      </c>
      <c r="B1231" s="435"/>
      <c r="C1231" s="435"/>
      <c r="D1231" s="435"/>
      <c r="E1231" s="435"/>
      <c r="F1231" s="435"/>
      <c r="G1231" s="435"/>
      <c r="H1231" s="435"/>
      <c r="I1231" s="435"/>
      <c r="J1231" s="435"/>
      <c r="K1231" s="435"/>
      <c r="L1231" s="435"/>
      <c r="M1231" s="435"/>
      <c r="N1231" s="435"/>
      <c r="O1231" s="435"/>
      <c r="P1231" s="435"/>
      <c r="Q1231" s="435"/>
      <c r="R1231" s="435"/>
      <c r="S1231" s="435"/>
      <c r="T1231" s="435"/>
      <c r="U1231" s="435"/>
      <c r="V1231" s="435"/>
      <c r="W1231" s="435"/>
      <c r="X1231" s="435"/>
      <c r="Y1231" s="435"/>
      <c r="Z1231" s="510"/>
    </row>
    <row r="1232" spans="1:28" ht="17.25" customHeight="1" thickTop="1" thickBot="1">
      <c r="A1232" s="478" t="s">
        <v>46</v>
      </c>
      <c r="B1232" s="479"/>
      <c r="C1232" s="479"/>
      <c r="D1232" s="479"/>
      <c r="E1232" s="479"/>
      <c r="F1232" s="479"/>
      <c r="G1232" s="479"/>
      <c r="H1232" s="479"/>
      <c r="I1232" s="479"/>
      <c r="J1232" s="479"/>
      <c r="K1232" s="480"/>
      <c r="L1232" s="426" t="s">
        <v>47</v>
      </c>
      <c r="M1232" s="426"/>
      <c r="N1232" s="426"/>
      <c r="O1232" s="426"/>
      <c r="P1232" s="426"/>
      <c r="Q1232" s="426"/>
      <c r="R1232" s="426"/>
      <c r="S1232" s="426"/>
      <c r="T1232" s="426"/>
      <c r="U1232" s="427"/>
      <c r="V1232" s="160"/>
      <c r="W1232" s="428" t="s">
        <v>39</v>
      </c>
      <c r="X1232" s="428"/>
      <c r="Y1232" s="161"/>
      <c r="Z1232" s="510"/>
    </row>
    <row r="1233" spans="1:26" ht="17.25" thickTop="1">
      <c r="A1233" s="99" t="s">
        <v>22</v>
      </c>
      <c r="B1233" s="100"/>
      <c r="C1233" s="101">
        <f>'5th 1'!B4</f>
        <v>301</v>
      </c>
      <c r="D1233" s="101">
        <f>'5th 2'!B4</f>
        <v>302</v>
      </c>
      <c r="E1233" s="101">
        <f>'5th 3'!B4</f>
        <v>303</v>
      </c>
      <c r="F1233" s="101">
        <f>'5th 4'!B4</f>
        <v>304</v>
      </c>
      <c r="G1233" s="101">
        <f>'5th 5'!B4</f>
        <v>305</v>
      </c>
      <c r="H1233" s="101">
        <f>'5th 6'!B4</f>
        <v>0</v>
      </c>
      <c r="I1233" s="430" t="s">
        <v>0</v>
      </c>
      <c r="J1233" s="430" t="s">
        <v>3</v>
      </c>
      <c r="K1233" s="432" t="s">
        <v>2</v>
      </c>
      <c r="L1233" s="101">
        <f>'6th 1'!B4</f>
        <v>306</v>
      </c>
      <c r="M1233" s="101">
        <f>'6th 2'!B4</f>
        <v>307</v>
      </c>
      <c r="N1233" s="101">
        <f>'6th 3'!B4</f>
        <v>308</v>
      </c>
      <c r="O1233" s="101">
        <f>'6th 4'!B4</f>
        <v>309</v>
      </c>
      <c r="P1233" s="101">
        <f>'6th 5'!B4</f>
        <v>310</v>
      </c>
      <c r="Q1233" s="101">
        <f>'6th 6'!B4</f>
        <v>0</v>
      </c>
      <c r="R1233" s="101">
        <f>'6th 7'!B4</f>
        <v>0</v>
      </c>
      <c r="S1233" s="429" t="s">
        <v>0</v>
      </c>
      <c r="T1233" s="429" t="s">
        <v>3</v>
      </c>
      <c r="U1233" s="431" t="s">
        <v>2</v>
      </c>
      <c r="V1233" s="433" t="s">
        <v>62</v>
      </c>
      <c r="W1233" s="434"/>
      <c r="X1233" s="434"/>
      <c r="Y1233" s="162" t="str">
        <f>IF(X1234&gt;=4,"A+",IF(X1234&gt;=3.75,"A",IF(X1234&gt;=3.5,"A-",IF(X1234&gt;=3.25,"B+",IF(X1234&gt;=3,"B",IF(X1234&gt;=2.75,"B-",IF(X1234&gt;=2.5,"C+",IF(X1234&gt;=2,"C","F"))))))))</f>
        <v>B+</v>
      </c>
      <c r="Z1233" s="510"/>
    </row>
    <row r="1234" spans="1:26" ht="65.25" customHeight="1">
      <c r="A1234" s="77" t="s">
        <v>63</v>
      </c>
      <c r="B1234" s="78"/>
      <c r="C1234" s="79" t="str">
        <f>IF('5th 1'!C27&gt;0,'5th 1'!D6,IF('5th 1'!K27&gt;0,'5th 1'!L6,IF('5th 1'!S27&gt;0,'5th 1'!T6,0)))</f>
        <v>Creative Idea Genaration</v>
      </c>
      <c r="D1234" s="79" t="str">
        <f>IF('5th 2'!C27&gt;0,'5th 2'!D6,IF('5th 2'!K27&gt;0,'5th 2'!L6,IF('5th 2'!S27&gt;0,'5th 2'!T6,0)))</f>
        <v>Drawing for Illustration-1</v>
      </c>
      <c r="E1234" s="79" t="str">
        <f>IF('5th 3'!C27&gt;0,'5th 3'!D6,IF('5th 3'!K27&gt;0,'5th 3'!L6,IF('5th 3'!S27&gt;0,'5th 3'!T6,0)))</f>
        <v>Ad Art-1</v>
      </c>
      <c r="F1234" s="79" t="str">
        <f>IF('5th 4'!C27&gt;0,'5th 4'!D6,IF('5th 4'!K27&gt;0,'5th 4'!L6,IF('5th 4'!S27&gt;0,'5th 4'!T6,0)))</f>
        <v>Typography-2</v>
      </c>
      <c r="G1234" s="79" t="str">
        <f>IF('5th 5'!C27&gt;0,'5th 5'!D6,IF('5th 5'!K27&gt;0,'5th 5'!L6,IF('5th 5'!S27&gt;0,'5th 5'!T6,0)))</f>
        <v>History of Art</v>
      </c>
      <c r="H1234" s="79">
        <f>IF('5th 6'!C27&gt;0,'5th 6'!D6,IF('5th 6'!K27&gt;0,'5th 6'!L6,IF('5th 6'!S27&gt;0,'5th 6'!T6,0)))</f>
        <v>0</v>
      </c>
      <c r="I1234" s="481"/>
      <c r="J1234" s="481"/>
      <c r="K1234" s="482"/>
      <c r="L1234" s="79" t="str">
        <f>IF('6th 1'!C27&gt;0,'6th 1'!D6,IF('6th 1'!K27&gt;0,'6th 1'!L6,IF('6th 1'!S27&gt;0,'6th 1'!T6,0)))</f>
        <v>Computar Application in Art and Design</v>
      </c>
      <c r="M1234" s="79" t="str">
        <f>IF('6th 2'!C27&gt;0,'6th 2'!D6,IF('6th 2'!K27&gt;0,'6th 2'!L6,IF('6th 2'!S27&gt;0,'6th 2'!T6,0)))</f>
        <v>Drawing for Illustration-2</v>
      </c>
      <c r="N1234" s="79" t="str">
        <f>IF('6th 3'!C27&gt;0,'6th 3'!D6,IF('6th 3'!K27&gt;0,'6th 3'!L6,IF('6th 3'!S27&gt;0,'6th 3'!T6,0)))</f>
        <v>Ad Art-2</v>
      </c>
      <c r="O1234" s="79" t="str">
        <f>IF('6th 4'!C27&gt;0,'6th 4'!D6,IF('6th 4'!K27&gt;0,'6th 4'!L6,IF('6th 4'!S27&gt;0,'6th 4'!T6,0)))</f>
        <v>Sketch &amp; landscape-1</v>
      </c>
      <c r="P1234" s="79" t="str">
        <f>IF('6th 5'!C27&gt;0,'6th 5'!D6,IF('6th 5'!K27&gt;0,'6th 5'!L6,IF('6th 5'!S27&gt;0,'6th 5'!T6,0)))</f>
        <v>History of Arts</v>
      </c>
      <c r="Q1234" s="79">
        <f>IF('6th 6'!C27&gt;0,'6th 6'!D6,IF('6th 6'!K27&gt;0,'6th 6'!L6,IF('6th 6'!S27&gt;0,'6th 6'!T6,0)))</f>
        <v>0</v>
      </c>
      <c r="R1234" s="79">
        <f>IF('6th 7'!C27&gt;0,'6th 7'!D6,IF('6th 7'!K27&gt;0,'6th 7'!L6,IF('6th 7'!S27&gt;0,'6th 7'!T6,0)))</f>
        <v>0</v>
      </c>
      <c r="S1234" s="429"/>
      <c r="T1234" s="429"/>
      <c r="U1234" s="431"/>
      <c r="V1234" s="335">
        <f>IF(I1236&gt;0,(V1239+V1221),0)</f>
        <v>94.5</v>
      </c>
      <c r="W1234" s="254">
        <f>IF(I1236&gt;0,(W1239+W1221),0)</f>
        <v>316.5</v>
      </c>
      <c r="X1234" s="336">
        <f>IF(S1236&gt;0,(W1234/94.5),IF(I1236&gt;0,(W1234/78),0))</f>
        <v>3.3492063492063493</v>
      </c>
      <c r="Y1234" s="163" t="str">
        <f>IF(X1234&gt;=2.5,Y1233,IF(X1234&gt;=2.25,"C",IF(X1234&gt;=2,"D",IF(X1234=0,0,"F"))))</f>
        <v>B+</v>
      </c>
      <c r="Z1234" s="510"/>
    </row>
    <row r="1235" spans="1:26" ht="16.5">
      <c r="A1235" s="77" t="s">
        <v>12</v>
      </c>
      <c r="B1235" s="78"/>
      <c r="C1235" s="102">
        <f>IF('5th 1'!C27&gt;0,'5th 1'!H4,IF('5th 1'!K27&gt;0,'5th 1'!P4,IF('5th 1'!S27&gt;0,'5th 1'!X4,0)))</f>
        <v>3</v>
      </c>
      <c r="D1235" s="102">
        <f>IF('5th 2'!C27&gt;0,'5th 2'!H4,IF('5th 2'!K27&gt;0,'5th 2'!P4,IF('5th 2'!S27&gt;0,'5th 2'!X4,0)))</f>
        <v>3</v>
      </c>
      <c r="E1235" s="102">
        <f>IF('5th 3'!C27&gt;0,'5th 3'!H4,IF('5th 3'!K27&gt;0,'5th 3'!P4,IF('5th 3'!S27&gt;0,'5th 3'!X4,0)))</f>
        <v>3</v>
      </c>
      <c r="F1235" s="102">
        <f>IF('5th 4'!C27&gt;0,'5th 4'!H4,IF('5th 4'!K27&gt;0,'5th 4'!P4,IF('5th 4'!S27&gt;0,'5th 4'!X4,0)))</f>
        <v>3</v>
      </c>
      <c r="G1235" s="102">
        <f>IF('5th 5'!C27&gt;0,'5th 5'!H4,IF('5th 5'!K27&gt;0,'5th 5'!P4,IF('5th 5'!S27&gt;0,'5th 5'!X4,0)))</f>
        <v>3</v>
      </c>
      <c r="H1235" s="102">
        <f>IF('5th 6'!C27&gt;0,'5th 6'!H4,IF('5th 6'!K27&gt;0,'5th 6'!P4,IF('5th 6'!S27&gt;0,'5th 6'!X4,0)))</f>
        <v>0</v>
      </c>
      <c r="I1235" s="481"/>
      <c r="J1235" s="481"/>
      <c r="K1235" s="482"/>
      <c r="L1235" s="102">
        <f>IF('6th 1'!C27&gt;0,'6th 1'!H4,IF('6th 1'!K27&gt;0,'6th 1'!P4,IF('6th 1'!S27&gt;0,'6th 1'!X4,0)))</f>
        <v>3</v>
      </c>
      <c r="M1235" s="102">
        <f>IF('6th 2'!C27&gt;0,'6th 2'!H4,IF('6th 2'!K27&gt;0,'6th 2'!P4,IF('6th 2'!S27&gt;0,'6th 2'!X4,0)))</f>
        <v>3</v>
      </c>
      <c r="N1235" s="102">
        <f>IF('6th 3'!C27&gt;0,'6th 3'!H4,IF('6th 3'!K27&gt;0,'6th 3'!P4,IF('6th 3'!S27&gt;0,'6th 3'!X4,0)))</f>
        <v>3</v>
      </c>
      <c r="O1235" s="102">
        <f>IF('6th 4'!C27&gt;0,'6th 4'!H4,IF('6th 4'!K27&gt;0,'6th 4'!P4,IF('6th 4'!S27&gt;0,'6th 4'!X4,0)))</f>
        <v>3</v>
      </c>
      <c r="P1235" s="102">
        <f>IF('6th 5'!C27&gt;0,'6th 5'!H4,IF('6th 5'!K27&gt;0,'6th 5'!P4,IF('6th 5'!S27&gt;0,'6th 5'!X4,0)))</f>
        <v>3</v>
      </c>
      <c r="Q1235" s="102">
        <f>IF('6th 6'!C27&gt;0,'6th 6'!H4,IF('6th 6'!K27&gt;0,'6th 6'!#REF!,IF('6th 6'!S27&gt;0,'6th 6'!X4,0)))</f>
        <v>0</v>
      </c>
      <c r="R1235" s="102">
        <f>IF('6th 7'!C27&gt;0,'6th 7'!H4,IF('6th 7'!K27&gt;0,'6th 7'!P4,IF('6th 7'!S27&gt;0,'6th 7'!X4,0)))</f>
        <v>0</v>
      </c>
      <c r="S1235" s="430"/>
      <c r="T1235" s="430"/>
      <c r="U1235" s="432"/>
      <c r="V1235" s="460" t="s">
        <v>41</v>
      </c>
      <c r="W1235" s="461"/>
      <c r="X1235" s="461"/>
      <c r="Y1235" s="462"/>
      <c r="Z1235" s="510"/>
    </row>
    <row r="1236" spans="1:26" ht="17.25" thickBot="1">
      <c r="A1236" s="77" t="s">
        <v>11</v>
      </c>
      <c r="B1236" s="78"/>
      <c r="C1236" s="102">
        <v>100</v>
      </c>
      <c r="D1236" s="102">
        <v>100</v>
      </c>
      <c r="E1236" s="102">
        <v>100</v>
      </c>
      <c r="F1236" s="102">
        <v>100</v>
      </c>
      <c r="G1236" s="102">
        <v>100</v>
      </c>
      <c r="H1236" s="102">
        <v>100</v>
      </c>
      <c r="I1236" s="465">
        <f>(C1240*C1235)+(D1240*D1235)+(E1240*E1235)+(F1240*F1235)+(G1240*G1235)+(H1240*H1235)</f>
        <v>49.5</v>
      </c>
      <c r="J1236" s="84"/>
      <c r="K1236" s="103" t="str">
        <f>IF(J1238&gt;=4,"A+",IF(J1238&gt;=3.75,"A",IF(J1238&gt;=3.5,"A-",IF(J1238&gt;=3.25,"B+",IF(J1238&gt;=3,"B",IF(J1238&gt;=2.75,"B-",IF(J1238&gt;=2.5,"C+",IF(J1238&gt;=2,"C","F"))))))))</f>
        <v>B+</v>
      </c>
      <c r="L1236" s="102">
        <v>100</v>
      </c>
      <c r="M1236" s="102">
        <v>100</v>
      </c>
      <c r="N1236" s="102">
        <v>100</v>
      </c>
      <c r="O1236" s="102">
        <v>100</v>
      </c>
      <c r="P1236" s="102">
        <v>100</v>
      </c>
      <c r="Q1236" s="102">
        <v>100</v>
      </c>
      <c r="R1236" s="102">
        <v>100</v>
      </c>
      <c r="S1236" s="465">
        <f>(L1240*L1235)+(M1240*M1235)+(N1240*N1235)+(O1240*O1235)+(P1240*P1235)+(Q1240*Q1235)+(R1240*R1235)</f>
        <v>48.75</v>
      </c>
      <c r="T1236" s="84"/>
      <c r="U1236" s="103" t="str">
        <f>IF(T1238&gt;=4,"A+",IF(T1238&gt;=3.75,"A",IF(T1238&gt;=3.5,"A-",IF(T1238&gt;=3.25,"B+",IF(T1238&gt;=3,"B",IF(T1238&gt;=2.75,"B-",IF(T1238&gt;=2.5,"C+",IF(T1238&gt;=2,"C","F"))))))))</f>
        <v>B+</v>
      </c>
      <c r="V1236" s="467" t="s">
        <v>29</v>
      </c>
      <c r="W1236" s="469" t="s">
        <v>0</v>
      </c>
      <c r="X1236" s="469" t="s">
        <v>3</v>
      </c>
      <c r="Y1236" s="476" t="s">
        <v>2</v>
      </c>
      <c r="Z1236" s="510"/>
    </row>
    <row r="1237" spans="1:26" ht="17.25" thickTop="1">
      <c r="A1237" s="77" t="s">
        <v>28</v>
      </c>
      <c r="B1237" s="86"/>
      <c r="C1237" s="104">
        <f>IF('5th 1'!C27&gt;0,'5th 1'!C27,IF('5th 1'!K27&gt;0,'5th 1'!K27,IF('5th 1'!S27&gt;0,'5th 1'!S27,0)))</f>
        <v>26</v>
      </c>
      <c r="D1237" s="104">
        <f>IF('5th 2'!C27&gt;0,'5th 2'!C27,IF('5th 2'!K27&gt;0,'5th 2'!K27,IF('5th 2'!S27&gt;0,'5th 2'!S27,0)))</f>
        <v>28.5</v>
      </c>
      <c r="E1237" s="104">
        <f>IF('5th 3'!C27&gt;0,'5th 3'!C27,IF('5th 3'!K27&gt;0,'5th 3'!K27,IF('5th 3'!S27&gt;0,'5th 3'!S27,0)))</f>
        <v>28.5</v>
      </c>
      <c r="F1237" s="104">
        <f>IF('5th 4'!C27&gt;0,'5th 4'!C27,IF('5th 4'!K27&gt;0,'5th 4'!K27,IF('5th 4'!S27&gt;0,'5th 4'!S27,0)))</f>
        <v>32.5</v>
      </c>
      <c r="G1237" s="104">
        <f>IF('5th 5'!C27&gt;0,'5th 5'!C27,IF('5th 5'!K27&gt;0,'5th 5'!K27,IF('5th 5'!S27&gt;0,'5th 5'!S27,0)))</f>
        <v>27</v>
      </c>
      <c r="H1237" s="104">
        <f>IF('5th 6'!C27&gt;0,'5th 6'!C27,IF('5th 6'!K27&gt;0,'5th 6'!K27,IF('5th 6'!S27&gt;0,'5th 6'!S27,0)))</f>
        <v>0</v>
      </c>
      <c r="I1237" s="448"/>
      <c r="J1237" s="98"/>
      <c r="K1237" s="90"/>
      <c r="L1237" s="104">
        <f>IF('6th 1'!C27&gt;0,'6th 1'!C27,IF('6th 1'!K27&gt;0,'6th 1'!K27,IF('6th 1'!S27&gt;0,'6th 1'!S27,0)))</f>
        <v>30.5</v>
      </c>
      <c r="M1237" s="104">
        <f>IF('6th 2'!C27&gt;0,'6th 2'!C27,IF('6th 2'!K27&gt;0,'6th 2'!K27,IF('6th 2'!S27&gt;0,'6th 2'!S27,0)))</f>
        <v>29.5</v>
      </c>
      <c r="N1237" s="104">
        <f>IF('6th 3'!C27&gt;0,'6th 3'!C27,IF('6th 3'!K27&gt;0,'6th 3'!K27,IF('6th 3'!S27&gt;0,'6th 3'!S27,0)))</f>
        <v>29</v>
      </c>
      <c r="O1237" s="104">
        <f>IF('6th 4'!C27&gt;0,'6th 4'!C27,IF('6th 4'!K27&gt;0,'6th 4'!K27,IF('6th 4'!S27&gt;0,'6th 4'!S27,0)))</f>
        <v>28.5</v>
      </c>
      <c r="P1237" s="104">
        <f>IF('6th 5'!C27&gt;0,'6th 5'!C27,IF('6th 5'!K27&gt;0,'6th 5'!K27,IF('6th 5'!S27&gt;0,'6th 5'!S27,0)))</f>
        <v>30</v>
      </c>
      <c r="Q1237" s="104">
        <f>IF('6th 6'!C27&gt;0,'6th 6'!C27,IF('6th 6'!K27&gt;0,'6th 6'!K27,IF('6th 6'!S27&gt;0,'6th 6'!S27,0)))</f>
        <v>0</v>
      </c>
      <c r="R1237" s="104">
        <f>IF('6th 7'!C27&gt;0,'6th 7'!C27,IF('6th 7'!K27&gt;0,'6th 7'!K27,IF('6th 7'!S27&gt;0,'6th 7'!S27,0)))</f>
        <v>0</v>
      </c>
      <c r="S1237" s="448"/>
      <c r="T1237" s="98"/>
      <c r="U1237" s="90"/>
      <c r="V1237" s="468"/>
      <c r="W1237" s="470"/>
      <c r="X1237" s="471"/>
      <c r="Y1237" s="477"/>
      <c r="Z1237" s="510"/>
    </row>
    <row r="1238" spans="1:26" ht="16.5" customHeight="1">
      <c r="A1238" s="423" t="s">
        <v>26</v>
      </c>
      <c r="B1238" s="91" t="s">
        <v>60</v>
      </c>
      <c r="C1238" s="104">
        <f>IF('5th 1'!C27&gt;0,'5th 1'!J27,IF('5th 1'!K27&gt;0,'5th 1'!R27,IF('5th 1'!S27&gt;0,'5th 1'!Z27,0)))</f>
        <v>41</v>
      </c>
      <c r="D1238" s="104">
        <f>IF('5th 2'!C27&gt;0,'5th 2'!J27,IF('5th 2'!K27&gt;0,'5th 2'!R27,IF('5th 2'!S27&gt;0,'5th 2'!Z27,0)))</f>
        <v>37</v>
      </c>
      <c r="E1238" s="104">
        <f>IF('5th 3'!C27&gt;0,'5th 3'!J27,IF('5th 3'!K27&gt;0,'5th 3'!R27,IF('5th 3'!S27&gt;0,'5th 3'!Z27,0)))</f>
        <v>47.5</v>
      </c>
      <c r="F1238" s="104">
        <f>IF('5th 4'!C27&gt;0,'5th 4'!J27,IF('5th 4'!K27&gt;0,'5th 4'!R27,IF('5th 4'!S27&gt;0,'5th 4'!Z27,0)))</f>
        <v>36.5</v>
      </c>
      <c r="G1238" s="104">
        <f>IF('5th 5'!C27&gt;0,'5th 5'!J27,IF('5th 5'!K27&gt;0,'5th 5'!R27,IF('5th 5'!S27&gt;0,'5th 5'!Z27,0)))</f>
        <v>33.5</v>
      </c>
      <c r="H1238" s="104">
        <f>IF('5th 6'!C27&gt;0,'5th 6'!J27,IF('5th 6'!K27&gt;0,'5th 6'!R27,IF('5th 6'!S27&gt;0,'5th 6'!Z27,0)))</f>
        <v>0</v>
      </c>
      <c r="I1238" s="448"/>
      <c r="J1238" s="440">
        <f>I1236/(C1235+D1235+E1235+F1235+G1235+H1235)</f>
        <v>3.3</v>
      </c>
      <c r="K1238" s="442" t="str">
        <f>IF(J1238&gt;=2.5,K1236,IF(J1238&gt;=2.25,"C",IF(J1238&gt;=2,"D",IF(J1238=0,0,"F"))))</f>
        <v>B+</v>
      </c>
      <c r="L1238" s="107">
        <f>IF('6th 1'!C27&gt;0,'6th 1'!J27,IF('6th 1'!K27&gt;0,'6th 1'!R27,IF('6th 1'!S27&gt;0,'6th 1'!Z27,0)))</f>
        <v>38.5</v>
      </c>
      <c r="M1238" s="104">
        <f>IF('6th 2'!C27&gt;0,'6th 2'!J27,IF('6th 2'!K27&gt;0,'6th 2'!R27,IF('6th 2'!S27&gt;0,'6th 2'!Z27,0)))</f>
        <v>36.5</v>
      </c>
      <c r="N1238" s="104">
        <f>IF('6th 3'!C27&gt;0,'6th 3'!J27,IF('6th 3'!K27&gt;0,'6th 3'!R27,IF('6th 3'!S27&gt;0,'6th 3'!Z27,0)))</f>
        <v>40</v>
      </c>
      <c r="O1238" s="104">
        <f>IF('6th 4'!C27&gt;0,'6th 4'!J27,IF('6th 4'!K27&gt;0,'6th 4'!R27,IF('6th 4'!S27&gt;0,'6th 4'!Z27,0)))</f>
        <v>36.75</v>
      </c>
      <c r="P1238" s="104">
        <f>IF('6th 5'!C27&gt;0,'6th 5'!J27,IF('6th 5'!K27&gt;0,'6th 5'!R27,IF('6th 5'!S27&gt;0,'6th 5'!Z27,0)))</f>
        <v>38.5</v>
      </c>
      <c r="Q1238" s="104">
        <f>IF('6th 6'!C27&gt;0,'6th 6'!J27,IF('6th 6'!K27&gt;0,'6th 6'!R27,IF('6th 6'!S27&gt;0,'6th 6'!Z27,0)))</f>
        <v>0</v>
      </c>
      <c r="R1238" s="104">
        <f>IF('6th 7'!C27&gt;0,'6th 7'!J27,IF('6th 7'!K27&gt;0,'6th 7'!R27,IF('6th 7'!S27&gt;0,'6th 7'!Z27,0)))</f>
        <v>0</v>
      </c>
      <c r="S1238" s="448"/>
      <c r="T1238" s="440">
        <f>S1236/(L1235+M1235+N1235+O1235+P1235+Q1235+R1235)</f>
        <v>3.25</v>
      </c>
      <c r="U1238" s="442" t="str">
        <f>IF(T1238&gt;=2.5,U1236,IF(T1238&gt;=2.25,"C",IF(T1238&gt;=2,"D",IF(T1238=0,0,"F"))))</f>
        <v>B+</v>
      </c>
      <c r="V1238" s="443" t="s">
        <v>40</v>
      </c>
      <c r="W1238" s="443"/>
      <c r="X1238" s="443"/>
      <c r="Y1238" s="443"/>
      <c r="Z1238" s="510"/>
    </row>
    <row r="1239" spans="1:26" ht="16.5" customHeight="1">
      <c r="A1239" s="424"/>
      <c r="B1239" s="91" t="s">
        <v>67</v>
      </c>
      <c r="C1239" s="117">
        <f>'5th 1'!AA27</f>
        <v>67</v>
      </c>
      <c r="D1239" s="117">
        <f>'5th 2'!AA27</f>
        <v>66</v>
      </c>
      <c r="E1239" s="117">
        <f>'5th 3'!AA27</f>
        <v>76</v>
      </c>
      <c r="F1239" s="117">
        <f>'5th 4'!AA27</f>
        <v>69</v>
      </c>
      <c r="G1239" s="117">
        <f>'5th 5'!AA27</f>
        <v>61</v>
      </c>
      <c r="H1239" s="117">
        <f>'5th 6'!AA27</f>
        <v>0</v>
      </c>
      <c r="I1239" s="448"/>
      <c r="J1239" s="441"/>
      <c r="K1239" s="442"/>
      <c r="L1239" s="118">
        <f>'6th 1'!AA27</f>
        <v>69</v>
      </c>
      <c r="M1239" s="117">
        <f>'6th 2'!AA27</f>
        <v>66</v>
      </c>
      <c r="N1239" s="117">
        <f>'6th 3'!AA27</f>
        <v>69</v>
      </c>
      <c r="O1239" s="117">
        <f>'6th 4'!AA27</f>
        <v>66</v>
      </c>
      <c r="P1239" s="117">
        <f>'6th 5'!AA27</f>
        <v>69</v>
      </c>
      <c r="Q1239" s="117">
        <f>'6th 6'!AA27</f>
        <v>0</v>
      </c>
      <c r="R1239" s="117">
        <f>'6th 7'!AA27</f>
        <v>0</v>
      </c>
      <c r="S1239" s="448"/>
      <c r="T1239" s="441"/>
      <c r="U1239" s="442"/>
      <c r="V1239" s="444">
        <f>IF((C1240+C1242)=0,0,C1235)+IF((D1240+D1242)=0,0,D1235)+IF((E1240+E1242)=0,0,E1235)+IF((F1240+F1242)=0,0,F1235)+IF((G1240+G1242)=0,0,G1235)+IF((H1240+H1242)=0,0,H1235)+IF((L1240+L1242)=0,0,L1235)+IF((M1240+M1242)=0,0,M1235)+IF((N1240+N1242)=0,0,N1235)+IF((O1240+O1242)=0,0,O1235)+IF((P1240+P1242)=0,0,P1235)+IF((Q1240+Q1242)=0,0,Q1235)+IF((R1240+R1242)=0,0,R1235)+IF(G1259&gt;0,1.5,0)</f>
        <v>31.5</v>
      </c>
      <c r="W1239" s="447">
        <f>I1236+S1236+(G1259*1.5)</f>
        <v>103.125</v>
      </c>
      <c r="X1239" s="440">
        <f>IF(S1236&gt;0,(W1239/31.5),J1238)</f>
        <v>3.2738095238095237</v>
      </c>
      <c r="Y1239" s="164" t="str">
        <f>IF(X1239&gt;=4,"A+",IF(X1239&gt;=3.75,"A",IF(X1239&gt;=3.5,"A-",IF(X1239&gt;=3.25,"B+",IF(X1239&gt;=3,"B",IF(X1239&gt;=2.75,"B-",IF(X1239&gt;=2.5,"C+",IF(X1239&gt;=2,"C","F"))))))))</f>
        <v>B+</v>
      </c>
      <c r="Z1239" s="510"/>
    </row>
    <row r="1240" spans="1:26" ht="16.5">
      <c r="A1240" s="424"/>
      <c r="B1240" s="91" t="s">
        <v>1</v>
      </c>
      <c r="C1240" s="104">
        <f>'5th 1'!AC27</f>
        <v>3.25</v>
      </c>
      <c r="D1240" s="104">
        <f>'5th 2'!AC27</f>
        <v>3.25</v>
      </c>
      <c r="E1240" s="104">
        <f>'5th 3'!AC27</f>
        <v>3.75</v>
      </c>
      <c r="F1240" s="104">
        <f>'5th 4'!AC27</f>
        <v>3.25</v>
      </c>
      <c r="G1240" s="104">
        <f>'5th 5'!AC27</f>
        <v>3</v>
      </c>
      <c r="H1240" s="104">
        <f>'5th 6'!AC27</f>
        <v>0</v>
      </c>
      <c r="I1240" s="448"/>
      <c r="J1240" s="98"/>
      <c r="K1240" s="110"/>
      <c r="L1240" s="107">
        <f>'6th 1'!AC27</f>
        <v>3.25</v>
      </c>
      <c r="M1240" s="104">
        <f>'6th 2'!AC27</f>
        <v>3.25</v>
      </c>
      <c r="N1240" s="104">
        <f>'6th 3'!AC27</f>
        <v>3.25</v>
      </c>
      <c r="O1240" s="104">
        <f>'6th 4'!AC27</f>
        <v>3.25</v>
      </c>
      <c r="P1240" s="104">
        <f>'6th 5'!AC27</f>
        <v>3.25</v>
      </c>
      <c r="Q1240" s="104">
        <f>'6th 6'!AC27</f>
        <v>0</v>
      </c>
      <c r="R1240" s="104">
        <f>'6th 7'!AC27</f>
        <v>0</v>
      </c>
      <c r="S1240" s="448"/>
      <c r="T1240" s="98"/>
      <c r="U1240" s="110"/>
      <c r="V1240" s="445"/>
      <c r="W1240" s="448"/>
      <c r="X1240" s="441"/>
      <c r="Y1240" s="451" t="str">
        <f>IF(S1236&gt;0,(IF(X1239&gt;=2.5,Y1239,IF(X1239&gt;=2.25,"C",IF(X1239&gt;=2,"D","F")))),K1238)</f>
        <v>B+</v>
      </c>
      <c r="Z1240" s="510"/>
    </row>
    <row r="1241" spans="1:26" ht="17.25" customHeight="1" thickBot="1">
      <c r="A1241" s="424"/>
      <c r="B1241" s="91" t="s">
        <v>2</v>
      </c>
      <c r="C1241" s="104" t="str">
        <f>'5th 1'!AB27</f>
        <v>B+</v>
      </c>
      <c r="D1241" s="104" t="str">
        <f>'5th 2'!AB27</f>
        <v>B+</v>
      </c>
      <c r="E1241" s="104" t="str">
        <f>'5th 3'!AB27</f>
        <v>A</v>
      </c>
      <c r="F1241" s="104" t="str">
        <f>'5th 4'!AB27</f>
        <v>B+</v>
      </c>
      <c r="G1241" s="104" t="str">
        <f>'5th 5'!AB27</f>
        <v>B</v>
      </c>
      <c r="H1241" s="104" t="str">
        <f>'5th 6'!AB27</f>
        <v/>
      </c>
      <c r="I1241" s="448"/>
      <c r="J1241" s="98"/>
      <c r="K1241" s="109"/>
      <c r="L1241" s="111" t="str">
        <f>'6th 1'!AB27</f>
        <v>B+</v>
      </c>
      <c r="M1241" s="104" t="str">
        <f>'6th 2'!AB27</f>
        <v>B+</v>
      </c>
      <c r="N1241" s="104" t="str">
        <f>'6th 3'!AB27</f>
        <v>B+</v>
      </c>
      <c r="O1241" s="104" t="str">
        <f>'6th 4'!AB27</f>
        <v>B+</v>
      </c>
      <c r="P1241" s="104" t="str">
        <f>'6th 5'!AB27</f>
        <v>B+</v>
      </c>
      <c r="Q1241" s="104" t="str">
        <f>'6th 6'!AB27</f>
        <v/>
      </c>
      <c r="R1241" s="104" t="str">
        <f>'6th 7'!AB27</f>
        <v/>
      </c>
      <c r="S1241" s="448"/>
      <c r="T1241" s="98"/>
      <c r="U1241" s="109"/>
      <c r="V1241" s="446"/>
      <c r="W1241" s="449"/>
      <c r="X1241" s="450"/>
      <c r="Y1241" s="452"/>
      <c r="Z1241" s="510"/>
    </row>
    <row r="1242" spans="1:26" ht="17.25" thickTop="1">
      <c r="A1242" s="413" t="s">
        <v>127</v>
      </c>
      <c r="B1242" s="91" t="s">
        <v>1</v>
      </c>
      <c r="C1242" s="104">
        <f>'5th 1'!AD27</f>
        <v>0</v>
      </c>
      <c r="D1242" s="104">
        <f>'5th 2'!AD27</f>
        <v>0</v>
      </c>
      <c r="E1242" s="104">
        <f>'5th 3'!AD27</f>
        <v>0</v>
      </c>
      <c r="F1242" s="104">
        <f>'5th 4'!AD27</f>
        <v>0</v>
      </c>
      <c r="G1242" s="104">
        <f>'5th 5'!AD27</f>
        <v>0</v>
      </c>
      <c r="H1242" s="104">
        <f>'5th 6'!AD27</f>
        <v>0</v>
      </c>
      <c r="I1242" s="415">
        <f>(C1242*C1235)+(D1242*D1235)+(E1242*E1235)+(F1242*F1235)+(G1242*G1235)+(H1242*H1235)</f>
        <v>0</v>
      </c>
      <c r="J1242" s="417">
        <f>IF(C1242&gt;0,(C1240*C1235),0)+IF(D1242&gt;0,(D1240*D1235),0)+IF(E1242&gt;0,(E1240*E1235),0)+IF(F1242&gt;0,(F1240*F1235),0)+IF(G1242&gt;0,(G1240*G1235),0)+IF(H1242&gt;0,(H1240*H1235),0)</f>
        <v>0</v>
      </c>
      <c r="K1242" s="418">
        <f>IF(C1242&gt;C1240,((C1242*C1235)-(C1240*C1235)),0)+IF(D1242&gt;D1240,((D1242*D1235)-(D1240*D1235)),0)+IF(E1242&gt;E1240,((E1242*E1235)-(E1240*E1235)),0)+IF(F1242&gt;F1240,((F1242*F1235)-(F1240*F1235)),0)+IF(G1242&gt;G1240,((G1242*G1235)-(G1240*G1235)),0)+IF(H1242&gt;H1240,((H1242*H1235)-(H1240*H1235)),0)</f>
        <v>0</v>
      </c>
      <c r="L1242" s="165">
        <f>'6th 1'!AD27</f>
        <v>0</v>
      </c>
      <c r="M1242" s="104">
        <f>'6th 2'!AD27</f>
        <v>0</v>
      </c>
      <c r="N1242" s="104">
        <f>'6th 3'!AD27</f>
        <v>0</v>
      </c>
      <c r="O1242" s="104">
        <f>'6th 4'!AD27</f>
        <v>0</v>
      </c>
      <c r="P1242" s="104">
        <f>'6th 5'!AD27</f>
        <v>0</v>
      </c>
      <c r="Q1242" s="104">
        <f>'6th 6'!AD27</f>
        <v>0</v>
      </c>
      <c r="R1242" s="104">
        <f>'6th 7'!AD27</f>
        <v>0</v>
      </c>
      <c r="S1242" s="403">
        <f>(L1242*L1235)+(M1242*M1235)+(N1242*N1235)+(O1242*O1235)+(P1242*P1235)+(Q1242*Q1235)+(R1242*R1235)</f>
        <v>0</v>
      </c>
      <c r="T1242" s="417">
        <f>IF(L1242&gt;0,(L1240*L1235),0)+IF(M1242&gt;0,(M1240*M1235),0)+IF(N1242&gt;0,(N1240*N1235),0)+IF(O1242&gt;0,(O1240*O1235),0)+IF(P1242&gt;0,(P1240*P1235),0)+IF(Q1242&gt;0,(Q1240*Q1235),0)+IF(R1242&gt;0,(R1240*R1235),0)</f>
        <v>0</v>
      </c>
      <c r="U1242" s="399">
        <f>IF(L1242&gt;L1240,((L1242*L1235)-(L1240*L1235)),0)+IF(M1242&gt;M1240,((M1242*M1235)-(M1240*M1235)),0)+IF(N1242&gt;N1240,((N1242*N1235)-(N1240*N1235)),0)+IF(O1242&gt;O1240,((O1242*O1235)-(O1240*O1235)),0)+IF(P1242&gt;P1240,((P1242*P1235)-(P1240*P1235)),0)+IF(Q1242&gt;Q1240,((Q1242*Q1235)-(Q1240*Q1235)),0)+IF(R1242&gt;R1240,((R1242*R1235)-(R1240*R1235)),0)</f>
        <v>0</v>
      </c>
      <c r="V1242" s="401">
        <f>I1242+S1242</f>
        <v>0</v>
      </c>
      <c r="W1242" s="436">
        <f>J1242+T1242</f>
        <v>0</v>
      </c>
      <c r="X1242" s="438">
        <f>K1242+U1242</f>
        <v>0</v>
      </c>
      <c r="Y1242" s="405">
        <f>IF(V1234&gt;0,(X1242+Y1229),0)</f>
        <v>0</v>
      </c>
      <c r="Z1242" s="510"/>
    </row>
    <row r="1243" spans="1:26" ht="15.75" customHeight="1" thickBot="1">
      <c r="A1243" s="414"/>
      <c r="B1243" s="157" t="s">
        <v>23</v>
      </c>
      <c r="C1243" s="181" t="str">
        <f>'5th 1'!AE27</f>
        <v/>
      </c>
      <c r="D1243" s="181" t="str">
        <f>'5th 2'!AE27</f>
        <v/>
      </c>
      <c r="E1243" s="181" t="str">
        <f>'5th 3'!AE27</f>
        <v/>
      </c>
      <c r="F1243" s="181" t="str">
        <f>'5th 4'!AE27</f>
        <v/>
      </c>
      <c r="G1243" s="181" t="str">
        <f>'5th 5'!AE27</f>
        <v/>
      </c>
      <c r="H1243" s="181" t="str">
        <f>'5th 6'!AE27</f>
        <v/>
      </c>
      <c r="I1243" s="416"/>
      <c r="J1243" s="416"/>
      <c r="K1243" s="419"/>
      <c r="L1243" s="181" t="str">
        <f>'6th 1'!AE27</f>
        <v/>
      </c>
      <c r="M1243" s="181" t="str">
        <f>'6th 2'!AE27</f>
        <v/>
      </c>
      <c r="N1243" s="181" t="str">
        <f>'6th 3'!AE27</f>
        <v/>
      </c>
      <c r="O1243" s="181" t="str">
        <f>'6th 4'!AE27</f>
        <v/>
      </c>
      <c r="P1243" s="181" t="str">
        <f>'6th 5'!AE27</f>
        <v/>
      </c>
      <c r="Q1243" s="181" t="str">
        <f>'6th 6'!AE27</f>
        <v/>
      </c>
      <c r="R1243" s="181" t="str">
        <f>'6th 7'!AE27</f>
        <v/>
      </c>
      <c r="S1243" s="420"/>
      <c r="T1243" s="420"/>
      <c r="U1243" s="400"/>
      <c r="V1243" s="402"/>
      <c r="W1243" s="437"/>
      <c r="X1243" s="439"/>
      <c r="Y1243" s="406"/>
      <c r="Z1243" s="510"/>
    </row>
    <row r="1244" spans="1:26" ht="21" customHeight="1" thickTop="1" thickBot="1">
      <c r="A1244" s="435" t="s">
        <v>32</v>
      </c>
      <c r="B1244" s="435"/>
      <c r="C1244" s="435"/>
      <c r="D1244" s="435"/>
      <c r="E1244" s="435"/>
      <c r="F1244" s="435"/>
      <c r="G1244" s="435"/>
      <c r="H1244" s="435"/>
      <c r="I1244" s="435"/>
      <c r="J1244" s="435"/>
      <c r="K1244" s="435"/>
      <c r="L1244" s="435"/>
      <c r="M1244" s="435"/>
      <c r="N1244" s="435"/>
      <c r="O1244" s="435"/>
      <c r="P1244" s="435"/>
      <c r="Q1244" s="435"/>
      <c r="R1244" s="435"/>
      <c r="S1244" s="435"/>
      <c r="T1244" s="435"/>
      <c r="U1244" s="435"/>
      <c r="V1244" s="435"/>
      <c r="W1244" s="435"/>
      <c r="X1244" s="435"/>
      <c r="Y1244" s="435"/>
      <c r="Z1244" s="510"/>
    </row>
    <row r="1245" spans="1:26" ht="17.25" thickTop="1" thickBot="1">
      <c r="A1245" s="425" t="s">
        <v>48</v>
      </c>
      <c r="B1245" s="426"/>
      <c r="C1245" s="426"/>
      <c r="D1245" s="426"/>
      <c r="E1245" s="426"/>
      <c r="F1245" s="426"/>
      <c r="G1245" s="426"/>
      <c r="H1245" s="426"/>
      <c r="I1245" s="426"/>
      <c r="J1245" s="426"/>
      <c r="K1245" s="427"/>
      <c r="L1245" s="426" t="s">
        <v>49</v>
      </c>
      <c r="M1245" s="426"/>
      <c r="N1245" s="426"/>
      <c r="O1245" s="426"/>
      <c r="P1245" s="426"/>
      <c r="Q1245" s="426"/>
      <c r="R1245" s="426"/>
      <c r="S1245" s="426"/>
      <c r="T1245" s="426"/>
      <c r="U1245" s="427"/>
      <c r="V1245" s="160"/>
      <c r="W1245" s="428" t="s">
        <v>39</v>
      </c>
      <c r="X1245" s="428"/>
      <c r="Y1245" s="161"/>
      <c r="Z1245" s="510"/>
    </row>
    <row r="1246" spans="1:26" ht="17.25" thickTop="1">
      <c r="A1246" s="99" t="s">
        <v>22</v>
      </c>
      <c r="B1246" s="100"/>
      <c r="C1246" s="101">
        <f>'7th 1'!B4</f>
        <v>401</v>
      </c>
      <c r="D1246" s="101">
        <f>'7th 2'!B4</f>
        <v>402</v>
      </c>
      <c r="E1246" s="101">
        <f>'7th 3'!B4</f>
        <v>403</v>
      </c>
      <c r="F1246" s="101">
        <f>'7th 4'!B4</f>
        <v>404</v>
      </c>
      <c r="G1246" s="101">
        <f>'7th 5'!B4</f>
        <v>405</v>
      </c>
      <c r="H1246" s="101">
        <f>'7th 6'!B4</f>
        <v>406</v>
      </c>
      <c r="I1246" s="429" t="s">
        <v>0</v>
      </c>
      <c r="J1246" s="429" t="s">
        <v>3</v>
      </c>
      <c r="K1246" s="431" t="s">
        <v>2</v>
      </c>
      <c r="L1246" s="101">
        <f>'8th 1'!B4</f>
        <v>407</v>
      </c>
      <c r="M1246" s="101">
        <f>'8th 2'!B4</f>
        <v>408</v>
      </c>
      <c r="N1246" s="101">
        <f>'8th 3'!B4</f>
        <v>409</v>
      </c>
      <c r="O1246" s="101">
        <f>'8th 4'!B4</f>
        <v>410</v>
      </c>
      <c r="P1246" s="101">
        <f>'8th 5'!B4</f>
        <v>411</v>
      </c>
      <c r="Q1246" s="101">
        <f>'8th 6'!B4</f>
        <v>412</v>
      </c>
      <c r="R1246" s="101">
        <f>'8th 7'!B4</f>
        <v>0</v>
      </c>
      <c r="S1246" s="429" t="s">
        <v>0</v>
      </c>
      <c r="T1246" s="429" t="s">
        <v>3</v>
      </c>
      <c r="U1246" s="431" t="s">
        <v>2</v>
      </c>
      <c r="V1246" s="433" t="s">
        <v>62</v>
      </c>
      <c r="W1246" s="434"/>
      <c r="X1246" s="434"/>
      <c r="Y1246" s="162" t="str">
        <f>IF(X1247&gt;=4,"A+",IF(X1247&gt;=3.75,"A",IF(X1247&gt;=3.5,"A-",IF(X1247&gt;=3.25,"B+",IF(X1247&gt;=3,"B",IF(X1247&gt;=2.75,"B-",IF(X1247&gt;=2.5,"C+",IF(X1247&gt;=2,"C","F"))))))))</f>
        <v>B+</v>
      </c>
      <c r="Z1246" s="510"/>
    </row>
    <row r="1247" spans="1:26" ht="65.25" customHeight="1">
      <c r="A1247" s="77" t="s">
        <v>63</v>
      </c>
      <c r="B1247" s="86"/>
      <c r="C1247" s="79" t="str">
        <f>IF('7th 1'!C27&gt;0,'7th 1'!D6,IF('7th 1'!K27&gt;0,'7th 1'!L6,IF('7th 1'!S27&gt;0,'7th 1'!T6,0)))</f>
        <v>Publicity Campaign</v>
      </c>
      <c r="D1247" s="79" t="str">
        <f>IF('7th 2'!C27&gt;0,'7th 2'!D6,IF('7th 2'!K27&gt;0,'7th 2'!L6,IF('7th 2'!S27&gt;0,'7th 2'!T6,0)))</f>
        <v>Produce Idea Formulation of Product</v>
      </c>
      <c r="E1247" s="79" t="str">
        <f>IF('7th 3'!C27&gt;0,'7th 3'!D6,IF('7th 3'!K27&gt;0,'7th 3'!L6,IF('7th 3'!S27&gt;0,'7th 3'!T6,0)))</f>
        <v>Computer Illustration-1</v>
      </c>
      <c r="F1247" s="79" t="str">
        <f>IF('7th 4'!C27&gt;0,'7th 4'!D6,IF('7th 4'!K27&gt;0,'7th 4'!L6,IF('7th 4'!S27&gt;0,'7th 4'!T6,0)))</f>
        <v>Computer Graphic -1</v>
      </c>
      <c r="G1247" s="79" t="str">
        <f>IF('7th 5'!C27&gt;0,'7th 5'!D6,IF('7th 5'!K27&gt;0,'7th 5'!L6,IF('7th 5'!S27&gt;0,'7th 5'!T6,0)))</f>
        <v>Sketch and Landscape -2</v>
      </c>
      <c r="H1247" s="79" t="str">
        <f>IF('7th 6'!C27&gt;0,'7th 6'!D6,IF('7th 6'!K27&gt;0,'7th 6'!L6,IF('7th 6'!S27&gt;0,'7th 6'!T6,0)))</f>
        <v>History of Western Art</v>
      </c>
      <c r="I1247" s="429"/>
      <c r="J1247" s="429"/>
      <c r="K1247" s="431"/>
      <c r="L1247" s="79" t="str">
        <f>IF('8th 1'!C27&gt;0,'8th 1'!D6,IF('8th 1'!K27&gt;0,'8th 1'!L6,IF('8th 1'!S27&gt;0,'8th 1'!T6,0)))</f>
        <v>Drawing a Package Design</v>
      </c>
      <c r="M1247" s="79" t="str">
        <f>IF('8th 2'!C27&gt;0,'8th 2'!D6,IF('8th 2'!K27&gt;0,'8th 2'!L6,IF('8th 2'!S27&gt;0,'8th 2'!T6,0)))</f>
        <v>Experimental Design</v>
      </c>
      <c r="N1247" s="79" t="str">
        <f>IF('8th 3'!C27&gt;0,'8th 3'!D6,IF('8th 3'!K27&gt;0,'8th 3'!L6,IF('8th 3'!S27&gt;0,'8th 3'!T6,0)))</f>
        <v>Computer Graphic -2</v>
      </c>
      <c r="O1247" s="79" t="str">
        <f>IF('8th 4'!C27&gt;0,'8th 4'!D6,IF('8th 4'!K27&gt;0,'8th 4'!L6,IF('8th 4'!S27&gt;0,'8th 4'!T6,0)))</f>
        <v>Interior &amp; Exterior Design</v>
      </c>
      <c r="P1247" s="79" t="str">
        <f>IF('8th 5'!C27&gt;0,'8th 5'!D6,IF('8th 5'!K27&gt;0,'8th 5'!L6,IF('8th 5'!S27&gt;0,'8th 5'!T6,0)))</f>
        <v>Aesthesic</v>
      </c>
      <c r="Q1247" s="79" t="str">
        <f>IF('8th 6'!C27&gt;0,'8th 6'!D6,IF('8th 6'!K27&gt;0,'8th 6'!L6,IF('8th 6'!S27&gt;0,'8th 6'!T6,0)))</f>
        <v>History of Arts in Bengal</v>
      </c>
      <c r="R1247" s="79">
        <f>IF('8th 7'!C27&gt;0,'8th 7'!D6,IF('8th 7'!K27&gt;0,'8th 7'!L6,IF('8th 7'!S27&gt;0,'8th 7'!T6,0)))</f>
        <v>0</v>
      </c>
      <c r="S1247" s="429"/>
      <c r="T1247" s="429"/>
      <c r="U1247" s="431"/>
      <c r="V1247" s="335">
        <f>IF(I1249&gt;0,(V1252+V1234),0)</f>
        <v>126</v>
      </c>
      <c r="W1247" s="254">
        <f>IF(I1249&gt;0,(W1252+W1234),0)</f>
        <v>423.75</v>
      </c>
      <c r="X1247" s="336">
        <f>IF(S1249&gt;0,(W1247/126),IF(I1249&gt;0,(W1247/109.5),0))</f>
        <v>3.3630952380952381</v>
      </c>
      <c r="Y1247" s="163" t="str">
        <f>IF(X1247&gt;=2.5,Y1246,IF(X1247&gt;=2.25,"C",IF(X1247&gt;=2,"D",IF(X1247=0,0,"F"))))</f>
        <v>B+</v>
      </c>
      <c r="Z1247" s="510"/>
    </row>
    <row r="1248" spans="1:26" ht="17.25" customHeight="1">
      <c r="A1248" s="458" t="s">
        <v>27</v>
      </c>
      <c r="B1248" s="459"/>
      <c r="C1248" s="102">
        <f>IF('7th 1'!C27&gt;0,'7th 1'!H4,IF('7th 1'!K27&gt;0,'7th 1'!P4,IF('7th 1'!S27&gt;0,'7th 1'!X4,0)))</f>
        <v>3</v>
      </c>
      <c r="D1248" s="102">
        <f>IF('7th 2'!C27&gt;0,'7th 2'!H4,IF('7th 2'!K27&gt;0,'7th 2'!P4,IF('7th 2'!S27&gt;0,'7th 2'!X4,0)))</f>
        <v>1.5</v>
      </c>
      <c r="E1248" s="102">
        <f>IF('7th 3'!C27&gt;0,'7th 3'!H4,IF('7th 3'!K27&gt;0,'7th 3'!P4,IF('7th 3'!S27&gt;0,'7th 3'!X4,0)))</f>
        <v>3</v>
      </c>
      <c r="F1248" s="102">
        <f>IF('7th 4'!C27&gt;0,'7th 4'!H4,IF('7th 4'!K27&gt;0,'7th 4'!P4,IF('7th 4'!S27&gt;0,'7th 4'!X4,0)))</f>
        <v>3</v>
      </c>
      <c r="G1248" s="102">
        <f>IF('7th 5'!C27&gt;0,'7th 5'!H4,IF('7th 5'!K27&gt;0,'7th 5'!P4,IF('7th 5'!S27&gt;0,'7th 5'!X4,0)))</f>
        <v>1.5</v>
      </c>
      <c r="H1248" s="102">
        <f>IF('7th 6'!C27&gt;0,'7th 6'!H4,IF('7th 6'!K27&gt;0,'7th 6'!P4,IF('7th 6'!S27&gt;0,'7th 6'!X4,0)))</f>
        <v>3</v>
      </c>
      <c r="I1248" s="430"/>
      <c r="J1248" s="430"/>
      <c r="K1248" s="432"/>
      <c r="L1248" s="102">
        <f>IF('8th 1'!C27&gt;0,'8th 1'!H4,IF('8th 1'!K27&gt;0,'8th 1'!P4,IF('8th 1'!S27&gt;0,'8th 1'!X4,0)))</f>
        <v>3</v>
      </c>
      <c r="M1248" s="102">
        <f>IF('8th 2'!C27&gt;0,'8th 2'!H4,IF('8th 2'!K27&gt;0,'8th 2'!P4,IF('8th 2'!S27&gt;0,'8th 2'!X4,0)))</f>
        <v>3</v>
      </c>
      <c r="N1248" s="102">
        <f>IF('8th 3'!C27&gt;0,'8th 3'!H4,IF('8th 3'!K27&gt;0,'8th 3'!P4,IF('8th 3'!S27&gt;0,'8th 3'!X4,0)))</f>
        <v>3</v>
      </c>
      <c r="O1248" s="102">
        <f>IF('8th 4'!C27&gt;0,'8th 4'!H4,IF('8th 4'!K27&gt;0,'8th 4'!P4,IF('8th 4'!S27&gt;0,'8th 4'!X4,0)))</f>
        <v>3</v>
      </c>
      <c r="P1248" s="102">
        <f>IF('8th 5'!C27&gt;0,'8th 5'!H4,IF('8th 5'!K27&gt;0,'8th 5'!P4,IF('8th 5'!S27&gt;0,'8th 5'!X4,0)))</f>
        <v>1.5</v>
      </c>
      <c r="Q1248" s="102">
        <f>IF('8th 6'!C27&gt;0,'8th 6'!H4,IF('8th 6'!K27&gt;0,'8th 6'!P4,IF('8th 6'!S27&gt;0,'8th 6'!X4,0)))</f>
        <v>1.5</v>
      </c>
      <c r="R1248" s="102">
        <f>IF('8th 7'!C27&gt;0,'8th 7'!H4,IF('8th 7'!K27&gt;0,'8th 7'!P4,IF('8th 7'!S27&gt;0,'8th 7'!X4,0)))</f>
        <v>0</v>
      </c>
      <c r="S1248" s="430"/>
      <c r="T1248" s="430"/>
      <c r="U1248" s="432"/>
      <c r="V1248" s="460" t="s">
        <v>41</v>
      </c>
      <c r="W1248" s="461"/>
      <c r="X1248" s="461"/>
      <c r="Y1248" s="462"/>
      <c r="Z1248" s="510"/>
    </row>
    <row r="1249" spans="1:26" ht="18.75" customHeight="1" thickBot="1">
      <c r="A1249" s="463" t="s">
        <v>11</v>
      </c>
      <c r="B1249" s="464"/>
      <c r="C1249" s="102">
        <v>100</v>
      </c>
      <c r="D1249" s="102">
        <v>100</v>
      </c>
      <c r="E1249" s="102">
        <v>100</v>
      </c>
      <c r="F1249" s="102">
        <v>100</v>
      </c>
      <c r="G1249" s="102">
        <v>100</v>
      </c>
      <c r="H1249" s="102">
        <v>100</v>
      </c>
      <c r="I1249" s="465">
        <f>(C1253*C1248)+(D1253*D1248)+(E1253*E1248)+(F1253*F1248)+(G1253*G1248)+(H1253*H1248)</f>
        <v>52.125</v>
      </c>
      <c r="J1249" s="84"/>
      <c r="K1249" s="103" t="str">
        <f>IF(J1251&gt;=4,"A+",IF(J1251&gt;=3.75,"A",IF(J1251&gt;=3.5,"A-",IF(J1251&gt;=3.25,"B+",IF(J1251&gt;=3,"B",IF(J1251&gt;=2.75,"B-",IF(J1251&gt;=2.5,"C+",IF(J1251&gt;=2,"C","F"))))))))</f>
        <v>B+</v>
      </c>
      <c r="L1249" s="102">
        <v>100</v>
      </c>
      <c r="M1249" s="102">
        <v>100</v>
      </c>
      <c r="N1249" s="102">
        <v>100</v>
      </c>
      <c r="O1249" s="102">
        <v>100</v>
      </c>
      <c r="P1249" s="102">
        <v>100</v>
      </c>
      <c r="Q1249" s="102">
        <v>100</v>
      </c>
      <c r="R1249" s="102">
        <v>100</v>
      </c>
      <c r="S1249" s="465">
        <f>(L1253*L1248)+(M1253*M1248)+(N1253*N1248)+(O1253*O1248)+(P1253*P1248)+(Q1253*Q1248)+(R1253*R1248)</f>
        <v>49.875</v>
      </c>
      <c r="T1249" s="84"/>
      <c r="U1249" s="103" t="str">
        <f>IF(T1251&gt;=4,"A+",IF(T1251&gt;=3.75,"A",IF(T1251&gt;=3.5,"A-",IF(T1251&gt;=3.25,"B+",IF(T1251&gt;=3,"B",IF(T1251&gt;=2.75,"B-",IF(T1251&gt;=2.5,"C+",IF(T1251&gt;=2,"C","F"))))))))</f>
        <v>B+</v>
      </c>
      <c r="V1249" s="467" t="s">
        <v>29</v>
      </c>
      <c r="W1249" s="469" t="s">
        <v>0</v>
      </c>
      <c r="X1249" s="469" t="s">
        <v>3</v>
      </c>
      <c r="Y1249" s="421" t="s">
        <v>2</v>
      </c>
      <c r="Z1249" s="510"/>
    </row>
    <row r="1250" spans="1:26" ht="17.25" thickTop="1">
      <c r="A1250" s="77" t="s">
        <v>28</v>
      </c>
      <c r="B1250" s="86"/>
      <c r="C1250" s="104">
        <f>IF('7th 1'!C27&gt;0,'7th 1'!C27,IF('7th 1'!K27&gt;0,'7th 1'!K27,IF('7th 1'!S27&gt;0,'7th 1'!S27,0)))</f>
        <v>32</v>
      </c>
      <c r="D1250" s="104">
        <f>IF('7th 2'!C27&gt;0,'7th 2'!C27,IF('7th 2'!K27&gt;0,'7th 2'!K27,IF('7th 2'!S27&gt;0,'7th 2'!S27,0)))</f>
        <v>32.5</v>
      </c>
      <c r="E1250" s="104">
        <f>IF('7th 3'!C27&gt;0,'7th 3'!C27,IF('7th 3'!K27&gt;0,'7th 3'!K27,IF('7th 3'!S27&gt;0,'7th 3'!S27,0)))</f>
        <v>31.5</v>
      </c>
      <c r="F1250" s="104">
        <f>IF('7th 4'!C27&gt;0,'7th 4'!C27,IF('7th 4'!K27&gt;0,'7th 4'!K27,IF('7th 4'!S27&gt;0,'7th 4'!S27,0)))</f>
        <v>29</v>
      </c>
      <c r="G1250" s="104">
        <f>IF('7th 5'!C27&gt;0,'7th 5'!C27,IF('7th 5'!K27&gt;0,'7th 5'!K27,IF('7th 5'!S27&gt;0,'7th 5'!S27,0)))</f>
        <v>29</v>
      </c>
      <c r="H1250" s="104">
        <f>IF('7th 6'!C27&gt;0,'7th 6'!C27,IF('7th 6'!K27&gt;0,'7th 6'!K27,IF('7th 6'!S27&gt;0,'7th 6'!S27,0)))</f>
        <v>31.25</v>
      </c>
      <c r="I1250" s="466"/>
      <c r="J1250" s="98"/>
      <c r="K1250" s="90"/>
      <c r="L1250" s="104">
        <f>IF('8th 1'!C27&gt;0,'8th 1'!C27,IF('8th 1'!K27&gt;0,'8th 1'!K27,IF('8th 1'!S27&gt;0,'8th 1'!S27,0)))</f>
        <v>33.5</v>
      </c>
      <c r="M1250" s="104">
        <f>IF('8th 2'!C27&gt;0,'8th 2'!C27,IF('8th 2'!K27&gt;0,'8th 2'!K27,IF('8th 2'!S27&gt;0,'8th 2'!S27,0)))</f>
        <v>27</v>
      </c>
      <c r="N1250" s="104">
        <f>IF('8th 3'!C27&gt;0,'8th 3'!C27,IF('8th 3'!K27&gt;0,'8th 3'!K27,IF('8th 3'!S27&gt;0,'8th 3'!S27,0)))</f>
        <v>30</v>
      </c>
      <c r="O1250" s="104">
        <f>IF('8th 4'!C27&gt;0,'8th 4'!C27,IF('8th 4'!K27&gt;0,'8th 4'!K27,IF('8th 4'!S27&gt;0,'8th 4'!S27,0)))</f>
        <v>26.5</v>
      </c>
      <c r="P1250" s="104">
        <f>IF('8th 5'!C27&gt;0,'8th 5'!C27,IF('8th 5'!K27&gt;0,'8th 5'!K27,IF('8th 5'!S27&gt;0,'8th 5'!S27,0)))</f>
        <v>29.75</v>
      </c>
      <c r="Q1250" s="104">
        <f>IF('8th 6'!C27&gt;0,'8th 6'!C27,IF('8th 6'!K27&gt;0,'8th 6'!K27,IF('8th 6'!S27&gt;0,'8th 6'!S27,0)))</f>
        <v>30</v>
      </c>
      <c r="R1250" s="104">
        <f>IF('8th 7'!C27&gt;0,'8th 7'!C27,IF('8th 7'!K27&gt;0,'8th 7'!K27,IF('8th 7'!S27&gt;0,'8th 7'!S27,0)))</f>
        <v>0</v>
      </c>
      <c r="S1250" s="466"/>
      <c r="T1250" s="98"/>
      <c r="U1250" s="90"/>
      <c r="V1250" s="468"/>
      <c r="W1250" s="470"/>
      <c r="X1250" s="471"/>
      <c r="Y1250" s="422"/>
      <c r="Z1250" s="510"/>
    </row>
    <row r="1251" spans="1:26" ht="17.25">
      <c r="A1251" s="423" t="s">
        <v>26</v>
      </c>
      <c r="B1251" s="91" t="s">
        <v>60</v>
      </c>
      <c r="C1251" s="104">
        <f>IF('7th 1'!C27&gt;0,'7th 1'!J27,IF('7th 1'!K27&gt;0,'7th 1'!R27,IF('7th 1'!S27&gt;0,'7th 1'!Z27,0)))</f>
        <v>46.5</v>
      </c>
      <c r="D1251" s="104">
        <f>IF('7th 2'!C27&gt;0,'7th 2'!J27,IF('7th 2'!K27&gt;0,'7th 2'!R27,IF('7th 2'!S27&gt;0,'7th 2'!Z27,0)))</f>
        <v>44</v>
      </c>
      <c r="E1251" s="104">
        <f>IF('7th 3'!C27&gt;0,'7th 3'!J27,IF('7th 3'!K27&gt;0,'7th 3'!R27,IF('7th 3'!S27&gt;0,'7th 3'!Z27,0)))</f>
        <v>36.5</v>
      </c>
      <c r="F1251" s="104">
        <f>IF('7th 4'!C27&gt;0,'7th 4'!J27,IF('7th 4'!K27&gt;0,'7th 4'!R27,IF('7th 4'!S27&gt;0,'7th 4'!Z27,0)))</f>
        <v>42</v>
      </c>
      <c r="G1251" s="104">
        <f>IF('7th 5'!C27&gt;0,'7th 5'!J27,IF('7th 5'!K27&gt;0,'7th 5'!R27,IF('7th 5'!S27&gt;0,'7th 5'!Z27,0)))</f>
        <v>44.5</v>
      </c>
      <c r="H1251" s="104">
        <f>IF('7th 6'!C27&gt;0,'7th 6'!J27,IF('7th 6'!K27&gt;0,'7th 6'!R27,IF('7th 6'!S27&gt;0,'7th 6'!Z27,0)))</f>
        <v>37</v>
      </c>
      <c r="I1251" s="466"/>
      <c r="J1251" s="440">
        <f>I1249/(C1248+D1248+E1248+F1248+G1248+H1248)</f>
        <v>3.4750000000000001</v>
      </c>
      <c r="K1251" s="442" t="str">
        <f>IF(J1251&gt;=2.5,K1249,IF(J1251&gt;=2.25,"C",IF(J1251&gt;=2,"D",IF(J1251=0,0,"F"))))</f>
        <v>B+</v>
      </c>
      <c r="L1251" s="104">
        <f>IF('8th 1'!C27&gt;0,'8th 1'!J27,IF('8th 1'!K27&gt;0,'8th 1'!R27,IF('8th 1'!S27&gt;0,'8th 1'!Z27,0)))</f>
        <v>41</v>
      </c>
      <c r="M1251" s="104">
        <f>IF('8th 2'!C27&gt;0,'8th 2'!J27,IF('8th 2'!K27&gt;0,'8th 2'!R27,IF('8th 2'!S27&gt;0,'8th 2'!Z27,0)))</f>
        <v>31</v>
      </c>
      <c r="N1251" s="104">
        <f>IF('8th 3'!C27&gt;0,'8th 3'!J27,IF('8th 3'!K27&gt;0,'8th 3'!R27,IF('8th 3'!S27&gt;0,'8th 3'!Z27,0)))</f>
        <v>40</v>
      </c>
      <c r="O1251" s="104">
        <f>IF('8th 4'!C27&gt;0,'8th 4'!J27,IF('8th 4'!K27&gt;0,'8th 4'!R27,IF('8th 4'!S27&gt;0,'8th 4'!Z27,0)))</f>
        <v>35</v>
      </c>
      <c r="P1251" s="104">
        <f>IF('8th 5'!C27&gt;0,'8th 5'!J27,IF('8th 5'!K27&gt;0,'8th 5'!R27,IF('8th 5'!S27&gt;0,'8th 5'!Z27,0)))</f>
        <v>43</v>
      </c>
      <c r="Q1251" s="104">
        <f>IF('8th 6'!C27&gt;0,'8th 6'!J27,IF('8th 6'!K27&gt;0,'8th 6'!R27,IF('8th 6'!S27&gt;0,'8th 6'!Z27,0)))</f>
        <v>45.5</v>
      </c>
      <c r="R1251" s="104">
        <f>IF('8th 7'!C27&gt;0,'8th 7'!J27,IF('8th 7'!K27&gt;0,'8th 7'!R27,IF('8th 7'!S27&gt;0,'8th 7'!Z27,0)))</f>
        <v>0</v>
      </c>
      <c r="S1251" s="466"/>
      <c r="T1251" s="440">
        <f>S1249/(L1248+M1248+N1248+O1248+P1248+Q1248+R1248)</f>
        <v>3.3250000000000002</v>
      </c>
      <c r="U1251" s="442" t="str">
        <f>IF(T1251&gt;=2.5,U1249,IF(T1251&gt;=2.25,"C",IF(T1251&gt;=2,"D",IF(T1251=0,0,"F"))))</f>
        <v>B+</v>
      </c>
      <c r="V1251" s="454" t="s">
        <v>40</v>
      </c>
      <c r="W1251" s="443"/>
      <c r="X1251" s="443"/>
      <c r="Y1251" s="455"/>
      <c r="Z1251" s="510"/>
    </row>
    <row r="1252" spans="1:26" ht="16.5" customHeight="1">
      <c r="A1252" s="424"/>
      <c r="B1252" s="91" t="s">
        <v>67</v>
      </c>
      <c r="C1252" s="117">
        <f>'7th 1'!AA27</f>
        <v>79</v>
      </c>
      <c r="D1252" s="117">
        <f>'7th 2'!AA27</f>
        <v>77</v>
      </c>
      <c r="E1252" s="117">
        <f>'7th 3'!AA27</f>
        <v>68</v>
      </c>
      <c r="F1252" s="117">
        <f>'7th 4'!AA27</f>
        <v>71</v>
      </c>
      <c r="G1252" s="117">
        <f>'7th 5'!AA27</f>
        <v>74</v>
      </c>
      <c r="H1252" s="117">
        <f>'7th 6'!AA27</f>
        <v>69</v>
      </c>
      <c r="I1252" s="466"/>
      <c r="J1252" s="453"/>
      <c r="K1252" s="442"/>
      <c r="L1252" s="117">
        <f>'8th 1'!AA27</f>
        <v>75</v>
      </c>
      <c r="M1252" s="117">
        <f>'8th 2'!AA27</f>
        <v>58</v>
      </c>
      <c r="N1252" s="117">
        <f>'8th 3'!AA27</f>
        <v>70</v>
      </c>
      <c r="O1252" s="117">
        <f>'8th 4'!AA27</f>
        <v>62</v>
      </c>
      <c r="P1252" s="117">
        <f>'8th 5'!AA27</f>
        <v>73</v>
      </c>
      <c r="Q1252" s="117">
        <f>'8th 6'!AA27</f>
        <v>76</v>
      </c>
      <c r="R1252" s="117">
        <f>'8th 7'!AA27</f>
        <v>0</v>
      </c>
      <c r="S1252" s="466"/>
      <c r="T1252" s="453"/>
      <c r="U1252" s="442"/>
      <c r="V1252" s="444">
        <f>IF((C1253+C1255)=0,0,C1248)+IF((D1253+D1255)=0,0,D1248)+IF((E1253+E1255)=0,0,E1248)+IF((F1253+F1255)=0,0,F1248)+IF((G1253+G1255)=0,0,G1248)+IF((H1253+H1255)=0,0,H1248)+IF((L1253+L1255)=0,0,L1248)+IF((M1253+M1255)=0,0,M1248)+IF((N1253+N1255)=0,0,N1248)+IF((O1253+O1255)=0,0,O1248)+IF((P1253+P1255)=0,0,P1248)+IF((Q1253+Q1255)=0,0,Q1248)+IF((R1253+R1255)=0,0,R1248)+IF(I1259&gt;0,1.5,0)</f>
        <v>31.5</v>
      </c>
      <c r="W1252" s="457">
        <f>I1249+S1249+(I1259*1.5)</f>
        <v>107.25</v>
      </c>
      <c r="X1252" s="440">
        <f>IF(S1249&gt;0,(W1252/31.5),J1251)</f>
        <v>3.4047619047619047</v>
      </c>
      <c r="Y1252" s="164" t="str">
        <f>IF(X1252&gt;=4,"A+",IF(X1252&gt;=3.75,"A",IF(X1252&gt;=3.5,"A-",IF(X1252&gt;=3.25,"B+",IF(X1252&gt;=3,"B",IF(X1252&gt;=2.75,"B-",IF(X1252&gt;=2.5,"C+",IF(X1252&gt;=2,"C","F"))))))))</f>
        <v>B+</v>
      </c>
      <c r="Z1252" s="510"/>
    </row>
    <row r="1253" spans="1:26" ht="16.5">
      <c r="A1253" s="424"/>
      <c r="B1253" s="91" t="s">
        <v>1</v>
      </c>
      <c r="C1253" s="104">
        <f>'7th 1'!AC27</f>
        <v>3.75</v>
      </c>
      <c r="D1253" s="104">
        <f>'7th 2'!AC27</f>
        <v>3.75</v>
      </c>
      <c r="E1253" s="104">
        <f>'7th 3'!AC27</f>
        <v>3.25</v>
      </c>
      <c r="F1253" s="104">
        <f>'7th 4'!AC27</f>
        <v>3.5</v>
      </c>
      <c r="G1253" s="104">
        <f>'7th 5'!AC27</f>
        <v>3.5</v>
      </c>
      <c r="H1253" s="104">
        <f>'7th 6'!AC27</f>
        <v>3.25</v>
      </c>
      <c r="I1253" s="466"/>
      <c r="J1253" s="98"/>
      <c r="K1253" s="112"/>
      <c r="L1253" s="104">
        <f>'8th 1'!AC27</f>
        <v>3.75</v>
      </c>
      <c r="M1253" s="104">
        <f>'8th 2'!AC27</f>
        <v>2.75</v>
      </c>
      <c r="N1253" s="104">
        <f>'8th 3'!AC27</f>
        <v>3.5</v>
      </c>
      <c r="O1253" s="104">
        <f>'8th 4'!AC27</f>
        <v>3</v>
      </c>
      <c r="P1253" s="104">
        <f>'8th 5'!AC27</f>
        <v>3.5</v>
      </c>
      <c r="Q1253" s="104">
        <f>'8th 6'!AC27</f>
        <v>3.75</v>
      </c>
      <c r="R1253" s="104">
        <f>'8th 7'!AC27</f>
        <v>0</v>
      </c>
      <c r="S1253" s="466"/>
      <c r="T1253" s="98"/>
      <c r="V1253" s="456"/>
      <c r="W1253" s="448"/>
      <c r="X1253" s="441"/>
      <c r="Y1253" s="451" t="str">
        <f>IF(S1249&gt;0,(IF(X1252&gt;=2.5,Y1252,IF(X1252&gt;=2.25,"C",IF(X1252&gt;=2,"D","F")))),K1251)</f>
        <v>B+</v>
      </c>
      <c r="Z1253" s="510"/>
    </row>
    <row r="1254" spans="1:26" ht="16.5">
      <c r="A1254" s="424"/>
      <c r="B1254" s="91" t="s">
        <v>2</v>
      </c>
      <c r="C1254" s="104" t="str">
        <f>'7th 1'!AB27</f>
        <v>A</v>
      </c>
      <c r="D1254" s="104" t="str">
        <f>'7th 2'!AB27</f>
        <v>A</v>
      </c>
      <c r="E1254" s="104" t="str">
        <f>'7th 3'!AB27</f>
        <v>B+</v>
      </c>
      <c r="F1254" s="104" t="str">
        <f>'7th 4'!AB27</f>
        <v>A-</v>
      </c>
      <c r="G1254" s="104" t="str">
        <f>'7th 5'!AB27</f>
        <v>A-</v>
      </c>
      <c r="H1254" s="104" t="str">
        <f>'7th 6'!AB27</f>
        <v>B+</v>
      </c>
      <c r="I1254" s="466"/>
      <c r="J1254" s="98"/>
      <c r="K1254" s="90"/>
      <c r="L1254" s="104" t="str">
        <f>'8th 1'!AB27</f>
        <v>A</v>
      </c>
      <c r="M1254" s="104" t="str">
        <f>'8th 2'!AB27</f>
        <v>B-</v>
      </c>
      <c r="N1254" s="104" t="str">
        <f>'8th 3'!AB27</f>
        <v>A-</v>
      </c>
      <c r="O1254" s="104" t="str">
        <f>'8th 4'!AB27</f>
        <v>B</v>
      </c>
      <c r="P1254" s="104" t="str">
        <f>'8th 5'!AB27</f>
        <v>A-</v>
      </c>
      <c r="Q1254" s="104" t="str">
        <f>'8th 6'!AB27</f>
        <v>A</v>
      </c>
      <c r="R1254" s="104" t="str">
        <f>'8th 7'!AB27</f>
        <v/>
      </c>
      <c r="S1254" s="466"/>
      <c r="T1254" s="98"/>
      <c r="U1254" s="90"/>
      <c r="V1254" s="446"/>
      <c r="W1254" s="449"/>
      <c r="X1254" s="450"/>
      <c r="Y1254" s="452"/>
      <c r="Z1254" s="510"/>
    </row>
    <row r="1255" spans="1:26" ht="16.5">
      <c r="A1255" s="413" t="s">
        <v>127</v>
      </c>
      <c r="B1255" s="91" t="s">
        <v>1</v>
      </c>
      <c r="C1255" s="104" t="str">
        <f>'7th 1'!AD27</f>
        <v>3.19</v>
      </c>
      <c r="D1255" s="104">
        <f>'7th 2'!AD27</f>
        <v>0</v>
      </c>
      <c r="E1255" s="104">
        <f>'7th 3'!AD27</f>
        <v>0</v>
      </c>
      <c r="F1255" s="104">
        <f>'7th 4'!AD27</f>
        <v>0</v>
      </c>
      <c r="G1255" s="104">
        <f>'7th 5'!AD27</f>
        <v>0</v>
      </c>
      <c r="H1255" s="104">
        <f>'7th 6'!AD27</f>
        <v>0</v>
      </c>
      <c r="I1255" s="415">
        <f>(C1255*C1248)+(D1255*D1248)+(E1255*E1248)+(F1255*F1248)+(G1255*G1248)+(H1255*H1248)</f>
        <v>9.57</v>
      </c>
      <c r="J1255" s="417">
        <f>IF(C1255&gt;0,(C1253*C1248),0)+IF(D1255&gt;0,(D1253*D1248),0)+IF(E1255&gt;0,(E1253*E1248),0)+IF(F1255&gt;0,(F1253*F1248),0)+IF(G1255&gt;0,(G1253*G1248),0)+IF(H1255&gt;0,(H1253*H1248),0)</f>
        <v>11.25</v>
      </c>
      <c r="K1255" s="418">
        <f>IF(C1255&gt;C1253,((C1255*C1248)-(C1253*C1248)),0)+IF(D1255&gt;D1253,((D1255*D1248)-(D1253*D1248)),0)+IF(E1255&gt;E1253,((E1255*E1248)-(E1253*E1248)),0)+IF(F1255&gt;F1253,((F1255*F1248)-(F1253*F1248)),0)+IF(G1255&gt;G1253,((G1255*G1248)-(G1253*G1248)),0)+IF(H1255&gt;H1253,((H1255*H1248)-(H1253*H1248)),0)</f>
        <v>-1.6799999999999997</v>
      </c>
      <c r="L1255" s="165">
        <f>'8th 1'!AD27</f>
        <v>0</v>
      </c>
      <c r="M1255" s="104">
        <f>'8th 2'!AD27</f>
        <v>0</v>
      </c>
      <c r="N1255" s="104">
        <f>'8th 3'!AD27</f>
        <v>0</v>
      </c>
      <c r="O1255" s="104">
        <f>'8th 4'!AD27</f>
        <v>0</v>
      </c>
      <c r="P1255" s="104">
        <f>'8th 5'!AD27</f>
        <v>0</v>
      </c>
      <c r="Q1255" s="104">
        <f>'8th 6'!AD27</f>
        <v>0</v>
      </c>
      <c r="R1255" s="104">
        <f>'8th 7'!AD27</f>
        <v>0</v>
      </c>
      <c r="S1255" s="403">
        <f>(L1255*L1248)+(M1255*M1248)+(N1255*N1248)+(O1255*O1248)+(P1255*P1248)+(Q1255*Q1248)+(R1255*R1248)</f>
        <v>0</v>
      </c>
      <c r="T1255" s="417">
        <f>IF(L1255&gt;0,(L1253*L1248),0)+IF(M1255&gt;0,(M1253*M1248),0)+IF(N1255&gt;0,(N1253*N1248),0)+IF(O1255&gt;0,(O1253*O1248),0)+IF(P1255&gt;0,(P1253*P1248),0)+IF(Q1255&gt;0,(Q1253*Q1248),0)+IF(R1255&gt;0,(R1253*R1248),0)</f>
        <v>0</v>
      </c>
      <c r="U1255" s="399">
        <f>IF(L1255&gt;L1253,((L1255*L1248)-(L1253*L1248)),0)+IF(M1255&gt;M1253,((M1255*M1248)-(M1253*M1248)),0)+IF(N1255&gt;N1253,((N1255*N1248)-(N1253*N1248)),0)+IF(O1255&gt;O1253,((O1255*O1248)-(O1253*O1248)),0)+IF(P1255&gt;P1253,((P1255*P1248)-(P1253*P1248)),0)+IF(Q1255&gt;Q1253,((Q1255*Q1248)-(Q1253*Q1248)),0)+IF(R1255&gt;R1253,((R1255*R1248)-(R1253*R1248)),0)</f>
        <v>0</v>
      </c>
      <c r="V1255" s="401">
        <f>I1255+S1255</f>
        <v>9.57</v>
      </c>
      <c r="W1255" s="403">
        <f>J1255+T1255</f>
        <v>11.25</v>
      </c>
      <c r="X1255" s="403">
        <f>K1255+U1255</f>
        <v>-1.6799999999999997</v>
      </c>
      <c r="Y1255" s="405">
        <f>IF(V1247&gt;0,(X1255+Y1242),0)</f>
        <v>-1.6799999999999997</v>
      </c>
      <c r="Z1255" s="510"/>
    </row>
    <row r="1256" spans="1:26" ht="15.75" customHeight="1" thickBot="1">
      <c r="A1256" s="414"/>
      <c r="B1256" s="157" t="s">
        <v>23</v>
      </c>
      <c r="C1256" s="180" t="str">
        <f>'7th 1'!AE27</f>
        <v>Imp:</v>
      </c>
      <c r="D1256" s="180" t="str">
        <f>'7th 2'!AE27</f>
        <v/>
      </c>
      <c r="E1256" s="180" t="str">
        <f>'7th 3'!AE27</f>
        <v/>
      </c>
      <c r="F1256" s="180" t="str">
        <f>'7th 4'!AE27</f>
        <v/>
      </c>
      <c r="G1256" s="180" t="str">
        <f>'7th 5'!AE27</f>
        <v/>
      </c>
      <c r="H1256" s="180" t="str">
        <f>'7th 6'!AE27</f>
        <v/>
      </c>
      <c r="I1256" s="416"/>
      <c r="J1256" s="416"/>
      <c r="K1256" s="419"/>
      <c r="L1256" s="180" t="str">
        <f>'8th 1'!AE27</f>
        <v/>
      </c>
      <c r="M1256" s="180" t="str">
        <f>'8th 2'!AE27</f>
        <v/>
      </c>
      <c r="N1256" s="180" t="str">
        <f>'8th 3'!AE27</f>
        <v/>
      </c>
      <c r="O1256" s="180" t="str">
        <f>'8th 4'!AE27</f>
        <v/>
      </c>
      <c r="P1256" s="180" t="str">
        <f>'8th 5'!AE27</f>
        <v/>
      </c>
      <c r="Q1256" s="180" t="str">
        <f>'8th 6'!AE27</f>
        <v/>
      </c>
      <c r="R1256" s="180" t="str">
        <f>'8th 7'!AE27</f>
        <v/>
      </c>
      <c r="S1256" s="420"/>
      <c r="T1256" s="420"/>
      <c r="U1256" s="400"/>
      <c r="V1256" s="402"/>
      <c r="W1256" s="404"/>
      <c r="X1256" s="404"/>
      <c r="Y1256" s="406"/>
      <c r="Z1256" s="510"/>
    </row>
    <row r="1257" spans="1:26" ht="9.75" customHeight="1" thickTop="1" thickBot="1">
      <c r="C1257" s="53"/>
      <c r="D1257" s="53"/>
      <c r="E1257" s="53"/>
      <c r="F1257" s="53"/>
      <c r="G1257" s="53"/>
      <c r="H1257" s="53"/>
      <c r="L1257" s="53"/>
      <c r="M1257" s="53"/>
      <c r="N1257" s="53"/>
      <c r="O1257" s="53"/>
      <c r="P1257" s="53"/>
      <c r="Q1257" s="53"/>
      <c r="R1257" s="53"/>
      <c r="V1257" s="53"/>
      <c r="W1257" s="53"/>
      <c r="X1257" s="53"/>
      <c r="Y1257" s="53"/>
    </row>
    <row r="1258" spans="1:26" ht="18.75" thickTop="1">
      <c r="A1258" s="407" t="s">
        <v>33</v>
      </c>
      <c r="B1258" s="408"/>
      <c r="C1258" s="376" t="s">
        <v>35</v>
      </c>
      <c r="D1258" s="380"/>
      <c r="E1258" s="376" t="s">
        <v>30</v>
      </c>
      <c r="F1258" s="380"/>
      <c r="G1258" s="376" t="s">
        <v>31</v>
      </c>
      <c r="H1258" s="380"/>
      <c r="I1258" s="376" t="s">
        <v>32</v>
      </c>
      <c r="J1258" s="411"/>
      <c r="K1258" s="411"/>
      <c r="L1258" s="412"/>
      <c r="M1258" s="370" t="s">
        <v>50</v>
      </c>
      <c r="N1258" s="371"/>
      <c r="O1258" s="376" t="s">
        <v>0</v>
      </c>
      <c r="P1258" s="377"/>
      <c r="Q1258" s="169" t="s">
        <v>29</v>
      </c>
      <c r="R1258" s="378" t="s">
        <v>216</v>
      </c>
      <c r="S1258" s="379"/>
      <c r="T1258" s="379"/>
      <c r="U1258" s="380"/>
      <c r="V1258" s="381" t="s">
        <v>2</v>
      </c>
      <c r="W1258" s="382"/>
      <c r="X1258" s="170"/>
      <c r="Y1258" s="171"/>
    </row>
    <row r="1259" spans="1:26" s="113" customFormat="1" ht="18" customHeight="1">
      <c r="A1259" s="409"/>
      <c r="B1259" s="410"/>
      <c r="C1259" s="383" t="str">
        <f>'viva-1'!K25</f>
        <v>2.50</v>
      </c>
      <c r="D1259" s="384"/>
      <c r="E1259" s="383" t="str">
        <f>'viva-2'!K25</f>
        <v>2.00</v>
      </c>
      <c r="F1259" s="384"/>
      <c r="G1259" s="385" t="str">
        <f>'viva-3'!K25</f>
        <v>3.25</v>
      </c>
      <c r="H1259" s="384"/>
      <c r="I1259" s="383" t="str">
        <f>'viva-4'!K25</f>
        <v>3.50</v>
      </c>
      <c r="J1259" s="386"/>
      <c r="K1259" s="386"/>
      <c r="L1259" s="387"/>
      <c r="M1259" s="372"/>
      <c r="N1259" s="373"/>
      <c r="O1259" s="388">
        <f>W1247+Y1255</f>
        <v>422.07</v>
      </c>
      <c r="P1259" s="389"/>
      <c r="Q1259" s="397">
        <f>V1247</f>
        <v>126</v>
      </c>
      <c r="R1259" s="392">
        <f>O1259/126</f>
        <v>3.3497619047619045</v>
      </c>
      <c r="S1259" s="393"/>
      <c r="T1259" s="393"/>
      <c r="U1259" s="394"/>
      <c r="V1259" s="359" t="str">
        <f>IF(R1259&gt;=2.5,Y1259,IF(R1259&gt;=2.25,"C",IF(R1259&gt;=2,"D",IF(R1259=0,0,"F"))))</f>
        <v>B+</v>
      </c>
      <c r="W1259" s="360"/>
      <c r="X1259" s="172"/>
      <c r="Y1259" s="173" t="str">
        <f>IF(R1259&gt;=4,"A+",IF(R1259&gt;=3.75,"A",IF(R1259&gt;=3.5,"A-",IF(R1259&gt;=3.25,"B+",IF(R1259&gt;=3,"B",IF(R1259&gt;=2.75,"B-",IF(R1259&gt;=2.5,"C+",IF(R1259&gt;=2,"C","F"))))))))</f>
        <v>B+</v>
      </c>
      <c r="Z1259" s="174"/>
    </row>
    <row r="1260" spans="1:26" ht="33" customHeight="1" thickBot="1">
      <c r="A1260" s="363" t="s">
        <v>34</v>
      </c>
      <c r="B1260" s="364"/>
      <c r="C1260" s="365" t="s">
        <v>1</v>
      </c>
      <c r="D1260" s="366"/>
      <c r="E1260" s="367">
        <f>C1259+E1259+G1259+I1259</f>
        <v>11.25</v>
      </c>
      <c r="F1260" s="368"/>
      <c r="G1260" s="365" t="s">
        <v>0</v>
      </c>
      <c r="H1260" s="366"/>
      <c r="I1260" s="367">
        <f>E1260*1.5</f>
        <v>16.875</v>
      </c>
      <c r="J1260" s="369"/>
      <c r="K1260" s="369"/>
      <c r="L1260" s="368"/>
      <c r="M1260" s="374"/>
      <c r="N1260" s="375"/>
      <c r="O1260" s="390"/>
      <c r="P1260" s="391"/>
      <c r="Q1260" s="398"/>
      <c r="R1260" s="395"/>
      <c r="S1260" s="395"/>
      <c r="T1260" s="395"/>
      <c r="U1260" s="396"/>
      <c r="V1260" s="361"/>
      <c r="W1260" s="362"/>
      <c r="X1260" s="175"/>
      <c r="Y1260" s="176"/>
    </row>
    <row r="1261" spans="1:26" ht="30" customHeight="1" thickTop="1">
      <c r="B1261" s="54"/>
      <c r="C1261" s="54"/>
      <c r="D1261" s="514" t="s">
        <v>24</v>
      </c>
      <c r="E1261" s="514"/>
      <c r="F1261" s="514"/>
      <c r="G1261" s="514"/>
      <c r="H1261" s="514"/>
      <c r="I1261" s="514"/>
      <c r="J1261" s="514"/>
      <c r="K1261" s="514"/>
      <c r="L1261" s="514"/>
      <c r="M1261" s="514"/>
      <c r="N1261" s="514"/>
      <c r="O1261" s="514"/>
      <c r="P1261" s="514"/>
      <c r="Q1261" s="514"/>
      <c r="R1261" s="514"/>
      <c r="S1261" s="514"/>
      <c r="T1261" s="55" t="s">
        <v>36</v>
      </c>
      <c r="U1261" s="56"/>
      <c r="V1261" s="515">
        <f>'1st 1'!R28</f>
        <v>0</v>
      </c>
      <c r="W1261" s="516"/>
      <c r="X1261" s="516"/>
      <c r="Y1261" s="516"/>
    </row>
    <row r="1262" spans="1:26" ht="18.75">
      <c r="A1262" s="57"/>
      <c r="B1262" s="58"/>
      <c r="C1262" s="59" t="s">
        <v>4</v>
      </c>
      <c r="D1262" s="60" t="s">
        <v>71</v>
      </c>
      <c r="E1262" s="60"/>
      <c r="F1262" s="53"/>
      <c r="G1262" s="61"/>
      <c r="H1262" s="517" t="s">
        <v>73</v>
      </c>
      <c r="I1262" s="518"/>
      <c r="J1262" s="518"/>
      <c r="K1262" s="518"/>
      <c r="L1262" s="518"/>
      <c r="M1262" s="518"/>
      <c r="N1262" s="518"/>
      <c r="O1262" s="62"/>
      <c r="P1262" s="62"/>
      <c r="Q1262" s="62"/>
      <c r="R1262" s="53"/>
      <c r="S1262" s="63"/>
      <c r="T1262" s="55" t="s">
        <v>37</v>
      </c>
      <c r="U1262" s="56"/>
      <c r="V1262" s="519">
        <f>'1st 1'!A28</f>
        <v>21</v>
      </c>
      <c r="W1262" s="516"/>
      <c r="X1262" s="516"/>
      <c r="Y1262" s="516"/>
    </row>
    <row r="1263" spans="1:26" ht="18.75">
      <c r="A1263" s="57"/>
      <c r="B1263" s="58"/>
      <c r="C1263" s="59" t="s">
        <v>5</v>
      </c>
      <c r="D1263" s="60" t="s">
        <v>66</v>
      </c>
      <c r="E1263" s="60"/>
      <c r="F1263" s="64"/>
      <c r="G1263" s="53"/>
      <c r="H1263" s="61"/>
      <c r="I1263" s="65"/>
      <c r="J1263" s="520">
        <f>'1st 1'!A1506</f>
        <v>0</v>
      </c>
      <c r="K1263" s="521"/>
      <c r="L1263" s="521"/>
      <c r="M1263" s="521"/>
      <c r="N1263" s="62"/>
      <c r="O1263" s="62"/>
      <c r="P1263" s="53"/>
      <c r="Q1263" s="53"/>
      <c r="R1263" s="53"/>
      <c r="S1263" s="63"/>
      <c r="T1263" s="55" t="s">
        <v>38</v>
      </c>
      <c r="U1263" s="56"/>
      <c r="V1263" s="56"/>
      <c r="W1263" s="56"/>
      <c r="X1263" s="56"/>
      <c r="Y1263" s="66">
        <f>'1st 1'!S28</f>
        <v>0</v>
      </c>
    </row>
    <row r="1264" spans="1:26" ht="18.75">
      <c r="A1264" s="57"/>
      <c r="B1264" s="58"/>
      <c r="C1264" s="59" t="s">
        <v>6</v>
      </c>
      <c r="D1264" s="60" t="s">
        <v>14</v>
      </c>
      <c r="E1264" s="58"/>
      <c r="F1264" s="67" t="s">
        <v>7</v>
      </c>
      <c r="G1264" s="68" t="str">
        <f>'1st 1'!B28</f>
        <v>S</v>
      </c>
      <c r="H1264" s="69"/>
      <c r="I1264" s="70"/>
      <c r="J1264" s="70"/>
      <c r="K1264" s="70"/>
      <c r="L1264" s="53"/>
      <c r="M1264" s="53"/>
      <c r="N1264" s="53"/>
      <c r="O1264" s="53"/>
      <c r="P1264" s="53"/>
      <c r="Q1264" s="53"/>
      <c r="R1264" s="53"/>
      <c r="V1264" s="53"/>
      <c r="W1264" s="53"/>
      <c r="X1264" s="53"/>
      <c r="Y1264" s="53"/>
    </row>
    <row r="1265" spans="1:26" ht="18.75">
      <c r="A1265" s="57"/>
      <c r="B1265" s="64"/>
      <c r="C1265" s="64"/>
      <c r="D1265" s="64"/>
      <c r="E1265" s="53"/>
      <c r="F1265" s="67" t="s">
        <v>8</v>
      </c>
      <c r="G1265" s="72">
        <f>'1st 1'!T28</f>
        <v>0</v>
      </c>
      <c r="H1265" s="69"/>
      <c r="I1265" s="70"/>
      <c r="J1265" s="70"/>
      <c r="K1265" s="70"/>
      <c r="L1265" s="53"/>
      <c r="M1265" s="53"/>
      <c r="N1265" s="53"/>
      <c r="O1265" s="53"/>
      <c r="P1265" s="53"/>
      <c r="Q1265" s="53"/>
      <c r="R1265" s="53"/>
      <c r="V1265" s="53"/>
      <c r="W1265" s="53"/>
      <c r="X1265" s="53"/>
      <c r="Y1265" s="53"/>
    </row>
    <row r="1266" spans="1:26" ht="18.75">
      <c r="A1266" s="57"/>
      <c r="B1266" s="64"/>
      <c r="C1266" s="64"/>
      <c r="D1266" s="64"/>
      <c r="E1266" s="53"/>
      <c r="F1266" s="67" t="s">
        <v>9</v>
      </c>
      <c r="G1266" s="72">
        <f>'1st 1'!U28</f>
        <v>0</v>
      </c>
      <c r="H1266" s="69"/>
      <c r="I1266" s="70"/>
      <c r="J1266" s="70"/>
      <c r="K1266" s="70"/>
      <c r="L1266" s="53"/>
      <c r="M1266" s="53"/>
      <c r="N1266" s="53"/>
      <c r="O1266" s="53"/>
      <c r="P1266" s="53"/>
      <c r="Q1266" s="53"/>
      <c r="R1266" s="53"/>
      <c r="V1266" s="53"/>
      <c r="W1266" s="53"/>
      <c r="X1266" s="53"/>
      <c r="Y1266" s="53"/>
    </row>
    <row r="1267" spans="1:26" ht="18.75">
      <c r="A1267" s="57"/>
      <c r="B1267" s="64"/>
      <c r="C1267" s="64"/>
      <c r="D1267" s="64"/>
      <c r="E1267" s="53"/>
      <c r="F1267" s="67" t="s">
        <v>10</v>
      </c>
      <c r="G1267" s="72">
        <f>'1st 1'!V28</f>
        <v>0</v>
      </c>
      <c r="H1267" s="69"/>
      <c r="I1267" s="73"/>
      <c r="J1267" s="73"/>
      <c r="K1267" s="73"/>
      <c r="L1267" s="53"/>
      <c r="M1267" s="53"/>
      <c r="N1267" s="53"/>
      <c r="O1267" s="53"/>
      <c r="P1267" s="53"/>
      <c r="Q1267" s="53"/>
      <c r="R1267" s="53"/>
      <c r="V1267" s="53"/>
      <c r="W1267" s="53"/>
      <c r="X1267" s="53"/>
      <c r="Y1267" s="53"/>
    </row>
    <row r="1268" spans="1:26" ht="21.75" customHeight="1" thickBot="1">
      <c r="A1268" s="522" t="s">
        <v>25</v>
      </c>
      <c r="B1268" s="522"/>
      <c r="C1268" s="523"/>
      <c r="D1268" s="523"/>
      <c r="E1268" s="523"/>
      <c r="F1268" s="523"/>
      <c r="G1268" s="523"/>
      <c r="H1268" s="523"/>
      <c r="I1268" s="523"/>
      <c r="J1268" s="523"/>
      <c r="K1268" s="523"/>
      <c r="L1268" s="524"/>
      <c r="M1268" s="524"/>
      <c r="N1268" s="524"/>
      <c r="O1268" s="524"/>
      <c r="P1268" s="524"/>
      <c r="Q1268" s="524"/>
      <c r="R1268" s="524"/>
      <c r="S1268" s="524"/>
      <c r="T1268" s="524"/>
      <c r="U1268" s="524"/>
      <c r="V1268" s="524"/>
      <c r="W1268" s="524"/>
      <c r="X1268" s="524"/>
      <c r="Y1268" s="524"/>
    </row>
    <row r="1269" spans="1:26" ht="19.5" customHeight="1" thickTop="1" thickBot="1">
      <c r="A1269" s="478" t="s">
        <v>42</v>
      </c>
      <c r="B1269" s="479"/>
      <c r="C1269" s="479"/>
      <c r="D1269" s="479"/>
      <c r="E1269" s="479"/>
      <c r="F1269" s="479"/>
      <c r="G1269" s="479"/>
      <c r="H1269" s="479"/>
      <c r="I1269" s="479"/>
      <c r="J1269" s="479"/>
      <c r="K1269" s="480"/>
      <c r="L1269" s="479" t="s">
        <v>43</v>
      </c>
      <c r="M1269" s="479"/>
      <c r="N1269" s="479"/>
      <c r="O1269" s="479"/>
      <c r="P1269" s="479"/>
      <c r="Q1269" s="479"/>
      <c r="R1269" s="479"/>
      <c r="S1269" s="479"/>
      <c r="T1269" s="479"/>
      <c r="U1269" s="506"/>
      <c r="V1269" s="507" t="s">
        <v>39</v>
      </c>
      <c r="W1269" s="508"/>
      <c r="X1269" s="508"/>
      <c r="Y1269" s="509"/>
      <c r="Z1269" s="510" t="s">
        <v>68</v>
      </c>
    </row>
    <row r="1270" spans="1:26" ht="19.5" thickTop="1" thickBot="1">
      <c r="A1270" s="74" t="s">
        <v>22</v>
      </c>
      <c r="B1270" s="75"/>
      <c r="C1270" s="76">
        <f>'1st 1'!C4</f>
        <v>101</v>
      </c>
      <c r="D1270" s="76">
        <f>'1st 2'!C4</f>
        <v>102</v>
      </c>
      <c r="E1270" s="76">
        <f>'1st 3'!C4</f>
        <v>103</v>
      </c>
      <c r="F1270" s="76">
        <f>'1st 4'!C4</f>
        <v>104</v>
      </c>
      <c r="G1270" s="76">
        <f>'1st 5'!C4</f>
        <v>105</v>
      </c>
      <c r="H1270" s="76">
        <f>'1st 6'!C4</f>
        <v>106</v>
      </c>
      <c r="I1270" s="511" t="s">
        <v>0</v>
      </c>
      <c r="J1270" s="511" t="s">
        <v>3</v>
      </c>
      <c r="K1270" s="512" t="s">
        <v>2</v>
      </c>
      <c r="L1270" s="76">
        <f>'2nd 1'!C4</f>
        <v>107</v>
      </c>
      <c r="M1270" s="76">
        <f>'2nd 2'!C4</f>
        <v>108</v>
      </c>
      <c r="N1270" s="76">
        <f>'2nd 3'!C4</f>
        <v>109</v>
      </c>
      <c r="O1270" s="76">
        <f>'2nd 4'!C4</f>
        <v>110</v>
      </c>
      <c r="P1270" s="76">
        <f>'2nd 5'!C4</f>
        <v>111</v>
      </c>
      <c r="Q1270" s="76">
        <f>'2nd 6'!C4</f>
        <v>112</v>
      </c>
      <c r="R1270" s="76">
        <f>'2nd 7'!C4</f>
        <v>0</v>
      </c>
      <c r="S1270" s="429" t="s">
        <v>0</v>
      </c>
      <c r="T1270" s="429" t="s">
        <v>3</v>
      </c>
      <c r="U1270" s="431" t="s">
        <v>2</v>
      </c>
      <c r="V1270" s="492" t="s">
        <v>29</v>
      </c>
      <c r="W1270" s="493" t="s">
        <v>0</v>
      </c>
      <c r="X1270" s="494" t="s">
        <v>3</v>
      </c>
      <c r="Y1270" s="495" t="s">
        <v>2</v>
      </c>
      <c r="Z1270" s="510"/>
    </row>
    <row r="1271" spans="1:26" ht="64.5" customHeight="1" thickTop="1" thickBot="1">
      <c r="A1271" s="77" t="s">
        <v>63</v>
      </c>
      <c r="B1271" s="78"/>
      <c r="C1271" s="114" t="str">
        <f>'1st 1'!C6</f>
        <v>Drawing-1</v>
      </c>
      <c r="D1271" s="114" t="str">
        <f>'1st 2'!C6</f>
        <v>Sketch-1</v>
      </c>
      <c r="E1271" s="114" t="str">
        <f>'1st 3'!C6</f>
        <v>Parspective-1</v>
      </c>
      <c r="F1271" s="114" t="str">
        <f>'1st 4'!C6</f>
        <v>Study and Composition-1</v>
      </c>
      <c r="G1271" s="114" t="str">
        <f>'1st 5'!C6</f>
        <v>History of Civilization-1</v>
      </c>
      <c r="H1271" s="114" t="str">
        <f>'1st 6'!C6</f>
        <v>Nazrul Studies</v>
      </c>
      <c r="I1271" s="481"/>
      <c r="J1271" s="481"/>
      <c r="K1271" s="482"/>
      <c r="L1271" s="114" t="str">
        <f>'2nd 1'!C6</f>
        <v>Drawing-2</v>
      </c>
      <c r="M1271" s="114" t="str">
        <f>'2nd 2'!C6</f>
        <v>Sketch-2</v>
      </c>
      <c r="N1271" s="114" t="str">
        <f>'2nd 3'!C6</f>
        <v>Perspective- 2</v>
      </c>
      <c r="O1271" s="114" t="str">
        <f>'2nd 4'!C6</f>
        <v>Basic Design</v>
      </c>
      <c r="P1271" s="114" t="str">
        <f>'2nd 5'!C6</f>
        <v xml:space="preserve"> Study &amp; composition 2</v>
      </c>
      <c r="Q1271" s="114" t="str">
        <f>'2nd 6'!C6</f>
        <v>History of Civilization -2</v>
      </c>
      <c r="R1271" s="114">
        <f>'2nd 7'!C6</f>
        <v>0</v>
      </c>
      <c r="S1271" s="429"/>
      <c r="T1271" s="429"/>
      <c r="U1271" s="431"/>
      <c r="V1271" s="492"/>
      <c r="W1271" s="493"/>
      <c r="X1271" s="493"/>
      <c r="Y1271" s="495"/>
      <c r="Z1271" s="510"/>
    </row>
    <row r="1272" spans="1:26" ht="18.75" thickTop="1">
      <c r="A1272" s="77" t="s">
        <v>12</v>
      </c>
      <c r="B1272" s="78"/>
      <c r="C1272" s="80">
        <f>'1st 1'!G4</f>
        <v>3</v>
      </c>
      <c r="D1272" s="80">
        <f>'1st 2'!G4</f>
        <v>1.5</v>
      </c>
      <c r="E1272" s="80">
        <f>'1st 3'!G4</f>
        <v>3</v>
      </c>
      <c r="F1272" s="80">
        <f>'1st 4'!G4</f>
        <v>3</v>
      </c>
      <c r="G1272" s="80">
        <f>'1st 5'!G4</f>
        <v>1.5</v>
      </c>
      <c r="H1272" s="80">
        <f>'1st 6'!G4</f>
        <v>3</v>
      </c>
      <c r="I1272" s="481"/>
      <c r="J1272" s="481"/>
      <c r="K1272" s="513"/>
      <c r="L1272" s="80">
        <f>'2nd 1'!G4</f>
        <v>3</v>
      </c>
      <c r="M1272" s="80">
        <f>'2nd 2'!G4</f>
        <v>1.5</v>
      </c>
      <c r="N1272" s="80">
        <f>'2nd 3'!G4</f>
        <v>3</v>
      </c>
      <c r="O1272" s="80">
        <f>'2nd 4'!G4</f>
        <v>1.5</v>
      </c>
      <c r="P1272" s="80">
        <f>'2nd 5'!G4</f>
        <v>3</v>
      </c>
      <c r="Q1272" s="80">
        <f>'2nd 6'!G4</f>
        <v>3</v>
      </c>
      <c r="R1272" s="80">
        <f>'2nd 7'!G4</f>
        <v>0</v>
      </c>
      <c r="S1272" s="430"/>
      <c r="T1272" s="430"/>
      <c r="U1272" s="432"/>
      <c r="V1272" s="468"/>
      <c r="W1272" s="471"/>
      <c r="X1272" s="471"/>
      <c r="Y1272" s="422"/>
      <c r="Z1272" s="510"/>
    </row>
    <row r="1273" spans="1:26" ht="16.5" customHeight="1">
      <c r="A1273" s="77" t="s">
        <v>11</v>
      </c>
      <c r="B1273" s="78"/>
      <c r="C1273" s="80">
        <v>100</v>
      </c>
      <c r="D1273" s="80">
        <v>100</v>
      </c>
      <c r="E1273" s="80">
        <v>100</v>
      </c>
      <c r="F1273" s="80">
        <v>100</v>
      </c>
      <c r="G1273" s="80">
        <v>100</v>
      </c>
      <c r="H1273" s="80">
        <v>100</v>
      </c>
      <c r="I1273" s="496">
        <f>(C1277*C1272)+(D1277*D1272)+(E1277*E1272)+(F1277*F1272)+(G1277*G1272)+(H1277*H1272)</f>
        <v>53.625</v>
      </c>
      <c r="J1273" s="82"/>
      <c r="K1273" s="83" t="str">
        <f>IF(J1274&gt;=4,"A+",IF(J1274&gt;=3.75,"A",IF(J1274&gt;=3.5,"A-",IF(J1274&gt;=3.25,"B+",IF(J1274&gt;=3,"B",IF(J1274&gt;=2.75,"B-",IF(J1274&gt;=2.5,"C+",IF(J1274&gt;=2,"C","F"))))))))</f>
        <v>A-</v>
      </c>
      <c r="L1273" s="81">
        <v>100</v>
      </c>
      <c r="M1273" s="80">
        <v>100</v>
      </c>
      <c r="N1273" s="80">
        <v>100</v>
      </c>
      <c r="O1273" s="80">
        <v>100</v>
      </c>
      <c r="P1273" s="80">
        <v>100</v>
      </c>
      <c r="Q1273" s="80">
        <v>100</v>
      </c>
      <c r="R1273" s="80">
        <v>100</v>
      </c>
      <c r="S1273" s="465">
        <f>(L1277*L1272)+(M1277*M1272)+(N1277*N1272)+(O1277*O1272)+(P1277*P1272)+(Q1277*Q1272)+(R1277*R1272)</f>
        <v>54</v>
      </c>
      <c r="T1273" s="84"/>
      <c r="U1273" s="85" t="str">
        <f>IF(T1274&gt;=4,"A+",IF(T1274&gt;=3.75,"A",IF(T1274&gt;=3.5,"A-",IF(T1274&gt;=3.25,"B+",IF(T1274&gt;=3,"B",IF(T1274&gt;=2.75,"B-",IF(T1274&gt;=2.5,"C+",IF(T1274&gt;=2,"C","F"))))))))</f>
        <v>A-</v>
      </c>
      <c r="V1273" s="498">
        <f>IF((C1277+C1279)=0,0,C1272)+IF((D1277+D1279)=0,0,D1272)+IF((E1277+E1279)=0,0,E1272)+IF((F1277+F1279)=0,0,F1272)+IF((G1277+G1279)=0,0,G1272)+IF((H1277+H1279)=0,0,H1272)+IF((L1277+L1279)=0,0,L1272)+IF((M1277+M1279)=0,0,M1272)+IF((N1277+N1279)=0,0,N1272)+IF((O1277+O1279)=0,0,O1272)+IF((P1277+P1279)=0,0,P1272)+IF((Q1277+Q1279)=0,0,Q1272)+IF((R1277+R1279)=0,0,R1272)+IF(C1322=0,0,1.5)</f>
        <v>31.5</v>
      </c>
      <c r="W1273" s="415">
        <f>I1273+S1273+(C1322*1.5)</f>
        <v>113.625</v>
      </c>
      <c r="X1273" s="503">
        <f>IF(S1273&gt;0,(W1273/31.5),J1274)</f>
        <v>3.6071428571428572</v>
      </c>
      <c r="Y1273" s="154" t="str">
        <f>IF(X1273&gt;=4,"A+",IF(X1273&gt;=3.75,"A",IF(X1273&gt;=3.5,"A-",IF(X1273&gt;=3.25,"B+",IF(X1273&gt;=3,"B",IF(X1273&gt;=2.75,"B-",IF(X1273&gt;=2.5,"C+",IF(X1273&gt;=2,"C","F"))))))))</f>
        <v>A-</v>
      </c>
      <c r="Z1273" s="510"/>
    </row>
    <row r="1274" spans="1:26" ht="18">
      <c r="A1274" s="77" t="s">
        <v>28</v>
      </c>
      <c r="B1274" s="86"/>
      <c r="C1274" s="87">
        <f>'1st 1'!C28</f>
        <v>30.5</v>
      </c>
      <c r="D1274" s="87">
        <f>'1st 2'!C28</f>
        <v>15</v>
      </c>
      <c r="E1274" s="87">
        <f>'1st 3'!C28</f>
        <v>32</v>
      </c>
      <c r="F1274" s="87">
        <f>'1st 4'!C28</f>
        <v>29.5</v>
      </c>
      <c r="G1274" s="87">
        <f>'1st 5'!C28</f>
        <v>33</v>
      </c>
      <c r="H1274" s="87">
        <f>'1st 6'!C28</f>
        <v>32.799999999999997</v>
      </c>
      <c r="I1274" s="497"/>
      <c r="J1274" s="485">
        <f>I1273/(C1272+D1272+E1272+F1272+G1272+H1272)</f>
        <v>3.5750000000000002</v>
      </c>
      <c r="K1274" s="88"/>
      <c r="L1274" s="89">
        <f>'2nd 1'!C28</f>
        <v>28.75</v>
      </c>
      <c r="M1274" s="87">
        <f>'2nd 2'!C28</f>
        <v>31</v>
      </c>
      <c r="N1274" s="87">
        <f>'2nd 3'!C28</f>
        <v>33.5</v>
      </c>
      <c r="O1274" s="87">
        <f>'2nd 4'!C28</f>
        <v>28</v>
      </c>
      <c r="P1274" s="87">
        <f>'2nd 5'!C28</f>
        <v>29</v>
      </c>
      <c r="Q1274" s="87">
        <f>'2nd 6'!C28</f>
        <v>34</v>
      </c>
      <c r="R1274" s="87">
        <f>'2nd 7'!C28</f>
        <v>0</v>
      </c>
      <c r="S1274" s="457"/>
      <c r="T1274" s="485">
        <f>S1273/(L1272+M1272+N1272+O1272+P1272+Q1272+R1272)</f>
        <v>3.6</v>
      </c>
      <c r="U1274" s="90"/>
      <c r="V1274" s="499"/>
      <c r="W1274" s="501"/>
      <c r="X1274" s="453"/>
      <c r="Y1274" s="487" t="str">
        <f>IF(S1273&gt;0,(IF(X1273&gt;=2.5,Y1273,IF(X1273&gt;=2.25,"C",IF(X1273&gt;=2,"D","F")))),K1275)</f>
        <v>A-</v>
      </c>
      <c r="Z1274" s="510"/>
    </row>
    <row r="1275" spans="1:26" ht="16.5" customHeight="1">
      <c r="A1275" s="423" t="s">
        <v>26</v>
      </c>
      <c r="B1275" s="91" t="s">
        <v>60</v>
      </c>
      <c r="C1275" s="87">
        <f>'1st 1'!J28</f>
        <v>48</v>
      </c>
      <c r="D1275" s="87">
        <f>'1st 2'!J28</f>
        <v>38.5</v>
      </c>
      <c r="E1275" s="87">
        <f>'1st 3'!J28</f>
        <v>46</v>
      </c>
      <c r="F1275" s="87">
        <f>'1st 4'!J28</f>
        <v>42</v>
      </c>
      <c r="G1275" s="87">
        <f>'1st 5'!J28</f>
        <v>44.5</v>
      </c>
      <c r="H1275" s="87">
        <f>'1st 6'!J28</f>
        <v>42</v>
      </c>
      <c r="I1275" s="497"/>
      <c r="J1275" s="505"/>
      <c r="K1275" s="489" t="str">
        <f>IF(J1274&gt;=2.5,K1273,IF(J1274&gt;=2.25,"C",IF(J1274&gt;=2,"D",IF(J1274=0,0,"F"))))</f>
        <v>A-</v>
      </c>
      <c r="L1275" s="89">
        <f>'2nd 1'!J28</f>
        <v>45.5</v>
      </c>
      <c r="M1275" s="87">
        <f>'2nd 2'!J28</f>
        <v>46</v>
      </c>
      <c r="N1275" s="87">
        <f>'2nd 3'!J28</f>
        <v>47.5</v>
      </c>
      <c r="O1275" s="87">
        <f>'2nd 4'!J28</f>
        <v>41</v>
      </c>
      <c r="P1275" s="87">
        <f>'2nd 5'!J28</f>
        <v>38</v>
      </c>
      <c r="Q1275" s="87">
        <f>'2nd 6'!J28</f>
        <v>38.75</v>
      </c>
      <c r="R1275" s="87">
        <f>'2nd 7'!J28</f>
        <v>0</v>
      </c>
      <c r="S1275" s="457"/>
      <c r="T1275" s="486"/>
      <c r="U1275" s="442" t="str">
        <f>IF(T1274&gt;=2.5,U1273,IF(T1274&gt;=2.25,"C",IF(T1274&gt;=2,"D",IF(T1274=0,0,"F"))))</f>
        <v>A-</v>
      </c>
      <c r="V1275" s="499"/>
      <c r="W1275" s="501"/>
      <c r="X1275" s="453"/>
      <c r="Y1275" s="488"/>
      <c r="Z1275" s="510"/>
    </row>
    <row r="1276" spans="1:26" ht="16.5" customHeight="1">
      <c r="A1276" s="424"/>
      <c r="B1276" s="91" t="s">
        <v>67</v>
      </c>
      <c r="C1276" s="115">
        <f>'1st 1'!K28</f>
        <v>79</v>
      </c>
      <c r="D1276" s="115">
        <f>'1st 2'!K28</f>
        <v>54</v>
      </c>
      <c r="E1276" s="115">
        <f>'1st 3'!K28</f>
        <v>78</v>
      </c>
      <c r="F1276" s="115">
        <f>'1st 4'!K28</f>
        <v>72</v>
      </c>
      <c r="G1276" s="115">
        <f>'1st 5'!K28</f>
        <v>78</v>
      </c>
      <c r="H1276" s="115">
        <f>'1st 6'!K28</f>
        <v>75</v>
      </c>
      <c r="I1276" s="497"/>
      <c r="J1276" s="505"/>
      <c r="K1276" s="490"/>
      <c r="L1276" s="116">
        <f>'2nd 1'!K28</f>
        <v>75</v>
      </c>
      <c r="M1276" s="115">
        <f>'2nd 2'!K28</f>
        <v>77</v>
      </c>
      <c r="N1276" s="115">
        <f>'2nd 3'!K28</f>
        <v>81</v>
      </c>
      <c r="O1276" s="115">
        <f>'2nd 4'!K28</f>
        <v>69</v>
      </c>
      <c r="P1276" s="115">
        <f>'2nd 5'!K28</f>
        <v>67</v>
      </c>
      <c r="Q1276" s="115">
        <f>'2nd 6'!K28</f>
        <v>73</v>
      </c>
      <c r="R1276" s="115">
        <f>'2nd 7'!K28</f>
        <v>0</v>
      </c>
      <c r="S1276" s="457"/>
      <c r="T1276" s="486"/>
      <c r="U1276" s="491"/>
      <c r="V1276" s="499"/>
      <c r="W1276" s="501"/>
      <c r="X1276" s="453"/>
      <c r="Y1276" s="488"/>
      <c r="Z1276" s="510"/>
    </row>
    <row r="1277" spans="1:26" ht="18">
      <c r="A1277" s="424"/>
      <c r="B1277" s="91" t="s">
        <v>1</v>
      </c>
      <c r="C1277" s="87">
        <f>'1st 1'!M28</f>
        <v>3.75</v>
      </c>
      <c r="D1277" s="87">
        <f>'1st 2'!M28</f>
        <v>2.5</v>
      </c>
      <c r="E1277" s="87">
        <f>'1st 3'!M28</f>
        <v>3.75</v>
      </c>
      <c r="F1277" s="87">
        <f>'1st 4'!M28</f>
        <v>3.5</v>
      </c>
      <c r="G1277" s="87">
        <f>'1st 5'!M28</f>
        <v>3.75</v>
      </c>
      <c r="H1277" s="87">
        <f>'1st 6'!M28</f>
        <v>3.75</v>
      </c>
      <c r="I1277" s="497"/>
      <c r="J1277" s="505"/>
      <c r="K1277" s="92"/>
      <c r="L1277" s="89">
        <f>'2nd 1'!M28</f>
        <v>3.75</v>
      </c>
      <c r="M1277" s="87">
        <f>'2nd 2'!M28</f>
        <v>3.75</v>
      </c>
      <c r="N1277" s="87">
        <f>'2nd 3'!M28</f>
        <v>4</v>
      </c>
      <c r="O1277" s="87">
        <f>'2nd 4'!M28</f>
        <v>3.25</v>
      </c>
      <c r="P1277" s="87">
        <f>'2nd 5'!M28</f>
        <v>3.25</v>
      </c>
      <c r="Q1277" s="87">
        <f>'2nd 6'!M28</f>
        <v>3.5</v>
      </c>
      <c r="R1277" s="87">
        <f>'2nd 7'!M28</f>
        <v>0</v>
      </c>
      <c r="S1277" s="457"/>
      <c r="T1277" s="486"/>
      <c r="U1277" s="93"/>
      <c r="V1277" s="499"/>
      <c r="W1277" s="501"/>
      <c r="X1277" s="453"/>
      <c r="Y1277" s="155"/>
      <c r="Z1277" s="510"/>
    </row>
    <row r="1278" spans="1:26" ht="17.25" customHeight="1" thickBot="1">
      <c r="A1278" s="424"/>
      <c r="B1278" s="94" t="s">
        <v>2</v>
      </c>
      <c r="C1278" s="95" t="str">
        <f>'1st 1'!L28</f>
        <v>A</v>
      </c>
      <c r="D1278" s="95" t="str">
        <f>'1st 2'!L28</f>
        <v>C+</v>
      </c>
      <c r="E1278" s="95" t="str">
        <f>'1st 3'!L28</f>
        <v>A</v>
      </c>
      <c r="F1278" s="95" t="str">
        <f>'1st 4'!L28</f>
        <v>A-</v>
      </c>
      <c r="G1278" s="95" t="str">
        <f>'1st 5'!L28</f>
        <v>A</v>
      </c>
      <c r="H1278" s="95" t="str">
        <f>'1st 6'!L28</f>
        <v>A</v>
      </c>
      <c r="I1278" s="472"/>
      <c r="J1278" s="96"/>
      <c r="K1278" s="88"/>
      <c r="L1278" s="97" t="str">
        <f>'2nd 1'!L28</f>
        <v>A</v>
      </c>
      <c r="M1278" s="95" t="str">
        <f>'2nd 2'!L28</f>
        <v>A</v>
      </c>
      <c r="N1278" s="95" t="str">
        <f>'2nd 3'!L28</f>
        <v>A+</v>
      </c>
      <c r="O1278" s="95" t="str">
        <f>'2nd 4'!L28</f>
        <v>B+</v>
      </c>
      <c r="P1278" s="95" t="str">
        <f>'2nd 5'!L28</f>
        <v>B+</v>
      </c>
      <c r="Q1278" s="95" t="str">
        <f>'2nd 6'!L28</f>
        <v>A-</v>
      </c>
      <c r="R1278" s="95">
        <f>'2nd 7'!L28</f>
        <v>0</v>
      </c>
      <c r="S1278" s="457"/>
      <c r="T1278" s="98"/>
      <c r="U1278" s="90"/>
      <c r="V1278" s="500"/>
      <c r="W1278" s="502"/>
      <c r="X1278" s="504"/>
      <c r="Y1278" s="156"/>
      <c r="Z1278" s="510"/>
    </row>
    <row r="1279" spans="1:26" ht="18.75" thickTop="1">
      <c r="A1279" s="413" t="s">
        <v>127</v>
      </c>
      <c r="B1279" s="91" t="s">
        <v>1</v>
      </c>
      <c r="C1279" s="87">
        <f>'1st 1'!N28</f>
        <v>0</v>
      </c>
      <c r="D1279" s="87">
        <f>'1st 2'!N28</f>
        <v>0</v>
      </c>
      <c r="E1279" s="87">
        <f>'1st 3'!N28</f>
        <v>0</v>
      </c>
      <c r="F1279" s="87">
        <f>'1st 4'!N28</f>
        <v>0</v>
      </c>
      <c r="G1279" s="87">
        <f>'1st 5'!N28</f>
        <v>0</v>
      </c>
      <c r="H1279" s="87">
        <f>'1st 6'!N28</f>
        <v>0</v>
      </c>
      <c r="I1279" s="530">
        <f>(C1279*C1272)+(D1279*D1272)+(E1279*E1272)+(F1279*F1272)+(G1279*G1272)+(H1279*H1272)</f>
        <v>0</v>
      </c>
      <c r="J1279" s="417">
        <f>IF(C1279&gt;0,(C1277*C1272),0)+IF(D1279&gt;0,(D1277*D1272),0)+IF(E1279&gt;0,(E1277*E1272),0)+IF(F1279&gt;0,(F1277*F1272),0)+IF(G1279&gt;0,(G1277*G1272),0)+IF(H1279&gt;0,(H1277*H1272),0)</f>
        <v>0</v>
      </c>
      <c r="K1279" s="473">
        <f>IF(C1279&gt;C1277,((C1279*C1272)-(C1277*C1272)),0)+IF(D1279&gt;D1277,((D1279*D1272)-(D1277*D1272)),0)+IF(E1279&gt;E1277,((E1279*E1272)-(E1277*E1272)),0)+IF(F1279&gt;F1277,((F1279*F1272)-(F1277*F1272)),0)+IF(G1279&gt;G1277,((G1279*G1272)-(G1277*G1272)),0)+IF(H1279&gt;H1277,((H1279*H1272)-(H1277*H1272)),0)</f>
        <v>0</v>
      </c>
      <c r="L1279" s="89">
        <f>'2nd 1'!N28</f>
        <v>0</v>
      </c>
      <c r="M1279" s="87">
        <f>'2nd 2'!N28</f>
        <v>0</v>
      </c>
      <c r="N1279" s="87">
        <f>'2nd 3'!N28</f>
        <v>0</v>
      </c>
      <c r="O1279" s="87">
        <f>'2nd 4'!N28</f>
        <v>0</v>
      </c>
      <c r="P1279" s="87">
        <f>'2nd 5'!N28</f>
        <v>0</v>
      </c>
      <c r="Q1279" s="87">
        <f>'2nd 6'!N28</f>
        <v>0</v>
      </c>
      <c r="R1279" s="87">
        <f>'2nd 7'!N28</f>
        <v>0</v>
      </c>
      <c r="S1279" s="401">
        <f>(L1279*L1272)+(M1279*M1272)+(N1279*N1272)+(O1279*O1272)+(P1279*P1272)+(Q1279*Q1272)+(R1279*R1272)</f>
        <v>0</v>
      </c>
      <c r="T1279" s="417">
        <f>IF(L1279&gt;0,(L1277*L1272),0)+IF(M1279&gt;0,(M1277*M1272),0)+IF(N1279&gt;0,(N1277*N1272),0)+IF(O1279&gt;0,(O1277*O1272),0)+IF(P1279&gt;0,(P1277*P1272),0)+IF(Q1279&gt;0,(Q1277*Q1272),0)+IF(R1279&gt;0,(R1277*R1272),0)</f>
        <v>0</v>
      </c>
      <c r="U1279" s="399">
        <f>IF(L1279&gt;L1277,((L1279*L1272)-(L1277*L1272)),0)+IF(M1279&gt;M1277,((M1279*M1272)-(M1277*M1272)),0)+IF(N1279&gt;N1277,((N1279*N1272)-(N1277*N1272)),0)+IF(O1279&gt;O1277,((O1279*O1272)-(O1277*O1272)),0)+IF(P1279&gt;P1277,((P1279*P1272)-(P1277*P1272)),0)+IF(Q1279&gt;Q1277,((Q1279*Q1272)-(Q1277*Q1272)),0)+IF(R1279&gt;R1277,((R1279*R1272)-(R1277*R1272)),0)</f>
        <v>0</v>
      </c>
      <c r="V1279" s="401">
        <f>I1279+S1279</f>
        <v>0</v>
      </c>
      <c r="W1279" s="436">
        <f>J1279+T1279</f>
        <v>0</v>
      </c>
      <c r="X1279" s="526">
        <f>K1279+U1279</f>
        <v>0</v>
      </c>
      <c r="Y1279" s="527"/>
      <c r="Z1279" s="510"/>
    </row>
    <row r="1280" spans="1:26" ht="15.75" customHeight="1" thickBot="1">
      <c r="A1280" s="414"/>
      <c r="B1280" s="157" t="s">
        <v>23</v>
      </c>
      <c r="C1280" s="178" t="str">
        <f>'1st 1'!O28</f>
        <v/>
      </c>
      <c r="D1280" s="178" t="str">
        <f>'1st 2'!O28</f>
        <v/>
      </c>
      <c r="E1280" s="178" t="str">
        <f>'1st 3'!O28</f>
        <v/>
      </c>
      <c r="F1280" s="178" t="str">
        <f>'1st 4'!O28</f>
        <v/>
      </c>
      <c r="G1280" s="178" t="str">
        <f>'1st 5'!O28</f>
        <v/>
      </c>
      <c r="H1280" s="178" t="str">
        <f>'1st 6'!O28</f>
        <v/>
      </c>
      <c r="I1280" s="472"/>
      <c r="J1280" s="472"/>
      <c r="K1280" s="474"/>
      <c r="L1280" s="179" t="str">
        <f>'2nd 1'!O28</f>
        <v/>
      </c>
      <c r="M1280" s="178" t="str">
        <f>'2nd 2'!O28</f>
        <v/>
      </c>
      <c r="N1280" s="178" t="str">
        <f>'2nd 3'!O28</f>
        <v/>
      </c>
      <c r="O1280" s="178" t="str">
        <f>'2nd 4'!O28</f>
        <v/>
      </c>
      <c r="P1280" s="178" t="str">
        <f>'2nd 5'!O28</f>
        <v/>
      </c>
      <c r="Q1280" s="178" t="str">
        <f>'2nd 6'!O28</f>
        <v/>
      </c>
      <c r="R1280" s="178" t="str">
        <f>'2nd 7'!O28</f>
        <v/>
      </c>
      <c r="S1280" s="475"/>
      <c r="T1280" s="420"/>
      <c r="U1280" s="400"/>
      <c r="V1280" s="402"/>
      <c r="W1280" s="437"/>
      <c r="X1280" s="528"/>
      <c r="Y1280" s="529"/>
      <c r="Z1280" s="510"/>
    </row>
    <row r="1281" spans="1:28" ht="21" customHeight="1" thickTop="1" thickBot="1">
      <c r="A1281" s="435" t="s">
        <v>30</v>
      </c>
      <c r="B1281" s="435"/>
      <c r="C1281" s="435"/>
      <c r="D1281" s="435"/>
      <c r="E1281" s="435"/>
      <c r="F1281" s="435"/>
      <c r="G1281" s="435"/>
      <c r="H1281" s="435"/>
      <c r="I1281" s="435"/>
      <c r="J1281" s="435"/>
      <c r="K1281" s="435"/>
      <c r="L1281" s="435"/>
      <c r="M1281" s="435"/>
      <c r="N1281" s="435"/>
      <c r="O1281" s="435"/>
      <c r="P1281" s="435"/>
      <c r="Q1281" s="435"/>
      <c r="R1281" s="435"/>
      <c r="S1281" s="435"/>
      <c r="T1281" s="435"/>
      <c r="U1281" s="435"/>
      <c r="V1281" s="435"/>
      <c r="W1281" s="435"/>
      <c r="X1281" s="435"/>
      <c r="Y1281" s="435"/>
      <c r="Z1281" s="510"/>
    </row>
    <row r="1282" spans="1:28" ht="19.5" customHeight="1" thickTop="1" thickBot="1">
      <c r="A1282" s="478" t="s">
        <v>44</v>
      </c>
      <c r="B1282" s="479"/>
      <c r="C1282" s="479"/>
      <c r="D1282" s="479"/>
      <c r="E1282" s="479"/>
      <c r="F1282" s="479"/>
      <c r="G1282" s="479"/>
      <c r="H1282" s="479"/>
      <c r="I1282" s="479"/>
      <c r="J1282" s="479"/>
      <c r="K1282" s="506"/>
      <c r="L1282" s="425" t="s">
        <v>45</v>
      </c>
      <c r="M1282" s="426"/>
      <c r="N1282" s="426"/>
      <c r="O1282" s="426"/>
      <c r="P1282" s="426"/>
      <c r="Q1282" s="426"/>
      <c r="R1282" s="426"/>
      <c r="S1282" s="426"/>
      <c r="T1282" s="426"/>
      <c r="U1282" s="426"/>
      <c r="V1282" s="160"/>
      <c r="W1282" s="428" t="s">
        <v>39</v>
      </c>
      <c r="X1282" s="428"/>
      <c r="Y1282" s="161"/>
      <c r="Z1282" s="510"/>
    </row>
    <row r="1283" spans="1:28" ht="17.25" customHeight="1" thickTop="1">
      <c r="A1283" s="99" t="s">
        <v>22</v>
      </c>
      <c r="B1283" s="100"/>
      <c r="C1283" s="101">
        <f>'3rd 1'!B4</f>
        <v>201</v>
      </c>
      <c r="D1283" s="101">
        <f>'3rd 2'!B4</f>
        <v>202</v>
      </c>
      <c r="E1283" s="101">
        <f>'3rd 3'!B4</f>
        <v>203</v>
      </c>
      <c r="F1283" s="101">
        <f>'3rd 4'!B4</f>
        <v>204</v>
      </c>
      <c r="G1283" s="101">
        <f>'3rd 5'!B4</f>
        <v>205</v>
      </c>
      <c r="H1283" s="101">
        <f>'3rd 6'!B4</f>
        <v>0</v>
      </c>
      <c r="I1283" s="430" t="s">
        <v>0</v>
      </c>
      <c r="J1283" s="430" t="s">
        <v>3</v>
      </c>
      <c r="K1283" s="432" t="s">
        <v>2</v>
      </c>
      <c r="L1283" s="101">
        <f>'4th 1'!B4</f>
        <v>206</v>
      </c>
      <c r="M1283" s="101">
        <f>'4th 2'!B4</f>
        <v>207</v>
      </c>
      <c r="N1283" s="101">
        <f>'4th 3'!B4</f>
        <v>208</v>
      </c>
      <c r="O1283" s="101">
        <f>'4th 4'!B4</f>
        <v>209</v>
      </c>
      <c r="P1283" s="101">
        <f>'4th 5'!B4</f>
        <v>210</v>
      </c>
      <c r="Q1283" s="101">
        <f>'4th 6'!B4</f>
        <v>211</v>
      </c>
      <c r="R1283" s="101">
        <f>'4th 7'!B4</f>
        <v>0</v>
      </c>
      <c r="S1283" s="429" t="s">
        <v>0</v>
      </c>
      <c r="T1283" s="429" t="s">
        <v>3</v>
      </c>
      <c r="U1283" s="431" t="s">
        <v>2</v>
      </c>
      <c r="V1283" s="433" t="s">
        <v>62</v>
      </c>
      <c r="W1283" s="434"/>
      <c r="X1283" s="434"/>
      <c r="Y1283" s="162" t="str">
        <f>IF(X1284&gt;=4,"A+",IF(X1284&gt;=3.75,"A",IF(X1284&gt;=3.5,"A-",IF(X1284&gt;=3.25,"B+",IF(X1284&gt;=3,"B",IF(X1284&gt;=2.75,"B-",IF(X1284&gt;=2.5,"C+",IF(X1284&gt;=2,"C","F"))))))))</f>
        <v>A-</v>
      </c>
      <c r="Z1283" s="510"/>
    </row>
    <row r="1284" spans="1:28" ht="63.75" customHeight="1">
      <c r="A1284" s="77" t="s">
        <v>63</v>
      </c>
      <c r="B1284" s="86"/>
      <c r="C1284" s="79" t="str">
        <f>IF('3rd 1'!C28&gt;0,'3rd 1'!D6,IF('3rd 1'!K28&gt;0,'3rd 1'!L6,IF('3rd 1'!S28&gt;0,'3rd 1'!T6,0)))</f>
        <v>Basic Design</v>
      </c>
      <c r="D1284" s="79" t="str">
        <f>IF('3rd 2'!C28&gt;0,'3rd 2'!D6,IF('3rd 2'!K28&gt;0,'3rd 2'!L6,IF('3rd 2'!S28&gt;0,'3rd 2'!T6,0)))</f>
        <v>Still Life-1</v>
      </c>
      <c r="E1284" s="79" t="str">
        <f>IF('3rd 3'!C28&gt;0,'3rd 3'!D6,IF('3rd 3'!K28&gt;0,'3rd 3'!L6,IF('3rd 3'!S28&gt;0,'3rd 3'!T6,0)))</f>
        <v>Drawing-3</v>
      </c>
      <c r="F1284" s="79" t="str">
        <f>IF('3rd 4'!C28&gt;0,'3rd 4'!D6,IF('3rd 4'!K28&gt;0,'3rd 4'!L6,IF('3rd 4'!S28&gt;0,'3rd 4'!T6,0)))</f>
        <v>Sketch-3</v>
      </c>
      <c r="G1284" s="79" t="str">
        <f>IF('3rd 5'!C28&gt;0,'3rd 5'!D6,IF('3rd 5'!K28&gt;0,'3rd 5'!L6,IF('3rd 5'!S28&gt;0,'3rd 5'!T6,0)))</f>
        <v>History of Ancient Indian Civilization</v>
      </c>
      <c r="H1284" s="79">
        <f>IF('3rd 6'!C28&gt;0,'3rd 6'!D6,IF('3rd 6'!K28&gt;0,'3rd 6'!L6,IF('3rd 6'!S28&gt;0,'3rd 6'!T6,0)))</f>
        <v>0</v>
      </c>
      <c r="I1284" s="481"/>
      <c r="J1284" s="481"/>
      <c r="K1284" s="482"/>
      <c r="L1284" s="79" t="str">
        <f>IF('4th 1'!C28&gt;0,'4th 1'!D6,IF('4th 1'!K28&gt;0,'4th 1'!L6,IF('4th 1'!S28&gt;0,'4th 1'!T6,0)))</f>
        <v>Folk Design</v>
      </c>
      <c r="M1284" s="79" t="str">
        <f>IF('4th 2'!C28&gt;0,'4th 2'!D6,IF('4th 2'!K28&gt;0,'4th 2'!L6,IF('4th 2'!S28&gt;0,'4th 2'!T6,0)))</f>
        <v>Still Life-2</v>
      </c>
      <c r="N1284" s="79" t="str">
        <f>IF('4th 3'!C28&gt;0,'4th 3'!D6,IF('4th 3'!K28&gt;0,'4th 3'!L6,IF('4th 3'!S28&gt;0,'4th 3'!T6,0)))</f>
        <v>Drawing-4</v>
      </c>
      <c r="O1284" s="79" t="str">
        <f>IF('4th 4'!C28&gt;0,'4th 4'!D6,IF('4th 4'!K28&gt;0,'4th 4'!L6,IF('4th 4'!S28&gt;0,'4th 4'!T6,0)))</f>
        <v>Typography-1</v>
      </c>
      <c r="P1284" s="79" t="str">
        <f>IF('4th 5'!C28&gt;0,'4th 5'!D6,IF('4th 5'!K28&gt;0,'4th 5'!L6,IF('4th 5'!S28&gt;0,'4th 5'!T6,0)))</f>
        <v>Material &amp; Technique of Graphic Design</v>
      </c>
      <c r="Q1284" s="79" t="str">
        <f>IF('4th 6'!C28&gt;0,'4th 6'!D6,IF('4th 6'!K28&gt;0,'4th 6'!L6,IF('4th 6'!S28&gt;0,'4th 6'!T6,0)))</f>
        <v>History of Ancient Bengal Civilization</v>
      </c>
      <c r="R1284" s="79">
        <f>IF('4th 7'!C28&gt;0,'4th 7'!D6,IF('4th 7'!K28&gt;0,'4th 7'!L6,IF('4th 7'!S28&gt;0,'4th 7'!T6,0)))</f>
        <v>0</v>
      </c>
      <c r="S1284" s="429"/>
      <c r="T1284" s="429"/>
      <c r="U1284" s="431"/>
      <c r="V1284" s="335">
        <f>IF(I1286&gt;0,(V1289+V1273),0)</f>
        <v>63</v>
      </c>
      <c r="W1284" s="254">
        <f>IF(I1286&gt;0,(W1289+W1273),0)</f>
        <v>220.5</v>
      </c>
      <c r="X1284" s="336">
        <f>IF(S1286&gt;0,(W1284/63),IF(I1286&gt;0,(W1284/46.5),0))</f>
        <v>3.5</v>
      </c>
      <c r="Y1284" s="163" t="str">
        <f>IF(X1284&gt;=2.5,Y1283,IF(X1284&gt;=2.25,"C",IF(X1284&gt;=2,"D",IF(X1284=0,0,"F"))))</f>
        <v>A-</v>
      </c>
      <c r="Z1284" s="510"/>
    </row>
    <row r="1285" spans="1:28" ht="16.5">
      <c r="A1285" s="458" t="s">
        <v>27</v>
      </c>
      <c r="B1285" s="459"/>
      <c r="C1285" s="102">
        <f>IF('3rd 1'!C28&gt;0,'3rd 1'!H4,IF('3rd 1'!K28&gt;0,'3rd 1'!P4,IF('3rd 1'!S28&gt;0,'3rd 1'!X4,0)))</f>
        <v>3</v>
      </c>
      <c r="D1285" s="102">
        <f>IF('3rd 2'!C28&gt;0,'3rd 2'!H4,IF('3rd 2'!K28&gt;0,'3rd 2'!P4,IF('3rd 2'!S28&gt;0,'3rd 2'!X4,0)))</f>
        <v>3</v>
      </c>
      <c r="E1285" s="102">
        <f>IF('3rd 3'!C28&gt;0,'3rd 3'!H4,IF('3rd 3'!K28&gt;0,'3rd 3'!P4,IF('3rd 3'!S28&gt;0,'3rd 3'!X4,0)))</f>
        <v>3</v>
      </c>
      <c r="F1285" s="102">
        <f>IF('3rd 4'!C28&gt;0,'3rd 4'!H4,IF('3rd 4'!K28&gt;0,'3rd 4'!P4,IF('3rd 4'!S28&gt;0,'3rd 4'!X4,0)))</f>
        <v>3</v>
      </c>
      <c r="G1285" s="102">
        <f>IF('3rd 5'!C28&gt;0,'3rd 5'!H4,IF('3rd 5'!K28&gt;0,'3rd 5'!P4,IF('3rd 5'!S28&gt;0,'3rd 5'!X4,0)))</f>
        <v>3</v>
      </c>
      <c r="H1285" s="102">
        <f>IF('3rd 6'!C28&gt;0,'3rd 6'!H4,IF('3rd 6'!K28&gt;0,'3rd 6'!P4,IF('3rd 6'!S28&gt;0,'3rd 6'!X4,0)))</f>
        <v>0</v>
      </c>
      <c r="I1285" s="481"/>
      <c r="J1285" s="481"/>
      <c r="K1285" s="482"/>
      <c r="L1285" s="102">
        <f>IF('4th 1'!C28&gt;0,'4th 1'!H4,IF('4th 1'!K28&gt;0,'4th 1'!P4,IF('4th 1'!S28&gt;0,'4th 1'!X4,0)))</f>
        <v>3</v>
      </c>
      <c r="M1285" s="102">
        <f>IF('4th 2'!C28&gt;0,'4th 2'!H4,IF('4th 2'!K28&gt;0,'4th 2'!P4,IF('4th 2'!S28&gt;0,'4th 2'!X4,0)))</f>
        <v>3</v>
      </c>
      <c r="N1285" s="102">
        <f>IF('4th 3'!C28&gt;0,'4th 3'!H4,IF('4th 3'!K28&gt;0,'4th 3'!P4,IF('4th 3'!S28&gt;0,'4th 3'!X4,0)))</f>
        <v>3</v>
      </c>
      <c r="O1285" s="102">
        <f>IF('4th 4'!C28&gt;0,'4th 4'!H4,IF('4th 4'!K28&gt;0,'4th 4'!P4,IF('4th 4'!S28&gt;0,'4th 4'!X4,0)))</f>
        <v>1.5</v>
      </c>
      <c r="P1285" s="102">
        <f>IF('4th 5'!C28&gt;0,'4th 5'!H4,IF('4th 5'!K28&gt;0,'4th 5'!P4,IF('4th 5'!S28&gt;0,'4th 5'!X4,0)))</f>
        <v>1.5</v>
      </c>
      <c r="Q1285" s="102">
        <f>IF('4th 6'!C28&gt;0,'4th 6'!H4,IF('4th 6'!K28&gt;0,'4th 6'!P4,IF('4th 6'!S28&gt;0,'4th 6'!X4,0)))</f>
        <v>3</v>
      </c>
      <c r="R1285" s="102">
        <f>IF('4th 7'!C28&gt;0,'4th 7'!H4,IF('4th 7'!K28&gt;0,'4th 7'!P4,IF('4th 7'!S28&gt;0,'4th 7'!X4,0)))</f>
        <v>0</v>
      </c>
      <c r="S1285" s="430"/>
      <c r="T1285" s="430"/>
      <c r="U1285" s="432"/>
      <c r="V1285" s="460" t="s">
        <v>41</v>
      </c>
      <c r="W1285" s="461"/>
      <c r="X1285" s="461"/>
      <c r="Y1285" s="462"/>
      <c r="Z1285" s="510"/>
    </row>
    <row r="1286" spans="1:28" ht="17.25" thickBot="1">
      <c r="A1286" s="463" t="s">
        <v>11</v>
      </c>
      <c r="B1286" s="464"/>
      <c r="C1286" s="102">
        <v>100</v>
      </c>
      <c r="D1286" s="102">
        <v>100</v>
      </c>
      <c r="E1286" s="102">
        <v>100</v>
      </c>
      <c r="F1286" s="102">
        <v>100</v>
      </c>
      <c r="G1286" s="102">
        <v>100</v>
      </c>
      <c r="H1286" s="102">
        <v>100</v>
      </c>
      <c r="I1286" s="465">
        <f>(C1290*C1285)+(D1290*D1285)+(E1290*E1285)+(F1290*F1285)+(G1290*G1285)+(H1290*H1285)</f>
        <v>51</v>
      </c>
      <c r="J1286" s="84"/>
      <c r="K1286" s="103" t="str">
        <f>IF(J1287&gt;=4,"A+",IF(J1287&gt;=3.75,"A",IF(J1287&gt;=3.5,"A-",IF(J1287&gt;=3.25,"B+",IF(J1287&gt;=3,"B",IF(J1287&gt;=2.75,"B-",IF(J1287&gt;=2.5,"C+",IF(J1287&gt;=2,"C","F"))))))))</f>
        <v>B+</v>
      </c>
      <c r="L1286" s="102">
        <v>100</v>
      </c>
      <c r="M1286" s="102">
        <v>100</v>
      </c>
      <c r="N1286" s="102">
        <v>100</v>
      </c>
      <c r="O1286" s="102">
        <v>100</v>
      </c>
      <c r="P1286" s="102">
        <v>100</v>
      </c>
      <c r="Q1286" s="102">
        <v>100</v>
      </c>
      <c r="R1286" s="102">
        <v>100</v>
      </c>
      <c r="S1286" s="465">
        <f>(L1290*L1285)+(M1290*M1285)+(N1290*N1285)+(O1290*O1285)+(P1290*P1285)+(Q1290*Q1285)+(R1290*R1285)</f>
        <v>51.75</v>
      </c>
      <c r="T1286" s="84"/>
      <c r="U1286" s="103" t="str">
        <f>IF(T1287&gt;=4,"A+",IF(T1287&gt;=3.75,"A",IF(T1287&gt;=3.5,"A-",IF(T1287&gt;=3.25,"B+",IF(T1287&gt;=3,"B",IF(T1287&gt;=2.75,"B-",IF(T1287&gt;=2.5,"C+",IF(T1287&gt;=2,"C","F"))))))))</f>
        <v>B+</v>
      </c>
      <c r="V1286" s="467" t="s">
        <v>29</v>
      </c>
      <c r="W1286" s="469" t="s">
        <v>0</v>
      </c>
      <c r="X1286" s="469" t="s">
        <v>3</v>
      </c>
      <c r="Y1286" s="476" t="s">
        <v>2</v>
      </c>
      <c r="Z1286" s="510"/>
    </row>
    <row r="1287" spans="1:28" ht="17.25" thickTop="1">
      <c r="A1287" s="77" t="s">
        <v>28</v>
      </c>
      <c r="B1287" s="86"/>
      <c r="C1287" s="104">
        <f>IF('3rd 1'!C28&gt;0,'3rd 1'!C28,IF('3rd 1'!K28&gt;0,'3rd 1'!K28,IF('3rd 1'!S28&gt;0,'3rd 1'!S28,0)))</f>
        <v>30.5</v>
      </c>
      <c r="D1287" s="104">
        <f>IF('3rd 2'!C28&gt;0,'3rd 2'!C28,IF('3rd 2'!K28&gt;0,'3rd 2'!K28,IF('3rd 2'!S28&gt;0,'3rd 2'!S28,0)))</f>
        <v>30.25</v>
      </c>
      <c r="E1287" s="104">
        <f>IF('3rd 3'!C28&gt;0,'3rd 3'!C28,IF('3rd 3'!K28&gt;0,'3rd 3'!K28,IF('3rd 3'!S28&gt;0,'3rd 3'!S28,0)))</f>
        <v>25.5</v>
      </c>
      <c r="F1287" s="104">
        <f>IF('3rd 4'!C28&gt;0,'3rd 4'!C28,IF('3rd 4'!K28&gt;0,'3rd 4'!K28,IF('3rd 4'!S28&gt;0,'3rd 4'!S28,0)))</f>
        <v>29.5</v>
      </c>
      <c r="G1287" s="104">
        <f>IF('3rd 5'!C28&gt;0,'3rd 5'!C28,IF('3rd 5'!K28&gt;0,'3rd 5'!K28,IF('3rd 5'!S28&gt;0,'3rd 5'!S28,0)))</f>
        <v>27</v>
      </c>
      <c r="H1287" s="104">
        <f>IF('3rd 6'!C28&gt;0,'3rd 6'!C28,IF('3rd 6'!K28&gt;0,'3rd 6'!K28,IF('3rd 6'!S28&gt;0,'3rd 6'!S28,0)))</f>
        <v>0</v>
      </c>
      <c r="I1287" s="457"/>
      <c r="J1287" s="485">
        <f>I1286/(C1285+D1285+E1285+F1285+G1285+H1285)</f>
        <v>3.4</v>
      </c>
      <c r="K1287" s="90"/>
      <c r="L1287" s="104">
        <f>IF('4th 1'!C28&gt;0,'4th 1'!C28,IF('4th 1'!K28&gt;0,'4th 1'!K28,IF('4th 1'!S28&gt;0,'4th 1'!S28,0)))</f>
        <v>29</v>
      </c>
      <c r="M1287" s="104">
        <f>IF('4th 2'!C28&gt;0,'4th 2'!C28,IF('4th 2'!K28&gt;0,'4th 2'!K28,IF('4th 2'!S28&gt;0,'4th 2'!S28,0)))</f>
        <v>31.5</v>
      </c>
      <c r="N1287" s="104">
        <f>IF('4th 3'!C28&gt;0,'4th 3'!C28,IF('4th 3'!K28&gt;0,'4th 3'!K28,IF('4th 3'!S28&gt;0,'4th 3'!S28,0)))</f>
        <v>28.5</v>
      </c>
      <c r="O1287" s="104">
        <f>IF('4th 4'!C28&gt;0,'4th 4'!C28,IF('4th 4'!K28&gt;0,'4th 4'!K28,IF('4th 4'!S28&gt;0,'4th 4'!S28,0)))</f>
        <v>30.5</v>
      </c>
      <c r="P1287" s="104">
        <f>IF('4th 5'!C28&gt;0,'4th 5'!C28,IF('4th 5'!K28&gt;0,'4th 5'!K28,IF('4th 5'!S28&gt;0,'4th 5'!S28,0)))</f>
        <v>30.5</v>
      </c>
      <c r="Q1287" s="104">
        <f>IF('4th 6'!C28&gt;0,'4th 6'!C28,IF('4th 6'!K28&gt;0,'4th 6'!K28,IF('4th 6'!S28&gt;0,'4th 6'!S28,0)))</f>
        <v>25</v>
      </c>
      <c r="R1287" s="104">
        <f>IF('4th 7'!C28&gt;0,'4th 7'!C28,IF('4th 7'!K28&gt;0,'4th 7'!K28,IF('4th 7'!S28&gt;0,'4th 7'!S28,0)))</f>
        <v>0</v>
      </c>
      <c r="S1287" s="457"/>
      <c r="T1287" s="485">
        <f>S1286/(L1285+M1285+N1285+O1285+P1285+Q1285+R1285)</f>
        <v>3.45</v>
      </c>
      <c r="U1287" s="90"/>
      <c r="V1287" s="468"/>
      <c r="W1287" s="470"/>
      <c r="X1287" s="471"/>
      <c r="Y1287" s="477"/>
      <c r="Z1287" s="510"/>
    </row>
    <row r="1288" spans="1:28" ht="17.25">
      <c r="A1288" s="423" t="s">
        <v>26</v>
      </c>
      <c r="B1288" s="91" t="s">
        <v>60</v>
      </c>
      <c r="C1288" s="104">
        <f>IF('3rd 1'!C28&gt;0,'3rd 1'!J28,IF('3rd 1'!K28&gt;0,'3rd 1'!R28,IF('3rd 1'!S28&gt;0,'3rd 1'!Z28,0)))</f>
        <v>39</v>
      </c>
      <c r="D1288" s="104">
        <f>IF('3rd 2'!C28&gt;0,'3rd 2'!J28,IF('3rd 2'!K28&gt;0,'3rd 2'!R28,IF('3rd 2'!S28&gt;0,'3rd 2'!Z28,0)))</f>
        <v>45</v>
      </c>
      <c r="E1288" s="104">
        <f>IF('3rd 3'!C28&gt;0,'3rd 3'!J28,IF('3rd 3'!K28&gt;0,'3rd 3'!R28,IF('3rd 3'!S28&gt;0,'3rd 3'!Z28,0)))</f>
        <v>42.75</v>
      </c>
      <c r="F1288" s="104">
        <f>IF('3rd 4'!C28&gt;0,'3rd 4'!J28,IF('3rd 4'!K28&gt;0,'3rd 4'!R28,IF('3rd 4'!S28&gt;0,'3rd 4'!Z28,0)))</f>
        <v>41.5</v>
      </c>
      <c r="G1288" s="104">
        <f>IF('3rd 5'!C28&gt;0,'3rd 5'!J28,IF('3rd 5'!K28&gt;0,'3rd 5'!R28,IF('3rd 5'!S28&gt;0,'3rd 5'!Z28,0)))</f>
        <v>34.5</v>
      </c>
      <c r="H1288" s="104">
        <f>IF('3rd 6'!C28&gt;0,'3rd 6'!J28,IF('3rd 6'!K28&gt;0,'3rd 6'!R28,IF('3rd 6'!S28&gt;0,'3rd 6'!Z28,0)))</f>
        <v>0</v>
      </c>
      <c r="I1288" s="457"/>
      <c r="J1288" s="525"/>
      <c r="K1288" s="442" t="str">
        <f>IF(J1287&gt;=2.5,K1286,IF(J1287&gt;=2.25,"C",IF(J1287&gt;=2,"D",IF(J1287=0,0,"F"))))</f>
        <v>B+</v>
      </c>
      <c r="L1288" s="104">
        <f>IF('4th 1'!C28&gt;0,'4th 1'!J28,IF('4th 1'!K28&gt;0,'4th 1'!R28,IF('4th 1'!S28&gt;0,'4th 1'!Z28,0)))</f>
        <v>38</v>
      </c>
      <c r="M1288" s="104">
        <f>IF('4th 2'!C28&gt;0,'4th 2'!J28,IF('4th 2'!K28&gt;0,'4th 2'!R28,IF('4th 2'!S28&gt;0,'4th 2'!Z28,0)))</f>
        <v>45.5</v>
      </c>
      <c r="N1288" s="104">
        <f>IF('4th 3'!C28&gt;0,'4th 3'!J28,IF('4th 3'!K28&gt;0,'4th 3'!R28,IF('4th 3'!S28&gt;0,'4th 3'!Z28,0)))</f>
        <v>47.5</v>
      </c>
      <c r="O1288" s="104">
        <f>IF('4th 4'!C28&gt;0,'4th 4'!J28,IF('4th 4'!K28&gt;0,'4th 4'!R28,IF('4th 4'!S28&gt;0,'4th 4'!Z28,0)))</f>
        <v>47</v>
      </c>
      <c r="P1288" s="104">
        <f>IF('4th 5'!C28&gt;0,'4th 5'!J28,IF('4th 5'!K28&gt;0,'4th 5'!R28,IF('4th 5'!S28&gt;0,'4th 5'!Z28,0)))</f>
        <v>37.5</v>
      </c>
      <c r="Q1288" s="104">
        <f>IF('4th 6'!C28&gt;0,'4th 6'!J28,IF('4th 6'!K28&gt;0,'4th 6'!R28,IF('4th 6'!S28&gt;0,'4th 6'!Z28,0)))</f>
        <v>38</v>
      </c>
      <c r="R1288" s="104">
        <f>IF('4th 7'!C28&gt;0,'4th 7'!J28,IF('4th 7'!K28&gt;0,'4th 7'!R28,IF('4th 7'!S28&gt;0,'4th 7'!Z28,0)))</f>
        <v>0</v>
      </c>
      <c r="S1288" s="457"/>
      <c r="T1288" s="525"/>
      <c r="U1288" s="442" t="str">
        <f>IF(T1287&gt;=2.5,U1286,IF(T1287&gt;=2.25,"C",IF(T1287&gt;=2,"D",IF(T1287=0,0,"F"))))</f>
        <v>B+</v>
      </c>
      <c r="V1288" s="454" t="s">
        <v>40</v>
      </c>
      <c r="W1288" s="443"/>
      <c r="X1288" s="443"/>
      <c r="Y1288" s="455"/>
      <c r="Z1288" s="510"/>
      <c r="AA1288" s="105"/>
      <c r="AB1288" s="105"/>
    </row>
    <row r="1289" spans="1:28" ht="16.5" customHeight="1">
      <c r="A1289" s="424"/>
      <c r="B1289" s="91" t="s">
        <v>67</v>
      </c>
      <c r="C1289" s="117">
        <f>'3rd 1'!AA28</f>
        <v>70</v>
      </c>
      <c r="D1289" s="117">
        <f>'3rd 2'!AA28</f>
        <v>76</v>
      </c>
      <c r="E1289" s="117">
        <f>'3rd 3'!AA28</f>
        <v>69</v>
      </c>
      <c r="F1289" s="117">
        <f>'3rd 4'!AA28</f>
        <v>71</v>
      </c>
      <c r="G1289" s="117">
        <f>'3rd 5'!AA28</f>
        <v>62</v>
      </c>
      <c r="H1289" s="117">
        <f>'3rd 6'!AA28</f>
        <v>0</v>
      </c>
      <c r="I1289" s="457"/>
      <c r="J1289" s="525"/>
      <c r="K1289" s="491"/>
      <c r="L1289" s="117">
        <f>'4th 1'!AA28</f>
        <v>67</v>
      </c>
      <c r="M1289" s="117">
        <f>'4th 2'!AA28</f>
        <v>77</v>
      </c>
      <c r="N1289" s="117">
        <f>'4th 3'!AA28</f>
        <v>76</v>
      </c>
      <c r="O1289" s="117">
        <f>'4th 4'!AA28</f>
        <v>78</v>
      </c>
      <c r="P1289" s="117">
        <f>'4th 5'!AA28</f>
        <v>68</v>
      </c>
      <c r="Q1289" s="117">
        <f>'4th 6'!AA28</f>
        <v>63</v>
      </c>
      <c r="R1289" s="117">
        <f>'4th 7'!AA28</f>
        <v>0</v>
      </c>
      <c r="S1289" s="457"/>
      <c r="T1289" s="525"/>
      <c r="U1289" s="491"/>
      <c r="V1289" s="444">
        <f>IF((C1290+C1292)=0,0,C1285)+IF((D1290+D1292)=0,0,D1285)+IF((E1290+E1292)=0,0,E1285)+IF((F1290+F1292)=0,0,F1285)+IF((G1290+G1292)=0,0,G1285)+IF((H1290+H1292)=0,0,H1285)+IF((L1290+L1292)=0,0,L1285)+IF((M1290+M1292)=0,0,M1285)+IF((N1290+N1292)=0,0,N1285)+IF((O1290+O1292)=0,0,O1285)+IF((P1290+P1292)=0,0,P1285)+IF((Q1290+Q1292)=0,0,Q1285)+IF((R1290+R1292)=0,0,R1285)+IF(E1322&gt;0,1.5,0)</f>
        <v>31.5</v>
      </c>
      <c r="W1289" s="457">
        <f>I1286+S1286+(E1322*1.5)</f>
        <v>106.875</v>
      </c>
      <c r="X1289" s="440">
        <f>IF(S1286&gt;0,(W1289/31.5),J1287)</f>
        <v>3.3928571428571428</v>
      </c>
      <c r="Y1289" s="164" t="str">
        <f>IF(X1289&gt;=4,"A+",IF(X1289&gt;=3.75,"A",IF(X1289&gt;=3.5,"A-",IF(X1289&gt;=3.25,"B+",IF(X1289&gt;=3,"B",IF(X1289&gt;=2.75,"B-",IF(X1289&gt;=2.5,"C+",IF(X1289&gt;=2,"C","F"))))))))</f>
        <v>B+</v>
      </c>
      <c r="Z1289" s="510"/>
    </row>
    <row r="1290" spans="1:28" ht="16.5">
      <c r="A1290" s="424"/>
      <c r="B1290" s="91" t="s">
        <v>1</v>
      </c>
      <c r="C1290" s="104">
        <f>'3rd 1'!AC28</f>
        <v>3.5</v>
      </c>
      <c r="D1290" s="104">
        <f>'3rd 2'!AC28</f>
        <v>3.75</v>
      </c>
      <c r="E1290" s="104">
        <f>'3rd 3'!AC28</f>
        <v>3.25</v>
      </c>
      <c r="F1290" s="104">
        <f>'3rd 4'!AC28</f>
        <v>3.5</v>
      </c>
      <c r="G1290" s="104">
        <f>'3rd 5'!AC28</f>
        <v>3</v>
      </c>
      <c r="H1290" s="104">
        <f>'3rd 6'!AC28</f>
        <v>0</v>
      </c>
      <c r="I1290" s="457"/>
      <c r="J1290" s="525"/>
      <c r="K1290" s="106"/>
      <c r="L1290" s="104">
        <f>'4th 1'!AC28</f>
        <v>3.25</v>
      </c>
      <c r="M1290" s="104">
        <f>'4th 2'!AC28</f>
        <v>3.75</v>
      </c>
      <c r="N1290" s="104">
        <f>'4th 3'!AC28</f>
        <v>3.75</v>
      </c>
      <c r="O1290" s="104">
        <f>'4th 4'!AC28</f>
        <v>3.75</v>
      </c>
      <c r="P1290" s="104">
        <f>'4th 5'!AC28</f>
        <v>3.25</v>
      </c>
      <c r="Q1290" s="104">
        <f>'4th 6'!AC28</f>
        <v>3</v>
      </c>
      <c r="R1290" s="107">
        <f>'4th 7'!AC28</f>
        <v>0</v>
      </c>
      <c r="S1290" s="457"/>
      <c r="T1290" s="525"/>
      <c r="U1290" s="108"/>
      <c r="V1290" s="456"/>
      <c r="W1290" s="448"/>
      <c r="X1290" s="441"/>
      <c r="Y1290" s="451" t="str">
        <f>IF(S1286&gt;0,(IF(X1289&gt;=2.5,Y1289,IF(X1289&gt;=2.25,"C",IF(X1289&gt;=2,"D","F")))),K1288)</f>
        <v>B+</v>
      </c>
      <c r="Z1290" s="510"/>
    </row>
    <row r="1291" spans="1:28" ht="16.5">
      <c r="A1291" s="424"/>
      <c r="B1291" s="91" t="s">
        <v>2</v>
      </c>
      <c r="C1291" s="104" t="str">
        <f>'3rd 1'!AB28</f>
        <v>A-</v>
      </c>
      <c r="D1291" s="104" t="str">
        <f>'3rd 2'!AB28</f>
        <v>A</v>
      </c>
      <c r="E1291" s="104" t="str">
        <f>'3rd 3'!AB28</f>
        <v>B+</v>
      </c>
      <c r="F1291" s="104" t="str">
        <f>'3rd 4'!AB28</f>
        <v>A-</v>
      </c>
      <c r="G1291" s="104" t="str">
        <f>'3rd 5'!AB28</f>
        <v>B</v>
      </c>
      <c r="H1291" s="104" t="str">
        <f>'3rd 6'!AB28</f>
        <v/>
      </c>
      <c r="I1291" s="457"/>
      <c r="J1291" s="98"/>
      <c r="K1291" s="90"/>
      <c r="L1291" s="104" t="str">
        <f>'4th 1'!AB28</f>
        <v>B+</v>
      </c>
      <c r="M1291" s="104" t="str">
        <f>'4th 2'!AB28</f>
        <v>A</v>
      </c>
      <c r="N1291" s="104" t="str">
        <f>'4th 3'!AB28</f>
        <v>A</v>
      </c>
      <c r="O1291" s="104" t="str">
        <f>'4th 4'!AB28</f>
        <v>A</v>
      </c>
      <c r="P1291" s="104" t="str">
        <f>'4th 5'!AB28</f>
        <v>B+</v>
      </c>
      <c r="Q1291" s="104" t="str">
        <f>'4th 6'!AB28</f>
        <v>B</v>
      </c>
      <c r="R1291" s="104" t="str">
        <f>'4th 7'!AB28</f>
        <v/>
      </c>
      <c r="S1291" s="457"/>
      <c r="T1291" s="98"/>
      <c r="U1291" s="109"/>
      <c r="V1291" s="446"/>
      <c r="W1291" s="449"/>
      <c r="X1291" s="450"/>
      <c r="Y1291" s="452"/>
      <c r="Z1291" s="510"/>
    </row>
    <row r="1292" spans="1:28" ht="16.5" customHeight="1">
      <c r="A1292" s="413" t="s">
        <v>127</v>
      </c>
      <c r="B1292" s="91" t="s">
        <v>1</v>
      </c>
      <c r="C1292" s="104">
        <f>'3rd 1'!AD28</f>
        <v>0</v>
      </c>
      <c r="D1292" s="104">
        <f>'3rd 2'!AD28</f>
        <v>0</v>
      </c>
      <c r="E1292" s="104">
        <f>'3rd 3'!AD28</f>
        <v>0</v>
      </c>
      <c r="F1292" s="104">
        <f>'3rd 4'!AD28</f>
        <v>0</v>
      </c>
      <c r="G1292" s="104">
        <f>'3rd 5'!AD28</f>
        <v>0</v>
      </c>
      <c r="H1292" s="104">
        <f>'3rd 6'!AD28</f>
        <v>0</v>
      </c>
      <c r="I1292" s="415">
        <f>(C1292*C1285)+(D1292*D1285)+(E1292*E1285)+(F1292*F1285)+(G1292*G1285)+(H1292*H1285)</f>
        <v>0</v>
      </c>
      <c r="J1292" s="417">
        <f>IF(C1292&gt;0,(C1290*C1285),0)+IF(D1292&gt;0,(D1290*D1285),0)+IF(E1292&gt;0,(E1290*E1285),0)+IF(F1292&gt;0,(F1290*F1285),0)+IF(G1292&gt;0,(G1290*G1285),0)+IF(H1292&gt;0,(H1290*H1285),0)</f>
        <v>0</v>
      </c>
      <c r="K1292" s="418">
        <f>IF(C1292&gt;C1290,((C1292*C1285)-(C1290*C1285)),0)+IF(D1292&gt;D1290,((D1292*D1285)-(D1290*D1285)),0)+IF(E1292&gt;E1290,((E1292*E1285)-(E1290*E1285)),0)+IF(F1292&gt;F1290,((F1292*F1285)-(F1290*F1285)),0)+IF(G1292&gt;G1290,((G1292*G1285)-(G1290*G1285)),0)+IF(H1292&gt;H1290,((H1292*H1285)-(H1290*H1285)),0)</f>
        <v>0</v>
      </c>
      <c r="L1292" s="165">
        <f>'4th 1'!AD28</f>
        <v>0</v>
      </c>
      <c r="M1292" s="104">
        <f>'4th 2'!AD28</f>
        <v>0</v>
      </c>
      <c r="N1292" s="104">
        <f>'4th 3'!AD28</f>
        <v>0</v>
      </c>
      <c r="O1292" s="104">
        <f>'4th 4'!AD28</f>
        <v>0</v>
      </c>
      <c r="P1292" s="104">
        <f>'4th 5'!AD28</f>
        <v>0</v>
      </c>
      <c r="Q1292" s="104">
        <f>'4th 6'!AD28</f>
        <v>0</v>
      </c>
      <c r="R1292" s="104">
        <f>'4th 7'!AD28</f>
        <v>0</v>
      </c>
      <c r="S1292" s="415">
        <f>(L1292*L1285)+(M1292*M1285)+(N1292*N1285)+(O1292*O1285)+(P1292*P1285)+(Q1292*Q1285)+(R1292*R1285)</f>
        <v>0</v>
      </c>
      <c r="T1292" s="417">
        <f>IF(L1292&gt;0,(L1290*L1285),0)+IF(M1292&gt;0,(M1290*M1285),0)+IF(N1292&gt;0,(N1290*N1285),0)+IF(O1292&gt;0,(O1290*O1285),0)+IF(P1292&gt;0,(P1290*P1285),0)+IF(Q1292&gt;0,(Q1290*Q1285),0)+IF(R1292&gt;0,(R1290*R1285),0)</f>
        <v>0</v>
      </c>
      <c r="U1292" s="484">
        <f>IF(L1292&gt;L1290,((L1292*L1285)-(L1290*L1285)),0)+IF(M1292&gt;M1290,((M1292*M1285)-(M1290*M1285)),0)+IF(N1292&gt;N1290,((N1292*N1285)-(N1290*N1285)),0)+IF(O1292&gt;O1290,((O1292*O1285)-(O1290*O1285)),0)+IF(P1292&gt;P1290,((P1292*P1285)-(P1290*P1285)),0)+IF(Q1292&gt;Q1290,((Q1292*Q1285)-(Q1290*Q1285)),0)+IF(R1292&gt;R1290,((R1292*R1285)-(R1290*R1285)),0)</f>
        <v>0</v>
      </c>
      <c r="V1292" s="401">
        <f>I1292+S1292</f>
        <v>0</v>
      </c>
      <c r="W1292" s="436">
        <f>J1292+T1292</f>
        <v>0</v>
      </c>
      <c r="X1292" s="438">
        <f>K1292+U1292</f>
        <v>0</v>
      </c>
      <c r="Y1292" s="483">
        <f>K1292+U1292+X1279</f>
        <v>0</v>
      </c>
      <c r="Z1292" s="510"/>
    </row>
    <row r="1293" spans="1:28" ht="16.5" thickBot="1">
      <c r="A1293" s="414"/>
      <c r="B1293" s="157" t="s">
        <v>23</v>
      </c>
      <c r="C1293" s="180" t="str">
        <f>'3rd 1'!AE28</f>
        <v/>
      </c>
      <c r="D1293" s="180" t="str">
        <f>'3rd 2'!AE28</f>
        <v/>
      </c>
      <c r="E1293" s="180" t="str">
        <f>'3rd 3'!AE28</f>
        <v/>
      </c>
      <c r="F1293" s="180" t="str">
        <f>'3rd 4'!AE28</f>
        <v/>
      </c>
      <c r="G1293" s="180" t="str">
        <f>'3rd 5'!AE28</f>
        <v/>
      </c>
      <c r="H1293" s="180" t="str">
        <f>'3rd 6'!AE28</f>
        <v/>
      </c>
      <c r="I1293" s="416"/>
      <c r="J1293" s="416"/>
      <c r="K1293" s="419"/>
      <c r="L1293" s="180" t="str">
        <f>'4th 1'!AE28</f>
        <v/>
      </c>
      <c r="M1293" s="180" t="str">
        <f>'4th 2'!AE28</f>
        <v/>
      </c>
      <c r="N1293" s="180" t="str">
        <f>'4th 3'!AE28</f>
        <v/>
      </c>
      <c r="O1293" s="180" t="str">
        <f>'4th 4'!AE28</f>
        <v/>
      </c>
      <c r="P1293" s="180" t="str">
        <f>'4th 5'!AE28</f>
        <v/>
      </c>
      <c r="Q1293" s="180" t="str">
        <f>'4th 6'!AE28</f>
        <v/>
      </c>
      <c r="R1293" s="180" t="str">
        <f>'4th 7'!AE28</f>
        <v/>
      </c>
      <c r="S1293" s="416"/>
      <c r="T1293" s="416"/>
      <c r="U1293" s="419"/>
      <c r="V1293" s="402"/>
      <c r="W1293" s="437"/>
      <c r="X1293" s="439"/>
      <c r="Y1293" s="406"/>
      <c r="Z1293" s="510"/>
    </row>
    <row r="1294" spans="1:28" ht="19.5" customHeight="1" thickTop="1" thickBot="1">
      <c r="A1294" s="435" t="s">
        <v>31</v>
      </c>
      <c r="B1294" s="435"/>
      <c r="C1294" s="435"/>
      <c r="D1294" s="435"/>
      <c r="E1294" s="435"/>
      <c r="F1294" s="435"/>
      <c r="G1294" s="435"/>
      <c r="H1294" s="435"/>
      <c r="I1294" s="435"/>
      <c r="J1294" s="435"/>
      <c r="K1294" s="435"/>
      <c r="L1294" s="435"/>
      <c r="M1294" s="435"/>
      <c r="N1294" s="435"/>
      <c r="O1294" s="435"/>
      <c r="P1294" s="435"/>
      <c r="Q1294" s="435"/>
      <c r="R1294" s="435"/>
      <c r="S1294" s="435"/>
      <c r="T1294" s="435"/>
      <c r="U1294" s="435"/>
      <c r="V1294" s="435"/>
      <c r="W1294" s="435"/>
      <c r="X1294" s="435"/>
      <c r="Y1294" s="435"/>
      <c r="Z1294" s="510"/>
    </row>
    <row r="1295" spans="1:28" ht="17.25" customHeight="1" thickTop="1" thickBot="1">
      <c r="A1295" s="478" t="s">
        <v>46</v>
      </c>
      <c r="B1295" s="479"/>
      <c r="C1295" s="479"/>
      <c r="D1295" s="479"/>
      <c r="E1295" s="479"/>
      <c r="F1295" s="479"/>
      <c r="G1295" s="479"/>
      <c r="H1295" s="479"/>
      <c r="I1295" s="479"/>
      <c r="J1295" s="479"/>
      <c r="K1295" s="480"/>
      <c r="L1295" s="426" t="s">
        <v>47</v>
      </c>
      <c r="M1295" s="426"/>
      <c r="N1295" s="426"/>
      <c r="O1295" s="426"/>
      <c r="P1295" s="426"/>
      <c r="Q1295" s="426"/>
      <c r="R1295" s="426"/>
      <c r="S1295" s="426"/>
      <c r="T1295" s="426"/>
      <c r="U1295" s="427"/>
      <c r="V1295" s="160"/>
      <c r="W1295" s="428" t="s">
        <v>39</v>
      </c>
      <c r="X1295" s="428"/>
      <c r="Y1295" s="161"/>
      <c r="Z1295" s="510"/>
    </row>
    <row r="1296" spans="1:28" ht="17.25" thickTop="1">
      <c r="A1296" s="99" t="s">
        <v>22</v>
      </c>
      <c r="B1296" s="100"/>
      <c r="C1296" s="101">
        <f>'5th 1'!B4</f>
        <v>301</v>
      </c>
      <c r="D1296" s="101">
        <f>'5th 2'!B4</f>
        <v>302</v>
      </c>
      <c r="E1296" s="101">
        <f>'5th 3'!B4</f>
        <v>303</v>
      </c>
      <c r="F1296" s="101">
        <f>'5th 4'!B4</f>
        <v>304</v>
      </c>
      <c r="G1296" s="101">
        <f>'5th 5'!B4</f>
        <v>305</v>
      </c>
      <c r="H1296" s="101">
        <f>'5th 6'!B4</f>
        <v>0</v>
      </c>
      <c r="I1296" s="430" t="s">
        <v>0</v>
      </c>
      <c r="J1296" s="430" t="s">
        <v>3</v>
      </c>
      <c r="K1296" s="432" t="s">
        <v>2</v>
      </c>
      <c r="L1296" s="101">
        <f>'6th 1'!B4</f>
        <v>306</v>
      </c>
      <c r="M1296" s="101">
        <f>'6th 2'!B4</f>
        <v>307</v>
      </c>
      <c r="N1296" s="101">
        <f>'6th 3'!B4</f>
        <v>308</v>
      </c>
      <c r="O1296" s="101">
        <f>'6th 4'!B4</f>
        <v>309</v>
      </c>
      <c r="P1296" s="101">
        <f>'6th 5'!B4</f>
        <v>310</v>
      </c>
      <c r="Q1296" s="101">
        <f>'6th 6'!B4</f>
        <v>0</v>
      </c>
      <c r="R1296" s="101">
        <f>'6th 7'!B4</f>
        <v>0</v>
      </c>
      <c r="S1296" s="429" t="s">
        <v>0</v>
      </c>
      <c r="T1296" s="429" t="s">
        <v>3</v>
      </c>
      <c r="U1296" s="431" t="s">
        <v>2</v>
      </c>
      <c r="V1296" s="433" t="s">
        <v>62</v>
      </c>
      <c r="W1296" s="434"/>
      <c r="X1296" s="434"/>
      <c r="Y1296" s="162" t="str">
        <f>IF(X1297&gt;=4,"A+",IF(X1297&gt;=3.75,"A",IF(X1297&gt;=3.5,"A-",IF(X1297&gt;=3.25,"B+",IF(X1297&gt;=3,"B",IF(X1297&gt;=2.75,"B-",IF(X1297&gt;=2.5,"C+",IF(X1297&gt;=2,"C","F"))))))))</f>
        <v>B+</v>
      </c>
      <c r="Z1296" s="510"/>
    </row>
    <row r="1297" spans="1:26" ht="65.25" customHeight="1">
      <c r="A1297" s="77" t="s">
        <v>63</v>
      </c>
      <c r="B1297" s="78"/>
      <c r="C1297" s="79" t="str">
        <f>IF('5th 1'!C28&gt;0,'5th 1'!D6,IF('5th 1'!K28&gt;0,'5th 1'!L6,IF('5th 1'!S28&gt;0,'5th 1'!T6,0)))</f>
        <v>Creative Idea Genaration</v>
      </c>
      <c r="D1297" s="79" t="str">
        <f>IF('5th 2'!C28&gt;0,'5th 2'!D6,IF('5th 2'!K28&gt;0,'5th 2'!L6,IF('5th 2'!S28&gt;0,'5th 2'!T6,0)))</f>
        <v>Drawing for Illustration-1</v>
      </c>
      <c r="E1297" s="79" t="str">
        <f>IF('5th 3'!C28&gt;0,'5th 3'!D6,IF('5th 3'!K28&gt;0,'5th 3'!L6,IF('5th 3'!S28&gt;0,'5th 3'!T6,0)))</f>
        <v>Ad Art-1</v>
      </c>
      <c r="F1297" s="79" t="str">
        <f>IF('5th 4'!C28&gt;0,'5th 4'!D6,IF('5th 4'!K28&gt;0,'5th 4'!L6,IF('5th 4'!S28&gt;0,'5th 4'!T6,0)))</f>
        <v>Typography-2</v>
      </c>
      <c r="G1297" s="79" t="str">
        <f>IF('5th 5'!C28&gt;0,'5th 5'!D6,IF('5th 5'!K28&gt;0,'5th 5'!L6,IF('5th 5'!S28&gt;0,'5th 5'!T6,0)))</f>
        <v>History of Art</v>
      </c>
      <c r="H1297" s="79">
        <f>IF('5th 6'!C28&gt;0,'5th 6'!D6,IF('5th 6'!K28&gt;0,'5th 6'!L6,IF('5th 6'!S28&gt;0,'5th 6'!T6,0)))</f>
        <v>0</v>
      </c>
      <c r="I1297" s="481"/>
      <c r="J1297" s="481"/>
      <c r="K1297" s="482"/>
      <c r="L1297" s="79" t="str">
        <f>IF('6th 1'!C28&gt;0,'6th 1'!D6,IF('6th 1'!K28&gt;0,'6th 1'!L6,IF('6th 1'!S28&gt;0,'6th 1'!T6,0)))</f>
        <v>Computar Application in Art and Design</v>
      </c>
      <c r="M1297" s="79" t="str">
        <f>IF('6th 2'!C28&gt;0,'6th 2'!D6,IF('6th 2'!K28&gt;0,'6th 2'!L6,IF('6th 2'!S28&gt;0,'6th 2'!T6,0)))</f>
        <v>Drawing for Illustration-2</v>
      </c>
      <c r="N1297" s="79" t="str">
        <f>IF('6th 3'!C28&gt;0,'6th 3'!D6,IF('6th 3'!K28&gt;0,'6th 3'!L6,IF('6th 3'!S28&gt;0,'6th 3'!T6,0)))</f>
        <v>Ad Art-2</v>
      </c>
      <c r="O1297" s="79" t="str">
        <f>IF('6th 4'!C28&gt;0,'6th 4'!D6,IF('6th 4'!K28&gt;0,'6th 4'!L6,IF('6th 4'!S28&gt;0,'6th 4'!T6,0)))</f>
        <v>Sketch &amp; landscape-1</v>
      </c>
      <c r="P1297" s="79" t="str">
        <f>IF('6th 5'!C28&gt;0,'6th 5'!D6,IF('6th 5'!K28&gt;0,'6th 5'!L6,IF('6th 5'!S28&gt;0,'6th 5'!T6,0)))</f>
        <v>History of Arts</v>
      </c>
      <c r="Q1297" s="79">
        <f>IF('6th 6'!C28&gt;0,'6th 6'!D6,IF('6th 6'!K28&gt;0,'6th 6'!L6,IF('6th 6'!S28&gt;0,'6th 6'!T6,0)))</f>
        <v>0</v>
      </c>
      <c r="R1297" s="79">
        <f>IF('6th 7'!C28&gt;0,'6th 7'!D6,IF('6th 7'!K28&gt;0,'6th 7'!L6,IF('6th 7'!S28&gt;0,'6th 7'!T6,0)))</f>
        <v>0</v>
      </c>
      <c r="S1297" s="429"/>
      <c r="T1297" s="429"/>
      <c r="U1297" s="431"/>
      <c r="V1297" s="335">
        <f>IF(I1299&gt;0,(V1302+V1284),0)</f>
        <v>94.5</v>
      </c>
      <c r="W1297" s="254">
        <f>IF(I1299&gt;0,(W1302+W1284),0)</f>
        <v>322.875</v>
      </c>
      <c r="X1297" s="336">
        <f>IF(S1299&gt;0,(W1297/94.5),IF(I1299&gt;0,(W1297/78),0))</f>
        <v>3.4166666666666665</v>
      </c>
      <c r="Y1297" s="163" t="str">
        <f>IF(X1297&gt;=2.5,Y1296,IF(X1297&gt;=2.25,"C",IF(X1297&gt;=2,"D",IF(X1297=0,0,"F"))))</f>
        <v>B+</v>
      </c>
      <c r="Z1297" s="510"/>
    </row>
    <row r="1298" spans="1:26" ht="16.5">
      <c r="A1298" s="77" t="s">
        <v>12</v>
      </c>
      <c r="B1298" s="78"/>
      <c r="C1298" s="102">
        <f>IF('5th 1'!C28&gt;0,'5th 1'!H4,IF('5th 1'!K28&gt;0,'5th 1'!P4,IF('5th 1'!S28&gt;0,'5th 1'!X4,0)))</f>
        <v>3</v>
      </c>
      <c r="D1298" s="102">
        <f>IF('5th 2'!C28&gt;0,'5th 2'!H4,IF('5th 2'!K28&gt;0,'5th 2'!P4,IF('5th 2'!S28&gt;0,'5th 2'!X4,0)))</f>
        <v>3</v>
      </c>
      <c r="E1298" s="102">
        <f>IF('5th 3'!C28&gt;0,'5th 3'!H4,IF('5th 3'!K28&gt;0,'5th 3'!P4,IF('5th 3'!S28&gt;0,'5th 3'!X4,0)))</f>
        <v>3</v>
      </c>
      <c r="F1298" s="102">
        <f>IF('5th 4'!C28&gt;0,'5th 4'!H4,IF('5th 4'!K28&gt;0,'5th 4'!P4,IF('5th 4'!S28&gt;0,'5th 4'!X4,0)))</f>
        <v>3</v>
      </c>
      <c r="G1298" s="102">
        <f>IF('5th 5'!C28&gt;0,'5th 5'!H4,IF('5th 5'!K28&gt;0,'5th 5'!P4,IF('5th 5'!S28&gt;0,'5th 5'!X4,0)))</f>
        <v>3</v>
      </c>
      <c r="H1298" s="102">
        <f>IF('5th 6'!C28&gt;0,'5th 6'!H4,IF('5th 6'!K28&gt;0,'5th 6'!P4,IF('5th 6'!S28&gt;0,'5th 6'!X4,0)))</f>
        <v>0</v>
      </c>
      <c r="I1298" s="481"/>
      <c r="J1298" s="481"/>
      <c r="K1298" s="482"/>
      <c r="L1298" s="102">
        <f>IF('6th 1'!C28&gt;0,'6th 1'!H4,IF('6th 1'!K28&gt;0,'6th 1'!P4,IF('6th 1'!S28&gt;0,'6th 1'!X4,0)))</f>
        <v>3</v>
      </c>
      <c r="M1298" s="102">
        <f>IF('6th 2'!C28&gt;0,'6th 2'!H4,IF('6th 2'!K28&gt;0,'6th 2'!P4,IF('6th 2'!S28&gt;0,'6th 2'!X4,0)))</f>
        <v>3</v>
      </c>
      <c r="N1298" s="102">
        <f>IF('6th 3'!C28&gt;0,'6th 3'!H4,IF('6th 3'!K28&gt;0,'6th 3'!P4,IF('6th 3'!S28&gt;0,'6th 3'!X4,0)))</f>
        <v>3</v>
      </c>
      <c r="O1298" s="102">
        <f>IF('6th 4'!C28&gt;0,'6th 4'!H4,IF('6th 4'!K28&gt;0,'6th 4'!P4,IF('6th 4'!S28&gt;0,'6th 4'!X4,0)))</f>
        <v>3</v>
      </c>
      <c r="P1298" s="102">
        <f>IF('6th 5'!C28&gt;0,'6th 5'!H4,IF('6th 5'!K28&gt;0,'6th 5'!P4,IF('6th 5'!S28&gt;0,'6th 5'!X4,0)))</f>
        <v>3</v>
      </c>
      <c r="Q1298" s="102">
        <f>IF('6th 6'!C28&gt;0,'6th 6'!H4,IF('6th 6'!K28&gt;0,'6th 6'!#REF!,IF('6th 6'!S28&gt;0,'6th 6'!X4,0)))</f>
        <v>0</v>
      </c>
      <c r="R1298" s="102">
        <f>IF('6th 7'!C28&gt;0,'6th 7'!H4,IF('6th 7'!K28&gt;0,'6th 7'!P4,IF('6th 7'!S28&gt;0,'6th 7'!X4,0)))</f>
        <v>0</v>
      </c>
      <c r="S1298" s="430"/>
      <c r="T1298" s="430"/>
      <c r="U1298" s="432"/>
      <c r="V1298" s="460" t="s">
        <v>41</v>
      </c>
      <c r="W1298" s="461"/>
      <c r="X1298" s="461"/>
      <c r="Y1298" s="462"/>
      <c r="Z1298" s="510"/>
    </row>
    <row r="1299" spans="1:26" ht="17.25" thickBot="1">
      <c r="A1299" s="77" t="s">
        <v>11</v>
      </c>
      <c r="B1299" s="78"/>
      <c r="C1299" s="102">
        <v>100</v>
      </c>
      <c r="D1299" s="102">
        <v>100</v>
      </c>
      <c r="E1299" s="102">
        <v>100</v>
      </c>
      <c r="F1299" s="102">
        <v>100</v>
      </c>
      <c r="G1299" s="102">
        <v>100</v>
      </c>
      <c r="H1299" s="102">
        <v>100</v>
      </c>
      <c r="I1299" s="465">
        <f>(C1303*C1298)+(D1303*D1298)+(E1303*E1298)+(F1303*F1298)+(G1303*G1298)+(H1303*H1298)</f>
        <v>49.5</v>
      </c>
      <c r="J1299" s="84"/>
      <c r="K1299" s="103" t="str">
        <f>IF(J1301&gt;=4,"A+",IF(J1301&gt;=3.75,"A",IF(J1301&gt;=3.5,"A-",IF(J1301&gt;=3.25,"B+",IF(J1301&gt;=3,"B",IF(J1301&gt;=2.75,"B-",IF(J1301&gt;=2.5,"C+",IF(J1301&gt;=2,"C","F"))))))))</f>
        <v>B+</v>
      </c>
      <c r="L1299" s="102">
        <v>100</v>
      </c>
      <c r="M1299" s="102">
        <v>100</v>
      </c>
      <c r="N1299" s="102">
        <v>100</v>
      </c>
      <c r="O1299" s="102">
        <v>100</v>
      </c>
      <c r="P1299" s="102">
        <v>100</v>
      </c>
      <c r="Q1299" s="102">
        <v>100</v>
      </c>
      <c r="R1299" s="102">
        <v>100</v>
      </c>
      <c r="S1299" s="465">
        <f>(L1303*L1298)+(M1303*M1298)+(N1303*N1298)+(O1303*O1298)+(P1303*P1298)+(Q1303*Q1298)+(R1303*R1298)</f>
        <v>48.75</v>
      </c>
      <c r="T1299" s="84"/>
      <c r="U1299" s="103" t="str">
        <f>IF(T1301&gt;=4,"A+",IF(T1301&gt;=3.75,"A",IF(T1301&gt;=3.5,"A-",IF(T1301&gt;=3.25,"B+",IF(T1301&gt;=3,"B",IF(T1301&gt;=2.75,"B-",IF(T1301&gt;=2.5,"C+",IF(T1301&gt;=2,"C","F"))))))))</f>
        <v>B+</v>
      </c>
      <c r="V1299" s="467" t="s">
        <v>29</v>
      </c>
      <c r="W1299" s="469" t="s">
        <v>0</v>
      </c>
      <c r="X1299" s="469" t="s">
        <v>3</v>
      </c>
      <c r="Y1299" s="476" t="s">
        <v>2</v>
      </c>
      <c r="Z1299" s="510"/>
    </row>
    <row r="1300" spans="1:26" ht="17.25" thickTop="1">
      <c r="A1300" s="77" t="s">
        <v>28</v>
      </c>
      <c r="B1300" s="86"/>
      <c r="C1300" s="104">
        <f>IF('5th 1'!C28&gt;0,'5th 1'!C28,IF('5th 1'!K28&gt;0,'5th 1'!K28,IF('5th 1'!S28&gt;0,'5th 1'!S28,0)))</f>
        <v>29.5</v>
      </c>
      <c r="D1300" s="104">
        <f>IF('5th 2'!C28&gt;0,'5th 2'!C28,IF('5th 2'!K28&gt;0,'5th 2'!K28,IF('5th 2'!S28&gt;0,'5th 2'!S28,0)))</f>
        <v>28.5</v>
      </c>
      <c r="E1300" s="104">
        <f>IF('5th 3'!C28&gt;0,'5th 3'!C28,IF('5th 3'!K28&gt;0,'5th 3'!K28,IF('5th 3'!S28&gt;0,'5th 3'!S28,0)))</f>
        <v>31</v>
      </c>
      <c r="F1300" s="104">
        <f>IF('5th 4'!C28&gt;0,'5th 4'!C28,IF('5th 4'!K28&gt;0,'5th 4'!K28,IF('5th 4'!S28&gt;0,'5th 4'!S28,0)))</f>
        <v>30.5</v>
      </c>
      <c r="G1300" s="104">
        <f>IF('5th 5'!C28&gt;0,'5th 5'!C28,IF('5th 5'!K28&gt;0,'5th 5'!K28,IF('5th 5'!S28&gt;0,'5th 5'!S28,0)))</f>
        <v>29.5</v>
      </c>
      <c r="H1300" s="104">
        <f>IF('5th 6'!C28&gt;0,'5th 6'!C28,IF('5th 6'!K28&gt;0,'5th 6'!K28,IF('5th 6'!S28&gt;0,'5th 6'!S28,0)))</f>
        <v>0</v>
      </c>
      <c r="I1300" s="448"/>
      <c r="J1300" s="98"/>
      <c r="K1300" s="90"/>
      <c r="L1300" s="104">
        <f>IF('6th 1'!C28&gt;0,'6th 1'!C28,IF('6th 1'!K28&gt;0,'6th 1'!K28,IF('6th 1'!S28&gt;0,'6th 1'!S28,0)))</f>
        <v>32</v>
      </c>
      <c r="M1300" s="104">
        <f>IF('6th 2'!C28&gt;0,'6th 2'!C28,IF('6th 2'!K28&gt;0,'6th 2'!K28,IF('6th 2'!S28&gt;0,'6th 2'!S28,0)))</f>
        <v>29.5</v>
      </c>
      <c r="N1300" s="104">
        <f>IF('6th 3'!C28&gt;0,'6th 3'!C28,IF('6th 3'!K28&gt;0,'6th 3'!K28,IF('6th 3'!S28&gt;0,'6th 3'!S28,0)))</f>
        <v>28.5</v>
      </c>
      <c r="O1300" s="104">
        <f>IF('6th 4'!C28&gt;0,'6th 4'!C28,IF('6th 4'!K28&gt;0,'6th 4'!K28,IF('6th 4'!S28&gt;0,'6th 4'!S28,0)))</f>
        <v>24</v>
      </c>
      <c r="P1300" s="104">
        <f>IF('6th 5'!C28&gt;0,'6th 5'!C28,IF('6th 5'!K28&gt;0,'6th 5'!K28,IF('6th 5'!S28&gt;0,'6th 5'!S28,0)))</f>
        <v>31</v>
      </c>
      <c r="Q1300" s="104">
        <f>IF('6th 6'!C28&gt;0,'6th 6'!C28,IF('6th 6'!K28&gt;0,'6th 6'!K28,IF('6th 6'!S28&gt;0,'6th 6'!S28,0)))</f>
        <v>0</v>
      </c>
      <c r="R1300" s="104">
        <f>IF('6th 7'!C28&gt;0,'6th 7'!C28,IF('6th 7'!K28&gt;0,'6th 7'!K28,IF('6th 7'!S28&gt;0,'6th 7'!S28,0)))</f>
        <v>0</v>
      </c>
      <c r="S1300" s="448"/>
      <c r="T1300" s="98"/>
      <c r="U1300" s="90"/>
      <c r="V1300" s="468"/>
      <c r="W1300" s="470"/>
      <c r="X1300" s="471"/>
      <c r="Y1300" s="477"/>
      <c r="Z1300" s="510"/>
    </row>
    <row r="1301" spans="1:26" ht="16.5" customHeight="1">
      <c r="A1301" s="423" t="s">
        <v>26</v>
      </c>
      <c r="B1301" s="91" t="s">
        <v>60</v>
      </c>
      <c r="C1301" s="104">
        <f>IF('5th 1'!C28&gt;0,'5th 1'!J28,IF('5th 1'!K28&gt;0,'5th 1'!R28,IF('5th 1'!S28&gt;0,'5th 1'!Z28,0)))</f>
        <v>46.5</v>
      </c>
      <c r="D1301" s="104">
        <f>IF('5th 2'!C28&gt;0,'5th 2'!J28,IF('5th 2'!K28&gt;0,'5th 2'!R28,IF('5th 2'!S28&gt;0,'5th 2'!Z28,0)))</f>
        <v>28</v>
      </c>
      <c r="E1301" s="104">
        <f>IF('5th 3'!C28&gt;0,'5th 3'!J28,IF('5th 3'!K28&gt;0,'5th 3'!R28,IF('5th 3'!S28&gt;0,'5th 3'!Z28,0)))</f>
        <v>35.5</v>
      </c>
      <c r="F1301" s="104">
        <f>IF('5th 4'!C28&gt;0,'5th 4'!J28,IF('5th 4'!K28&gt;0,'5th 4'!R28,IF('5th 4'!S28&gt;0,'5th 4'!Z28,0)))</f>
        <v>42.5</v>
      </c>
      <c r="G1301" s="104">
        <f>IF('5th 5'!C28&gt;0,'5th 5'!J28,IF('5th 5'!K28&gt;0,'5th 5'!R28,IF('5th 5'!S28&gt;0,'5th 5'!Z28,0)))</f>
        <v>37.25</v>
      </c>
      <c r="H1301" s="104">
        <f>IF('5th 6'!C28&gt;0,'5th 6'!J28,IF('5th 6'!K28&gt;0,'5th 6'!R28,IF('5th 6'!S28&gt;0,'5th 6'!Z28,0)))</f>
        <v>0</v>
      </c>
      <c r="I1301" s="448"/>
      <c r="J1301" s="440">
        <f>I1299/(C1298+D1298+E1298+F1298+G1298+H1298)</f>
        <v>3.3</v>
      </c>
      <c r="K1301" s="442" t="str">
        <f>IF(J1301&gt;=2.5,K1299,IF(J1301&gt;=2.25,"C",IF(J1301&gt;=2,"D",IF(J1301=0,0,"F"))))</f>
        <v>B+</v>
      </c>
      <c r="L1301" s="107">
        <f>IF('6th 1'!C28&gt;0,'6th 1'!J28,IF('6th 1'!K28&gt;0,'6th 1'!R28,IF('6th 1'!S28&gt;0,'6th 1'!Z28,0)))</f>
        <v>35</v>
      </c>
      <c r="M1301" s="104">
        <f>IF('6th 2'!C28&gt;0,'6th 2'!J28,IF('6th 2'!K28&gt;0,'6th 2'!R28,IF('6th 2'!S28&gt;0,'6th 2'!Z28,0)))</f>
        <v>38.5</v>
      </c>
      <c r="N1301" s="104">
        <f>IF('6th 3'!C28&gt;0,'6th 3'!J28,IF('6th 3'!K28&gt;0,'6th 3'!R28,IF('6th 3'!S28&gt;0,'6th 3'!Z28,0)))</f>
        <v>46.5</v>
      </c>
      <c r="O1301" s="104">
        <f>IF('6th 4'!C28&gt;0,'6th 4'!J28,IF('6th 4'!K28&gt;0,'6th 4'!R28,IF('6th 4'!S28&gt;0,'6th 4'!Z28,0)))</f>
        <v>34.5</v>
      </c>
      <c r="P1301" s="104">
        <f>IF('6th 5'!C28&gt;0,'6th 5'!J28,IF('6th 5'!K28&gt;0,'6th 5'!R28,IF('6th 5'!S28&gt;0,'6th 5'!Z28,0)))</f>
        <v>35</v>
      </c>
      <c r="Q1301" s="104">
        <f>IF('6th 6'!C28&gt;0,'6th 6'!J28,IF('6th 6'!K28&gt;0,'6th 6'!R28,IF('6th 6'!S28&gt;0,'6th 6'!Z28,0)))</f>
        <v>0</v>
      </c>
      <c r="R1301" s="104">
        <f>IF('6th 7'!C28&gt;0,'6th 7'!J28,IF('6th 7'!K28&gt;0,'6th 7'!R28,IF('6th 7'!S28&gt;0,'6th 7'!Z28,0)))</f>
        <v>0</v>
      </c>
      <c r="S1301" s="448"/>
      <c r="T1301" s="440">
        <f>S1299/(L1298+M1298+N1298+O1298+P1298+Q1298+R1298)</f>
        <v>3.25</v>
      </c>
      <c r="U1301" s="442" t="str">
        <f>IF(T1301&gt;=2.5,U1299,IF(T1301&gt;=2.25,"C",IF(T1301&gt;=2,"D",IF(T1301=0,0,"F"))))</f>
        <v>B+</v>
      </c>
      <c r="V1301" s="443" t="s">
        <v>40</v>
      </c>
      <c r="W1301" s="443"/>
      <c r="X1301" s="443"/>
      <c r="Y1301" s="443"/>
      <c r="Z1301" s="510"/>
    </row>
    <row r="1302" spans="1:26" ht="16.5" customHeight="1">
      <c r="A1302" s="424"/>
      <c r="B1302" s="91" t="s">
        <v>67</v>
      </c>
      <c r="C1302" s="117">
        <f>'5th 1'!AA28</f>
        <v>76</v>
      </c>
      <c r="D1302" s="117">
        <f>'5th 2'!AA28</f>
        <v>57</v>
      </c>
      <c r="E1302" s="117">
        <f>'5th 3'!AA28</f>
        <v>67</v>
      </c>
      <c r="F1302" s="117">
        <f>'5th 4'!AA28</f>
        <v>73</v>
      </c>
      <c r="G1302" s="117">
        <f>'5th 5'!AA28</f>
        <v>67</v>
      </c>
      <c r="H1302" s="117">
        <f>'5th 6'!AA28</f>
        <v>0</v>
      </c>
      <c r="I1302" s="448"/>
      <c r="J1302" s="441"/>
      <c r="K1302" s="442"/>
      <c r="L1302" s="118">
        <f>'6th 1'!AA28</f>
        <v>67</v>
      </c>
      <c r="M1302" s="117">
        <f>'6th 2'!AA28</f>
        <v>68</v>
      </c>
      <c r="N1302" s="117">
        <f>'6th 3'!AA28</f>
        <v>75</v>
      </c>
      <c r="O1302" s="117">
        <f>'6th 4'!AA28</f>
        <v>59</v>
      </c>
      <c r="P1302" s="117">
        <f>'6th 5'!AA28</f>
        <v>66</v>
      </c>
      <c r="Q1302" s="117">
        <f>'6th 6'!AA28</f>
        <v>0</v>
      </c>
      <c r="R1302" s="117">
        <f>'6th 7'!AA28</f>
        <v>0</v>
      </c>
      <c r="S1302" s="448"/>
      <c r="T1302" s="441"/>
      <c r="U1302" s="442"/>
      <c r="V1302" s="444">
        <f>IF((C1303+C1305)=0,0,C1298)+IF((D1303+D1305)=0,0,D1298)+IF((E1303+E1305)=0,0,E1298)+IF((F1303+F1305)=0,0,F1298)+IF((G1303+G1305)=0,0,G1298)+IF((H1303+H1305)=0,0,H1298)+IF((L1303+L1305)=0,0,L1298)+IF((M1303+M1305)=0,0,M1298)+IF((N1303+N1305)=0,0,N1298)+IF((O1303+O1305)=0,0,O1298)+IF((P1303+P1305)=0,0,P1298)+IF((Q1303+Q1305)=0,0,Q1298)+IF((R1303+R1305)=0,0,R1298)+IF(G1322&gt;0,1.5,0)</f>
        <v>31.5</v>
      </c>
      <c r="W1302" s="447">
        <f>I1299+S1299+(G1322*1.5)</f>
        <v>102.375</v>
      </c>
      <c r="X1302" s="440">
        <f>IF(S1299&gt;0,(W1302/31.5),J1301)</f>
        <v>3.25</v>
      </c>
      <c r="Y1302" s="164" t="str">
        <f>IF(X1302&gt;=4,"A+",IF(X1302&gt;=3.75,"A",IF(X1302&gt;=3.5,"A-",IF(X1302&gt;=3.25,"B+",IF(X1302&gt;=3,"B",IF(X1302&gt;=2.75,"B-",IF(X1302&gt;=2.5,"C+",IF(X1302&gt;=2,"C","F"))))))))</f>
        <v>B+</v>
      </c>
      <c r="Z1302" s="510"/>
    </row>
    <row r="1303" spans="1:26" ht="16.5">
      <c r="A1303" s="424"/>
      <c r="B1303" s="91" t="s">
        <v>1</v>
      </c>
      <c r="C1303" s="104">
        <f>'5th 1'!AC28</f>
        <v>3.75</v>
      </c>
      <c r="D1303" s="104">
        <f>'5th 2'!AC28</f>
        <v>2.75</v>
      </c>
      <c r="E1303" s="104">
        <f>'5th 3'!AC28</f>
        <v>3.25</v>
      </c>
      <c r="F1303" s="104">
        <f>'5th 4'!AC28</f>
        <v>3.5</v>
      </c>
      <c r="G1303" s="104">
        <f>'5th 5'!AC28</f>
        <v>3.25</v>
      </c>
      <c r="H1303" s="104">
        <f>'5th 6'!AC28</f>
        <v>0</v>
      </c>
      <c r="I1303" s="448"/>
      <c r="J1303" s="98"/>
      <c r="K1303" s="110"/>
      <c r="L1303" s="107">
        <f>'6th 1'!AC28</f>
        <v>3.25</v>
      </c>
      <c r="M1303" s="104">
        <f>'6th 2'!AC28</f>
        <v>3.25</v>
      </c>
      <c r="N1303" s="104">
        <f>'6th 3'!AC28</f>
        <v>3.75</v>
      </c>
      <c r="O1303" s="104">
        <f>'6th 4'!AC28</f>
        <v>2.75</v>
      </c>
      <c r="P1303" s="104">
        <f>'6th 5'!AC28</f>
        <v>3.25</v>
      </c>
      <c r="Q1303" s="104">
        <f>'6th 6'!AC28</f>
        <v>0</v>
      </c>
      <c r="R1303" s="104">
        <f>'6th 7'!AC28</f>
        <v>0</v>
      </c>
      <c r="S1303" s="448"/>
      <c r="T1303" s="98"/>
      <c r="U1303" s="110"/>
      <c r="V1303" s="445"/>
      <c r="W1303" s="448"/>
      <c r="X1303" s="441"/>
      <c r="Y1303" s="451" t="str">
        <f>IF(S1299&gt;0,(IF(X1302&gt;=2.5,Y1302,IF(X1302&gt;=2.25,"C",IF(X1302&gt;=2,"D","F")))),K1301)</f>
        <v>B+</v>
      </c>
      <c r="Z1303" s="510"/>
    </row>
    <row r="1304" spans="1:26" ht="17.25" customHeight="1" thickBot="1">
      <c r="A1304" s="424"/>
      <c r="B1304" s="91" t="s">
        <v>2</v>
      </c>
      <c r="C1304" s="104" t="str">
        <f>'5th 1'!AB28</f>
        <v>A</v>
      </c>
      <c r="D1304" s="104" t="str">
        <f>'5th 2'!AB28</f>
        <v>B-</v>
      </c>
      <c r="E1304" s="104" t="str">
        <f>'5th 3'!AB28</f>
        <v>B+</v>
      </c>
      <c r="F1304" s="104" t="str">
        <f>'5th 4'!AB28</f>
        <v>A-</v>
      </c>
      <c r="G1304" s="104" t="str">
        <f>'5th 5'!AB28</f>
        <v>B+</v>
      </c>
      <c r="H1304" s="104" t="str">
        <f>'5th 6'!AB28</f>
        <v/>
      </c>
      <c r="I1304" s="448"/>
      <c r="J1304" s="98"/>
      <c r="K1304" s="109"/>
      <c r="L1304" s="111" t="str">
        <f>'6th 1'!AB28</f>
        <v>B+</v>
      </c>
      <c r="M1304" s="104" t="str">
        <f>'6th 2'!AB28</f>
        <v>B+</v>
      </c>
      <c r="N1304" s="104" t="str">
        <f>'6th 3'!AB28</f>
        <v>A</v>
      </c>
      <c r="O1304" s="104" t="str">
        <f>'6th 4'!AB28</f>
        <v>B-</v>
      </c>
      <c r="P1304" s="104" t="str">
        <f>'6th 5'!AB28</f>
        <v>B+</v>
      </c>
      <c r="Q1304" s="104" t="str">
        <f>'6th 6'!AB28</f>
        <v/>
      </c>
      <c r="R1304" s="104" t="str">
        <f>'6th 7'!AB28</f>
        <v/>
      </c>
      <c r="S1304" s="448"/>
      <c r="T1304" s="98"/>
      <c r="U1304" s="109"/>
      <c r="V1304" s="446"/>
      <c r="W1304" s="449"/>
      <c r="X1304" s="450"/>
      <c r="Y1304" s="452"/>
      <c r="Z1304" s="510"/>
    </row>
    <row r="1305" spans="1:26" ht="17.25" thickTop="1">
      <c r="A1305" s="413" t="s">
        <v>127</v>
      </c>
      <c r="B1305" s="91" t="s">
        <v>1</v>
      </c>
      <c r="C1305" s="104">
        <f>'5th 1'!AD28</f>
        <v>0</v>
      </c>
      <c r="D1305" s="104">
        <f>'5th 2'!AD28</f>
        <v>0</v>
      </c>
      <c r="E1305" s="104">
        <f>'5th 3'!AD28</f>
        <v>0</v>
      </c>
      <c r="F1305" s="104">
        <f>'5th 4'!AD28</f>
        <v>0</v>
      </c>
      <c r="G1305" s="104">
        <f>'5th 5'!AD28</f>
        <v>0</v>
      </c>
      <c r="H1305" s="104">
        <f>'5th 6'!AD28</f>
        <v>0</v>
      </c>
      <c r="I1305" s="415">
        <f>(C1305*C1298)+(D1305*D1298)+(E1305*E1298)+(F1305*F1298)+(G1305*G1298)+(H1305*H1298)</f>
        <v>0</v>
      </c>
      <c r="J1305" s="417">
        <f>IF(C1305&gt;0,(C1303*C1298),0)+IF(D1305&gt;0,(D1303*D1298),0)+IF(E1305&gt;0,(E1303*E1298),0)+IF(F1305&gt;0,(F1303*F1298),0)+IF(G1305&gt;0,(G1303*G1298),0)+IF(H1305&gt;0,(H1303*H1298),0)</f>
        <v>0</v>
      </c>
      <c r="K1305" s="418">
        <f>IF(C1305&gt;C1303,((C1305*C1298)-(C1303*C1298)),0)+IF(D1305&gt;D1303,((D1305*D1298)-(D1303*D1298)),0)+IF(E1305&gt;E1303,((E1305*E1298)-(E1303*E1298)),0)+IF(F1305&gt;F1303,((F1305*F1298)-(F1303*F1298)),0)+IF(G1305&gt;G1303,((G1305*G1298)-(G1303*G1298)),0)+IF(H1305&gt;H1303,((H1305*H1298)-(H1303*H1298)),0)</f>
        <v>0</v>
      </c>
      <c r="L1305" s="165">
        <f>'6th 1'!AD28</f>
        <v>0</v>
      </c>
      <c r="M1305" s="104">
        <f>'6th 2'!AD28</f>
        <v>0</v>
      </c>
      <c r="N1305" s="104">
        <f>'6th 3'!AD28</f>
        <v>0</v>
      </c>
      <c r="O1305" s="104">
        <f>'6th 4'!AD28</f>
        <v>0</v>
      </c>
      <c r="P1305" s="104">
        <f>'6th 5'!AD28</f>
        <v>0</v>
      </c>
      <c r="Q1305" s="104">
        <f>'6th 6'!AD28</f>
        <v>0</v>
      </c>
      <c r="R1305" s="104">
        <f>'6th 7'!AD28</f>
        <v>0</v>
      </c>
      <c r="S1305" s="403">
        <f>(L1305*L1298)+(M1305*M1298)+(N1305*N1298)+(O1305*O1298)+(P1305*P1298)+(Q1305*Q1298)+(R1305*R1298)</f>
        <v>0</v>
      </c>
      <c r="T1305" s="417">
        <f>IF(L1305&gt;0,(L1303*L1298),0)+IF(M1305&gt;0,(M1303*M1298),0)+IF(N1305&gt;0,(N1303*N1298),0)+IF(O1305&gt;0,(O1303*O1298),0)+IF(P1305&gt;0,(P1303*P1298),0)+IF(Q1305&gt;0,(Q1303*Q1298),0)+IF(R1305&gt;0,(R1303*R1298),0)</f>
        <v>0</v>
      </c>
      <c r="U1305" s="399">
        <f>IF(L1305&gt;L1303,((L1305*L1298)-(L1303*L1298)),0)+IF(M1305&gt;M1303,((M1305*M1298)-(M1303*M1298)),0)+IF(N1305&gt;N1303,((N1305*N1298)-(N1303*N1298)),0)+IF(O1305&gt;O1303,((O1305*O1298)-(O1303*O1298)),0)+IF(P1305&gt;P1303,((P1305*P1298)-(P1303*P1298)),0)+IF(Q1305&gt;Q1303,((Q1305*Q1298)-(Q1303*Q1298)),0)+IF(R1305&gt;R1303,((R1305*R1298)-(R1303*R1298)),0)</f>
        <v>0</v>
      </c>
      <c r="V1305" s="401">
        <f>I1305+S1305</f>
        <v>0</v>
      </c>
      <c r="W1305" s="436">
        <f>J1305+T1305</f>
        <v>0</v>
      </c>
      <c r="X1305" s="438">
        <f>K1305+U1305</f>
        <v>0</v>
      </c>
      <c r="Y1305" s="405">
        <f>IF(V1297&gt;0,(X1305+Y1292),0)</f>
        <v>0</v>
      </c>
      <c r="Z1305" s="510"/>
    </row>
    <row r="1306" spans="1:26" ht="15.75" customHeight="1" thickBot="1">
      <c r="A1306" s="414"/>
      <c r="B1306" s="157" t="s">
        <v>23</v>
      </c>
      <c r="C1306" s="181" t="str">
        <f>'5th 1'!AE28</f>
        <v/>
      </c>
      <c r="D1306" s="181" t="str">
        <f>'5th 2'!AE28</f>
        <v/>
      </c>
      <c r="E1306" s="181" t="str">
        <f>'5th 3'!AE28</f>
        <v/>
      </c>
      <c r="F1306" s="181" t="str">
        <f>'5th 4'!AE28</f>
        <v/>
      </c>
      <c r="G1306" s="181" t="str">
        <f>'5th 5'!AE28</f>
        <v/>
      </c>
      <c r="H1306" s="181" t="str">
        <f>'5th 6'!AE28</f>
        <v/>
      </c>
      <c r="I1306" s="416"/>
      <c r="J1306" s="416"/>
      <c r="K1306" s="419"/>
      <c r="L1306" s="181" t="str">
        <f>'6th 1'!AE28</f>
        <v/>
      </c>
      <c r="M1306" s="181" t="str">
        <f>'6th 2'!AE28</f>
        <v/>
      </c>
      <c r="N1306" s="181" t="str">
        <f>'6th 3'!AE28</f>
        <v/>
      </c>
      <c r="O1306" s="181" t="str">
        <f>'6th 4'!AE28</f>
        <v/>
      </c>
      <c r="P1306" s="181" t="str">
        <f>'6th 5'!AE28</f>
        <v/>
      </c>
      <c r="Q1306" s="181" t="str">
        <f>'6th 6'!AE28</f>
        <v/>
      </c>
      <c r="R1306" s="181" t="str">
        <f>'6th 7'!AE28</f>
        <v/>
      </c>
      <c r="S1306" s="420"/>
      <c r="T1306" s="420"/>
      <c r="U1306" s="400"/>
      <c r="V1306" s="402"/>
      <c r="W1306" s="437"/>
      <c r="X1306" s="439"/>
      <c r="Y1306" s="406"/>
      <c r="Z1306" s="510"/>
    </row>
    <row r="1307" spans="1:26" ht="21" customHeight="1" thickTop="1" thickBot="1">
      <c r="A1307" s="435" t="s">
        <v>32</v>
      </c>
      <c r="B1307" s="435"/>
      <c r="C1307" s="435"/>
      <c r="D1307" s="435"/>
      <c r="E1307" s="435"/>
      <c r="F1307" s="435"/>
      <c r="G1307" s="435"/>
      <c r="H1307" s="435"/>
      <c r="I1307" s="435"/>
      <c r="J1307" s="435"/>
      <c r="K1307" s="435"/>
      <c r="L1307" s="435"/>
      <c r="M1307" s="435"/>
      <c r="N1307" s="435"/>
      <c r="O1307" s="435"/>
      <c r="P1307" s="435"/>
      <c r="Q1307" s="435"/>
      <c r="R1307" s="435"/>
      <c r="S1307" s="435"/>
      <c r="T1307" s="435"/>
      <c r="U1307" s="435"/>
      <c r="V1307" s="435"/>
      <c r="W1307" s="435"/>
      <c r="X1307" s="435"/>
      <c r="Y1307" s="435"/>
      <c r="Z1307" s="510"/>
    </row>
    <row r="1308" spans="1:26" ht="17.25" thickTop="1" thickBot="1">
      <c r="A1308" s="425" t="s">
        <v>48</v>
      </c>
      <c r="B1308" s="426"/>
      <c r="C1308" s="426"/>
      <c r="D1308" s="426"/>
      <c r="E1308" s="426"/>
      <c r="F1308" s="426"/>
      <c r="G1308" s="426"/>
      <c r="H1308" s="426"/>
      <c r="I1308" s="426"/>
      <c r="J1308" s="426"/>
      <c r="K1308" s="427"/>
      <c r="L1308" s="426" t="s">
        <v>49</v>
      </c>
      <c r="M1308" s="426"/>
      <c r="N1308" s="426"/>
      <c r="O1308" s="426"/>
      <c r="P1308" s="426"/>
      <c r="Q1308" s="426"/>
      <c r="R1308" s="426"/>
      <c r="S1308" s="426"/>
      <c r="T1308" s="426"/>
      <c r="U1308" s="427"/>
      <c r="V1308" s="160"/>
      <c r="W1308" s="428" t="s">
        <v>39</v>
      </c>
      <c r="X1308" s="428"/>
      <c r="Y1308" s="161"/>
      <c r="Z1308" s="510"/>
    </row>
    <row r="1309" spans="1:26" ht="17.25" thickTop="1">
      <c r="A1309" s="99" t="s">
        <v>22</v>
      </c>
      <c r="B1309" s="100"/>
      <c r="C1309" s="101">
        <f>'7th 1'!B4</f>
        <v>401</v>
      </c>
      <c r="D1309" s="101">
        <f>'7th 2'!B4</f>
        <v>402</v>
      </c>
      <c r="E1309" s="101">
        <f>'7th 3'!B4</f>
        <v>403</v>
      </c>
      <c r="F1309" s="101">
        <f>'7th 4'!B4</f>
        <v>404</v>
      </c>
      <c r="G1309" s="101">
        <f>'7th 5'!B4</f>
        <v>405</v>
      </c>
      <c r="H1309" s="101">
        <f>'7th 6'!B4</f>
        <v>406</v>
      </c>
      <c r="I1309" s="429" t="s">
        <v>0</v>
      </c>
      <c r="J1309" s="429" t="s">
        <v>3</v>
      </c>
      <c r="K1309" s="431" t="s">
        <v>2</v>
      </c>
      <c r="L1309" s="101">
        <f>'8th 1'!B4</f>
        <v>407</v>
      </c>
      <c r="M1309" s="101">
        <f>'8th 2'!B4</f>
        <v>408</v>
      </c>
      <c r="N1309" s="101">
        <f>'8th 3'!B4</f>
        <v>409</v>
      </c>
      <c r="O1309" s="101">
        <f>'8th 4'!B4</f>
        <v>410</v>
      </c>
      <c r="P1309" s="101">
        <f>'8th 5'!B4</f>
        <v>411</v>
      </c>
      <c r="Q1309" s="101">
        <f>'8th 6'!B4</f>
        <v>412</v>
      </c>
      <c r="R1309" s="101">
        <f>'8th 7'!B4</f>
        <v>0</v>
      </c>
      <c r="S1309" s="429" t="s">
        <v>0</v>
      </c>
      <c r="T1309" s="429" t="s">
        <v>3</v>
      </c>
      <c r="U1309" s="431" t="s">
        <v>2</v>
      </c>
      <c r="V1309" s="433" t="s">
        <v>62</v>
      </c>
      <c r="W1309" s="434"/>
      <c r="X1309" s="434"/>
      <c r="Y1309" s="162" t="str">
        <f>IF(X1310&gt;=4,"A+",IF(X1310&gt;=3.75,"A",IF(X1310&gt;=3.5,"A-",IF(X1310&gt;=3.25,"B+",IF(X1310&gt;=3,"B",IF(X1310&gt;=2.75,"B-",IF(X1310&gt;=2.5,"C+",IF(X1310&gt;=2,"C","F"))))))))</f>
        <v>B+</v>
      </c>
      <c r="Z1309" s="510"/>
    </row>
    <row r="1310" spans="1:26" ht="65.25" customHeight="1">
      <c r="A1310" s="77" t="s">
        <v>63</v>
      </c>
      <c r="B1310" s="86"/>
      <c r="C1310" s="79" t="str">
        <f>IF('7th 1'!C28&gt;0,'7th 1'!D6,IF('7th 1'!K28&gt;0,'7th 1'!L6,IF('7th 1'!S28&gt;0,'7th 1'!T6,0)))</f>
        <v>Publicity Campaign</v>
      </c>
      <c r="D1310" s="79" t="str">
        <f>IF('7th 2'!C28&gt;0,'7th 2'!D6,IF('7th 2'!K28&gt;0,'7th 2'!L6,IF('7th 2'!S28&gt;0,'7th 2'!T6,0)))</f>
        <v>Produce Idea Formulation of Product</v>
      </c>
      <c r="E1310" s="79" t="str">
        <f>IF('7th 3'!C28&gt;0,'7th 3'!D6,IF('7th 3'!K28&gt;0,'7th 3'!L6,IF('7th 3'!S28&gt;0,'7th 3'!T6,0)))</f>
        <v>Computer Illustration-1</v>
      </c>
      <c r="F1310" s="79" t="str">
        <f>IF('7th 4'!C28&gt;0,'7th 4'!D6,IF('7th 4'!K28&gt;0,'7th 4'!L6,IF('7th 4'!S28&gt;0,'7th 4'!T6,0)))</f>
        <v>Computer Graphic -1</v>
      </c>
      <c r="G1310" s="79" t="str">
        <f>IF('7th 5'!C28&gt;0,'7th 5'!D6,IF('7th 5'!K28&gt;0,'7th 5'!L6,IF('7th 5'!S28&gt;0,'7th 5'!T6,0)))</f>
        <v>Sketch and Landscape -2</v>
      </c>
      <c r="H1310" s="79" t="str">
        <f>IF('7th 6'!C28&gt;0,'7th 6'!D6,IF('7th 6'!K28&gt;0,'7th 6'!L6,IF('7th 6'!S28&gt;0,'7th 6'!T6,0)))</f>
        <v>History of Western Art</v>
      </c>
      <c r="I1310" s="429"/>
      <c r="J1310" s="429"/>
      <c r="K1310" s="431"/>
      <c r="L1310" s="79" t="str">
        <f>IF('8th 1'!C28&gt;0,'8th 1'!D6,IF('8th 1'!K28&gt;0,'8th 1'!L6,IF('8th 1'!S28&gt;0,'8th 1'!T6,0)))</f>
        <v>Drawing a Package Design</v>
      </c>
      <c r="M1310" s="79" t="str">
        <f>IF('8th 2'!C28&gt;0,'8th 2'!D6,IF('8th 2'!K28&gt;0,'8th 2'!L6,IF('8th 2'!S28&gt;0,'8th 2'!T6,0)))</f>
        <v>Experimental Design</v>
      </c>
      <c r="N1310" s="79" t="str">
        <f>IF('8th 3'!C28&gt;0,'8th 3'!D6,IF('8th 3'!K28&gt;0,'8th 3'!L6,IF('8th 3'!S28&gt;0,'8th 3'!T6,0)))</f>
        <v>Computer Graphic -2</v>
      </c>
      <c r="O1310" s="79" t="str">
        <f>IF('8th 4'!C28&gt;0,'8th 4'!D6,IF('8th 4'!K28&gt;0,'8th 4'!L6,IF('8th 4'!S28&gt;0,'8th 4'!T6,0)))</f>
        <v>Interior &amp; Exterior Design</v>
      </c>
      <c r="P1310" s="79" t="str">
        <f>IF('8th 5'!C28&gt;0,'8th 5'!D6,IF('8th 5'!K28&gt;0,'8th 5'!L6,IF('8th 5'!S28&gt;0,'8th 5'!T6,0)))</f>
        <v>Aesthesic</v>
      </c>
      <c r="Q1310" s="79" t="str">
        <f>IF('8th 6'!C28&gt;0,'8th 6'!D6,IF('8th 6'!K28&gt;0,'8th 6'!L6,IF('8th 6'!S28&gt;0,'8th 6'!T6,0)))</f>
        <v>History of Arts in Bengal</v>
      </c>
      <c r="R1310" s="79">
        <f>IF('8th 7'!C28&gt;0,'8th 7'!D6,IF('8th 7'!K28&gt;0,'8th 7'!L6,IF('8th 7'!S28&gt;0,'8th 7'!T6,0)))</f>
        <v>0</v>
      </c>
      <c r="S1310" s="429"/>
      <c r="T1310" s="429"/>
      <c r="U1310" s="431"/>
      <c r="V1310" s="335">
        <f>IF(I1312&gt;0,(V1315+V1297),0)</f>
        <v>126</v>
      </c>
      <c r="W1310" s="254">
        <f>IF(I1312&gt;0,(W1315+W1297),0)</f>
        <v>433.5</v>
      </c>
      <c r="X1310" s="336">
        <f>IF(S1312&gt;0,(W1310/126),IF(I1312&gt;0,(W1310/109.5),0))</f>
        <v>3.4404761904761907</v>
      </c>
      <c r="Y1310" s="163" t="str">
        <f>IF(X1310&gt;=2.5,Y1309,IF(X1310&gt;=2.25,"C",IF(X1310&gt;=2,"D",IF(X1310=0,0,"F"))))</f>
        <v>B+</v>
      </c>
      <c r="Z1310" s="510"/>
    </row>
    <row r="1311" spans="1:26" ht="17.25" customHeight="1">
      <c r="A1311" s="458" t="s">
        <v>27</v>
      </c>
      <c r="B1311" s="459"/>
      <c r="C1311" s="102">
        <f>IF('7th 1'!C28&gt;0,'7th 1'!H4,IF('7th 1'!K28&gt;0,'7th 1'!P4,IF('7th 1'!S28&gt;0,'7th 1'!X4,0)))</f>
        <v>3</v>
      </c>
      <c r="D1311" s="102">
        <f>IF('7th 2'!C28&gt;0,'7th 2'!H4,IF('7th 2'!K28&gt;0,'7th 2'!P4,IF('7th 2'!S28&gt;0,'7th 2'!X4,0)))</f>
        <v>1.5</v>
      </c>
      <c r="E1311" s="102">
        <f>IF('7th 3'!C28&gt;0,'7th 3'!H4,IF('7th 3'!K28&gt;0,'7th 3'!P4,IF('7th 3'!S28&gt;0,'7th 3'!X4,0)))</f>
        <v>3</v>
      </c>
      <c r="F1311" s="102">
        <f>IF('7th 4'!C28&gt;0,'7th 4'!H4,IF('7th 4'!K28&gt;0,'7th 4'!P4,IF('7th 4'!S28&gt;0,'7th 4'!X4,0)))</f>
        <v>3</v>
      </c>
      <c r="G1311" s="102">
        <f>IF('7th 5'!C28&gt;0,'7th 5'!H4,IF('7th 5'!K28&gt;0,'7th 5'!P4,IF('7th 5'!S28&gt;0,'7th 5'!X4,0)))</f>
        <v>1.5</v>
      </c>
      <c r="H1311" s="102">
        <f>IF('7th 6'!C28&gt;0,'7th 6'!H4,IF('7th 6'!K28&gt;0,'7th 6'!P4,IF('7th 6'!S28&gt;0,'7th 6'!X4,0)))</f>
        <v>3</v>
      </c>
      <c r="I1311" s="430"/>
      <c r="J1311" s="430"/>
      <c r="K1311" s="432"/>
      <c r="L1311" s="102">
        <f>IF('8th 1'!C28&gt;0,'8th 1'!H4,IF('8th 1'!K28&gt;0,'8th 1'!P4,IF('8th 1'!S28&gt;0,'8th 1'!X4,0)))</f>
        <v>3</v>
      </c>
      <c r="M1311" s="102">
        <f>IF('8th 2'!C28&gt;0,'8th 2'!H4,IF('8th 2'!K28&gt;0,'8th 2'!P4,IF('8th 2'!S28&gt;0,'8th 2'!X4,0)))</f>
        <v>3</v>
      </c>
      <c r="N1311" s="102">
        <f>IF('8th 3'!C28&gt;0,'8th 3'!H4,IF('8th 3'!K28&gt;0,'8th 3'!P4,IF('8th 3'!S28&gt;0,'8th 3'!X4,0)))</f>
        <v>3</v>
      </c>
      <c r="O1311" s="102">
        <f>IF('8th 4'!C28&gt;0,'8th 4'!H4,IF('8th 4'!K28&gt;0,'8th 4'!P4,IF('8th 4'!S28&gt;0,'8th 4'!X4,0)))</f>
        <v>3</v>
      </c>
      <c r="P1311" s="102">
        <f>IF('8th 5'!C28&gt;0,'8th 5'!H4,IF('8th 5'!K28&gt;0,'8th 5'!P4,IF('8th 5'!S28&gt;0,'8th 5'!X4,0)))</f>
        <v>1.5</v>
      </c>
      <c r="Q1311" s="102">
        <f>IF('8th 6'!C28&gt;0,'8th 6'!H4,IF('8th 6'!K28&gt;0,'8th 6'!P4,IF('8th 6'!S28&gt;0,'8th 6'!X4,0)))</f>
        <v>1.5</v>
      </c>
      <c r="R1311" s="102">
        <f>IF('8th 7'!C28&gt;0,'8th 7'!H4,IF('8th 7'!K28&gt;0,'8th 7'!P4,IF('8th 7'!S28&gt;0,'8th 7'!X4,0)))</f>
        <v>0</v>
      </c>
      <c r="S1311" s="430"/>
      <c r="T1311" s="430"/>
      <c r="U1311" s="432"/>
      <c r="V1311" s="460" t="s">
        <v>41</v>
      </c>
      <c r="W1311" s="461"/>
      <c r="X1311" s="461"/>
      <c r="Y1311" s="462"/>
      <c r="Z1311" s="510"/>
    </row>
    <row r="1312" spans="1:26" ht="18.75" customHeight="1" thickBot="1">
      <c r="A1312" s="463" t="s">
        <v>11</v>
      </c>
      <c r="B1312" s="464"/>
      <c r="C1312" s="102">
        <v>100</v>
      </c>
      <c r="D1312" s="102">
        <v>100</v>
      </c>
      <c r="E1312" s="102">
        <v>100</v>
      </c>
      <c r="F1312" s="102">
        <v>100</v>
      </c>
      <c r="G1312" s="102">
        <v>100</v>
      </c>
      <c r="H1312" s="102">
        <v>100</v>
      </c>
      <c r="I1312" s="465">
        <f>(C1316*C1311)+(D1316*D1311)+(E1316*E1311)+(F1316*F1311)+(G1316*G1311)+(H1316*H1311)</f>
        <v>52.5</v>
      </c>
      <c r="J1312" s="84"/>
      <c r="K1312" s="103" t="str">
        <f>IF(J1314&gt;=4,"A+",IF(J1314&gt;=3.75,"A",IF(J1314&gt;=3.5,"A-",IF(J1314&gt;=3.25,"B+",IF(J1314&gt;=3,"B",IF(J1314&gt;=2.75,"B-",IF(J1314&gt;=2.5,"C+",IF(J1314&gt;=2,"C","F"))))))))</f>
        <v>A-</v>
      </c>
      <c r="L1312" s="102">
        <v>100</v>
      </c>
      <c r="M1312" s="102">
        <v>100</v>
      </c>
      <c r="N1312" s="102">
        <v>100</v>
      </c>
      <c r="O1312" s="102">
        <v>100</v>
      </c>
      <c r="P1312" s="102">
        <v>100</v>
      </c>
      <c r="Q1312" s="102">
        <v>100</v>
      </c>
      <c r="R1312" s="102">
        <v>100</v>
      </c>
      <c r="S1312" s="465">
        <f>(L1316*L1311)+(M1316*M1311)+(N1316*N1311)+(O1316*O1311)+(P1316*P1311)+(Q1316*Q1311)+(R1316*R1311)</f>
        <v>53.625</v>
      </c>
      <c r="T1312" s="84"/>
      <c r="U1312" s="103" t="str">
        <f>IF(T1314&gt;=4,"A+",IF(T1314&gt;=3.75,"A",IF(T1314&gt;=3.5,"A-",IF(T1314&gt;=3.25,"B+",IF(T1314&gt;=3,"B",IF(T1314&gt;=2.75,"B-",IF(T1314&gt;=2.5,"C+",IF(T1314&gt;=2,"C","F"))))))))</f>
        <v>A-</v>
      </c>
      <c r="V1312" s="467" t="s">
        <v>29</v>
      </c>
      <c r="W1312" s="469" t="s">
        <v>0</v>
      </c>
      <c r="X1312" s="469" t="s">
        <v>3</v>
      </c>
      <c r="Y1312" s="421" t="s">
        <v>2</v>
      </c>
      <c r="Z1312" s="510"/>
    </row>
    <row r="1313" spans="1:26" ht="17.25" thickTop="1">
      <c r="A1313" s="77" t="s">
        <v>28</v>
      </c>
      <c r="B1313" s="86"/>
      <c r="C1313" s="104">
        <f>IF('7th 1'!C28&gt;0,'7th 1'!C28,IF('7th 1'!K28&gt;0,'7th 1'!K28,IF('7th 1'!S28&gt;0,'7th 1'!S28,0)))</f>
        <v>32</v>
      </c>
      <c r="D1313" s="104">
        <f>IF('7th 2'!C28&gt;0,'7th 2'!C28,IF('7th 2'!K28&gt;0,'7th 2'!K28,IF('7th 2'!S28&gt;0,'7th 2'!S28,0)))</f>
        <v>32.5</v>
      </c>
      <c r="E1313" s="104">
        <f>IF('7th 3'!C28&gt;0,'7th 3'!C28,IF('7th 3'!K28&gt;0,'7th 3'!K28,IF('7th 3'!S28&gt;0,'7th 3'!S28,0)))</f>
        <v>30</v>
      </c>
      <c r="F1313" s="104">
        <f>IF('7th 4'!C28&gt;0,'7th 4'!C28,IF('7th 4'!K28&gt;0,'7th 4'!K28,IF('7th 4'!S28&gt;0,'7th 4'!S28,0)))</f>
        <v>28.5</v>
      </c>
      <c r="G1313" s="104">
        <f>IF('7th 5'!C28&gt;0,'7th 5'!C28,IF('7th 5'!K28&gt;0,'7th 5'!K28,IF('7th 5'!S28&gt;0,'7th 5'!S28,0)))</f>
        <v>31.5</v>
      </c>
      <c r="H1313" s="104">
        <f>IF('7th 6'!C28&gt;0,'7th 6'!C28,IF('7th 6'!K28&gt;0,'7th 6'!K28,IF('7th 6'!S28&gt;0,'7th 6'!S28,0)))</f>
        <v>27</v>
      </c>
      <c r="I1313" s="466"/>
      <c r="J1313" s="98"/>
      <c r="K1313" s="90"/>
      <c r="L1313" s="104">
        <f>IF('8th 1'!C28&gt;0,'8th 1'!C28,IF('8th 1'!K28&gt;0,'8th 1'!K28,IF('8th 1'!S28&gt;0,'8th 1'!S28,0)))</f>
        <v>32</v>
      </c>
      <c r="M1313" s="104">
        <f>IF('8th 2'!C28&gt;0,'8th 2'!C28,IF('8th 2'!K28&gt;0,'8th 2'!K28,IF('8th 2'!S28&gt;0,'8th 2'!S28,0)))</f>
        <v>32.5</v>
      </c>
      <c r="N1313" s="104">
        <f>IF('8th 3'!C28&gt;0,'8th 3'!C28,IF('8th 3'!K28&gt;0,'8th 3'!K28,IF('8th 3'!S28&gt;0,'8th 3'!S28,0)))</f>
        <v>32</v>
      </c>
      <c r="O1313" s="104">
        <f>IF('8th 4'!C28&gt;0,'8th 4'!C28,IF('8th 4'!K28&gt;0,'8th 4'!K28,IF('8th 4'!S28&gt;0,'8th 4'!S28,0)))</f>
        <v>29</v>
      </c>
      <c r="P1313" s="104">
        <f>IF('8th 5'!C28&gt;0,'8th 5'!C28,IF('8th 5'!K28&gt;0,'8th 5'!K28,IF('8th 5'!S28&gt;0,'8th 5'!S28,0)))</f>
        <v>31.75</v>
      </c>
      <c r="Q1313" s="104">
        <f>IF('8th 6'!C28&gt;0,'8th 6'!C28,IF('8th 6'!K28&gt;0,'8th 6'!K28,IF('8th 6'!S28&gt;0,'8th 6'!S28,0)))</f>
        <v>32.5</v>
      </c>
      <c r="R1313" s="104">
        <f>IF('8th 7'!C28&gt;0,'8th 7'!C28,IF('8th 7'!K28&gt;0,'8th 7'!K28,IF('8th 7'!S28&gt;0,'8th 7'!S28,0)))</f>
        <v>0</v>
      </c>
      <c r="S1313" s="466"/>
      <c r="T1313" s="98"/>
      <c r="U1313" s="90"/>
      <c r="V1313" s="468"/>
      <c r="W1313" s="470"/>
      <c r="X1313" s="471"/>
      <c r="Y1313" s="422"/>
      <c r="Z1313" s="510"/>
    </row>
    <row r="1314" spans="1:26" ht="17.25">
      <c r="A1314" s="423" t="s">
        <v>26</v>
      </c>
      <c r="B1314" s="91" t="s">
        <v>60</v>
      </c>
      <c r="C1314" s="104">
        <f>IF('7th 1'!C28&gt;0,'7th 1'!J28,IF('7th 1'!K28&gt;0,'7th 1'!R28,IF('7th 1'!S28&gt;0,'7th 1'!Z28,0)))</f>
        <v>43.75</v>
      </c>
      <c r="D1314" s="104">
        <f>IF('7th 2'!C28&gt;0,'7th 2'!J28,IF('7th 2'!K28&gt;0,'7th 2'!R28,IF('7th 2'!S28&gt;0,'7th 2'!Z28,0)))</f>
        <v>45.5</v>
      </c>
      <c r="E1314" s="104">
        <f>IF('7th 3'!C28&gt;0,'7th 3'!J28,IF('7th 3'!K28&gt;0,'7th 3'!R28,IF('7th 3'!S28&gt;0,'7th 3'!Z28,0)))</f>
        <v>36.5</v>
      </c>
      <c r="F1314" s="104">
        <f>IF('7th 4'!C28&gt;0,'7th 4'!J28,IF('7th 4'!K28&gt;0,'7th 4'!R28,IF('7th 4'!S28&gt;0,'7th 4'!Z28,0)))</f>
        <v>41</v>
      </c>
      <c r="G1314" s="104">
        <f>IF('7th 5'!C28&gt;0,'7th 5'!J28,IF('7th 5'!K28&gt;0,'7th 5'!R28,IF('7th 5'!S28&gt;0,'7th 5'!Z28,0)))</f>
        <v>46</v>
      </c>
      <c r="H1314" s="104">
        <f>IF('7th 6'!C28&gt;0,'7th 6'!J28,IF('7th 6'!K28&gt;0,'7th 6'!R28,IF('7th 6'!S28&gt;0,'7th 6'!Z28,0)))</f>
        <v>38</v>
      </c>
      <c r="I1314" s="466"/>
      <c r="J1314" s="440">
        <f>I1312/(C1311+D1311+E1311+F1311+G1311+H1311)</f>
        <v>3.5</v>
      </c>
      <c r="K1314" s="442" t="str">
        <f>IF(J1314&gt;=2.5,K1312,IF(J1314&gt;=2.25,"C",IF(J1314&gt;=2,"D",IF(J1314=0,0,"F"))))</f>
        <v>A-</v>
      </c>
      <c r="L1314" s="104">
        <f>IF('8th 1'!C28&gt;0,'8th 1'!J28,IF('8th 1'!K28&gt;0,'8th 1'!R28,IF('8th 1'!S28&gt;0,'8th 1'!Z28,0)))</f>
        <v>43.75</v>
      </c>
      <c r="M1314" s="104">
        <f>IF('8th 2'!C28&gt;0,'8th 2'!J28,IF('8th 2'!K28&gt;0,'8th 2'!R28,IF('8th 2'!S28&gt;0,'8th 2'!Z28,0)))</f>
        <v>33</v>
      </c>
      <c r="N1314" s="104">
        <f>IF('8th 3'!C28&gt;0,'8th 3'!J28,IF('8th 3'!K28&gt;0,'8th 3'!R28,IF('8th 3'!S28&gt;0,'8th 3'!Z28,0)))</f>
        <v>43</v>
      </c>
      <c r="O1314" s="104">
        <f>IF('8th 4'!C28&gt;0,'8th 4'!J28,IF('8th 4'!K28&gt;0,'8th 4'!R28,IF('8th 4'!S28&gt;0,'8th 4'!Z28,0)))</f>
        <v>40</v>
      </c>
      <c r="P1314" s="104">
        <f>IF('8th 5'!C28&gt;0,'8th 5'!J28,IF('8th 5'!K28&gt;0,'8th 5'!R28,IF('8th 5'!S28&gt;0,'8th 5'!Z28,0)))</f>
        <v>49.5</v>
      </c>
      <c r="Q1314" s="104">
        <f>IF('8th 6'!C28&gt;0,'8th 6'!J28,IF('8th 6'!K28&gt;0,'8th 6'!R28,IF('8th 6'!S28&gt;0,'8th 6'!Z28,0)))</f>
        <v>43.5</v>
      </c>
      <c r="R1314" s="104">
        <f>IF('8th 7'!C28&gt;0,'8th 7'!J28,IF('8th 7'!K28&gt;0,'8th 7'!R28,IF('8th 7'!S28&gt;0,'8th 7'!Z28,0)))</f>
        <v>0</v>
      </c>
      <c r="S1314" s="466"/>
      <c r="T1314" s="440">
        <f>S1312/(L1311+M1311+N1311+O1311+P1311+Q1311+R1311)</f>
        <v>3.5750000000000002</v>
      </c>
      <c r="U1314" s="442" t="str">
        <f>IF(T1314&gt;=2.5,U1312,IF(T1314&gt;=2.25,"C",IF(T1314&gt;=2,"D",IF(T1314=0,0,"F"))))</f>
        <v>A-</v>
      </c>
      <c r="V1314" s="454" t="s">
        <v>40</v>
      </c>
      <c r="W1314" s="443"/>
      <c r="X1314" s="443"/>
      <c r="Y1314" s="455"/>
      <c r="Z1314" s="510"/>
    </row>
    <row r="1315" spans="1:26" ht="16.5" customHeight="1">
      <c r="A1315" s="424"/>
      <c r="B1315" s="91" t="s">
        <v>67</v>
      </c>
      <c r="C1315" s="117">
        <f>'7th 1'!AA28</f>
        <v>76</v>
      </c>
      <c r="D1315" s="117">
        <f>'7th 2'!AA28</f>
        <v>78</v>
      </c>
      <c r="E1315" s="117">
        <f>'7th 3'!AA28</f>
        <v>67</v>
      </c>
      <c r="F1315" s="117">
        <f>'7th 4'!AA28</f>
        <v>70</v>
      </c>
      <c r="G1315" s="117">
        <f>'7th 5'!AA28</f>
        <v>78</v>
      </c>
      <c r="H1315" s="117">
        <f>'7th 6'!AA28</f>
        <v>65</v>
      </c>
      <c r="I1315" s="466"/>
      <c r="J1315" s="453"/>
      <c r="K1315" s="442"/>
      <c r="L1315" s="117">
        <f>'8th 1'!AA28</f>
        <v>76</v>
      </c>
      <c r="M1315" s="117">
        <f>'8th 2'!AA28</f>
        <v>66</v>
      </c>
      <c r="N1315" s="117">
        <f>'8th 3'!AA28</f>
        <v>75</v>
      </c>
      <c r="O1315" s="117">
        <f>'8th 4'!AA28</f>
        <v>69</v>
      </c>
      <c r="P1315" s="117">
        <f>'8th 5'!AA28</f>
        <v>82</v>
      </c>
      <c r="Q1315" s="117">
        <f>'8th 6'!AA28</f>
        <v>76</v>
      </c>
      <c r="R1315" s="117">
        <f>'8th 7'!AA28</f>
        <v>0</v>
      </c>
      <c r="S1315" s="466"/>
      <c r="T1315" s="453"/>
      <c r="U1315" s="442"/>
      <c r="V1315" s="444">
        <f>IF((C1316+C1318)=0,0,C1311)+IF((D1316+D1318)=0,0,D1311)+IF((E1316+E1318)=0,0,E1311)+IF((F1316+F1318)=0,0,F1311)+IF((G1316+G1318)=0,0,G1311)+IF((H1316+H1318)=0,0,H1311)+IF((L1316+L1318)=0,0,L1311)+IF((M1316+M1318)=0,0,M1311)+IF((N1316+N1318)=0,0,N1311)+IF((O1316+O1318)=0,0,O1311)+IF((P1316+P1318)=0,0,P1311)+IF((Q1316+Q1318)=0,0,Q1311)+IF((R1316+R1318)=0,0,R1311)+IF(I1322&gt;0,1.5,0)</f>
        <v>31.5</v>
      </c>
      <c r="W1315" s="457">
        <f>I1312+S1312+(I1322*1.5)</f>
        <v>110.625</v>
      </c>
      <c r="X1315" s="440">
        <f>IF(S1312&gt;0,(W1315/31.5),J1314)</f>
        <v>3.5119047619047619</v>
      </c>
      <c r="Y1315" s="164" t="str">
        <f>IF(X1315&gt;=4,"A+",IF(X1315&gt;=3.75,"A",IF(X1315&gt;=3.5,"A-",IF(X1315&gt;=3.25,"B+",IF(X1315&gt;=3,"B",IF(X1315&gt;=2.75,"B-",IF(X1315&gt;=2.5,"C+",IF(X1315&gt;=2,"C","F"))))))))</f>
        <v>A-</v>
      </c>
      <c r="Z1315" s="510"/>
    </row>
    <row r="1316" spans="1:26" ht="16.5">
      <c r="A1316" s="424"/>
      <c r="B1316" s="91" t="s">
        <v>1</v>
      </c>
      <c r="C1316" s="104">
        <f>'7th 1'!AC28</f>
        <v>3.75</v>
      </c>
      <c r="D1316" s="104">
        <f>'7th 2'!AC28</f>
        <v>3.75</v>
      </c>
      <c r="E1316" s="104">
        <f>'7th 3'!AC28</f>
        <v>3.25</v>
      </c>
      <c r="F1316" s="104">
        <f>'7th 4'!AC28</f>
        <v>3.5</v>
      </c>
      <c r="G1316" s="104">
        <f>'7th 5'!AC28</f>
        <v>3.75</v>
      </c>
      <c r="H1316" s="104">
        <f>'7th 6'!AC28</f>
        <v>3.25</v>
      </c>
      <c r="I1316" s="466"/>
      <c r="J1316" s="98"/>
      <c r="K1316" s="112"/>
      <c r="L1316" s="104">
        <f>'8th 1'!AC28</f>
        <v>3.75</v>
      </c>
      <c r="M1316" s="104">
        <f>'8th 2'!AC28</f>
        <v>3.25</v>
      </c>
      <c r="N1316" s="104">
        <f>'8th 3'!AC28</f>
        <v>3.75</v>
      </c>
      <c r="O1316" s="104">
        <f>'8th 4'!AC28</f>
        <v>3.25</v>
      </c>
      <c r="P1316" s="104">
        <f>'8th 5'!AC28</f>
        <v>4</v>
      </c>
      <c r="Q1316" s="104">
        <f>'8th 6'!AC28</f>
        <v>3.75</v>
      </c>
      <c r="R1316" s="104">
        <f>'8th 7'!AC28</f>
        <v>0</v>
      </c>
      <c r="S1316" s="466"/>
      <c r="T1316" s="98"/>
      <c r="V1316" s="456"/>
      <c r="W1316" s="448"/>
      <c r="X1316" s="441"/>
      <c r="Y1316" s="451" t="str">
        <f>IF(S1312&gt;0,(IF(X1315&gt;=2.5,Y1315,IF(X1315&gt;=2.25,"C",IF(X1315&gt;=2,"D","F")))),K1314)</f>
        <v>A-</v>
      </c>
      <c r="Z1316" s="510"/>
    </row>
    <row r="1317" spans="1:26" ht="16.5">
      <c r="A1317" s="424"/>
      <c r="B1317" s="91" t="s">
        <v>2</v>
      </c>
      <c r="C1317" s="104" t="str">
        <f>'7th 1'!AB28</f>
        <v>A</v>
      </c>
      <c r="D1317" s="104" t="str">
        <f>'7th 2'!AB28</f>
        <v>A</v>
      </c>
      <c r="E1317" s="104" t="str">
        <f>'7th 3'!AB28</f>
        <v>B+</v>
      </c>
      <c r="F1317" s="104" t="str">
        <f>'7th 4'!AB28</f>
        <v>A-</v>
      </c>
      <c r="G1317" s="104" t="str">
        <f>'7th 5'!AB28</f>
        <v>A</v>
      </c>
      <c r="H1317" s="104" t="str">
        <f>'7th 6'!AB28</f>
        <v>B+</v>
      </c>
      <c r="I1317" s="466"/>
      <c r="J1317" s="98"/>
      <c r="K1317" s="90"/>
      <c r="L1317" s="104" t="str">
        <f>'8th 1'!AB28</f>
        <v>A</v>
      </c>
      <c r="M1317" s="104" t="str">
        <f>'8th 2'!AB28</f>
        <v>B+</v>
      </c>
      <c r="N1317" s="104" t="str">
        <f>'8th 3'!AB28</f>
        <v>A</v>
      </c>
      <c r="O1317" s="104" t="str">
        <f>'8th 4'!AB28</f>
        <v>B+</v>
      </c>
      <c r="P1317" s="104" t="str">
        <f>'8th 5'!AB28</f>
        <v>A+</v>
      </c>
      <c r="Q1317" s="104" t="str">
        <f>'8th 6'!AB28</f>
        <v>A</v>
      </c>
      <c r="R1317" s="104" t="str">
        <f>'8th 7'!AB28</f>
        <v/>
      </c>
      <c r="S1317" s="466"/>
      <c r="T1317" s="98"/>
      <c r="U1317" s="90"/>
      <c r="V1317" s="446"/>
      <c r="W1317" s="449"/>
      <c r="X1317" s="450"/>
      <c r="Y1317" s="452"/>
      <c r="Z1317" s="510"/>
    </row>
    <row r="1318" spans="1:26" ht="16.5">
      <c r="A1318" s="413" t="s">
        <v>127</v>
      </c>
      <c r="B1318" s="91" t="s">
        <v>1</v>
      </c>
      <c r="C1318" s="104" t="str">
        <f>'7th 1'!AD28</f>
        <v>3.20</v>
      </c>
      <c r="D1318" s="104">
        <f>'7th 2'!AD28</f>
        <v>0</v>
      </c>
      <c r="E1318" s="104">
        <f>'7th 3'!AD28</f>
        <v>0</v>
      </c>
      <c r="F1318" s="104">
        <f>'7th 4'!AD28</f>
        <v>0</v>
      </c>
      <c r="G1318" s="104">
        <f>'7th 5'!AD28</f>
        <v>0</v>
      </c>
      <c r="H1318" s="104">
        <f>'7th 6'!AD28</f>
        <v>0</v>
      </c>
      <c r="I1318" s="415">
        <f>(C1318*C1311)+(D1318*D1311)+(E1318*E1311)+(F1318*F1311)+(G1318*G1311)+(H1318*H1311)</f>
        <v>9.6000000000000014</v>
      </c>
      <c r="J1318" s="417">
        <f>IF(C1318&gt;0,(C1316*C1311),0)+IF(D1318&gt;0,(D1316*D1311),0)+IF(E1318&gt;0,(E1316*E1311),0)+IF(F1318&gt;0,(F1316*F1311),0)+IF(G1318&gt;0,(G1316*G1311),0)+IF(H1318&gt;0,(H1316*H1311),0)</f>
        <v>11.25</v>
      </c>
      <c r="K1318" s="418">
        <f>IF(C1318&gt;C1316,((C1318*C1311)-(C1316*C1311)),0)+IF(D1318&gt;D1316,((D1318*D1311)-(D1316*D1311)),0)+IF(E1318&gt;E1316,((E1318*E1311)-(E1316*E1311)),0)+IF(F1318&gt;F1316,((F1318*F1311)-(F1316*F1311)),0)+IF(G1318&gt;G1316,((G1318*G1311)-(G1316*G1311)),0)+IF(H1318&gt;H1316,((H1318*H1311)-(H1316*H1311)),0)</f>
        <v>-1.6499999999999986</v>
      </c>
      <c r="L1318" s="165">
        <f>'8th 1'!AD28</f>
        <v>0</v>
      </c>
      <c r="M1318" s="104">
        <f>'8th 2'!AD28</f>
        <v>0</v>
      </c>
      <c r="N1318" s="104">
        <f>'8th 3'!AD28</f>
        <v>0</v>
      </c>
      <c r="O1318" s="104">
        <f>'8th 4'!AD28</f>
        <v>0</v>
      </c>
      <c r="P1318" s="104">
        <f>'8th 5'!AD28</f>
        <v>0</v>
      </c>
      <c r="Q1318" s="104">
        <f>'8th 6'!AD28</f>
        <v>0</v>
      </c>
      <c r="R1318" s="104">
        <f>'8th 7'!AD28</f>
        <v>0</v>
      </c>
      <c r="S1318" s="403">
        <f>(L1318*L1311)+(M1318*M1311)+(N1318*N1311)+(O1318*O1311)+(P1318*P1311)+(Q1318*Q1311)+(R1318*R1311)</f>
        <v>0</v>
      </c>
      <c r="T1318" s="417">
        <f>IF(L1318&gt;0,(L1316*L1311),0)+IF(M1318&gt;0,(M1316*M1311),0)+IF(N1318&gt;0,(N1316*N1311),0)+IF(O1318&gt;0,(O1316*O1311),0)+IF(P1318&gt;0,(P1316*P1311),0)+IF(Q1318&gt;0,(Q1316*Q1311),0)+IF(R1318&gt;0,(R1316*R1311),0)</f>
        <v>0</v>
      </c>
      <c r="U1318" s="399">
        <f>IF(L1318&gt;L1316,((L1318*L1311)-(L1316*L1311)),0)+IF(M1318&gt;M1316,((M1318*M1311)-(M1316*M1311)),0)+IF(N1318&gt;N1316,((N1318*N1311)-(N1316*N1311)),0)+IF(O1318&gt;O1316,((O1318*O1311)-(O1316*O1311)),0)+IF(P1318&gt;P1316,((P1318*P1311)-(P1316*P1311)),0)+IF(Q1318&gt;Q1316,((Q1318*Q1311)-(Q1316*Q1311)),0)+IF(R1318&gt;R1316,((R1318*R1311)-(R1316*R1311)),0)</f>
        <v>0</v>
      </c>
      <c r="V1318" s="401">
        <f>I1318+S1318</f>
        <v>9.6000000000000014</v>
      </c>
      <c r="W1318" s="403">
        <f>J1318+T1318</f>
        <v>11.25</v>
      </c>
      <c r="X1318" s="403">
        <f>K1318+U1318</f>
        <v>-1.6499999999999986</v>
      </c>
      <c r="Y1318" s="405">
        <f>IF(V1310&gt;0,(X1318+Y1305),0)</f>
        <v>-1.6499999999999986</v>
      </c>
      <c r="Z1318" s="510"/>
    </row>
    <row r="1319" spans="1:26" ht="15.75" customHeight="1" thickBot="1">
      <c r="A1319" s="414"/>
      <c r="B1319" s="157" t="s">
        <v>23</v>
      </c>
      <c r="C1319" s="180" t="str">
        <f>'7th 1'!AE28</f>
        <v>Imp:</v>
      </c>
      <c r="D1319" s="180" t="str">
        <f>'7th 2'!AE28</f>
        <v/>
      </c>
      <c r="E1319" s="180" t="str">
        <f>'7th 3'!AE28</f>
        <v/>
      </c>
      <c r="F1319" s="180" t="str">
        <f>'7th 4'!AE28</f>
        <v/>
      </c>
      <c r="G1319" s="180" t="str">
        <f>'7th 5'!AE28</f>
        <v/>
      </c>
      <c r="H1319" s="180" t="str">
        <f>'7th 6'!AE28</f>
        <v/>
      </c>
      <c r="I1319" s="416"/>
      <c r="J1319" s="416"/>
      <c r="K1319" s="419"/>
      <c r="L1319" s="180" t="str">
        <f>'8th 1'!AE28</f>
        <v/>
      </c>
      <c r="M1319" s="180" t="str">
        <f>'8th 2'!AE28</f>
        <v/>
      </c>
      <c r="N1319" s="180" t="str">
        <f>'8th 3'!AE28</f>
        <v/>
      </c>
      <c r="O1319" s="180" t="str">
        <f>'8th 4'!AE28</f>
        <v/>
      </c>
      <c r="P1319" s="180" t="str">
        <f>'8th 5'!AE28</f>
        <v/>
      </c>
      <c r="Q1319" s="180" t="str">
        <f>'8th 6'!AE28</f>
        <v/>
      </c>
      <c r="R1319" s="180" t="str">
        <f>'8th 7'!AE28</f>
        <v/>
      </c>
      <c r="S1319" s="420"/>
      <c r="T1319" s="420"/>
      <c r="U1319" s="400"/>
      <c r="V1319" s="402"/>
      <c r="W1319" s="404"/>
      <c r="X1319" s="404"/>
      <c r="Y1319" s="406"/>
      <c r="Z1319" s="510"/>
    </row>
    <row r="1320" spans="1:26" ht="9.75" customHeight="1" thickTop="1" thickBot="1">
      <c r="C1320" s="53"/>
      <c r="D1320" s="53"/>
      <c r="E1320" s="53"/>
      <c r="F1320" s="53"/>
      <c r="G1320" s="53"/>
      <c r="H1320" s="53"/>
      <c r="L1320" s="53"/>
      <c r="M1320" s="53"/>
      <c r="N1320" s="53"/>
      <c r="O1320" s="53"/>
      <c r="P1320" s="53"/>
      <c r="Q1320" s="53"/>
      <c r="R1320" s="53"/>
      <c r="V1320" s="53"/>
      <c r="W1320" s="53"/>
      <c r="X1320" s="53"/>
      <c r="Y1320" s="53"/>
    </row>
    <row r="1321" spans="1:26" ht="18.75" thickTop="1">
      <c r="A1321" s="407" t="s">
        <v>33</v>
      </c>
      <c r="B1321" s="408"/>
      <c r="C1321" s="376" t="s">
        <v>35</v>
      </c>
      <c r="D1321" s="380"/>
      <c r="E1321" s="376" t="s">
        <v>30</v>
      </c>
      <c r="F1321" s="380"/>
      <c r="G1321" s="376" t="s">
        <v>31</v>
      </c>
      <c r="H1321" s="380"/>
      <c r="I1321" s="376" t="s">
        <v>32</v>
      </c>
      <c r="J1321" s="411"/>
      <c r="K1321" s="411"/>
      <c r="L1321" s="412"/>
      <c r="M1321" s="370" t="s">
        <v>50</v>
      </c>
      <c r="N1321" s="371"/>
      <c r="O1321" s="376" t="s">
        <v>0</v>
      </c>
      <c r="P1321" s="377"/>
      <c r="Q1321" s="169" t="s">
        <v>29</v>
      </c>
      <c r="R1321" s="378" t="s">
        <v>216</v>
      </c>
      <c r="S1321" s="379"/>
      <c r="T1321" s="379"/>
      <c r="U1321" s="380"/>
      <c r="V1321" s="381" t="s">
        <v>2</v>
      </c>
      <c r="W1321" s="382"/>
      <c r="X1321" s="170"/>
      <c r="Y1321" s="171"/>
    </row>
    <row r="1322" spans="1:26" s="113" customFormat="1" ht="18" customHeight="1">
      <c r="A1322" s="409"/>
      <c r="B1322" s="410"/>
      <c r="C1322" s="383" t="str">
        <f>'viva-1'!K26</f>
        <v>4.00</v>
      </c>
      <c r="D1322" s="384"/>
      <c r="E1322" s="383" t="str">
        <f>'viva-2'!K26</f>
        <v>2.75</v>
      </c>
      <c r="F1322" s="384"/>
      <c r="G1322" s="385" t="str">
        <f>'viva-3'!K26</f>
        <v>2.75</v>
      </c>
      <c r="H1322" s="384"/>
      <c r="I1322" s="383" t="str">
        <f>'viva-4'!K26</f>
        <v>3.00</v>
      </c>
      <c r="J1322" s="386"/>
      <c r="K1322" s="386"/>
      <c r="L1322" s="387"/>
      <c r="M1322" s="372"/>
      <c r="N1322" s="373"/>
      <c r="O1322" s="388">
        <f>W1310+Y1318</f>
        <v>431.85</v>
      </c>
      <c r="P1322" s="389"/>
      <c r="Q1322" s="397">
        <f>V1310</f>
        <v>126</v>
      </c>
      <c r="R1322" s="392">
        <f>O1322/126</f>
        <v>3.4273809523809526</v>
      </c>
      <c r="S1322" s="393"/>
      <c r="T1322" s="393"/>
      <c r="U1322" s="394"/>
      <c r="V1322" s="359" t="str">
        <f>IF(R1322&gt;=2.5,Y1322,IF(R1322&gt;=2.25,"C",IF(R1322&gt;=2,"D",IF(R1322=0,0,"F"))))</f>
        <v>B+</v>
      </c>
      <c r="W1322" s="360"/>
      <c r="X1322" s="172"/>
      <c r="Y1322" s="173" t="str">
        <f>IF(R1322&gt;=4,"A+",IF(R1322&gt;=3.75,"A",IF(R1322&gt;=3.5,"A-",IF(R1322&gt;=3.25,"B+",IF(R1322&gt;=3,"B",IF(R1322&gt;=2.75,"B-",IF(R1322&gt;=2.5,"C+",IF(R1322&gt;=2,"C","F"))))))))</f>
        <v>B+</v>
      </c>
      <c r="Z1322" s="174"/>
    </row>
    <row r="1323" spans="1:26" ht="30.75" customHeight="1" thickBot="1">
      <c r="A1323" s="363" t="s">
        <v>34</v>
      </c>
      <c r="B1323" s="364"/>
      <c r="C1323" s="365" t="s">
        <v>1</v>
      </c>
      <c r="D1323" s="366"/>
      <c r="E1323" s="367">
        <f>C1322+E1322+G1322+I1322</f>
        <v>12.5</v>
      </c>
      <c r="F1323" s="368"/>
      <c r="G1323" s="365" t="s">
        <v>0</v>
      </c>
      <c r="H1323" s="366"/>
      <c r="I1323" s="367">
        <f>E1323*1.5</f>
        <v>18.75</v>
      </c>
      <c r="J1323" s="369"/>
      <c r="K1323" s="369"/>
      <c r="L1323" s="368"/>
      <c r="M1323" s="374"/>
      <c r="N1323" s="375"/>
      <c r="O1323" s="390"/>
      <c r="P1323" s="391"/>
      <c r="Q1323" s="398"/>
      <c r="R1323" s="395"/>
      <c r="S1323" s="395"/>
      <c r="T1323" s="395"/>
      <c r="U1323" s="396"/>
      <c r="V1323" s="361"/>
      <c r="W1323" s="362"/>
      <c r="X1323" s="175"/>
      <c r="Y1323" s="176"/>
    </row>
    <row r="1324" spans="1:26" ht="30" customHeight="1" thickTop="1">
      <c r="B1324" s="54"/>
      <c r="C1324" s="54"/>
      <c r="D1324" s="514" t="s">
        <v>24</v>
      </c>
      <c r="E1324" s="514"/>
      <c r="F1324" s="514"/>
      <c r="G1324" s="514"/>
      <c r="H1324" s="514"/>
      <c r="I1324" s="514"/>
      <c r="J1324" s="514"/>
      <c r="K1324" s="514"/>
      <c r="L1324" s="514"/>
      <c r="M1324" s="514"/>
      <c r="N1324" s="514"/>
      <c r="O1324" s="514"/>
      <c r="P1324" s="514"/>
      <c r="Q1324" s="514"/>
      <c r="R1324" s="514"/>
      <c r="S1324" s="514"/>
      <c r="T1324" s="55" t="s">
        <v>36</v>
      </c>
      <c r="U1324" s="56"/>
      <c r="V1324" s="515">
        <f>'1st 1'!R29</f>
        <v>0</v>
      </c>
      <c r="W1324" s="516"/>
      <c r="X1324" s="516"/>
      <c r="Y1324" s="516"/>
    </row>
    <row r="1325" spans="1:26" ht="18.75">
      <c r="A1325" s="57"/>
      <c r="B1325" s="58"/>
      <c r="C1325" s="59" t="s">
        <v>4</v>
      </c>
      <c r="D1325" s="60" t="s">
        <v>71</v>
      </c>
      <c r="E1325" s="60"/>
      <c r="F1325" s="53"/>
      <c r="G1325" s="61"/>
      <c r="H1325" s="517" t="s">
        <v>73</v>
      </c>
      <c r="I1325" s="518"/>
      <c r="J1325" s="518"/>
      <c r="K1325" s="518"/>
      <c r="L1325" s="518"/>
      <c r="M1325" s="518"/>
      <c r="N1325" s="518"/>
      <c r="O1325" s="62"/>
      <c r="P1325" s="62"/>
      <c r="Q1325" s="62"/>
      <c r="R1325" s="53"/>
      <c r="S1325" s="63"/>
      <c r="T1325" s="55" t="s">
        <v>37</v>
      </c>
      <c r="U1325" s="56"/>
      <c r="V1325" s="519">
        <f>'1st 1'!A29</f>
        <v>22</v>
      </c>
      <c r="W1325" s="516"/>
      <c r="X1325" s="516"/>
      <c r="Y1325" s="516"/>
    </row>
    <row r="1326" spans="1:26" ht="18.75">
      <c r="A1326" s="57"/>
      <c r="B1326" s="58"/>
      <c r="C1326" s="59" t="s">
        <v>5</v>
      </c>
      <c r="D1326" s="60" t="s">
        <v>66</v>
      </c>
      <c r="E1326" s="60"/>
      <c r="F1326" s="64"/>
      <c r="G1326" s="53"/>
      <c r="H1326" s="61"/>
      <c r="I1326" s="65"/>
      <c r="J1326" s="520">
        <f>'1st 1'!A1581</f>
        <v>0</v>
      </c>
      <c r="K1326" s="521"/>
      <c r="L1326" s="521"/>
      <c r="M1326" s="521"/>
      <c r="N1326" s="62"/>
      <c r="O1326" s="62"/>
      <c r="P1326" s="53"/>
      <c r="Q1326" s="53"/>
      <c r="R1326" s="53"/>
      <c r="S1326" s="63"/>
      <c r="T1326" s="55" t="s">
        <v>38</v>
      </c>
      <c r="U1326" s="56"/>
      <c r="V1326" s="56"/>
      <c r="W1326" s="56"/>
      <c r="X1326" s="56"/>
      <c r="Y1326" s="66">
        <f>'1st 1'!S29</f>
        <v>0</v>
      </c>
    </row>
    <row r="1327" spans="1:26" ht="18.75">
      <c r="A1327" s="57"/>
      <c r="B1327" s="58"/>
      <c r="C1327" s="59" t="s">
        <v>6</v>
      </c>
      <c r="D1327" s="60" t="s">
        <v>14</v>
      </c>
      <c r="E1327" s="58"/>
      <c r="F1327" s="67" t="s">
        <v>7</v>
      </c>
      <c r="G1327" s="68" t="str">
        <f>'1st 1'!B29</f>
        <v>M</v>
      </c>
      <c r="H1327" s="69"/>
      <c r="I1327" s="70"/>
      <c r="J1327" s="70"/>
      <c r="K1327" s="70"/>
      <c r="L1327" s="53"/>
      <c r="M1327" s="53"/>
      <c r="N1327" s="53"/>
      <c r="O1327" s="53"/>
      <c r="P1327" s="53"/>
      <c r="Q1327" s="53"/>
      <c r="R1327" s="53"/>
      <c r="V1327" s="53"/>
      <c r="W1327" s="53"/>
      <c r="X1327" s="53"/>
      <c r="Y1327" s="53"/>
    </row>
    <row r="1328" spans="1:26" ht="18.75">
      <c r="A1328" s="57"/>
      <c r="B1328" s="64"/>
      <c r="C1328" s="64"/>
      <c r="D1328" s="64"/>
      <c r="E1328" s="53"/>
      <c r="F1328" s="67" t="s">
        <v>8</v>
      </c>
      <c r="G1328" s="72">
        <f>'1st 1'!T29</f>
        <v>0</v>
      </c>
      <c r="H1328" s="69"/>
      <c r="I1328" s="70"/>
      <c r="J1328" s="70"/>
      <c r="K1328" s="70"/>
      <c r="L1328" s="53"/>
      <c r="M1328" s="53"/>
      <c r="N1328" s="53"/>
      <c r="O1328" s="53"/>
      <c r="P1328" s="53"/>
      <c r="Q1328" s="53"/>
      <c r="R1328" s="53"/>
      <c r="V1328" s="53"/>
      <c r="W1328" s="53"/>
      <c r="X1328" s="53"/>
      <c r="Y1328" s="53"/>
    </row>
    <row r="1329" spans="1:26" ht="18.75">
      <c r="A1329" s="57"/>
      <c r="B1329" s="64"/>
      <c r="C1329" s="64"/>
      <c r="D1329" s="64"/>
      <c r="E1329" s="53"/>
      <c r="F1329" s="67" t="s">
        <v>9</v>
      </c>
      <c r="G1329" s="72">
        <f>'1st 1'!U29</f>
        <v>0</v>
      </c>
      <c r="H1329" s="69"/>
      <c r="I1329" s="70"/>
      <c r="J1329" s="70"/>
      <c r="K1329" s="70"/>
      <c r="L1329" s="53"/>
      <c r="M1329" s="53"/>
      <c r="N1329" s="53"/>
      <c r="O1329" s="53"/>
      <c r="P1329" s="53"/>
      <c r="Q1329" s="53"/>
      <c r="R1329" s="53"/>
      <c r="V1329" s="53"/>
      <c r="W1329" s="53"/>
      <c r="X1329" s="53"/>
      <c r="Y1329" s="53"/>
    </row>
    <row r="1330" spans="1:26" ht="18.75">
      <c r="A1330" s="57"/>
      <c r="B1330" s="64"/>
      <c r="C1330" s="64"/>
      <c r="D1330" s="64"/>
      <c r="E1330" s="53"/>
      <c r="F1330" s="67" t="s">
        <v>10</v>
      </c>
      <c r="G1330" s="72">
        <f>'1st 1'!V29</f>
        <v>0</v>
      </c>
      <c r="H1330" s="69"/>
      <c r="I1330" s="73"/>
      <c r="J1330" s="73"/>
      <c r="K1330" s="73"/>
      <c r="L1330" s="53"/>
      <c r="M1330" s="53"/>
      <c r="N1330" s="53"/>
      <c r="O1330" s="53"/>
      <c r="P1330" s="53"/>
      <c r="Q1330" s="53"/>
      <c r="R1330" s="53"/>
      <c r="V1330" s="53"/>
      <c r="W1330" s="53"/>
      <c r="X1330" s="53"/>
      <c r="Y1330" s="53"/>
    </row>
    <row r="1331" spans="1:26" ht="21.75" customHeight="1" thickBot="1">
      <c r="A1331" s="522" t="s">
        <v>25</v>
      </c>
      <c r="B1331" s="522"/>
      <c r="C1331" s="523"/>
      <c r="D1331" s="523"/>
      <c r="E1331" s="523"/>
      <c r="F1331" s="523"/>
      <c r="G1331" s="523"/>
      <c r="H1331" s="523"/>
      <c r="I1331" s="523"/>
      <c r="J1331" s="523"/>
      <c r="K1331" s="523"/>
      <c r="L1331" s="524"/>
      <c r="M1331" s="524"/>
      <c r="N1331" s="524"/>
      <c r="O1331" s="524"/>
      <c r="P1331" s="524"/>
      <c r="Q1331" s="524"/>
      <c r="R1331" s="524"/>
      <c r="S1331" s="524"/>
      <c r="T1331" s="524"/>
      <c r="U1331" s="524"/>
      <c r="V1331" s="524"/>
      <c r="W1331" s="524"/>
      <c r="X1331" s="524"/>
      <c r="Y1331" s="524"/>
    </row>
    <row r="1332" spans="1:26" ht="19.5" customHeight="1" thickTop="1" thickBot="1">
      <c r="A1332" s="478" t="s">
        <v>42</v>
      </c>
      <c r="B1332" s="479"/>
      <c r="C1332" s="479"/>
      <c r="D1332" s="479"/>
      <c r="E1332" s="479"/>
      <c r="F1332" s="479"/>
      <c r="G1332" s="479"/>
      <c r="H1332" s="479"/>
      <c r="I1332" s="479"/>
      <c r="J1332" s="479"/>
      <c r="K1332" s="480"/>
      <c r="L1332" s="479" t="s">
        <v>43</v>
      </c>
      <c r="M1332" s="479"/>
      <c r="N1332" s="479"/>
      <c r="O1332" s="479"/>
      <c r="P1332" s="479"/>
      <c r="Q1332" s="479"/>
      <c r="R1332" s="479"/>
      <c r="S1332" s="479"/>
      <c r="T1332" s="479"/>
      <c r="U1332" s="506"/>
      <c r="V1332" s="507" t="s">
        <v>39</v>
      </c>
      <c r="W1332" s="508"/>
      <c r="X1332" s="508"/>
      <c r="Y1332" s="509"/>
      <c r="Z1332" s="510" t="s">
        <v>68</v>
      </c>
    </row>
    <row r="1333" spans="1:26" ht="19.5" thickTop="1" thickBot="1">
      <c r="A1333" s="74" t="s">
        <v>22</v>
      </c>
      <c r="B1333" s="75"/>
      <c r="C1333" s="76">
        <f>'1st 1'!C4</f>
        <v>101</v>
      </c>
      <c r="D1333" s="76">
        <f>'1st 2'!C4</f>
        <v>102</v>
      </c>
      <c r="E1333" s="76">
        <f>'1st 3'!C4</f>
        <v>103</v>
      </c>
      <c r="F1333" s="76">
        <f>'1st 4'!C4</f>
        <v>104</v>
      </c>
      <c r="G1333" s="76">
        <f>'1st 5'!C4</f>
        <v>105</v>
      </c>
      <c r="H1333" s="76">
        <f>'1st 6'!C4</f>
        <v>106</v>
      </c>
      <c r="I1333" s="511" t="s">
        <v>0</v>
      </c>
      <c r="J1333" s="511" t="s">
        <v>3</v>
      </c>
      <c r="K1333" s="512" t="s">
        <v>2</v>
      </c>
      <c r="L1333" s="76">
        <f>'2nd 1'!C4</f>
        <v>107</v>
      </c>
      <c r="M1333" s="76">
        <f>'2nd 2'!C4</f>
        <v>108</v>
      </c>
      <c r="N1333" s="76">
        <f>'2nd 3'!C4</f>
        <v>109</v>
      </c>
      <c r="O1333" s="76">
        <f>'2nd 4'!C4</f>
        <v>110</v>
      </c>
      <c r="P1333" s="76">
        <f>'2nd 5'!C4</f>
        <v>111</v>
      </c>
      <c r="Q1333" s="76">
        <f>'2nd 6'!C4</f>
        <v>112</v>
      </c>
      <c r="R1333" s="76">
        <f>'2nd 7'!C4</f>
        <v>0</v>
      </c>
      <c r="S1333" s="429" t="s">
        <v>0</v>
      </c>
      <c r="T1333" s="429" t="s">
        <v>3</v>
      </c>
      <c r="U1333" s="431" t="s">
        <v>2</v>
      </c>
      <c r="V1333" s="492" t="s">
        <v>29</v>
      </c>
      <c r="W1333" s="493" t="s">
        <v>0</v>
      </c>
      <c r="X1333" s="494" t="s">
        <v>3</v>
      </c>
      <c r="Y1333" s="495" t="s">
        <v>2</v>
      </c>
      <c r="Z1333" s="510"/>
    </row>
    <row r="1334" spans="1:26" ht="64.5" customHeight="1" thickTop="1" thickBot="1">
      <c r="A1334" s="77" t="s">
        <v>63</v>
      </c>
      <c r="B1334" s="78"/>
      <c r="C1334" s="114" t="str">
        <f>'1st 1'!C6</f>
        <v>Drawing-1</v>
      </c>
      <c r="D1334" s="114" t="str">
        <f>'1st 2'!C6</f>
        <v>Sketch-1</v>
      </c>
      <c r="E1334" s="114" t="str">
        <f>'1st 3'!C6</f>
        <v>Parspective-1</v>
      </c>
      <c r="F1334" s="114" t="str">
        <f>'1st 4'!C6</f>
        <v>Study and Composition-1</v>
      </c>
      <c r="G1334" s="114" t="str">
        <f>'1st 5'!C6</f>
        <v>History of Civilization-1</v>
      </c>
      <c r="H1334" s="114" t="str">
        <f>'1st 6'!C6</f>
        <v>Nazrul Studies</v>
      </c>
      <c r="I1334" s="481"/>
      <c r="J1334" s="481"/>
      <c r="K1334" s="482"/>
      <c r="L1334" s="114" t="str">
        <f>'2nd 1'!C6</f>
        <v>Drawing-2</v>
      </c>
      <c r="M1334" s="114" t="str">
        <f>'2nd 2'!C6</f>
        <v>Sketch-2</v>
      </c>
      <c r="N1334" s="114" t="str">
        <f>'2nd 3'!C6</f>
        <v>Perspective- 2</v>
      </c>
      <c r="O1334" s="114" t="str">
        <f>'2nd 4'!C6</f>
        <v>Basic Design</v>
      </c>
      <c r="P1334" s="114" t="str">
        <f>'2nd 5'!C6</f>
        <v xml:space="preserve"> Study &amp; composition 2</v>
      </c>
      <c r="Q1334" s="114" t="str">
        <f>'2nd 6'!C6</f>
        <v>History of Civilization -2</v>
      </c>
      <c r="R1334" s="114">
        <f>'2nd 7'!C6</f>
        <v>0</v>
      </c>
      <c r="S1334" s="429"/>
      <c r="T1334" s="429"/>
      <c r="U1334" s="431"/>
      <c r="V1334" s="492"/>
      <c r="W1334" s="493"/>
      <c r="X1334" s="493"/>
      <c r="Y1334" s="495"/>
      <c r="Z1334" s="510"/>
    </row>
    <row r="1335" spans="1:26" ht="18.75" thickTop="1">
      <c r="A1335" s="77" t="s">
        <v>12</v>
      </c>
      <c r="B1335" s="78"/>
      <c r="C1335" s="80">
        <f>'1st 1'!G4</f>
        <v>3</v>
      </c>
      <c r="D1335" s="80">
        <f>'1st 2'!G4</f>
        <v>1.5</v>
      </c>
      <c r="E1335" s="80">
        <f>'1st 3'!G4</f>
        <v>3</v>
      </c>
      <c r="F1335" s="80">
        <f>'1st 4'!G4</f>
        <v>3</v>
      </c>
      <c r="G1335" s="80">
        <f>'1st 5'!G4</f>
        <v>1.5</v>
      </c>
      <c r="H1335" s="80">
        <f>'1st 6'!G4</f>
        <v>3</v>
      </c>
      <c r="I1335" s="481"/>
      <c r="J1335" s="481"/>
      <c r="K1335" s="513"/>
      <c r="L1335" s="80">
        <f>'2nd 1'!G4</f>
        <v>3</v>
      </c>
      <c r="M1335" s="80">
        <f>'2nd 2'!G4</f>
        <v>1.5</v>
      </c>
      <c r="N1335" s="80">
        <f>'2nd 3'!G4</f>
        <v>3</v>
      </c>
      <c r="O1335" s="80">
        <f>'2nd 4'!G4</f>
        <v>1.5</v>
      </c>
      <c r="P1335" s="80">
        <f>'2nd 5'!G4</f>
        <v>3</v>
      </c>
      <c r="Q1335" s="80">
        <f>'2nd 6'!G4</f>
        <v>3</v>
      </c>
      <c r="R1335" s="80">
        <f>'2nd 7'!G4</f>
        <v>0</v>
      </c>
      <c r="S1335" s="430"/>
      <c r="T1335" s="430"/>
      <c r="U1335" s="432"/>
      <c r="V1335" s="468"/>
      <c r="W1335" s="471"/>
      <c r="X1335" s="471"/>
      <c r="Y1335" s="422"/>
      <c r="Z1335" s="510"/>
    </row>
    <row r="1336" spans="1:26" ht="16.5" customHeight="1">
      <c r="A1336" s="77" t="s">
        <v>11</v>
      </c>
      <c r="B1336" s="78"/>
      <c r="C1336" s="80">
        <v>100</v>
      </c>
      <c r="D1336" s="80">
        <v>100</v>
      </c>
      <c r="E1336" s="80">
        <v>100</v>
      </c>
      <c r="F1336" s="80">
        <v>100</v>
      </c>
      <c r="G1336" s="80">
        <v>100</v>
      </c>
      <c r="H1336" s="80">
        <v>100</v>
      </c>
      <c r="I1336" s="496">
        <f>(C1340*C1335)+(D1340*D1335)+(E1340*E1335)+(F1340*F1335)+(G1340*G1335)+(H1340*H1335)</f>
        <v>50.625</v>
      </c>
      <c r="J1336" s="82"/>
      <c r="K1336" s="83" t="str">
        <f>IF(J1337&gt;=4,"A+",IF(J1337&gt;=3.75,"A",IF(J1337&gt;=3.5,"A-",IF(J1337&gt;=3.25,"B+",IF(J1337&gt;=3,"B",IF(J1337&gt;=2.75,"B-",IF(J1337&gt;=2.5,"C+",IF(J1337&gt;=2,"C","F"))))))))</f>
        <v>B+</v>
      </c>
      <c r="L1336" s="81">
        <v>100</v>
      </c>
      <c r="M1336" s="80">
        <v>100</v>
      </c>
      <c r="N1336" s="80">
        <v>100</v>
      </c>
      <c r="O1336" s="80">
        <v>100</v>
      </c>
      <c r="P1336" s="80">
        <v>100</v>
      </c>
      <c r="Q1336" s="80">
        <v>100</v>
      </c>
      <c r="R1336" s="80">
        <v>100</v>
      </c>
      <c r="S1336" s="465">
        <f>(L1340*L1335)+(M1340*M1335)+(N1340*N1335)+(O1340*O1335)+(P1340*P1335)+(Q1340*Q1335)+(R1340*R1335)</f>
        <v>43.5</v>
      </c>
      <c r="T1336" s="84"/>
      <c r="U1336" s="85" t="str">
        <f>IF(T1337&gt;=4,"A+",IF(T1337&gt;=3.75,"A",IF(T1337&gt;=3.5,"A-",IF(T1337&gt;=3.25,"B+",IF(T1337&gt;=3,"B",IF(T1337&gt;=2.75,"B-",IF(T1337&gt;=2.5,"C+",IF(T1337&gt;=2,"C","F"))))))))</f>
        <v>B-</v>
      </c>
      <c r="V1336" s="498">
        <f>IF((C1340+C1342)=0,0,C1335)+IF((D1340+D1342)=0,0,D1335)+IF((E1340+E1342)=0,0,E1335)+IF((F1340+F1342)=0,0,F1335)+IF((G1340+G1342)=0,0,G1335)+IF((H1340+H1342)=0,0,H1335)+IF((L1340+L1342)=0,0,L1335)+IF((M1340+M1342)=0,0,M1335)+IF((N1340+N1342)=0,0,N1335)+IF((O1340+O1342)=0,0,O1335)+IF((P1340+P1342)=0,0,P1335)+IF((Q1340+Q1342)=0,0,Q1335)+IF((R1340+R1342)=0,0,R1335)+IF(C1385=0,0,1.5)</f>
        <v>31.5</v>
      </c>
      <c r="W1336" s="415">
        <f>I1336+S1336+(C1385*1.5)</f>
        <v>99.375</v>
      </c>
      <c r="X1336" s="503">
        <f>IF(S1336&gt;0,(W1336/31.5),J1337)</f>
        <v>3.1547619047619047</v>
      </c>
      <c r="Y1336" s="154" t="str">
        <f>IF(X1336&gt;=4,"A+",IF(X1336&gt;=3.75,"A",IF(X1336&gt;=3.5,"A-",IF(X1336&gt;=3.25,"B+",IF(X1336&gt;=3,"B",IF(X1336&gt;=2.75,"B-",IF(X1336&gt;=2.5,"C+",IF(X1336&gt;=2,"C","F"))))))))</f>
        <v>B</v>
      </c>
      <c r="Z1336" s="510"/>
    </row>
    <row r="1337" spans="1:26" ht="18">
      <c r="A1337" s="77" t="s">
        <v>28</v>
      </c>
      <c r="B1337" s="86"/>
      <c r="C1337" s="87">
        <f>'1st 1'!C29</f>
        <v>30</v>
      </c>
      <c r="D1337" s="87">
        <f>'1st 2'!C29</f>
        <v>28</v>
      </c>
      <c r="E1337" s="87">
        <f>'1st 3'!C29</f>
        <v>26</v>
      </c>
      <c r="F1337" s="87">
        <f>'1st 4'!C29</f>
        <v>25</v>
      </c>
      <c r="G1337" s="87">
        <f>'1st 5'!C29</f>
        <v>32</v>
      </c>
      <c r="H1337" s="87">
        <f>'1st 6'!C29</f>
        <v>29.3</v>
      </c>
      <c r="I1337" s="497"/>
      <c r="J1337" s="485">
        <f>I1336/(C1335+D1335+E1335+F1335+G1335+H1335)</f>
        <v>3.375</v>
      </c>
      <c r="K1337" s="88"/>
      <c r="L1337" s="89">
        <f>'2nd 1'!C29</f>
        <v>24</v>
      </c>
      <c r="M1337" s="87">
        <f>'2nd 2'!C29</f>
        <v>27</v>
      </c>
      <c r="N1337" s="87">
        <f>'2nd 3'!C29</f>
        <v>25</v>
      </c>
      <c r="O1337" s="87">
        <f>'2nd 4'!C29</f>
        <v>28.5</v>
      </c>
      <c r="P1337" s="87">
        <f>'2nd 5'!C29</f>
        <v>22</v>
      </c>
      <c r="Q1337" s="87">
        <f>'2nd 6'!C29</f>
        <v>23</v>
      </c>
      <c r="R1337" s="87">
        <f>'2nd 7'!C29</f>
        <v>0</v>
      </c>
      <c r="S1337" s="457"/>
      <c r="T1337" s="485">
        <f>S1336/(L1335+M1335+N1335+O1335+P1335+Q1335+R1335)</f>
        <v>2.9</v>
      </c>
      <c r="U1337" s="90"/>
      <c r="V1337" s="499"/>
      <c r="W1337" s="501"/>
      <c r="X1337" s="453"/>
      <c r="Y1337" s="487" t="str">
        <f>IF(S1336&gt;0,(IF(X1336&gt;=2.5,Y1336,IF(X1336&gt;=2.25,"C",IF(X1336&gt;=2,"D","F")))),K1338)</f>
        <v>B</v>
      </c>
      <c r="Z1337" s="510"/>
    </row>
    <row r="1338" spans="1:26" ht="16.5" customHeight="1">
      <c r="A1338" s="423" t="s">
        <v>26</v>
      </c>
      <c r="B1338" s="91" t="s">
        <v>60</v>
      </c>
      <c r="C1338" s="87">
        <f>'1st 1'!J29</f>
        <v>48.5</v>
      </c>
      <c r="D1338" s="87">
        <f>'1st 2'!J29</f>
        <v>36.5</v>
      </c>
      <c r="E1338" s="87">
        <f>'1st 3'!J29</f>
        <v>43.5</v>
      </c>
      <c r="F1338" s="87">
        <f>'1st 4'!J29</f>
        <v>34.5</v>
      </c>
      <c r="G1338" s="87">
        <f>'1st 5'!J29</f>
        <v>38</v>
      </c>
      <c r="H1338" s="87">
        <f>'1st 6'!J29</f>
        <v>38</v>
      </c>
      <c r="I1338" s="497"/>
      <c r="J1338" s="505"/>
      <c r="K1338" s="489" t="str">
        <f>IF(J1337&gt;=2.5,K1336,IF(J1337&gt;=2.25,"C",IF(J1337&gt;=2,"D",IF(J1337=0,0,"F"))))</f>
        <v>B+</v>
      </c>
      <c r="L1338" s="89">
        <f>'2nd 1'!J29</f>
        <v>28</v>
      </c>
      <c r="M1338" s="87">
        <f>'2nd 2'!J29</f>
        <v>33</v>
      </c>
      <c r="N1338" s="87">
        <f>'2nd 3'!J29</f>
        <v>46</v>
      </c>
      <c r="O1338" s="87">
        <f>'2nd 4'!J29</f>
        <v>45.5</v>
      </c>
      <c r="P1338" s="87">
        <f>'2nd 5'!J29</f>
        <v>33.5</v>
      </c>
      <c r="Q1338" s="87">
        <f>'2nd 6'!J29</f>
        <v>30.5</v>
      </c>
      <c r="R1338" s="87">
        <f>'2nd 7'!J29</f>
        <v>0</v>
      </c>
      <c r="S1338" s="457"/>
      <c r="T1338" s="486"/>
      <c r="U1338" s="442" t="str">
        <f>IF(T1337&gt;=2.5,U1336,IF(T1337&gt;=2.25,"C",IF(T1337&gt;=2,"D",IF(T1337=0,0,"F"))))</f>
        <v>B-</v>
      </c>
      <c r="V1338" s="499"/>
      <c r="W1338" s="501"/>
      <c r="X1338" s="453"/>
      <c r="Y1338" s="488"/>
      <c r="Z1338" s="510"/>
    </row>
    <row r="1339" spans="1:26" ht="16.5" customHeight="1">
      <c r="A1339" s="424"/>
      <c r="B1339" s="91" t="s">
        <v>67</v>
      </c>
      <c r="C1339" s="115">
        <f>'1st 1'!K29</f>
        <v>79</v>
      </c>
      <c r="D1339" s="115">
        <f>'1st 2'!K29</f>
        <v>65</v>
      </c>
      <c r="E1339" s="115">
        <f>'1st 3'!K29</f>
        <v>70</v>
      </c>
      <c r="F1339" s="115">
        <f>'1st 4'!K29</f>
        <v>60</v>
      </c>
      <c r="G1339" s="115">
        <f>'1st 5'!K29</f>
        <v>70</v>
      </c>
      <c r="H1339" s="115">
        <f>'1st 6'!K29</f>
        <v>68</v>
      </c>
      <c r="I1339" s="497"/>
      <c r="J1339" s="505"/>
      <c r="K1339" s="490"/>
      <c r="L1339" s="116">
        <f>'2nd 1'!K29</f>
        <v>52</v>
      </c>
      <c r="M1339" s="115">
        <f>'2nd 2'!K29</f>
        <v>60</v>
      </c>
      <c r="N1339" s="115">
        <f>'2nd 3'!K29</f>
        <v>71</v>
      </c>
      <c r="O1339" s="115">
        <f>'2nd 4'!K29</f>
        <v>74</v>
      </c>
      <c r="P1339" s="115">
        <f>'2nd 5'!K29</f>
        <v>56</v>
      </c>
      <c r="Q1339" s="115">
        <f>'2nd 6'!K29</f>
        <v>54</v>
      </c>
      <c r="R1339" s="115">
        <f>'2nd 7'!K29</f>
        <v>0</v>
      </c>
      <c r="S1339" s="457"/>
      <c r="T1339" s="486"/>
      <c r="U1339" s="491"/>
      <c r="V1339" s="499"/>
      <c r="W1339" s="501"/>
      <c r="X1339" s="453"/>
      <c r="Y1339" s="488"/>
      <c r="Z1339" s="510"/>
    </row>
    <row r="1340" spans="1:26" ht="18">
      <c r="A1340" s="424"/>
      <c r="B1340" s="91" t="s">
        <v>1</v>
      </c>
      <c r="C1340" s="87">
        <f>'1st 1'!M29</f>
        <v>3.75</v>
      </c>
      <c r="D1340" s="87">
        <f>'1st 2'!M29</f>
        <v>3.25</v>
      </c>
      <c r="E1340" s="87">
        <f>'1st 3'!M29</f>
        <v>3.5</v>
      </c>
      <c r="F1340" s="87">
        <f>'1st 4'!M29</f>
        <v>3</v>
      </c>
      <c r="G1340" s="87">
        <f>'1st 5'!M29</f>
        <v>3.5</v>
      </c>
      <c r="H1340" s="87">
        <f>'1st 6'!M29</f>
        <v>3.25</v>
      </c>
      <c r="I1340" s="497"/>
      <c r="J1340" s="505"/>
      <c r="K1340" s="92"/>
      <c r="L1340" s="89">
        <f>'2nd 1'!M29</f>
        <v>2.5</v>
      </c>
      <c r="M1340" s="87">
        <f>'2nd 2'!M29</f>
        <v>3</v>
      </c>
      <c r="N1340" s="87">
        <f>'2nd 3'!M29</f>
        <v>3.5</v>
      </c>
      <c r="O1340" s="87">
        <f>'2nd 4'!M29</f>
        <v>3.5</v>
      </c>
      <c r="P1340" s="87">
        <f>'2nd 5'!M29</f>
        <v>2.75</v>
      </c>
      <c r="Q1340" s="87">
        <f>'2nd 6'!M29</f>
        <v>2.5</v>
      </c>
      <c r="R1340" s="87">
        <f>'2nd 7'!M29</f>
        <v>0</v>
      </c>
      <c r="S1340" s="457"/>
      <c r="T1340" s="486"/>
      <c r="U1340" s="93"/>
      <c r="V1340" s="499"/>
      <c r="W1340" s="501"/>
      <c r="X1340" s="453"/>
      <c r="Y1340" s="155"/>
      <c r="Z1340" s="510"/>
    </row>
    <row r="1341" spans="1:26" ht="17.25" customHeight="1" thickBot="1">
      <c r="A1341" s="424"/>
      <c r="B1341" s="94" t="s">
        <v>2</v>
      </c>
      <c r="C1341" s="95" t="str">
        <f>'1st 1'!L29</f>
        <v>A</v>
      </c>
      <c r="D1341" s="95" t="str">
        <f>'1st 2'!L29</f>
        <v>B+</v>
      </c>
      <c r="E1341" s="95" t="str">
        <f>'1st 3'!L29</f>
        <v>A-</v>
      </c>
      <c r="F1341" s="95" t="str">
        <f>'1st 4'!L29</f>
        <v>B</v>
      </c>
      <c r="G1341" s="95" t="str">
        <f>'1st 5'!L29</f>
        <v>A-</v>
      </c>
      <c r="H1341" s="95" t="str">
        <f>'1st 6'!L29</f>
        <v>B+</v>
      </c>
      <c r="I1341" s="472"/>
      <c r="J1341" s="96"/>
      <c r="K1341" s="88"/>
      <c r="L1341" s="97" t="str">
        <f>'2nd 1'!L29</f>
        <v>C+</v>
      </c>
      <c r="M1341" s="95" t="str">
        <f>'2nd 2'!L29</f>
        <v>B</v>
      </c>
      <c r="N1341" s="95" t="str">
        <f>'2nd 3'!L29</f>
        <v>A-</v>
      </c>
      <c r="O1341" s="95" t="str">
        <f>'2nd 4'!L29</f>
        <v>A-</v>
      </c>
      <c r="P1341" s="95" t="str">
        <f>'2nd 5'!L29</f>
        <v>B-</v>
      </c>
      <c r="Q1341" s="95" t="str">
        <f>'2nd 6'!L29</f>
        <v>C+</v>
      </c>
      <c r="R1341" s="95">
        <f>'2nd 7'!L29</f>
        <v>0</v>
      </c>
      <c r="S1341" s="457"/>
      <c r="T1341" s="98"/>
      <c r="U1341" s="90"/>
      <c r="V1341" s="500"/>
      <c r="W1341" s="502"/>
      <c r="X1341" s="504"/>
      <c r="Y1341" s="156"/>
      <c r="Z1341" s="510"/>
    </row>
    <row r="1342" spans="1:26" ht="18.75" thickTop="1">
      <c r="A1342" s="413" t="s">
        <v>127</v>
      </c>
      <c r="B1342" s="91" t="s">
        <v>1</v>
      </c>
      <c r="C1342" s="87">
        <f>'1st 1'!N29</f>
        <v>0</v>
      </c>
      <c r="D1342" s="87">
        <f>'1st 2'!N29</f>
        <v>0</v>
      </c>
      <c r="E1342" s="87">
        <f>'1st 3'!N29</f>
        <v>0</v>
      </c>
      <c r="F1342" s="87">
        <f>'1st 4'!N29</f>
        <v>0</v>
      </c>
      <c r="G1342" s="87">
        <f>'1st 5'!N29</f>
        <v>0</v>
      </c>
      <c r="H1342" s="87">
        <f>'1st 6'!N29</f>
        <v>0</v>
      </c>
      <c r="I1342" s="530">
        <f>(C1342*C1335)+(D1342*D1335)+(E1342*E1335)+(F1342*F1335)+(G1342*G1335)+(H1342*H1335)</f>
        <v>0</v>
      </c>
      <c r="J1342" s="417">
        <f>IF(C1342&gt;0,(C1340*C1335),0)+IF(D1342&gt;0,(D1340*D1335),0)+IF(E1342&gt;0,(E1340*E1335),0)+IF(F1342&gt;0,(F1340*F1335),0)+IF(G1342&gt;0,(G1340*G1335),0)+IF(H1342&gt;0,(H1340*H1335),0)</f>
        <v>0</v>
      </c>
      <c r="K1342" s="473">
        <f>IF(C1342&gt;C1340,((C1342*C1335)-(C1340*C1335)),0)+IF(D1342&gt;D1340,((D1342*D1335)-(D1340*D1335)),0)+IF(E1342&gt;E1340,((E1342*E1335)-(E1340*E1335)),0)+IF(F1342&gt;F1340,((F1342*F1335)-(F1340*F1335)),0)+IF(G1342&gt;G1340,((G1342*G1335)-(G1340*G1335)),0)+IF(H1342&gt;H1340,((H1342*H1335)-(H1340*H1335)),0)</f>
        <v>0</v>
      </c>
      <c r="L1342" s="89">
        <f>'2nd 1'!N29</f>
        <v>0</v>
      </c>
      <c r="M1342" s="87">
        <f>'2nd 2'!N29</f>
        <v>0</v>
      </c>
      <c r="N1342" s="87">
        <f>'2nd 3'!N29</f>
        <v>0</v>
      </c>
      <c r="O1342" s="87">
        <f>'2nd 4'!N29</f>
        <v>0</v>
      </c>
      <c r="P1342" s="87">
        <f>'2nd 5'!N29</f>
        <v>0</v>
      </c>
      <c r="Q1342" s="87">
        <f>'2nd 6'!N29</f>
        <v>0</v>
      </c>
      <c r="R1342" s="87">
        <f>'2nd 7'!N29</f>
        <v>0</v>
      </c>
      <c r="S1342" s="401">
        <f>(L1342*L1335)+(M1342*M1335)+(N1342*N1335)+(O1342*O1335)+(P1342*P1335)+(Q1342*Q1335)+(R1342*R1335)</f>
        <v>0</v>
      </c>
      <c r="T1342" s="417">
        <f>IF(L1342&gt;0,(L1340*L1335),0)+IF(M1342&gt;0,(M1340*M1335),0)+IF(N1342&gt;0,(N1340*N1335),0)+IF(O1342&gt;0,(O1340*O1335),0)+IF(P1342&gt;0,(P1340*P1335),0)+IF(Q1342&gt;0,(Q1340*Q1335),0)+IF(R1342&gt;0,(R1340*R1335),0)</f>
        <v>0</v>
      </c>
      <c r="U1342" s="399">
        <f>IF(L1342&gt;L1340,((L1342*L1335)-(L1340*L1335)),0)+IF(M1342&gt;M1340,((M1342*M1335)-(M1340*M1335)),0)+IF(N1342&gt;N1340,((N1342*N1335)-(N1340*N1335)),0)+IF(O1342&gt;O1340,((O1342*O1335)-(O1340*O1335)),0)+IF(P1342&gt;P1340,((P1342*P1335)-(P1340*P1335)),0)+IF(Q1342&gt;Q1340,((Q1342*Q1335)-(Q1340*Q1335)),0)+IF(R1342&gt;R1340,((R1342*R1335)-(R1340*R1335)),0)</f>
        <v>0</v>
      </c>
      <c r="V1342" s="401">
        <f>I1342+S1342</f>
        <v>0</v>
      </c>
      <c r="W1342" s="436">
        <f>J1342+T1342</f>
        <v>0</v>
      </c>
      <c r="X1342" s="526">
        <f>K1342+U1342</f>
        <v>0</v>
      </c>
      <c r="Y1342" s="527"/>
      <c r="Z1342" s="510"/>
    </row>
    <row r="1343" spans="1:26" ht="15.75" customHeight="1" thickBot="1">
      <c r="A1343" s="414"/>
      <c r="B1343" s="157" t="s">
        <v>23</v>
      </c>
      <c r="C1343" s="178" t="str">
        <f>'1st 1'!O29</f>
        <v/>
      </c>
      <c r="D1343" s="178" t="str">
        <f>'1st 2'!O29</f>
        <v/>
      </c>
      <c r="E1343" s="178" t="str">
        <f>'1st 3'!O29</f>
        <v/>
      </c>
      <c r="F1343" s="178" t="str">
        <f>'1st 4'!O29</f>
        <v/>
      </c>
      <c r="G1343" s="178" t="str">
        <f>'1st 5'!O29</f>
        <v/>
      </c>
      <c r="H1343" s="178" t="str">
        <f>'1st 6'!O29</f>
        <v/>
      </c>
      <c r="I1343" s="472"/>
      <c r="J1343" s="472"/>
      <c r="K1343" s="474"/>
      <c r="L1343" s="179" t="str">
        <f>'2nd 1'!O29</f>
        <v/>
      </c>
      <c r="M1343" s="178" t="str">
        <f>'2nd 2'!O29</f>
        <v/>
      </c>
      <c r="N1343" s="178" t="str">
        <f>'2nd 3'!O29</f>
        <v/>
      </c>
      <c r="O1343" s="178" t="str">
        <f>'2nd 4'!O29</f>
        <v/>
      </c>
      <c r="P1343" s="178" t="str">
        <f>'2nd 5'!O29</f>
        <v/>
      </c>
      <c r="Q1343" s="178" t="str">
        <f>'2nd 6'!O29</f>
        <v/>
      </c>
      <c r="R1343" s="178" t="str">
        <f>'2nd 7'!O29</f>
        <v/>
      </c>
      <c r="S1343" s="475"/>
      <c r="T1343" s="420"/>
      <c r="U1343" s="400"/>
      <c r="V1343" s="402"/>
      <c r="W1343" s="437"/>
      <c r="X1343" s="528"/>
      <c r="Y1343" s="529"/>
      <c r="Z1343" s="510"/>
    </row>
    <row r="1344" spans="1:26" ht="21" customHeight="1" thickTop="1" thickBot="1">
      <c r="A1344" s="435" t="s">
        <v>30</v>
      </c>
      <c r="B1344" s="435"/>
      <c r="C1344" s="435"/>
      <c r="D1344" s="435"/>
      <c r="E1344" s="435"/>
      <c r="F1344" s="435"/>
      <c r="G1344" s="435"/>
      <c r="H1344" s="435"/>
      <c r="I1344" s="435"/>
      <c r="J1344" s="435"/>
      <c r="K1344" s="435"/>
      <c r="L1344" s="435"/>
      <c r="M1344" s="435"/>
      <c r="N1344" s="435"/>
      <c r="O1344" s="435"/>
      <c r="P1344" s="435"/>
      <c r="Q1344" s="435"/>
      <c r="R1344" s="435"/>
      <c r="S1344" s="435"/>
      <c r="T1344" s="435"/>
      <c r="U1344" s="435"/>
      <c r="V1344" s="435"/>
      <c r="W1344" s="435"/>
      <c r="X1344" s="435"/>
      <c r="Y1344" s="435"/>
      <c r="Z1344" s="510"/>
    </row>
    <row r="1345" spans="1:28" ht="19.5" customHeight="1" thickTop="1" thickBot="1">
      <c r="A1345" s="478" t="s">
        <v>44</v>
      </c>
      <c r="B1345" s="479"/>
      <c r="C1345" s="479"/>
      <c r="D1345" s="479"/>
      <c r="E1345" s="479"/>
      <c r="F1345" s="479"/>
      <c r="G1345" s="479"/>
      <c r="H1345" s="479"/>
      <c r="I1345" s="479"/>
      <c r="J1345" s="479"/>
      <c r="K1345" s="506"/>
      <c r="L1345" s="425" t="s">
        <v>45</v>
      </c>
      <c r="M1345" s="426"/>
      <c r="N1345" s="426"/>
      <c r="O1345" s="426"/>
      <c r="P1345" s="426"/>
      <c r="Q1345" s="426"/>
      <c r="R1345" s="426"/>
      <c r="S1345" s="426"/>
      <c r="T1345" s="426"/>
      <c r="U1345" s="426"/>
      <c r="V1345" s="160"/>
      <c r="W1345" s="428" t="s">
        <v>39</v>
      </c>
      <c r="X1345" s="428"/>
      <c r="Y1345" s="161"/>
      <c r="Z1345" s="510"/>
    </row>
    <row r="1346" spans="1:28" ht="17.25" customHeight="1" thickTop="1">
      <c r="A1346" s="99" t="s">
        <v>22</v>
      </c>
      <c r="B1346" s="100"/>
      <c r="C1346" s="101">
        <f>'3rd 1'!B4</f>
        <v>201</v>
      </c>
      <c r="D1346" s="101">
        <f>'3rd 2'!B4</f>
        <v>202</v>
      </c>
      <c r="E1346" s="101">
        <f>'3rd 3'!B4</f>
        <v>203</v>
      </c>
      <c r="F1346" s="101">
        <f>'3rd 4'!B4</f>
        <v>204</v>
      </c>
      <c r="G1346" s="101">
        <f>'3rd 5'!B4</f>
        <v>205</v>
      </c>
      <c r="H1346" s="101">
        <f>'3rd 6'!B4</f>
        <v>0</v>
      </c>
      <c r="I1346" s="430" t="s">
        <v>0</v>
      </c>
      <c r="J1346" s="430" t="s">
        <v>3</v>
      </c>
      <c r="K1346" s="432" t="s">
        <v>2</v>
      </c>
      <c r="L1346" s="101">
        <f>'4th 1'!B4</f>
        <v>206</v>
      </c>
      <c r="M1346" s="101">
        <f>'4th 2'!B4</f>
        <v>207</v>
      </c>
      <c r="N1346" s="101">
        <f>'4th 3'!B4</f>
        <v>208</v>
      </c>
      <c r="O1346" s="101">
        <f>'4th 4'!B4</f>
        <v>209</v>
      </c>
      <c r="P1346" s="101">
        <f>'4th 5'!B4</f>
        <v>210</v>
      </c>
      <c r="Q1346" s="101">
        <f>'4th 6'!B4</f>
        <v>211</v>
      </c>
      <c r="R1346" s="101">
        <f>'4th 7'!B4</f>
        <v>0</v>
      </c>
      <c r="S1346" s="429" t="s">
        <v>0</v>
      </c>
      <c r="T1346" s="429" t="s">
        <v>3</v>
      </c>
      <c r="U1346" s="431" t="s">
        <v>2</v>
      </c>
      <c r="V1346" s="433" t="s">
        <v>62</v>
      </c>
      <c r="W1346" s="434"/>
      <c r="X1346" s="434"/>
      <c r="Y1346" s="162" t="str">
        <f>IF(X1347&gt;=4,"A+",IF(X1347&gt;=3.75,"A",IF(X1347&gt;=3.5,"A-",IF(X1347&gt;=3.25,"B+",IF(X1347&gt;=3,"B",IF(X1347&gt;=2.75,"B-",IF(X1347&gt;=2.5,"C+",IF(X1347&gt;=2,"C","F"))))))))</f>
        <v>B</v>
      </c>
      <c r="Z1346" s="510"/>
    </row>
    <row r="1347" spans="1:28" ht="63.75" customHeight="1">
      <c r="A1347" s="77" t="s">
        <v>63</v>
      </c>
      <c r="B1347" s="86"/>
      <c r="C1347" s="79" t="str">
        <f>IF('3rd 1'!C29&gt;0,'3rd 1'!D6,IF('3rd 1'!K29&gt;0,'3rd 1'!L6,IF('3rd 1'!S29&gt;0,'3rd 1'!T6,0)))</f>
        <v>Basic Design</v>
      </c>
      <c r="D1347" s="79" t="str">
        <f>IF('3rd 2'!C29&gt;0,'3rd 2'!D6,IF('3rd 2'!K29&gt;0,'3rd 2'!L6,IF('3rd 2'!S29&gt;0,'3rd 2'!T6,0)))</f>
        <v>Still Life-1</v>
      </c>
      <c r="E1347" s="79" t="str">
        <f>IF('3rd 3'!C29&gt;0,'3rd 3'!D6,IF('3rd 3'!K29&gt;0,'3rd 3'!L6,IF('3rd 3'!S29&gt;0,'3rd 3'!T6,0)))</f>
        <v>Drawing-3</v>
      </c>
      <c r="F1347" s="79" t="str">
        <f>IF('3rd 4'!C29&gt;0,'3rd 4'!D6,IF('3rd 4'!K29&gt;0,'3rd 4'!L6,IF('3rd 4'!S29&gt;0,'3rd 4'!T6,0)))</f>
        <v>Sketch-3</v>
      </c>
      <c r="G1347" s="79" t="str">
        <f>IF('3rd 5'!C29&gt;0,'3rd 5'!D6,IF('3rd 5'!K29&gt;0,'3rd 5'!L6,IF('3rd 5'!S29&gt;0,'3rd 5'!T6,0)))</f>
        <v>History of Ancient Indian Civilization</v>
      </c>
      <c r="H1347" s="79">
        <f>IF('3rd 6'!C29&gt;0,'3rd 6'!D6,IF('3rd 6'!K29&gt;0,'3rd 6'!L6,IF('3rd 6'!S29&gt;0,'3rd 6'!T6,0)))</f>
        <v>0</v>
      </c>
      <c r="I1347" s="481"/>
      <c r="J1347" s="481"/>
      <c r="K1347" s="482"/>
      <c r="L1347" s="79" t="str">
        <f>IF('4th 1'!C29&gt;0,'4th 1'!D6,IF('4th 1'!K29&gt;0,'4th 1'!L6,IF('4th 1'!S29&gt;0,'4th 1'!T6,0)))</f>
        <v>Folk Design</v>
      </c>
      <c r="M1347" s="79" t="str">
        <f>IF('4th 2'!C29&gt;0,'4th 2'!D6,IF('4th 2'!K29&gt;0,'4th 2'!L6,IF('4th 2'!S29&gt;0,'4th 2'!T6,0)))</f>
        <v>Still Life-2</v>
      </c>
      <c r="N1347" s="79" t="str">
        <f>IF('4th 3'!C29&gt;0,'4th 3'!D6,IF('4th 3'!K29&gt;0,'4th 3'!L6,IF('4th 3'!S29&gt;0,'4th 3'!T6,0)))</f>
        <v>Drawing-4</v>
      </c>
      <c r="O1347" s="79" t="str">
        <f>IF('4th 4'!C29&gt;0,'4th 4'!D6,IF('4th 4'!K29&gt;0,'4th 4'!L6,IF('4th 4'!S29&gt;0,'4th 4'!T6,0)))</f>
        <v>Typography-1</v>
      </c>
      <c r="P1347" s="79" t="str">
        <f>IF('4th 5'!C29&gt;0,'4th 5'!D6,IF('4th 5'!K29&gt;0,'4th 5'!L6,IF('4th 5'!S29&gt;0,'4th 5'!T6,0)))</f>
        <v>Material &amp; Technique of Graphic Design</v>
      </c>
      <c r="Q1347" s="79" t="str">
        <f>IF('4th 6'!C29&gt;0,'4th 6'!D6,IF('4th 6'!K29&gt;0,'4th 6'!L6,IF('4th 6'!S29&gt;0,'4th 6'!T6,0)))</f>
        <v>History of Ancient Bengal Civilization</v>
      </c>
      <c r="R1347" s="79">
        <f>IF('4th 7'!C29&gt;0,'4th 7'!D6,IF('4th 7'!K29&gt;0,'4th 7'!L6,IF('4th 7'!S29&gt;0,'4th 7'!T6,0)))</f>
        <v>0</v>
      </c>
      <c r="S1347" s="429"/>
      <c r="T1347" s="429"/>
      <c r="U1347" s="431"/>
      <c r="V1347" s="335">
        <f>IF(I1349&gt;0,(V1352+V1336),0)</f>
        <v>63</v>
      </c>
      <c r="W1347" s="254">
        <f>IF(I1349&gt;0,(W1352+W1336),0)</f>
        <v>189.75</v>
      </c>
      <c r="X1347" s="336">
        <f>IF(S1349&gt;0,(W1347/63),IF(I1349&gt;0,(W1347/46.5),0))</f>
        <v>3.0119047619047619</v>
      </c>
      <c r="Y1347" s="163" t="str">
        <f>IF(X1347&gt;=2.5,Y1346,IF(X1347&gt;=2.25,"C",IF(X1347&gt;=2,"D",IF(X1347=0,0,"F"))))</f>
        <v>B</v>
      </c>
      <c r="Z1347" s="510"/>
    </row>
    <row r="1348" spans="1:28" ht="16.5">
      <c r="A1348" s="458" t="s">
        <v>27</v>
      </c>
      <c r="B1348" s="459"/>
      <c r="C1348" s="102">
        <f>IF('3rd 1'!C29&gt;0,'3rd 1'!H4,IF('3rd 1'!K29&gt;0,'3rd 1'!P4,IF('3rd 1'!S29&gt;0,'3rd 1'!X4,0)))</f>
        <v>3</v>
      </c>
      <c r="D1348" s="102">
        <f>IF('3rd 2'!C29&gt;0,'3rd 2'!H4,IF('3rd 2'!K29&gt;0,'3rd 2'!P4,IF('3rd 2'!S29&gt;0,'3rd 2'!X4,0)))</f>
        <v>3</v>
      </c>
      <c r="E1348" s="102">
        <f>IF('3rd 3'!C29&gt;0,'3rd 3'!H4,IF('3rd 3'!K29&gt;0,'3rd 3'!P4,IF('3rd 3'!S29&gt;0,'3rd 3'!X4,0)))</f>
        <v>3</v>
      </c>
      <c r="F1348" s="102">
        <f>IF('3rd 4'!C29&gt;0,'3rd 4'!H4,IF('3rd 4'!K29&gt;0,'3rd 4'!P4,IF('3rd 4'!S29&gt;0,'3rd 4'!X4,0)))</f>
        <v>3</v>
      </c>
      <c r="G1348" s="102">
        <f>IF('3rd 5'!C29&gt;0,'3rd 5'!H4,IF('3rd 5'!K29&gt;0,'3rd 5'!P4,IF('3rd 5'!S29&gt;0,'3rd 5'!X4,0)))</f>
        <v>3</v>
      </c>
      <c r="H1348" s="102">
        <f>IF('3rd 6'!C29&gt;0,'3rd 6'!H4,IF('3rd 6'!K29&gt;0,'3rd 6'!P4,IF('3rd 6'!S29&gt;0,'3rd 6'!X4,0)))</f>
        <v>0</v>
      </c>
      <c r="I1348" s="481"/>
      <c r="J1348" s="481"/>
      <c r="K1348" s="482"/>
      <c r="L1348" s="102">
        <f>IF('4th 1'!C29&gt;0,'4th 1'!H4,IF('4th 1'!K29&gt;0,'4th 1'!P4,IF('4th 1'!S29&gt;0,'4th 1'!X4,0)))</f>
        <v>3</v>
      </c>
      <c r="M1348" s="102">
        <f>IF('4th 2'!C29&gt;0,'4th 2'!H4,IF('4th 2'!K29&gt;0,'4th 2'!P4,IF('4th 2'!S29&gt;0,'4th 2'!X4,0)))</f>
        <v>3</v>
      </c>
      <c r="N1348" s="102">
        <f>IF('4th 3'!C29&gt;0,'4th 3'!H4,IF('4th 3'!K29&gt;0,'4th 3'!P4,IF('4th 3'!S29&gt;0,'4th 3'!X4,0)))</f>
        <v>3</v>
      </c>
      <c r="O1348" s="102">
        <f>IF('4th 4'!C29&gt;0,'4th 4'!H4,IF('4th 4'!K29&gt;0,'4th 4'!P4,IF('4th 4'!S29&gt;0,'4th 4'!X4,0)))</f>
        <v>1.5</v>
      </c>
      <c r="P1348" s="102">
        <f>IF('4th 5'!C29&gt;0,'4th 5'!H4,IF('4th 5'!K29&gt;0,'4th 5'!P4,IF('4th 5'!S29&gt;0,'4th 5'!X4,0)))</f>
        <v>1.5</v>
      </c>
      <c r="Q1348" s="102">
        <f>IF('4th 6'!C29&gt;0,'4th 6'!H4,IF('4th 6'!K29&gt;0,'4th 6'!P4,IF('4th 6'!S29&gt;0,'4th 6'!X4,0)))</f>
        <v>3</v>
      </c>
      <c r="R1348" s="102">
        <f>IF('4th 7'!C29&gt;0,'4th 7'!H4,IF('4th 7'!K29&gt;0,'4th 7'!P4,IF('4th 7'!S29&gt;0,'4th 7'!X4,0)))</f>
        <v>0</v>
      </c>
      <c r="S1348" s="430"/>
      <c r="T1348" s="430"/>
      <c r="U1348" s="432"/>
      <c r="V1348" s="460" t="s">
        <v>41</v>
      </c>
      <c r="W1348" s="461"/>
      <c r="X1348" s="461"/>
      <c r="Y1348" s="462"/>
      <c r="Z1348" s="510"/>
    </row>
    <row r="1349" spans="1:28" ht="17.25" thickBot="1">
      <c r="A1349" s="463" t="s">
        <v>11</v>
      </c>
      <c r="B1349" s="464"/>
      <c r="C1349" s="102">
        <v>100</v>
      </c>
      <c r="D1349" s="102">
        <v>100</v>
      </c>
      <c r="E1349" s="102">
        <v>100</v>
      </c>
      <c r="F1349" s="102">
        <v>100</v>
      </c>
      <c r="G1349" s="102">
        <v>100</v>
      </c>
      <c r="H1349" s="102">
        <v>100</v>
      </c>
      <c r="I1349" s="465">
        <f>(C1353*C1348)+(D1353*D1348)+(E1353*E1348)+(F1353*F1348)+(G1353*G1348)+(H1353*H1348)</f>
        <v>43.5</v>
      </c>
      <c r="J1349" s="84"/>
      <c r="K1349" s="103" t="str">
        <f>IF(J1350&gt;=4,"A+",IF(J1350&gt;=3.75,"A",IF(J1350&gt;=3.5,"A-",IF(J1350&gt;=3.25,"B+",IF(J1350&gt;=3,"B",IF(J1350&gt;=2.75,"B-",IF(J1350&gt;=2.5,"C+",IF(J1350&gt;=2,"C","F"))))))))</f>
        <v>B-</v>
      </c>
      <c r="L1349" s="102">
        <v>100</v>
      </c>
      <c r="M1349" s="102">
        <v>100</v>
      </c>
      <c r="N1349" s="102">
        <v>100</v>
      </c>
      <c r="O1349" s="102">
        <v>100</v>
      </c>
      <c r="P1349" s="102">
        <v>100</v>
      </c>
      <c r="Q1349" s="102">
        <v>100</v>
      </c>
      <c r="R1349" s="102">
        <v>100</v>
      </c>
      <c r="S1349" s="465">
        <f>(L1353*L1348)+(M1353*M1348)+(N1353*N1348)+(O1353*O1348)+(P1353*P1348)+(Q1353*Q1348)+(R1353*R1348)</f>
        <v>42.75</v>
      </c>
      <c r="T1349" s="84"/>
      <c r="U1349" s="103" t="str">
        <f>IF(T1350&gt;=4,"A+",IF(T1350&gt;=3.75,"A",IF(T1350&gt;=3.5,"A-",IF(T1350&gt;=3.25,"B+",IF(T1350&gt;=3,"B",IF(T1350&gt;=2.75,"B-",IF(T1350&gt;=2.5,"C+",IF(T1350&gt;=2,"C","F"))))))))</f>
        <v>B-</v>
      </c>
      <c r="V1349" s="467" t="s">
        <v>29</v>
      </c>
      <c r="W1349" s="469" t="s">
        <v>0</v>
      </c>
      <c r="X1349" s="469" t="s">
        <v>3</v>
      </c>
      <c r="Y1349" s="476" t="s">
        <v>2</v>
      </c>
      <c r="Z1349" s="510"/>
    </row>
    <row r="1350" spans="1:28" ht="17.25" thickTop="1">
      <c r="A1350" s="77" t="s">
        <v>28</v>
      </c>
      <c r="B1350" s="86"/>
      <c r="C1350" s="104">
        <f>IF('3rd 1'!C29&gt;0,'3rd 1'!C29,IF('3rd 1'!K29&gt;0,'3rd 1'!K29,IF('3rd 1'!S29&gt;0,'3rd 1'!S29,0)))</f>
        <v>28.5</v>
      </c>
      <c r="D1350" s="104">
        <f>IF('3rd 2'!C29&gt;0,'3rd 2'!C29,IF('3rd 2'!K29&gt;0,'3rd 2'!K29,IF('3rd 2'!S29&gt;0,'3rd 2'!S29,0)))</f>
        <v>31.5</v>
      </c>
      <c r="E1350" s="104">
        <f>IF('3rd 3'!C29&gt;0,'3rd 3'!C29,IF('3rd 3'!K29&gt;0,'3rd 3'!K29,IF('3rd 3'!S29&gt;0,'3rd 3'!S29,0)))</f>
        <v>16</v>
      </c>
      <c r="F1350" s="104">
        <f>IF('3rd 4'!C29&gt;0,'3rd 4'!C29,IF('3rd 4'!K29&gt;0,'3rd 4'!K29,IF('3rd 4'!S29&gt;0,'3rd 4'!S29,0)))</f>
        <v>18</v>
      </c>
      <c r="G1350" s="104">
        <f>IF('3rd 5'!C29&gt;0,'3rd 5'!C29,IF('3rd 5'!K29&gt;0,'3rd 5'!K29,IF('3rd 5'!S29&gt;0,'3rd 5'!S29,0)))</f>
        <v>28.5</v>
      </c>
      <c r="H1350" s="104">
        <f>IF('3rd 6'!C29&gt;0,'3rd 6'!C29,IF('3rd 6'!K29&gt;0,'3rd 6'!K29,IF('3rd 6'!S29&gt;0,'3rd 6'!S29,0)))</f>
        <v>0</v>
      </c>
      <c r="I1350" s="457"/>
      <c r="J1350" s="485">
        <f>I1349/(C1348+D1348+E1348+F1348+G1348+H1348)</f>
        <v>2.9</v>
      </c>
      <c r="K1350" s="90"/>
      <c r="L1350" s="104">
        <f>IF('4th 1'!C29&gt;0,'4th 1'!C29,IF('4th 1'!K29&gt;0,'4th 1'!K29,IF('4th 1'!S29&gt;0,'4th 1'!S29,0)))</f>
        <v>27</v>
      </c>
      <c r="M1350" s="104">
        <f>IF('4th 2'!C29&gt;0,'4th 2'!C29,IF('4th 2'!K29&gt;0,'4th 2'!K29,IF('4th 2'!S29&gt;0,'4th 2'!S29,0)))</f>
        <v>27.5</v>
      </c>
      <c r="N1350" s="104">
        <f>IF('4th 3'!C29&gt;0,'4th 3'!C29,IF('4th 3'!K29&gt;0,'4th 3'!K29,IF('4th 3'!S29&gt;0,'4th 3'!S29,0)))</f>
        <v>21.5</v>
      </c>
      <c r="O1350" s="104">
        <f>IF('4th 4'!C29&gt;0,'4th 4'!C29,IF('4th 4'!K29&gt;0,'4th 4'!K29,IF('4th 4'!S29&gt;0,'4th 4'!S29,0)))</f>
        <v>23</v>
      </c>
      <c r="P1350" s="104">
        <f>IF('4th 5'!C29&gt;0,'4th 5'!C29,IF('4th 5'!K29&gt;0,'4th 5'!K29,IF('4th 5'!S29&gt;0,'4th 5'!S29,0)))</f>
        <v>25</v>
      </c>
      <c r="Q1350" s="104">
        <f>IF('4th 6'!C29&gt;0,'4th 6'!C29,IF('4th 6'!K29&gt;0,'4th 6'!K29,IF('4th 6'!S29&gt;0,'4th 6'!S29,0)))</f>
        <v>21</v>
      </c>
      <c r="R1350" s="104">
        <f>IF('4th 7'!C29&gt;0,'4th 7'!C29,IF('4th 7'!K29&gt;0,'4th 7'!K29,IF('4th 7'!S29&gt;0,'4th 7'!S29,0)))</f>
        <v>0</v>
      </c>
      <c r="S1350" s="457"/>
      <c r="T1350" s="485">
        <f>S1349/(L1348+M1348+N1348+O1348+P1348+Q1348+R1348)</f>
        <v>2.85</v>
      </c>
      <c r="U1350" s="90"/>
      <c r="V1350" s="468"/>
      <c r="W1350" s="470"/>
      <c r="X1350" s="471"/>
      <c r="Y1350" s="477"/>
      <c r="Z1350" s="510"/>
    </row>
    <row r="1351" spans="1:28" ht="17.25">
      <c r="A1351" s="423" t="s">
        <v>26</v>
      </c>
      <c r="B1351" s="91" t="s">
        <v>60</v>
      </c>
      <c r="C1351" s="104">
        <f>IF('3rd 1'!C29&gt;0,'3rd 1'!J29,IF('3rd 1'!K29&gt;0,'3rd 1'!R29,IF('3rd 1'!S29&gt;0,'3rd 1'!Z29,0)))</f>
        <v>43.5</v>
      </c>
      <c r="D1351" s="104">
        <f>IF('3rd 2'!C29&gt;0,'3rd 2'!J29,IF('3rd 2'!K29&gt;0,'3rd 2'!R29,IF('3rd 2'!S29&gt;0,'3rd 2'!Z29,0)))</f>
        <v>41</v>
      </c>
      <c r="E1351" s="104">
        <f>IF('3rd 3'!C29&gt;0,'3rd 3'!J29,IF('3rd 3'!K29&gt;0,'3rd 3'!R29,IF('3rd 3'!S29&gt;0,'3rd 3'!Z29,0)))</f>
        <v>37.5</v>
      </c>
      <c r="F1351" s="104">
        <f>IF('3rd 4'!C29&gt;0,'3rd 4'!J29,IF('3rd 4'!K29&gt;0,'3rd 4'!R29,IF('3rd 4'!S29&gt;0,'3rd 4'!Z29,0)))</f>
        <v>29.5</v>
      </c>
      <c r="G1351" s="104">
        <f>IF('3rd 5'!C29&gt;0,'3rd 5'!J29,IF('3rd 5'!K29&gt;0,'3rd 5'!R29,IF('3rd 5'!S29&gt;0,'3rd 5'!Z29,0)))</f>
        <v>30.5</v>
      </c>
      <c r="H1351" s="104">
        <f>IF('3rd 6'!C29&gt;0,'3rd 6'!J29,IF('3rd 6'!K29&gt;0,'3rd 6'!R29,IF('3rd 6'!S29&gt;0,'3rd 6'!Z29,0)))</f>
        <v>0</v>
      </c>
      <c r="I1351" s="457"/>
      <c r="J1351" s="525"/>
      <c r="K1351" s="442" t="str">
        <f>IF(J1350&gt;=2.5,K1349,IF(J1350&gt;=2.25,"C",IF(J1350&gt;=2,"D",IF(J1350=0,0,"F"))))</f>
        <v>B-</v>
      </c>
      <c r="L1351" s="104">
        <f>IF('4th 1'!C29&gt;0,'4th 1'!J29,IF('4th 1'!K29&gt;0,'4th 1'!R29,IF('4th 1'!S29&gt;0,'4th 1'!Z29,0)))</f>
        <v>30.5</v>
      </c>
      <c r="M1351" s="104">
        <f>IF('4th 2'!C29&gt;0,'4th 2'!J29,IF('4th 2'!K29&gt;0,'4th 2'!R29,IF('4th 2'!S29&gt;0,'4th 2'!Z29,0)))</f>
        <v>38.5</v>
      </c>
      <c r="N1351" s="104">
        <f>IF('4th 3'!C29&gt;0,'4th 3'!J29,IF('4th 3'!K29&gt;0,'4th 3'!R29,IF('4th 3'!S29&gt;0,'4th 3'!Z29,0)))</f>
        <v>41.5</v>
      </c>
      <c r="O1351" s="104">
        <f>IF('4th 4'!C29&gt;0,'4th 4'!J29,IF('4th 4'!K29&gt;0,'4th 4'!R29,IF('4th 4'!S29&gt;0,'4th 4'!Z29,0)))</f>
        <v>41</v>
      </c>
      <c r="P1351" s="104">
        <f>IF('4th 5'!C29&gt;0,'4th 5'!J29,IF('4th 5'!K29&gt;0,'4th 5'!R29,IF('4th 5'!S29&gt;0,'4th 5'!Z29,0)))</f>
        <v>35.5</v>
      </c>
      <c r="Q1351" s="104">
        <f>IF('4th 6'!C29&gt;0,'4th 6'!J29,IF('4th 6'!K29&gt;0,'4th 6'!R29,IF('4th 6'!S29&gt;0,'4th 6'!Z29,0)))</f>
        <v>23.75</v>
      </c>
      <c r="R1351" s="104">
        <f>IF('4th 7'!C29&gt;0,'4th 7'!J29,IF('4th 7'!K29&gt;0,'4th 7'!R29,IF('4th 7'!S29&gt;0,'4th 7'!Z29,0)))</f>
        <v>0</v>
      </c>
      <c r="S1351" s="457"/>
      <c r="T1351" s="525"/>
      <c r="U1351" s="442" t="str">
        <f>IF(T1350&gt;=2.5,U1349,IF(T1350&gt;=2.25,"C",IF(T1350&gt;=2,"D",IF(T1350=0,0,"F"))))</f>
        <v>B-</v>
      </c>
      <c r="V1351" s="454" t="s">
        <v>40</v>
      </c>
      <c r="W1351" s="443"/>
      <c r="X1351" s="443"/>
      <c r="Y1351" s="455"/>
      <c r="Z1351" s="510"/>
      <c r="AA1351" s="105"/>
      <c r="AB1351" s="105"/>
    </row>
    <row r="1352" spans="1:28" ht="16.5" customHeight="1">
      <c r="A1352" s="424"/>
      <c r="B1352" s="91" t="s">
        <v>67</v>
      </c>
      <c r="C1352" s="117">
        <f>'3rd 1'!AA29</f>
        <v>72</v>
      </c>
      <c r="D1352" s="117">
        <f>'3rd 2'!AA29</f>
        <v>73</v>
      </c>
      <c r="E1352" s="117">
        <f>'3rd 3'!AA29</f>
        <v>54</v>
      </c>
      <c r="F1352" s="117">
        <f>'3rd 4'!AA29</f>
        <v>48</v>
      </c>
      <c r="G1352" s="117">
        <f>'3rd 5'!AA29</f>
        <v>59</v>
      </c>
      <c r="H1352" s="117">
        <f>'3rd 6'!AA29</f>
        <v>0</v>
      </c>
      <c r="I1352" s="457"/>
      <c r="J1352" s="525"/>
      <c r="K1352" s="491"/>
      <c r="L1352" s="117">
        <f>'4th 1'!AA29</f>
        <v>58</v>
      </c>
      <c r="M1352" s="117">
        <f>'4th 2'!AA29</f>
        <v>66</v>
      </c>
      <c r="N1352" s="117">
        <f>'4th 3'!AA29</f>
        <v>63</v>
      </c>
      <c r="O1352" s="117">
        <f>'4th 4'!AA29</f>
        <v>64</v>
      </c>
      <c r="P1352" s="117">
        <f>'4th 5'!AA29</f>
        <v>61</v>
      </c>
      <c r="Q1352" s="117">
        <f>'4th 6'!AA29</f>
        <v>45</v>
      </c>
      <c r="R1352" s="117">
        <f>'4th 7'!AA29</f>
        <v>0</v>
      </c>
      <c r="S1352" s="457"/>
      <c r="T1352" s="525"/>
      <c r="U1352" s="491"/>
      <c r="V1352" s="444">
        <f>IF((C1353+C1355)=0,0,C1348)+IF((D1353+D1355)=0,0,D1348)+IF((E1353+E1355)=0,0,E1348)+IF((F1353+F1355)=0,0,F1348)+IF((G1353+G1355)=0,0,G1348)+IF((H1353+H1355)=0,0,H1348)+IF((L1353+L1355)=0,0,L1348)+IF((M1353+M1355)=0,0,M1348)+IF((N1353+N1355)=0,0,N1348)+IF((O1353+O1355)=0,0,O1348)+IF((P1353+P1355)=0,0,P1348)+IF((Q1353+Q1355)=0,0,Q1348)+IF((R1353+R1355)=0,0,R1348)+IF(E1385&gt;0,1.5,0)</f>
        <v>31.5</v>
      </c>
      <c r="W1352" s="457">
        <f>I1349+S1349+(E1385*1.5)</f>
        <v>90.375</v>
      </c>
      <c r="X1352" s="440">
        <f>IF(S1349&gt;0,(W1352/31.5),J1350)</f>
        <v>2.8690476190476191</v>
      </c>
      <c r="Y1352" s="164" t="str">
        <f>IF(X1352&gt;=4,"A+",IF(X1352&gt;=3.75,"A",IF(X1352&gt;=3.5,"A-",IF(X1352&gt;=3.25,"B+",IF(X1352&gt;=3,"B",IF(X1352&gt;=2.75,"B-",IF(X1352&gt;=2.5,"C+",IF(X1352&gt;=2,"C","F"))))))))</f>
        <v>B-</v>
      </c>
      <c r="Z1352" s="510"/>
    </row>
    <row r="1353" spans="1:28" ht="16.5">
      <c r="A1353" s="424"/>
      <c r="B1353" s="91" t="s">
        <v>1</v>
      </c>
      <c r="C1353" s="104">
        <f>'3rd 1'!AC29</f>
        <v>3.5</v>
      </c>
      <c r="D1353" s="104">
        <f>'3rd 2'!AC29</f>
        <v>3.5</v>
      </c>
      <c r="E1353" s="104">
        <f>'3rd 3'!AC29</f>
        <v>2.5</v>
      </c>
      <c r="F1353" s="104">
        <f>'3rd 4'!AC29</f>
        <v>2.25</v>
      </c>
      <c r="G1353" s="104">
        <f>'3rd 5'!AC29</f>
        <v>2.75</v>
      </c>
      <c r="H1353" s="104">
        <f>'3rd 6'!AC29</f>
        <v>0</v>
      </c>
      <c r="I1353" s="457"/>
      <c r="J1353" s="525"/>
      <c r="K1353" s="106"/>
      <c r="L1353" s="104">
        <f>'4th 1'!AC29</f>
        <v>2.75</v>
      </c>
      <c r="M1353" s="104">
        <f>'4th 2'!AC29</f>
        <v>3.25</v>
      </c>
      <c r="N1353" s="104">
        <f>'4th 3'!AC29</f>
        <v>3</v>
      </c>
      <c r="O1353" s="104">
        <f>'4th 4'!AC29</f>
        <v>3</v>
      </c>
      <c r="P1353" s="104">
        <f>'4th 5'!AC29</f>
        <v>3</v>
      </c>
      <c r="Q1353" s="104">
        <f>'4th 6'!AC29</f>
        <v>2.25</v>
      </c>
      <c r="R1353" s="107">
        <f>'4th 7'!AC29</f>
        <v>0</v>
      </c>
      <c r="S1353" s="457"/>
      <c r="T1353" s="525"/>
      <c r="U1353" s="108"/>
      <c r="V1353" s="456"/>
      <c r="W1353" s="448"/>
      <c r="X1353" s="441"/>
      <c r="Y1353" s="451" t="str">
        <f>IF(S1349&gt;0,(IF(X1352&gt;=2.5,Y1352,IF(X1352&gt;=2.25,"C",IF(X1352&gt;=2,"D","F")))),K1351)</f>
        <v>B-</v>
      </c>
      <c r="Z1353" s="510"/>
    </row>
    <row r="1354" spans="1:28" ht="16.5">
      <c r="A1354" s="424"/>
      <c r="B1354" s="91" t="s">
        <v>2</v>
      </c>
      <c r="C1354" s="104" t="str">
        <f>'3rd 1'!AB29</f>
        <v>A-</v>
      </c>
      <c r="D1354" s="104" t="str">
        <f>'3rd 2'!AB29</f>
        <v>A-</v>
      </c>
      <c r="E1354" s="104" t="str">
        <f>'3rd 3'!AB29</f>
        <v>C+</v>
      </c>
      <c r="F1354" s="104" t="str">
        <f>'3rd 4'!AB29</f>
        <v>C</v>
      </c>
      <c r="G1354" s="104" t="str">
        <f>'3rd 5'!AB29</f>
        <v>B-</v>
      </c>
      <c r="H1354" s="104" t="str">
        <f>'3rd 6'!AB29</f>
        <v/>
      </c>
      <c r="I1354" s="457"/>
      <c r="J1354" s="98"/>
      <c r="K1354" s="90"/>
      <c r="L1354" s="104" t="str">
        <f>'4th 1'!AB29</f>
        <v>B-</v>
      </c>
      <c r="M1354" s="104" t="str">
        <f>'4th 2'!AB29</f>
        <v>B+</v>
      </c>
      <c r="N1354" s="104" t="str">
        <f>'4th 3'!AB29</f>
        <v>B</v>
      </c>
      <c r="O1354" s="104" t="str">
        <f>'4th 4'!AB29</f>
        <v>B</v>
      </c>
      <c r="P1354" s="104" t="str">
        <f>'4th 5'!AB29</f>
        <v>B</v>
      </c>
      <c r="Q1354" s="104" t="str">
        <f>'4th 6'!AB29</f>
        <v>C</v>
      </c>
      <c r="R1354" s="104" t="str">
        <f>'4th 7'!AB29</f>
        <v/>
      </c>
      <c r="S1354" s="457"/>
      <c r="T1354" s="98"/>
      <c r="U1354" s="109"/>
      <c r="V1354" s="446"/>
      <c r="W1354" s="449"/>
      <c r="X1354" s="450"/>
      <c r="Y1354" s="452"/>
      <c r="Z1354" s="510"/>
    </row>
    <row r="1355" spans="1:28" ht="16.5" customHeight="1">
      <c r="A1355" s="413" t="s">
        <v>127</v>
      </c>
      <c r="B1355" s="91" t="s">
        <v>1</v>
      </c>
      <c r="C1355" s="104">
        <f>'3rd 1'!AD29</f>
        <v>0</v>
      </c>
      <c r="D1355" s="104">
        <f>'3rd 2'!AD29</f>
        <v>0</v>
      </c>
      <c r="E1355" s="104">
        <f>'3rd 3'!AD29</f>
        <v>0</v>
      </c>
      <c r="F1355" s="104">
        <f>'3rd 4'!AD29</f>
        <v>0</v>
      </c>
      <c r="G1355" s="104">
        <f>'3rd 5'!AD29</f>
        <v>0</v>
      </c>
      <c r="H1355" s="104">
        <f>'3rd 6'!AD29</f>
        <v>0</v>
      </c>
      <c r="I1355" s="415">
        <f>(C1355*C1348)+(D1355*D1348)+(E1355*E1348)+(F1355*F1348)+(G1355*G1348)+(H1355*H1348)</f>
        <v>0</v>
      </c>
      <c r="J1355" s="417">
        <f>IF(C1355&gt;0,(C1353*C1348),0)+IF(D1355&gt;0,(D1353*D1348),0)+IF(E1355&gt;0,(E1353*E1348),0)+IF(F1355&gt;0,(F1353*F1348),0)+IF(G1355&gt;0,(G1353*G1348),0)+IF(H1355&gt;0,(H1353*H1348),0)</f>
        <v>0</v>
      </c>
      <c r="K1355" s="418">
        <f>IF(C1355&gt;C1353,((C1355*C1348)-(C1353*C1348)),0)+IF(D1355&gt;D1353,((D1355*D1348)-(D1353*D1348)),0)+IF(E1355&gt;E1353,((E1355*E1348)-(E1353*E1348)),0)+IF(F1355&gt;F1353,((F1355*F1348)-(F1353*F1348)),0)+IF(G1355&gt;G1353,((G1355*G1348)-(G1353*G1348)),0)+IF(H1355&gt;H1353,((H1355*H1348)-(H1353*H1348)),0)</f>
        <v>0</v>
      </c>
      <c r="L1355" s="165">
        <f>'4th 1'!AD29</f>
        <v>0</v>
      </c>
      <c r="M1355" s="104">
        <f>'4th 2'!AD29</f>
        <v>0</v>
      </c>
      <c r="N1355" s="104">
        <f>'4th 3'!AD29</f>
        <v>0</v>
      </c>
      <c r="O1355" s="104">
        <f>'4th 4'!AD29</f>
        <v>0</v>
      </c>
      <c r="P1355" s="104">
        <f>'4th 5'!AD29</f>
        <v>0</v>
      </c>
      <c r="Q1355" s="104">
        <f>'4th 6'!AD29</f>
        <v>0</v>
      </c>
      <c r="R1355" s="104">
        <f>'4th 7'!AD29</f>
        <v>0</v>
      </c>
      <c r="S1355" s="415">
        <f>(L1355*L1348)+(M1355*M1348)+(N1355*N1348)+(O1355*O1348)+(P1355*P1348)+(Q1355*Q1348)+(R1355*R1348)</f>
        <v>0</v>
      </c>
      <c r="T1355" s="417">
        <f>IF(L1355&gt;0,(L1353*L1348),0)+IF(M1355&gt;0,(M1353*M1348),0)+IF(N1355&gt;0,(N1353*N1348),0)+IF(O1355&gt;0,(O1353*O1348),0)+IF(P1355&gt;0,(P1353*P1348),0)+IF(Q1355&gt;0,(Q1353*Q1348),0)+IF(R1355&gt;0,(R1353*R1348),0)</f>
        <v>0</v>
      </c>
      <c r="U1355" s="484">
        <f>IF(L1355&gt;L1353,((L1355*L1348)-(L1353*L1348)),0)+IF(M1355&gt;M1353,((M1355*M1348)-(M1353*M1348)),0)+IF(N1355&gt;N1353,((N1355*N1348)-(N1353*N1348)),0)+IF(O1355&gt;O1353,((O1355*O1348)-(O1353*O1348)),0)+IF(P1355&gt;P1353,((P1355*P1348)-(P1353*P1348)),0)+IF(Q1355&gt;Q1353,((Q1355*Q1348)-(Q1353*Q1348)),0)+IF(R1355&gt;R1353,((R1355*R1348)-(R1353*R1348)),0)</f>
        <v>0</v>
      </c>
      <c r="V1355" s="401">
        <f>I1355+S1355</f>
        <v>0</v>
      </c>
      <c r="W1355" s="436">
        <f>J1355+T1355</f>
        <v>0</v>
      </c>
      <c r="X1355" s="438">
        <f>K1355+U1355</f>
        <v>0</v>
      </c>
      <c r="Y1355" s="483">
        <f>K1355+U1355+X1342</f>
        <v>0</v>
      </c>
      <c r="Z1355" s="510"/>
    </row>
    <row r="1356" spans="1:28" ht="16.5" thickBot="1">
      <c r="A1356" s="414"/>
      <c r="B1356" s="157" t="s">
        <v>23</v>
      </c>
      <c r="C1356" s="180" t="str">
        <f>'3rd 1'!AE29</f>
        <v/>
      </c>
      <c r="D1356" s="180" t="str">
        <f>'3rd 2'!AE29</f>
        <v/>
      </c>
      <c r="E1356" s="180" t="str">
        <f>'3rd 3'!AE29</f>
        <v/>
      </c>
      <c r="F1356" s="180" t="str">
        <f>'3rd 4'!AE29</f>
        <v/>
      </c>
      <c r="G1356" s="180" t="str">
        <f>'3rd 5'!AE29</f>
        <v/>
      </c>
      <c r="H1356" s="180" t="str">
        <f>'3rd 6'!AE29</f>
        <v/>
      </c>
      <c r="I1356" s="416"/>
      <c r="J1356" s="416"/>
      <c r="K1356" s="419"/>
      <c r="L1356" s="180" t="str">
        <f>'4th 1'!AE29</f>
        <v/>
      </c>
      <c r="M1356" s="180" t="str">
        <f>'4th 2'!AE29</f>
        <v/>
      </c>
      <c r="N1356" s="180" t="str">
        <f>'4th 3'!AE29</f>
        <v/>
      </c>
      <c r="O1356" s="180" t="str">
        <f>'4th 4'!AE29</f>
        <v/>
      </c>
      <c r="P1356" s="180" t="str">
        <f>'4th 5'!AE29</f>
        <v/>
      </c>
      <c r="Q1356" s="180" t="str">
        <f>'4th 6'!AE29</f>
        <v/>
      </c>
      <c r="R1356" s="180" t="str">
        <f>'4th 7'!AE29</f>
        <v/>
      </c>
      <c r="S1356" s="416"/>
      <c r="T1356" s="416"/>
      <c r="U1356" s="419"/>
      <c r="V1356" s="402"/>
      <c r="W1356" s="437"/>
      <c r="X1356" s="439"/>
      <c r="Y1356" s="406"/>
      <c r="Z1356" s="510"/>
    </row>
    <row r="1357" spans="1:28" ht="19.5" customHeight="1" thickTop="1" thickBot="1">
      <c r="A1357" s="435" t="s">
        <v>31</v>
      </c>
      <c r="B1357" s="435"/>
      <c r="C1357" s="435"/>
      <c r="D1357" s="435"/>
      <c r="E1357" s="435"/>
      <c r="F1357" s="435"/>
      <c r="G1357" s="435"/>
      <c r="H1357" s="435"/>
      <c r="I1357" s="435"/>
      <c r="J1357" s="435"/>
      <c r="K1357" s="435"/>
      <c r="L1357" s="435"/>
      <c r="M1357" s="435"/>
      <c r="N1357" s="435"/>
      <c r="O1357" s="435"/>
      <c r="P1357" s="435"/>
      <c r="Q1357" s="435"/>
      <c r="R1357" s="435"/>
      <c r="S1357" s="435"/>
      <c r="T1357" s="435"/>
      <c r="U1357" s="435"/>
      <c r="V1357" s="435"/>
      <c r="W1357" s="435"/>
      <c r="X1357" s="435"/>
      <c r="Y1357" s="435"/>
      <c r="Z1357" s="510"/>
    </row>
    <row r="1358" spans="1:28" ht="17.25" customHeight="1" thickTop="1" thickBot="1">
      <c r="A1358" s="478" t="s">
        <v>46</v>
      </c>
      <c r="B1358" s="479"/>
      <c r="C1358" s="479"/>
      <c r="D1358" s="479"/>
      <c r="E1358" s="479"/>
      <c r="F1358" s="479"/>
      <c r="G1358" s="479"/>
      <c r="H1358" s="479"/>
      <c r="I1358" s="479"/>
      <c r="J1358" s="479"/>
      <c r="K1358" s="480"/>
      <c r="L1358" s="426" t="s">
        <v>47</v>
      </c>
      <c r="M1358" s="426"/>
      <c r="N1358" s="426"/>
      <c r="O1358" s="426"/>
      <c r="P1358" s="426"/>
      <c r="Q1358" s="426"/>
      <c r="R1358" s="426"/>
      <c r="S1358" s="426"/>
      <c r="T1358" s="426"/>
      <c r="U1358" s="427"/>
      <c r="V1358" s="160"/>
      <c r="W1358" s="428" t="s">
        <v>39</v>
      </c>
      <c r="X1358" s="428"/>
      <c r="Y1358" s="161"/>
      <c r="Z1358" s="510"/>
    </row>
    <row r="1359" spans="1:28" ht="17.25" thickTop="1">
      <c r="A1359" s="99" t="s">
        <v>22</v>
      </c>
      <c r="B1359" s="100"/>
      <c r="C1359" s="101">
        <f>'5th 1'!B4</f>
        <v>301</v>
      </c>
      <c r="D1359" s="101">
        <f>'5th 2'!B4</f>
        <v>302</v>
      </c>
      <c r="E1359" s="101">
        <f>'5th 3'!B4</f>
        <v>303</v>
      </c>
      <c r="F1359" s="101">
        <f>'5th 4'!B4</f>
        <v>304</v>
      </c>
      <c r="G1359" s="101">
        <f>'5th 5'!B4</f>
        <v>305</v>
      </c>
      <c r="H1359" s="101">
        <f>'5th 6'!B4</f>
        <v>0</v>
      </c>
      <c r="I1359" s="430" t="s">
        <v>0</v>
      </c>
      <c r="J1359" s="430" t="s">
        <v>3</v>
      </c>
      <c r="K1359" s="432" t="s">
        <v>2</v>
      </c>
      <c r="L1359" s="101">
        <f>'6th 1'!B4</f>
        <v>306</v>
      </c>
      <c r="M1359" s="101">
        <f>'6th 2'!B4</f>
        <v>307</v>
      </c>
      <c r="N1359" s="101">
        <f>'6th 3'!B4</f>
        <v>308</v>
      </c>
      <c r="O1359" s="101">
        <f>'6th 4'!B4</f>
        <v>309</v>
      </c>
      <c r="P1359" s="101">
        <f>'6th 5'!B4</f>
        <v>310</v>
      </c>
      <c r="Q1359" s="101">
        <f>'6th 6'!B4</f>
        <v>0</v>
      </c>
      <c r="R1359" s="101">
        <f>'6th 7'!B4</f>
        <v>0</v>
      </c>
      <c r="S1359" s="429" t="s">
        <v>0</v>
      </c>
      <c r="T1359" s="429" t="s">
        <v>3</v>
      </c>
      <c r="U1359" s="431" t="s">
        <v>2</v>
      </c>
      <c r="V1359" s="433" t="s">
        <v>62</v>
      </c>
      <c r="W1359" s="434"/>
      <c r="X1359" s="434"/>
      <c r="Y1359" s="162" t="str">
        <f>IF(X1360&gt;=4,"A+",IF(X1360&gt;=3.75,"A",IF(X1360&gt;=3.5,"A-",IF(X1360&gt;=3.25,"B+",IF(X1360&gt;=3,"B",IF(X1360&gt;=2.75,"B-",IF(X1360&gt;=2.5,"C+",IF(X1360&gt;=2,"C","F"))))))))</f>
        <v>B-</v>
      </c>
      <c r="Z1359" s="510"/>
    </row>
    <row r="1360" spans="1:28" ht="65.25" customHeight="1">
      <c r="A1360" s="77" t="s">
        <v>63</v>
      </c>
      <c r="B1360" s="78"/>
      <c r="C1360" s="79" t="str">
        <f>IF('5th 1'!C29&gt;0,'5th 1'!D6,IF('5th 1'!K29&gt;0,'5th 1'!L6,IF('5th 1'!S29&gt;0,'5th 1'!T6,0)))</f>
        <v>Creative Idea Genaration</v>
      </c>
      <c r="D1360" s="79" t="str">
        <f>IF('5th 2'!C29&gt;0,'5th 2'!D6,IF('5th 2'!K29&gt;0,'5th 2'!L6,IF('5th 2'!S29&gt;0,'5th 2'!T6,0)))</f>
        <v>Drawing for Illustration-1</v>
      </c>
      <c r="E1360" s="79" t="str">
        <f>IF('5th 3'!C29&gt;0,'5th 3'!D6,IF('5th 3'!K29&gt;0,'5th 3'!L6,IF('5th 3'!S29&gt;0,'5th 3'!T6,0)))</f>
        <v>Ad Art-1</v>
      </c>
      <c r="F1360" s="79" t="str">
        <f>IF('5th 4'!C29&gt;0,'5th 4'!D6,IF('5th 4'!K29&gt;0,'5th 4'!L6,IF('5th 4'!S29&gt;0,'5th 4'!T6,0)))</f>
        <v>Typography-2</v>
      </c>
      <c r="G1360" s="79" t="str">
        <f>IF('5th 5'!C29&gt;0,'5th 5'!D6,IF('5th 5'!K29&gt;0,'5th 5'!L6,IF('5th 5'!S29&gt;0,'5th 5'!T6,0)))</f>
        <v>History of Art</v>
      </c>
      <c r="H1360" s="79">
        <f>IF('5th 6'!C29&gt;0,'5th 6'!D6,IF('5th 6'!K29&gt;0,'5th 6'!L6,IF('5th 6'!S29&gt;0,'5th 6'!T6,0)))</f>
        <v>0</v>
      </c>
      <c r="I1360" s="481"/>
      <c r="J1360" s="481"/>
      <c r="K1360" s="482"/>
      <c r="L1360" s="79" t="str">
        <f>IF('6th 1'!C29&gt;0,'6th 1'!D6,IF('6th 1'!K29&gt;0,'6th 1'!L6,IF('6th 1'!S29&gt;0,'6th 1'!T6,0)))</f>
        <v>Computar Application in Art and Design</v>
      </c>
      <c r="M1360" s="79" t="str">
        <f>IF('6th 2'!C29&gt;0,'6th 2'!D6,IF('6th 2'!K29&gt;0,'6th 2'!L6,IF('6th 2'!S29&gt;0,'6th 2'!T6,0)))</f>
        <v>Drawing for Illustration-2</v>
      </c>
      <c r="N1360" s="79" t="str">
        <f>IF('6th 3'!C29&gt;0,'6th 3'!D6,IF('6th 3'!K29&gt;0,'6th 3'!L6,IF('6th 3'!S29&gt;0,'6th 3'!T6,0)))</f>
        <v>Ad Art-2</v>
      </c>
      <c r="O1360" s="79" t="str">
        <f>IF('6th 4'!C29&gt;0,'6th 4'!D6,IF('6th 4'!K29&gt;0,'6th 4'!L6,IF('6th 4'!S29&gt;0,'6th 4'!T6,0)))</f>
        <v>Sketch &amp; landscape-1</v>
      </c>
      <c r="P1360" s="79" t="str">
        <f>IF('6th 5'!C29&gt;0,'6th 5'!D6,IF('6th 5'!K29&gt;0,'6th 5'!L6,IF('6th 5'!S29&gt;0,'6th 5'!T6,0)))</f>
        <v>History of Arts</v>
      </c>
      <c r="Q1360" s="79">
        <f>IF('6th 6'!C29&gt;0,'6th 6'!D6,IF('6th 6'!K29&gt;0,'6th 6'!L6,IF('6th 6'!S29&gt;0,'6th 6'!T6,0)))</f>
        <v>0</v>
      </c>
      <c r="R1360" s="79">
        <f>IF('6th 7'!C29&gt;0,'6th 7'!D6,IF('6th 7'!K29&gt;0,'6th 7'!L6,IF('6th 7'!S29&gt;0,'6th 7'!T6,0)))</f>
        <v>0</v>
      </c>
      <c r="S1360" s="429"/>
      <c r="T1360" s="429"/>
      <c r="U1360" s="431"/>
      <c r="V1360" s="335">
        <f>IF(I1362&gt;0,(V1365+V1347),0)</f>
        <v>94.5</v>
      </c>
      <c r="W1360" s="254">
        <f>IF(I1362&gt;0,(W1365+W1347),0)</f>
        <v>273.75</v>
      </c>
      <c r="X1360" s="336">
        <f>IF(S1362&gt;0,(W1360/94.5),IF(I1362&gt;0,(W1360/78),0))</f>
        <v>2.8968253968253967</v>
      </c>
      <c r="Y1360" s="163" t="str">
        <f>IF(X1360&gt;=2.5,Y1359,IF(X1360&gt;=2.25,"C",IF(X1360&gt;=2,"D",IF(X1360=0,0,"F"))))</f>
        <v>B-</v>
      </c>
      <c r="Z1360" s="510"/>
    </row>
    <row r="1361" spans="1:26" ht="16.5">
      <c r="A1361" s="77" t="s">
        <v>12</v>
      </c>
      <c r="B1361" s="78"/>
      <c r="C1361" s="102">
        <f>IF('5th 1'!C29&gt;0,'5th 1'!H4,IF('5th 1'!K29&gt;0,'5th 1'!P4,IF('5th 1'!S29&gt;0,'5th 1'!X4,0)))</f>
        <v>3</v>
      </c>
      <c r="D1361" s="102">
        <f>IF('5th 2'!C29&gt;0,'5th 2'!H4,IF('5th 2'!K29&gt;0,'5th 2'!P4,IF('5th 2'!S29&gt;0,'5th 2'!X4,0)))</f>
        <v>3</v>
      </c>
      <c r="E1361" s="102">
        <f>IF('5th 3'!C29&gt;0,'5th 3'!H4,IF('5th 3'!K29&gt;0,'5th 3'!P4,IF('5th 3'!S29&gt;0,'5th 3'!X4,0)))</f>
        <v>3</v>
      </c>
      <c r="F1361" s="102">
        <f>IF('5th 4'!C29&gt;0,'5th 4'!H4,IF('5th 4'!K29&gt;0,'5th 4'!P4,IF('5th 4'!S29&gt;0,'5th 4'!X4,0)))</f>
        <v>3</v>
      </c>
      <c r="G1361" s="102">
        <f>IF('5th 5'!C29&gt;0,'5th 5'!H4,IF('5th 5'!K29&gt;0,'5th 5'!P4,IF('5th 5'!S29&gt;0,'5th 5'!X4,0)))</f>
        <v>3</v>
      </c>
      <c r="H1361" s="102">
        <f>IF('5th 6'!C29&gt;0,'5th 6'!H4,IF('5th 6'!K29&gt;0,'5th 6'!P4,IF('5th 6'!S29&gt;0,'5th 6'!X4,0)))</f>
        <v>0</v>
      </c>
      <c r="I1361" s="481"/>
      <c r="J1361" s="481"/>
      <c r="K1361" s="482"/>
      <c r="L1361" s="102">
        <f>IF('6th 1'!C29&gt;0,'6th 1'!H4,IF('6th 1'!K29&gt;0,'6th 1'!P4,IF('6th 1'!S29&gt;0,'6th 1'!X4,0)))</f>
        <v>3</v>
      </c>
      <c r="M1361" s="102">
        <f>IF('6th 2'!C29&gt;0,'6th 2'!H4,IF('6th 2'!K29&gt;0,'6th 2'!P4,IF('6th 2'!S29&gt;0,'6th 2'!X4,0)))</f>
        <v>3</v>
      </c>
      <c r="N1361" s="102">
        <f>IF('6th 3'!C29&gt;0,'6th 3'!H4,IF('6th 3'!K29&gt;0,'6th 3'!P4,IF('6th 3'!S29&gt;0,'6th 3'!X4,0)))</f>
        <v>3</v>
      </c>
      <c r="O1361" s="102">
        <f>IF('6th 4'!C29&gt;0,'6th 4'!H4,IF('6th 4'!K29&gt;0,'6th 4'!P4,IF('6th 4'!S29&gt;0,'6th 4'!X4,0)))</f>
        <v>3</v>
      </c>
      <c r="P1361" s="102">
        <f>IF('6th 5'!C29&gt;0,'6th 5'!H4,IF('6th 5'!K29&gt;0,'6th 5'!P4,IF('6th 5'!S29&gt;0,'6th 5'!X4,0)))</f>
        <v>3</v>
      </c>
      <c r="Q1361" s="102">
        <f>IF('6th 6'!C29&gt;0,'6th 6'!H4,IF('6th 6'!K29&gt;0,'6th 6'!#REF!,IF('6th 6'!S29&gt;0,'6th 6'!X4,0)))</f>
        <v>0</v>
      </c>
      <c r="R1361" s="102">
        <f>IF('6th 7'!C29&gt;0,'6th 7'!H4,IF('6th 7'!K29&gt;0,'6th 7'!P4,IF('6th 7'!S29&gt;0,'6th 7'!X4,0)))</f>
        <v>0</v>
      </c>
      <c r="S1361" s="430"/>
      <c r="T1361" s="430"/>
      <c r="U1361" s="432"/>
      <c r="V1361" s="460" t="s">
        <v>41</v>
      </c>
      <c r="W1361" s="461"/>
      <c r="X1361" s="461"/>
      <c r="Y1361" s="462"/>
      <c r="Z1361" s="510"/>
    </row>
    <row r="1362" spans="1:26" ht="17.25" thickBot="1">
      <c r="A1362" s="77" t="s">
        <v>11</v>
      </c>
      <c r="B1362" s="78"/>
      <c r="C1362" s="102">
        <v>100</v>
      </c>
      <c r="D1362" s="102">
        <v>100</v>
      </c>
      <c r="E1362" s="102">
        <v>100</v>
      </c>
      <c r="F1362" s="102">
        <v>100</v>
      </c>
      <c r="G1362" s="102">
        <v>100</v>
      </c>
      <c r="H1362" s="102">
        <v>100</v>
      </c>
      <c r="I1362" s="465">
        <f>(C1366*C1361)+(D1366*D1361)+(E1366*E1361)+(F1366*F1361)+(G1366*G1361)+(H1366*H1361)</f>
        <v>42.75</v>
      </c>
      <c r="J1362" s="84"/>
      <c r="K1362" s="103" t="str">
        <f>IF(J1364&gt;=4,"A+",IF(J1364&gt;=3.75,"A",IF(J1364&gt;=3.5,"A-",IF(J1364&gt;=3.25,"B+",IF(J1364&gt;=3,"B",IF(J1364&gt;=2.75,"B-",IF(J1364&gt;=2.5,"C+",IF(J1364&gt;=2,"C","F"))))))))</f>
        <v>B-</v>
      </c>
      <c r="L1362" s="102">
        <v>100</v>
      </c>
      <c r="M1362" s="102">
        <v>100</v>
      </c>
      <c r="N1362" s="102">
        <v>100</v>
      </c>
      <c r="O1362" s="102">
        <v>100</v>
      </c>
      <c r="P1362" s="102">
        <v>100</v>
      </c>
      <c r="Q1362" s="102">
        <v>100</v>
      </c>
      <c r="R1362" s="102">
        <v>100</v>
      </c>
      <c r="S1362" s="465">
        <f>(L1366*L1361)+(M1366*M1361)+(N1366*N1361)+(O1366*O1361)+(P1366*P1361)+(Q1366*Q1361)+(R1366*R1361)</f>
        <v>37.5</v>
      </c>
      <c r="T1362" s="84"/>
      <c r="U1362" s="103" t="str">
        <f>IF(T1364&gt;=4,"A+",IF(T1364&gt;=3.75,"A",IF(T1364&gt;=3.5,"A-",IF(T1364&gt;=3.25,"B+",IF(T1364&gt;=3,"B",IF(T1364&gt;=2.75,"B-",IF(T1364&gt;=2.5,"C+",IF(T1364&gt;=2,"C","F"))))))))</f>
        <v>C+</v>
      </c>
      <c r="V1362" s="467" t="s">
        <v>29</v>
      </c>
      <c r="W1362" s="469" t="s">
        <v>0</v>
      </c>
      <c r="X1362" s="469" t="s">
        <v>3</v>
      </c>
      <c r="Y1362" s="476" t="s">
        <v>2</v>
      </c>
      <c r="Z1362" s="510"/>
    </row>
    <row r="1363" spans="1:26" ht="17.25" thickTop="1">
      <c r="A1363" s="77" t="s">
        <v>28</v>
      </c>
      <c r="B1363" s="86"/>
      <c r="C1363" s="104">
        <f>IF('5th 1'!C29&gt;0,'5th 1'!C29,IF('5th 1'!K29&gt;0,'5th 1'!K29,IF('5th 1'!S29&gt;0,'5th 1'!S29,0)))</f>
        <v>23.5</v>
      </c>
      <c r="D1363" s="104">
        <f>IF('5th 2'!C29&gt;0,'5th 2'!C29,IF('5th 2'!K29&gt;0,'5th 2'!K29,IF('5th 2'!S29&gt;0,'5th 2'!S29,0)))</f>
        <v>21.5</v>
      </c>
      <c r="E1363" s="104">
        <f>IF('5th 3'!C29&gt;0,'5th 3'!C29,IF('5th 3'!K29&gt;0,'5th 3'!K29,IF('5th 3'!S29&gt;0,'5th 3'!S29,0)))</f>
        <v>22.5</v>
      </c>
      <c r="F1363" s="104">
        <f>IF('5th 4'!C29&gt;0,'5th 4'!C29,IF('5th 4'!K29&gt;0,'5th 4'!K29,IF('5th 4'!S29&gt;0,'5th 4'!S29,0)))</f>
        <v>22.5</v>
      </c>
      <c r="G1363" s="104">
        <f>IF('5th 5'!C29&gt;0,'5th 5'!C29,IF('5th 5'!K29&gt;0,'5th 5'!K29,IF('5th 5'!S29&gt;0,'5th 5'!S29,0)))</f>
        <v>25.5</v>
      </c>
      <c r="H1363" s="104">
        <f>IF('5th 6'!C29&gt;0,'5th 6'!C29,IF('5th 6'!K29&gt;0,'5th 6'!K29,IF('5th 6'!S29&gt;0,'5th 6'!S29,0)))</f>
        <v>0</v>
      </c>
      <c r="I1363" s="448"/>
      <c r="J1363" s="98"/>
      <c r="K1363" s="90"/>
      <c r="L1363" s="104">
        <f>IF('6th 1'!C29&gt;0,'6th 1'!C29,IF('6th 1'!K29&gt;0,'6th 1'!K29,IF('6th 1'!S29&gt;0,'6th 1'!S29,0)))</f>
        <v>20.5</v>
      </c>
      <c r="M1363" s="104">
        <f>IF('6th 2'!C29&gt;0,'6th 2'!C29,IF('6th 2'!K29&gt;0,'6th 2'!K29,IF('6th 2'!S29&gt;0,'6th 2'!S29,0)))</f>
        <v>21</v>
      </c>
      <c r="N1363" s="104">
        <f>IF('6th 3'!C29&gt;0,'6th 3'!C29,IF('6th 3'!K29&gt;0,'6th 3'!K29,IF('6th 3'!S29&gt;0,'6th 3'!S29,0)))</f>
        <v>16.5</v>
      </c>
      <c r="O1363" s="104">
        <f>IF('6th 4'!C29&gt;0,'6th 4'!C29,IF('6th 4'!K29&gt;0,'6th 4'!K29,IF('6th 4'!S29&gt;0,'6th 4'!S29,0)))</f>
        <v>21.5</v>
      </c>
      <c r="P1363" s="104">
        <f>IF('6th 5'!C29&gt;0,'6th 5'!C29,IF('6th 5'!K29&gt;0,'6th 5'!K29,IF('6th 5'!S29&gt;0,'6th 5'!S29,0)))</f>
        <v>16.5</v>
      </c>
      <c r="Q1363" s="104">
        <f>IF('6th 6'!C29&gt;0,'6th 6'!C29,IF('6th 6'!K29&gt;0,'6th 6'!K29,IF('6th 6'!S29&gt;0,'6th 6'!S29,0)))</f>
        <v>0</v>
      </c>
      <c r="R1363" s="104">
        <f>IF('6th 7'!C29&gt;0,'6th 7'!C29,IF('6th 7'!K29&gt;0,'6th 7'!K29,IF('6th 7'!S29&gt;0,'6th 7'!S29,0)))</f>
        <v>0</v>
      </c>
      <c r="S1363" s="448"/>
      <c r="T1363" s="98"/>
      <c r="U1363" s="90"/>
      <c r="V1363" s="468"/>
      <c r="W1363" s="470"/>
      <c r="X1363" s="471"/>
      <c r="Y1363" s="477"/>
      <c r="Z1363" s="510"/>
    </row>
    <row r="1364" spans="1:26" ht="16.5" customHeight="1">
      <c r="A1364" s="423" t="s">
        <v>26</v>
      </c>
      <c r="B1364" s="91" t="s">
        <v>60</v>
      </c>
      <c r="C1364" s="104">
        <f>IF('5th 1'!C29&gt;0,'5th 1'!J29,IF('5th 1'!K29&gt;0,'5th 1'!R29,IF('5th 1'!S29&gt;0,'5th 1'!Z29,0)))</f>
        <v>36</v>
      </c>
      <c r="D1364" s="104">
        <f>IF('5th 2'!C29&gt;0,'5th 2'!J29,IF('5th 2'!K29&gt;0,'5th 2'!R29,IF('5th 2'!S29&gt;0,'5th 2'!Z29,0)))</f>
        <v>33</v>
      </c>
      <c r="E1364" s="104">
        <f>IF('5th 3'!C29&gt;0,'5th 3'!J29,IF('5th 3'!K29&gt;0,'5th 3'!R29,IF('5th 3'!S29&gt;0,'5th 3'!Z29,0)))</f>
        <v>33.5</v>
      </c>
      <c r="F1364" s="104">
        <f>IF('5th 4'!C29&gt;0,'5th 4'!J29,IF('5th 4'!K29&gt;0,'5th 4'!R29,IF('5th 4'!S29&gt;0,'5th 4'!Z29,0)))</f>
        <v>43</v>
      </c>
      <c r="G1364" s="104">
        <f>IF('5th 5'!C29&gt;0,'5th 5'!J29,IF('5th 5'!K29&gt;0,'5th 5'!R29,IF('5th 5'!S29&gt;0,'5th 5'!Z29,0)))</f>
        <v>28.5</v>
      </c>
      <c r="H1364" s="104">
        <f>IF('5th 6'!C29&gt;0,'5th 6'!J29,IF('5th 6'!K29&gt;0,'5th 6'!R29,IF('5th 6'!S29&gt;0,'5th 6'!Z29,0)))</f>
        <v>0</v>
      </c>
      <c r="I1364" s="448"/>
      <c r="J1364" s="440">
        <f>I1362/(C1361+D1361+E1361+F1361+G1361+H1361)</f>
        <v>2.85</v>
      </c>
      <c r="K1364" s="442" t="str">
        <f>IF(J1364&gt;=2.5,K1362,IF(J1364&gt;=2.25,"C",IF(J1364&gt;=2,"D",IF(J1364=0,0,"F"))))</f>
        <v>B-</v>
      </c>
      <c r="L1364" s="107">
        <f>IF('6th 1'!C29&gt;0,'6th 1'!J29,IF('6th 1'!K29&gt;0,'6th 1'!R29,IF('6th 1'!S29&gt;0,'6th 1'!Z29,0)))</f>
        <v>32.5</v>
      </c>
      <c r="M1364" s="104">
        <f>IF('6th 2'!C29&gt;0,'6th 2'!J29,IF('6th 2'!K29&gt;0,'6th 2'!R29,IF('6th 2'!S29&gt;0,'6th 2'!Z29,0)))</f>
        <v>42.5</v>
      </c>
      <c r="N1364" s="104">
        <f>IF('6th 3'!C29&gt;0,'6th 3'!J29,IF('6th 3'!K29&gt;0,'6th 3'!R29,IF('6th 3'!S29&gt;0,'6th 3'!Z29,0)))</f>
        <v>32.5</v>
      </c>
      <c r="O1364" s="104">
        <f>IF('6th 4'!C29&gt;0,'6th 4'!J29,IF('6th 4'!K29&gt;0,'6th 4'!R29,IF('6th 4'!S29&gt;0,'6th 4'!Z29,0)))</f>
        <v>33.25</v>
      </c>
      <c r="P1364" s="104">
        <f>IF('6th 5'!C29&gt;0,'6th 5'!J29,IF('6th 5'!K29&gt;0,'6th 5'!R29,IF('6th 5'!S29&gt;0,'6th 5'!Z29,0)))</f>
        <v>27.5</v>
      </c>
      <c r="Q1364" s="104">
        <f>IF('6th 6'!C29&gt;0,'6th 6'!J29,IF('6th 6'!K29&gt;0,'6th 6'!R29,IF('6th 6'!S29&gt;0,'6th 6'!Z29,0)))</f>
        <v>0</v>
      </c>
      <c r="R1364" s="104">
        <f>IF('6th 7'!C29&gt;0,'6th 7'!J29,IF('6th 7'!K29&gt;0,'6th 7'!R29,IF('6th 7'!S29&gt;0,'6th 7'!Z29,0)))</f>
        <v>0</v>
      </c>
      <c r="S1364" s="448"/>
      <c r="T1364" s="440">
        <f>S1362/(L1361+M1361+N1361+O1361+P1361+Q1361+R1361)</f>
        <v>2.5</v>
      </c>
      <c r="U1364" s="442" t="str">
        <f>IF(T1364&gt;=2.5,U1362,IF(T1364&gt;=2.25,"C",IF(T1364&gt;=2,"D",IF(T1364=0,0,"F"))))</f>
        <v>C+</v>
      </c>
      <c r="V1364" s="443" t="s">
        <v>40</v>
      </c>
      <c r="W1364" s="443"/>
      <c r="X1364" s="443"/>
      <c r="Y1364" s="443"/>
      <c r="Z1364" s="510"/>
    </row>
    <row r="1365" spans="1:26" ht="16.5" customHeight="1">
      <c r="A1365" s="424"/>
      <c r="B1365" s="91" t="s">
        <v>67</v>
      </c>
      <c r="C1365" s="117">
        <f>'5th 1'!AA29</f>
        <v>60</v>
      </c>
      <c r="D1365" s="117">
        <f>'5th 2'!AA29</f>
        <v>55</v>
      </c>
      <c r="E1365" s="117">
        <f>'5th 3'!AA29</f>
        <v>56</v>
      </c>
      <c r="F1365" s="117">
        <f>'5th 4'!AA29</f>
        <v>66</v>
      </c>
      <c r="G1365" s="117">
        <f>'5th 5'!AA29</f>
        <v>54</v>
      </c>
      <c r="H1365" s="117">
        <f>'5th 6'!AA29</f>
        <v>0</v>
      </c>
      <c r="I1365" s="448"/>
      <c r="J1365" s="441"/>
      <c r="K1365" s="442"/>
      <c r="L1365" s="118">
        <f>'6th 1'!AA29</f>
        <v>53</v>
      </c>
      <c r="M1365" s="117">
        <f>'6th 2'!AA29</f>
        <v>64</v>
      </c>
      <c r="N1365" s="117">
        <f>'6th 3'!AA29</f>
        <v>49</v>
      </c>
      <c r="O1365" s="117">
        <f>'6th 4'!AA29</f>
        <v>55</v>
      </c>
      <c r="P1365" s="117">
        <f>'6th 5'!AA29</f>
        <v>44</v>
      </c>
      <c r="Q1365" s="117">
        <f>'6th 6'!AA29</f>
        <v>0</v>
      </c>
      <c r="R1365" s="117">
        <f>'6th 7'!AA29</f>
        <v>0</v>
      </c>
      <c r="S1365" s="448"/>
      <c r="T1365" s="441"/>
      <c r="U1365" s="442"/>
      <c r="V1365" s="444">
        <f>IF((C1366+C1368)=0,0,C1361)+IF((D1366+D1368)=0,0,D1361)+IF((E1366+E1368)=0,0,E1361)+IF((F1366+F1368)=0,0,F1361)+IF((G1366+G1368)=0,0,G1361)+IF((H1366+H1368)=0,0,H1361)+IF((L1366+L1368)=0,0,L1361)+IF((M1366+M1368)=0,0,M1361)+IF((N1366+N1368)=0,0,N1361)+IF((O1366+O1368)=0,0,O1361)+IF((P1366+P1368)=0,0,P1361)+IF((Q1366+Q1368)=0,0,Q1361)+IF((R1366+R1368)=0,0,R1361)+IF(G1385&gt;0,1.5,0)</f>
        <v>31.5</v>
      </c>
      <c r="W1365" s="447">
        <f>I1362+S1362+(G1385*1.5)</f>
        <v>84</v>
      </c>
      <c r="X1365" s="440">
        <f>IF(S1362&gt;0,(W1365/31.5),J1364)</f>
        <v>2.6666666666666665</v>
      </c>
      <c r="Y1365" s="164" t="str">
        <f>IF(X1365&gt;=4,"A+",IF(X1365&gt;=3.75,"A",IF(X1365&gt;=3.5,"A-",IF(X1365&gt;=3.25,"B+",IF(X1365&gt;=3,"B",IF(X1365&gt;=2.75,"B-",IF(X1365&gt;=2.5,"C+",IF(X1365&gt;=2,"C","F"))))))))</f>
        <v>C+</v>
      </c>
      <c r="Z1365" s="510"/>
    </row>
    <row r="1366" spans="1:26" ht="16.5">
      <c r="A1366" s="424"/>
      <c r="B1366" s="91" t="s">
        <v>1</v>
      </c>
      <c r="C1366" s="104">
        <f>'5th 1'!AC29</f>
        <v>3</v>
      </c>
      <c r="D1366" s="104">
        <f>'5th 2'!AC29</f>
        <v>2.75</v>
      </c>
      <c r="E1366" s="104">
        <f>'5th 3'!AC29</f>
        <v>2.75</v>
      </c>
      <c r="F1366" s="104">
        <f>'5th 4'!AC29</f>
        <v>3.25</v>
      </c>
      <c r="G1366" s="104">
        <f>'5th 5'!AC29</f>
        <v>2.5</v>
      </c>
      <c r="H1366" s="104">
        <f>'5th 6'!AC29</f>
        <v>0</v>
      </c>
      <c r="I1366" s="448"/>
      <c r="J1366" s="98"/>
      <c r="K1366" s="110"/>
      <c r="L1366" s="107">
        <f>'6th 1'!AC29</f>
        <v>2.5</v>
      </c>
      <c r="M1366" s="104">
        <f>'6th 2'!AC29</f>
        <v>3</v>
      </c>
      <c r="N1366" s="104">
        <f>'6th 3'!AC29</f>
        <v>2.25</v>
      </c>
      <c r="O1366" s="104">
        <f>'6th 4'!AC29</f>
        <v>2.75</v>
      </c>
      <c r="P1366" s="104">
        <f>'6th 5'!AC29</f>
        <v>2</v>
      </c>
      <c r="Q1366" s="104">
        <f>'6th 6'!AC29</f>
        <v>0</v>
      </c>
      <c r="R1366" s="104">
        <f>'6th 7'!AC29</f>
        <v>0</v>
      </c>
      <c r="S1366" s="448"/>
      <c r="T1366" s="98"/>
      <c r="U1366" s="110"/>
      <c r="V1366" s="445"/>
      <c r="W1366" s="448"/>
      <c r="X1366" s="441"/>
      <c r="Y1366" s="451" t="str">
        <f>IF(S1362&gt;0,(IF(X1365&gt;=2.5,Y1365,IF(X1365&gt;=2.25,"C",IF(X1365&gt;=2,"D","F")))),K1364)</f>
        <v>C+</v>
      </c>
      <c r="Z1366" s="510"/>
    </row>
    <row r="1367" spans="1:26" ht="17.25" customHeight="1" thickBot="1">
      <c r="A1367" s="424"/>
      <c r="B1367" s="91" t="s">
        <v>2</v>
      </c>
      <c r="C1367" s="104" t="str">
        <f>'5th 1'!AB29</f>
        <v>B</v>
      </c>
      <c r="D1367" s="104" t="str">
        <f>'5th 2'!AB29</f>
        <v>B-</v>
      </c>
      <c r="E1367" s="104" t="str">
        <f>'5th 3'!AB29</f>
        <v>B-</v>
      </c>
      <c r="F1367" s="104" t="str">
        <f>'5th 4'!AB29</f>
        <v>B+</v>
      </c>
      <c r="G1367" s="104" t="str">
        <f>'5th 5'!AB29</f>
        <v>C+</v>
      </c>
      <c r="H1367" s="104" t="str">
        <f>'5th 6'!AB29</f>
        <v/>
      </c>
      <c r="I1367" s="448"/>
      <c r="J1367" s="98"/>
      <c r="K1367" s="109"/>
      <c r="L1367" s="111" t="str">
        <f>'6th 1'!AB29</f>
        <v>C+</v>
      </c>
      <c r="M1367" s="104" t="str">
        <f>'6th 2'!AB29</f>
        <v>B</v>
      </c>
      <c r="N1367" s="104" t="str">
        <f>'6th 3'!AB29</f>
        <v>C</v>
      </c>
      <c r="O1367" s="104" t="str">
        <f>'6th 4'!AB29</f>
        <v>B-</v>
      </c>
      <c r="P1367" s="104" t="str">
        <f>'6th 5'!AB29</f>
        <v>D</v>
      </c>
      <c r="Q1367" s="104" t="str">
        <f>'6th 6'!AB29</f>
        <v/>
      </c>
      <c r="R1367" s="104" t="str">
        <f>'6th 7'!AB29</f>
        <v/>
      </c>
      <c r="S1367" s="448"/>
      <c r="T1367" s="98"/>
      <c r="U1367" s="109"/>
      <c r="V1367" s="446"/>
      <c r="W1367" s="449"/>
      <c r="X1367" s="450"/>
      <c r="Y1367" s="452"/>
      <c r="Z1367" s="510"/>
    </row>
    <row r="1368" spans="1:26" ht="17.25" thickTop="1">
      <c r="A1368" s="413" t="s">
        <v>127</v>
      </c>
      <c r="B1368" s="91" t="s">
        <v>1</v>
      </c>
      <c r="C1368" s="104">
        <f>'5th 1'!AD29</f>
        <v>0</v>
      </c>
      <c r="D1368" s="104">
        <f>'5th 2'!AD29</f>
        <v>0</v>
      </c>
      <c r="E1368" s="104">
        <f>'5th 3'!AD29</f>
        <v>0</v>
      </c>
      <c r="F1368" s="104">
        <f>'5th 4'!AD29</f>
        <v>0</v>
      </c>
      <c r="G1368" s="104">
        <f>'5th 5'!AD29</f>
        <v>0</v>
      </c>
      <c r="H1368" s="104">
        <f>'5th 6'!AD29</f>
        <v>0</v>
      </c>
      <c r="I1368" s="415">
        <f>(C1368*C1361)+(D1368*D1361)+(E1368*E1361)+(F1368*F1361)+(G1368*G1361)+(H1368*H1361)</f>
        <v>0</v>
      </c>
      <c r="J1368" s="417">
        <f>IF(C1368&gt;0,(C1366*C1361),0)+IF(D1368&gt;0,(D1366*D1361),0)+IF(E1368&gt;0,(E1366*E1361),0)+IF(F1368&gt;0,(F1366*F1361),0)+IF(G1368&gt;0,(G1366*G1361),0)+IF(H1368&gt;0,(H1366*H1361),0)</f>
        <v>0</v>
      </c>
      <c r="K1368" s="418">
        <f>IF(C1368&gt;C1366,((C1368*C1361)-(C1366*C1361)),0)+IF(D1368&gt;D1366,((D1368*D1361)-(D1366*D1361)),0)+IF(E1368&gt;E1366,((E1368*E1361)-(E1366*E1361)),0)+IF(F1368&gt;F1366,((F1368*F1361)-(F1366*F1361)),0)+IF(G1368&gt;G1366,((G1368*G1361)-(G1366*G1361)),0)+IF(H1368&gt;H1366,((H1368*H1361)-(H1366*H1361)),0)</f>
        <v>0</v>
      </c>
      <c r="L1368" s="165">
        <f>'6th 1'!AD29</f>
        <v>0</v>
      </c>
      <c r="M1368" s="104">
        <f>'6th 2'!AD29</f>
        <v>0</v>
      </c>
      <c r="N1368" s="104">
        <f>'6th 3'!AD29</f>
        <v>0</v>
      </c>
      <c r="O1368" s="104">
        <f>'6th 4'!AD29</f>
        <v>0</v>
      </c>
      <c r="P1368" s="104">
        <f>'6th 5'!AD29</f>
        <v>0</v>
      </c>
      <c r="Q1368" s="104">
        <f>'6th 6'!AD29</f>
        <v>0</v>
      </c>
      <c r="R1368" s="104">
        <f>'6th 7'!AD29</f>
        <v>0</v>
      </c>
      <c r="S1368" s="403">
        <f>(L1368*L1361)+(M1368*M1361)+(N1368*N1361)+(O1368*O1361)+(P1368*P1361)+(Q1368*Q1361)+(R1368*R1361)</f>
        <v>0</v>
      </c>
      <c r="T1368" s="417">
        <f>IF(L1368&gt;0,(L1366*L1361),0)+IF(M1368&gt;0,(M1366*M1361),0)+IF(N1368&gt;0,(N1366*N1361),0)+IF(O1368&gt;0,(O1366*O1361),0)+IF(P1368&gt;0,(P1366*P1361),0)+IF(Q1368&gt;0,(Q1366*Q1361),0)+IF(R1368&gt;0,(R1366*R1361),0)</f>
        <v>0</v>
      </c>
      <c r="U1368" s="399">
        <f>IF(L1368&gt;L1366,((L1368*L1361)-(L1366*L1361)),0)+IF(M1368&gt;M1366,((M1368*M1361)-(M1366*M1361)),0)+IF(N1368&gt;N1366,((N1368*N1361)-(N1366*N1361)),0)+IF(O1368&gt;O1366,((O1368*O1361)-(O1366*O1361)),0)+IF(P1368&gt;P1366,((P1368*P1361)-(P1366*P1361)),0)+IF(Q1368&gt;Q1366,((Q1368*Q1361)-(Q1366*Q1361)),0)+IF(R1368&gt;R1366,((R1368*R1361)-(R1366*R1361)),0)</f>
        <v>0</v>
      </c>
      <c r="V1368" s="401">
        <f>I1368+S1368</f>
        <v>0</v>
      </c>
      <c r="W1368" s="436">
        <f>J1368+T1368</f>
        <v>0</v>
      </c>
      <c r="X1368" s="438">
        <f>K1368+U1368</f>
        <v>0</v>
      </c>
      <c r="Y1368" s="405">
        <f>IF(V1360&gt;0,(X1368+Y1355),0)</f>
        <v>0</v>
      </c>
      <c r="Z1368" s="510"/>
    </row>
    <row r="1369" spans="1:26" ht="15.75" customHeight="1" thickBot="1">
      <c r="A1369" s="414"/>
      <c r="B1369" s="157" t="s">
        <v>23</v>
      </c>
      <c r="C1369" s="181" t="str">
        <f>'5th 1'!AE29</f>
        <v/>
      </c>
      <c r="D1369" s="181" t="str">
        <f>'5th 2'!AE29</f>
        <v/>
      </c>
      <c r="E1369" s="181" t="str">
        <f>'5th 3'!AE29</f>
        <v/>
      </c>
      <c r="F1369" s="181" t="str">
        <f>'5th 4'!AE29</f>
        <v/>
      </c>
      <c r="G1369" s="181" t="str">
        <f>'5th 5'!AE29</f>
        <v/>
      </c>
      <c r="H1369" s="181" t="str">
        <f>'5th 6'!AE29</f>
        <v/>
      </c>
      <c r="I1369" s="416"/>
      <c r="J1369" s="416"/>
      <c r="K1369" s="419"/>
      <c r="L1369" s="181" t="str">
        <f>'6th 1'!AE29</f>
        <v/>
      </c>
      <c r="M1369" s="181" t="str">
        <f>'6th 2'!AE29</f>
        <v/>
      </c>
      <c r="N1369" s="181" t="str">
        <f>'6th 3'!AE29</f>
        <v/>
      </c>
      <c r="O1369" s="181" t="str">
        <f>'6th 4'!AE29</f>
        <v/>
      </c>
      <c r="P1369" s="181" t="str">
        <f>'6th 5'!AE29</f>
        <v/>
      </c>
      <c r="Q1369" s="181" t="str">
        <f>'6th 6'!AE29</f>
        <v/>
      </c>
      <c r="R1369" s="181" t="str">
        <f>'6th 7'!AE29</f>
        <v/>
      </c>
      <c r="S1369" s="420"/>
      <c r="T1369" s="420"/>
      <c r="U1369" s="400"/>
      <c r="V1369" s="402"/>
      <c r="W1369" s="437"/>
      <c r="X1369" s="439"/>
      <c r="Y1369" s="406"/>
      <c r="Z1369" s="510"/>
    </row>
    <row r="1370" spans="1:26" ht="21" customHeight="1" thickTop="1" thickBot="1">
      <c r="A1370" s="435" t="s">
        <v>32</v>
      </c>
      <c r="B1370" s="435"/>
      <c r="C1370" s="435"/>
      <c r="D1370" s="435"/>
      <c r="E1370" s="435"/>
      <c r="F1370" s="435"/>
      <c r="G1370" s="435"/>
      <c r="H1370" s="435"/>
      <c r="I1370" s="435"/>
      <c r="J1370" s="435"/>
      <c r="K1370" s="435"/>
      <c r="L1370" s="435"/>
      <c r="M1370" s="435"/>
      <c r="N1370" s="435"/>
      <c r="O1370" s="435"/>
      <c r="P1370" s="435"/>
      <c r="Q1370" s="435"/>
      <c r="R1370" s="435"/>
      <c r="S1370" s="435"/>
      <c r="T1370" s="435"/>
      <c r="U1370" s="435"/>
      <c r="V1370" s="435"/>
      <c r="W1370" s="435"/>
      <c r="X1370" s="435"/>
      <c r="Y1370" s="435"/>
      <c r="Z1370" s="510"/>
    </row>
    <row r="1371" spans="1:26" ht="17.25" thickTop="1" thickBot="1">
      <c r="A1371" s="425" t="s">
        <v>48</v>
      </c>
      <c r="B1371" s="426"/>
      <c r="C1371" s="426"/>
      <c r="D1371" s="426"/>
      <c r="E1371" s="426"/>
      <c r="F1371" s="426"/>
      <c r="G1371" s="426"/>
      <c r="H1371" s="426"/>
      <c r="I1371" s="426"/>
      <c r="J1371" s="426"/>
      <c r="K1371" s="427"/>
      <c r="L1371" s="426" t="s">
        <v>49</v>
      </c>
      <c r="M1371" s="426"/>
      <c r="N1371" s="426"/>
      <c r="O1371" s="426"/>
      <c r="P1371" s="426"/>
      <c r="Q1371" s="426"/>
      <c r="R1371" s="426"/>
      <c r="S1371" s="426"/>
      <c r="T1371" s="426"/>
      <c r="U1371" s="427"/>
      <c r="V1371" s="160"/>
      <c r="W1371" s="428" t="s">
        <v>39</v>
      </c>
      <c r="X1371" s="428"/>
      <c r="Y1371" s="161"/>
      <c r="Z1371" s="510"/>
    </row>
    <row r="1372" spans="1:26" ht="17.25" thickTop="1">
      <c r="A1372" s="99" t="s">
        <v>22</v>
      </c>
      <c r="B1372" s="100"/>
      <c r="C1372" s="101">
        <f>'7th 1'!B4</f>
        <v>401</v>
      </c>
      <c r="D1372" s="101">
        <f>'7th 2'!B4</f>
        <v>402</v>
      </c>
      <c r="E1372" s="101">
        <f>'7th 3'!B4</f>
        <v>403</v>
      </c>
      <c r="F1372" s="101">
        <f>'7th 4'!B4</f>
        <v>404</v>
      </c>
      <c r="G1372" s="101">
        <f>'7th 5'!B4</f>
        <v>405</v>
      </c>
      <c r="H1372" s="101">
        <f>'7th 6'!B4</f>
        <v>406</v>
      </c>
      <c r="I1372" s="429" t="s">
        <v>0</v>
      </c>
      <c r="J1372" s="429" t="s">
        <v>3</v>
      </c>
      <c r="K1372" s="431" t="s">
        <v>2</v>
      </c>
      <c r="L1372" s="101">
        <f>'8th 1'!B4</f>
        <v>407</v>
      </c>
      <c r="M1372" s="101">
        <f>'8th 2'!B4</f>
        <v>408</v>
      </c>
      <c r="N1372" s="101">
        <f>'8th 3'!B4</f>
        <v>409</v>
      </c>
      <c r="O1372" s="101">
        <f>'8th 4'!B4</f>
        <v>410</v>
      </c>
      <c r="P1372" s="101">
        <f>'8th 5'!B4</f>
        <v>411</v>
      </c>
      <c r="Q1372" s="101">
        <f>'8th 6'!B4</f>
        <v>412</v>
      </c>
      <c r="R1372" s="101">
        <f>'8th 7'!B4</f>
        <v>0</v>
      </c>
      <c r="S1372" s="429" t="s">
        <v>0</v>
      </c>
      <c r="T1372" s="429" t="s">
        <v>3</v>
      </c>
      <c r="U1372" s="431" t="s">
        <v>2</v>
      </c>
      <c r="V1372" s="433" t="s">
        <v>62</v>
      </c>
      <c r="W1372" s="434"/>
      <c r="X1372" s="434"/>
      <c r="Y1372" s="162" t="str">
        <f>IF(X1373&gt;=4,"A+",IF(X1373&gt;=3.75,"A",IF(X1373&gt;=3.5,"A-",IF(X1373&gt;=3.25,"B+",IF(X1373&gt;=3,"B",IF(X1373&gt;=2.75,"B-",IF(X1373&gt;=2.5,"C+",IF(X1373&gt;=2,"C","F"))))))))</f>
        <v>B-</v>
      </c>
      <c r="Z1372" s="510"/>
    </row>
    <row r="1373" spans="1:26" ht="65.25" customHeight="1">
      <c r="A1373" s="77" t="s">
        <v>63</v>
      </c>
      <c r="B1373" s="86"/>
      <c r="C1373" s="79" t="str">
        <f>IF('7th 1'!C29&gt;0,'7th 1'!D6,IF('7th 1'!K29&gt;0,'7th 1'!L6,IF('7th 1'!S29&gt;0,'7th 1'!T6,0)))</f>
        <v>Publicity Campaign</v>
      </c>
      <c r="D1373" s="79" t="str">
        <f>IF('7th 2'!C29&gt;0,'7th 2'!D6,IF('7th 2'!K29&gt;0,'7th 2'!L6,IF('7th 2'!S29&gt;0,'7th 2'!T6,0)))</f>
        <v>Produce Idea Formulation of Product</v>
      </c>
      <c r="E1373" s="79" t="str">
        <f>IF('7th 3'!C29&gt;0,'7th 3'!D6,IF('7th 3'!K29&gt;0,'7th 3'!L6,IF('7th 3'!S29&gt;0,'7th 3'!T6,0)))</f>
        <v>Computer Illustration-1</v>
      </c>
      <c r="F1373" s="79" t="str">
        <f>IF('7th 4'!C29&gt;0,'7th 4'!D6,IF('7th 4'!K29&gt;0,'7th 4'!L6,IF('7th 4'!S29&gt;0,'7th 4'!T6,0)))</f>
        <v>Computer Graphic -1</v>
      </c>
      <c r="G1373" s="79" t="str">
        <f>IF('7th 5'!C29&gt;0,'7th 5'!D6,IF('7th 5'!K29&gt;0,'7th 5'!L6,IF('7th 5'!S29&gt;0,'7th 5'!T6,0)))</f>
        <v>Sketch and Landscape -2</v>
      </c>
      <c r="H1373" s="79" t="str">
        <f>IF('7th 6'!C29&gt;0,'7th 6'!D6,IF('7th 6'!K29&gt;0,'7th 6'!L6,IF('7th 6'!S29&gt;0,'7th 6'!T6,0)))</f>
        <v>History of Western Art</v>
      </c>
      <c r="I1373" s="429"/>
      <c r="J1373" s="429"/>
      <c r="K1373" s="431"/>
      <c r="L1373" s="79" t="str">
        <f>IF('8th 1'!C29&gt;0,'8th 1'!D6,IF('8th 1'!K29&gt;0,'8th 1'!L6,IF('8th 1'!S29&gt;0,'8th 1'!T6,0)))</f>
        <v>Drawing a Package Design</v>
      </c>
      <c r="M1373" s="79" t="str">
        <f>IF('8th 2'!C29&gt;0,'8th 2'!D6,IF('8th 2'!K29&gt;0,'8th 2'!L6,IF('8th 2'!S29&gt;0,'8th 2'!T6,0)))</f>
        <v>Experimental Design</v>
      </c>
      <c r="N1373" s="79" t="str">
        <f>IF('8th 3'!C29&gt;0,'8th 3'!D6,IF('8th 3'!K29&gt;0,'8th 3'!L6,IF('8th 3'!S29&gt;0,'8th 3'!T6,0)))</f>
        <v>Computer Graphic -2</v>
      </c>
      <c r="O1373" s="79" t="str">
        <f>IF('8th 4'!C29&gt;0,'8th 4'!D6,IF('8th 4'!K29&gt;0,'8th 4'!L6,IF('8th 4'!S29&gt;0,'8th 4'!T6,0)))</f>
        <v>Interior &amp; Exterior Design</v>
      </c>
      <c r="P1373" s="79" t="str">
        <f>IF('8th 5'!C29&gt;0,'8th 5'!D6,IF('8th 5'!K29&gt;0,'8th 5'!L6,IF('8th 5'!S29&gt;0,'8th 5'!T6,0)))</f>
        <v>Aesthesic</v>
      </c>
      <c r="Q1373" s="79" t="str">
        <f>IF('8th 6'!C29&gt;0,'8th 6'!D6,IF('8th 6'!K29&gt;0,'8th 6'!L6,IF('8th 6'!S29&gt;0,'8th 6'!T6,0)))</f>
        <v>History of Arts in Bengal</v>
      </c>
      <c r="R1373" s="79">
        <f>IF('8th 7'!C29&gt;0,'8th 7'!D6,IF('8th 7'!K29&gt;0,'8th 7'!L6,IF('8th 7'!S29&gt;0,'8th 7'!T6,0)))</f>
        <v>0</v>
      </c>
      <c r="S1373" s="429"/>
      <c r="T1373" s="429"/>
      <c r="U1373" s="431"/>
      <c r="V1373" s="335">
        <f>IF(I1375&gt;0,(V1378+V1360),0)</f>
        <v>126</v>
      </c>
      <c r="W1373" s="254">
        <f>IF(I1375&gt;0,(W1378+W1360),0)</f>
        <v>369.375</v>
      </c>
      <c r="X1373" s="336">
        <f>IF(S1375&gt;0,(W1373/126),IF(I1375&gt;0,(W1373/109.5),0))</f>
        <v>2.9315476190476191</v>
      </c>
      <c r="Y1373" s="163" t="str">
        <f>IF(X1373&gt;=2.5,Y1372,IF(X1373&gt;=2.25,"C",IF(X1373&gt;=2,"D",IF(X1373=0,0,"F"))))</f>
        <v>B-</v>
      </c>
      <c r="Z1373" s="510"/>
    </row>
    <row r="1374" spans="1:26" ht="17.25" customHeight="1">
      <c r="A1374" s="458" t="s">
        <v>27</v>
      </c>
      <c r="B1374" s="459"/>
      <c r="C1374" s="102">
        <f>IF('7th 1'!C29&gt;0,'7th 1'!H4,IF('7th 1'!K29&gt;0,'7th 1'!P4,IF('7th 1'!S29&gt;0,'7th 1'!X4,0)))</f>
        <v>3</v>
      </c>
      <c r="D1374" s="102">
        <f>IF('7th 2'!C29&gt;0,'7th 2'!H4,IF('7th 2'!K29&gt;0,'7th 2'!P4,IF('7th 2'!S29&gt;0,'7th 2'!X4,0)))</f>
        <v>1.5</v>
      </c>
      <c r="E1374" s="102">
        <f>IF('7th 3'!C29&gt;0,'7th 3'!H4,IF('7th 3'!K29&gt;0,'7th 3'!P4,IF('7th 3'!S29&gt;0,'7th 3'!X4,0)))</f>
        <v>3</v>
      </c>
      <c r="F1374" s="102">
        <f>IF('7th 4'!C29&gt;0,'7th 4'!H4,IF('7th 4'!K29&gt;0,'7th 4'!P4,IF('7th 4'!S29&gt;0,'7th 4'!X4,0)))</f>
        <v>3</v>
      </c>
      <c r="G1374" s="102">
        <f>IF('7th 5'!C29&gt;0,'7th 5'!H4,IF('7th 5'!K29&gt;0,'7th 5'!P4,IF('7th 5'!S29&gt;0,'7th 5'!X4,0)))</f>
        <v>1.5</v>
      </c>
      <c r="H1374" s="102">
        <f>IF('7th 6'!C29&gt;0,'7th 6'!H4,IF('7th 6'!K29&gt;0,'7th 6'!P4,IF('7th 6'!S29&gt;0,'7th 6'!X4,0)))</f>
        <v>3</v>
      </c>
      <c r="I1374" s="430"/>
      <c r="J1374" s="430"/>
      <c r="K1374" s="432"/>
      <c r="L1374" s="102">
        <f>IF('8th 1'!C29&gt;0,'8th 1'!H4,IF('8th 1'!K29&gt;0,'8th 1'!P4,IF('8th 1'!S29&gt;0,'8th 1'!X4,0)))</f>
        <v>3</v>
      </c>
      <c r="M1374" s="102">
        <f>IF('8th 2'!C29&gt;0,'8th 2'!H4,IF('8th 2'!K29&gt;0,'8th 2'!P4,IF('8th 2'!S29&gt;0,'8th 2'!X4,0)))</f>
        <v>3</v>
      </c>
      <c r="N1374" s="102">
        <f>IF('8th 3'!C29&gt;0,'8th 3'!H4,IF('8th 3'!K29&gt;0,'8th 3'!P4,IF('8th 3'!S29&gt;0,'8th 3'!X4,0)))</f>
        <v>3</v>
      </c>
      <c r="O1374" s="102">
        <f>IF('8th 4'!C29&gt;0,'8th 4'!H4,IF('8th 4'!K29&gt;0,'8th 4'!P4,IF('8th 4'!S29&gt;0,'8th 4'!X4,0)))</f>
        <v>3</v>
      </c>
      <c r="P1374" s="102">
        <f>IF('8th 5'!C29&gt;0,'8th 5'!H4,IF('8th 5'!K29&gt;0,'8th 5'!P4,IF('8th 5'!S29&gt;0,'8th 5'!X4,0)))</f>
        <v>1.5</v>
      </c>
      <c r="Q1374" s="102">
        <f>IF('8th 6'!C29&gt;0,'8th 6'!H4,IF('8th 6'!K29&gt;0,'8th 6'!P4,IF('8th 6'!S29&gt;0,'8th 6'!X4,0)))</f>
        <v>1.5</v>
      </c>
      <c r="R1374" s="102">
        <f>IF('8th 7'!C29&gt;0,'8th 7'!H4,IF('8th 7'!K29&gt;0,'8th 7'!P4,IF('8th 7'!S29&gt;0,'8th 7'!X4,0)))</f>
        <v>0</v>
      </c>
      <c r="S1374" s="430"/>
      <c r="T1374" s="430"/>
      <c r="U1374" s="432"/>
      <c r="V1374" s="460" t="s">
        <v>41</v>
      </c>
      <c r="W1374" s="461"/>
      <c r="X1374" s="461"/>
      <c r="Y1374" s="462"/>
      <c r="Z1374" s="510"/>
    </row>
    <row r="1375" spans="1:26" ht="18.75" customHeight="1" thickBot="1">
      <c r="A1375" s="463" t="s">
        <v>11</v>
      </c>
      <c r="B1375" s="464"/>
      <c r="C1375" s="102">
        <v>100</v>
      </c>
      <c r="D1375" s="102">
        <v>100</v>
      </c>
      <c r="E1375" s="102">
        <v>100</v>
      </c>
      <c r="F1375" s="102">
        <v>100</v>
      </c>
      <c r="G1375" s="102">
        <v>100</v>
      </c>
      <c r="H1375" s="102">
        <v>100</v>
      </c>
      <c r="I1375" s="465">
        <f>(C1379*C1374)+(D1379*D1374)+(E1379*E1374)+(F1379*F1374)+(G1379*G1374)+(H1379*H1374)</f>
        <v>44.25</v>
      </c>
      <c r="J1375" s="84"/>
      <c r="K1375" s="103" t="str">
        <f>IF(J1377&gt;=4,"A+",IF(J1377&gt;=3.75,"A",IF(J1377&gt;=3.5,"A-",IF(J1377&gt;=3.25,"B+",IF(J1377&gt;=3,"B",IF(J1377&gt;=2.75,"B-",IF(J1377&gt;=2.5,"C+",IF(J1377&gt;=2,"C","F"))))))))</f>
        <v>B-</v>
      </c>
      <c r="L1375" s="102">
        <v>100</v>
      </c>
      <c r="M1375" s="102">
        <v>100</v>
      </c>
      <c r="N1375" s="102">
        <v>100</v>
      </c>
      <c r="O1375" s="102">
        <v>100</v>
      </c>
      <c r="P1375" s="102">
        <v>100</v>
      </c>
      <c r="Q1375" s="102">
        <v>100</v>
      </c>
      <c r="R1375" s="102">
        <v>100</v>
      </c>
      <c r="S1375" s="465">
        <f>(L1379*L1374)+(M1379*M1374)+(N1379*N1374)+(O1379*O1374)+(P1379*P1374)+(Q1379*Q1374)+(R1379*R1374)</f>
        <v>47.25</v>
      </c>
      <c r="T1375" s="84"/>
      <c r="U1375" s="103" t="str">
        <f>IF(T1377&gt;=4,"A+",IF(T1377&gt;=3.75,"A",IF(T1377&gt;=3.5,"A-",IF(T1377&gt;=3.25,"B+",IF(T1377&gt;=3,"B",IF(T1377&gt;=2.75,"B-",IF(T1377&gt;=2.5,"C+",IF(T1377&gt;=2,"C","F"))))))))</f>
        <v>B</v>
      </c>
      <c r="V1375" s="467" t="s">
        <v>29</v>
      </c>
      <c r="W1375" s="469" t="s">
        <v>0</v>
      </c>
      <c r="X1375" s="469" t="s">
        <v>3</v>
      </c>
      <c r="Y1375" s="421" t="s">
        <v>2</v>
      </c>
      <c r="Z1375" s="510"/>
    </row>
    <row r="1376" spans="1:26" ht="17.25" thickTop="1">
      <c r="A1376" s="77" t="s">
        <v>28</v>
      </c>
      <c r="B1376" s="86"/>
      <c r="C1376" s="104">
        <f>IF('7th 1'!C29&gt;0,'7th 1'!C29,IF('7th 1'!K29&gt;0,'7th 1'!K29,IF('7th 1'!S29&gt;0,'7th 1'!S29,0)))</f>
        <v>24</v>
      </c>
      <c r="D1376" s="104">
        <f>IF('7th 2'!C29&gt;0,'7th 2'!C29,IF('7th 2'!K29&gt;0,'7th 2'!K29,IF('7th 2'!S29&gt;0,'7th 2'!S29,0)))</f>
        <v>27</v>
      </c>
      <c r="E1376" s="104">
        <f>IF('7th 3'!C29&gt;0,'7th 3'!C29,IF('7th 3'!K29&gt;0,'7th 3'!K29,IF('7th 3'!S29&gt;0,'7th 3'!S29,0)))</f>
        <v>26.5</v>
      </c>
      <c r="F1376" s="104">
        <f>IF('7th 4'!C29&gt;0,'7th 4'!C29,IF('7th 4'!K29&gt;0,'7th 4'!K29,IF('7th 4'!S29&gt;0,'7th 4'!S29,0)))</f>
        <v>25.5</v>
      </c>
      <c r="G1376" s="104">
        <f>IF('7th 5'!C29&gt;0,'7th 5'!C29,IF('7th 5'!K29&gt;0,'7th 5'!K29,IF('7th 5'!S29&gt;0,'7th 5'!S29,0)))</f>
        <v>28</v>
      </c>
      <c r="H1376" s="104">
        <f>IF('7th 6'!C29&gt;0,'7th 6'!C29,IF('7th 6'!K29&gt;0,'7th 6'!K29,IF('7th 6'!S29&gt;0,'7th 6'!S29,0)))</f>
        <v>25.25</v>
      </c>
      <c r="I1376" s="466"/>
      <c r="J1376" s="98"/>
      <c r="K1376" s="90"/>
      <c r="L1376" s="104">
        <f>IF('8th 1'!C29&gt;0,'8th 1'!C29,IF('8th 1'!K29&gt;0,'8th 1'!K29,IF('8th 1'!S29&gt;0,'8th 1'!S29,0)))</f>
        <v>27.5</v>
      </c>
      <c r="M1376" s="104">
        <f>IF('8th 2'!C29&gt;0,'8th 2'!C29,IF('8th 2'!K29&gt;0,'8th 2'!K29,IF('8th 2'!S29&gt;0,'8th 2'!S29,0)))</f>
        <v>28.5</v>
      </c>
      <c r="N1376" s="104">
        <f>IF('8th 3'!C29&gt;0,'8th 3'!C29,IF('8th 3'!K29&gt;0,'8th 3'!K29,IF('8th 3'!S29&gt;0,'8th 3'!S29,0)))</f>
        <v>32</v>
      </c>
      <c r="O1376" s="104">
        <f>IF('8th 4'!C29&gt;0,'8th 4'!C29,IF('8th 4'!K29&gt;0,'8th 4'!K29,IF('8th 4'!S29&gt;0,'8th 4'!S29,0)))</f>
        <v>24</v>
      </c>
      <c r="P1376" s="104">
        <f>IF('8th 5'!C29&gt;0,'8th 5'!C29,IF('8th 5'!K29&gt;0,'8th 5'!K29,IF('8th 5'!S29&gt;0,'8th 5'!S29,0)))</f>
        <v>26.5</v>
      </c>
      <c r="Q1376" s="104">
        <f>IF('8th 6'!C29&gt;0,'8th 6'!C29,IF('8th 6'!K29&gt;0,'8th 6'!K29,IF('8th 6'!S29&gt;0,'8th 6'!S29,0)))</f>
        <v>28</v>
      </c>
      <c r="R1376" s="104">
        <f>IF('8th 7'!C29&gt;0,'8th 7'!C29,IF('8th 7'!K29&gt;0,'8th 7'!K29,IF('8th 7'!S29&gt;0,'8th 7'!S29,0)))</f>
        <v>0</v>
      </c>
      <c r="S1376" s="466"/>
      <c r="T1376" s="98"/>
      <c r="U1376" s="90"/>
      <c r="V1376" s="468"/>
      <c r="W1376" s="470"/>
      <c r="X1376" s="471"/>
      <c r="Y1376" s="422"/>
      <c r="Z1376" s="510"/>
    </row>
    <row r="1377" spans="1:26" ht="17.25">
      <c r="A1377" s="423" t="s">
        <v>26</v>
      </c>
      <c r="B1377" s="91" t="s">
        <v>60</v>
      </c>
      <c r="C1377" s="104">
        <f>IF('7th 1'!C29&gt;0,'7th 1'!J29,IF('7th 1'!K29&gt;0,'7th 1'!R29,IF('7th 1'!S29&gt;0,'7th 1'!Z29,0)))</f>
        <v>34</v>
      </c>
      <c r="D1377" s="104">
        <f>IF('7th 2'!C29&gt;0,'7th 2'!J29,IF('7th 2'!K29&gt;0,'7th 2'!R29,IF('7th 2'!S29&gt;0,'7th 2'!Z29,0)))</f>
        <v>39</v>
      </c>
      <c r="E1377" s="104">
        <f>IF('7th 3'!C29&gt;0,'7th 3'!J29,IF('7th 3'!K29&gt;0,'7th 3'!R29,IF('7th 3'!S29&gt;0,'7th 3'!Z29,0)))</f>
        <v>28.5</v>
      </c>
      <c r="F1377" s="104">
        <f>IF('7th 4'!C29&gt;0,'7th 4'!J29,IF('7th 4'!K29&gt;0,'7th 4'!R29,IF('7th 4'!S29&gt;0,'7th 4'!Z29,0)))</f>
        <v>41.75</v>
      </c>
      <c r="G1377" s="104">
        <f>IF('7th 5'!C29&gt;0,'7th 5'!J29,IF('7th 5'!K29&gt;0,'7th 5'!R29,IF('7th 5'!S29&gt;0,'7th 5'!Z29,0)))</f>
        <v>40</v>
      </c>
      <c r="H1377" s="104">
        <f>IF('7th 6'!C29&gt;0,'7th 6'!J29,IF('7th 6'!K29&gt;0,'7th 6'!R29,IF('7th 6'!S29&gt;0,'7th 6'!Z29,0)))</f>
        <v>29.5</v>
      </c>
      <c r="I1377" s="466"/>
      <c r="J1377" s="440">
        <f>I1375/(C1374+D1374+E1374+F1374+G1374+H1374)</f>
        <v>2.95</v>
      </c>
      <c r="K1377" s="442" t="str">
        <f>IF(J1377&gt;=2.5,K1375,IF(J1377&gt;=2.25,"C",IF(J1377&gt;=2,"D",IF(J1377=0,0,"F"))))</f>
        <v>B-</v>
      </c>
      <c r="L1377" s="104">
        <f>IF('8th 1'!C29&gt;0,'8th 1'!J29,IF('8th 1'!K29&gt;0,'8th 1'!R29,IF('8th 1'!S29&gt;0,'8th 1'!Z29,0)))</f>
        <v>41</v>
      </c>
      <c r="M1377" s="104">
        <f>IF('8th 2'!C29&gt;0,'8th 2'!J29,IF('8th 2'!K29&gt;0,'8th 2'!R29,IF('8th 2'!S29&gt;0,'8th 2'!Z29,0)))</f>
        <v>34</v>
      </c>
      <c r="N1377" s="104">
        <f>IF('8th 3'!C29&gt;0,'8th 3'!J29,IF('8th 3'!K29&gt;0,'8th 3'!R29,IF('8th 3'!S29&gt;0,'8th 3'!Z29,0)))</f>
        <v>35.25</v>
      </c>
      <c r="O1377" s="104">
        <f>IF('8th 4'!C29&gt;0,'8th 4'!J29,IF('8th 4'!K29&gt;0,'8th 4'!R29,IF('8th 4'!S29&gt;0,'8th 4'!Z29,0)))</f>
        <v>38</v>
      </c>
      <c r="P1377" s="104">
        <f>IF('8th 5'!C29&gt;0,'8th 5'!J29,IF('8th 5'!K29&gt;0,'8th 5'!R29,IF('8th 5'!S29&gt;0,'8th 5'!Z29,0)))</f>
        <v>41</v>
      </c>
      <c r="Q1377" s="104">
        <f>IF('8th 6'!C29&gt;0,'8th 6'!J29,IF('8th 6'!K29&gt;0,'8th 6'!R29,IF('8th 6'!S29&gt;0,'8th 6'!Z29,0)))</f>
        <v>37</v>
      </c>
      <c r="R1377" s="104">
        <f>IF('8th 7'!C29&gt;0,'8th 7'!J29,IF('8th 7'!K29&gt;0,'8th 7'!R29,IF('8th 7'!S29&gt;0,'8th 7'!Z29,0)))</f>
        <v>0</v>
      </c>
      <c r="S1377" s="466"/>
      <c r="T1377" s="440">
        <f>S1375/(L1374+M1374+N1374+O1374+P1374+Q1374+R1374)</f>
        <v>3.15</v>
      </c>
      <c r="U1377" s="442" t="str">
        <f>IF(T1377&gt;=2.5,U1375,IF(T1377&gt;=2.25,"C",IF(T1377&gt;=2,"D",IF(T1377=0,0,"F"))))</f>
        <v>B</v>
      </c>
      <c r="V1377" s="454" t="s">
        <v>40</v>
      </c>
      <c r="W1377" s="443"/>
      <c r="X1377" s="443"/>
      <c r="Y1377" s="455"/>
      <c r="Z1377" s="510"/>
    </row>
    <row r="1378" spans="1:26" ht="16.5" customHeight="1">
      <c r="A1378" s="424"/>
      <c r="B1378" s="91" t="s">
        <v>67</v>
      </c>
      <c r="C1378" s="117">
        <f>'7th 1'!AA29</f>
        <v>58</v>
      </c>
      <c r="D1378" s="117">
        <f>'7th 2'!AA29</f>
        <v>66</v>
      </c>
      <c r="E1378" s="117">
        <f>'7th 3'!AA29</f>
        <v>55</v>
      </c>
      <c r="F1378" s="117">
        <f>'7th 4'!AA29</f>
        <v>68</v>
      </c>
      <c r="G1378" s="117">
        <f>'7th 5'!AA29</f>
        <v>68</v>
      </c>
      <c r="H1378" s="117">
        <f>'7th 6'!AA29</f>
        <v>55</v>
      </c>
      <c r="I1378" s="466"/>
      <c r="J1378" s="453"/>
      <c r="K1378" s="442"/>
      <c r="L1378" s="117">
        <f>'8th 1'!AA29</f>
        <v>69</v>
      </c>
      <c r="M1378" s="117">
        <f>'8th 2'!AA29</f>
        <v>63</v>
      </c>
      <c r="N1378" s="117">
        <f>'8th 3'!AA29</f>
        <v>68</v>
      </c>
      <c r="O1378" s="117">
        <f>'8th 4'!AA29</f>
        <v>62</v>
      </c>
      <c r="P1378" s="117">
        <f>'8th 5'!AA29</f>
        <v>68</v>
      </c>
      <c r="Q1378" s="117">
        <f>'8th 6'!AA29</f>
        <v>65</v>
      </c>
      <c r="R1378" s="117">
        <f>'8th 7'!AA29</f>
        <v>0</v>
      </c>
      <c r="S1378" s="466"/>
      <c r="T1378" s="453"/>
      <c r="U1378" s="442"/>
      <c r="V1378" s="444">
        <f>IF((C1379+C1381)=0,0,C1374)+IF((D1379+D1381)=0,0,D1374)+IF((E1379+E1381)=0,0,E1374)+IF((F1379+F1381)=0,0,F1374)+IF((G1379+G1381)=0,0,G1374)+IF((H1379+H1381)=0,0,H1374)+IF((L1379+L1381)=0,0,L1374)+IF((M1379+M1381)=0,0,M1374)+IF((N1379+N1381)=0,0,N1374)+IF((O1379+O1381)=0,0,O1374)+IF((P1379+P1381)=0,0,P1374)+IF((Q1379+Q1381)=0,0,Q1374)+IF((R1379+R1381)=0,0,R1374)+IF(I1385&gt;0,1.5,0)</f>
        <v>31.5</v>
      </c>
      <c r="W1378" s="457">
        <f>I1375+S1375+(I1385*1.5)</f>
        <v>95.625</v>
      </c>
      <c r="X1378" s="440">
        <f>IF(S1375&gt;0,(W1378/31.5),J1377)</f>
        <v>3.0357142857142856</v>
      </c>
      <c r="Y1378" s="164" t="str">
        <f>IF(X1378&gt;=4,"A+",IF(X1378&gt;=3.75,"A",IF(X1378&gt;=3.5,"A-",IF(X1378&gt;=3.25,"B+",IF(X1378&gt;=3,"B",IF(X1378&gt;=2.75,"B-",IF(X1378&gt;=2.5,"C+",IF(X1378&gt;=2,"C","F"))))))))</f>
        <v>B</v>
      </c>
      <c r="Z1378" s="510"/>
    </row>
    <row r="1379" spans="1:26" ht="16.5">
      <c r="A1379" s="424"/>
      <c r="B1379" s="91" t="s">
        <v>1</v>
      </c>
      <c r="C1379" s="104">
        <f>'7th 1'!AC29</f>
        <v>2.75</v>
      </c>
      <c r="D1379" s="104">
        <f>'7th 2'!AC29</f>
        <v>3.25</v>
      </c>
      <c r="E1379" s="104">
        <f>'7th 3'!AC29</f>
        <v>2.75</v>
      </c>
      <c r="F1379" s="104">
        <f>'7th 4'!AC29</f>
        <v>3.25</v>
      </c>
      <c r="G1379" s="104">
        <f>'7th 5'!AC29</f>
        <v>3.25</v>
      </c>
      <c r="H1379" s="104">
        <f>'7th 6'!AC29</f>
        <v>2.75</v>
      </c>
      <c r="I1379" s="466"/>
      <c r="J1379" s="98"/>
      <c r="K1379" s="112"/>
      <c r="L1379" s="104">
        <f>'8th 1'!AC29</f>
        <v>3.25</v>
      </c>
      <c r="M1379" s="104">
        <f>'8th 2'!AC29</f>
        <v>3</v>
      </c>
      <c r="N1379" s="104">
        <f>'8th 3'!AC29</f>
        <v>3.25</v>
      </c>
      <c r="O1379" s="104">
        <f>'8th 4'!AC29</f>
        <v>3</v>
      </c>
      <c r="P1379" s="104">
        <f>'8th 5'!AC29</f>
        <v>3.25</v>
      </c>
      <c r="Q1379" s="104">
        <f>'8th 6'!AC29</f>
        <v>3.25</v>
      </c>
      <c r="R1379" s="104">
        <f>'8th 7'!AC29</f>
        <v>0</v>
      </c>
      <c r="S1379" s="466"/>
      <c r="T1379" s="98"/>
      <c r="V1379" s="456"/>
      <c r="W1379" s="448"/>
      <c r="X1379" s="441"/>
      <c r="Y1379" s="451" t="str">
        <f>IF(S1375&gt;0,(IF(X1378&gt;=2.5,Y1378,IF(X1378&gt;=2.25,"C",IF(X1378&gt;=2,"D","F")))),K1377)</f>
        <v>B</v>
      </c>
      <c r="Z1379" s="510"/>
    </row>
    <row r="1380" spans="1:26" ht="16.5">
      <c r="A1380" s="424"/>
      <c r="B1380" s="91" t="s">
        <v>2</v>
      </c>
      <c r="C1380" s="104" t="str">
        <f>'7th 1'!AB29</f>
        <v>B-</v>
      </c>
      <c r="D1380" s="104" t="str">
        <f>'7th 2'!AB29</f>
        <v>B+</v>
      </c>
      <c r="E1380" s="104" t="str">
        <f>'7th 3'!AB29</f>
        <v>B-</v>
      </c>
      <c r="F1380" s="104" t="str">
        <f>'7th 4'!AB29</f>
        <v>B+</v>
      </c>
      <c r="G1380" s="104" t="str">
        <f>'7th 5'!AB29</f>
        <v>B+</v>
      </c>
      <c r="H1380" s="104" t="str">
        <f>'7th 6'!AB29</f>
        <v>B-</v>
      </c>
      <c r="I1380" s="466"/>
      <c r="J1380" s="98"/>
      <c r="K1380" s="90"/>
      <c r="L1380" s="104" t="str">
        <f>'8th 1'!AB29</f>
        <v>B+</v>
      </c>
      <c r="M1380" s="104" t="str">
        <f>'8th 2'!AB29</f>
        <v>B</v>
      </c>
      <c r="N1380" s="104" t="str">
        <f>'8th 3'!AB29</f>
        <v>B+</v>
      </c>
      <c r="O1380" s="104" t="str">
        <f>'8th 4'!AB29</f>
        <v>B</v>
      </c>
      <c r="P1380" s="104" t="str">
        <f>'8th 5'!AB29</f>
        <v>B+</v>
      </c>
      <c r="Q1380" s="104" t="str">
        <f>'8th 6'!AB29</f>
        <v>B+</v>
      </c>
      <c r="R1380" s="104" t="str">
        <f>'8th 7'!AB29</f>
        <v/>
      </c>
      <c r="S1380" s="466"/>
      <c r="T1380" s="98"/>
      <c r="U1380" s="90"/>
      <c r="V1380" s="446"/>
      <c r="W1380" s="449"/>
      <c r="X1380" s="450"/>
      <c r="Y1380" s="452"/>
      <c r="Z1380" s="510"/>
    </row>
    <row r="1381" spans="1:26" ht="16.5">
      <c r="A1381" s="413" t="s">
        <v>127</v>
      </c>
      <c r="B1381" s="91" t="s">
        <v>1</v>
      </c>
      <c r="C1381" s="104" t="str">
        <f>'7th 1'!AD29</f>
        <v>3.21</v>
      </c>
      <c r="D1381" s="104">
        <f>'7th 2'!AD29</f>
        <v>0</v>
      </c>
      <c r="E1381" s="104">
        <f>'7th 3'!AD29</f>
        <v>0</v>
      </c>
      <c r="F1381" s="104">
        <f>'7th 4'!AD29</f>
        <v>0</v>
      </c>
      <c r="G1381" s="104">
        <f>'7th 5'!AD29</f>
        <v>0</v>
      </c>
      <c r="H1381" s="104">
        <f>'7th 6'!AD29</f>
        <v>0</v>
      </c>
      <c r="I1381" s="415">
        <f>(C1381*C1374)+(D1381*D1374)+(E1381*E1374)+(F1381*F1374)+(G1381*G1374)+(H1381*H1374)</f>
        <v>9.629999999999999</v>
      </c>
      <c r="J1381" s="417">
        <f>IF(C1381&gt;0,(C1379*C1374),0)+IF(D1381&gt;0,(D1379*D1374),0)+IF(E1381&gt;0,(E1379*E1374),0)+IF(F1381&gt;0,(F1379*F1374),0)+IF(G1381&gt;0,(G1379*G1374),0)+IF(H1381&gt;0,(H1379*H1374),0)</f>
        <v>8.25</v>
      </c>
      <c r="K1381" s="418">
        <f>IF(C1381&gt;C1379,((C1381*C1374)-(C1379*C1374)),0)+IF(D1381&gt;D1379,((D1381*D1374)-(D1379*D1374)),0)+IF(E1381&gt;E1379,((E1381*E1374)-(E1379*E1374)),0)+IF(F1381&gt;F1379,((F1381*F1374)-(F1379*F1374)),0)+IF(G1381&gt;G1379,((G1381*G1374)-(G1379*G1374)),0)+IF(H1381&gt;H1379,((H1381*H1374)-(H1379*H1374)),0)</f>
        <v>1.379999999999999</v>
      </c>
      <c r="L1381" s="165">
        <f>'8th 1'!AD29</f>
        <v>0</v>
      </c>
      <c r="M1381" s="104">
        <f>'8th 2'!AD29</f>
        <v>0</v>
      </c>
      <c r="N1381" s="104">
        <f>'8th 3'!AD29</f>
        <v>0</v>
      </c>
      <c r="O1381" s="104">
        <f>'8th 4'!AD29</f>
        <v>0</v>
      </c>
      <c r="P1381" s="104">
        <f>'8th 5'!AD29</f>
        <v>0</v>
      </c>
      <c r="Q1381" s="104">
        <f>'8th 6'!AD29</f>
        <v>0</v>
      </c>
      <c r="R1381" s="104">
        <f>'8th 7'!AD29</f>
        <v>0</v>
      </c>
      <c r="S1381" s="403">
        <f>(L1381*L1374)+(M1381*M1374)+(N1381*N1374)+(O1381*O1374)+(P1381*P1374)+(Q1381*Q1374)+(R1381*R1374)</f>
        <v>0</v>
      </c>
      <c r="T1381" s="417">
        <f>IF(L1381&gt;0,(L1379*L1374),0)+IF(M1381&gt;0,(M1379*M1374),0)+IF(N1381&gt;0,(N1379*N1374),0)+IF(O1381&gt;0,(O1379*O1374),0)+IF(P1381&gt;0,(P1379*P1374),0)+IF(Q1381&gt;0,(Q1379*Q1374),0)+IF(R1381&gt;0,(R1379*R1374),0)</f>
        <v>0</v>
      </c>
      <c r="U1381" s="399">
        <f>IF(L1381&gt;L1379,((L1381*L1374)-(L1379*L1374)),0)+IF(M1381&gt;M1379,((M1381*M1374)-(M1379*M1374)),0)+IF(N1381&gt;N1379,((N1381*N1374)-(N1379*N1374)),0)+IF(O1381&gt;O1379,((O1381*O1374)-(O1379*O1374)),0)+IF(P1381&gt;P1379,((P1381*P1374)-(P1379*P1374)),0)+IF(Q1381&gt;Q1379,((Q1381*Q1374)-(Q1379*Q1374)),0)+IF(R1381&gt;R1379,((R1381*R1374)-(R1379*R1374)),0)</f>
        <v>0</v>
      </c>
      <c r="V1381" s="401">
        <f>I1381+S1381</f>
        <v>9.629999999999999</v>
      </c>
      <c r="W1381" s="403">
        <f>J1381+T1381</f>
        <v>8.25</v>
      </c>
      <c r="X1381" s="403">
        <f>K1381+U1381</f>
        <v>1.379999999999999</v>
      </c>
      <c r="Y1381" s="405">
        <f>IF(V1373&gt;0,(X1381+Y1368),0)</f>
        <v>1.379999999999999</v>
      </c>
      <c r="Z1381" s="510"/>
    </row>
    <row r="1382" spans="1:26" ht="15.75" customHeight="1" thickBot="1">
      <c r="A1382" s="414"/>
      <c r="B1382" s="157" t="s">
        <v>23</v>
      </c>
      <c r="C1382" s="180" t="str">
        <f>'7th 1'!AE29</f>
        <v>Imp:</v>
      </c>
      <c r="D1382" s="180" t="str">
        <f>'7th 2'!AE29</f>
        <v/>
      </c>
      <c r="E1382" s="180" t="str">
        <f>'7th 3'!AE29</f>
        <v/>
      </c>
      <c r="F1382" s="180" t="str">
        <f>'7th 4'!AE29</f>
        <v/>
      </c>
      <c r="G1382" s="180" t="str">
        <f>'7th 5'!AE29</f>
        <v/>
      </c>
      <c r="H1382" s="180" t="str">
        <f>'7th 6'!AE29</f>
        <v/>
      </c>
      <c r="I1382" s="416"/>
      <c r="J1382" s="416"/>
      <c r="K1382" s="419"/>
      <c r="L1382" s="180" t="str">
        <f>'8th 1'!AE29</f>
        <v/>
      </c>
      <c r="M1382" s="180" t="str">
        <f>'8th 2'!AE29</f>
        <v/>
      </c>
      <c r="N1382" s="180" t="str">
        <f>'8th 3'!AE29</f>
        <v/>
      </c>
      <c r="O1382" s="180" t="str">
        <f>'8th 4'!AE29</f>
        <v/>
      </c>
      <c r="P1382" s="180" t="str">
        <f>'8th 5'!AE29</f>
        <v/>
      </c>
      <c r="Q1382" s="180" t="str">
        <f>'8th 6'!AE29</f>
        <v/>
      </c>
      <c r="R1382" s="180" t="str">
        <f>'8th 7'!AE29</f>
        <v/>
      </c>
      <c r="S1382" s="420"/>
      <c r="T1382" s="420"/>
      <c r="U1382" s="400"/>
      <c r="V1382" s="402"/>
      <c r="W1382" s="404"/>
      <c r="X1382" s="404"/>
      <c r="Y1382" s="406"/>
      <c r="Z1382" s="510"/>
    </row>
    <row r="1383" spans="1:26" ht="9.75" customHeight="1" thickTop="1" thickBot="1">
      <c r="C1383" s="53"/>
      <c r="D1383" s="53"/>
      <c r="E1383" s="53"/>
      <c r="F1383" s="53"/>
      <c r="G1383" s="53"/>
      <c r="H1383" s="53"/>
      <c r="L1383" s="53"/>
      <c r="M1383" s="53"/>
      <c r="N1383" s="53"/>
      <c r="O1383" s="53"/>
      <c r="P1383" s="53"/>
      <c r="Q1383" s="53"/>
      <c r="R1383" s="53"/>
      <c r="V1383" s="53"/>
      <c r="W1383" s="53"/>
      <c r="X1383" s="53"/>
      <c r="Y1383" s="53"/>
    </row>
    <row r="1384" spans="1:26" ht="18.75" thickTop="1">
      <c r="A1384" s="407" t="s">
        <v>33</v>
      </c>
      <c r="B1384" s="408"/>
      <c r="C1384" s="376" t="s">
        <v>35</v>
      </c>
      <c r="D1384" s="380"/>
      <c r="E1384" s="376" t="s">
        <v>30</v>
      </c>
      <c r="F1384" s="380"/>
      <c r="G1384" s="376" t="s">
        <v>31</v>
      </c>
      <c r="H1384" s="380"/>
      <c r="I1384" s="376" t="s">
        <v>32</v>
      </c>
      <c r="J1384" s="411"/>
      <c r="K1384" s="411"/>
      <c r="L1384" s="412"/>
      <c r="M1384" s="370" t="s">
        <v>50</v>
      </c>
      <c r="N1384" s="371"/>
      <c r="O1384" s="376" t="s">
        <v>0</v>
      </c>
      <c r="P1384" s="377"/>
      <c r="Q1384" s="169" t="s">
        <v>29</v>
      </c>
      <c r="R1384" s="378" t="s">
        <v>216</v>
      </c>
      <c r="S1384" s="379"/>
      <c r="T1384" s="379"/>
      <c r="U1384" s="380"/>
      <c r="V1384" s="381" t="s">
        <v>2</v>
      </c>
      <c r="W1384" s="382"/>
      <c r="X1384" s="170"/>
      <c r="Y1384" s="171"/>
    </row>
    <row r="1385" spans="1:26" s="113" customFormat="1" ht="18" customHeight="1">
      <c r="A1385" s="409"/>
      <c r="B1385" s="410"/>
      <c r="C1385" s="383" t="str">
        <f>'viva-1'!K27</f>
        <v>3.50</v>
      </c>
      <c r="D1385" s="384"/>
      <c r="E1385" s="383" t="str">
        <f>'viva-2'!K27</f>
        <v>2.75</v>
      </c>
      <c r="F1385" s="384"/>
      <c r="G1385" s="385" t="str">
        <f>'viva-3'!K27</f>
        <v>2.50</v>
      </c>
      <c r="H1385" s="384"/>
      <c r="I1385" s="383" t="str">
        <f>'viva-4'!K27</f>
        <v>2.75</v>
      </c>
      <c r="J1385" s="386"/>
      <c r="K1385" s="386"/>
      <c r="L1385" s="387"/>
      <c r="M1385" s="372"/>
      <c r="N1385" s="373"/>
      <c r="O1385" s="388">
        <f>W1373+Y1381</f>
        <v>370.755</v>
      </c>
      <c r="P1385" s="389"/>
      <c r="Q1385" s="397">
        <f>V1373</f>
        <v>126</v>
      </c>
      <c r="R1385" s="392">
        <f>O1385/126</f>
        <v>2.9424999999999999</v>
      </c>
      <c r="S1385" s="393"/>
      <c r="T1385" s="393"/>
      <c r="U1385" s="394"/>
      <c r="V1385" s="359" t="str">
        <f>IF(R1385&gt;=2.5,Y1385,IF(R1385&gt;=2.25,"C",IF(R1385&gt;=2,"D",IF(R1385=0,0,"F"))))</f>
        <v>B-</v>
      </c>
      <c r="W1385" s="360"/>
      <c r="X1385" s="172"/>
      <c r="Y1385" s="173" t="str">
        <f>IF(R1385&gt;=4,"A+",IF(R1385&gt;=3.75,"A",IF(R1385&gt;=3.5,"A-",IF(R1385&gt;=3.25,"B+",IF(R1385&gt;=3,"B",IF(R1385&gt;=2.75,"B-",IF(R1385&gt;=2.5,"C+",IF(R1385&gt;=2,"C","F"))))))))</f>
        <v>B-</v>
      </c>
      <c r="Z1385" s="174"/>
    </row>
    <row r="1386" spans="1:26" ht="42" customHeight="1" thickBot="1">
      <c r="A1386" s="363" t="s">
        <v>34</v>
      </c>
      <c r="B1386" s="364"/>
      <c r="C1386" s="365" t="s">
        <v>1</v>
      </c>
      <c r="D1386" s="366"/>
      <c r="E1386" s="367">
        <f>C1385+E1385+G1385+I1385</f>
        <v>11.5</v>
      </c>
      <c r="F1386" s="368"/>
      <c r="G1386" s="365" t="s">
        <v>0</v>
      </c>
      <c r="H1386" s="366"/>
      <c r="I1386" s="367">
        <f>E1386*1.5</f>
        <v>17.25</v>
      </c>
      <c r="J1386" s="369"/>
      <c r="K1386" s="369"/>
      <c r="L1386" s="368"/>
      <c r="M1386" s="374"/>
      <c r="N1386" s="375"/>
      <c r="O1386" s="390"/>
      <c r="P1386" s="391"/>
      <c r="Q1386" s="398"/>
      <c r="R1386" s="395"/>
      <c r="S1386" s="395"/>
      <c r="T1386" s="395"/>
      <c r="U1386" s="396"/>
      <c r="V1386" s="361"/>
      <c r="W1386" s="362"/>
      <c r="X1386" s="175"/>
      <c r="Y1386" s="176"/>
    </row>
    <row r="1387" spans="1:26" ht="30" customHeight="1" thickTop="1">
      <c r="B1387" s="54"/>
      <c r="C1387" s="54"/>
      <c r="D1387" s="514" t="s">
        <v>24</v>
      </c>
      <c r="E1387" s="514"/>
      <c r="F1387" s="514"/>
      <c r="G1387" s="514"/>
      <c r="H1387" s="514"/>
      <c r="I1387" s="514"/>
      <c r="J1387" s="514"/>
      <c r="K1387" s="514"/>
      <c r="L1387" s="514"/>
      <c r="M1387" s="514"/>
      <c r="N1387" s="514"/>
      <c r="O1387" s="514"/>
      <c r="P1387" s="514"/>
      <c r="Q1387" s="514"/>
      <c r="R1387" s="514"/>
      <c r="S1387" s="514"/>
      <c r="T1387" s="55" t="s">
        <v>36</v>
      </c>
      <c r="U1387" s="56"/>
      <c r="V1387" s="515">
        <f>'1st 1'!R30</f>
        <v>0</v>
      </c>
      <c r="W1387" s="516"/>
      <c r="X1387" s="516"/>
      <c r="Y1387" s="516"/>
    </row>
    <row r="1388" spans="1:26" ht="18.75">
      <c r="A1388" s="57"/>
      <c r="B1388" s="58"/>
      <c r="C1388" s="59" t="s">
        <v>4</v>
      </c>
      <c r="D1388" s="60" t="s">
        <v>71</v>
      </c>
      <c r="E1388" s="60"/>
      <c r="F1388" s="53"/>
      <c r="G1388" s="61"/>
      <c r="H1388" s="517" t="s">
        <v>73</v>
      </c>
      <c r="I1388" s="518"/>
      <c r="J1388" s="518"/>
      <c r="K1388" s="518"/>
      <c r="L1388" s="518"/>
      <c r="M1388" s="518"/>
      <c r="N1388" s="518"/>
      <c r="O1388" s="62"/>
      <c r="P1388" s="62"/>
      <c r="Q1388" s="62"/>
      <c r="R1388" s="53"/>
      <c r="S1388" s="63"/>
      <c r="T1388" s="55" t="s">
        <v>37</v>
      </c>
      <c r="U1388" s="56"/>
      <c r="V1388" s="519">
        <f>'1st 1'!A30</f>
        <v>23</v>
      </c>
      <c r="W1388" s="516"/>
      <c r="X1388" s="516"/>
      <c r="Y1388" s="516"/>
    </row>
    <row r="1389" spans="1:26" ht="18.75">
      <c r="A1389" s="57"/>
      <c r="B1389" s="58"/>
      <c r="C1389" s="59" t="s">
        <v>5</v>
      </c>
      <c r="D1389" s="60" t="s">
        <v>66</v>
      </c>
      <c r="E1389" s="60"/>
      <c r="F1389" s="64"/>
      <c r="G1389" s="53"/>
      <c r="H1389" s="61"/>
      <c r="I1389" s="65"/>
      <c r="J1389" s="520">
        <f>'1st 1'!A1656</f>
        <v>0</v>
      </c>
      <c r="K1389" s="521"/>
      <c r="L1389" s="521"/>
      <c r="M1389" s="521"/>
      <c r="N1389" s="62"/>
      <c r="O1389" s="62"/>
      <c r="P1389" s="53"/>
      <c r="Q1389" s="53"/>
      <c r="R1389" s="53"/>
      <c r="S1389" s="63"/>
      <c r="T1389" s="55" t="s">
        <v>38</v>
      </c>
      <c r="U1389" s="56"/>
      <c r="V1389" s="56"/>
      <c r="W1389" s="56"/>
      <c r="X1389" s="56"/>
      <c r="Y1389" s="66">
        <f>'1st 1'!S30</f>
        <v>0</v>
      </c>
    </row>
    <row r="1390" spans="1:26" ht="18.75">
      <c r="A1390" s="57"/>
      <c r="B1390" s="58"/>
      <c r="C1390" s="59" t="s">
        <v>6</v>
      </c>
      <c r="D1390" s="60" t="s">
        <v>14</v>
      </c>
      <c r="E1390" s="58"/>
      <c r="F1390" s="67" t="s">
        <v>7</v>
      </c>
      <c r="G1390" s="68" t="str">
        <f>'1st 1'!B30</f>
        <v>P</v>
      </c>
      <c r="H1390" s="69"/>
      <c r="I1390" s="70"/>
      <c r="J1390" s="70"/>
      <c r="K1390" s="70"/>
      <c r="L1390" s="53"/>
      <c r="M1390" s="53"/>
      <c r="N1390" s="53"/>
      <c r="O1390" s="53"/>
      <c r="P1390" s="53"/>
      <c r="Q1390" s="53"/>
      <c r="R1390" s="53"/>
      <c r="V1390" s="53"/>
      <c r="W1390" s="53"/>
      <c r="X1390" s="53"/>
      <c r="Y1390" s="53"/>
    </row>
    <row r="1391" spans="1:26" ht="18.75">
      <c r="A1391" s="57"/>
      <c r="B1391" s="64"/>
      <c r="C1391" s="64"/>
      <c r="D1391" s="64"/>
      <c r="E1391" s="53"/>
      <c r="F1391" s="67" t="s">
        <v>8</v>
      </c>
      <c r="G1391" s="72">
        <f>'1st 1'!T30</f>
        <v>0</v>
      </c>
      <c r="H1391" s="69"/>
      <c r="I1391" s="70"/>
      <c r="J1391" s="70"/>
      <c r="K1391" s="70"/>
      <c r="L1391" s="53"/>
      <c r="M1391" s="53"/>
      <c r="N1391" s="53"/>
      <c r="O1391" s="53"/>
      <c r="P1391" s="53"/>
      <c r="Q1391" s="53"/>
      <c r="R1391" s="53"/>
      <c r="V1391" s="53"/>
      <c r="W1391" s="53"/>
      <c r="X1391" s="53"/>
      <c r="Y1391" s="53"/>
    </row>
    <row r="1392" spans="1:26" ht="18.75">
      <c r="A1392" s="57"/>
      <c r="B1392" s="64"/>
      <c r="C1392" s="64"/>
      <c r="D1392" s="64"/>
      <c r="E1392" s="53"/>
      <c r="F1392" s="67" t="s">
        <v>9</v>
      </c>
      <c r="G1392" s="72">
        <f>'1st 1'!U30</f>
        <v>0</v>
      </c>
      <c r="H1392" s="69"/>
      <c r="I1392" s="70"/>
      <c r="J1392" s="70"/>
      <c r="K1392" s="70"/>
      <c r="L1392" s="53"/>
      <c r="M1392" s="53"/>
      <c r="N1392" s="53"/>
      <c r="O1392" s="53"/>
      <c r="P1392" s="53"/>
      <c r="Q1392" s="53"/>
      <c r="R1392" s="53"/>
      <c r="V1392" s="53"/>
      <c r="W1392" s="53"/>
      <c r="X1392" s="53"/>
      <c r="Y1392" s="53"/>
    </row>
    <row r="1393" spans="1:26" ht="18.75">
      <c r="A1393" s="57"/>
      <c r="B1393" s="64"/>
      <c r="C1393" s="64"/>
      <c r="D1393" s="64"/>
      <c r="E1393" s="53"/>
      <c r="F1393" s="67" t="s">
        <v>10</v>
      </c>
      <c r="G1393" s="72">
        <f>'1st 1'!V30</f>
        <v>0</v>
      </c>
      <c r="H1393" s="69"/>
      <c r="I1393" s="73"/>
      <c r="J1393" s="73"/>
      <c r="K1393" s="73"/>
      <c r="L1393" s="53"/>
      <c r="M1393" s="53"/>
      <c r="N1393" s="53"/>
      <c r="O1393" s="53"/>
      <c r="P1393" s="53"/>
      <c r="Q1393" s="53"/>
      <c r="R1393" s="53"/>
      <c r="V1393" s="53"/>
      <c r="W1393" s="53"/>
      <c r="X1393" s="53"/>
      <c r="Y1393" s="53"/>
    </row>
    <row r="1394" spans="1:26" ht="21.75" customHeight="1" thickBot="1">
      <c r="A1394" s="522" t="s">
        <v>25</v>
      </c>
      <c r="B1394" s="522"/>
      <c r="C1394" s="523"/>
      <c r="D1394" s="523"/>
      <c r="E1394" s="523"/>
      <c r="F1394" s="523"/>
      <c r="G1394" s="523"/>
      <c r="H1394" s="523"/>
      <c r="I1394" s="523"/>
      <c r="J1394" s="523"/>
      <c r="K1394" s="523"/>
      <c r="L1394" s="524"/>
      <c r="M1394" s="524"/>
      <c r="N1394" s="524"/>
      <c r="O1394" s="524"/>
      <c r="P1394" s="524"/>
      <c r="Q1394" s="524"/>
      <c r="R1394" s="524"/>
      <c r="S1394" s="524"/>
      <c r="T1394" s="524"/>
      <c r="U1394" s="524"/>
      <c r="V1394" s="524"/>
      <c r="W1394" s="524"/>
      <c r="X1394" s="524"/>
      <c r="Y1394" s="524"/>
    </row>
    <row r="1395" spans="1:26" ht="19.5" customHeight="1" thickTop="1" thickBot="1">
      <c r="A1395" s="478" t="s">
        <v>42</v>
      </c>
      <c r="B1395" s="479"/>
      <c r="C1395" s="479"/>
      <c r="D1395" s="479"/>
      <c r="E1395" s="479"/>
      <c r="F1395" s="479"/>
      <c r="G1395" s="479"/>
      <c r="H1395" s="479"/>
      <c r="I1395" s="479"/>
      <c r="J1395" s="479"/>
      <c r="K1395" s="480"/>
      <c r="L1395" s="479" t="s">
        <v>43</v>
      </c>
      <c r="M1395" s="479"/>
      <c r="N1395" s="479"/>
      <c r="O1395" s="479"/>
      <c r="P1395" s="479"/>
      <c r="Q1395" s="479"/>
      <c r="R1395" s="479"/>
      <c r="S1395" s="479"/>
      <c r="T1395" s="479"/>
      <c r="U1395" s="506"/>
      <c r="V1395" s="507" t="s">
        <v>39</v>
      </c>
      <c r="W1395" s="508"/>
      <c r="X1395" s="508"/>
      <c r="Y1395" s="509"/>
      <c r="Z1395" s="510" t="s">
        <v>68</v>
      </c>
    </row>
    <row r="1396" spans="1:26" ht="19.5" thickTop="1" thickBot="1">
      <c r="A1396" s="74" t="s">
        <v>22</v>
      </c>
      <c r="B1396" s="75"/>
      <c r="C1396" s="76">
        <f>'1st 1'!C4</f>
        <v>101</v>
      </c>
      <c r="D1396" s="76">
        <f>'1st 2'!C4</f>
        <v>102</v>
      </c>
      <c r="E1396" s="76">
        <f>'1st 3'!C4</f>
        <v>103</v>
      </c>
      <c r="F1396" s="76">
        <f>'1st 4'!C4</f>
        <v>104</v>
      </c>
      <c r="G1396" s="76">
        <f>'1st 5'!C4</f>
        <v>105</v>
      </c>
      <c r="H1396" s="76">
        <f>'1st 6'!C4</f>
        <v>106</v>
      </c>
      <c r="I1396" s="511" t="s">
        <v>0</v>
      </c>
      <c r="J1396" s="511" t="s">
        <v>3</v>
      </c>
      <c r="K1396" s="512" t="s">
        <v>2</v>
      </c>
      <c r="L1396" s="76">
        <f>'2nd 1'!C4</f>
        <v>107</v>
      </c>
      <c r="M1396" s="76">
        <f>'2nd 2'!C4</f>
        <v>108</v>
      </c>
      <c r="N1396" s="76">
        <f>'2nd 3'!C4</f>
        <v>109</v>
      </c>
      <c r="O1396" s="76">
        <f>'2nd 4'!C4</f>
        <v>110</v>
      </c>
      <c r="P1396" s="76">
        <f>'2nd 5'!C4</f>
        <v>111</v>
      </c>
      <c r="Q1396" s="76">
        <f>'2nd 6'!C4</f>
        <v>112</v>
      </c>
      <c r="R1396" s="76">
        <f>'2nd 7'!C4</f>
        <v>0</v>
      </c>
      <c r="S1396" s="429" t="s">
        <v>0</v>
      </c>
      <c r="T1396" s="429" t="s">
        <v>3</v>
      </c>
      <c r="U1396" s="431" t="s">
        <v>2</v>
      </c>
      <c r="V1396" s="492" t="s">
        <v>29</v>
      </c>
      <c r="W1396" s="493" t="s">
        <v>0</v>
      </c>
      <c r="X1396" s="494" t="s">
        <v>3</v>
      </c>
      <c r="Y1396" s="495" t="s">
        <v>2</v>
      </c>
      <c r="Z1396" s="510"/>
    </row>
    <row r="1397" spans="1:26" ht="64.5" customHeight="1" thickTop="1" thickBot="1">
      <c r="A1397" s="77" t="s">
        <v>63</v>
      </c>
      <c r="B1397" s="78"/>
      <c r="C1397" s="114" t="str">
        <f>'1st 1'!C6</f>
        <v>Drawing-1</v>
      </c>
      <c r="D1397" s="114" t="str">
        <f>'1st 2'!C6</f>
        <v>Sketch-1</v>
      </c>
      <c r="E1397" s="114" t="str">
        <f>'1st 3'!C6</f>
        <v>Parspective-1</v>
      </c>
      <c r="F1397" s="114" t="str">
        <f>'1st 4'!C6</f>
        <v>Study and Composition-1</v>
      </c>
      <c r="G1397" s="114" t="str">
        <f>'1st 5'!C6</f>
        <v>History of Civilization-1</v>
      </c>
      <c r="H1397" s="114" t="str">
        <f>'1st 6'!C6</f>
        <v>Nazrul Studies</v>
      </c>
      <c r="I1397" s="481"/>
      <c r="J1397" s="481"/>
      <c r="K1397" s="482"/>
      <c r="L1397" s="114" t="str">
        <f>'2nd 1'!C6</f>
        <v>Drawing-2</v>
      </c>
      <c r="M1397" s="114" t="str">
        <f>'2nd 2'!C6</f>
        <v>Sketch-2</v>
      </c>
      <c r="N1397" s="114" t="str">
        <f>'2nd 3'!C6</f>
        <v>Perspective- 2</v>
      </c>
      <c r="O1397" s="114" t="str">
        <f>'2nd 4'!C6</f>
        <v>Basic Design</v>
      </c>
      <c r="P1397" s="114" t="str">
        <f>'2nd 5'!C6</f>
        <v xml:space="preserve"> Study &amp; composition 2</v>
      </c>
      <c r="Q1397" s="114" t="str">
        <f>'2nd 6'!C6</f>
        <v>History of Civilization -2</v>
      </c>
      <c r="R1397" s="114">
        <f>'2nd 7'!C6</f>
        <v>0</v>
      </c>
      <c r="S1397" s="429"/>
      <c r="T1397" s="429"/>
      <c r="U1397" s="431"/>
      <c r="V1397" s="492"/>
      <c r="W1397" s="493"/>
      <c r="X1397" s="493"/>
      <c r="Y1397" s="495"/>
      <c r="Z1397" s="510"/>
    </row>
    <row r="1398" spans="1:26" ht="18.75" thickTop="1">
      <c r="A1398" s="77" t="s">
        <v>12</v>
      </c>
      <c r="B1398" s="78"/>
      <c r="C1398" s="80">
        <f>'1st 1'!G4</f>
        <v>3</v>
      </c>
      <c r="D1398" s="80">
        <f>'1st 2'!G4</f>
        <v>1.5</v>
      </c>
      <c r="E1398" s="80">
        <f>'1st 3'!G4</f>
        <v>3</v>
      </c>
      <c r="F1398" s="80">
        <f>'1st 4'!G4</f>
        <v>3</v>
      </c>
      <c r="G1398" s="80">
        <f>'1st 5'!G4</f>
        <v>1.5</v>
      </c>
      <c r="H1398" s="80">
        <f>'1st 6'!G4</f>
        <v>3</v>
      </c>
      <c r="I1398" s="481"/>
      <c r="J1398" s="481"/>
      <c r="K1398" s="513"/>
      <c r="L1398" s="80">
        <f>'2nd 1'!G4</f>
        <v>3</v>
      </c>
      <c r="M1398" s="80">
        <f>'2nd 2'!G4</f>
        <v>1.5</v>
      </c>
      <c r="N1398" s="80">
        <f>'2nd 3'!G4</f>
        <v>3</v>
      </c>
      <c r="O1398" s="80">
        <f>'2nd 4'!G4</f>
        <v>1.5</v>
      </c>
      <c r="P1398" s="80">
        <f>'2nd 5'!G4</f>
        <v>3</v>
      </c>
      <c r="Q1398" s="80">
        <f>'2nd 6'!G4</f>
        <v>3</v>
      </c>
      <c r="R1398" s="80">
        <f>'2nd 7'!G4</f>
        <v>0</v>
      </c>
      <c r="S1398" s="430"/>
      <c r="T1398" s="430"/>
      <c r="U1398" s="432"/>
      <c r="V1398" s="468"/>
      <c r="W1398" s="471"/>
      <c r="X1398" s="471"/>
      <c r="Y1398" s="422"/>
      <c r="Z1398" s="510"/>
    </row>
    <row r="1399" spans="1:26" ht="16.5" customHeight="1">
      <c r="A1399" s="77" t="s">
        <v>11</v>
      </c>
      <c r="B1399" s="78"/>
      <c r="C1399" s="80">
        <v>100</v>
      </c>
      <c r="D1399" s="80">
        <v>100</v>
      </c>
      <c r="E1399" s="80">
        <v>100</v>
      </c>
      <c r="F1399" s="80">
        <v>100</v>
      </c>
      <c r="G1399" s="80">
        <v>100</v>
      </c>
      <c r="H1399" s="80">
        <v>100</v>
      </c>
      <c r="I1399" s="496">
        <f>(C1403*C1398)+(D1403*D1398)+(E1403*E1398)+(F1403*F1398)+(G1403*G1398)+(H1403*H1398)</f>
        <v>55.125</v>
      </c>
      <c r="J1399" s="82"/>
      <c r="K1399" s="83" t="str">
        <f>IF(J1400&gt;=4,"A+",IF(J1400&gt;=3.75,"A",IF(J1400&gt;=3.5,"A-",IF(J1400&gt;=3.25,"B+",IF(J1400&gt;=3,"B",IF(J1400&gt;=2.75,"B-",IF(J1400&gt;=2.5,"C+",IF(J1400&gt;=2,"C","F"))))))))</f>
        <v>A-</v>
      </c>
      <c r="L1399" s="81">
        <v>100</v>
      </c>
      <c r="M1399" s="80">
        <v>100</v>
      </c>
      <c r="N1399" s="80">
        <v>100</v>
      </c>
      <c r="O1399" s="80">
        <v>100</v>
      </c>
      <c r="P1399" s="80">
        <v>100</v>
      </c>
      <c r="Q1399" s="80">
        <v>100</v>
      </c>
      <c r="R1399" s="80">
        <v>100</v>
      </c>
      <c r="S1399" s="465">
        <f>(L1403*L1398)+(M1403*M1398)+(N1403*N1398)+(O1403*O1398)+(P1403*P1398)+(Q1403*Q1398)+(R1403*R1398)</f>
        <v>55.875</v>
      </c>
      <c r="T1399" s="84"/>
      <c r="U1399" s="85" t="str">
        <f>IF(T1400&gt;=4,"A+",IF(T1400&gt;=3.75,"A",IF(T1400&gt;=3.5,"A-",IF(T1400&gt;=3.25,"B+",IF(T1400&gt;=3,"B",IF(T1400&gt;=2.75,"B-",IF(T1400&gt;=2.5,"C+",IF(T1400&gt;=2,"C","F"))))))))</f>
        <v>A-</v>
      </c>
      <c r="V1399" s="498">
        <f>IF((C1403+C1405)=0,0,C1398)+IF((D1403+D1405)=0,0,D1398)+IF((E1403+E1405)=0,0,E1398)+IF((F1403+F1405)=0,0,F1398)+IF((G1403+G1405)=0,0,G1398)+IF((H1403+H1405)=0,0,H1398)+IF((L1403+L1405)=0,0,L1398)+IF((M1403+M1405)=0,0,M1398)+IF((N1403+N1405)=0,0,N1398)+IF((O1403+O1405)=0,0,O1398)+IF((P1403+P1405)=0,0,P1398)+IF((Q1403+Q1405)=0,0,Q1398)+IF((R1403+R1405)=0,0,R1398)+IF(C1448=0,0,1.5)</f>
        <v>31.5</v>
      </c>
      <c r="W1399" s="415">
        <f>I1399+S1399+(C1448*1.5)</f>
        <v>117</v>
      </c>
      <c r="X1399" s="503">
        <f>IF(S1399&gt;0,(W1399/31.5),J1400)</f>
        <v>3.7142857142857144</v>
      </c>
      <c r="Y1399" s="154" t="str">
        <f>IF(X1399&gt;=4,"A+",IF(X1399&gt;=3.75,"A",IF(X1399&gt;=3.5,"A-",IF(X1399&gt;=3.25,"B+",IF(X1399&gt;=3,"B",IF(X1399&gt;=2.75,"B-",IF(X1399&gt;=2.5,"C+",IF(X1399&gt;=2,"C","F"))))))))</f>
        <v>A-</v>
      </c>
      <c r="Z1399" s="510"/>
    </row>
    <row r="1400" spans="1:26" ht="18">
      <c r="A1400" s="77" t="s">
        <v>28</v>
      </c>
      <c r="B1400" s="86"/>
      <c r="C1400" s="87">
        <f>'1st 1'!C30</f>
        <v>31</v>
      </c>
      <c r="D1400" s="87">
        <f>'1st 2'!C30</f>
        <v>34</v>
      </c>
      <c r="E1400" s="87">
        <f>'1st 3'!C30</f>
        <v>33.5</v>
      </c>
      <c r="F1400" s="87">
        <f>'1st 4'!C30</f>
        <v>33</v>
      </c>
      <c r="G1400" s="87">
        <f>'1st 5'!C30</f>
        <v>33</v>
      </c>
      <c r="H1400" s="87">
        <f>'1st 6'!C30</f>
        <v>31.8</v>
      </c>
      <c r="I1400" s="497"/>
      <c r="J1400" s="485">
        <f>I1399/(C1398+D1398+E1398+F1398+G1398+H1398)</f>
        <v>3.6749999999999998</v>
      </c>
      <c r="K1400" s="88"/>
      <c r="L1400" s="89">
        <f>'2nd 1'!C30</f>
        <v>35.25</v>
      </c>
      <c r="M1400" s="87">
        <f>'2nd 2'!C30</f>
        <v>32</v>
      </c>
      <c r="N1400" s="87">
        <f>'2nd 3'!C30</f>
        <v>33.5</v>
      </c>
      <c r="O1400" s="87">
        <f>'2nd 4'!C30</f>
        <v>29.5</v>
      </c>
      <c r="P1400" s="87">
        <f>'2nd 5'!C30</f>
        <v>25.5</v>
      </c>
      <c r="Q1400" s="87">
        <f>'2nd 6'!C30</f>
        <v>31.5</v>
      </c>
      <c r="R1400" s="87">
        <f>'2nd 7'!C30</f>
        <v>0</v>
      </c>
      <c r="S1400" s="457"/>
      <c r="T1400" s="485">
        <f>S1399/(L1398+M1398+N1398+O1398+P1398+Q1398+R1398)</f>
        <v>3.7250000000000001</v>
      </c>
      <c r="U1400" s="90"/>
      <c r="V1400" s="499"/>
      <c r="W1400" s="501"/>
      <c r="X1400" s="453"/>
      <c r="Y1400" s="487" t="str">
        <f>IF(S1399&gt;0,(IF(X1399&gt;=2.5,Y1399,IF(X1399&gt;=2.25,"C",IF(X1399&gt;=2,"D","F")))),K1401)</f>
        <v>A-</v>
      </c>
      <c r="Z1400" s="510"/>
    </row>
    <row r="1401" spans="1:26" ht="16.5" customHeight="1">
      <c r="A1401" s="423" t="s">
        <v>26</v>
      </c>
      <c r="B1401" s="91" t="s">
        <v>60</v>
      </c>
      <c r="C1401" s="87">
        <f>'1st 1'!J30</f>
        <v>50.5</v>
      </c>
      <c r="D1401" s="87">
        <f>'1st 2'!J30</f>
        <v>37.5</v>
      </c>
      <c r="E1401" s="87">
        <f>'1st 3'!J30</f>
        <v>48.5</v>
      </c>
      <c r="F1401" s="87">
        <f>'1st 4'!J30</f>
        <v>36</v>
      </c>
      <c r="G1401" s="87">
        <f>'1st 5'!J30</f>
        <v>42</v>
      </c>
      <c r="H1401" s="87">
        <f>'1st 6'!J30</f>
        <v>41</v>
      </c>
      <c r="I1401" s="497"/>
      <c r="J1401" s="505"/>
      <c r="K1401" s="489" t="str">
        <f>IF(J1400&gt;=2.5,K1399,IF(J1400&gt;=2.25,"C",IF(J1400&gt;=2,"D",IF(J1400=0,0,"F"))))</f>
        <v>A-</v>
      </c>
      <c r="L1401" s="89">
        <f>'2nd 1'!J30</f>
        <v>53.5</v>
      </c>
      <c r="M1401" s="87">
        <f>'2nd 2'!J30</f>
        <v>43</v>
      </c>
      <c r="N1401" s="87">
        <f>'2nd 3'!J30</f>
        <v>48</v>
      </c>
      <c r="O1401" s="87">
        <f>'2nd 4'!J30</f>
        <v>43</v>
      </c>
      <c r="P1401" s="87">
        <f>'2nd 5'!J30</f>
        <v>45</v>
      </c>
      <c r="Q1401" s="87">
        <f>'2nd 6'!J30</f>
        <v>39.25</v>
      </c>
      <c r="R1401" s="87">
        <f>'2nd 7'!J30</f>
        <v>0</v>
      </c>
      <c r="S1401" s="457"/>
      <c r="T1401" s="486"/>
      <c r="U1401" s="442" t="str">
        <f>IF(T1400&gt;=2.5,U1399,IF(T1400&gt;=2.25,"C",IF(T1400&gt;=2,"D",IF(T1400=0,0,"F"))))</f>
        <v>A-</v>
      </c>
      <c r="V1401" s="499"/>
      <c r="W1401" s="501"/>
      <c r="X1401" s="453"/>
      <c r="Y1401" s="488"/>
      <c r="Z1401" s="510"/>
    </row>
    <row r="1402" spans="1:26" ht="16.5" customHeight="1">
      <c r="A1402" s="424"/>
      <c r="B1402" s="91" t="s">
        <v>67</v>
      </c>
      <c r="C1402" s="115">
        <f>'1st 1'!K30</f>
        <v>82</v>
      </c>
      <c r="D1402" s="115">
        <f>'1st 2'!K30</f>
        <v>72</v>
      </c>
      <c r="E1402" s="115">
        <f>'1st 3'!K30</f>
        <v>82</v>
      </c>
      <c r="F1402" s="115">
        <f>'1st 4'!K30</f>
        <v>69</v>
      </c>
      <c r="G1402" s="115">
        <f>'1st 5'!K30</f>
        <v>75</v>
      </c>
      <c r="H1402" s="115">
        <f>'1st 6'!K30</f>
        <v>73</v>
      </c>
      <c r="I1402" s="497"/>
      <c r="J1402" s="505"/>
      <c r="K1402" s="490"/>
      <c r="L1402" s="116">
        <f>'2nd 1'!K30</f>
        <v>89</v>
      </c>
      <c r="M1402" s="115">
        <f>'2nd 2'!K30</f>
        <v>75</v>
      </c>
      <c r="N1402" s="115">
        <f>'2nd 3'!K30</f>
        <v>82</v>
      </c>
      <c r="O1402" s="115">
        <f>'2nd 4'!K30</f>
        <v>73</v>
      </c>
      <c r="P1402" s="115">
        <f>'2nd 5'!K30</f>
        <v>71</v>
      </c>
      <c r="Q1402" s="115">
        <f>'2nd 6'!K30</f>
        <v>71</v>
      </c>
      <c r="R1402" s="115">
        <f>'2nd 7'!K30</f>
        <v>0</v>
      </c>
      <c r="S1402" s="457"/>
      <c r="T1402" s="486"/>
      <c r="U1402" s="491"/>
      <c r="V1402" s="499"/>
      <c r="W1402" s="501"/>
      <c r="X1402" s="453"/>
      <c r="Y1402" s="488"/>
      <c r="Z1402" s="510"/>
    </row>
    <row r="1403" spans="1:26" ht="18">
      <c r="A1403" s="424"/>
      <c r="B1403" s="91" t="s">
        <v>1</v>
      </c>
      <c r="C1403" s="87">
        <f>'1st 1'!M30</f>
        <v>4</v>
      </c>
      <c r="D1403" s="87">
        <f>'1st 2'!M30</f>
        <v>3.5</v>
      </c>
      <c r="E1403" s="87">
        <f>'1st 3'!M30</f>
        <v>4</v>
      </c>
      <c r="F1403" s="87">
        <f>'1st 4'!M30</f>
        <v>3.25</v>
      </c>
      <c r="G1403" s="87">
        <f>'1st 5'!M30</f>
        <v>3.75</v>
      </c>
      <c r="H1403" s="87">
        <f>'1st 6'!M30</f>
        <v>3.5</v>
      </c>
      <c r="I1403" s="497"/>
      <c r="J1403" s="505"/>
      <c r="K1403" s="92"/>
      <c r="L1403" s="89">
        <f>'2nd 1'!M30</f>
        <v>4</v>
      </c>
      <c r="M1403" s="87">
        <f>'2nd 2'!M30</f>
        <v>3.75</v>
      </c>
      <c r="N1403" s="87">
        <f>'2nd 3'!M30</f>
        <v>4</v>
      </c>
      <c r="O1403" s="87">
        <f>'2nd 4'!M30</f>
        <v>3.5</v>
      </c>
      <c r="P1403" s="87">
        <f>'2nd 5'!M30</f>
        <v>3.5</v>
      </c>
      <c r="Q1403" s="87">
        <f>'2nd 6'!M30</f>
        <v>3.5</v>
      </c>
      <c r="R1403" s="87">
        <f>'2nd 7'!M30</f>
        <v>0</v>
      </c>
      <c r="S1403" s="457"/>
      <c r="T1403" s="486"/>
      <c r="U1403" s="93"/>
      <c r="V1403" s="499"/>
      <c r="W1403" s="501"/>
      <c r="X1403" s="453"/>
      <c r="Y1403" s="155"/>
      <c r="Z1403" s="510"/>
    </row>
    <row r="1404" spans="1:26" ht="17.25" customHeight="1" thickBot="1">
      <c r="A1404" s="424"/>
      <c r="B1404" s="94" t="s">
        <v>2</v>
      </c>
      <c r="C1404" s="95" t="str">
        <f>'1st 1'!L30</f>
        <v>A+</v>
      </c>
      <c r="D1404" s="95" t="str">
        <f>'1st 2'!L30</f>
        <v>A-</v>
      </c>
      <c r="E1404" s="95" t="str">
        <f>'1st 3'!L30</f>
        <v>A+</v>
      </c>
      <c r="F1404" s="95" t="str">
        <f>'1st 4'!L30</f>
        <v>B+</v>
      </c>
      <c r="G1404" s="95" t="str">
        <f>'1st 5'!L30</f>
        <v>A</v>
      </c>
      <c r="H1404" s="95" t="str">
        <f>'1st 6'!L30</f>
        <v>A-</v>
      </c>
      <c r="I1404" s="472"/>
      <c r="J1404" s="96"/>
      <c r="K1404" s="88"/>
      <c r="L1404" s="97" t="str">
        <f>'2nd 1'!L30</f>
        <v>A+</v>
      </c>
      <c r="M1404" s="95" t="str">
        <f>'2nd 2'!L30</f>
        <v>A</v>
      </c>
      <c r="N1404" s="95" t="str">
        <f>'2nd 3'!L30</f>
        <v>A+</v>
      </c>
      <c r="O1404" s="95" t="str">
        <f>'2nd 4'!L30</f>
        <v>A-</v>
      </c>
      <c r="P1404" s="95" t="str">
        <f>'2nd 5'!L30</f>
        <v>A-</v>
      </c>
      <c r="Q1404" s="95" t="str">
        <f>'2nd 6'!L30</f>
        <v>A-</v>
      </c>
      <c r="R1404" s="95">
        <f>'2nd 7'!L30</f>
        <v>0</v>
      </c>
      <c r="S1404" s="457"/>
      <c r="T1404" s="98"/>
      <c r="U1404" s="90"/>
      <c r="V1404" s="500"/>
      <c r="W1404" s="502"/>
      <c r="X1404" s="504"/>
      <c r="Y1404" s="156"/>
      <c r="Z1404" s="510"/>
    </row>
    <row r="1405" spans="1:26" ht="18.75" thickTop="1">
      <c r="A1405" s="413" t="s">
        <v>127</v>
      </c>
      <c r="B1405" s="91" t="s">
        <v>1</v>
      </c>
      <c r="C1405" s="87">
        <f>'1st 1'!N30</f>
        <v>0</v>
      </c>
      <c r="D1405" s="87">
        <f>'1st 2'!N30</f>
        <v>0</v>
      </c>
      <c r="E1405" s="87">
        <f>'1st 3'!N30</f>
        <v>0</v>
      </c>
      <c r="F1405" s="87">
        <f>'1st 4'!N30</f>
        <v>0</v>
      </c>
      <c r="G1405" s="87">
        <f>'1st 5'!N30</f>
        <v>0</v>
      </c>
      <c r="H1405" s="87">
        <f>'1st 6'!N30</f>
        <v>0</v>
      </c>
      <c r="I1405" s="530">
        <f>(C1405*C1398)+(D1405*D1398)+(E1405*E1398)+(F1405*F1398)+(G1405*G1398)+(H1405*H1398)</f>
        <v>0</v>
      </c>
      <c r="J1405" s="417">
        <f>IF(C1405&gt;0,(C1403*C1398),0)+IF(D1405&gt;0,(D1403*D1398),0)+IF(E1405&gt;0,(E1403*E1398),0)+IF(F1405&gt;0,(F1403*F1398),0)+IF(G1405&gt;0,(G1403*G1398),0)+IF(H1405&gt;0,(H1403*H1398),0)</f>
        <v>0</v>
      </c>
      <c r="K1405" s="473">
        <f>IF(C1405&gt;C1403,((C1405*C1398)-(C1403*C1398)),0)+IF(D1405&gt;D1403,((D1405*D1398)-(D1403*D1398)),0)+IF(E1405&gt;E1403,((E1405*E1398)-(E1403*E1398)),0)+IF(F1405&gt;F1403,((F1405*F1398)-(F1403*F1398)),0)+IF(G1405&gt;G1403,((G1405*G1398)-(G1403*G1398)),0)+IF(H1405&gt;H1403,((H1405*H1398)-(H1403*H1398)),0)</f>
        <v>0</v>
      </c>
      <c r="L1405" s="89">
        <f>'2nd 1'!N30</f>
        <v>0</v>
      </c>
      <c r="M1405" s="87">
        <f>'2nd 2'!N30</f>
        <v>0</v>
      </c>
      <c r="N1405" s="87">
        <f>'2nd 3'!N30</f>
        <v>0</v>
      </c>
      <c r="O1405" s="87">
        <f>'2nd 4'!N30</f>
        <v>0</v>
      </c>
      <c r="P1405" s="87">
        <f>'2nd 5'!N30</f>
        <v>0</v>
      </c>
      <c r="Q1405" s="87">
        <f>'2nd 6'!N30</f>
        <v>0</v>
      </c>
      <c r="R1405" s="87">
        <f>'2nd 7'!N30</f>
        <v>0</v>
      </c>
      <c r="S1405" s="401">
        <f>(L1405*L1398)+(M1405*M1398)+(N1405*N1398)+(O1405*O1398)+(P1405*P1398)+(Q1405*Q1398)+(R1405*R1398)</f>
        <v>0</v>
      </c>
      <c r="T1405" s="417">
        <f>IF(L1405&gt;0,(L1403*L1398),0)+IF(M1405&gt;0,(M1403*M1398),0)+IF(N1405&gt;0,(N1403*N1398),0)+IF(O1405&gt;0,(O1403*O1398),0)+IF(P1405&gt;0,(P1403*P1398),0)+IF(Q1405&gt;0,(Q1403*Q1398),0)+IF(R1405&gt;0,(R1403*R1398),0)</f>
        <v>0</v>
      </c>
      <c r="U1405" s="399">
        <f>IF(L1405&gt;L1403,((L1405*L1398)-(L1403*L1398)),0)+IF(M1405&gt;M1403,((M1405*M1398)-(M1403*M1398)),0)+IF(N1405&gt;N1403,((N1405*N1398)-(N1403*N1398)),0)+IF(O1405&gt;O1403,((O1405*O1398)-(O1403*O1398)),0)+IF(P1405&gt;P1403,((P1405*P1398)-(P1403*P1398)),0)+IF(Q1405&gt;Q1403,((Q1405*Q1398)-(Q1403*Q1398)),0)+IF(R1405&gt;R1403,((R1405*R1398)-(R1403*R1398)),0)</f>
        <v>0</v>
      </c>
      <c r="V1405" s="401">
        <f>I1405+S1405</f>
        <v>0</v>
      </c>
      <c r="W1405" s="436">
        <f>J1405+T1405</f>
        <v>0</v>
      </c>
      <c r="X1405" s="526">
        <f>K1405+U1405</f>
        <v>0</v>
      </c>
      <c r="Y1405" s="527"/>
      <c r="Z1405" s="510"/>
    </row>
    <row r="1406" spans="1:26" ht="15.75" customHeight="1" thickBot="1">
      <c r="A1406" s="414"/>
      <c r="B1406" s="157" t="s">
        <v>23</v>
      </c>
      <c r="C1406" s="178" t="str">
        <f>'1st 1'!O30</f>
        <v/>
      </c>
      <c r="D1406" s="178" t="str">
        <f>'1st 2'!O30</f>
        <v/>
      </c>
      <c r="E1406" s="178" t="str">
        <f>'1st 3'!O30</f>
        <v/>
      </c>
      <c r="F1406" s="178" t="str">
        <f>'1st 4'!O30</f>
        <v/>
      </c>
      <c r="G1406" s="178" t="str">
        <f>'1st 5'!O30</f>
        <v/>
      </c>
      <c r="H1406" s="178" t="str">
        <f>'1st 6'!O30</f>
        <v/>
      </c>
      <c r="I1406" s="472"/>
      <c r="J1406" s="472"/>
      <c r="K1406" s="474"/>
      <c r="L1406" s="179" t="str">
        <f>'2nd 1'!O30</f>
        <v/>
      </c>
      <c r="M1406" s="178" t="str">
        <f>'2nd 2'!O30</f>
        <v/>
      </c>
      <c r="N1406" s="178" t="str">
        <f>'2nd 3'!O30</f>
        <v/>
      </c>
      <c r="O1406" s="178" t="str">
        <f>'2nd 4'!O30</f>
        <v/>
      </c>
      <c r="P1406" s="178" t="str">
        <f>'2nd 5'!O30</f>
        <v/>
      </c>
      <c r="Q1406" s="178" t="str">
        <f>'2nd 6'!O30</f>
        <v/>
      </c>
      <c r="R1406" s="178" t="str">
        <f>'2nd 7'!O30</f>
        <v/>
      </c>
      <c r="S1406" s="475"/>
      <c r="T1406" s="420"/>
      <c r="U1406" s="400"/>
      <c r="V1406" s="402"/>
      <c r="W1406" s="437"/>
      <c r="X1406" s="528"/>
      <c r="Y1406" s="529"/>
      <c r="Z1406" s="510"/>
    </row>
    <row r="1407" spans="1:26" ht="21" customHeight="1" thickTop="1" thickBot="1">
      <c r="A1407" s="435" t="s">
        <v>30</v>
      </c>
      <c r="B1407" s="435"/>
      <c r="C1407" s="435"/>
      <c r="D1407" s="435"/>
      <c r="E1407" s="435"/>
      <c r="F1407" s="435"/>
      <c r="G1407" s="435"/>
      <c r="H1407" s="435"/>
      <c r="I1407" s="435"/>
      <c r="J1407" s="435"/>
      <c r="K1407" s="435"/>
      <c r="L1407" s="435"/>
      <c r="M1407" s="435"/>
      <c r="N1407" s="435"/>
      <c r="O1407" s="435"/>
      <c r="P1407" s="435"/>
      <c r="Q1407" s="435"/>
      <c r="R1407" s="435"/>
      <c r="S1407" s="435"/>
      <c r="T1407" s="435"/>
      <c r="U1407" s="435"/>
      <c r="V1407" s="435"/>
      <c r="W1407" s="435"/>
      <c r="X1407" s="435"/>
      <c r="Y1407" s="435"/>
      <c r="Z1407" s="510"/>
    </row>
    <row r="1408" spans="1:26" ht="19.5" customHeight="1" thickTop="1" thickBot="1">
      <c r="A1408" s="478" t="s">
        <v>44</v>
      </c>
      <c r="B1408" s="479"/>
      <c r="C1408" s="479"/>
      <c r="D1408" s="479"/>
      <c r="E1408" s="479"/>
      <c r="F1408" s="479"/>
      <c r="G1408" s="479"/>
      <c r="H1408" s="479"/>
      <c r="I1408" s="479"/>
      <c r="J1408" s="479"/>
      <c r="K1408" s="506"/>
      <c r="L1408" s="425" t="s">
        <v>45</v>
      </c>
      <c r="M1408" s="426"/>
      <c r="N1408" s="426"/>
      <c r="O1408" s="426"/>
      <c r="P1408" s="426"/>
      <c r="Q1408" s="426"/>
      <c r="R1408" s="426"/>
      <c r="S1408" s="426"/>
      <c r="T1408" s="426"/>
      <c r="U1408" s="426"/>
      <c r="V1408" s="160"/>
      <c r="W1408" s="428" t="s">
        <v>39</v>
      </c>
      <c r="X1408" s="428"/>
      <c r="Y1408" s="161"/>
      <c r="Z1408" s="510"/>
    </row>
    <row r="1409" spans="1:28" ht="17.25" customHeight="1" thickTop="1">
      <c r="A1409" s="99" t="s">
        <v>22</v>
      </c>
      <c r="B1409" s="100"/>
      <c r="C1409" s="101">
        <f>'3rd 1'!B4</f>
        <v>201</v>
      </c>
      <c r="D1409" s="101">
        <f>'3rd 2'!B4</f>
        <v>202</v>
      </c>
      <c r="E1409" s="101">
        <f>'3rd 3'!B4</f>
        <v>203</v>
      </c>
      <c r="F1409" s="101">
        <f>'3rd 4'!B4</f>
        <v>204</v>
      </c>
      <c r="G1409" s="101">
        <f>'3rd 5'!B4</f>
        <v>205</v>
      </c>
      <c r="H1409" s="101">
        <f>'3rd 6'!B4</f>
        <v>0</v>
      </c>
      <c r="I1409" s="430" t="s">
        <v>0</v>
      </c>
      <c r="J1409" s="430" t="s">
        <v>3</v>
      </c>
      <c r="K1409" s="432" t="s">
        <v>2</v>
      </c>
      <c r="L1409" s="101">
        <f>'4th 1'!B4</f>
        <v>206</v>
      </c>
      <c r="M1409" s="101">
        <f>'4th 2'!B4</f>
        <v>207</v>
      </c>
      <c r="N1409" s="101">
        <f>'4th 3'!B4</f>
        <v>208</v>
      </c>
      <c r="O1409" s="101">
        <f>'4th 4'!B4</f>
        <v>209</v>
      </c>
      <c r="P1409" s="101">
        <f>'4th 5'!B4</f>
        <v>210</v>
      </c>
      <c r="Q1409" s="101">
        <f>'4th 6'!B4</f>
        <v>211</v>
      </c>
      <c r="R1409" s="101">
        <f>'4th 7'!B4</f>
        <v>0</v>
      </c>
      <c r="S1409" s="429" t="s">
        <v>0</v>
      </c>
      <c r="T1409" s="429" t="s">
        <v>3</v>
      </c>
      <c r="U1409" s="431" t="s">
        <v>2</v>
      </c>
      <c r="V1409" s="433" t="s">
        <v>62</v>
      </c>
      <c r="W1409" s="434"/>
      <c r="X1409" s="434"/>
      <c r="Y1409" s="162" t="str">
        <f>IF(X1410&gt;=4,"A+",IF(X1410&gt;=3.75,"A",IF(X1410&gt;=3.5,"A-",IF(X1410&gt;=3.25,"B+",IF(X1410&gt;=3,"B",IF(X1410&gt;=2.75,"B-",IF(X1410&gt;=2.5,"C+",IF(X1410&gt;=2,"C","F"))))))))</f>
        <v>A-</v>
      </c>
      <c r="Z1409" s="510"/>
    </row>
    <row r="1410" spans="1:28" ht="63.75" customHeight="1">
      <c r="A1410" s="77" t="s">
        <v>63</v>
      </c>
      <c r="B1410" s="86"/>
      <c r="C1410" s="79" t="str">
        <f>IF('3rd 1'!C30&gt;0,'3rd 1'!D6,IF('3rd 1'!K30&gt;0,'3rd 1'!L6,IF('3rd 1'!S30&gt;0,'3rd 1'!T6,0)))</f>
        <v>Basic Design</v>
      </c>
      <c r="D1410" s="79" t="str">
        <f>IF('3rd 2'!C30&gt;0,'3rd 2'!D6,IF('3rd 2'!K30&gt;0,'3rd 2'!L6,IF('3rd 2'!S30&gt;0,'3rd 2'!T6,0)))</f>
        <v>Still Life-1</v>
      </c>
      <c r="E1410" s="79" t="str">
        <f>IF('3rd 3'!C30&gt;0,'3rd 3'!D6,IF('3rd 3'!K30&gt;0,'3rd 3'!L6,IF('3rd 3'!S30&gt;0,'3rd 3'!T6,0)))</f>
        <v>Drawing-3</v>
      </c>
      <c r="F1410" s="79" t="str">
        <f>IF('3rd 4'!C30&gt;0,'3rd 4'!D6,IF('3rd 4'!K30&gt;0,'3rd 4'!L6,IF('3rd 4'!S30&gt;0,'3rd 4'!T6,0)))</f>
        <v>Sketch-3</v>
      </c>
      <c r="G1410" s="79" t="str">
        <f>IF('3rd 5'!C30&gt;0,'3rd 5'!D6,IF('3rd 5'!K30&gt;0,'3rd 5'!L6,IF('3rd 5'!S30&gt;0,'3rd 5'!T6,0)))</f>
        <v>History of Ancient Indian Civilization</v>
      </c>
      <c r="H1410" s="79">
        <f>IF('3rd 6'!C30&gt;0,'3rd 6'!D6,IF('3rd 6'!K30&gt;0,'3rd 6'!L6,IF('3rd 6'!S30&gt;0,'3rd 6'!T6,0)))</f>
        <v>0</v>
      </c>
      <c r="I1410" s="481"/>
      <c r="J1410" s="481"/>
      <c r="K1410" s="482"/>
      <c r="L1410" s="79" t="str">
        <f>IF('4th 1'!C30&gt;0,'4th 1'!D6,IF('4th 1'!K30&gt;0,'4th 1'!L6,IF('4th 1'!S30&gt;0,'4th 1'!T6,0)))</f>
        <v>Folk Design</v>
      </c>
      <c r="M1410" s="79" t="str">
        <f>IF('4th 2'!C30&gt;0,'4th 2'!D6,IF('4th 2'!K30&gt;0,'4th 2'!L6,IF('4th 2'!S30&gt;0,'4th 2'!T6,0)))</f>
        <v>Still Life-2</v>
      </c>
      <c r="N1410" s="79" t="str">
        <f>IF('4th 3'!C30&gt;0,'4th 3'!D6,IF('4th 3'!K30&gt;0,'4th 3'!L6,IF('4th 3'!S30&gt;0,'4th 3'!T6,0)))</f>
        <v>Drawing-4</v>
      </c>
      <c r="O1410" s="79" t="str">
        <f>IF('4th 4'!C30&gt;0,'4th 4'!D6,IF('4th 4'!K30&gt;0,'4th 4'!L6,IF('4th 4'!S30&gt;0,'4th 4'!T6,0)))</f>
        <v>Typography-1</v>
      </c>
      <c r="P1410" s="79" t="str">
        <f>IF('4th 5'!C30&gt;0,'4th 5'!D6,IF('4th 5'!K30&gt;0,'4th 5'!L6,IF('4th 5'!S30&gt;0,'4th 5'!T6,0)))</f>
        <v>Material &amp; Technique of Graphic Design</v>
      </c>
      <c r="Q1410" s="79" t="str">
        <f>IF('4th 6'!C30&gt;0,'4th 6'!D6,IF('4th 6'!K30&gt;0,'4th 6'!L6,IF('4th 6'!S30&gt;0,'4th 6'!T6,0)))</f>
        <v>History of Ancient Bengal Civilization</v>
      </c>
      <c r="R1410" s="79">
        <f>IF('4th 7'!C30&gt;0,'4th 7'!D6,IF('4th 7'!K30&gt;0,'4th 7'!L6,IF('4th 7'!S30&gt;0,'4th 7'!T6,0)))</f>
        <v>0</v>
      </c>
      <c r="S1410" s="429"/>
      <c r="T1410" s="429"/>
      <c r="U1410" s="431"/>
      <c r="V1410" s="335">
        <f>IF(I1412&gt;0,(V1415+V1399),0)</f>
        <v>63</v>
      </c>
      <c r="W1410" s="254">
        <f>IF(I1412&gt;0,(W1415+W1399),0)</f>
        <v>226.5</v>
      </c>
      <c r="X1410" s="336">
        <f>IF(S1412&gt;0,(W1410/63),IF(I1412&gt;0,(W1410/46.5),0))</f>
        <v>3.5952380952380953</v>
      </c>
      <c r="Y1410" s="163" t="str">
        <f>IF(X1410&gt;=2.5,Y1409,IF(X1410&gt;=2.25,"C",IF(X1410&gt;=2,"D",IF(X1410=0,0,"F"))))</f>
        <v>A-</v>
      </c>
      <c r="Z1410" s="510"/>
    </row>
    <row r="1411" spans="1:28" ht="16.5">
      <c r="A1411" s="458" t="s">
        <v>27</v>
      </c>
      <c r="B1411" s="459"/>
      <c r="C1411" s="102">
        <f>IF('3rd 1'!C30&gt;0,'3rd 1'!H4,IF('3rd 1'!K30&gt;0,'3rd 1'!P4,IF('3rd 1'!S30&gt;0,'3rd 1'!X4,0)))</f>
        <v>3</v>
      </c>
      <c r="D1411" s="102">
        <f>IF('3rd 2'!C30&gt;0,'3rd 2'!H4,IF('3rd 2'!K30&gt;0,'3rd 2'!P4,IF('3rd 2'!S30&gt;0,'3rd 2'!X4,0)))</f>
        <v>3</v>
      </c>
      <c r="E1411" s="102">
        <f>IF('3rd 3'!C30&gt;0,'3rd 3'!H4,IF('3rd 3'!K30&gt;0,'3rd 3'!P4,IF('3rd 3'!S30&gt;0,'3rd 3'!X4,0)))</f>
        <v>3</v>
      </c>
      <c r="F1411" s="102">
        <f>IF('3rd 4'!C30&gt;0,'3rd 4'!H4,IF('3rd 4'!K30&gt;0,'3rd 4'!P4,IF('3rd 4'!S30&gt;0,'3rd 4'!X4,0)))</f>
        <v>3</v>
      </c>
      <c r="G1411" s="102">
        <f>IF('3rd 5'!C30&gt;0,'3rd 5'!H4,IF('3rd 5'!K30&gt;0,'3rd 5'!P4,IF('3rd 5'!S30&gt;0,'3rd 5'!X4,0)))</f>
        <v>3</v>
      </c>
      <c r="H1411" s="102">
        <f>IF('3rd 6'!C30&gt;0,'3rd 6'!H4,IF('3rd 6'!K30&gt;0,'3rd 6'!P4,IF('3rd 6'!S30&gt;0,'3rd 6'!X4,0)))</f>
        <v>0</v>
      </c>
      <c r="I1411" s="481"/>
      <c r="J1411" s="481"/>
      <c r="K1411" s="482"/>
      <c r="L1411" s="102">
        <f>IF('4th 1'!C30&gt;0,'4th 1'!H4,IF('4th 1'!K30&gt;0,'4th 1'!P4,IF('4th 1'!S30&gt;0,'4th 1'!X4,0)))</f>
        <v>3</v>
      </c>
      <c r="M1411" s="102">
        <f>IF('4th 2'!C30&gt;0,'4th 2'!H4,IF('4th 2'!K30&gt;0,'4th 2'!P4,IF('4th 2'!S30&gt;0,'4th 2'!X4,0)))</f>
        <v>3</v>
      </c>
      <c r="N1411" s="102">
        <f>IF('4th 3'!C30&gt;0,'4th 3'!H4,IF('4th 3'!K30&gt;0,'4th 3'!P4,IF('4th 3'!S30&gt;0,'4th 3'!X4,0)))</f>
        <v>3</v>
      </c>
      <c r="O1411" s="102">
        <f>IF('4th 4'!C30&gt;0,'4th 4'!H4,IF('4th 4'!K30&gt;0,'4th 4'!P4,IF('4th 4'!S30&gt;0,'4th 4'!X4,0)))</f>
        <v>1.5</v>
      </c>
      <c r="P1411" s="102">
        <f>IF('4th 5'!C30&gt;0,'4th 5'!H4,IF('4th 5'!K30&gt;0,'4th 5'!P4,IF('4th 5'!S30&gt;0,'4th 5'!X4,0)))</f>
        <v>1.5</v>
      </c>
      <c r="Q1411" s="102">
        <f>IF('4th 6'!C30&gt;0,'4th 6'!H4,IF('4th 6'!K30&gt;0,'4th 6'!P4,IF('4th 6'!S30&gt;0,'4th 6'!X4,0)))</f>
        <v>3</v>
      </c>
      <c r="R1411" s="102">
        <f>IF('4th 7'!C30&gt;0,'4th 7'!H4,IF('4th 7'!K30&gt;0,'4th 7'!P4,IF('4th 7'!S30&gt;0,'4th 7'!X4,0)))</f>
        <v>0</v>
      </c>
      <c r="S1411" s="430"/>
      <c r="T1411" s="430"/>
      <c r="U1411" s="432"/>
      <c r="V1411" s="460" t="s">
        <v>41</v>
      </c>
      <c r="W1411" s="461"/>
      <c r="X1411" s="461"/>
      <c r="Y1411" s="462"/>
      <c r="Z1411" s="510"/>
    </row>
    <row r="1412" spans="1:28" ht="17.25" thickBot="1">
      <c r="A1412" s="463" t="s">
        <v>11</v>
      </c>
      <c r="B1412" s="464"/>
      <c r="C1412" s="102">
        <v>100</v>
      </c>
      <c r="D1412" s="102">
        <v>100</v>
      </c>
      <c r="E1412" s="102">
        <v>100</v>
      </c>
      <c r="F1412" s="102">
        <v>100</v>
      </c>
      <c r="G1412" s="102">
        <v>100</v>
      </c>
      <c r="H1412" s="102">
        <v>100</v>
      </c>
      <c r="I1412" s="465">
        <f>(C1416*C1411)+(D1416*D1411)+(E1416*E1411)+(F1416*F1411)+(G1416*G1411)+(H1416*H1411)</f>
        <v>54</v>
      </c>
      <c r="J1412" s="84"/>
      <c r="K1412" s="103" t="str">
        <f>IF(J1413&gt;=4,"A+",IF(J1413&gt;=3.75,"A",IF(J1413&gt;=3.5,"A-",IF(J1413&gt;=3.25,"B+",IF(J1413&gt;=3,"B",IF(J1413&gt;=2.75,"B-",IF(J1413&gt;=2.5,"C+",IF(J1413&gt;=2,"C","F"))))))))</f>
        <v>A-</v>
      </c>
      <c r="L1412" s="102">
        <v>100</v>
      </c>
      <c r="M1412" s="102">
        <v>100</v>
      </c>
      <c r="N1412" s="102">
        <v>100</v>
      </c>
      <c r="O1412" s="102">
        <v>100</v>
      </c>
      <c r="P1412" s="102">
        <v>100</v>
      </c>
      <c r="Q1412" s="102">
        <v>100</v>
      </c>
      <c r="R1412" s="102">
        <v>100</v>
      </c>
      <c r="S1412" s="465">
        <f>(L1416*L1411)+(M1416*M1411)+(N1416*N1411)+(O1416*O1411)+(P1416*P1411)+(Q1416*Q1411)+(R1416*R1411)</f>
        <v>49.875</v>
      </c>
      <c r="T1412" s="84"/>
      <c r="U1412" s="103" t="str">
        <f>IF(T1413&gt;=4,"A+",IF(T1413&gt;=3.75,"A",IF(T1413&gt;=3.5,"A-",IF(T1413&gt;=3.25,"B+",IF(T1413&gt;=3,"B",IF(T1413&gt;=2.75,"B-",IF(T1413&gt;=2.5,"C+",IF(T1413&gt;=2,"C","F"))))))))</f>
        <v>B+</v>
      </c>
      <c r="V1412" s="467" t="s">
        <v>29</v>
      </c>
      <c r="W1412" s="469" t="s">
        <v>0</v>
      </c>
      <c r="X1412" s="469" t="s">
        <v>3</v>
      </c>
      <c r="Y1412" s="476" t="s">
        <v>2</v>
      </c>
      <c r="Z1412" s="510"/>
    </row>
    <row r="1413" spans="1:28" ht="17.25" thickTop="1">
      <c r="A1413" s="77" t="s">
        <v>28</v>
      </c>
      <c r="B1413" s="86"/>
      <c r="C1413" s="104">
        <f>IF('3rd 1'!C30&gt;0,'3rd 1'!C30,IF('3rd 1'!K30&gt;0,'3rd 1'!K30,IF('3rd 1'!S30&gt;0,'3rd 1'!S30,0)))</f>
        <v>32.5</v>
      </c>
      <c r="D1413" s="104">
        <f>IF('3rd 2'!C30&gt;0,'3rd 2'!C30,IF('3rd 2'!K30&gt;0,'3rd 2'!K30,IF('3rd 2'!S30&gt;0,'3rd 2'!S30,0)))</f>
        <v>34</v>
      </c>
      <c r="E1413" s="104">
        <f>IF('3rd 3'!C30&gt;0,'3rd 3'!C30,IF('3rd 3'!K30&gt;0,'3rd 3'!K30,IF('3rd 3'!S30&gt;0,'3rd 3'!S30,0)))</f>
        <v>30.5</v>
      </c>
      <c r="F1413" s="104">
        <f>IF('3rd 4'!C30&gt;0,'3rd 4'!C30,IF('3rd 4'!K30&gt;0,'3rd 4'!K30,IF('3rd 4'!S30&gt;0,'3rd 4'!S30,0)))</f>
        <v>33</v>
      </c>
      <c r="G1413" s="104">
        <f>IF('3rd 5'!C30&gt;0,'3rd 5'!C30,IF('3rd 5'!K30&gt;0,'3rd 5'!K30,IF('3rd 5'!S30&gt;0,'3rd 5'!S30,0)))</f>
        <v>29.5</v>
      </c>
      <c r="H1413" s="104">
        <f>IF('3rd 6'!C30&gt;0,'3rd 6'!C30,IF('3rd 6'!K30&gt;0,'3rd 6'!K30,IF('3rd 6'!S30&gt;0,'3rd 6'!S30,0)))</f>
        <v>0</v>
      </c>
      <c r="I1413" s="457"/>
      <c r="J1413" s="485">
        <f>I1412/(C1411+D1411+E1411+F1411+G1411+H1411)</f>
        <v>3.6</v>
      </c>
      <c r="K1413" s="90"/>
      <c r="L1413" s="104">
        <f>IF('4th 1'!C30&gt;0,'4th 1'!C30,IF('4th 1'!K30&gt;0,'4th 1'!K30,IF('4th 1'!S30&gt;0,'4th 1'!S30,0)))</f>
        <v>29</v>
      </c>
      <c r="M1413" s="104">
        <f>IF('4th 2'!C30&gt;0,'4th 2'!C30,IF('4th 2'!K30&gt;0,'4th 2'!K30,IF('4th 2'!S30&gt;0,'4th 2'!S30,0)))</f>
        <v>26</v>
      </c>
      <c r="N1413" s="104">
        <f>IF('4th 3'!C30&gt;0,'4th 3'!C30,IF('4th 3'!K30&gt;0,'4th 3'!K30,IF('4th 3'!S30&gt;0,'4th 3'!S30,0)))</f>
        <v>33.5</v>
      </c>
      <c r="O1413" s="104">
        <f>IF('4th 4'!C30&gt;0,'4th 4'!C30,IF('4th 4'!K30&gt;0,'4th 4'!K30,IF('4th 4'!S30&gt;0,'4th 4'!S30,0)))</f>
        <v>30</v>
      </c>
      <c r="P1413" s="104">
        <f>IF('4th 5'!C30&gt;0,'4th 5'!C30,IF('4th 5'!K30&gt;0,'4th 5'!K30,IF('4th 5'!S30&gt;0,'4th 5'!S30,0)))</f>
        <v>29.5</v>
      </c>
      <c r="Q1413" s="104">
        <f>IF('4th 6'!C30&gt;0,'4th 6'!C30,IF('4th 6'!K30&gt;0,'4th 6'!K30,IF('4th 6'!S30&gt;0,'4th 6'!S30,0)))</f>
        <v>27.5</v>
      </c>
      <c r="R1413" s="104">
        <f>IF('4th 7'!C30&gt;0,'4th 7'!C30,IF('4th 7'!K30&gt;0,'4th 7'!K30,IF('4th 7'!S30&gt;0,'4th 7'!S30,0)))</f>
        <v>0</v>
      </c>
      <c r="S1413" s="457"/>
      <c r="T1413" s="485">
        <f>S1412/(L1411+M1411+N1411+O1411+P1411+Q1411+R1411)</f>
        <v>3.3250000000000002</v>
      </c>
      <c r="U1413" s="90"/>
      <c r="V1413" s="468"/>
      <c r="W1413" s="470"/>
      <c r="X1413" s="471"/>
      <c r="Y1413" s="477"/>
      <c r="Z1413" s="510"/>
    </row>
    <row r="1414" spans="1:28" ht="17.25">
      <c r="A1414" s="423" t="s">
        <v>26</v>
      </c>
      <c r="B1414" s="91" t="s">
        <v>60</v>
      </c>
      <c r="C1414" s="104">
        <f>IF('3rd 1'!C30&gt;0,'3rd 1'!J30,IF('3rd 1'!K30&gt;0,'3rd 1'!R30,IF('3rd 1'!S30&gt;0,'3rd 1'!Z30,0)))</f>
        <v>41</v>
      </c>
      <c r="D1414" s="104">
        <f>IF('3rd 2'!C30&gt;0,'3rd 2'!J30,IF('3rd 2'!K30&gt;0,'3rd 2'!R30,IF('3rd 2'!S30&gt;0,'3rd 2'!Z30,0)))</f>
        <v>41.5</v>
      </c>
      <c r="E1414" s="104">
        <f>IF('3rd 3'!C30&gt;0,'3rd 3'!J30,IF('3rd 3'!K30&gt;0,'3rd 3'!R30,IF('3rd 3'!S30&gt;0,'3rd 3'!Z30,0)))</f>
        <v>43.25</v>
      </c>
      <c r="F1414" s="104">
        <f>IF('3rd 4'!C30&gt;0,'3rd 4'!J30,IF('3rd 4'!K30&gt;0,'3rd 4'!R30,IF('3rd 4'!S30&gt;0,'3rd 4'!Z30,0)))</f>
        <v>39</v>
      </c>
      <c r="G1414" s="104">
        <f>IF('3rd 5'!C30&gt;0,'3rd 5'!J30,IF('3rd 5'!K30&gt;0,'3rd 5'!R30,IF('3rd 5'!S30&gt;0,'3rd 5'!Z30,0)))</f>
        <v>45.75</v>
      </c>
      <c r="H1414" s="104">
        <f>IF('3rd 6'!C30&gt;0,'3rd 6'!J30,IF('3rd 6'!K30&gt;0,'3rd 6'!R30,IF('3rd 6'!S30&gt;0,'3rd 6'!Z30,0)))</f>
        <v>0</v>
      </c>
      <c r="I1414" s="457"/>
      <c r="J1414" s="525"/>
      <c r="K1414" s="442" t="str">
        <f>IF(J1413&gt;=2.5,K1412,IF(J1413&gt;=2.25,"C",IF(J1413&gt;=2,"D",IF(J1413=0,0,"F"))))</f>
        <v>A-</v>
      </c>
      <c r="L1414" s="104">
        <f>IF('4th 1'!C30&gt;0,'4th 1'!J30,IF('4th 1'!K30&gt;0,'4th 1'!R30,IF('4th 1'!S30&gt;0,'4th 1'!Z30,0)))</f>
        <v>30</v>
      </c>
      <c r="M1414" s="104">
        <f>IF('4th 2'!C30&gt;0,'4th 2'!J30,IF('4th 2'!K30&gt;0,'4th 2'!R30,IF('4th 2'!S30&gt;0,'4th 2'!Z30,0)))</f>
        <v>44</v>
      </c>
      <c r="N1414" s="104">
        <f>IF('4th 3'!C30&gt;0,'4th 3'!J30,IF('4th 3'!K30&gt;0,'4th 3'!R30,IF('4th 3'!S30&gt;0,'4th 3'!Z30,0)))</f>
        <v>51</v>
      </c>
      <c r="O1414" s="104">
        <f>IF('4th 4'!C30&gt;0,'4th 4'!J30,IF('4th 4'!K30&gt;0,'4th 4'!R30,IF('4th 4'!S30&gt;0,'4th 4'!Z30,0)))</f>
        <v>34</v>
      </c>
      <c r="P1414" s="104">
        <f>IF('4th 5'!C30&gt;0,'4th 5'!J30,IF('4th 5'!K30&gt;0,'4th 5'!R30,IF('4th 5'!S30&gt;0,'4th 5'!Z30,0)))</f>
        <v>37</v>
      </c>
      <c r="Q1414" s="104">
        <f>IF('4th 6'!C30&gt;0,'4th 6'!J30,IF('4th 6'!K30&gt;0,'4th 6'!R30,IF('4th 6'!S30&gt;0,'4th 6'!Z30,0)))</f>
        <v>39.5</v>
      </c>
      <c r="R1414" s="104">
        <f>IF('4th 7'!C30&gt;0,'4th 7'!J30,IF('4th 7'!K30&gt;0,'4th 7'!R30,IF('4th 7'!S30&gt;0,'4th 7'!Z30,0)))</f>
        <v>0</v>
      </c>
      <c r="S1414" s="457"/>
      <c r="T1414" s="525"/>
      <c r="U1414" s="442" t="str">
        <f>IF(T1413&gt;=2.5,U1412,IF(T1413&gt;=2.25,"C",IF(T1413&gt;=2,"D",IF(T1413=0,0,"F"))))</f>
        <v>B+</v>
      </c>
      <c r="V1414" s="454" t="s">
        <v>40</v>
      </c>
      <c r="W1414" s="443"/>
      <c r="X1414" s="443"/>
      <c r="Y1414" s="455"/>
      <c r="Z1414" s="510"/>
      <c r="AA1414" s="105"/>
      <c r="AB1414" s="105"/>
    </row>
    <row r="1415" spans="1:28" ht="16.5" customHeight="1">
      <c r="A1415" s="424"/>
      <c r="B1415" s="91" t="s">
        <v>67</v>
      </c>
      <c r="C1415" s="117">
        <f>'3rd 1'!AA30</f>
        <v>74</v>
      </c>
      <c r="D1415" s="117">
        <f>'3rd 2'!AA30</f>
        <v>76</v>
      </c>
      <c r="E1415" s="117">
        <f>'3rd 3'!AA30</f>
        <v>74</v>
      </c>
      <c r="F1415" s="117">
        <f>'3rd 4'!AA30</f>
        <v>72</v>
      </c>
      <c r="G1415" s="117">
        <f>'3rd 5'!AA30</f>
        <v>76</v>
      </c>
      <c r="H1415" s="117">
        <f>'3rd 6'!AA30</f>
        <v>0</v>
      </c>
      <c r="I1415" s="457"/>
      <c r="J1415" s="525"/>
      <c r="K1415" s="491"/>
      <c r="L1415" s="117">
        <f>'4th 1'!AA30</f>
        <v>59</v>
      </c>
      <c r="M1415" s="117">
        <f>'4th 2'!AA30</f>
        <v>70</v>
      </c>
      <c r="N1415" s="117">
        <f>'4th 3'!AA30</f>
        <v>85</v>
      </c>
      <c r="O1415" s="117">
        <f>'4th 4'!AA30</f>
        <v>64</v>
      </c>
      <c r="P1415" s="117">
        <f>'4th 5'!AA30</f>
        <v>67</v>
      </c>
      <c r="Q1415" s="117">
        <f>'4th 6'!AA30</f>
        <v>67</v>
      </c>
      <c r="R1415" s="117">
        <f>'4th 7'!AA30</f>
        <v>0</v>
      </c>
      <c r="S1415" s="457"/>
      <c r="T1415" s="525"/>
      <c r="U1415" s="491"/>
      <c r="V1415" s="444">
        <f>IF((C1416+C1418)=0,0,C1411)+IF((D1416+D1418)=0,0,D1411)+IF((E1416+E1418)=0,0,E1411)+IF((F1416+F1418)=0,0,F1411)+IF((G1416+G1418)=0,0,G1411)+IF((H1416+H1418)=0,0,H1411)+IF((L1416+L1418)=0,0,L1411)+IF((M1416+M1418)=0,0,M1411)+IF((N1416+N1418)=0,0,N1411)+IF((O1416+O1418)=0,0,O1411)+IF((P1416+P1418)=0,0,P1411)+IF((Q1416+Q1418)=0,0,Q1411)+IF((R1416+R1418)=0,0,R1411)+IF(E1448&gt;0,1.5,0)</f>
        <v>31.5</v>
      </c>
      <c r="W1415" s="457">
        <f>I1412+S1412+(E1448*1.5)</f>
        <v>109.5</v>
      </c>
      <c r="X1415" s="440">
        <f>IF(S1412&gt;0,(W1415/31.5),J1413)</f>
        <v>3.4761904761904763</v>
      </c>
      <c r="Y1415" s="164" t="str">
        <f>IF(X1415&gt;=4,"A+",IF(X1415&gt;=3.75,"A",IF(X1415&gt;=3.5,"A-",IF(X1415&gt;=3.25,"B+",IF(X1415&gt;=3,"B",IF(X1415&gt;=2.75,"B-",IF(X1415&gt;=2.5,"C+",IF(X1415&gt;=2,"C","F"))))))))</f>
        <v>B+</v>
      </c>
      <c r="Z1415" s="510"/>
    </row>
    <row r="1416" spans="1:28" ht="16.5">
      <c r="A1416" s="424"/>
      <c r="B1416" s="91" t="s">
        <v>1</v>
      </c>
      <c r="C1416" s="104">
        <f>'3rd 1'!AC30</f>
        <v>3.5</v>
      </c>
      <c r="D1416" s="104">
        <f>'3rd 2'!AC30</f>
        <v>3.75</v>
      </c>
      <c r="E1416" s="104">
        <f>'3rd 3'!AC30</f>
        <v>3.5</v>
      </c>
      <c r="F1416" s="104">
        <f>'3rd 4'!AC30</f>
        <v>3.5</v>
      </c>
      <c r="G1416" s="104">
        <f>'3rd 5'!AC30</f>
        <v>3.75</v>
      </c>
      <c r="H1416" s="104">
        <f>'3rd 6'!AC30</f>
        <v>0</v>
      </c>
      <c r="I1416" s="457"/>
      <c r="J1416" s="525"/>
      <c r="K1416" s="106"/>
      <c r="L1416" s="104">
        <f>'4th 1'!AC30</f>
        <v>2.75</v>
      </c>
      <c r="M1416" s="104">
        <f>'4th 2'!AC30</f>
        <v>3.5</v>
      </c>
      <c r="N1416" s="104">
        <f>'4th 3'!AC30</f>
        <v>4</v>
      </c>
      <c r="O1416" s="104">
        <f>'4th 4'!AC30</f>
        <v>3</v>
      </c>
      <c r="P1416" s="104">
        <f>'4th 5'!AC30</f>
        <v>3.25</v>
      </c>
      <c r="Q1416" s="104">
        <f>'4th 6'!AC30</f>
        <v>3.25</v>
      </c>
      <c r="R1416" s="107">
        <f>'4th 7'!AC30</f>
        <v>0</v>
      </c>
      <c r="S1416" s="457"/>
      <c r="T1416" s="525"/>
      <c r="U1416" s="108"/>
      <c r="V1416" s="456"/>
      <c r="W1416" s="448"/>
      <c r="X1416" s="441"/>
      <c r="Y1416" s="451" t="str">
        <f>IF(S1412&gt;0,(IF(X1415&gt;=2.5,Y1415,IF(X1415&gt;=2.25,"C",IF(X1415&gt;=2,"D","F")))),K1414)</f>
        <v>B+</v>
      </c>
      <c r="Z1416" s="510"/>
    </row>
    <row r="1417" spans="1:28" ht="16.5">
      <c r="A1417" s="424"/>
      <c r="B1417" s="91" t="s">
        <v>2</v>
      </c>
      <c r="C1417" s="104" t="str">
        <f>'3rd 1'!AB30</f>
        <v>A-</v>
      </c>
      <c r="D1417" s="104" t="str">
        <f>'3rd 2'!AB30</f>
        <v>A</v>
      </c>
      <c r="E1417" s="104" t="str">
        <f>'3rd 3'!AB30</f>
        <v>A-</v>
      </c>
      <c r="F1417" s="104" t="str">
        <f>'3rd 4'!AB30</f>
        <v>A-</v>
      </c>
      <c r="G1417" s="104" t="str">
        <f>'3rd 5'!AB30</f>
        <v>A</v>
      </c>
      <c r="H1417" s="104" t="str">
        <f>'3rd 6'!AB30</f>
        <v/>
      </c>
      <c r="I1417" s="457"/>
      <c r="J1417" s="98"/>
      <c r="K1417" s="90"/>
      <c r="L1417" s="104" t="str">
        <f>'4th 1'!AB30</f>
        <v>B-</v>
      </c>
      <c r="M1417" s="104" t="str">
        <f>'4th 2'!AB30</f>
        <v>A-</v>
      </c>
      <c r="N1417" s="104" t="str">
        <f>'4th 3'!AB30</f>
        <v>A+</v>
      </c>
      <c r="O1417" s="104" t="str">
        <f>'4th 4'!AB30</f>
        <v>B</v>
      </c>
      <c r="P1417" s="104" t="str">
        <f>'4th 5'!AB30</f>
        <v>B+</v>
      </c>
      <c r="Q1417" s="104" t="str">
        <f>'4th 6'!AB30</f>
        <v>B+</v>
      </c>
      <c r="R1417" s="104" t="str">
        <f>'4th 7'!AB30</f>
        <v/>
      </c>
      <c r="S1417" s="457"/>
      <c r="T1417" s="98"/>
      <c r="U1417" s="109"/>
      <c r="V1417" s="446"/>
      <c r="W1417" s="449"/>
      <c r="X1417" s="450"/>
      <c r="Y1417" s="452"/>
      <c r="Z1417" s="510"/>
    </row>
    <row r="1418" spans="1:28" ht="16.5" customHeight="1">
      <c r="A1418" s="413" t="s">
        <v>127</v>
      </c>
      <c r="B1418" s="91" t="s">
        <v>1</v>
      </c>
      <c r="C1418" s="104">
        <f>'3rd 1'!AD30</f>
        <v>0</v>
      </c>
      <c r="D1418" s="104">
        <f>'3rd 2'!AD30</f>
        <v>0</v>
      </c>
      <c r="E1418" s="104">
        <f>'3rd 3'!AD30</f>
        <v>0</v>
      </c>
      <c r="F1418" s="104">
        <f>'3rd 4'!AD30</f>
        <v>0</v>
      </c>
      <c r="G1418" s="104">
        <f>'3rd 5'!AD30</f>
        <v>0</v>
      </c>
      <c r="H1418" s="104">
        <f>'3rd 6'!AD30</f>
        <v>0</v>
      </c>
      <c r="I1418" s="415">
        <f>(C1418*C1411)+(D1418*D1411)+(E1418*E1411)+(F1418*F1411)+(G1418*G1411)+(H1418*H1411)</f>
        <v>0</v>
      </c>
      <c r="J1418" s="417">
        <f>IF(C1418&gt;0,(C1416*C1411),0)+IF(D1418&gt;0,(D1416*D1411),0)+IF(E1418&gt;0,(E1416*E1411),0)+IF(F1418&gt;0,(F1416*F1411),0)+IF(G1418&gt;0,(G1416*G1411),0)+IF(H1418&gt;0,(H1416*H1411),0)</f>
        <v>0</v>
      </c>
      <c r="K1418" s="418">
        <f>IF(C1418&gt;C1416,((C1418*C1411)-(C1416*C1411)),0)+IF(D1418&gt;D1416,((D1418*D1411)-(D1416*D1411)),0)+IF(E1418&gt;E1416,((E1418*E1411)-(E1416*E1411)),0)+IF(F1418&gt;F1416,((F1418*F1411)-(F1416*F1411)),0)+IF(G1418&gt;G1416,((G1418*G1411)-(G1416*G1411)),0)+IF(H1418&gt;H1416,((H1418*H1411)-(H1416*H1411)),0)</f>
        <v>0</v>
      </c>
      <c r="L1418" s="165">
        <f>'4th 1'!AD30</f>
        <v>0</v>
      </c>
      <c r="M1418" s="104">
        <f>'4th 2'!AD30</f>
        <v>0</v>
      </c>
      <c r="N1418" s="104">
        <f>'4th 3'!AD30</f>
        <v>0</v>
      </c>
      <c r="O1418" s="104">
        <f>'4th 4'!AD30</f>
        <v>0</v>
      </c>
      <c r="P1418" s="104">
        <f>'4th 5'!AD30</f>
        <v>0</v>
      </c>
      <c r="Q1418" s="104">
        <f>'4th 6'!AD30</f>
        <v>0</v>
      </c>
      <c r="R1418" s="104">
        <f>'4th 7'!AD30</f>
        <v>0</v>
      </c>
      <c r="S1418" s="415">
        <f>(L1418*L1411)+(M1418*M1411)+(N1418*N1411)+(O1418*O1411)+(P1418*P1411)+(Q1418*Q1411)+(R1418*R1411)</f>
        <v>0</v>
      </c>
      <c r="T1418" s="417">
        <f>IF(L1418&gt;0,(L1416*L1411),0)+IF(M1418&gt;0,(M1416*M1411),0)+IF(N1418&gt;0,(N1416*N1411),0)+IF(O1418&gt;0,(O1416*O1411),0)+IF(P1418&gt;0,(P1416*P1411),0)+IF(Q1418&gt;0,(Q1416*Q1411),0)+IF(R1418&gt;0,(R1416*R1411),0)</f>
        <v>0</v>
      </c>
      <c r="U1418" s="484">
        <f>IF(L1418&gt;L1416,((L1418*L1411)-(L1416*L1411)),0)+IF(M1418&gt;M1416,((M1418*M1411)-(M1416*M1411)),0)+IF(N1418&gt;N1416,((N1418*N1411)-(N1416*N1411)),0)+IF(O1418&gt;O1416,((O1418*O1411)-(O1416*O1411)),0)+IF(P1418&gt;P1416,((P1418*P1411)-(P1416*P1411)),0)+IF(Q1418&gt;Q1416,((Q1418*Q1411)-(Q1416*Q1411)),0)+IF(R1418&gt;R1416,((R1418*R1411)-(R1416*R1411)),0)</f>
        <v>0</v>
      </c>
      <c r="V1418" s="401">
        <f>I1418+S1418</f>
        <v>0</v>
      </c>
      <c r="W1418" s="436">
        <f>J1418+T1418</f>
        <v>0</v>
      </c>
      <c r="X1418" s="438">
        <f>K1418+U1418</f>
        <v>0</v>
      </c>
      <c r="Y1418" s="483">
        <f>K1418+U1418+X1405</f>
        <v>0</v>
      </c>
      <c r="Z1418" s="510"/>
    </row>
    <row r="1419" spans="1:28" ht="16.5" thickBot="1">
      <c r="A1419" s="414"/>
      <c r="B1419" s="157" t="s">
        <v>23</v>
      </c>
      <c r="C1419" s="180" t="str">
        <f>'3rd 1'!AE30</f>
        <v/>
      </c>
      <c r="D1419" s="180" t="str">
        <f>'3rd 2'!AE30</f>
        <v/>
      </c>
      <c r="E1419" s="180" t="str">
        <f>'3rd 3'!AE30</f>
        <v/>
      </c>
      <c r="F1419" s="180" t="str">
        <f>'3rd 4'!AE30</f>
        <v/>
      </c>
      <c r="G1419" s="180" t="str">
        <f>'3rd 5'!AE30</f>
        <v/>
      </c>
      <c r="H1419" s="180" t="str">
        <f>'3rd 6'!AE30</f>
        <v/>
      </c>
      <c r="I1419" s="416"/>
      <c r="J1419" s="416"/>
      <c r="K1419" s="419"/>
      <c r="L1419" s="180" t="str">
        <f>'4th 1'!AE30</f>
        <v/>
      </c>
      <c r="M1419" s="180" t="str">
        <f>'4th 2'!AE30</f>
        <v/>
      </c>
      <c r="N1419" s="180" t="str">
        <f>'4th 3'!AE30</f>
        <v/>
      </c>
      <c r="O1419" s="180" t="str">
        <f>'4th 4'!AE30</f>
        <v/>
      </c>
      <c r="P1419" s="180" t="str">
        <f>'4th 5'!AE30</f>
        <v/>
      </c>
      <c r="Q1419" s="180" t="str">
        <f>'4th 6'!AE30</f>
        <v/>
      </c>
      <c r="R1419" s="180" t="str">
        <f>'4th 7'!AE30</f>
        <v/>
      </c>
      <c r="S1419" s="416"/>
      <c r="T1419" s="416"/>
      <c r="U1419" s="419"/>
      <c r="V1419" s="402"/>
      <c r="W1419" s="437"/>
      <c r="X1419" s="439"/>
      <c r="Y1419" s="406"/>
      <c r="Z1419" s="510"/>
    </row>
    <row r="1420" spans="1:28" ht="19.5" customHeight="1" thickTop="1" thickBot="1">
      <c r="A1420" s="435" t="s">
        <v>31</v>
      </c>
      <c r="B1420" s="435"/>
      <c r="C1420" s="435"/>
      <c r="D1420" s="435"/>
      <c r="E1420" s="435"/>
      <c r="F1420" s="435"/>
      <c r="G1420" s="435"/>
      <c r="H1420" s="435"/>
      <c r="I1420" s="435"/>
      <c r="J1420" s="435"/>
      <c r="K1420" s="435"/>
      <c r="L1420" s="435"/>
      <c r="M1420" s="435"/>
      <c r="N1420" s="435"/>
      <c r="O1420" s="435"/>
      <c r="P1420" s="435"/>
      <c r="Q1420" s="435"/>
      <c r="R1420" s="435"/>
      <c r="S1420" s="435"/>
      <c r="T1420" s="435"/>
      <c r="U1420" s="435"/>
      <c r="V1420" s="435"/>
      <c r="W1420" s="435"/>
      <c r="X1420" s="435"/>
      <c r="Y1420" s="435"/>
      <c r="Z1420" s="510"/>
    </row>
    <row r="1421" spans="1:28" ht="17.25" customHeight="1" thickTop="1" thickBot="1">
      <c r="A1421" s="478" t="s">
        <v>46</v>
      </c>
      <c r="B1421" s="479"/>
      <c r="C1421" s="479"/>
      <c r="D1421" s="479"/>
      <c r="E1421" s="479"/>
      <c r="F1421" s="479"/>
      <c r="G1421" s="479"/>
      <c r="H1421" s="479"/>
      <c r="I1421" s="479"/>
      <c r="J1421" s="479"/>
      <c r="K1421" s="480"/>
      <c r="L1421" s="426" t="s">
        <v>47</v>
      </c>
      <c r="M1421" s="426"/>
      <c r="N1421" s="426"/>
      <c r="O1421" s="426"/>
      <c r="P1421" s="426"/>
      <c r="Q1421" s="426"/>
      <c r="R1421" s="426"/>
      <c r="S1421" s="426"/>
      <c r="T1421" s="426"/>
      <c r="U1421" s="427"/>
      <c r="V1421" s="160"/>
      <c r="W1421" s="428" t="s">
        <v>39</v>
      </c>
      <c r="X1421" s="428"/>
      <c r="Y1421" s="161"/>
      <c r="Z1421" s="510"/>
    </row>
    <row r="1422" spans="1:28" ht="17.25" thickTop="1">
      <c r="A1422" s="99" t="s">
        <v>22</v>
      </c>
      <c r="B1422" s="100"/>
      <c r="C1422" s="101">
        <f>'5th 1'!B4</f>
        <v>301</v>
      </c>
      <c r="D1422" s="101">
        <f>'5th 2'!B4</f>
        <v>302</v>
      </c>
      <c r="E1422" s="101">
        <f>'5th 3'!B4</f>
        <v>303</v>
      </c>
      <c r="F1422" s="101">
        <f>'5th 4'!B4</f>
        <v>304</v>
      </c>
      <c r="G1422" s="101">
        <f>'5th 5'!B4</f>
        <v>305</v>
      </c>
      <c r="H1422" s="101">
        <f>'5th 6'!B4</f>
        <v>0</v>
      </c>
      <c r="I1422" s="430" t="s">
        <v>0</v>
      </c>
      <c r="J1422" s="430" t="s">
        <v>3</v>
      </c>
      <c r="K1422" s="432" t="s">
        <v>2</v>
      </c>
      <c r="L1422" s="101">
        <f>'6th 1'!B4</f>
        <v>306</v>
      </c>
      <c r="M1422" s="101">
        <f>'6th 2'!B4</f>
        <v>307</v>
      </c>
      <c r="N1422" s="101">
        <f>'6th 3'!B4</f>
        <v>308</v>
      </c>
      <c r="O1422" s="101">
        <f>'6th 4'!B4</f>
        <v>309</v>
      </c>
      <c r="P1422" s="101">
        <f>'6th 5'!B4</f>
        <v>310</v>
      </c>
      <c r="Q1422" s="101">
        <f>'6th 6'!B4</f>
        <v>0</v>
      </c>
      <c r="R1422" s="101">
        <f>'6th 7'!B4</f>
        <v>0</v>
      </c>
      <c r="S1422" s="429" t="s">
        <v>0</v>
      </c>
      <c r="T1422" s="429" t="s">
        <v>3</v>
      </c>
      <c r="U1422" s="431" t="s">
        <v>2</v>
      </c>
      <c r="V1422" s="433" t="s">
        <v>62</v>
      </c>
      <c r="W1422" s="434"/>
      <c r="X1422" s="434"/>
      <c r="Y1422" s="162" t="str">
        <f>IF(X1423&gt;=4,"A+",IF(X1423&gt;=3.75,"A",IF(X1423&gt;=3.5,"A-",IF(X1423&gt;=3.25,"B+",IF(X1423&gt;=3,"B",IF(X1423&gt;=2.75,"B-",IF(X1423&gt;=2.5,"C+",IF(X1423&gt;=2,"C","F"))))))))</f>
        <v>A-</v>
      </c>
      <c r="Z1422" s="510"/>
    </row>
    <row r="1423" spans="1:28" ht="65.25" customHeight="1">
      <c r="A1423" s="77" t="s">
        <v>63</v>
      </c>
      <c r="B1423" s="78"/>
      <c r="C1423" s="79" t="str">
        <f>IF('5th 1'!C30&gt;0,'5th 1'!D6,IF('5th 1'!K30&gt;0,'5th 1'!L6,IF('5th 1'!S30&gt;0,'5th 1'!T6,0)))</f>
        <v>Creative Idea Genaration</v>
      </c>
      <c r="D1423" s="79" t="str">
        <f>IF('5th 2'!C30&gt;0,'5th 2'!D6,IF('5th 2'!K30&gt;0,'5th 2'!L6,IF('5th 2'!S30&gt;0,'5th 2'!T6,0)))</f>
        <v>Drawing for Illustration-1</v>
      </c>
      <c r="E1423" s="79" t="str">
        <f>IF('5th 3'!C30&gt;0,'5th 3'!D6,IF('5th 3'!K30&gt;0,'5th 3'!L6,IF('5th 3'!S30&gt;0,'5th 3'!T6,0)))</f>
        <v>Ad Art-1</v>
      </c>
      <c r="F1423" s="79" t="str">
        <f>IF('5th 4'!C30&gt;0,'5th 4'!D6,IF('5th 4'!K30&gt;0,'5th 4'!L6,IF('5th 4'!S30&gt;0,'5th 4'!T6,0)))</f>
        <v>Typography-2</v>
      </c>
      <c r="G1423" s="79" t="str">
        <f>IF('5th 5'!C30&gt;0,'5th 5'!D6,IF('5th 5'!K30&gt;0,'5th 5'!L6,IF('5th 5'!S30&gt;0,'5th 5'!T6,0)))</f>
        <v>History of Art</v>
      </c>
      <c r="H1423" s="79">
        <f>IF('5th 6'!C30&gt;0,'5th 6'!D6,IF('5th 6'!K30&gt;0,'5th 6'!L6,IF('5th 6'!S30&gt;0,'5th 6'!T6,0)))</f>
        <v>0</v>
      </c>
      <c r="I1423" s="481"/>
      <c r="J1423" s="481"/>
      <c r="K1423" s="482"/>
      <c r="L1423" s="79" t="str">
        <f>IF('6th 1'!C30&gt;0,'6th 1'!D6,IF('6th 1'!K30&gt;0,'6th 1'!L6,IF('6th 1'!S30&gt;0,'6th 1'!T6,0)))</f>
        <v>Computar Application in Art and Design</v>
      </c>
      <c r="M1423" s="79" t="str">
        <f>IF('6th 2'!C30&gt;0,'6th 2'!D6,IF('6th 2'!K30&gt;0,'6th 2'!L6,IF('6th 2'!S30&gt;0,'6th 2'!T6,0)))</f>
        <v>Drawing for Illustration-2</v>
      </c>
      <c r="N1423" s="79" t="str">
        <f>IF('6th 3'!C30&gt;0,'6th 3'!D6,IF('6th 3'!K30&gt;0,'6th 3'!L6,IF('6th 3'!S30&gt;0,'6th 3'!T6,0)))</f>
        <v>Ad Art-2</v>
      </c>
      <c r="O1423" s="79" t="str">
        <f>IF('6th 4'!C30&gt;0,'6th 4'!D6,IF('6th 4'!K30&gt;0,'6th 4'!L6,IF('6th 4'!S30&gt;0,'6th 4'!T6,0)))</f>
        <v>Sketch &amp; landscape-1</v>
      </c>
      <c r="P1423" s="79" t="str">
        <f>IF('6th 5'!C30&gt;0,'6th 5'!D6,IF('6th 5'!K30&gt;0,'6th 5'!L6,IF('6th 5'!S30&gt;0,'6th 5'!T6,0)))</f>
        <v>History of Arts</v>
      </c>
      <c r="Q1423" s="79">
        <f>IF('6th 6'!C30&gt;0,'6th 6'!D6,IF('6th 6'!K30&gt;0,'6th 6'!L6,IF('6th 6'!S30&gt;0,'6th 6'!T6,0)))</f>
        <v>0</v>
      </c>
      <c r="R1423" s="79">
        <f>IF('6th 7'!C30&gt;0,'6th 7'!D6,IF('6th 7'!K30&gt;0,'6th 7'!L6,IF('6th 7'!S30&gt;0,'6th 7'!T6,0)))</f>
        <v>0</v>
      </c>
      <c r="S1423" s="429"/>
      <c r="T1423" s="429"/>
      <c r="U1423" s="431"/>
      <c r="V1423" s="335">
        <f>IF(I1425&gt;0,(V1428+V1410),0)</f>
        <v>94.5</v>
      </c>
      <c r="W1423" s="254">
        <f>IF(I1425&gt;0,(W1428+W1410),0)</f>
        <v>333</v>
      </c>
      <c r="X1423" s="336">
        <f>IF(S1425&gt;0,(W1423/94.5),IF(I1425&gt;0,(W1423/78),0))</f>
        <v>3.5238095238095237</v>
      </c>
      <c r="Y1423" s="163" t="str">
        <f>IF(X1423&gt;=2.5,Y1422,IF(X1423&gt;=2.25,"C",IF(X1423&gt;=2,"D",IF(X1423=0,0,"F"))))</f>
        <v>A-</v>
      </c>
      <c r="Z1423" s="510"/>
    </row>
    <row r="1424" spans="1:28" ht="16.5">
      <c r="A1424" s="77" t="s">
        <v>12</v>
      </c>
      <c r="B1424" s="78"/>
      <c r="C1424" s="102">
        <f>IF('5th 1'!C30&gt;0,'5th 1'!H4,IF('5th 1'!K30&gt;0,'5th 1'!P4,IF('5th 1'!S30&gt;0,'5th 1'!X4,0)))</f>
        <v>3</v>
      </c>
      <c r="D1424" s="102">
        <f>IF('5th 2'!C30&gt;0,'5th 2'!H4,IF('5th 2'!K30&gt;0,'5th 2'!P4,IF('5th 2'!S30&gt;0,'5th 2'!X4,0)))</f>
        <v>3</v>
      </c>
      <c r="E1424" s="102">
        <f>IF('5th 3'!C30&gt;0,'5th 3'!H4,IF('5th 3'!K30&gt;0,'5th 3'!P4,IF('5th 3'!S30&gt;0,'5th 3'!X4,0)))</f>
        <v>3</v>
      </c>
      <c r="F1424" s="102">
        <f>IF('5th 4'!C30&gt;0,'5th 4'!H4,IF('5th 4'!K30&gt;0,'5th 4'!P4,IF('5th 4'!S30&gt;0,'5th 4'!X4,0)))</f>
        <v>3</v>
      </c>
      <c r="G1424" s="102">
        <f>IF('5th 5'!C30&gt;0,'5th 5'!H4,IF('5th 5'!K30&gt;0,'5th 5'!P4,IF('5th 5'!S30&gt;0,'5th 5'!X4,0)))</f>
        <v>3</v>
      </c>
      <c r="H1424" s="102">
        <f>IF('5th 6'!C30&gt;0,'5th 6'!H4,IF('5th 6'!K30&gt;0,'5th 6'!P4,IF('5th 6'!S30&gt;0,'5th 6'!X4,0)))</f>
        <v>0</v>
      </c>
      <c r="I1424" s="481"/>
      <c r="J1424" s="481"/>
      <c r="K1424" s="482"/>
      <c r="L1424" s="102">
        <f>IF('6th 1'!C30&gt;0,'6th 1'!H4,IF('6th 1'!K30&gt;0,'6th 1'!P4,IF('6th 1'!S30&gt;0,'6th 1'!X4,0)))</f>
        <v>3</v>
      </c>
      <c r="M1424" s="102">
        <f>IF('6th 2'!C30&gt;0,'6th 2'!H4,IF('6th 2'!K30&gt;0,'6th 2'!P4,IF('6th 2'!S30&gt;0,'6th 2'!X4,0)))</f>
        <v>3</v>
      </c>
      <c r="N1424" s="102">
        <f>IF('6th 3'!C30&gt;0,'6th 3'!H4,IF('6th 3'!K30&gt;0,'6th 3'!P4,IF('6th 3'!S30&gt;0,'6th 3'!X4,0)))</f>
        <v>3</v>
      </c>
      <c r="O1424" s="102">
        <f>IF('6th 4'!C30&gt;0,'6th 4'!H4,IF('6th 4'!K30&gt;0,'6th 4'!P4,IF('6th 4'!S30&gt;0,'6th 4'!X4,0)))</f>
        <v>3</v>
      </c>
      <c r="P1424" s="102">
        <f>IF('6th 5'!C30&gt;0,'6th 5'!H4,IF('6th 5'!K30&gt;0,'6th 5'!P4,IF('6th 5'!S30&gt;0,'6th 5'!X4,0)))</f>
        <v>3</v>
      </c>
      <c r="Q1424" s="102">
        <f>IF('6th 6'!C30&gt;0,'6th 6'!H4,IF('6th 6'!K30&gt;0,'6th 6'!#REF!,IF('6th 6'!S30&gt;0,'6th 6'!X4,0)))</f>
        <v>0</v>
      </c>
      <c r="R1424" s="102">
        <f>IF('6th 7'!C30&gt;0,'6th 7'!H4,IF('6th 7'!K30&gt;0,'6th 7'!P4,IF('6th 7'!S30&gt;0,'6th 7'!X4,0)))</f>
        <v>0</v>
      </c>
      <c r="S1424" s="430"/>
      <c r="T1424" s="430"/>
      <c r="U1424" s="432"/>
      <c r="V1424" s="460" t="s">
        <v>41</v>
      </c>
      <c r="W1424" s="461"/>
      <c r="X1424" s="461"/>
      <c r="Y1424" s="462"/>
      <c r="Z1424" s="510"/>
    </row>
    <row r="1425" spans="1:26" ht="17.25" thickBot="1">
      <c r="A1425" s="77" t="s">
        <v>11</v>
      </c>
      <c r="B1425" s="78"/>
      <c r="C1425" s="102">
        <v>100</v>
      </c>
      <c r="D1425" s="102">
        <v>100</v>
      </c>
      <c r="E1425" s="102">
        <v>100</v>
      </c>
      <c r="F1425" s="102">
        <v>100</v>
      </c>
      <c r="G1425" s="102">
        <v>100</v>
      </c>
      <c r="H1425" s="102">
        <v>100</v>
      </c>
      <c r="I1425" s="465">
        <f>(C1429*C1424)+(D1429*D1424)+(E1429*E1424)+(F1429*F1424)+(G1429*G1424)+(H1429*H1424)</f>
        <v>48</v>
      </c>
      <c r="J1425" s="84"/>
      <c r="K1425" s="103" t="str">
        <f>IF(J1427&gt;=4,"A+",IF(J1427&gt;=3.75,"A",IF(J1427&gt;=3.5,"A-",IF(J1427&gt;=3.25,"B+",IF(J1427&gt;=3,"B",IF(J1427&gt;=2.75,"B-",IF(J1427&gt;=2.5,"C+",IF(J1427&gt;=2,"C","F"))))))))</f>
        <v>B</v>
      </c>
      <c r="L1425" s="102">
        <v>100</v>
      </c>
      <c r="M1425" s="102">
        <v>100</v>
      </c>
      <c r="N1425" s="102">
        <v>100</v>
      </c>
      <c r="O1425" s="102">
        <v>100</v>
      </c>
      <c r="P1425" s="102">
        <v>100</v>
      </c>
      <c r="Q1425" s="102">
        <v>100</v>
      </c>
      <c r="R1425" s="102">
        <v>100</v>
      </c>
      <c r="S1425" s="465">
        <f>(L1429*L1424)+(M1429*M1424)+(N1429*N1424)+(O1429*O1424)+(P1429*P1424)+(Q1429*Q1424)+(R1429*R1424)</f>
        <v>52.5</v>
      </c>
      <c r="T1425" s="84"/>
      <c r="U1425" s="103" t="str">
        <f>IF(T1427&gt;=4,"A+",IF(T1427&gt;=3.75,"A",IF(T1427&gt;=3.5,"A-",IF(T1427&gt;=3.25,"B+",IF(T1427&gt;=3,"B",IF(T1427&gt;=2.75,"B-",IF(T1427&gt;=2.5,"C+",IF(T1427&gt;=2,"C","F"))))))))</f>
        <v>A-</v>
      </c>
      <c r="V1425" s="467" t="s">
        <v>29</v>
      </c>
      <c r="W1425" s="469" t="s">
        <v>0</v>
      </c>
      <c r="X1425" s="469" t="s">
        <v>3</v>
      </c>
      <c r="Y1425" s="476" t="s">
        <v>2</v>
      </c>
      <c r="Z1425" s="510"/>
    </row>
    <row r="1426" spans="1:26" ht="17.25" thickTop="1">
      <c r="A1426" s="77" t="s">
        <v>28</v>
      </c>
      <c r="B1426" s="86"/>
      <c r="C1426" s="104">
        <f>IF('5th 1'!C30&gt;0,'5th 1'!C30,IF('5th 1'!K30&gt;0,'5th 1'!K30,IF('5th 1'!S30&gt;0,'5th 1'!S30,0)))</f>
        <v>20.5</v>
      </c>
      <c r="D1426" s="104">
        <f>IF('5th 2'!C30&gt;0,'5th 2'!C30,IF('5th 2'!K30&gt;0,'5th 2'!K30,IF('5th 2'!S30&gt;0,'5th 2'!S30,0)))</f>
        <v>31.5</v>
      </c>
      <c r="E1426" s="104">
        <f>IF('5th 3'!C30&gt;0,'5th 3'!C30,IF('5th 3'!K30&gt;0,'5th 3'!K30,IF('5th 3'!S30&gt;0,'5th 3'!S30,0)))</f>
        <v>27.5</v>
      </c>
      <c r="F1426" s="104">
        <f>IF('5th 4'!C30&gt;0,'5th 4'!C30,IF('5th 4'!K30&gt;0,'5th 4'!K30,IF('5th 4'!S30&gt;0,'5th 4'!S30,0)))</f>
        <v>23</v>
      </c>
      <c r="G1426" s="104">
        <f>IF('5th 5'!C30&gt;0,'5th 5'!C30,IF('5th 5'!K30&gt;0,'5th 5'!K30,IF('5th 5'!S30&gt;0,'5th 5'!S30,0)))</f>
        <v>29</v>
      </c>
      <c r="H1426" s="104">
        <f>IF('5th 6'!C30&gt;0,'5th 6'!C30,IF('5th 6'!K30&gt;0,'5th 6'!K30,IF('5th 6'!S30&gt;0,'5th 6'!S30,0)))</f>
        <v>0</v>
      </c>
      <c r="I1426" s="448"/>
      <c r="J1426" s="98"/>
      <c r="K1426" s="90"/>
      <c r="L1426" s="104">
        <f>IF('6th 1'!C30&gt;0,'6th 1'!C30,IF('6th 1'!K30&gt;0,'6th 1'!K30,IF('6th 1'!S30&gt;0,'6th 1'!S30,0)))</f>
        <v>23.5</v>
      </c>
      <c r="M1426" s="104">
        <f>IF('6th 2'!C30&gt;0,'6th 2'!C30,IF('6th 2'!K30&gt;0,'6th 2'!K30,IF('6th 2'!S30&gt;0,'6th 2'!S30,0)))</f>
        <v>32.5</v>
      </c>
      <c r="N1426" s="104">
        <f>IF('6th 3'!C30&gt;0,'6th 3'!C30,IF('6th 3'!K30&gt;0,'6th 3'!K30,IF('6th 3'!S30&gt;0,'6th 3'!S30,0)))</f>
        <v>22</v>
      </c>
      <c r="O1426" s="104">
        <f>IF('6th 4'!C30&gt;0,'6th 4'!C30,IF('6th 4'!K30&gt;0,'6th 4'!K30,IF('6th 4'!S30&gt;0,'6th 4'!S30,0)))</f>
        <v>30</v>
      </c>
      <c r="P1426" s="104">
        <f>IF('6th 5'!C30&gt;0,'6th 5'!C30,IF('6th 5'!K30&gt;0,'6th 5'!K30,IF('6th 5'!S30&gt;0,'6th 5'!S30,0)))</f>
        <v>30.5</v>
      </c>
      <c r="Q1426" s="104">
        <f>IF('6th 6'!C30&gt;0,'6th 6'!C30,IF('6th 6'!K30&gt;0,'6th 6'!K30,IF('6th 6'!S30&gt;0,'6th 6'!S30,0)))</f>
        <v>0</v>
      </c>
      <c r="R1426" s="104">
        <f>IF('6th 7'!C30&gt;0,'6th 7'!C30,IF('6th 7'!K30&gt;0,'6th 7'!K30,IF('6th 7'!S30&gt;0,'6th 7'!S30,0)))</f>
        <v>0</v>
      </c>
      <c r="S1426" s="448"/>
      <c r="T1426" s="98"/>
      <c r="U1426" s="90"/>
      <c r="V1426" s="468"/>
      <c r="W1426" s="470"/>
      <c r="X1426" s="471"/>
      <c r="Y1426" s="477"/>
      <c r="Z1426" s="510"/>
    </row>
    <row r="1427" spans="1:26" ht="16.5" customHeight="1">
      <c r="A1427" s="423" t="s">
        <v>26</v>
      </c>
      <c r="B1427" s="91" t="s">
        <v>60</v>
      </c>
      <c r="C1427" s="104">
        <f>IF('5th 1'!C30&gt;0,'5th 1'!J30,IF('5th 1'!K30&gt;0,'5th 1'!R30,IF('5th 1'!S30&gt;0,'5th 1'!Z30,0)))</f>
        <v>42.5</v>
      </c>
      <c r="D1427" s="104">
        <f>IF('5th 2'!C30&gt;0,'5th 2'!J30,IF('5th 2'!K30&gt;0,'5th 2'!R30,IF('5th 2'!S30&gt;0,'5th 2'!Z30,0)))</f>
        <v>40.5</v>
      </c>
      <c r="E1427" s="104">
        <f>IF('5th 3'!C30&gt;0,'5th 3'!J30,IF('5th 3'!K30&gt;0,'5th 3'!R30,IF('5th 3'!S30&gt;0,'5th 3'!Z30,0)))</f>
        <v>43</v>
      </c>
      <c r="F1427" s="104">
        <f>IF('5th 4'!C30&gt;0,'5th 4'!J30,IF('5th 4'!K30&gt;0,'5th 4'!R30,IF('5th 4'!S30&gt;0,'5th 4'!Z30,0)))</f>
        <v>36.5</v>
      </c>
      <c r="G1427" s="104">
        <f>IF('5th 5'!C30&gt;0,'5th 5'!J30,IF('5th 5'!K30&gt;0,'5th 5'!R30,IF('5th 5'!S30&gt;0,'5th 5'!Z30,0)))</f>
        <v>34</v>
      </c>
      <c r="H1427" s="104">
        <f>IF('5th 6'!C30&gt;0,'5th 6'!J30,IF('5th 6'!K30&gt;0,'5th 6'!R30,IF('5th 6'!S30&gt;0,'5th 6'!Z30,0)))</f>
        <v>0</v>
      </c>
      <c r="I1427" s="448"/>
      <c r="J1427" s="440">
        <f>I1425/(C1424+D1424+E1424+F1424+G1424+H1424)</f>
        <v>3.2</v>
      </c>
      <c r="K1427" s="442" t="str">
        <f>IF(J1427&gt;=2.5,K1425,IF(J1427&gt;=2.25,"C",IF(J1427&gt;=2,"D",IF(J1427=0,0,"F"))))</f>
        <v>B</v>
      </c>
      <c r="L1427" s="107">
        <f>IF('6th 1'!C30&gt;0,'6th 1'!J30,IF('6th 1'!K30&gt;0,'6th 1'!R30,IF('6th 1'!S30&gt;0,'6th 1'!Z30,0)))</f>
        <v>47</v>
      </c>
      <c r="M1427" s="104">
        <f>IF('6th 2'!C30&gt;0,'6th 2'!J30,IF('6th 2'!K30&gt;0,'6th 2'!R30,IF('6th 2'!S30&gt;0,'6th 2'!Z30,0)))</f>
        <v>44</v>
      </c>
      <c r="N1427" s="104">
        <f>IF('6th 3'!C30&gt;0,'6th 3'!J30,IF('6th 3'!K30&gt;0,'6th 3'!R30,IF('6th 3'!S30&gt;0,'6th 3'!Z30,0)))</f>
        <v>44</v>
      </c>
      <c r="O1427" s="104">
        <f>IF('6th 4'!C30&gt;0,'6th 4'!J30,IF('6th 4'!K30&gt;0,'6th 4'!R30,IF('6th 4'!S30&gt;0,'6th 4'!Z30,0)))</f>
        <v>46.25</v>
      </c>
      <c r="P1427" s="104">
        <f>IF('6th 5'!C30&gt;0,'6th 5'!J30,IF('6th 5'!K30&gt;0,'6th 5'!R30,IF('6th 5'!S30&gt;0,'6th 5'!Z30,0)))</f>
        <v>37.5</v>
      </c>
      <c r="Q1427" s="104">
        <f>IF('6th 6'!C30&gt;0,'6th 6'!J30,IF('6th 6'!K30&gt;0,'6th 6'!R30,IF('6th 6'!S30&gt;0,'6th 6'!Z30,0)))</f>
        <v>0</v>
      </c>
      <c r="R1427" s="104">
        <f>IF('6th 7'!C30&gt;0,'6th 7'!J30,IF('6th 7'!K30&gt;0,'6th 7'!R30,IF('6th 7'!S30&gt;0,'6th 7'!Z30,0)))</f>
        <v>0</v>
      </c>
      <c r="S1427" s="448"/>
      <c r="T1427" s="440">
        <f>S1425/(L1424+M1424+N1424+O1424+P1424+Q1424+R1424)</f>
        <v>3.5</v>
      </c>
      <c r="U1427" s="442" t="str">
        <f>IF(T1427&gt;=2.5,U1425,IF(T1427&gt;=2.25,"C",IF(T1427&gt;=2,"D",IF(T1427=0,0,"F"))))</f>
        <v>A-</v>
      </c>
      <c r="V1427" s="443" t="s">
        <v>40</v>
      </c>
      <c r="W1427" s="443"/>
      <c r="X1427" s="443"/>
      <c r="Y1427" s="443"/>
      <c r="Z1427" s="510"/>
    </row>
    <row r="1428" spans="1:26" ht="16.5" customHeight="1">
      <c r="A1428" s="424"/>
      <c r="B1428" s="91" t="s">
        <v>67</v>
      </c>
      <c r="C1428" s="117">
        <f>'5th 1'!AA30</f>
        <v>63</v>
      </c>
      <c r="D1428" s="117">
        <f>'5th 2'!AA30</f>
        <v>72</v>
      </c>
      <c r="E1428" s="117">
        <f>'5th 3'!AA30</f>
        <v>71</v>
      </c>
      <c r="F1428" s="117">
        <f>'5th 4'!AA30</f>
        <v>60</v>
      </c>
      <c r="G1428" s="117">
        <f>'5th 5'!AA30</f>
        <v>63</v>
      </c>
      <c r="H1428" s="117">
        <f>'5th 6'!AA30</f>
        <v>0</v>
      </c>
      <c r="I1428" s="448"/>
      <c r="J1428" s="441"/>
      <c r="K1428" s="442"/>
      <c r="L1428" s="118">
        <f>'6th 1'!AA30</f>
        <v>71</v>
      </c>
      <c r="M1428" s="117">
        <f>'6th 2'!AA30</f>
        <v>77</v>
      </c>
      <c r="N1428" s="117">
        <f>'6th 3'!AA30</f>
        <v>66</v>
      </c>
      <c r="O1428" s="117">
        <f>'6th 4'!AA30</f>
        <v>77</v>
      </c>
      <c r="P1428" s="117">
        <f>'6th 5'!AA30</f>
        <v>68</v>
      </c>
      <c r="Q1428" s="117">
        <f>'6th 6'!AA30</f>
        <v>0</v>
      </c>
      <c r="R1428" s="117">
        <f>'6th 7'!AA30</f>
        <v>0</v>
      </c>
      <c r="S1428" s="448"/>
      <c r="T1428" s="441"/>
      <c r="U1428" s="442"/>
      <c r="V1428" s="444">
        <f>IF((C1429+C1431)=0,0,C1424)+IF((D1429+D1431)=0,0,D1424)+IF((E1429+E1431)=0,0,E1424)+IF((F1429+F1431)=0,0,F1424)+IF((G1429+G1431)=0,0,G1424)+IF((H1429+H1431)=0,0,H1424)+IF((L1429+L1431)=0,0,L1424)+IF((M1429+M1431)=0,0,M1424)+IF((N1429+N1431)=0,0,N1424)+IF((O1429+O1431)=0,0,O1424)+IF((P1429+P1431)=0,0,P1424)+IF((Q1429+Q1431)=0,0,Q1424)+IF((R1429+R1431)=0,0,R1424)+IF(G1448&gt;0,1.5,0)</f>
        <v>31.5</v>
      </c>
      <c r="W1428" s="447">
        <f>I1425+S1425+(G1448*1.5)</f>
        <v>106.5</v>
      </c>
      <c r="X1428" s="440">
        <f>IF(S1425&gt;0,(W1428/31.5),J1427)</f>
        <v>3.3809523809523809</v>
      </c>
      <c r="Y1428" s="164" t="str">
        <f>IF(X1428&gt;=4,"A+",IF(X1428&gt;=3.75,"A",IF(X1428&gt;=3.5,"A-",IF(X1428&gt;=3.25,"B+",IF(X1428&gt;=3,"B",IF(X1428&gt;=2.75,"B-",IF(X1428&gt;=2.5,"C+",IF(X1428&gt;=2,"C","F"))))))))</f>
        <v>B+</v>
      </c>
      <c r="Z1428" s="510"/>
    </row>
    <row r="1429" spans="1:26" ht="16.5">
      <c r="A1429" s="424"/>
      <c r="B1429" s="91" t="s">
        <v>1</v>
      </c>
      <c r="C1429" s="104">
        <f>'5th 1'!AC30</f>
        <v>3</v>
      </c>
      <c r="D1429" s="104">
        <f>'5th 2'!AC30</f>
        <v>3.5</v>
      </c>
      <c r="E1429" s="104">
        <f>'5th 3'!AC30</f>
        <v>3.5</v>
      </c>
      <c r="F1429" s="104">
        <f>'5th 4'!AC30</f>
        <v>3</v>
      </c>
      <c r="G1429" s="104">
        <f>'5th 5'!AC30</f>
        <v>3</v>
      </c>
      <c r="H1429" s="104">
        <f>'5th 6'!AC30</f>
        <v>0</v>
      </c>
      <c r="I1429" s="448"/>
      <c r="J1429" s="98"/>
      <c r="K1429" s="110"/>
      <c r="L1429" s="107">
        <f>'6th 1'!AC30</f>
        <v>3.5</v>
      </c>
      <c r="M1429" s="104">
        <f>'6th 2'!AC30</f>
        <v>3.75</v>
      </c>
      <c r="N1429" s="104">
        <f>'6th 3'!AC30</f>
        <v>3.25</v>
      </c>
      <c r="O1429" s="104">
        <f>'6th 4'!AC30</f>
        <v>3.75</v>
      </c>
      <c r="P1429" s="104">
        <f>'6th 5'!AC30</f>
        <v>3.25</v>
      </c>
      <c r="Q1429" s="104">
        <f>'6th 6'!AC30</f>
        <v>0</v>
      </c>
      <c r="R1429" s="104">
        <f>'6th 7'!AC30</f>
        <v>0</v>
      </c>
      <c r="S1429" s="448"/>
      <c r="T1429" s="98"/>
      <c r="U1429" s="110"/>
      <c r="V1429" s="445"/>
      <c r="W1429" s="448"/>
      <c r="X1429" s="441"/>
      <c r="Y1429" s="451" t="str">
        <f>IF(S1425&gt;0,(IF(X1428&gt;=2.5,Y1428,IF(X1428&gt;=2.25,"C",IF(X1428&gt;=2,"D","F")))),K1427)</f>
        <v>B+</v>
      </c>
      <c r="Z1429" s="510"/>
    </row>
    <row r="1430" spans="1:26" ht="17.25" customHeight="1" thickBot="1">
      <c r="A1430" s="424"/>
      <c r="B1430" s="91" t="s">
        <v>2</v>
      </c>
      <c r="C1430" s="104" t="str">
        <f>'5th 1'!AB30</f>
        <v>B</v>
      </c>
      <c r="D1430" s="104" t="str">
        <f>'5th 2'!AB30</f>
        <v>A-</v>
      </c>
      <c r="E1430" s="104" t="str">
        <f>'5th 3'!AB30</f>
        <v>A-</v>
      </c>
      <c r="F1430" s="104" t="str">
        <f>'5th 4'!AB30</f>
        <v>B</v>
      </c>
      <c r="G1430" s="104" t="str">
        <f>'5th 5'!AB30</f>
        <v>B</v>
      </c>
      <c r="H1430" s="104" t="str">
        <f>'5th 6'!AB30</f>
        <v/>
      </c>
      <c r="I1430" s="448"/>
      <c r="J1430" s="98"/>
      <c r="K1430" s="109"/>
      <c r="L1430" s="111" t="str">
        <f>'6th 1'!AB30</f>
        <v>A-</v>
      </c>
      <c r="M1430" s="104" t="str">
        <f>'6th 2'!AB30</f>
        <v>A</v>
      </c>
      <c r="N1430" s="104" t="str">
        <f>'6th 3'!AB30</f>
        <v>B+</v>
      </c>
      <c r="O1430" s="104" t="str">
        <f>'6th 4'!AB30</f>
        <v>A</v>
      </c>
      <c r="P1430" s="104" t="str">
        <f>'6th 5'!AB30</f>
        <v>B+</v>
      </c>
      <c r="Q1430" s="104" t="str">
        <f>'6th 6'!AB30</f>
        <v/>
      </c>
      <c r="R1430" s="104" t="str">
        <f>'6th 7'!AB30</f>
        <v/>
      </c>
      <c r="S1430" s="448"/>
      <c r="T1430" s="98"/>
      <c r="U1430" s="109"/>
      <c r="V1430" s="446"/>
      <c r="W1430" s="449"/>
      <c r="X1430" s="450"/>
      <c r="Y1430" s="452"/>
      <c r="Z1430" s="510"/>
    </row>
    <row r="1431" spans="1:26" ht="17.25" thickTop="1">
      <c r="A1431" s="413"/>
      <c r="B1431" s="91" t="s">
        <v>1</v>
      </c>
      <c r="C1431" s="104">
        <f>'5th 1'!AD30</f>
        <v>0</v>
      </c>
      <c r="D1431" s="104">
        <f>'5th 2'!AD30</f>
        <v>0</v>
      </c>
      <c r="E1431" s="104">
        <f>'5th 3'!AD30</f>
        <v>0</v>
      </c>
      <c r="F1431" s="104">
        <f>'5th 4'!AD30</f>
        <v>0</v>
      </c>
      <c r="G1431" s="104">
        <f>'5th 5'!AD30</f>
        <v>0</v>
      </c>
      <c r="H1431" s="104">
        <f>'5th 6'!AD30</f>
        <v>0</v>
      </c>
      <c r="I1431" s="415">
        <f>(C1431*C1424)+(D1431*D1424)+(E1431*E1424)+(F1431*F1424)+(G1431*G1424)+(H1431*H1424)</f>
        <v>0</v>
      </c>
      <c r="J1431" s="417">
        <f>IF(C1431&gt;0,(C1429*C1424),0)+IF(D1431&gt;0,(D1429*D1424),0)+IF(E1431&gt;0,(E1429*E1424),0)+IF(F1431&gt;0,(F1429*F1424),0)+IF(G1431&gt;0,(G1429*G1424),0)+IF(H1431&gt;0,(H1429*H1424),0)</f>
        <v>0</v>
      </c>
      <c r="K1431" s="418">
        <f>IF(C1431&gt;C1429,((C1431*C1424)-(C1429*C1424)),0)+IF(D1431&gt;D1429,((D1431*D1424)-(D1429*D1424)),0)+IF(E1431&gt;E1429,((E1431*E1424)-(E1429*E1424)),0)+IF(F1431&gt;F1429,((F1431*F1424)-(F1429*F1424)),0)+IF(G1431&gt;G1429,((G1431*G1424)-(G1429*G1424)),0)+IF(H1431&gt;H1429,((H1431*H1424)-(H1429*H1424)),0)</f>
        <v>0</v>
      </c>
      <c r="L1431" s="165">
        <f>'6th 1'!AD30</f>
        <v>0</v>
      </c>
      <c r="M1431" s="104">
        <f>'6th 2'!AD30</f>
        <v>0</v>
      </c>
      <c r="N1431" s="104">
        <f>'6th 3'!AD30</f>
        <v>0</v>
      </c>
      <c r="O1431" s="104">
        <f>'6th 4'!AD30</f>
        <v>0</v>
      </c>
      <c r="P1431" s="104">
        <f>'6th 5'!AD30</f>
        <v>0</v>
      </c>
      <c r="Q1431" s="104">
        <f>'6th 6'!AD30</f>
        <v>0</v>
      </c>
      <c r="R1431" s="104">
        <f>'6th 7'!AD30</f>
        <v>0</v>
      </c>
      <c r="S1431" s="403">
        <f>(L1431*L1424)+(M1431*M1424)+(N1431*N1424)+(O1431*O1424)+(P1431*P1424)+(Q1431*Q1424)+(R1431*R1424)</f>
        <v>0</v>
      </c>
      <c r="T1431" s="417">
        <f>IF(L1431&gt;0,(L1429*L1424),0)+IF(M1431&gt;0,(M1429*M1424),0)+IF(N1431&gt;0,(N1429*N1424),0)+IF(O1431&gt;0,(O1429*O1424),0)+IF(P1431&gt;0,(P1429*P1424),0)+IF(Q1431&gt;0,(Q1429*Q1424),0)+IF(R1431&gt;0,(R1429*R1424),0)</f>
        <v>0</v>
      </c>
      <c r="U1431" s="399">
        <f>IF(L1431&gt;L1429,((L1431*L1424)-(L1429*L1424)),0)+IF(M1431&gt;M1429,((M1431*M1424)-(M1429*M1424)),0)+IF(N1431&gt;N1429,((N1431*N1424)-(N1429*N1424)),0)+IF(O1431&gt;O1429,((O1431*O1424)-(O1429*O1424)),0)+IF(P1431&gt;P1429,((P1431*P1424)-(P1429*P1424)),0)+IF(Q1431&gt;Q1429,((Q1431*Q1424)-(Q1429*Q1424)),0)+IF(R1431&gt;R1429,((R1431*R1424)-(R1429*R1424)),0)</f>
        <v>0</v>
      </c>
      <c r="V1431" s="401">
        <f>I1431+S1431</f>
        <v>0</v>
      </c>
      <c r="W1431" s="436">
        <f>J1431+T1431</f>
        <v>0</v>
      </c>
      <c r="X1431" s="438">
        <f>K1431+U1431</f>
        <v>0</v>
      </c>
      <c r="Y1431" s="405">
        <f>IF(V1423&gt;0,(X1431+Y1418),0)</f>
        <v>0</v>
      </c>
      <c r="Z1431" s="510"/>
    </row>
    <row r="1432" spans="1:26" ht="15.75" customHeight="1" thickBot="1">
      <c r="A1432" s="414"/>
      <c r="B1432" s="157" t="s">
        <v>23</v>
      </c>
      <c r="C1432" s="181" t="str">
        <f>'5th 1'!AE30</f>
        <v/>
      </c>
      <c r="D1432" s="181" t="str">
        <f>'5th 2'!AE30</f>
        <v/>
      </c>
      <c r="E1432" s="181" t="str">
        <f>'5th 3'!AE30</f>
        <v/>
      </c>
      <c r="F1432" s="181" t="str">
        <f>'5th 4'!AE30</f>
        <v/>
      </c>
      <c r="G1432" s="181" t="str">
        <f>'5th 5'!AE30</f>
        <v/>
      </c>
      <c r="H1432" s="181" t="str">
        <f>'5th 6'!AE30</f>
        <v/>
      </c>
      <c r="I1432" s="416"/>
      <c r="J1432" s="416"/>
      <c r="K1432" s="419"/>
      <c r="L1432" s="181" t="str">
        <f>'6th 1'!AE30</f>
        <v/>
      </c>
      <c r="M1432" s="181" t="str">
        <f>'6th 2'!AE30</f>
        <v/>
      </c>
      <c r="N1432" s="181" t="str">
        <f>'6th 3'!AE30</f>
        <v/>
      </c>
      <c r="O1432" s="181" t="str">
        <f>'6th 4'!AE30</f>
        <v/>
      </c>
      <c r="P1432" s="181" t="str">
        <f>'6th 5'!AE30</f>
        <v/>
      </c>
      <c r="Q1432" s="181" t="str">
        <f>'6th 6'!AE30</f>
        <v/>
      </c>
      <c r="R1432" s="181" t="str">
        <f>'6th 7'!AE30</f>
        <v/>
      </c>
      <c r="S1432" s="420"/>
      <c r="T1432" s="420"/>
      <c r="U1432" s="400"/>
      <c r="V1432" s="402"/>
      <c r="W1432" s="437"/>
      <c r="X1432" s="439"/>
      <c r="Y1432" s="406"/>
      <c r="Z1432" s="510"/>
    </row>
    <row r="1433" spans="1:26" ht="21" customHeight="1" thickTop="1" thickBot="1">
      <c r="A1433" s="435" t="s">
        <v>32</v>
      </c>
      <c r="B1433" s="435"/>
      <c r="C1433" s="435"/>
      <c r="D1433" s="435"/>
      <c r="E1433" s="435"/>
      <c r="F1433" s="435"/>
      <c r="G1433" s="435"/>
      <c r="H1433" s="435"/>
      <c r="I1433" s="435"/>
      <c r="J1433" s="435"/>
      <c r="K1433" s="435"/>
      <c r="L1433" s="435"/>
      <c r="M1433" s="435"/>
      <c r="N1433" s="435"/>
      <c r="O1433" s="435"/>
      <c r="P1433" s="435"/>
      <c r="Q1433" s="435"/>
      <c r="R1433" s="435"/>
      <c r="S1433" s="435"/>
      <c r="T1433" s="435"/>
      <c r="U1433" s="435"/>
      <c r="V1433" s="435"/>
      <c r="W1433" s="435"/>
      <c r="X1433" s="435"/>
      <c r="Y1433" s="435"/>
      <c r="Z1433" s="510"/>
    </row>
    <row r="1434" spans="1:26" ht="17.25" thickTop="1" thickBot="1">
      <c r="A1434" s="425" t="s">
        <v>48</v>
      </c>
      <c r="B1434" s="426"/>
      <c r="C1434" s="426"/>
      <c r="D1434" s="426"/>
      <c r="E1434" s="426"/>
      <c r="F1434" s="426"/>
      <c r="G1434" s="426"/>
      <c r="H1434" s="426"/>
      <c r="I1434" s="426"/>
      <c r="J1434" s="426"/>
      <c r="K1434" s="427"/>
      <c r="L1434" s="426" t="s">
        <v>49</v>
      </c>
      <c r="M1434" s="426"/>
      <c r="N1434" s="426"/>
      <c r="O1434" s="426"/>
      <c r="P1434" s="426"/>
      <c r="Q1434" s="426"/>
      <c r="R1434" s="426"/>
      <c r="S1434" s="426"/>
      <c r="T1434" s="426"/>
      <c r="U1434" s="427"/>
      <c r="V1434" s="160"/>
      <c r="W1434" s="428" t="s">
        <v>39</v>
      </c>
      <c r="X1434" s="428"/>
      <c r="Y1434" s="161"/>
      <c r="Z1434" s="510"/>
    </row>
    <row r="1435" spans="1:26" ht="17.25" thickTop="1">
      <c r="A1435" s="99" t="s">
        <v>22</v>
      </c>
      <c r="B1435" s="100"/>
      <c r="C1435" s="101">
        <f>'7th 1'!B4</f>
        <v>401</v>
      </c>
      <c r="D1435" s="101">
        <f>'7th 2'!B4</f>
        <v>402</v>
      </c>
      <c r="E1435" s="101">
        <f>'7th 3'!B4</f>
        <v>403</v>
      </c>
      <c r="F1435" s="101">
        <f>'7th 4'!B4</f>
        <v>404</v>
      </c>
      <c r="G1435" s="101">
        <f>'7th 5'!B4</f>
        <v>405</v>
      </c>
      <c r="H1435" s="101">
        <f>'7th 6'!B4</f>
        <v>406</v>
      </c>
      <c r="I1435" s="429" t="s">
        <v>0</v>
      </c>
      <c r="J1435" s="429" t="s">
        <v>3</v>
      </c>
      <c r="K1435" s="431" t="s">
        <v>2</v>
      </c>
      <c r="L1435" s="101">
        <f>'8th 1'!B4</f>
        <v>407</v>
      </c>
      <c r="M1435" s="101">
        <f>'8th 2'!B4</f>
        <v>408</v>
      </c>
      <c r="N1435" s="101">
        <f>'8th 3'!B4</f>
        <v>409</v>
      </c>
      <c r="O1435" s="101">
        <f>'8th 4'!B4</f>
        <v>410</v>
      </c>
      <c r="P1435" s="101">
        <f>'8th 5'!B4</f>
        <v>411</v>
      </c>
      <c r="Q1435" s="101">
        <f>'8th 6'!B4</f>
        <v>412</v>
      </c>
      <c r="R1435" s="101">
        <f>'8th 7'!B4</f>
        <v>0</v>
      </c>
      <c r="S1435" s="429" t="s">
        <v>0</v>
      </c>
      <c r="T1435" s="429" t="s">
        <v>3</v>
      </c>
      <c r="U1435" s="431" t="s">
        <v>2</v>
      </c>
      <c r="V1435" s="433" t="s">
        <v>62</v>
      </c>
      <c r="W1435" s="434"/>
      <c r="X1435" s="434"/>
      <c r="Y1435" s="162" t="str">
        <f>IF(X1436&gt;=4,"A+",IF(X1436&gt;=3.75,"A",IF(X1436&gt;=3.5,"A-",IF(X1436&gt;=3.25,"B+",IF(X1436&gt;=3,"B",IF(X1436&gt;=2.75,"B-",IF(X1436&gt;=2.5,"C+",IF(X1436&gt;=2,"C","F"))))))))</f>
        <v>A-</v>
      </c>
      <c r="Z1435" s="510"/>
    </row>
    <row r="1436" spans="1:26" ht="65.25" customHeight="1">
      <c r="A1436" s="77" t="s">
        <v>63</v>
      </c>
      <c r="B1436" s="86"/>
      <c r="C1436" s="79" t="str">
        <f>IF('7th 1'!C30&gt;0,'7th 1'!D6,IF('7th 1'!K30&gt;0,'7th 1'!L6,IF('7th 1'!S30&gt;0,'7th 1'!T6,0)))</f>
        <v>Publicity Campaign</v>
      </c>
      <c r="D1436" s="79" t="str">
        <f>IF('7th 2'!C30&gt;0,'7th 2'!D6,IF('7th 2'!K30&gt;0,'7th 2'!L6,IF('7th 2'!S30&gt;0,'7th 2'!T6,0)))</f>
        <v>Produce Idea Formulation of Product</v>
      </c>
      <c r="E1436" s="79" t="str">
        <f>IF('7th 3'!C30&gt;0,'7th 3'!D6,IF('7th 3'!K30&gt;0,'7th 3'!L6,IF('7th 3'!S30&gt;0,'7th 3'!T6,0)))</f>
        <v>Computer Illustration-1</v>
      </c>
      <c r="F1436" s="79" t="str">
        <f>IF('7th 4'!C30&gt;0,'7th 4'!D6,IF('7th 4'!K30&gt;0,'7th 4'!L6,IF('7th 4'!S30&gt;0,'7th 4'!T6,0)))</f>
        <v>Computer Graphic -1</v>
      </c>
      <c r="G1436" s="79" t="str">
        <f>IF('7th 5'!C30&gt;0,'7th 5'!D6,IF('7th 5'!K30&gt;0,'7th 5'!L6,IF('7th 5'!S30&gt;0,'7th 5'!T6,0)))</f>
        <v>Sketch and Landscape -2</v>
      </c>
      <c r="H1436" s="79" t="str">
        <f>IF('7th 6'!C30&gt;0,'7th 6'!D6,IF('7th 6'!K30&gt;0,'7th 6'!L6,IF('7th 6'!S30&gt;0,'7th 6'!T6,0)))</f>
        <v>History of Western Art</v>
      </c>
      <c r="I1436" s="429"/>
      <c r="J1436" s="429"/>
      <c r="K1436" s="431"/>
      <c r="L1436" s="79" t="str">
        <f>IF('8th 1'!C30&gt;0,'8th 1'!D6,IF('8th 1'!K30&gt;0,'8th 1'!L6,IF('8th 1'!S30&gt;0,'8th 1'!T6,0)))</f>
        <v>Drawing a Package Design</v>
      </c>
      <c r="M1436" s="79" t="str">
        <f>IF('8th 2'!C30&gt;0,'8th 2'!D6,IF('8th 2'!K30&gt;0,'8th 2'!L6,IF('8th 2'!S30&gt;0,'8th 2'!T6,0)))</f>
        <v>Experimental Design</v>
      </c>
      <c r="N1436" s="79" t="str">
        <f>IF('8th 3'!C30&gt;0,'8th 3'!D6,IF('8th 3'!K30&gt;0,'8th 3'!L6,IF('8th 3'!S30&gt;0,'8th 3'!T6,0)))</f>
        <v>Computer Graphic -2</v>
      </c>
      <c r="O1436" s="79" t="str">
        <f>IF('8th 4'!C30&gt;0,'8th 4'!D6,IF('8th 4'!K30&gt;0,'8th 4'!L6,IF('8th 4'!S30&gt;0,'8th 4'!T6,0)))</f>
        <v>Interior &amp; Exterior Design</v>
      </c>
      <c r="P1436" s="79" t="str">
        <f>IF('8th 5'!C30&gt;0,'8th 5'!D6,IF('8th 5'!K30&gt;0,'8th 5'!L6,IF('8th 5'!S30&gt;0,'8th 5'!T6,0)))</f>
        <v>Aesthesic</v>
      </c>
      <c r="Q1436" s="79" t="str">
        <f>IF('8th 6'!C30&gt;0,'8th 6'!D6,IF('8th 6'!K30&gt;0,'8th 6'!L6,IF('8th 6'!S30&gt;0,'8th 6'!T6,0)))</f>
        <v>History of Arts in Bengal</v>
      </c>
      <c r="R1436" s="79">
        <f>IF('8th 7'!C30&gt;0,'8th 7'!D6,IF('8th 7'!K30&gt;0,'8th 7'!L6,IF('8th 7'!S30&gt;0,'8th 7'!T6,0)))</f>
        <v>0</v>
      </c>
      <c r="S1436" s="429"/>
      <c r="T1436" s="429"/>
      <c r="U1436" s="431"/>
      <c r="V1436" s="335">
        <f>IF(I1438&gt;0,(V1441+V1423),0)</f>
        <v>126</v>
      </c>
      <c r="W1436" s="254">
        <f>IF(I1438&gt;0,(W1441+W1423),0)</f>
        <v>445.875</v>
      </c>
      <c r="X1436" s="336">
        <f>IF(S1438&gt;0,(W1436/126),IF(I1438&gt;0,(W1436/109.5),0))</f>
        <v>3.5386904761904763</v>
      </c>
      <c r="Y1436" s="163" t="str">
        <f>IF(X1436&gt;=2.5,Y1435,IF(X1436&gt;=2.25,"C",IF(X1436&gt;=2,"D",IF(X1436=0,0,"F"))))</f>
        <v>A-</v>
      </c>
      <c r="Z1436" s="510"/>
    </row>
    <row r="1437" spans="1:26" ht="17.25" customHeight="1">
      <c r="A1437" s="458" t="s">
        <v>27</v>
      </c>
      <c r="B1437" s="459"/>
      <c r="C1437" s="102">
        <f>IF('7th 1'!C30&gt;0,'7th 1'!H4,IF('7th 1'!K30&gt;0,'7th 1'!P4,IF('7th 1'!S30&gt;0,'7th 1'!X4,0)))</f>
        <v>3</v>
      </c>
      <c r="D1437" s="102">
        <f>IF('7th 2'!C30&gt;0,'7th 2'!H4,IF('7th 2'!K30&gt;0,'7th 2'!P4,IF('7th 2'!S30&gt;0,'7th 2'!X4,0)))</f>
        <v>1.5</v>
      </c>
      <c r="E1437" s="102">
        <f>IF('7th 3'!C30&gt;0,'7th 3'!H4,IF('7th 3'!K30&gt;0,'7th 3'!P4,IF('7th 3'!S30&gt;0,'7th 3'!X4,0)))</f>
        <v>3</v>
      </c>
      <c r="F1437" s="102">
        <f>IF('7th 4'!C30&gt;0,'7th 4'!H4,IF('7th 4'!K30&gt;0,'7th 4'!P4,IF('7th 4'!S30&gt;0,'7th 4'!X4,0)))</f>
        <v>3</v>
      </c>
      <c r="G1437" s="102">
        <f>IF('7th 5'!C30&gt;0,'7th 5'!H4,IF('7th 5'!K30&gt;0,'7th 5'!P4,IF('7th 5'!S30&gt;0,'7th 5'!X4,0)))</f>
        <v>1.5</v>
      </c>
      <c r="H1437" s="102">
        <f>IF('7th 6'!C30&gt;0,'7th 6'!H4,IF('7th 6'!K30&gt;0,'7th 6'!P4,IF('7th 6'!S30&gt;0,'7th 6'!X4,0)))</f>
        <v>3</v>
      </c>
      <c r="I1437" s="430"/>
      <c r="J1437" s="430"/>
      <c r="K1437" s="432"/>
      <c r="L1437" s="102">
        <f>IF('8th 1'!C30&gt;0,'8th 1'!H4,IF('8th 1'!K30&gt;0,'8th 1'!P4,IF('8th 1'!S30&gt;0,'8th 1'!X4,0)))</f>
        <v>3</v>
      </c>
      <c r="M1437" s="102">
        <f>IF('8th 2'!C30&gt;0,'8th 2'!H4,IF('8th 2'!K30&gt;0,'8th 2'!P4,IF('8th 2'!S30&gt;0,'8th 2'!X4,0)))</f>
        <v>3</v>
      </c>
      <c r="N1437" s="102">
        <f>IF('8th 3'!C30&gt;0,'8th 3'!H4,IF('8th 3'!K30&gt;0,'8th 3'!P4,IF('8th 3'!S30&gt;0,'8th 3'!X4,0)))</f>
        <v>3</v>
      </c>
      <c r="O1437" s="102">
        <f>IF('8th 4'!C30&gt;0,'8th 4'!H4,IF('8th 4'!K30&gt;0,'8th 4'!P4,IF('8th 4'!S30&gt;0,'8th 4'!X4,0)))</f>
        <v>3</v>
      </c>
      <c r="P1437" s="102">
        <f>IF('8th 5'!C30&gt;0,'8th 5'!H4,IF('8th 5'!K30&gt;0,'8th 5'!P4,IF('8th 5'!S30&gt;0,'8th 5'!X4,0)))</f>
        <v>1.5</v>
      </c>
      <c r="Q1437" s="102">
        <f>IF('8th 6'!C30&gt;0,'8th 6'!H4,IF('8th 6'!K30&gt;0,'8th 6'!P4,IF('8th 6'!S30&gt;0,'8th 6'!X4,0)))</f>
        <v>1.5</v>
      </c>
      <c r="R1437" s="102">
        <f>IF('8th 7'!C30&gt;0,'8th 7'!H4,IF('8th 7'!K30&gt;0,'8th 7'!P4,IF('8th 7'!S30&gt;0,'8th 7'!X4,0)))</f>
        <v>0</v>
      </c>
      <c r="S1437" s="430"/>
      <c r="T1437" s="430"/>
      <c r="U1437" s="432"/>
      <c r="V1437" s="460" t="s">
        <v>41</v>
      </c>
      <c r="W1437" s="461"/>
      <c r="X1437" s="461"/>
      <c r="Y1437" s="462"/>
      <c r="Z1437" s="510"/>
    </row>
    <row r="1438" spans="1:26" ht="18.75" customHeight="1" thickBot="1">
      <c r="A1438" s="463" t="s">
        <v>11</v>
      </c>
      <c r="B1438" s="464"/>
      <c r="C1438" s="102">
        <v>100</v>
      </c>
      <c r="D1438" s="102">
        <v>100</v>
      </c>
      <c r="E1438" s="102">
        <v>100</v>
      </c>
      <c r="F1438" s="102">
        <v>100</v>
      </c>
      <c r="G1438" s="102">
        <v>100</v>
      </c>
      <c r="H1438" s="102">
        <v>100</v>
      </c>
      <c r="I1438" s="465">
        <f>(C1442*C1437)+(D1442*D1437)+(E1442*E1437)+(F1442*F1437)+(G1442*G1437)+(H1442*H1437)</f>
        <v>53.625</v>
      </c>
      <c r="J1438" s="84"/>
      <c r="K1438" s="103" t="str">
        <f>IF(J1440&gt;=4,"A+",IF(J1440&gt;=3.75,"A",IF(J1440&gt;=3.5,"A-",IF(J1440&gt;=3.25,"B+",IF(J1440&gt;=3,"B",IF(J1440&gt;=2.75,"B-",IF(J1440&gt;=2.5,"C+",IF(J1440&gt;=2,"C","F"))))))))</f>
        <v>A-</v>
      </c>
      <c r="L1438" s="102">
        <v>100</v>
      </c>
      <c r="M1438" s="102">
        <v>100</v>
      </c>
      <c r="N1438" s="102">
        <v>100</v>
      </c>
      <c r="O1438" s="102">
        <v>100</v>
      </c>
      <c r="P1438" s="102">
        <v>100</v>
      </c>
      <c r="Q1438" s="102">
        <v>100</v>
      </c>
      <c r="R1438" s="102">
        <v>100</v>
      </c>
      <c r="S1438" s="465">
        <f>(L1442*L1437)+(M1442*M1437)+(N1442*N1437)+(O1442*O1437)+(P1442*P1437)+(Q1442*Q1437)+(R1442*R1437)</f>
        <v>53.25</v>
      </c>
      <c r="T1438" s="84"/>
      <c r="U1438" s="103" t="str">
        <f>IF(T1440&gt;=4,"A+",IF(T1440&gt;=3.75,"A",IF(T1440&gt;=3.5,"A-",IF(T1440&gt;=3.25,"B+",IF(T1440&gt;=3,"B",IF(T1440&gt;=2.75,"B-",IF(T1440&gt;=2.5,"C+",IF(T1440&gt;=2,"C","F"))))))))</f>
        <v>A-</v>
      </c>
      <c r="V1438" s="467" t="s">
        <v>29</v>
      </c>
      <c r="W1438" s="469" t="s">
        <v>0</v>
      </c>
      <c r="X1438" s="469" t="s">
        <v>3</v>
      </c>
      <c r="Y1438" s="421" t="s">
        <v>2</v>
      </c>
      <c r="Z1438" s="510"/>
    </row>
    <row r="1439" spans="1:26" ht="17.25" thickTop="1">
      <c r="A1439" s="77" t="s">
        <v>28</v>
      </c>
      <c r="B1439" s="86"/>
      <c r="C1439" s="104">
        <f>IF('7th 1'!C30&gt;0,'7th 1'!C30,IF('7th 1'!K30&gt;0,'7th 1'!K30,IF('7th 1'!S30&gt;0,'7th 1'!S30,0)))</f>
        <v>32.5</v>
      </c>
      <c r="D1439" s="104">
        <f>IF('7th 2'!C30&gt;0,'7th 2'!C30,IF('7th 2'!K30&gt;0,'7th 2'!K30,IF('7th 2'!S30&gt;0,'7th 2'!S30,0)))</f>
        <v>33</v>
      </c>
      <c r="E1439" s="104">
        <f>IF('7th 3'!C30&gt;0,'7th 3'!C30,IF('7th 3'!K30&gt;0,'7th 3'!K30,IF('7th 3'!S30&gt;0,'7th 3'!S30,0)))</f>
        <v>32.5</v>
      </c>
      <c r="F1439" s="104">
        <f>IF('7th 4'!C30&gt;0,'7th 4'!C30,IF('7th 4'!K30&gt;0,'7th 4'!K30,IF('7th 4'!S30&gt;0,'7th 4'!S30,0)))</f>
        <v>31</v>
      </c>
      <c r="G1439" s="104">
        <f>IF('7th 5'!C30&gt;0,'7th 5'!C30,IF('7th 5'!K30&gt;0,'7th 5'!K30,IF('7th 5'!S30&gt;0,'7th 5'!S30,0)))</f>
        <v>35</v>
      </c>
      <c r="H1439" s="104">
        <f>IF('7th 6'!C30&gt;0,'7th 6'!C30,IF('7th 6'!K30&gt;0,'7th 6'!K30,IF('7th 6'!S30&gt;0,'7th 6'!S30,0)))</f>
        <v>29.75</v>
      </c>
      <c r="I1439" s="466"/>
      <c r="J1439" s="98"/>
      <c r="K1439" s="90"/>
      <c r="L1439" s="104">
        <f>IF('8th 1'!C30&gt;0,'8th 1'!C30,IF('8th 1'!K30&gt;0,'8th 1'!K30,IF('8th 1'!S30&gt;0,'8th 1'!S30,0)))</f>
        <v>31.5</v>
      </c>
      <c r="M1439" s="104">
        <f>IF('8th 2'!C30&gt;0,'8th 2'!C30,IF('8th 2'!K30&gt;0,'8th 2'!K30,IF('8th 2'!S30&gt;0,'8th 2'!S30,0)))</f>
        <v>32</v>
      </c>
      <c r="N1439" s="104">
        <f>IF('8th 3'!C30&gt;0,'8th 3'!C30,IF('8th 3'!K30&gt;0,'8th 3'!K30,IF('8th 3'!S30&gt;0,'8th 3'!S30,0)))</f>
        <v>34</v>
      </c>
      <c r="O1439" s="104">
        <f>IF('8th 4'!C30&gt;0,'8th 4'!C30,IF('8th 4'!K30&gt;0,'8th 4'!K30,IF('8th 4'!S30&gt;0,'8th 4'!S30,0)))</f>
        <v>29</v>
      </c>
      <c r="P1439" s="104">
        <f>IF('8th 5'!C30&gt;0,'8th 5'!C30,IF('8th 5'!K30&gt;0,'8th 5'!K30,IF('8th 5'!S30&gt;0,'8th 5'!S30,0)))</f>
        <v>32.5</v>
      </c>
      <c r="Q1439" s="104">
        <f>IF('8th 6'!C30&gt;0,'8th 6'!C30,IF('8th 6'!K30&gt;0,'8th 6'!K30,IF('8th 6'!S30&gt;0,'8th 6'!S30,0)))</f>
        <v>28.5</v>
      </c>
      <c r="R1439" s="104">
        <f>IF('8th 7'!C30&gt;0,'8th 7'!C30,IF('8th 7'!K30&gt;0,'8th 7'!K30,IF('8th 7'!S30&gt;0,'8th 7'!S30,0)))</f>
        <v>0</v>
      </c>
      <c r="S1439" s="466"/>
      <c r="T1439" s="98"/>
      <c r="U1439" s="90"/>
      <c r="V1439" s="468"/>
      <c r="W1439" s="470"/>
      <c r="X1439" s="471"/>
      <c r="Y1439" s="422"/>
      <c r="Z1439" s="510"/>
    </row>
    <row r="1440" spans="1:26" ht="17.25">
      <c r="A1440" s="423" t="s">
        <v>26</v>
      </c>
      <c r="B1440" s="91" t="s">
        <v>60</v>
      </c>
      <c r="C1440" s="104">
        <f>IF('7th 1'!C30&gt;0,'7th 1'!J30,IF('7th 1'!K30&gt;0,'7th 1'!R30,IF('7th 1'!S30&gt;0,'7th 1'!Z30,0)))</f>
        <v>43.5</v>
      </c>
      <c r="D1440" s="104">
        <f>IF('7th 2'!C30&gt;0,'7th 2'!J30,IF('7th 2'!K30&gt;0,'7th 2'!R30,IF('7th 2'!S30&gt;0,'7th 2'!Z30,0)))</f>
        <v>46</v>
      </c>
      <c r="E1440" s="104">
        <f>IF('7th 3'!C30&gt;0,'7th 3'!J30,IF('7th 3'!K30&gt;0,'7th 3'!R30,IF('7th 3'!S30&gt;0,'7th 3'!Z30,0)))</f>
        <v>37</v>
      </c>
      <c r="F1440" s="104">
        <f>IF('7th 4'!C30&gt;0,'7th 4'!J30,IF('7th 4'!K30&gt;0,'7th 4'!R30,IF('7th 4'!S30&gt;0,'7th 4'!Z30,0)))</f>
        <v>45.5</v>
      </c>
      <c r="G1440" s="104">
        <f>IF('7th 5'!C30&gt;0,'7th 5'!J30,IF('7th 5'!K30&gt;0,'7th 5'!R30,IF('7th 5'!S30&gt;0,'7th 5'!Z30,0)))</f>
        <v>46</v>
      </c>
      <c r="H1440" s="104">
        <f>IF('7th 6'!C30&gt;0,'7th 6'!J30,IF('7th 6'!K30&gt;0,'7th 6'!R30,IF('7th 6'!S30&gt;0,'7th 6'!Z30,0)))</f>
        <v>33</v>
      </c>
      <c r="I1440" s="466"/>
      <c r="J1440" s="440">
        <f>I1438/(C1437+D1437+E1437+F1437+G1437+H1437)</f>
        <v>3.5750000000000002</v>
      </c>
      <c r="K1440" s="442" t="str">
        <f>IF(J1440&gt;=2.5,K1438,IF(J1440&gt;=2.25,"C",IF(J1440&gt;=2,"D",IF(J1440=0,0,"F"))))</f>
        <v>A-</v>
      </c>
      <c r="L1440" s="104">
        <f>IF('8th 1'!C30&gt;0,'8th 1'!J30,IF('8th 1'!K30&gt;0,'8th 1'!R30,IF('8th 1'!S30&gt;0,'8th 1'!Z30,0)))</f>
        <v>44</v>
      </c>
      <c r="M1440" s="104">
        <f>IF('8th 2'!C30&gt;0,'8th 2'!J30,IF('8th 2'!K30&gt;0,'8th 2'!R30,IF('8th 2'!S30&gt;0,'8th 2'!Z30,0)))</f>
        <v>33</v>
      </c>
      <c r="N1440" s="104">
        <f>IF('8th 3'!C30&gt;0,'8th 3'!J30,IF('8th 3'!K30&gt;0,'8th 3'!R30,IF('8th 3'!S30&gt;0,'8th 3'!Z30,0)))</f>
        <v>46</v>
      </c>
      <c r="O1440" s="104">
        <f>IF('8th 4'!C30&gt;0,'8th 4'!J30,IF('8th 4'!K30&gt;0,'8th 4'!R30,IF('8th 4'!S30&gt;0,'8th 4'!Z30,0)))</f>
        <v>36</v>
      </c>
      <c r="P1440" s="104">
        <f>IF('8th 5'!C30&gt;0,'8th 5'!J30,IF('8th 5'!K30&gt;0,'8th 5'!R30,IF('8th 5'!S30&gt;0,'8th 5'!Z30,0)))</f>
        <v>40.5</v>
      </c>
      <c r="Q1440" s="104">
        <f>IF('8th 6'!C30&gt;0,'8th 6'!J30,IF('8th 6'!K30&gt;0,'8th 6'!R30,IF('8th 6'!S30&gt;0,'8th 6'!Z30,0)))</f>
        <v>43.5</v>
      </c>
      <c r="R1440" s="104">
        <f>IF('8th 7'!C30&gt;0,'8th 7'!J30,IF('8th 7'!K30&gt;0,'8th 7'!R30,IF('8th 7'!S30&gt;0,'8th 7'!Z30,0)))</f>
        <v>0</v>
      </c>
      <c r="S1440" s="466"/>
      <c r="T1440" s="440">
        <f>S1438/(L1437+M1437+N1437+O1437+P1437+Q1437+R1437)</f>
        <v>3.55</v>
      </c>
      <c r="U1440" s="442" t="str">
        <f>IF(T1440&gt;=2.5,U1438,IF(T1440&gt;=2.25,"C",IF(T1440&gt;=2,"D",IF(T1440=0,0,"F"))))</f>
        <v>A-</v>
      </c>
      <c r="V1440" s="454" t="s">
        <v>40</v>
      </c>
      <c r="W1440" s="443"/>
      <c r="X1440" s="443"/>
      <c r="Y1440" s="455"/>
      <c r="Z1440" s="510"/>
    </row>
    <row r="1441" spans="1:26" ht="16.5" customHeight="1">
      <c r="A1441" s="424"/>
      <c r="B1441" s="91" t="s">
        <v>67</v>
      </c>
      <c r="C1441" s="117">
        <f>'7th 1'!AA30</f>
        <v>76</v>
      </c>
      <c r="D1441" s="117">
        <f>'7th 2'!AA30</f>
        <v>79</v>
      </c>
      <c r="E1441" s="117">
        <f>'7th 3'!AA30</f>
        <v>70</v>
      </c>
      <c r="F1441" s="117">
        <f>'7th 4'!AA30</f>
        <v>77</v>
      </c>
      <c r="G1441" s="117">
        <f>'7th 5'!AA30</f>
        <v>81</v>
      </c>
      <c r="H1441" s="117">
        <f>'7th 6'!AA30</f>
        <v>63</v>
      </c>
      <c r="I1441" s="466"/>
      <c r="J1441" s="453"/>
      <c r="K1441" s="442"/>
      <c r="L1441" s="117">
        <f>'8th 1'!AA30</f>
        <v>76</v>
      </c>
      <c r="M1441" s="117">
        <f>'8th 2'!AA30</f>
        <v>65</v>
      </c>
      <c r="N1441" s="117">
        <f>'8th 3'!AA30</f>
        <v>80</v>
      </c>
      <c r="O1441" s="117">
        <f>'8th 4'!AA30</f>
        <v>65</v>
      </c>
      <c r="P1441" s="117">
        <f>'8th 5'!AA30</f>
        <v>73</v>
      </c>
      <c r="Q1441" s="117">
        <f>'8th 6'!AA30</f>
        <v>72</v>
      </c>
      <c r="R1441" s="117">
        <f>'8th 7'!AA30</f>
        <v>0</v>
      </c>
      <c r="S1441" s="466"/>
      <c r="T1441" s="453"/>
      <c r="U1441" s="442"/>
      <c r="V1441" s="444">
        <f>IF((C1442+C1444)=0,0,C1437)+IF((D1442+D1444)=0,0,D1437)+IF((E1442+E1444)=0,0,E1437)+IF((F1442+F1444)=0,0,F1437)+IF((G1442+G1444)=0,0,G1437)+IF((H1442+H1444)=0,0,H1437)+IF((L1442+L1444)=0,0,L1437)+IF((M1442+M1444)=0,0,M1437)+IF((N1442+N1444)=0,0,N1437)+IF((O1442+O1444)=0,0,O1437)+IF((P1442+P1444)=0,0,P1437)+IF((Q1442+Q1444)=0,0,Q1437)+IF((R1442+R1444)=0,0,R1437)+IF(I1448&gt;0,1.5,0)</f>
        <v>31.5</v>
      </c>
      <c r="W1441" s="457">
        <f>I1438+S1438+(I1448*1.5)</f>
        <v>112.875</v>
      </c>
      <c r="X1441" s="440">
        <f>IF(S1438&gt;0,(W1441/31.5),J1440)</f>
        <v>3.5833333333333335</v>
      </c>
      <c r="Y1441" s="164" t="str">
        <f>IF(X1441&gt;=4,"A+",IF(X1441&gt;=3.75,"A",IF(X1441&gt;=3.5,"A-",IF(X1441&gt;=3.25,"B+",IF(X1441&gt;=3,"B",IF(X1441&gt;=2.75,"B-",IF(X1441&gt;=2.5,"C+",IF(X1441&gt;=2,"C","F"))))))))</f>
        <v>A-</v>
      </c>
      <c r="Z1441" s="510"/>
    </row>
    <row r="1442" spans="1:26" ht="16.5">
      <c r="A1442" s="424"/>
      <c r="B1442" s="91" t="s">
        <v>1</v>
      </c>
      <c r="C1442" s="104">
        <f>'7th 1'!AC30</f>
        <v>3.75</v>
      </c>
      <c r="D1442" s="104">
        <f>'7th 2'!AC30</f>
        <v>3.75</v>
      </c>
      <c r="E1442" s="104">
        <f>'7th 3'!AC30</f>
        <v>3.5</v>
      </c>
      <c r="F1442" s="104">
        <f>'7th 4'!AC30</f>
        <v>3.75</v>
      </c>
      <c r="G1442" s="104">
        <f>'7th 5'!AC30</f>
        <v>4</v>
      </c>
      <c r="H1442" s="104">
        <f>'7th 6'!AC30</f>
        <v>3</v>
      </c>
      <c r="I1442" s="466"/>
      <c r="J1442" s="98"/>
      <c r="K1442" s="112"/>
      <c r="L1442" s="104">
        <f>'8th 1'!AC30</f>
        <v>3.75</v>
      </c>
      <c r="M1442" s="104">
        <f>'8th 2'!AC30</f>
        <v>3.25</v>
      </c>
      <c r="N1442" s="104">
        <f>'8th 3'!AC30</f>
        <v>4</v>
      </c>
      <c r="O1442" s="104">
        <f>'8th 4'!AC30</f>
        <v>3.25</v>
      </c>
      <c r="P1442" s="104">
        <f>'8th 5'!AC30</f>
        <v>3.5</v>
      </c>
      <c r="Q1442" s="104">
        <f>'8th 6'!AC30</f>
        <v>3.5</v>
      </c>
      <c r="R1442" s="104">
        <f>'8th 7'!AC30</f>
        <v>0</v>
      </c>
      <c r="S1442" s="466"/>
      <c r="T1442" s="98"/>
      <c r="V1442" s="456"/>
      <c r="W1442" s="448"/>
      <c r="X1442" s="441"/>
      <c r="Y1442" s="451" t="str">
        <f>IF(S1438&gt;0,(IF(X1441&gt;=2.5,Y1441,IF(X1441&gt;=2.25,"C",IF(X1441&gt;=2,"D","F")))),K1440)</f>
        <v>A-</v>
      </c>
      <c r="Z1442" s="510"/>
    </row>
    <row r="1443" spans="1:26" ht="16.5">
      <c r="A1443" s="424"/>
      <c r="B1443" s="91" t="s">
        <v>2</v>
      </c>
      <c r="C1443" s="104" t="str">
        <f>'7th 1'!AB30</f>
        <v>A</v>
      </c>
      <c r="D1443" s="104" t="str">
        <f>'7th 2'!AB30</f>
        <v>A</v>
      </c>
      <c r="E1443" s="104" t="str">
        <f>'7th 3'!AB30</f>
        <v>A-</v>
      </c>
      <c r="F1443" s="104" t="str">
        <f>'7th 4'!AB30</f>
        <v>A</v>
      </c>
      <c r="G1443" s="104" t="str">
        <f>'7th 5'!AB30</f>
        <v>A+</v>
      </c>
      <c r="H1443" s="104" t="str">
        <f>'7th 6'!AB30</f>
        <v>B</v>
      </c>
      <c r="I1443" s="466"/>
      <c r="J1443" s="98"/>
      <c r="K1443" s="90"/>
      <c r="L1443" s="104" t="str">
        <f>'8th 1'!AB30</f>
        <v>A</v>
      </c>
      <c r="M1443" s="104" t="str">
        <f>'8th 2'!AB30</f>
        <v>B+</v>
      </c>
      <c r="N1443" s="104" t="str">
        <f>'8th 3'!AB30</f>
        <v>A+</v>
      </c>
      <c r="O1443" s="104" t="str">
        <f>'8th 4'!AB30</f>
        <v>B+</v>
      </c>
      <c r="P1443" s="104" t="str">
        <f>'8th 5'!AB30</f>
        <v>A-</v>
      </c>
      <c r="Q1443" s="104" t="str">
        <f>'8th 6'!AB30</f>
        <v>A-</v>
      </c>
      <c r="R1443" s="104" t="str">
        <f>'8th 7'!AB30</f>
        <v/>
      </c>
      <c r="S1443" s="466"/>
      <c r="T1443" s="98"/>
      <c r="U1443" s="90"/>
      <c r="V1443" s="446"/>
      <c r="W1443" s="449"/>
      <c r="X1443" s="450"/>
      <c r="Y1443" s="452"/>
      <c r="Z1443" s="510"/>
    </row>
    <row r="1444" spans="1:26" ht="16.5">
      <c r="A1444" s="413" t="s">
        <v>127</v>
      </c>
      <c r="B1444" s="91" t="s">
        <v>1</v>
      </c>
      <c r="C1444" s="104" t="str">
        <f>'7th 1'!AD30</f>
        <v>3.22</v>
      </c>
      <c r="D1444" s="104">
        <f>'7th 2'!AD30</f>
        <v>0</v>
      </c>
      <c r="E1444" s="104">
        <f>'7th 3'!AD30</f>
        <v>0</v>
      </c>
      <c r="F1444" s="104">
        <f>'7th 4'!AD30</f>
        <v>0</v>
      </c>
      <c r="G1444" s="104">
        <f>'7th 5'!AD30</f>
        <v>0</v>
      </c>
      <c r="H1444" s="104">
        <f>'7th 6'!AD30</f>
        <v>0</v>
      </c>
      <c r="I1444" s="415">
        <f>(C1444*C1437)+(D1444*D1437)+(E1444*E1437)+(F1444*F1437)+(G1444*G1437)+(H1444*H1437)</f>
        <v>9.66</v>
      </c>
      <c r="J1444" s="417">
        <f>IF(C1444&gt;0,(C1442*C1437),0)+IF(D1444&gt;0,(D1442*D1437),0)+IF(E1444&gt;0,(E1442*E1437),0)+IF(F1444&gt;0,(F1442*F1437),0)+IF(G1444&gt;0,(G1442*G1437),0)+IF(H1444&gt;0,(H1442*H1437),0)</f>
        <v>11.25</v>
      </c>
      <c r="K1444" s="418">
        <f>IF(C1444&gt;C1442,((C1444*C1437)-(C1442*C1437)),0)+IF(D1444&gt;D1442,((D1444*D1437)-(D1442*D1437)),0)+IF(E1444&gt;E1442,((E1444*E1437)-(E1442*E1437)),0)+IF(F1444&gt;F1442,((F1444*F1437)-(F1442*F1437)),0)+IF(G1444&gt;G1442,((G1444*G1437)-(G1442*G1437)),0)+IF(H1444&gt;H1442,((H1444*H1437)-(H1442*H1437)),0)</f>
        <v>-1.5899999999999999</v>
      </c>
      <c r="L1444" s="165">
        <f>'8th 1'!AD30</f>
        <v>0</v>
      </c>
      <c r="M1444" s="104">
        <f>'8th 2'!AD30</f>
        <v>0</v>
      </c>
      <c r="N1444" s="104">
        <f>'8th 3'!AD30</f>
        <v>0</v>
      </c>
      <c r="O1444" s="104">
        <f>'8th 4'!AD30</f>
        <v>0</v>
      </c>
      <c r="P1444" s="104">
        <f>'8th 5'!AD30</f>
        <v>0</v>
      </c>
      <c r="Q1444" s="104">
        <f>'8th 6'!AD30</f>
        <v>0</v>
      </c>
      <c r="R1444" s="104">
        <f>'8th 7'!AD30</f>
        <v>0</v>
      </c>
      <c r="S1444" s="403">
        <f>(L1444*L1437)+(M1444*M1437)+(N1444*N1437)+(O1444*O1437)+(P1444*P1437)+(Q1444*Q1437)+(R1444*R1437)</f>
        <v>0</v>
      </c>
      <c r="T1444" s="417">
        <f>IF(L1444&gt;0,(L1442*L1437),0)+IF(M1444&gt;0,(M1442*M1437),0)+IF(N1444&gt;0,(N1442*N1437),0)+IF(O1444&gt;0,(O1442*O1437),0)+IF(P1444&gt;0,(P1442*P1437),0)+IF(Q1444&gt;0,(Q1442*Q1437),0)+IF(R1444&gt;0,(R1442*R1437),0)</f>
        <v>0</v>
      </c>
      <c r="U1444" s="399">
        <f>IF(L1444&gt;L1442,((L1444*L1437)-(L1442*L1437)),0)+IF(M1444&gt;M1442,((M1444*M1437)-(M1442*M1437)),0)+IF(N1444&gt;N1442,((N1444*N1437)-(N1442*N1437)),0)+IF(O1444&gt;O1442,((O1444*O1437)-(O1442*O1437)),0)+IF(P1444&gt;P1442,((P1444*P1437)-(P1442*P1437)),0)+IF(Q1444&gt;Q1442,((Q1444*Q1437)-(Q1442*Q1437)),0)+IF(R1444&gt;R1442,((R1444*R1437)-(R1442*R1437)),0)</f>
        <v>0</v>
      </c>
      <c r="V1444" s="401">
        <f>I1444+S1444</f>
        <v>9.66</v>
      </c>
      <c r="W1444" s="403">
        <f>J1444+T1444</f>
        <v>11.25</v>
      </c>
      <c r="X1444" s="403">
        <f>K1444+U1444</f>
        <v>-1.5899999999999999</v>
      </c>
      <c r="Y1444" s="405">
        <f>IF(V1436&gt;0,(X1444+Y1431),0)</f>
        <v>-1.5899999999999999</v>
      </c>
      <c r="Z1444" s="510"/>
    </row>
    <row r="1445" spans="1:26" ht="15.75" customHeight="1" thickBot="1">
      <c r="A1445" s="414"/>
      <c r="B1445" s="157" t="s">
        <v>23</v>
      </c>
      <c r="C1445" s="180" t="str">
        <f>'7th 1'!AE30</f>
        <v>Imp:</v>
      </c>
      <c r="D1445" s="180" t="str">
        <f>'7th 2'!AE30</f>
        <v/>
      </c>
      <c r="E1445" s="180" t="str">
        <f>'7th 3'!AE30</f>
        <v/>
      </c>
      <c r="F1445" s="180" t="str">
        <f>'7th 4'!AE30</f>
        <v/>
      </c>
      <c r="G1445" s="180" t="str">
        <f>'7th 5'!AE30</f>
        <v/>
      </c>
      <c r="H1445" s="180" t="str">
        <f>'7th 6'!AE30</f>
        <v/>
      </c>
      <c r="I1445" s="416"/>
      <c r="J1445" s="416"/>
      <c r="K1445" s="419"/>
      <c r="L1445" s="180" t="str">
        <f>'8th 1'!AE30</f>
        <v/>
      </c>
      <c r="M1445" s="180" t="str">
        <f>'8th 2'!AE30</f>
        <v/>
      </c>
      <c r="N1445" s="180" t="str">
        <f>'8th 3'!AE30</f>
        <v/>
      </c>
      <c r="O1445" s="180" t="str">
        <f>'8th 4'!AE30</f>
        <v/>
      </c>
      <c r="P1445" s="180" t="str">
        <f>'8th 5'!AE30</f>
        <v/>
      </c>
      <c r="Q1445" s="180" t="str">
        <f>'8th 6'!AE30</f>
        <v/>
      </c>
      <c r="R1445" s="180" t="str">
        <f>'8th 7'!AE30</f>
        <v/>
      </c>
      <c r="S1445" s="420"/>
      <c r="T1445" s="420"/>
      <c r="U1445" s="400"/>
      <c r="V1445" s="402"/>
      <c r="W1445" s="404"/>
      <c r="X1445" s="404"/>
      <c r="Y1445" s="406"/>
      <c r="Z1445" s="510"/>
    </row>
    <row r="1446" spans="1:26" ht="9.75" customHeight="1" thickTop="1" thickBot="1">
      <c r="C1446" s="53"/>
      <c r="D1446" s="53"/>
      <c r="E1446" s="53"/>
      <c r="F1446" s="53"/>
      <c r="G1446" s="53"/>
      <c r="H1446" s="53"/>
      <c r="L1446" s="53"/>
      <c r="M1446" s="53"/>
      <c r="N1446" s="53"/>
      <c r="O1446" s="53"/>
      <c r="P1446" s="53"/>
      <c r="Q1446" s="53"/>
      <c r="R1446" s="53"/>
      <c r="V1446" s="53"/>
      <c r="W1446" s="53"/>
      <c r="X1446" s="53"/>
      <c r="Y1446" s="53"/>
    </row>
    <row r="1447" spans="1:26" ht="18.75" thickTop="1">
      <c r="A1447" s="407" t="s">
        <v>33</v>
      </c>
      <c r="B1447" s="408"/>
      <c r="C1447" s="376" t="s">
        <v>35</v>
      </c>
      <c r="D1447" s="380"/>
      <c r="E1447" s="376" t="s">
        <v>30</v>
      </c>
      <c r="F1447" s="380"/>
      <c r="G1447" s="376" t="s">
        <v>31</v>
      </c>
      <c r="H1447" s="380"/>
      <c r="I1447" s="376" t="s">
        <v>32</v>
      </c>
      <c r="J1447" s="411"/>
      <c r="K1447" s="411"/>
      <c r="L1447" s="412"/>
      <c r="M1447" s="370" t="s">
        <v>50</v>
      </c>
      <c r="N1447" s="371"/>
      <c r="O1447" s="376" t="s">
        <v>0</v>
      </c>
      <c r="P1447" s="377"/>
      <c r="Q1447" s="169" t="s">
        <v>29</v>
      </c>
      <c r="R1447" s="378" t="s">
        <v>216</v>
      </c>
      <c r="S1447" s="379"/>
      <c r="T1447" s="379"/>
      <c r="U1447" s="380"/>
      <c r="V1447" s="381" t="s">
        <v>2</v>
      </c>
      <c r="W1447" s="382"/>
      <c r="X1447" s="170"/>
      <c r="Y1447" s="171"/>
    </row>
    <row r="1448" spans="1:26" s="113" customFormat="1" ht="18" customHeight="1">
      <c r="A1448" s="409"/>
      <c r="B1448" s="410"/>
      <c r="C1448" s="383" t="str">
        <f>'viva-1'!K28</f>
        <v>4.00</v>
      </c>
      <c r="D1448" s="384"/>
      <c r="E1448" s="383" t="str">
        <f>'viva-2'!K28</f>
        <v>3.75</v>
      </c>
      <c r="F1448" s="384"/>
      <c r="G1448" s="385" t="str">
        <f>'viva-3'!K28</f>
        <v>4.00</v>
      </c>
      <c r="H1448" s="384"/>
      <c r="I1448" s="383" t="str">
        <f>'viva-4'!K28</f>
        <v>4.00</v>
      </c>
      <c r="J1448" s="386"/>
      <c r="K1448" s="386"/>
      <c r="L1448" s="387"/>
      <c r="M1448" s="372"/>
      <c r="N1448" s="373"/>
      <c r="O1448" s="388">
        <f>W1436+Y1444</f>
        <v>444.28500000000003</v>
      </c>
      <c r="P1448" s="389"/>
      <c r="Q1448" s="397">
        <f>V1436</f>
        <v>126</v>
      </c>
      <c r="R1448" s="392">
        <f>O1448/126</f>
        <v>3.526071428571429</v>
      </c>
      <c r="S1448" s="393"/>
      <c r="T1448" s="393"/>
      <c r="U1448" s="394"/>
      <c r="V1448" s="359" t="str">
        <f>IF(R1448&gt;=2.5,Y1448,IF(R1448&gt;=2.25,"C",IF(R1448&gt;=2,"D",IF(R1448=0,0,"F"))))</f>
        <v>A-</v>
      </c>
      <c r="W1448" s="360"/>
      <c r="X1448" s="172"/>
      <c r="Y1448" s="173" t="str">
        <f>IF(R1448&gt;=4,"A+",IF(R1448&gt;=3.75,"A",IF(R1448&gt;=3.5,"A-",IF(R1448&gt;=3.25,"B+",IF(R1448&gt;=3,"B",IF(R1448&gt;=2.75,"B-",IF(R1448&gt;=2.5,"C+",IF(R1448&gt;=2,"C","F"))))))))</f>
        <v>A-</v>
      </c>
      <c r="Z1448" s="174"/>
    </row>
    <row r="1449" spans="1:26" ht="41.25" customHeight="1" thickBot="1">
      <c r="A1449" s="363" t="s">
        <v>34</v>
      </c>
      <c r="B1449" s="364"/>
      <c r="C1449" s="365" t="s">
        <v>1</v>
      </c>
      <c r="D1449" s="366"/>
      <c r="E1449" s="367">
        <f>C1448+E1448+G1448+I1448</f>
        <v>15.75</v>
      </c>
      <c r="F1449" s="368"/>
      <c r="G1449" s="365" t="s">
        <v>0</v>
      </c>
      <c r="H1449" s="366"/>
      <c r="I1449" s="367">
        <f>E1449*1.5</f>
        <v>23.625</v>
      </c>
      <c r="J1449" s="369"/>
      <c r="K1449" s="369"/>
      <c r="L1449" s="368"/>
      <c r="M1449" s="374"/>
      <c r="N1449" s="375"/>
      <c r="O1449" s="390"/>
      <c r="P1449" s="391"/>
      <c r="Q1449" s="398"/>
      <c r="R1449" s="395"/>
      <c r="S1449" s="395"/>
      <c r="T1449" s="395"/>
      <c r="U1449" s="396"/>
      <c r="V1449" s="361"/>
      <c r="W1449" s="362"/>
      <c r="X1449" s="175"/>
      <c r="Y1449" s="176"/>
    </row>
    <row r="1450" spans="1:26" ht="30" customHeight="1" thickTop="1">
      <c r="B1450" s="54"/>
      <c r="C1450" s="54"/>
      <c r="D1450" s="514" t="s">
        <v>24</v>
      </c>
      <c r="E1450" s="514"/>
      <c r="F1450" s="514"/>
      <c r="G1450" s="514"/>
      <c r="H1450" s="514"/>
      <c r="I1450" s="514"/>
      <c r="J1450" s="514"/>
      <c r="K1450" s="514"/>
      <c r="L1450" s="514"/>
      <c r="M1450" s="514"/>
      <c r="N1450" s="514"/>
      <c r="O1450" s="514"/>
      <c r="P1450" s="514"/>
      <c r="Q1450" s="514"/>
      <c r="R1450" s="514"/>
      <c r="S1450" s="514"/>
      <c r="T1450" s="55" t="s">
        <v>36</v>
      </c>
      <c r="U1450" s="56"/>
      <c r="V1450" s="515">
        <f>'1st 1'!R31</f>
        <v>0</v>
      </c>
      <c r="W1450" s="516"/>
      <c r="X1450" s="516"/>
      <c r="Y1450" s="516"/>
    </row>
    <row r="1451" spans="1:26" ht="18.75">
      <c r="A1451" s="57"/>
      <c r="B1451" s="58"/>
      <c r="C1451" s="59" t="s">
        <v>4</v>
      </c>
      <c r="D1451" s="60" t="s">
        <v>71</v>
      </c>
      <c r="E1451" s="60"/>
      <c r="F1451" s="53"/>
      <c r="G1451" s="61"/>
      <c r="H1451" s="517" t="s">
        <v>73</v>
      </c>
      <c r="I1451" s="518"/>
      <c r="J1451" s="518"/>
      <c r="K1451" s="518"/>
      <c r="L1451" s="518"/>
      <c r="M1451" s="518"/>
      <c r="N1451" s="518"/>
      <c r="O1451" s="62"/>
      <c r="P1451" s="62"/>
      <c r="Q1451" s="62"/>
      <c r="R1451" s="53"/>
      <c r="S1451" s="63"/>
      <c r="T1451" s="55" t="s">
        <v>37</v>
      </c>
      <c r="U1451" s="56"/>
      <c r="V1451" s="519">
        <f>'1st 1'!A31</f>
        <v>24</v>
      </c>
      <c r="W1451" s="516"/>
      <c r="X1451" s="516"/>
      <c r="Y1451" s="516"/>
    </row>
    <row r="1452" spans="1:26" ht="18.75">
      <c r="A1452" s="57"/>
      <c r="B1452" s="58"/>
      <c r="C1452" s="59" t="s">
        <v>5</v>
      </c>
      <c r="D1452" s="60" t="s">
        <v>66</v>
      </c>
      <c r="E1452" s="60"/>
      <c r="F1452" s="64"/>
      <c r="G1452" s="53"/>
      <c r="H1452" s="61"/>
      <c r="I1452" s="65"/>
      <c r="J1452" s="520">
        <f>'1st 1'!A1731</f>
        <v>0</v>
      </c>
      <c r="K1452" s="521"/>
      <c r="L1452" s="521"/>
      <c r="M1452" s="521"/>
      <c r="N1452" s="62"/>
      <c r="O1452" s="62"/>
      <c r="P1452" s="53"/>
      <c r="Q1452" s="53"/>
      <c r="R1452" s="53"/>
      <c r="S1452" s="63"/>
      <c r="T1452" s="55" t="s">
        <v>38</v>
      </c>
      <c r="U1452" s="56"/>
      <c r="V1452" s="56"/>
      <c r="W1452" s="56"/>
      <c r="X1452" s="56"/>
      <c r="Y1452" s="66">
        <f>'1st 1'!S31</f>
        <v>0</v>
      </c>
    </row>
    <row r="1453" spans="1:26" ht="18.75">
      <c r="A1453" s="57"/>
      <c r="B1453" s="58"/>
      <c r="C1453" s="59" t="s">
        <v>6</v>
      </c>
      <c r="D1453" s="60" t="s">
        <v>14</v>
      </c>
      <c r="E1453" s="58"/>
      <c r="F1453" s="67" t="s">
        <v>7</v>
      </c>
      <c r="G1453" s="68" t="str">
        <f>'1st 1'!B31</f>
        <v>R</v>
      </c>
      <c r="H1453" s="69"/>
      <c r="I1453" s="70"/>
      <c r="J1453" s="70"/>
      <c r="K1453" s="70"/>
      <c r="L1453" s="53"/>
      <c r="M1453" s="53"/>
      <c r="N1453" s="53"/>
      <c r="O1453" s="53"/>
      <c r="P1453" s="53"/>
      <c r="Q1453" s="53"/>
      <c r="R1453" s="53"/>
      <c r="V1453" s="53"/>
      <c r="W1453" s="53"/>
      <c r="X1453" s="53"/>
      <c r="Y1453" s="53"/>
    </row>
    <row r="1454" spans="1:26" ht="18.75">
      <c r="A1454" s="57"/>
      <c r="B1454" s="64"/>
      <c r="C1454" s="64"/>
      <c r="D1454" s="64"/>
      <c r="E1454" s="53"/>
      <c r="F1454" s="67" t="s">
        <v>8</v>
      </c>
      <c r="G1454" s="72">
        <f>'1st 1'!T31</f>
        <v>0</v>
      </c>
      <c r="H1454" s="69"/>
      <c r="I1454" s="70"/>
      <c r="J1454" s="70"/>
      <c r="K1454" s="70"/>
      <c r="L1454" s="53"/>
      <c r="M1454" s="53"/>
      <c r="N1454" s="53"/>
      <c r="O1454" s="53"/>
      <c r="P1454" s="53"/>
      <c r="Q1454" s="53"/>
      <c r="R1454" s="53"/>
      <c r="V1454" s="53"/>
      <c r="W1454" s="53"/>
      <c r="X1454" s="53"/>
      <c r="Y1454" s="53"/>
    </row>
    <row r="1455" spans="1:26" ht="18.75">
      <c r="A1455" s="57"/>
      <c r="B1455" s="64"/>
      <c r="C1455" s="64"/>
      <c r="D1455" s="64"/>
      <c r="E1455" s="53"/>
      <c r="F1455" s="67" t="s">
        <v>9</v>
      </c>
      <c r="G1455" s="72">
        <f>'1st 1'!U31</f>
        <v>0</v>
      </c>
      <c r="H1455" s="69"/>
      <c r="I1455" s="70"/>
      <c r="J1455" s="70"/>
      <c r="K1455" s="70"/>
      <c r="L1455" s="53"/>
      <c r="M1455" s="53"/>
      <c r="N1455" s="53"/>
      <c r="O1455" s="53"/>
      <c r="P1455" s="53"/>
      <c r="Q1455" s="53"/>
      <c r="R1455" s="53"/>
      <c r="V1455" s="53"/>
      <c r="W1455" s="53"/>
      <c r="X1455" s="53"/>
      <c r="Y1455" s="53"/>
    </row>
    <row r="1456" spans="1:26" ht="18.75">
      <c r="A1456" s="57"/>
      <c r="B1456" s="64"/>
      <c r="C1456" s="64"/>
      <c r="D1456" s="64"/>
      <c r="E1456" s="53"/>
      <c r="F1456" s="67" t="s">
        <v>10</v>
      </c>
      <c r="G1456" s="72">
        <f>'1st 1'!V31</f>
        <v>0</v>
      </c>
      <c r="H1456" s="69"/>
      <c r="I1456" s="73"/>
      <c r="J1456" s="73"/>
      <c r="K1456" s="73"/>
      <c r="L1456" s="53"/>
      <c r="M1456" s="53"/>
      <c r="N1456" s="53"/>
      <c r="O1456" s="53"/>
      <c r="P1456" s="53"/>
      <c r="Q1456" s="53"/>
      <c r="R1456" s="53"/>
      <c r="V1456" s="53"/>
      <c r="W1456" s="53"/>
      <c r="X1456" s="53"/>
      <c r="Y1456" s="53"/>
    </row>
    <row r="1457" spans="1:26" ht="21.75" customHeight="1" thickBot="1">
      <c r="A1457" s="522" t="s">
        <v>25</v>
      </c>
      <c r="B1457" s="522"/>
      <c r="C1457" s="523"/>
      <c r="D1457" s="523"/>
      <c r="E1457" s="523"/>
      <c r="F1457" s="523"/>
      <c r="G1457" s="523"/>
      <c r="H1457" s="523"/>
      <c r="I1457" s="523"/>
      <c r="J1457" s="523"/>
      <c r="K1457" s="523"/>
      <c r="L1457" s="524"/>
      <c r="M1457" s="524"/>
      <c r="N1457" s="524"/>
      <c r="O1457" s="524"/>
      <c r="P1457" s="524"/>
      <c r="Q1457" s="524"/>
      <c r="R1457" s="524"/>
      <c r="S1457" s="524"/>
      <c r="T1457" s="524"/>
      <c r="U1457" s="524"/>
      <c r="V1457" s="524"/>
      <c r="W1457" s="524"/>
      <c r="X1457" s="524"/>
      <c r="Y1457" s="524"/>
    </row>
    <row r="1458" spans="1:26" ht="19.5" customHeight="1" thickTop="1" thickBot="1">
      <c r="A1458" s="478" t="s">
        <v>42</v>
      </c>
      <c r="B1458" s="479"/>
      <c r="C1458" s="479"/>
      <c r="D1458" s="479"/>
      <c r="E1458" s="479"/>
      <c r="F1458" s="479"/>
      <c r="G1458" s="479"/>
      <c r="H1458" s="479"/>
      <c r="I1458" s="479"/>
      <c r="J1458" s="479"/>
      <c r="K1458" s="480"/>
      <c r="L1458" s="479" t="s">
        <v>43</v>
      </c>
      <c r="M1458" s="479"/>
      <c r="N1458" s="479"/>
      <c r="O1458" s="479"/>
      <c r="P1458" s="479"/>
      <c r="Q1458" s="479"/>
      <c r="R1458" s="479"/>
      <c r="S1458" s="479"/>
      <c r="T1458" s="479"/>
      <c r="U1458" s="506"/>
      <c r="V1458" s="507" t="s">
        <v>39</v>
      </c>
      <c r="W1458" s="508"/>
      <c r="X1458" s="508"/>
      <c r="Y1458" s="509"/>
      <c r="Z1458" s="510" t="s">
        <v>68</v>
      </c>
    </row>
    <row r="1459" spans="1:26" ht="19.5" thickTop="1" thickBot="1">
      <c r="A1459" s="74" t="s">
        <v>22</v>
      </c>
      <c r="B1459" s="75"/>
      <c r="C1459" s="76">
        <f>'1st 1'!C4</f>
        <v>101</v>
      </c>
      <c r="D1459" s="76">
        <f>'1st 2'!C4</f>
        <v>102</v>
      </c>
      <c r="E1459" s="76">
        <f>'1st 3'!C4</f>
        <v>103</v>
      </c>
      <c r="F1459" s="76">
        <f>'1st 4'!C4</f>
        <v>104</v>
      </c>
      <c r="G1459" s="76">
        <f>'1st 5'!C4</f>
        <v>105</v>
      </c>
      <c r="H1459" s="76">
        <f>'1st 6'!C4</f>
        <v>106</v>
      </c>
      <c r="I1459" s="511" t="s">
        <v>0</v>
      </c>
      <c r="J1459" s="511" t="s">
        <v>3</v>
      </c>
      <c r="K1459" s="512" t="s">
        <v>2</v>
      </c>
      <c r="L1459" s="76">
        <f>'2nd 1'!C4</f>
        <v>107</v>
      </c>
      <c r="M1459" s="76">
        <f>'2nd 2'!C4</f>
        <v>108</v>
      </c>
      <c r="N1459" s="76">
        <f>'2nd 3'!C4</f>
        <v>109</v>
      </c>
      <c r="O1459" s="76">
        <f>'2nd 4'!C4</f>
        <v>110</v>
      </c>
      <c r="P1459" s="76">
        <f>'2nd 5'!C4</f>
        <v>111</v>
      </c>
      <c r="Q1459" s="76">
        <f>'2nd 6'!C4</f>
        <v>112</v>
      </c>
      <c r="R1459" s="76">
        <f>'2nd 7'!C4</f>
        <v>0</v>
      </c>
      <c r="S1459" s="429" t="s">
        <v>0</v>
      </c>
      <c r="T1459" s="429" t="s">
        <v>3</v>
      </c>
      <c r="U1459" s="431" t="s">
        <v>2</v>
      </c>
      <c r="V1459" s="492" t="s">
        <v>29</v>
      </c>
      <c r="W1459" s="493" t="s">
        <v>0</v>
      </c>
      <c r="X1459" s="494" t="s">
        <v>3</v>
      </c>
      <c r="Y1459" s="495" t="s">
        <v>2</v>
      </c>
      <c r="Z1459" s="510"/>
    </row>
    <row r="1460" spans="1:26" ht="64.5" customHeight="1" thickTop="1" thickBot="1">
      <c r="A1460" s="77" t="s">
        <v>63</v>
      </c>
      <c r="B1460" s="78"/>
      <c r="C1460" s="114" t="str">
        <f>'1st 1'!C6</f>
        <v>Drawing-1</v>
      </c>
      <c r="D1460" s="114" t="str">
        <f>'1st 2'!C6</f>
        <v>Sketch-1</v>
      </c>
      <c r="E1460" s="114" t="str">
        <f>'1st 3'!C6</f>
        <v>Parspective-1</v>
      </c>
      <c r="F1460" s="114" t="str">
        <f>'1st 4'!C6</f>
        <v>Study and Composition-1</v>
      </c>
      <c r="G1460" s="114" t="str">
        <f>'1st 5'!C6</f>
        <v>History of Civilization-1</v>
      </c>
      <c r="H1460" s="114" t="str">
        <f>'1st 6'!C6</f>
        <v>Nazrul Studies</v>
      </c>
      <c r="I1460" s="481"/>
      <c r="J1460" s="481"/>
      <c r="K1460" s="482"/>
      <c r="L1460" s="114" t="str">
        <f>'2nd 1'!C6</f>
        <v>Drawing-2</v>
      </c>
      <c r="M1460" s="114" t="str">
        <f>'2nd 2'!C6</f>
        <v>Sketch-2</v>
      </c>
      <c r="N1460" s="114" t="str">
        <f>'2nd 3'!C6</f>
        <v>Perspective- 2</v>
      </c>
      <c r="O1460" s="114" t="str">
        <f>'2nd 4'!C6</f>
        <v>Basic Design</v>
      </c>
      <c r="P1460" s="114" t="str">
        <f>'2nd 5'!C6</f>
        <v xml:space="preserve"> Study &amp; composition 2</v>
      </c>
      <c r="Q1460" s="114" t="str">
        <f>'2nd 6'!C6</f>
        <v>History of Civilization -2</v>
      </c>
      <c r="R1460" s="114">
        <f>'2nd 7'!C6</f>
        <v>0</v>
      </c>
      <c r="S1460" s="429"/>
      <c r="T1460" s="429"/>
      <c r="U1460" s="431"/>
      <c r="V1460" s="492"/>
      <c r="W1460" s="493"/>
      <c r="X1460" s="493"/>
      <c r="Y1460" s="495"/>
      <c r="Z1460" s="510"/>
    </row>
    <row r="1461" spans="1:26" ht="18.75" thickTop="1">
      <c r="A1461" s="77" t="s">
        <v>12</v>
      </c>
      <c r="B1461" s="78"/>
      <c r="C1461" s="80">
        <f>'1st 1'!G4</f>
        <v>3</v>
      </c>
      <c r="D1461" s="80">
        <f>'1st 2'!G4</f>
        <v>1.5</v>
      </c>
      <c r="E1461" s="80">
        <f>'1st 3'!G4</f>
        <v>3</v>
      </c>
      <c r="F1461" s="80">
        <f>'1st 4'!G4</f>
        <v>3</v>
      </c>
      <c r="G1461" s="80">
        <f>'1st 5'!G4</f>
        <v>1.5</v>
      </c>
      <c r="H1461" s="80">
        <f>'1st 6'!G4</f>
        <v>3</v>
      </c>
      <c r="I1461" s="481"/>
      <c r="J1461" s="481"/>
      <c r="K1461" s="513"/>
      <c r="L1461" s="80">
        <f>'2nd 1'!G4</f>
        <v>3</v>
      </c>
      <c r="M1461" s="80">
        <f>'2nd 2'!G4</f>
        <v>1.5</v>
      </c>
      <c r="N1461" s="80">
        <f>'2nd 3'!G4</f>
        <v>3</v>
      </c>
      <c r="O1461" s="80">
        <f>'2nd 4'!G4</f>
        <v>1.5</v>
      </c>
      <c r="P1461" s="80">
        <f>'2nd 5'!G4</f>
        <v>3</v>
      </c>
      <c r="Q1461" s="80">
        <f>'2nd 6'!G4</f>
        <v>3</v>
      </c>
      <c r="R1461" s="80">
        <f>'2nd 7'!G4</f>
        <v>0</v>
      </c>
      <c r="S1461" s="430"/>
      <c r="T1461" s="430"/>
      <c r="U1461" s="432"/>
      <c r="V1461" s="468"/>
      <c r="W1461" s="471"/>
      <c r="X1461" s="471"/>
      <c r="Y1461" s="422"/>
      <c r="Z1461" s="510"/>
    </row>
    <row r="1462" spans="1:26" ht="16.5" customHeight="1">
      <c r="A1462" s="77" t="s">
        <v>11</v>
      </c>
      <c r="B1462" s="78"/>
      <c r="C1462" s="80">
        <v>100</v>
      </c>
      <c r="D1462" s="80">
        <v>100</v>
      </c>
      <c r="E1462" s="80">
        <v>100</v>
      </c>
      <c r="F1462" s="80">
        <v>100</v>
      </c>
      <c r="G1462" s="80">
        <v>100</v>
      </c>
      <c r="H1462" s="80">
        <v>100</v>
      </c>
      <c r="I1462" s="496">
        <f>(C1466*C1461)+(D1466*D1461)+(E1466*E1461)+(F1466*F1461)+(G1466*G1461)+(H1466*H1461)</f>
        <v>50.625</v>
      </c>
      <c r="J1462" s="82"/>
      <c r="K1462" s="83" t="str">
        <f>IF(J1463&gt;=4,"A+",IF(J1463&gt;=3.75,"A",IF(J1463&gt;=3.5,"A-",IF(J1463&gt;=3.25,"B+",IF(J1463&gt;=3,"B",IF(J1463&gt;=2.75,"B-",IF(J1463&gt;=2.5,"C+",IF(J1463&gt;=2,"C","F"))))))))</f>
        <v>B+</v>
      </c>
      <c r="L1462" s="81">
        <v>100</v>
      </c>
      <c r="M1462" s="80">
        <v>100</v>
      </c>
      <c r="N1462" s="80">
        <v>100</v>
      </c>
      <c r="O1462" s="80">
        <v>100</v>
      </c>
      <c r="P1462" s="80">
        <v>100</v>
      </c>
      <c r="Q1462" s="80">
        <v>100</v>
      </c>
      <c r="R1462" s="80">
        <v>100</v>
      </c>
      <c r="S1462" s="465">
        <f>(L1466*L1461)+(M1466*M1461)+(N1466*N1461)+(O1466*O1461)+(P1466*P1461)+(Q1466*Q1461)+(R1466*R1461)</f>
        <v>48.375</v>
      </c>
      <c r="T1462" s="84"/>
      <c r="U1462" s="85" t="str">
        <f>IF(T1463&gt;=4,"A+",IF(T1463&gt;=3.75,"A",IF(T1463&gt;=3.5,"A-",IF(T1463&gt;=3.25,"B+",IF(T1463&gt;=3,"B",IF(T1463&gt;=2.75,"B-",IF(T1463&gt;=2.5,"C+",IF(T1463&gt;=2,"C","F"))))))))</f>
        <v>B</v>
      </c>
      <c r="V1462" s="498">
        <f>IF((C1466+C1468)=0,0,C1461)+IF((D1466+D1468)=0,0,D1461)+IF((E1466+E1468)=0,0,E1461)+IF((F1466+F1468)=0,0,F1461)+IF((G1466+G1468)=0,0,G1461)+IF((H1466+H1468)=0,0,H1461)+IF((L1466+L1468)=0,0,L1461)+IF((M1466+M1468)=0,0,M1461)+IF((N1466+N1468)=0,0,N1461)+IF((O1466+O1468)=0,0,O1461)+IF((P1466+P1468)=0,0,P1461)+IF((Q1466+Q1468)=0,0,Q1461)+IF((R1466+R1468)=0,0,R1461)+IF(C1511=0,0,1.5)</f>
        <v>31.5</v>
      </c>
      <c r="W1462" s="415">
        <f>I1462+S1462+(C1511*1.5)</f>
        <v>103.5</v>
      </c>
      <c r="X1462" s="503">
        <f>IF(S1462&gt;0,(W1462/31.5),J1463)</f>
        <v>3.2857142857142856</v>
      </c>
      <c r="Y1462" s="154" t="str">
        <f>IF(X1462&gt;=4,"A+",IF(X1462&gt;=3.75,"A",IF(X1462&gt;=3.5,"A-",IF(X1462&gt;=3.25,"B+",IF(X1462&gt;=3,"B",IF(X1462&gt;=2.75,"B-",IF(X1462&gt;=2.5,"C+",IF(X1462&gt;=2,"C","F"))))))))</f>
        <v>B+</v>
      </c>
      <c r="Z1462" s="510"/>
    </row>
    <row r="1463" spans="1:26" ht="18">
      <c r="A1463" s="77" t="s">
        <v>28</v>
      </c>
      <c r="B1463" s="86"/>
      <c r="C1463" s="87">
        <f>'1st 1'!C31</f>
        <v>28.5</v>
      </c>
      <c r="D1463" s="87">
        <f>'1st 2'!C31</f>
        <v>29</v>
      </c>
      <c r="E1463" s="87">
        <f>'1st 3'!C31</f>
        <v>32</v>
      </c>
      <c r="F1463" s="87">
        <f>'1st 4'!C31</f>
        <v>29.5</v>
      </c>
      <c r="G1463" s="87">
        <f>'1st 5'!C31</f>
        <v>31</v>
      </c>
      <c r="H1463" s="87">
        <f>'1st 6'!C31</f>
        <v>30.8</v>
      </c>
      <c r="I1463" s="497"/>
      <c r="J1463" s="485">
        <f>I1462/(C1461+D1461+E1461+F1461+G1461+H1461)</f>
        <v>3.375</v>
      </c>
      <c r="K1463" s="88"/>
      <c r="L1463" s="89">
        <f>'2nd 1'!C31</f>
        <v>27.25</v>
      </c>
      <c r="M1463" s="87">
        <f>'2nd 2'!C31</f>
        <v>29</v>
      </c>
      <c r="N1463" s="87">
        <f>'2nd 3'!C31</f>
        <v>32</v>
      </c>
      <c r="O1463" s="87">
        <f>'2nd 4'!C31</f>
        <v>32.5</v>
      </c>
      <c r="P1463" s="87">
        <f>'2nd 5'!C31</f>
        <v>27.5</v>
      </c>
      <c r="Q1463" s="87">
        <f>'2nd 6'!C31</f>
        <v>26</v>
      </c>
      <c r="R1463" s="87">
        <f>'2nd 7'!C31</f>
        <v>0</v>
      </c>
      <c r="S1463" s="457"/>
      <c r="T1463" s="485">
        <f>S1462/(L1461+M1461+N1461+O1461+P1461+Q1461+R1461)</f>
        <v>3.2250000000000001</v>
      </c>
      <c r="U1463" s="90"/>
      <c r="V1463" s="499"/>
      <c r="W1463" s="501"/>
      <c r="X1463" s="453"/>
      <c r="Y1463" s="487" t="str">
        <f>IF(S1462&gt;0,(IF(X1462&gt;=2.5,Y1462,IF(X1462&gt;=2.25,"C",IF(X1462&gt;=2,"D","F")))),K1464)</f>
        <v>B+</v>
      </c>
      <c r="Z1463" s="510"/>
    </row>
    <row r="1464" spans="1:26" ht="16.5" customHeight="1">
      <c r="A1464" s="423" t="s">
        <v>26</v>
      </c>
      <c r="B1464" s="91" t="s">
        <v>60</v>
      </c>
      <c r="C1464" s="87">
        <f>'1st 1'!J31</f>
        <v>42.5</v>
      </c>
      <c r="D1464" s="87">
        <f>'1st 2'!J31</f>
        <v>38.5</v>
      </c>
      <c r="E1464" s="87">
        <f>'1st 3'!J31</f>
        <v>45</v>
      </c>
      <c r="F1464" s="87">
        <f>'1st 4'!J31</f>
        <v>39.25</v>
      </c>
      <c r="G1464" s="87">
        <f>'1st 5'!J31</f>
        <v>41</v>
      </c>
      <c r="H1464" s="87">
        <f>'1st 6'!J31</f>
        <v>31</v>
      </c>
      <c r="I1464" s="497"/>
      <c r="J1464" s="505"/>
      <c r="K1464" s="489" t="str">
        <f>IF(J1463&gt;=2.5,K1462,IF(J1463&gt;=2.25,"C",IF(J1463&gt;=2,"D",IF(J1463=0,0,"F"))))</f>
        <v>B+</v>
      </c>
      <c r="L1464" s="89">
        <f>'2nd 1'!J31</f>
        <v>37</v>
      </c>
      <c r="M1464" s="87">
        <f>'2nd 2'!J31</f>
        <v>36</v>
      </c>
      <c r="N1464" s="87">
        <f>'2nd 3'!J31</f>
        <v>46.5</v>
      </c>
      <c r="O1464" s="87">
        <f>'2nd 4'!J31</f>
        <v>41</v>
      </c>
      <c r="P1464" s="87">
        <f>'2nd 5'!J31</f>
        <v>33.5</v>
      </c>
      <c r="Q1464" s="87">
        <f>'2nd 6'!J31</f>
        <v>30.75</v>
      </c>
      <c r="R1464" s="87">
        <f>'2nd 7'!J31</f>
        <v>0</v>
      </c>
      <c r="S1464" s="457"/>
      <c r="T1464" s="486"/>
      <c r="U1464" s="442" t="str">
        <f>IF(T1463&gt;=2.5,U1462,IF(T1463&gt;=2.25,"C",IF(T1463&gt;=2,"D",IF(T1463=0,0,"F"))))</f>
        <v>B</v>
      </c>
      <c r="V1464" s="499"/>
      <c r="W1464" s="501"/>
      <c r="X1464" s="453"/>
      <c r="Y1464" s="488"/>
      <c r="Z1464" s="510"/>
    </row>
    <row r="1465" spans="1:26" ht="16.5" customHeight="1">
      <c r="A1465" s="424"/>
      <c r="B1465" s="91" t="s">
        <v>67</v>
      </c>
      <c r="C1465" s="115">
        <f>'1st 1'!K31</f>
        <v>71</v>
      </c>
      <c r="D1465" s="115">
        <f>'1st 2'!K31</f>
        <v>68</v>
      </c>
      <c r="E1465" s="115">
        <f>'1st 3'!K31</f>
        <v>77</v>
      </c>
      <c r="F1465" s="115">
        <f>'1st 4'!K31</f>
        <v>69</v>
      </c>
      <c r="G1465" s="115">
        <f>'1st 5'!K31</f>
        <v>72</v>
      </c>
      <c r="H1465" s="115">
        <f>'1st 6'!K31</f>
        <v>62</v>
      </c>
      <c r="I1465" s="497"/>
      <c r="J1465" s="505"/>
      <c r="K1465" s="490"/>
      <c r="L1465" s="116">
        <f>'2nd 1'!K31</f>
        <v>65</v>
      </c>
      <c r="M1465" s="115">
        <f>'2nd 2'!K31</f>
        <v>65</v>
      </c>
      <c r="N1465" s="115">
        <f>'2nd 3'!K31</f>
        <v>79</v>
      </c>
      <c r="O1465" s="115">
        <f>'2nd 4'!K31</f>
        <v>74</v>
      </c>
      <c r="P1465" s="115">
        <f>'2nd 5'!K31</f>
        <v>61</v>
      </c>
      <c r="Q1465" s="115">
        <f>'2nd 6'!K31</f>
        <v>57</v>
      </c>
      <c r="R1465" s="115">
        <f>'2nd 7'!K31</f>
        <v>0</v>
      </c>
      <c r="S1465" s="457"/>
      <c r="T1465" s="486"/>
      <c r="U1465" s="491"/>
      <c r="V1465" s="499"/>
      <c r="W1465" s="501"/>
      <c r="X1465" s="453"/>
      <c r="Y1465" s="488"/>
      <c r="Z1465" s="510"/>
    </row>
    <row r="1466" spans="1:26" ht="18">
      <c r="A1466" s="424"/>
      <c r="B1466" s="91" t="s">
        <v>1</v>
      </c>
      <c r="C1466" s="87">
        <f>'1st 1'!M31</f>
        <v>3.5</v>
      </c>
      <c r="D1466" s="87">
        <f>'1st 2'!M31</f>
        <v>3.25</v>
      </c>
      <c r="E1466" s="87">
        <f>'1st 3'!M31</f>
        <v>3.75</v>
      </c>
      <c r="F1466" s="87">
        <f>'1st 4'!M31</f>
        <v>3.25</v>
      </c>
      <c r="G1466" s="87">
        <f>'1st 5'!M31</f>
        <v>3.5</v>
      </c>
      <c r="H1466" s="87">
        <f>'1st 6'!M31</f>
        <v>3</v>
      </c>
      <c r="I1466" s="497"/>
      <c r="J1466" s="505"/>
      <c r="K1466" s="92"/>
      <c r="L1466" s="89">
        <f>'2nd 1'!M31</f>
        <v>3.25</v>
      </c>
      <c r="M1466" s="87">
        <f>'2nd 2'!M31</f>
        <v>3.25</v>
      </c>
      <c r="N1466" s="87">
        <f>'2nd 3'!M31</f>
        <v>3.75</v>
      </c>
      <c r="O1466" s="87">
        <f>'2nd 4'!M31</f>
        <v>3.5</v>
      </c>
      <c r="P1466" s="87">
        <f>'2nd 5'!M31</f>
        <v>3</v>
      </c>
      <c r="Q1466" s="87">
        <f>'2nd 6'!M31</f>
        <v>2.75</v>
      </c>
      <c r="R1466" s="87">
        <f>'2nd 7'!M31</f>
        <v>0</v>
      </c>
      <c r="S1466" s="457"/>
      <c r="T1466" s="486"/>
      <c r="U1466" s="93"/>
      <c r="V1466" s="499"/>
      <c r="W1466" s="501"/>
      <c r="X1466" s="453"/>
      <c r="Y1466" s="155"/>
      <c r="Z1466" s="510"/>
    </row>
    <row r="1467" spans="1:26" ht="17.25" customHeight="1" thickBot="1">
      <c r="A1467" s="424"/>
      <c r="B1467" s="94" t="s">
        <v>2</v>
      </c>
      <c r="C1467" s="95" t="str">
        <f>'1st 1'!L31</f>
        <v>A-</v>
      </c>
      <c r="D1467" s="95" t="str">
        <f>'1st 2'!L31</f>
        <v>B+</v>
      </c>
      <c r="E1467" s="95" t="str">
        <f>'1st 3'!L31</f>
        <v>A</v>
      </c>
      <c r="F1467" s="95" t="str">
        <f>'1st 4'!L31</f>
        <v>B+</v>
      </c>
      <c r="G1467" s="95" t="str">
        <f>'1st 5'!L31</f>
        <v>A-</v>
      </c>
      <c r="H1467" s="95" t="str">
        <f>'1st 6'!L31</f>
        <v>B</v>
      </c>
      <c r="I1467" s="472"/>
      <c r="J1467" s="96"/>
      <c r="K1467" s="88"/>
      <c r="L1467" s="97" t="str">
        <f>'2nd 1'!L31</f>
        <v>B+</v>
      </c>
      <c r="M1467" s="95" t="str">
        <f>'2nd 2'!L31</f>
        <v>B+</v>
      </c>
      <c r="N1467" s="95" t="str">
        <f>'2nd 3'!L31</f>
        <v>A</v>
      </c>
      <c r="O1467" s="95" t="str">
        <f>'2nd 4'!L31</f>
        <v>A-</v>
      </c>
      <c r="P1467" s="95" t="str">
        <f>'2nd 5'!L31</f>
        <v>B</v>
      </c>
      <c r="Q1467" s="95" t="str">
        <f>'2nd 6'!L31</f>
        <v>B-</v>
      </c>
      <c r="R1467" s="95">
        <f>'2nd 7'!L31</f>
        <v>0</v>
      </c>
      <c r="S1467" s="457"/>
      <c r="T1467" s="98"/>
      <c r="U1467" s="90"/>
      <c r="V1467" s="500"/>
      <c r="W1467" s="502"/>
      <c r="X1467" s="504"/>
      <c r="Y1467" s="156"/>
      <c r="Z1467" s="510"/>
    </row>
    <row r="1468" spans="1:26" ht="18.75" thickTop="1">
      <c r="A1468" s="413" t="s">
        <v>127</v>
      </c>
      <c r="B1468" s="91" t="s">
        <v>1</v>
      </c>
      <c r="C1468" s="87">
        <f>'1st 1'!N31</f>
        <v>0</v>
      </c>
      <c r="D1468" s="87">
        <f>'1st 2'!N31</f>
        <v>0</v>
      </c>
      <c r="E1468" s="87">
        <f>'1st 3'!N31</f>
        <v>0</v>
      </c>
      <c r="F1468" s="87">
        <f>'1st 4'!N31</f>
        <v>0</v>
      </c>
      <c r="G1468" s="87">
        <f>'1st 5'!N31</f>
        <v>0</v>
      </c>
      <c r="H1468" s="87">
        <f>'1st 6'!N31</f>
        <v>0</v>
      </c>
      <c r="I1468" s="530">
        <f>(C1468*C1461)+(D1468*D1461)+(E1468*E1461)+(F1468*F1461)+(G1468*G1461)+(H1468*H1461)</f>
        <v>0</v>
      </c>
      <c r="J1468" s="417">
        <f>IF(C1468&gt;0,(C1466*C1461),0)+IF(D1468&gt;0,(D1466*D1461),0)+IF(E1468&gt;0,(E1466*E1461),0)+IF(F1468&gt;0,(F1466*F1461),0)+IF(G1468&gt;0,(G1466*G1461),0)+IF(H1468&gt;0,(H1466*H1461),0)</f>
        <v>0</v>
      </c>
      <c r="K1468" s="473">
        <f>IF(C1468&gt;C1466,((C1468*C1461)-(C1466*C1461)),0)+IF(D1468&gt;D1466,((D1468*D1461)-(D1466*D1461)),0)+IF(E1468&gt;E1466,((E1468*E1461)-(E1466*E1461)),0)+IF(F1468&gt;F1466,((F1468*F1461)-(F1466*F1461)),0)+IF(G1468&gt;G1466,((G1468*G1461)-(G1466*G1461)),0)+IF(H1468&gt;H1466,((H1468*H1461)-(H1466*H1461)),0)</f>
        <v>0</v>
      </c>
      <c r="L1468" s="89">
        <f>'2nd 1'!N31</f>
        <v>0</v>
      </c>
      <c r="M1468" s="87">
        <f>'2nd 2'!N31</f>
        <v>0</v>
      </c>
      <c r="N1468" s="87">
        <f>'2nd 3'!N31</f>
        <v>0</v>
      </c>
      <c r="O1468" s="87">
        <f>'2nd 4'!N31</f>
        <v>0</v>
      </c>
      <c r="P1468" s="87">
        <f>'2nd 5'!N31</f>
        <v>0</v>
      </c>
      <c r="Q1468" s="87">
        <f>'2nd 6'!N31</f>
        <v>0</v>
      </c>
      <c r="R1468" s="87">
        <f>'2nd 7'!N31</f>
        <v>0</v>
      </c>
      <c r="S1468" s="401">
        <f>(L1468*L1461)+(M1468*M1461)+(N1468*N1461)+(O1468*O1461)+(P1468*P1461)+(Q1468*Q1461)+(R1468*R1461)</f>
        <v>0</v>
      </c>
      <c r="T1468" s="417">
        <f>IF(L1468&gt;0,(L1466*L1461),0)+IF(M1468&gt;0,(M1466*M1461),0)+IF(N1468&gt;0,(N1466*N1461),0)+IF(O1468&gt;0,(O1466*O1461),0)+IF(P1468&gt;0,(P1466*P1461),0)+IF(Q1468&gt;0,(Q1466*Q1461),0)+IF(R1468&gt;0,(R1466*R1461),0)</f>
        <v>0</v>
      </c>
      <c r="U1468" s="399">
        <f>IF(L1468&gt;L1466,((L1468*L1461)-(L1466*L1461)),0)+IF(M1468&gt;M1466,((M1468*M1461)-(M1466*M1461)),0)+IF(N1468&gt;N1466,((N1468*N1461)-(N1466*N1461)),0)+IF(O1468&gt;O1466,((O1468*O1461)-(O1466*O1461)),0)+IF(P1468&gt;P1466,((P1468*P1461)-(P1466*P1461)),0)+IF(Q1468&gt;Q1466,((Q1468*Q1461)-(Q1466*Q1461)),0)+IF(R1468&gt;R1466,((R1468*R1461)-(R1466*R1461)),0)</f>
        <v>0</v>
      </c>
      <c r="V1468" s="401">
        <f>I1468+S1468</f>
        <v>0</v>
      </c>
      <c r="W1468" s="436">
        <f>J1468+T1468</f>
        <v>0</v>
      </c>
      <c r="X1468" s="526">
        <f>K1468+U1468</f>
        <v>0</v>
      </c>
      <c r="Y1468" s="527"/>
      <c r="Z1468" s="510"/>
    </row>
    <row r="1469" spans="1:26" ht="15.75" customHeight="1" thickBot="1">
      <c r="A1469" s="414"/>
      <c r="B1469" s="157" t="s">
        <v>23</v>
      </c>
      <c r="C1469" s="178" t="str">
        <f>'1st 1'!O31</f>
        <v/>
      </c>
      <c r="D1469" s="178" t="str">
        <f>'1st 2'!O31</f>
        <v/>
      </c>
      <c r="E1469" s="178" t="str">
        <f>'1st 3'!O31</f>
        <v/>
      </c>
      <c r="F1469" s="178" t="str">
        <f>'1st 4'!O31</f>
        <v/>
      </c>
      <c r="G1469" s="178" t="str">
        <f>'1st 5'!O31</f>
        <v/>
      </c>
      <c r="H1469" s="178" t="str">
        <f>'1st 6'!O31</f>
        <v/>
      </c>
      <c r="I1469" s="472"/>
      <c r="J1469" s="472"/>
      <c r="K1469" s="474"/>
      <c r="L1469" s="179" t="str">
        <f>'2nd 1'!O31</f>
        <v/>
      </c>
      <c r="M1469" s="178" t="str">
        <f>'2nd 2'!O31</f>
        <v/>
      </c>
      <c r="N1469" s="178" t="str">
        <f>'2nd 3'!O31</f>
        <v/>
      </c>
      <c r="O1469" s="178" t="str">
        <f>'2nd 4'!O31</f>
        <v/>
      </c>
      <c r="P1469" s="178" t="str">
        <f>'2nd 5'!O31</f>
        <v/>
      </c>
      <c r="Q1469" s="178" t="str">
        <f>'2nd 6'!O31</f>
        <v/>
      </c>
      <c r="R1469" s="178" t="str">
        <f>'2nd 7'!O31</f>
        <v/>
      </c>
      <c r="S1469" s="475"/>
      <c r="T1469" s="420"/>
      <c r="U1469" s="400"/>
      <c r="V1469" s="402"/>
      <c r="W1469" s="437"/>
      <c r="X1469" s="528"/>
      <c r="Y1469" s="529"/>
      <c r="Z1469" s="510"/>
    </row>
    <row r="1470" spans="1:26" ht="21" customHeight="1" thickTop="1" thickBot="1">
      <c r="A1470" s="435" t="s">
        <v>30</v>
      </c>
      <c r="B1470" s="435"/>
      <c r="C1470" s="435"/>
      <c r="D1470" s="435"/>
      <c r="E1470" s="435"/>
      <c r="F1470" s="435"/>
      <c r="G1470" s="435"/>
      <c r="H1470" s="435"/>
      <c r="I1470" s="435"/>
      <c r="J1470" s="435"/>
      <c r="K1470" s="435"/>
      <c r="L1470" s="435"/>
      <c r="M1470" s="435"/>
      <c r="N1470" s="435"/>
      <c r="O1470" s="435"/>
      <c r="P1470" s="435"/>
      <c r="Q1470" s="435"/>
      <c r="R1470" s="435"/>
      <c r="S1470" s="435"/>
      <c r="T1470" s="435"/>
      <c r="U1470" s="435"/>
      <c r="V1470" s="435"/>
      <c r="W1470" s="435"/>
      <c r="X1470" s="435"/>
      <c r="Y1470" s="435"/>
      <c r="Z1470" s="510"/>
    </row>
    <row r="1471" spans="1:26" ht="19.5" customHeight="1" thickTop="1" thickBot="1">
      <c r="A1471" s="478" t="s">
        <v>44</v>
      </c>
      <c r="B1471" s="479"/>
      <c r="C1471" s="479"/>
      <c r="D1471" s="479"/>
      <c r="E1471" s="479"/>
      <c r="F1471" s="479"/>
      <c r="G1471" s="479"/>
      <c r="H1471" s="479"/>
      <c r="I1471" s="479"/>
      <c r="J1471" s="479"/>
      <c r="K1471" s="506"/>
      <c r="L1471" s="425" t="s">
        <v>45</v>
      </c>
      <c r="M1471" s="426"/>
      <c r="N1471" s="426"/>
      <c r="O1471" s="426"/>
      <c r="P1471" s="426"/>
      <c r="Q1471" s="426"/>
      <c r="R1471" s="426"/>
      <c r="S1471" s="426"/>
      <c r="T1471" s="426"/>
      <c r="U1471" s="426"/>
      <c r="V1471" s="160"/>
      <c r="W1471" s="428" t="s">
        <v>39</v>
      </c>
      <c r="X1471" s="428"/>
      <c r="Y1471" s="161"/>
      <c r="Z1471" s="510"/>
    </row>
    <row r="1472" spans="1:26" ht="17.25" customHeight="1" thickTop="1">
      <c r="A1472" s="99" t="s">
        <v>22</v>
      </c>
      <c r="B1472" s="100"/>
      <c r="C1472" s="101">
        <f>'3rd 1'!B4</f>
        <v>201</v>
      </c>
      <c r="D1472" s="101">
        <f>'3rd 2'!B4</f>
        <v>202</v>
      </c>
      <c r="E1472" s="101">
        <f>'3rd 3'!B4</f>
        <v>203</v>
      </c>
      <c r="F1472" s="101">
        <f>'3rd 4'!B4</f>
        <v>204</v>
      </c>
      <c r="G1472" s="101">
        <f>'3rd 5'!B4</f>
        <v>205</v>
      </c>
      <c r="H1472" s="101">
        <f>'3rd 6'!B4</f>
        <v>0</v>
      </c>
      <c r="I1472" s="430" t="s">
        <v>0</v>
      </c>
      <c r="J1472" s="430" t="s">
        <v>3</v>
      </c>
      <c r="K1472" s="432" t="s">
        <v>2</v>
      </c>
      <c r="L1472" s="101">
        <f>'4th 1'!B4</f>
        <v>206</v>
      </c>
      <c r="M1472" s="101">
        <f>'4th 2'!B4</f>
        <v>207</v>
      </c>
      <c r="N1472" s="101">
        <f>'4th 3'!B4</f>
        <v>208</v>
      </c>
      <c r="O1472" s="101">
        <f>'4th 4'!B4</f>
        <v>209</v>
      </c>
      <c r="P1472" s="101">
        <f>'4th 5'!B4</f>
        <v>210</v>
      </c>
      <c r="Q1472" s="101">
        <f>'4th 6'!B4</f>
        <v>211</v>
      </c>
      <c r="R1472" s="101">
        <f>'4th 7'!B4</f>
        <v>0</v>
      </c>
      <c r="S1472" s="429" t="s">
        <v>0</v>
      </c>
      <c r="T1472" s="429" t="s">
        <v>3</v>
      </c>
      <c r="U1472" s="431" t="s">
        <v>2</v>
      </c>
      <c r="V1472" s="433" t="s">
        <v>62</v>
      </c>
      <c r="W1472" s="434"/>
      <c r="X1472" s="434"/>
      <c r="Y1472" s="162" t="str">
        <f>IF(X1473&gt;=4,"A+",IF(X1473&gt;=3.75,"A",IF(X1473&gt;=3.5,"A-",IF(X1473&gt;=3.25,"B+",IF(X1473&gt;=3,"B",IF(X1473&gt;=2.75,"B-",IF(X1473&gt;=2.5,"C+",IF(X1473&gt;=2,"C","F"))))))))</f>
        <v>B</v>
      </c>
      <c r="Z1472" s="510"/>
    </row>
    <row r="1473" spans="1:28" ht="63.75" customHeight="1">
      <c r="A1473" s="77" t="s">
        <v>63</v>
      </c>
      <c r="B1473" s="86"/>
      <c r="C1473" s="79" t="str">
        <f>IF('3rd 1'!C31&gt;0,'3rd 1'!D6,IF('3rd 1'!K31&gt;0,'3rd 1'!L6,IF('3rd 1'!S31&gt;0,'3rd 1'!T6,0)))</f>
        <v>Basic Design</v>
      </c>
      <c r="D1473" s="79" t="str">
        <f>IF('3rd 2'!C31&gt;0,'3rd 2'!D6,IF('3rd 2'!K31&gt;0,'3rd 2'!L6,IF('3rd 2'!S31&gt;0,'3rd 2'!T6,0)))</f>
        <v>Still Life-1</v>
      </c>
      <c r="E1473" s="79" t="str">
        <f>IF('3rd 3'!C31&gt;0,'3rd 3'!D6,IF('3rd 3'!K31&gt;0,'3rd 3'!L6,IF('3rd 3'!S31&gt;0,'3rd 3'!T6,0)))</f>
        <v>Drawing-3</v>
      </c>
      <c r="F1473" s="79" t="str">
        <f>IF('3rd 4'!C31&gt;0,'3rd 4'!D6,IF('3rd 4'!K31&gt;0,'3rd 4'!L6,IF('3rd 4'!S31&gt;0,'3rd 4'!T6,0)))</f>
        <v>Sketch-3</v>
      </c>
      <c r="G1473" s="79" t="str">
        <f>IF('3rd 5'!C31&gt;0,'3rd 5'!D6,IF('3rd 5'!K31&gt;0,'3rd 5'!L6,IF('3rd 5'!S31&gt;0,'3rd 5'!T6,0)))</f>
        <v>History of Ancient Indian Civilization</v>
      </c>
      <c r="H1473" s="79">
        <f>IF('3rd 6'!C31&gt;0,'3rd 6'!D6,IF('3rd 6'!K31&gt;0,'3rd 6'!L6,IF('3rd 6'!S31&gt;0,'3rd 6'!T6,0)))</f>
        <v>0</v>
      </c>
      <c r="I1473" s="481"/>
      <c r="J1473" s="481"/>
      <c r="K1473" s="482"/>
      <c r="L1473" s="79" t="str">
        <f>IF('4th 1'!C31&gt;0,'4th 1'!D6,IF('4th 1'!K31&gt;0,'4th 1'!L6,IF('4th 1'!S31&gt;0,'4th 1'!T6,0)))</f>
        <v>Folk Design</v>
      </c>
      <c r="M1473" s="79" t="str">
        <f>IF('4th 2'!C31&gt;0,'4th 2'!D6,IF('4th 2'!K31&gt;0,'4th 2'!L6,IF('4th 2'!S31&gt;0,'4th 2'!T6,0)))</f>
        <v>Still Life-2</v>
      </c>
      <c r="N1473" s="79" t="str">
        <f>IF('4th 3'!C31&gt;0,'4th 3'!D6,IF('4th 3'!K31&gt;0,'4th 3'!L6,IF('4th 3'!S31&gt;0,'4th 3'!T6,0)))</f>
        <v>Drawing-4</v>
      </c>
      <c r="O1473" s="79" t="str">
        <f>IF('4th 4'!C31&gt;0,'4th 4'!D6,IF('4th 4'!K31&gt;0,'4th 4'!L6,IF('4th 4'!S31&gt;0,'4th 4'!T6,0)))</f>
        <v>Typography-1</v>
      </c>
      <c r="P1473" s="79" t="str">
        <f>IF('4th 5'!C31&gt;0,'4th 5'!D6,IF('4th 5'!K31&gt;0,'4th 5'!L6,IF('4th 5'!S31&gt;0,'4th 5'!T6,0)))</f>
        <v>Material &amp; Technique of Graphic Design</v>
      </c>
      <c r="Q1473" s="79" t="str">
        <f>IF('4th 6'!C31&gt;0,'4th 6'!D6,IF('4th 6'!K31&gt;0,'4th 6'!L6,IF('4th 6'!S31&gt;0,'4th 6'!T6,0)))</f>
        <v>History of Ancient Bengal Civilization</v>
      </c>
      <c r="R1473" s="79">
        <f>IF('4th 7'!C31&gt;0,'4th 7'!D6,IF('4th 7'!K31&gt;0,'4th 7'!L6,IF('4th 7'!S31&gt;0,'4th 7'!T6,0)))</f>
        <v>0</v>
      </c>
      <c r="S1473" s="429"/>
      <c r="T1473" s="429"/>
      <c r="U1473" s="431"/>
      <c r="V1473" s="335">
        <f>IF(I1475&gt;0,(V1478+V1462),0)</f>
        <v>63</v>
      </c>
      <c r="W1473" s="254">
        <f>IF(I1475&gt;0,(W1478+W1462),0)</f>
        <v>195.375</v>
      </c>
      <c r="X1473" s="336">
        <f>IF(S1475&gt;0,(W1473/63),IF(I1475&gt;0,(W1473/46.5),0))</f>
        <v>3.1011904761904763</v>
      </c>
      <c r="Y1473" s="163" t="str">
        <f>IF(X1473&gt;=2.5,Y1472,IF(X1473&gt;=2.25,"C",IF(X1473&gt;=2,"D",IF(X1473=0,0,"F"))))</f>
        <v>B</v>
      </c>
      <c r="Z1473" s="510"/>
    </row>
    <row r="1474" spans="1:28" ht="16.5">
      <c r="A1474" s="458" t="s">
        <v>27</v>
      </c>
      <c r="B1474" s="459"/>
      <c r="C1474" s="102">
        <f>IF('3rd 1'!C31&gt;0,'3rd 1'!H4,IF('3rd 1'!K31&gt;0,'3rd 1'!P4,IF('3rd 1'!S31&gt;0,'3rd 1'!X4,0)))</f>
        <v>3</v>
      </c>
      <c r="D1474" s="102">
        <f>IF('3rd 2'!C31&gt;0,'3rd 2'!H4,IF('3rd 2'!K31&gt;0,'3rd 2'!P4,IF('3rd 2'!S31&gt;0,'3rd 2'!X4,0)))</f>
        <v>3</v>
      </c>
      <c r="E1474" s="102">
        <f>IF('3rd 3'!C31&gt;0,'3rd 3'!H4,IF('3rd 3'!K31&gt;0,'3rd 3'!P4,IF('3rd 3'!S31&gt;0,'3rd 3'!X4,0)))</f>
        <v>3</v>
      </c>
      <c r="F1474" s="102">
        <f>IF('3rd 4'!C31&gt;0,'3rd 4'!H4,IF('3rd 4'!K31&gt;0,'3rd 4'!P4,IF('3rd 4'!S31&gt;0,'3rd 4'!X4,0)))</f>
        <v>3</v>
      </c>
      <c r="G1474" s="102">
        <f>IF('3rd 5'!C31&gt;0,'3rd 5'!H4,IF('3rd 5'!K31&gt;0,'3rd 5'!P4,IF('3rd 5'!S31&gt;0,'3rd 5'!X4,0)))</f>
        <v>3</v>
      </c>
      <c r="H1474" s="102">
        <f>IF('3rd 6'!C31&gt;0,'3rd 6'!H4,IF('3rd 6'!K31&gt;0,'3rd 6'!P4,IF('3rd 6'!S31&gt;0,'3rd 6'!X4,0)))</f>
        <v>0</v>
      </c>
      <c r="I1474" s="481"/>
      <c r="J1474" s="481"/>
      <c r="K1474" s="482"/>
      <c r="L1474" s="102">
        <f>IF('4th 1'!C31&gt;0,'4th 1'!H4,IF('4th 1'!K31&gt;0,'4th 1'!P4,IF('4th 1'!S31&gt;0,'4th 1'!X4,0)))</f>
        <v>3</v>
      </c>
      <c r="M1474" s="102">
        <f>IF('4th 2'!C31&gt;0,'4th 2'!H4,IF('4th 2'!K31&gt;0,'4th 2'!P4,IF('4th 2'!S31&gt;0,'4th 2'!X4,0)))</f>
        <v>3</v>
      </c>
      <c r="N1474" s="102">
        <f>IF('4th 3'!C31&gt;0,'4th 3'!H4,IF('4th 3'!K31&gt;0,'4th 3'!P4,IF('4th 3'!S31&gt;0,'4th 3'!X4,0)))</f>
        <v>3</v>
      </c>
      <c r="O1474" s="102">
        <f>IF('4th 4'!C31&gt;0,'4th 4'!H4,IF('4th 4'!K31&gt;0,'4th 4'!P4,IF('4th 4'!S31&gt;0,'4th 4'!X4,0)))</f>
        <v>1.5</v>
      </c>
      <c r="P1474" s="102">
        <f>IF('4th 5'!C31&gt;0,'4th 5'!H4,IF('4th 5'!K31&gt;0,'4th 5'!P4,IF('4th 5'!S31&gt;0,'4th 5'!X4,0)))</f>
        <v>1.5</v>
      </c>
      <c r="Q1474" s="102">
        <f>IF('4th 6'!C31&gt;0,'4th 6'!H4,IF('4th 6'!K31&gt;0,'4th 6'!P4,IF('4th 6'!S31&gt;0,'4th 6'!X4,0)))</f>
        <v>3</v>
      </c>
      <c r="R1474" s="102">
        <f>IF('4th 7'!C31&gt;0,'4th 7'!H4,IF('4th 7'!K31&gt;0,'4th 7'!P4,IF('4th 7'!S31&gt;0,'4th 7'!X4,0)))</f>
        <v>0</v>
      </c>
      <c r="S1474" s="430"/>
      <c r="T1474" s="430"/>
      <c r="U1474" s="432"/>
      <c r="V1474" s="460" t="s">
        <v>41</v>
      </c>
      <c r="W1474" s="461"/>
      <c r="X1474" s="461"/>
      <c r="Y1474" s="462"/>
      <c r="Z1474" s="510"/>
    </row>
    <row r="1475" spans="1:28" ht="17.25" thickBot="1">
      <c r="A1475" s="463" t="s">
        <v>11</v>
      </c>
      <c r="B1475" s="464"/>
      <c r="C1475" s="102">
        <v>100</v>
      </c>
      <c r="D1475" s="102">
        <v>100</v>
      </c>
      <c r="E1475" s="102">
        <v>100</v>
      </c>
      <c r="F1475" s="102">
        <v>100</v>
      </c>
      <c r="G1475" s="102">
        <v>100</v>
      </c>
      <c r="H1475" s="102">
        <v>100</v>
      </c>
      <c r="I1475" s="465">
        <f>(C1479*C1474)+(D1479*D1474)+(E1479*E1474)+(F1479*F1474)+(G1479*G1474)+(H1479*H1474)</f>
        <v>43.5</v>
      </c>
      <c r="J1475" s="84"/>
      <c r="K1475" s="103" t="str">
        <f>IF(J1476&gt;=4,"A+",IF(J1476&gt;=3.75,"A",IF(J1476&gt;=3.5,"A-",IF(J1476&gt;=3.25,"B+",IF(J1476&gt;=3,"B",IF(J1476&gt;=2.75,"B-",IF(J1476&gt;=2.5,"C+",IF(J1476&gt;=2,"C","F"))))))))</f>
        <v>B-</v>
      </c>
      <c r="L1475" s="102">
        <v>100</v>
      </c>
      <c r="M1475" s="102">
        <v>100</v>
      </c>
      <c r="N1475" s="102">
        <v>100</v>
      </c>
      <c r="O1475" s="102">
        <v>100</v>
      </c>
      <c r="P1475" s="102">
        <v>100</v>
      </c>
      <c r="Q1475" s="102">
        <v>100</v>
      </c>
      <c r="R1475" s="102">
        <v>100</v>
      </c>
      <c r="S1475" s="465">
        <f>(L1479*L1474)+(M1479*M1474)+(N1479*N1474)+(O1479*O1474)+(P1479*P1474)+(Q1479*Q1474)+(R1479*R1474)</f>
        <v>45.375</v>
      </c>
      <c r="T1475" s="84"/>
      <c r="U1475" s="103" t="str">
        <f>IF(T1476&gt;=4,"A+",IF(T1476&gt;=3.75,"A",IF(T1476&gt;=3.5,"A-",IF(T1476&gt;=3.25,"B+",IF(T1476&gt;=3,"B",IF(T1476&gt;=2.75,"B-",IF(T1476&gt;=2.5,"C+",IF(T1476&gt;=2,"C","F"))))))))</f>
        <v>B</v>
      </c>
      <c r="V1475" s="467" t="s">
        <v>29</v>
      </c>
      <c r="W1475" s="469" t="s">
        <v>0</v>
      </c>
      <c r="X1475" s="469" t="s">
        <v>3</v>
      </c>
      <c r="Y1475" s="476" t="s">
        <v>2</v>
      </c>
      <c r="Z1475" s="510"/>
    </row>
    <row r="1476" spans="1:28" ht="17.25" thickTop="1">
      <c r="A1476" s="77" t="s">
        <v>28</v>
      </c>
      <c r="B1476" s="86"/>
      <c r="C1476" s="104">
        <f>IF('3rd 1'!C31&gt;0,'3rd 1'!C31,IF('3rd 1'!K31&gt;0,'3rd 1'!K31,IF('3rd 1'!S31&gt;0,'3rd 1'!S31,0)))</f>
        <v>29.5</v>
      </c>
      <c r="D1476" s="104">
        <f>IF('3rd 2'!C31&gt;0,'3rd 2'!C31,IF('3rd 2'!K31&gt;0,'3rd 2'!K31,IF('3rd 2'!S31&gt;0,'3rd 2'!S31,0)))</f>
        <v>32.25</v>
      </c>
      <c r="E1476" s="104">
        <f>IF('3rd 3'!C31&gt;0,'3rd 3'!C31,IF('3rd 3'!K31&gt;0,'3rd 3'!K31,IF('3rd 3'!S31&gt;0,'3rd 3'!S31,0)))</f>
        <v>23.5</v>
      </c>
      <c r="F1476" s="104">
        <f>IF('3rd 4'!C31&gt;0,'3rd 4'!C31,IF('3rd 4'!K31&gt;0,'3rd 4'!K31,IF('3rd 4'!S31&gt;0,'3rd 4'!S31,0)))</f>
        <v>27.5</v>
      </c>
      <c r="G1476" s="104">
        <f>IF('3rd 5'!C31&gt;0,'3rd 5'!C31,IF('3rd 5'!K31&gt;0,'3rd 5'!K31,IF('3rd 5'!S31&gt;0,'3rd 5'!S31,0)))</f>
        <v>23.5</v>
      </c>
      <c r="H1476" s="104">
        <f>IF('3rd 6'!C31&gt;0,'3rd 6'!C31,IF('3rd 6'!K31&gt;0,'3rd 6'!K31,IF('3rd 6'!S31&gt;0,'3rd 6'!S31,0)))</f>
        <v>0</v>
      </c>
      <c r="I1476" s="457"/>
      <c r="J1476" s="485">
        <f>I1475/(C1474+D1474+E1474+F1474+G1474+H1474)</f>
        <v>2.9</v>
      </c>
      <c r="K1476" s="90"/>
      <c r="L1476" s="104">
        <f>IF('4th 1'!C31&gt;0,'4th 1'!C31,IF('4th 1'!K31&gt;0,'4th 1'!K31,IF('4th 1'!S31&gt;0,'4th 1'!S31,0)))</f>
        <v>24.5</v>
      </c>
      <c r="M1476" s="104">
        <f>IF('4th 2'!C31&gt;0,'4th 2'!C31,IF('4th 2'!K31&gt;0,'4th 2'!K31,IF('4th 2'!S31&gt;0,'4th 2'!S31,0)))</f>
        <v>29.5</v>
      </c>
      <c r="N1476" s="104">
        <f>IF('4th 3'!C31&gt;0,'4th 3'!C31,IF('4th 3'!K31&gt;0,'4th 3'!K31,IF('4th 3'!S31&gt;0,'4th 3'!S31,0)))</f>
        <v>28</v>
      </c>
      <c r="O1476" s="104">
        <f>IF('4th 4'!C31&gt;0,'4th 4'!C31,IF('4th 4'!K31&gt;0,'4th 4'!K31,IF('4th 4'!S31&gt;0,'4th 4'!S31,0)))</f>
        <v>27.5</v>
      </c>
      <c r="P1476" s="104">
        <f>IF('4th 5'!C31&gt;0,'4th 5'!C31,IF('4th 5'!K31&gt;0,'4th 5'!K31,IF('4th 5'!S31&gt;0,'4th 5'!S31,0)))</f>
        <v>28.5</v>
      </c>
      <c r="Q1476" s="104">
        <f>IF('4th 6'!C31&gt;0,'4th 6'!C31,IF('4th 6'!K31&gt;0,'4th 6'!K31,IF('4th 6'!S31&gt;0,'4th 6'!S31,0)))</f>
        <v>23.5</v>
      </c>
      <c r="R1476" s="104">
        <f>IF('4th 7'!C31&gt;0,'4th 7'!C31,IF('4th 7'!K31&gt;0,'4th 7'!K31,IF('4th 7'!S31&gt;0,'4th 7'!S31,0)))</f>
        <v>0</v>
      </c>
      <c r="S1476" s="457"/>
      <c r="T1476" s="485">
        <f>S1475/(L1474+M1474+N1474+O1474+P1474+Q1474+R1474)</f>
        <v>3.0249999999999999</v>
      </c>
      <c r="U1476" s="90"/>
      <c r="V1476" s="468"/>
      <c r="W1476" s="470"/>
      <c r="X1476" s="471"/>
      <c r="Y1476" s="477"/>
      <c r="Z1476" s="510"/>
    </row>
    <row r="1477" spans="1:28" ht="17.25">
      <c r="A1477" s="423" t="s">
        <v>26</v>
      </c>
      <c r="B1477" s="91" t="s">
        <v>60</v>
      </c>
      <c r="C1477" s="104">
        <f>IF('3rd 1'!C31&gt;0,'3rd 1'!J31,IF('3rd 1'!K31&gt;0,'3rd 1'!R31,IF('3rd 1'!S31&gt;0,'3rd 1'!Z31,0)))</f>
        <v>38.5</v>
      </c>
      <c r="D1477" s="104">
        <f>IF('3rd 2'!C31&gt;0,'3rd 2'!J31,IF('3rd 2'!K31&gt;0,'3rd 2'!R31,IF('3rd 2'!S31&gt;0,'3rd 2'!Z31,0)))</f>
        <v>25</v>
      </c>
      <c r="E1477" s="104">
        <f>IF('3rd 3'!C31&gt;0,'3rd 3'!J31,IF('3rd 3'!K31&gt;0,'3rd 3'!R31,IF('3rd 3'!S31&gt;0,'3rd 3'!Z31,0)))</f>
        <v>42.25</v>
      </c>
      <c r="F1477" s="104">
        <f>IF('3rd 4'!C31&gt;0,'3rd 4'!J31,IF('3rd 4'!K31&gt;0,'3rd 4'!R31,IF('3rd 4'!S31&gt;0,'3rd 4'!Z31,0)))</f>
        <v>32.5</v>
      </c>
      <c r="G1477" s="104">
        <f>IF('3rd 5'!C31&gt;0,'3rd 5'!J31,IF('3rd 5'!K31&gt;0,'3rd 5'!R31,IF('3rd 5'!S31&gt;0,'3rd 5'!Z31,0)))</f>
        <v>22.75</v>
      </c>
      <c r="H1477" s="104">
        <f>IF('3rd 6'!C31&gt;0,'3rd 6'!J31,IF('3rd 6'!K31&gt;0,'3rd 6'!R31,IF('3rd 6'!S31&gt;0,'3rd 6'!Z31,0)))</f>
        <v>0</v>
      </c>
      <c r="I1477" s="457"/>
      <c r="J1477" s="525"/>
      <c r="K1477" s="442" t="str">
        <f>IF(J1476&gt;=2.5,K1475,IF(J1476&gt;=2.25,"C",IF(J1476&gt;=2,"D",IF(J1476=0,0,"F"))))</f>
        <v>B-</v>
      </c>
      <c r="L1477" s="104">
        <f>IF('4th 1'!C31&gt;0,'4th 1'!J31,IF('4th 1'!K31&gt;0,'4th 1'!R31,IF('4th 1'!S31&gt;0,'4th 1'!Z31,0)))</f>
        <v>37.5</v>
      </c>
      <c r="M1477" s="104">
        <f>IF('4th 2'!C31&gt;0,'4th 2'!J31,IF('4th 2'!K31&gt;0,'4th 2'!R31,IF('4th 2'!S31&gt;0,'4th 2'!Z31,0)))</f>
        <v>38</v>
      </c>
      <c r="N1477" s="104">
        <f>IF('4th 3'!C31&gt;0,'4th 3'!J31,IF('4th 3'!K31&gt;0,'4th 3'!R31,IF('4th 3'!S31&gt;0,'4th 3'!Z31,0)))</f>
        <v>37.5</v>
      </c>
      <c r="O1477" s="104">
        <f>IF('4th 4'!C31&gt;0,'4th 4'!J31,IF('4th 4'!K31&gt;0,'4th 4'!R31,IF('4th 4'!S31&gt;0,'4th 4'!Z31,0)))</f>
        <v>49</v>
      </c>
      <c r="P1477" s="104">
        <f>IF('4th 5'!C31&gt;0,'4th 5'!J31,IF('4th 5'!K31&gt;0,'4th 5'!R31,IF('4th 5'!S31&gt;0,'4th 5'!Z31,0)))</f>
        <v>31.5</v>
      </c>
      <c r="Q1477" s="104">
        <f>IF('4th 6'!C31&gt;0,'4th 6'!J31,IF('4th 6'!K31&gt;0,'4th 6'!R31,IF('4th 6'!S31&gt;0,'4th 6'!Z31,0)))</f>
        <v>23.75</v>
      </c>
      <c r="R1477" s="104">
        <f>IF('4th 7'!C31&gt;0,'4th 7'!J31,IF('4th 7'!K31&gt;0,'4th 7'!R31,IF('4th 7'!S31&gt;0,'4th 7'!Z31,0)))</f>
        <v>0</v>
      </c>
      <c r="S1477" s="457"/>
      <c r="T1477" s="525"/>
      <c r="U1477" s="442" t="str">
        <f>IF(T1476&gt;=2.5,U1475,IF(T1476&gt;=2.25,"C",IF(T1476&gt;=2,"D",IF(T1476=0,0,"F"))))</f>
        <v>B</v>
      </c>
      <c r="V1477" s="454" t="s">
        <v>40</v>
      </c>
      <c r="W1477" s="443"/>
      <c r="X1477" s="443"/>
      <c r="Y1477" s="455"/>
      <c r="Z1477" s="510"/>
      <c r="AA1477" s="105"/>
      <c r="AB1477" s="105"/>
    </row>
    <row r="1478" spans="1:28" ht="16.5" customHeight="1">
      <c r="A1478" s="424"/>
      <c r="B1478" s="91" t="s">
        <v>67</v>
      </c>
      <c r="C1478" s="117">
        <f>'3rd 1'!AA31</f>
        <v>68</v>
      </c>
      <c r="D1478" s="117">
        <f>'3rd 2'!AA31</f>
        <v>58</v>
      </c>
      <c r="E1478" s="117">
        <f>'3rd 3'!AA31</f>
        <v>66</v>
      </c>
      <c r="F1478" s="117">
        <f>'3rd 4'!AA31</f>
        <v>60</v>
      </c>
      <c r="G1478" s="117">
        <f>'3rd 5'!AA31</f>
        <v>47</v>
      </c>
      <c r="H1478" s="117">
        <f>'3rd 6'!AA31</f>
        <v>0</v>
      </c>
      <c r="I1478" s="457"/>
      <c r="J1478" s="525"/>
      <c r="K1478" s="491"/>
      <c r="L1478" s="117">
        <f>'4th 1'!AA31</f>
        <v>62</v>
      </c>
      <c r="M1478" s="117">
        <f>'4th 2'!AA31</f>
        <v>68</v>
      </c>
      <c r="N1478" s="117">
        <f>'4th 3'!AA31</f>
        <v>66</v>
      </c>
      <c r="O1478" s="117">
        <f>'4th 4'!AA31</f>
        <v>77</v>
      </c>
      <c r="P1478" s="117">
        <f>'4th 5'!AA31</f>
        <v>60</v>
      </c>
      <c r="Q1478" s="117">
        <f>'4th 6'!AA31</f>
        <v>48</v>
      </c>
      <c r="R1478" s="117">
        <f>'4th 7'!AA31</f>
        <v>0</v>
      </c>
      <c r="S1478" s="457"/>
      <c r="T1478" s="525"/>
      <c r="U1478" s="491"/>
      <c r="V1478" s="444">
        <f>IF((C1479+C1481)=0,0,C1474)+IF((D1479+D1481)=0,0,D1474)+IF((E1479+E1481)=0,0,E1474)+IF((F1479+F1481)=0,0,F1474)+IF((G1479+G1481)=0,0,G1474)+IF((H1479+H1481)=0,0,H1474)+IF((L1479+L1481)=0,0,L1474)+IF((M1479+M1481)=0,0,M1474)+IF((N1479+N1481)=0,0,N1474)+IF((O1479+O1481)=0,0,O1474)+IF((P1479+P1481)=0,0,P1474)+IF((Q1479+Q1481)=0,0,Q1474)+IF((R1479+R1481)=0,0,R1474)+IF(E1511&gt;0,1.5,0)</f>
        <v>31.5</v>
      </c>
      <c r="W1478" s="457">
        <f>I1475+S1475+(E1511*1.5)</f>
        <v>91.875</v>
      </c>
      <c r="X1478" s="440">
        <f>IF(S1475&gt;0,(W1478/31.5),J1476)</f>
        <v>2.9166666666666665</v>
      </c>
      <c r="Y1478" s="164" t="str">
        <f>IF(X1478&gt;=4,"A+",IF(X1478&gt;=3.75,"A",IF(X1478&gt;=3.5,"A-",IF(X1478&gt;=3.25,"B+",IF(X1478&gt;=3,"B",IF(X1478&gt;=2.75,"B-",IF(X1478&gt;=2.5,"C+",IF(X1478&gt;=2,"C","F"))))))))</f>
        <v>B-</v>
      </c>
      <c r="Z1478" s="510"/>
    </row>
    <row r="1479" spans="1:28" ht="16.5">
      <c r="A1479" s="424"/>
      <c r="B1479" s="91" t="s">
        <v>1</v>
      </c>
      <c r="C1479" s="104">
        <f>'3rd 1'!AC31</f>
        <v>3.25</v>
      </c>
      <c r="D1479" s="104">
        <f>'3rd 2'!AC31</f>
        <v>2.75</v>
      </c>
      <c r="E1479" s="104">
        <f>'3rd 3'!AC31</f>
        <v>3.25</v>
      </c>
      <c r="F1479" s="104">
        <f>'3rd 4'!AC31</f>
        <v>3</v>
      </c>
      <c r="G1479" s="104">
        <f>'3rd 5'!AC31</f>
        <v>2.25</v>
      </c>
      <c r="H1479" s="104">
        <f>'3rd 6'!AC31</f>
        <v>0</v>
      </c>
      <c r="I1479" s="457"/>
      <c r="J1479" s="525"/>
      <c r="K1479" s="106"/>
      <c r="L1479" s="104">
        <f>'4th 1'!AC31</f>
        <v>3</v>
      </c>
      <c r="M1479" s="104">
        <f>'4th 2'!AC31</f>
        <v>3.25</v>
      </c>
      <c r="N1479" s="104">
        <f>'4th 3'!AC31</f>
        <v>3.25</v>
      </c>
      <c r="O1479" s="104">
        <f>'4th 4'!AC31</f>
        <v>3.75</v>
      </c>
      <c r="P1479" s="104">
        <f>'4th 5'!AC31</f>
        <v>3</v>
      </c>
      <c r="Q1479" s="104">
        <f>'4th 6'!AC31</f>
        <v>2.25</v>
      </c>
      <c r="R1479" s="107">
        <f>'4th 7'!AC31</f>
        <v>0</v>
      </c>
      <c r="S1479" s="457"/>
      <c r="T1479" s="525"/>
      <c r="U1479" s="108"/>
      <c r="V1479" s="456"/>
      <c r="W1479" s="448"/>
      <c r="X1479" s="441"/>
      <c r="Y1479" s="451" t="str">
        <f>IF(S1475&gt;0,(IF(X1478&gt;=2.5,Y1478,IF(X1478&gt;=2.25,"C",IF(X1478&gt;=2,"D","F")))),K1477)</f>
        <v>B-</v>
      </c>
      <c r="Z1479" s="510"/>
    </row>
    <row r="1480" spans="1:28" ht="16.5">
      <c r="A1480" s="424"/>
      <c r="B1480" s="91" t="s">
        <v>2</v>
      </c>
      <c r="C1480" s="104" t="str">
        <f>'3rd 1'!AB31</f>
        <v>B+</v>
      </c>
      <c r="D1480" s="104" t="str">
        <f>'3rd 2'!AB31</f>
        <v>B-</v>
      </c>
      <c r="E1480" s="104" t="str">
        <f>'3rd 3'!AB31</f>
        <v>B+</v>
      </c>
      <c r="F1480" s="104" t="str">
        <f>'3rd 4'!AB31</f>
        <v>B</v>
      </c>
      <c r="G1480" s="104" t="str">
        <f>'3rd 5'!AB31</f>
        <v>C</v>
      </c>
      <c r="H1480" s="104" t="str">
        <f>'3rd 6'!AB31</f>
        <v/>
      </c>
      <c r="I1480" s="457"/>
      <c r="J1480" s="98"/>
      <c r="K1480" s="90"/>
      <c r="L1480" s="104" t="str">
        <f>'4th 1'!AB31</f>
        <v>B</v>
      </c>
      <c r="M1480" s="104" t="str">
        <f>'4th 2'!AB31</f>
        <v>B+</v>
      </c>
      <c r="N1480" s="104" t="str">
        <f>'4th 3'!AB31</f>
        <v>B+</v>
      </c>
      <c r="O1480" s="104" t="str">
        <f>'4th 4'!AB31</f>
        <v>A</v>
      </c>
      <c r="P1480" s="104" t="str">
        <f>'4th 5'!AB31</f>
        <v>B</v>
      </c>
      <c r="Q1480" s="104" t="str">
        <f>'4th 6'!AB31</f>
        <v>C</v>
      </c>
      <c r="R1480" s="104" t="str">
        <f>'4th 7'!AB31</f>
        <v/>
      </c>
      <c r="S1480" s="457"/>
      <c r="T1480" s="98"/>
      <c r="U1480" s="109"/>
      <c r="V1480" s="446"/>
      <c r="W1480" s="449"/>
      <c r="X1480" s="450"/>
      <c r="Y1480" s="452"/>
      <c r="Z1480" s="510"/>
    </row>
    <row r="1481" spans="1:28" ht="16.5" customHeight="1">
      <c r="A1481" s="413" t="s">
        <v>127</v>
      </c>
      <c r="B1481" s="91" t="s">
        <v>1</v>
      </c>
      <c r="C1481" s="104">
        <f>'3rd 1'!AD31</f>
        <v>0</v>
      </c>
      <c r="D1481" s="104">
        <f>'3rd 2'!AD31</f>
        <v>0</v>
      </c>
      <c r="E1481" s="104">
        <f>'3rd 3'!AD31</f>
        <v>0</v>
      </c>
      <c r="F1481" s="104">
        <f>'3rd 4'!AD31</f>
        <v>0</v>
      </c>
      <c r="G1481" s="104">
        <f>'3rd 5'!AD31</f>
        <v>0</v>
      </c>
      <c r="H1481" s="104">
        <f>'3rd 6'!AD31</f>
        <v>0</v>
      </c>
      <c r="I1481" s="415">
        <f>(C1481*C1474)+(D1481*D1474)+(E1481*E1474)+(F1481*F1474)+(G1481*G1474)+(H1481*H1474)</f>
        <v>0</v>
      </c>
      <c r="J1481" s="417">
        <f>IF(C1481&gt;0,(C1479*C1474),0)+IF(D1481&gt;0,(D1479*D1474),0)+IF(E1481&gt;0,(E1479*E1474),0)+IF(F1481&gt;0,(F1479*F1474),0)+IF(G1481&gt;0,(G1479*G1474),0)+IF(H1481&gt;0,(H1479*H1474),0)</f>
        <v>0</v>
      </c>
      <c r="K1481" s="418">
        <f>IF(C1481&gt;C1479,((C1481*C1474)-(C1479*C1474)),0)+IF(D1481&gt;D1479,((D1481*D1474)-(D1479*D1474)),0)+IF(E1481&gt;E1479,((E1481*E1474)-(E1479*E1474)),0)+IF(F1481&gt;F1479,((F1481*F1474)-(F1479*F1474)),0)+IF(G1481&gt;G1479,((G1481*G1474)-(G1479*G1474)),0)+IF(H1481&gt;H1479,((H1481*H1474)-(H1479*H1474)),0)</f>
        <v>0</v>
      </c>
      <c r="L1481" s="165">
        <f>'4th 1'!AD31</f>
        <v>0</v>
      </c>
      <c r="M1481" s="104">
        <f>'4th 2'!AD31</f>
        <v>0</v>
      </c>
      <c r="N1481" s="104">
        <f>'4th 3'!AD31</f>
        <v>0</v>
      </c>
      <c r="O1481" s="104">
        <f>'4th 4'!AD31</f>
        <v>0</v>
      </c>
      <c r="P1481" s="104">
        <f>'4th 5'!AD31</f>
        <v>0</v>
      </c>
      <c r="Q1481" s="104">
        <f>'4th 6'!AD31</f>
        <v>0</v>
      </c>
      <c r="R1481" s="104">
        <f>'4th 7'!AD31</f>
        <v>0</v>
      </c>
      <c r="S1481" s="415">
        <f>(L1481*L1474)+(M1481*M1474)+(N1481*N1474)+(O1481*O1474)+(P1481*P1474)+(Q1481*Q1474)+(R1481*R1474)</f>
        <v>0</v>
      </c>
      <c r="T1481" s="417">
        <f>IF(L1481&gt;0,(L1479*L1474),0)+IF(M1481&gt;0,(M1479*M1474),0)+IF(N1481&gt;0,(N1479*N1474),0)+IF(O1481&gt;0,(O1479*O1474),0)+IF(P1481&gt;0,(P1479*P1474),0)+IF(Q1481&gt;0,(Q1479*Q1474),0)+IF(R1481&gt;0,(R1479*R1474),0)</f>
        <v>0</v>
      </c>
      <c r="U1481" s="484">
        <f>IF(L1481&gt;L1479,((L1481*L1474)-(L1479*L1474)),0)+IF(M1481&gt;M1479,((M1481*M1474)-(M1479*M1474)),0)+IF(N1481&gt;N1479,((N1481*N1474)-(N1479*N1474)),0)+IF(O1481&gt;O1479,((O1481*O1474)-(O1479*O1474)),0)+IF(P1481&gt;P1479,((P1481*P1474)-(P1479*P1474)),0)+IF(Q1481&gt;Q1479,((Q1481*Q1474)-(Q1479*Q1474)),0)+IF(R1481&gt;R1479,((R1481*R1474)-(R1479*R1474)),0)</f>
        <v>0</v>
      </c>
      <c r="V1481" s="401">
        <f>I1481+S1481</f>
        <v>0</v>
      </c>
      <c r="W1481" s="436">
        <f>J1481+T1481</f>
        <v>0</v>
      </c>
      <c r="X1481" s="438">
        <f>K1481+U1481</f>
        <v>0</v>
      </c>
      <c r="Y1481" s="483">
        <f>K1481+U1481+X1468</f>
        <v>0</v>
      </c>
      <c r="Z1481" s="510"/>
    </row>
    <row r="1482" spans="1:28" ht="16.5" thickBot="1">
      <c r="A1482" s="414"/>
      <c r="B1482" s="157" t="s">
        <v>23</v>
      </c>
      <c r="C1482" s="180" t="str">
        <f>'3rd 1'!AE31</f>
        <v/>
      </c>
      <c r="D1482" s="180" t="str">
        <f>'3rd 2'!AE31</f>
        <v/>
      </c>
      <c r="E1482" s="180" t="str">
        <f>'3rd 3'!AE31</f>
        <v/>
      </c>
      <c r="F1482" s="180" t="str">
        <f>'3rd 4'!AE31</f>
        <v/>
      </c>
      <c r="G1482" s="180" t="str">
        <f>'3rd 5'!AE31</f>
        <v/>
      </c>
      <c r="H1482" s="180" t="str">
        <f>'3rd 6'!AE31</f>
        <v/>
      </c>
      <c r="I1482" s="416"/>
      <c r="J1482" s="416"/>
      <c r="K1482" s="419"/>
      <c r="L1482" s="180" t="str">
        <f>'4th 1'!AE31</f>
        <v/>
      </c>
      <c r="M1482" s="180" t="str">
        <f>'4th 2'!AE31</f>
        <v/>
      </c>
      <c r="N1482" s="180" t="str">
        <f>'4th 3'!AE31</f>
        <v/>
      </c>
      <c r="O1482" s="180" t="str">
        <f>'4th 4'!AE31</f>
        <v/>
      </c>
      <c r="P1482" s="180" t="str">
        <f>'4th 5'!AE31</f>
        <v/>
      </c>
      <c r="Q1482" s="180" t="str">
        <f>'4th 6'!AE31</f>
        <v/>
      </c>
      <c r="R1482" s="180" t="str">
        <f>'4th 7'!AE31</f>
        <v/>
      </c>
      <c r="S1482" s="416"/>
      <c r="T1482" s="416"/>
      <c r="U1482" s="419"/>
      <c r="V1482" s="402"/>
      <c r="W1482" s="437"/>
      <c r="X1482" s="439"/>
      <c r="Y1482" s="406"/>
      <c r="Z1482" s="510"/>
    </row>
    <row r="1483" spans="1:28" ht="19.5" customHeight="1" thickTop="1" thickBot="1">
      <c r="A1483" s="435" t="s">
        <v>31</v>
      </c>
      <c r="B1483" s="435"/>
      <c r="C1483" s="435"/>
      <c r="D1483" s="435"/>
      <c r="E1483" s="435"/>
      <c r="F1483" s="435"/>
      <c r="G1483" s="435"/>
      <c r="H1483" s="435"/>
      <c r="I1483" s="435"/>
      <c r="J1483" s="435"/>
      <c r="K1483" s="435"/>
      <c r="L1483" s="435"/>
      <c r="M1483" s="435"/>
      <c r="N1483" s="435"/>
      <c r="O1483" s="435"/>
      <c r="P1483" s="435"/>
      <c r="Q1483" s="435"/>
      <c r="R1483" s="435"/>
      <c r="S1483" s="435"/>
      <c r="T1483" s="435"/>
      <c r="U1483" s="435"/>
      <c r="V1483" s="435"/>
      <c r="W1483" s="435"/>
      <c r="X1483" s="435"/>
      <c r="Y1483" s="435"/>
      <c r="Z1483" s="510"/>
    </row>
    <row r="1484" spans="1:28" ht="17.25" customHeight="1" thickTop="1" thickBot="1">
      <c r="A1484" s="478" t="s">
        <v>46</v>
      </c>
      <c r="B1484" s="479"/>
      <c r="C1484" s="479"/>
      <c r="D1484" s="479"/>
      <c r="E1484" s="479"/>
      <c r="F1484" s="479"/>
      <c r="G1484" s="479"/>
      <c r="H1484" s="479"/>
      <c r="I1484" s="479"/>
      <c r="J1484" s="479"/>
      <c r="K1484" s="480"/>
      <c r="L1484" s="426" t="s">
        <v>47</v>
      </c>
      <c r="M1484" s="426"/>
      <c r="N1484" s="426"/>
      <c r="O1484" s="426"/>
      <c r="P1484" s="426"/>
      <c r="Q1484" s="426"/>
      <c r="R1484" s="426"/>
      <c r="S1484" s="426"/>
      <c r="T1484" s="426"/>
      <c r="U1484" s="427"/>
      <c r="V1484" s="160"/>
      <c r="W1484" s="428" t="s">
        <v>39</v>
      </c>
      <c r="X1484" s="428"/>
      <c r="Y1484" s="161"/>
      <c r="Z1484" s="510"/>
    </row>
    <row r="1485" spans="1:28" ht="17.25" thickTop="1">
      <c r="A1485" s="99" t="s">
        <v>22</v>
      </c>
      <c r="B1485" s="100"/>
      <c r="C1485" s="101">
        <f>'5th 1'!B4</f>
        <v>301</v>
      </c>
      <c r="D1485" s="101">
        <f>'5th 2'!B4</f>
        <v>302</v>
      </c>
      <c r="E1485" s="101">
        <f>'5th 3'!B4</f>
        <v>303</v>
      </c>
      <c r="F1485" s="101">
        <f>'5th 4'!B4</f>
        <v>304</v>
      </c>
      <c r="G1485" s="101">
        <f>'5th 5'!B4</f>
        <v>305</v>
      </c>
      <c r="H1485" s="101">
        <f>'5th 6'!B4</f>
        <v>0</v>
      </c>
      <c r="I1485" s="430" t="s">
        <v>0</v>
      </c>
      <c r="J1485" s="430" t="s">
        <v>3</v>
      </c>
      <c r="K1485" s="432" t="s">
        <v>2</v>
      </c>
      <c r="L1485" s="101">
        <f>'6th 1'!B4</f>
        <v>306</v>
      </c>
      <c r="M1485" s="101">
        <f>'6th 2'!B4</f>
        <v>307</v>
      </c>
      <c r="N1485" s="101">
        <f>'6th 3'!B4</f>
        <v>308</v>
      </c>
      <c r="O1485" s="101">
        <f>'6th 4'!B4</f>
        <v>309</v>
      </c>
      <c r="P1485" s="101">
        <f>'6th 5'!B4</f>
        <v>310</v>
      </c>
      <c r="Q1485" s="101">
        <f>'6th 6'!B4</f>
        <v>0</v>
      </c>
      <c r="R1485" s="101">
        <f>'6th 7'!B4</f>
        <v>0</v>
      </c>
      <c r="S1485" s="429" t="s">
        <v>0</v>
      </c>
      <c r="T1485" s="429" t="s">
        <v>3</v>
      </c>
      <c r="U1485" s="431" t="s">
        <v>2</v>
      </c>
      <c r="V1485" s="433" t="s">
        <v>62</v>
      </c>
      <c r="W1485" s="434"/>
      <c r="X1485" s="434"/>
      <c r="Y1485" s="162" t="str">
        <f>IF(X1486&gt;=4,"A+",IF(X1486&gt;=3.75,"A",IF(X1486&gt;=3.5,"A-",IF(X1486&gt;=3.25,"B+",IF(X1486&gt;=3,"B",IF(X1486&gt;=2.75,"B-",IF(X1486&gt;=2.5,"C+",IF(X1486&gt;=2,"C","F"))))))))</f>
        <v>B</v>
      </c>
      <c r="Z1485" s="510"/>
    </row>
    <row r="1486" spans="1:28" ht="65.25" customHeight="1">
      <c r="A1486" s="77" t="s">
        <v>63</v>
      </c>
      <c r="B1486" s="78"/>
      <c r="C1486" s="79" t="str">
        <f>IF('5th 1'!C31&gt;0,'5th 1'!D6,IF('5th 1'!K31&gt;0,'5th 1'!L6,IF('5th 1'!S31&gt;0,'5th 1'!T6,0)))</f>
        <v>Creative Idea Genaration</v>
      </c>
      <c r="D1486" s="79" t="str">
        <f>IF('5th 2'!C31&gt;0,'5th 2'!D6,IF('5th 2'!K31&gt;0,'5th 2'!L6,IF('5th 2'!S31&gt;0,'5th 2'!T6,0)))</f>
        <v>Drawing for Illustration-1</v>
      </c>
      <c r="E1486" s="79" t="str">
        <f>IF('5th 3'!C31&gt;0,'5th 3'!D6,IF('5th 3'!K31&gt;0,'5th 3'!L6,IF('5th 3'!S31&gt;0,'5th 3'!T6,0)))</f>
        <v>Ad Art-1</v>
      </c>
      <c r="F1486" s="79" t="str">
        <f>IF('5th 4'!C31&gt;0,'5th 4'!D6,IF('5th 4'!K31&gt;0,'5th 4'!L6,IF('5th 4'!S31&gt;0,'5th 4'!T6,0)))</f>
        <v>Typography-2</v>
      </c>
      <c r="G1486" s="79" t="str">
        <f>IF('5th 5'!C31&gt;0,'5th 5'!D6,IF('5th 5'!K31&gt;0,'5th 5'!L6,IF('5th 5'!S31&gt;0,'5th 5'!T6,0)))</f>
        <v>History of Art</v>
      </c>
      <c r="H1486" s="79">
        <f>IF('5th 6'!C31&gt;0,'5th 6'!D6,IF('5th 6'!K31&gt;0,'5th 6'!L6,IF('5th 6'!S31&gt;0,'5th 6'!T6,0)))</f>
        <v>0</v>
      </c>
      <c r="I1486" s="481"/>
      <c r="J1486" s="481"/>
      <c r="K1486" s="482"/>
      <c r="L1486" s="79" t="str">
        <f>IF('6th 1'!C31&gt;0,'6th 1'!D6,IF('6th 1'!K31&gt;0,'6th 1'!L6,IF('6th 1'!S31&gt;0,'6th 1'!T6,0)))</f>
        <v>Computar Application in Art and Design</v>
      </c>
      <c r="M1486" s="79" t="str">
        <f>IF('6th 2'!C31&gt;0,'6th 2'!D6,IF('6th 2'!K31&gt;0,'6th 2'!L6,IF('6th 2'!S31&gt;0,'6th 2'!T6,0)))</f>
        <v>Drawing for Illustration-2</v>
      </c>
      <c r="N1486" s="79" t="str">
        <f>IF('6th 3'!C31&gt;0,'6th 3'!D6,IF('6th 3'!K31&gt;0,'6th 3'!L6,IF('6th 3'!S31&gt;0,'6th 3'!T6,0)))</f>
        <v>Ad Art-2</v>
      </c>
      <c r="O1486" s="79" t="str">
        <f>IF('6th 4'!C31&gt;0,'6th 4'!D6,IF('6th 4'!K31&gt;0,'6th 4'!L6,IF('6th 4'!S31&gt;0,'6th 4'!T6,0)))</f>
        <v>Sketch &amp; landscape-1</v>
      </c>
      <c r="P1486" s="79" t="str">
        <f>IF('6th 5'!C31&gt;0,'6th 5'!D6,IF('6th 5'!K31&gt;0,'6th 5'!L6,IF('6th 5'!S31&gt;0,'6th 5'!T6,0)))</f>
        <v>History of Arts</v>
      </c>
      <c r="Q1486" s="79">
        <f>IF('6th 6'!C31&gt;0,'6th 6'!D6,IF('6th 6'!K31&gt;0,'6th 6'!L6,IF('6th 6'!S31&gt;0,'6th 6'!T6,0)))</f>
        <v>0</v>
      </c>
      <c r="R1486" s="79">
        <f>IF('6th 7'!C31&gt;0,'6th 7'!D6,IF('6th 7'!K31&gt;0,'6th 7'!L6,IF('6th 7'!S31&gt;0,'6th 7'!T6,0)))</f>
        <v>0</v>
      </c>
      <c r="S1486" s="429"/>
      <c r="T1486" s="429"/>
      <c r="U1486" s="431"/>
      <c r="V1486" s="335">
        <f>IF(I1488&gt;0,(V1491+V1473),0)</f>
        <v>94.5</v>
      </c>
      <c r="W1486" s="254">
        <f>IF(I1488&gt;0,(W1491+W1473),0)</f>
        <v>286.125</v>
      </c>
      <c r="X1486" s="336">
        <f>IF(S1488&gt;0,(W1486/94.5),IF(I1488&gt;0,(W1486/78),0))</f>
        <v>3.0277777777777777</v>
      </c>
      <c r="Y1486" s="163" t="str">
        <f>IF(X1486&gt;=2.5,Y1485,IF(X1486&gt;=2.25,"C",IF(X1486&gt;=2,"D",IF(X1486=0,0,"F"))))</f>
        <v>B</v>
      </c>
      <c r="Z1486" s="510"/>
    </row>
    <row r="1487" spans="1:28" ht="16.5">
      <c r="A1487" s="77" t="s">
        <v>12</v>
      </c>
      <c r="B1487" s="78"/>
      <c r="C1487" s="102">
        <f>IF('5th 1'!C31&gt;0,'5th 1'!H4,IF('5th 1'!K31&gt;0,'5th 1'!P4,IF('5th 1'!S31&gt;0,'5th 1'!X4,0)))</f>
        <v>3</v>
      </c>
      <c r="D1487" s="102">
        <f>IF('5th 2'!C31&gt;0,'5th 2'!H4,IF('5th 2'!K31&gt;0,'5th 2'!P4,IF('5th 2'!S31&gt;0,'5th 2'!X4,0)))</f>
        <v>3</v>
      </c>
      <c r="E1487" s="102">
        <f>IF('5th 3'!C31&gt;0,'5th 3'!H4,IF('5th 3'!K31&gt;0,'5th 3'!P4,IF('5th 3'!S31&gt;0,'5th 3'!X4,0)))</f>
        <v>3</v>
      </c>
      <c r="F1487" s="102">
        <f>IF('5th 4'!C31&gt;0,'5th 4'!H4,IF('5th 4'!K31&gt;0,'5th 4'!P4,IF('5th 4'!S31&gt;0,'5th 4'!X4,0)))</f>
        <v>3</v>
      </c>
      <c r="G1487" s="102">
        <f>IF('5th 5'!C31&gt;0,'5th 5'!H4,IF('5th 5'!K31&gt;0,'5th 5'!P4,IF('5th 5'!S31&gt;0,'5th 5'!X4,0)))</f>
        <v>3</v>
      </c>
      <c r="H1487" s="102">
        <f>IF('5th 6'!C31&gt;0,'5th 6'!H4,IF('5th 6'!K31&gt;0,'5th 6'!P4,IF('5th 6'!S31&gt;0,'5th 6'!X4,0)))</f>
        <v>0</v>
      </c>
      <c r="I1487" s="481"/>
      <c r="J1487" s="481"/>
      <c r="K1487" s="482"/>
      <c r="L1487" s="102">
        <f>IF('6th 1'!C31&gt;0,'6th 1'!H4,IF('6th 1'!K31&gt;0,'6th 1'!P4,IF('6th 1'!S31&gt;0,'6th 1'!X4,0)))</f>
        <v>3</v>
      </c>
      <c r="M1487" s="102">
        <f>IF('6th 2'!C31&gt;0,'6th 2'!H4,IF('6th 2'!K31&gt;0,'6th 2'!P4,IF('6th 2'!S31&gt;0,'6th 2'!X4,0)))</f>
        <v>3</v>
      </c>
      <c r="N1487" s="102">
        <f>IF('6th 3'!C31&gt;0,'6th 3'!H4,IF('6th 3'!K31&gt;0,'6th 3'!P4,IF('6th 3'!S31&gt;0,'6th 3'!X4,0)))</f>
        <v>3</v>
      </c>
      <c r="O1487" s="102">
        <f>IF('6th 4'!C31&gt;0,'6th 4'!H4,IF('6th 4'!K31&gt;0,'6th 4'!P4,IF('6th 4'!S31&gt;0,'6th 4'!X4,0)))</f>
        <v>3</v>
      </c>
      <c r="P1487" s="102">
        <f>IF('6th 5'!C31&gt;0,'6th 5'!H4,IF('6th 5'!K31&gt;0,'6th 5'!P4,IF('6th 5'!S31&gt;0,'6th 5'!X4,0)))</f>
        <v>3</v>
      </c>
      <c r="Q1487" s="102">
        <f>IF('6th 6'!C31&gt;0,'6th 6'!H4,IF('6th 6'!K31&gt;0,'6th 6'!#REF!,IF('6th 6'!S31&gt;0,'6th 6'!X4,0)))</f>
        <v>0</v>
      </c>
      <c r="R1487" s="102">
        <f>IF('6th 7'!C31&gt;0,'6th 7'!H4,IF('6th 7'!K31&gt;0,'6th 7'!P4,IF('6th 7'!S31&gt;0,'6th 7'!X4,0)))</f>
        <v>0</v>
      </c>
      <c r="S1487" s="430"/>
      <c r="T1487" s="430"/>
      <c r="U1487" s="432"/>
      <c r="V1487" s="460" t="s">
        <v>41</v>
      </c>
      <c r="W1487" s="461"/>
      <c r="X1487" s="461"/>
      <c r="Y1487" s="462"/>
      <c r="Z1487" s="510"/>
    </row>
    <row r="1488" spans="1:28" ht="17.25" thickBot="1">
      <c r="A1488" s="77" t="s">
        <v>11</v>
      </c>
      <c r="B1488" s="78"/>
      <c r="C1488" s="102">
        <v>100</v>
      </c>
      <c r="D1488" s="102">
        <v>100</v>
      </c>
      <c r="E1488" s="102">
        <v>100</v>
      </c>
      <c r="F1488" s="102">
        <v>100</v>
      </c>
      <c r="G1488" s="102">
        <v>100</v>
      </c>
      <c r="H1488" s="102">
        <v>100</v>
      </c>
      <c r="I1488" s="465">
        <f>(C1492*C1487)+(D1492*D1487)+(E1492*E1487)+(F1492*F1487)+(G1492*G1487)+(H1492*H1487)</f>
        <v>42.75</v>
      </c>
      <c r="J1488" s="84"/>
      <c r="K1488" s="103" t="str">
        <f>IF(J1490&gt;=4,"A+",IF(J1490&gt;=3.75,"A",IF(J1490&gt;=3.5,"A-",IF(J1490&gt;=3.25,"B+",IF(J1490&gt;=3,"B",IF(J1490&gt;=2.75,"B-",IF(J1490&gt;=2.5,"C+",IF(J1490&gt;=2,"C","F"))))))))</f>
        <v>B-</v>
      </c>
      <c r="L1488" s="102">
        <v>100</v>
      </c>
      <c r="M1488" s="102">
        <v>100</v>
      </c>
      <c r="N1488" s="102">
        <v>100</v>
      </c>
      <c r="O1488" s="102">
        <v>100</v>
      </c>
      <c r="P1488" s="102">
        <v>100</v>
      </c>
      <c r="Q1488" s="102">
        <v>100</v>
      </c>
      <c r="R1488" s="102">
        <v>100</v>
      </c>
      <c r="S1488" s="465">
        <f>(L1492*L1487)+(M1492*M1487)+(N1492*N1487)+(O1492*O1487)+(P1492*P1487)+(Q1492*Q1487)+(R1492*R1487)</f>
        <v>44.25</v>
      </c>
      <c r="T1488" s="84"/>
      <c r="U1488" s="103" t="str">
        <f>IF(T1490&gt;=4,"A+",IF(T1490&gt;=3.75,"A",IF(T1490&gt;=3.5,"A-",IF(T1490&gt;=3.25,"B+",IF(T1490&gt;=3,"B",IF(T1490&gt;=2.75,"B-",IF(T1490&gt;=2.5,"C+",IF(T1490&gt;=2,"C","F"))))))))</f>
        <v>B-</v>
      </c>
      <c r="V1488" s="467" t="s">
        <v>29</v>
      </c>
      <c r="W1488" s="469" t="s">
        <v>0</v>
      </c>
      <c r="X1488" s="469" t="s">
        <v>3</v>
      </c>
      <c r="Y1488" s="476" t="s">
        <v>2</v>
      </c>
      <c r="Z1488" s="510"/>
    </row>
    <row r="1489" spans="1:26" ht="17.25" thickTop="1">
      <c r="A1489" s="77" t="s">
        <v>28</v>
      </c>
      <c r="B1489" s="86"/>
      <c r="C1489" s="104">
        <f>IF('5th 1'!C31&gt;0,'5th 1'!C31,IF('5th 1'!K31&gt;0,'5th 1'!K31,IF('5th 1'!S31&gt;0,'5th 1'!S31,0)))</f>
        <v>26</v>
      </c>
      <c r="D1489" s="104">
        <f>IF('5th 2'!C31&gt;0,'5th 2'!C31,IF('5th 2'!K31&gt;0,'5th 2'!K31,IF('5th 2'!S31&gt;0,'5th 2'!S31,0)))</f>
        <v>27</v>
      </c>
      <c r="E1489" s="104">
        <f>IF('5th 3'!C31&gt;0,'5th 3'!C31,IF('5th 3'!K31&gt;0,'5th 3'!K31,IF('5th 3'!S31&gt;0,'5th 3'!S31,0)))</f>
        <v>28</v>
      </c>
      <c r="F1489" s="104">
        <f>IF('5th 4'!C31&gt;0,'5th 4'!C31,IF('5th 4'!K31&gt;0,'5th 4'!K31,IF('5th 4'!S31&gt;0,'5th 4'!S31,0)))</f>
        <v>29.5</v>
      </c>
      <c r="G1489" s="104">
        <f>IF('5th 5'!C31&gt;0,'5th 5'!C31,IF('5th 5'!K31&gt;0,'5th 5'!K31,IF('5th 5'!S31&gt;0,'5th 5'!S31,0)))</f>
        <v>27</v>
      </c>
      <c r="H1489" s="104">
        <f>IF('5th 6'!C31&gt;0,'5th 6'!C31,IF('5th 6'!K31&gt;0,'5th 6'!K31,IF('5th 6'!S31&gt;0,'5th 6'!S31,0)))</f>
        <v>0</v>
      </c>
      <c r="I1489" s="448"/>
      <c r="J1489" s="98"/>
      <c r="K1489" s="90"/>
      <c r="L1489" s="104">
        <f>IF('6th 1'!C31&gt;0,'6th 1'!C31,IF('6th 1'!K31&gt;0,'6th 1'!K31,IF('6th 1'!S31&gt;0,'6th 1'!S31,0)))</f>
        <v>27</v>
      </c>
      <c r="M1489" s="104">
        <f>IF('6th 2'!C31&gt;0,'6th 2'!C31,IF('6th 2'!K31&gt;0,'6th 2'!K31,IF('6th 2'!S31&gt;0,'6th 2'!S31,0)))</f>
        <v>31</v>
      </c>
      <c r="N1489" s="104">
        <f>IF('6th 3'!C31&gt;0,'6th 3'!C31,IF('6th 3'!K31&gt;0,'6th 3'!K31,IF('6th 3'!S31&gt;0,'6th 3'!S31,0)))</f>
        <v>27.5</v>
      </c>
      <c r="O1489" s="104">
        <f>IF('6th 4'!C31&gt;0,'6th 4'!C31,IF('6th 4'!K31&gt;0,'6th 4'!K31,IF('6th 4'!S31&gt;0,'6th 4'!S31,0)))</f>
        <v>26</v>
      </c>
      <c r="P1489" s="104">
        <f>IF('6th 5'!C31&gt;0,'6th 5'!C31,IF('6th 5'!K31&gt;0,'6th 5'!K31,IF('6th 5'!S31&gt;0,'6th 5'!S31,0)))</f>
        <v>29.5</v>
      </c>
      <c r="Q1489" s="104">
        <f>IF('6th 6'!C31&gt;0,'6th 6'!C31,IF('6th 6'!K31&gt;0,'6th 6'!K31,IF('6th 6'!S31&gt;0,'6th 6'!S31,0)))</f>
        <v>0</v>
      </c>
      <c r="R1489" s="104">
        <f>IF('6th 7'!C31&gt;0,'6th 7'!C31,IF('6th 7'!K31&gt;0,'6th 7'!K31,IF('6th 7'!S31&gt;0,'6th 7'!S31,0)))</f>
        <v>0</v>
      </c>
      <c r="S1489" s="448"/>
      <c r="T1489" s="98"/>
      <c r="U1489" s="90"/>
      <c r="V1489" s="468"/>
      <c r="W1489" s="470"/>
      <c r="X1489" s="471"/>
      <c r="Y1489" s="477"/>
      <c r="Z1489" s="510"/>
    </row>
    <row r="1490" spans="1:26" ht="16.5" customHeight="1">
      <c r="A1490" s="423" t="s">
        <v>26</v>
      </c>
      <c r="B1490" s="91" t="s">
        <v>60</v>
      </c>
      <c r="C1490" s="104">
        <f>IF('5th 1'!C31&gt;0,'5th 1'!J31,IF('5th 1'!K31&gt;0,'5th 1'!R31,IF('5th 1'!S31&gt;0,'5th 1'!Z31,0)))</f>
        <v>35.5</v>
      </c>
      <c r="D1490" s="104">
        <f>IF('5th 2'!C31&gt;0,'5th 2'!J31,IF('5th 2'!K31&gt;0,'5th 2'!R31,IF('5th 2'!S31&gt;0,'5th 2'!Z31,0)))</f>
        <v>30</v>
      </c>
      <c r="E1490" s="104">
        <f>IF('5th 3'!C31&gt;0,'5th 3'!J31,IF('5th 3'!K31&gt;0,'5th 3'!R31,IF('5th 3'!S31&gt;0,'5th 3'!Z31,0)))</f>
        <v>35.5</v>
      </c>
      <c r="F1490" s="104">
        <f>IF('5th 4'!C31&gt;0,'5th 4'!J31,IF('5th 4'!K31&gt;0,'5th 4'!R31,IF('5th 4'!S31&gt;0,'5th 4'!Z31,0)))</f>
        <v>35</v>
      </c>
      <c r="G1490" s="104">
        <f>IF('5th 5'!C31&gt;0,'5th 5'!J31,IF('5th 5'!K31&gt;0,'5th 5'!R31,IF('5th 5'!S31&gt;0,'5th 5'!Z31,0)))</f>
        <v>21.25</v>
      </c>
      <c r="H1490" s="104">
        <f>IF('5th 6'!C31&gt;0,'5th 6'!J31,IF('5th 6'!K31&gt;0,'5th 6'!R31,IF('5th 6'!S31&gt;0,'5th 6'!Z31,0)))</f>
        <v>0</v>
      </c>
      <c r="I1490" s="448"/>
      <c r="J1490" s="440">
        <f>I1488/(C1487+D1487+E1487+F1487+G1487+H1487)</f>
        <v>2.85</v>
      </c>
      <c r="K1490" s="442" t="str">
        <f>IF(J1490&gt;=2.5,K1488,IF(J1490&gt;=2.25,"C",IF(J1490&gt;=2,"D",IF(J1490=0,0,"F"))))</f>
        <v>B-</v>
      </c>
      <c r="L1490" s="107">
        <f>IF('6th 1'!C31&gt;0,'6th 1'!J31,IF('6th 1'!K31&gt;0,'6th 1'!R31,IF('6th 1'!S31&gt;0,'6th 1'!Z31,0)))</f>
        <v>37</v>
      </c>
      <c r="M1490" s="104">
        <f>IF('6th 2'!C31&gt;0,'6th 2'!J31,IF('6th 2'!K31&gt;0,'6th 2'!R31,IF('6th 2'!S31&gt;0,'6th 2'!Z31,0)))</f>
        <v>40</v>
      </c>
      <c r="N1490" s="104">
        <f>IF('6th 3'!C31&gt;0,'6th 3'!J31,IF('6th 3'!K31&gt;0,'6th 3'!R31,IF('6th 3'!S31&gt;0,'6th 3'!Z31,0)))</f>
        <v>35</v>
      </c>
      <c r="O1490" s="104">
        <f>IF('6th 4'!C31&gt;0,'6th 4'!J31,IF('6th 4'!K31&gt;0,'6th 4'!R31,IF('6th 4'!S31&gt;0,'6th 4'!Z31,0)))</f>
        <v>33.125</v>
      </c>
      <c r="P1490" s="104">
        <f>IF('6th 5'!C31&gt;0,'6th 5'!J31,IF('6th 5'!K31&gt;0,'6th 5'!R31,IF('6th 5'!S31&gt;0,'6th 5'!Z31,0)))</f>
        <v>19.25</v>
      </c>
      <c r="Q1490" s="104">
        <f>IF('6th 6'!C31&gt;0,'6th 6'!J31,IF('6th 6'!K31&gt;0,'6th 6'!R31,IF('6th 6'!S31&gt;0,'6th 6'!Z31,0)))</f>
        <v>0</v>
      </c>
      <c r="R1490" s="104">
        <f>IF('6th 7'!C31&gt;0,'6th 7'!J31,IF('6th 7'!K31&gt;0,'6th 7'!R31,IF('6th 7'!S31&gt;0,'6th 7'!Z31,0)))</f>
        <v>0</v>
      </c>
      <c r="S1490" s="448"/>
      <c r="T1490" s="440">
        <f>S1488/(L1487+M1487+N1487+O1487+P1487+Q1487+R1487)</f>
        <v>2.95</v>
      </c>
      <c r="U1490" s="442" t="str">
        <f>IF(T1490&gt;=2.5,U1488,IF(T1490&gt;=2.25,"C",IF(T1490&gt;=2,"D",IF(T1490=0,0,"F"))))</f>
        <v>B-</v>
      </c>
      <c r="V1490" s="443" t="s">
        <v>40</v>
      </c>
      <c r="W1490" s="443"/>
      <c r="X1490" s="443"/>
      <c r="Y1490" s="443"/>
      <c r="Z1490" s="510"/>
    </row>
    <row r="1491" spans="1:26" ht="16.5" customHeight="1">
      <c r="A1491" s="424"/>
      <c r="B1491" s="91" t="s">
        <v>67</v>
      </c>
      <c r="C1491" s="117">
        <f>'5th 1'!AA31</f>
        <v>62</v>
      </c>
      <c r="D1491" s="117">
        <f>'5th 2'!AA31</f>
        <v>57</v>
      </c>
      <c r="E1491" s="117">
        <f>'5th 3'!AA31</f>
        <v>64</v>
      </c>
      <c r="F1491" s="117">
        <f>'5th 4'!AA31</f>
        <v>65</v>
      </c>
      <c r="G1491" s="117">
        <f>'5th 5'!AA31</f>
        <v>49</v>
      </c>
      <c r="H1491" s="117">
        <f>'5th 6'!AA31</f>
        <v>0</v>
      </c>
      <c r="I1491" s="448"/>
      <c r="J1491" s="441"/>
      <c r="K1491" s="442"/>
      <c r="L1491" s="118">
        <f>'6th 1'!AA31</f>
        <v>64</v>
      </c>
      <c r="M1491" s="117">
        <f>'6th 2'!AA31</f>
        <v>71</v>
      </c>
      <c r="N1491" s="117">
        <f>'6th 3'!AA31</f>
        <v>63</v>
      </c>
      <c r="O1491" s="117">
        <f>'6th 4'!AA31</f>
        <v>60</v>
      </c>
      <c r="P1491" s="117">
        <f>'6th 5'!AA31</f>
        <v>49</v>
      </c>
      <c r="Q1491" s="117">
        <f>'6th 6'!AA31</f>
        <v>0</v>
      </c>
      <c r="R1491" s="117">
        <f>'6th 7'!AA31</f>
        <v>0</v>
      </c>
      <c r="S1491" s="448"/>
      <c r="T1491" s="441"/>
      <c r="U1491" s="442"/>
      <c r="V1491" s="444">
        <f>IF((C1492+C1494)=0,0,C1487)+IF((D1492+D1494)=0,0,D1487)+IF((E1492+E1494)=0,0,E1487)+IF((F1492+F1494)=0,0,F1487)+IF((G1492+G1494)=0,0,G1487)+IF((H1492+H1494)=0,0,H1487)+IF((L1492+L1494)=0,0,L1487)+IF((M1492+M1494)=0,0,M1487)+IF((N1492+N1494)=0,0,N1487)+IF((O1492+O1494)=0,0,O1487)+IF((P1492+P1494)=0,0,P1487)+IF((Q1492+Q1494)=0,0,Q1487)+IF((R1492+R1494)=0,0,R1487)+IF(G1511&gt;0,1.5,0)</f>
        <v>31.5</v>
      </c>
      <c r="W1491" s="447">
        <f>I1488+S1488+(G1511*1.5)</f>
        <v>90.75</v>
      </c>
      <c r="X1491" s="440">
        <f>IF(S1488&gt;0,(W1491/31.5),J1490)</f>
        <v>2.8809523809523809</v>
      </c>
      <c r="Y1491" s="164" t="str">
        <f>IF(X1491&gt;=4,"A+",IF(X1491&gt;=3.75,"A",IF(X1491&gt;=3.5,"A-",IF(X1491&gt;=3.25,"B+",IF(X1491&gt;=3,"B",IF(X1491&gt;=2.75,"B-",IF(X1491&gt;=2.5,"C+",IF(X1491&gt;=2,"C","F"))))))))</f>
        <v>B-</v>
      </c>
      <c r="Z1491" s="510"/>
    </row>
    <row r="1492" spans="1:26" ht="16.5">
      <c r="A1492" s="424"/>
      <c r="B1492" s="91" t="s">
        <v>1</v>
      </c>
      <c r="C1492" s="104">
        <f>'5th 1'!AC31</f>
        <v>3</v>
      </c>
      <c r="D1492" s="104">
        <f>'5th 2'!AC31</f>
        <v>2.75</v>
      </c>
      <c r="E1492" s="104">
        <f>'5th 3'!AC31</f>
        <v>3</v>
      </c>
      <c r="F1492" s="104">
        <f>'5th 4'!AC31</f>
        <v>3.25</v>
      </c>
      <c r="G1492" s="104">
        <f>'5th 5'!AC31</f>
        <v>2.25</v>
      </c>
      <c r="H1492" s="104">
        <f>'5th 6'!AC31</f>
        <v>0</v>
      </c>
      <c r="I1492" s="448"/>
      <c r="J1492" s="98"/>
      <c r="K1492" s="110"/>
      <c r="L1492" s="107">
        <f>'6th 1'!AC31</f>
        <v>3</v>
      </c>
      <c r="M1492" s="104">
        <f>'6th 2'!AC31</f>
        <v>3.5</v>
      </c>
      <c r="N1492" s="104">
        <f>'6th 3'!AC31</f>
        <v>3</v>
      </c>
      <c r="O1492" s="104">
        <f>'6th 4'!AC31</f>
        <v>3</v>
      </c>
      <c r="P1492" s="104">
        <f>'6th 5'!AC31</f>
        <v>2.25</v>
      </c>
      <c r="Q1492" s="104">
        <f>'6th 6'!AC31</f>
        <v>0</v>
      </c>
      <c r="R1492" s="104">
        <f>'6th 7'!AC31</f>
        <v>0</v>
      </c>
      <c r="S1492" s="448"/>
      <c r="T1492" s="98"/>
      <c r="U1492" s="110"/>
      <c r="V1492" s="445"/>
      <c r="W1492" s="448"/>
      <c r="X1492" s="441"/>
      <c r="Y1492" s="451" t="str">
        <f>IF(S1488&gt;0,(IF(X1491&gt;=2.5,Y1491,IF(X1491&gt;=2.25,"C",IF(X1491&gt;=2,"D","F")))),K1490)</f>
        <v>B-</v>
      </c>
      <c r="Z1492" s="510"/>
    </row>
    <row r="1493" spans="1:26" ht="17.25" customHeight="1" thickBot="1">
      <c r="A1493" s="424"/>
      <c r="B1493" s="91" t="s">
        <v>2</v>
      </c>
      <c r="C1493" s="104" t="str">
        <f>'5th 1'!AB31</f>
        <v>B</v>
      </c>
      <c r="D1493" s="104" t="str">
        <f>'5th 2'!AB31</f>
        <v>B-</v>
      </c>
      <c r="E1493" s="104" t="str">
        <f>'5th 3'!AB31</f>
        <v>B</v>
      </c>
      <c r="F1493" s="104" t="str">
        <f>'5th 4'!AB31</f>
        <v>B+</v>
      </c>
      <c r="G1493" s="104" t="str">
        <f>'5th 5'!AB31</f>
        <v>C</v>
      </c>
      <c r="H1493" s="104" t="str">
        <f>'5th 6'!AB31</f>
        <v/>
      </c>
      <c r="I1493" s="448"/>
      <c r="J1493" s="98"/>
      <c r="K1493" s="109"/>
      <c r="L1493" s="111" t="str">
        <f>'6th 1'!AB31</f>
        <v>B</v>
      </c>
      <c r="M1493" s="104" t="str">
        <f>'6th 2'!AB31</f>
        <v>A-</v>
      </c>
      <c r="N1493" s="104" t="str">
        <f>'6th 3'!AB31</f>
        <v>B</v>
      </c>
      <c r="O1493" s="104" t="str">
        <f>'6th 4'!AB31</f>
        <v>B</v>
      </c>
      <c r="P1493" s="104" t="str">
        <f>'6th 5'!AB31</f>
        <v>C</v>
      </c>
      <c r="Q1493" s="104" t="str">
        <f>'6th 6'!AB31</f>
        <v/>
      </c>
      <c r="R1493" s="104" t="str">
        <f>'6th 7'!AB31</f>
        <v/>
      </c>
      <c r="S1493" s="448"/>
      <c r="T1493" s="98"/>
      <c r="U1493" s="109"/>
      <c r="V1493" s="446"/>
      <c r="W1493" s="449"/>
      <c r="X1493" s="450"/>
      <c r="Y1493" s="452"/>
      <c r="Z1493" s="510"/>
    </row>
    <row r="1494" spans="1:26" ht="17.25" thickTop="1">
      <c r="A1494" s="413" t="s">
        <v>127</v>
      </c>
      <c r="B1494" s="91" t="s">
        <v>1</v>
      </c>
      <c r="C1494" s="104">
        <f>'5th 1'!AD31</f>
        <v>0</v>
      </c>
      <c r="D1494" s="104">
        <f>'5th 2'!AD31</f>
        <v>0</v>
      </c>
      <c r="E1494" s="104">
        <f>'5th 3'!AD31</f>
        <v>0</v>
      </c>
      <c r="F1494" s="104">
        <f>'5th 4'!AD31</f>
        <v>0</v>
      </c>
      <c r="G1494" s="104">
        <f>'5th 5'!AD31</f>
        <v>0</v>
      </c>
      <c r="H1494" s="104">
        <f>'5th 6'!AD31</f>
        <v>0</v>
      </c>
      <c r="I1494" s="415">
        <f>(C1494*C1487)+(D1494*D1487)+(E1494*E1487)+(F1494*F1487)+(G1494*G1487)+(H1494*H1487)</f>
        <v>0</v>
      </c>
      <c r="J1494" s="417">
        <f>IF(C1494&gt;0,(C1492*C1487),0)+IF(D1494&gt;0,(D1492*D1487),0)+IF(E1494&gt;0,(E1492*E1487),0)+IF(F1494&gt;0,(F1492*F1487),0)+IF(G1494&gt;0,(G1492*G1487),0)+IF(H1494&gt;0,(H1492*H1487),0)</f>
        <v>0</v>
      </c>
      <c r="K1494" s="418">
        <f>IF(C1494&gt;C1492,((C1494*C1487)-(C1492*C1487)),0)+IF(D1494&gt;D1492,((D1494*D1487)-(D1492*D1487)),0)+IF(E1494&gt;E1492,((E1494*E1487)-(E1492*E1487)),0)+IF(F1494&gt;F1492,((F1494*F1487)-(F1492*F1487)),0)+IF(G1494&gt;G1492,((G1494*G1487)-(G1492*G1487)),0)+IF(H1494&gt;H1492,((H1494*H1487)-(H1492*H1487)),0)</f>
        <v>0</v>
      </c>
      <c r="L1494" s="165">
        <f>'6th 1'!AD31</f>
        <v>0</v>
      </c>
      <c r="M1494" s="104">
        <f>'6th 2'!AD31</f>
        <v>0</v>
      </c>
      <c r="N1494" s="104">
        <f>'6th 3'!AD31</f>
        <v>0</v>
      </c>
      <c r="O1494" s="104">
        <f>'6th 4'!AD31</f>
        <v>0</v>
      </c>
      <c r="P1494" s="104">
        <f>'6th 5'!AD31</f>
        <v>0</v>
      </c>
      <c r="Q1494" s="104">
        <f>'6th 6'!AD31</f>
        <v>0</v>
      </c>
      <c r="R1494" s="104">
        <f>'6th 7'!AD31</f>
        <v>0</v>
      </c>
      <c r="S1494" s="403">
        <f>(L1494*L1487)+(M1494*M1487)+(N1494*N1487)+(O1494*O1487)+(P1494*P1487)+(Q1494*Q1487)+(R1494*R1487)</f>
        <v>0</v>
      </c>
      <c r="T1494" s="417">
        <f>IF(L1494&gt;0,(L1492*L1487),0)+IF(M1494&gt;0,(M1492*M1487),0)+IF(N1494&gt;0,(N1492*N1487),0)+IF(O1494&gt;0,(O1492*O1487),0)+IF(P1494&gt;0,(P1492*P1487),0)+IF(Q1494&gt;0,(Q1492*Q1487),0)+IF(R1494&gt;0,(R1492*R1487),0)</f>
        <v>0</v>
      </c>
      <c r="U1494" s="399">
        <f>IF(L1494&gt;L1492,((L1494*L1487)-(L1492*L1487)),0)+IF(M1494&gt;M1492,((M1494*M1487)-(M1492*M1487)),0)+IF(N1494&gt;N1492,((N1494*N1487)-(N1492*N1487)),0)+IF(O1494&gt;O1492,((O1494*O1487)-(O1492*O1487)),0)+IF(P1494&gt;P1492,((P1494*P1487)-(P1492*P1487)),0)+IF(Q1494&gt;Q1492,((Q1494*Q1487)-(Q1492*Q1487)),0)+IF(R1494&gt;R1492,((R1494*R1487)-(R1492*R1487)),0)</f>
        <v>0</v>
      </c>
      <c r="V1494" s="401">
        <f>I1494+S1494</f>
        <v>0</v>
      </c>
      <c r="W1494" s="436">
        <f>J1494+T1494</f>
        <v>0</v>
      </c>
      <c r="X1494" s="438">
        <f>K1494+U1494</f>
        <v>0</v>
      </c>
      <c r="Y1494" s="405">
        <f>IF(V1486&gt;0,(X1494+Y1481),0)</f>
        <v>0</v>
      </c>
      <c r="Z1494" s="510"/>
    </row>
    <row r="1495" spans="1:26" ht="15.75" customHeight="1" thickBot="1">
      <c r="A1495" s="414"/>
      <c r="B1495" s="157" t="s">
        <v>23</v>
      </c>
      <c r="C1495" s="181" t="str">
        <f>'5th 1'!AE31</f>
        <v/>
      </c>
      <c r="D1495" s="181" t="str">
        <f>'5th 2'!AE31</f>
        <v/>
      </c>
      <c r="E1495" s="181" t="str">
        <f>'5th 3'!AE31</f>
        <v/>
      </c>
      <c r="F1495" s="181" t="str">
        <f>'5th 4'!AE31</f>
        <v/>
      </c>
      <c r="G1495" s="181" t="str">
        <f>'5th 5'!AE31</f>
        <v/>
      </c>
      <c r="H1495" s="181" t="str">
        <f>'5th 6'!AE31</f>
        <v/>
      </c>
      <c r="I1495" s="416"/>
      <c r="J1495" s="416"/>
      <c r="K1495" s="419"/>
      <c r="L1495" s="181" t="str">
        <f>'6th 1'!AE31</f>
        <v/>
      </c>
      <c r="M1495" s="181" t="str">
        <f>'6th 2'!AE31</f>
        <v/>
      </c>
      <c r="N1495" s="181" t="str">
        <f>'6th 3'!AE31</f>
        <v/>
      </c>
      <c r="O1495" s="181" t="str">
        <f>'6th 4'!AE31</f>
        <v/>
      </c>
      <c r="P1495" s="181" t="str">
        <f>'6th 5'!AE31</f>
        <v/>
      </c>
      <c r="Q1495" s="181" t="str">
        <f>'6th 6'!AE31</f>
        <v/>
      </c>
      <c r="R1495" s="181" t="str">
        <f>'6th 7'!AE31</f>
        <v/>
      </c>
      <c r="S1495" s="420"/>
      <c r="T1495" s="420"/>
      <c r="U1495" s="400"/>
      <c r="V1495" s="402"/>
      <c r="W1495" s="437"/>
      <c r="X1495" s="439"/>
      <c r="Y1495" s="406"/>
      <c r="Z1495" s="510"/>
    </row>
    <row r="1496" spans="1:26" ht="21" customHeight="1" thickTop="1" thickBot="1">
      <c r="A1496" s="435" t="s">
        <v>32</v>
      </c>
      <c r="B1496" s="435"/>
      <c r="C1496" s="435"/>
      <c r="D1496" s="435"/>
      <c r="E1496" s="435"/>
      <c r="F1496" s="435"/>
      <c r="G1496" s="435"/>
      <c r="H1496" s="435"/>
      <c r="I1496" s="435"/>
      <c r="J1496" s="435"/>
      <c r="K1496" s="435"/>
      <c r="L1496" s="435"/>
      <c r="M1496" s="435"/>
      <c r="N1496" s="435"/>
      <c r="O1496" s="435"/>
      <c r="P1496" s="435"/>
      <c r="Q1496" s="435"/>
      <c r="R1496" s="435"/>
      <c r="S1496" s="435"/>
      <c r="T1496" s="435"/>
      <c r="U1496" s="435"/>
      <c r="V1496" s="435"/>
      <c r="W1496" s="435"/>
      <c r="X1496" s="435"/>
      <c r="Y1496" s="435"/>
      <c r="Z1496" s="510"/>
    </row>
    <row r="1497" spans="1:26" ht="17.25" thickTop="1" thickBot="1">
      <c r="A1497" s="425" t="s">
        <v>48</v>
      </c>
      <c r="B1497" s="426"/>
      <c r="C1497" s="426"/>
      <c r="D1497" s="426"/>
      <c r="E1497" s="426"/>
      <c r="F1497" s="426"/>
      <c r="G1497" s="426"/>
      <c r="H1497" s="426"/>
      <c r="I1497" s="426"/>
      <c r="J1497" s="426"/>
      <c r="K1497" s="427"/>
      <c r="L1497" s="426" t="s">
        <v>49</v>
      </c>
      <c r="M1497" s="426"/>
      <c r="N1497" s="426"/>
      <c r="O1497" s="426"/>
      <c r="P1497" s="426"/>
      <c r="Q1497" s="426"/>
      <c r="R1497" s="426"/>
      <c r="S1497" s="426"/>
      <c r="T1497" s="426"/>
      <c r="U1497" s="427"/>
      <c r="V1497" s="160"/>
      <c r="W1497" s="428" t="s">
        <v>39</v>
      </c>
      <c r="X1497" s="428"/>
      <c r="Y1497" s="161"/>
      <c r="Z1497" s="510"/>
    </row>
    <row r="1498" spans="1:26" ht="17.25" thickTop="1">
      <c r="A1498" s="99" t="s">
        <v>22</v>
      </c>
      <c r="B1498" s="100"/>
      <c r="C1498" s="101">
        <f>'7th 1'!B4</f>
        <v>401</v>
      </c>
      <c r="D1498" s="101">
        <f>'7th 2'!B4</f>
        <v>402</v>
      </c>
      <c r="E1498" s="101">
        <f>'7th 3'!B4</f>
        <v>403</v>
      </c>
      <c r="F1498" s="101">
        <f>'7th 4'!B4</f>
        <v>404</v>
      </c>
      <c r="G1498" s="101">
        <f>'7th 5'!B4</f>
        <v>405</v>
      </c>
      <c r="H1498" s="101">
        <f>'7th 6'!B4</f>
        <v>406</v>
      </c>
      <c r="I1498" s="429" t="s">
        <v>0</v>
      </c>
      <c r="J1498" s="429" t="s">
        <v>3</v>
      </c>
      <c r="K1498" s="431" t="s">
        <v>2</v>
      </c>
      <c r="L1498" s="101">
        <f>'8th 1'!B4</f>
        <v>407</v>
      </c>
      <c r="M1498" s="101">
        <f>'8th 2'!B4</f>
        <v>408</v>
      </c>
      <c r="N1498" s="101">
        <f>'8th 3'!B4</f>
        <v>409</v>
      </c>
      <c r="O1498" s="101">
        <f>'8th 4'!B4</f>
        <v>410</v>
      </c>
      <c r="P1498" s="101">
        <f>'8th 5'!B4</f>
        <v>411</v>
      </c>
      <c r="Q1498" s="101">
        <f>'8th 6'!B4</f>
        <v>412</v>
      </c>
      <c r="R1498" s="101">
        <f>'8th 7'!B4</f>
        <v>0</v>
      </c>
      <c r="S1498" s="429" t="s">
        <v>0</v>
      </c>
      <c r="T1498" s="429" t="s">
        <v>3</v>
      </c>
      <c r="U1498" s="431" t="s">
        <v>2</v>
      </c>
      <c r="V1498" s="433" t="s">
        <v>62</v>
      </c>
      <c r="W1498" s="434"/>
      <c r="X1498" s="434"/>
      <c r="Y1498" s="162" t="str">
        <f>IF(X1499&gt;=4,"A+",IF(X1499&gt;=3.75,"A",IF(X1499&gt;=3.5,"A-",IF(X1499&gt;=3.25,"B+",IF(X1499&gt;=3,"B",IF(X1499&gt;=2.75,"B-",IF(X1499&gt;=2.5,"C+",IF(X1499&gt;=2,"C","F"))))))))</f>
        <v>B</v>
      </c>
      <c r="Z1498" s="510"/>
    </row>
    <row r="1499" spans="1:26" ht="65.25" customHeight="1">
      <c r="A1499" s="77" t="s">
        <v>63</v>
      </c>
      <c r="B1499" s="86"/>
      <c r="C1499" s="79" t="str">
        <f>IF('7th 1'!C31&gt;0,'7th 1'!D6,IF('7th 1'!K31&gt;0,'7th 1'!L6,IF('7th 1'!S31&gt;0,'7th 1'!T6,0)))</f>
        <v>Publicity Campaign</v>
      </c>
      <c r="D1499" s="79" t="str">
        <f>IF('7th 2'!C31&gt;0,'7th 2'!D6,IF('7th 2'!K31&gt;0,'7th 2'!L6,IF('7th 2'!S31&gt;0,'7th 2'!T6,0)))</f>
        <v>Produce Idea Formulation of Product</v>
      </c>
      <c r="E1499" s="79" t="str">
        <f>IF('7th 3'!C31&gt;0,'7th 3'!D6,IF('7th 3'!K31&gt;0,'7th 3'!L6,IF('7th 3'!S31&gt;0,'7th 3'!T6,0)))</f>
        <v>Computer Illustration-1</v>
      </c>
      <c r="F1499" s="79" t="str">
        <f>IF('7th 4'!C31&gt;0,'7th 4'!D6,IF('7th 4'!K31&gt;0,'7th 4'!L6,IF('7th 4'!S31&gt;0,'7th 4'!T6,0)))</f>
        <v>Computer Graphic -1</v>
      </c>
      <c r="G1499" s="79" t="str">
        <f>IF('7th 5'!C31&gt;0,'7th 5'!D6,IF('7th 5'!K31&gt;0,'7th 5'!L6,IF('7th 5'!S31&gt;0,'7th 5'!T6,0)))</f>
        <v>Sketch and Landscape -2</v>
      </c>
      <c r="H1499" s="79" t="str">
        <f>IF('7th 6'!C31&gt;0,'7th 6'!D6,IF('7th 6'!K31&gt;0,'7th 6'!L6,IF('7th 6'!S31&gt;0,'7th 6'!T6,0)))</f>
        <v>History of Western Art</v>
      </c>
      <c r="I1499" s="429"/>
      <c r="J1499" s="429"/>
      <c r="K1499" s="431"/>
      <c r="L1499" s="79" t="str">
        <f>IF('8th 1'!C31&gt;0,'8th 1'!D6,IF('8th 1'!K31&gt;0,'8th 1'!L6,IF('8th 1'!S31&gt;0,'8th 1'!T6,0)))</f>
        <v>Drawing a Package Design</v>
      </c>
      <c r="M1499" s="79" t="str">
        <f>IF('8th 2'!C31&gt;0,'8th 2'!D6,IF('8th 2'!K31&gt;0,'8th 2'!L6,IF('8th 2'!S31&gt;0,'8th 2'!T6,0)))</f>
        <v>Experimental Design</v>
      </c>
      <c r="N1499" s="79" t="str">
        <f>IF('8th 3'!C31&gt;0,'8th 3'!D6,IF('8th 3'!K31&gt;0,'8th 3'!L6,IF('8th 3'!S31&gt;0,'8th 3'!T6,0)))</f>
        <v>Computer Graphic -2</v>
      </c>
      <c r="O1499" s="79" t="str">
        <f>IF('8th 4'!C31&gt;0,'8th 4'!D6,IF('8th 4'!K31&gt;0,'8th 4'!L6,IF('8th 4'!S31&gt;0,'8th 4'!T6,0)))</f>
        <v>Interior &amp; Exterior Design</v>
      </c>
      <c r="P1499" s="79" t="str">
        <f>IF('8th 5'!C31&gt;0,'8th 5'!D6,IF('8th 5'!K31&gt;0,'8th 5'!L6,IF('8th 5'!S31&gt;0,'8th 5'!T6,0)))</f>
        <v>Aesthesic</v>
      </c>
      <c r="Q1499" s="79" t="str">
        <f>IF('8th 6'!C31&gt;0,'8th 6'!D6,IF('8th 6'!K31&gt;0,'8th 6'!L6,IF('8th 6'!S31&gt;0,'8th 6'!T6,0)))</f>
        <v>History of Arts in Bengal</v>
      </c>
      <c r="R1499" s="79">
        <f>IF('8th 7'!C31&gt;0,'8th 7'!D6,IF('8th 7'!K31&gt;0,'8th 7'!L6,IF('8th 7'!S31&gt;0,'8th 7'!T6,0)))</f>
        <v>0</v>
      </c>
      <c r="S1499" s="429"/>
      <c r="T1499" s="429"/>
      <c r="U1499" s="431"/>
      <c r="V1499" s="335">
        <f>IF(I1501&gt;0,(V1504+V1486),0)</f>
        <v>126</v>
      </c>
      <c r="W1499" s="254">
        <f>IF(I1501&gt;0,(W1504+W1486),0)</f>
        <v>379.125</v>
      </c>
      <c r="X1499" s="336">
        <f>IF(S1501&gt;0,(W1499/126),IF(I1501&gt;0,(W1499/109.5),0))</f>
        <v>3.0089285714285716</v>
      </c>
      <c r="Y1499" s="163" t="str">
        <f>IF(X1499&gt;=2.5,Y1498,IF(X1499&gt;=2.25,"C",IF(X1499&gt;=2,"D",IF(X1499=0,0,"F"))))</f>
        <v>B</v>
      </c>
      <c r="Z1499" s="510"/>
    </row>
    <row r="1500" spans="1:26" ht="17.25" customHeight="1">
      <c r="A1500" s="458" t="s">
        <v>27</v>
      </c>
      <c r="B1500" s="459"/>
      <c r="C1500" s="102">
        <f>IF('7th 1'!C31&gt;0,'7th 1'!H4,IF('7th 1'!K31&gt;0,'7th 1'!P4,IF('7th 1'!S31&gt;0,'7th 1'!X4,0)))</f>
        <v>3</v>
      </c>
      <c r="D1500" s="102">
        <f>IF('7th 2'!C31&gt;0,'7th 2'!H4,IF('7th 2'!K31&gt;0,'7th 2'!P4,IF('7th 2'!S31&gt;0,'7th 2'!X4,0)))</f>
        <v>1.5</v>
      </c>
      <c r="E1500" s="102">
        <f>IF('7th 3'!C31&gt;0,'7th 3'!H4,IF('7th 3'!K31&gt;0,'7th 3'!P4,IF('7th 3'!S31&gt;0,'7th 3'!X4,0)))</f>
        <v>3</v>
      </c>
      <c r="F1500" s="102">
        <f>IF('7th 4'!C31&gt;0,'7th 4'!H4,IF('7th 4'!K31&gt;0,'7th 4'!P4,IF('7th 4'!S31&gt;0,'7th 4'!X4,0)))</f>
        <v>3</v>
      </c>
      <c r="G1500" s="102">
        <f>IF('7th 5'!C31&gt;0,'7th 5'!H4,IF('7th 5'!K31&gt;0,'7th 5'!P4,IF('7th 5'!S31&gt;0,'7th 5'!X4,0)))</f>
        <v>1.5</v>
      </c>
      <c r="H1500" s="102">
        <f>IF('7th 6'!C31&gt;0,'7th 6'!H4,IF('7th 6'!K31&gt;0,'7th 6'!P4,IF('7th 6'!S31&gt;0,'7th 6'!X4,0)))</f>
        <v>3</v>
      </c>
      <c r="I1500" s="430"/>
      <c r="J1500" s="430"/>
      <c r="K1500" s="432"/>
      <c r="L1500" s="102">
        <f>IF('8th 1'!C31&gt;0,'8th 1'!H4,IF('8th 1'!K31&gt;0,'8th 1'!P4,IF('8th 1'!S31&gt;0,'8th 1'!X4,0)))</f>
        <v>3</v>
      </c>
      <c r="M1500" s="102">
        <f>IF('8th 2'!C31&gt;0,'8th 2'!H4,IF('8th 2'!K31&gt;0,'8th 2'!P4,IF('8th 2'!S31&gt;0,'8th 2'!X4,0)))</f>
        <v>3</v>
      </c>
      <c r="N1500" s="102">
        <f>IF('8th 3'!C31&gt;0,'8th 3'!H4,IF('8th 3'!K31&gt;0,'8th 3'!P4,IF('8th 3'!S31&gt;0,'8th 3'!X4,0)))</f>
        <v>3</v>
      </c>
      <c r="O1500" s="102">
        <f>IF('8th 4'!C31&gt;0,'8th 4'!H4,IF('8th 4'!K31&gt;0,'8th 4'!P4,IF('8th 4'!S31&gt;0,'8th 4'!X4,0)))</f>
        <v>3</v>
      </c>
      <c r="P1500" s="102">
        <f>IF('8th 5'!C31&gt;0,'8th 5'!H4,IF('8th 5'!K31&gt;0,'8th 5'!P4,IF('8th 5'!S31&gt;0,'8th 5'!X4,0)))</f>
        <v>1.5</v>
      </c>
      <c r="Q1500" s="102">
        <f>IF('8th 6'!C31&gt;0,'8th 6'!H4,IF('8th 6'!K31&gt;0,'8th 6'!P4,IF('8th 6'!S31&gt;0,'8th 6'!X4,0)))</f>
        <v>1.5</v>
      </c>
      <c r="R1500" s="102">
        <f>IF('8th 7'!C31&gt;0,'8th 7'!H4,IF('8th 7'!K31&gt;0,'8th 7'!P4,IF('8th 7'!S31&gt;0,'8th 7'!X4,0)))</f>
        <v>0</v>
      </c>
      <c r="S1500" s="430"/>
      <c r="T1500" s="430"/>
      <c r="U1500" s="432"/>
      <c r="V1500" s="460" t="s">
        <v>41</v>
      </c>
      <c r="W1500" s="461"/>
      <c r="X1500" s="461"/>
      <c r="Y1500" s="462"/>
      <c r="Z1500" s="510"/>
    </row>
    <row r="1501" spans="1:26" ht="18.75" customHeight="1" thickBot="1">
      <c r="A1501" s="463" t="s">
        <v>11</v>
      </c>
      <c r="B1501" s="464"/>
      <c r="C1501" s="102">
        <v>100</v>
      </c>
      <c r="D1501" s="102">
        <v>100</v>
      </c>
      <c r="E1501" s="102">
        <v>100</v>
      </c>
      <c r="F1501" s="102">
        <v>100</v>
      </c>
      <c r="G1501" s="102">
        <v>100</v>
      </c>
      <c r="H1501" s="102">
        <v>100</v>
      </c>
      <c r="I1501" s="465">
        <f>(C1505*C1500)+(D1505*D1500)+(E1505*E1500)+(F1505*F1500)+(G1505*G1500)+(H1505*H1500)</f>
        <v>45</v>
      </c>
      <c r="J1501" s="84"/>
      <c r="K1501" s="103" t="str">
        <f>IF(J1503&gt;=4,"A+",IF(J1503&gt;=3.75,"A",IF(J1503&gt;=3.5,"A-",IF(J1503&gt;=3.25,"B+",IF(J1503&gt;=3,"B",IF(J1503&gt;=2.75,"B-",IF(J1503&gt;=2.5,"C+",IF(J1503&gt;=2,"C","F"))))))))</f>
        <v>B</v>
      </c>
      <c r="L1501" s="102">
        <v>100</v>
      </c>
      <c r="M1501" s="102">
        <v>100</v>
      </c>
      <c r="N1501" s="102">
        <v>100</v>
      </c>
      <c r="O1501" s="102">
        <v>100</v>
      </c>
      <c r="P1501" s="102">
        <v>100</v>
      </c>
      <c r="Q1501" s="102">
        <v>100</v>
      </c>
      <c r="R1501" s="102">
        <v>100</v>
      </c>
      <c r="S1501" s="465">
        <f>(L1505*L1500)+(M1505*M1500)+(N1505*N1500)+(O1505*O1500)+(P1505*P1500)+(Q1505*Q1500)+(R1505*R1500)</f>
        <v>43.875</v>
      </c>
      <c r="T1501" s="84"/>
      <c r="U1501" s="103" t="str">
        <f>IF(T1503&gt;=4,"A+",IF(T1503&gt;=3.75,"A",IF(T1503&gt;=3.5,"A-",IF(T1503&gt;=3.25,"B+",IF(T1503&gt;=3,"B",IF(T1503&gt;=2.75,"B-",IF(T1503&gt;=2.5,"C+",IF(T1503&gt;=2,"C","F"))))))))</f>
        <v>B-</v>
      </c>
      <c r="V1501" s="467" t="s">
        <v>29</v>
      </c>
      <c r="W1501" s="469" t="s">
        <v>0</v>
      </c>
      <c r="X1501" s="469" t="s">
        <v>3</v>
      </c>
      <c r="Y1501" s="421" t="s">
        <v>2</v>
      </c>
      <c r="Z1501" s="510"/>
    </row>
    <row r="1502" spans="1:26" ht="17.25" thickTop="1">
      <c r="A1502" s="77" t="s">
        <v>28</v>
      </c>
      <c r="B1502" s="86"/>
      <c r="C1502" s="104">
        <f>IF('7th 1'!C31&gt;0,'7th 1'!C31,IF('7th 1'!K31&gt;0,'7th 1'!K31,IF('7th 1'!S31&gt;0,'7th 1'!S31,0)))</f>
        <v>32.5</v>
      </c>
      <c r="D1502" s="104">
        <f>IF('7th 2'!C31&gt;0,'7th 2'!C31,IF('7th 2'!K31&gt;0,'7th 2'!K31,IF('7th 2'!S31&gt;0,'7th 2'!S31,0)))</f>
        <v>29.5</v>
      </c>
      <c r="E1502" s="104">
        <f>IF('7th 3'!C31&gt;0,'7th 3'!C31,IF('7th 3'!K31&gt;0,'7th 3'!K31,IF('7th 3'!S31&gt;0,'7th 3'!S31,0)))</f>
        <v>31.5</v>
      </c>
      <c r="F1502" s="104">
        <f>IF('7th 4'!C31&gt;0,'7th 4'!C31,IF('7th 4'!K31&gt;0,'7th 4'!K31,IF('7th 4'!S31&gt;0,'7th 4'!S31,0)))</f>
        <v>27</v>
      </c>
      <c r="G1502" s="104">
        <f>IF('7th 5'!C31&gt;0,'7th 5'!C31,IF('7th 5'!K31&gt;0,'7th 5'!K31,IF('7th 5'!S31&gt;0,'7th 5'!S31,0)))</f>
        <v>27</v>
      </c>
      <c r="H1502" s="104">
        <f>IF('7th 6'!C31&gt;0,'7th 6'!C31,IF('7th 6'!K31&gt;0,'7th 6'!K31,IF('7th 6'!S31&gt;0,'7th 6'!S31,0)))</f>
        <v>22</v>
      </c>
      <c r="I1502" s="466"/>
      <c r="J1502" s="98"/>
      <c r="K1502" s="90"/>
      <c r="L1502" s="104">
        <f>IF('8th 1'!C31&gt;0,'8th 1'!C31,IF('8th 1'!K31&gt;0,'8th 1'!K31,IF('8th 1'!S31&gt;0,'8th 1'!S31,0)))</f>
        <v>31.5</v>
      </c>
      <c r="M1502" s="104">
        <f>IF('8th 2'!C31&gt;0,'8th 2'!C31,IF('8th 2'!K31&gt;0,'8th 2'!K31,IF('8th 2'!S31&gt;0,'8th 2'!S31,0)))</f>
        <v>30</v>
      </c>
      <c r="N1502" s="104">
        <f>IF('8th 3'!C31&gt;0,'8th 3'!C31,IF('8th 3'!K31&gt;0,'8th 3'!K31,IF('8th 3'!S31&gt;0,'8th 3'!S31,0)))</f>
        <v>31</v>
      </c>
      <c r="O1502" s="104">
        <f>IF('8th 4'!C31&gt;0,'8th 4'!C31,IF('8th 4'!K31&gt;0,'8th 4'!K31,IF('8th 4'!S31&gt;0,'8th 4'!S31,0)))</f>
        <v>25</v>
      </c>
      <c r="P1502" s="104">
        <f>IF('8th 5'!C31&gt;0,'8th 5'!C31,IF('8th 5'!K31&gt;0,'8th 5'!K31,IF('8th 5'!S31&gt;0,'8th 5'!S31,0)))</f>
        <v>26.25</v>
      </c>
      <c r="Q1502" s="104">
        <f>IF('8th 6'!C31&gt;0,'8th 6'!C31,IF('8th 6'!K31&gt;0,'8th 6'!K31,IF('8th 6'!S31&gt;0,'8th 6'!S31,0)))</f>
        <v>21.5</v>
      </c>
      <c r="R1502" s="104">
        <f>IF('8th 7'!C31&gt;0,'8th 7'!C31,IF('8th 7'!K31&gt;0,'8th 7'!K31,IF('8th 7'!S31&gt;0,'8th 7'!S31,0)))</f>
        <v>0</v>
      </c>
      <c r="S1502" s="466"/>
      <c r="T1502" s="98"/>
      <c r="U1502" s="90"/>
      <c r="V1502" s="468"/>
      <c r="W1502" s="470"/>
      <c r="X1502" s="471"/>
      <c r="Y1502" s="422"/>
      <c r="Z1502" s="510"/>
    </row>
    <row r="1503" spans="1:26" ht="17.25">
      <c r="A1503" s="423" t="s">
        <v>26</v>
      </c>
      <c r="B1503" s="91" t="s">
        <v>60</v>
      </c>
      <c r="C1503" s="104">
        <f>IF('7th 1'!C31&gt;0,'7th 1'!J31,IF('7th 1'!K31&gt;0,'7th 1'!R31,IF('7th 1'!S31&gt;0,'7th 1'!Z31,0)))</f>
        <v>36.5</v>
      </c>
      <c r="D1503" s="104">
        <f>IF('7th 2'!C31&gt;0,'7th 2'!J31,IF('7th 2'!K31&gt;0,'7th 2'!R31,IF('7th 2'!S31&gt;0,'7th 2'!Z31,0)))</f>
        <v>37.5</v>
      </c>
      <c r="E1503" s="104">
        <f>IF('7th 3'!C31&gt;0,'7th 3'!J31,IF('7th 3'!K31&gt;0,'7th 3'!R31,IF('7th 3'!S31&gt;0,'7th 3'!Z31,0)))</f>
        <v>31.5</v>
      </c>
      <c r="F1503" s="104">
        <f>IF('7th 4'!C31&gt;0,'7th 4'!J31,IF('7th 4'!K31&gt;0,'7th 4'!R31,IF('7th 4'!S31&gt;0,'7th 4'!Z31,0)))</f>
        <v>46.75</v>
      </c>
      <c r="G1503" s="104">
        <f>IF('7th 5'!C31&gt;0,'7th 5'!J31,IF('7th 5'!K31&gt;0,'7th 5'!R31,IF('7th 5'!S31&gt;0,'7th 5'!Z31,0)))</f>
        <v>40</v>
      </c>
      <c r="H1503" s="104">
        <f>IF('7th 6'!C31&gt;0,'7th 6'!J31,IF('7th 6'!K31&gt;0,'7th 6'!R31,IF('7th 6'!S31&gt;0,'7th 6'!Z31,0)))</f>
        <v>21.75</v>
      </c>
      <c r="I1503" s="466"/>
      <c r="J1503" s="440">
        <f>I1501/(C1500+D1500+E1500+F1500+G1500+H1500)</f>
        <v>3</v>
      </c>
      <c r="K1503" s="442" t="str">
        <f>IF(J1503&gt;=2.5,K1501,IF(J1503&gt;=2.25,"C",IF(J1503&gt;=2,"D",IF(J1503=0,0,"F"))))</f>
        <v>B</v>
      </c>
      <c r="L1503" s="104">
        <f>IF('8th 1'!C31&gt;0,'8th 1'!J31,IF('8th 1'!K31&gt;0,'8th 1'!R31,IF('8th 1'!S31&gt;0,'8th 1'!Z31,0)))</f>
        <v>42.5</v>
      </c>
      <c r="M1503" s="104">
        <f>IF('8th 2'!C31&gt;0,'8th 2'!J31,IF('8th 2'!K31&gt;0,'8th 2'!R31,IF('8th 2'!S31&gt;0,'8th 2'!Z31,0)))</f>
        <v>31</v>
      </c>
      <c r="N1503" s="104">
        <f>IF('8th 3'!C31&gt;0,'8th 3'!J31,IF('8th 3'!K31&gt;0,'8th 3'!R31,IF('8th 3'!S31&gt;0,'8th 3'!Z31,0)))</f>
        <v>36</v>
      </c>
      <c r="O1503" s="104">
        <f>IF('8th 4'!C31&gt;0,'8th 4'!J31,IF('8th 4'!K31&gt;0,'8th 4'!R31,IF('8th 4'!S31&gt;0,'8th 4'!Z31,0)))</f>
        <v>28</v>
      </c>
      <c r="P1503" s="104">
        <f>IF('8th 5'!C31&gt;0,'8th 5'!J31,IF('8th 5'!K31&gt;0,'8th 5'!R31,IF('8th 5'!S31&gt;0,'8th 5'!Z31,0)))</f>
        <v>27.5</v>
      </c>
      <c r="Q1503" s="104">
        <f>IF('8th 6'!C31&gt;0,'8th 6'!J31,IF('8th 6'!K31&gt;0,'8th 6'!R31,IF('8th 6'!S31&gt;0,'8th 6'!Z31,0)))</f>
        <v>25</v>
      </c>
      <c r="R1503" s="104">
        <f>IF('8th 7'!C31&gt;0,'8th 7'!J31,IF('8th 7'!K31&gt;0,'8th 7'!R31,IF('8th 7'!S31&gt;0,'8th 7'!Z31,0)))</f>
        <v>0</v>
      </c>
      <c r="S1503" s="466"/>
      <c r="T1503" s="440">
        <f>S1501/(L1500+M1500+N1500+O1500+P1500+Q1500+R1500)</f>
        <v>2.9249999999999998</v>
      </c>
      <c r="U1503" s="442" t="str">
        <f>IF(T1503&gt;=2.5,U1501,IF(T1503&gt;=2.25,"C",IF(T1503&gt;=2,"D",IF(T1503=0,0,"F"))))</f>
        <v>B-</v>
      </c>
      <c r="V1503" s="454" t="s">
        <v>40</v>
      </c>
      <c r="W1503" s="443"/>
      <c r="X1503" s="443"/>
      <c r="Y1503" s="455"/>
      <c r="Z1503" s="510"/>
    </row>
    <row r="1504" spans="1:26" ht="16.5" customHeight="1">
      <c r="A1504" s="424"/>
      <c r="B1504" s="91" t="s">
        <v>67</v>
      </c>
      <c r="C1504" s="117">
        <f>'7th 1'!AA31</f>
        <v>69</v>
      </c>
      <c r="D1504" s="117">
        <f>'7th 2'!AA31</f>
        <v>67</v>
      </c>
      <c r="E1504" s="117">
        <f>'7th 3'!AA31</f>
        <v>63</v>
      </c>
      <c r="F1504" s="117">
        <f>'7th 4'!AA31</f>
        <v>74</v>
      </c>
      <c r="G1504" s="117">
        <f>'7th 5'!AA31</f>
        <v>67</v>
      </c>
      <c r="H1504" s="117">
        <f>'7th 6'!AA31</f>
        <v>44</v>
      </c>
      <c r="I1504" s="466"/>
      <c r="J1504" s="453"/>
      <c r="K1504" s="442"/>
      <c r="L1504" s="117">
        <f>'8th 1'!AA31</f>
        <v>74</v>
      </c>
      <c r="M1504" s="117">
        <f>'8th 2'!AA31</f>
        <v>61</v>
      </c>
      <c r="N1504" s="117">
        <f>'8th 3'!AA31</f>
        <v>67</v>
      </c>
      <c r="O1504" s="117">
        <f>'8th 4'!AA31</f>
        <v>53</v>
      </c>
      <c r="P1504" s="117">
        <f>'8th 5'!AA31</f>
        <v>54</v>
      </c>
      <c r="Q1504" s="117">
        <f>'8th 6'!AA31</f>
        <v>47</v>
      </c>
      <c r="R1504" s="117">
        <f>'8th 7'!AA31</f>
        <v>0</v>
      </c>
      <c r="S1504" s="466"/>
      <c r="T1504" s="453"/>
      <c r="U1504" s="442"/>
      <c r="V1504" s="444">
        <f>IF((C1505+C1507)=0,0,C1500)+IF((D1505+D1507)=0,0,D1500)+IF((E1505+E1507)=0,0,E1500)+IF((F1505+F1507)=0,0,F1500)+IF((G1505+G1507)=0,0,G1500)+IF((H1505+H1507)=0,0,H1500)+IF((L1505+L1507)=0,0,L1500)+IF((M1505+M1507)=0,0,M1500)+IF((N1505+N1507)=0,0,N1500)+IF((O1505+O1507)=0,0,O1500)+IF((P1505+P1507)=0,0,P1500)+IF((Q1505+Q1507)=0,0,Q1500)+IF((R1505+R1507)=0,0,R1500)+IF(I1511&gt;0,1.5,0)</f>
        <v>31.5</v>
      </c>
      <c r="W1504" s="457">
        <f>I1501+S1501+(I1511*1.5)</f>
        <v>93</v>
      </c>
      <c r="X1504" s="440">
        <f>IF(S1501&gt;0,(W1504/31.5),J1503)</f>
        <v>2.9523809523809526</v>
      </c>
      <c r="Y1504" s="164" t="str">
        <f>IF(X1504&gt;=4,"A+",IF(X1504&gt;=3.75,"A",IF(X1504&gt;=3.5,"A-",IF(X1504&gt;=3.25,"B+",IF(X1504&gt;=3,"B",IF(X1504&gt;=2.75,"B-",IF(X1504&gt;=2.5,"C+",IF(X1504&gt;=2,"C","F"))))))))</f>
        <v>B-</v>
      </c>
      <c r="Z1504" s="510"/>
    </row>
    <row r="1505" spans="1:26" ht="16.5">
      <c r="A1505" s="424"/>
      <c r="B1505" s="91" t="s">
        <v>1</v>
      </c>
      <c r="C1505" s="104">
        <f>'7th 1'!AC31</f>
        <v>3.25</v>
      </c>
      <c r="D1505" s="104">
        <f>'7th 2'!AC31</f>
        <v>3.25</v>
      </c>
      <c r="E1505" s="104">
        <f>'7th 3'!AC31</f>
        <v>3</v>
      </c>
      <c r="F1505" s="104">
        <f>'7th 4'!AC31</f>
        <v>3.5</v>
      </c>
      <c r="G1505" s="104">
        <f>'7th 5'!AC31</f>
        <v>3.25</v>
      </c>
      <c r="H1505" s="104">
        <f>'7th 6'!AC31</f>
        <v>2</v>
      </c>
      <c r="I1505" s="466"/>
      <c r="J1505" s="98"/>
      <c r="K1505" s="112"/>
      <c r="L1505" s="104">
        <f>'8th 1'!AC31</f>
        <v>3.5</v>
      </c>
      <c r="M1505" s="104">
        <f>'8th 2'!AC31</f>
        <v>3</v>
      </c>
      <c r="N1505" s="104">
        <f>'8th 3'!AC31</f>
        <v>3.25</v>
      </c>
      <c r="O1505" s="104">
        <f>'8th 4'!AC31</f>
        <v>2.5</v>
      </c>
      <c r="P1505" s="104">
        <f>'8th 5'!AC31</f>
        <v>2.5</v>
      </c>
      <c r="Q1505" s="104">
        <f>'8th 6'!AC31</f>
        <v>2.25</v>
      </c>
      <c r="R1505" s="104">
        <f>'8th 7'!AC31</f>
        <v>0</v>
      </c>
      <c r="S1505" s="466"/>
      <c r="T1505" s="98"/>
      <c r="V1505" s="456"/>
      <c r="W1505" s="448"/>
      <c r="X1505" s="441"/>
      <c r="Y1505" s="451" t="str">
        <f>IF(S1501&gt;0,(IF(X1504&gt;=2.5,Y1504,IF(X1504&gt;=2.25,"C",IF(X1504&gt;=2,"D","F")))),K1503)</f>
        <v>B-</v>
      </c>
      <c r="Z1505" s="510"/>
    </row>
    <row r="1506" spans="1:26" ht="16.5">
      <c r="A1506" s="424"/>
      <c r="B1506" s="91" t="s">
        <v>2</v>
      </c>
      <c r="C1506" s="104" t="str">
        <f>'7th 1'!AB31</f>
        <v>B+</v>
      </c>
      <c r="D1506" s="104" t="str">
        <f>'7th 2'!AB31</f>
        <v>B+</v>
      </c>
      <c r="E1506" s="104" t="str">
        <f>'7th 3'!AB31</f>
        <v>B</v>
      </c>
      <c r="F1506" s="104" t="str">
        <f>'7th 4'!AB31</f>
        <v>A-</v>
      </c>
      <c r="G1506" s="104" t="str">
        <f>'7th 5'!AB31</f>
        <v>B+</v>
      </c>
      <c r="H1506" s="104" t="str">
        <f>'7th 6'!AB31</f>
        <v>D</v>
      </c>
      <c r="I1506" s="466"/>
      <c r="J1506" s="98"/>
      <c r="K1506" s="90"/>
      <c r="L1506" s="104" t="str">
        <f>'8th 1'!AB31</f>
        <v>A-</v>
      </c>
      <c r="M1506" s="104" t="str">
        <f>'8th 2'!AB31</f>
        <v>B</v>
      </c>
      <c r="N1506" s="104" t="str">
        <f>'8th 3'!AB31</f>
        <v>B+</v>
      </c>
      <c r="O1506" s="104" t="str">
        <f>'8th 4'!AB31</f>
        <v>C+</v>
      </c>
      <c r="P1506" s="104" t="str">
        <f>'8th 5'!AB31</f>
        <v>C+</v>
      </c>
      <c r="Q1506" s="104" t="str">
        <f>'8th 6'!AB31</f>
        <v>C</v>
      </c>
      <c r="R1506" s="104" t="str">
        <f>'8th 7'!AB31</f>
        <v/>
      </c>
      <c r="S1506" s="466"/>
      <c r="T1506" s="98"/>
      <c r="U1506" s="90"/>
      <c r="V1506" s="446"/>
      <c r="W1506" s="449"/>
      <c r="X1506" s="450"/>
      <c r="Y1506" s="452"/>
      <c r="Z1506" s="510"/>
    </row>
    <row r="1507" spans="1:26" ht="16.5">
      <c r="A1507" s="413" t="s">
        <v>127</v>
      </c>
      <c r="B1507" s="91" t="s">
        <v>1</v>
      </c>
      <c r="C1507" s="104" t="str">
        <f>'7th 1'!AD31</f>
        <v>3.23</v>
      </c>
      <c r="D1507" s="104">
        <f>'7th 2'!AD31</f>
        <v>0</v>
      </c>
      <c r="E1507" s="104">
        <f>'7th 3'!AD31</f>
        <v>0</v>
      </c>
      <c r="F1507" s="104">
        <f>'7th 4'!AD31</f>
        <v>0</v>
      </c>
      <c r="G1507" s="104">
        <f>'7th 5'!AD31</f>
        <v>0</v>
      </c>
      <c r="H1507" s="104">
        <f>'7th 6'!AD31</f>
        <v>0</v>
      </c>
      <c r="I1507" s="415">
        <f>(C1507*C1500)+(D1507*D1500)+(E1507*E1500)+(F1507*F1500)+(G1507*G1500)+(H1507*H1500)</f>
        <v>9.69</v>
      </c>
      <c r="J1507" s="417">
        <f>IF(C1507&gt;0,(C1505*C1500),0)+IF(D1507&gt;0,(D1505*D1500),0)+IF(E1507&gt;0,(E1505*E1500),0)+IF(F1507&gt;0,(F1505*F1500),0)+IF(G1507&gt;0,(G1505*G1500),0)+IF(H1507&gt;0,(H1505*H1500),0)</f>
        <v>9.75</v>
      </c>
      <c r="K1507" s="418">
        <f>IF(C1507&gt;C1505,((C1507*C1500)-(C1505*C1500)),0)+IF(D1507&gt;D1505,((D1507*D1500)-(D1505*D1500)),0)+IF(E1507&gt;E1505,((E1507*E1500)-(E1505*E1500)),0)+IF(F1507&gt;F1505,((F1507*F1500)-(F1505*F1500)),0)+IF(G1507&gt;G1505,((G1507*G1500)-(G1505*G1500)),0)+IF(H1507&gt;H1505,((H1507*H1500)-(H1505*H1500)),0)</f>
        <v>-6.0000000000000497E-2</v>
      </c>
      <c r="L1507" s="165">
        <f>'8th 1'!AD31</f>
        <v>0</v>
      </c>
      <c r="M1507" s="104">
        <f>'8th 2'!AD31</f>
        <v>0</v>
      </c>
      <c r="N1507" s="104">
        <f>'8th 3'!AD31</f>
        <v>0</v>
      </c>
      <c r="O1507" s="104">
        <f>'8th 4'!AD31</f>
        <v>0</v>
      </c>
      <c r="P1507" s="104">
        <f>'8th 5'!AD31</f>
        <v>0</v>
      </c>
      <c r="Q1507" s="104">
        <f>'8th 6'!AD31</f>
        <v>0</v>
      </c>
      <c r="R1507" s="104">
        <f>'8th 7'!AD31</f>
        <v>0</v>
      </c>
      <c r="S1507" s="403">
        <f>(L1507*L1500)+(M1507*M1500)+(N1507*N1500)+(O1507*O1500)+(P1507*P1500)+(Q1507*Q1500)+(R1507*R1500)</f>
        <v>0</v>
      </c>
      <c r="T1507" s="417">
        <f>IF(L1507&gt;0,(L1505*L1500),0)+IF(M1507&gt;0,(M1505*M1500),0)+IF(N1507&gt;0,(N1505*N1500),0)+IF(O1507&gt;0,(O1505*O1500),0)+IF(P1507&gt;0,(P1505*P1500),0)+IF(Q1507&gt;0,(Q1505*Q1500),0)+IF(R1507&gt;0,(R1505*R1500),0)</f>
        <v>0</v>
      </c>
      <c r="U1507" s="399">
        <f>IF(L1507&gt;L1505,((L1507*L1500)-(L1505*L1500)),0)+IF(M1507&gt;M1505,((M1507*M1500)-(M1505*M1500)),0)+IF(N1507&gt;N1505,((N1507*N1500)-(N1505*N1500)),0)+IF(O1507&gt;O1505,((O1507*O1500)-(O1505*O1500)),0)+IF(P1507&gt;P1505,((P1507*P1500)-(P1505*P1500)),0)+IF(Q1507&gt;Q1505,((Q1507*Q1500)-(Q1505*Q1500)),0)+IF(R1507&gt;R1505,((R1507*R1500)-(R1505*R1500)),0)</f>
        <v>0</v>
      </c>
      <c r="V1507" s="401">
        <f>I1507+S1507</f>
        <v>9.69</v>
      </c>
      <c r="W1507" s="403">
        <f>J1507+T1507</f>
        <v>9.75</v>
      </c>
      <c r="X1507" s="403">
        <f>K1507+U1507</f>
        <v>-6.0000000000000497E-2</v>
      </c>
      <c r="Y1507" s="405">
        <f>IF(V1499&gt;0,(X1507+Y1494),0)</f>
        <v>-6.0000000000000497E-2</v>
      </c>
      <c r="Z1507" s="510"/>
    </row>
    <row r="1508" spans="1:26" ht="15.75" customHeight="1" thickBot="1">
      <c r="A1508" s="414"/>
      <c r="B1508" s="157" t="s">
        <v>23</v>
      </c>
      <c r="C1508" s="180" t="str">
        <f>'7th 1'!AE31</f>
        <v>Imp:</v>
      </c>
      <c r="D1508" s="180" t="str">
        <f>'7th 2'!AE31</f>
        <v/>
      </c>
      <c r="E1508" s="180" t="str">
        <f>'7th 3'!AE31</f>
        <v/>
      </c>
      <c r="F1508" s="180" t="str">
        <f>'7th 4'!AE31</f>
        <v/>
      </c>
      <c r="G1508" s="180" t="str">
        <f>'7th 5'!AE31</f>
        <v/>
      </c>
      <c r="H1508" s="180" t="str">
        <f>'7th 6'!AE31</f>
        <v/>
      </c>
      <c r="I1508" s="416"/>
      <c r="J1508" s="416"/>
      <c r="K1508" s="419"/>
      <c r="L1508" s="180" t="str">
        <f>'8th 1'!AE31</f>
        <v/>
      </c>
      <c r="M1508" s="180" t="str">
        <f>'8th 2'!AE31</f>
        <v/>
      </c>
      <c r="N1508" s="180" t="str">
        <f>'8th 3'!AE31</f>
        <v/>
      </c>
      <c r="O1508" s="180" t="str">
        <f>'8th 4'!AE31</f>
        <v/>
      </c>
      <c r="P1508" s="180" t="str">
        <f>'8th 5'!AE31</f>
        <v/>
      </c>
      <c r="Q1508" s="180" t="str">
        <f>'8th 6'!AE31</f>
        <v/>
      </c>
      <c r="R1508" s="180" t="str">
        <f>'8th 7'!AE31</f>
        <v/>
      </c>
      <c r="S1508" s="420"/>
      <c r="T1508" s="420"/>
      <c r="U1508" s="400"/>
      <c r="V1508" s="402"/>
      <c r="W1508" s="404"/>
      <c r="X1508" s="404"/>
      <c r="Y1508" s="406"/>
      <c r="Z1508" s="510"/>
    </row>
    <row r="1509" spans="1:26" ht="9.75" customHeight="1" thickTop="1" thickBot="1">
      <c r="C1509" s="53"/>
      <c r="D1509" s="53"/>
      <c r="E1509" s="53"/>
      <c r="F1509" s="53"/>
      <c r="G1509" s="53"/>
      <c r="H1509" s="53"/>
      <c r="L1509" s="53"/>
      <c r="M1509" s="53"/>
      <c r="N1509" s="53"/>
      <c r="O1509" s="53"/>
      <c r="P1509" s="53"/>
      <c r="Q1509" s="53"/>
      <c r="R1509" s="53"/>
      <c r="V1509" s="53"/>
      <c r="W1509" s="53"/>
      <c r="X1509" s="53"/>
      <c r="Y1509" s="53"/>
    </row>
    <row r="1510" spans="1:26" ht="18.75" thickTop="1">
      <c r="A1510" s="407" t="s">
        <v>33</v>
      </c>
      <c r="B1510" s="408"/>
      <c r="C1510" s="376" t="s">
        <v>35</v>
      </c>
      <c r="D1510" s="380"/>
      <c r="E1510" s="376" t="s">
        <v>30</v>
      </c>
      <c r="F1510" s="380"/>
      <c r="G1510" s="376" t="s">
        <v>31</v>
      </c>
      <c r="H1510" s="380"/>
      <c r="I1510" s="376" t="s">
        <v>32</v>
      </c>
      <c r="J1510" s="411"/>
      <c r="K1510" s="411"/>
      <c r="L1510" s="412"/>
      <c r="M1510" s="370" t="s">
        <v>50</v>
      </c>
      <c r="N1510" s="371"/>
      <c r="O1510" s="376" t="s">
        <v>0</v>
      </c>
      <c r="P1510" s="377"/>
      <c r="Q1510" s="169" t="s">
        <v>29</v>
      </c>
      <c r="R1510" s="378" t="s">
        <v>216</v>
      </c>
      <c r="S1510" s="379"/>
      <c r="T1510" s="379"/>
      <c r="U1510" s="380"/>
      <c r="V1510" s="381" t="s">
        <v>2</v>
      </c>
      <c r="W1510" s="382"/>
      <c r="X1510" s="170"/>
      <c r="Y1510" s="171"/>
    </row>
    <row r="1511" spans="1:26" s="113" customFormat="1" ht="18" customHeight="1">
      <c r="A1511" s="409"/>
      <c r="B1511" s="410"/>
      <c r="C1511" s="383" t="str">
        <f>'viva-1'!K29</f>
        <v>3.00</v>
      </c>
      <c r="D1511" s="384"/>
      <c r="E1511" s="383" t="str">
        <f>'viva-2'!K29</f>
        <v>2.00</v>
      </c>
      <c r="F1511" s="384"/>
      <c r="G1511" s="385" t="str">
        <f>'viva-3'!K29</f>
        <v>2.50</v>
      </c>
      <c r="H1511" s="384"/>
      <c r="I1511" s="383" t="str">
        <f>'viva-4'!K29</f>
        <v>2.75</v>
      </c>
      <c r="J1511" s="386"/>
      <c r="K1511" s="386"/>
      <c r="L1511" s="387"/>
      <c r="M1511" s="372"/>
      <c r="N1511" s="373"/>
      <c r="O1511" s="388">
        <f>W1499+Y1507</f>
        <v>379.065</v>
      </c>
      <c r="P1511" s="389"/>
      <c r="Q1511" s="397">
        <f>V1499</f>
        <v>126</v>
      </c>
      <c r="R1511" s="392">
        <f>O1511/126</f>
        <v>3.0084523809523809</v>
      </c>
      <c r="S1511" s="393"/>
      <c r="T1511" s="393"/>
      <c r="U1511" s="394"/>
      <c r="V1511" s="359" t="str">
        <f>IF(R1511&gt;=2.5,Y1511,IF(R1511&gt;=2.25,"C",IF(R1511&gt;=2,"D",IF(R1511=0,0,"F"))))</f>
        <v>B</v>
      </c>
      <c r="W1511" s="360"/>
      <c r="X1511" s="172"/>
      <c r="Y1511" s="173" t="str">
        <f>IF(R1511&gt;=4,"A+",IF(R1511&gt;=3.75,"A",IF(R1511&gt;=3.5,"A-",IF(R1511&gt;=3.25,"B+",IF(R1511&gt;=3,"B",IF(R1511&gt;=2.75,"B-",IF(R1511&gt;=2.5,"C+",IF(R1511&gt;=2,"C","F"))))))))</f>
        <v>B</v>
      </c>
      <c r="Z1511" s="174"/>
    </row>
    <row r="1512" spans="1:26" ht="30.75" customHeight="1" thickBot="1">
      <c r="A1512" s="363" t="s">
        <v>34</v>
      </c>
      <c r="B1512" s="364"/>
      <c r="C1512" s="365" t="s">
        <v>1</v>
      </c>
      <c r="D1512" s="366"/>
      <c r="E1512" s="367">
        <f>C1511+E1511+G1511+I1511</f>
        <v>10.25</v>
      </c>
      <c r="F1512" s="368"/>
      <c r="G1512" s="365" t="s">
        <v>0</v>
      </c>
      <c r="H1512" s="366"/>
      <c r="I1512" s="367">
        <f>E1512*1.5</f>
        <v>15.375</v>
      </c>
      <c r="J1512" s="369"/>
      <c r="K1512" s="369"/>
      <c r="L1512" s="368"/>
      <c r="M1512" s="374"/>
      <c r="N1512" s="375"/>
      <c r="O1512" s="390"/>
      <c r="P1512" s="391"/>
      <c r="Q1512" s="398"/>
      <c r="R1512" s="395"/>
      <c r="S1512" s="395"/>
      <c r="T1512" s="395"/>
      <c r="U1512" s="396"/>
      <c r="V1512" s="361"/>
      <c r="W1512" s="362"/>
      <c r="X1512" s="175"/>
      <c r="Y1512" s="176"/>
    </row>
    <row r="1513" spans="1:26" ht="30" customHeight="1" thickTop="1">
      <c r="B1513" s="54"/>
      <c r="C1513" s="54"/>
      <c r="D1513" s="514" t="s">
        <v>24</v>
      </c>
      <c r="E1513" s="514"/>
      <c r="F1513" s="514"/>
      <c r="G1513" s="514"/>
      <c r="H1513" s="514"/>
      <c r="I1513" s="514"/>
      <c r="J1513" s="514"/>
      <c r="K1513" s="514"/>
      <c r="L1513" s="514"/>
      <c r="M1513" s="514"/>
      <c r="N1513" s="514"/>
      <c r="O1513" s="514"/>
      <c r="P1513" s="514"/>
      <c r="Q1513" s="514"/>
      <c r="R1513" s="514"/>
      <c r="S1513" s="514"/>
      <c r="T1513" s="55" t="s">
        <v>36</v>
      </c>
      <c r="U1513" s="56"/>
      <c r="V1513" s="515">
        <f>'1st 1'!R32</f>
        <v>0</v>
      </c>
      <c r="W1513" s="516"/>
      <c r="X1513" s="516"/>
      <c r="Y1513" s="516"/>
    </row>
    <row r="1514" spans="1:26" ht="18.75">
      <c r="A1514" s="57"/>
      <c r="B1514" s="58"/>
      <c r="C1514" s="59" t="s">
        <v>4</v>
      </c>
      <c r="D1514" s="60" t="s">
        <v>71</v>
      </c>
      <c r="E1514" s="60"/>
      <c r="F1514" s="53"/>
      <c r="G1514" s="61"/>
      <c r="H1514" s="517" t="s">
        <v>73</v>
      </c>
      <c r="I1514" s="518"/>
      <c r="J1514" s="518"/>
      <c r="K1514" s="518"/>
      <c r="L1514" s="518"/>
      <c r="M1514" s="518"/>
      <c r="N1514" s="518"/>
      <c r="O1514" s="62"/>
      <c r="P1514" s="62"/>
      <c r="Q1514" s="62"/>
      <c r="R1514" s="53"/>
      <c r="S1514" s="63"/>
      <c r="T1514" s="55" t="s">
        <v>37</v>
      </c>
      <c r="U1514" s="56"/>
      <c r="V1514" s="519">
        <f>'1st 1'!A32</f>
        <v>25</v>
      </c>
      <c r="W1514" s="516"/>
      <c r="X1514" s="516"/>
      <c r="Y1514" s="516"/>
    </row>
    <row r="1515" spans="1:26" ht="18.75">
      <c r="A1515" s="57"/>
      <c r="B1515" s="58"/>
      <c r="C1515" s="59" t="s">
        <v>5</v>
      </c>
      <c r="D1515" s="60" t="s">
        <v>66</v>
      </c>
      <c r="E1515" s="60"/>
      <c r="F1515" s="64"/>
      <c r="G1515" s="53"/>
      <c r="H1515" s="61"/>
      <c r="I1515" s="65"/>
      <c r="J1515" s="520">
        <f>'1st 1'!A1806</f>
        <v>0</v>
      </c>
      <c r="K1515" s="521"/>
      <c r="L1515" s="521"/>
      <c r="M1515" s="521"/>
      <c r="N1515" s="62"/>
      <c r="O1515" s="62"/>
      <c r="P1515" s="53"/>
      <c r="Q1515" s="53"/>
      <c r="R1515" s="53"/>
      <c r="S1515" s="63"/>
      <c r="T1515" s="55" t="s">
        <v>38</v>
      </c>
      <c r="U1515" s="56"/>
      <c r="V1515" s="56"/>
      <c r="W1515" s="56"/>
      <c r="X1515" s="56"/>
      <c r="Y1515" s="66">
        <f>'1st 1'!S32</f>
        <v>0</v>
      </c>
    </row>
    <row r="1516" spans="1:26" ht="18.75">
      <c r="A1516" s="57"/>
      <c r="B1516" s="58"/>
      <c r="C1516" s="59" t="s">
        <v>6</v>
      </c>
      <c r="D1516" s="60" t="s">
        <v>14</v>
      </c>
      <c r="E1516" s="58"/>
      <c r="F1516" s="67" t="s">
        <v>7</v>
      </c>
      <c r="G1516" s="68" t="str">
        <f>'1st 1'!B32</f>
        <v>F</v>
      </c>
      <c r="H1516" s="69"/>
      <c r="I1516" s="70"/>
      <c r="J1516" s="70"/>
      <c r="K1516" s="70"/>
      <c r="L1516" s="53"/>
      <c r="M1516" s="53"/>
      <c r="N1516" s="53"/>
      <c r="O1516" s="53"/>
      <c r="P1516" s="53"/>
      <c r="Q1516" s="53"/>
      <c r="R1516" s="53"/>
      <c r="V1516" s="53"/>
      <c r="W1516" s="53"/>
      <c r="X1516" s="53"/>
      <c r="Y1516" s="53"/>
    </row>
    <row r="1517" spans="1:26" ht="18.75">
      <c r="A1517" s="57"/>
      <c r="B1517" s="64"/>
      <c r="C1517" s="64"/>
      <c r="D1517" s="64"/>
      <c r="E1517" s="53"/>
      <c r="F1517" s="67" t="s">
        <v>8</v>
      </c>
      <c r="G1517" s="72">
        <f>'1st 1'!T32</f>
        <v>0</v>
      </c>
      <c r="H1517" s="69"/>
      <c r="I1517" s="70"/>
      <c r="J1517" s="70"/>
      <c r="K1517" s="70"/>
      <c r="L1517" s="53"/>
      <c r="M1517" s="53"/>
      <c r="N1517" s="53"/>
      <c r="O1517" s="53"/>
      <c r="P1517" s="53"/>
      <c r="Q1517" s="53"/>
      <c r="R1517" s="53"/>
      <c r="V1517" s="53"/>
      <c r="W1517" s="53"/>
      <c r="X1517" s="53"/>
      <c r="Y1517" s="53"/>
    </row>
    <row r="1518" spans="1:26" ht="18.75">
      <c r="A1518" s="57"/>
      <c r="B1518" s="64"/>
      <c r="C1518" s="64"/>
      <c r="D1518" s="64"/>
      <c r="E1518" s="53"/>
      <c r="F1518" s="67" t="s">
        <v>9</v>
      </c>
      <c r="G1518" s="72">
        <f>'1st 1'!U32</f>
        <v>0</v>
      </c>
      <c r="H1518" s="69"/>
      <c r="I1518" s="70"/>
      <c r="J1518" s="70"/>
      <c r="K1518" s="70"/>
      <c r="L1518" s="53"/>
      <c r="M1518" s="53"/>
      <c r="N1518" s="53"/>
      <c r="O1518" s="53"/>
      <c r="P1518" s="53"/>
      <c r="Q1518" s="53"/>
      <c r="R1518" s="53"/>
      <c r="V1518" s="53"/>
      <c r="W1518" s="53"/>
      <c r="X1518" s="53"/>
      <c r="Y1518" s="53"/>
    </row>
    <row r="1519" spans="1:26" ht="18.75">
      <c r="A1519" s="57"/>
      <c r="B1519" s="64"/>
      <c r="C1519" s="64"/>
      <c r="D1519" s="64"/>
      <c r="E1519" s="53"/>
      <c r="F1519" s="67" t="s">
        <v>10</v>
      </c>
      <c r="G1519" s="72">
        <f>'1st 1'!V32</f>
        <v>0</v>
      </c>
      <c r="H1519" s="69"/>
      <c r="I1519" s="73"/>
      <c r="J1519" s="73"/>
      <c r="K1519" s="73"/>
      <c r="L1519" s="53"/>
      <c r="M1519" s="53"/>
      <c r="N1519" s="53"/>
      <c r="O1519" s="53"/>
      <c r="P1519" s="53"/>
      <c r="Q1519" s="53"/>
      <c r="R1519" s="53"/>
      <c r="V1519" s="53"/>
      <c r="W1519" s="53"/>
      <c r="X1519" s="53"/>
      <c r="Y1519" s="53"/>
    </row>
    <row r="1520" spans="1:26" ht="21.75" customHeight="1" thickBot="1">
      <c r="A1520" s="522" t="s">
        <v>25</v>
      </c>
      <c r="B1520" s="522"/>
      <c r="C1520" s="523"/>
      <c r="D1520" s="523"/>
      <c r="E1520" s="523"/>
      <c r="F1520" s="523"/>
      <c r="G1520" s="523"/>
      <c r="H1520" s="523"/>
      <c r="I1520" s="523"/>
      <c r="J1520" s="523"/>
      <c r="K1520" s="523"/>
      <c r="L1520" s="524"/>
      <c r="M1520" s="524"/>
      <c r="N1520" s="524"/>
      <c r="O1520" s="524"/>
      <c r="P1520" s="524"/>
      <c r="Q1520" s="524"/>
      <c r="R1520" s="524"/>
      <c r="S1520" s="524"/>
      <c r="T1520" s="524"/>
      <c r="U1520" s="524"/>
      <c r="V1520" s="524"/>
      <c r="W1520" s="524"/>
      <c r="X1520" s="524"/>
      <c r="Y1520" s="524"/>
    </row>
    <row r="1521" spans="1:26" ht="19.5" customHeight="1" thickTop="1" thickBot="1">
      <c r="A1521" s="478" t="s">
        <v>42</v>
      </c>
      <c r="B1521" s="479"/>
      <c r="C1521" s="479"/>
      <c r="D1521" s="479"/>
      <c r="E1521" s="479"/>
      <c r="F1521" s="479"/>
      <c r="G1521" s="479"/>
      <c r="H1521" s="479"/>
      <c r="I1521" s="479"/>
      <c r="J1521" s="479"/>
      <c r="K1521" s="480"/>
      <c r="L1521" s="479" t="s">
        <v>43</v>
      </c>
      <c r="M1521" s="479"/>
      <c r="N1521" s="479"/>
      <c r="O1521" s="479"/>
      <c r="P1521" s="479"/>
      <c r="Q1521" s="479"/>
      <c r="R1521" s="479"/>
      <c r="S1521" s="479"/>
      <c r="T1521" s="479"/>
      <c r="U1521" s="506"/>
      <c r="V1521" s="507" t="s">
        <v>39</v>
      </c>
      <c r="W1521" s="508"/>
      <c r="X1521" s="508"/>
      <c r="Y1521" s="509"/>
      <c r="Z1521" s="510" t="s">
        <v>68</v>
      </c>
    </row>
    <row r="1522" spans="1:26" ht="19.5" thickTop="1" thickBot="1">
      <c r="A1522" s="74" t="s">
        <v>22</v>
      </c>
      <c r="B1522" s="75"/>
      <c r="C1522" s="76">
        <f>'1st 1'!C4</f>
        <v>101</v>
      </c>
      <c r="D1522" s="76">
        <f>'1st 2'!C4</f>
        <v>102</v>
      </c>
      <c r="E1522" s="76">
        <f>'1st 3'!C4</f>
        <v>103</v>
      </c>
      <c r="F1522" s="76">
        <f>'1st 4'!C4</f>
        <v>104</v>
      </c>
      <c r="G1522" s="76">
        <f>'1st 5'!C4</f>
        <v>105</v>
      </c>
      <c r="H1522" s="76">
        <f>'1st 6'!C4</f>
        <v>106</v>
      </c>
      <c r="I1522" s="511" t="s">
        <v>0</v>
      </c>
      <c r="J1522" s="511" t="s">
        <v>3</v>
      </c>
      <c r="K1522" s="512" t="s">
        <v>2</v>
      </c>
      <c r="L1522" s="76">
        <f>'2nd 1'!C4</f>
        <v>107</v>
      </c>
      <c r="M1522" s="76">
        <f>'2nd 2'!C4</f>
        <v>108</v>
      </c>
      <c r="N1522" s="76">
        <f>'2nd 3'!C4</f>
        <v>109</v>
      </c>
      <c r="O1522" s="76">
        <f>'2nd 4'!C4</f>
        <v>110</v>
      </c>
      <c r="P1522" s="76">
        <f>'2nd 5'!C4</f>
        <v>111</v>
      </c>
      <c r="Q1522" s="76">
        <f>'2nd 6'!C4</f>
        <v>112</v>
      </c>
      <c r="R1522" s="76">
        <f>'2nd 7'!C4</f>
        <v>0</v>
      </c>
      <c r="S1522" s="429" t="s">
        <v>0</v>
      </c>
      <c r="T1522" s="429" t="s">
        <v>3</v>
      </c>
      <c r="U1522" s="431" t="s">
        <v>2</v>
      </c>
      <c r="V1522" s="492" t="s">
        <v>29</v>
      </c>
      <c r="W1522" s="493" t="s">
        <v>0</v>
      </c>
      <c r="X1522" s="494" t="s">
        <v>3</v>
      </c>
      <c r="Y1522" s="495" t="s">
        <v>2</v>
      </c>
      <c r="Z1522" s="510"/>
    </row>
    <row r="1523" spans="1:26" ht="64.5" customHeight="1" thickTop="1" thickBot="1">
      <c r="A1523" s="77" t="s">
        <v>63</v>
      </c>
      <c r="B1523" s="78"/>
      <c r="C1523" s="114" t="str">
        <f>'1st 1'!C6</f>
        <v>Drawing-1</v>
      </c>
      <c r="D1523" s="114" t="str">
        <f>'1st 2'!C6</f>
        <v>Sketch-1</v>
      </c>
      <c r="E1523" s="114" t="str">
        <f>'1st 3'!C6</f>
        <v>Parspective-1</v>
      </c>
      <c r="F1523" s="114" t="str">
        <f>'1st 4'!C6</f>
        <v>Study and Composition-1</v>
      </c>
      <c r="G1523" s="114" t="str">
        <f>'1st 5'!C6</f>
        <v>History of Civilization-1</v>
      </c>
      <c r="H1523" s="114" t="str">
        <f>'1st 6'!C6</f>
        <v>Nazrul Studies</v>
      </c>
      <c r="I1523" s="481"/>
      <c r="J1523" s="481"/>
      <c r="K1523" s="482"/>
      <c r="L1523" s="114" t="str">
        <f>'2nd 1'!C6</f>
        <v>Drawing-2</v>
      </c>
      <c r="M1523" s="114" t="str">
        <f>'2nd 2'!C6</f>
        <v>Sketch-2</v>
      </c>
      <c r="N1523" s="114" t="str">
        <f>'2nd 3'!C6</f>
        <v>Perspective- 2</v>
      </c>
      <c r="O1523" s="114" t="str">
        <f>'2nd 4'!C6</f>
        <v>Basic Design</v>
      </c>
      <c r="P1523" s="114" t="str">
        <f>'2nd 5'!C6</f>
        <v xml:space="preserve"> Study &amp; composition 2</v>
      </c>
      <c r="Q1523" s="114" t="str">
        <f>'2nd 6'!C6</f>
        <v>History of Civilization -2</v>
      </c>
      <c r="R1523" s="114">
        <f>'2nd 7'!C6</f>
        <v>0</v>
      </c>
      <c r="S1523" s="429"/>
      <c r="T1523" s="429"/>
      <c r="U1523" s="431"/>
      <c r="V1523" s="492"/>
      <c r="W1523" s="493"/>
      <c r="X1523" s="493"/>
      <c r="Y1523" s="495"/>
      <c r="Z1523" s="510"/>
    </row>
    <row r="1524" spans="1:26" ht="18.75" thickTop="1">
      <c r="A1524" s="77" t="s">
        <v>12</v>
      </c>
      <c r="B1524" s="78"/>
      <c r="C1524" s="80">
        <f>'1st 1'!G4</f>
        <v>3</v>
      </c>
      <c r="D1524" s="80">
        <f>'1st 2'!G4</f>
        <v>1.5</v>
      </c>
      <c r="E1524" s="80">
        <f>'1st 3'!G4</f>
        <v>3</v>
      </c>
      <c r="F1524" s="80">
        <f>'1st 4'!G4</f>
        <v>3</v>
      </c>
      <c r="G1524" s="80">
        <f>'1st 5'!G4</f>
        <v>1.5</v>
      </c>
      <c r="H1524" s="80">
        <f>'1st 6'!G4</f>
        <v>3</v>
      </c>
      <c r="I1524" s="481"/>
      <c r="J1524" s="481"/>
      <c r="K1524" s="513"/>
      <c r="L1524" s="80">
        <f>'2nd 1'!G4</f>
        <v>3</v>
      </c>
      <c r="M1524" s="80">
        <f>'2nd 2'!G4</f>
        <v>1.5</v>
      </c>
      <c r="N1524" s="80">
        <f>'2nd 3'!G4</f>
        <v>3</v>
      </c>
      <c r="O1524" s="80">
        <f>'2nd 4'!G4</f>
        <v>1.5</v>
      </c>
      <c r="P1524" s="80">
        <f>'2nd 5'!G4</f>
        <v>3</v>
      </c>
      <c r="Q1524" s="80">
        <f>'2nd 6'!G4</f>
        <v>3</v>
      </c>
      <c r="R1524" s="80">
        <f>'2nd 7'!G4</f>
        <v>0</v>
      </c>
      <c r="S1524" s="430"/>
      <c r="T1524" s="430"/>
      <c r="U1524" s="432"/>
      <c r="V1524" s="468"/>
      <c r="W1524" s="471"/>
      <c r="X1524" s="471"/>
      <c r="Y1524" s="422"/>
      <c r="Z1524" s="510"/>
    </row>
    <row r="1525" spans="1:26" ht="16.5" customHeight="1">
      <c r="A1525" s="77" t="s">
        <v>11</v>
      </c>
      <c r="B1525" s="78"/>
      <c r="C1525" s="80">
        <v>100</v>
      </c>
      <c r="D1525" s="80">
        <v>100</v>
      </c>
      <c r="E1525" s="80">
        <v>100</v>
      </c>
      <c r="F1525" s="80">
        <v>100</v>
      </c>
      <c r="G1525" s="80">
        <v>100</v>
      </c>
      <c r="H1525" s="80">
        <v>100</v>
      </c>
      <c r="I1525" s="496">
        <f>(C1529*C1524)+(D1529*D1524)+(E1529*E1524)+(F1529*F1524)+(G1529*G1524)+(H1529*H1524)</f>
        <v>49.125</v>
      </c>
      <c r="J1525" s="82"/>
      <c r="K1525" s="83" t="str">
        <f>IF(J1526&gt;=4,"A+",IF(J1526&gt;=3.75,"A",IF(J1526&gt;=3.5,"A-",IF(J1526&gt;=3.25,"B+",IF(J1526&gt;=3,"B",IF(J1526&gt;=2.75,"B-",IF(J1526&gt;=2.5,"C+",IF(J1526&gt;=2,"C","F"))))))))</f>
        <v>B+</v>
      </c>
      <c r="L1525" s="81">
        <v>100</v>
      </c>
      <c r="M1525" s="80">
        <v>100</v>
      </c>
      <c r="N1525" s="80">
        <v>100</v>
      </c>
      <c r="O1525" s="80">
        <v>100</v>
      </c>
      <c r="P1525" s="80">
        <v>100</v>
      </c>
      <c r="Q1525" s="80">
        <v>100</v>
      </c>
      <c r="R1525" s="80">
        <v>100</v>
      </c>
      <c r="S1525" s="465">
        <f>(L1529*L1524)+(M1529*M1524)+(N1529*N1524)+(O1529*O1524)+(P1529*P1524)+(Q1529*Q1524)+(R1529*R1524)</f>
        <v>49.125</v>
      </c>
      <c r="T1525" s="84"/>
      <c r="U1525" s="85" t="str">
        <f>IF(T1526&gt;=4,"A+",IF(T1526&gt;=3.75,"A",IF(T1526&gt;=3.5,"A-",IF(T1526&gt;=3.25,"B+",IF(T1526&gt;=3,"B",IF(T1526&gt;=2.75,"B-",IF(T1526&gt;=2.5,"C+",IF(T1526&gt;=2,"C","F"))))))))</f>
        <v>B+</v>
      </c>
      <c r="V1525" s="498">
        <f>IF((C1529+C1531)=0,0,C1524)+IF((D1529+D1531)=0,0,D1524)+IF((E1529+E1531)=0,0,E1524)+IF((F1529+F1531)=0,0,F1524)+IF((G1529+G1531)=0,0,G1524)+IF((H1529+H1531)=0,0,H1524)+IF((L1529+L1531)=0,0,L1524)+IF((M1529+M1531)=0,0,M1524)+IF((N1529+N1531)=0,0,N1524)+IF((O1529+O1531)=0,0,O1524)+IF((P1529+P1531)=0,0,P1524)+IF((Q1529+Q1531)=0,0,Q1524)+IF((R1529+R1531)=0,0,R1524)+IF(C1574=0,0,1.5)</f>
        <v>31.5</v>
      </c>
      <c r="W1525" s="415">
        <f>I1525+S1525+(C1574*1.5)</f>
        <v>103.5</v>
      </c>
      <c r="X1525" s="503">
        <f>IF(S1525&gt;0,(W1525/31.5),J1526)</f>
        <v>3.2857142857142856</v>
      </c>
      <c r="Y1525" s="154" t="str">
        <f>IF(X1525&gt;=4,"A+",IF(X1525&gt;=3.75,"A",IF(X1525&gt;=3.5,"A-",IF(X1525&gt;=3.25,"B+",IF(X1525&gt;=3,"B",IF(X1525&gt;=2.75,"B-",IF(X1525&gt;=2.5,"C+",IF(X1525&gt;=2,"C","F"))))))))</f>
        <v>B+</v>
      </c>
      <c r="Z1525" s="510"/>
    </row>
    <row r="1526" spans="1:26" ht="18">
      <c r="A1526" s="77" t="s">
        <v>28</v>
      </c>
      <c r="B1526" s="86"/>
      <c r="C1526" s="87">
        <f>'1st 1'!C32</f>
        <v>24.5</v>
      </c>
      <c r="D1526" s="87">
        <f>'1st 2'!C32</f>
        <v>29</v>
      </c>
      <c r="E1526" s="87">
        <f>'1st 3'!C32</f>
        <v>31</v>
      </c>
      <c r="F1526" s="87">
        <f>'1st 4'!C32</f>
        <v>26</v>
      </c>
      <c r="G1526" s="87">
        <f>'1st 5'!C32</f>
        <v>31</v>
      </c>
      <c r="H1526" s="87">
        <f>'1st 6'!C32</f>
        <v>31.55</v>
      </c>
      <c r="I1526" s="497"/>
      <c r="J1526" s="485">
        <f>I1525/(C1524+D1524+E1524+F1524+G1524+H1524)</f>
        <v>3.2749999999999999</v>
      </c>
      <c r="K1526" s="88"/>
      <c r="L1526" s="89">
        <f>'2nd 1'!C32</f>
        <v>26.5</v>
      </c>
      <c r="M1526" s="87">
        <f>'2nd 2'!C32</f>
        <v>27</v>
      </c>
      <c r="N1526" s="87">
        <f>'2nd 3'!C32</f>
        <v>29.5</v>
      </c>
      <c r="O1526" s="87">
        <f>'2nd 4'!C32</f>
        <v>28</v>
      </c>
      <c r="P1526" s="87">
        <f>'2nd 5'!C32</f>
        <v>25.5</v>
      </c>
      <c r="Q1526" s="87">
        <f>'2nd 6'!C32</f>
        <v>31</v>
      </c>
      <c r="R1526" s="87">
        <f>'2nd 7'!C32</f>
        <v>0</v>
      </c>
      <c r="S1526" s="457"/>
      <c r="T1526" s="485">
        <f>S1525/(L1524+M1524+N1524+O1524+P1524+Q1524+R1524)</f>
        <v>3.2749999999999999</v>
      </c>
      <c r="U1526" s="90"/>
      <c r="V1526" s="499"/>
      <c r="W1526" s="501"/>
      <c r="X1526" s="453"/>
      <c r="Y1526" s="487" t="str">
        <f>IF(S1525&gt;0,(IF(X1525&gt;=2.5,Y1525,IF(X1525&gt;=2.25,"C",IF(X1525&gt;=2,"D","F")))),K1527)</f>
        <v>B+</v>
      </c>
      <c r="Z1526" s="510"/>
    </row>
    <row r="1527" spans="1:26" ht="16.5" customHeight="1">
      <c r="A1527" s="423" t="s">
        <v>26</v>
      </c>
      <c r="B1527" s="91" t="s">
        <v>60</v>
      </c>
      <c r="C1527" s="87">
        <f>'1st 1'!J32</f>
        <v>41</v>
      </c>
      <c r="D1527" s="87">
        <f>'1st 2'!J32</f>
        <v>34.5</v>
      </c>
      <c r="E1527" s="87">
        <f>'1st 3'!J32</f>
        <v>43</v>
      </c>
      <c r="F1527" s="87">
        <f>'1st 4'!J32</f>
        <v>31</v>
      </c>
      <c r="G1527" s="87">
        <f>'1st 5'!J32</f>
        <v>45</v>
      </c>
      <c r="H1527" s="87">
        <f>'1st 6'!J32</f>
        <v>39</v>
      </c>
      <c r="I1527" s="497"/>
      <c r="J1527" s="505"/>
      <c r="K1527" s="489" t="str">
        <f>IF(J1526&gt;=2.5,K1525,IF(J1526&gt;=2.25,"C",IF(J1526&gt;=2,"D",IF(J1526=0,0,"F"))))</f>
        <v>B+</v>
      </c>
      <c r="L1527" s="89">
        <f>'2nd 1'!J32</f>
        <v>42.5</v>
      </c>
      <c r="M1527" s="87">
        <f>'2nd 2'!J32</f>
        <v>39</v>
      </c>
      <c r="N1527" s="87">
        <f>'2nd 3'!J32</f>
        <v>46.5</v>
      </c>
      <c r="O1527" s="87">
        <f>'2nd 4'!J32</f>
        <v>43</v>
      </c>
      <c r="P1527" s="87">
        <f>'2nd 5'!J32</f>
        <v>29.5</v>
      </c>
      <c r="Q1527" s="87">
        <f>'2nd 6'!J32</f>
        <v>33.25</v>
      </c>
      <c r="R1527" s="87">
        <f>'2nd 7'!J32</f>
        <v>0</v>
      </c>
      <c r="S1527" s="457"/>
      <c r="T1527" s="486"/>
      <c r="U1527" s="442" t="str">
        <f>IF(T1526&gt;=2.5,U1525,IF(T1526&gt;=2.25,"C",IF(T1526&gt;=2,"D",IF(T1526=0,0,"F"))))</f>
        <v>B+</v>
      </c>
      <c r="V1527" s="499"/>
      <c r="W1527" s="501"/>
      <c r="X1527" s="453"/>
      <c r="Y1527" s="488"/>
      <c r="Z1527" s="510"/>
    </row>
    <row r="1528" spans="1:26" ht="16.5" customHeight="1">
      <c r="A1528" s="424"/>
      <c r="B1528" s="91" t="s">
        <v>67</v>
      </c>
      <c r="C1528" s="115">
        <f>'1st 1'!K32</f>
        <v>66</v>
      </c>
      <c r="D1528" s="115">
        <f>'1st 2'!K32</f>
        <v>64</v>
      </c>
      <c r="E1528" s="115">
        <f>'1st 3'!K32</f>
        <v>74</v>
      </c>
      <c r="F1528" s="115">
        <f>'1st 4'!K32</f>
        <v>57</v>
      </c>
      <c r="G1528" s="115">
        <f>'1st 5'!K32</f>
        <v>76</v>
      </c>
      <c r="H1528" s="115">
        <f>'1st 6'!K32</f>
        <v>71</v>
      </c>
      <c r="I1528" s="497"/>
      <c r="J1528" s="505"/>
      <c r="K1528" s="490"/>
      <c r="L1528" s="116">
        <f>'2nd 1'!K32</f>
        <v>69</v>
      </c>
      <c r="M1528" s="115">
        <f>'2nd 2'!K32</f>
        <v>66</v>
      </c>
      <c r="N1528" s="115">
        <f>'2nd 3'!K32</f>
        <v>76</v>
      </c>
      <c r="O1528" s="115">
        <f>'2nd 4'!K32</f>
        <v>71</v>
      </c>
      <c r="P1528" s="115">
        <f>'2nd 5'!K32</f>
        <v>55</v>
      </c>
      <c r="Q1528" s="115">
        <f>'2nd 6'!K32</f>
        <v>65</v>
      </c>
      <c r="R1528" s="115">
        <f>'2nd 7'!K32</f>
        <v>0</v>
      </c>
      <c r="S1528" s="457"/>
      <c r="T1528" s="486"/>
      <c r="U1528" s="491"/>
      <c r="V1528" s="499"/>
      <c r="W1528" s="501"/>
      <c r="X1528" s="453"/>
      <c r="Y1528" s="488"/>
      <c r="Z1528" s="510"/>
    </row>
    <row r="1529" spans="1:26" ht="18">
      <c r="A1529" s="424"/>
      <c r="B1529" s="91" t="s">
        <v>1</v>
      </c>
      <c r="C1529" s="87">
        <f>'1st 1'!M32</f>
        <v>3.25</v>
      </c>
      <c r="D1529" s="87">
        <f>'1st 2'!M32</f>
        <v>3</v>
      </c>
      <c r="E1529" s="87">
        <f>'1st 3'!M32</f>
        <v>3.5</v>
      </c>
      <c r="F1529" s="87">
        <f>'1st 4'!M32</f>
        <v>2.75</v>
      </c>
      <c r="G1529" s="87">
        <f>'1st 5'!M32</f>
        <v>3.75</v>
      </c>
      <c r="H1529" s="87">
        <f>'1st 6'!M32</f>
        <v>3.5</v>
      </c>
      <c r="I1529" s="497"/>
      <c r="J1529" s="505"/>
      <c r="K1529" s="92"/>
      <c r="L1529" s="89">
        <f>'2nd 1'!M32</f>
        <v>3.25</v>
      </c>
      <c r="M1529" s="87">
        <f>'2nd 2'!M32</f>
        <v>3.25</v>
      </c>
      <c r="N1529" s="87">
        <f>'2nd 3'!M32</f>
        <v>3.75</v>
      </c>
      <c r="O1529" s="87">
        <f>'2nd 4'!M32</f>
        <v>3.5</v>
      </c>
      <c r="P1529" s="87">
        <f>'2nd 5'!M32</f>
        <v>2.75</v>
      </c>
      <c r="Q1529" s="87">
        <f>'2nd 6'!M32</f>
        <v>3.25</v>
      </c>
      <c r="R1529" s="87">
        <f>'2nd 7'!M32</f>
        <v>0</v>
      </c>
      <c r="S1529" s="457"/>
      <c r="T1529" s="486"/>
      <c r="U1529" s="93"/>
      <c r="V1529" s="499"/>
      <c r="W1529" s="501"/>
      <c r="X1529" s="453"/>
      <c r="Y1529" s="155"/>
      <c r="Z1529" s="510"/>
    </row>
    <row r="1530" spans="1:26" ht="17.25" customHeight="1" thickBot="1">
      <c r="A1530" s="424"/>
      <c r="B1530" s="94" t="s">
        <v>2</v>
      </c>
      <c r="C1530" s="95" t="str">
        <f>'1st 1'!L32</f>
        <v>B+</v>
      </c>
      <c r="D1530" s="95" t="str">
        <f>'1st 2'!L32</f>
        <v>B</v>
      </c>
      <c r="E1530" s="95" t="str">
        <f>'1st 3'!L32</f>
        <v>A-</v>
      </c>
      <c r="F1530" s="95" t="str">
        <f>'1st 4'!L32</f>
        <v>B-</v>
      </c>
      <c r="G1530" s="95" t="str">
        <f>'1st 5'!L32</f>
        <v>A</v>
      </c>
      <c r="H1530" s="95" t="str">
        <f>'1st 6'!L32</f>
        <v>A-</v>
      </c>
      <c r="I1530" s="472"/>
      <c r="J1530" s="96"/>
      <c r="K1530" s="88"/>
      <c r="L1530" s="97" t="str">
        <f>'2nd 1'!L32</f>
        <v>B+</v>
      </c>
      <c r="M1530" s="95" t="str">
        <f>'2nd 2'!L32</f>
        <v>B+</v>
      </c>
      <c r="N1530" s="95" t="str">
        <f>'2nd 3'!L32</f>
        <v>A</v>
      </c>
      <c r="O1530" s="95" t="str">
        <f>'2nd 4'!L32</f>
        <v>A-</v>
      </c>
      <c r="P1530" s="95" t="str">
        <f>'2nd 5'!L32</f>
        <v>B-</v>
      </c>
      <c r="Q1530" s="95" t="str">
        <f>'2nd 6'!L32</f>
        <v>B+</v>
      </c>
      <c r="R1530" s="95">
        <f>'2nd 7'!L32</f>
        <v>0</v>
      </c>
      <c r="S1530" s="457"/>
      <c r="T1530" s="98"/>
      <c r="U1530" s="90"/>
      <c r="V1530" s="500"/>
      <c r="W1530" s="502"/>
      <c r="X1530" s="504"/>
      <c r="Y1530" s="156"/>
      <c r="Z1530" s="510"/>
    </row>
    <row r="1531" spans="1:26" ht="18.75" thickTop="1">
      <c r="A1531" s="413" t="s">
        <v>127</v>
      </c>
      <c r="B1531" s="91" t="s">
        <v>1</v>
      </c>
      <c r="C1531" s="87">
        <f>'1st 1'!N32</f>
        <v>0</v>
      </c>
      <c r="D1531" s="87">
        <f>'1st 2'!N32</f>
        <v>0</v>
      </c>
      <c r="E1531" s="87">
        <f>'1st 3'!N32</f>
        <v>0</v>
      </c>
      <c r="F1531" s="87">
        <f>'1st 4'!N32</f>
        <v>0</v>
      </c>
      <c r="G1531" s="87">
        <f>'1st 5'!N32</f>
        <v>0</v>
      </c>
      <c r="H1531" s="87">
        <f>'1st 6'!N32</f>
        <v>0</v>
      </c>
      <c r="I1531" s="530">
        <f>(C1531*C1524)+(D1531*D1524)+(E1531*E1524)+(F1531*F1524)+(G1531*G1524)+(H1531*H1524)</f>
        <v>0</v>
      </c>
      <c r="J1531" s="417">
        <f>IF(C1531&gt;0,(C1529*C1524),0)+IF(D1531&gt;0,(D1529*D1524),0)+IF(E1531&gt;0,(E1529*E1524),0)+IF(F1531&gt;0,(F1529*F1524),0)+IF(G1531&gt;0,(G1529*G1524),0)+IF(H1531&gt;0,(H1529*H1524),0)</f>
        <v>0</v>
      </c>
      <c r="K1531" s="473">
        <f>IF(C1531&gt;C1529,((C1531*C1524)-(C1529*C1524)),0)+IF(D1531&gt;D1529,((D1531*D1524)-(D1529*D1524)),0)+IF(E1531&gt;E1529,((E1531*E1524)-(E1529*E1524)),0)+IF(F1531&gt;F1529,((F1531*F1524)-(F1529*F1524)),0)+IF(G1531&gt;G1529,((G1531*G1524)-(G1529*G1524)),0)+IF(H1531&gt;H1529,((H1531*H1524)-(H1529*H1524)),0)</f>
        <v>0</v>
      </c>
      <c r="L1531" s="89">
        <f>'2nd 1'!N32</f>
        <v>0</v>
      </c>
      <c r="M1531" s="87">
        <f>'2nd 2'!N32</f>
        <v>0</v>
      </c>
      <c r="N1531" s="87">
        <f>'2nd 3'!N32</f>
        <v>0</v>
      </c>
      <c r="O1531" s="87">
        <f>'2nd 4'!N32</f>
        <v>0</v>
      </c>
      <c r="P1531" s="87">
        <f>'2nd 5'!N32</f>
        <v>0</v>
      </c>
      <c r="Q1531" s="87">
        <f>'2nd 6'!N32</f>
        <v>0</v>
      </c>
      <c r="R1531" s="87">
        <f>'2nd 7'!N32</f>
        <v>0</v>
      </c>
      <c r="S1531" s="401">
        <f>(L1531*L1524)+(M1531*M1524)+(N1531*N1524)+(O1531*O1524)+(P1531*P1524)+(Q1531*Q1524)+(R1531*R1524)</f>
        <v>0</v>
      </c>
      <c r="T1531" s="417">
        <f>IF(L1531&gt;0,(L1529*L1524),0)+IF(M1531&gt;0,(M1529*M1524),0)+IF(N1531&gt;0,(N1529*N1524),0)+IF(O1531&gt;0,(O1529*O1524),0)+IF(P1531&gt;0,(P1529*P1524),0)+IF(Q1531&gt;0,(Q1529*Q1524),0)+IF(R1531&gt;0,(R1529*R1524),0)</f>
        <v>0</v>
      </c>
      <c r="U1531" s="399">
        <f>IF(L1531&gt;L1529,((L1531*L1524)-(L1529*L1524)),0)+IF(M1531&gt;M1529,((M1531*M1524)-(M1529*M1524)),0)+IF(N1531&gt;N1529,((N1531*N1524)-(N1529*N1524)),0)+IF(O1531&gt;O1529,((O1531*O1524)-(O1529*O1524)),0)+IF(P1531&gt;P1529,((P1531*P1524)-(P1529*P1524)),0)+IF(Q1531&gt;Q1529,((Q1531*Q1524)-(Q1529*Q1524)),0)+IF(R1531&gt;R1529,((R1531*R1524)-(R1529*R1524)),0)</f>
        <v>0</v>
      </c>
      <c r="V1531" s="401">
        <f>I1531+S1531</f>
        <v>0</v>
      </c>
      <c r="W1531" s="436">
        <f>J1531+T1531</f>
        <v>0</v>
      </c>
      <c r="X1531" s="526">
        <f>K1531+U1531</f>
        <v>0</v>
      </c>
      <c r="Y1531" s="527"/>
      <c r="Z1531" s="510"/>
    </row>
    <row r="1532" spans="1:26" ht="15.75" customHeight="1" thickBot="1">
      <c r="A1532" s="414"/>
      <c r="B1532" s="157" t="s">
        <v>23</v>
      </c>
      <c r="C1532" s="178" t="str">
        <f>'1st 1'!O32</f>
        <v/>
      </c>
      <c r="D1532" s="178" t="str">
        <f>'1st 2'!O32</f>
        <v/>
      </c>
      <c r="E1532" s="178" t="str">
        <f>'1st 3'!O32</f>
        <v/>
      </c>
      <c r="F1532" s="178" t="str">
        <f>'1st 4'!O32</f>
        <v/>
      </c>
      <c r="G1532" s="178" t="str">
        <f>'1st 5'!O32</f>
        <v/>
      </c>
      <c r="H1532" s="178" t="str">
        <f>'1st 6'!O32</f>
        <v/>
      </c>
      <c r="I1532" s="472"/>
      <c r="J1532" s="472"/>
      <c r="K1532" s="474"/>
      <c r="L1532" s="179" t="str">
        <f>'2nd 1'!O32</f>
        <v/>
      </c>
      <c r="M1532" s="178" t="str">
        <f>'2nd 2'!O32</f>
        <v/>
      </c>
      <c r="N1532" s="178" t="str">
        <f>'2nd 3'!O32</f>
        <v/>
      </c>
      <c r="O1532" s="178" t="str">
        <f>'2nd 4'!O32</f>
        <v/>
      </c>
      <c r="P1532" s="178" t="str">
        <f>'2nd 5'!O32</f>
        <v/>
      </c>
      <c r="Q1532" s="178" t="str">
        <f>'2nd 6'!O32</f>
        <v/>
      </c>
      <c r="R1532" s="178" t="str">
        <f>'2nd 7'!O32</f>
        <v/>
      </c>
      <c r="S1532" s="475"/>
      <c r="T1532" s="420"/>
      <c r="U1532" s="400"/>
      <c r="V1532" s="402"/>
      <c r="W1532" s="437"/>
      <c r="X1532" s="528"/>
      <c r="Y1532" s="529"/>
      <c r="Z1532" s="510"/>
    </row>
    <row r="1533" spans="1:26" ht="21" customHeight="1" thickTop="1" thickBot="1">
      <c r="A1533" s="435" t="s">
        <v>30</v>
      </c>
      <c r="B1533" s="435"/>
      <c r="C1533" s="435"/>
      <c r="D1533" s="435"/>
      <c r="E1533" s="435"/>
      <c r="F1533" s="435"/>
      <c r="G1533" s="435"/>
      <c r="H1533" s="435"/>
      <c r="I1533" s="435"/>
      <c r="J1533" s="435"/>
      <c r="K1533" s="435"/>
      <c r="L1533" s="435"/>
      <c r="M1533" s="435"/>
      <c r="N1533" s="435"/>
      <c r="O1533" s="435"/>
      <c r="P1533" s="435"/>
      <c r="Q1533" s="435"/>
      <c r="R1533" s="435"/>
      <c r="S1533" s="435"/>
      <c r="T1533" s="435"/>
      <c r="U1533" s="435"/>
      <c r="V1533" s="435"/>
      <c r="W1533" s="435"/>
      <c r="X1533" s="435"/>
      <c r="Y1533" s="435"/>
      <c r="Z1533" s="510"/>
    </row>
    <row r="1534" spans="1:26" ht="19.5" customHeight="1" thickTop="1" thickBot="1">
      <c r="A1534" s="478" t="s">
        <v>44</v>
      </c>
      <c r="B1534" s="479"/>
      <c r="C1534" s="479"/>
      <c r="D1534" s="479"/>
      <c r="E1534" s="479"/>
      <c r="F1534" s="479"/>
      <c r="G1534" s="479"/>
      <c r="H1534" s="479"/>
      <c r="I1534" s="479"/>
      <c r="J1534" s="479"/>
      <c r="K1534" s="506"/>
      <c r="L1534" s="425" t="s">
        <v>45</v>
      </c>
      <c r="M1534" s="426"/>
      <c r="N1534" s="426"/>
      <c r="O1534" s="426"/>
      <c r="P1534" s="426"/>
      <c r="Q1534" s="426"/>
      <c r="R1534" s="426"/>
      <c r="S1534" s="426"/>
      <c r="T1534" s="426"/>
      <c r="U1534" s="426"/>
      <c r="V1534" s="160"/>
      <c r="W1534" s="428" t="s">
        <v>39</v>
      </c>
      <c r="X1534" s="428"/>
      <c r="Y1534" s="161"/>
      <c r="Z1534" s="510"/>
    </row>
    <row r="1535" spans="1:26" ht="17.25" customHeight="1" thickTop="1">
      <c r="A1535" s="99" t="s">
        <v>22</v>
      </c>
      <c r="B1535" s="100"/>
      <c r="C1535" s="101">
        <f>'3rd 1'!B4</f>
        <v>201</v>
      </c>
      <c r="D1535" s="101">
        <f>'3rd 2'!B4</f>
        <v>202</v>
      </c>
      <c r="E1535" s="101">
        <f>'3rd 3'!B4</f>
        <v>203</v>
      </c>
      <c r="F1535" s="101">
        <f>'3rd 4'!B4</f>
        <v>204</v>
      </c>
      <c r="G1535" s="101">
        <f>'3rd 5'!B4</f>
        <v>205</v>
      </c>
      <c r="H1535" s="101">
        <f>'3rd 6'!B4</f>
        <v>0</v>
      </c>
      <c r="I1535" s="430" t="s">
        <v>0</v>
      </c>
      <c r="J1535" s="430" t="s">
        <v>3</v>
      </c>
      <c r="K1535" s="432" t="s">
        <v>2</v>
      </c>
      <c r="L1535" s="101">
        <f>'4th 1'!B4</f>
        <v>206</v>
      </c>
      <c r="M1535" s="101">
        <f>'4th 2'!B4</f>
        <v>207</v>
      </c>
      <c r="N1535" s="101">
        <f>'4th 3'!B4</f>
        <v>208</v>
      </c>
      <c r="O1535" s="101">
        <f>'4th 4'!B4</f>
        <v>209</v>
      </c>
      <c r="P1535" s="101">
        <f>'4th 5'!B4</f>
        <v>210</v>
      </c>
      <c r="Q1535" s="101">
        <f>'4th 6'!B4</f>
        <v>211</v>
      </c>
      <c r="R1535" s="101">
        <f>'4th 7'!B4</f>
        <v>0</v>
      </c>
      <c r="S1535" s="429" t="s">
        <v>0</v>
      </c>
      <c r="T1535" s="429" t="s">
        <v>3</v>
      </c>
      <c r="U1535" s="431" t="s">
        <v>2</v>
      </c>
      <c r="V1535" s="433" t="s">
        <v>62</v>
      </c>
      <c r="W1535" s="434"/>
      <c r="X1535" s="434"/>
      <c r="Y1535" s="162" t="str">
        <f>IF(X1536&gt;=4,"A+",IF(X1536&gt;=3.75,"A",IF(X1536&gt;=3.5,"A-",IF(X1536&gt;=3.25,"B+",IF(X1536&gt;=3,"B",IF(X1536&gt;=2.75,"B-",IF(X1536&gt;=2.5,"C+",IF(X1536&gt;=2,"C","F"))))))))</f>
        <v>B</v>
      </c>
      <c r="Z1535" s="510"/>
    </row>
    <row r="1536" spans="1:26" ht="63.75" customHeight="1">
      <c r="A1536" s="77" t="s">
        <v>63</v>
      </c>
      <c r="B1536" s="86"/>
      <c r="C1536" s="79" t="str">
        <f>IF('3rd 1'!C32&gt;0,'3rd 1'!D6,IF('3rd 1'!K32&gt;0,'3rd 1'!L6,IF('3rd 1'!S32&gt;0,'3rd 1'!T6,0)))</f>
        <v>Basic Design</v>
      </c>
      <c r="D1536" s="79" t="str">
        <f>IF('3rd 2'!C32&gt;0,'3rd 2'!D6,IF('3rd 2'!K32&gt;0,'3rd 2'!L6,IF('3rd 2'!S32&gt;0,'3rd 2'!T6,0)))</f>
        <v>Still Life-1</v>
      </c>
      <c r="E1536" s="79" t="str">
        <f>IF('3rd 3'!C32&gt;0,'3rd 3'!D6,IF('3rd 3'!K32&gt;0,'3rd 3'!L6,IF('3rd 3'!S32&gt;0,'3rd 3'!T6,0)))</f>
        <v>Drawing-3</v>
      </c>
      <c r="F1536" s="79" t="str">
        <f>IF('3rd 4'!C32&gt;0,'3rd 4'!D6,IF('3rd 4'!K32&gt;0,'3rd 4'!L6,IF('3rd 4'!S32&gt;0,'3rd 4'!T6,0)))</f>
        <v>Sketch-3</v>
      </c>
      <c r="G1536" s="79" t="str">
        <f>IF('3rd 5'!C32&gt;0,'3rd 5'!D6,IF('3rd 5'!K32&gt;0,'3rd 5'!L6,IF('3rd 5'!S32&gt;0,'3rd 5'!T6,0)))</f>
        <v>History of Ancient Indian Civilization</v>
      </c>
      <c r="H1536" s="79">
        <f>IF('3rd 6'!C32&gt;0,'3rd 6'!D6,IF('3rd 6'!K32&gt;0,'3rd 6'!L6,IF('3rd 6'!S32&gt;0,'3rd 6'!T6,0)))</f>
        <v>0</v>
      </c>
      <c r="I1536" s="481"/>
      <c r="J1536" s="481"/>
      <c r="K1536" s="482"/>
      <c r="L1536" s="79" t="str">
        <f>IF('4th 1'!C32&gt;0,'4th 1'!D6,IF('4th 1'!K32&gt;0,'4th 1'!L6,IF('4th 1'!S32&gt;0,'4th 1'!T6,0)))</f>
        <v>Folk Design</v>
      </c>
      <c r="M1536" s="79" t="str">
        <f>IF('4th 2'!C32&gt;0,'4th 2'!D6,IF('4th 2'!K32&gt;0,'4th 2'!L6,IF('4th 2'!S32&gt;0,'4th 2'!T6,0)))</f>
        <v>Still Life-2</v>
      </c>
      <c r="N1536" s="79" t="str">
        <f>IF('4th 3'!C32&gt;0,'4th 3'!D6,IF('4th 3'!K32&gt;0,'4th 3'!L6,IF('4th 3'!S32&gt;0,'4th 3'!T6,0)))</f>
        <v>Drawing-4</v>
      </c>
      <c r="O1536" s="79" t="str">
        <f>IF('4th 4'!C32&gt;0,'4th 4'!D6,IF('4th 4'!K32&gt;0,'4th 4'!L6,IF('4th 4'!S32&gt;0,'4th 4'!T6,0)))</f>
        <v>Typography-1</v>
      </c>
      <c r="P1536" s="79" t="str">
        <f>IF('4th 5'!C32&gt;0,'4th 5'!D6,IF('4th 5'!K32&gt;0,'4th 5'!L6,IF('4th 5'!S32&gt;0,'4th 5'!T6,0)))</f>
        <v>Material &amp; Technique of Graphic Design</v>
      </c>
      <c r="Q1536" s="79" t="str">
        <f>IF('4th 6'!C32&gt;0,'4th 6'!D6,IF('4th 6'!K32&gt;0,'4th 6'!L6,IF('4th 6'!S32&gt;0,'4th 6'!T6,0)))</f>
        <v>History of Ancient Bengal Civilization</v>
      </c>
      <c r="R1536" s="79">
        <f>IF('4th 7'!C32&gt;0,'4th 7'!D6,IF('4th 7'!K32&gt;0,'4th 7'!L6,IF('4th 7'!S32&gt;0,'4th 7'!T6,0)))</f>
        <v>0</v>
      </c>
      <c r="S1536" s="429"/>
      <c r="T1536" s="429"/>
      <c r="U1536" s="431"/>
      <c r="V1536" s="335">
        <f>IF(I1538&gt;0,(V1541+V1525),0)</f>
        <v>63</v>
      </c>
      <c r="W1536" s="254">
        <f>IF(I1538&gt;0,(W1541+W1525),0)</f>
        <v>194.625</v>
      </c>
      <c r="X1536" s="336">
        <f>IF(S1538&gt;0,(W1536/63),IF(I1538&gt;0,(W1536/46.5),0))</f>
        <v>3.0892857142857144</v>
      </c>
      <c r="Y1536" s="163" t="str">
        <f>IF(X1536&gt;=2.5,Y1535,IF(X1536&gt;=2.25,"C",IF(X1536&gt;=2,"D",IF(X1536=0,0,"F"))))</f>
        <v>B</v>
      </c>
      <c r="Z1536" s="510"/>
    </row>
    <row r="1537" spans="1:28" ht="16.5">
      <c r="A1537" s="458" t="s">
        <v>27</v>
      </c>
      <c r="B1537" s="459"/>
      <c r="C1537" s="102">
        <f>IF('3rd 1'!C32&gt;0,'3rd 1'!H4,IF('3rd 1'!K32&gt;0,'3rd 1'!P4,IF('3rd 1'!S32&gt;0,'3rd 1'!X4,0)))</f>
        <v>3</v>
      </c>
      <c r="D1537" s="102">
        <f>IF('3rd 2'!C32&gt;0,'3rd 2'!H4,IF('3rd 2'!K32&gt;0,'3rd 2'!P4,IF('3rd 2'!S32&gt;0,'3rd 2'!X4,0)))</f>
        <v>3</v>
      </c>
      <c r="E1537" s="102">
        <f>IF('3rd 3'!C32&gt;0,'3rd 3'!H4,IF('3rd 3'!K32&gt;0,'3rd 3'!P4,IF('3rd 3'!S32&gt;0,'3rd 3'!X4,0)))</f>
        <v>3</v>
      </c>
      <c r="F1537" s="102">
        <f>IF('3rd 4'!C32&gt;0,'3rd 4'!H4,IF('3rd 4'!K32&gt;0,'3rd 4'!P4,IF('3rd 4'!S32&gt;0,'3rd 4'!X4,0)))</f>
        <v>3</v>
      </c>
      <c r="G1537" s="102">
        <f>IF('3rd 5'!C32&gt;0,'3rd 5'!H4,IF('3rd 5'!K32&gt;0,'3rd 5'!P4,IF('3rd 5'!S32&gt;0,'3rd 5'!X4,0)))</f>
        <v>3</v>
      </c>
      <c r="H1537" s="102">
        <f>IF('3rd 6'!C32&gt;0,'3rd 6'!H4,IF('3rd 6'!K32&gt;0,'3rd 6'!P4,IF('3rd 6'!S32&gt;0,'3rd 6'!X4,0)))</f>
        <v>0</v>
      </c>
      <c r="I1537" s="481"/>
      <c r="J1537" s="481"/>
      <c r="K1537" s="482"/>
      <c r="L1537" s="102">
        <f>IF('4th 1'!C32&gt;0,'4th 1'!H4,IF('4th 1'!K32&gt;0,'4th 1'!P4,IF('4th 1'!S32&gt;0,'4th 1'!X4,0)))</f>
        <v>3</v>
      </c>
      <c r="M1537" s="102">
        <f>IF('4th 2'!C32&gt;0,'4th 2'!H4,IF('4th 2'!K32&gt;0,'4th 2'!P4,IF('4th 2'!S32&gt;0,'4th 2'!X4,0)))</f>
        <v>3</v>
      </c>
      <c r="N1537" s="102">
        <f>IF('4th 3'!C32&gt;0,'4th 3'!H4,IF('4th 3'!K32&gt;0,'4th 3'!P4,IF('4th 3'!S32&gt;0,'4th 3'!X4,0)))</f>
        <v>3</v>
      </c>
      <c r="O1537" s="102">
        <f>IF('4th 4'!C32&gt;0,'4th 4'!H4,IF('4th 4'!K32&gt;0,'4th 4'!P4,IF('4th 4'!S32&gt;0,'4th 4'!X4,0)))</f>
        <v>1.5</v>
      </c>
      <c r="P1537" s="102">
        <f>IF('4th 5'!C32&gt;0,'4th 5'!H4,IF('4th 5'!K32&gt;0,'4th 5'!P4,IF('4th 5'!S32&gt;0,'4th 5'!X4,0)))</f>
        <v>1.5</v>
      </c>
      <c r="Q1537" s="102">
        <f>IF('4th 6'!C32&gt;0,'4th 6'!H4,IF('4th 6'!K32&gt;0,'4th 6'!P4,IF('4th 6'!S32&gt;0,'4th 6'!X4,0)))</f>
        <v>3</v>
      </c>
      <c r="R1537" s="102">
        <f>IF('4th 7'!C32&gt;0,'4th 7'!H4,IF('4th 7'!K32&gt;0,'4th 7'!P4,IF('4th 7'!S32&gt;0,'4th 7'!X4,0)))</f>
        <v>0</v>
      </c>
      <c r="S1537" s="430"/>
      <c r="T1537" s="430"/>
      <c r="U1537" s="432"/>
      <c r="V1537" s="460" t="s">
        <v>41</v>
      </c>
      <c r="W1537" s="461"/>
      <c r="X1537" s="461"/>
      <c r="Y1537" s="462"/>
      <c r="Z1537" s="510"/>
    </row>
    <row r="1538" spans="1:28" ht="17.25" thickBot="1">
      <c r="A1538" s="463" t="s">
        <v>11</v>
      </c>
      <c r="B1538" s="464"/>
      <c r="C1538" s="102">
        <v>100</v>
      </c>
      <c r="D1538" s="102">
        <v>100</v>
      </c>
      <c r="E1538" s="102">
        <v>100</v>
      </c>
      <c r="F1538" s="102">
        <v>100</v>
      </c>
      <c r="G1538" s="102">
        <v>100</v>
      </c>
      <c r="H1538" s="102">
        <v>100</v>
      </c>
      <c r="I1538" s="465">
        <f>(C1542*C1537)+(D1542*D1537)+(E1542*E1537)+(F1542*F1537)+(G1542*G1537)+(H1542*H1537)</f>
        <v>43.5</v>
      </c>
      <c r="J1538" s="84"/>
      <c r="K1538" s="103" t="str">
        <f>IF(J1539&gt;=4,"A+",IF(J1539&gt;=3.75,"A",IF(J1539&gt;=3.5,"A-",IF(J1539&gt;=3.25,"B+",IF(J1539&gt;=3,"B",IF(J1539&gt;=2.75,"B-",IF(J1539&gt;=2.5,"C+",IF(J1539&gt;=2,"C","F"))))))))</f>
        <v>B-</v>
      </c>
      <c r="L1538" s="102">
        <v>100</v>
      </c>
      <c r="M1538" s="102">
        <v>100</v>
      </c>
      <c r="N1538" s="102">
        <v>100</v>
      </c>
      <c r="O1538" s="102">
        <v>100</v>
      </c>
      <c r="P1538" s="102">
        <v>100</v>
      </c>
      <c r="Q1538" s="102">
        <v>100</v>
      </c>
      <c r="R1538" s="102">
        <v>100</v>
      </c>
      <c r="S1538" s="465">
        <f>(L1542*L1537)+(M1542*M1537)+(N1542*N1537)+(O1542*O1537)+(P1542*P1537)+(Q1542*Q1537)+(R1542*R1537)</f>
        <v>43.875</v>
      </c>
      <c r="T1538" s="84"/>
      <c r="U1538" s="103" t="str">
        <f>IF(T1539&gt;=4,"A+",IF(T1539&gt;=3.75,"A",IF(T1539&gt;=3.5,"A-",IF(T1539&gt;=3.25,"B+",IF(T1539&gt;=3,"B",IF(T1539&gt;=2.75,"B-",IF(T1539&gt;=2.5,"C+",IF(T1539&gt;=2,"C","F"))))))))</f>
        <v>B-</v>
      </c>
      <c r="V1538" s="467" t="s">
        <v>29</v>
      </c>
      <c r="W1538" s="469" t="s">
        <v>0</v>
      </c>
      <c r="X1538" s="469" t="s">
        <v>3</v>
      </c>
      <c r="Y1538" s="476" t="s">
        <v>2</v>
      </c>
      <c r="Z1538" s="510"/>
    </row>
    <row r="1539" spans="1:28" ht="17.25" thickTop="1">
      <c r="A1539" s="77" t="s">
        <v>28</v>
      </c>
      <c r="B1539" s="86"/>
      <c r="C1539" s="104">
        <f>IF('3rd 1'!C32&gt;0,'3rd 1'!C32,IF('3rd 1'!K32&gt;0,'3rd 1'!K32,IF('3rd 1'!S32&gt;0,'3rd 1'!S32,0)))</f>
        <v>29</v>
      </c>
      <c r="D1539" s="104">
        <f>IF('3rd 2'!C32&gt;0,'3rd 2'!C32,IF('3rd 2'!K32&gt;0,'3rd 2'!K32,IF('3rd 2'!S32&gt;0,'3rd 2'!S32,0)))</f>
        <v>27.25</v>
      </c>
      <c r="E1539" s="104">
        <f>IF('3rd 3'!C32&gt;0,'3rd 3'!C32,IF('3rd 3'!K32&gt;0,'3rd 3'!K32,IF('3rd 3'!S32&gt;0,'3rd 3'!S32,0)))</f>
        <v>22.5</v>
      </c>
      <c r="F1539" s="104">
        <f>IF('3rd 4'!C32&gt;0,'3rd 4'!C32,IF('3rd 4'!K32&gt;0,'3rd 4'!K32,IF('3rd 4'!S32&gt;0,'3rd 4'!S32,0)))</f>
        <v>23.5</v>
      </c>
      <c r="G1539" s="104">
        <f>IF('3rd 5'!C32&gt;0,'3rd 5'!C32,IF('3rd 5'!K32&gt;0,'3rd 5'!K32,IF('3rd 5'!S32&gt;0,'3rd 5'!S32,0)))</f>
        <v>24</v>
      </c>
      <c r="H1539" s="104">
        <f>IF('3rd 6'!C32&gt;0,'3rd 6'!C32,IF('3rd 6'!K32&gt;0,'3rd 6'!K32,IF('3rd 6'!S32&gt;0,'3rd 6'!S32,0)))</f>
        <v>0</v>
      </c>
      <c r="I1539" s="457"/>
      <c r="J1539" s="485">
        <f>I1538/(C1537+D1537+E1537+F1537+G1537+H1537)</f>
        <v>2.9</v>
      </c>
      <c r="K1539" s="90"/>
      <c r="L1539" s="104">
        <f>IF('4th 1'!C32&gt;0,'4th 1'!C32,IF('4th 1'!K32&gt;0,'4th 1'!K32,IF('4th 1'!S32&gt;0,'4th 1'!S32,0)))</f>
        <v>21</v>
      </c>
      <c r="M1539" s="104">
        <f>IF('4th 2'!C32&gt;0,'4th 2'!C32,IF('4th 2'!K32&gt;0,'4th 2'!K32,IF('4th 2'!S32&gt;0,'4th 2'!S32,0)))</f>
        <v>29.25</v>
      </c>
      <c r="N1539" s="104">
        <f>IF('4th 3'!C32&gt;0,'4th 3'!C32,IF('4th 3'!K32&gt;0,'4th 3'!K32,IF('4th 3'!S32&gt;0,'4th 3'!S32,0)))</f>
        <v>25</v>
      </c>
      <c r="O1539" s="104">
        <f>IF('4th 4'!C32&gt;0,'4th 4'!C32,IF('4th 4'!K32&gt;0,'4th 4'!K32,IF('4th 4'!S32&gt;0,'4th 4'!S32,0)))</f>
        <v>21</v>
      </c>
      <c r="P1539" s="104">
        <f>IF('4th 5'!C32&gt;0,'4th 5'!C32,IF('4th 5'!K32&gt;0,'4th 5'!K32,IF('4th 5'!S32&gt;0,'4th 5'!S32,0)))</f>
        <v>28</v>
      </c>
      <c r="Q1539" s="104">
        <f>IF('4th 6'!C32&gt;0,'4th 6'!C32,IF('4th 6'!K32&gt;0,'4th 6'!K32,IF('4th 6'!S32&gt;0,'4th 6'!S32,0)))</f>
        <v>26.5</v>
      </c>
      <c r="R1539" s="104">
        <f>IF('4th 7'!C32&gt;0,'4th 7'!C32,IF('4th 7'!K32&gt;0,'4th 7'!K32,IF('4th 7'!S32&gt;0,'4th 7'!S32,0)))</f>
        <v>0</v>
      </c>
      <c r="S1539" s="457"/>
      <c r="T1539" s="485">
        <f>S1538/(L1537+M1537+N1537+O1537+P1537+Q1537+R1537)</f>
        <v>2.9249999999999998</v>
      </c>
      <c r="U1539" s="90"/>
      <c r="V1539" s="468"/>
      <c r="W1539" s="470"/>
      <c r="X1539" s="471"/>
      <c r="Y1539" s="477"/>
      <c r="Z1539" s="510"/>
    </row>
    <row r="1540" spans="1:28" ht="17.25">
      <c r="A1540" s="423" t="s">
        <v>26</v>
      </c>
      <c r="B1540" s="91" t="s">
        <v>60</v>
      </c>
      <c r="C1540" s="104">
        <f>IF('3rd 1'!C32&gt;0,'3rd 1'!J32,IF('3rd 1'!K32&gt;0,'3rd 1'!R32,IF('3rd 1'!S32&gt;0,'3rd 1'!Z32,0)))</f>
        <v>37.5</v>
      </c>
      <c r="D1540" s="104">
        <f>IF('3rd 2'!C32&gt;0,'3rd 2'!J32,IF('3rd 2'!K32&gt;0,'3rd 2'!R32,IF('3rd 2'!S32&gt;0,'3rd 2'!Z32,0)))</f>
        <v>40</v>
      </c>
      <c r="E1540" s="104">
        <f>IF('3rd 3'!C32&gt;0,'3rd 3'!J32,IF('3rd 3'!K32&gt;0,'3rd 3'!R32,IF('3rd 3'!S32&gt;0,'3rd 3'!Z32,0)))</f>
        <v>36.5</v>
      </c>
      <c r="F1540" s="104">
        <f>IF('3rd 4'!C32&gt;0,'3rd 4'!J32,IF('3rd 4'!K32&gt;0,'3rd 4'!R32,IF('3rd 4'!S32&gt;0,'3rd 4'!Z32,0)))</f>
        <v>31.5</v>
      </c>
      <c r="G1540" s="104">
        <f>IF('3rd 5'!C32&gt;0,'3rd 5'!J32,IF('3rd 5'!K32&gt;0,'3rd 5'!R32,IF('3rd 5'!S32&gt;0,'3rd 5'!Z32,0)))</f>
        <v>28</v>
      </c>
      <c r="H1540" s="104">
        <f>IF('3rd 6'!C32&gt;0,'3rd 6'!J32,IF('3rd 6'!K32&gt;0,'3rd 6'!R32,IF('3rd 6'!S32&gt;0,'3rd 6'!Z32,0)))</f>
        <v>0</v>
      </c>
      <c r="I1540" s="457"/>
      <c r="J1540" s="525"/>
      <c r="K1540" s="442" t="str">
        <f>IF(J1539&gt;=2.5,K1538,IF(J1539&gt;=2.25,"C",IF(J1539&gt;=2,"D",IF(J1539=0,0,"F"))))</f>
        <v>B-</v>
      </c>
      <c r="L1540" s="104">
        <f>IF('4th 1'!C32&gt;0,'4th 1'!J32,IF('4th 1'!K32&gt;0,'4th 1'!R32,IF('4th 1'!S32&gt;0,'4th 1'!Z32,0)))</f>
        <v>32.5</v>
      </c>
      <c r="M1540" s="104">
        <f>IF('4th 2'!C32&gt;0,'4th 2'!J32,IF('4th 2'!K32&gt;0,'4th 2'!R32,IF('4th 2'!S32&gt;0,'4th 2'!Z32,0)))</f>
        <v>35.5</v>
      </c>
      <c r="N1540" s="104">
        <f>IF('4th 3'!C32&gt;0,'4th 3'!J32,IF('4th 3'!K32&gt;0,'4th 3'!R32,IF('4th 3'!S32&gt;0,'4th 3'!Z32,0)))</f>
        <v>38.5</v>
      </c>
      <c r="O1540" s="104">
        <f>IF('4th 4'!C32&gt;0,'4th 4'!J32,IF('4th 4'!K32&gt;0,'4th 4'!R32,IF('4th 4'!S32&gt;0,'4th 4'!Z32,0)))</f>
        <v>46</v>
      </c>
      <c r="P1540" s="104">
        <f>IF('4th 5'!C32&gt;0,'4th 5'!J32,IF('4th 5'!K32&gt;0,'4th 5'!R32,IF('4th 5'!S32&gt;0,'4th 5'!Z32,0)))</f>
        <v>35.5</v>
      </c>
      <c r="Q1540" s="104">
        <f>IF('4th 6'!C32&gt;0,'4th 6'!J32,IF('4th 6'!K32&gt;0,'4th 6'!R32,IF('4th 6'!S32&gt;0,'4th 6'!Z32,0)))</f>
        <v>29.5</v>
      </c>
      <c r="R1540" s="104">
        <f>IF('4th 7'!C32&gt;0,'4th 7'!J32,IF('4th 7'!K32&gt;0,'4th 7'!R32,IF('4th 7'!S32&gt;0,'4th 7'!Z32,0)))</f>
        <v>0</v>
      </c>
      <c r="S1540" s="457"/>
      <c r="T1540" s="525"/>
      <c r="U1540" s="442" t="str">
        <f>IF(T1539&gt;=2.5,U1538,IF(T1539&gt;=2.25,"C",IF(T1539&gt;=2,"D",IF(T1539=0,0,"F"))))</f>
        <v>B-</v>
      </c>
      <c r="V1540" s="454" t="s">
        <v>40</v>
      </c>
      <c r="W1540" s="443"/>
      <c r="X1540" s="443"/>
      <c r="Y1540" s="455"/>
      <c r="Z1540" s="510"/>
      <c r="AA1540" s="105"/>
      <c r="AB1540" s="105"/>
    </row>
    <row r="1541" spans="1:28" ht="16.5" customHeight="1">
      <c r="A1541" s="424"/>
      <c r="B1541" s="91" t="s">
        <v>67</v>
      </c>
      <c r="C1541" s="117">
        <f>'3rd 1'!AA32</f>
        <v>67</v>
      </c>
      <c r="D1541" s="117">
        <f>'3rd 2'!AA32</f>
        <v>68</v>
      </c>
      <c r="E1541" s="117">
        <f>'3rd 3'!AA32</f>
        <v>59</v>
      </c>
      <c r="F1541" s="117">
        <f>'3rd 4'!AA32</f>
        <v>55</v>
      </c>
      <c r="G1541" s="117">
        <f>'3rd 5'!AA32</f>
        <v>52</v>
      </c>
      <c r="H1541" s="117">
        <f>'3rd 6'!AA32</f>
        <v>0</v>
      </c>
      <c r="I1541" s="457"/>
      <c r="J1541" s="525"/>
      <c r="K1541" s="491"/>
      <c r="L1541" s="117">
        <f>'4th 1'!AA32</f>
        <v>54</v>
      </c>
      <c r="M1541" s="117">
        <f>'4th 2'!AA32</f>
        <v>65</v>
      </c>
      <c r="N1541" s="117">
        <f>'4th 3'!AA32</f>
        <v>64</v>
      </c>
      <c r="O1541" s="117">
        <f>'4th 4'!AA32</f>
        <v>67</v>
      </c>
      <c r="P1541" s="117">
        <f>'4th 5'!AA32</f>
        <v>64</v>
      </c>
      <c r="Q1541" s="117">
        <f>'4th 6'!AA32</f>
        <v>56</v>
      </c>
      <c r="R1541" s="117">
        <f>'4th 7'!AA32</f>
        <v>0</v>
      </c>
      <c r="S1541" s="457"/>
      <c r="T1541" s="525"/>
      <c r="U1541" s="491"/>
      <c r="V1541" s="444">
        <f>IF((C1542+C1544)=0,0,C1537)+IF((D1542+D1544)=0,0,D1537)+IF((E1542+E1544)=0,0,E1537)+IF((F1542+F1544)=0,0,F1537)+IF((G1542+G1544)=0,0,G1537)+IF((H1542+H1544)=0,0,H1537)+IF((L1542+L1544)=0,0,L1537)+IF((M1542+M1544)=0,0,M1537)+IF((N1542+N1544)=0,0,N1537)+IF((O1542+O1544)=0,0,O1537)+IF((P1542+P1544)=0,0,P1537)+IF((Q1542+Q1544)=0,0,Q1537)+IF((R1542+R1544)=0,0,R1537)+IF(E1574&gt;0,1.5,0)</f>
        <v>31.5</v>
      </c>
      <c r="W1541" s="457">
        <f>I1538+S1538+(E1574*1.5)</f>
        <v>91.125</v>
      </c>
      <c r="X1541" s="440">
        <f>IF(S1538&gt;0,(W1541/31.5),J1539)</f>
        <v>2.8928571428571428</v>
      </c>
      <c r="Y1541" s="164" t="str">
        <f>IF(X1541&gt;=4,"A+",IF(X1541&gt;=3.75,"A",IF(X1541&gt;=3.5,"A-",IF(X1541&gt;=3.25,"B+",IF(X1541&gt;=3,"B",IF(X1541&gt;=2.75,"B-",IF(X1541&gt;=2.5,"C+",IF(X1541&gt;=2,"C","F"))))))))</f>
        <v>B-</v>
      </c>
      <c r="Z1541" s="510"/>
    </row>
    <row r="1542" spans="1:28" ht="16.5">
      <c r="A1542" s="424"/>
      <c r="B1542" s="91" t="s">
        <v>1</v>
      </c>
      <c r="C1542" s="104">
        <f>'3rd 1'!AC32</f>
        <v>3.25</v>
      </c>
      <c r="D1542" s="104">
        <f>'3rd 2'!AC32</f>
        <v>3.25</v>
      </c>
      <c r="E1542" s="104">
        <f>'3rd 3'!AC32</f>
        <v>2.75</v>
      </c>
      <c r="F1542" s="104">
        <f>'3rd 4'!AC32</f>
        <v>2.75</v>
      </c>
      <c r="G1542" s="104">
        <f>'3rd 5'!AC32</f>
        <v>2.5</v>
      </c>
      <c r="H1542" s="104">
        <f>'3rd 6'!AC32</f>
        <v>0</v>
      </c>
      <c r="I1542" s="457"/>
      <c r="J1542" s="525"/>
      <c r="K1542" s="106"/>
      <c r="L1542" s="104">
        <f>'4th 1'!AC32</f>
        <v>2.5</v>
      </c>
      <c r="M1542" s="104">
        <f>'4th 2'!AC32</f>
        <v>3.25</v>
      </c>
      <c r="N1542" s="104">
        <f>'4th 3'!AC32</f>
        <v>3</v>
      </c>
      <c r="O1542" s="104">
        <f>'4th 4'!AC32</f>
        <v>3.25</v>
      </c>
      <c r="P1542" s="104">
        <f>'4th 5'!AC32</f>
        <v>3</v>
      </c>
      <c r="Q1542" s="104">
        <f>'4th 6'!AC32</f>
        <v>2.75</v>
      </c>
      <c r="R1542" s="107">
        <f>'4th 7'!AC32</f>
        <v>0</v>
      </c>
      <c r="S1542" s="457"/>
      <c r="T1542" s="525"/>
      <c r="U1542" s="108"/>
      <c r="V1542" s="456"/>
      <c r="W1542" s="448"/>
      <c r="X1542" s="441"/>
      <c r="Y1542" s="451" t="str">
        <f>IF(S1538&gt;0,(IF(X1541&gt;=2.5,Y1541,IF(X1541&gt;=2.25,"C",IF(X1541&gt;=2,"D","F")))),K1540)</f>
        <v>B-</v>
      </c>
      <c r="Z1542" s="510"/>
    </row>
    <row r="1543" spans="1:28" ht="16.5">
      <c r="A1543" s="424"/>
      <c r="B1543" s="91" t="s">
        <v>2</v>
      </c>
      <c r="C1543" s="104" t="str">
        <f>'3rd 1'!AB32</f>
        <v>B+</v>
      </c>
      <c r="D1543" s="104" t="str">
        <f>'3rd 2'!AB32</f>
        <v>B+</v>
      </c>
      <c r="E1543" s="104" t="str">
        <f>'3rd 3'!AB32</f>
        <v>B-</v>
      </c>
      <c r="F1543" s="104" t="str">
        <f>'3rd 4'!AB32</f>
        <v>B-</v>
      </c>
      <c r="G1543" s="104" t="str">
        <f>'3rd 5'!AB32</f>
        <v>C+</v>
      </c>
      <c r="H1543" s="104" t="str">
        <f>'3rd 6'!AB32</f>
        <v/>
      </c>
      <c r="I1543" s="457"/>
      <c r="J1543" s="98"/>
      <c r="K1543" s="90"/>
      <c r="L1543" s="104" t="str">
        <f>'4th 1'!AB32</f>
        <v>C+</v>
      </c>
      <c r="M1543" s="104" t="str">
        <f>'4th 2'!AB32</f>
        <v>B+</v>
      </c>
      <c r="N1543" s="104" t="str">
        <f>'4th 3'!AB32</f>
        <v>B</v>
      </c>
      <c r="O1543" s="104" t="str">
        <f>'4th 4'!AB32</f>
        <v>B+</v>
      </c>
      <c r="P1543" s="104" t="str">
        <f>'4th 5'!AB32</f>
        <v>B</v>
      </c>
      <c r="Q1543" s="104" t="str">
        <f>'4th 6'!AB32</f>
        <v>B-</v>
      </c>
      <c r="R1543" s="104" t="str">
        <f>'4th 7'!AB32</f>
        <v/>
      </c>
      <c r="S1543" s="457"/>
      <c r="T1543" s="98"/>
      <c r="U1543" s="109"/>
      <c r="V1543" s="446"/>
      <c r="W1543" s="449"/>
      <c r="X1543" s="450"/>
      <c r="Y1543" s="452"/>
      <c r="Z1543" s="510"/>
    </row>
    <row r="1544" spans="1:28" ht="16.5" customHeight="1">
      <c r="A1544" s="413" t="s">
        <v>127</v>
      </c>
      <c r="B1544" s="91" t="s">
        <v>1</v>
      </c>
      <c r="C1544" s="104">
        <f>'3rd 1'!AD32</f>
        <v>0</v>
      </c>
      <c r="D1544" s="104">
        <f>'3rd 2'!AD32</f>
        <v>0</v>
      </c>
      <c r="E1544" s="104">
        <f>'3rd 3'!AD32</f>
        <v>0</v>
      </c>
      <c r="F1544" s="104">
        <f>'3rd 4'!AD32</f>
        <v>0</v>
      </c>
      <c r="G1544" s="104">
        <f>'3rd 5'!AD32</f>
        <v>0</v>
      </c>
      <c r="H1544" s="104">
        <f>'3rd 6'!AD32</f>
        <v>0</v>
      </c>
      <c r="I1544" s="415">
        <f>(C1544*C1537)+(D1544*D1537)+(E1544*E1537)+(F1544*F1537)+(G1544*G1537)+(H1544*H1537)</f>
        <v>0</v>
      </c>
      <c r="J1544" s="417">
        <f>IF(C1544&gt;0,(C1542*C1537),0)+IF(D1544&gt;0,(D1542*D1537),0)+IF(E1544&gt;0,(E1542*E1537),0)+IF(F1544&gt;0,(F1542*F1537),0)+IF(G1544&gt;0,(G1542*G1537),0)+IF(H1544&gt;0,(H1542*H1537),0)</f>
        <v>0</v>
      </c>
      <c r="K1544" s="418">
        <f>IF(C1544&gt;C1542,((C1544*C1537)-(C1542*C1537)),0)+IF(D1544&gt;D1542,((D1544*D1537)-(D1542*D1537)),0)+IF(E1544&gt;E1542,((E1544*E1537)-(E1542*E1537)),0)+IF(F1544&gt;F1542,((F1544*F1537)-(F1542*F1537)),0)+IF(G1544&gt;G1542,((G1544*G1537)-(G1542*G1537)),0)+IF(H1544&gt;H1542,((H1544*H1537)-(H1542*H1537)),0)</f>
        <v>0</v>
      </c>
      <c r="L1544" s="165">
        <f>'4th 1'!AD32</f>
        <v>0</v>
      </c>
      <c r="M1544" s="104">
        <f>'4th 2'!AD32</f>
        <v>0</v>
      </c>
      <c r="N1544" s="104">
        <f>'4th 3'!AD32</f>
        <v>0</v>
      </c>
      <c r="O1544" s="104">
        <f>'4th 4'!AD32</f>
        <v>0</v>
      </c>
      <c r="P1544" s="104">
        <f>'4th 5'!AD32</f>
        <v>0</v>
      </c>
      <c r="Q1544" s="104">
        <f>'4th 6'!AD32</f>
        <v>0</v>
      </c>
      <c r="R1544" s="104">
        <f>'4th 7'!AD32</f>
        <v>0</v>
      </c>
      <c r="S1544" s="415">
        <f>(L1544*L1537)+(M1544*M1537)+(N1544*N1537)+(O1544*O1537)+(P1544*P1537)+(Q1544*Q1537)+(R1544*R1537)</f>
        <v>0</v>
      </c>
      <c r="T1544" s="417">
        <f>IF(L1544&gt;0,(L1542*L1537),0)+IF(M1544&gt;0,(M1542*M1537),0)+IF(N1544&gt;0,(N1542*N1537),0)+IF(O1544&gt;0,(O1542*O1537),0)+IF(P1544&gt;0,(P1542*P1537),0)+IF(Q1544&gt;0,(Q1542*Q1537),0)+IF(R1544&gt;0,(R1542*R1537),0)</f>
        <v>0</v>
      </c>
      <c r="U1544" s="484">
        <f>IF(L1544&gt;L1542,((L1544*L1537)-(L1542*L1537)),0)+IF(M1544&gt;M1542,((M1544*M1537)-(M1542*M1537)),0)+IF(N1544&gt;N1542,((N1544*N1537)-(N1542*N1537)),0)+IF(O1544&gt;O1542,((O1544*O1537)-(O1542*O1537)),0)+IF(P1544&gt;P1542,((P1544*P1537)-(P1542*P1537)),0)+IF(Q1544&gt;Q1542,((Q1544*Q1537)-(Q1542*Q1537)),0)+IF(R1544&gt;R1542,((R1544*R1537)-(R1542*R1537)),0)</f>
        <v>0</v>
      </c>
      <c r="V1544" s="401">
        <f>I1544+S1544</f>
        <v>0</v>
      </c>
      <c r="W1544" s="436">
        <f>J1544+T1544</f>
        <v>0</v>
      </c>
      <c r="X1544" s="438">
        <f>K1544+U1544</f>
        <v>0</v>
      </c>
      <c r="Y1544" s="483">
        <f>K1544+U1544+X1531</f>
        <v>0</v>
      </c>
      <c r="Z1544" s="510"/>
    </row>
    <row r="1545" spans="1:28" ht="16.5" thickBot="1">
      <c r="A1545" s="414"/>
      <c r="B1545" s="157" t="s">
        <v>23</v>
      </c>
      <c r="C1545" s="180" t="str">
        <f>'3rd 1'!AE32</f>
        <v/>
      </c>
      <c r="D1545" s="180" t="str">
        <f>'3rd 2'!AE32</f>
        <v/>
      </c>
      <c r="E1545" s="180" t="str">
        <f>'3rd 3'!AE32</f>
        <v/>
      </c>
      <c r="F1545" s="180" t="str">
        <f>'3rd 4'!AE32</f>
        <v/>
      </c>
      <c r="G1545" s="180" t="str">
        <f>'3rd 5'!AE32</f>
        <v/>
      </c>
      <c r="H1545" s="180" t="str">
        <f>'3rd 6'!AE32</f>
        <v/>
      </c>
      <c r="I1545" s="416"/>
      <c r="J1545" s="416"/>
      <c r="K1545" s="419"/>
      <c r="L1545" s="180" t="str">
        <f>'4th 1'!AE32</f>
        <v/>
      </c>
      <c r="M1545" s="180" t="str">
        <f>'4th 2'!AE32</f>
        <v/>
      </c>
      <c r="N1545" s="180" t="str">
        <f>'4th 3'!AE32</f>
        <v/>
      </c>
      <c r="O1545" s="180" t="str">
        <f>'4th 4'!AE32</f>
        <v/>
      </c>
      <c r="P1545" s="180" t="str">
        <f>'4th 5'!AE32</f>
        <v/>
      </c>
      <c r="Q1545" s="180" t="str">
        <f>'4th 6'!AE32</f>
        <v/>
      </c>
      <c r="R1545" s="180" t="str">
        <f>'4th 7'!AE32</f>
        <v/>
      </c>
      <c r="S1545" s="416"/>
      <c r="T1545" s="416"/>
      <c r="U1545" s="419"/>
      <c r="V1545" s="402"/>
      <c r="W1545" s="437"/>
      <c r="X1545" s="439"/>
      <c r="Y1545" s="406"/>
      <c r="Z1545" s="510"/>
    </row>
    <row r="1546" spans="1:28" ht="19.5" customHeight="1" thickTop="1" thickBot="1">
      <c r="A1546" s="435" t="s">
        <v>31</v>
      </c>
      <c r="B1546" s="435"/>
      <c r="C1546" s="435"/>
      <c r="D1546" s="435"/>
      <c r="E1546" s="435"/>
      <c r="F1546" s="435"/>
      <c r="G1546" s="435"/>
      <c r="H1546" s="435"/>
      <c r="I1546" s="435"/>
      <c r="J1546" s="435"/>
      <c r="K1546" s="435"/>
      <c r="L1546" s="435"/>
      <c r="M1546" s="435"/>
      <c r="N1546" s="435"/>
      <c r="O1546" s="435"/>
      <c r="P1546" s="435"/>
      <c r="Q1546" s="435"/>
      <c r="R1546" s="435"/>
      <c r="S1546" s="435"/>
      <c r="T1546" s="435"/>
      <c r="U1546" s="435"/>
      <c r="V1546" s="435"/>
      <c r="W1546" s="435"/>
      <c r="X1546" s="435"/>
      <c r="Y1546" s="435"/>
      <c r="Z1546" s="510"/>
    </row>
    <row r="1547" spans="1:28" ht="17.25" customHeight="1" thickTop="1" thickBot="1">
      <c r="A1547" s="478" t="s">
        <v>46</v>
      </c>
      <c r="B1547" s="479"/>
      <c r="C1547" s="479"/>
      <c r="D1547" s="479"/>
      <c r="E1547" s="479"/>
      <c r="F1547" s="479"/>
      <c r="G1547" s="479"/>
      <c r="H1547" s="479"/>
      <c r="I1547" s="479"/>
      <c r="J1547" s="479"/>
      <c r="K1547" s="480"/>
      <c r="L1547" s="426" t="s">
        <v>47</v>
      </c>
      <c r="M1547" s="426"/>
      <c r="N1547" s="426"/>
      <c r="O1547" s="426"/>
      <c r="P1547" s="426"/>
      <c r="Q1547" s="426"/>
      <c r="R1547" s="426"/>
      <c r="S1547" s="426"/>
      <c r="T1547" s="426"/>
      <c r="U1547" s="427"/>
      <c r="V1547" s="160"/>
      <c r="W1547" s="428" t="s">
        <v>39</v>
      </c>
      <c r="X1547" s="428"/>
      <c r="Y1547" s="161"/>
      <c r="Z1547" s="510"/>
    </row>
    <row r="1548" spans="1:28" ht="17.25" thickTop="1">
      <c r="A1548" s="99" t="s">
        <v>22</v>
      </c>
      <c r="B1548" s="100"/>
      <c r="C1548" s="101">
        <f>'5th 1'!B4</f>
        <v>301</v>
      </c>
      <c r="D1548" s="101">
        <f>'5th 2'!B4</f>
        <v>302</v>
      </c>
      <c r="E1548" s="101">
        <f>'5th 3'!B4</f>
        <v>303</v>
      </c>
      <c r="F1548" s="101">
        <f>'5th 4'!B4</f>
        <v>304</v>
      </c>
      <c r="G1548" s="101">
        <f>'5th 5'!B4</f>
        <v>305</v>
      </c>
      <c r="H1548" s="101">
        <f>'5th 6'!B4</f>
        <v>0</v>
      </c>
      <c r="I1548" s="430" t="s">
        <v>0</v>
      </c>
      <c r="J1548" s="430" t="s">
        <v>3</v>
      </c>
      <c r="K1548" s="432" t="s">
        <v>2</v>
      </c>
      <c r="L1548" s="101">
        <f>'6th 1'!B4</f>
        <v>306</v>
      </c>
      <c r="M1548" s="101">
        <f>'6th 2'!B4</f>
        <v>307</v>
      </c>
      <c r="N1548" s="101">
        <f>'6th 3'!B4</f>
        <v>308</v>
      </c>
      <c r="O1548" s="101">
        <f>'6th 4'!B4</f>
        <v>309</v>
      </c>
      <c r="P1548" s="101">
        <f>'6th 5'!B4</f>
        <v>310</v>
      </c>
      <c r="Q1548" s="101">
        <f>'6th 6'!B4</f>
        <v>0</v>
      </c>
      <c r="R1548" s="101">
        <f>'6th 7'!B4</f>
        <v>0</v>
      </c>
      <c r="S1548" s="429" t="s">
        <v>0</v>
      </c>
      <c r="T1548" s="429" t="s">
        <v>3</v>
      </c>
      <c r="U1548" s="431" t="s">
        <v>2</v>
      </c>
      <c r="V1548" s="433" t="s">
        <v>62</v>
      </c>
      <c r="W1548" s="434"/>
      <c r="X1548" s="434"/>
      <c r="Y1548" s="162" t="str">
        <f>IF(X1549&gt;=4,"A+",IF(X1549&gt;=3.75,"A",IF(X1549&gt;=3.5,"A-",IF(X1549&gt;=3.25,"B+",IF(X1549&gt;=3,"B",IF(X1549&gt;=2.75,"B-",IF(X1549&gt;=2.5,"C+",IF(X1549&gt;=2,"C","F"))))))))</f>
        <v>B-</v>
      </c>
      <c r="Z1548" s="510"/>
    </row>
    <row r="1549" spans="1:28" ht="65.25" customHeight="1">
      <c r="A1549" s="77" t="s">
        <v>63</v>
      </c>
      <c r="B1549" s="78"/>
      <c r="C1549" s="79" t="str">
        <f>IF('5th 1'!C32&gt;0,'5th 1'!D6,IF('5th 1'!K32&gt;0,'5th 1'!L6,IF('5th 1'!S32&gt;0,'5th 1'!T6,0)))</f>
        <v>Creative Idea Genaration</v>
      </c>
      <c r="D1549" s="79" t="str">
        <f>IF('5th 2'!C32&gt;0,'5th 2'!D6,IF('5th 2'!K32&gt;0,'5th 2'!L6,IF('5th 2'!S32&gt;0,'5th 2'!T6,0)))</f>
        <v>Drawing for Illustration-1</v>
      </c>
      <c r="E1549" s="79" t="str">
        <f>IF('5th 3'!C32&gt;0,'5th 3'!D6,IF('5th 3'!K32&gt;0,'5th 3'!L6,IF('5th 3'!S32&gt;0,'5th 3'!T6,0)))</f>
        <v>Ad Art-1</v>
      </c>
      <c r="F1549" s="79" t="str">
        <f>IF('5th 4'!C32&gt;0,'5th 4'!D6,IF('5th 4'!K32&gt;0,'5th 4'!L6,IF('5th 4'!S32&gt;0,'5th 4'!T6,0)))</f>
        <v>Typography-2</v>
      </c>
      <c r="G1549" s="79" t="str">
        <f>IF('5th 5'!C32&gt;0,'5th 5'!D6,IF('5th 5'!K32&gt;0,'5th 5'!L6,IF('5th 5'!S32&gt;0,'5th 5'!T6,0)))</f>
        <v>History of Art</v>
      </c>
      <c r="H1549" s="79">
        <f>IF('5th 6'!C32&gt;0,'5th 6'!D6,IF('5th 6'!K32&gt;0,'5th 6'!L6,IF('5th 6'!S32&gt;0,'5th 6'!T6,0)))</f>
        <v>0</v>
      </c>
      <c r="I1549" s="481"/>
      <c r="J1549" s="481"/>
      <c r="K1549" s="482"/>
      <c r="L1549" s="79" t="str">
        <f>IF('6th 1'!C32&gt;0,'6th 1'!D6,IF('6th 1'!K32&gt;0,'6th 1'!L6,IF('6th 1'!S32&gt;0,'6th 1'!T6,0)))</f>
        <v>Computar Application in Art and Design</v>
      </c>
      <c r="M1549" s="79" t="str">
        <f>IF('6th 2'!C32&gt;0,'6th 2'!D6,IF('6th 2'!K32&gt;0,'6th 2'!L6,IF('6th 2'!S32&gt;0,'6th 2'!T6,0)))</f>
        <v>Drawing for Illustration-2</v>
      </c>
      <c r="N1549" s="79" t="str">
        <f>IF('6th 3'!C32&gt;0,'6th 3'!D6,IF('6th 3'!K32&gt;0,'6th 3'!L6,IF('6th 3'!S32&gt;0,'6th 3'!T6,0)))</f>
        <v>Ad Art-2</v>
      </c>
      <c r="O1549" s="79" t="str">
        <f>IF('6th 4'!C32&gt;0,'6th 4'!D6,IF('6th 4'!K32&gt;0,'6th 4'!L6,IF('6th 4'!S32&gt;0,'6th 4'!T6,0)))</f>
        <v>Sketch &amp; landscape-1</v>
      </c>
      <c r="P1549" s="79" t="str">
        <f>IF('6th 5'!C32&gt;0,'6th 5'!D6,IF('6th 5'!K32&gt;0,'6th 5'!L6,IF('6th 5'!S32&gt;0,'6th 5'!T6,0)))</f>
        <v>History of Arts</v>
      </c>
      <c r="Q1549" s="79">
        <f>IF('6th 6'!C32&gt;0,'6th 6'!D6,IF('6th 6'!K32&gt;0,'6th 6'!L6,IF('6th 6'!S32&gt;0,'6th 6'!T6,0)))</f>
        <v>0</v>
      </c>
      <c r="R1549" s="79">
        <f>IF('6th 7'!C32&gt;0,'6th 7'!D6,IF('6th 7'!K32&gt;0,'6th 7'!L6,IF('6th 7'!S32&gt;0,'6th 7'!T6,0)))</f>
        <v>0</v>
      </c>
      <c r="S1549" s="429"/>
      <c r="T1549" s="429"/>
      <c r="U1549" s="431"/>
      <c r="V1549" s="335">
        <f>IF(I1551&gt;0,(V1554+V1536),0)</f>
        <v>94.5</v>
      </c>
      <c r="W1549" s="254">
        <f>IF(I1551&gt;0,(W1554+W1536),0)</f>
        <v>279.375</v>
      </c>
      <c r="X1549" s="336">
        <f>IF(S1551&gt;0,(W1549/94.5),IF(I1551&gt;0,(W1549/78),0))</f>
        <v>2.9563492063492065</v>
      </c>
      <c r="Y1549" s="163" t="str">
        <f>IF(X1549&gt;=2.5,Y1548,IF(X1549&gt;=2.25,"C",IF(X1549&gt;=2,"D",IF(X1549=0,0,"F"))))</f>
        <v>B-</v>
      </c>
      <c r="Z1549" s="510"/>
    </row>
    <row r="1550" spans="1:28" ht="16.5">
      <c r="A1550" s="77" t="s">
        <v>12</v>
      </c>
      <c r="B1550" s="78"/>
      <c r="C1550" s="102">
        <f>IF('5th 1'!C32&gt;0,'5th 1'!H4,IF('5th 1'!K32&gt;0,'5th 1'!P4,IF('5th 1'!S32&gt;0,'5th 1'!X4,0)))</f>
        <v>3</v>
      </c>
      <c r="D1550" s="102">
        <f>IF('5th 2'!C32&gt;0,'5th 2'!H4,IF('5th 2'!K32&gt;0,'5th 2'!P4,IF('5th 2'!S32&gt;0,'5th 2'!X4,0)))</f>
        <v>3</v>
      </c>
      <c r="E1550" s="102">
        <f>IF('5th 3'!C32&gt;0,'5th 3'!H4,IF('5th 3'!K32&gt;0,'5th 3'!P4,IF('5th 3'!S32&gt;0,'5th 3'!X4,0)))</f>
        <v>3</v>
      </c>
      <c r="F1550" s="102">
        <f>IF('5th 4'!C32&gt;0,'5th 4'!H4,IF('5th 4'!K32&gt;0,'5th 4'!P4,IF('5th 4'!S32&gt;0,'5th 4'!X4,0)))</f>
        <v>3</v>
      </c>
      <c r="G1550" s="102">
        <f>IF('5th 5'!C32&gt;0,'5th 5'!H4,IF('5th 5'!K32&gt;0,'5th 5'!P4,IF('5th 5'!S32&gt;0,'5th 5'!X4,0)))</f>
        <v>3</v>
      </c>
      <c r="H1550" s="102">
        <f>IF('5th 6'!C32&gt;0,'5th 6'!H4,IF('5th 6'!K32&gt;0,'5th 6'!P4,IF('5th 6'!S32&gt;0,'5th 6'!X4,0)))</f>
        <v>0</v>
      </c>
      <c r="I1550" s="481"/>
      <c r="J1550" s="481"/>
      <c r="K1550" s="482"/>
      <c r="L1550" s="102">
        <f>IF('6th 1'!C32&gt;0,'6th 1'!H4,IF('6th 1'!K32&gt;0,'6th 1'!P4,IF('6th 1'!S32&gt;0,'6th 1'!X4,0)))</f>
        <v>3</v>
      </c>
      <c r="M1550" s="102">
        <f>IF('6th 2'!C32&gt;0,'6th 2'!H4,IF('6th 2'!K32&gt;0,'6th 2'!P4,IF('6th 2'!S32&gt;0,'6th 2'!X4,0)))</f>
        <v>3</v>
      </c>
      <c r="N1550" s="102">
        <f>IF('6th 3'!C32&gt;0,'6th 3'!H4,IF('6th 3'!K32&gt;0,'6th 3'!P4,IF('6th 3'!S32&gt;0,'6th 3'!X4,0)))</f>
        <v>3</v>
      </c>
      <c r="O1550" s="102">
        <f>IF('6th 4'!C32&gt;0,'6th 4'!H4,IF('6th 4'!K32&gt;0,'6th 4'!P4,IF('6th 4'!S32&gt;0,'6th 4'!X4,0)))</f>
        <v>3</v>
      </c>
      <c r="P1550" s="102">
        <f>IF('6th 5'!C32&gt;0,'6th 5'!H4,IF('6th 5'!K32&gt;0,'6th 5'!P4,IF('6th 5'!S32&gt;0,'6th 5'!X4,0)))</f>
        <v>3</v>
      </c>
      <c r="Q1550" s="102">
        <f>IF('6th 6'!C32&gt;0,'6th 6'!H4,IF('6th 6'!K32&gt;0,'6th 6'!#REF!,IF('6th 6'!S32&gt;0,'6th 6'!X4,0)))</f>
        <v>0</v>
      </c>
      <c r="R1550" s="102">
        <f>IF('6th 7'!C32&gt;0,'6th 7'!H4,IF('6th 7'!K32&gt;0,'6th 7'!P4,IF('6th 7'!S32&gt;0,'6th 7'!X4,0)))</f>
        <v>0</v>
      </c>
      <c r="S1550" s="430"/>
      <c r="T1550" s="430"/>
      <c r="U1550" s="432"/>
      <c r="V1550" s="460" t="s">
        <v>41</v>
      </c>
      <c r="W1550" s="461"/>
      <c r="X1550" s="461"/>
      <c r="Y1550" s="462"/>
      <c r="Z1550" s="510"/>
    </row>
    <row r="1551" spans="1:28" ht="17.25" thickBot="1">
      <c r="A1551" s="77" t="s">
        <v>11</v>
      </c>
      <c r="B1551" s="78"/>
      <c r="C1551" s="102">
        <v>100</v>
      </c>
      <c r="D1551" s="102">
        <v>100</v>
      </c>
      <c r="E1551" s="102">
        <v>100</v>
      </c>
      <c r="F1551" s="102">
        <v>100</v>
      </c>
      <c r="G1551" s="102">
        <v>100</v>
      </c>
      <c r="H1551" s="102">
        <v>100</v>
      </c>
      <c r="I1551" s="465">
        <f>(C1555*C1550)+(D1555*D1550)+(E1555*E1550)+(F1555*F1550)+(G1555*G1550)+(H1555*H1550)</f>
        <v>40.5</v>
      </c>
      <c r="J1551" s="84"/>
      <c r="K1551" s="103" t="str">
        <f>IF(J1553&gt;=4,"A+",IF(J1553&gt;=3.75,"A",IF(J1553&gt;=3.5,"A-",IF(J1553&gt;=3.25,"B+",IF(J1553&gt;=3,"B",IF(J1553&gt;=2.75,"B-",IF(J1553&gt;=2.5,"C+",IF(J1553&gt;=2,"C","F"))))))))</f>
        <v>C+</v>
      </c>
      <c r="L1551" s="102">
        <v>100</v>
      </c>
      <c r="M1551" s="102">
        <v>100</v>
      </c>
      <c r="N1551" s="102">
        <v>100</v>
      </c>
      <c r="O1551" s="102">
        <v>100</v>
      </c>
      <c r="P1551" s="102">
        <v>100</v>
      </c>
      <c r="Q1551" s="102">
        <v>100</v>
      </c>
      <c r="R1551" s="102">
        <v>100</v>
      </c>
      <c r="S1551" s="465">
        <f>(L1555*L1550)+(M1555*M1550)+(N1555*N1550)+(O1555*O1550)+(P1555*P1550)+(Q1555*Q1550)+(R1555*R1550)</f>
        <v>40.5</v>
      </c>
      <c r="T1551" s="84"/>
      <c r="U1551" s="103" t="str">
        <f>IF(T1553&gt;=4,"A+",IF(T1553&gt;=3.75,"A",IF(T1553&gt;=3.5,"A-",IF(T1553&gt;=3.25,"B+",IF(T1553&gt;=3,"B",IF(T1553&gt;=2.75,"B-",IF(T1553&gt;=2.5,"C+",IF(T1553&gt;=2,"C","F"))))))))</f>
        <v>C+</v>
      </c>
      <c r="V1551" s="467" t="s">
        <v>29</v>
      </c>
      <c r="W1551" s="469" t="s">
        <v>0</v>
      </c>
      <c r="X1551" s="469" t="s">
        <v>3</v>
      </c>
      <c r="Y1551" s="476" t="s">
        <v>2</v>
      </c>
      <c r="Z1551" s="510"/>
    </row>
    <row r="1552" spans="1:28" ht="17.25" thickTop="1">
      <c r="A1552" s="77" t="s">
        <v>28</v>
      </c>
      <c r="B1552" s="86"/>
      <c r="C1552" s="104">
        <f>IF('5th 1'!C32&gt;0,'5th 1'!C32,IF('5th 1'!K32&gt;0,'5th 1'!K32,IF('5th 1'!S32&gt;0,'5th 1'!S32,0)))</f>
        <v>21</v>
      </c>
      <c r="D1552" s="104">
        <f>IF('5th 2'!C32&gt;0,'5th 2'!C32,IF('5th 2'!K32&gt;0,'5th 2'!K32,IF('5th 2'!S32&gt;0,'5th 2'!S32,0)))</f>
        <v>20</v>
      </c>
      <c r="E1552" s="104">
        <f>IF('5th 3'!C32&gt;0,'5th 3'!C32,IF('5th 3'!K32&gt;0,'5th 3'!K32,IF('5th 3'!S32&gt;0,'5th 3'!S32,0)))</f>
        <v>20.5</v>
      </c>
      <c r="F1552" s="104">
        <f>IF('5th 4'!C32&gt;0,'5th 4'!C32,IF('5th 4'!K32&gt;0,'5th 4'!K32,IF('5th 4'!S32&gt;0,'5th 4'!S32,0)))</f>
        <v>31</v>
      </c>
      <c r="G1552" s="104">
        <f>IF('5th 5'!C32&gt;0,'5th 5'!C32,IF('5th 5'!K32&gt;0,'5th 5'!K32,IF('5th 5'!S32&gt;0,'5th 5'!S32,0)))</f>
        <v>30</v>
      </c>
      <c r="H1552" s="104">
        <f>IF('5th 6'!C32&gt;0,'5th 6'!C32,IF('5th 6'!K32&gt;0,'5th 6'!K32,IF('5th 6'!S32&gt;0,'5th 6'!S32,0)))</f>
        <v>0</v>
      </c>
      <c r="I1552" s="448"/>
      <c r="J1552" s="98"/>
      <c r="K1552" s="90"/>
      <c r="L1552" s="104">
        <f>IF('6th 1'!C32&gt;0,'6th 1'!C32,IF('6th 1'!K32&gt;0,'6th 1'!K32,IF('6th 1'!S32&gt;0,'6th 1'!S32,0)))</f>
        <v>11.5</v>
      </c>
      <c r="M1552" s="104">
        <f>IF('6th 2'!C32&gt;0,'6th 2'!C32,IF('6th 2'!K32&gt;0,'6th 2'!K32,IF('6th 2'!S32&gt;0,'6th 2'!S32,0)))</f>
        <v>24.5</v>
      </c>
      <c r="N1552" s="104">
        <f>IF('6th 3'!C32&gt;0,'6th 3'!C32,IF('6th 3'!K32&gt;0,'6th 3'!K32,IF('6th 3'!S32&gt;0,'6th 3'!S32,0)))</f>
        <v>22</v>
      </c>
      <c r="O1552" s="104">
        <f>IF('6th 4'!C32&gt;0,'6th 4'!C32,IF('6th 4'!K32&gt;0,'6th 4'!K32,IF('6th 4'!S32&gt;0,'6th 4'!S32,0)))</f>
        <v>23</v>
      </c>
      <c r="P1552" s="104">
        <f>IF('6th 5'!C32&gt;0,'6th 5'!C32,IF('6th 5'!K32&gt;0,'6th 5'!K32,IF('6th 5'!S32&gt;0,'6th 5'!S32,0)))</f>
        <v>22.5</v>
      </c>
      <c r="Q1552" s="104">
        <f>IF('6th 6'!C32&gt;0,'6th 6'!C32,IF('6th 6'!K32&gt;0,'6th 6'!K32,IF('6th 6'!S32&gt;0,'6th 6'!S32,0)))</f>
        <v>0</v>
      </c>
      <c r="R1552" s="104">
        <f>IF('6th 7'!C32&gt;0,'6th 7'!C32,IF('6th 7'!K32&gt;0,'6th 7'!K32,IF('6th 7'!S32&gt;0,'6th 7'!S32,0)))</f>
        <v>0</v>
      </c>
      <c r="S1552" s="448"/>
      <c r="T1552" s="98"/>
      <c r="U1552" s="90"/>
      <c r="V1552" s="468"/>
      <c r="W1552" s="470"/>
      <c r="X1552" s="471"/>
      <c r="Y1552" s="477"/>
      <c r="Z1552" s="510"/>
    </row>
    <row r="1553" spans="1:26" ht="16.5" customHeight="1">
      <c r="A1553" s="423" t="s">
        <v>26</v>
      </c>
      <c r="B1553" s="91" t="s">
        <v>60</v>
      </c>
      <c r="C1553" s="104">
        <f>IF('5th 1'!C32&gt;0,'5th 1'!J32,IF('5th 1'!K32&gt;0,'5th 1'!R32,IF('5th 1'!S32&gt;0,'5th 1'!Z32,0)))</f>
        <v>32.5</v>
      </c>
      <c r="D1553" s="104">
        <f>IF('5th 2'!C32&gt;0,'5th 2'!J32,IF('5th 2'!K32&gt;0,'5th 2'!R32,IF('5th 2'!S32&gt;0,'5th 2'!Z32,0)))</f>
        <v>32</v>
      </c>
      <c r="E1553" s="104">
        <f>IF('5th 3'!C32&gt;0,'5th 3'!J32,IF('5th 3'!K32&gt;0,'5th 3'!R32,IF('5th 3'!S32&gt;0,'5th 3'!Z32,0)))</f>
        <v>34</v>
      </c>
      <c r="F1553" s="104">
        <f>IF('5th 4'!C32&gt;0,'5th 4'!J32,IF('5th 4'!K32&gt;0,'5th 4'!R32,IF('5th 4'!S32&gt;0,'5th 4'!Z32,0)))</f>
        <v>38</v>
      </c>
      <c r="G1553" s="104">
        <f>IF('5th 5'!C32&gt;0,'5th 5'!J32,IF('5th 5'!K32&gt;0,'5th 5'!R32,IF('5th 5'!S32&gt;0,'5th 5'!Z32,0)))</f>
        <v>22</v>
      </c>
      <c r="H1553" s="104">
        <f>IF('5th 6'!C32&gt;0,'5th 6'!J32,IF('5th 6'!K32&gt;0,'5th 6'!R32,IF('5th 6'!S32&gt;0,'5th 6'!Z32,0)))</f>
        <v>0</v>
      </c>
      <c r="I1553" s="448"/>
      <c r="J1553" s="440">
        <f>I1551/(C1550+D1550+E1550+F1550+G1550+H1550)</f>
        <v>2.7</v>
      </c>
      <c r="K1553" s="442" t="str">
        <f>IF(J1553&gt;=2.5,K1551,IF(J1553&gt;=2.25,"C",IF(J1553&gt;=2,"D",IF(J1553=0,0,"F"))))</f>
        <v>C+</v>
      </c>
      <c r="L1553" s="107">
        <f>IF('6th 1'!C32&gt;0,'6th 1'!J32,IF('6th 1'!K32&gt;0,'6th 1'!R32,IF('6th 1'!S32&gt;0,'6th 1'!Z32,0)))</f>
        <v>38.5</v>
      </c>
      <c r="M1553" s="104">
        <f>IF('6th 2'!C32&gt;0,'6th 2'!J32,IF('6th 2'!K32&gt;0,'6th 2'!R32,IF('6th 2'!S32&gt;0,'6th 2'!Z32,0)))</f>
        <v>37.25</v>
      </c>
      <c r="N1553" s="104">
        <f>IF('6th 3'!C32&gt;0,'6th 3'!J32,IF('6th 3'!K32&gt;0,'6th 3'!R32,IF('6th 3'!S32&gt;0,'6th 3'!Z32,0)))</f>
        <v>31</v>
      </c>
      <c r="O1553" s="104">
        <f>IF('6th 4'!C32&gt;0,'6th 4'!J32,IF('6th 4'!K32&gt;0,'6th 4'!R32,IF('6th 4'!S32&gt;0,'6th 4'!Z32,0)))</f>
        <v>40.5</v>
      </c>
      <c r="P1553" s="104">
        <f>IF('6th 5'!C32&gt;0,'6th 5'!J32,IF('6th 5'!K32&gt;0,'6th 5'!R32,IF('6th 5'!S32&gt;0,'6th 5'!Z32,0)))</f>
        <v>30.25</v>
      </c>
      <c r="Q1553" s="104">
        <f>IF('6th 6'!C32&gt;0,'6th 6'!J32,IF('6th 6'!K32&gt;0,'6th 6'!R32,IF('6th 6'!S32&gt;0,'6th 6'!Z32,0)))</f>
        <v>0</v>
      </c>
      <c r="R1553" s="104">
        <f>IF('6th 7'!C32&gt;0,'6th 7'!J32,IF('6th 7'!K32&gt;0,'6th 7'!R32,IF('6th 7'!S32&gt;0,'6th 7'!Z32,0)))</f>
        <v>0</v>
      </c>
      <c r="S1553" s="448"/>
      <c r="T1553" s="440">
        <f>S1551/(L1550+M1550+N1550+O1550+P1550+Q1550+R1550)</f>
        <v>2.7</v>
      </c>
      <c r="U1553" s="442" t="str">
        <f>IF(T1553&gt;=2.5,U1551,IF(T1553&gt;=2.25,"C",IF(T1553&gt;=2,"D",IF(T1553=0,0,"F"))))</f>
        <v>C+</v>
      </c>
      <c r="V1553" s="443" t="s">
        <v>40</v>
      </c>
      <c r="W1553" s="443"/>
      <c r="X1553" s="443"/>
      <c r="Y1553" s="443"/>
      <c r="Z1553" s="510"/>
    </row>
    <row r="1554" spans="1:26" ht="16.5" customHeight="1">
      <c r="A1554" s="424"/>
      <c r="B1554" s="91" t="s">
        <v>67</v>
      </c>
      <c r="C1554" s="117">
        <f>'5th 1'!AA32</f>
        <v>54</v>
      </c>
      <c r="D1554" s="117">
        <f>'5th 2'!AA32</f>
        <v>52</v>
      </c>
      <c r="E1554" s="117">
        <f>'5th 3'!AA32</f>
        <v>55</v>
      </c>
      <c r="F1554" s="117">
        <f>'5th 4'!AA32</f>
        <v>69</v>
      </c>
      <c r="G1554" s="117">
        <f>'5th 5'!AA32</f>
        <v>52</v>
      </c>
      <c r="H1554" s="117">
        <f>'5th 6'!AA32</f>
        <v>0</v>
      </c>
      <c r="I1554" s="448"/>
      <c r="J1554" s="441"/>
      <c r="K1554" s="442"/>
      <c r="L1554" s="118">
        <f>'6th 1'!AA32</f>
        <v>50</v>
      </c>
      <c r="M1554" s="117">
        <f>'6th 2'!AA32</f>
        <v>62</v>
      </c>
      <c r="N1554" s="117">
        <f>'6th 3'!AA32</f>
        <v>53</v>
      </c>
      <c r="O1554" s="117">
        <f>'6th 4'!AA32</f>
        <v>64</v>
      </c>
      <c r="P1554" s="117">
        <f>'6th 5'!AA32</f>
        <v>53</v>
      </c>
      <c r="Q1554" s="117">
        <f>'6th 6'!AA32</f>
        <v>0</v>
      </c>
      <c r="R1554" s="117">
        <f>'6th 7'!AA32</f>
        <v>0</v>
      </c>
      <c r="S1554" s="448"/>
      <c r="T1554" s="441"/>
      <c r="U1554" s="442"/>
      <c r="V1554" s="444">
        <f>IF((C1555+C1557)=0,0,C1550)+IF((D1555+D1557)=0,0,D1550)+IF((E1555+E1557)=0,0,E1550)+IF((F1555+F1557)=0,0,F1550)+IF((G1555+G1557)=0,0,G1550)+IF((H1555+H1557)=0,0,H1550)+IF((L1555+L1557)=0,0,L1550)+IF((M1555+M1557)=0,0,M1550)+IF((N1555+N1557)=0,0,N1550)+IF((O1555+O1557)=0,0,O1550)+IF((P1555+P1557)=0,0,P1550)+IF((Q1555+Q1557)=0,0,Q1550)+IF((R1555+R1557)=0,0,R1550)+IF(G1574&gt;0,1.5,0)</f>
        <v>31.5</v>
      </c>
      <c r="W1554" s="447">
        <f>I1551+S1551+(G1574*1.5)</f>
        <v>84.75</v>
      </c>
      <c r="X1554" s="440">
        <f>IF(S1551&gt;0,(W1554/31.5),J1553)</f>
        <v>2.6904761904761907</v>
      </c>
      <c r="Y1554" s="164" t="str">
        <f>IF(X1554&gt;=4,"A+",IF(X1554&gt;=3.75,"A",IF(X1554&gt;=3.5,"A-",IF(X1554&gt;=3.25,"B+",IF(X1554&gt;=3,"B",IF(X1554&gt;=2.75,"B-",IF(X1554&gt;=2.5,"C+",IF(X1554&gt;=2,"C","F"))))))))</f>
        <v>C+</v>
      </c>
      <c r="Z1554" s="510"/>
    </row>
    <row r="1555" spans="1:26" ht="16.5">
      <c r="A1555" s="424"/>
      <c r="B1555" s="91" t="s">
        <v>1</v>
      </c>
      <c r="C1555" s="104">
        <f>'5th 1'!AC32</f>
        <v>2.5</v>
      </c>
      <c r="D1555" s="104">
        <f>'5th 2'!AC32</f>
        <v>2.5</v>
      </c>
      <c r="E1555" s="104">
        <f>'5th 3'!AC32</f>
        <v>2.75</v>
      </c>
      <c r="F1555" s="104">
        <f>'5th 4'!AC32</f>
        <v>3.25</v>
      </c>
      <c r="G1555" s="104">
        <f>'5th 5'!AC32</f>
        <v>2.5</v>
      </c>
      <c r="H1555" s="104">
        <f>'5th 6'!AC32</f>
        <v>0</v>
      </c>
      <c r="I1555" s="448"/>
      <c r="J1555" s="98"/>
      <c r="K1555" s="110"/>
      <c r="L1555" s="107">
        <f>'6th 1'!AC32</f>
        <v>2.5</v>
      </c>
      <c r="M1555" s="104">
        <f>'6th 2'!AC32</f>
        <v>3</v>
      </c>
      <c r="N1555" s="104">
        <f>'6th 3'!AC32</f>
        <v>2.5</v>
      </c>
      <c r="O1555" s="104">
        <f>'6th 4'!AC32</f>
        <v>3</v>
      </c>
      <c r="P1555" s="104">
        <f>'6th 5'!AC32</f>
        <v>2.5</v>
      </c>
      <c r="Q1555" s="104">
        <f>'6th 6'!AC32</f>
        <v>0</v>
      </c>
      <c r="R1555" s="104">
        <f>'6th 7'!AC32</f>
        <v>0</v>
      </c>
      <c r="S1555" s="448"/>
      <c r="T1555" s="98"/>
      <c r="U1555" s="110"/>
      <c r="V1555" s="445"/>
      <c r="W1555" s="448"/>
      <c r="X1555" s="441"/>
      <c r="Y1555" s="451" t="str">
        <f>IF(S1551&gt;0,(IF(X1554&gt;=2.5,Y1554,IF(X1554&gt;=2.25,"C",IF(X1554&gt;=2,"D","F")))),K1553)</f>
        <v>C+</v>
      </c>
      <c r="Z1555" s="510"/>
    </row>
    <row r="1556" spans="1:26" ht="17.25" customHeight="1" thickBot="1">
      <c r="A1556" s="424"/>
      <c r="B1556" s="91" t="s">
        <v>2</v>
      </c>
      <c r="C1556" s="104" t="str">
        <f>'5th 1'!AB32</f>
        <v>C+</v>
      </c>
      <c r="D1556" s="104" t="str">
        <f>'5th 2'!AB32</f>
        <v>C+</v>
      </c>
      <c r="E1556" s="104" t="str">
        <f>'5th 3'!AB32</f>
        <v>B-</v>
      </c>
      <c r="F1556" s="104" t="str">
        <f>'5th 4'!AB32</f>
        <v>B+</v>
      </c>
      <c r="G1556" s="104" t="str">
        <f>'5th 5'!AB32</f>
        <v>C+</v>
      </c>
      <c r="H1556" s="104" t="str">
        <f>'5th 6'!AB32</f>
        <v/>
      </c>
      <c r="I1556" s="448"/>
      <c r="J1556" s="98"/>
      <c r="K1556" s="109"/>
      <c r="L1556" s="111" t="str">
        <f>'6th 1'!AB32</f>
        <v>C+</v>
      </c>
      <c r="M1556" s="104" t="str">
        <f>'6th 2'!AB32</f>
        <v>B</v>
      </c>
      <c r="N1556" s="104" t="str">
        <f>'6th 3'!AB32</f>
        <v>C+</v>
      </c>
      <c r="O1556" s="104" t="str">
        <f>'6th 4'!AB32</f>
        <v>B</v>
      </c>
      <c r="P1556" s="104" t="str">
        <f>'6th 5'!AB32</f>
        <v>C+</v>
      </c>
      <c r="Q1556" s="104" t="str">
        <f>'6th 6'!AB32</f>
        <v/>
      </c>
      <c r="R1556" s="104" t="str">
        <f>'6th 7'!AB32</f>
        <v/>
      </c>
      <c r="S1556" s="448"/>
      <c r="T1556" s="98"/>
      <c r="U1556" s="109"/>
      <c r="V1556" s="446"/>
      <c r="W1556" s="449"/>
      <c r="X1556" s="450"/>
      <c r="Y1556" s="452"/>
      <c r="Z1556" s="510"/>
    </row>
    <row r="1557" spans="1:26" ht="17.25" thickTop="1">
      <c r="A1557" s="413" t="s">
        <v>127</v>
      </c>
      <c r="B1557" s="91" t="s">
        <v>1</v>
      </c>
      <c r="C1557" s="104">
        <f>'5th 1'!AD32</f>
        <v>0</v>
      </c>
      <c r="D1557" s="104">
        <f>'5th 2'!AD32</f>
        <v>0</v>
      </c>
      <c r="E1557" s="104">
        <f>'5th 3'!AD32</f>
        <v>0</v>
      </c>
      <c r="F1557" s="104">
        <f>'5th 4'!AD32</f>
        <v>0</v>
      </c>
      <c r="G1557" s="104">
        <f>'5th 5'!AD32</f>
        <v>0</v>
      </c>
      <c r="H1557" s="104">
        <f>'5th 6'!AD32</f>
        <v>0</v>
      </c>
      <c r="I1557" s="415">
        <f>(C1557*C1550)+(D1557*D1550)+(E1557*E1550)+(F1557*F1550)+(G1557*G1550)+(H1557*H1550)</f>
        <v>0</v>
      </c>
      <c r="J1557" s="417">
        <f>IF(C1557&gt;0,(C1555*C1550),0)+IF(D1557&gt;0,(D1555*D1550),0)+IF(E1557&gt;0,(E1555*E1550),0)+IF(F1557&gt;0,(F1555*F1550),0)+IF(G1557&gt;0,(G1555*G1550),0)+IF(H1557&gt;0,(H1555*H1550),0)</f>
        <v>0</v>
      </c>
      <c r="K1557" s="418">
        <f>IF(C1557&gt;C1555,((C1557*C1550)-(C1555*C1550)),0)+IF(D1557&gt;D1555,((D1557*D1550)-(D1555*D1550)),0)+IF(E1557&gt;E1555,((E1557*E1550)-(E1555*E1550)),0)+IF(F1557&gt;F1555,((F1557*F1550)-(F1555*F1550)),0)+IF(G1557&gt;G1555,((G1557*G1550)-(G1555*G1550)),0)+IF(H1557&gt;H1555,((H1557*H1550)-(H1555*H1550)),0)</f>
        <v>0</v>
      </c>
      <c r="L1557" s="165">
        <f>'6th 1'!AD32</f>
        <v>0</v>
      </c>
      <c r="M1557" s="104">
        <f>'6th 2'!AD32</f>
        <v>0</v>
      </c>
      <c r="N1557" s="104">
        <f>'6th 3'!AD32</f>
        <v>0</v>
      </c>
      <c r="O1557" s="104">
        <f>'6th 4'!AD32</f>
        <v>0</v>
      </c>
      <c r="P1557" s="104">
        <f>'6th 5'!AD32</f>
        <v>0</v>
      </c>
      <c r="Q1557" s="104">
        <f>'6th 6'!AD32</f>
        <v>0</v>
      </c>
      <c r="R1557" s="104">
        <f>'6th 7'!AD32</f>
        <v>0</v>
      </c>
      <c r="S1557" s="403">
        <f>(L1557*L1550)+(M1557*M1550)+(N1557*N1550)+(O1557*O1550)+(P1557*P1550)+(Q1557*Q1550)+(R1557*R1550)</f>
        <v>0</v>
      </c>
      <c r="T1557" s="417">
        <f>IF(L1557&gt;0,(L1555*L1550),0)+IF(M1557&gt;0,(M1555*M1550),0)+IF(N1557&gt;0,(N1555*N1550),0)+IF(O1557&gt;0,(O1555*O1550),0)+IF(P1557&gt;0,(P1555*P1550),0)+IF(Q1557&gt;0,(Q1555*Q1550),0)+IF(R1557&gt;0,(R1555*R1550),0)</f>
        <v>0</v>
      </c>
      <c r="U1557" s="399">
        <f>IF(L1557&gt;L1555,((L1557*L1550)-(L1555*L1550)),0)+IF(M1557&gt;M1555,((M1557*M1550)-(M1555*M1550)),0)+IF(N1557&gt;N1555,((N1557*N1550)-(N1555*N1550)),0)+IF(O1557&gt;O1555,((O1557*O1550)-(O1555*O1550)),0)+IF(P1557&gt;P1555,((P1557*P1550)-(P1555*P1550)),0)+IF(Q1557&gt;Q1555,((Q1557*Q1550)-(Q1555*Q1550)),0)+IF(R1557&gt;R1555,((R1557*R1550)-(R1555*R1550)),0)</f>
        <v>0</v>
      </c>
      <c r="V1557" s="401">
        <f>I1557+S1557</f>
        <v>0</v>
      </c>
      <c r="W1557" s="436">
        <f>J1557+T1557</f>
        <v>0</v>
      </c>
      <c r="X1557" s="438">
        <f>K1557+U1557</f>
        <v>0</v>
      </c>
      <c r="Y1557" s="405">
        <f>IF(V1549&gt;0,(X1557+Y1544),0)</f>
        <v>0</v>
      </c>
      <c r="Z1557" s="510"/>
    </row>
    <row r="1558" spans="1:26" ht="15.75" customHeight="1" thickBot="1">
      <c r="A1558" s="414"/>
      <c r="B1558" s="157" t="s">
        <v>23</v>
      </c>
      <c r="C1558" s="181" t="str">
        <f>'5th 1'!AE32</f>
        <v/>
      </c>
      <c r="D1558" s="181" t="str">
        <f>'5th 2'!AE32</f>
        <v/>
      </c>
      <c r="E1558" s="181" t="str">
        <f>'5th 3'!AE32</f>
        <v/>
      </c>
      <c r="F1558" s="181" t="str">
        <f>'5th 4'!AE32</f>
        <v/>
      </c>
      <c r="G1558" s="181" t="str">
        <f>'5th 5'!AE32</f>
        <v/>
      </c>
      <c r="H1558" s="181" t="str">
        <f>'5th 6'!AE32</f>
        <v/>
      </c>
      <c r="I1558" s="416"/>
      <c r="J1558" s="416"/>
      <c r="K1558" s="419"/>
      <c r="L1558" s="181" t="str">
        <f>'6th 1'!AE32</f>
        <v/>
      </c>
      <c r="M1558" s="181" t="str">
        <f>'6th 2'!AE32</f>
        <v/>
      </c>
      <c r="N1558" s="181" t="str">
        <f>'6th 3'!AE32</f>
        <v/>
      </c>
      <c r="O1558" s="181" t="str">
        <f>'6th 4'!AE32</f>
        <v/>
      </c>
      <c r="P1558" s="181" t="str">
        <f>'6th 5'!AE32</f>
        <v/>
      </c>
      <c r="Q1558" s="181" t="str">
        <f>'6th 6'!AE32</f>
        <v/>
      </c>
      <c r="R1558" s="181" t="str">
        <f>'6th 7'!AE32</f>
        <v/>
      </c>
      <c r="S1558" s="420"/>
      <c r="T1558" s="420"/>
      <c r="U1558" s="400"/>
      <c r="V1558" s="402"/>
      <c r="W1558" s="437"/>
      <c r="X1558" s="439"/>
      <c r="Y1558" s="406"/>
      <c r="Z1558" s="510"/>
    </row>
    <row r="1559" spans="1:26" ht="21" customHeight="1" thickTop="1" thickBot="1">
      <c r="A1559" s="435" t="s">
        <v>32</v>
      </c>
      <c r="B1559" s="435"/>
      <c r="C1559" s="435"/>
      <c r="D1559" s="435"/>
      <c r="E1559" s="435"/>
      <c r="F1559" s="435"/>
      <c r="G1559" s="435"/>
      <c r="H1559" s="435"/>
      <c r="I1559" s="435"/>
      <c r="J1559" s="435"/>
      <c r="K1559" s="435"/>
      <c r="L1559" s="435"/>
      <c r="M1559" s="435"/>
      <c r="N1559" s="435"/>
      <c r="O1559" s="435"/>
      <c r="P1559" s="435"/>
      <c r="Q1559" s="435"/>
      <c r="R1559" s="435"/>
      <c r="S1559" s="435"/>
      <c r="T1559" s="435"/>
      <c r="U1559" s="435"/>
      <c r="V1559" s="435"/>
      <c r="W1559" s="435"/>
      <c r="X1559" s="435"/>
      <c r="Y1559" s="435"/>
      <c r="Z1559" s="510"/>
    </row>
    <row r="1560" spans="1:26" ht="17.25" thickTop="1" thickBot="1">
      <c r="A1560" s="425" t="s">
        <v>48</v>
      </c>
      <c r="B1560" s="426"/>
      <c r="C1560" s="426"/>
      <c r="D1560" s="426"/>
      <c r="E1560" s="426"/>
      <c r="F1560" s="426"/>
      <c r="G1560" s="426"/>
      <c r="H1560" s="426"/>
      <c r="I1560" s="426"/>
      <c r="J1560" s="426"/>
      <c r="K1560" s="427"/>
      <c r="L1560" s="426" t="s">
        <v>49</v>
      </c>
      <c r="M1560" s="426"/>
      <c r="N1560" s="426"/>
      <c r="O1560" s="426"/>
      <c r="P1560" s="426"/>
      <c r="Q1560" s="426"/>
      <c r="R1560" s="426"/>
      <c r="S1560" s="426"/>
      <c r="T1560" s="426"/>
      <c r="U1560" s="427"/>
      <c r="V1560" s="160"/>
      <c r="W1560" s="428" t="s">
        <v>39</v>
      </c>
      <c r="X1560" s="428"/>
      <c r="Y1560" s="161"/>
      <c r="Z1560" s="510"/>
    </row>
    <row r="1561" spans="1:26" ht="17.25" thickTop="1">
      <c r="A1561" s="99" t="s">
        <v>22</v>
      </c>
      <c r="B1561" s="100"/>
      <c r="C1561" s="101">
        <f>'7th 1'!B4</f>
        <v>401</v>
      </c>
      <c r="D1561" s="101">
        <f>'7th 2'!B4</f>
        <v>402</v>
      </c>
      <c r="E1561" s="101">
        <f>'7th 3'!B4</f>
        <v>403</v>
      </c>
      <c r="F1561" s="101">
        <f>'7th 4'!B4</f>
        <v>404</v>
      </c>
      <c r="G1561" s="101">
        <f>'7th 5'!B4</f>
        <v>405</v>
      </c>
      <c r="H1561" s="101">
        <f>'7th 6'!B4</f>
        <v>406</v>
      </c>
      <c r="I1561" s="429" t="s">
        <v>0</v>
      </c>
      <c r="J1561" s="429" t="s">
        <v>3</v>
      </c>
      <c r="K1561" s="431" t="s">
        <v>2</v>
      </c>
      <c r="L1561" s="101">
        <f>'8th 1'!B4</f>
        <v>407</v>
      </c>
      <c r="M1561" s="101">
        <f>'8th 2'!B4</f>
        <v>408</v>
      </c>
      <c r="N1561" s="101">
        <f>'8th 3'!B4</f>
        <v>409</v>
      </c>
      <c r="O1561" s="101">
        <f>'8th 4'!B4</f>
        <v>410</v>
      </c>
      <c r="P1561" s="101">
        <f>'8th 5'!B4</f>
        <v>411</v>
      </c>
      <c r="Q1561" s="101">
        <f>'8th 6'!B4</f>
        <v>412</v>
      </c>
      <c r="R1561" s="101">
        <f>'8th 7'!B4</f>
        <v>0</v>
      </c>
      <c r="S1561" s="429" t="s">
        <v>0</v>
      </c>
      <c r="T1561" s="429" t="s">
        <v>3</v>
      </c>
      <c r="U1561" s="431" t="s">
        <v>2</v>
      </c>
      <c r="V1561" s="433" t="s">
        <v>62</v>
      </c>
      <c r="W1561" s="434"/>
      <c r="X1561" s="434"/>
      <c r="Y1561" s="162" t="str">
        <f>IF(X1562&gt;=4,"A+",IF(X1562&gt;=3.75,"A",IF(X1562&gt;=3.5,"A-",IF(X1562&gt;=3.25,"B+",IF(X1562&gt;=3,"B",IF(X1562&gt;=2.75,"B-",IF(X1562&gt;=2.5,"C+",IF(X1562&gt;=2,"C","F"))))))))</f>
        <v>B-</v>
      </c>
      <c r="Z1561" s="510"/>
    </row>
    <row r="1562" spans="1:26" ht="65.25" customHeight="1">
      <c r="A1562" s="77" t="s">
        <v>63</v>
      </c>
      <c r="B1562" s="86"/>
      <c r="C1562" s="79" t="str">
        <f>IF('7th 1'!C32&gt;0,'7th 1'!D6,IF('7th 1'!K32&gt;0,'7th 1'!L6,IF('7th 1'!S32&gt;0,'7th 1'!T6,0)))</f>
        <v>Publicity Campaign</v>
      </c>
      <c r="D1562" s="79" t="str">
        <f>IF('7th 2'!C32&gt;0,'7th 2'!D6,IF('7th 2'!K32&gt;0,'7th 2'!L6,IF('7th 2'!S32&gt;0,'7th 2'!T6,0)))</f>
        <v>Produce Idea Formulation of Product</v>
      </c>
      <c r="E1562" s="79" t="str">
        <f>IF('7th 3'!C32&gt;0,'7th 3'!D6,IF('7th 3'!K32&gt;0,'7th 3'!L6,IF('7th 3'!S32&gt;0,'7th 3'!T6,0)))</f>
        <v>Computer Illustration-1</v>
      </c>
      <c r="F1562" s="79" t="str">
        <f>IF('7th 4'!C32&gt;0,'7th 4'!D6,IF('7th 4'!K32&gt;0,'7th 4'!L6,IF('7th 4'!S32&gt;0,'7th 4'!T6,0)))</f>
        <v>Computer Graphic -1</v>
      </c>
      <c r="G1562" s="79" t="str">
        <f>IF('7th 5'!C32&gt;0,'7th 5'!D6,IF('7th 5'!K32&gt;0,'7th 5'!L6,IF('7th 5'!S32&gt;0,'7th 5'!T6,0)))</f>
        <v>Sketch and Landscape -2</v>
      </c>
      <c r="H1562" s="79" t="str">
        <f>IF('7th 6'!C32&gt;0,'7th 6'!D6,IF('7th 6'!K32&gt;0,'7th 6'!L6,IF('7th 6'!S32&gt;0,'7th 6'!T6,0)))</f>
        <v>History of Western Art</v>
      </c>
      <c r="I1562" s="429"/>
      <c r="J1562" s="429"/>
      <c r="K1562" s="431"/>
      <c r="L1562" s="79" t="str">
        <f>IF('8th 1'!C32&gt;0,'8th 1'!D6,IF('8th 1'!K32&gt;0,'8th 1'!L6,IF('8th 1'!S32&gt;0,'8th 1'!T6,0)))</f>
        <v>Drawing a Package Design</v>
      </c>
      <c r="M1562" s="79" t="str">
        <f>IF('8th 2'!C32&gt;0,'8th 2'!D6,IF('8th 2'!K32&gt;0,'8th 2'!L6,IF('8th 2'!S32&gt;0,'8th 2'!T6,0)))</f>
        <v>Experimental Design</v>
      </c>
      <c r="N1562" s="79" t="str">
        <f>IF('8th 3'!C32&gt;0,'8th 3'!D6,IF('8th 3'!K32&gt;0,'8th 3'!L6,IF('8th 3'!S32&gt;0,'8th 3'!T6,0)))</f>
        <v>Computer Graphic -2</v>
      </c>
      <c r="O1562" s="79" t="str">
        <f>IF('8th 4'!C32&gt;0,'8th 4'!D6,IF('8th 4'!K32&gt;0,'8th 4'!L6,IF('8th 4'!S32&gt;0,'8th 4'!T6,0)))</f>
        <v>Interior &amp; Exterior Design</v>
      </c>
      <c r="P1562" s="79" t="str">
        <f>IF('8th 5'!C32&gt;0,'8th 5'!D6,IF('8th 5'!K32&gt;0,'8th 5'!L6,IF('8th 5'!S32&gt;0,'8th 5'!T6,0)))</f>
        <v>Aesthesic</v>
      </c>
      <c r="Q1562" s="79" t="str">
        <f>IF('8th 6'!C32&gt;0,'8th 6'!D6,IF('8th 6'!K32&gt;0,'8th 6'!L6,IF('8th 6'!S32&gt;0,'8th 6'!T6,0)))</f>
        <v>History of Arts in Bengal</v>
      </c>
      <c r="R1562" s="79">
        <f>IF('8th 7'!C32&gt;0,'8th 7'!D6,IF('8th 7'!K32&gt;0,'8th 7'!L6,IF('8th 7'!S32&gt;0,'8th 7'!T6,0)))</f>
        <v>0</v>
      </c>
      <c r="S1562" s="429"/>
      <c r="T1562" s="429"/>
      <c r="U1562" s="431"/>
      <c r="V1562" s="335">
        <f>IF(I1564&gt;0,(V1567+V1549),0)</f>
        <v>126</v>
      </c>
      <c r="W1562" s="254">
        <f>IF(I1564&gt;0,(W1567+W1549),0)</f>
        <v>374.625</v>
      </c>
      <c r="X1562" s="336">
        <f>IF(S1564&gt;0,(W1562/126),IF(I1564&gt;0,(W1562/109.5),0))</f>
        <v>2.9732142857142856</v>
      </c>
      <c r="Y1562" s="163" t="str">
        <f>IF(X1562&gt;=2.5,Y1561,IF(X1562&gt;=2.25,"C",IF(X1562&gt;=2,"D",IF(X1562=0,0,"F"))))</f>
        <v>B-</v>
      </c>
      <c r="Z1562" s="510"/>
    </row>
    <row r="1563" spans="1:26" ht="17.25" customHeight="1">
      <c r="A1563" s="458" t="s">
        <v>27</v>
      </c>
      <c r="B1563" s="459"/>
      <c r="C1563" s="102">
        <f>IF('7th 1'!C32&gt;0,'7th 1'!H4,IF('7th 1'!K32&gt;0,'7th 1'!P4,IF('7th 1'!S32&gt;0,'7th 1'!X4,0)))</f>
        <v>3</v>
      </c>
      <c r="D1563" s="102">
        <f>IF('7th 2'!C32&gt;0,'7th 2'!H4,IF('7th 2'!K32&gt;0,'7th 2'!P4,IF('7th 2'!S32&gt;0,'7th 2'!X4,0)))</f>
        <v>1.5</v>
      </c>
      <c r="E1563" s="102">
        <f>IF('7th 3'!C32&gt;0,'7th 3'!H4,IF('7th 3'!K32&gt;0,'7th 3'!P4,IF('7th 3'!S32&gt;0,'7th 3'!X4,0)))</f>
        <v>3</v>
      </c>
      <c r="F1563" s="102">
        <f>IF('7th 4'!C32&gt;0,'7th 4'!H4,IF('7th 4'!K32&gt;0,'7th 4'!P4,IF('7th 4'!S32&gt;0,'7th 4'!X4,0)))</f>
        <v>3</v>
      </c>
      <c r="G1563" s="102">
        <f>IF('7th 5'!C32&gt;0,'7th 5'!H4,IF('7th 5'!K32&gt;0,'7th 5'!P4,IF('7th 5'!S32&gt;0,'7th 5'!X4,0)))</f>
        <v>1.5</v>
      </c>
      <c r="H1563" s="102">
        <f>IF('7th 6'!C32&gt;0,'7th 6'!H4,IF('7th 6'!K32&gt;0,'7th 6'!P4,IF('7th 6'!S32&gt;0,'7th 6'!X4,0)))</f>
        <v>3</v>
      </c>
      <c r="I1563" s="430"/>
      <c r="J1563" s="430"/>
      <c r="K1563" s="432"/>
      <c r="L1563" s="102">
        <f>IF('8th 1'!C32&gt;0,'8th 1'!H4,IF('8th 1'!K32&gt;0,'8th 1'!P4,IF('8th 1'!S32&gt;0,'8th 1'!X4,0)))</f>
        <v>3</v>
      </c>
      <c r="M1563" s="102">
        <f>IF('8th 2'!C32&gt;0,'8th 2'!H4,IF('8th 2'!K32&gt;0,'8th 2'!P4,IF('8th 2'!S32&gt;0,'8th 2'!X4,0)))</f>
        <v>3</v>
      </c>
      <c r="N1563" s="102">
        <f>IF('8th 3'!C32&gt;0,'8th 3'!H4,IF('8th 3'!K32&gt;0,'8th 3'!P4,IF('8th 3'!S32&gt;0,'8th 3'!X4,0)))</f>
        <v>3</v>
      </c>
      <c r="O1563" s="102">
        <f>IF('8th 4'!C32&gt;0,'8th 4'!H4,IF('8th 4'!K32&gt;0,'8th 4'!P4,IF('8th 4'!S32&gt;0,'8th 4'!X4,0)))</f>
        <v>3</v>
      </c>
      <c r="P1563" s="102">
        <f>IF('8th 5'!C32&gt;0,'8th 5'!H4,IF('8th 5'!K32&gt;0,'8th 5'!P4,IF('8th 5'!S32&gt;0,'8th 5'!X4,0)))</f>
        <v>1.5</v>
      </c>
      <c r="Q1563" s="102">
        <f>IF('8th 6'!C32&gt;0,'8th 6'!H4,IF('8th 6'!K32&gt;0,'8th 6'!P4,IF('8th 6'!S32&gt;0,'8th 6'!X4,0)))</f>
        <v>1.5</v>
      </c>
      <c r="R1563" s="102">
        <f>IF('8th 7'!C32&gt;0,'8th 7'!H4,IF('8th 7'!K32&gt;0,'8th 7'!P4,IF('8th 7'!S32&gt;0,'8th 7'!X4,0)))</f>
        <v>0</v>
      </c>
      <c r="S1563" s="430"/>
      <c r="T1563" s="430"/>
      <c r="U1563" s="432"/>
      <c r="V1563" s="460" t="s">
        <v>41</v>
      </c>
      <c r="W1563" s="461"/>
      <c r="X1563" s="461"/>
      <c r="Y1563" s="462"/>
      <c r="Z1563" s="510"/>
    </row>
    <row r="1564" spans="1:26" ht="18.75" customHeight="1" thickBot="1">
      <c r="A1564" s="463" t="s">
        <v>11</v>
      </c>
      <c r="B1564" s="464"/>
      <c r="C1564" s="102">
        <v>100</v>
      </c>
      <c r="D1564" s="102">
        <v>100</v>
      </c>
      <c r="E1564" s="102">
        <v>100</v>
      </c>
      <c r="F1564" s="102">
        <v>100</v>
      </c>
      <c r="G1564" s="102">
        <v>100</v>
      </c>
      <c r="H1564" s="102">
        <v>100</v>
      </c>
      <c r="I1564" s="465">
        <f>(C1568*C1563)+(D1568*D1563)+(E1568*E1563)+(F1568*F1563)+(G1568*G1563)+(H1568*H1563)</f>
        <v>46.875</v>
      </c>
      <c r="J1564" s="84"/>
      <c r="K1564" s="103" t="str">
        <f>IF(J1566&gt;=4,"A+",IF(J1566&gt;=3.75,"A",IF(J1566&gt;=3.5,"A-",IF(J1566&gt;=3.25,"B+",IF(J1566&gt;=3,"B",IF(J1566&gt;=2.75,"B-",IF(J1566&gt;=2.5,"C+",IF(J1566&gt;=2,"C","F"))))))))</f>
        <v>B</v>
      </c>
      <c r="L1564" s="102">
        <v>100</v>
      </c>
      <c r="M1564" s="102">
        <v>100</v>
      </c>
      <c r="N1564" s="102">
        <v>100</v>
      </c>
      <c r="O1564" s="102">
        <v>100</v>
      </c>
      <c r="P1564" s="102">
        <v>100</v>
      </c>
      <c r="Q1564" s="102">
        <v>100</v>
      </c>
      <c r="R1564" s="102">
        <v>100</v>
      </c>
      <c r="S1564" s="465">
        <f>(L1568*L1563)+(M1568*M1563)+(N1568*N1563)+(O1568*O1563)+(P1568*P1563)+(Q1568*Q1563)+(R1568*R1563)</f>
        <v>44.625</v>
      </c>
      <c r="T1564" s="84"/>
      <c r="U1564" s="103" t="str">
        <f>IF(T1566&gt;=4,"A+",IF(T1566&gt;=3.75,"A",IF(T1566&gt;=3.5,"A-",IF(T1566&gt;=3.25,"B+",IF(T1566&gt;=3,"B",IF(T1566&gt;=2.75,"B-",IF(T1566&gt;=2.5,"C+",IF(T1566&gt;=2,"C","F"))))))))</f>
        <v>B-</v>
      </c>
      <c r="V1564" s="467" t="s">
        <v>29</v>
      </c>
      <c r="W1564" s="469" t="s">
        <v>0</v>
      </c>
      <c r="X1564" s="469" t="s">
        <v>3</v>
      </c>
      <c r="Y1564" s="421" t="s">
        <v>2</v>
      </c>
      <c r="Z1564" s="510"/>
    </row>
    <row r="1565" spans="1:26" ht="17.25" thickTop="1">
      <c r="A1565" s="77" t="s">
        <v>28</v>
      </c>
      <c r="B1565" s="86"/>
      <c r="C1565" s="104">
        <f>IF('7th 1'!C32&gt;0,'7th 1'!C32,IF('7th 1'!K32&gt;0,'7th 1'!K32,IF('7th 1'!S32&gt;0,'7th 1'!S32,0)))</f>
        <v>31</v>
      </c>
      <c r="D1565" s="104">
        <f>IF('7th 2'!C32&gt;0,'7th 2'!C32,IF('7th 2'!K32&gt;0,'7th 2'!K32,IF('7th 2'!S32&gt;0,'7th 2'!S32,0)))</f>
        <v>28.5</v>
      </c>
      <c r="E1565" s="104">
        <f>IF('7th 3'!C32&gt;0,'7th 3'!C32,IF('7th 3'!K32&gt;0,'7th 3'!K32,IF('7th 3'!S32&gt;0,'7th 3'!S32,0)))</f>
        <v>28</v>
      </c>
      <c r="F1565" s="104">
        <f>IF('7th 4'!C32&gt;0,'7th 4'!C32,IF('7th 4'!K32&gt;0,'7th 4'!K32,IF('7th 4'!S32&gt;0,'7th 4'!S32,0)))</f>
        <v>23.5</v>
      </c>
      <c r="G1565" s="104">
        <f>IF('7th 5'!C32&gt;0,'7th 5'!C32,IF('7th 5'!K32&gt;0,'7th 5'!K32,IF('7th 5'!S32&gt;0,'7th 5'!S32,0)))</f>
        <v>30</v>
      </c>
      <c r="H1565" s="104">
        <f>IF('7th 6'!C32&gt;0,'7th 6'!C32,IF('7th 6'!K32&gt;0,'7th 6'!K32,IF('7th 6'!S32&gt;0,'7th 6'!S32,0)))</f>
        <v>26.25</v>
      </c>
      <c r="I1565" s="466"/>
      <c r="J1565" s="98"/>
      <c r="K1565" s="90"/>
      <c r="L1565" s="104">
        <f>IF('8th 1'!C32&gt;0,'8th 1'!C32,IF('8th 1'!K32&gt;0,'8th 1'!K32,IF('8th 1'!S32&gt;0,'8th 1'!S32,0)))</f>
        <v>25.5</v>
      </c>
      <c r="M1565" s="104">
        <f>IF('8th 2'!C32&gt;0,'8th 2'!C32,IF('8th 2'!K32&gt;0,'8th 2'!K32,IF('8th 2'!S32&gt;0,'8th 2'!S32,0)))</f>
        <v>29.5</v>
      </c>
      <c r="N1565" s="104">
        <f>IF('8th 3'!C32&gt;0,'8th 3'!C32,IF('8th 3'!K32&gt;0,'8th 3'!K32,IF('8th 3'!S32&gt;0,'8th 3'!S32,0)))</f>
        <v>33</v>
      </c>
      <c r="O1565" s="104">
        <f>IF('8th 4'!C32&gt;0,'8th 4'!C32,IF('8th 4'!K32&gt;0,'8th 4'!K32,IF('8th 4'!S32&gt;0,'8th 4'!S32,0)))</f>
        <v>19</v>
      </c>
      <c r="P1565" s="104">
        <f>IF('8th 5'!C32&gt;0,'8th 5'!C32,IF('8th 5'!K32&gt;0,'8th 5'!K32,IF('8th 5'!S32&gt;0,'8th 5'!S32,0)))</f>
        <v>28.5</v>
      </c>
      <c r="Q1565" s="104">
        <f>IF('8th 6'!C32&gt;0,'8th 6'!C32,IF('8th 6'!K32&gt;0,'8th 6'!K32,IF('8th 6'!S32&gt;0,'8th 6'!S32,0)))</f>
        <v>30.5</v>
      </c>
      <c r="R1565" s="104">
        <f>IF('8th 7'!C32&gt;0,'8th 7'!C32,IF('8th 7'!K32&gt;0,'8th 7'!K32,IF('8th 7'!S32&gt;0,'8th 7'!S32,0)))</f>
        <v>0</v>
      </c>
      <c r="S1565" s="466"/>
      <c r="T1565" s="98"/>
      <c r="U1565" s="90"/>
      <c r="V1565" s="468"/>
      <c r="W1565" s="470"/>
      <c r="X1565" s="471"/>
      <c r="Y1565" s="422"/>
      <c r="Z1565" s="510"/>
    </row>
    <row r="1566" spans="1:26" ht="17.25">
      <c r="A1566" s="423" t="s">
        <v>26</v>
      </c>
      <c r="B1566" s="91" t="s">
        <v>60</v>
      </c>
      <c r="C1566" s="104">
        <f>IF('7th 1'!C32&gt;0,'7th 1'!J32,IF('7th 1'!K32&gt;0,'7th 1'!R32,IF('7th 1'!S32&gt;0,'7th 1'!Z32,0)))</f>
        <v>38.5</v>
      </c>
      <c r="D1566" s="104">
        <f>IF('7th 2'!C32&gt;0,'7th 2'!J32,IF('7th 2'!K32&gt;0,'7th 2'!R32,IF('7th 2'!S32&gt;0,'7th 2'!Z32,0)))</f>
        <v>37.75</v>
      </c>
      <c r="E1566" s="104">
        <f>IF('7th 3'!C32&gt;0,'7th 3'!J32,IF('7th 3'!K32&gt;0,'7th 3'!R32,IF('7th 3'!S32&gt;0,'7th 3'!Z32,0)))</f>
        <v>27.5</v>
      </c>
      <c r="F1566" s="104">
        <f>IF('7th 4'!C32&gt;0,'7th 4'!J32,IF('7th 4'!K32&gt;0,'7th 4'!R32,IF('7th 4'!S32&gt;0,'7th 4'!Z32,0)))</f>
        <v>39</v>
      </c>
      <c r="G1566" s="104">
        <f>IF('7th 5'!C32&gt;0,'7th 5'!J32,IF('7th 5'!K32&gt;0,'7th 5'!R32,IF('7th 5'!S32&gt;0,'7th 5'!Z32,0)))</f>
        <v>41</v>
      </c>
      <c r="H1566" s="104">
        <f>IF('7th 6'!C32&gt;0,'7th 6'!J32,IF('7th 6'!K32&gt;0,'7th 6'!R32,IF('7th 6'!S32&gt;0,'7th 6'!Z32,0)))</f>
        <v>33</v>
      </c>
      <c r="I1566" s="466"/>
      <c r="J1566" s="440">
        <f>I1564/(C1563+D1563+E1563+F1563+G1563+H1563)</f>
        <v>3.125</v>
      </c>
      <c r="K1566" s="442" t="str">
        <f>IF(J1566&gt;=2.5,K1564,IF(J1566&gt;=2.25,"C",IF(J1566&gt;=2,"D",IF(J1566=0,0,"F"))))</f>
        <v>B</v>
      </c>
      <c r="L1566" s="104">
        <f>IF('8th 1'!C32&gt;0,'8th 1'!J32,IF('8th 1'!K32&gt;0,'8th 1'!R32,IF('8th 1'!S32&gt;0,'8th 1'!Z32,0)))</f>
        <v>43.5</v>
      </c>
      <c r="M1566" s="104">
        <f>IF('8th 2'!C32&gt;0,'8th 2'!J32,IF('8th 2'!K32&gt;0,'8th 2'!R32,IF('8th 2'!S32&gt;0,'8th 2'!Z32,0)))</f>
        <v>32</v>
      </c>
      <c r="N1566" s="104">
        <f>IF('8th 3'!C32&gt;0,'8th 3'!J32,IF('8th 3'!K32&gt;0,'8th 3'!R32,IF('8th 3'!S32&gt;0,'8th 3'!Z32,0)))</f>
        <v>39</v>
      </c>
      <c r="O1566" s="104">
        <f>IF('8th 4'!C32&gt;0,'8th 4'!J32,IF('8th 4'!K32&gt;0,'8th 4'!R32,IF('8th 4'!S32&gt;0,'8th 4'!Z32,0)))</f>
        <v>28</v>
      </c>
      <c r="P1566" s="104">
        <f>IF('8th 5'!C32&gt;0,'8th 5'!J32,IF('8th 5'!K32&gt;0,'8th 5'!R32,IF('8th 5'!S32&gt;0,'8th 5'!Z32,0)))</f>
        <v>30</v>
      </c>
      <c r="Q1566" s="104">
        <f>IF('8th 6'!C32&gt;0,'8th 6'!J32,IF('8th 6'!K32&gt;0,'8th 6'!R32,IF('8th 6'!S32&gt;0,'8th 6'!Z32,0)))</f>
        <v>32.5</v>
      </c>
      <c r="R1566" s="104">
        <f>IF('8th 7'!C32&gt;0,'8th 7'!J32,IF('8th 7'!K32&gt;0,'8th 7'!R32,IF('8th 7'!S32&gt;0,'8th 7'!Z32,0)))</f>
        <v>0</v>
      </c>
      <c r="S1566" s="466"/>
      <c r="T1566" s="440">
        <f>S1564/(L1563+M1563+N1563+O1563+P1563+Q1563+R1563)</f>
        <v>2.9750000000000001</v>
      </c>
      <c r="U1566" s="442" t="str">
        <f>IF(T1566&gt;=2.5,U1564,IF(T1566&gt;=2.25,"C",IF(T1566&gt;=2,"D",IF(T1566=0,0,"F"))))</f>
        <v>B-</v>
      </c>
      <c r="V1566" s="454" t="s">
        <v>40</v>
      </c>
      <c r="W1566" s="443"/>
      <c r="X1566" s="443"/>
      <c r="Y1566" s="455"/>
      <c r="Z1566" s="510"/>
    </row>
    <row r="1567" spans="1:26" ht="16.5" customHeight="1">
      <c r="A1567" s="424"/>
      <c r="B1567" s="91" t="s">
        <v>67</v>
      </c>
      <c r="C1567" s="117">
        <f>'7th 1'!AA32</f>
        <v>70</v>
      </c>
      <c r="D1567" s="117">
        <f>'7th 2'!AA32</f>
        <v>67</v>
      </c>
      <c r="E1567" s="117">
        <f>'7th 3'!AA32</f>
        <v>56</v>
      </c>
      <c r="F1567" s="117">
        <f>'7th 4'!AA32</f>
        <v>63</v>
      </c>
      <c r="G1567" s="117">
        <f>'7th 5'!AA32</f>
        <v>71</v>
      </c>
      <c r="H1567" s="117">
        <f>'7th 6'!AA32</f>
        <v>60</v>
      </c>
      <c r="I1567" s="466"/>
      <c r="J1567" s="453"/>
      <c r="K1567" s="442"/>
      <c r="L1567" s="117">
        <f>'8th 1'!AA32</f>
        <v>69</v>
      </c>
      <c r="M1567" s="117">
        <f>'8th 2'!AA32</f>
        <v>62</v>
      </c>
      <c r="N1567" s="117">
        <f>'8th 3'!AA32</f>
        <v>72</v>
      </c>
      <c r="O1567" s="117">
        <f>'8th 4'!AA32</f>
        <v>47</v>
      </c>
      <c r="P1567" s="117">
        <f>'8th 5'!AA32</f>
        <v>59</v>
      </c>
      <c r="Q1567" s="117">
        <f>'8th 6'!AA32</f>
        <v>63</v>
      </c>
      <c r="R1567" s="117">
        <f>'8th 7'!AA32</f>
        <v>0</v>
      </c>
      <c r="S1567" s="466"/>
      <c r="T1567" s="453"/>
      <c r="U1567" s="442"/>
      <c r="V1567" s="444">
        <f>IF((C1568+C1570)=0,0,C1563)+IF((D1568+D1570)=0,0,D1563)+IF((E1568+E1570)=0,0,E1563)+IF((F1568+F1570)=0,0,F1563)+IF((G1568+G1570)=0,0,G1563)+IF((H1568+H1570)=0,0,H1563)+IF((L1568+L1570)=0,0,L1563)+IF((M1568+M1570)=0,0,M1563)+IF((N1568+N1570)=0,0,N1563)+IF((O1568+O1570)=0,0,O1563)+IF((P1568+P1570)=0,0,P1563)+IF((Q1568+Q1570)=0,0,Q1563)+IF((R1568+R1570)=0,0,R1563)+IF(I1574&gt;0,1.5,0)</f>
        <v>31.5</v>
      </c>
      <c r="W1567" s="457">
        <f>I1564+S1564+(I1574*1.5)</f>
        <v>95.25</v>
      </c>
      <c r="X1567" s="440">
        <f>IF(S1564&gt;0,(W1567/31.5),J1566)</f>
        <v>3.0238095238095237</v>
      </c>
      <c r="Y1567" s="164" t="str">
        <f>IF(X1567&gt;=4,"A+",IF(X1567&gt;=3.75,"A",IF(X1567&gt;=3.5,"A-",IF(X1567&gt;=3.25,"B+",IF(X1567&gt;=3,"B",IF(X1567&gt;=2.75,"B-",IF(X1567&gt;=2.5,"C+",IF(X1567&gt;=2,"C","F"))))))))</f>
        <v>B</v>
      </c>
      <c r="Z1567" s="510"/>
    </row>
    <row r="1568" spans="1:26" ht="16.5">
      <c r="A1568" s="424"/>
      <c r="B1568" s="91" t="s">
        <v>1</v>
      </c>
      <c r="C1568" s="104">
        <f>'7th 1'!AC32</f>
        <v>3.5</v>
      </c>
      <c r="D1568" s="104">
        <f>'7th 2'!AC32</f>
        <v>3.25</v>
      </c>
      <c r="E1568" s="104">
        <f>'7th 3'!AC32</f>
        <v>2.75</v>
      </c>
      <c r="F1568" s="104">
        <f>'7th 4'!AC32</f>
        <v>3</v>
      </c>
      <c r="G1568" s="104">
        <f>'7th 5'!AC32</f>
        <v>3.5</v>
      </c>
      <c r="H1568" s="104">
        <f>'7th 6'!AC32</f>
        <v>3</v>
      </c>
      <c r="I1568" s="466"/>
      <c r="J1568" s="98"/>
      <c r="K1568" s="112"/>
      <c r="L1568" s="104">
        <f>'8th 1'!AC32</f>
        <v>3.25</v>
      </c>
      <c r="M1568" s="104">
        <f>'8th 2'!AC32</f>
        <v>3</v>
      </c>
      <c r="N1568" s="104">
        <f>'8th 3'!AC32</f>
        <v>3.5</v>
      </c>
      <c r="O1568" s="104">
        <f>'8th 4'!AC32</f>
        <v>2.25</v>
      </c>
      <c r="P1568" s="104">
        <f>'8th 5'!AC32</f>
        <v>2.75</v>
      </c>
      <c r="Q1568" s="104">
        <f>'8th 6'!AC32</f>
        <v>3</v>
      </c>
      <c r="R1568" s="104">
        <f>'8th 7'!AC32</f>
        <v>0</v>
      </c>
      <c r="S1568" s="466"/>
      <c r="T1568" s="98"/>
      <c r="V1568" s="456"/>
      <c r="W1568" s="448"/>
      <c r="X1568" s="441"/>
      <c r="Y1568" s="451" t="str">
        <f>IF(S1564&gt;0,(IF(X1567&gt;=2.5,Y1567,IF(X1567&gt;=2.25,"C",IF(X1567&gt;=2,"D","F")))),K1566)</f>
        <v>B</v>
      </c>
      <c r="Z1568" s="510"/>
    </row>
    <row r="1569" spans="1:26" ht="16.5">
      <c r="A1569" s="424"/>
      <c r="B1569" s="91" t="s">
        <v>2</v>
      </c>
      <c r="C1569" s="104" t="str">
        <f>'7th 1'!AB32</f>
        <v>A-</v>
      </c>
      <c r="D1569" s="104" t="str">
        <f>'7th 2'!AB32</f>
        <v>B+</v>
      </c>
      <c r="E1569" s="104" t="str">
        <f>'7th 3'!AB32</f>
        <v>B-</v>
      </c>
      <c r="F1569" s="104" t="str">
        <f>'7th 4'!AB32</f>
        <v>B</v>
      </c>
      <c r="G1569" s="104" t="str">
        <f>'7th 5'!AB32</f>
        <v>A-</v>
      </c>
      <c r="H1569" s="104" t="str">
        <f>'7th 6'!AB32</f>
        <v>B</v>
      </c>
      <c r="I1569" s="466"/>
      <c r="J1569" s="98"/>
      <c r="K1569" s="90"/>
      <c r="L1569" s="104" t="str">
        <f>'8th 1'!AB32</f>
        <v>B+</v>
      </c>
      <c r="M1569" s="104" t="str">
        <f>'8th 2'!AB32</f>
        <v>B</v>
      </c>
      <c r="N1569" s="104" t="str">
        <f>'8th 3'!AB32</f>
        <v>A-</v>
      </c>
      <c r="O1569" s="104" t="str">
        <f>'8th 4'!AB32</f>
        <v>C</v>
      </c>
      <c r="P1569" s="104" t="str">
        <f>'8th 5'!AB32</f>
        <v>B-</v>
      </c>
      <c r="Q1569" s="104" t="str">
        <f>'8th 6'!AB32</f>
        <v>B</v>
      </c>
      <c r="R1569" s="104" t="str">
        <f>'8th 7'!AB32</f>
        <v/>
      </c>
      <c r="S1569" s="466"/>
      <c r="T1569" s="98"/>
      <c r="U1569" s="90"/>
      <c r="V1569" s="446"/>
      <c r="W1569" s="449"/>
      <c r="X1569" s="450"/>
      <c r="Y1569" s="452"/>
      <c r="Z1569" s="510"/>
    </row>
    <row r="1570" spans="1:26" ht="16.5">
      <c r="A1570" s="413" t="s">
        <v>127</v>
      </c>
      <c r="B1570" s="91" t="s">
        <v>1</v>
      </c>
      <c r="C1570" s="104" t="str">
        <f>'7th 1'!AD32</f>
        <v>3.24</v>
      </c>
      <c r="D1570" s="104">
        <f>'7th 2'!AD32</f>
        <v>0</v>
      </c>
      <c r="E1570" s="104">
        <f>'7th 3'!AD32</f>
        <v>0</v>
      </c>
      <c r="F1570" s="104">
        <f>'7th 4'!AD32</f>
        <v>0</v>
      </c>
      <c r="G1570" s="104">
        <f>'7th 5'!AD32</f>
        <v>0</v>
      </c>
      <c r="H1570" s="104">
        <f>'7th 6'!AD32</f>
        <v>0</v>
      </c>
      <c r="I1570" s="415">
        <f>(C1570*C1563)+(D1570*D1563)+(E1570*E1563)+(F1570*F1563)+(G1570*G1563)+(H1570*H1563)</f>
        <v>9.7200000000000006</v>
      </c>
      <c r="J1570" s="417">
        <f>IF(C1570&gt;0,(C1568*C1563),0)+IF(D1570&gt;0,(D1568*D1563),0)+IF(E1570&gt;0,(E1568*E1563),0)+IF(F1570&gt;0,(F1568*F1563),0)+IF(G1570&gt;0,(G1568*G1563),0)+IF(H1570&gt;0,(H1568*H1563),0)</f>
        <v>10.5</v>
      </c>
      <c r="K1570" s="418">
        <f>IF(C1570&gt;C1568,((C1570*C1563)-(C1568*C1563)),0)+IF(D1570&gt;D1568,((D1570*D1563)-(D1568*D1563)),0)+IF(E1570&gt;E1568,((E1570*E1563)-(E1568*E1563)),0)+IF(F1570&gt;F1568,((F1570*F1563)-(F1568*F1563)),0)+IF(G1570&gt;G1568,((G1570*G1563)-(G1568*G1563)),0)+IF(H1570&gt;H1568,((H1570*H1563)-(H1568*H1563)),0)</f>
        <v>-0.77999999999999936</v>
      </c>
      <c r="L1570" s="165">
        <f>'8th 1'!AD32</f>
        <v>0</v>
      </c>
      <c r="M1570" s="104">
        <f>'8th 2'!AD32</f>
        <v>0</v>
      </c>
      <c r="N1570" s="104">
        <f>'8th 3'!AD32</f>
        <v>0</v>
      </c>
      <c r="O1570" s="104">
        <f>'8th 4'!AD32</f>
        <v>0</v>
      </c>
      <c r="P1570" s="104">
        <f>'8th 5'!AD32</f>
        <v>0</v>
      </c>
      <c r="Q1570" s="104">
        <f>'8th 6'!AD32</f>
        <v>0</v>
      </c>
      <c r="R1570" s="104">
        <f>'8th 7'!AD32</f>
        <v>0</v>
      </c>
      <c r="S1570" s="403">
        <f>(L1570*L1563)+(M1570*M1563)+(N1570*N1563)+(O1570*O1563)+(P1570*P1563)+(Q1570*Q1563)+(R1570*R1563)</f>
        <v>0</v>
      </c>
      <c r="T1570" s="417">
        <f>IF(L1570&gt;0,(L1568*L1563),0)+IF(M1570&gt;0,(M1568*M1563),0)+IF(N1570&gt;0,(N1568*N1563),0)+IF(O1570&gt;0,(O1568*O1563),0)+IF(P1570&gt;0,(P1568*P1563),0)+IF(Q1570&gt;0,(Q1568*Q1563),0)+IF(R1570&gt;0,(R1568*R1563),0)</f>
        <v>0</v>
      </c>
      <c r="U1570" s="399">
        <f>IF(L1570&gt;L1568,((L1570*L1563)-(L1568*L1563)),0)+IF(M1570&gt;M1568,((M1570*M1563)-(M1568*M1563)),0)+IF(N1570&gt;N1568,((N1570*N1563)-(N1568*N1563)),0)+IF(O1570&gt;O1568,((O1570*O1563)-(O1568*O1563)),0)+IF(P1570&gt;P1568,((P1570*P1563)-(P1568*P1563)),0)+IF(Q1570&gt;Q1568,((Q1570*Q1563)-(Q1568*Q1563)),0)+IF(R1570&gt;R1568,((R1570*R1563)-(R1568*R1563)),0)</f>
        <v>0</v>
      </c>
      <c r="V1570" s="401">
        <f>I1570+S1570</f>
        <v>9.7200000000000006</v>
      </c>
      <c r="W1570" s="403">
        <f>J1570+T1570</f>
        <v>10.5</v>
      </c>
      <c r="X1570" s="403">
        <f>K1570+U1570</f>
        <v>-0.77999999999999936</v>
      </c>
      <c r="Y1570" s="405">
        <f>IF(V1562&gt;0,(X1570+Y1557),0)</f>
        <v>-0.77999999999999936</v>
      </c>
      <c r="Z1570" s="510"/>
    </row>
    <row r="1571" spans="1:26" ht="15.75" customHeight="1" thickBot="1">
      <c r="A1571" s="414"/>
      <c r="B1571" s="157" t="s">
        <v>23</v>
      </c>
      <c r="C1571" s="180" t="str">
        <f>'7th 1'!AE32</f>
        <v>Imp:</v>
      </c>
      <c r="D1571" s="180" t="str">
        <f>'7th 2'!AE32</f>
        <v/>
      </c>
      <c r="E1571" s="180" t="str">
        <f>'7th 3'!AE32</f>
        <v/>
      </c>
      <c r="F1571" s="180" t="str">
        <f>'7th 4'!AE32</f>
        <v/>
      </c>
      <c r="G1571" s="180" t="str">
        <f>'7th 5'!AE32</f>
        <v/>
      </c>
      <c r="H1571" s="180" t="str">
        <f>'7th 6'!AE32</f>
        <v/>
      </c>
      <c r="I1571" s="416"/>
      <c r="J1571" s="416"/>
      <c r="K1571" s="419"/>
      <c r="L1571" s="180" t="str">
        <f>'8th 1'!AE32</f>
        <v/>
      </c>
      <c r="M1571" s="180" t="str">
        <f>'8th 2'!AE32</f>
        <v/>
      </c>
      <c r="N1571" s="180" t="str">
        <f>'8th 3'!AE32</f>
        <v/>
      </c>
      <c r="O1571" s="180" t="str">
        <f>'8th 4'!AE32</f>
        <v/>
      </c>
      <c r="P1571" s="180" t="str">
        <f>'8th 5'!AE32</f>
        <v/>
      </c>
      <c r="Q1571" s="180" t="str">
        <f>'8th 6'!AE32</f>
        <v/>
      </c>
      <c r="R1571" s="180" t="str">
        <f>'8th 7'!AE32</f>
        <v/>
      </c>
      <c r="S1571" s="420"/>
      <c r="T1571" s="420"/>
      <c r="U1571" s="400"/>
      <c r="V1571" s="402"/>
      <c r="W1571" s="404"/>
      <c r="X1571" s="404"/>
      <c r="Y1571" s="406"/>
      <c r="Z1571" s="510"/>
    </row>
    <row r="1572" spans="1:26" ht="9.75" customHeight="1" thickTop="1" thickBot="1">
      <c r="C1572" s="53"/>
      <c r="D1572" s="53"/>
      <c r="E1572" s="53"/>
      <c r="F1572" s="53"/>
      <c r="G1572" s="53"/>
      <c r="H1572" s="53"/>
      <c r="L1572" s="53"/>
      <c r="M1572" s="53"/>
      <c r="N1572" s="53"/>
      <c r="O1572" s="53"/>
      <c r="P1572" s="53"/>
      <c r="Q1572" s="53"/>
      <c r="R1572" s="53"/>
      <c r="V1572" s="53"/>
      <c r="W1572" s="53"/>
      <c r="X1572" s="53"/>
      <c r="Y1572" s="53"/>
    </row>
    <row r="1573" spans="1:26" ht="18.75" thickTop="1">
      <c r="A1573" s="407" t="s">
        <v>33</v>
      </c>
      <c r="B1573" s="408"/>
      <c r="C1573" s="376" t="s">
        <v>35</v>
      </c>
      <c r="D1573" s="380"/>
      <c r="E1573" s="376" t="s">
        <v>30</v>
      </c>
      <c r="F1573" s="380"/>
      <c r="G1573" s="376" t="s">
        <v>31</v>
      </c>
      <c r="H1573" s="380"/>
      <c r="I1573" s="376" t="s">
        <v>32</v>
      </c>
      <c r="J1573" s="411"/>
      <c r="K1573" s="411"/>
      <c r="L1573" s="412"/>
      <c r="M1573" s="370" t="s">
        <v>50</v>
      </c>
      <c r="N1573" s="371"/>
      <c r="O1573" s="376" t="s">
        <v>0</v>
      </c>
      <c r="P1573" s="377"/>
      <c r="Q1573" s="169" t="s">
        <v>29</v>
      </c>
      <c r="R1573" s="378" t="s">
        <v>216</v>
      </c>
      <c r="S1573" s="379"/>
      <c r="T1573" s="379"/>
      <c r="U1573" s="380"/>
      <c r="V1573" s="381" t="s">
        <v>2</v>
      </c>
      <c r="W1573" s="382"/>
      <c r="X1573" s="170"/>
      <c r="Y1573" s="171"/>
    </row>
    <row r="1574" spans="1:26" s="113" customFormat="1" ht="18" customHeight="1">
      <c r="A1574" s="409"/>
      <c r="B1574" s="410"/>
      <c r="C1574" s="383" t="str">
        <f>'viva-1'!K30</f>
        <v>3.50</v>
      </c>
      <c r="D1574" s="384"/>
      <c r="E1574" s="383" t="str">
        <f>'viva-2'!K30</f>
        <v>2.50</v>
      </c>
      <c r="F1574" s="384"/>
      <c r="G1574" s="385" t="str">
        <f>'viva-3'!K30</f>
        <v>2.50</v>
      </c>
      <c r="H1574" s="384"/>
      <c r="I1574" s="383" t="str">
        <f>'viva-4'!K30</f>
        <v>2.50</v>
      </c>
      <c r="J1574" s="386"/>
      <c r="K1574" s="386"/>
      <c r="L1574" s="387"/>
      <c r="M1574" s="372"/>
      <c r="N1574" s="373"/>
      <c r="O1574" s="388">
        <f>W1562+Y1570</f>
        <v>373.84500000000003</v>
      </c>
      <c r="P1574" s="389"/>
      <c r="Q1574" s="397">
        <f>V1562</f>
        <v>126</v>
      </c>
      <c r="R1574" s="392">
        <f>O1574/126</f>
        <v>2.96702380952381</v>
      </c>
      <c r="S1574" s="393"/>
      <c r="T1574" s="393"/>
      <c r="U1574" s="394"/>
      <c r="V1574" s="359" t="str">
        <f>IF(R1574&gt;=2.5,Y1574,IF(R1574&gt;=2.25,"C",IF(R1574&gt;=2,"D",IF(R1574=0,0,"F"))))</f>
        <v>B-</v>
      </c>
      <c r="W1574" s="360"/>
      <c r="X1574" s="172"/>
      <c r="Y1574" s="173" t="str">
        <f>IF(R1574&gt;=4,"A+",IF(R1574&gt;=3.75,"A",IF(R1574&gt;=3.5,"A-",IF(R1574&gt;=3.25,"B+",IF(R1574&gt;=3,"B",IF(R1574&gt;=2.75,"B-",IF(R1574&gt;=2.5,"C+",IF(R1574&gt;=2,"C","F"))))))))</f>
        <v>B-</v>
      </c>
      <c r="Z1574" s="174"/>
    </row>
    <row r="1575" spans="1:26" ht="32.25" customHeight="1" thickBot="1">
      <c r="A1575" s="363" t="s">
        <v>34</v>
      </c>
      <c r="B1575" s="364"/>
      <c r="C1575" s="365" t="s">
        <v>1</v>
      </c>
      <c r="D1575" s="366"/>
      <c r="E1575" s="367">
        <f>C1574+E1574+G1574+I1574</f>
        <v>11</v>
      </c>
      <c r="F1575" s="368"/>
      <c r="G1575" s="365" t="s">
        <v>0</v>
      </c>
      <c r="H1575" s="366"/>
      <c r="I1575" s="367">
        <f>E1575*1.5</f>
        <v>16.5</v>
      </c>
      <c r="J1575" s="369"/>
      <c r="K1575" s="369"/>
      <c r="L1575" s="368"/>
      <c r="M1575" s="374"/>
      <c r="N1575" s="375"/>
      <c r="O1575" s="390"/>
      <c r="P1575" s="391"/>
      <c r="Q1575" s="398"/>
      <c r="R1575" s="395"/>
      <c r="S1575" s="395"/>
      <c r="T1575" s="395"/>
      <c r="U1575" s="396"/>
      <c r="V1575" s="361"/>
      <c r="W1575" s="362"/>
      <c r="X1575" s="175"/>
      <c r="Y1575" s="176"/>
    </row>
    <row r="1576" spans="1:26" ht="30" customHeight="1" thickTop="1">
      <c r="B1576" s="54"/>
      <c r="C1576" s="54"/>
      <c r="D1576" s="514" t="s">
        <v>24</v>
      </c>
      <c r="E1576" s="514"/>
      <c r="F1576" s="514"/>
      <c r="G1576" s="514"/>
      <c r="H1576" s="514"/>
      <c r="I1576" s="514"/>
      <c r="J1576" s="514"/>
      <c r="K1576" s="514"/>
      <c r="L1576" s="514"/>
      <c r="M1576" s="514"/>
      <c r="N1576" s="514"/>
      <c r="O1576" s="514"/>
      <c r="P1576" s="514"/>
      <c r="Q1576" s="514"/>
      <c r="R1576" s="514"/>
      <c r="S1576" s="514"/>
      <c r="T1576" s="55" t="s">
        <v>36</v>
      </c>
      <c r="U1576" s="56"/>
      <c r="V1576" s="515">
        <f>'1st 1'!R33</f>
        <v>0</v>
      </c>
      <c r="W1576" s="516"/>
      <c r="X1576" s="516"/>
      <c r="Y1576" s="516"/>
    </row>
    <row r="1577" spans="1:26" ht="18.75">
      <c r="A1577" s="57"/>
      <c r="B1577" s="58"/>
      <c r="C1577" s="59" t="s">
        <v>4</v>
      </c>
      <c r="D1577" s="60" t="s">
        <v>71</v>
      </c>
      <c r="E1577" s="60"/>
      <c r="F1577" s="53"/>
      <c r="G1577" s="61"/>
      <c r="H1577" s="517" t="s">
        <v>73</v>
      </c>
      <c r="I1577" s="518"/>
      <c r="J1577" s="518"/>
      <c r="K1577" s="518"/>
      <c r="L1577" s="518"/>
      <c r="M1577" s="518"/>
      <c r="N1577" s="518"/>
      <c r="O1577" s="62"/>
      <c r="P1577" s="62"/>
      <c r="Q1577" s="62"/>
      <c r="R1577" s="53"/>
      <c r="S1577" s="63"/>
      <c r="T1577" s="55" t="s">
        <v>37</v>
      </c>
      <c r="U1577" s="56"/>
      <c r="V1577" s="519">
        <f>'1st 1'!A33</f>
        <v>26</v>
      </c>
      <c r="W1577" s="516"/>
      <c r="X1577" s="516"/>
      <c r="Y1577" s="516"/>
    </row>
    <row r="1578" spans="1:26" ht="18.75">
      <c r="A1578" s="57"/>
      <c r="B1578" s="58"/>
      <c r="C1578" s="59" t="s">
        <v>5</v>
      </c>
      <c r="D1578" s="60" t="s">
        <v>66</v>
      </c>
      <c r="E1578" s="60"/>
      <c r="F1578" s="64"/>
      <c r="G1578" s="53"/>
      <c r="H1578" s="61"/>
      <c r="I1578" s="65"/>
      <c r="J1578" s="520">
        <f>'1st 1'!A1881</f>
        <v>0</v>
      </c>
      <c r="K1578" s="521"/>
      <c r="L1578" s="521"/>
      <c r="M1578" s="521"/>
      <c r="N1578" s="62"/>
      <c r="O1578" s="62"/>
      <c r="P1578" s="53"/>
      <c r="Q1578" s="53"/>
      <c r="R1578" s="53"/>
      <c r="S1578" s="63"/>
      <c r="T1578" s="55" t="s">
        <v>38</v>
      </c>
      <c r="U1578" s="56"/>
      <c r="V1578" s="56"/>
      <c r="W1578" s="56"/>
      <c r="X1578" s="56"/>
      <c r="Y1578" s="66">
        <f>'1st 1'!S33</f>
        <v>0</v>
      </c>
    </row>
    <row r="1579" spans="1:26" ht="18.75">
      <c r="A1579" s="57"/>
      <c r="B1579" s="58"/>
      <c r="C1579" s="59" t="s">
        <v>6</v>
      </c>
      <c r="D1579" s="60" t="s">
        <v>14</v>
      </c>
      <c r="E1579" s="58"/>
      <c r="F1579" s="67" t="s">
        <v>7</v>
      </c>
      <c r="G1579" s="68" t="str">
        <f>'1st 1'!B33</f>
        <v>P</v>
      </c>
      <c r="H1579" s="69"/>
      <c r="I1579" s="70"/>
      <c r="J1579" s="70"/>
      <c r="K1579" s="70"/>
      <c r="L1579" s="53"/>
      <c r="M1579" s="53"/>
      <c r="N1579" s="53"/>
      <c r="O1579" s="53"/>
      <c r="P1579" s="53"/>
      <c r="Q1579" s="53"/>
      <c r="R1579" s="53"/>
      <c r="V1579" s="53"/>
      <c r="W1579" s="53"/>
      <c r="X1579" s="53"/>
      <c r="Y1579" s="53"/>
    </row>
    <row r="1580" spans="1:26" ht="18.75">
      <c r="A1580" s="57"/>
      <c r="B1580" s="64"/>
      <c r="C1580" s="64"/>
      <c r="D1580" s="64"/>
      <c r="E1580" s="53"/>
      <c r="F1580" s="67" t="s">
        <v>8</v>
      </c>
      <c r="G1580" s="72">
        <f>'1st 1'!T33</f>
        <v>0</v>
      </c>
      <c r="H1580" s="69"/>
      <c r="I1580" s="70"/>
      <c r="J1580" s="70"/>
      <c r="K1580" s="70"/>
      <c r="L1580" s="53"/>
      <c r="M1580" s="53"/>
      <c r="N1580" s="53"/>
      <c r="O1580" s="53"/>
      <c r="P1580" s="53"/>
      <c r="Q1580" s="53"/>
      <c r="R1580" s="53"/>
      <c r="V1580" s="53"/>
      <c r="W1580" s="53"/>
      <c r="X1580" s="53"/>
      <c r="Y1580" s="53"/>
    </row>
    <row r="1581" spans="1:26" ht="18.75">
      <c r="A1581" s="57"/>
      <c r="B1581" s="64"/>
      <c r="C1581" s="64"/>
      <c r="D1581" s="64"/>
      <c r="E1581" s="53"/>
      <c r="F1581" s="67" t="s">
        <v>9</v>
      </c>
      <c r="G1581" s="72">
        <f>'1st 1'!U33</f>
        <v>0</v>
      </c>
      <c r="H1581" s="69"/>
      <c r="I1581" s="70"/>
      <c r="J1581" s="70"/>
      <c r="K1581" s="70"/>
      <c r="L1581" s="53"/>
      <c r="M1581" s="53"/>
      <c r="N1581" s="53"/>
      <c r="O1581" s="53"/>
      <c r="P1581" s="53"/>
      <c r="Q1581" s="53"/>
      <c r="R1581" s="53"/>
      <c r="V1581" s="53"/>
      <c r="W1581" s="53"/>
      <c r="X1581" s="53"/>
      <c r="Y1581" s="53"/>
    </row>
    <row r="1582" spans="1:26" ht="18.75">
      <c r="A1582" s="57"/>
      <c r="B1582" s="64"/>
      <c r="C1582" s="64"/>
      <c r="D1582" s="64"/>
      <c r="E1582" s="53"/>
      <c r="F1582" s="67" t="s">
        <v>10</v>
      </c>
      <c r="G1582" s="72">
        <f>'1st 1'!V33</f>
        <v>0</v>
      </c>
      <c r="H1582" s="69"/>
      <c r="I1582" s="73"/>
      <c r="J1582" s="73"/>
      <c r="K1582" s="73"/>
      <c r="L1582" s="53"/>
      <c r="M1582" s="53"/>
      <c r="N1582" s="53"/>
      <c r="O1582" s="53"/>
      <c r="P1582" s="53"/>
      <c r="Q1582" s="53"/>
      <c r="R1582" s="53"/>
      <c r="V1582" s="53"/>
      <c r="W1582" s="53"/>
      <c r="X1582" s="53"/>
      <c r="Y1582" s="53"/>
    </row>
    <row r="1583" spans="1:26" ht="21.75" customHeight="1" thickBot="1">
      <c r="A1583" s="522" t="s">
        <v>25</v>
      </c>
      <c r="B1583" s="522"/>
      <c r="C1583" s="523"/>
      <c r="D1583" s="523"/>
      <c r="E1583" s="523"/>
      <c r="F1583" s="523"/>
      <c r="G1583" s="523"/>
      <c r="H1583" s="523"/>
      <c r="I1583" s="523"/>
      <c r="J1583" s="523"/>
      <c r="K1583" s="523"/>
      <c r="L1583" s="524"/>
      <c r="M1583" s="524"/>
      <c r="N1583" s="524"/>
      <c r="O1583" s="524"/>
      <c r="P1583" s="524"/>
      <c r="Q1583" s="524"/>
      <c r="R1583" s="524"/>
      <c r="S1583" s="524"/>
      <c r="T1583" s="524"/>
      <c r="U1583" s="524"/>
      <c r="V1583" s="524"/>
      <c r="W1583" s="524"/>
      <c r="X1583" s="524"/>
      <c r="Y1583" s="524"/>
    </row>
    <row r="1584" spans="1:26" ht="19.5" customHeight="1" thickTop="1" thickBot="1">
      <c r="A1584" s="478" t="s">
        <v>42</v>
      </c>
      <c r="B1584" s="479"/>
      <c r="C1584" s="479"/>
      <c r="D1584" s="479"/>
      <c r="E1584" s="479"/>
      <c r="F1584" s="479"/>
      <c r="G1584" s="479"/>
      <c r="H1584" s="479"/>
      <c r="I1584" s="479"/>
      <c r="J1584" s="479"/>
      <c r="K1584" s="480"/>
      <c r="L1584" s="479" t="s">
        <v>43</v>
      </c>
      <c r="M1584" s="479"/>
      <c r="N1584" s="479"/>
      <c r="O1584" s="479"/>
      <c r="P1584" s="479"/>
      <c r="Q1584" s="479"/>
      <c r="R1584" s="479"/>
      <c r="S1584" s="479"/>
      <c r="T1584" s="479"/>
      <c r="U1584" s="506"/>
      <c r="V1584" s="507" t="s">
        <v>39</v>
      </c>
      <c r="W1584" s="508"/>
      <c r="X1584" s="508"/>
      <c r="Y1584" s="509"/>
      <c r="Z1584" s="510" t="s">
        <v>68</v>
      </c>
    </row>
    <row r="1585" spans="1:26" ht="19.5" thickTop="1" thickBot="1">
      <c r="A1585" s="74" t="s">
        <v>22</v>
      </c>
      <c r="B1585" s="75"/>
      <c r="C1585" s="76">
        <f>'1st 1'!C4</f>
        <v>101</v>
      </c>
      <c r="D1585" s="76">
        <f>'1st 2'!C4</f>
        <v>102</v>
      </c>
      <c r="E1585" s="76">
        <f>'1st 3'!C4</f>
        <v>103</v>
      </c>
      <c r="F1585" s="76">
        <f>'1st 4'!C4</f>
        <v>104</v>
      </c>
      <c r="G1585" s="76">
        <f>'1st 5'!C4</f>
        <v>105</v>
      </c>
      <c r="H1585" s="76">
        <f>'1st 6'!C4</f>
        <v>106</v>
      </c>
      <c r="I1585" s="511" t="s">
        <v>0</v>
      </c>
      <c r="J1585" s="511" t="s">
        <v>3</v>
      </c>
      <c r="K1585" s="512" t="s">
        <v>2</v>
      </c>
      <c r="L1585" s="76">
        <f>'2nd 1'!C4</f>
        <v>107</v>
      </c>
      <c r="M1585" s="76">
        <f>'2nd 2'!C4</f>
        <v>108</v>
      </c>
      <c r="N1585" s="76">
        <f>'2nd 3'!C4</f>
        <v>109</v>
      </c>
      <c r="O1585" s="76">
        <f>'2nd 4'!C4</f>
        <v>110</v>
      </c>
      <c r="P1585" s="76">
        <f>'2nd 5'!C4</f>
        <v>111</v>
      </c>
      <c r="Q1585" s="76">
        <f>'2nd 6'!C4</f>
        <v>112</v>
      </c>
      <c r="R1585" s="76">
        <f>'2nd 7'!C4</f>
        <v>0</v>
      </c>
      <c r="S1585" s="429" t="s">
        <v>0</v>
      </c>
      <c r="T1585" s="429" t="s">
        <v>3</v>
      </c>
      <c r="U1585" s="431" t="s">
        <v>2</v>
      </c>
      <c r="V1585" s="492" t="s">
        <v>29</v>
      </c>
      <c r="W1585" s="493" t="s">
        <v>0</v>
      </c>
      <c r="X1585" s="494" t="s">
        <v>3</v>
      </c>
      <c r="Y1585" s="495" t="s">
        <v>2</v>
      </c>
      <c r="Z1585" s="510"/>
    </row>
    <row r="1586" spans="1:26" ht="64.5" customHeight="1" thickTop="1" thickBot="1">
      <c r="A1586" s="77" t="s">
        <v>63</v>
      </c>
      <c r="B1586" s="78"/>
      <c r="C1586" s="114" t="str">
        <f>'1st 1'!C6</f>
        <v>Drawing-1</v>
      </c>
      <c r="D1586" s="114" t="str">
        <f>'1st 2'!C6</f>
        <v>Sketch-1</v>
      </c>
      <c r="E1586" s="114" t="str">
        <f>'1st 3'!C6</f>
        <v>Parspective-1</v>
      </c>
      <c r="F1586" s="114" t="str">
        <f>'1st 4'!C6</f>
        <v>Study and Composition-1</v>
      </c>
      <c r="G1586" s="114" t="str">
        <f>'1st 5'!C6</f>
        <v>History of Civilization-1</v>
      </c>
      <c r="H1586" s="114" t="str">
        <f>'1st 6'!C6</f>
        <v>Nazrul Studies</v>
      </c>
      <c r="I1586" s="481"/>
      <c r="J1586" s="481"/>
      <c r="K1586" s="482"/>
      <c r="L1586" s="114" t="str">
        <f>'2nd 1'!C6</f>
        <v>Drawing-2</v>
      </c>
      <c r="M1586" s="114" t="str">
        <f>'2nd 2'!C6</f>
        <v>Sketch-2</v>
      </c>
      <c r="N1586" s="114" t="str">
        <f>'2nd 3'!C6</f>
        <v>Perspective- 2</v>
      </c>
      <c r="O1586" s="114" t="str">
        <f>'2nd 4'!C6</f>
        <v>Basic Design</v>
      </c>
      <c r="P1586" s="114" t="str">
        <f>'2nd 5'!C6</f>
        <v xml:space="preserve"> Study &amp; composition 2</v>
      </c>
      <c r="Q1586" s="114" t="str">
        <f>'2nd 6'!C6</f>
        <v>History of Civilization -2</v>
      </c>
      <c r="R1586" s="114">
        <f>'2nd 7'!C6</f>
        <v>0</v>
      </c>
      <c r="S1586" s="429"/>
      <c r="T1586" s="429"/>
      <c r="U1586" s="431"/>
      <c r="V1586" s="492"/>
      <c r="W1586" s="493"/>
      <c r="X1586" s="493"/>
      <c r="Y1586" s="495"/>
      <c r="Z1586" s="510"/>
    </row>
    <row r="1587" spans="1:26" ht="18.75" thickTop="1">
      <c r="A1587" s="77" t="s">
        <v>12</v>
      </c>
      <c r="B1587" s="78"/>
      <c r="C1587" s="80">
        <f>'1st 1'!G4</f>
        <v>3</v>
      </c>
      <c r="D1587" s="80">
        <f>'1st 2'!G4</f>
        <v>1.5</v>
      </c>
      <c r="E1587" s="80">
        <f>'1st 3'!G4</f>
        <v>3</v>
      </c>
      <c r="F1587" s="80">
        <f>'1st 4'!G4</f>
        <v>3</v>
      </c>
      <c r="G1587" s="80">
        <f>'1st 5'!G4</f>
        <v>1.5</v>
      </c>
      <c r="H1587" s="80">
        <f>'1st 6'!G4</f>
        <v>3</v>
      </c>
      <c r="I1587" s="481"/>
      <c r="J1587" s="481"/>
      <c r="K1587" s="513"/>
      <c r="L1587" s="80">
        <f>'2nd 1'!G4</f>
        <v>3</v>
      </c>
      <c r="M1587" s="80">
        <f>'2nd 2'!G4</f>
        <v>1.5</v>
      </c>
      <c r="N1587" s="80">
        <f>'2nd 3'!G4</f>
        <v>3</v>
      </c>
      <c r="O1587" s="80">
        <f>'2nd 4'!G4</f>
        <v>1.5</v>
      </c>
      <c r="P1587" s="80">
        <f>'2nd 5'!G4</f>
        <v>3</v>
      </c>
      <c r="Q1587" s="80">
        <f>'2nd 6'!G4</f>
        <v>3</v>
      </c>
      <c r="R1587" s="80">
        <f>'2nd 7'!G4</f>
        <v>0</v>
      </c>
      <c r="S1587" s="430"/>
      <c r="T1587" s="430"/>
      <c r="U1587" s="432"/>
      <c r="V1587" s="468"/>
      <c r="W1587" s="471"/>
      <c r="X1587" s="471"/>
      <c r="Y1587" s="422"/>
      <c r="Z1587" s="510"/>
    </row>
    <row r="1588" spans="1:26" ht="16.5" customHeight="1">
      <c r="A1588" s="77" t="s">
        <v>11</v>
      </c>
      <c r="B1588" s="78"/>
      <c r="C1588" s="80">
        <v>100</v>
      </c>
      <c r="D1588" s="80">
        <v>100</v>
      </c>
      <c r="E1588" s="80">
        <v>100</v>
      </c>
      <c r="F1588" s="80">
        <v>100</v>
      </c>
      <c r="G1588" s="80">
        <v>100</v>
      </c>
      <c r="H1588" s="80">
        <v>100</v>
      </c>
      <c r="I1588" s="496">
        <f>(C1592*C1587)+(D1592*D1587)+(E1592*E1587)+(F1592*F1587)+(G1592*G1587)+(H1592*H1587)</f>
        <v>48.75</v>
      </c>
      <c r="J1588" s="82"/>
      <c r="K1588" s="83" t="str">
        <f>IF(J1589&gt;=4,"A+",IF(J1589&gt;=3.75,"A",IF(J1589&gt;=3.5,"A-",IF(J1589&gt;=3.25,"B+",IF(J1589&gt;=3,"B",IF(J1589&gt;=2.75,"B-",IF(J1589&gt;=2.5,"C+",IF(J1589&gt;=2,"C","F"))))))))</f>
        <v>B+</v>
      </c>
      <c r="L1588" s="81">
        <v>100</v>
      </c>
      <c r="M1588" s="80">
        <v>100</v>
      </c>
      <c r="N1588" s="80">
        <v>100</v>
      </c>
      <c r="O1588" s="80">
        <v>100</v>
      </c>
      <c r="P1588" s="80">
        <v>100</v>
      </c>
      <c r="Q1588" s="80">
        <v>100</v>
      </c>
      <c r="R1588" s="80">
        <v>100</v>
      </c>
      <c r="S1588" s="465">
        <f>(L1592*L1587)+(M1592*M1587)+(N1592*N1587)+(O1592*O1587)+(P1592*P1587)+(Q1592*Q1587)+(R1592*R1587)</f>
        <v>43.5</v>
      </c>
      <c r="T1588" s="84"/>
      <c r="U1588" s="85" t="str">
        <f>IF(T1589&gt;=4,"A+",IF(T1589&gt;=3.75,"A",IF(T1589&gt;=3.5,"A-",IF(T1589&gt;=3.25,"B+",IF(T1589&gt;=3,"B",IF(T1589&gt;=2.75,"B-",IF(T1589&gt;=2.5,"C+",IF(T1589&gt;=2,"C","F"))))))))</f>
        <v>B-</v>
      </c>
      <c r="V1588" s="498">
        <f>IF((C1592+C1594)=0,0,C1587)+IF((D1592+D1594)=0,0,D1587)+IF((E1592+E1594)=0,0,E1587)+IF((F1592+F1594)=0,0,F1587)+IF((G1592+G1594)=0,0,G1587)+IF((H1592+H1594)=0,0,H1587)+IF((L1592+L1594)=0,0,L1587)+IF((M1592+M1594)=0,0,M1587)+IF((N1592+N1594)=0,0,N1587)+IF((O1592+O1594)=0,0,O1587)+IF((P1592+P1594)=0,0,P1587)+IF((Q1592+Q1594)=0,0,Q1587)+IF((R1592+R1594)=0,0,R1587)+IF(C1637=0,0,1.5)</f>
        <v>31.5</v>
      </c>
      <c r="W1588" s="415">
        <f>I1588+S1588+(C1637*1.5)</f>
        <v>97.5</v>
      </c>
      <c r="X1588" s="503">
        <f>IF(S1588&gt;0,(W1588/31.5),J1589)</f>
        <v>3.0952380952380953</v>
      </c>
      <c r="Y1588" s="154" t="str">
        <f>IF(X1588&gt;=4,"A+",IF(X1588&gt;=3.75,"A",IF(X1588&gt;=3.5,"A-",IF(X1588&gt;=3.25,"B+",IF(X1588&gt;=3,"B",IF(X1588&gt;=2.75,"B-",IF(X1588&gt;=2.5,"C+",IF(X1588&gt;=2,"C","F"))))))))</f>
        <v>B</v>
      </c>
      <c r="Z1588" s="510"/>
    </row>
    <row r="1589" spans="1:26" ht="18">
      <c r="A1589" s="77" t="s">
        <v>28</v>
      </c>
      <c r="B1589" s="86"/>
      <c r="C1589" s="87">
        <f>'1st 1'!C33</f>
        <v>28</v>
      </c>
      <c r="D1589" s="87">
        <f>'1st 2'!C33</f>
        <v>26</v>
      </c>
      <c r="E1589" s="87">
        <f>'1st 3'!C33</f>
        <v>30</v>
      </c>
      <c r="F1589" s="87">
        <f>'1st 4'!C33</f>
        <v>25.5</v>
      </c>
      <c r="G1589" s="87">
        <f>'1st 5'!C33</f>
        <v>24</v>
      </c>
      <c r="H1589" s="87">
        <f>'1st 6'!C33</f>
        <v>32.799999999999997</v>
      </c>
      <c r="I1589" s="497"/>
      <c r="J1589" s="485">
        <f>I1588/(C1587+D1587+E1587+F1587+G1587+H1587)</f>
        <v>3.25</v>
      </c>
      <c r="K1589" s="88"/>
      <c r="L1589" s="89">
        <f>'2nd 1'!C33</f>
        <v>25.5</v>
      </c>
      <c r="M1589" s="87">
        <f>'2nd 2'!C33</f>
        <v>26</v>
      </c>
      <c r="N1589" s="87">
        <f>'2nd 3'!C33</f>
        <v>27.5</v>
      </c>
      <c r="O1589" s="87">
        <f>'2nd 4'!C33</f>
        <v>27.5</v>
      </c>
      <c r="P1589" s="87">
        <f>'2nd 5'!C33</f>
        <v>24</v>
      </c>
      <c r="Q1589" s="87">
        <f>'2nd 6'!C33</f>
        <v>24.5</v>
      </c>
      <c r="R1589" s="87">
        <f>'2nd 7'!C33</f>
        <v>0</v>
      </c>
      <c r="S1589" s="457"/>
      <c r="T1589" s="485">
        <f>S1588/(L1587+M1587+N1587+O1587+P1587+Q1587+R1587)</f>
        <v>2.9</v>
      </c>
      <c r="U1589" s="90"/>
      <c r="V1589" s="499"/>
      <c r="W1589" s="501"/>
      <c r="X1589" s="453"/>
      <c r="Y1589" s="487" t="str">
        <f>IF(S1588&gt;0,(IF(X1588&gt;=2.5,Y1588,IF(X1588&gt;=2.25,"C",IF(X1588&gt;=2,"D","F")))),K1590)</f>
        <v>B</v>
      </c>
      <c r="Z1589" s="510"/>
    </row>
    <row r="1590" spans="1:26" ht="16.5" customHeight="1">
      <c r="A1590" s="423" t="s">
        <v>26</v>
      </c>
      <c r="B1590" s="91" t="s">
        <v>60</v>
      </c>
      <c r="C1590" s="87">
        <f>'1st 1'!J33</f>
        <v>41</v>
      </c>
      <c r="D1590" s="87">
        <f>'1st 2'!J33</f>
        <v>42</v>
      </c>
      <c r="E1590" s="87">
        <f>'1st 3'!J33</f>
        <v>45.5</v>
      </c>
      <c r="F1590" s="87">
        <f>'1st 4'!J33</f>
        <v>30.5</v>
      </c>
      <c r="G1590" s="87">
        <f>'1st 5'!J33</f>
        <v>34</v>
      </c>
      <c r="H1590" s="87">
        <f>'1st 6'!J33</f>
        <v>37</v>
      </c>
      <c r="I1590" s="497"/>
      <c r="J1590" s="505"/>
      <c r="K1590" s="489" t="str">
        <f>IF(J1589&gt;=2.5,K1588,IF(J1589&gt;=2.25,"C",IF(J1589&gt;=2,"D",IF(J1589=0,0,"F"))))</f>
        <v>B+</v>
      </c>
      <c r="L1590" s="89">
        <f>'2nd 1'!J33</f>
        <v>30.5</v>
      </c>
      <c r="M1590" s="87">
        <f>'2nd 2'!J33</f>
        <v>34</v>
      </c>
      <c r="N1590" s="87">
        <f>'2nd 3'!J33</f>
        <v>40</v>
      </c>
      <c r="O1590" s="87">
        <f>'2nd 4'!J33</f>
        <v>36.5</v>
      </c>
      <c r="P1590" s="87">
        <f>'2nd 5'!J33</f>
        <v>27.5</v>
      </c>
      <c r="Q1590" s="87">
        <f>'2nd 6'!J33</f>
        <v>36</v>
      </c>
      <c r="R1590" s="87">
        <f>'2nd 7'!J33</f>
        <v>0</v>
      </c>
      <c r="S1590" s="457"/>
      <c r="T1590" s="486"/>
      <c r="U1590" s="442" t="str">
        <f>IF(T1589&gt;=2.5,U1588,IF(T1589&gt;=2.25,"C",IF(T1589&gt;=2,"D",IF(T1589=0,0,"F"))))</f>
        <v>B-</v>
      </c>
      <c r="V1590" s="499"/>
      <c r="W1590" s="501"/>
      <c r="X1590" s="453"/>
      <c r="Y1590" s="488"/>
      <c r="Z1590" s="510"/>
    </row>
    <row r="1591" spans="1:26" ht="16.5" customHeight="1">
      <c r="A1591" s="424"/>
      <c r="B1591" s="91" t="s">
        <v>67</v>
      </c>
      <c r="C1591" s="115">
        <f>'1st 1'!K33</f>
        <v>69</v>
      </c>
      <c r="D1591" s="115">
        <f>'1st 2'!K33</f>
        <v>68</v>
      </c>
      <c r="E1591" s="115">
        <f>'1st 3'!K33</f>
        <v>76</v>
      </c>
      <c r="F1591" s="115">
        <f>'1st 4'!K33</f>
        <v>56</v>
      </c>
      <c r="G1591" s="115">
        <f>'1st 5'!K33</f>
        <v>58</v>
      </c>
      <c r="H1591" s="115">
        <f>'1st 6'!K33</f>
        <v>70</v>
      </c>
      <c r="I1591" s="497"/>
      <c r="J1591" s="505"/>
      <c r="K1591" s="490"/>
      <c r="L1591" s="116">
        <f>'2nd 1'!K33</f>
        <v>56</v>
      </c>
      <c r="M1591" s="115">
        <f>'2nd 2'!K33</f>
        <v>60</v>
      </c>
      <c r="N1591" s="115">
        <f>'2nd 3'!K33</f>
        <v>68</v>
      </c>
      <c r="O1591" s="115">
        <f>'2nd 4'!K33</f>
        <v>64</v>
      </c>
      <c r="P1591" s="115">
        <f>'2nd 5'!K33</f>
        <v>52</v>
      </c>
      <c r="Q1591" s="115">
        <f>'2nd 6'!K33</f>
        <v>61</v>
      </c>
      <c r="R1591" s="115">
        <f>'2nd 7'!K33</f>
        <v>0</v>
      </c>
      <c r="S1591" s="457"/>
      <c r="T1591" s="486"/>
      <c r="U1591" s="491"/>
      <c r="V1591" s="499"/>
      <c r="W1591" s="501"/>
      <c r="X1591" s="453"/>
      <c r="Y1591" s="488"/>
      <c r="Z1591" s="510"/>
    </row>
    <row r="1592" spans="1:26" ht="18">
      <c r="A1592" s="424"/>
      <c r="B1592" s="91" t="s">
        <v>1</v>
      </c>
      <c r="C1592" s="87">
        <f>'1st 1'!M33</f>
        <v>3.25</v>
      </c>
      <c r="D1592" s="87">
        <f>'1st 2'!M33</f>
        <v>3.25</v>
      </c>
      <c r="E1592" s="87">
        <f>'1st 3'!M33</f>
        <v>3.75</v>
      </c>
      <c r="F1592" s="87">
        <f>'1st 4'!M33</f>
        <v>2.75</v>
      </c>
      <c r="G1592" s="87">
        <f>'1st 5'!M33</f>
        <v>2.75</v>
      </c>
      <c r="H1592" s="87">
        <f>'1st 6'!M33</f>
        <v>3.5</v>
      </c>
      <c r="I1592" s="497"/>
      <c r="J1592" s="505"/>
      <c r="K1592" s="92"/>
      <c r="L1592" s="89">
        <f>'2nd 1'!M33</f>
        <v>2.75</v>
      </c>
      <c r="M1592" s="87">
        <f>'2nd 2'!M33</f>
        <v>3</v>
      </c>
      <c r="N1592" s="87">
        <f>'2nd 3'!M33</f>
        <v>3.25</v>
      </c>
      <c r="O1592" s="87">
        <f>'2nd 4'!M33</f>
        <v>3</v>
      </c>
      <c r="P1592" s="87">
        <f>'2nd 5'!M33</f>
        <v>2.5</v>
      </c>
      <c r="Q1592" s="87">
        <f>'2nd 6'!M33</f>
        <v>3</v>
      </c>
      <c r="R1592" s="87">
        <f>'2nd 7'!M33</f>
        <v>0</v>
      </c>
      <c r="S1592" s="457"/>
      <c r="T1592" s="486"/>
      <c r="U1592" s="93"/>
      <c r="V1592" s="499"/>
      <c r="W1592" s="501"/>
      <c r="X1592" s="453"/>
      <c r="Y1592" s="155"/>
      <c r="Z1592" s="510"/>
    </row>
    <row r="1593" spans="1:26" ht="17.25" customHeight="1" thickBot="1">
      <c r="A1593" s="424"/>
      <c r="B1593" s="94" t="s">
        <v>2</v>
      </c>
      <c r="C1593" s="95" t="str">
        <f>'1st 1'!L33</f>
        <v>B+</v>
      </c>
      <c r="D1593" s="95" t="str">
        <f>'1st 2'!L33</f>
        <v>B+</v>
      </c>
      <c r="E1593" s="95" t="str">
        <f>'1st 3'!L33</f>
        <v>A</v>
      </c>
      <c r="F1593" s="95" t="str">
        <f>'1st 4'!L33</f>
        <v>B-</v>
      </c>
      <c r="G1593" s="95" t="str">
        <f>'1st 5'!L33</f>
        <v>B-</v>
      </c>
      <c r="H1593" s="95" t="str">
        <f>'1st 6'!L33</f>
        <v>A-</v>
      </c>
      <c r="I1593" s="472"/>
      <c r="J1593" s="96"/>
      <c r="K1593" s="88"/>
      <c r="L1593" s="97" t="str">
        <f>'2nd 1'!L33</f>
        <v>B-</v>
      </c>
      <c r="M1593" s="95" t="str">
        <f>'2nd 2'!L33</f>
        <v>B</v>
      </c>
      <c r="N1593" s="95" t="str">
        <f>'2nd 3'!L33</f>
        <v>B+</v>
      </c>
      <c r="O1593" s="95" t="str">
        <f>'2nd 4'!L33</f>
        <v>B</v>
      </c>
      <c r="P1593" s="95" t="str">
        <f>'2nd 5'!L33</f>
        <v>C+</v>
      </c>
      <c r="Q1593" s="95" t="str">
        <f>'2nd 6'!L33</f>
        <v>B</v>
      </c>
      <c r="R1593" s="95">
        <f>'2nd 7'!L33</f>
        <v>0</v>
      </c>
      <c r="S1593" s="457"/>
      <c r="T1593" s="98"/>
      <c r="U1593" s="90"/>
      <c r="V1593" s="500"/>
      <c r="W1593" s="502"/>
      <c r="X1593" s="504"/>
      <c r="Y1593" s="156"/>
      <c r="Z1593" s="510"/>
    </row>
    <row r="1594" spans="1:26" ht="18.75" thickTop="1">
      <c r="A1594" s="413" t="s">
        <v>127</v>
      </c>
      <c r="B1594" s="91" t="s">
        <v>1</v>
      </c>
      <c r="C1594" s="87">
        <f>'1st 1'!N33</f>
        <v>0</v>
      </c>
      <c r="D1594" s="87">
        <f>'1st 2'!N33</f>
        <v>0</v>
      </c>
      <c r="E1594" s="87">
        <f>'1st 3'!N33</f>
        <v>0</v>
      </c>
      <c r="F1594" s="87">
        <f>'1st 4'!N33</f>
        <v>0</v>
      </c>
      <c r="G1594" s="87">
        <f>'1st 5'!N33</f>
        <v>0</v>
      </c>
      <c r="H1594" s="87">
        <f>'1st 6'!N33</f>
        <v>0</v>
      </c>
      <c r="I1594" s="530">
        <f>(C1594*C1587)+(D1594*D1587)+(E1594*E1587)+(F1594*F1587)+(G1594*G1587)+(H1594*H1587)</f>
        <v>0</v>
      </c>
      <c r="J1594" s="417">
        <f>IF(C1594&gt;0,(C1592*C1587),0)+IF(D1594&gt;0,(D1592*D1587),0)+IF(E1594&gt;0,(E1592*E1587),0)+IF(F1594&gt;0,(F1592*F1587),0)+IF(G1594&gt;0,(G1592*G1587),0)+IF(H1594&gt;0,(H1592*H1587),0)</f>
        <v>0</v>
      </c>
      <c r="K1594" s="473">
        <f>IF(C1594&gt;C1592,((C1594*C1587)-(C1592*C1587)),0)+IF(D1594&gt;D1592,((D1594*D1587)-(D1592*D1587)),0)+IF(E1594&gt;E1592,((E1594*E1587)-(E1592*E1587)),0)+IF(F1594&gt;F1592,((F1594*F1587)-(F1592*F1587)),0)+IF(G1594&gt;G1592,((G1594*G1587)-(G1592*G1587)),0)+IF(H1594&gt;H1592,((H1594*H1587)-(H1592*H1587)),0)</f>
        <v>0</v>
      </c>
      <c r="L1594" s="89">
        <f>'2nd 1'!N33</f>
        <v>0</v>
      </c>
      <c r="M1594" s="87">
        <f>'2nd 2'!N33</f>
        <v>0</v>
      </c>
      <c r="N1594" s="87">
        <f>'2nd 3'!N33</f>
        <v>0</v>
      </c>
      <c r="O1594" s="87">
        <f>'2nd 4'!N33</f>
        <v>0</v>
      </c>
      <c r="P1594" s="87">
        <f>'2nd 5'!N33</f>
        <v>0</v>
      </c>
      <c r="Q1594" s="87">
        <f>'2nd 6'!N33</f>
        <v>0</v>
      </c>
      <c r="R1594" s="87">
        <f>'2nd 7'!N33</f>
        <v>0</v>
      </c>
      <c r="S1594" s="401">
        <f>(L1594*L1587)+(M1594*M1587)+(N1594*N1587)+(O1594*O1587)+(P1594*P1587)+(Q1594*Q1587)+(R1594*R1587)</f>
        <v>0</v>
      </c>
      <c r="T1594" s="417">
        <f>IF(L1594&gt;0,(L1592*L1587),0)+IF(M1594&gt;0,(M1592*M1587),0)+IF(N1594&gt;0,(N1592*N1587),0)+IF(O1594&gt;0,(O1592*O1587),0)+IF(P1594&gt;0,(P1592*P1587),0)+IF(Q1594&gt;0,(Q1592*Q1587),0)+IF(R1594&gt;0,(R1592*R1587),0)</f>
        <v>0</v>
      </c>
      <c r="U1594" s="399">
        <f>IF(L1594&gt;L1592,((L1594*L1587)-(L1592*L1587)),0)+IF(M1594&gt;M1592,((M1594*M1587)-(M1592*M1587)),0)+IF(N1594&gt;N1592,((N1594*N1587)-(N1592*N1587)),0)+IF(O1594&gt;O1592,((O1594*O1587)-(O1592*O1587)),0)+IF(P1594&gt;P1592,((P1594*P1587)-(P1592*P1587)),0)+IF(Q1594&gt;Q1592,((Q1594*Q1587)-(Q1592*Q1587)),0)+IF(R1594&gt;R1592,((R1594*R1587)-(R1592*R1587)),0)</f>
        <v>0</v>
      </c>
      <c r="V1594" s="401">
        <f>I1594+S1594</f>
        <v>0</v>
      </c>
      <c r="W1594" s="436">
        <f>J1594+T1594</f>
        <v>0</v>
      </c>
      <c r="X1594" s="526">
        <f>K1594+U1594</f>
        <v>0</v>
      </c>
      <c r="Y1594" s="527"/>
      <c r="Z1594" s="510"/>
    </row>
    <row r="1595" spans="1:26" ht="15.75" customHeight="1" thickBot="1">
      <c r="A1595" s="414"/>
      <c r="B1595" s="157" t="s">
        <v>23</v>
      </c>
      <c r="C1595" s="178" t="str">
        <f>'1st 1'!O33</f>
        <v/>
      </c>
      <c r="D1595" s="178" t="str">
        <f>'1st 2'!O33</f>
        <v/>
      </c>
      <c r="E1595" s="178" t="str">
        <f>'1st 3'!O33</f>
        <v/>
      </c>
      <c r="F1595" s="178" t="str">
        <f>'1st 4'!O33</f>
        <v/>
      </c>
      <c r="G1595" s="178" t="str">
        <f>'1st 5'!O33</f>
        <v/>
      </c>
      <c r="H1595" s="178" t="str">
        <f>'1st 6'!O33</f>
        <v/>
      </c>
      <c r="I1595" s="472"/>
      <c r="J1595" s="472"/>
      <c r="K1595" s="474"/>
      <c r="L1595" s="179" t="str">
        <f>'2nd 1'!O33</f>
        <v/>
      </c>
      <c r="M1595" s="178" t="str">
        <f>'2nd 2'!O33</f>
        <v/>
      </c>
      <c r="N1595" s="178" t="str">
        <f>'2nd 3'!O33</f>
        <v/>
      </c>
      <c r="O1595" s="178" t="str">
        <f>'2nd 4'!O33</f>
        <v/>
      </c>
      <c r="P1595" s="178" t="str">
        <f>'2nd 5'!O33</f>
        <v/>
      </c>
      <c r="Q1595" s="178" t="str">
        <f>'2nd 6'!O33</f>
        <v/>
      </c>
      <c r="R1595" s="178" t="str">
        <f>'2nd 7'!O33</f>
        <v/>
      </c>
      <c r="S1595" s="475"/>
      <c r="T1595" s="420"/>
      <c r="U1595" s="400"/>
      <c r="V1595" s="402"/>
      <c r="W1595" s="437"/>
      <c r="X1595" s="528"/>
      <c r="Y1595" s="529"/>
      <c r="Z1595" s="510"/>
    </row>
    <row r="1596" spans="1:26" ht="21" customHeight="1" thickTop="1" thickBot="1">
      <c r="A1596" s="435" t="s">
        <v>30</v>
      </c>
      <c r="B1596" s="435"/>
      <c r="C1596" s="435"/>
      <c r="D1596" s="435"/>
      <c r="E1596" s="435"/>
      <c r="F1596" s="435"/>
      <c r="G1596" s="435"/>
      <c r="H1596" s="435"/>
      <c r="I1596" s="435"/>
      <c r="J1596" s="435"/>
      <c r="K1596" s="435"/>
      <c r="L1596" s="435"/>
      <c r="M1596" s="435"/>
      <c r="N1596" s="435"/>
      <c r="O1596" s="435"/>
      <c r="P1596" s="435"/>
      <c r="Q1596" s="435"/>
      <c r="R1596" s="435"/>
      <c r="S1596" s="435"/>
      <c r="T1596" s="435"/>
      <c r="U1596" s="435"/>
      <c r="V1596" s="435"/>
      <c r="W1596" s="435"/>
      <c r="X1596" s="435"/>
      <c r="Y1596" s="435"/>
      <c r="Z1596" s="510"/>
    </row>
    <row r="1597" spans="1:26" ht="19.5" customHeight="1" thickTop="1" thickBot="1">
      <c r="A1597" s="478" t="s">
        <v>44</v>
      </c>
      <c r="B1597" s="479"/>
      <c r="C1597" s="479"/>
      <c r="D1597" s="479"/>
      <c r="E1597" s="479"/>
      <c r="F1597" s="479"/>
      <c r="G1597" s="479"/>
      <c r="H1597" s="479"/>
      <c r="I1597" s="479"/>
      <c r="J1597" s="479"/>
      <c r="K1597" s="506"/>
      <c r="L1597" s="425" t="s">
        <v>45</v>
      </c>
      <c r="M1597" s="426"/>
      <c r="N1597" s="426"/>
      <c r="O1597" s="426"/>
      <c r="P1597" s="426"/>
      <c r="Q1597" s="426"/>
      <c r="R1597" s="426"/>
      <c r="S1597" s="426"/>
      <c r="T1597" s="426"/>
      <c r="U1597" s="426"/>
      <c r="V1597" s="160"/>
      <c r="W1597" s="428" t="s">
        <v>39</v>
      </c>
      <c r="X1597" s="428"/>
      <c r="Y1597" s="161"/>
      <c r="Z1597" s="510"/>
    </row>
    <row r="1598" spans="1:26" ht="17.25" customHeight="1" thickTop="1">
      <c r="A1598" s="99" t="s">
        <v>22</v>
      </c>
      <c r="B1598" s="100"/>
      <c r="C1598" s="101">
        <f>'3rd 1'!B4</f>
        <v>201</v>
      </c>
      <c r="D1598" s="101">
        <f>'3rd 2'!B4</f>
        <v>202</v>
      </c>
      <c r="E1598" s="101">
        <f>'3rd 3'!B4</f>
        <v>203</v>
      </c>
      <c r="F1598" s="101">
        <f>'3rd 4'!B4</f>
        <v>204</v>
      </c>
      <c r="G1598" s="101">
        <f>'3rd 5'!B4</f>
        <v>205</v>
      </c>
      <c r="H1598" s="101">
        <f>'3rd 6'!B4</f>
        <v>0</v>
      </c>
      <c r="I1598" s="430" t="s">
        <v>0</v>
      </c>
      <c r="J1598" s="430" t="s">
        <v>3</v>
      </c>
      <c r="K1598" s="432" t="s">
        <v>2</v>
      </c>
      <c r="L1598" s="101">
        <f>'4th 1'!B4</f>
        <v>206</v>
      </c>
      <c r="M1598" s="101">
        <f>'4th 2'!B4</f>
        <v>207</v>
      </c>
      <c r="N1598" s="101">
        <f>'4th 3'!B4</f>
        <v>208</v>
      </c>
      <c r="O1598" s="101">
        <f>'4th 4'!B4</f>
        <v>209</v>
      </c>
      <c r="P1598" s="101">
        <f>'4th 5'!B4</f>
        <v>210</v>
      </c>
      <c r="Q1598" s="101">
        <f>'4th 6'!B4</f>
        <v>211</v>
      </c>
      <c r="R1598" s="101">
        <f>'4th 7'!B4</f>
        <v>0</v>
      </c>
      <c r="S1598" s="429" t="s">
        <v>0</v>
      </c>
      <c r="T1598" s="429" t="s">
        <v>3</v>
      </c>
      <c r="U1598" s="431" t="s">
        <v>2</v>
      </c>
      <c r="V1598" s="433" t="s">
        <v>62</v>
      </c>
      <c r="W1598" s="434"/>
      <c r="X1598" s="434"/>
      <c r="Y1598" s="162" t="str">
        <f>IF(X1599&gt;=4,"A+",IF(X1599&gt;=3.75,"A",IF(X1599&gt;=3.5,"A-",IF(X1599&gt;=3.25,"B+",IF(X1599&gt;=3,"B",IF(X1599&gt;=2.75,"B-",IF(X1599&gt;=2.5,"C+",IF(X1599&gt;=2,"C","F"))))))))</f>
        <v>B</v>
      </c>
      <c r="Z1598" s="510"/>
    </row>
    <row r="1599" spans="1:26" ht="63.75" customHeight="1">
      <c r="A1599" s="77" t="s">
        <v>63</v>
      </c>
      <c r="B1599" s="86"/>
      <c r="C1599" s="79" t="str">
        <f>IF('3rd 1'!C33&gt;0,'3rd 1'!D6,IF('3rd 1'!K33&gt;0,'3rd 1'!L6,IF('3rd 1'!S33&gt;0,'3rd 1'!T6,0)))</f>
        <v>Basic Design</v>
      </c>
      <c r="D1599" s="79" t="str">
        <f>IF('3rd 2'!C33&gt;0,'3rd 2'!D6,IF('3rd 2'!K33&gt;0,'3rd 2'!L6,IF('3rd 2'!S33&gt;0,'3rd 2'!T6,0)))</f>
        <v>Still Life-1</v>
      </c>
      <c r="E1599" s="79" t="str">
        <f>IF('3rd 3'!C33&gt;0,'3rd 3'!D6,IF('3rd 3'!K33&gt;0,'3rd 3'!L6,IF('3rd 3'!S33&gt;0,'3rd 3'!T6,0)))</f>
        <v>Drawing-3</v>
      </c>
      <c r="F1599" s="79" t="str">
        <f>IF('3rd 4'!C33&gt;0,'3rd 4'!D6,IF('3rd 4'!K33&gt;0,'3rd 4'!L6,IF('3rd 4'!S33&gt;0,'3rd 4'!T6,0)))</f>
        <v>Sketch-3</v>
      </c>
      <c r="G1599" s="79" t="str">
        <f>IF('3rd 5'!C33&gt;0,'3rd 5'!D6,IF('3rd 5'!K33&gt;0,'3rd 5'!L6,IF('3rd 5'!S33&gt;0,'3rd 5'!T6,0)))</f>
        <v>History of Ancient Indian Civilization</v>
      </c>
      <c r="H1599" s="79">
        <f>IF('3rd 6'!C33&gt;0,'3rd 6'!D6,IF('3rd 6'!K33&gt;0,'3rd 6'!L6,IF('3rd 6'!S33&gt;0,'3rd 6'!T6,0)))</f>
        <v>0</v>
      </c>
      <c r="I1599" s="481"/>
      <c r="J1599" s="481"/>
      <c r="K1599" s="482"/>
      <c r="L1599" s="79" t="str">
        <f>IF('4th 1'!C33&gt;0,'4th 1'!D6,IF('4th 1'!K33&gt;0,'4th 1'!L6,IF('4th 1'!S33&gt;0,'4th 1'!T6,0)))</f>
        <v>Folk Design</v>
      </c>
      <c r="M1599" s="79" t="str">
        <f>IF('4th 2'!C33&gt;0,'4th 2'!D6,IF('4th 2'!K33&gt;0,'4th 2'!L6,IF('4th 2'!S33&gt;0,'4th 2'!T6,0)))</f>
        <v>Still Life-2</v>
      </c>
      <c r="N1599" s="79" t="str">
        <f>IF('4th 3'!C33&gt;0,'4th 3'!D6,IF('4th 3'!K33&gt;0,'4th 3'!L6,IF('4th 3'!S33&gt;0,'4th 3'!T6,0)))</f>
        <v>Drawing-4</v>
      </c>
      <c r="O1599" s="79" t="str">
        <f>IF('4th 4'!C33&gt;0,'4th 4'!D6,IF('4th 4'!K33&gt;0,'4th 4'!L6,IF('4th 4'!S33&gt;0,'4th 4'!T6,0)))</f>
        <v>Typography-1</v>
      </c>
      <c r="P1599" s="79" t="str">
        <f>IF('4th 5'!C33&gt;0,'4th 5'!D6,IF('4th 5'!K33&gt;0,'4th 5'!L6,IF('4th 5'!S33&gt;0,'4th 5'!T6,0)))</f>
        <v>Material &amp; Technique of Graphic Design</v>
      </c>
      <c r="Q1599" s="79" t="str">
        <f>IF('4th 6'!C33&gt;0,'4th 6'!D6,IF('4th 6'!K33&gt;0,'4th 6'!L6,IF('4th 6'!S33&gt;0,'4th 6'!T6,0)))</f>
        <v>History of Ancient Bengal Civilization</v>
      </c>
      <c r="R1599" s="79">
        <f>IF('4th 7'!C33&gt;0,'4th 7'!D6,IF('4th 7'!K33&gt;0,'4th 7'!L6,IF('4th 7'!S33&gt;0,'4th 7'!T6,0)))</f>
        <v>0</v>
      </c>
      <c r="S1599" s="429"/>
      <c r="T1599" s="429"/>
      <c r="U1599" s="431"/>
      <c r="V1599" s="335">
        <f>IF(I1601&gt;0,(V1604+V1588),0)</f>
        <v>63</v>
      </c>
      <c r="W1599" s="254">
        <f>IF(I1601&gt;0,(W1604+W1588),0)</f>
        <v>189</v>
      </c>
      <c r="X1599" s="336">
        <f>IF(S1601&gt;0,(W1599/63),IF(I1601&gt;0,(W1599/46.5),0))</f>
        <v>3</v>
      </c>
      <c r="Y1599" s="163" t="str">
        <f>IF(X1599&gt;=2.5,Y1598,IF(X1599&gt;=2.25,"C",IF(X1599&gt;=2,"D",IF(X1599=0,0,"F"))))</f>
        <v>B</v>
      </c>
      <c r="Z1599" s="510"/>
    </row>
    <row r="1600" spans="1:26" ht="16.5">
      <c r="A1600" s="458" t="s">
        <v>27</v>
      </c>
      <c r="B1600" s="459"/>
      <c r="C1600" s="102">
        <f>IF('3rd 1'!C33&gt;0,'3rd 1'!H4,IF('3rd 1'!K33&gt;0,'3rd 1'!P4,IF('3rd 1'!S33&gt;0,'3rd 1'!X4,0)))</f>
        <v>3</v>
      </c>
      <c r="D1600" s="102">
        <f>IF('3rd 2'!C33&gt;0,'3rd 2'!H4,IF('3rd 2'!K33&gt;0,'3rd 2'!P4,IF('3rd 2'!S33&gt;0,'3rd 2'!X4,0)))</f>
        <v>3</v>
      </c>
      <c r="E1600" s="102">
        <f>IF('3rd 3'!C33&gt;0,'3rd 3'!H4,IF('3rd 3'!K33&gt;0,'3rd 3'!P4,IF('3rd 3'!S33&gt;0,'3rd 3'!X4,0)))</f>
        <v>3</v>
      </c>
      <c r="F1600" s="102">
        <f>IF('3rd 4'!C33&gt;0,'3rd 4'!H4,IF('3rd 4'!K33&gt;0,'3rd 4'!P4,IF('3rd 4'!S33&gt;0,'3rd 4'!X4,0)))</f>
        <v>3</v>
      </c>
      <c r="G1600" s="102">
        <f>IF('3rd 5'!C33&gt;0,'3rd 5'!H4,IF('3rd 5'!K33&gt;0,'3rd 5'!P4,IF('3rd 5'!S33&gt;0,'3rd 5'!X4,0)))</f>
        <v>3</v>
      </c>
      <c r="H1600" s="102">
        <f>IF('3rd 6'!C33&gt;0,'3rd 6'!H4,IF('3rd 6'!K33&gt;0,'3rd 6'!P4,IF('3rd 6'!S33&gt;0,'3rd 6'!X4,0)))</f>
        <v>0</v>
      </c>
      <c r="I1600" s="481"/>
      <c r="J1600" s="481"/>
      <c r="K1600" s="482"/>
      <c r="L1600" s="102">
        <f>IF('4th 1'!C33&gt;0,'4th 1'!H4,IF('4th 1'!K33&gt;0,'4th 1'!P4,IF('4th 1'!S33&gt;0,'4th 1'!X4,0)))</f>
        <v>3</v>
      </c>
      <c r="M1600" s="102">
        <f>IF('4th 2'!C33&gt;0,'4th 2'!H4,IF('4th 2'!K33&gt;0,'4th 2'!P4,IF('4th 2'!S33&gt;0,'4th 2'!X4,0)))</f>
        <v>3</v>
      </c>
      <c r="N1600" s="102">
        <f>IF('4th 3'!C33&gt;0,'4th 3'!H4,IF('4th 3'!K33&gt;0,'4th 3'!P4,IF('4th 3'!S33&gt;0,'4th 3'!X4,0)))</f>
        <v>3</v>
      </c>
      <c r="O1600" s="102">
        <f>IF('4th 4'!C33&gt;0,'4th 4'!H4,IF('4th 4'!K33&gt;0,'4th 4'!P4,IF('4th 4'!S33&gt;0,'4th 4'!X4,0)))</f>
        <v>1.5</v>
      </c>
      <c r="P1600" s="102">
        <f>IF('4th 5'!C33&gt;0,'4th 5'!H4,IF('4th 5'!K33&gt;0,'4th 5'!P4,IF('4th 5'!S33&gt;0,'4th 5'!X4,0)))</f>
        <v>1.5</v>
      </c>
      <c r="Q1600" s="102">
        <f>IF('4th 6'!C33&gt;0,'4th 6'!H4,IF('4th 6'!K33&gt;0,'4th 6'!P4,IF('4th 6'!S33&gt;0,'4th 6'!X4,0)))</f>
        <v>3</v>
      </c>
      <c r="R1600" s="102">
        <f>IF('4th 7'!C33&gt;0,'4th 7'!H4,IF('4th 7'!K33&gt;0,'4th 7'!P4,IF('4th 7'!S33&gt;0,'4th 7'!X4,0)))</f>
        <v>0</v>
      </c>
      <c r="S1600" s="430"/>
      <c r="T1600" s="430"/>
      <c r="U1600" s="432"/>
      <c r="V1600" s="460" t="s">
        <v>41</v>
      </c>
      <c r="W1600" s="461"/>
      <c r="X1600" s="461"/>
      <c r="Y1600" s="462"/>
      <c r="Z1600" s="510"/>
    </row>
    <row r="1601" spans="1:28" ht="17.25" thickBot="1">
      <c r="A1601" s="463" t="s">
        <v>11</v>
      </c>
      <c r="B1601" s="464"/>
      <c r="C1601" s="102">
        <v>100</v>
      </c>
      <c r="D1601" s="102">
        <v>100</v>
      </c>
      <c r="E1601" s="102">
        <v>100</v>
      </c>
      <c r="F1601" s="102">
        <v>100</v>
      </c>
      <c r="G1601" s="102">
        <v>100</v>
      </c>
      <c r="H1601" s="102">
        <v>100</v>
      </c>
      <c r="I1601" s="465">
        <f>(C1605*C1600)+(D1605*D1600)+(E1605*E1600)+(F1605*F1600)+(G1605*G1600)+(H1605*H1600)</f>
        <v>43.5</v>
      </c>
      <c r="J1601" s="84"/>
      <c r="K1601" s="103" t="str">
        <f>IF(J1602&gt;=4,"A+",IF(J1602&gt;=3.75,"A",IF(J1602&gt;=3.5,"A-",IF(J1602&gt;=3.25,"B+",IF(J1602&gt;=3,"B",IF(J1602&gt;=2.75,"B-",IF(J1602&gt;=2.5,"C+",IF(J1602&gt;=2,"C","F"))))))))</f>
        <v>B-</v>
      </c>
      <c r="L1601" s="102">
        <v>100</v>
      </c>
      <c r="M1601" s="102">
        <v>100</v>
      </c>
      <c r="N1601" s="102">
        <v>100</v>
      </c>
      <c r="O1601" s="102">
        <v>100</v>
      </c>
      <c r="P1601" s="102">
        <v>100</v>
      </c>
      <c r="Q1601" s="102">
        <v>100</v>
      </c>
      <c r="R1601" s="102">
        <v>100</v>
      </c>
      <c r="S1601" s="465">
        <f>(L1605*L1600)+(M1605*M1600)+(N1605*N1600)+(O1605*O1600)+(P1605*P1600)+(Q1605*Q1600)+(R1605*R1600)</f>
        <v>44.25</v>
      </c>
      <c r="T1601" s="84"/>
      <c r="U1601" s="103" t="str">
        <f>IF(T1602&gt;=4,"A+",IF(T1602&gt;=3.75,"A",IF(T1602&gt;=3.5,"A-",IF(T1602&gt;=3.25,"B+",IF(T1602&gt;=3,"B",IF(T1602&gt;=2.75,"B-",IF(T1602&gt;=2.5,"C+",IF(T1602&gt;=2,"C","F"))))))))</f>
        <v>B-</v>
      </c>
      <c r="V1601" s="467" t="s">
        <v>29</v>
      </c>
      <c r="W1601" s="469" t="s">
        <v>0</v>
      </c>
      <c r="X1601" s="469" t="s">
        <v>3</v>
      </c>
      <c r="Y1601" s="476" t="s">
        <v>2</v>
      </c>
      <c r="Z1601" s="510"/>
    </row>
    <row r="1602" spans="1:28" ht="17.25" thickTop="1">
      <c r="A1602" s="77" t="s">
        <v>28</v>
      </c>
      <c r="B1602" s="86"/>
      <c r="C1602" s="104">
        <f>IF('3rd 1'!C33&gt;0,'3rd 1'!C33,IF('3rd 1'!K33&gt;0,'3rd 1'!K33,IF('3rd 1'!S33&gt;0,'3rd 1'!S33,0)))</f>
        <v>28.5</v>
      </c>
      <c r="D1602" s="104">
        <f>IF('3rd 2'!C33&gt;0,'3rd 2'!C33,IF('3rd 2'!K33&gt;0,'3rd 2'!K33,IF('3rd 2'!S33&gt;0,'3rd 2'!S33,0)))</f>
        <v>25</v>
      </c>
      <c r="E1602" s="104">
        <f>IF('3rd 3'!C33&gt;0,'3rd 3'!C33,IF('3rd 3'!K33&gt;0,'3rd 3'!K33,IF('3rd 3'!S33&gt;0,'3rd 3'!S33,0)))</f>
        <v>22</v>
      </c>
      <c r="F1602" s="104">
        <f>IF('3rd 4'!C33&gt;0,'3rd 4'!C33,IF('3rd 4'!K33&gt;0,'3rd 4'!K33,IF('3rd 4'!S33&gt;0,'3rd 4'!S33,0)))</f>
        <v>21</v>
      </c>
      <c r="G1602" s="104">
        <f>IF('3rd 5'!C33&gt;0,'3rd 5'!C33,IF('3rd 5'!K33&gt;0,'3rd 5'!K33,IF('3rd 5'!S33&gt;0,'3rd 5'!S33,0)))</f>
        <v>28</v>
      </c>
      <c r="H1602" s="104">
        <f>IF('3rd 6'!C33&gt;0,'3rd 6'!C33,IF('3rd 6'!K33&gt;0,'3rd 6'!K33,IF('3rd 6'!S33&gt;0,'3rd 6'!S33,0)))</f>
        <v>0</v>
      </c>
      <c r="I1602" s="457"/>
      <c r="J1602" s="485">
        <f>I1601/(C1600+D1600+E1600+F1600+G1600+H1600)</f>
        <v>2.9</v>
      </c>
      <c r="K1602" s="90"/>
      <c r="L1602" s="104">
        <f>IF('4th 1'!C33&gt;0,'4th 1'!C33,IF('4th 1'!K33&gt;0,'4th 1'!K33,IF('4th 1'!S33&gt;0,'4th 1'!S33,0)))</f>
        <v>26.5</v>
      </c>
      <c r="M1602" s="104">
        <f>IF('4th 2'!C33&gt;0,'4th 2'!C33,IF('4th 2'!K33&gt;0,'4th 2'!K33,IF('4th 2'!S33&gt;0,'4th 2'!S33,0)))</f>
        <v>23.5</v>
      </c>
      <c r="N1602" s="104">
        <f>IF('4th 3'!C33&gt;0,'4th 3'!C33,IF('4th 3'!K33&gt;0,'4th 3'!K33,IF('4th 3'!S33&gt;0,'4th 3'!S33,0)))</f>
        <v>26.5</v>
      </c>
      <c r="O1602" s="104">
        <f>IF('4th 4'!C33&gt;0,'4th 4'!C33,IF('4th 4'!K33&gt;0,'4th 4'!K33,IF('4th 4'!S33&gt;0,'4th 4'!S33,0)))</f>
        <v>26</v>
      </c>
      <c r="P1602" s="104">
        <f>IF('4th 5'!C33&gt;0,'4th 5'!C33,IF('4th 5'!K33&gt;0,'4th 5'!K33,IF('4th 5'!S33&gt;0,'4th 5'!S33,0)))</f>
        <v>30</v>
      </c>
      <c r="Q1602" s="104">
        <f>IF('4th 6'!C33&gt;0,'4th 6'!C33,IF('4th 6'!K33&gt;0,'4th 6'!K33,IF('4th 6'!S33&gt;0,'4th 6'!S33,0)))</f>
        <v>24</v>
      </c>
      <c r="R1602" s="104">
        <f>IF('4th 7'!C33&gt;0,'4th 7'!C33,IF('4th 7'!K33&gt;0,'4th 7'!K33,IF('4th 7'!S33&gt;0,'4th 7'!S33,0)))</f>
        <v>0</v>
      </c>
      <c r="S1602" s="457"/>
      <c r="T1602" s="485">
        <f>S1601/(L1600+M1600+N1600+O1600+P1600+Q1600+R1600)</f>
        <v>2.95</v>
      </c>
      <c r="U1602" s="90"/>
      <c r="V1602" s="468"/>
      <c r="W1602" s="470"/>
      <c r="X1602" s="471"/>
      <c r="Y1602" s="477"/>
      <c r="Z1602" s="510"/>
    </row>
    <row r="1603" spans="1:28" ht="17.25">
      <c r="A1603" s="423" t="s">
        <v>26</v>
      </c>
      <c r="B1603" s="91" t="s">
        <v>60</v>
      </c>
      <c r="C1603" s="104">
        <f>IF('3rd 1'!C33&gt;0,'3rd 1'!J33,IF('3rd 1'!K33&gt;0,'3rd 1'!R33,IF('3rd 1'!S33&gt;0,'3rd 1'!Z33,0)))</f>
        <v>37</v>
      </c>
      <c r="D1603" s="104">
        <f>IF('3rd 2'!C33&gt;0,'3rd 2'!J33,IF('3rd 2'!K33&gt;0,'3rd 2'!R33,IF('3rd 2'!S33&gt;0,'3rd 2'!Z33,0)))</f>
        <v>29.5</v>
      </c>
      <c r="E1603" s="104">
        <f>IF('3rd 3'!C33&gt;0,'3rd 3'!J33,IF('3rd 3'!K33&gt;0,'3rd 3'!R33,IF('3rd 3'!S33&gt;0,'3rd 3'!Z33,0)))</f>
        <v>34.5</v>
      </c>
      <c r="F1603" s="104">
        <f>IF('3rd 4'!C33&gt;0,'3rd 4'!J33,IF('3rd 4'!K33&gt;0,'3rd 4'!R33,IF('3rd 4'!S33&gt;0,'3rd 4'!Z33,0)))</f>
        <v>36</v>
      </c>
      <c r="G1603" s="104">
        <f>IF('3rd 5'!C33&gt;0,'3rd 5'!J33,IF('3rd 5'!K33&gt;0,'3rd 5'!R33,IF('3rd 5'!S33&gt;0,'3rd 5'!Z33,0)))</f>
        <v>36</v>
      </c>
      <c r="H1603" s="104">
        <f>IF('3rd 6'!C33&gt;0,'3rd 6'!J33,IF('3rd 6'!K33&gt;0,'3rd 6'!R33,IF('3rd 6'!S33&gt;0,'3rd 6'!Z33,0)))</f>
        <v>0</v>
      </c>
      <c r="I1603" s="457"/>
      <c r="J1603" s="525"/>
      <c r="K1603" s="442" t="str">
        <f>IF(J1602&gt;=2.5,K1601,IF(J1602&gt;=2.25,"C",IF(J1602&gt;=2,"D",IF(J1602=0,0,"F"))))</f>
        <v>B-</v>
      </c>
      <c r="L1603" s="104">
        <f>IF('4th 1'!C33&gt;0,'4th 1'!J33,IF('4th 1'!K33&gt;0,'4th 1'!R33,IF('4th 1'!S33&gt;0,'4th 1'!Z33,0)))</f>
        <v>36</v>
      </c>
      <c r="M1603" s="104">
        <f>IF('4th 2'!C33&gt;0,'4th 2'!J33,IF('4th 2'!K33&gt;0,'4th 2'!R33,IF('4th 2'!S33&gt;0,'4th 2'!Z33,0)))</f>
        <v>38</v>
      </c>
      <c r="N1603" s="104">
        <f>IF('4th 3'!C33&gt;0,'4th 3'!J33,IF('4th 3'!K33&gt;0,'4th 3'!R33,IF('4th 3'!S33&gt;0,'4th 3'!Z33,0)))</f>
        <v>39</v>
      </c>
      <c r="O1603" s="104">
        <f>IF('4th 4'!C33&gt;0,'4th 4'!J33,IF('4th 4'!K33&gt;0,'4th 4'!R33,IF('4th 4'!S33&gt;0,'4th 4'!Z33,0)))</f>
        <v>48</v>
      </c>
      <c r="P1603" s="104">
        <f>IF('4th 5'!C33&gt;0,'4th 5'!J33,IF('4th 5'!K33&gt;0,'4th 5'!R33,IF('4th 5'!S33&gt;0,'4th 5'!Z33,0)))</f>
        <v>32</v>
      </c>
      <c r="Q1603" s="104">
        <f>IF('4th 6'!C33&gt;0,'4th 6'!J33,IF('4th 6'!K33&gt;0,'4th 6'!R33,IF('4th 6'!S33&gt;0,'4th 6'!Z33,0)))</f>
        <v>22.25</v>
      </c>
      <c r="R1603" s="104">
        <f>IF('4th 7'!C33&gt;0,'4th 7'!J33,IF('4th 7'!K33&gt;0,'4th 7'!R33,IF('4th 7'!S33&gt;0,'4th 7'!Z33,0)))</f>
        <v>0</v>
      </c>
      <c r="S1603" s="457"/>
      <c r="T1603" s="525"/>
      <c r="U1603" s="442" t="str">
        <f>IF(T1602&gt;=2.5,U1601,IF(T1602&gt;=2.25,"C",IF(T1602&gt;=2,"D",IF(T1602=0,0,"F"))))</f>
        <v>B-</v>
      </c>
      <c r="V1603" s="454" t="s">
        <v>40</v>
      </c>
      <c r="W1603" s="443"/>
      <c r="X1603" s="443"/>
      <c r="Y1603" s="455"/>
      <c r="Z1603" s="510"/>
      <c r="AA1603" s="105"/>
      <c r="AB1603" s="105"/>
    </row>
    <row r="1604" spans="1:28" ht="16.5" customHeight="1">
      <c r="A1604" s="424"/>
      <c r="B1604" s="91" t="s">
        <v>67</v>
      </c>
      <c r="C1604" s="117">
        <f>'3rd 1'!AA33</f>
        <v>66</v>
      </c>
      <c r="D1604" s="117">
        <f>'3rd 2'!AA33</f>
        <v>55</v>
      </c>
      <c r="E1604" s="117">
        <f>'3rd 3'!AA33</f>
        <v>57</v>
      </c>
      <c r="F1604" s="117">
        <f>'3rd 4'!AA33</f>
        <v>57</v>
      </c>
      <c r="G1604" s="117">
        <f>'3rd 5'!AA33</f>
        <v>64</v>
      </c>
      <c r="H1604" s="117">
        <f>'3rd 6'!AA33</f>
        <v>0</v>
      </c>
      <c r="I1604" s="457"/>
      <c r="J1604" s="525"/>
      <c r="K1604" s="491"/>
      <c r="L1604" s="117">
        <f>'4th 1'!AA33</f>
        <v>63</v>
      </c>
      <c r="M1604" s="117">
        <f>'4th 2'!AA33</f>
        <v>62</v>
      </c>
      <c r="N1604" s="117">
        <f>'4th 3'!AA33</f>
        <v>66</v>
      </c>
      <c r="O1604" s="117">
        <f>'4th 4'!AA33</f>
        <v>74</v>
      </c>
      <c r="P1604" s="117">
        <f>'4th 5'!AA33</f>
        <v>62</v>
      </c>
      <c r="Q1604" s="117">
        <f>'4th 6'!AA33</f>
        <v>47</v>
      </c>
      <c r="R1604" s="117">
        <f>'4th 7'!AA33</f>
        <v>0</v>
      </c>
      <c r="S1604" s="457"/>
      <c r="T1604" s="525"/>
      <c r="U1604" s="491"/>
      <c r="V1604" s="444">
        <f>IF((C1605+C1607)=0,0,C1600)+IF((D1605+D1607)=0,0,D1600)+IF((E1605+E1607)=0,0,E1600)+IF((F1605+F1607)=0,0,F1600)+IF((G1605+G1607)=0,0,G1600)+IF((H1605+H1607)=0,0,H1600)+IF((L1605+L1607)=0,0,L1600)+IF((M1605+M1607)=0,0,M1600)+IF((N1605+N1607)=0,0,N1600)+IF((O1605+O1607)=0,0,O1600)+IF((P1605+P1607)=0,0,P1600)+IF((Q1605+Q1607)=0,0,Q1600)+IF((R1605+R1607)=0,0,R1600)+IF(E1637&gt;0,1.5,0)</f>
        <v>31.5</v>
      </c>
      <c r="W1604" s="457">
        <f>I1601+S1601+(E1637*1.5)</f>
        <v>91.5</v>
      </c>
      <c r="X1604" s="440">
        <f>IF(S1601&gt;0,(W1604/31.5),J1602)</f>
        <v>2.9047619047619047</v>
      </c>
      <c r="Y1604" s="164" t="str">
        <f>IF(X1604&gt;=4,"A+",IF(X1604&gt;=3.75,"A",IF(X1604&gt;=3.5,"A-",IF(X1604&gt;=3.25,"B+",IF(X1604&gt;=3,"B",IF(X1604&gt;=2.75,"B-",IF(X1604&gt;=2.5,"C+",IF(X1604&gt;=2,"C","F"))))))))</f>
        <v>B-</v>
      </c>
      <c r="Z1604" s="510"/>
    </row>
    <row r="1605" spans="1:28" ht="16.5">
      <c r="A1605" s="424"/>
      <c r="B1605" s="91" t="s">
        <v>1</v>
      </c>
      <c r="C1605" s="104">
        <f>'3rd 1'!AC33</f>
        <v>3.25</v>
      </c>
      <c r="D1605" s="104">
        <f>'3rd 2'!AC33</f>
        <v>2.75</v>
      </c>
      <c r="E1605" s="104">
        <f>'3rd 3'!AC33</f>
        <v>2.75</v>
      </c>
      <c r="F1605" s="104">
        <f>'3rd 4'!AC33</f>
        <v>2.75</v>
      </c>
      <c r="G1605" s="104">
        <f>'3rd 5'!AC33</f>
        <v>3</v>
      </c>
      <c r="H1605" s="104">
        <f>'3rd 6'!AC33</f>
        <v>0</v>
      </c>
      <c r="I1605" s="457"/>
      <c r="J1605" s="525"/>
      <c r="K1605" s="106"/>
      <c r="L1605" s="104">
        <f>'4th 1'!AC33</f>
        <v>3</v>
      </c>
      <c r="M1605" s="104">
        <f>'4th 2'!AC33</f>
        <v>3</v>
      </c>
      <c r="N1605" s="104">
        <f>'4th 3'!AC33</f>
        <v>3.25</v>
      </c>
      <c r="O1605" s="104">
        <f>'4th 4'!AC33</f>
        <v>3.5</v>
      </c>
      <c r="P1605" s="104">
        <f>'4th 5'!AC33</f>
        <v>3</v>
      </c>
      <c r="Q1605" s="104">
        <f>'4th 6'!AC33</f>
        <v>2.25</v>
      </c>
      <c r="R1605" s="107">
        <f>'4th 7'!AC33</f>
        <v>0</v>
      </c>
      <c r="S1605" s="457"/>
      <c r="T1605" s="525"/>
      <c r="U1605" s="108"/>
      <c r="V1605" s="456"/>
      <c r="W1605" s="448"/>
      <c r="X1605" s="441"/>
      <c r="Y1605" s="451" t="str">
        <f>IF(S1601&gt;0,(IF(X1604&gt;=2.5,Y1604,IF(X1604&gt;=2.25,"C",IF(X1604&gt;=2,"D","F")))),K1603)</f>
        <v>B-</v>
      </c>
      <c r="Z1605" s="510"/>
    </row>
    <row r="1606" spans="1:28" ht="16.5">
      <c r="A1606" s="424"/>
      <c r="B1606" s="91" t="s">
        <v>2</v>
      </c>
      <c r="C1606" s="104" t="str">
        <f>'3rd 1'!AB33</f>
        <v>B+</v>
      </c>
      <c r="D1606" s="104" t="str">
        <f>'3rd 2'!AB33</f>
        <v>B-</v>
      </c>
      <c r="E1606" s="104" t="str">
        <f>'3rd 3'!AB33</f>
        <v>B-</v>
      </c>
      <c r="F1606" s="104" t="str">
        <f>'3rd 4'!AB33</f>
        <v>B-</v>
      </c>
      <c r="G1606" s="104" t="str">
        <f>'3rd 5'!AB33</f>
        <v>B</v>
      </c>
      <c r="H1606" s="104" t="str">
        <f>'3rd 6'!AB33</f>
        <v/>
      </c>
      <c r="I1606" s="457"/>
      <c r="J1606" s="98"/>
      <c r="K1606" s="90"/>
      <c r="L1606" s="104" t="str">
        <f>'4th 1'!AB33</f>
        <v>B</v>
      </c>
      <c r="M1606" s="104" t="str">
        <f>'4th 2'!AB33</f>
        <v>B</v>
      </c>
      <c r="N1606" s="104" t="str">
        <f>'4th 3'!AB33</f>
        <v>B+</v>
      </c>
      <c r="O1606" s="104" t="str">
        <f>'4th 4'!AB33</f>
        <v>A-</v>
      </c>
      <c r="P1606" s="104" t="str">
        <f>'4th 5'!AB33</f>
        <v>B</v>
      </c>
      <c r="Q1606" s="104" t="str">
        <f>'4th 6'!AB33</f>
        <v>C</v>
      </c>
      <c r="R1606" s="104" t="str">
        <f>'4th 7'!AB33</f>
        <v/>
      </c>
      <c r="S1606" s="457"/>
      <c r="T1606" s="98"/>
      <c r="U1606" s="109"/>
      <c r="V1606" s="446"/>
      <c r="W1606" s="449"/>
      <c r="X1606" s="450"/>
      <c r="Y1606" s="452"/>
      <c r="Z1606" s="510"/>
    </row>
    <row r="1607" spans="1:28" ht="16.5" customHeight="1">
      <c r="A1607" s="413" t="s">
        <v>127</v>
      </c>
      <c r="B1607" s="91" t="s">
        <v>1</v>
      </c>
      <c r="C1607" s="104">
        <f>'3rd 1'!AD33</f>
        <v>0</v>
      </c>
      <c r="D1607" s="104">
        <f>'3rd 2'!AD33</f>
        <v>0</v>
      </c>
      <c r="E1607" s="104">
        <f>'3rd 3'!AD33</f>
        <v>0</v>
      </c>
      <c r="F1607" s="104">
        <f>'3rd 4'!AD33</f>
        <v>0</v>
      </c>
      <c r="G1607" s="104">
        <f>'3rd 5'!AD33</f>
        <v>0</v>
      </c>
      <c r="H1607" s="104">
        <f>'3rd 6'!AD33</f>
        <v>0</v>
      </c>
      <c r="I1607" s="415">
        <f>(C1607*C1600)+(D1607*D1600)+(E1607*E1600)+(F1607*F1600)+(G1607*G1600)+(H1607*H1600)</f>
        <v>0</v>
      </c>
      <c r="J1607" s="417">
        <f>IF(C1607&gt;0,(C1605*C1600),0)+IF(D1607&gt;0,(D1605*D1600),0)+IF(E1607&gt;0,(E1605*E1600),0)+IF(F1607&gt;0,(F1605*F1600),0)+IF(G1607&gt;0,(G1605*G1600),0)+IF(H1607&gt;0,(H1605*H1600),0)</f>
        <v>0</v>
      </c>
      <c r="K1607" s="418">
        <f>IF(C1607&gt;C1605,((C1607*C1600)-(C1605*C1600)),0)+IF(D1607&gt;D1605,((D1607*D1600)-(D1605*D1600)),0)+IF(E1607&gt;E1605,((E1607*E1600)-(E1605*E1600)),0)+IF(F1607&gt;F1605,((F1607*F1600)-(F1605*F1600)),0)+IF(G1607&gt;G1605,((G1607*G1600)-(G1605*G1600)),0)+IF(H1607&gt;H1605,((H1607*H1600)-(H1605*H1600)),0)</f>
        <v>0</v>
      </c>
      <c r="L1607" s="165">
        <f>'4th 1'!AD33</f>
        <v>0</v>
      </c>
      <c r="M1607" s="104">
        <f>'4th 2'!AD33</f>
        <v>0</v>
      </c>
      <c r="N1607" s="104">
        <f>'4th 3'!AD33</f>
        <v>0</v>
      </c>
      <c r="O1607" s="104">
        <f>'4th 4'!AD33</f>
        <v>0</v>
      </c>
      <c r="P1607" s="104">
        <f>'4th 5'!AD33</f>
        <v>0</v>
      </c>
      <c r="Q1607" s="104">
        <f>'4th 6'!AD33</f>
        <v>0</v>
      </c>
      <c r="R1607" s="104">
        <f>'4th 7'!AD33</f>
        <v>0</v>
      </c>
      <c r="S1607" s="415">
        <f>(L1607*L1600)+(M1607*M1600)+(N1607*N1600)+(O1607*O1600)+(P1607*P1600)+(Q1607*Q1600)+(R1607*R1600)</f>
        <v>0</v>
      </c>
      <c r="T1607" s="417">
        <f>IF(L1607&gt;0,(L1605*L1600),0)+IF(M1607&gt;0,(M1605*M1600),0)+IF(N1607&gt;0,(N1605*N1600),0)+IF(O1607&gt;0,(O1605*O1600),0)+IF(P1607&gt;0,(P1605*P1600),0)+IF(Q1607&gt;0,(Q1605*Q1600),0)+IF(R1607&gt;0,(R1605*R1600),0)</f>
        <v>0</v>
      </c>
      <c r="U1607" s="484">
        <f>IF(L1607&gt;L1605,((L1607*L1600)-(L1605*L1600)),0)+IF(M1607&gt;M1605,((M1607*M1600)-(M1605*M1600)),0)+IF(N1607&gt;N1605,((N1607*N1600)-(N1605*N1600)),0)+IF(O1607&gt;O1605,((O1607*O1600)-(O1605*O1600)),0)+IF(P1607&gt;P1605,((P1607*P1600)-(P1605*P1600)),0)+IF(Q1607&gt;Q1605,((Q1607*Q1600)-(Q1605*Q1600)),0)+IF(R1607&gt;R1605,((R1607*R1600)-(R1605*R1600)),0)</f>
        <v>0</v>
      </c>
      <c r="V1607" s="401">
        <f>I1607+S1607</f>
        <v>0</v>
      </c>
      <c r="W1607" s="436">
        <f>J1607+T1607</f>
        <v>0</v>
      </c>
      <c r="X1607" s="438">
        <f>K1607+U1607</f>
        <v>0</v>
      </c>
      <c r="Y1607" s="483">
        <f>K1607+U1607+X1594</f>
        <v>0</v>
      </c>
      <c r="Z1607" s="510"/>
    </row>
    <row r="1608" spans="1:28" ht="16.5" thickBot="1">
      <c r="A1608" s="414"/>
      <c r="B1608" s="157" t="s">
        <v>23</v>
      </c>
      <c r="C1608" s="180" t="str">
        <f>'3rd 1'!AE33</f>
        <v/>
      </c>
      <c r="D1608" s="180" t="str">
        <f>'3rd 2'!AE33</f>
        <v/>
      </c>
      <c r="E1608" s="180" t="str">
        <f>'3rd 3'!AE33</f>
        <v/>
      </c>
      <c r="F1608" s="180" t="str">
        <f>'3rd 4'!AE33</f>
        <v/>
      </c>
      <c r="G1608" s="180" t="str">
        <f>'3rd 5'!AE33</f>
        <v/>
      </c>
      <c r="H1608" s="180" t="str">
        <f>'3rd 6'!AE33</f>
        <v/>
      </c>
      <c r="I1608" s="416"/>
      <c r="J1608" s="416"/>
      <c r="K1608" s="419"/>
      <c r="L1608" s="180" t="str">
        <f>'4th 1'!AE33</f>
        <v/>
      </c>
      <c r="M1608" s="180" t="str">
        <f>'4th 2'!AE33</f>
        <v/>
      </c>
      <c r="N1608" s="180" t="str">
        <f>'4th 3'!AE33</f>
        <v/>
      </c>
      <c r="O1608" s="180" t="str">
        <f>'4th 4'!AE33</f>
        <v/>
      </c>
      <c r="P1608" s="180" t="str">
        <f>'4th 5'!AE33</f>
        <v/>
      </c>
      <c r="Q1608" s="180" t="str">
        <f>'4th 6'!AE33</f>
        <v/>
      </c>
      <c r="R1608" s="180" t="str">
        <f>'4th 7'!AE33</f>
        <v/>
      </c>
      <c r="S1608" s="416"/>
      <c r="T1608" s="416"/>
      <c r="U1608" s="419"/>
      <c r="V1608" s="402"/>
      <c r="W1608" s="437"/>
      <c r="X1608" s="439"/>
      <c r="Y1608" s="406"/>
      <c r="Z1608" s="510"/>
    </row>
    <row r="1609" spans="1:28" ht="19.5" customHeight="1" thickTop="1" thickBot="1">
      <c r="A1609" s="435" t="s">
        <v>31</v>
      </c>
      <c r="B1609" s="435"/>
      <c r="C1609" s="435"/>
      <c r="D1609" s="435"/>
      <c r="E1609" s="435"/>
      <c r="F1609" s="435"/>
      <c r="G1609" s="435"/>
      <c r="H1609" s="435"/>
      <c r="I1609" s="435"/>
      <c r="J1609" s="435"/>
      <c r="K1609" s="435"/>
      <c r="L1609" s="435"/>
      <c r="M1609" s="435"/>
      <c r="N1609" s="435"/>
      <c r="O1609" s="435"/>
      <c r="P1609" s="435"/>
      <c r="Q1609" s="435"/>
      <c r="R1609" s="435"/>
      <c r="S1609" s="435"/>
      <c r="T1609" s="435"/>
      <c r="U1609" s="435"/>
      <c r="V1609" s="435"/>
      <c r="W1609" s="435"/>
      <c r="X1609" s="435"/>
      <c r="Y1609" s="435"/>
      <c r="Z1609" s="510"/>
    </row>
    <row r="1610" spans="1:28" ht="17.25" customHeight="1" thickTop="1" thickBot="1">
      <c r="A1610" s="478" t="s">
        <v>46</v>
      </c>
      <c r="B1610" s="479"/>
      <c r="C1610" s="479"/>
      <c r="D1610" s="479"/>
      <c r="E1610" s="479"/>
      <c r="F1610" s="479"/>
      <c r="G1610" s="479"/>
      <c r="H1610" s="479"/>
      <c r="I1610" s="479"/>
      <c r="J1610" s="479"/>
      <c r="K1610" s="480"/>
      <c r="L1610" s="426" t="s">
        <v>47</v>
      </c>
      <c r="M1610" s="426"/>
      <c r="N1610" s="426"/>
      <c r="O1610" s="426"/>
      <c r="P1610" s="426"/>
      <c r="Q1610" s="426"/>
      <c r="R1610" s="426"/>
      <c r="S1610" s="426"/>
      <c r="T1610" s="426"/>
      <c r="U1610" s="427"/>
      <c r="V1610" s="160"/>
      <c r="W1610" s="428" t="s">
        <v>39</v>
      </c>
      <c r="X1610" s="428"/>
      <c r="Y1610" s="161"/>
      <c r="Z1610" s="510"/>
    </row>
    <row r="1611" spans="1:28" ht="17.25" thickTop="1">
      <c r="A1611" s="99" t="s">
        <v>22</v>
      </c>
      <c r="B1611" s="100"/>
      <c r="C1611" s="101">
        <f>'5th 1'!B4</f>
        <v>301</v>
      </c>
      <c r="D1611" s="101">
        <f>'5th 2'!B4</f>
        <v>302</v>
      </c>
      <c r="E1611" s="101">
        <f>'5th 3'!B4</f>
        <v>303</v>
      </c>
      <c r="F1611" s="101">
        <f>'5th 4'!B4</f>
        <v>304</v>
      </c>
      <c r="G1611" s="101">
        <f>'5th 5'!B4</f>
        <v>305</v>
      </c>
      <c r="H1611" s="101">
        <f>'5th 6'!B4</f>
        <v>0</v>
      </c>
      <c r="I1611" s="430" t="s">
        <v>0</v>
      </c>
      <c r="J1611" s="430" t="s">
        <v>3</v>
      </c>
      <c r="K1611" s="432" t="s">
        <v>2</v>
      </c>
      <c r="L1611" s="101">
        <f>'6th 1'!B4</f>
        <v>306</v>
      </c>
      <c r="M1611" s="101">
        <f>'6th 2'!B4</f>
        <v>307</v>
      </c>
      <c r="N1611" s="101">
        <f>'6th 3'!B4</f>
        <v>308</v>
      </c>
      <c r="O1611" s="101">
        <f>'6th 4'!B4</f>
        <v>309</v>
      </c>
      <c r="P1611" s="101">
        <f>'6th 5'!B4</f>
        <v>310</v>
      </c>
      <c r="Q1611" s="101">
        <f>'6th 6'!B4</f>
        <v>0</v>
      </c>
      <c r="R1611" s="101">
        <f>'6th 7'!B4</f>
        <v>0</v>
      </c>
      <c r="S1611" s="429" t="s">
        <v>0</v>
      </c>
      <c r="T1611" s="429" t="s">
        <v>3</v>
      </c>
      <c r="U1611" s="431" t="s">
        <v>2</v>
      </c>
      <c r="V1611" s="433" t="s">
        <v>62</v>
      </c>
      <c r="W1611" s="434"/>
      <c r="X1611" s="434"/>
      <c r="Y1611" s="162" t="str">
        <f>IF(X1612&gt;=4,"A+",IF(X1612&gt;=3.75,"A",IF(X1612&gt;=3.5,"A-",IF(X1612&gt;=3.25,"B+",IF(X1612&gt;=3,"B",IF(X1612&gt;=2.75,"B-",IF(X1612&gt;=2.5,"C+",IF(X1612&gt;=2,"C","F"))))))))</f>
        <v>B-</v>
      </c>
      <c r="Z1611" s="510"/>
    </row>
    <row r="1612" spans="1:28" ht="65.25" customHeight="1">
      <c r="A1612" s="77" t="s">
        <v>63</v>
      </c>
      <c r="B1612" s="78"/>
      <c r="C1612" s="79" t="str">
        <f>IF('5th 1'!C33&gt;0,'5th 1'!D6,IF('5th 1'!K33&gt;0,'5th 1'!L6,IF('5th 1'!S33&gt;0,'5th 1'!T6,0)))</f>
        <v>Creative Idea Genaration</v>
      </c>
      <c r="D1612" s="79" t="str">
        <f>IF('5th 2'!C33&gt;0,'5th 2'!D6,IF('5th 2'!K33&gt;0,'5th 2'!L6,IF('5th 2'!S33&gt;0,'5th 2'!T6,0)))</f>
        <v>Drawing for Illustration-1</v>
      </c>
      <c r="E1612" s="79" t="str">
        <f>IF('5th 3'!C33&gt;0,'5th 3'!D6,IF('5th 3'!K33&gt;0,'5th 3'!L6,IF('5th 3'!S33&gt;0,'5th 3'!T6,0)))</f>
        <v>Ad Art-1</v>
      </c>
      <c r="F1612" s="79" t="str">
        <f>IF('5th 4'!C33&gt;0,'5th 4'!D6,IF('5th 4'!K33&gt;0,'5th 4'!L6,IF('5th 4'!S33&gt;0,'5th 4'!T6,0)))</f>
        <v>Typography-2</v>
      </c>
      <c r="G1612" s="79" t="str">
        <f>IF('5th 5'!C33&gt;0,'5th 5'!D6,IF('5th 5'!K33&gt;0,'5th 5'!L6,IF('5th 5'!S33&gt;0,'5th 5'!T6,0)))</f>
        <v>History of Art</v>
      </c>
      <c r="H1612" s="79">
        <f>IF('5th 6'!C33&gt;0,'5th 6'!D6,IF('5th 6'!K33&gt;0,'5th 6'!L6,IF('5th 6'!S33&gt;0,'5th 6'!T6,0)))</f>
        <v>0</v>
      </c>
      <c r="I1612" s="481"/>
      <c r="J1612" s="481"/>
      <c r="K1612" s="482"/>
      <c r="L1612" s="79" t="str">
        <f>IF('6th 1'!C33&gt;0,'6th 1'!D6,IF('6th 1'!K33&gt;0,'6th 1'!L6,IF('6th 1'!S33&gt;0,'6th 1'!T6,0)))</f>
        <v>Computar Application in Art and Design</v>
      </c>
      <c r="M1612" s="79" t="str">
        <f>IF('6th 2'!C33&gt;0,'6th 2'!D6,IF('6th 2'!K33&gt;0,'6th 2'!L6,IF('6th 2'!S33&gt;0,'6th 2'!T6,0)))</f>
        <v>Drawing for Illustration-2</v>
      </c>
      <c r="N1612" s="79" t="str">
        <f>IF('6th 3'!C33&gt;0,'6th 3'!D6,IF('6th 3'!K33&gt;0,'6th 3'!L6,IF('6th 3'!S33&gt;0,'6th 3'!T6,0)))</f>
        <v>Ad Art-2</v>
      </c>
      <c r="O1612" s="79" t="str">
        <f>IF('6th 4'!C33&gt;0,'6th 4'!D6,IF('6th 4'!K33&gt;0,'6th 4'!L6,IF('6th 4'!S33&gt;0,'6th 4'!T6,0)))</f>
        <v>Sketch &amp; landscape-1</v>
      </c>
      <c r="P1612" s="79" t="str">
        <f>IF('6th 5'!C33&gt;0,'6th 5'!D6,IF('6th 5'!K33&gt;0,'6th 5'!L6,IF('6th 5'!S33&gt;0,'6th 5'!T6,0)))</f>
        <v>History of Arts</v>
      </c>
      <c r="Q1612" s="79">
        <f>IF('6th 6'!C33&gt;0,'6th 6'!D6,IF('6th 6'!K33&gt;0,'6th 6'!L6,IF('6th 6'!S33&gt;0,'6th 6'!T6,0)))</f>
        <v>0</v>
      </c>
      <c r="R1612" s="79">
        <f>IF('6th 7'!C33&gt;0,'6th 7'!D6,IF('6th 7'!K33&gt;0,'6th 7'!L6,IF('6th 7'!S33&gt;0,'6th 7'!T6,0)))</f>
        <v>0</v>
      </c>
      <c r="S1612" s="429"/>
      <c r="T1612" s="429"/>
      <c r="U1612" s="431"/>
      <c r="V1612" s="335">
        <f>IF(I1614&gt;0,(V1617+V1599),0)</f>
        <v>94.5</v>
      </c>
      <c r="W1612" s="254">
        <f>IF(I1614&gt;0,(W1617+W1599),0)</f>
        <v>279</v>
      </c>
      <c r="X1612" s="336">
        <f>IF(S1614&gt;0,(W1612/94.5),IF(I1614&gt;0,(W1612/78),0))</f>
        <v>2.9523809523809526</v>
      </c>
      <c r="Y1612" s="163" t="str">
        <f>IF(X1612&gt;=2.5,Y1611,IF(X1612&gt;=2.25,"C",IF(X1612&gt;=2,"D",IF(X1612=0,0,"F"))))</f>
        <v>B-</v>
      </c>
      <c r="Z1612" s="510"/>
    </row>
    <row r="1613" spans="1:28" ht="16.5">
      <c r="A1613" s="77" t="s">
        <v>12</v>
      </c>
      <c r="B1613" s="78"/>
      <c r="C1613" s="102">
        <f>IF('5th 1'!C33&gt;0,'5th 1'!H4,IF('5th 1'!K33&gt;0,'5th 1'!P4,IF('5th 1'!S33&gt;0,'5th 1'!X4,0)))</f>
        <v>3</v>
      </c>
      <c r="D1613" s="102">
        <f>IF('5th 2'!C33&gt;0,'5th 2'!H4,IF('5th 2'!K33&gt;0,'5th 2'!P4,IF('5th 2'!S33&gt;0,'5th 2'!X4,0)))</f>
        <v>3</v>
      </c>
      <c r="E1613" s="102">
        <f>IF('5th 3'!C33&gt;0,'5th 3'!H4,IF('5th 3'!K33&gt;0,'5th 3'!P4,IF('5th 3'!S33&gt;0,'5th 3'!X4,0)))</f>
        <v>3</v>
      </c>
      <c r="F1613" s="102">
        <f>IF('5th 4'!C33&gt;0,'5th 4'!H4,IF('5th 4'!K33&gt;0,'5th 4'!P4,IF('5th 4'!S33&gt;0,'5th 4'!X4,0)))</f>
        <v>3</v>
      </c>
      <c r="G1613" s="102">
        <f>IF('5th 5'!C33&gt;0,'5th 5'!H4,IF('5th 5'!K33&gt;0,'5th 5'!P4,IF('5th 5'!S33&gt;0,'5th 5'!X4,0)))</f>
        <v>3</v>
      </c>
      <c r="H1613" s="102">
        <f>IF('5th 6'!C33&gt;0,'5th 6'!H4,IF('5th 6'!K33&gt;0,'5th 6'!P4,IF('5th 6'!S33&gt;0,'5th 6'!X4,0)))</f>
        <v>0</v>
      </c>
      <c r="I1613" s="481"/>
      <c r="J1613" s="481"/>
      <c r="K1613" s="482"/>
      <c r="L1613" s="102">
        <f>IF('6th 1'!C33&gt;0,'6th 1'!H4,IF('6th 1'!K33&gt;0,'6th 1'!P4,IF('6th 1'!S33&gt;0,'6th 1'!X4,0)))</f>
        <v>3</v>
      </c>
      <c r="M1613" s="102">
        <f>IF('6th 2'!C33&gt;0,'6th 2'!H4,IF('6th 2'!K33&gt;0,'6th 2'!P4,IF('6th 2'!S33&gt;0,'6th 2'!X4,0)))</f>
        <v>3</v>
      </c>
      <c r="N1613" s="102">
        <f>IF('6th 3'!C33&gt;0,'6th 3'!H4,IF('6th 3'!K33&gt;0,'6th 3'!P4,IF('6th 3'!S33&gt;0,'6th 3'!X4,0)))</f>
        <v>3</v>
      </c>
      <c r="O1613" s="102">
        <f>IF('6th 4'!C33&gt;0,'6th 4'!H4,IF('6th 4'!K33&gt;0,'6th 4'!P4,IF('6th 4'!S33&gt;0,'6th 4'!X4,0)))</f>
        <v>3</v>
      </c>
      <c r="P1613" s="102">
        <f>IF('6th 5'!C33&gt;0,'6th 5'!H4,IF('6th 5'!K33&gt;0,'6th 5'!P4,IF('6th 5'!S33&gt;0,'6th 5'!X4,0)))</f>
        <v>3</v>
      </c>
      <c r="Q1613" s="102">
        <f>IF('6th 6'!C33&gt;0,'6th 6'!H4,IF('6th 6'!K33&gt;0,'6th 6'!#REF!,IF('6th 6'!S33&gt;0,'6th 6'!X4,0)))</f>
        <v>0</v>
      </c>
      <c r="R1613" s="102">
        <f>IF('6th 7'!C33&gt;0,'6th 7'!H4,IF('6th 7'!K33&gt;0,'6th 7'!P4,IF('6th 7'!S33&gt;0,'6th 7'!X4,0)))</f>
        <v>0</v>
      </c>
      <c r="S1613" s="430"/>
      <c r="T1613" s="430"/>
      <c r="U1613" s="432"/>
      <c r="V1613" s="460" t="s">
        <v>41</v>
      </c>
      <c r="W1613" s="461"/>
      <c r="X1613" s="461"/>
      <c r="Y1613" s="462"/>
      <c r="Z1613" s="510"/>
    </row>
    <row r="1614" spans="1:28" ht="17.25" thickBot="1">
      <c r="A1614" s="77" t="s">
        <v>11</v>
      </c>
      <c r="B1614" s="78"/>
      <c r="C1614" s="102">
        <v>100</v>
      </c>
      <c r="D1614" s="102">
        <v>100</v>
      </c>
      <c r="E1614" s="102">
        <v>100</v>
      </c>
      <c r="F1614" s="102">
        <v>100</v>
      </c>
      <c r="G1614" s="102">
        <v>100</v>
      </c>
      <c r="H1614" s="102">
        <v>100</v>
      </c>
      <c r="I1614" s="465">
        <f>(C1618*C1613)+(D1618*D1613)+(E1618*E1613)+(F1618*F1613)+(G1618*G1613)+(H1618*H1613)</f>
        <v>40.5</v>
      </c>
      <c r="J1614" s="84"/>
      <c r="K1614" s="103" t="str">
        <f>IF(J1616&gt;=4,"A+",IF(J1616&gt;=3.75,"A",IF(J1616&gt;=3.5,"A-",IF(J1616&gt;=3.25,"B+",IF(J1616&gt;=3,"B",IF(J1616&gt;=2.75,"B-",IF(J1616&gt;=2.5,"C+",IF(J1616&gt;=2,"C","F"))))))))</f>
        <v>C+</v>
      </c>
      <c r="L1614" s="102">
        <v>100</v>
      </c>
      <c r="M1614" s="102">
        <v>100</v>
      </c>
      <c r="N1614" s="102">
        <v>100</v>
      </c>
      <c r="O1614" s="102">
        <v>100</v>
      </c>
      <c r="P1614" s="102">
        <v>100</v>
      </c>
      <c r="Q1614" s="102">
        <v>100</v>
      </c>
      <c r="R1614" s="102">
        <v>100</v>
      </c>
      <c r="S1614" s="465">
        <f>(L1618*L1613)+(M1618*M1613)+(N1618*N1613)+(O1618*O1613)+(P1618*P1613)+(Q1618*Q1613)+(R1618*R1613)</f>
        <v>45</v>
      </c>
      <c r="T1614" s="84"/>
      <c r="U1614" s="103" t="str">
        <f>IF(T1616&gt;=4,"A+",IF(T1616&gt;=3.75,"A",IF(T1616&gt;=3.5,"A-",IF(T1616&gt;=3.25,"B+",IF(T1616&gt;=3,"B",IF(T1616&gt;=2.75,"B-",IF(T1616&gt;=2.5,"C+",IF(T1616&gt;=2,"C","F"))))))))</f>
        <v>B</v>
      </c>
      <c r="V1614" s="467" t="s">
        <v>29</v>
      </c>
      <c r="W1614" s="469" t="s">
        <v>0</v>
      </c>
      <c r="X1614" s="469" t="s">
        <v>3</v>
      </c>
      <c r="Y1614" s="476" t="s">
        <v>2</v>
      </c>
      <c r="Z1614" s="510"/>
    </row>
    <row r="1615" spans="1:28" ht="17.25" thickTop="1">
      <c r="A1615" s="77" t="s">
        <v>28</v>
      </c>
      <c r="B1615" s="86"/>
      <c r="C1615" s="104">
        <f>IF('5th 1'!C33&gt;0,'5th 1'!C33,IF('5th 1'!K33&gt;0,'5th 1'!K33,IF('5th 1'!S33&gt;0,'5th 1'!S33,0)))</f>
        <v>22.5</v>
      </c>
      <c r="D1615" s="104">
        <f>IF('5th 2'!C33&gt;0,'5th 2'!C33,IF('5th 2'!K33&gt;0,'5th 2'!K33,IF('5th 2'!S33&gt;0,'5th 2'!S33,0)))</f>
        <v>26</v>
      </c>
      <c r="E1615" s="104">
        <f>IF('5th 3'!C33&gt;0,'5th 3'!C33,IF('5th 3'!K33&gt;0,'5th 3'!K33,IF('5th 3'!S33&gt;0,'5th 3'!S33,0)))</f>
        <v>21</v>
      </c>
      <c r="F1615" s="104">
        <f>IF('5th 4'!C33&gt;0,'5th 4'!C33,IF('5th 4'!K33&gt;0,'5th 4'!K33,IF('5th 4'!S33&gt;0,'5th 4'!S33,0)))</f>
        <v>26</v>
      </c>
      <c r="G1615" s="104">
        <f>IF('5th 5'!C33&gt;0,'5th 5'!C33,IF('5th 5'!K33&gt;0,'5th 5'!K33,IF('5th 5'!S33&gt;0,'5th 5'!S33,0)))</f>
        <v>26.5</v>
      </c>
      <c r="H1615" s="104">
        <f>IF('5th 6'!C33&gt;0,'5th 6'!C33,IF('5th 6'!K33&gt;0,'5th 6'!K33,IF('5th 6'!S33&gt;0,'5th 6'!S33,0)))</f>
        <v>0</v>
      </c>
      <c r="I1615" s="448"/>
      <c r="J1615" s="98"/>
      <c r="K1615" s="90"/>
      <c r="L1615" s="104">
        <f>IF('6th 1'!C33&gt;0,'6th 1'!C33,IF('6th 1'!K33&gt;0,'6th 1'!K33,IF('6th 1'!S33&gt;0,'6th 1'!S33,0)))</f>
        <v>23.5</v>
      </c>
      <c r="M1615" s="104">
        <f>IF('6th 2'!C33&gt;0,'6th 2'!C33,IF('6th 2'!K33&gt;0,'6th 2'!K33,IF('6th 2'!S33&gt;0,'6th 2'!S33,0)))</f>
        <v>26</v>
      </c>
      <c r="N1615" s="104">
        <f>IF('6th 3'!C33&gt;0,'6th 3'!C33,IF('6th 3'!K33&gt;0,'6th 3'!K33,IF('6th 3'!S33&gt;0,'6th 3'!S33,0)))</f>
        <v>22</v>
      </c>
      <c r="O1615" s="104">
        <f>IF('6th 4'!C33&gt;0,'6th 4'!C33,IF('6th 4'!K33&gt;0,'6th 4'!K33,IF('6th 4'!S33&gt;0,'6th 4'!S33,0)))</f>
        <v>30</v>
      </c>
      <c r="P1615" s="104">
        <f>IF('6th 5'!C33&gt;0,'6th 5'!C33,IF('6th 5'!K33&gt;0,'6th 5'!K33,IF('6th 5'!S33&gt;0,'6th 5'!S33,0)))</f>
        <v>28.5</v>
      </c>
      <c r="Q1615" s="104">
        <f>IF('6th 6'!C33&gt;0,'6th 6'!C33,IF('6th 6'!K33&gt;0,'6th 6'!K33,IF('6th 6'!S33&gt;0,'6th 6'!S33,0)))</f>
        <v>0</v>
      </c>
      <c r="R1615" s="104">
        <f>IF('6th 7'!C33&gt;0,'6th 7'!C33,IF('6th 7'!K33&gt;0,'6th 7'!K33,IF('6th 7'!S33&gt;0,'6th 7'!S33,0)))</f>
        <v>0</v>
      </c>
      <c r="S1615" s="448"/>
      <c r="T1615" s="98"/>
      <c r="U1615" s="90"/>
      <c r="V1615" s="468"/>
      <c r="W1615" s="470"/>
      <c r="X1615" s="471"/>
      <c r="Y1615" s="477"/>
      <c r="Z1615" s="510"/>
    </row>
    <row r="1616" spans="1:28" ht="16.5" customHeight="1">
      <c r="A1616" s="423" t="s">
        <v>26</v>
      </c>
      <c r="B1616" s="91" t="s">
        <v>60</v>
      </c>
      <c r="C1616" s="104">
        <f>IF('5th 1'!C33&gt;0,'5th 1'!J33,IF('5th 1'!K33&gt;0,'5th 1'!R33,IF('5th 1'!S33&gt;0,'5th 1'!Z33,0)))</f>
        <v>36</v>
      </c>
      <c r="D1616" s="104">
        <f>IF('5th 2'!C33&gt;0,'5th 2'!J33,IF('5th 2'!K33&gt;0,'5th 2'!R33,IF('5th 2'!S33&gt;0,'5th 2'!Z33,0)))</f>
        <v>28.5</v>
      </c>
      <c r="E1616" s="104">
        <f>IF('5th 3'!C33&gt;0,'5th 3'!J33,IF('5th 3'!K33&gt;0,'5th 3'!R33,IF('5th 3'!S33&gt;0,'5th 3'!Z33,0)))</f>
        <v>31.5</v>
      </c>
      <c r="F1616" s="104">
        <f>IF('5th 4'!C33&gt;0,'5th 4'!J33,IF('5th 4'!K33&gt;0,'5th 4'!R33,IF('5th 4'!S33&gt;0,'5th 4'!Z33,0)))</f>
        <v>35.5</v>
      </c>
      <c r="G1616" s="104">
        <f>IF('5th 5'!C33&gt;0,'5th 5'!J33,IF('5th 5'!K33&gt;0,'5th 5'!R33,IF('5th 5'!S33&gt;0,'5th 5'!Z33,0)))</f>
        <v>25</v>
      </c>
      <c r="H1616" s="104">
        <f>IF('5th 6'!C33&gt;0,'5th 6'!J33,IF('5th 6'!K33&gt;0,'5th 6'!R33,IF('5th 6'!S33&gt;0,'5th 6'!Z33,0)))</f>
        <v>0</v>
      </c>
      <c r="I1616" s="448"/>
      <c r="J1616" s="440">
        <f>I1614/(C1613+D1613+E1613+F1613+G1613+H1613)</f>
        <v>2.7</v>
      </c>
      <c r="K1616" s="442" t="str">
        <f>IF(J1616&gt;=2.5,K1614,IF(J1616&gt;=2.25,"C",IF(J1616&gt;=2,"D",IF(J1616=0,0,"F"))))</f>
        <v>C+</v>
      </c>
      <c r="L1616" s="107">
        <f>IF('6th 1'!C33&gt;0,'6th 1'!J33,IF('6th 1'!K33&gt;0,'6th 1'!R33,IF('6th 1'!S33&gt;0,'6th 1'!Z33,0)))</f>
        <v>37.5</v>
      </c>
      <c r="M1616" s="104">
        <f>IF('6th 2'!C33&gt;0,'6th 2'!J33,IF('6th 2'!K33&gt;0,'6th 2'!R33,IF('6th 2'!S33&gt;0,'6th 2'!Z33,0)))</f>
        <v>37.75</v>
      </c>
      <c r="N1616" s="104">
        <f>IF('6th 3'!C33&gt;0,'6th 3'!J33,IF('6th 3'!K33&gt;0,'6th 3'!R33,IF('6th 3'!S33&gt;0,'6th 3'!Z33,0)))</f>
        <v>36.25</v>
      </c>
      <c r="O1616" s="104">
        <f>IF('6th 4'!C33&gt;0,'6th 4'!J33,IF('6th 4'!K33&gt;0,'6th 4'!R33,IF('6th 4'!S33&gt;0,'6th 4'!Z33,0)))</f>
        <v>31.25</v>
      </c>
      <c r="P1616" s="104">
        <f>IF('6th 5'!C33&gt;0,'6th 5'!J33,IF('6th 5'!K33&gt;0,'6th 5'!R33,IF('6th 5'!S33&gt;0,'6th 5'!Z33,0)))</f>
        <v>36</v>
      </c>
      <c r="Q1616" s="104">
        <f>IF('6th 6'!C33&gt;0,'6th 6'!J33,IF('6th 6'!K33&gt;0,'6th 6'!R33,IF('6th 6'!S33&gt;0,'6th 6'!Z33,0)))</f>
        <v>0</v>
      </c>
      <c r="R1616" s="104">
        <f>IF('6th 7'!C33&gt;0,'6th 7'!J33,IF('6th 7'!K33&gt;0,'6th 7'!R33,IF('6th 7'!S33&gt;0,'6th 7'!Z33,0)))</f>
        <v>0</v>
      </c>
      <c r="S1616" s="448"/>
      <c r="T1616" s="440">
        <f>S1614/(L1613+M1613+N1613+O1613+P1613+Q1613+R1613)</f>
        <v>3</v>
      </c>
      <c r="U1616" s="442" t="str">
        <f>IF(T1616&gt;=2.5,U1614,IF(T1616&gt;=2.25,"C",IF(T1616&gt;=2,"D",IF(T1616=0,0,"F"))))</f>
        <v>B</v>
      </c>
      <c r="V1616" s="443" t="s">
        <v>40</v>
      </c>
      <c r="W1616" s="443"/>
      <c r="X1616" s="443"/>
      <c r="Y1616" s="443"/>
      <c r="Z1616" s="510"/>
    </row>
    <row r="1617" spans="1:26" ht="16.5" customHeight="1">
      <c r="A1617" s="424"/>
      <c r="B1617" s="91" t="s">
        <v>67</v>
      </c>
      <c r="C1617" s="117">
        <f>'5th 1'!AA33</f>
        <v>59</v>
      </c>
      <c r="D1617" s="117">
        <f>'5th 2'!AA33</f>
        <v>55</v>
      </c>
      <c r="E1617" s="117">
        <f>'5th 3'!AA33</f>
        <v>53</v>
      </c>
      <c r="F1617" s="117">
        <f>'5th 4'!AA33</f>
        <v>62</v>
      </c>
      <c r="G1617" s="117">
        <f>'5th 5'!AA33</f>
        <v>52</v>
      </c>
      <c r="H1617" s="117">
        <f>'5th 6'!AA33</f>
        <v>0</v>
      </c>
      <c r="I1617" s="448"/>
      <c r="J1617" s="441"/>
      <c r="K1617" s="442"/>
      <c r="L1617" s="118">
        <f>'6th 1'!AA33</f>
        <v>61</v>
      </c>
      <c r="M1617" s="117">
        <f>'6th 2'!AA33</f>
        <v>64</v>
      </c>
      <c r="N1617" s="117">
        <f>'6th 3'!AA33</f>
        <v>59</v>
      </c>
      <c r="O1617" s="117">
        <f>'6th 4'!AA33</f>
        <v>62</v>
      </c>
      <c r="P1617" s="117">
        <f>'6th 5'!AA33</f>
        <v>65</v>
      </c>
      <c r="Q1617" s="117">
        <f>'6th 6'!AA33</f>
        <v>0</v>
      </c>
      <c r="R1617" s="117">
        <f>'6th 7'!AA33</f>
        <v>0</v>
      </c>
      <c r="S1617" s="448"/>
      <c r="T1617" s="441"/>
      <c r="U1617" s="442"/>
      <c r="V1617" s="444">
        <f>IF((C1618+C1620)=0,0,C1613)+IF((D1618+D1620)=0,0,D1613)+IF((E1618+E1620)=0,0,E1613)+IF((F1618+F1620)=0,0,F1613)+IF((G1618+G1620)=0,0,G1613)+IF((H1618+H1620)=0,0,H1613)+IF((L1618+L1620)=0,0,L1613)+IF((M1618+M1620)=0,0,M1613)+IF((N1618+N1620)=0,0,N1613)+IF((O1618+O1620)=0,0,O1613)+IF((P1618+P1620)=0,0,P1613)+IF((Q1618+Q1620)=0,0,Q1613)+IF((R1618+R1620)=0,0,R1613)+IF(G1637&gt;0,1.5,0)</f>
        <v>31.5</v>
      </c>
      <c r="W1617" s="447">
        <f>I1614+S1614+(G1637*1.5)</f>
        <v>90</v>
      </c>
      <c r="X1617" s="440">
        <f>IF(S1614&gt;0,(W1617/31.5),J1616)</f>
        <v>2.8571428571428572</v>
      </c>
      <c r="Y1617" s="164" t="str">
        <f>IF(X1617&gt;=4,"A+",IF(X1617&gt;=3.75,"A",IF(X1617&gt;=3.5,"A-",IF(X1617&gt;=3.25,"B+",IF(X1617&gt;=3,"B",IF(X1617&gt;=2.75,"B-",IF(X1617&gt;=2.5,"C+",IF(X1617&gt;=2,"C","F"))))))))</f>
        <v>B-</v>
      </c>
      <c r="Z1617" s="510"/>
    </row>
    <row r="1618" spans="1:26" ht="16.5">
      <c r="A1618" s="424"/>
      <c r="B1618" s="91" t="s">
        <v>1</v>
      </c>
      <c r="C1618" s="104">
        <f>'5th 1'!AC33</f>
        <v>2.75</v>
      </c>
      <c r="D1618" s="104">
        <f>'5th 2'!AC33</f>
        <v>2.75</v>
      </c>
      <c r="E1618" s="104">
        <f>'5th 3'!AC33</f>
        <v>2.5</v>
      </c>
      <c r="F1618" s="104">
        <f>'5th 4'!AC33</f>
        <v>3</v>
      </c>
      <c r="G1618" s="104">
        <f>'5th 5'!AC33</f>
        <v>2.5</v>
      </c>
      <c r="H1618" s="104">
        <f>'5th 6'!AC33</f>
        <v>0</v>
      </c>
      <c r="I1618" s="448"/>
      <c r="J1618" s="98"/>
      <c r="K1618" s="110"/>
      <c r="L1618" s="107">
        <f>'6th 1'!AC33</f>
        <v>3</v>
      </c>
      <c r="M1618" s="104">
        <f>'6th 2'!AC33</f>
        <v>3</v>
      </c>
      <c r="N1618" s="104">
        <f>'6th 3'!AC33</f>
        <v>2.75</v>
      </c>
      <c r="O1618" s="104">
        <f>'6th 4'!AC33</f>
        <v>3</v>
      </c>
      <c r="P1618" s="104">
        <f>'6th 5'!AC33</f>
        <v>3.25</v>
      </c>
      <c r="Q1618" s="104">
        <f>'6th 6'!AC33</f>
        <v>0</v>
      </c>
      <c r="R1618" s="104">
        <f>'6th 7'!AC33</f>
        <v>0</v>
      </c>
      <c r="S1618" s="448"/>
      <c r="T1618" s="98"/>
      <c r="U1618" s="110"/>
      <c r="V1618" s="445"/>
      <c r="W1618" s="448"/>
      <c r="X1618" s="441"/>
      <c r="Y1618" s="451" t="str">
        <f>IF(S1614&gt;0,(IF(X1617&gt;=2.5,Y1617,IF(X1617&gt;=2.25,"C",IF(X1617&gt;=2,"D","F")))),K1616)</f>
        <v>B-</v>
      </c>
      <c r="Z1618" s="510"/>
    </row>
    <row r="1619" spans="1:26" ht="17.25" customHeight="1" thickBot="1">
      <c r="A1619" s="424"/>
      <c r="B1619" s="91" t="s">
        <v>2</v>
      </c>
      <c r="C1619" s="104" t="str">
        <f>'5th 1'!AB33</f>
        <v>B-</v>
      </c>
      <c r="D1619" s="104" t="str">
        <f>'5th 2'!AB33</f>
        <v>B-</v>
      </c>
      <c r="E1619" s="104" t="str">
        <f>'5th 3'!AB33</f>
        <v>C+</v>
      </c>
      <c r="F1619" s="104" t="str">
        <f>'5th 4'!AB33</f>
        <v>B</v>
      </c>
      <c r="G1619" s="104" t="str">
        <f>'5th 5'!AB33</f>
        <v>C+</v>
      </c>
      <c r="H1619" s="104" t="str">
        <f>'5th 6'!AB33</f>
        <v/>
      </c>
      <c r="I1619" s="448"/>
      <c r="J1619" s="98"/>
      <c r="K1619" s="109"/>
      <c r="L1619" s="111" t="str">
        <f>'6th 1'!AB33</f>
        <v>B</v>
      </c>
      <c r="M1619" s="104" t="str">
        <f>'6th 2'!AB33</f>
        <v>B</v>
      </c>
      <c r="N1619" s="104" t="str">
        <f>'6th 3'!AB33</f>
        <v>B-</v>
      </c>
      <c r="O1619" s="104" t="str">
        <f>'6th 4'!AB33</f>
        <v>B</v>
      </c>
      <c r="P1619" s="104" t="str">
        <f>'6th 5'!AB33</f>
        <v>B+</v>
      </c>
      <c r="Q1619" s="104" t="str">
        <f>'6th 6'!AB33</f>
        <v/>
      </c>
      <c r="R1619" s="104" t="str">
        <f>'6th 7'!AB33</f>
        <v/>
      </c>
      <c r="S1619" s="448"/>
      <c r="T1619" s="98"/>
      <c r="U1619" s="109"/>
      <c r="V1619" s="446"/>
      <c r="W1619" s="449"/>
      <c r="X1619" s="450"/>
      <c r="Y1619" s="452"/>
      <c r="Z1619" s="510"/>
    </row>
    <row r="1620" spans="1:26" ht="17.25" thickTop="1">
      <c r="A1620" s="413" t="s">
        <v>127</v>
      </c>
      <c r="B1620" s="91" t="s">
        <v>1</v>
      </c>
      <c r="C1620" s="104">
        <f>'5th 1'!AD33</f>
        <v>0</v>
      </c>
      <c r="D1620" s="104">
        <f>'5th 2'!AD33</f>
        <v>0</v>
      </c>
      <c r="E1620" s="104">
        <f>'5th 3'!AD33</f>
        <v>0</v>
      </c>
      <c r="F1620" s="104">
        <f>'5th 4'!AD33</f>
        <v>0</v>
      </c>
      <c r="G1620" s="104">
        <f>'5th 5'!AD33</f>
        <v>0</v>
      </c>
      <c r="H1620" s="104">
        <f>'5th 6'!AD33</f>
        <v>0</v>
      </c>
      <c r="I1620" s="415">
        <f>(C1620*C1613)+(D1620*D1613)+(E1620*E1613)+(F1620*F1613)+(G1620*G1613)+(H1620*H1613)</f>
        <v>0</v>
      </c>
      <c r="J1620" s="417">
        <f>IF(C1620&gt;0,(C1618*C1613),0)+IF(D1620&gt;0,(D1618*D1613),0)+IF(E1620&gt;0,(E1618*E1613),0)+IF(F1620&gt;0,(F1618*F1613),0)+IF(G1620&gt;0,(G1618*G1613),0)+IF(H1620&gt;0,(H1618*H1613),0)</f>
        <v>0</v>
      </c>
      <c r="K1620" s="418">
        <f>IF(C1620&gt;C1618,((C1620*C1613)-(C1618*C1613)),0)+IF(D1620&gt;D1618,((D1620*D1613)-(D1618*D1613)),0)+IF(E1620&gt;E1618,((E1620*E1613)-(E1618*E1613)),0)+IF(F1620&gt;F1618,((F1620*F1613)-(F1618*F1613)),0)+IF(G1620&gt;G1618,((G1620*G1613)-(G1618*G1613)),0)+IF(H1620&gt;H1618,((H1620*H1613)-(H1618*H1613)),0)</f>
        <v>0</v>
      </c>
      <c r="L1620" s="165">
        <f>'6th 1'!AD33</f>
        <v>0</v>
      </c>
      <c r="M1620" s="104">
        <f>'6th 2'!AD33</f>
        <v>0</v>
      </c>
      <c r="N1620" s="104">
        <f>'6th 3'!AD33</f>
        <v>0</v>
      </c>
      <c r="O1620" s="104">
        <f>'6th 4'!AD33</f>
        <v>0</v>
      </c>
      <c r="P1620" s="104">
        <f>'6th 5'!AD33</f>
        <v>0</v>
      </c>
      <c r="Q1620" s="104">
        <f>'6th 6'!AD33</f>
        <v>0</v>
      </c>
      <c r="R1620" s="104">
        <f>'6th 7'!AD33</f>
        <v>0</v>
      </c>
      <c r="S1620" s="403">
        <f>(L1620*L1613)+(M1620*M1613)+(N1620*N1613)+(O1620*O1613)+(P1620*P1613)+(Q1620*Q1613)+(R1620*R1613)</f>
        <v>0</v>
      </c>
      <c r="T1620" s="417">
        <f>IF(L1620&gt;0,(L1618*L1613),0)+IF(M1620&gt;0,(M1618*M1613),0)+IF(N1620&gt;0,(N1618*N1613),0)+IF(O1620&gt;0,(O1618*O1613),0)+IF(P1620&gt;0,(P1618*P1613),0)+IF(Q1620&gt;0,(Q1618*Q1613),0)+IF(R1620&gt;0,(R1618*R1613),0)</f>
        <v>0</v>
      </c>
      <c r="U1620" s="399">
        <f>IF(L1620&gt;L1618,((L1620*L1613)-(L1618*L1613)),0)+IF(M1620&gt;M1618,((M1620*M1613)-(M1618*M1613)),0)+IF(N1620&gt;N1618,((N1620*N1613)-(N1618*N1613)),0)+IF(O1620&gt;O1618,((O1620*O1613)-(O1618*O1613)),0)+IF(P1620&gt;P1618,((P1620*P1613)-(P1618*P1613)),0)+IF(Q1620&gt;Q1618,((Q1620*Q1613)-(Q1618*Q1613)),0)+IF(R1620&gt;R1618,((R1620*R1613)-(R1618*R1613)),0)</f>
        <v>0</v>
      </c>
      <c r="V1620" s="401">
        <f>I1620+S1620</f>
        <v>0</v>
      </c>
      <c r="W1620" s="436">
        <f>J1620+T1620</f>
        <v>0</v>
      </c>
      <c r="X1620" s="438">
        <f>K1620+U1620</f>
        <v>0</v>
      </c>
      <c r="Y1620" s="405">
        <f>IF(V1612&gt;0,(X1620+Y1607),0)</f>
        <v>0</v>
      </c>
      <c r="Z1620" s="510"/>
    </row>
    <row r="1621" spans="1:26" ht="15.75" customHeight="1" thickBot="1">
      <c r="A1621" s="414"/>
      <c r="B1621" s="157" t="s">
        <v>23</v>
      </c>
      <c r="C1621" s="181" t="str">
        <f>'5th 1'!AE33</f>
        <v/>
      </c>
      <c r="D1621" s="181" t="str">
        <f>'5th 2'!AE33</f>
        <v/>
      </c>
      <c r="E1621" s="181" t="str">
        <f>'5th 3'!AE33</f>
        <v/>
      </c>
      <c r="F1621" s="181" t="str">
        <f>'5th 4'!AE33</f>
        <v/>
      </c>
      <c r="G1621" s="181" t="str">
        <f>'5th 5'!AE33</f>
        <v/>
      </c>
      <c r="H1621" s="181" t="str">
        <f>'5th 6'!AE33</f>
        <v/>
      </c>
      <c r="I1621" s="416"/>
      <c r="J1621" s="416"/>
      <c r="K1621" s="419"/>
      <c r="L1621" s="181" t="str">
        <f>'6th 1'!AE33</f>
        <v/>
      </c>
      <c r="M1621" s="181" t="str">
        <f>'6th 2'!AE33</f>
        <v/>
      </c>
      <c r="N1621" s="181" t="str">
        <f>'6th 3'!AE33</f>
        <v/>
      </c>
      <c r="O1621" s="181" t="str">
        <f>'6th 4'!AE33</f>
        <v/>
      </c>
      <c r="P1621" s="181" t="str">
        <f>'6th 5'!AE33</f>
        <v/>
      </c>
      <c r="Q1621" s="181" t="str">
        <f>'6th 6'!AE33</f>
        <v/>
      </c>
      <c r="R1621" s="181" t="str">
        <f>'6th 7'!AE33</f>
        <v/>
      </c>
      <c r="S1621" s="420"/>
      <c r="T1621" s="420"/>
      <c r="U1621" s="400"/>
      <c r="V1621" s="402"/>
      <c r="W1621" s="437"/>
      <c r="X1621" s="439"/>
      <c r="Y1621" s="406"/>
      <c r="Z1621" s="510"/>
    </row>
    <row r="1622" spans="1:26" ht="21" customHeight="1" thickTop="1" thickBot="1">
      <c r="A1622" s="435" t="s">
        <v>32</v>
      </c>
      <c r="B1622" s="435"/>
      <c r="C1622" s="435"/>
      <c r="D1622" s="435"/>
      <c r="E1622" s="435"/>
      <c r="F1622" s="435"/>
      <c r="G1622" s="435"/>
      <c r="H1622" s="435"/>
      <c r="I1622" s="435"/>
      <c r="J1622" s="435"/>
      <c r="K1622" s="435"/>
      <c r="L1622" s="435"/>
      <c r="M1622" s="435"/>
      <c r="N1622" s="435"/>
      <c r="O1622" s="435"/>
      <c r="P1622" s="435"/>
      <c r="Q1622" s="435"/>
      <c r="R1622" s="435"/>
      <c r="S1622" s="435"/>
      <c r="T1622" s="435"/>
      <c r="U1622" s="435"/>
      <c r="V1622" s="435"/>
      <c r="W1622" s="435"/>
      <c r="X1622" s="435"/>
      <c r="Y1622" s="435"/>
      <c r="Z1622" s="510"/>
    </row>
    <row r="1623" spans="1:26" ht="17.25" thickTop="1" thickBot="1">
      <c r="A1623" s="425" t="s">
        <v>48</v>
      </c>
      <c r="B1623" s="426"/>
      <c r="C1623" s="426"/>
      <c r="D1623" s="426"/>
      <c r="E1623" s="426"/>
      <c r="F1623" s="426"/>
      <c r="G1623" s="426"/>
      <c r="H1623" s="426"/>
      <c r="I1623" s="426"/>
      <c r="J1623" s="426"/>
      <c r="K1623" s="427"/>
      <c r="L1623" s="426" t="s">
        <v>49</v>
      </c>
      <c r="M1623" s="426"/>
      <c r="N1623" s="426"/>
      <c r="O1623" s="426"/>
      <c r="P1623" s="426"/>
      <c r="Q1623" s="426"/>
      <c r="R1623" s="426"/>
      <c r="S1623" s="426"/>
      <c r="T1623" s="426"/>
      <c r="U1623" s="427"/>
      <c r="V1623" s="160"/>
      <c r="W1623" s="428" t="s">
        <v>39</v>
      </c>
      <c r="X1623" s="428"/>
      <c r="Y1623" s="161"/>
      <c r="Z1623" s="510"/>
    </row>
    <row r="1624" spans="1:26" ht="17.25" thickTop="1">
      <c r="A1624" s="99" t="s">
        <v>22</v>
      </c>
      <c r="B1624" s="100"/>
      <c r="C1624" s="101">
        <f>'7th 1'!B4</f>
        <v>401</v>
      </c>
      <c r="D1624" s="101">
        <f>'7th 2'!B4</f>
        <v>402</v>
      </c>
      <c r="E1624" s="101">
        <f>'7th 3'!B4</f>
        <v>403</v>
      </c>
      <c r="F1624" s="101">
        <f>'7th 4'!B4</f>
        <v>404</v>
      </c>
      <c r="G1624" s="101">
        <f>'7th 5'!B4</f>
        <v>405</v>
      </c>
      <c r="H1624" s="101">
        <f>'7th 6'!B4</f>
        <v>406</v>
      </c>
      <c r="I1624" s="429" t="s">
        <v>0</v>
      </c>
      <c r="J1624" s="429" t="s">
        <v>3</v>
      </c>
      <c r="K1624" s="431" t="s">
        <v>2</v>
      </c>
      <c r="L1624" s="101">
        <f>'8th 1'!B4</f>
        <v>407</v>
      </c>
      <c r="M1624" s="101">
        <f>'8th 2'!B4</f>
        <v>408</v>
      </c>
      <c r="N1624" s="101">
        <f>'8th 3'!B4</f>
        <v>409</v>
      </c>
      <c r="O1624" s="101">
        <f>'8th 4'!B4</f>
        <v>410</v>
      </c>
      <c r="P1624" s="101">
        <f>'8th 5'!B4</f>
        <v>411</v>
      </c>
      <c r="Q1624" s="101">
        <f>'8th 6'!B4</f>
        <v>412</v>
      </c>
      <c r="R1624" s="101">
        <f>'8th 7'!B4</f>
        <v>0</v>
      </c>
      <c r="S1624" s="429" t="s">
        <v>0</v>
      </c>
      <c r="T1624" s="429" t="s">
        <v>3</v>
      </c>
      <c r="U1624" s="431" t="s">
        <v>2</v>
      </c>
      <c r="V1624" s="433" t="s">
        <v>62</v>
      </c>
      <c r="W1624" s="434"/>
      <c r="X1624" s="434"/>
      <c r="Y1624" s="162" t="str">
        <f>IF(X1625&gt;=4,"A+",IF(X1625&gt;=3.75,"A",IF(X1625&gt;=3.5,"A-",IF(X1625&gt;=3.25,"B+",IF(X1625&gt;=3,"B",IF(X1625&gt;=2.75,"B-",IF(X1625&gt;=2.5,"C+",IF(X1625&gt;=2,"C","F"))))))))</f>
        <v>B</v>
      </c>
      <c r="Z1624" s="510"/>
    </row>
    <row r="1625" spans="1:26" ht="65.25" customHeight="1">
      <c r="A1625" s="77" t="s">
        <v>63</v>
      </c>
      <c r="B1625" s="86"/>
      <c r="C1625" s="79" t="str">
        <f>IF('7th 1'!C33&gt;0,'7th 1'!D6,IF('7th 1'!K33&gt;0,'7th 1'!L6,IF('7th 1'!S33&gt;0,'7th 1'!T6,0)))</f>
        <v>Publicity Campaign</v>
      </c>
      <c r="D1625" s="79" t="str">
        <f>IF('7th 2'!C33&gt;0,'7th 2'!D6,IF('7th 2'!K33&gt;0,'7th 2'!L6,IF('7th 2'!S33&gt;0,'7th 2'!T6,0)))</f>
        <v>Produce Idea Formulation of Product</v>
      </c>
      <c r="E1625" s="79" t="str">
        <f>IF('7th 3'!C33&gt;0,'7th 3'!D6,IF('7th 3'!K33&gt;0,'7th 3'!L6,IF('7th 3'!S33&gt;0,'7th 3'!T6,0)))</f>
        <v>Computer Illustration-1</v>
      </c>
      <c r="F1625" s="79" t="str">
        <f>IF('7th 4'!C33&gt;0,'7th 4'!D6,IF('7th 4'!K33&gt;0,'7th 4'!L6,IF('7th 4'!S33&gt;0,'7th 4'!T6,0)))</f>
        <v>Computer Graphic -1</v>
      </c>
      <c r="G1625" s="79" t="str">
        <f>IF('7th 5'!C33&gt;0,'7th 5'!D6,IF('7th 5'!K33&gt;0,'7th 5'!L6,IF('7th 5'!S33&gt;0,'7th 5'!T6,0)))</f>
        <v>Sketch and Landscape -2</v>
      </c>
      <c r="H1625" s="79" t="str">
        <f>IF('7th 6'!C33&gt;0,'7th 6'!D6,IF('7th 6'!K33&gt;0,'7th 6'!L6,IF('7th 6'!S33&gt;0,'7th 6'!T6,0)))</f>
        <v>History of Western Art</v>
      </c>
      <c r="I1625" s="429"/>
      <c r="J1625" s="429"/>
      <c r="K1625" s="431"/>
      <c r="L1625" s="79" t="str">
        <f>IF('8th 1'!C33&gt;0,'8th 1'!D6,IF('8th 1'!K33&gt;0,'8th 1'!L6,IF('8th 1'!S33&gt;0,'8th 1'!T6,0)))</f>
        <v>Drawing a Package Design</v>
      </c>
      <c r="M1625" s="79" t="str">
        <f>IF('8th 2'!C33&gt;0,'8th 2'!D6,IF('8th 2'!K33&gt;0,'8th 2'!L6,IF('8th 2'!S33&gt;0,'8th 2'!T6,0)))</f>
        <v>Experimental Design</v>
      </c>
      <c r="N1625" s="79" t="str">
        <f>IF('8th 3'!C33&gt;0,'8th 3'!D6,IF('8th 3'!K33&gt;0,'8th 3'!L6,IF('8th 3'!S33&gt;0,'8th 3'!T6,0)))</f>
        <v>Computer Graphic -2</v>
      </c>
      <c r="O1625" s="79" t="str">
        <f>IF('8th 4'!C33&gt;0,'8th 4'!D6,IF('8th 4'!K33&gt;0,'8th 4'!L6,IF('8th 4'!S33&gt;0,'8th 4'!T6,0)))</f>
        <v>Interior &amp; Exterior Design</v>
      </c>
      <c r="P1625" s="79" t="str">
        <f>IF('8th 5'!C33&gt;0,'8th 5'!D6,IF('8th 5'!K33&gt;0,'8th 5'!L6,IF('8th 5'!S33&gt;0,'8th 5'!T6,0)))</f>
        <v>Aesthesic</v>
      </c>
      <c r="Q1625" s="79" t="str">
        <f>IF('8th 6'!C33&gt;0,'8th 6'!D6,IF('8th 6'!K33&gt;0,'8th 6'!L6,IF('8th 6'!S33&gt;0,'8th 6'!T6,0)))</f>
        <v>History of Arts in Bengal</v>
      </c>
      <c r="R1625" s="79">
        <f>IF('8th 7'!C33&gt;0,'8th 7'!D6,IF('8th 7'!K33&gt;0,'8th 7'!L6,IF('8th 7'!S33&gt;0,'8th 7'!T6,0)))</f>
        <v>0</v>
      </c>
      <c r="S1625" s="429"/>
      <c r="T1625" s="429"/>
      <c r="U1625" s="431"/>
      <c r="V1625" s="335">
        <f>IF(I1627&gt;0,(V1630+V1612),0)</f>
        <v>126</v>
      </c>
      <c r="W1625" s="254">
        <f>IF(I1627&gt;0,(W1630+W1612),0)</f>
        <v>383.625</v>
      </c>
      <c r="X1625" s="336">
        <f>IF(S1627&gt;0,(W1625/126),IF(I1627&gt;0,(W1625/109.5),0))</f>
        <v>3.0446428571428572</v>
      </c>
      <c r="Y1625" s="163" t="str">
        <f>IF(X1625&gt;=2.5,Y1624,IF(X1625&gt;=2.25,"C",IF(X1625&gt;=2,"D",IF(X1625=0,0,"F"))))</f>
        <v>B</v>
      </c>
      <c r="Z1625" s="510"/>
    </row>
    <row r="1626" spans="1:26" ht="17.25" customHeight="1">
      <c r="A1626" s="458" t="s">
        <v>27</v>
      </c>
      <c r="B1626" s="459"/>
      <c r="C1626" s="102">
        <f>IF('7th 1'!C33&gt;0,'7th 1'!H4,IF('7th 1'!K33&gt;0,'7th 1'!P4,IF('7th 1'!S33&gt;0,'7th 1'!X4,0)))</f>
        <v>3</v>
      </c>
      <c r="D1626" s="102">
        <f>IF('7th 2'!C33&gt;0,'7th 2'!H4,IF('7th 2'!K33&gt;0,'7th 2'!P4,IF('7th 2'!S33&gt;0,'7th 2'!X4,0)))</f>
        <v>1.5</v>
      </c>
      <c r="E1626" s="102">
        <f>IF('7th 3'!C33&gt;0,'7th 3'!H4,IF('7th 3'!K33&gt;0,'7th 3'!P4,IF('7th 3'!S33&gt;0,'7th 3'!X4,0)))</f>
        <v>3</v>
      </c>
      <c r="F1626" s="102">
        <f>IF('7th 4'!C33&gt;0,'7th 4'!H4,IF('7th 4'!K33&gt;0,'7th 4'!P4,IF('7th 4'!S33&gt;0,'7th 4'!X4,0)))</f>
        <v>3</v>
      </c>
      <c r="G1626" s="102">
        <f>IF('7th 5'!C33&gt;0,'7th 5'!H4,IF('7th 5'!K33&gt;0,'7th 5'!P4,IF('7th 5'!S33&gt;0,'7th 5'!X4,0)))</f>
        <v>1.5</v>
      </c>
      <c r="H1626" s="102">
        <f>IF('7th 6'!C33&gt;0,'7th 6'!H4,IF('7th 6'!K33&gt;0,'7th 6'!P4,IF('7th 6'!S33&gt;0,'7th 6'!X4,0)))</f>
        <v>3</v>
      </c>
      <c r="I1626" s="430"/>
      <c r="J1626" s="430"/>
      <c r="K1626" s="432"/>
      <c r="L1626" s="102">
        <f>IF('8th 1'!C33&gt;0,'8th 1'!H4,IF('8th 1'!K33&gt;0,'8th 1'!P4,IF('8th 1'!S33&gt;0,'8th 1'!X4,0)))</f>
        <v>3</v>
      </c>
      <c r="M1626" s="102">
        <f>IF('8th 2'!C33&gt;0,'8th 2'!H4,IF('8th 2'!K33&gt;0,'8th 2'!P4,IF('8th 2'!S33&gt;0,'8th 2'!X4,0)))</f>
        <v>3</v>
      </c>
      <c r="N1626" s="102">
        <f>IF('8th 3'!C33&gt;0,'8th 3'!H4,IF('8th 3'!K33&gt;0,'8th 3'!P4,IF('8th 3'!S33&gt;0,'8th 3'!X4,0)))</f>
        <v>3</v>
      </c>
      <c r="O1626" s="102">
        <f>IF('8th 4'!C33&gt;0,'8th 4'!H4,IF('8th 4'!K33&gt;0,'8th 4'!P4,IF('8th 4'!S33&gt;0,'8th 4'!X4,0)))</f>
        <v>3</v>
      </c>
      <c r="P1626" s="102">
        <f>IF('8th 5'!C33&gt;0,'8th 5'!H4,IF('8th 5'!K33&gt;0,'8th 5'!P4,IF('8th 5'!S33&gt;0,'8th 5'!X4,0)))</f>
        <v>1.5</v>
      </c>
      <c r="Q1626" s="102">
        <f>IF('8th 6'!C33&gt;0,'8th 6'!H4,IF('8th 6'!K33&gt;0,'8th 6'!P4,IF('8th 6'!S33&gt;0,'8th 6'!X4,0)))</f>
        <v>1.5</v>
      </c>
      <c r="R1626" s="102">
        <f>IF('8th 7'!C33&gt;0,'8th 7'!H4,IF('8th 7'!K33&gt;0,'8th 7'!P4,IF('8th 7'!S33&gt;0,'8th 7'!X4,0)))</f>
        <v>0</v>
      </c>
      <c r="S1626" s="430"/>
      <c r="T1626" s="430"/>
      <c r="U1626" s="432"/>
      <c r="V1626" s="460" t="s">
        <v>41</v>
      </c>
      <c r="W1626" s="461"/>
      <c r="X1626" s="461"/>
      <c r="Y1626" s="462"/>
      <c r="Z1626" s="510"/>
    </row>
    <row r="1627" spans="1:26" ht="18.75" customHeight="1" thickBot="1">
      <c r="A1627" s="463" t="s">
        <v>11</v>
      </c>
      <c r="B1627" s="464"/>
      <c r="C1627" s="102">
        <v>100</v>
      </c>
      <c r="D1627" s="102">
        <v>100</v>
      </c>
      <c r="E1627" s="102">
        <v>100</v>
      </c>
      <c r="F1627" s="102">
        <v>100</v>
      </c>
      <c r="G1627" s="102">
        <v>100</v>
      </c>
      <c r="H1627" s="102">
        <v>100</v>
      </c>
      <c r="I1627" s="465">
        <f>(C1631*C1626)+(D1631*D1626)+(E1631*E1626)+(F1631*F1626)+(G1631*G1626)+(H1631*H1626)</f>
        <v>49.875</v>
      </c>
      <c r="J1627" s="84"/>
      <c r="K1627" s="103" t="str">
        <f>IF(J1629&gt;=4,"A+",IF(J1629&gt;=3.75,"A",IF(J1629&gt;=3.5,"A-",IF(J1629&gt;=3.25,"B+",IF(J1629&gt;=3,"B",IF(J1629&gt;=2.75,"B-",IF(J1629&gt;=2.5,"C+",IF(J1629&gt;=2,"C","F"))))))))</f>
        <v>B+</v>
      </c>
      <c r="L1627" s="102">
        <v>100</v>
      </c>
      <c r="M1627" s="102">
        <v>100</v>
      </c>
      <c r="N1627" s="102">
        <v>100</v>
      </c>
      <c r="O1627" s="102">
        <v>100</v>
      </c>
      <c r="P1627" s="102">
        <v>100</v>
      </c>
      <c r="Q1627" s="102">
        <v>100</v>
      </c>
      <c r="R1627" s="102">
        <v>100</v>
      </c>
      <c r="S1627" s="465">
        <f>(L1631*L1626)+(M1631*M1626)+(N1631*N1626)+(O1631*O1626)+(P1631*P1626)+(Q1631*Q1626)+(R1631*R1626)</f>
        <v>49.875</v>
      </c>
      <c r="T1627" s="84"/>
      <c r="U1627" s="103" t="str">
        <f>IF(T1629&gt;=4,"A+",IF(T1629&gt;=3.75,"A",IF(T1629&gt;=3.5,"A-",IF(T1629&gt;=3.25,"B+",IF(T1629&gt;=3,"B",IF(T1629&gt;=2.75,"B-",IF(T1629&gt;=2.5,"C+",IF(T1629&gt;=2,"C","F"))))))))</f>
        <v>B+</v>
      </c>
      <c r="V1627" s="467" t="s">
        <v>29</v>
      </c>
      <c r="W1627" s="469" t="s">
        <v>0</v>
      </c>
      <c r="X1627" s="469" t="s">
        <v>3</v>
      </c>
      <c r="Y1627" s="421" t="s">
        <v>2</v>
      </c>
      <c r="Z1627" s="510"/>
    </row>
    <row r="1628" spans="1:26" ht="17.25" thickTop="1">
      <c r="A1628" s="77" t="s">
        <v>28</v>
      </c>
      <c r="B1628" s="86"/>
      <c r="C1628" s="104">
        <f>IF('7th 1'!C33&gt;0,'7th 1'!C33,IF('7th 1'!K33&gt;0,'7th 1'!K33,IF('7th 1'!S33&gt;0,'7th 1'!S33,0)))</f>
        <v>30</v>
      </c>
      <c r="D1628" s="104">
        <f>IF('7th 2'!C33&gt;0,'7th 2'!C33,IF('7th 2'!K33&gt;0,'7th 2'!K33,IF('7th 2'!S33&gt;0,'7th 2'!S33,0)))</f>
        <v>27.5</v>
      </c>
      <c r="E1628" s="104">
        <f>IF('7th 3'!C33&gt;0,'7th 3'!C33,IF('7th 3'!K33&gt;0,'7th 3'!K33,IF('7th 3'!S33&gt;0,'7th 3'!S33,0)))</f>
        <v>29</v>
      </c>
      <c r="F1628" s="104">
        <f>IF('7th 4'!C33&gt;0,'7th 4'!C33,IF('7th 4'!K33&gt;0,'7th 4'!K33,IF('7th 4'!S33&gt;0,'7th 4'!S33,0)))</f>
        <v>27.5</v>
      </c>
      <c r="G1628" s="104">
        <f>IF('7th 5'!C33&gt;0,'7th 5'!C33,IF('7th 5'!K33&gt;0,'7th 5'!K33,IF('7th 5'!S33&gt;0,'7th 5'!S33,0)))</f>
        <v>28.5</v>
      </c>
      <c r="H1628" s="104">
        <f>IF('7th 6'!C33&gt;0,'7th 6'!C33,IF('7th 6'!K33&gt;0,'7th 6'!K33,IF('7th 6'!S33&gt;0,'7th 6'!S33,0)))</f>
        <v>24.25</v>
      </c>
      <c r="I1628" s="466"/>
      <c r="J1628" s="98"/>
      <c r="K1628" s="90"/>
      <c r="L1628" s="104">
        <f>IF('8th 1'!C33&gt;0,'8th 1'!C33,IF('8th 1'!K33&gt;0,'8th 1'!K33,IF('8th 1'!S33&gt;0,'8th 1'!S33,0)))</f>
        <v>28.5</v>
      </c>
      <c r="M1628" s="104">
        <f>IF('8th 2'!C33&gt;0,'8th 2'!C33,IF('8th 2'!K33&gt;0,'8th 2'!K33,IF('8th 2'!S33&gt;0,'8th 2'!S33,0)))</f>
        <v>29.5</v>
      </c>
      <c r="N1628" s="104">
        <f>IF('8th 3'!C33&gt;0,'8th 3'!C33,IF('8th 3'!K33&gt;0,'8th 3'!K33,IF('8th 3'!S33&gt;0,'8th 3'!S33,0)))</f>
        <v>31</v>
      </c>
      <c r="O1628" s="104">
        <f>IF('8th 4'!C33&gt;0,'8th 4'!C33,IF('8th 4'!K33&gt;0,'8th 4'!K33,IF('8th 4'!S33&gt;0,'8th 4'!S33,0)))</f>
        <v>28.5</v>
      </c>
      <c r="P1628" s="104">
        <f>IF('8th 5'!C33&gt;0,'8th 5'!C33,IF('8th 5'!K33&gt;0,'8th 5'!K33,IF('8th 5'!S33&gt;0,'8th 5'!S33,0)))</f>
        <v>29.5</v>
      </c>
      <c r="Q1628" s="104">
        <f>IF('8th 6'!C33&gt;0,'8th 6'!C33,IF('8th 6'!K33&gt;0,'8th 6'!K33,IF('8th 6'!S33&gt;0,'8th 6'!S33,0)))</f>
        <v>27</v>
      </c>
      <c r="R1628" s="104">
        <f>IF('8th 7'!C33&gt;0,'8th 7'!C33,IF('8th 7'!K33&gt;0,'8th 7'!K33,IF('8th 7'!S33&gt;0,'8th 7'!S33,0)))</f>
        <v>0</v>
      </c>
      <c r="S1628" s="466"/>
      <c r="T1628" s="98"/>
      <c r="U1628" s="90"/>
      <c r="V1628" s="468"/>
      <c r="W1628" s="470"/>
      <c r="X1628" s="471"/>
      <c r="Y1628" s="422"/>
      <c r="Z1628" s="510"/>
    </row>
    <row r="1629" spans="1:26" ht="17.25">
      <c r="A1629" s="423" t="s">
        <v>26</v>
      </c>
      <c r="B1629" s="91" t="s">
        <v>60</v>
      </c>
      <c r="C1629" s="104">
        <f>IF('7th 1'!C33&gt;0,'7th 1'!J33,IF('7th 1'!K33&gt;0,'7th 1'!R33,IF('7th 1'!S33&gt;0,'7th 1'!Z33,0)))</f>
        <v>41</v>
      </c>
      <c r="D1629" s="104">
        <f>IF('7th 2'!C33&gt;0,'7th 2'!J33,IF('7th 2'!K33&gt;0,'7th 2'!R33,IF('7th 2'!S33&gt;0,'7th 2'!Z33,0)))</f>
        <v>41</v>
      </c>
      <c r="E1629" s="104">
        <f>IF('7th 3'!C33&gt;0,'7th 3'!J33,IF('7th 3'!K33&gt;0,'7th 3'!R33,IF('7th 3'!S33&gt;0,'7th 3'!Z33,0)))</f>
        <v>36</v>
      </c>
      <c r="F1629" s="104">
        <f>IF('7th 4'!C33&gt;0,'7th 4'!J33,IF('7th 4'!K33&gt;0,'7th 4'!R33,IF('7th 4'!S33&gt;0,'7th 4'!Z33,0)))</f>
        <v>41</v>
      </c>
      <c r="G1629" s="104">
        <f>IF('7th 5'!C33&gt;0,'7th 5'!J33,IF('7th 5'!K33&gt;0,'7th 5'!R33,IF('7th 5'!S33&gt;0,'7th 5'!Z33,0)))</f>
        <v>43.5</v>
      </c>
      <c r="H1629" s="104">
        <f>IF('7th 6'!C33&gt;0,'7th 6'!J33,IF('7th 6'!K33&gt;0,'7th 6'!R33,IF('7th 6'!S33&gt;0,'7th 6'!Z33,0)))</f>
        <v>40</v>
      </c>
      <c r="I1629" s="466"/>
      <c r="J1629" s="440">
        <f>I1627/(C1626+D1626+E1626+F1626+G1626+H1626)</f>
        <v>3.3250000000000002</v>
      </c>
      <c r="K1629" s="442" t="str">
        <f>IF(J1629&gt;=2.5,K1627,IF(J1629&gt;=2.25,"C",IF(J1629&gt;=2,"D",IF(J1629=0,0,"F"))))</f>
        <v>B+</v>
      </c>
      <c r="L1629" s="104">
        <f>IF('8th 1'!C33&gt;0,'8th 1'!J33,IF('8th 1'!K33&gt;0,'8th 1'!R33,IF('8th 1'!S33&gt;0,'8th 1'!Z33,0)))</f>
        <v>41.5</v>
      </c>
      <c r="M1629" s="104">
        <f>IF('8th 2'!C33&gt;0,'8th 2'!J33,IF('8th 2'!K33&gt;0,'8th 2'!R33,IF('8th 2'!S33&gt;0,'8th 2'!Z33,0)))</f>
        <v>31.5</v>
      </c>
      <c r="N1629" s="104">
        <f>IF('8th 3'!C33&gt;0,'8th 3'!J33,IF('8th 3'!K33&gt;0,'8th 3'!R33,IF('8th 3'!S33&gt;0,'8th 3'!Z33,0)))</f>
        <v>44.5</v>
      </c>
      <c r="O1629" s="104">
        <f>IF('8th 4'!C33&gt;0,'8th 4'!J33,IF('8th 4'!K33&gt;0,'8th 4'!R33,IF('8th 4'!S33&gt;0,'8th 4'!Z33,0)))</f>
        <v>35</v>
      </c>
      <c r="P1629" s="104">
        <f>IF('8th 5'!C33&gt;0,'8th 5'!J33,IF('8th 5'!K33&gt;0,'8th 5'!R33,IF('8th 5'!S33&gt;0,'8th 5'!Z33,0)))</f>
        <v>43</v>
      </c>
      <c r="Q1629" s="104">
        <f>IF('8th 6'!C33&gt;0,'8th 6'!J33,IF('8th 6'!K33&gt;0,'8th 6'!R33,IF('8th 6'!S33&gt;0,'8th 6'!Z33,0)))</f>
        <v>38</v>
      </c>
      <c r="R1629" s="104">
        <f>IF('8th 7'!C33&gt;0,'8th 7'!J33,IF('8th 7'!K33&gt;0,'8th 7'!R33,IF('8th 7'!S33&gt;0,'8th 7'!Z33,0)))</f>
        <v>0</v>
      </c>
      <c r="S1629" s="466"/>
      <c r="T1629" s="440">
        <f>S1627/(L1626+M1626+N1626+O1626+P1626+Q1626+R1626)</f>
        <v>3.3250000000000002</v>
      </c>
      <c r="U1629" s="442" t="str">
        <f>IF(T1629&gt;=2.5,U1627,IF(T1629&gt;=2.25,"C",IF(T1629&gt;=2,"D",IF(T1629=0,0,"F"))))</f>
        <v>B+</v>
      </c>
      <c r="V1629" s="454" t="s">
        <v>40</v>
      </c>
      <c r="W1629" s="443"/>
      <c r="X1629" s="443"/>
      <c r="Y1629" s="455"/>
      <c r="Z1629" s="510"/>
    </row>
    <row r="1630" spans="1:26" ht="16.5" customHeight="1">
      <c r="A1630" s="424"/>
      <c r="B1630" s="91" t="s">
        <v>67</v>
      </c>
      <c r="C1630" s="117">
        <f>'7th 1'!AA33</f>
        <v>71</v>
      </c>
      <c r="D1630" s="117">
        <f>'7th 2'!AA33</f>
        <v>69</v>
      </c>
      <c r="E1630" s="117">
        <f>'7th 3'!AA33</f>
        <v>65</v>
      </c>
      <c r="F1630" s="117">
        <f>'7th 4'!AA33</f>
        <v>69</v>
      </c>
      <c r="G1630" s="117">
        <f>'7th 5'!AA33</f>
        <v>72</v>
      </c>
      <c r="H1630" s="117">
        <f>'7th 6'!AA33</f>
        <v>65</v>
      </c>
      <c r="I1630" s="466"/>
      <c r="J1630" s="453"/>
      <c r="K1630" s="442"/>
      <c r="L1630" s="117">
        <f>'8th 1'!AA33</f>
        <v>70</v>
      </c>
      <c r="M1630" s="117">
        <f>'8th 2'!AA33</f>
        <v>61</v>
      </c>
      <c r="N1630" s="117">
        <f>'8th 3'!AA33</f>
        <v>76</v>
      </c>
      <c r="O1630" s="117">
        <f>'8th 4'!AA33</f>
        <v>64</v>
      </c>
      <c r="P1630" s="117">
        <f>'8th 5'!AA33</f>
        <v>73</v>
      </c>
      <c r="Q1630" s="117">
        <f>'8th 6'!AA33</f>
        <v>65</v>
      </c>
      <c r="R1630" s="117">
        <f>'8th 7'!AA33</f>
        <v>0</v>
      </c>
      <c r="S1630" s="466"/>
      <c r="T1630" s="453"/>
      <c r="U1630" s="442"/>
      <c r="V1630" s="444">
        <f>IF((C1631+C1633)=0,0,C1626)+IF((D1631+D1633)=0,0,D1626)+IF((E1631+E1633)=0,0,E1626)+IF((F1631+F1633)=0,0,F1626)+IF((G1631+G1633)=0,0,G1626)+IF((H1631+H1633)=0,0,H1626)+IF((L1631+L1633)=0,0,L1626)+IF((M1631+M1633)=0,0,M1626)+IF((N1631+N1633)=0,0,N1626)+IF((O1631+O1633)=0,0,O1626)+IF((P1631+P1633)=0,0,P1626)+IF((Q1631+Q1633)=0,0,Q1626)+IF((R1631+R1633)=0,0,R1626)+IF(I1637&gt;0,1.5,0)</f>
        <v>31.5</v>
      </c>
      <c r="W1630" s="457">
        <f>I1627+S1627+(I1637*1.5)</f>
        <v>104.625</v>
      </c>
      <c r="X1630" s="440">
        <f>IF(S1627&gt;0,(W1630/31.5),J1629)</f>
        <v>3.3214285714285716</v>
      </c>
      <c r="Y1630" s="164" t="str">
        <f>IF(X1630&gt;=4,"A+",IF(X1630&gt;=3.75,"A",IF(X1630&gt;=3.5,"A-",IF(X1630&gt;=3.25,"B+",IF(X1630&gt;=3,"B",IF(X1630&gt;=2.75,"B-",IF(X1630&gt;=2.5,"C+",IF(X1630&gt;=2,"C","F"))))))))</f>
        <v>B+</v>
      </c>
      <c r="Z1630" s="510"/>
    </row>
    <row r="1631" spans="1:26" ht="16.5">
      <c r="A1631" s="424"/>
      <c r="B1631" s="91" t="s">
        <v>1</v>
      </c>
      <c r="C1631" s="104">
        <f>'7th 1'!AC33</f>
        <v>3.5</v>
      </c>
      <c r="D1631" s="104">
        <f>'7th 2'!AC33</f>
        <v>3.25</v>
      </c>
      <c r="E1631" s="104">
        <f>'7th 3'!AC33</f>
        <v>3.25</v>
      </c>
      <c r="F1631" s="104">
        <f>'7th 4'!AC33</f>
        <v>3.25</v>
      </c>
      <c r="G1631" s="104">
        <f>'7th 5'!AC33</f>
        <v>3.5</v>
      </c>
      <c r="H1631" s="104">
        <f>'7th 6'!AC33</f>
        <v>3.25</v>
      </c>
      <c r="I1631" s="466"/>
      <c r="J1631" s="98"/>
      <c r="K1631" s="112"/>
      <c r="L1631" s="104">
        <f>'8th 1'!AC33</f>
        <v>3.5</v>
      </c>
      <c r="M1631" s="104">
        <f>'8th 2'!AC33</f>
        <v>3</v>
      </c>
      <c r="N1631" s="104">
        <f>'8th 3'!AC33</f>
        <v>3.75</v>
      </c>
      <c r="O1631" s="104">
        <f>'8th 4'!AC33</f>
        <v>3</v>
      </c>
      <c r="P1631" s="104">
        <f>'8th 5'!AC33</f>
        <v>3.5</v>
      </c>
      <c r="Q1631" s="104">
        <f>'8th 6'!AC33</f>
        <v>3.25</v>
      </c>
      <c r="R1631" s="104">
        <f>'8th 7'!AC33</f>
        <v>0</v>
      </c>
      <c r="S1631" s="466"/>
      <c r="T1631" s="98"/>
      <c r="V1631" s="456"/>
      <c r="W1631" s="448"/>
      <c r="X1631" s="441"/>
      <c r="Y1631" s="451" t="str">
        <f>IF(S1627&gt;0,(IF(X1630&gt;=2.5,Y1630,IF(X1630&gt;=2.25,"C",IF(X1630&gt;=2,"D","F")))),K1629)</f>
        <v>B+</v>
      </c>
      <c r="Z1631" s="510"/>
    </row>
    <row r="1632" spans="1:26" ht="16.5">
      <c r="A1632" s="424"/>
      <c r="B1632" s="91" t="s">
        <v>2</v>
      </c>
      <c r="C1632" s="104" t="str">
        <f>'7th 1'!AB33</f>
        <v>A-</v>
      </c>
      <c r="D1632" s="104" t="str">
        <f>'7th 2'!AB33</f>
        <v>B+</v>
      </c>
      <c r="E1632" s="104" t="str">
        <f>'7th 3'!AB33</f>
        <v>B+</v>
      </c>
      <c r="F1632" s="104" t="str">
        <f>'7th 4'!AB33</f>
        <v>B+</v>
      </c>
      <c r="G1632" s="104" t="str">
        <f>'7th 5'!AB33</f>
        <v>A-</v>
      </c>
      <c r="H1632" s="104" t="str">
        <f>'7th 6'!AB33</f>
        <v>B+</v>
      </c>
      <c r="I1632" s="466"/>
      <c r="J1632" s="98"/>
      <c r="K1632" s="90"/>
      <c r="L1632" s="104" t="str">
        <f>'8th 1'!AB33</f>
        <v>A-</v>
      </c>
      <c r="M1632" s="104" t="str">
        <f>'8th 2'!AB33</f>
        <v>B</v>
      </c>
      <c r="N1632" s="104" t="str">
        <f>'8th 3'!AB33</f>
        <v>A</v>
      </c>
      <c r="O1632" s="104" t="str">
        <f>'8th 4'!AB33</f>
        <v>B</v>
      </c>
      <c r="P1632" s="104" t="str">
        <f>'8th 5'!AB33</f>
        <v>A-</v>
      </c>
      <c r="Q1632" s="104" t="str">
        <f>'8th 6'!AB33</f>
        <v>B+</v>
      </c>
      <c r="R1632" s="104" t="str">
        <f>'8th 7'!AB33</f>
        <v/>
      </c>
      <c r="S1632" s="466"/>
      <c r="T1632" s="98"/>
      <c r="U1632" s="90"/>
      <c r="V1632" s="446"/>
      <c r="W1632" s="449"/>
      <c r="X1632" s="450"/>
      <c r="Y1632" s="452"/>
      <c r="Z1632" s="510"/>
    </row>
    <row r="1633" spans="1:26" ht="16.5">
      <c r="A1633" s="413" t="s">
        <v>127</v>
      </c>
      <c r="B1633" s="91" t="s">
        <v>1</v>
      </c>
      <c r="C1633" s="104" t="str">
        <f>'7th 1'!AD33</f>
        <v>3.25</v>
      </c>
      <c r="D1633" s="104">
        <f>'7th 2'!AD33</f>
        <v>0</v>
      </c>
      <c r="E1633" s="104">
        <f>'7th 3'!AD33</f>
        <v>0</v>
      </c>
      <c r="F1633" s="104">
        <f>'7th 4'!AD33</f>
        <v>0</v>
      </c>
      <c r="G1633" s="104">
        <f>'7th 5'!AD33</f>
        <v>0</v>
      </c>
      <c r="H1633" s="104">
        <f>'7th 6'!AD33</f>
        <v>0</v>
      </c>
      <c r="I1633" s="415">
        <f>(C1633*C1626)+(D1633*D1626)+(E1633*E1626)+(F1633*F1626)+(G1633*G1626)+(H1633*H1626)</f>
        <v>9.75</v>
      </c>
      <c r="J1633" s="417">
        <f>IF(C1633&gt;0,(C1631*C1626),0)+IF(D1633&gt;0,(D1631*D1626),0)+IF(E1633&gt;0,(E1631*E1626),0)+IF(F1633&gt;0,(F1631*F1626),0)+IF(G1633&gt;0,(G1631*G1626),0)+IF(H1633&gt;0,(H1631*H1626),0)</f>
        <v>10.5</v>
      </c>
      <c r="K1633" s="418">
        <f>IF(C1633&gt;C1631,((C1633*C1626)-(C1631*C1626)),0)+IF(D1633&gt;D1631,((D1633*D1626)-(D1631*D1626)),0)+IF(E1633&gt;E1631,((E1633*E1626)-(E1631*E1626)),0)+IF(F1633&gt;F1631,((F1633*F1626)-(F1631*F1626)),0)+IF(G1633&gt;G1631,((G1633*G1626)-(G1631*G1626)),0)+IF(H1633&gt;H1631,((H1633*H1626)-(H1631*H1626)),0)</f>
        <v>-0.75</v>
      </c>
      <c r="L1633" s="165">
        <f>'8th 1'!AD33</f>
        <v>0</v>
      </c>
      <c r="M1633" s="104">
        <f>'8th 2'!AD33</f>
        <v>0</v>
      </c>
      <c r="N1633" s="104">
        <f>'8th 3'!AD33</f>
        <v>0</v>
      </c>
      <c r="O1633" s="104">
        <f>'8th 4'!AD33</f>
        <v>0</v>
      </c>
      <c r="P1633" s="104">
        <f>'8th 5'!AD33</f>
        <v>0</v>
      </c>
      <c r="Q1633" s="104">
        <f>'8th 6'!AD33</f>
        <v>0</v>
      </c>
      <c r="R1633" s="104">
        <f>'8th 7'!AD33</f>
        <v>0</v>
      </c>
      <c r="S1633" s="403">
        <f>(L1633*L1626)+(M1633*M1626)+(N1633*N1626)+(O1633*O1626)+(P1633*P1626)+(Q1633*Q1626)+(R1633*R1626)</f>
        <v>0</v>
      </c>
      <c r="T1633" s="417">
        <f>IF(L1633&gt;0,(L1631*L1626),0)+IF(M1633&gt;0,(M1631*M1626),0)+IF(N1633&gt;0,(N1631*N1626),0)+IF(O1633&gt;0,(O1631*O1626),0)+IF(P1633&gt;0,(P1631*P1626),0)+IF(Q1633&gt;0,(Q1631*Q1626),0)+IF(R1633&gt;0,(R1631*R1626),0)</f>
        <v>0</v>
      </c>
      <c r="U1633" s="399">
        <f>IF(L1633&gt;L1631,((L1633*L1626)-(L1631*L1626)),0)+IF(M1633&gt;M1631,((M1633*M1626)-(M1631*M1626)),0)+IF(N1633&gt;N1631,((N1633*N1626)-(N1631*N1626)),0)+IF(O1633&gt;O1631,((O1633*O1626)-(O1631*O1626)),0)+IF(P1633&gt;P1631,((P1633*P1626)-(P1631*P1626)),0)+IF(Q1633&gt;Q1631,((Q1633*Q1626)-(Q1631*Q1626)),0)+IF(R1633&gt;R1631,((R1633*R1626)-(R1631*R1626)),0)</f>
        <v>0</v>
      </c>
      <c r="V1633" s="401">
        <f>I1633+S1633</f>
        <v>9.75</v>
      </c>
      <c r="W1633" s="403">
        <f>J1633+T1633</f>
        <v>10.5</v>
      </c>
      <c r="X1633" s="403">
        <f>K1633+U1633</f>
        <v>-0.75</v>
      </c>
      <c r="Y1633" s="405">
        <f>IF(V1625&gt;0,(X1633+Y1620),0)</f>
        <v>-0.75</v>
      </c>
      <c r="Z1633" s="510"/>
    </row>
    <row r="1634" spans="1:26" ht="15.75" customHeight="1" thickBot="1">
      <c r="A1634" s="414"/>
      <c r="B1634" s="157" t="s">
        <v>23</v>
      </c>
      <c r="C1634" s="180" t="str">
        <f>'7th 1'!AE33</f>
        <v>Imp:</v>
      </c>
      <c r="D1634" s="180" t="str">
        <f>'7th 2'!AE33</f>
        <v/>
      </c>
      <c r="E1634" s="180" t="str">
        <f>'7th 3'!AE33</f>
        <v/>
      </c>
      <c r="F1634" s="180" t="str">
        <f>'7th 4'!AE33</f>
        <v/>
      </c>
      <c r="G1634" s="180" t="str">
        <f>'7th 5'!AE33</f>
        <v/>
      </c>
      <c r="H1634" s="180" t="str">
        <f>'7th 6'!AE33</f>
        <v/>
      </c>
      <c r="I1634" s="416"/>
      <c r="J1634" s="416"/>
      <c r="K1634" s="419"/>
      <c r="L1634" s="180" t="str">
        <f>'8th 1'!AE33</f>
        <v/>
      </c>
      <c r="M1634" s="180" t="str">
        <f>'8th 2'!AE33</f>
        <v/>
      </c>
      <c r="N1634" s="180" t="str">
        <f>'8th 3'!AE33</f>
        <v/>
      </c>
      <c r="O1634" s="180" t="str">
        <f>'8th 4'!AE33</f>
        <v/>
      </c>
      <c r="P1634" s="180" t="str">
        <f>'8th 5'!AE33</f>
        <v/>
      </c>
      <c r="Q1634" s="180" t="str">
        <f>'8th 6'!AE33</f>
        <v/>
      </c>
      <c r="R1634" s="180" t="str">
        <f>'8th 7'!AE33</f>
        <v/>
      </c>
      <c r="S1634" s="420"/>
      <c r="T1634" s="420"/>
      <c r="U1634" s="400"/>
      <c r="V1634" s="402"/>
      <c r="W1634" s="404"/>
      <c r="X1634" s="404"/>
      <c r="Y1634" s="406"/>
      <c r="Z1634" s="510"/>
    </row>
    <row r="1635" spans="1:26" ht="9.75" customHeight="1" thickTop="1" thickBot="1">
      <c r="C1635" s="53"/>
      <c r="D1635" s="53"/>
      <c r="E1635" s="53"/>
      <c r="F1635" s="53"/>
      <c r="G1635" s="53"/>
      <c r="H1635" s="53"/>
      <c r="L1635" s="53"/>
      <c r="M1635" s="53"/>
      <c r="N1635" s="53"/>
      <c r="O1635" s="53"/>
      <c r="P1635" s="53"/>
      <c r="Q1635" s="53"/>
      <c r="R1635" s="53"/>
      <c r="V1635" s="53"/>
      <c r="W1635" s="53"/>
      <c r="X1635" s="53"/>
      <c r="Y1635" s="53"/>
    </row>
    <row r="1636" spans="1:26" ht="18.75" thickTop="1">
      <c r="A1636" s="407" t="s">
        <v>33</v>
      </c>
      <c r="B1636" s="408"/>
      <c r="C1636" s="376" t="s">
        <v>35</v>
      </c>
      <c r="D1636" s="380"/>
      <c r="E1636" s="376" t="s">
        <v>30</v>
      </c>
      <c r="F1636" s="380"/>
      <c r="G1636" s="376" t="s">
        <v>31</v>
      </c>
      <c r="H1636" s="380"/>
      <c r="I1636" s="376" t="s">
        <v>32</v>
      </c>
      <c r="J1636" s="411"/>
      <c r="K1636" s="411"/>
      <c r="L1636" s="412"/>
      <c r="M1636" s="370" t="s">
        <v>50</v>
      </c>
      <c r="N1636" s="371"/>
      <c r="O1636" s="376" t="s">
        <v>0</v>
      </c>
      <c r="P1636" s="377"/>
      <c r="Q1636" s="169" t="s">
        <v>29</v>
      </c>
      <c r="R1636" s="378" t="s">
        <v>216</v>
      </c>
      <c r="S1636" s="379"/>
      <c r="T1636" s="379"/>
      <c r="U1636" s="380"/>
      <c r="V1636" s="381" t="s">
        <v>2</v>
      </c>
      <c r="W1636" s="382"/>
      <c r="X1636" s="170"/>
      <c r="Y1636" s="171"/>
    </row>
    <row r="1637" spans="1:26" s="113" customFormat="1" ht="18" customHeight="1">
      <c r="A1637" s="409"/>
      <c r="B1637" s="410"/>
      <c r="C1637" s="383" t="str">
        <f>'viva-1'!K31</f>
        <v>3.50</v>
      </c>
      <c r="D1637" s="384"/>
      <c r="E1637" s="383" t="str">
        <f>'viva-2'!K31</f>
        <v>2.50</v>
      </c>
      <c r="F1637" s="384"/>
      <c r="G1637" s="385" t="str">
        <f>'viva-3'!K31</f>
        <v>3.00</v>
      </c>
      <c r="H1637" s="384"/>
      <c r="I1637" s="383" t="str">
        <f>'viva-4'!K31</f>
        <v>3.25</v>
      </c>
      <c r="J1637" s="386"/>
      <c r="K1637" s="386"/>
      <c r="L1637" s="387"/>
      <c r="M1637" s="372"/>
      <c r="N1637" s="373"/>
      <c r="O1637" s="388">
        <f>W1625+Y1633</f>
        <v>382.875</v>
      </c>
      <c r="P1637" s="389"/>
      <c r="Q1637" s="397">
        <f>V1625</f>
        <v>126</v>
      </c>
      <c r="R1637" s="392">
        <f>O1637/126</f>
        <v>3.0386904761904763</v>
      </c>
      <c r="S1637" s="393"/>
      <c r="T1637" s="393"/>
      <c r="U1637" s="394"/>
      <c r="V1637" s="359" t="str">
        <f>IF(R1637&gt;=2.5,Y1637,IF(R1637&gt;=2.25,"C",IF(R1637&gt;=2,"D",IF(R1637=0,0,"F"))))</f>
        <v>B</v>
      </c>
      <c r="W1637" s="360"/>
      <c r="X1637" s="172"/>
      <c r="Y1637" s="173" t="str">
        <f>IF(R1637&gt;=4,"A+",IF(R1637&gt;=3.75,"A",IF(R1637&gt;=3.5,"A-",IF(R1637&gt;=3.25,"B+",IF(R1637&gt;=3,"B",IF(R1637&gt;=2.75,"B-",IF(R1637&gt;=2.5,"C+",IF(R1637&gt;=2,"C","F"))))))))</f>
        <v>B</v>
      </c>
      <c r="Z1637" s="174"/>
    </row>
    <row r="1638" spans="1:26" ht="33.75" customHeight="1" thickBot="1">
      <c r="A1638" s="363" t="s">
        <v>34</v>
      </c>
      <c r="B1638" s="364"/>
      <c r="C1638" s="365" t="s">
        <v>1</v>
      </c>
      <c r="D1638" s="366"/>
      <c r="E1638" s="367">
        <f>C1637+E1637+G1637+I1637</f>
        <v>12.25</v>
      </c>
      <c r="F1638" s="368"/>
      <c r="G1638" s="365" t="s">
        <v>0</v>
      </c>
      <c r="H1638" s="366"/>
      <c r="I1638" s="367">
        <f>E1638*1.5</f>
        <v>18.375</v>
      </c>
      <c r="J1638" s="369"/>
      <c r="K1638" s="369"/>
      <c r="L1638" s="368"/>
      <c r="M1638" s="374"/>
      <c r="N1638" s="375"/>
      <c r="O1638" s="390"/>
      <c r="P1638" s="391"/>
      <c r="Q1638" s="398"/>
      <c r="R1638" s="395"/>
      <c r="S1638" s="395"/>
      <c r="T1638" s="395"/>
      <c r="U1638" s="396"/>
      <c r="V1638" s="361"/>
      <c r="W1638" s="362"/>
      <c r="X1638" s="175"/>
      <c r="Y1638" s="176"/>
    </row>
    <row r="1639" spans="1:26" ht="30" customHeight="1" thickTop="1">
      <c r="B1639" s="54"/>
      <c r="C1639" s="54"/>
      <c r="D1639" s="514" t="s">
        <v>24</v>
      </c>
      <c r="E1639" s="514"/>
      <c r="F1639" s="514"/>
      <c r="G1639" s="514"/>
      <c r="H1639" s="514"/>
      <c r="I1639" s="514"/>
      <c r="J1639" s="514"/>
      <c r="K1639" s="514"/>
      <c r="L1639" s="514"/>
      <c r="M1639" s="514"/>
      <c r="N1639" s="514"/>
      <c r="O1639" s="514"/>
      <c r="P1639" s="514"/>
      <c r="Q1639" s="514"/>
      <c r="R1639" s="514"/>
      <c r="S1639" s="514"/>
      <c r="T1639" s="55" t="s">
        <v>36</v>
      </c>
      <c r="U1639" s="56"/>
      <c r="V1639" s="515">
        <f>'1st 1'!R34</f>
        <v>0</v>
      </c>
      <c r="W1639" s="516"/>
      <c r="X1639" s="516"/>
      <c r="Y1639" s="516"/>
    </row>
    <row r="1640" spans="1:26" ht="18.75">
      <c r="A1640" s="57"/>
      <c r="B1640" s="58"/>
      <c r="C1640" s="59" t="s">
        <v>4</v>
      </c>
      <c r="D1640" s="60" t="s">
        <v>71</v>
      </c>
      <c r="E1640" s="60"/>
      <c r="F1640" s="53"/>
      <c r="G1640" s="61"/>
      <c r="H1640" s="517" t="s">
        <v>73</v>
      </c>
      <c r="I1640" s="518"/>
      <c r="J1640" s="518"/>
      <c r="K1640" s="518"/>
      <c r="L1640" s="518"/>
      <c r="M1640" s="518"/>
      <c r="N1640" s="518"/>
      <c r="O1640" s="62"/>
      <c r="P1640" s="62"/>
      <c r="Q1640" s="62"/>
      <c r="R1640" s="53"/>
      <c r="S1640" s="63"/>
      <c r="T1640" s="55" t="s">
        <v>37</v>
      </c>
      <c r="U1640" s="56"/>
      <c r="V1640" s="519">
        <f>'1st 1'!A34</f>
        <v>27</v>
      </c>
      <c r="W1640" s="516"/>
      <c r="X1640" s="516"/>
      <c r="Y1640" s="516"/>
    </row>
    <row r="1641" spans="1:26" ht="18.75">
      <c r="A1641" s="57"/>
      <c r="B1641" s="58"/>
      <c r="C1641" s="59" t="s">
        <v>5</v>
      </c>
      <c r="D1641" s="60" t="s">
        <v>66</v>
      </c>
      <c r="E1641" s="60"/>
      <c r="F1641" s="64"/>
      <c r="G1641" s="53"/>
      <c r="H1641" s="61"/>
      <c r="I1641" s="65"/>
      <c r="J1641" s="520">
        <f>'1st 1'!A1956</f>
        <v>0</v>
      </c>
      <c r="K1641" s="521"/>
      <c r="L1641" s="521"/>
      <c r="M1641" s="521"/>
      <c r="N1641" s="62"/>
      <c r="O1641" s="62"/>
      <c r="P1641" s="53"/>
      <c r="Q1641" s="53"/>
      <c r="R1641" s="53"/>
      <c r="S1641" s="63"/>
      <c r="T1641" s="55" t="s">
        <v>38</v>
      </c>
      <c r="U1641" s="56"/>
      <c r="V1641" s="56"/>
      <c r="W1641" s="56"/>
      <c r="X1641" s="56"/>
      <c r="Y1641" s="66">
        <f>'1st 1'!S34</f>
        <v>0</v>
      </c>
    </row>
    <row r="1642" spans="1:26" ht="18.75">
      <c r="A1642" s="57"/>
      <c r="B1642" s="58"/>
      <c r="C1642" s="59" t="s">
        <v>6</v>
      </c>
      <c r="D1642" s="60" t="s">
        <v>14</v>
      </c>
      <c r="E1642" s="58"/>
      <c r="F1642" s="67" t="s">
        <v>7</v>
      </c>
      <c r="G1642" s="68" t="str">
        <f>'1st 1'!B34</f>
        <v>N</v>
      </c>
      <c r="H1642" s="69"/>
      <c r="I1642" s="70"/>
      <c r="J1642" s="70"/>
      <c r="K1642" s="70"/>
      <c r="L1642" s="53"/>
      <c r="M1642" s="53"/>
      <c r="N1642" s="53"/>
      <c r="O1642" s="53"/>
      <c r="P1642" s="53"/>
      <c r="Q1642" s="53"/>
      <c r="R1642" s="53"/>
      <c r="V1642" s="53"/>
      <c r="W1642" s="53"/>
      <c r="X1642" s="53"/>
      <c r="Y1642" s="53"/>
    </row>
    <row r="1643" spans="1:26" ht="18.75">
      <c r="A1643" s="57"/>
      <c r="B1643" s="64"/>
      <c r="C1643" s="64"/>
      <c r="D1643" s="64"/>
      <c r="E1643" s="53"/>
      <c r="F1643" s="67" t="s">
        <v>8</v>
      </c>
      <c r="G1643" s="72">
        <f>'1st 1'!T34</f>
        <v>0</v>
      </c>
      <c r="H1643" s="69"/>
      <c r="I1643" s="70"/>
      <c r="J1643" s="70"/>
      <c r="K1643" s="70"/>
      <c r="L1643" s="53"/>
      <c r="M1643" s="53"/>
      <c r="N1643" s="53"/>
      <c r="O1643" s="53"/>
      <c r="P1643" s="53"/>
      <c r="Q1643" s="53"/>
      <c r="R1643" s="53"/>
      <c r="V1643" s="53"/>
      <c r="W1643" s="53"/>
      <c r="X1643" s="53"/>
      <c r="Y1643" s="53"/>
    </row>
    <row r="1644" spans="1:26" ht="18.75">
      <c r="A1644" s="57"/>
      <c r="B1644" s="64"/>
      <c r="C1644" s="64"/>
      <c r="D1644" s="64"/>
      <c r="E1644" s="53"/>
      <c r="F1644" s="67" t="s">
        <v>9</v>
      </c>
      <c r="G1644" s="72">
        <f>'1st 1'!U34</f>
        <v>0</v>
      </c>
      <c r="H1644" s="69"/>
      <c r="I1644" s="70"/>
      <c r="J1644" s="70"/>
      <c r="K1644" s="70"/>
      <c r="L1644" s="53"/>
      <c r="M1644" s="53"/>
      <c r="N1644" s="53"/>
      <c r="O1644" s="53"/>
      <c r="P1644" s="53"/>
      <c r="Q1644" s="53"/>
      <c r="R1644" s="53"/>
      <c r="V1644" s="53"/>
      <c r="W1644" s="53"/>
      <c r="X1644" s="53"/>
      <c r="Y1644" s="53"/>
    </row>
    <row r="1645" spans="1:26" ht="18.75">
      <c r="A1645" s="57"/>
      <c r="B1645" s="64"/>
      <c r="C1645" s="64"/>
      <c r="D1645" s="64"/>
      <c r="E1645" s="53"/>
      <c r="F1645" s="67" t="s">
        <v>10</v>
      </c>
      <c r="G1645" s="72">
        <f>'1st 1'!V34</f>
        <v>0</v>
      </c>
      <c r="H1645" s="69"/>
      <c r="I1645" s="73"/>
      <c r="J1645" s="73"/>
      <c r="K1645" s="73"/>
      <c r="L1645" s="53"/>
      <c r="M1645" s="53"/>
      <c r="N1645" s="53"/>
      <c r="O1645" s="53"/>
      <c r="P1645" s="53"/>
      <c r="Q1645" s="53"/>
      <c r="R1645" s="53"/>
      <c r="V1645" s="53"/>
      <c r="W1645" s="53"/>
      <c r="X1645" s="53"/>
      <c r="Y1645" s="53"/>
    </row>
    <row r="1646" spans="1:26" ht="21.75" customHeight="1" thickBot="1">
      <c r="A1646" s="522" t="s">
        <v>25</v>
      </c>
      <c r="B1646" s="522"/>
      <c r="C1646" s="523"/>
      <c r="D1646" s="523"/>
      <c r="E1646" s="523"/>
      <c r="F1646" s="523"/>
      <c r="G1646" s="523"/>
      <c r="H1646" s="523"/>
      <c r="I1646" s="523"/>
      <c r="J1646" s="523"/>
      <c r="K1646" s="523"/>
      <c r="L1646" s="524"/>
      <c r="M1646" s="524"/>
      <c r="N1646" s="524"/>
      <c r="O1646" s="524"/>
      <c r="P1646" s="524"/>
      <c r="Q1646" s="524"/>
      <c r="R1646" s="524"/>
      <c r="S1646" s="524"/>
      <c r="T1646" s="524"/>
      <c r="U1646" s="524"/>
      <c r="V1646" s="524"/>
      <c r="W1646" s="524"/>
      <c r="X1646" s="524"/>
      <c r="Y1646" s="524"/>
    </row>
    <row r="1647" spans="1:26" ht="19.5" customHeight="1" thickTop="1" thickBot="1">
      <c r="A1647" s="478" t="s">
        <v>42</v>
      </c>
      <c r="B1647" s="479"/>
      <c r="C1647" s="479"/>
      <c r="D1647" s="479"/>
      <c r="E1647" s="479"/>
      <c r="F1647" s="479"/>
      <c r="G1647" s="479"/>
      <c r="H1647" s="479"/>
      <c r="I1647" s="479"/>
      <c r="J1647" s="479"/>
      <c r="K1647" s="480"/>
      <c r="L1647" s="479" t="s">
        <v>43</v>
      </c>
      <c r="M1647" s="479"/>
      <c r="N1647" s="479"/>
      <c r="O1647" s="479"/>
      <c r="P1647" s="479"/>
      <c r="Q1647" s="479"/>
      <c r="R1647" s="479"/>
      <c r="S1647" s="479"/>
      <c r="T1647" s="479"/>
      <c r="U1647" s="506"/>
      <c r="V1647" s="507" t="s">
        <v>39</v>
      </c>
      <c r="W1647" s="508"/>
      <c r="X1647" s="508"/>
      <c r="Y1647" s="509"/>
      <c r="Z1647" s="510" t="s">
        <v>68</v>
      </c>
    </row>
    <row r="1648" spans="1:26" ht="19.5" thickTop="1" thickBot="1">
      <c r="A1648" s="74" t="s">
        <v>22</v>
      </c>
      <c r="B1648" s="75"/>
      <c r="C1648" s="76">
        <f>'1st 1'!C4</f>
        <v>101</v>
      </c>
      <c r="D1648" s="76">
        <f>'1st 2'!C4</f>
        <v>102</v>
      </c>
      <c r="E1648" s="76">
        <f>'1st 3'!C4</f>
        <v>103</v>
      </c>
      <c r="F1648" s="76">
        <f>'1st 4'!C4</f>
        <v>104</v>
      </c>
      <c r="G1648" s="76">
        <f>'1st 5'!C4</f>
        <v>105</v>
      </c>
      <c r="H1648" s="76">
        <f>'1st 6'!C4</f>
        <v>106</v>
      </c>
      <c r="I1648" s="511" t="s">
        <v>0</v>
      </c>
      <c r="J1648" s="511" t="s">
        <v>3</v>
      </c>
      <c r="K1648" s="512" t="s">
        <v>2</v>
      </c>
      <c r="L1648" s="76">
        <f>'2nd 1'!C4</f>
        <v>107</v>
      </c>
      <c r="M1648" s="76">
        <f>'2nd 2'!C4</f>
        <v>108</v>
      </c>
      <c r="N1648" s="76">
        <f>'2nd 3'!C4</f>
        <v>109</v>
      </c>
      <c r="O1648" s="76">
        <f>'2nd 4'!C4</f>
        <v>110</v>
      </c>
      <c r="P1648" s="76">
        <f>'2nd 5'!C4</f>
        <v>111</v>
      </c>
      <c r="Q1648" s="76">
        <f>'2nd 6'!C4</f>
        <v>112</v>
      </c>
      <c r="R1648" s="76">
        <f>'2nd 7'!C4</f>
        <v>0</v>
      </c>
      <c r="S1648" s="429" t="s">
        <v>0</v>
      </c>
      <c r="T1648" s="429" t="s">
        <v>3</v>
      </c>
      <c r="U1648" s="431" t="s">
        <v>2</v>
      </c>
      <c r="V1648" s="492" t="s">
        <v>29</v>
      </c>
      <c r="W1648" s="493" t="s">
        <v>0</v>
      </c>
      <c r="X1648" s="494" t="s">
        <v>3</v>
      </c>
      <c r="Y1648" s="495" t="s">
        <v>2</v>
      </c>
      <c r="Z1648" s="510"/>
    </row>
    <row r="1649" spans="1:26" ht="64.5" customHeight="1" thickTop="1" thickBot="1">
      <c r="A1649" s="77" t="s">
        <v>63</v>
      </c>
      <c r="B1649" s="78"/>
      <c r="C1649" s="114" t="str">
        <f>'1st 1'!C6</f>
        <v>Drawing-1</v>
      </c>
      <c r="D1649" s="114" t="str">
        <f>'1st 2'!C6</f>
        <v>Sketch-1</v>
      </c>
      <c r="E1649" s="114" t="str">
        <f>'1st 3'!C6</f>
        <v>Parspective-1</v>
      </c>
      <c r="F1649" s="114" t="str">
        <f>'1st 4'!C6</f>
        <v>Study and Composition-1</v>
      </c>
      <c r="G1649" s="114" t="str">
        <f>'1st 5'!C6</f>
        <v>History of Civilization-1</v>
      </c>
      <c r="H1649" s="114" t="str">
        <f>'1st 6'!C6</f>
        <v>Nazrul Studies</v>
      </c>
      <c r="I1649" s="481"/>
      <c r="J1649" s="481"/>
      <c r="K1649" s="482"/>
      <c r="L1649" s="114" t="str">
        <f>'2nd 1'!C6</f>
        <v>Drawing-2</v>
      </c>
      <c r="M1649" s="114" t="str">
        <f>'2nd 2'!C6</f>
        <v>Sketch-2</v>
      </c>
      <c r="N1649" s="114" t="str">
        <f>'2nd 3'!C6</f>
        <v>Perspective- 2</v>
      </c>
      <c r="O1649" s="114" t="str">
        <f>'2nd 4'!C6</f>
        <v>Basic Design</v>
      </c>
      <c r="P1649" s="114" t="str">
        <f>'2nd 5'!C6</f>
        <v xml:space="preserve"> Study &amp; composition 2</v>
      </c>
      <c r="Q1649" s="114" t="str">
        <f>'2nd 6'!C6</f>
        <v>History of Civilization -2</v>
      </c>
      <c r="R1649" s="114">
        <f>'2nd 7'!C6</f>
        <v>0</v>
      </c>
      <c r="S1649" s="429"/>
      <c r="T1649" s="429"/>
      <c r="U1649" s="431"/>
      <c r="V1649" s="492"/>
      <c r="W1649" s="493"/>
      <c r="X1649" s="493"/>
      <c r="Y1649" s="495"/>
      <c r="Z1649" s="510"/>
    </row>
    <row r="1650" spans="1:26" ht="18.75" thickTop="1">
      <c r="A1650" s="77" t="s">
        <v>12</v>
      </c>
      <c r="B1650" s="78"/>
      <c r="C1650" s="80">
        <f>'1st 1'!G4</f>
        <v>3</v>
      </c>
      <c r="D1650" s="80">
        <f>'1st 2'!G4</f>
        <v>1.5</v>
      </c>
      <c r="E1650" s="80">
        <f>'1st 3'!G4</f>
        <v>3</v>
      </c>
      <c r="F1650" s="80">
        <f>'1st 4'!G4</f>
        <v>3</v>
      </c>
      <c r="G1650" s="80">
        <f>'1st 5'!G4</f>
        <v>1.5</v>
      </c>
      <c r="H1650" s="80">
        <f>'1st 6'!G4</f>
        <v>3</v>
      </c>
      <c r="I1650" s="481"/>
      <c r="J1650" s="481"/>
      <c r="K1650" s="513"/>
      <c r="L1650" s="80">
        <f>'2nd 1'!G4</f>
        <v>3</v>
      </c>
      <c r="M1650" s="80">
        <f>'2nd 2'!G4</f>
        <v>1.5</v>
      </c>
      <c r="N1650" s="80">
        <f>'2nd 3'!G4</f>
        <v>3</v>
      </c>
      <c r="O1650" s="80">
        <f>'2nd 4'!G4</f>
        <v>1.5</v>
      </c>
      <c r="P1650" s="80">
        <f>'2nd 5'!G4</f>
        <v>3</v>
      </c>
      <c r="Q1650" s="80">
        <f>'2nd 6'!G4</f>
        <v>3</v>
      </c>
      <c r="R1650" s="80">
        <f>'2nd 7'!G4</f>
        <v>0</v>
      </c>
      <c r="S1650" s="430"/>
      <c r="T1650" s="430"/>
      <c r="U1650" s="432"/>
      <c r="V1650" s="468"/>
      <c r="W1650" s="471"/>
      <c r="X1650" s="471"/>
      <c r="Y1650" s="422"/>
      <c r="Z1650" s="510"/>
    </row>
    <row r="1651" spans="1:26" ht="16.5" customHeight="1">
      <c r="A1651" s="77" t="s">
        <v>11</v>
      </c>
      <c r="B1651" s="78"/>
      <c r="C1651" s="80">
        <v>100</v>
      </c>
      <c r="D1651" s="80">
        <v>100</v>
      </c>
      <c r="E1651" s="80">
        <v>100</v>
      </c>
      <c r="F1651" s="80">
        <v>100</v>
      </c>
      <c r="G1651" s="80">
        <v>100</v>
      </c>
      <c r="H1651" s="80">
        <v>100</v>
      </c>
      <c r="I1651" s="496">
        <f>(C1655*C1650)+(D1655*D1650)+(E1655*E1650)+(F1655*F1650)+(G1655*G1650)+(H1655*H1650)</f>
        <v>56.25</v>
      </c>
      <c r="J1651" s="82"/>
      <c r="K1651" s="83" t="str">
        <f>IF(J1652&gt;=4,"A+",IF(J1652&gt;=3.75,"A",IF(J1652&gt;=3.5,"A-",IF(J1652&gt;=3.25,"B+",IF(J1652&gt;=3,"B",IF(J1652&gt;=2.75,"B-",IF(J1652&gt;=2.5,"C+",IF(J1652&gt;=2,"C","F"))))))))</f>
        <v>A</v>
      </c>
      <c r="L1651" s="81">
        <v>100</v>
      </c>
      <c r="M1651" s="80">
        <v>100</v>
      </c>
      <c r="N1651" s="80">
        <v>100</v>
      </c>
      <c r="O1651" s="80">
        <v>100</v>
      </c>
      <c r="P1651" s="80">
        <v>100</v>
      </c>
      <c r="Q1651" s="80">
        <v>100</v>
      </c>
      <c r="R1651" s="80">
        <v>100</v>
      </c>
      <c r="S1651" s="465">
        <f>(L1655*L1650)+(M1655*M1650)+(N1655*N1650)+(O1655*O1650)+(P1655*P1650)+(Q1655*Q1650)+(R1655*R1650)</f>
        <v>56.25</v>
      </c>
      <c r="T1651" s="84"/>
      <c r="U1651" s="85" t="str">
        <f>IF(T1652&gt;=4,"A+",IF(T1652&gt;=3.75,"A",IF(T1652&gt;=3.5,"A-",IF(T1652&gt;=3.25,"B+",IF(T1652&gt;=3,"B",IF(T1652&gt;=2.75,"B-",IF(T1652&gt;=2.5,"C+",IF(T1652&gt;=2,"C","F"))))))))</f>
        <v>A</v>
      </c>
      <c r="V1651" s="498">
        <f>IF((C1655+C1657)=0,0,C1650)+IF((D1655+D1657)=0,0,D1650)+IF((E1655+E1657)=0,0,E1650)+IF((F1655+F1657)=0,0,F1650)+IF((G1655+G1657)=0,0,G1650)+IF((H1655+H1657)=0,0,H1650)+IF((L1655+L1657)=0,0,L1650)+IF((M1655+M1657)=0,0,M1650)+IF((N1655+N1657)=0,0,N1650)+IF((O1655+O1657)=0,0,O1650)+IF((P1655+P1657)=0,0,P1650)+IF((Q1655+Q1657)=0,0,Q1650)+IF((R1655+R1657)=0,0,R1650)+IF(C1700=0,0,1.5)</f>
        <v>31.5</v>
      </c>
      <c r="W1651" s="415">
        <f>I1651+S1651+(C1700*1.5)</f>
        <v>118.5</v>
      </c>
      <c r="X1651" s="503">
        <f>IF(S1651&gt;0,(W1651/31.5),J1652)</f>
        <v>3.7619047619047619</v>
      </c>
      <c r="Y1651" s="154" t="str">
        <f>IF(X1651&gt;=4,"A+",IF(X1651&gt;=3.75,"A",IF(X1651&gt;=3.5,"A-",IF(X1651&gt;=3.25,"B+",IF(X1651&gt;=3,"B",IF(X1651&gt;=2.75,"B-",IF(X1651&gt;=2.5,"C+",IF(X1651&gt;=2,"C","F"))))))))</f>
        <v>A</v>
      </c>
      <c r="Z1651" s="510"/>
    </row>
    <row r="1652" spans="1:26" ht="18">
      <c r="A1652" s="77" t="s">
        <v>28</v>
      </c>
      <c r="B1652" s="86"/>
      <c r="C1652" s="87">
        <f>'1st 1'!C34</f>
        <v>35</v>
      </c>
      <c r="D1652" s="87">
        <f>'1st 2'!C34</f>
        <v>34</v>
      </c>
      <c r="E1652" s="87">
        <f>'1st 3'!C34</f>
        <v>34.5</v>
      </c>
      <c r="F1652" s="87">
        <f>'1st 4'!C34</f>
        <v>31</v>
      </c>
      <c r="G1652" s="87">
        <f>'1st 5'!C34</f>
        <v>32</v>
      </c>
      <c r="H1652" s="87">
        <f>'1st 6'!C34</f>
        <v>32.299999999999997</v>
      </c>
      <c r="I1652" s="497"/>
      <c r="J1652" s="485">
        <f>I1651/(C1650+D1650+E1650+F1650+G1650+H1650)</f>
        <v>3.75</v>
      </c>
      <c r="K1652" s="88"/>
      <c r="L1652" s="89">
        <f>'2nd 1'!C34</f>
        <v>29.75</v>
      </c>
      <c r="M1652" s="87">
        <f>'2nd 2'!C34</f>
        <v>32</v>
      </c>
      <c r="N1652" s="87">
        <f>'2nd 3'!C34</f>
        <v>35</v>
      </c>
      <c r="O1652" s="87">
        <f>'2nd 4'!C34</f>
        <v>30.5</v>
      </c>
      <c r="P1652" s="87">
        <f>'2nd 5'!C34</f>
        <v>30.5</v>
      </c>
      <c r="Q1652" s="87">
        <f>'2nd 6'!C34</f>
        <v>30.5</v>
      </c>
      <c r="R1652" s="87">
        <f>'2nd 7'!C34</f>
        <v>0</v>
      </c>
      <c r="S1652" s="457"/>
      <c r="T1652" s="485">
        <f>S1651/(L1650+M1650+N1650+O1650+P1650+Q1650+R1650)</f>
        <v>3.75</v>
      </c>
      <c r="U1652" s="90"/>
      <c r="V1652" s="499"/>
      <c r="W1652" s="501"/>
      <c r="X1652" s="453"/>
      <c r="Y1652" s="487" t="str">
        <f>IF(S1651&gt;0,(IF(X1651&gt;=2.5,Y1651,IF(X1651&gt;=2.25,"C",IF(X1651&gt;=2,"D","F")))),K1653)</f>
        <v>A</v>
      </c>
      <c r="Z1652" s="510"/>
    </row>
    <row r="1653" spans="1:26" ht="16.5" customHeight="1">
      <c r="A1653" s="423" t="s">
        <v>26</v>
      </c>
      <c r="B1653" s="91" t="s">
        <v>60</v>
      </c>
      <c r="C1653" s="87">
        <f>'1st 1'!J34</f>
        <v>50</v>
      </c>
      <c r="D1653" s="87">
        <f>'1st 2'!J34</f>
        <v>39</v>
      </c>
      <c r="E1653" s="87">
        <f>'1st 3'!J34</f>
        <v>49.5</v>
      </c>
      <c r="F1653" s="87">
        <f>'1st 4'!J34</f>
        <v>50</v>
      </c>
      <c r="G1653" s="87">
        <f>'1st 5'!J34</f>
        <v>39.5</v>
      </c>
      <c r="H1653" s="87">
        <f>'1st 6'!J34</f>
        <v>35</v>
      </c>
      <c r="I1653" s="497"/>
      <c r="J1653" s="505"/>
      <c r="K1653" s="489" t="str">
        <f>IF(J1652&gt;=2.5,K1651,IF(J1652&gt;=2.25,"C",IF(J1652&gt;=2,"D",IF(J1652=0,0,"F"))))</f>
        <v>A</v>
      </c>
      <c r="L1653" s="89">
        <f>'2nd 1'!J34</f>
        <v>52.5</v>
      </c>
      <c r="M1653" s="87">
        <f>'2nd 2'!J34</f>
        <v>54</v>
      </c>
      <c r="N1653" s="87">
        <f>'2nd 3'!J34</f>
        <v>50.5</v>
      </c>
      <c r="O1653" s="87">
        <f>'2nd 4'!J34</f>
        <v>43.5</v>
      </c>
      <c r="P1653" s="87">
        <f>'2nd 5'!J34</f>
        <v>40.5</v>
      </c>
      <c r="Q1653" s="87">
        <f>'2nd 6'!J34</f>
        <v>42.5</v>
      </c>
      <c r="R1653" s="87">
        <f>'2nd 7'!J34</f>
        <v>0</v>
      </c>
      <c r="S1653" s="457"/>
      <c r="T1653" s="486"/>
      <c r="U1653" s="442" t="str">
        <f>IF(T1652&gt;=2.5,U1651,IF(T1652&gt;=2.25,"C",IF(T1652&gt;=2,"D",IF(T1652=0,0,"F"))))</f>
        <v>A</v>
      </c>
      <c r="V1653" s="499"/>
      <c r="W1653" s="501"/>
      <c r="X1653" s="453"/>
      <c r="Y1653" s="488"/>
      <c r="Z1653" s="510"/>
    </row>
    <row r="1654" spans="1:26" ht="16.5" customHeight="1">
      <c r="A1654" s="424"/>
      <c r="B1654" s="91" t="s">
        <v>67</v>
      </c>
      <c r="C1654" s="115">
        <f>'1st 1'!K34</f>
        <v>85</v>
      </c>
      <c r="D1654" s="115">
        <f>'1st 2'!K34</f>
        <v>73</v>
      </c>
      <c r="E1654" s="115">
        <f>'1st 3'!K34</f>
        <v>84</v>
      </c>
      <c r="F1654" s="115">
        <f>'1st 4'!K34</f>
        <v>81</v>
      </c>
      <c r="G1654" s="115">
        <f>'1st 5'!K34</f>
        <v>72</v>
      </c>
      <c r="H1654" s="115">
        <f>'1st 6'!K34</f>
        <v>68</v>
      </c>
      <c r="I1654" s="497"/>
      <c r="J1654" s="505"/>
      <c r="K1654" s="490"/>
      <c r="L1654" s="116">
        <f>'2nd 1'!K34</f>
        <v>83</v>
      </c>
      <c r="M1654" s="115">
        <f>'2nd 2'!K34</f>
        <v>86</v>
      </c>
      <c r="N1654" s="115">
        <f>'2nd 3'!K34</f>
        <v>86</v>
      </c>
      <c r="O1654" s="115">
        <f>'2nd 4'!K34</f>
        <v>74</v>
      </c>
      <c r="P1654" s="115">
        <f>'2nd 5'!K34</f>
        <v>71</v>
      </c>
      <c r="Q1654" s="115">
        <f>'2nd 6'!K34</f>
        <v>73</v>
      </c>
      <c r="R1654" s="115">
        <f>'2nd 7'!K34</f>
        <v>0</v>
      </c>
      <c r="S1654" s="457"/>
      <c r="T1654" s="486"/>
      <c r="U1654" s="491"/>
      <c r="V1654" s="499"/>
      <c r="W1654" s="501"/>
      <c r="X1654" s="453"/>
      <c r="Y1654" s="488"/>
      <c r="Z1654" s="510"/>
    </row>
    <row r="1655" spans="1:26" ht="18">
      <c r="A1655" s="424"/>
      <c r="B1655" s="91" t="s">
        <v>1</v>
      </c>
      <c r="C1655" s="87">
        <f>'1st 1'!M34</f>
        <v>4</v>
      </c>
      <c r="D1655" s="87">
        <f>'1st 2'!M34</f>
        <v>3.5</v>
      </c>
      <c r="E1655" s="87">
        <f>'1st 3'!M34</f>
        <v>4</v>
      </c>
      <c r="F1655" s="87">
        <f>'1st 4'!M34</f>
        <v>4</v>
      </c>
      <c r="G1655" s="87">
        <f>'1st 5'!M34</f>
        <v>3.5</v>
      </c>
      <c r="H1655" s="87">
        <f>'1st 6'!M34</f>
        <v>3.25</v>
      </c>
      <c r="I1655" s="497"/>
      <c r="J1655" s="505"/>
      <c r="K1655" s="92"/>
      <c r="L1655" s="89">
        <f>'2nd 1'!M34</f>
        <v>4</v>
      </c>
      <c r="M1655" s="87">
        <f>'2nd 2'!M34</f>
        <v>4</v>
      </c>
      <c r="N1655" s="87">
        <f>'2nd 3'!M34</f>
        <v>4</v>
      </c>
      <c r="O1655" s="87">
        <f>'2nd 4'!M34</f>
        <v>3.5</v>
      </c>
      <c r="P1655" s="87">
        <f>'2nd 5'!M34</f>
        <v>3.5</v>
      </c>
      <c r="Q1655" s="87">
        <f>'2nd 6'!M34</f>
        <v>3.5</v>
      </c>
      <c r="R1655" s="87">
        <f>'2nd 7'!M34</f>
        <v>0</v>
      </c>
      <c r="S1655" s="457"/>
      <c r="T1655" s="486"/>
      <c r="U1655" s="93"/>
      <c r="V1655" s="499"/>
      <c r="W1655" s="501"/>
      <c r="X1655" s="453"/>
      <c r="Y1655" s="155"/>
      <c r="Z1655" s="510"/>
    </row>
    <row r="1656" spans="1:26" ht="17.25" customHeight="1" thickBot="1">
      <c r="A1656" s="424"/>
      <c r="B1656" s="94" t="s">
        <v>2</v>
      </c>
      <c r="C1656" s="95" t="str">
        <f>'1st 1'!L34</f>
        <v>A+</v>
      </c>
      <c r="D1656" s="95" t="str">
        <f>'1st 2'!L34</f>
        <v>A-</v>
      </c>
      <c r="E1656" s="95" t="str">
        <f>'1st 3'!L34</f>
        <v>A+</v>
      </c>
      <c r="F1656" s="95" t="str">
        <f>'1st 4'!L34</f>
        <v>A+</v>
      </c>
      <c r="G1656" s="95" t="str">
        <f>'1st 5'!L34</f>
        <v>A-</v>
      </c>
      <c r="H1656" s="95" t="str">
        <f>'1st 6'!L34</f>
        <v>B+</v>
      </c>
      <c r="I1656" s="472"/>
      <c r="J1656" s="96"/>
      <c r="K1656" s="88"/>
      <c r="L1656" s="97" t="str">
        <f>'2nd 1'!L34</f>
        <v>A+</v>
      </c>
      <c r="M1656" s="95" t="str">
        <f>'2nd 2'!L34</f>
        <v>A+</v>
      </c>
      <c r="N1656" s="95" t="str">
        <f>'2nd 3'!L34</f>
        <v>A+</v>
      </c>
      <c r="O1656" s="95" t="str">
        <f>'2nd 4'!L34</f>
        <v>A-</v>
      </c>
      <c r="P1656" s="95" t="str">
        <f>'2nd 5'!L34</f>
        <v>A-</v>
      </c>
      <c r="Q1656" s="95" t="str">
        <f>'2nd 6'!L34</f>
        <v>A-</v>
      </c>
      <c r="R1656" s="95">
        <f>'2nd 7'!L34</f>
        <v>0</v>
      </c>
      <c r="S1656" s="457"/>
      <c r="T1656" s="98"/>
      <c r="U1656" s="90"/>
      <c r="V1656" s="500"/>
      <c r="W1656" s="502"/>
      <c r="X1656" s="504"/>
      <c r="Y1656" s="156"/>
      <c r="Z1656" s="510"/>
    </row>
    <row r="1657" spans="1:26" ht="18.75" thickTop="1">
      <c r="A1657" s="413" t="s">
        <v>127</v>
      </c>
      <c r="B1657" s="91" t="s">
        <v>1</v>
      </c>
      <c r="C1657" s="87">
        <f>'1st 1'!N34</f>
        <v>0</v>
      </c>
      <c r="D1657" s="87">
        <f>'1st 2'!N34</f>
        <v>0</v>
      </c>
      <c r="E1657" s="87">
        <f>'1st 3'!N34</f>
        <v>0</v>
      </c>
      <c r="F1657" s="87">
        <f>'1st 4'!N34</f>
        <v>0</v>
      </c>
      <c r="G1657" s="87">
        <f>'1st 5'!N34</f>
        <v>0</v>
      </c>
      <c r="H1657" s="87">
        <f>'1st 6'!N34</f>
        <v>0</v>
      </c>
      <c r="I1657" s="530">
        <f>(C1657*C1650)+(D1657*D1650)+(E1657*E1650)+(F1657*F1650)+(G1657*G1650)+(H1657*H1650)</f>
        <v>0</v>
      </c>
      <c r="J1657" s="417">
        <f>IF(C1657&gt;0,(C1655*C1650),0)+IF(D1657&gt;0,(D1655*D1650),0)+IF(E1657&gt;0,(E1655*E1650),0)+IF(F1657&gt;0,(F1655*F1650),0)+IF(G1657&gt;0,(G1655*G1650),0)+IF(H1657&gt;0,(H1655*H1650),0)</f>
        <v>0</v>
      </c>
      <c r="K1657" s="473">
        <f>IF(C1657&gt;C1655,((C1657*C1650)-(C1655*C1650)),0)+IF(D1657&gt;D1655,((D1657*D1650)-(D1655*D1650)),0)+IF(E1657&gt;E1655,((E1657*E1650)-(E1655*E1650)),0)+IF(F1657&gt;F1655,((F1657*F1650)-(F1655*F1650)),0)+IF(G1657&gt;G1655,((G1657*G1650)-(G1655*G1650)),0)+IF(H1657&gt;H1655,((H1657*H1650)-(H1655*H1650)),0)</f>
        <v>0</v>
      </c>
      <c r="L1657" s="89">
        <f>'2nd 1'!N34</f>
        <v>0</v>
      </c>
      <c r="M1657" s="87">
        <f>'2nd 2'!N34</f>
        <v>0</v>
      </c>
      <c r="N1657" s="87">
        <f>'2nd 3'!N34</f>
        <v>0</v>
      </c>
      <c r="O1657" s="87">
        <f>'2nd 4'!N34</f>
        <v>0</v>
      </c>
      <c r="P1657" s="87">
        <f>'2nd 5'!N34</f>
        <v>0</v>
      </c>
      <c r="Q1657" s="87">
        <f>'2nd 6'!N34</f>
        <v>0</v>
      </c>
      <c r="R1657" s="87">
        <f>'2nd 7'!N34</f>
        <v>0</v>
      </c>
      <c r="S1657" s="401">
        <f>(L1657*L1650)+(M1657*M1650)+(N1657*N1650)+(O1657*O1650)+(P1657*P1650)+(Q1657*Q1650)+(R1657*R1650)</f>
        <v>0</v>
      </c>
      <c r="T1657" s="417">
        <f>IF(L1657&gt;0,(L1655*L1650),0)+IF(M1657&gt;0,(M1655*M1650),0)+IF(N1657&gt;0,(N1655*N1650),0)+IF(O1657&gt;0,(O1655*O1650),0)+IF(P1657&gt;0,(P1655*P1650),0)+IF(Q1657&gt;0,(Q1655*Q1650),0)+IF(R1657&gt;0,(R1655*R1650),0)</f>
        <v>0</v>
      </c>
      <c r="U1657" s="399">
        <f>IF(L1657&gt;L1655,((L1657*L1650)-(L1655*L1650)),0)+IF(M1657&gt;M1655,((M1657*M1650)-(M1655*M1650)),0)+IF(N1657&gt;N1655,((N1657*N1650)-(N1655*N1650)),0)+IF(O1657&gt;O1655,((O1657*O1650)-(O1655*O1650)),0)+IF(P1657&gt;P1655,((P1657*P1650)-(P1655*P1650)),0)+IF(Q1657&gt;Q1655,((Q1657*Q1650)-(Q1655*Q1650)),0)+IF(R1657&gt;R1655,((R1657*R1650)-(R1655*R1650)),0)</f>
        <v>0</v>
      </c>
      <c r="V1657" s="401">
        <f>I1657+S1657</f>
        <v>0</v>
      </c>
      <c r="W1657" s="436">
        <f>J1657+T1657</f>
        <v>0</v>
      </c>
      <c r="X1657" s="526">
        <f>K1657+U1657</f>
        <v>0</v>
      </c>
      <c r="Y1657" s="527"/>
      <c r="Z1657" s="510"/>
    </row>
    <row r="1658" spans="1:26" ht="15.75" customHeight="1" thickBot="1">
      <c r="A1658" s="414"/>
      <c r="B1658" s="157" t="s">
        <v>23</v>
      </c>
      <c r="C1658" s="178" t="str">
        <f>'1st 1'!O34</f>
        <v/>
      </c>
      <c r="D1658" s="178" t="str">
        <f>'1st 2'!O34</f>
        <v/>
      </c>
      <c r="E1658" s="178" t="str">
        <f>'1st 3'!O34</f>
        <v/>
      </c>
      <c r="F1658" s="178" t="str">
        <f>'1st 4'!O34</f>
        <v/>
      </c>
      <c r="G1658" s="178" t="str">
        <f>'1st 5'!O34</f>
        <v/>
      </c>
      <c r="H1658" s="178" t="str">
        <f>'1st 6'!O34</f>
        <v/>
      </c>
      <c r="I1658" s="472"/>
      <c r="J1658" s="472"/>
      <c r="K1658" s="474"/>
      <c r="L1658" s="179" t="str">
        <f>'2nd 1'!O34</f>
        <v/>
      </c>
      <c r="M1658" s="178" t="str">
        <f>'2nd 2'!O34</f>
        <v/>
      </c>
      <c r="N1658" s="178" t="str">
        <f>'2nd 3'!O34</f>
        <v/>
      </c>
      <c r="O1658" s="178" t="str">
        <f>'2nd 4'!O34</f>
        <v/>
      </c>
      <c r="P1658" s="178" t="str">
        <f>'2nd 5'!O34</f>
        <v/>
      </c>
      <c r="Q1658" s="178" t="str">
        <f>'2nd 6'!O34</f>
        <v/>
      </c>
      <c r="R1658" s="178" t="str">
        <f>'2nd 7'!O34</f>
        <v/>
      </c>
      <c r="S1658" s="475"/>
      <c r="T1658" s="420"/>
      <c r="U1658" s="400"/>
      <c r="V1658" s="402"/>
      <c r="W1658" s="437"/>
      <c r="X1658" s="528"/>
      <c r="Y1658" s="529"/>
      <c r="Z1658" s="510"/>
    </row>
    <row r="1659" spans="1:26" ht="21" customHeight="1" thickTop="1" thickBot="1">
      <c r="A1659" s="435" t="s">
        <v>30</v>
      </c>
      <c r="B1659" s="435"/>
      <c r="C1659" s="435"/>
      <c r="D1659" s="435"/>
      <c r="E1659" s="435"/>
      <c r="F1659" s="435"/>
      <c r="G1659" s="435"/>
      <c r="H1659" s="435"/>
      <c r="I1659" s="435"/>
      <c r="J1659" s="435"/>
      <c r="K1659" s="435"/>
      <c r="L1659" s="435"/>
      <c r="M1659" s="435"/>
      <c r="N1659" s="435"/>
      <c r="O1659" s="435"/>
      <c r="P1659" s="435"/>
      <c r="Q1659" s="435"/>
      <c r="R1659" s="435"/>
      <c r="S1659" s="435"/>
      <c r="T1659" s="435"/>
      <c r="U1659" s="435"/>
      <c r="V1659" s="435"/>
      <c r="W1659" s="435"/>
      <c r="X1659" s="435"/>
      <c r="Y1659" s="435"/>
      <c r="Z1659" s="510"/>
    </row>
    <row r="1660" spans="1:26" ht="19.5" customHeight="1" thickTop="1" thickBot="1">
      <c r="A1660" s="478" t="s">
        <v>44</v>
      </c>
      <c r="B1660" s="479"/>
      <c r="C1660" s="479"/>
      <c r="D1660" s="479"/>
      <c r="E1660" s="479"/>
      <c r="F1660" s="479"/>
      <c r="G1660" s="479"/>
      <c r="H1660" s="479"/>
      <c r="I1660" s="479"/>
      <c r="J1660" s="479"/>
      <c r="K1660" s="506"/>
      <c r="L1660" s="425" t="s">
        <v>45</v>
      </c>
      <c r="M1660" s="426"/>
      <c r="N1660" s="426"/>
      <c r="O1660" s="426"/>
      <c r="P1660" s="426"/>
      <c r="Q1660" s="426"/>
      <c r="R1660" s="426"/>
      <c r="S1660" s="426"/>
      <c r="T1660" s="426"/>
      <c r="U1660" s="426"/>
      <c r="V1660" s="160"/>
      <c r="W1660" s="428" t="s">
        <v>39</v>
      </c>
      <c r="X1660" s="428"/>
      <c r="Y1660" s="161"/>
      <c r="Z1660" s="510"/>
    </row>
    <row r="1661" spans="1:26" ht="17.25" customHeight="1" thickTop="1">
      <c r="A1661" s="99" t="s">
        <v>22</v>
      </c>
      <c r="B1661" s="100"/>
      <c r="C1661" s="101">
        <f>'3rd 1'!B4</f>
        <v>201</v>
      </c>
      <c r="D1661" s="101">
        <f>'3rd 2'!B4</f>
        <v>202</v>
      </c>
      <c r="E1661" s="101">
        <f>'3rd 3'!B4</f>
        <v>203</v>
      </c>
      <c r="F1661" s="101">
        <f>'3rd 4'!B4</f>
        <v>204</v>
      </c>
      <c r="G1661" s="101">
        <f>'3rd 5'!B4</f>
        <v>205</v>
      </c>
      <c r="H1661" s="101">
        <f>'3rd 6'!B4</f>
        <v>0</v>
      </c>
      <c r="I1661" s="430" t="s">
        <v>0</v>
      </c>
      <c r="J1661" s="430" t="s">
        <v>3</v>
      </c>
      <c r="K1661" s="432" t="s">
        <v>2</v>
      </c>
      <c r="L1661" s="101">
        <f>'4th 1'!B4</f>
        <v>206</v>
      </c>
      <c r="M1661" s="101">
        <f>'4th 2'!B4</f>
        <v>207</v>
      </c>
      <c r="N1661" s="101">
        <f>'4th 3'!B4</f>
        <v>208</v>
      </c>
      <c r="O1661" s="101">
        <f>'4th 4'!B4</f>
        <v>209</v>
      </c>
      <c r="P1661" s="101">
        <f>'4th 5'!B4</f>
        <v>210</v>
      </c>
      <c r="Q1661" s="101">
        <f>'4th 6'!B4</f>
        <v>211</v>
      </c>
      <c r="R1661" s="101">
        <f>'4th 7'!B4</f>
        <v>0</v>
      </c>
      <c r="S1661" s="429" t="s">
        <v>0</v>
      </c>
      <c r="T1661" s="429" t="s">
        <v>3</v>
      </c>
      <c r="U1661" s="431" t="s">
        <v>2</v>
      </c>
      <c r="V1661" s="433" t="s">
        <v>62</v>
      </c>
      <c r="W1661" s="434"/>
      <c r="X1661" s="434"/>
      <c r="Y1661" s="162" t="str">
        <f>IF(X1662&gt;=4,"A+",IF(X1662&gt;=3.75,"A",IF(X1662&gt;=3.5,"A-",IF(X1662&gt;=3.25,"B+",IF(X1662&gt;=3,"B",IF(X1662&gt;=2.75,"B-",IF(X1662&gt;=2.5,"C+",IF(X1662&gt;=2,"C","F"))))))))</f>
        <v>A</v>
      </c>
      <c r="Z1661" s="510"/>
    </row>
    <row r="1662" spans="1:26" ht="63.75" customHeight="1">
      <c r="A1662" s="77" t="s">
        <v>63</v>
      </c>
      <c r="B1662" s="86"/>
      <c r="C1662" s="79" t="str">
        <f>IF('3rd 1'!C34&gt;0,'3rd 1'!D6,IF('3rd 1'!K34&gt;0,'3rd 1'!L6,IF('3rd 1'!S34&gt;0,'3rd 1'!T6,0)))</f>
        <v>Basic Design</v>
      </c>
      <c r="D1662" s="79" t="str">
        <f>IF('3rd 2'!C34&gt;0,'3rd 2'!D6,IF('3rd 2'!K34&gt;0,'3rd 2'!L6,IF('3rd 2'!S34&gt;0,'3rd 2'!T6,0)))</f>
        <v>Still Life-1</v>
      </c>
      <c r="E1662" s="79" t="str">
        <f>IF('3rd 3'!C34&gt;0,'3rd 3'!D6,IF('3rd 3'!K34&gt;0,'3rd 3'!L6,IF('3rd 3'!S34&gt;0,'3rd 3'!T6,0)))</f>
        <v>Drawing-3</v>
      </c>
      <c r="F1662" s="79" t="str">
        <f>IF('3rd 4'!C34&gt;0,'3rd 4'!D6,IF('3rd 4'!K34&gt;0,'3rd 4'!L6,IF('3rd 4'!S34&gt;0,'3rd 4'!T6,0)))</f>
        <v>Sketch-3</v>
      </c>
      <c r="G1662" s="79" t="str">
        <f>IF('3rd 5'!C34&gt;0,'3rd 5'!D6,IF('3rd 5'!K34&gt;0,'3rd 5'!L6,IF('3rd 5'!S34&gt;0,'3rd 5'!T6,0)))</f>
        <v>History of Ancient Indian Civilization</v>
      </c>
      <c r="H1662" s="79">
        <f>IF('3rd 6'!C34&gt;0,'3rd 6'!D6,IF('3rd 6'!K34&gt;0,'3rd 6'!L6,IF('3rd 6'!S34&gt;0,'3rd 6'!T6,0)))</f>
        <v>0</v>
      </c>
      <c r="I1662" s="481"/>
      <c r="J1662" s="481"/>
      <c r="K1662" s="482"/>
      <c r="L1662" s="79" t="str">
        <f>IF('4th 1'!C34&gt;0,'4th 1'!D6,IF('4th 1'!K34&gt;0,'4th 1'!L6,IF('4th 1'!S34&gt;0,'4th 1'!T6,0)))</f>
        <v>Folk Design</v>
      </c>
      <c r="M1662" s="79" t="str">
        <f>IF('4th 2'!C34&gt;0,'4th 2'!D6,IF('4th 2'!K34&gt;0,'4th 2'!L6,IF('4th 2'!S34&gt;0,'4th 2'!T6,0)))</f>
        <v>Still Life-2</v>
      </c>
      <c r="N1662" s="79" t="str">
        <f>IF('4th 3'!C34&gt;0,'4th 3'!D6,IF('4th 3'!K34&gt;0,'4th 3'!L6,IF('4th 3'!S34&gt;0,'4th 3'!T6,0)))</f>
        <v>Drawing-4</v>
      </c>
      <c r="O1662" s="79" t="str">
        <f>IF('4th 4'!C34&gt;0,'4th 4'!D6,IF('4th 4'!K34&gt;0,'4th 4'!L6,IF('4th 4'!S34&gt;0,'4th 4'!T6,0)))</f>
        <v>Typography-1</v>
      </c>
      <c r="P1662" s="79" t="str">
        <f>IF('4th 5'!C34&gt;0,'4th 5'!D6,IF('4th 5'!K34&gt;0,'4th 5'!L6,IF('4th 5'!S34&gt;0,'4th 5'!T6,0)))</f>
        <v>Material &amp; Technique of Graphic Design</v>
      </c>
      <c r="Q1662" s="79" t="str">
        <f>IF('4th 6'!C34&gt;0,'4th 6'!D6,IF('4th 6'!K34&gt;0,'4th 6'!L6,IF('4th 6'!S34&gt;0,'4th 6'!T6,0)))</f>
        <v>History of Ancient Bengal Civilization</v>
      </c>
      <c r="R1662" s="79">
        <f>IF('4th 7'!C34&gt;0,'4th 7'!D6,IF('4th 7'!K34&gt;0,'4th 7'!L6,IF('4th 7'!S34&gt;0,'4th 7'!T6,0)))</f>
        <v>0</v>
      </c>
      <c r="S1662" s="429"/>
      <c r="T1662" s="429"/>
      <c r="U1662" s="431"/>
      <c r="V1662" s="335">
        <f>IF(I1664&gt;0,(V1667+V1651),0)</f>
        <v>63</v>
      </c>
      <c r="W1662" s="254">
        <f>IF(I1664&gt;0,(W1667+W1651),0)</f>
        <v>237.375</v>
      </c>
      <c r="X1662" s="336">
        <f>IF(S1664&gt;0,(W1662/63),IF(I1664&gt;0,(W1662/46.5),0))</f>
        <v>3.7678571428571428</v>
      </c>
      <c r="Y1662" s="163" t="str">
        <f>IF(X1662&gt;=2.5,Y1661,IF(X1662&gt;=2.25,"C",IF(X1662&gt;=2,"D",IF(X1662=0,0,"F"))))</f>
        <v>A</v>
      </c>
      <c r="Z1662" s="510"/>
    </row>
    <row r="1663" spans="1:26" ht="16.5">
      <c r="A1663" s="458" t="s">
        <v>27</v>
      </c>
      <c r="B1663" s="459"/>
      <c r="C1663" s="102">
        <f>IF('3rd 1'!C34&gt;0,'3rd 1'!H4,IF('3rd 1'!K34&gt;0,'3rd 1'!P4,IF('3rd 1'!S34&gt;0,'3rd 1'!X4,0)))</f>
        <v>3</v>
      </c>
      <c r="D1663" s="102">
        <f>IF('3rd 2'!C34&gt;0,'3rd 2'!H4,IF('3rd 2'!K34&gt;0,'3rd 2'!P4,IF('3rd 2'!S34&gt;0,'3rd 2'!X4,0)))</f>
        <v>3</v>
      </c>
      <c r="E1663" s="102">
        <f>IF('3rd 3'!C34&gt;0,'3rd 3'!H4,IF('3rd 3'!K34&gt;0,'3rd 3'!P4,IF('3rd 3'!S34&gt;0,'3rd 3'!X4,0)))</f>
        <v>3</v>
      </c>
      <c r="F1663" s="102">
        <f>IF('3rd 4'!C34&gt;0,'3rd 4'!H4,IF('3rd 4'!K34&gt;0,'3rd 4'!P4,IF('3rd 4'!S34&gt;0,'3rd 4'!X4,0)))</f>
        <v>3</v>
      </c>
      <c r="G1663" s="102">
        <f>IF('3rd 5'!C34&gt;0,'3rd 5'!H4,IF('3rd 5'!K34&gt;0,'3rd 5'!P4,IF('3rd 5'!S34&gt;0,'3rd 5'!X4,0)))</f>
        <v>3</v>
      </c>
      <c r="H1663" s="102">
        <f>IF('3rd 6'!C34&gt;0,'3rd 6'!H4,IF('3rd 6'!K34&gt;0,'3rd 6'!P4,IF('3rd 6'!S34&gt;0,'3rd 6'!X4,0)))</f>
        <v>0</v>
      </c>
      <c r="I1663" s="481"/>
      <c r="J1663" s="481"/>
      <c r="K1663" s="482"/>
      <c r="L1663" s="102">
        <f>IF('4th 1'!C34&gt;0,'4th 1'!H4,IF('4th 1'!K34&gt;0,'4th 1'!P4,IF('4th 1'!S34&gt;0,'4th 1'!X4,0)))</f>
        <v>3</v>
      </c>
      <c r="M1663" s="102">
        <f>IF('4th 2'!C34&gt;0,'4th 2'!H4,IF('4th 2'!K34&gt;0,'4th 2'!P4,IF('4th 2'!S34&gt;0,'4th 2'!X4,0)))</f>
        <v>3</v>
      </c>
      <c r="N1663" s="102">
        <f>IF('4th 3'!C34&gt;0,'4th 3'!H4,IF('4th 3'!K34&gt;0,'4th 3'!P4,IF('4th 3'!S34&gt;0,'4th 3'!X4,0)))</f>
        <v>3</v>
      </c>
      <c r="O1663" s="102">
        <f>IF('4th 4'!C34&gt;0,'4th 4'!H4,IF('4th 4'!K34&gt;0,'4th 4'!P4,IF('4th 4'!S34&gt;0,'4th 4'!X4,0)))</f>
        <v>1.5</v>
      </c>
      <c r="P1663" s="102">
        <f>IF('4th 5'!C34&gt;0,'4th 5'!H4,IF('4th 5'!K34&gt;0,'4th 5'!P4,IF('4th 5'!S34&gt;0,'4th 5'!X4,0)))</f>
        <v>1.5</v>
      </c>
      <c r="Q1663" s="102">
        <f>IF('4th 6'!C34&gt;0,'4th 6'!H4,IF('4th 6'!K34&gt;0,'4th 6'!P4,IF('4th 6'!S34&gt;0,'4th 6'!X4,0)))</f>
        <v>3</v>
      </c>
      <c r="R1663" s="102">
        <f>IF('4th 7'!C34&gt;0,'4th 7'!H4,IF('4th 7'!K34&gt;0,'4th 7'!P4,IF('4th 7'!S34&gt;0,'4th 7'!X4,0)))</f>
        <v>0</v>
      </c>
      <c r="S1663" s="430"/>
      <c r="T1663" s="430"/>
      <c r="U1663" s="432"/>
      <c r="V1663" s="460" t="s">
        <v>41</v>
      </c>
      <c r="W1663" s="461"/>
      <c r="X1663" s="461"/>
      <c r="Y1663" s="462"/>
      <c r="Z1663" s="510"/>
    </row>
    <row r="1664" spans="1:26" ht="17.25" thickBot="1">
      <c r="A1664" s="463" t="s">
        <v>11</v>
      </c>
      <c r="B1664" s="464"/>
      <c r="C1664" s="102">
        <v>100</v>
      </c>
      <c r="D1664" s="102">
        <v>100</v>
      </c>
      <c r="E1664" s="102">
        <v>100</v>
      </c>
      <c r="F1664" s="102">
        <v>100</v>
      </c>
      <c r="G1664" s="102">
        <v>100</v>
      </c>
      <c r="H1664" s="102">
        <v>100</v>
      </c>
      <c r="I1664" s="465">
        <f>(C1668*C1663)+(D1668*D1663)+(E1668*E1663)+(F1668*F1663)+(G1668*G1663)+(H1668*H1663)</f>
        <v>57</v>
      </c>
      <c r="J1664" s="84"/>
      <c r="K1664" s="103" t="str">
        <f>IF(J1665&gt;=4,"A+",IF(J1665&gt;=3.75,"A",IF(J1665&gt;=3.5,"A-",IF(J1665&gt;=3.25,"B+",IF(J1665&gt;=3,"B",IF(J1665&gt;=2.75,"B-",IF(J1665&gt;=2.5,"C+",IF(J1665&gt;=2,"C","F"))))))))</f>
        <v>A</v>
      </c>
      <c r="L1664" s="102">
        <v>100</v>
      </c>
      <c r="M1664" s="102">
        <v>100</v>
      </c>
      <c r="N1664" s="102">
        <v>100</v>
      </c>
      <c r="O1664" s="102">
        <v>100</v>
      </c>
      <c r="P1664" s="102">
        <v>100</v>
      </c>
      <c r="Q1664" s="102">
        <v>100</v>
      </c>
      <c r="R1664" s="102">
        <v>100</v>
      </c>
      <c r="S1664" s="465">
        <f>(L1668*L1663)+(M1668*M1663)+(N1668*N1663)+(O1668*O1663)+(P1668*P1663)+(Q1668*Q1663)+(R1668*R1663)</f>
        <v>57</v>
      </c>
      <c r="T1664" s="84"/>
      <c r="U1664" s="103" t="str">
        <f>IF(T1665&gt;=4,"A+",IF(T1665&gt;=3.75,"A",IF(T1665&gt;=3.5,"A-",IF(T1665&gt;=3.25,"B+",IF(T1665&gt;=3,"B",IF(T1665&gt;=2.75,"B-",IF(T1665&gt;=2.5,"C+",IF(T1665&gt;=2,"C","F"))))))))</f>
        <v>A</v>
      </c>
      <c r="V1664" s="467" t="s">
        <v>29</v>
      </c>
      <c r="W1664" s="469" t="s">
        <v>0</v>
      </c>
      <c r="X1664" s="469" t="s">
        <v>3</v>
      </c>
      <c r="Y1664" s="476" t="s">
        <v>2</v>
      </c>
      <c r="Z1664" s="510"/>
    </row>
    <row r="1665" spans="1:28" ht="17.25" thickTop="1">
      <c r="A1665" s="77" t="s">
        <v>28</v>
      </c>
      <c r="B1665" s="86"/>
      <c r="C1665" s="104">
        <f>IF('3rd 1'!C34&gt;0,'3rd 1'!C34,IF('3rd 1'!K34&gt;0,'3rd 1'!K34,IF('3rd 1'!S34&gt;0,'3rd 1'!S34,0)))</f>
        <v>34.5</v>
      </c>
      <c r="D1665" s="104">
        <f>IF('3rd 2'!C34&gt;0,'3rd 2'!C34,IF('3rd 2'!K34&gt;0,'3rd 2'!K34,IF('3rd 2'!S34&gt;0,'3rd 2'!S34,0)))</f>
        <v>34.75</v>
      </c>
      <c r="E1665" s="104">
        <f>IF('3rd 3'!C34&gt;0,'3rd 3'!C34,IF('3rd 3'!K34&gt;0,'3rd 3'!K34,IF('3rd 3'!S34&gt;0,'3rd 3'!S34,0)))</f>
        <v>31</v>
      </c>
      <c r="F1665" s="104">
        <f>IF('3rd 4'!C34&gt;0,'3rd 4'!C34,IF('3rd 4'!K34&gt;0,'3rd 4'!K34,IF('3rd 4'!S34&gt;0,'3rd 4'!S34,0)))</f>
        <v>30.5</v>
      </c>
      <c r="G1665" s="104">
        <f>IF('3rd 5'!C34&gt;0,'3rd 5'!C34,IF('3rd 5'!K34&gt;0,'3rd 5'!K34,IF('3rd 5'!S34&gt;0,'3rd 5'!S34,0)))</f>
        <v>30</v>
      </c>
      <c r="H1665" s="104">
        <f>IF('3rd 6'!C34&gt;0,'3rd 6'!C34,IF('3rd 6'!K34&gt;0,'3rd 6'!K34,IF('3rd 6'!S34&gt;0,'3rd 6'!S34,0)))</f>
        <v>0</v>
      </c>
      <c r="I1665" s="457"/>
      <c r="J1665" s="485">
        <f>I1664/(C1663+D1663+E1663+F1663+G1663+H1663)</f>
        <v>3.8</v>
      </c>
      <c r="K1665" s="90"/>
      <c r="L1665" s="104">
        <f>IF('4th 1'!C34&gt;0,'4th 1'!C34,IF('4th 1'!K34&gt;0,'4th 1'!K34,IF('4th 1'!S34&gt;0,'4th 1'!S34,0)))</f>
        <v>33.5</v>
      </c>
      <c r="M1665" s="104">
        <f>IF('4th 2'!C34&gt;0,'4th 2'!C34,IF('4th 2'!K34&gt;0,'4th 2'!K34,IF('4th 2'!S34&gt;0,'4th 2'!S34,0)))</f>
        <v>32.75</v>
      </c>
      <c r="N1665" s="104">
        <f>IF('4th 3'!C34&gt;0,'4th 3'!C34,IF('4th 3'!K34&gt;0,'4th 3'!K34,IF('4th 3'!S34&gt;0,'4th 3'!S34,0)))</f>
        <v>34.25</v>
      </c>
      <c r="O1665" s="104">
        <f>IF('4th 4'!C34&gt;0,'4th 4'!C34,IF('4th 4'!K34&gt;0,'4th 4'!K34,IF('4th 4'!S34&gt;0,'4th 4'!S34,0)))</f>
        <v>31</v>
      </c>
      <c r="P1665" s="104">
        <f>IF('4th 5'!C34&gt;0,'4th 5'!C34,IF('4th 5'!K34&gt;0,'4th 5'!K34,IF('4th 5'!S34&gt;0,'4th 5'!S34,0)))</f>
        <v>33.5</v>
      </c>
      <c r="Q1665" s="104">
        <f>IF('4th 6'!C34&gt;0,'4th 6'!C34,IF('4th 6'!K34&gt;0,'4th 6'!K34,IF('4th 6'!S34&gt;0,'4th 6'!S34,0)))</f>
        <v>31</v>
      </c>
      <c r="R1665" s="104">
        <f>IF('4th 7'!C34&gt;0,'4th 7'!C34,IF('4th 7'!K34&gt;0,'4th 7'!K34,IF('4th 7'!S34&gt;0,'4th 7'!S34,0)))</f>
        <v>0</v>
      </c>
      <c r="S1665" s="457"/>
      <c r="T1665" s="485">
        <f>S1664/(L1663+M1663+N1663+O1663+P1663+Q1663+R1663)</f>
        <v>3.8</v>
      </c>
      <c r="U1665" s="90"/>
      <c r="V1665" s="468"/>
      <c r="W1665" s="470"/>
      <c r="X1665" s="471"/>
      <c r="Y1665" s="477"/>
      <c r="Z1665" s="510"/>
    </row>
    <row r="1666" spans="1:28" ht="17.25">
      <c r="A1666" s="423" t="s">
        <v>26</v>
      </c>
      <c r="B1666" s="91" t="s">
        <v>60</v>
      </c>
      <c r="C1666" s="104">
        <f>IF('3rd 1'!C34&gt;0,'3rd 1'!J34,IF('3rd 1'!K34&gt;0,'3rd 1'!R34,IF('3rd 1'!S34&gt;0,'3rd 1'!Z34,0)))</f>
        <v>46</v>
      </c>
      <c r="D1666" s="104">
        <f>IF('3rd 2'!C34&gt;0,'3rd 2'!J34,IF('3rd 2'!K34&gt;0,'3rd 2'!R34,IF('3rd 2'!S34&gt;0,'3rd 2'!Z34,0)))</f>
        <v>48</v>
      </c>
      <c r="E1666" s="104">
        <f>IF('3rd 3'!C34&gt;0,'3rd 3'!J34,IF('3rd 3'!K34&gt;0,'3rd 3'!R34,IF('3rd 3'!S34&gt;0,'3rd 3'!Z34,0)))</f>
        <v>48.5</v>
      </c>
      <c r="F1666" s="104">
        <f>IF('3rd 4'!C34&gt;0,'3rd 4'!J34,IF('3rd 4'!K34&gt;0,'3rd 4'!R34,IF('3rd 4'!S34&gt;0,'3rd 4'!Z34,0)))</f>
        <v>45</v>
      </c>
      <c r="G1666" s="104">
        <f>IF('3rd 5'!C34&gt;0,'3rd 5'!J34,IF('3rd 5'!K34&gt;0,'3rd 5'!R34,IF('3rd 5'!S34&gt;0,'3rd 5'!Z34,0)))</f>
        <v>36.25</v>
      </c>
      <c r="H1666" s="104">
        <f>IF('3rd 6'!C34&gt;0,'3rd 6'!J34,IF('3rd 6'!K34&gt;0,'3rd 6'!R34,IF('3rd 6'!S34&gt;0,'3rd 6'!Z34,0)))</f>
        <v>0</v>
      </c>
      <c r="I1666" s="457"/>
      <c r="J1666" s="525"/>
      <c r="K1666" s="442" t="str">
        <f>IF(J1665&gt;=2.5,K1664,IF(J1665&gt;=2.25,"C",IF(J1665&gt;=2,"D",IF(J1665=0,0,"F"))))</f>
        <v>A</v>
      </c>
      <c r="L1666" s="104">
        <f>IF('4th 1'!C34&gt;0,'4th 1'!J34,IF('4th 1'!K34&gt;0,'4th 1'!R34,IF('4th 1'!S34&gt;0,'4th 1'!Z34,0)))</f>
        <v>44</v>
      </c>
      <c r="M1666" s="104">
        <f>IF('4th 2'!C34&gt;0,'4th 2'!J34,IF('4th 2'!K34&gt;0,'4th 2'!R34,IF('4th 2'!S34&gt;0,'4th 2'!Z34,0)))</f>
        <v>47.5</v>
      </c>
      <c r="N1666" s="104">
        <f>IF('4th 3'!C34&gt;0,'4th 3'!J34,IF('4th 3'!K34&gt;0,'4th 3'!R34,IF('4th 3'!S34&gt;0,'4th 3'!Z34,0)))</f>
        <v>51</v>
      </c>
      <c r="O1666" s="104">
        <f>IF('4th 4'!C34&gt;0,'4th 4'!J34,IF('4th 4'!K34&gt;0,'4th 4'!R34,IF('4th 4'!S34&gt;0,'4th 4'!Z34,0)))</f>
        <v>51</v>
      </c>
      <c r="P1666" s="104">
        <f>IF('4th 5'!C34&gt;0,'4th 5'!J34,IF('4th 5'!K34&gt;0,'4th 5'!R34,IF('4th 5'!S34&gt;0,'4th 5'!Z34,0)))</f>
        <v>36.5</v>
      </c>
      <c r="Q1666" s="104">
        <f>IF('4th 6'!C34&gt;0,'4th 6'!J34,IF('4th 6'!K34&gt;0,'4th 6'!R34,IF('4th 6'!S34&gt;0,'4th 6'!Z34,0)))</f>
        <v>39.5</v>
      </c>
      <c r="R1666" s="104">
        <f>IF('4th 7'!C34&gt;0,'4th 7'!J34,IF('4th 7'!K34&gt;0,'4th 7'!R34,IF('4th 7'!S34&gt;0,'4th 7'!Z34,0)))</f>
        <v>0</v>
      </c>
      <c r="S1666" s="457"/>
      <c r="T1666" s="525"/>
      <c r="U1666" s="442" t="str">
        <f>IF(T1665&gt;=2.5,U1664,IF(T1665&gt;=2.25,"C",IF(T1665&gt;=2,"D",IF(T1665=0,0,"F"))))</f>
        <v>A</v>
      </c>
      <c r="V1666" s="454" t="s">
        <v>40</v>
      </c>
      <c r="W1666" s="443"/>
      <c r="X1666" s="443"/>
      <c r="Y1666" s="455"/>
      <c r="Z1666" s="510"/>
      <c r="AA1666" s="105"/>
      <c r="AB1666" s="105"/>
    </row>
    <row r="1667" spans="1:28" ht="16.5" customHeight="1">
      <c r="A1667" s="424"/>
      <c r="B1667" s="91" t="s">
        <v>67</v>
      </c>
      <c r="C1667" s="117">
        <f>'3rd 1'!AA34</f>
        <v>81</v>
      </c>
      <c r="D1667" s="117">
        <f>'3rd 2'!AA34</f>
        <v>83</v>
      </c>
      <c r="E1667" s="117">
        <f>'3rd 3'!AA34</f>
        <v>80</v>
      </c>
      <c r="F1667" s="117">
        <f>'3rd 4'!AA34</f>
        <v>76</v>
      </c>
      <c r="G1667" s="117">
        <f>'3rd 5'!AA34</f>
        <v>67</v>
      </c>
      <c r="H1667" s="117">
        <f>'3rd 6'!AA34</f>
        <v>0</v>
      </c>
      <c r="I1667" s="457"/>
      <c r="J1667" s="525"/>
      <c r="K1667" s="491"/>
      <c r="L1667" s="117">
        <f>'4th 1'!AA34</f>
        <v>78</v>
      </c>
      <c r="M1667" s="117">
        <f>'4th 2'!AA34</f>
        <v>81</v>
      </c>
      <c r="N1667" s="117">
        <f>'4th 3'!AA34</f>
        <v>86</v>
      </c>
      <c r="O1667" s="117">
        <f>'4th 4'!AA34</f>
        <v>82</v>
      </c>
      <c r="P1667" s="117">
        <f>'4th 5'!AA34</f>
        <v>70</v>
      </c>
      <c r="Q1667" s="117">
        <f>'4th 6'!AA34</f>
        <v>71</v>
      </c>
      <c r="R1667" s="117">
        <f>'4th 7'!AA34</f>
        <v>0</v>
      </c>
      <c r="S1667" s="457"/>
      <c r="T1667" s="525"/>
      <c r="U1667" s="491"/>
      <c r="V1667" s="444">
        <f>IF((C1668+C1670)=0,0,C1663)+IF((D1668+D1670)=0,0,D1663)+IF((E1668+E1670)=0,0,E1663)+IF((F1668+F1670)=0,0,F1663)+IF((G1668+G1670)=0,0,G1663)+IF((H1668+H1670)=0,0,H1663)+IF((L1668+L1670)=0,0,L1663)+IF((M1668+M1670)=0,0,M1663)+IF((N1668+N1670)=0,0,N1663)+IF((O1668+O1670)=0,0,O1663)+IF((P1668+P1670)=0,0,P1663)+IF((Q1668+Q1670)=0,0,Q1663)+IF((R1668+R1670)=0,0,R1663)+IF(E1700&gt;0,1.5,0)</f>
        <v>31.5</v>
      </c>
      <c r="W1667" s="457">
        <f>I1664+S1664+(E1700*1.5)</f>
        <v>118.875</v>
      </c>
      <c r="X1667" s="440">
        <f>IF(S1664&gt;0,(W1667/31.5),J1665)</f>
        <v>3.7738095238095237</v>
      </c>
      <c r="Y1667" s="164" t="str">
        <f>IF(X1667&gt;=4,"A+",IF(X1667&gt;=3.75,"A",IF(X1667&gt;=3.5,"A-",IF(X1667&gt;=3.25,"B+",IF(X1667&gt;=3,"B",IF(X1667&gt;=2.75,"B-",IF(X1667&gt;=2.5,"C+",IF(X1667&gt;=2,"C","F"))))))))</f>
        <v>A</v>
      </c>
      <c r="Z1667" s="510"/>
    </row>
    <row r="1668" spans="1:28" ht="16.5">
      <c r="A1668" s="424"/>
      <c r="B1668" s="91" t="s">
        <v>1</v>
      </c>
      <c r="C1668" s="104">
        <f>'3rd 1'!AC34</f>
        <v>4</v>
      </c>
      <c r="D1668" s="104">
        <f>'3rd 2'!AC34</f>
        <v>4</v>
      </c>
      <c r="E1668" s="104">
        <f>'3rd 3'!AC34</f>
        <v>4</v>
      </c>
      <c r="F1668" s="104">
        <f>'3rd 4'!AC34</f>
        <v>3.75</v>
      </c>
      <c r="G1668" s="104">
        <f>'3rd 5'!AC34</f>
        <v>3.25</v>
      </c>
      <c r="H1668" s="104">
        <f>'3rd 6'!AC34</f>
        <v>0</v>
      </c>
      <c r="I1668" s="457"/>
      <c r="J1668" s="525"/>
      <c r="K1668" s="106"/>
      <c r="L1668" s="104">
        <f>'4th 1'!AC34</f>
        <v>3.75</v>
      </c>
      <c r="M1668" s="104">
        <f>'4th 2'!AC34</f>
        <v>4</v>
      </c>
      <c r="N1668" s="104">
        <f>'4th 3'!AC34</f>
        <v>4</v>
      </c>
      <c r="O1668" s="104">
        <f>'4th 4'!AC34</f>
        <v>4</v>
      </c>
      <c r="P1668" s="104">
        <f>'4th 5'!AC34</f>
        <v>3.5</v>
      </c>
      <c r="Q1668" s="104">
        <f>'4th 6'!AC34</f>
        <v>3.5</v>
      </c>
      <c r="R1668" s="107">
        <f>'4th 7'!AC34</f>
        <v>0</v>
      </c>
      <c r="S1668" s="457"/>
      <c r="T1668" s="525"/>
      <c r="U1668" s="108"/>
      <c r="V1668" s="456"/>
      <c r="W1668" s="448"/>
      <c r="X1668" s="441"/>
      <c r="Y1668" s="451" t="str">
        <f>IF(S1664&gt;0,(IF(X1667&gt;=2.5,Y1667,IF(X1667&gt;=2.25,"C",IF(X1667&gt;=2,"D","F")))),K1666)</f>
        <v>A</v>
      </c>
      <c r="Z1668" s="510"/>
    </row>
    <row r="1669" spans="1:28" ht="16.5">
      <c r="A1669" s="424"/>
      <c r="B1669" s="91" t="s">
        <v>2</v>
      </c>
      <c r="C1669" s="104" t="str">
        <f>'3rd 1'!AB34</f>
        <v>A+</v>
      </c>
      <c r="D1669" s="104" t="str">
        <f>'3rd 2'!AB34</f>
        <v>A+</v>
      </c>
      <c r="E1669" s="104" t="str">
        <f>'3rd 3'!AB34</f>
        <v>A+</v>
      </c>
      <c r="F1669" s="104" t="str">
        <f>'3rd 4'!AB34</f>
        <v>A</v>
      </c>
      <c r="G1669" s="104" t="str">
        <f>'3rd 5'!AB34</f>
        <v>B+</v>
      </c>
      <c r="H1669" s="104" t="str">
        <f>'3rd 6'!AB34</f>
        <v/>
      </c>
      <c r="I1669" s="457"/>
      <c r="J1669" s="98"/>
      <c r="K1669" s="90"/>
      <c r="L1669" s="104" t="str">
        <f>'4th 1'!AB34</f>
        <v>A</v>
      </c>
      <c r="M1669" s="104" t="str">
        <f>'4th 2'!AB34</f>
        <v>A+</v>
      </c>
      <c r="N1669" s="104" t="str">
        <f>'4th 3'!AB34</f>
        <v>A+</v>
      </c>
      <c r="O1669" s="104" t="str">
        <f>'4th 4'!AB34</f>
        <v>A+</v>
      </c>
      <c r="P1669" s="104" t="str">
        <f>'4th 5'!AB34</f>
        <v>A-</v>
      </c>
      <c r="Q1669" s="104" t="str">
        <f>'4th 6'!AB34</f>
        <v>A-</v>
      </c>
      <c r="R1669" s="104" t="str">
        <f>'4th 7'!AB34</f>
        <v/>
      </c>
      <c r="S1669" s="457"/>
      <c r="T1669" s="98"/>
      <c r="U1669" s="109"/>
      <c r="V1669" s="446"/>
      <c r="W1669" s="449"/>
      <c r="X1669" s="450"/>
      <c r="Y1669" s="452"/>
      <c r="Z1669" s="510"/>
    </row>
    <row r="1670" spans="1:28" ht="16.5" customHeight="1">
      <c r="A1670" s="413" t="s">
        <v>127</v>
      </c>
      <c r="B1670" s="91" t="s">
        <v>1</v>
      </c>
      <c r="C1670" s="104">
        <f>'3rd 1'!AD34</f>
        <v>0</v>
      </c>
      <c r="D1670" s="104">
        <f>'3rd 2'!AD34</f>
        <v>0</v>
      </c>
      <c r="E1670" s="104">
        <f>'3rd 3'!AD34</f>
        <v>0</v>
      </c>
      <c r="F1670" s="104">
        <f>'3rd 4'!AD34</f>
        <v>0</v>
      </c>
      <c r="G1670" s="104">
        <f>'3rd 5'!AD34</f>
        <v>0</v>
      </c>
      <c r="H1670" s="104">
        <f>'3rd 6'!AD34</f>
        <v>0</v>
      </c>
      <c r="I1670" s="415">
        <f>(C1670*C1663)+(D1670*D1663)+(E1670*E1663)+(F1670*F1663)+(G1670*G1663)+(H1670*H1663)</f>
        <v>0</v>
      </c>
      <c r="J1670" s="417">
        <f>IF(C1670&gt;0,(C1668*C1663),0)+IF(D1670&gt;0,(D1668*D1663),0)+IF(E1670&gt;0,(E1668*E1663),0)+IF(F1670&gt;0,(F1668*F1663),0)+IF(G1670&gt;0,(G1668*G1663),0)+IF(H1670&gt;0,(H1668*H1663),0)</f>
        <v>0</v>
      </c>
      <c r="K1670" s="418">
        <f>IF(C1670&gt;C1668,((C1670*C1663)-(C1668*C1663)),0)+IF(D1670&gt;D1668,((D1670*D1663)-(D1668*D1663)),0)+IF(E1670&gt;E1668,((E1670*E1663)-(E1668*E1663)),0)+IF(F1670&gt;F1668,((F1670*F1663)-(F1668*F1663)),0)+IF(G1670&gt;G1668,((G1670*G1663)-(G1668*G1663)),0)+IF(H1670&gt;H1668,((H1670*H1663)-(H1668*H1663)),0)</f>
        <v>0</v>
      </c>
      <c r="L1670" s="165">
        <f>'4th 1'!AD34</f>
        <v>0</v>
      </c>
      <c r="M1670" s="104">
        <f>'4th 2'!AD34</f>
        <v>0</v>
      </c>
      <c r="N1670" s="104">
        <f>'4th 3'!AD34</f>
        <v>0</v>
      </c>
      <c r="O1670" s="104">
        <f>'4th 4'!AD34</f>
        <v>0</v>
      </c>
      <c r="P1670" s="104">
        <f>'4th 5'!AD34</f>
        <v>0</v>
      </c>
      <c r="Q1670" s="104">
        <f>'4th 6'!AD34</f>
        <v>0</v>
      </c>
      <c r="R1670" s="104">
        <f>'4th 7'!AD34</f>
        <v>0</v>
      </c>
      <c r="S1670" s="415">
        <f>(L1670*L1663)+(M1670*M1663)+(N1670*N1663)+(O1670*O1663)+(P1670*P1663)+(Q1670*Q1663)+(R1670*R1663)</f>
        <v>0</v>
      </c>
      <c r="T1670" s="417">
        <f>IF(L1670&gt;0,(L1668*L1663),0)+IF(M1670&gt;0,(M1668*M1663),0)+IF(N1670&gt;0,(N1668*N1663),0)+IF(O1670&gt;0,(O1668*O1663),0)+IF(P1670&gt;0,(P1668*P1663),0)+IF(Q1670&gt;0,(Q1668*Q1663),0)+IF(R1670&gt;0,(R1668*R1663),0)</f>
        <v>0</v>
      </c>
      <c r="U1670" s="484">
        <f>IF(L1670&gt;L1668,((L1670*L1663)-(L1668*L1663)),0)+IF(M1670&gt;M1668,((M1670*M1663)-(M1668*M1663)),0)+IF(N1670&gt;N1668,((N1670*N1663)-(N1668*N1663)),0)+IF(O1670&gt;O1668,((O1670*O1663)-(O1668*O1663)),0)+IF(P1670&gt;P1668,((P1670*P1663)-(P1668*P1663)),0)+IF(Q1670&gt;Q1668,((Q1670*Q1663)-(Q1668*Q1663)),0)+IF(R1670&gt;R1668,((R1670*R1663)-(R1668*R1663)),0)</f>
        <v>0</v>
      </c>
      <c r="V1670" s="401">
        <f>I1670+S1670</f>
        <v>0</v>
      </c>
      <c r="W1670" s="436">
        <f>J1670+T1670</f>
        <v>0</v>
      </c>
      <c r="X1670" s="438">
        <f>K1670+U1670</f>
        <v>0</v>
      </c>
      <c r="Y1670" s="483">
        <f>K1670+U1670+X1657</f>
        <v>0</v>
      </c>
      <c r="Z1670" s="510"/>
    </row>
    <row r="1671" spans="1:28" ht="16.5" thickBot="1">
      <c r="A1671" s="414"/>
      <c r="B1671" s="157" t="s">
        <v>23</v>
      </c>
      <c r="C1671" s="180" t="str">
        <f>'3rd 1'!AE34</f>
        <v/>
      </c>
      <c r="D1671" s="180" t="str">
        <f>'3rd 2'!AE34</f>
        <v/>
      </c>
      <c r="E1671" s="180" t="str">
        <f>'3rd 3'!AE34</f>
        <v/>
      </c>
      <c r="F1671" s="180" t="str">
        <f>'3rd 4'!AE34</f>
        <v/>
      </c>
      <c r="G1671" s="180" t="str">
        <f>'3rd 5'!AE34</f>
        <v/>
      </c>
      <c r="H1671" s="180" t="str">
        <f>'3rd 6'!AE34</f>
        <v/>
      </c>
      <c r="I1671" s="416"/>
      <c r="J1671" s="416"/>
      <c r="K1671" s="419"/>
      <c r="L1671" s="180" t="str">
        <f>'4th 1'!AE34</f>
        <v/>
      </c>
      <c r="M1671" s="180" t="str">
        <f>'4th 2'!AE34</f>
        <v/>
      </c>
      <c r="N1671" s="180" t="str">
        <f>'4th 3'!AE34</f>
        <v/>
      </c>
      <c r="O1671" s="180" t="str">
        <f>'4th 4'!AE34</f>
        <v/>
      </c>
      <c r="P1671" s="180" t="str">
        <f>'4th 5'!AE34</f>
        <v/>
      </c>
      <c r="Q1671" s="180" t="str">
        <f>'4th 6'!AE34</f>
        <v/>
      </c>
      <c r="R1671" s="180" t="str">
        <f>'4th 7'!AE34</f>
        <v/>
      </c>
      <c r="S1671" s="416"/>
      <c r="T1671" s="416"/>
      <c r="U1671" s="419"/>
      <c r="V1671" s="402"/>
      <c r="W1671" s="437"/>
      <c r="X1671" s="439"/>
      <c r="Y1671" s="406"/>
      <c r="Z1671" s="510"/>
    </row>
    <row r="1672" spans="1:28" ht="19.5" customHeight="1" thickTop="1" thickBot="1">
      <c r="A1672" s="435" t="s">
        <v>31</v>
      </c>
      <c r="B1672" s="435"/>
      <c r="C1672" s="435"/>
      <c r="D1672" s="435"/>
      <c r="E1672" s="435"/>
      <c r="F1672" s="435"/>
      <c r="G1672" s="435"/>
      <c r="H1672" s="435"/>
      <c r="I1672" s="435"/>
      <c r="J1672" s="435"/>
      <c r="K1672" s="435"/>
      <c r="L1672" s="435"/>
      <c r="M1672" s="435"/>
      <c r="N1672" s="435"/>
      <c r="O1672" s="435"/>
      <c r="P1672" s="435"/>
      <c r="Q1672" s="435"/>
      <c r="R1672" s="435"/>
      <c r="S1672" s="435"/>
      <c r="T1672" s="435"/>
      <c r="U1672" s="435"/>
      <c r="V1672" s="435"/>
      <c r="W1672" s="435"/>
      <c r="X1672" s="435"/>
      <c r="Y1672" s="435"/>
      <c r="Z1672" s="510"/>
    </row>
    <row r="1673" spans="1:28" ht="17.25" customHeight="1" thickTop="1" thickBot="1">
      <c r="A1673" s="478" t="s">
        <v>46</v>
      </c>
      <c r="B1673" s="479"/>
      <c r="C1673" s="479"/>
      <c r="D1673" s="479"/>
      <c r="E1673" s="479"/>
      <c r="F1673" s="479"/>
      <c r="G1673" s="479"/>
      <c r="H1673" s="479"/>
      <c r="I1673" s="479"/>
      <c r="J1673" s="479"/>
      <c r="K1673" s="480"/>
      <c r="L1673" s="426" t="s">
        <v>47</v>
      </c>
      <c r="M1673" s="426"/>
      <c r="N1673" s="426"/>
      <c r="O1673" s="426"/>
      <c r="P1673" s="426"/>
      <c r="Q1673" s="426"/>
      <c r="R1673" s="426"/>
      <c r="S1673" s="426"/>
      <c r="T1673" s="426"/>
      <c r="U1673" s="427"/>
      <c r="V1673" s="160"/>
      <c r="W1673" s="428" t="s">
        <v>39</v>
      </c>
      <c r="X1673" s="428"/>
      <c r="Y1673" s="161"/>
      <c r="Z1673" s="510"/>
    </row>
    <row r="1674" spans="1:28" ht="17.25" thickTop="1">
      <c r="A1674" s="99" t="s">
        <v>22</v>
      </c>
      <c r="B1674" s="100"/>
      <c r="C1674" s="101">
        <f>'5th 1'!B4</f>
        <v>301</v>
      </c>
      <c r="D1674" s="101">
        <f>'5th 2'!B4</f>
        <v>302</v>
      </c>
      <c r="E1674" s="101">
        <f>'5th 3'!B4</f>
        <v>303</v>
      </c>
      <c r="F1674" s="101">
        <f>'5th 4'!B4</f>
        <v>304</v>
      </c>
      <c r="G1674" s="101">
        <f>'5th 5'!B4</f>
        <v>305</v>
      </c>
      <c r="H1674" s="101">
        <f>'5th 6'!B4</f>
        <v>0</v>
      </c>
      <c r="I1674" s="430" t="s">
        <v>0</v>
      </c>
      <c r="J1674" s="430" t="s">
        <v>3</v>
      </c>
      <c r="K1674" s="432" t="s">
        <v>2</v>
      </c>
      <c r="L1674" s="101">
        <f>'6th 1'!B4</f>
        <v>306</v>
      </c>
      <c r="M1674" s="101">
        <f>'6th 2'!B4</f>
        <v>307</v>
      </c>
      <c r="N1674" s="101">
        <f>'6th 3'!B4</f>
        <v>308</v>
      </c>
      <c r="O1674" s="101">
        <f>'6th 4'!B4</f>
        <v>309</v>
      </c>
      <c r="P1674" s="101">
        <f>'6th 5'!B4</f>
        <v>310</v>
      </c>
      <c r="Q1674" s="101">
        <f>'6th 6'!B4</f>
        <v>0</v>
      </c>
      <c r="R1674" s="101">
        <f>'6th 7'!B4</f>
        <v>0</v>
      </c>
      <c r="S1674" s="429" t="s">
        <v>0</v>
      </c>
      <c r="T1674" s="429" t="s">
        <v>3</v>
      </c>
      <c r="U1674" s="431" t="s">
        <v>2</v>
      </c>
      <c r="V1674" s="433" t="s">
        <v>62</v>
      </c>
      <c r="W1674" s="434"/>
      <c r="X1674" s="434"/>
      <c r="Y1674" s="162" t="str">
        <f>IF(X1675&gt;=4,"A+",IF(X1675&gt;=3.75,"A",IF(X1675&gt;=3.5,"A-",IF(X1675&gt;=3.25,"B+",IF(X1675&gt;=3,"B",IF(X1675&gt;=2.75,"B-",IF(X1675&gt;=2.5,"C+",IF(X1675&gt;=2,"C","F"))))))))</f>
        <v>A</v>
      </c>
      <c r="Z1674" s="510"/>
    </row>
    <row r="1675" spans="1:28" ht="65.25" customHeight="1">
      <c r="A1675" s="77" t="s">
        <v>63</v>
      </c>
      <c r="B1675" s="78"/>
      <c r="C1675" s="79" t="str">
        <f>IF('5th 1'!C34&gt;0,'5th 1'!D6,IF('5th 1'!K34&gt;0,'5th 1'!L6,IF('5th 1'!S34&gt;0,'5th 1'!T6,0)))</f>
        <v>Creative Idea Genaration</v>
      </c>
      <c r="D1675" s="79" t="str">
        <f>IF('5th 2'!C34&gt;0,'5th 2'!D6,IF('5th 2'!K34&gt;0,'5th 2'!L6,IF('5th 2'!S34&gt;0,'5th 2'!T6,0)))</f>
        <v>Drawing for Illustration-1</v>
      </c>
      <c r="E1675" s="79" t="str">
        <f>IF('5th 3'!C34&gt;0,'5th 3'!D6,IF('5th 3'!K34&gt;0,'5th 3'!L6,IF('5th 3'!S34&gt;0,'5th 3'!T6,0)))</f>
        <v>Ad Art-1</v>
      </c>
      <c r="F1675" s="79" t="str">
        <f>IF('5th 4'!C34&gt;0,'5th 4'!D6,IF('5th 4'!K34&gt;0,'5th 4'!L6,IF('5th 4'!S34&gt;0,'5th 4'!T6,0)))</f>
        <v>Typography-2</v>
      </c>
      <c r="G1675" s="79" t="str">
        <f>IF('5th 5'!C34&gt;0,'5th 5'!D6,IF('5th 5'!K34&gt;0,'5th 5'!L6,IF('5th 5'!S34&gt;0,'5th 5'!T6,0)))</f>
        <v>History of Art</v>
      </c>
      <c r="H1675" s="79">
        <f>IF('5th 6'!C34&gt;0,'5th 6'!D6,IF('5th 6'!K34&gt;0,'5th 6'!L6,IF('5th 6'!S34&gt;0,'5th 6'!T6,0)))</f>
        <v>0</v>
      </c>
      <c r="I1675" s="481"/>
      <c r="J1675" s="481"/>
      <c r="K1675" s="482"/>
      <c r="L1675" s="79" t="str">
        <f>IF('6th 1'!C34&gt;0,'6th 1'!D6,IF('6th 1'!K34&gt;0,'6th 1'!L6,IF('6th 1'!S34&gt;0,'6th 1'!T6,0)))</f>
        <v>Computar Application in Art and Design</v>
      </c>
      <c r="M1675" s="79" t="str">
        <f>IF('6th 2'!C34&gt;0,'6th 2'!D6,IF('6th 2'!K34&gt;0,'6th 2'!L6,IF('6th 2'!S34&gt;0,'6th 2'!T6,0)))</f>
        <v>Drawing for Illustration-2</v>
      </c>
      <c r="N1675" s="79" t="str">
        <f>IF('6th 3'!C34&gt;0,'6th 3'!D6,IF('6th 3'!K34&gt;0,'6th 3'!L6,IF('6th 3'!S34&gt;0,'6th 3'!T6,0)))</f>
        <v>Ad Art-2</v>
      </c>
      <c r="O1675" s="79" t="str">
        <f>IF('6th 4'!C34&gt;0,'6th 4'!D6,IF('6th 4'!K34&gt;0,'6th 4'!L6,IF('6th 4'!S34&gt;0,'6th 4'!T6,0)))</f>
        <v>Sketch &amp; landscape-1</v>
      </c>
      <c r="P1675" s="79" t="str">
        <f>IF('6th 5'!C34&gt;0,'6th 5'!D6,IF('6th 5'!K34&gt;0,'6th 5'!L6,IF('6th 5'!S34&gt;0,'6th 5'!T6,0)))</f>
        <v>History of Arts</v>
      </c>
      <c r="Q1675" s="79">
        <f>IF('6th 6'!C34&gt;0,'6th 6'!D6,IF('6th 6'!K34&gt;0,'6th 6'!L6,IF('6th 6'!S34&gt;0,'6th 6'!T6,0)))</f>
        <v>0</v>
      </c>
      <c r="R1675" s="79">
        <f>IF('6th 7'!C34&gt;0,'6th 7'!D6,IF('6th 7'!K34&gt;0,'6th 7'!L6,IF('6th 7'!S34&gt;0,'6th 7'!T6,0)))</f>
        <v>0</v>
      </c>
      <c r="S1675" s="429"/>
      <c r="T1675" s="429"/>
      <c r="U1675" s="431"/>
      <c r="V1675" s="335">
        <f>IF(I1677&gt;0,(V1680+V1662),0)</f>
        <v>94.5</v>
      </c>
      <c r="W1675" s="254">
        <f>IF(I1677&gt;0,(W1680+W1662),0)</f>
        <v>359.625</v>
      </c>
      <c r="X1675" s="336">
        <f>IF(S1677&gt;0,(W1675/94.5),IF(I1677&gt;0,(W1675/78),0))</f>
        <v>3.8055555555555554</v>
      </c>
      <c r="Y1675" s="163" t="str">
        <f>IF(X1675&gt;=2.5,Y1674,IF(X1675&gt;=2.25,"C",IF(X1675&gt;=2,"D",IF(X1675=0,0,"F"))))</f>
        <v>A</v>
      </c>
      <c r="Z1675" s="510"/>
    </row>
    <row r="1676" spans="1:28" ht="16.5">
      <c r="A1676" s="77" t="s">
        <v>12</v>
      </c>
      <c r="B1676" s="78"/>
      <c r="C1676" s="102">
        <f>IF('5th 1'!C34&gt;0,'5th 1'!H4,IF('5th 1'!K34&gt;0,'5th 1'!P4,IF('5th 1'!S34&gt;0,'5th 1'!X4,0)))</f>
        <v>3</v>
      </c>
      <c r="D1676" s="102">
        <f>IF('5th 2'!C34&gt;0,'5th 2'!H4,IF('5th 2'!K34&gt;0,'5th 2'!P4,IF('5th 2'!S34&gt;0,'5th 2'!X4,0)))</f>
        <v>3</v>
      </c>
      <c r="E1676" s="102">
        <f>IF('5th 3'!C34&gt;0,'5th 3'!H4,IF('5th 3'!K34&gt;0,'5th 3'!P4,IF('5th 3'!S34&gt;0,'5th 3'!X4,0)))</f>
        <v>3</v>
      </c>
      <c r="F1676" s="102">
        <f>IF('5th 4'!C34&gt;0,'5th 4'!H4,IF('5th 4'!K34&gt;0,'5th 4'!P4,IF('5th 4'!S34&gt;0,'5th 4'!X4,0)))</f>
        <v>3</v>
      </c>
      <c r="G1676" s="102">
        <f>IF('5th 5'!C34&gt;0,'5th 5'!H4,IF('5th 5'!K34&gt;0,'5th 5'!P4,IF('5th 5'!S34&gt;0,'5th 5'!X4,0)))</f>
        <v>3</v>
      </c>
      <c r="H1676" s="102">
        <f>IF('5th 6'!C34&gt;0,'5th 6'!H4,IF('5th 6'!K34&gt;0,'5th 6'!P4,IF('5th 6'!S34&gt;0,'5th 6'!X4,0)))</f>
        <v>0</v>
      </c>
      <c r="I1676" s="481"/>
      <c r="J1676" s="481"/>
      <c r="K1676" s="482"/>
      <c r="L1676" s="102">
        <f>IF('6th 1'!C34&gt;0,'6th 1'!H4,IF('6th 1'!K34&gt;0,'6th 1'!P4,IF('6th 1'!S34&gt;0,'6th 1'!X4,0)))</f>
        <v>3</v>
      </c>
      <c r="M1676" s="102">
        <f>IF('6th 2'!C34&gt;0,'6th 2'!H4,IF('6th 2'!K34&gt;0,'6th 2'!P4,IF('6th 2'!S34&gt;0,'6th 2'!X4,0)))</f>
        <v>3</v>
      </c>
      <c r="N1676" s="102">
        <f>IF('6th 3'!C34&gt;0,'6th 3'!H4,IF('6th 3'!K34&gt;0,'6th 3'!P4,IF('6th 3'!S34&gt;0,'6th 3'!X4,0)))</f>
        <v>3</v>
      </c>
      <c r="O1676" s="102">
        <f>IF('6th 4'!C34&gt;0,'6th 4'!H4,IF('6th 4'!K34&gt;0,'6th 4'!P4,IF('6th 4'!S34&gt;0,'6th 4'!X4,0)))</f>
        <v>3</v>
      </c>
      <c r="P1676" s="102">
        <f>IF('6th 5'!C34&gt;0,'6th 5'!H4,IF('6th 5'!K34&gt;0,'6th 5'!P4,IF('6th 5'!S34&gt;0,'6th 5'!X4,0)))</f>
        <v>3</v>
      </c>
      <c r="Q1676" s="102">
        <f>IF('6th 6'!C34&gt;0,'6th 6'!H4,IF('6th 6'!K34&gt;0,'6th 6'!#REF!,IF('6th 6'!S34&gt;0,'6th 6'!X4,0)))</f>
        <v>0</v>
      </c>
      <c r="R1676" s="102">
        <f>IF('6th 7'!C34&gt;0,'6th 7'!H4,IF('6th 7'!K34&gt;0,'6th 7'!P4,IF('6th 7'!S34&gt;0,'6th 7'!X4,0)))</f>
        <v>0</v>
      </c>
      <c r="S1676" s="430"/>
      <c r="T1676" s="430"/>
      <c r="U1676" s="432"/>
      <c r="V1676" s="460" t="s">
        <v>41</v>
      </c>
      <c r="W1676" s="461"/>
      <c r="X1676" s="461"/>
      <c r="Y1676" s="462"/>
      <c r="Z1676" s="510"/>
    </row>
    <row r="1677" spans="1:28" ht="17.25" thickBot="1">
      <c r="A1677" s="77" t="s">
        <v>11</v>
      </c>
      <c r="B1677" s="78"/>
      <c r="C1677" s="102">
        <v>100</v>
      </c>
      <c r="D1677" s="102">
        <v>100</v>
      </c>
      <c r="E1677" s="102">
        <v>100</v>
      </c>
      <c r="F1677" s="102">
        <v>100</v>
      </c>
      <c r="G1677" s="102">
        <v>100</v>
      </c>
      <c r="H1677" s="102">
        <v>100</v>
      </c>
      <c r="I1677" s="465">
        <f>(C1681*C1676)+(D1681*D1676)+(E1681*E1676)+(F1681*F1676)+(G1681*G1676)+(H1681*H1676)</f>
        <v>57</v>
      </c>
      <c r="J1677" s="84"/>
      <c r="K1677" s="103" t="str">
        <f>IF(J1679&gt;=4,"A+",IF(J1679&gt;=3.75,"A",IF(J1679&gt;=3.5,"A-",IF(J1679&gt;=3.25,"B+",IF(J1679&gt;=3,"B",IF(J1679&gt;=2.75,"B-",IF(J1679&gt;=2.5,"C+",IF(J1679&gt;=2,"C","F"))))))))</f>
        <v>A</v>
      </c>
      <c r="L1677" s="102">
        <v>100</v>
      </c>
      <c r="M1677" s="102">
        <v>100</v>
      </c>
      <c r="N1677" s="102">
        <v>100</v>
      </c>
      <c r="O1677" s="102">
        <v>100</v>
      </c>
      <c r="P1677" s="102">
        <v>100</v>
      </c>
      <c r="Q1677" s="102">
        <v>100</v>
      </c>
      <c r="R1677" s="102">
        <v>100</v>
      </c>
      <c r="S1677" s="465">
        <f>(L1681*L1676)+(M1681*M1676)+(N1681*N1676)+(O1681*O1676)+(P1681*P1676)+(Q1681*Q1676)+(R1681*R1676)</f>
        <v>59.25</v>
      </c>
      <c r="T1677" s="84"/>
      <c r="U1677" s="103" t="str">
        <f>IF(T1679&gt;=4,"A+",IF(T1679&gt;=3.75,"A",IF(T1679&gt;=3.5,"A-",IF(T1679&gt;=3.25,"B+",IF(T1679&gt;=3,"B",IF(T1679&gt;=2.75,"B-",IF(T1679&gt;=2.5,"C+",IF(T1679&gt;=2,"C","F"))))))))</f>
        <v>A</v>
      </c>
      <c r="V1677" s="467" t="s">
        <v>29</v>
      </c>
      <c r="W1677" s="469" t="s">
        <v>0</v>
      </c>
      <c r="X1677" s="469" t="s">
        <v>3</v>
      </c>
      <c r="Y1677" s="476" t="s">
        <v>2</v>
      </c>
      <c r="Z1677" s="510"/>
    </row>
    <row r="1678" spans="1:28" ht="17.25" thickTop="1">
      <c r="A1678" s="77" t="s">
        <v>28</v>
      </c>
      <c r="B1678" s="86"/>
      <c r="C1678" s="104">
        <f>IF('5th 1'!C34&gt;0,'5th 1'!C34,IF('5th 1'!K34&gt;0,'5th 1'!K34,IF('5th 1'!S34&gt;0,'5th 1'!S34,0)))</f>
        <v>33.5</v>
      </c>
      <c r="D1678" s="104">
        <f>IF('5th 2'!C34&gt;0,'5th 2'!C34,IF('5th 2'!K34&gt;0,'5th 2'!K34,IF('5th 2'!S34&gt;0,'5th 2'!S34,0)))</f>
        <v>33.5</v>
      </c>
      <c r="E1678" s="104">
        <f>IF('5th 3'!C34&gt;0,'5th 3'!C34,IF('5th 3'!K34&gt;0,'5th 3'!K34,IF('5th 3'!S34&gt;0,'5th 3'!S34,0)))</f>
        <v>31</v>
      </c>
      <c r="F1678" s="104">
        <f>IF('5th 4'!C34&gt;0,'5th 4'!C34,IF('5th 4'!K34&gt;0,'5th 4'!K34,IF('5th 4'!S34&gt;0,'5th 4'!S34,0)))</f>
        <v>33</v>
      </c>
      <c r="G1678" s="104">
        <f>IF('5th 5'!C34&gt;0,'5th 5'!C34,IF('5th 5'!K34&gt;0,'5th 5'!K34,IF('5th 5'!S34&gt;0,'5th 5'!S34,0)))</f>
        <v>33</v>
      </c>
      <c r="H1678" s="104">
        <f>IF('5th 6'!C34&gt;0,'5th 6'!C34,IF('5th 6'!K34&gt;0,'5th 6'!K34,IF('5th 6'!S34&gt;0,'5th 6'!S34,0)))</f>
        <v>0</v>
      </c>
      <c r="I1678" s="448"/>
      <c r="J1678" s="98"/>
      <c r="K1678" s="90"/>
      <c r="L1678" s="104">
        <f>IF('6th 1'!C34&gt;0,'6th 1'!C34,IF('6th 1'!K34&gt;0,'6th 1'!K34,IF('6th 1'!S34&gt;0,'6th 1'!S34,0)))</f>
        <v>31</v>
      </c>
      <c r="M1678" s="104">
        <f>IF('6th 2'!C34&gt;0,'6th 2'!C34,IF('6th 2'!K34&gt;0,'6th 2'!K34,IF('6th 2'!S34&gt;0,'6th 2'!S34,0)))</f>
        <v>32.5</v>
      </c>
      <c r="N1678" s="104">
        <f>IF('6th 3'!C34&gt;0,'6th 3'!C34,IF('6th 3'!K34&gt;0,'6th 3'!K34,IF('6th 3'!S34&gt;0,'6th 3'!S34,0)))</f>
        <v>31</v>
      </c>
      <c r="O1678" s="104">
        <f>IF('6th 4'!C34&gt;0,'6th 4'!C34,IF('6th 4'!K34&gt;0,'6th 4'!K34,IF('6th 4'!S34&gt;0,'6th 4'!S34,0)))</f>
        <v>32.5</v>
      </c>
      <c r="P1678" s="104">
        <f>IF('6th 5'!C34&gt;0,'6th 5'!C34,IF('6th 5'!K34&gt;0,'6th 5'!K34,IF('6th 5'!S34&gt;0,'6th 5'!S34,0)))</f>
        <v>33</v>
      </c>
      <c r="Q1678" s="104">
        <f>IF('6th 6'!C34&gt;0,'6th 6'!C34,IF('6th 6'!K34&gt;0,'6th 6'!K34,IF('6th 6'!S34&gt;0,'6th 6'!S34,0)))</f>
        <v>0</v>
      </c>
      <c r="R1678" s="104">
        <f>IF('6th 7'!C34&gt;0,'6th 7'!C34,IF('6th 7'!K34&gt;0,'6th 7'!K34,IF('6th 7'!S34&gt;0,'6th 7'!S34,0)))</f>
        <v>0</v>
      </c>
      <c r="S1678" s="448"/>
      <c r="T1678" s="98"/>
      <c r="U1678" s="90"/>
      <c r="V1678" s="468"/>
      <c r="W1678" s="470"/>
      <c r="X1678" s="471"/>
      <c r="Y1678" s="477"/>
      <c r="Z1678" s="510"/>
    </row>
    <row r="1679" spans="1:28" ht="16.5" customHeight="1">
      <c r="A1679" s="423" t="s">
        <v>26</v>
      </c>
      <c r="B1679" s="91" t="s">
        <v>60</v>
      </c>
      <c r="C1679" s="104">
        <f>IF('5th 1'!C34&gt;0,'5th 1'!J34,IF('5th 1'!K34&gt;0,'5th 1'!R34,IF('5th 1'!S34&gt;0,'5th 1'!Z34,0)))</f>
        <v>49.5</v>
      </c>
      <c r="D1679" s="104">
        <f>IF('5th 2'!C34&gt;0,'5th 2'!J34,IF('5th 2'!K34&gt;0,'5th 2'!R34,IF('5th 2'!S34&gt;0,'5th 2'!Z34,0)))</f>
        <v>43.5</v>
      </c>
      <c r="E1679" s="104">
        <f>IF('5th 3'!C34&gt;0,'5th 3'!J34,IF('5th 3'!K34&gt;0,'5th 3'!R34,IF('5th 3'!S34&gt;0,'5th 3'!Z34,0)))</f>
        <v>50</v>
      </c>
      <c r="F1679" s="104">
        <f>IF('5th 4'!C34&gt;0,'5th 4'!J34,IF('5th 4'!K34&gt;0,'5th 4'!R34,IF('5th 4'!S34&gt;0,'5th 4'!Z34,0)))</f>
        <v>37.5</v>
      </c>
      <c r="G1679" s="104">
        <f>IF('5th 5'!C34&gt;0,'5th 5'!J34,IF('5th 5'!K34&gt;0,'5th 5'!R34,IF('5th 5'!S34&gt;0,'5th 5'!Z34,0)))</f>
        <v>45</v>
      </c>
      <c r="H1679" s="104">
        <f>IF('5th 6'!C34&gt;0,'5th 6'!J34,IF('5th 6'!K34&gt;0,'5th 6'!R34,IF('5th 6'!S34&gt;0,'5th 6'!Z34,0)))</f>
        <v>0</v>
      </c>
      <c r="I1679" s="448"/>
      <c r="J1679" s="440">
        <f>I1677/(C1676+D1676+E1676+F1676+G1676+H1676)</f>
        <v>3.8</v>
      </c>
      <c r="K1679" s="442" t="str">
        <f>IF(J1679&gt;=2.5,K1677,IF(J1679&gt;=2.25,"C",IF(J1679&gt;=2,"D",IF(J1679=0,0,"F"))))</f>
        <v>A</v>
      </c>
      <c r="L1679" s="107">
        <f>IF('6th 1'!C34&gt;0,'6th 1'!J34,IF('6th 1'!K34&gt;0,'6th 1'!R34,IF('6th 1'!S34&gt;0,'6th 1'!Z34,0)))</f>
        <v>50.5</v>
      </c>
      <c r="M1679" s="104">
        <f>IF('6th 2'!C34&gt;0,'6th 2'!J34,IF('6th 2'!K34&gt;0,'6th 2'!R34,IF('6th 2'!S34&gt;0,'6th 2'!Z34,0)))</f>
        <v>45.5</v>
      </c>
      <c r="N1679" s="104">
        <f>IF('6th 3'!C34&gt;0,'6th 3'!J34,IF('6th 3'!K34&gt;0,'6th 3'!R34,IF('6th 3'!S34&gt;0,'6th 3'!Z34,0)))</f>
        <v>48.5</v>
      </c>
      <c r="O1679" s="104">
        <f>IF('6th 4'!C34&gt;0,'6th 4'!J34,IF('6th 4'!K34&gt;0,'6th 4'!R34,IF('6th 4'!S34&gt;0,'6th 4'!Z34,0)))</f>
        <v>47.5</v>
      </c>
      <c r="P1679" s="104">
        <f>IF('6th 5'!C34&gt;0,'6th 5'!J34,IF('6th 5'!K34&gt;0,'6th 5'!R34,IF('6th 5'!S34&gt;0,'6th 5'!Z34,0)))</f>
        <v>48.5</v>
      </c>
      <c r="Q1679" s="104">
        <f>IF('6th 6'!C34&gt;0,'6th 6'!J34,IF('6th 6'!K34&gt;0,'6th 6'!R34,IF('6th 6'!S34&gt;0,'6th 6'!Z34,0)))</f>
        <v>0</v>
      </c>
      <c r="R1679" s="104">
        <f>IF('6th 7'!C34&gt;0,'6th 7'!J34,IF('6th 7'!K34&gt;0,'6th 7'!R34,IF('6th 7'!S34&gt;0,'6th 7'!Z34,0)))</f>
        <v>0</v>
      </c>
      <c r="S1679" s="448"/>
      <c r="T1679" s="440">
        <f>S1677/(L1676+M1676+N1676+O1676+P1676+Q1676+R1676)</f>
        <v>3.95</v>
      </c>
      <c r="U1679" s="442" t="str">
        <f>IF(T1679&gt;=2.5,U1677,IF(T1679&gt;=2.25,"C",IF(T1679&gt;=2,"D",IF(T1679=0,0,"F"))))</f>
        <v>A</v>
      </c>
      <c r="V1679" s="443" t="s">
        <v>40</v>
      </c>
      <c r="W1679" s="443"/>
      <c r="X1679" s="443"/>
      <c r="Y1679" s="443"/>
      <c r="Z1679" s="510"/>
    </row>
    <row r="1680" spans="1:28" ht="16.5" customHeight="1">
      <c r="A1680" s="424"/>
      <c r="B1680" s="91" t="s">
        <v>67</v>
      </c>
      <c r="C1680" s="117">
        <f>'5th 1'!AA34</f>
        <v>83</v>
      </c>
      <c r="D1680" s="117">
        <f>'5th 2'!AA34</f>
        <v>77</v>
      </c>
      <c r="E1680" s="117">
        <f>'5th 3'!AA34</f>
        <v>81</v>
      </c>
      <c r="F1680" s="117">
        <f>'5th 4'!AA34</f>
        <v>71</v>
      </c>
      <c r="G1680" s="117">
        <f>'5th 5'!AA34</f>
        <v>78</v>
      </c>
      <c r="H1680" s="117">
        <f>'5th 6'!AA34</f>
        <v>0</v>
      </c>
      <c r="I1680" s="448"/>
      <c r="J1680" s="441"/>
      <c r="K1680" s="442"/>
      <c r="L1680" s="118">
        <f>'6th 1'!AA34</f>
        <v>82</v>
      </c>
      <c r="M1680" s="117">
        <f>'6th 2'!AA34</f>
        <v>78</v>
      </c>
      <c r="N1680" s="117">
        <f>'6th 3'!AA34</f>
        <v>80</v>
      </c>
      <c r="O1680" s="117">
        <f>'6th 4'!AA34</f>
        <v>80</v>
      </c>
      <c r="P1680" s="117">
        <f>'6th 5'!AA34</f>
        <v>82</v>
      </c>
      <c r="Q1680" s="117">
        <f>'6th 6'!AA34</f>
        <v>0</v>
      </c>
      <c r="R1680" s="117">
        <f>'6th 7'!AA34</f>
        <v>0</v>
      </c>
      <c r="S1680" s="448"/>
      <c r="T1680" s="441"/>
      <c r="U1680" s="442"/>
      <c r="V1680" s="444">
        <f>IF((C1681+C1683)=0,0,C1676)+IF((D1681+D1683)=0,0,D1676)+IF((E1681+E1683)=0,0,E1676)+IF((F1681+F1683)=0,0,F1676)+IF((G1681+G1683)=0,0,G1676)+IF((H1681+H1683)=0,0,H1676)+IF((L1681+L1683)=0,0,L1676)+IF((M1681+M1683)=0,0,M1676)+IF((N1681+N1683)=0,0,N1676)+IF((O1681+O1683)=0,0,O1676)+IF((P1681+P1683)=0,0,P1676)+IF((Q1681+Q1683)=0,0,Q1676)+IF((R1681+R1683)=0,0,R1676)+IF(G1700&gt;0,1.5,0)</f>
        <v>31.5</v>
      </c>
      <c r="W1680" s="447">
        <f>I1677+S1677+(G1700*1.5)</f>
        <v>122.25</v>
      </c>
      <c r="X1680" s="440">
        <f>IF(S1677&gt;0,(W1680/31.5),J1679)</f>
        <v>3.8809523809523809</v>
      </c>
      <c r="Y1680" s="164" t="str">
        <f>IF(X1680&gt;=4,"A+",IF(X1680&gt;=3.75,"A",IF(X1680&gt;=3.5,"A-",IF(X1680&gt;=3.25,"B+",IF(X1680&gt;=3,"B",IF(X1680&gt;=2.75,"B-",IF(X1680&gt;=2.5,"C+",IF(X1680&gt;=2,"C","F"))))))))</f>
        <v>A</v>
      </c>
      <c r="Z1680" s="510"/>
    </row>
    <row r="1681" spans="1:26" ht="16.5">
      <c r="A1681" s="424"/>
      <c r="B1681" s="91" t="s">
        <v>1</v>
      </c>
      <c r="C1681" s="104">
        <f>'5th 1'!AC34</f>
        <v>4</v>
      </c>
      <c r="D1681" s="104">
        <f>'5th 2'!AC34</f>
        <v>3.75</v>
      </c>
      <c r="E1681" s="104">
        <f>'5th 3'!AC34</f>
        <v>4</v>
      </c>
      <c r="F1681" s="104">
        <f>'5th 4'!AC34</f>
        <v>3.5</v>
      </c>
      <c r="G1681" s="104">
        <f>'5th 5'!AC34</f>
        <v>3.75</v>
      </c>
      <c r="H1681" s="104">
        <f>'5th 6'!AC34</f>
        <v>0</v>
      </c>
      <c r="I1681" s="448"/>
      <c r="J1681" s="98"/>
      <c r="K1681" s="110"/>
      <c r="L1681" s="107">
        <f>'6th 1'!AC34</f>
        <v>4</v>
      </c>
      <c r="M1681" s="104">
        <f>'6th 2'!AC34</f>
        <v>3.75</v>
      </c>
      <c r="N1681" s="104">
        <f>'6th 3'!AC34</f>
        <v>4</v>
      </c>
      <c r="O1681" s="104">
        <f>'6th 4'!AC34</f>
        <v>4</v>
      </c>
      <c r="P1681" s="104">
        <f>'6th 5'!AC34</f>
        <v>4</v>
      </c>
      <c r="Q1681" s="104">
        <f>'6th 6'!AC34</f>
        <v>0</v>
      </c>
      <c r="R1681" s="104">
        <f>'6th 7'!AC34</f>
        <v>0</v>
      </c>
      <c r="S1681" s="448"/>
      <c r="T1681" s="98"/>
      <c r="U1681" s="110"/>
      <c r="V1681" s="445"/>
      <c r="W1681" s="448"/>
      <c r="X1681" s="441"/>
      <c r="Y1681" s="451" t="str">
        <f>IF(S1677&gt;0,(IF(X1680&gt;=2.5,Y1680,IF(X1680&gt;=2.25,"C",IF(X1680&gt;=2,"D","F")))),K1679)</f>
        <v>A</v>
      </c>
      <c r="Z1681" s="510"/>
    </row>
    <row r="1682" spans="1:26" ht="17.25" customHeight="1" thickBot="1">
      <c r="A1682" s="424"/>
      <c r="B1682" s="91" t="s">
        <v>2</v>
      </c>
      <c r="C1682" s="104" t="str">
        <f>'5th 1'!AB34</f>
        <v>A+</v>
      </c>
      <c r="D1682" s="104" t="str">
        <f>'5th 2'!AB34</f>
        <v>A</v>
      </c>
      <c r="E1682" s="104" t="str">
        <f>'5th 3'!AB34</f>
        <v>A+</v>
      </c>
      <c r="F1682" s="104" t="str">
        <f>'5th 4'!AB34</f>
        <v>A-</v>
      </c>
      <c r="G1682" s="104" t="str">
        <f>'5th 5'!AB34</f>
        <v>A</v>
      </c>
      <c r="H1682" s="104" t="str">
        <f>'5th 6'!AB34</f>
        <v/>
      </c>
      <c r="I1682" s="448"/>
      <c r="J1682" s="98"/>
      <c r="K1682" s="109"/>
      <c r="L1682" s="111" t="str">
        <f>'6th 1'!AB34</f>
        <v>A+</v>
      </c>
      <c r="M1682" s="104" t="str">
        <f>'6th 2'!AB34</f>
        <v>A</v>
      </c>
      <c r="N1682" s="104" t="str">
        <f>'6th 3'!AB34</f>
        <v>A+</v>
      </c>
      <c r="O1682" s="104" t="str">
        <f>'6th 4'!AB34</f>
        <v>A+</v>
      </c>
      <c r="P1682" s="104" t="str">
        <f>'6th 5'!AB34</f>
        <v>A+</v>
      </c>
      <c r="Q1682" s="104" t="str">
        <f>'6th 6'!AB34</f>
        <v/>
      </c>
      <c r="R1682" s="104" t="str">
        <f>'6th 7'!AB34</f>
        <v/>
      </c>
      <c r="S1682" s="448"/>
      <c r="T1682" s="98"/>
      <c r="U1682" s="109"/>
      <c r="V1682" s="446"/>
      <c r="W1682" s="449"/>
      <c r="X1682" s="450"/>
      <c r="Y1682" s="452"/>
      <c r="Z1682" s="510"/>
    </row>
    <row r="1683" spans="1:26" ht="17.25" thickTop="1">
      <c r="A1683" s="413" t="s">
        <v>127</v>
      </c>
      <c r="B1683" s="91" t="s">
        <v>1</v>
      </c>
      <c r="C1683" s="104">
        <f>'5th 1'!AD34</f>
        <v>0</v>
      </c>
      <c r="D1683" s="104">
        <f>'5th 2'!AD34</f>
        <v>0</v>
      </c>
      <c r="E1683" s="104">
        <f>'5th 3'!AD34</f>
        <v>0</v>
      </c>
      <c r="F1683" s="104">
        <f>'5th 4'!AD34</f>
        <v>0</v>
      </c>
      <c r="G1683" s="104">
        <f>'5th 5'!AD34</f>
        <v>0</v>
      </c>
      <c r="H1683" s="104">
        <f>'5th 6'!AD34</f>
        <v>0</v>
      </c>
      <c r="I1683" s="415">
        <f>(C1683*C1676)+(D1683*D1676)+(E1683*E1676)+(F1683*F1676)+(G1683*G1676)+(H1683*H1676)</f>
        <v>0</v>
      </c>
      <c r="J1683" s="417">
        <f>IF(C1683&gt;0,(C1681*C1676),0)+IF(D1683&gt;0,(D1681*D1676),0)+IF(E1683&gt;0,(E1681*E1676),0)+IF(F1683&gt;0,(F1681*F1676),0)+IF(G1683&gt;0,(G1681*G1676),0)+IF(H1683&gt;0,(H1681*H1676),0)</f>
        <v>0</v>
      </c>
      <c r="K1683" s="418">
        <f>IF(C1683&gt;C1681,((C1683*C1676)-(C1681*C1676)),0)+IF(D1683&gt;D1681,((D1683*D1676)-(D1681*D1676)),0)+IF(E1683&gt;E1681,((E1683*E1676)-(E1681*E1676)),0)+IF(F1683&gt;F1681,((F1683*F1676)-(F1681*F1676)),0)+IF(G1683&gt;G1681,((G1683*G1676)-(G1681*G1676)),0)+IF(H1683&gt;H1681,((H1683*H1676)-(H1681*H1676)),0)</f>
        <v>0</v>
      </c>
      <c r="L1683" s="165">
        <f>'6th 1'!AD34</f>
        <v>0</v>
      </c>
      <c r="M1683" s="104">
        <f>'6th 2'!AD34</f>
        <v>0</v>
      </c>
      <c r="N1683" s="104">
        <f>'6th 3'!AD34</f>
        <v>0</v>
      </c>
      <c r="O1683" s="104">
        <f>'6th 4'!AD34</f>
        <v>0</v>
      </c>
      <c r="P1683" s="104">
        <f>'6th 5'!AD34</f>
        <v>0</v>
      </c>
      <c r="Q1683" s="104">
        <f>'6th 6'!AD34</f>
        <v>0</v>
      </c>
      <c r="R1683" s="104">
        <f>'6th 7'!AD34</f>
        <v>0</v>
      </c>
      <c r="S1683" s="403">
        <f>(L1683*L1676)+(M1683*M1676)+(N1683*N1676)+(O1683*O1676)+(P1683*P1676)+(Q1683*Q1676)+(R1683*R1676)</f>
        <v>0</v>
      </c>
      <c r="T1683" s="417">
        <f>IF(L1683&gt;0,(L1681*L1676),0)+IF(M1683&gt;0,(M1681*M1676),0)+IF(N1683&gt;0,(N1681*N1676),0)+IF(O1683&gt;0,(O1681*O1676),0)+IF(P1683&gt;0,(P1681*P1676),0)+IF(Q1683&gt;0,(Q1681*Q1676),0)+IF(R1683&gt;0,(R1681*R1676),0)</f>
        <v>0</v>
      </c>
      <c r="U1683" s="399">
        <f>IF(L1683&gt;L1681,((L1683*L1676)-(L1681*L1676)),0)+IF(M1683&gt;M1681,((M1683*M1676)-(M1681*M1676)),0)+IF(N1683&gt;N1681,((N1683*N1676)-(N1681*N1676)),0)+IF(O1683&gt;O1681,((O1683*O1676)-(O1681*O1676)),0)+IF(P1683&gt;P1681,((P1683*P1676)-(P1681*P1676)),0)+IF(Q1683&gt;Q1681,((Q1683*Q1676)-(Q1681*Q1676)),0)+IF(R1683&gt;R1681,((R1683*R1676)-(R1681*R1676)),0)</f>
        <v>0</v>
      </c>
      <c r="V1683" s="401">
        <f>I1683+S1683</f>
        <v>0</v>
      </c>
      <c r="W1683" s="436">
        <f>J1683+T1683</f>
        <v>0</v>
      </c>
      <c r="X1683" s="438">
        <f>K1683+U1683</f>
        <v>0</v>
      </c>
      <c r="Y1683" s="405">
        <f>IF(V1675&gt;0,(X1683+Y1670),0)</f>
        <v>0</v>
      </c>
      <c r="Z1683" s="510"/>
    </row>
    <row r="1684" spans="1:26" ht="15.75" customHeight="1" thickBot="1">
      <c r="A1684" s="414"/>
      <c r="B1684" s="157" t="s">
        <v>23</v>
      </c>
      <c r="C1684" s="181" t="str">
        <f>'5th 1'!AE34</f>
        <v/>
      </c>
      <c r="D1684" s="181" t="str">
        <f>'5th 2'!AE34</f>
        <v/>
      </c>
      <c r="E1684" s="181" t="str">
        <f>'5th 3'!AE34</f>
        <v/>
      </c>
      <c r="F1684" s="181" t="str">
        <f>'5th 4'!AE34</f>
        <v/>
      </c>
      <c r="G1684" s="181" t="str">
        <f>'5th 5'!AE34</f>
        <v/>
      </c>
      <c r="H1684" s="181" t="str">
        <f>'5th 6'!AE34</f>
        <v/>
      </c>
      <c r="I1684" s="416"/>
      <c r="J1684" s="416"/>
      <c r="K1684" s="419"/>
      <c r="L1684" s="181" t="str">
        <f>'6th 1'!AE34</f>
        <v/>
      </c>
      <c r="M1684" s="181" t="str">
        <f>'6th 2'!AE34</f>
        <v/>
      </c>
      <c r="N1684" s="181" t="str">
        <f>'6th 3'!AE34</f>
        <v/>
      </c>
      <c r="O1684" s="181" t="str">
        <f>'6th 4'!AE34</f>
        <v/>
      </c>
      <c r="P1684" s="181" t="str">
        <f>'6th 5'!AE34</f>
        <v/>
      </c>
      <c r="Q1684" s="181" t="str">
        <f>'6th 6'!AE34</f>
        <v/>
      </c>
      <c r="R1684" s="181" t="str">
        <f>'6th 7'!AE34</f>
        <v/>
      </c>
      <c r="S1684" s="420"/>
      <c r="T1684" s="420"/>
      <c r="U1684" s="400"/>
      <c r="V1684" s="402"/>
      <c r="W1684" s="437"/>
      <c r="X1684" s="439"/>
      <c r="Y1684" s="406"/>
      <c r="Z1684" s="510"/>
    </row>
    <row r="1685" spans="1:26" ht="21" customHeight="1" thickTop="1" thickBot="1">
      <c r="A1685" s="435" t="s">
        <v>32</v>
      </c>
      <c r="B1685" s="435"/>
      <c r="C1685" s="435"/>
      <c r="D1685" s="435"/>
      <c r="E1685" s="435"/>
      <c r="F1685" s="435"/>
      <c r="G1685" s="435"/>
      <c r="H1685" s="435"/>
      <c r="I1685" s="435"/>
      <c r="J1685" s="435"/>
      <c r="K1685" s="435"/>
      <c r="L1685" s="435"/>
      <c r="M1685" s="435"/>
      <c r="N1685" s="435"/>
      <c r="O1685" s="435"/>
      <c r="P1685" s="435"/>
      <c r="Q1685" s="435"/>
      <c r="R1685" s="435"/>
      <c r="S1685" s="435"/>
      <c r="T1685" s="435"/>
      <c r="U1685" s="435"/>
      <c r="V1685" s="435"/>
      <c r="W1685" s="435"/>
      <c r="X1685" s="435"/>
      <c r="Y1685" s="435"/>
      <c r="Z1685" s="510"/>
    </row>
    <row r="1686" spans="1:26" ht="17.25" thickTop="1" thickBot="1">
      <c r="A1686" s="425" t="s">
        <v>48</v>
      </c>
      <c r="B1686" s="426"/>
      <c r="C1686" s="426"/>
      <c r="D1686" s="426"/>
      <c r="E1686" s="426"/>
      <c r="F1686" s="426"/>
      <c r="G1686" s="426"/>
      <c r="H1686" s="426"/>
      <c r="I1686" s="426"/>
      <c r="J1686" s="426"/>
      <c r="K1686" s="427"/>
      <c r="L1686" s="426" t="s">
        <v>49</v>
      </c>
      <c r="M1686" s="426"/>
      <c r="N1686" s="426"/>
      <c r="O1686" s="426"/>
      <c r="P1686" s="426"/>
      <c r="Q1686" s="426"/>
      <c r="R1686" s="426"/>
      <c r="S1686" s="426"/>
      <c r="T1686" s="426"/>
      <c r="U1686" s="427"/>
      <c r="V1686" s="160"/>
      <c r="W1686" s="428" t="s">
        <v>39</v>
      </c>
      <c r="X1686" s="428"/>
      <c r="Y1686" s="161"/>
      <c r="Z1686" s="510"/>
    </row>
    <row r="1687" spans="1:26" ht="17.25" thickTop="1">
      <c r="A1687" s="99" t="s">
        <v>22</v>
      </c>
      <c r="B1687" s="100"/>
      <c r="C1687" s="101">
        <f>'7th 1'!B4</f>
        <v>401</v>
      </c>
      <c r="D1687" s="101">
        <f>'7th 2'!B4</f>
        <v>402</v>
      </c>
      <c r="E1687" s="101">
        <f>'7th 3'!B4</f>
        <v>403</v>
      </c>
      <c r="F1687" s="101">
        <f>'7th 4'!B4</f>
        <v>404</v>
      </c>
      <c r="G1687" s="101">
        <f>'7th 5'!B4</f>
        <v>405</v>
      </c>
      <c r="H1687" s="101">
        <f>'7th 6'!B4</f>
        <v>406</v>
      </c>
      <c r="I1687" s="429" t="s">
        <v>0</v>
      </c>
      <c r="J1687" s="429" t="s">
        <v>3</v>
      </c>
      <c r="K1687" s="431" t="s">
        <v>2</v>
      </c>
      <c r="L1687" s="101">
        <f>'8th 1'!B4</f>
        <v>407</v>
      </c>
      <c r="M1687" s="101">
        <f>'8th 2'!B4</f>
        <v>408</v>
      </c>
      <c r="N1687" s="101">
        <f>'8th 3'!B4</f>
        <v>409</v>
      </c>
      <c r="O1687" s="101">
        <f>'8th 4'!B4</f>
        <v>410</v>
      </c>
      <c r="P1687" s="101">
        <f>'8th 5'!B4</f>
        <v>411</v>
      </c>
      <c r="Q1687" s="101">
        <f>'8th 6'!B4</f>
        <v>412</v>
      </c>
      <c r="R1687" s="101">
        <f>'8th 7'!B4</f>
        <v>0</v>
      </c>
      <c r="S1687" s="429" t="s">
        <v>0</v>
      </c>
      <c r="T1687" s="429" t="s">
        <v>3</v>
      </c>
      <c r="U1687" s="431" t="s">
        <v>2</v>
      </c>
      <c r="V1687" s="433" t="s">
        <v>62</v>
      </c>
      <c r="W1687" s="434"/>
      <c r="X1687" s="434"/>
      <c r="Y1687" s="162" t="str">
        <f>IF(X1688&gt;=4,"A+",IF(X1688&gt;=3.75,"A",IF(X1688&gt;=3.5,"A-",IF(X1688&gt;=3.25,"B+",IF(X1688&gt;=3,"B",IF(X1688&gt;=2.75,"B-",IF(X1688&gt;=2.5,"C+",IF(X1688&gt;=2,"C","F"))))))))</f>
        <v>A</v>
      </c>
      <c r="Z1687" s="510"/>
    </row>
    <row r="1688" spans="1:26" ht="65.25" customHeight="1">
      <c r="A1688" s="77" t="s">
        <v>63</v>
      </c>
      <c r="B1688" s="86"/>
      <c r="C1688" s="79" t="str">
        <f>IF('7th 1'!C34&gt;0,'7th 1'!D6,IF('7th 1'!K34&gt;0,'7th 1'!L6,IF('7th 1'!S34&gt;0,'7th 1'!T6,0)))</f>
        <v>Publicity Campaign</v>
      </c>
      <c r="D1688" s="79" t="str">
        <f>IF('7th 2'!C34&gt;0,'7th 2'!D6,IF('7th 2'!K34&gt;0,'7th 2'!L6,IF('7th 2'!S34&gt;0,'7th 2'!T6,0)))</f>
        <v>Produce Idea Formulation of Product</v>
      </c>
      <c r="E1688" s="79" t="str">
        <f>IF('7th 3'!C34&gt;0,'7th 3'!D6,IF('7th 3'!K34&gt;0,'7th 3'!L6,IF('7th 3'!S34&gt;0,'7th 3'!T6,0)))</f>
        <v>Computer Illustration-1</v>
      </c>
      <c r="F1688" s="79" t="str">
        <f>IF('7th 4'!C34&gt;0,'7th 4'!D6,IF('7th 4'!K34&gt;0,'7th 4'!L6,IF('7th 4'!S34&gt;0,'7th 4'!T6,0)))</f>
        <v>Computer Graphic -1</v>
      </c>
      <c r="G1688" s="79" t="str">
        <f>IF('7th 5'!C34&gt;0,'7th 5'!D6,IF('7th 5'!K34&gt;0,'7th 5'!L6,IF('7th 5'!S34&gt;0,'7th 5'!T6,0)))</f>
        <v>Sketch and Landscape -2</v>
      </c>
      <c r="H1688" s="79" t="str">
        <f>IF('7th 6'!C34&gt;0,'7th 6'!D6,IF('7th 6'!K34&gt;0,'7th 6'!L6,IF('7th 6'!S34&gt;0,'7th 6'!T6,0)))</f>
        <v>History of Western Art</v>
      </c>
      <c r="I1688" s="429"/>
      <c r="J1688" s="429"/>
      <c r="K1688" s="431"/>
      <c r="L1688" s="79" t="str">
        <f>IF('8th 1'!C34&gt;0,'8th 1'!D6,IF('8th 1'!K34&gt;0,'8th 1'!L6,IF('8th 1'!S34&gt;0,'8th 1'!T6,0)))</f>
        <v>Drawing a Package Design</v>
      </c>
      <c r="M1688" s="79" t="str">
        <f>IF('8th 2'!C34&gt;0,'8th 2'!D6,IF('8th 2'!K34&gt;0,'8th 2'!L6,IF('8th 2'!S34&gt;0,'8th 2'!T6,0)))</f>
        <v>Experimental Design</v>
      </c>
      <c r="N1688" s="79" t="str">
        <f>IF('8th 3'!C34&gt;0,'8th 3'!D6,IF('8th 3'!K34&gt;0,'8th 3'!L6,IF('8th 3'!S34&gt;0,'8th 3'!T6,0)))</f>
        <v>Computer Graphic -2</v>
      </c>
      <c r="O1688" s="79" t="str">
        <f>IF('8th 4'!C34&gt;0,'8th 4'!D6,IF('8th 4'!K34&gt;0,'8th 4'!L6,IF('8th 4'!S34&gt;0,'8th 4'!T6,0)))</f>
        <v>Interior &amp; Exterior Design</v>
      </c>
      <c r="P1688" s="79" t="str">
        <f>IF('8th 5'!C34&gt;0,'8th 5'!D6,IF('8th 5'!K34&gt;0,'8th 5'!L6,IF('8th 5'!S34&gt;0,'8th 5'!T6,0)))</f>
        <v>Aesthesic</v>
      </c>
      <c r="Q1688" s="79" t="str">
        <f>IF('8th 6'!C34&gt;0,'8th 6'!D6,IF('8th 6'!K34&gt;0,'8th 6'!L6,IF('8th 6'!S34&gt;0,'8th 6'!T6,0)))</f>
        <v>History of Arts in Bengal</v>
      </c>
      <c r="R1688" s="79">
        <f>IF('8th 7'!C34&gt;0,'8th 7'!D6,IF('8th 7'!K34&gt;0,'8th 7'!L6,IF('8th 7'!S34&gt;0,'8th 7'!T6,0)))</f>
        <v>0</v>
      </c>
      <c r="S1688" s="429"/>
      <c r="T1688" s="429"/>
      <c r="U1688" s="431"/>
      <c r="V1688" s="335">
        <f>IF(I1690&gt;0,(V1693+V1675),0)</f>
        <v>126</v>
      </c>
      <c r="W1688" s="254">
        <f>IF(I1690&gt;0,(W1693+W1675),0)</f>
        <v>482.625</v>
      </c>
      <c r="X1688" s="336">
        <f>IF(S1690&gt;0,(W1688/126),IF(I1690&gt;0,(W1688/109.5),0))</f>
        <v>3.8303571428571428</v>
      </c>
      <c r="Y1688" s="163" t="str">
        <f>IF(X1688&gt;=2.5,Y1687,IF(X1688&gt;=2.25,"C",IF(X1688&gt;=2,"D",IF(X1688=0,0,"F"))))</f>
        <v>A</v>
      </c>
      <c r="Z1688" s="510"/>
    </row>
    <row r="1689" spans="1:26" ht="17.25" customHeight="1">
      <c r="A1689" s="458" t="s">
        <v>27</v>
      </c>
      <c r="B1689" s="459"/>
      <c r="C1689" s="102">
        <f>IF('7th 1'!C34&gt;0,'7th 1'!H4,IF('7th 1'!K34&gt;0,'7th 1'!P4,IF('7th 1'!S34&gt;0,'7th 1'!X4,0)))</f>
        <v>3</v>
      </c>
      <c r="D1689" s="102">
        <f>IF('7th 2'!C34&gt;0,'7th 2'!H4,IF('7th 2'!K34&gt;0,'7th 2'!P4,IF('7th 2'!S34&gt;0,'7th 2'!X4,0)))</f>
        <v>1.5</v>
      </c>
      <c r="E1689" s="102">
        <f>IF('7th 3'!C34&gt;0,'7th 3'!H4,IF('7th 3'!K34&gt;0,'7th 3'!P4,IF('7th 3'!S34&gt;0,'7th 3'!X4,0)))</f>
        <v>3</v>
      </c>
      <c r="F1689" s="102">
        <f>IF('7th 4'!C34&gt;0,'7th 4'!H4,IF('7th 4'!K34&gt;0,'7th 4'!P4,IF('7th 4'!S34&gt;0,'7th 4'!X4,0)))</f>
        <v>3</v>
      </c>
      <c r="G1689" s="102">
        <f>IF('7th 5'!C34&gt;0,'7th 5'!H4,IF('7th 5'!K34&gt;0,'7th 5'!P4,IF('7th 5'!S34&gt;0,'7th 5'!X4,0)))</f>
        <v>1.5</v>
      </c>
      <c r="H1689" s="102">
        <f>IF('7th 6'!C34&gt;0,'7th 6'!H4,IF('7th 6'!K34&gt;0,'7th 6'!P4,IF('7th 6'!S34&gt;0,'7th 6'!X4,0)))</f>
        <v>3</v>
      </c>
      <c r="I1689" s="430"/>
      <c r="J1689" s="430"/>
      <c r="K1689" s="432"/>
      <c r="L1689" s="102">
        <f>IF('8th 1'!C34&gt;0,'8th 1'!H4,IF('8th 1'!K34&gt;0,'8th 1'!P4,IF('8th 1'!S34&gt;0,'8th 1'!X4,0)))</f>
        <v>3</v>
      </c>
      <c r="M1689" s="102">
        <f>IF('8th 2'!C34&gt;0,'8th 2'!H4,IF('8th 2'!K34&gt;0,'8th 2'!P4,IF('8th 2'!S34&gt;0,'8th 2'!X4,0)))</f>
        <v>3</v>
      </c>
      <c r="N1689" s="102">
        <f>IF('8th 3'!C34&gt;0,'8th 3'!H4,IF('8th 3'!K34&gt;0,'8th 3'!P4,IF('8th 3'!S34&gt;0,'8th 3'!X4,0)))</f>
        <v>3</v>
      </c>
      <c r="O1689" s="102">
        <f>IF('8th 4'!C34&gt;0,'8th 4'!H4,IF('8th 4'!K34&gt;0,'8th 4'!P4,IF('8th 4'!S34&gt;0,'8th 4'!X4,0)))</f>
        <v>3</v>
      </c>
      <c r="P1689" s="102">
        <f>IF('8th 5'!C34&gt;0,'8th 5'!H4,IF('8th 5'!K34&gt;0,'8th 5'!P4,IF('8th 5'!S34&gt;0,'8th 5'!X4,0)))</f>
        <v>1.5</v>
      </c>
      <c r="Q1689" s="102">
        <f>IF('8th 6'!C34&gt;0,'8th 6'!H4,IF('8th 6'!K34&gt;0,'8th 6'!P4,IF('8th 6'!S34&gt;0,'8th 6'!X4,0)))</f>
        <v>1.5</v>
      </c>
      <c r="R1689" s="102">
        <f>IF('8th 7'!C34&gt;0,'8th 7'!H4,IF('8th 7'!K34&gt;0,'8th 7'!P4,IF('8th 7'!S34&gt;0,'8th 7'!X4,0)))</f>
        <v>0</v>
      </c>
      <c r="S1689" s="430"/>
      <c r="T1689" s="430"/>
      <c r="U1689" s="432"/>
      <c r="V1689" s="460" t="s">
        <v>41</v>
      </c>
      <c r="W1689" s="461"/>
      <c r="X1689" s="461"/>
      <c r="Y1689" s="462"/>
      <c r="Z1689" s="510"/>
    </row>
    <row r="1690" spans="1:26" ht="18.75" customHeight="1" thickBot="1">
      <c r="A1690" s="463" t="s">
        <v>11</v>
      </c>
      <c r="B1690" s="464"/>
      <c r="C1690" s="102">
        <v>100</v>
      </c>
      <c r="D1690" s="102">
        <v>100</v>
      </c>
      <c r="E1690" s="102">
        <v>100</v>
      </c>
      <c r="F1690" s="102">
        <v>100</v>
      </c>
      <c r="G1690" s="102">
        <v>100</v>
      </c>
      <c r="H1690" s="102">
        <v>100</v>
      </c>
      <c r="I1690" s="465">
        <f>(C1694*C1689)+(D1694*D1689)+(E1694*E1689)+(F1694*F1689)+(G1694*G1689)+(H1694*H1689)</f>
        <v>58.5</v>
      </c>
      <c r="J1690" s="84"/>
      <c r="K1690" s="103" t="str">
        <f>IF(J1692&gt;=4,"A+",IF(J1692&gt;=3.75,"A",IF(J1692&gt;=3.5,"A-",IF(J1692&gt;=3.25,"B+",IF(J1692&gt;=3,"B",IF(J1692&gt;=2.75,"B-",IF(J1692&gt;=2.5,"C+",IF(J1692&gt;=2,"C","F"))))))))</f>
        <v>A</v>
      </c>
      <c r="L1690" s="102">
        <v>100</v>
      </c>
      <c r="M1690" s="102">
        <v>100</v>
      </c>
      <c r="N1690" s="102">
        <v>100</v>
      </c>
      <c r="O1690" s="102">
        <v>100</v>
      </c>
      <c r="P1690" s="102">
        <v>100</v>
      </c>
      <c r="Q1690" s="102">
        <v>100</v>
      </c>
      <c r="R1690" s="102">
        <v>100</v>
      </c>
      <c r="S1690" s="465">
        <f>(L1694*L1689)+(M1694*M1689)+(N1694*N1689)+(O1694*O1689)+(P1694*P1689)+(Q1694*Q1689)+(R1694*R1689)</f>
        <v>58.5</v>
      </c>
      <c r="T1690" s="84"/>
      <c r="U1690" s="103" t="str">
        <f>IF(T1692&gt;=4,"A+",IF(T1692&gt;=3.75,"A",IF(T1692&gt;=3.5,"A-",IF(T1692&gt;=3.25,"B+",IF(T1692&gt;=3,"B",IF(T1692&gt;=2.75,"B-",IF(T1692&gt;=2.5,"C+",IF(T1692&gt;=2,"C","F"))))))))</f>
        <v>A</v>
      </c>
      <c r="V1690" s="467" t="s">
        <v>29</v>
      </c>
      <c r="W1690" s="469" t="s">
        <v>0</v>
      </c>
      <c r="X1690" s="469" t="s">
        <v>3</v>
      </c>
      <c r="Y1690" s="421" t="s">
        <v>2</v>
      </c>
      <c r="Z1690" s="510"/>
    </row>
    <row r="1691" spans="1:26" ht="17.25" thickTop="1">
      <c r="A1691" s="77" t="s">
        <v>28</v>
      </c>
      <c r="B1691" s="86"/>
      <c r="C1691" s="104">
        <f>IF('7th 1'!C34&gt;0,'7th 1'!C34,IF('7th 1'!K34&gt;0,'7th 1'!K34,IF('7th 1'!S34&gt;0,'7th 1'!S34,0)))</f>
        <v>34</v>
      </c>
      <c r="D1691" s="104">
        <f>IF('7th 2'!C34&gt;0,'7th 2'!C34,IF('7th 2'!K34&gt;0,'7th 2'!K34,IF('7th 2'!S34&gt;0,'7th 2'!S34,0)))</f>
        <v>34</v>
      </c>
      <c r="E1691" s="104">
        <f>IF('7th 3'!C34&gt;0,'7th 3'!C34,IF('7th 3'!K34&gt;0,'7th 3'!K34,IF('7th 3'!S34&gt;0,'7th 3'!S34,0)))</f>
        <v>34.5</v>
      </c>
      <c r="F1691" s="104">
        <f>IF('7th 4'!C34&gt;0,'7th 4'!C34,IF('7th 4'!K34&gt;0,'7th 4'!K34,IF('7th 4'!S34&gt;0,'7th 4'!S34,0)))</f>
        <v>31.5</v>
      </c>
      <c r="G1691" s="104">
        <f>IF('7th 5'!C34&gt;0,'7th 5'!C34,IF('7th 5'!K34&gt;0,'7th 5'!K34,IF('7th 5'!S34&gt;0,'7th 5'!S34,0)))</f>
        <v>34</v>
      </c>
      <c r="H1691" s="104">
        <f>IF('7th 6'!C34&gt;0,'7th 6'!C34,IF('7th 6'!K34&gt;0,'7th 6'!K34,IF('7th 6'!S34&gt;0,'7th 6'!S34,0)))</f>
        <v>32</v>
      </c>
      <c r="I1691" s="466"/>
      <c r="J1691" s="98"/>
      <c r="K1691" s="90"/>
      <c r="L1691" s="104">
        <f>IF('8th 1'!C34&gt;0,'8th 1'!C34,IF('8th 1'!K34&gt;0,'8th 1'!K34,IF('8th 1'!S34&gt;0,'8th 1'!S34,0)))</f>
        <v>35</v>
      </c>
      <c r="M1691" s="104">
        <f>IF('8th 2'!C34&gt;0,'8th 2'!C34,IF('8th 2'!K34&gt;0,'8th 2'!K34,IF('8th 2'!S34&gt;0,'8th 2'!S34,0)))</f>
        <v>35.5</v>
      </c>
      <c r="N1691" s="104">
        <f>IF('8th 3'!C34&gt;0,'8th 3'!C34,IF('8th 3'!K34&gt;0,'8th 3'!K34,IF('8th 3'!S34&gt;0,'8th 3'!S34,0)))</f>
        <v>34.5</v>
      </c>
      <c r="O1691" s="104">
        <f>IF('8th 4'!C34&gt;0,'8th 4'!C34,IF('8th 4'!K34&gt;0,'8th 4'!K34,IF('8th 4'!S34&gt;0,'8th 4'!S34,0)))</f>
        <v>33</v>
      </c>
      <c r="P1691" s="104">
        <f>IF('8th 5'!C34&gt;0,'8th 5'!C34,IF('8th 5'!K34&gt;0,'8th 5'!K34,IF('8th 5'!S34&gt;0,'8th 5'!S34,0)))</f>
        <v>34.25</v>
      </c>
      <c r="Q1691" s="104">
        <f>IF('8th 6'!C34&gt;0,'8th 6'!C34,IF('8th 6'!K34&gt;0,'8th 6'!K34,IF('8th 6'!S34&gt;0,'8th 6'!S34,0)))</f>
        <v>32</v>
      </c>
      <c r="R1691" s="104">
        <f>IF('8th 7'!C34&gt;0,'8th 7'!C34,IF('8th 7'!K34&gt;0,'8th 7'!K34,IF('8th 7'!S34&gt;0,'8th 7'!S34,0)))</f>
        <v>0</v>
      </c>
      <c r="S1691" s="466"/>
      <c r="T1691" s="98"/>
      <c r="U1691" s="90"/>
      <c r="V1691" s="468"/>
      <c r="W1691" s="470"/>
      <c r="X1691" s="471"/>
      <c r="Y1691" s="422"/>
      <c r="Z1691" s="510"/>
    </row>
    <row r="1692" spans="1:26" ht="17.25">
      <c r="A1692" s="423" t="s">
        <v>26</v>
      </c>
      <c r="B1692" s="91" t="s">
        <v>60</v>
      </c>
      <c r="C1692" s="104">
        <f>IF('7th 1'!C34&gt;0,'7th 1'!J34,IF('7th 1'!K34&gt;0,'7th 1'!R34,IF('7th 1'!S34&gt;0,'7th 1'!Z34,0)))</f>
        <v>50</v>
      </c>
      <c r="D1692" s="104">
        <f>IF('7th 2'!C34&gt;0,'7th 2'!J34,IF('7th 2'!K34&gt;0,'7th 2'!R34,IF('7th 2'!S34&gt;0,'7th 2'!Z34,0)))</f>
        <v>50</v>
      </c>
      <c r="E1692" s="104">
        <f>IF('7th 3'!C34&gt;0,'7th 3'!J34,IF('7th 3'!K34&gt;0,'7th 3'!R34,IF('7th 3'!S34&gt;0,'7th 3'!Z34,0)))</f>
        <v>46</v>
      </c>
      <c r="F1692" s="104">
        <f>IF('7th 4'!C34&gt;0,'7th 4'!J34,IF('7th 4'!K34&gt;0,'7th 4'!R34,IF('7th 4'!S34&gt;0,'7th 4'!Z34,0)))</f>
        <v>47.5</v>
      </c>
      <c r="G1692" s="104">
        <f>IF('7th 5'!C34&gt;0,'7th 5'!J34,IF('7th 5'!K34&gt;0,'7th 5'!R34,IF('7th 5'!S34&gt;0,'7th 5'!Z34,0)))</f>
        <v>49</v>
      </c>
      <c r="H1692" s="104">
        <f>IF('7th 6'!C34&gt;0,'7th 6'!J34,IF('7th 6'!K34&gt;0,'7th 6'!R34,IF('7th 6'!S34&gt;0,'7th 6'!Z34,0)))</f>
        <v>45.5</v>
      </c>
      <c r="I1692" s="466"/>
      <c r="J1692" s="440">
        <f>I1690/(C1689+D1689+E1689+F1689+G1689+H1689)</f>
        <v>3.9</v>
      </c>
      <c r="K1692" s="442" t="str">
        <f>IF(J1692&gt;=2.5,K1690,IF(J1692&gt;=2.25,"C",IF(J1692&gt;=2,"D",IF(J1692=0,0,"F"))))</f>
        <v>A</v>
      </c>
      <c r="L1692" s="104">
        <f>IF('8th 1'!C34&gt;0,'8th 1'!J34,IF('8th 1'!K34&gt;0,'8th 1'!R34,IF('8th 1'!S34&gt;0,'8th 1'!Z34,0)))</f>
        <v>45.5</v>
      </c>
      <c r="M1692" s="104">
        <f>IF('8th 2'!C34&gt;0,'8th 2'!J34,IF('8th 2'!K34&gt;0,'8th 2'!R34,IF('8th 2'!S34&gt;0,'8th 2'!Z34,0)))</f>
        <v>43.5</v>
      </c>
      <c r="N1692" s="104">
        <f>IF('8th 3'!C34&gt;0,'8th 3'!J34,IF('8th 3'!K34&gt;0,'8th 3'!R34,IF('8th 3'!S34&gt;0,'8th 3'!Z34,0)))</f>
        <v>48.5</v>
      </c>
      <c r="O1692" s="104">
        <f>IF('8th 4'!C34&gt;0,'8th 4'!J34,IF('8th 4'!K34&gt;0,'8th 4'!R34,IF('8th 4'!S34&gt;0,'8th 4'!Z34,0)))</f>
        <v>45.5</v>
      </c>
      <c r="P1692" s="104">
        <f>IF('8th 5'!C34&gt;0,'8th 5'!J34,IF('8th 5'!K34&gt;0,'8th 5'!R34,IF('8th 5'!S34&gt;0,'8th 5'!Z34,0)))</f>
        <v>50</v>
      </c>
      <c r="Q1692" s="104">
        <f>IF('8th 6'!C34&gt;0,'8th 6'!J34,IF('8th 6'!K34&gt;0,'8th 6'!R34,IF('8th 6'!S34&gt;0,'8th 6'!Z34,0)))</f>
        <v>49.5</v>
      </c>
      <c r="R1692" s="104">
        <f>IF('8th 7'!C34&gt;0,'8th 7'!J34,IF('8th 7'!K34&gt;0,'8th 7'!R34,IF('8th 7'!S34&gt;0,'8th 7'!Z34,0)))</f>
        <v>0</v>
      </c>
      <c r="S1692" s="466"/>
      <c r="T1692" s="440">
        <f>S1690/(L1689+M1689+N1689+O1689+P1689+Q1689+R1689)</f>
        <v>3.9</v>
      </c>
      <c r="U1692" s="442" t="str">
        <f>IF(T1692&gt;=2.5,U1690,IF(T1692&gt;=2.25,"C",IF(T1692&gt;=2,"D",IF(T1692=0,0,"F"))))</f>
        <v>A</v>
      </c>
      <c r="V1692" s="454" t="s">
        <v>40</v>
      </c>
      <c r="W1692" s="443"/>
      <c r="X1692" s="443"/>
      <c r="Y1692" s="455"/>
      <c r="Z1692" s="510"/>
    </row>
    <row r="1693" spans="1:26" ht="16.5" customHeight="1">
      <c r="A1693" s="424"/>
      <c r="B1693" s="91" t="s">
        <v>67</v>
      </c>
      <c r="C1693" s="117">
        <f>'7th 1'!AA34</f>
        <v>84</v>
      </c>
      <c r="D1693" s="117">
        <f>'7th 2'!AA34</f>
        <v>84</v>
      </c>
      <c r="E1693" s="117">
        <f>'7th 3'!AA34</f>
        <v>81</v>
      </c>
      <c r="F1693" s="117">
        <f>'7th 4'!AA34</f>
        <v>79</v>
      </c>
      <c r="G1693" s="117">
        <f>'7th 5'!AA34</f>
        <v>83</v>
      </c>
      <c r="H1693" s="117">
        <f>'7th 6'!AA34</f>
        <v>78</v>
      </c>
      <c r="I1693" s="466"/>
      <c r="J1693" s="453"/>
      <c r="K1693" s="442"/>
      <c r="L1693" s="117">
        <f>'8th 1'!AA34</f>
        <v>81</v>
      </c>
      <c r="M1693" s="117">
        <f>'8th 2'!AA34</f>
        <v>79</v>
      </c>
      <c r="N1693" s="117">
        <f>'8th 3'!AA34</f>
        <v>83</v>
      </c>
      <c r="O1693" s="117">
        <f>'8th 4'!AA34</f>
        <v>79</v>
      </c>
      <c r="P1693" s="117">
        <f>'8th 5'!AA34</f>
        <v>85</v>
      </c>
      <c r="Q1693" s="117">
        <f>'8th 6'!AA34</f>
        <v>82</v>
      </c>
      <c r="R1693" s="117">
        <f>'8th 7'!AA34</f>
        <v>0</v>
      </c>
      <c r="S1693" s="466"/>
      <c r="T1693" s="453"/>
      <c r="U1693" s="442"/>
      <c r="V1693" s="444">
        <f>IF((C1694+C1696)=0,0,C1689)+IF((D1694+D1696)=0,0,D1689)+IF((E1694+E1696)=0,0,E1689)+IF((F1694+F1696)=0,0,F1689)+IF((G1694+G1696)=0,0,G1689)+IF((H1694+H1696)=0,0,H1689)+IF((L1694+L1696)=0,0,L1689)+IF((M1694+M1696)=0,0,M1689)+IF((N1694+N1696)=0,0,N1689)+IF((O1694+O1696)=0,0,O1689)+IF((P1694+P1696)=0,0,P1689)+IF((Q1694+Q1696)=0,0,Q1689)+IF((R1694+R1696)=0,0,R1689)+IF(I1700&gt;0,1.5,0)</f>
        <v>31.5</v>
      </c>
      <c r="W1693" s="457">
        <f>I1690+S1690+(I1700*1.5)</f>
        <v>123</v>
      </c>
      <c r="X1693" s="440">
        <f>IF(S1690&gt;0,(W1693/31.5),J1692)</f>
        <v>3.9047619047619047</v>
      </c>
      <c r="Y1693" s="164" t="str">
        <f>IF(X1693&gt;=4,"A+",IF(X1693&gt;=3.75,"A",IF(X1693&gt;=3.5,"A-",IF(X1693&gt;=3.25,"B+",IF(X1693&gt;=3,"B",IF(X1693&gt;=2.75,"B-",IF(X1693&gt;=2.5,"C+",IF(X1693&gt;=2,"C","F"))))))))</f>
        <v>A</v>
      </c>
      <c r="Z1693" s="510"/>
    </row>
    <row r="1694" spans="1:26" ht="16.5">
      <c r="A1694" s="424"/>
      <c r="B1694" s="91" t="s">
        <v>1</v>
      </c>
      <c r="C1694" s="104">
        <f>'7th 1'!AC34</f>
        <v>4</v>
      </c>
      <c r="D1694" s="104">
        <f>'7th 2'!AC34</f>
        <v>4</v>
      </c>
      <c r="E1694" s="104">
        <f>'7th 3'!AC34</f>
        <v>4</v>
      </c>
      <c r="F1694" s="104">
        <f>'7th 4'!AC34</f>
        <v>3.75</v>
      </c>
      <c r="G1694" s="104">
        <f>'7th 5'!AC34</f>
        <v>4</v>
      </c>
      <c r="H1694" s="104">
        <f>'7th 6'!AC34</f>
        <v>3.75</v>
      </c>
      <c r="I1694" s="466"/>
      <c r="J1694" s="98"/>
      <c r="K1694" s="112"/>
      <c r="L1694" s="104">
        <f>'8th 1'!AC34</f>
        <v>4</v>
      </c>
      <c r="M1694" s="104">
        <f>'8th 2'!AC34</f>
        <v>3.75</v>
      </c>
      <c r="N1694" s="104">
        <f>'8th 3'!AC34</f>
        <v>4</v>
      </c>
      <c r="O1694" s="104">
        <f>'8th 4'!AC34</f>
        <v>3.75</v>
      </c>
      <c r="P1694" s="104">
        <f>'8th 5'!AC34</f>
        <v>4</v>
      </c>
      <c r="Q1694" s="104">
        <f>'8th 6'!AC34</f>
        <v>4</v>
      </c>
      <c r="R1694" s="104">
        <f>'8th 7'!AC34</f>
        <v>0</v>
      </c>
      <c r="S1694" s="466"/>
      <c r="T1694" s="98"/>
      <c r="V1694" s="456"/>
      <c r="W1694" s="448"/>
      <c r="X1694" s="441"/>
      <c r="Y1694" s="451" t="str">
        <f>IF(S1690&gt;0,(IF(X1693&gt;=2.5,Y1693,IF(X1693&gt;=2.25,"C",IF(X1693&gt;=2,"D","F")))),K1692)</f>
        <v>A</v>
      </c>
      <c r="Z1694" s="510"/>
    </row>
    <row r="1695" spans="1:26" ht="16.5">
      <c r="A1695" s="424"/>
      <c r="B1695" s="91" t="s">
        <v>2</v>
      </c>
      <c r="C1695" s="104" t="str">
        <f>'7th 1'!AB34</f>
        <v>A+</v>
      </c>
      <c r="D1695" s="104" t="str">
        <f>'7th 2'!AB34</f>
        <v>A+</v>
      </c>
      <c r="E1695" s="104" t="str">
        <f>'7th 3'!AB34</f>
        <v>A+</v>
      </c>
      <c r="F1695" s="104" t="str">
        <f>'7th 4'!AB34</f>
        <v>A</v>
      </c>
      <c r="G1695" s="104" t="str">
        <f>'7th 5'!AB34</f>
        <v>A+</v>
      </c>
      <c r="H1695" s="104" t="str">
        <f>'7th 6'!AB34</f>
        <v>A</v>
      </c>
      <c r="I1695" s="466"/>
      <c r="J1695" s="98"/>
      <c r="K1695" s="90"/>
      <c r="L1695" s="104" t="str">
        <f>'8th 1'!AB34</f>
        <v>A+</v>
      </c>
      <c r="M1695" s="104" t="str">
        <f>'8th 2'!AB34</f>
        <v>A</v>
      </c>
      <c r="N1695" s="104" t="str">
        <f>'8th 3'!AB34</f>
        <v>A+</v>
      </c>
      <c r="O1695" s="104" t="str">
        <f>'8th 4'!AB34</f>
        <v>A</v>
      </c>
      <c r="P1695" s="104" t="str">
        <f>'8th 5'!AB34</f>
        <v>A+</v>
      </c>
      <c r="Q1695" s="104" t="str">
        <f>'8th 6'!AB34</f>
        <v>A+</v>
      </c>
      <c r="R1695" s="104" t="str">
        <f>'8th 7'!AB34</f>
        <v/>
      </c>
      <c r="S1695" s="466"/>
      <c r="T1695" s="98"/>
      <c r="U1695" s="90"/>
      <c r="V1695" s="446"/>
      <c r="W1695" s="449"/>
      <c r="X1695" s="450"/>
      <c r="Y1695" s="452"/>
      <c r="Z1695" s="510"/>
    </row>
    <row r="1696" spans="1:26" ht="16.5">
      <c r="A1696" s="413" t="s">
        <v>127</v>
      </c>
      <c r="B1696" s="91" t="s">
        <v>1</v>
      </c>
      <c r="C1696" s="104" t="str">
        <f>'7th 1'!AD34</f>
        <v>3.26</v>
      </c>
      <c r="D1696" s="104">
        <f>'7th 2'!AD34</f>
        <v>0</v>
      </c>
      <c r="E1696" s="104">
        <f>'7th 3'!AD34</f>
        <v>0</v>
      </c>
      <c r="F1696" s="104">
        <f>'7th 4'!AD34</f>
        <v>0</v>
      </c>
      <c r="G1696" s="104">
        <f>'7th 5'!AD34</f>
        <v>0</v>
      </c>
      <c r="H1696" s="104">
        <f>'7th 6'!AD34</f>
        <v>0</v>
      </c>
      <c r="I1696" s="415">
        <f>(C1696*C1689)+(D1696*D1689)+(E1696*E1689)+(F1696*F1689)+(G1696*G1689)+(H1696*H1689)</f>
        <v>9.7799999999999994</v>
      </c>
      <c r="J1696" s="417">
        <f>IF(C1696&gt;0,(C1694*C1689),0)+IF(D1696&gt;0,(D1694*D1689),0)+IF(E1696&gt;0,(E1694*E1689),0)+IF(F1696&gt;0,(F1694*F1689),0)+IF(G1696&gt;0,(G1694*G1689),0)+IF(H1696&gt;0,(H1694*H1689),0)</f>
        <v>12</v>
      </c>
      <c r="K1696" s="418">
        <f>IF(C1696&gt;C1694,((C1696*C1689)-(C1694*C1689)),0)+IF(D1696&gt;D1694,((D1696*D1689)-(D1694*D1689)),0)+IF(E1696&gt;E1694,((E1696*E1689)-(E1694*E1689)),0)+IF(F1696&gt;F1694,((F1696*F1689)-(F1694*F1689)),0)+IF(G1696&gt;G1694,((G1696*G1689)-(G1694*G1689)),0)+IF(H1696&gt;H1694,((H1696*H1689)-(H1694*H1689)),0)</f>
        <v>-2.2200000000000006</v>
      </c>
      <c r="L1696" s="165">
        <f>'8th 1'!AD34</f>
        <v>0</v>
      </c>
      <c r="M1696" s="104">
        <f>'8th 2'!AD34</f>
        <v>0</v>
      </c>
      <c r="N1696" s="104">
        <f>'8th 3'!AD34</f>
        <v>0</v>
      </c>
      <c r="O1696" s="104">
        <f>'8th 4'!AD34</f>
        <v>0</v>
      </c>
      <c r="P1696" s="104">
        <f>'8th 5'!AD34</f>
        <v>0</v>
      </c>
      <c r="Q1696" s="104">
        <f>'8th 6'!AD34</f>
        <v>0</v>
      </c>
      <c r="R1696" s="104">
        <f>'8th 7'!AD34</f>
        <v>0</v>
      </c>
      <c r="S1696" s="403">
        <f>(L1696*L1689)+(M1696*M1689)+(N1696*N1689)+(O1696*O1689)+(P1696*P1689)+(Q1696*Q1689)+(R1696*R1689)</f>
        <v>0</v>
      </c>
      <c r="T1696" s="417">
        <f>IF(L1696&gt;0,(L1694*L1689),0)+IF(M1696&gt;0,(M1694*M1689),0)+IF(N1696&gt;0,(N1694*N1689),0)+IF(O1696&gt;0,(O1694*O1689),0)+IF(P1696&gt;0,(P1694*P1689),0)+IF(Q1696&gt;0,(Q1694*Q1689),0)+IF(R1696&gt;0,(R1694*R1689),0)</f>
        <v>0</v>
      </c>
      <c r="U1696" s="399">
        <f>IF(L1696&gt;L1694,((L1696*L1689)-(L1694*L1689)),0)+IF(M1696&gt;M1694,((M1696*M1689)-(M1694*M1689)),0)+IF(N1696&gt;N1694,((N1696*N1689)-(N1694*N1689)),0)+IF(O1696&gt;O1694,((O1696*O1689)-(O1694*O1689)),0)+IF(P1696&gt;P1694,((P1696*P1689)-(P1694*P1689)),0)+IF(Q1696&gt;Q1694,((Q1696*Q1689)-(Q1694*Q1689)),0)+IF(R1696&gt;R1694,((R1696*R1689)-(R1694*R1689)),0)</f>
        <v>0</v>
      </c>
      <c r="V1696" s="401">
        <f>I1696+S1696</f>
        <v>9.7799999999999994</v>
      </c>
      <c r="W1696" s="403">
        <f>J1696+T1696</f>
        <v>12</v>
      </c>
      <c r="X1696" s="403">
        <f>K1696+U1696</f>
        <v>-2.2200000000000006</v>
      </c>
      <c r="Y1696" s="405">
        <f>IF(V1688&gt;0,(X1696+Y1683),0)</f>
        <v>-2.2200000000000006</v>
      </c>
      <c r="Z1696" s="510"/>
    </row>
    <row r="1697" spans="1:26" ht="15.75" customHeight="1" thickBot="1">
      <c r="A1697" s="414"/>
      <c r="B1697" s="157" t="s">
        <v>23</v>
      </c>
      <c r="C1697" s="180" t="str">
        <f>'7th 1'!AE34</f>
        <v>Imp:</v>
      </c>
      <c r="D1697" s="180" t="str">
        <f>'7th 2'!AE34</f>
        <v/>
      </c>
      <c r="E1697" s="180" t="str">
        <f>'7th 3'!AE34</f>
        <v/>
      </c>
      <c r="F1697" s="180" t="str">
        <f>'7th 4'!AE34</f>
        <v/>
      </c>
      <c r="G1697" s="180" t="str">
        <f>'7th 5'!AE34</f>
        <v/>
      </c>
      <c r="H1697" s="180" t="str">
        <f>'7th 6'!AE34</f>
        <v/>
      </c>
      <c r="I1697" s="416"/>
      <c r="J1697" s="416"/>
      <c r="K1697" s="419"/>
      <c r="L1697" s="180" t="str">
        <f>'8th 1'!AE34</f>
        <v/>
      </c>
      <c r="M1697" s="180" t="str">
        <f>'8th 2'!AE34</f>
        <v/>
      </c>
      <c r="N1697" s="180" t="str">
        <f>'8th 3'!AE34</f>
        <v/>
      </c>
      <c r="O1697" s="180" t="str">
        <f>'8th 4'!AE34</f>
        <v/>
      </c>
      <c r="P1697" s="180" t="str">
        <f>'8th 5'!AE34</f>
        <v/>
      </c>
      <c r="Q1697" s="180" t="str">
        <f>'8th 6'!AE34</f>
        <v/>
      </c>
      <c r="R1697" s="180" t="str">
        <f>'8th 7'!AE34</f>
        <v/>
      </c>
      <c r="S1697" s="420"/>
      <c r="T1697" s="420"/>
      <c r="U1697" s="400"/>
      <c r="V1697" s="402"/>
      <c r="W1697" s="404"/>
      <c r="X1697" s="404"/>
      <c r="Y1697" s="406"/>
      <c r="Z1697" s="510"/>
    </row>
    <row r="1698" spans="1:26" ht="9.75" customHeight="1" thickTop="1" thickBot="1">
      <c r="C1698" s="53"/>
      <c r="D1698" s="53"/>
      <c r="E1698" s="53"/>
      <c r="F1698" s="53"/>
      <c r="G1698" s="53"/>
      <c r="H1698" s="53"/>
      <c r="L1698" s="53"/>
      <c r="M1698" s="53"/>
      <c r="N1698" s="53"/>
      <c r="O1698" s="53"/>
      <c r="P1698" s="53"/>
      <c r="Q1698" s="53"/>
      <c r="R1698" s="53"/>
      <c r="V1698" s="53"/>
      <c r="W1698" s="53"/>
      <c r="X1698" s="53"/>
      <c r="Y1698" s="53"/>
    </row>
    <row r="1699" spans="1:26" ht="18.75" thickTop="1">
      <c r="A1699" s="407" t="s">
        <v>33</v>
      </c>
      <c r="B1699" s="408"/>
      <c r="C1699" s="376" t="s">
        <v>35</v>
      </c>
      <c r="D1699" s="380"/>
      <c r="E1699" s="376" t="s">
        <v>30</v>
      </c>
      <c r="F1699" s="380"/>
      <c r="G1699" s="376" t="s">
        <v>31</v>
      </c>
      <c r="H1699" s="380"/>
      <c r="I1699" s="376" t="s">
        <v>32</v>
      </c>
      <c r="J1699" s="411"/>
      <c r="K1699" s="411"/>
      <c r="L1699" s="412"/>
      <c r="M1699" s="370" t="s">
        <v>50</v>
      </c>
      <c r="N1699" s="371"/>
      <c r="O1699" s="376" t="s">
        <v>0</v>
      </c>
      <c r="P1699" s="377"/>
      <c r="Q1699" s="169" t="s">
        <v>29</v>
      </c>
      <c r="R1699" s="378" t="s">
        <v>216</v>
      </c>
      <c r="S1699" s="379"/>
      <c r="T1699" s="379"/>
      <c r="U1699" s="380"/>
      <c r="V1699" s="381" t="s">
        <v>2</v>
      </c>
      <c r="W1699" s="382"/>
      <c r="X1699" s="170"/>
      <c r="Y1699" s="171"/>
    </row>
    <row r="1700" spans="1:26" s="113" customFormat="1" ht="18" customHeight="1">
      <c r="A1700" s="409"/>
      <c r="B1700" s="410"/>
      <c r="C1700" s="383" t="str">
        <f>'viva-1'!K32</f>
        <v>4.00</v>
      </c>
      <c r="D1700" s="384"/>
      <c r="E1700" s="383" t="str">
        <f>'viva-2'!K32</f>
        <v>3.25</v>
      </c>
      <c r="F1700" s="384"/>
      <c r="G1700" s="385" t="str">
        <f>'viva-3'!K32</f>
        <v>4.00</v>
      </c>
      <c r="H1700" s="384"/>
      <c r="I1700" s="383" t="str">
        <f>'viva-4'!K32</f>
        <v>4.00</v>
      </c>
      <c r="J1700" s="386"/>
      <c r="K1700" s="386"/>
      <c r="L1700" s="387"/>
      <c r="M1700" s="372"/>
      <c r="N1700" s="373"/>
      <c r="O1700" s="388">
        <f>W1688+Y1696</f>
        <v>480.40499999999997</v>
      </c>
      <c r="P1700" s="389"/>
      <c r="Q1700" s="397">
        <f>V1688</f>
        <v>126</v>
      </c>
      <c r="R1700" s="392">
        <f>O1700/126</f>
        <v>3.8127380952380951</v>
      </c>
      <c r="S1700" s="393"/>
      <c r="T1700" s="393"/>
      <c r="U1700" s="394"/>
      <c r="V1700" s="359" t="str">
        <f>IF(R1700&gt;=2.5,Y1700,IF(R1700&gt;=2.25,"C",IF(R1700&gt;=2,"D",IF(R1700=0,0,"F"))))</f>
        <v>A</v>
      </c>
      <c r="W1700" s="360"/>
      <c r="X1700" s="172"/>
      <c r="Y1700" s="173" t="str">
        <f>IF(R1700&gt;=4,"A+",IF(R1700&gt;=3.75,"A",IF(R1700&gt;=3.5,"A-",IF(R1700&gt;=3.25,"B+",IF(R1700&gt;=3,"B",IF(R1700&gt;=2.75,"B-",IF(R1700&gt;=2.5,"C+",IF(R1700&gt;=2,"C","F"))))))))</f>
        <v>A</v>
      </c>
      <c r="Z1700" s="174"/>
    </row>
    <row r="1701" spans="1:26" ht="31.5" customHeight="1" thickBot="1">
      <c r="A1701" s="363" t="s">
        <v>34</v>
      </c>
      <c r="B1701" s="364"/>
      <c r="C1701" s="365" t="s">
        <v>1</v>
      </c>
      <c r="D1701" s="366"/>
      <c r="E1701" s="367">
        <f>C1700+E1700+G1700+I1700</f>
        <v>15.25</v>
      </c>
      <c r="F1701" s="368"/>
      <c r="G1701" s="365" t="s">
        <v>0</v>
      </c>
      <c r="H1701" s="366"/>
      <c r="I1701" s="367">
        <f>E1701*1.5</f>
        <v>22.875</v>
      </c>
      <c r="J1701" s="369"/>
      <c r="K1701" s="369"/>
      <c r="L1701" s="368"/>
      <c r="M1701" s="374"/>
      <c r="N1701" s="375"/>
      <c r="O1701" s="390"/>
      <c r="P1701" s="391"/>
      <c r="Q1701" s="398"/>
      <c r="R1701" s="395"/>
      <c r="S1701" s="395"/>
      <c r="T1701" s="395"/>
      <c r="U1701" s="396"/>
      <c r="V1701" s="361"/>
      <c r="W1701" s="362"/>
      <c r="X1701" s="175"/>
      <c r="Y1701" s="176"/>
    </row>
    <row r="1702" spans="1:26" ht="30" customHeight="1" thickTop="1">
      <c r="B1702" s="54"/>
      <c r="C1702" s="54"/>
      <c r="D1702" s="514" t="s">
        <v>24</v>
      </c>
      <c r="E1702" s="514"/>
      <c r="F1702" s="514"/>
      <c r="G1702" s="514"/>
      <c r="H1702" s="514"/>
      <c r="I1702" s="514"/>
      <c r="J1702" s="514"/>
      <c r="K1702" s="514"/>
      <c r="L1702" s="514"/>
      <c r="M1702" s="514"/>
      <c r="N1702" s="514"/>
      <c r="O1702" s="514"/>
      <c r="P1702" s="514"/>
      <c r="Q1702" s="514"/>
      <c r="R1702" s="514"/>
      <c r="S1702" s="514"/>
      <c r="T1702" s="55" t="s">
        <v>36</v>
      </c>
      <c r="U1702" s="56"/>
      <c r="V1702" s="515">
        <f>'1st 1'!R35</f>
        <v>0</v>
      </c>
      <c r="W1702" s="516"/>
      <c r="X1702" s="516"/>
      <c r="Y1702" s="516"/>
    </row>
    <row r="1703" spans="1:26" ht="18.75">
      <c r="A1703" s="57"/>
      <c r="B1703" s="58"/>
      <c r="C1703" s="59" t="s">
        <v>4</v>
      </c>
      <c r="D1703" s="60" t="s">
        <v>71</v>
      </c>
      <c r="E1703" s="60"/>
      <c r="F1703" s="53"/>
      <c r="G1703" s="61"/>
      <c r="H1703" s="517" t="s">
        <v>73</v>
      </c>
      <c r="I1703" s="518"/>
      <c r="J1703" s="518"/>
      <c r="K1703" s="518"/>
      <c r="L1703" s="518"/>
      <c r="M1703" s="518"/>
      <c r="N1703" s="518"/>
      <c r="O1703" s="62"/>
      <c r="P1703" s="62"/>
      <c r="Q1703" s="62"/>
      <c r="R1703" s="53"/>
      <c r="S1703" s="63"/>
      <c r="T1703" s="55" t="s">
        <v>37</v>
      </c>
      <c r="U1703" s="56"/>
      <c r="V1703" s="519">
        <f>'1st 1'!A35</f>
        <v>28</v>
      </c>
      <c r="W1703" s="516"/>
      <c r="X1703" s="516"/>
      <c r="Y1703" s="516"/>
    </row>
    <row r="1704" spans="1:26" ht="18.75">
      <c r="A1704" s="57"/>
      <c r="B1704" s="58"/>
      <c r="C1704" s="59" t="s">
        <v>5</v>
      </c>
      <c r="D1704" s="60" t="s">
        <v>66</v>
      </c>
      <c r="E1704" s="60"/>
      <c r="F1704" s="64"/>
      <c r="G1704" s="53"/>
      <c r="H1704" s="61"/>
      <c r="I1704" s="65"/>
      <c r="J1704" s="520">
        <f>'1st 1'!A2031</f>
        <v>0</v>
      </c>
      <c r="K1704" s="521"/>
      <c r="L1704" s="521"/>
      <c r="M1704" s="521"/>
      <c r="N1704" s="62"/>
      <c r="O1704" s="62"/>
      <c r="P1704" s="53"/>
      <c r="Q1704" s="53"/>
      <c r="R1704" s="53"/>
      <c r="S1704" s="63"/>
      <c r="T1704" s="55" t="s">
        <v>38</v>
      </c>
      <c r="U1704" s="56"/>
      <c r="V1704" s="56"/>
      <c r="W1704" s="56"/>
      <c r="X1704" s="56"/>
      <c r="Y1704" s="66">
        <f>'1st 1'!S35</f>
        <v>0</v>
      </c>
    </row>
    <row r="1705" spans="1:26" ht="18.75">
      <c r="A1705" s="57"/>
      <c r="B1705" s="58"/>
      <c r="C1705" s="59" t="s">
        <v>6</v>
      </c>
      <c r="D1705" s="60" t="s">
        <v>14</v>
      </c>
      <c r="E1705" s="58"/>
      <c r="F1705" s="67" t="s">
        <v>7</v>
      </c>
      <c r="G1705" s="68" t="str">
        <f>'1st 1'!B35</f>
        <v>J</v>
      </c>
      <c r="H1705" s="69"/>
      <c r="I1705" s="70"/>
      <c r="J1705" s="70"/>
      <c r="K1705" s="70"/>
      <c r="L1705" s="53"/>
      <c r="M1705" s="53"/>
      <c r="N1705" s="53"/>
      <c r="O1705" s="53"/>
      <c r="P1705" s="53"/>
      <c r="Q1705" s="53"/>
      <c r="R1705" s="53"/>
      <c r="V1705" s="53"/>
      <c r="W1705" s="53"/>
      <c r="X1705" s="53"/>
      <c r="Y1705" s="53"/>
    </row>
    <row r="1706" spans="1:26" ht="18.75">
      <c r="A1706" s="57"/>
      <c r="B1706" s="64"/>
      <c r="C1706" s="64"/>
      <c r="D1706" s="64"/>
      <c r="E1706" s="53"/>
      <c r="F1706" s="67" t="s">
        <v>8</v>
      </c>
      <c r="G1706" s="72">
        <f>'1st 1'!T35</f>
        <v>0</v>
      </c>
      <c r="H1706" s="69"/>
      <c r="I1706" s="70"/>
      <c r="J1706" s="70"/>
      <c r="K1706" s="70"/>
      <c r="L1706" s="53"/>
      <c r="M1706" s="53"/>
      <c r="N1706" s="53"/>
      <c r="O1706" s="53"/>
      <c r="P1706" s="53"/>
      <c r="Q1706" s="53"/>
      <c r="R1706" s="53"/>
      <c r="V1706" s="53"/>
      <c r="W1706" s="53"/>
      <c r="X1706" s="53"/>
      <c r="Y1706" s="53"/>
    </row>
    <row r="1707" spans="1:26" ht="18.75">
      <c r="A1707" s="57"/>
      <c r="B1707" s="64"/>
      <c r="C1707" s="64"/>
      <c r="D1707" s="64"/>
      <c r="E1707" s="53"/>
      <c r="F1707" s="67" t="s">
        <v>9</v>
      </c>
      <c r="G1707" s="72">
        <f>'1st 1'!U35</f>
        <v>0</v>
      </c>
      <c r="H1707" s="69"/>
      <c r="I1707" s="70"/>
      <c r="J1707" s="70"/>
      <c r="K1707" s="70"/>
      <c r="L1707" s="53"/>
      <c r="M1707" s="53"/>
      <c r="N1707" s="53"/>
      <c r="O1707" s="53"/>
      <c r="P1707" s="53"/>
      <c r="Q1707" s="53"/>
      <c r="R1707" s="53"/>
      <c r="V1707" s="53"/>
      <c r="W1707" s="53"/>
      <c r="X1707" s="53"/>
      <c r="Y1707" s="53"/>
    </row>
    <row r="1708" spans="1:26" ht="18.75">
      <c r="A1708" s="57"/>
      <c r="B1708" s="64"/>
      <c r="C1708" s="64"/>
      <c r="D1708" s="64"/>
      <c r="E1708" s="53"/>
      <c r="F1708" s="67" t="s">
        <v>10</v>
      </c>
      <c r="G1708" s="72">
        <f>'1st 1'!V35</f>
        <v>0</v>
      </c>
      <c r="H1708" s="69"/>
      <c r="I1708" s="73"/>
      <c r="J1708" s="73"/>
      <c r="K1708" s="73"/>
      <c r="L1708" s="53"/>
      <c r="M1708" s="53"/>
      <c r="N1708" s="53"/>
      <c r="O1708" s="53"/>
      <c r="P1708" s="53"/>
      <c r="Q1708" s="53"/>
      <c r="R1708" s="53"/>
      <c r="V1708" s="53"/>
      <c r="W1708" s="53"/>
      <c r="X1708" s="53"/>
      <c r="Y1708" s="53"/>
    </row>
    <row r="1709" spans="1:26" ht="21.75" customHeight="1" thickBot="1">
      <c r="A1709" s="522" t="s">
        <v>25</v>
      </c>
      <c r="B1709" s="522"/>
      <c r="C1709" s="523"/>
      <c r="D1709" s="523"/>
      <c r="E1709" s="523"/>
      <c r="F1709" s="523"/>
      <c r="G1709" s="523"/>
      <c r="H1709" s="523"/>
      <c r="I1709" s="523"/>
      <c r="J1709" s="523"/>
      <c r="K1709" s="523"/>
      <c r="L1709" s="524"/>
      <c r="M1709" s="524"/>
      <c r="N1709" s="524"/>
      <c r="O1709" s="524"/>
      <c r="P1709" s="524"/>
      <c r="Q1709" s="524"/>
      <c r="R1709" s="524"/>
      <c r="S1709" s="524"/>
      <c r="T1709" s="524"/>
      <c r="U1709" s="524"/>
      <c r="V1709" s="524"/>
      <c r="W1709" s="524"/>
      <c r="X1709" s="524"/>
      <c r="Y1709" s="524"/>
    </row>
    <row r="1710" spans="1:26" ht="19.5" customHeight="1" thickTop="1" thickBot="1">
      <c r="A1710" s="478" t="s">
        <v>42</v>
      </c>
      <c r="B1710" s="479"/>
      <c r="C1710" s="479"/>
      <c r="D1710" s="479"/>
      <c r="E1710" s="479"/>
      <c r="F1710" s="479"/>
      <c r="G1710" s="479"/>
      <c r="H1710" s="479"/>
      <c r="I1710" s="479"/>
      <c r="J1710" s="479"/>
      <c r="K1710" s="480"/>
      <c r="L1710" s="479" t="s">
        <v>43</v>
      </c>
      <c r="M1710" s="479"/>
      <c r="N1710" s="479"/>
      <c r="O1710" s="479"/>
      <c r="P1710" s="479"/>
      <c r="Q1710" s="479"/>
      <c r="R1710" s="479"/>
      <c r="S1710" s="479"/>
      <c r="T1710" s="479"/>
      <c r="U1710" s="506"/>
      <c r="V1710" s="507" t="s">
        <v>39</v>
      </c>
      <c r="W1710" s="508"/>
      <c r="X1710" s="508"/>
      <c r="Y1710" s="509"/>
      <c r="Z1710" s="510" t="s">
        <v>68</v>
      </c>
    </row>
    <row r="1711" spans="1:26" ht="19.5" thickTop="1" thickBot="1">
      <c r="A1711" s="74" t="s">
        <v>22</v>
      </c>
      <c r="B1711" s="75"/>
      <c r="C1711" s="76">
        <f>'1st 1'!C4</f>
        <v>101</v>
      </c>
      <c r="D1711" s="76">
        <f>'1st 2'!C4</f>
        <v>102</v>
      </c>
      <c r="E1711" s="76">
        <f>'1st 3'!C4</f>
        <v>103</v>
      </c>
      <c r="F1711" s="76">
        <f>'1st 4'!C4</f>
        <v>104</v>
      </c>
      <c r="G1711" s="76">
        <f>'1st 5'!C4</f>
        <v>105</v>
      </c>
      <c r="H1711" s="76">
        <f>'1st 6'!C4</f>
        <v>106</v>
      </c>
      <c r="I1711" s="511" t="s">
        <v>0</v>
      </c>
      <c r="J1711" s="511" t="s">
        <v>3</v>
      </c>
      <c r="K1711" s="512" t="s">
        <v>2</v>
      </c>
      <c r="L1711" s="76">
        <f>'2nd 1'!C4</f>
        <v>107</v>
      </c>
      <c r="M1711" s="76">
        <f>'2nd 2'!C4</f>
        <v>108</v>
      </c>
      <c r="N1711" s="76">
        <f>'2nd 3'!C4</f>
        <v>109</v>
      </c>
      <c r="O1711" s="76">
        <f>'2nd 4'!C4</f>
        <v>110</v>
      </c>
      <c r="P1711" s="76">
        <f>'2nd 5'!C4</f>
        <v>111</v>
      </c>
      <c r="Q1711" s="76">
        <f>'2nd 6'!C4</f>
        <v>112</v>
      </c>
      <c r="R1711" s="76">
        <f>'2nd 7'!C4</f>
        <v>0</v>
      </c>
      <c r="S1711" s="429" t="s">
        <v>0</v>
      </c>
      <c r="T1711" s="429" t="s">
        <v>3</v>
      </c>
      <c r="U1711" s="431" t="s">
        <v>2</v>
      </c>
      <c r="V1711" s="492" t="s">
        <v>29</v>
      </c>
      <c r="W1711" s="493" t="s">
        <v>0</v>
      </c>
      <c r="X1711" s="494" t="s">
        <v>3</v>
      </c>
      <c r="Y1711" s="495" t="s">
        <v>2</v>
      </c>
      <c r="Z1711" s="510"/>
    </row>
    <row r="1712" spans="1:26" ht="64.5" customHeight="1" thickTop="1" thickBot="1">
      <c r="A1712" s="77" t="s">
        <v>63</v>
      </c>
      <c r="B1712" s="78"/>
      <c r="C1712" s="114" t="str">
        <f>'1st 1'!C6</f>
        <v>Drawing-1</v>
      </c>
      <c r="D1712" s="114" t="str">
        <f>'1st 2'!C6</f>
        <v>Sketch-1</v>
      </c>
      <c r="E1712" s="114" t="str">
        <f>'1st 3'!C6</f>
        <v>Parspective-1</v>
      </c>
      <c r="F1712" s="114" t="str">
        <f>'1st 4'!C6</f>
        <v>Study and Composition-1</v>
      </c>
      <c r="G1712" s="114" t="str">
        <f>'1st 5'!C6</f>
        <v>History of Civilization-1</v>
      </c>
      <c r="H1712" s="114" t="str">
        <f>'1st 6'!C6</f>
        <v>Nazrul Studies</v>
      </c>
      <c r="I1712" s="481"/>
      <c r="J1712" s="481"/>
      <c r="K1712" s="482"/>
      <c r="L1712" s="114" t="str">
        <f>'2nd 1'!C6</f>
        <v>Drawing-2</v>
      </c>
      <c r="M1712" s="114" t="str">
        <f>'2nd 2'!C6</f>
        <v>Sketch-2</v>
      </c>
      <c r="N1712" s="114" t="str">
        <f>'2nd 3'!C6</f>
        <v>Perspective- 2</v>
      </c>
      <c r="O1712" s="114" t="str">
        <f>'2nd 4'!C6</f>
        <v>Basic Design</v>
      </c>
      <c r="P1712" s="114" t="str">
        <f>'2nd 5'!C6</f>
        <v xml:space="preserve"> Study &amp; composition 2</v>
      </c>
      <c r="Q1712" s="114" t="str">
        <f>'2nd 6'!C6</f>
        <v>History of Civilization -2</v>
      </c>
      <c r="R1712" s="114">
        <f>'2nd 7'!C6</f>
        <v>0</v>
      </c>
      <c r="S1712" s="429"/>
      <c r="T1712" s="429"/>
      <c r="U1712" s="431"/>
      <c r="V1712" s="492"/>
      <c r="W1712" s="493"/>
      <c r="X1712" s="493"/>
      <c r="Y1712" s="495"/>
      <c r="Z1712" s="510"/>
    </row>
    <row r="1713" spans="1:26" ht="18.75" thickTop="1">
      <c r="A1713" s="77" t="s">
        <v>12</v>
      </c>
      <c r="B1713" s="78"/>
      <c r="C1713" s="80">
        <f>'1st 1'!G4</f>
        <v>3</v>
      </c>
      <c r="D1713" s="80">
        <f>'1st 2'!G4</f>
        <v>1.5</v>
      </c>
      <c r="E1713" s="80">
        <f>'1st 3'!G4</f>
        <v>3</v>
      </c>
      <c r="F1713" s="80">
        <f>'1st 4'!G4</f>
        <v>3</v>
      </c>
      <c r="G1713" s="80">
        <f>'1st 5'!G4</f>
        <v>1.5</v>
      </c>
      <c r="H1713" s="80">
        <f>'1st 6'!G4</f>
        <v>3</v>
      </c>
      <c r="I1713" s="481"/>
      <c r="J1713" s="481"/>
      <c r="K1713" s="513"/>
      <c r="L1713" s="80">
        <f>'2nd 1'!G4</f>
        <v>3</v>
      </c>
      <c r="M1713" s="80">
        <f>'2nd 2'!G4</f>
        <v>1.5</v>
      </c>
      <c r="N1713" s="80">
        <f>'2nd 3'!G4</f>
        <v>3</v>
      </c>
      <c r="O1713" s="80">
        <f>'2nd 4'!G4</f>
        <v>1.5</v>
      </c>
      <c r="P1713" s="80">
        <f>'2nd 5'!G4</f>
        <v>3</v>
      </c>
      <c r="Q1713" s="80">
        <f>'2nd 6'!G4</f>
        <v>3</v>
      </c>
      <c r="R1713" s="80">
        <f>'2nd 7'!G4</f>
        <v>0</v>
      </c>
      <c r="S1713" s="430"/>
      <c r="T1713" s="430"/>
      <c r="U1713" s="432"/>
      <c r="V1713" s="468"/>
      <c r="W1713" s="471"/>
      <c r="X1713" s="471"/>
      <c r="Y1713" s="422"/>
      <c r="Z1713" s="510"/>
    </row>
    <row r="1714" spans="1:26" ht="16.5" customHeight="1">
      <c r="A1714" s="77" t="s">
        <v>11</v>
      </c>
      <c r="B1714" s="78"/>
      <c r="C1714" s="80">
        <v>100</v>
      </c>
      <c r="D1714" s="80">
        <v>100</v>
      </c>
      <c r="E1714" s="80">
        <v>100</v>
      </c>
      <c r="F1714" s="80">
        <v>100</v>
      </c>
      <c r="G1714" s="80">
        <v>100</v>
      </c>
      <c r="H1714" s="80">
        <v>100</v>
      </c>
      <c r="I1714" s="496">
        <f>(C1718*C1713)+(D1718*D1713)+(E1718*E1713)+(F1718*F1713)+(G1718*G1713)+(H1718*H1713)</f>
        <v>49.5</v>
      </c>
      <c r="J1714" s="82"/>
      <c r="K1714" s="83" t="str">
        <f>IF(J1715&gt;=4,"A+",IF(J1715&gt;=3.75,"A",IF(J1715&gt;=3.5,"A-",IF(J1715&gt;=3.25,"B+",IF(J1715&gt;=3,"B",IF(J1715&gt;=2.75,"B-",IF(J1715&gt;=2.5,"C+",IF(J1715&gt;=2,"C","F"))))))))</f>
        <v>B+</v>
      </c>
      <c r="L1714" s="81">
        <v>100</v>
      </c>
      <c r="M1714" s="80">
        <v>100</v>
      </c>
      <c r="N1714" s="80">
        <v>100</v>
      </c>
      <c r="O1714" s="80">
        <v>100</v>
      </c>
      <c r="P1714" s="80">
        <v>100</v>
      </c>
      <c r="Q1714" s="80">
        <v>100</v>
      </c>
      <c r="R1714" s="80">
        <v>100</v>
      </c>
      <c r="S1714" s="465">
        <f>(L1718*L1713)+(M1718*M1713)+(N1718*N1713)+(O1718*O1713)+(P1718*P1713)+(Q1718*Q1713)+(R1718*R1713)</f>
        <v>45.75</v>
      </c>
      <c r="T1714" s="84"/>
      <c r="U1714" s="85" t="str">
        <f>IF(T1715&gt;=4,"A+",IF(T1715&gt;=3.75,"A",IF(T1715&gt;=3.5,"A-",IF(T1715&gt;=3.25,"B+",IF(T1715&gt;=3,"B",IF(T1715&gt;=2.75,"B-",IF(T1715&gt;=2.5,"C+",IF(T1715&gt;=2,"C","F"))))))))</f>
        <v>B</v>
      </c>
      <c r="V1714" s="498">
        <f>IF((C1718+C1720)=0,0,C1713)+IF((D1718+D1720)=0,0,D1713)+IF((E1718+E1720)=0,0,E1713)+IF((F1718+F1720)=0,0,F1713)+IF((G1718+G1720)=0,0,G1713)+IF((H1718+H1720)=0,0,H1713)+IF((L1718+L1720)=0,0,L1713)+IF((M1718+M1720)=0,0,M1713)+IF((N1718+N1720)=0,0,N1713)+IF((O1718+O1720)=0,0,O1713)+IF((P1718+P1720)=0,0,P1713)+IF((Q1718+Q1720)=0,0,Q1713)+IF((R1718+R1720)=0,0,R1713)+IF(C1763=0,0,1.5)</f>
        <v>31.5</v>
      </c>
      <c r="W1714" s="415">
        <f>I1714+S1714+(C1763*1.5)</f>
        <v>99.75</v>
      </c>
      <c r="X1714" s="503">
        <f>IF(S1714&gt;0,(W1714/31.5),J1715)</f>
        <v>3.1666666666666665</v>
      </c>
      <c r="Y1714" s="154" t="str">
        <f>IF(X1714&gt;=4,"A+",IF(X1714&gt;=3.75,"A",IF(X1714&gt;=3.5,"A-",IF(X1714&gt;=3.25,"B+",IF(X1714&gt;=3,"B",IF(X1714&gt;=2.75,"B-",IF(X1714&gt;=2.5,"C+",IF(X1714&gt;=2,"C","F"))))))))</f>
        <v>B</v>
      </c>
      <c r="Z1714" s="510"/>
    </row>
    <row r="1715" spans="1:26" ht="18">
      <c r="A1715" s="77" t="s">
        <v>28</v>
      </c>
      <c r="B1715" s="86"/>
      <c r="C1715" s="87">
        <f>'1st 1'!C35</f>
        <v>27.5</v>
      </c>
      <c r="D1715" s="87">
        <f>'1st 2'!C35</f>
        <v>26</v>
      </c>
      <c r="E1715" s="87">
        <f>'1st 3'!C35</f>
        <v>23.5</v>
      </c>
      <c r="F1715" s="87">
        <f>'1st 4'!C35</f>
        <v>27</v>
      </c>
      <c r="G1715" s="87">
        <f>'1st 5'!C35</f>
        <v>32</v>
      </c>
      <c r="H1715" s="87">
        <f>'1st 6'!C35</f>
        <v>31.25</v>
      </c>
      <c r="I1715" s="497"/>
      <c r="J1715" s="485">
        <f>I1714/(C1713+D1713+E1713+F1713+G1713+H1713)</f>
        <v>3.3</v>
      </c>
      <c r="K1715" s="88"/>
      <c r="L1715" s="89">
        <f>'2nd 1'!C35</f>
        <v>25.75</v>
      </c>
      <c r="M1715" s="87">
        <f>'2nd 2'!C35</f>
        <v>31</v>
      </c>
      <c r="N1715" s="87">
        <f>'2nd 3'!C35</f>
        <v>28</v>
      </c>
      <c r="O1715" s="87">
        <f>'2nd 4'!C35</f>
        <v>25.5</v>
      </c>
      <c r="P1715" s="87">
        <f>'2nd 5'!C35</f>
        <v>25.5</v>
      </c>
      <c r="Q1715" s="87">
        <f>'2nd 6'!C35</f>
        <v>29</v>
      </c>
      <c r="R1715" s="87">
        <f>'2nd 7'!C35</f>
        <v>0</v>
      </c>
      <c r="S1715" s="457"/>
      <c r="T1715" s="485">
        <f>S1714/(L1713+M1713+N1713+O1713+P1713+Q1713+R1713)</f>
        <v>3.05</v>
      </c>
      <c r="U1715" s="90"/>
      <c r="V1715" s="499"/>
      <c r="W1715" s="501"/>
      <c r="X1715" s="453"/>
      <c r="Y1715" s="487" t="str">
        <f>IF(S1714&gt;0,(IF(X1714&gt;=2.5,Y1714,IF(X1714&gt;=2.25,"C",IF(X1714&gt;=2,"D","F")))),K1716)</f>
        <v>B</v>
      </c>
      <c r="Z1715" s="510"/>
    </row>
    <row r="1716" spans="1:26" ht="16.5" customHeight="1">
      <c r="A1716" s="423" t="s">
        <v>26</v>
      </c>
      <c r="B1716" s="91" t="s">
        <v>60</v>
      </c>
      <c r="C1716" s="87">
        <f>'1st 1'!J35</f>
        <v>44.5</v>
      </c>
      <c r="D1716" s="87">
        <f>'1st 2'!J35</f>
        <v>33.5</v>
      </c>
      <c r="E1716" s="87">
        <f>'1st 3'!J35</f>
        <v>46.5</v>
      </c>
      <c r="F1716" s="87">
        <f>'1st 4'!J35</f>
        <v>31</v>
      </c>
      <c r="G1716" s="87">
        <f>'1st 5'!J35</f>
        <v>39</v>
      </c>
      <c r="H1716" s="87">
        <f>'1st 6'!J35</f>
        <v>42.5</v>
      </c>
      <c r="I1716" s="497"/>
      <c r="J1716" s="505"/>
      <c r="K1716" s="489" t="str">
        <f>IF(J1715&gt;=2.5,K1714,IF(J1715&gt;=2.25,"C",IF(J1715&gt;=2,"D",IF(J1715=0,0,"F"))))</f>
        <v>B+</v>
      </c>
      <c r="L1716" s="89">
        <f>'2nd 1'!J35</f>
        <v>30</v>
      </c>
      <c r="M1716" s="87">
        <f>'2nd 2'!J35</f>
        <v>30</v>
      </c>
      <c r="N1716" s="87">
        <f>'2nd 3'!J35</f>
        <v>47</v>
      </c>
      <c r="O1716" s="87">
        <f>'2nd 4'!J35</f>
        <v>37.5</v>
      </c>
      <c r="P1716" s="87">
        <f>'2nd 5'!J35</f>
        <v>27.5</v>
      </c>
      <c r="Q1716" s="87">
        <f>'2nd 6'!J35</f>
        <v>36.5</v>
      </c>
      <c r="R1716" s="87">
        <f>'2nd 7'!J35</f>
        <v>0</v>
      </c>
      <c r="S1716" s="457"/>
      <c r="T1716" s="486"/>
      <c r="U1716" s="442" t="str">
        <f>IF(T1715&gt;=2.5,U1714,IF(T1715&gt;=2.25,"C",IF(T1715&gt;=2,"D",IF(T1715=0,0,"F"))))</f>
        <v>B</v>
      </c>
      <c r="V1716" s="499"/>
      <c r="W1716" s="501"/>
      <c r="X1716" s="453"/>
      <c r="Y1716" s="488"/>
      <c r="Z1716" s="510"/>
    </row>
    <row r="1717" spans="1:26" ht="16.5" customHeight="1">
      <c r="A1717" s="424"/>
      <c r="B1717" s="91" t="s">
        <v>67</v>
      </c>
      <c r="C1717" s="115">
        <f>'1st 1'!K35</f>
        <v>72</v>
      </c>
      <c r="D1717" s="115">
        <f>'1st 2'!K35</f>
        <v>60</v>
      </c>
      <c r="E1717" s="115">
        <f>'1st 3'!K35</f>
        <v>70</v>
      </c>
      <c r="F1717" s="115">
        <f>'1st 4'!K35</f>
        <v>58</v>
      </c>
      <c r="G1717" s="115">
        <f>'1st 5'!K35</f>
        <v>71</v>
      </c>
      <c r="H1717" s="115">
        <f>'1st 6'!K35</f>
        <v>74</v>
      </c>
      <c r="I1717" s="497"/>
      <c r="J1717" s="505"/>
      <c r="K1717" s="490"/>
      <c r="L1717" s="116">
        <f>'2nd 1'!K35</f>
        <v>56</v>
      </c>
      <c r="M1717" s="115">
        <f>'2nd 2'!K35</f>
        <v>61</v>
      </c>
      <c r="N1717" s="115">
        <f>'2nd 3'!K35</f>
        <v>75</v>
      </c>
      <c r="O1717" s="115">
        <f>'2nd 4'!K35</f>
        <v>63</v>
      </c>
      <c r="P1717" s="115">
        <f>'2nd 5'!K35</f>
        <v>53</v>
      </c>
      <c r="Q1717" s="115">
        <f>'2nd 6'!K35</f>
        <v>66</v>
      </c>
      <c r="R1717" s="115">
        <f>'2nd 7'!K35</f>
        <v>0</v>
      </c>
      <c r="S1717" s="457"/>
      <c r="T1717" s="486"/>
      <c r="U1717" s="491"/>
      <c r="V1717" s="499"/>
      <c r="W1717" s="501"/>
      <c r="X1717" s="453"/>
      <c r="Y1717" s="488"/>
      <c r="Z1717" s="510"/>
    </row>
    <row r="1718" spans="1:26" ht="18">
      <c r="A1718" s="424"/>
      <c r="B1718" s="91" t="s">
        <v>1</v>
      </c>
      <c r="C1718" s="87">
        <f>'1st 1'!M35</f>
        <v>3.5</v>
      </c>
      <c r="D1718" s="87">
        <f>'1st 2'!M35</f>
        <v>3</v>
      </c>
      <c r="E1718" s="87">
        <f>'1st 3'!M35</f>
        <v>3.5</v>
      </c>
      <c r="F1718" s="87">
        <f>'1st 4'!M35</f>
        <v>2.75</v>
      </c>
      <c r="G1718" s="87">
        <f>'1st 5'!M35</f>
        <v>3.5</v>
      </c>
      <c r="H1718" s="87">
        <f>'1st 6'!M35</f>
        <v>3.5</v>
      </c>
      <c r="I1718" s="497"/>
      <c r="J1718" s="505"/>
      <c r="K1718" s="92"/>
      <c r="L1718" s="89">
        <f>'2nd 1'!M35</f>
        <v>2.75</v>
      </c>
      <c r="M1718" s="87">
        <f>'2nd 2'!M35</f>
        <v>3</v>
      </c>
      <c r="N1718" s="87">
        <f>'2nd 3'!M35</f>
        <v>3.75</v>
      </c>
      <c r="O1718" s="87">
        <f>'2nd 4'!M35</f>
        <v>3</v>
      </c>
      <c r="P1718" s="87">
        <f>'2nd 5'!M35</f>
        <v>2.5</v>
      </c>
      <c r="Q1718" s="87">
        <f>'2nd 6'!M35</f>
        <v>3.25</v>
      </c>
      <c r="R1718" s="87">
        <f>'2nd 7'!M35</f>
        <v>0</v>
      </c>
      <c r="S1718" s="457"/>
      <c r="T1718" s="486"/>
      <c r="U1718" s="93"/>
      <c r="V1718" s="499"/>
      <c r="W1718" s="501"/>
      <c r="X1718" s="453"/>
      <c r="Y1718" s="155"/>
      <c r="Z1718" s="510"/>
    </row>
    <row r="1719" spans="1:26" ht="17.25" customHeight="1" thickBot="1">
      <c r="A1719" s="424"/>
      <c r="B1719" s="94" t="s">
        <v>2</v>
      </c>
      <c r="C1719" s="95" t="str">
        <f>'1st 1'!L35</f>
        <v>A-</v>
      </c>
      <c r="D1719" s="95" t="str">
        <f>'1st 2'!L35</f>
        <v>B</v>
      </c>
      <c r="E1719" s="95" t="str">
        <f>'1st 3'!L35</f>
        <v>A-</v>
      </c>
      <c r="F1719" s="95" t="str">
        <f>'1st 4'!L35</f>
        <v>B-</v>
      </c>
      <c r="G1719" s="95" t="str">
        <f>'1st 5'!L35</f>
        <v>A-</v>
      </c>
      <c r="H1719" s="95" t="str">
        <f>'1st 6'!L35</f>
        <v>A-</v>
      </c>
      <c r="I1719" s="472"/>
      <c r="J1719" s="96"/>
      <c r="K1719" s="88"/>
      <c r="L1719" s="97" t="str">
        <f>'2nd 1'!L35</f>
        <v>B-</v>
      </c>
      <c r="M1719" s="95" t="str">
        <f>'2nd 2'!L35</f>
        <v>B</v>
      </c>
      <c r="N1719" s="95" t="str">
        <f>'2nd 3'!L35</f>
        <v>A</v>
      </c>
      <c r="O1719" s="95" t="str">
        <f>'2nd 4'!L35</f>
        <v>B</v>
      </c>
      <c r="P1719" s="95" t="str">
        <f>'2nd 5'!L35</f>
        <v>C+</v>
      </c>
      <c r="Q1719" s="95" t="str">
        <f>'2nd 6'!L35</f>
        <v>B+</v>
      </c>
      <c r="R1719" s="95">
        <f>'2nd 7'!L35</f>
        <v>0</v>
      </c>
      <c r="S1719" s="457"/>
      <c r="T1719" s="98"/>
      <c r="U1719" s="90"/>
      <c r="V1719" s="500"/>
      <c r="W1719" s="502"/>
      <c r="X1719" s="504"/>
      <c r="Y1719" s="156"/>
      <c r="Z1719" s="510"/>
    </row>
    <row r="1720" spans="1:26" ht="18.75" thickTop="1">
      <c r="A1720" s="413" t="s">
        <v>127</v>
      </c>
      <c r="B1720" s="91" t="s">
        <v>1</v>
      </c>
      <c r="C1720" s="87">
        <f>'1st 1'!N35</f>
        <v>0</v>
      </c>
      <c r="D1720" s="87">
        <f>'1st 2'!N35</f>
        <v>0</v>
      </c>
      <c r="E1720" s="87">
        <f>'1st 3'!N35</f>
        <v>0</v>
      </c>
      <c r="F1720" s="87">
        <f>'1st 4'!N35</f>
        <v>0</v>
      </c>
      <c r="G1720" s="87">
        <f>'1st 5'!N35</f>
        <v>0</v>
      </c>
      <c r="H1720" s="87">
        <f>'1st 6'!N35</f>
        <v>0</v>
      </c>
      <c r="I1720" s="530">
        <f>(C1720*C1713)+(D1720*D1713)+(E1720*E1713)+(F1720*F1713)+(G1720*G1713)+(H1720*H1713)</f>
        <v>0</v>
      </c>
      <c r="J1720" s="417">
        <f>IF(C1720&gt;0,(C1718*C1713),0)+IF(D1720&gt;0,(D1718*D1713),0)+IF(E1720&gt;0,(E1718*E1713),0)+IF(F1720&gt;0,(F1718*F1713),0)+IF(G1720&gt;0,(G1718*G1713),0)+IF(H1720&gt;0,(H1718*H1713),0)</f>
        <v>0</v>
      </c>
      <c r="K1720" s="473">
        <f>IF(C1720&gt;C1718,((C1720*C1713)-(C1718*C1713)),0)+IF(D1720&gt;D1718,((D1720*D1713)-(D1718*D1713)),0)+IF(E1720&gt;E1718,((E1720*E1713)-(E1718*E1713)),0)+IF(F1720&gt;F1718,((F1720*F1713)-(F1718*F1713)),0)+IF(G1720&gt;G1718,((G1720*G1713)-(G1718*G1713)),0)+IF(H1720&gt;H1718,((H1720*H1713)-(H1718*H1713)),0)</f>
        <v>0</v>
      </c>
      <c r="L1720" s="89">
        <f>'2nd 1'!N35</f>
        <v>0</v>
      </c>
      <c r="M1720" s="87">
        <f>'2nd 2'!N35</f>
        <v>0</v>
      </c>
      <c r="N1720" s="87">
        <f>'2nd 3'!N35</f>
        <v>0</v>
      </c>
      <c r="O1720" s="87">
        <f>'2nd 4'!N35</f>
        <v>0</v>
      </c>
      <c r="P1720" s="87">
        <f>'2nd 5'!N35</f>
        <v>0</v>
      </c>
      <c r="Q1720" s="87">
        <f>'2nd 6'!N35</f>
        <v>0</v>
      </c>
      <c r="R1720" s="87">
        <f>'2nd 7'!N35</f>
        <v>0</v>
      </c>
      <c r="S1720" s="401">
        <f>(L1720*L1713)+(M1720*M1713)+(N1720*N1713)+(O1720*O1713)+(P1720*P1713)+(Q1720*Q1713)+(R1720*R1713)</f>
        <v>0</v>
      </c>
      <c r="T1720" s="417">
        <f>IF(L1720&gt;0,(L1718*L1713),0)+IF(M1720&gt;0,(M1718*M1713),0)+IF(N1720&gt;0,(N1718*N1713),0)+IF(O1720&gt;0,(O1718*O1713),0)+IF(P1720&gt;0,(P1718*P1713),0)+IF(Q1720&gt;0,(Q1718*Q1713),0)+IF(R1720&gt;0,(R1718*R1713),0)</f>
        <v>0</v>
      </c>
      <c r="U1720" s="399">
        <f>IF(L1720&gt;L1718,((L1720*L1713)-(L1718*L1713)),0)+IF(M1720&gt;M1718,((M1720*M1713)-(M1718*M1713)),0)+IF(N1720&gt;N1718,((N1720*N1713)-(N1718*N1713)),0)+IF(O1720&gt;O1718,((O1720*O1713)-(O1718*O1713)),0)+IF(P1720&gt;P1718,((P1720*P1713)-(P1718*P1713)),0)+IF(Q1720&gt;Q1718,((Q1720*Q1713)-(Q1718*Q1713)),0)+IF(R1720&gt;R1718,((R1720*R1713)-(R1718*R1713)),0)</f>
        <v>0</v>
      </c>
      <c r="V1720" s="401">
        <f>I1720+S1720</f>
        <v>0</v>
      </c>
      <c r="W1720" s="436">
        <f>J1720+T1720</f>
        <v>0</v>
      </c>
      <c r="X1720" s="526">
        <f>K1720+U1720</f>
        <v>0</v>
      </c>
      <c r="Y1720" s="527"/>
      <c r="Z1720" s="510"/>
    </row>
    <row r="1721" spans="1:26" ht="15.75" customHeight="1" thickBot="1">
      <c r="A1721" s="414"/>
      <c r="B1721" s="157" t="s">
        <v>23</v>
      </c>
      <c r="C1721" s="178" t="str">
        <f>'1st 1'!O35</f>
        <v/>
      </c>
      <c r="D1721" s="178" t="str">
        <f>'1st 2'!O35</f>
        <v/>
      </c>
      <c r="E1721" s="178" t="str">
        <f>'1st 3'!O35</f>
        <v/>
      </c>
      <c r="F1721" s="178" t="str">
        <f>'1st 4'!O35</f>
        <v/>
      </c>
      <c r="G1721" s="178" t="str">
        <f>'1st 5'!O35</f>
        <v/>
      </c>
      <c r="H1721" s="178" t="str">
        <f>'1st 6'!O35</f>
        <v/>
      </c>
      <c r="I1721" s="472"/>
      <c r="J1721" s="472"/>
      <c r="K1721" s="474"/>
      <c r="L1721" s="179" t="str">
        <f>'2nd 1'!O35</f>
        <v/>
      </c>
      <c r="M1721" s="178" t="str">
        <f>'2nd 2'!O35</f>
        <v/>
      </c>
      <c r="N1721" s="178" t="str">
        <f>'2nd 3'!O35</f>
        <v/>
      </c>
      <c r="O1721" s="178" t="str">
        <f>'2nd 4'!O35</f>
        <v/>
      </c>
      <c r="P1721" s="178" t="str">
        <f>'2nd 5'!O35</f>
        <v/>
      </c>
      <c r="Q1721" s="178" t="str">
        <f>'2nd 6'!O35</f>
        <v/>
      </c>
      <c r="R1721" s="178" t="str">
        <f>'2nd 7'!O35</f>
        <v/>
      </c>
      <c r="S1721" s="475"/>
      <c r="T1721" s="420"/>
      <c r="U1721" s="400"/>
      <c r="V1721" s="402"/>
      <c r="W1721" s="437"/>
      <c r="X1721" s="528"/>
      <c r="Y1721" s="529"/>
      <c r="Z1721" s="510"/>
    </row>
    <row r="1722" spans="1:26" ht="21" customHeight="1" thickTop="1" thickBot="1">
      <c r="A1722" s="435" t="s">
        <v>30</v>
      </c>
      <c r="B1722" s="435"/>
      <c r="C1722" s="435"/>
      <c r="D1722" s="435"/>
      <c r="E1722" s="435"/>
      <c r="F1722" s="435"/>
      <c r="G1722" s="435"/>
      <c r="H1722" s="435"/>
      <c r="I1722" s="435"/>
      <c r="J1722" s="435"/>
      <c r="K1722" s="435"/>
      <c r="L1722" s="435"/>
      <c r="M1722" s="435"/>
      <c r="N1722" s="435"/>
      <c r="O1722" s="435"/>
      <c r="P1722" s="435"/>
      <c r="Q1722" s="435"/>
      <c r="R1722" s="435"/>
      <c r="S1722" s="435"/>
      <c r="T1722" s="435"/>
      <c r="U1722" s="435"/>
      <c r="V1722" s="435"/>
      <c r="W1722" s="435"/>
      <c r="X1722" s="435"/>
      <c r="Y1722" s="435"/>
      <c r="Z1722" s="510"/>
    </row>
    <row r="1723" spans="1:26" ht="19.5" customHeight="1" thickTop="1" thickBot="1">
      <c r="A1723" s="478" t="s">
        <v>44</v>
      </c>
      <c r="B1723" s="479"/>
      <c r="C1723" s="479"/>
      <c r="D1723" s="479"/>
      <c r="E1723" s="479"/>
      <c r="F1723" s="479"/>
      <c r="G1723" s="479"/>
      <c r="H1723" s="479"/>
      <c r="I1723" s="479"/>
      <c r="J1723" s="479"/>
      <c r="K1723" s="506"/>
      <c r="L1723" s="425" t="s">
        <v>45</v>
      </c>
      <c r="M1723" s="426"/>
      <c r="N1723" s="426"/>
      <c r="O1723" s="426"/>
      <c r="P1723" s="426"/>
      <c r="Q1723" s="426"/>
      <c r="R1723" s="426"/>
      <c r="S1723" s="426"/>
      <c r="T1723" s="426"/>
      <c r="U1723" s="426"/>
      <c r="V1723" s="160"/>
      <c r="W1723" s="428" t="s">
        <v>39</v>
      </c>
      <c r="X1723" s="428"/>
      <c r="Y1723" s="161"/>
      <c r="Z1723" s="510"/>
    </row>
    <row r="1724" spans="1:26" ht="17.25" customHeight="1" thickTop="1">
      <c r="A1724" s="99" t="s">
        <v>22</v>
      </c>
      <c r="B1724" s="100"/>
      <c r="C1724" s="101">
        <f>'3rd 1'!B4</f>
        <v>201</v>
      </c>
      <c r="D1724" s="101">
        <f>'3rd 2'!B4</f>
        <v>202</v>
      </c>
      <c r="E1724" s="101">
        <f>'3rd 3'!B4</f>
        <v>203</v>
      </c>
      <c r="F1724" s="101">
        <f>'3rd 4'!B4</f>
        <v>204</v>
      </c>
      <c r="G1724" s="101">
        <f>'3rd 5'!B4</f>
        <v>205</v>
      </c>
      <c r="H1724" s="101">
        <f>'3rd 6'!B4</f>
        <v>0</v>
      </c>
      <c r="I1724" s="430" t="s">
        <v>0</v>
      </c>
      <c r="J1724" s="430" t="s">
        <v>3</v>
      </c>
      <c r="K1724" s="432" t="s">
        <v>2</v>
      </c>
      <c r="L1724" s="101">
        <f>'4th 1'!B4</f>
        <v>206</v>
      </c>
      <c r="M1724" s="101">
        <f>'4th 2'!B4</f>
        <v>207</v>
      </c>
      <c r="N1724" s="101">
        <f>'4th 3'!B4</f>
        <v>208</v>
      </c>
      <c r="O1724" s="101">
        <f>'4th 4'!B4</f>
        <v>209</v>
      </c>
      <c r="P1724" s="101">
        <f>'4th 5'!B4</f>
        <v>210</v>
      </c>
      <c r="Q1724" s="101">
        <f>'4th 6'!B4</f>
        <v>211</v>
      </c>
      <c r="R1724" s="101">
        <f>'4th 7'!B4</f>
        <v>0</v>
      </c>
      <c r="S1724" s="429" t="s">
        <v>0</v>
      </c>
      <c r="T1724" s="429" t="s">
        <v>3</v>
      </c>
      <c r="U1724" s="431" t="s">
        <v>2</v>
      </c>
      <c r="V1724" s="433" t="s">
        <v>62</v>
      </c>
      <c r="W1724" s="434"/>
      <c r="X1724" s="434"/>
      <c r="Y1724" s="162" t="str">
        <f>IF(X1725&gt;=4,"A+",IF(X1725&gt;=3.75,"A",IF(X1725&gt;=3.5,"A-",IF(X1725&gt;=3.25,"B+",IF(X1725&gt;=3,"B",IF(X1725&gt;=2.75,"B-",IF(X1725&gt;=2.5,"C+",IF(X1725&gt;=2,"C","F"))))))))</f>
        <v>B</v>
      </c>
      <c r="Z1724" s="510"/>
    </row>
    <row r="1725" spans="1:26" ht="63.75" customHeight="1">
      <c r="A1725" s="77" t="s">
        <v>63</v>
      </c>
      <c r="B1725" s="86"/>
      <c r="C1725" s="79" t="str">
        <f>IF('3rd 1'!C35&gt;0,'3rd 1'!D6,IF('3rd 1'!K35&gt;0,'3rd 1'!L6,IF('3rd 1'!S35&gt;0,'3rd 1'!T6,0)))</f>
        <v>Basic Design</v>
      </c>
      <c r="D1725" s="79" t="str">
        <f>IF('3rd 2'!C35&gt;0,'3rd 2'!D6,IF('3rd 2'!K35&gt;0,'3rd 2'!L6,IF('3rd 2'!S35&gt;0,'3rd 2'!T6,0)))</f>
        <v>Still Life-1</v>
      </c>
      <c r="E1725" s="79" t="str">
        <f>IF('3rd 3'!C35&gt;0,'3rd 3'!D6,IF('3rd 3'!K35&gt;0,'3rd 3'!L6,IF('3rd 3'!S35&gt;0,'3rd 3'!T6,0)))</f>
        <v>Drawing-3</v>
      </c>
      <c r="F1725" s="79" t="str">
        <f>IF('3rd 4'!C35&gt;0,'3rd 4'!D6,IF('3rd 4'!K35&gt;0,'3rd 4'!L6,IF('3rd 4'!S35&gt;0,'3rd 4'!T6,0)))</f>
        <v>Sketch-3</v>
      </c>
      <c r="G1725" s="79" t="str">
        <f>IF('3rd 5'!C35&gt;0,'3rd 5'!D6,IF('3rd 5'!K35&gt;0,'3rd 5'!L6,IF('3rd 5'!S35&gt;0,'3rd 5'!T6,0)))</f>
        <v>History of Ancient Indian Civilization</v>
      </c>
      <c r="H1725" s="79">
        <f>IF('3rd 6'!C35&gt;0,'3rd 6'!D6,IF('3rd 6'!K35&gt;0,'3rd 6'!L6,IF('3rd 6'!S35&gt;0,'3rd 6'!T6,0)))</f>
        <v>0</v>
      </c>
      <c r="I1725" s="481"/>
      <c r="J1725" s="481"/>
      <c r="K1725" s="482"/>
      <c r="L1725" s="79" t="str">
        <f>IF('4th 1'!C35&gt;0,'4th 1'!D6,IF('4th 1'!K35&gt;0,'4th 1'!L6,IF('4th 1'!S35&gt;0,'4th 1'!T6,0)))</f>
        <v>Folk Design</v>
      </c>
      <c r="M1725" s="79" t="str">
        <f>IF('4th 2'!C35&gt;0,'4th 2'!D6,IF('4th 2'!K35&gt;0,'4th 2'!L6,IF('4th 2'!S35&gt;0,'4th 2'!T6,0)))</f>
        <v>Still Life-2</v>
      </c>
      <c r="N1725" s="79" t="str">
        <f>IF('4th 3'!C35&gt;0,'4th 3'!D6,IF('4th 3'!K35&gt;0,'4th 3'!L6,IF('4th 3'!S35&gt;0,'4th 3'!T6,0)))</f>
        <v>Drawing-4</v>
      </c>
      <c r="O1725" s="79" t="str">
        <f>IF('4th 4'!C35&gt;0,'4th 4'!D6,IF('4th 4'!K35&gt;0,'4th 4'!L6,IF('4th 4'!S35&gt;0,'4th 4'!T6,0)))</f>
        <v>Typography-1</v>
      </c>
      <c r="P1725" s="79" t="str">
        <f>IF('4th 5'!C35&gt;0,'4th 5'!D6,IF('4th 5'!K35&gt;0,'4th 5'!L6,IF('4th 5'!S35&gt;0,'4th 5'!T6,0)))</f>
        <v>Material &amp; Technique of Graphic Design</v>
      </c>
      <c r="Q1725" s="79" t="str">
        <f>IF('4th 6'!C35&gt;0,'4th 6'!D6,IF('4th 6'!K35&gt;0,'4th 6'!L6,IF('4th 6'!S35&gt;0,'4th 6'!T6,0)))</f>
        <v>History of Ancient Bengal Civilization</v>
      </c>
      <c r="R1725" s="79">
        <f>IF('4th 7'!C35&gt;0,'4th 7'!D6,IF('4th 7'!K35&gt;0,'4th 7'!L6,IF('4th 7'!S35&gt;0,'4th 7'!T6,0)))</f>
        <v>0</v>
      </c>
      <c r="S1725" s="429"/>
      <c r="T1725" s="429"/>
      <c r="U1725" s="431"/>
      <c r="V1725" s="335">
        <f>IF(I1727&gt;0,(V1730+V1714),0)</f>
        <v>63</v>
      </c>
      <c r="W1725" s="254">
        <f>IF(I1727&gt;0,(W1730+W1714),0)</f>
        <v>192</v>
      </c>
      <c r="X1725" s="336">
        <f>IF(S1727&gt;0,(W1725/63),IF(I1727&gt;0,(W1725/46.5),0))</f>
        <v>3.0476190476190474</v>
      </c>
      <c r="Y1725" s="163" t="str">
        <f>IF(X1725&gt;=2.5,Y1724,IF(X1725&gt;=2.25,"C",IF(X1725&gt;=2,"D",IF(X1725=0,0,"F"))))</f>
        <v>B</v>
      </c>
      <c r="Z1725" s="510"/>
    </row>
    <row r="1726" spans="1:26" ht="16.5">
      <c r="A1726" s="458" t="s">
        <v>27</v>
      </c>
      <c r="B1726" s="459"/>
      <c r="C1726" s="102">
        <f>IF('3rd 1'!C35&gt;0,'3rd 1'!H4,IF('3rd 1'!K35&gt;0,'3rd 1'!P4,IF('3rd 1'!S35&gt;0,'3rd 1'!X4,0)))</f>
        <v>3</v>
      </c>
      <c r="D1726" s="102">
        <f>IF('3rd 2'!C35&gt;0,'3rd 2'!H4,IF('3rd 2'!K35&gt;0,'3rd 2'!P4,IF('3rd 2'!S35&gt;0,'3rd 2'!X4,0)))</f>
        <v>3</v>
      </c>
      <c r="E1726" s="102">
        <f>IF('3rd 3'!C35&gt;0,'3rd 3'!H4,IF('3rd 3'!K35&gt;0,'3rd 3'!P4,IF('3rd 3'!S35&gt;0,'3rd 3'!X4,0)))</f>
        <v>3</v>
      </c>
      <c r="F1726" s="102">
        <f>IF('3rd 4'!C35&gt;0,'3rd 4'!H4,IF('3rd 4'!K35&gt;0,'3rd 4'!P4,IF('3rd 4'!S35&gt;0,'3rd 4'!X4,0)))</f>
        <v>3</v>
      </c>
      <c r="G1726" s="102">
        <f>IF('3rd 5'!C35&gt;0,'3rd 5'!H4,IF('3rd 5'!K35&gt;0,'3rd 5'!P4,IF('3rd 5'!S35&gt;0,'3rd 5'!X4,0)))</f>
        <v>3</v>
      </c>
      <c r="H1726" s="102">
        <f>IF('3rd 6'!C35&gt;0,'3rd 6'!H4,IF('3rd 6'!K35&gt;0,'3rd 6'!P4,IF('3rd 6'!S35&gt;0,'3rd 6'!X4,0)))</f>
        <v>0</v>
      </c>
      <c r="I1726" s="481"/>
      <c r="J1726" s="481"/>
      <c r="K1726" s="482"/>
      <c r="L1726" s="102">
        <f>IF('4th 1'!C35&gt;0,'4th 1'!H4,IF('4th 1'!K35&gt;0,'4th 1'!P4,IF('4th 1'!S35&gt;0,'4th 1'!X4,0)))</f>
        <v>3</v>
      </c>
      <c r="M1726" s="102">
        <f>IF('4th 2'!C35&gt;0,'4th 2'!H4,IF('4th 2'!K35&gt;0,'4th 2'!P4,IF('4th 2'!S35&gt;0,'4th 2'!X4,0)))</f>
        <v>3</v>
      </c>
      <c r="N1726" s="102">
        <f>IF('4th 3'!C35&gt;0,'4th 3'!H4,IF('4th 3'!K35&gt;0,'4th 3'!P4,IF('4th 3'!S35&gt;0,'4th 3'!X4,0)))</f>
        <v>3</v>
      </c>
      <c r="O1726" s="102">
        <f>IF('4th 4'!C35&gt;0,'4th 4'!H4,IF('4th 4'!K35&gt;0,'4th 4'!P4,IF('4th 4'!S35&gt;0,'4th 4'!X4,0)))</f>
        <v>1.5</v>
      </c>
      <c r="P1726" s="102">
        <f>IF('4th 5'!C35&gt;0,'4th 5'!H4,IF('4th 5'!K35&gt;0,'4th 5'!P4,IF('4th 5'!S35&gt;0,'4th 5'!X4,0)))</f>
        <v>1.5</v>
      </c>
      <c r="Q1726" s="102">
        <f>IF('4th 6'!C35&gt;0,'4th 6'!H4,IF('4th 6'!K35&gt;0,'4th 6'!P4,IF('4th 6'!S35&gt;0,'4th 6'!X4,0)))</f>
        <v>3</v>
      </c>
      <c r="R1726" s="102">
        <f>IF('4th 7'!C35&gt;0,'4th 7'!H4,IF('4th 7'!K35&gt;0,'4th 7'!P4,IF('4th 7'!S35&gt;0,'4th 7'!X4,0)))</f>
        <v>0</v>
      </c>
      <c r="S1726" s="430"/>
      <c r="T1726" s="430"/>
      <c r="U1726" s="432"/>
      <c r="V1726" s="460" t="s">
        <v>41</v>
      </c>
      <c r="W1726" s="461"/>
      <c r="X1726" s="461"/>
      <c r="Y1726" s="462"/>
      <c r="Z1726" s="510"/>
    </row>
    <row r="1727" spans="1:26" ht="17.25" thickBot="1">
      <c r="A1727" s="463" t="s">
        <v>11</v>
      </c>
      <c r="B1727" s="464"/>
      <c r="C1727" s="102">
        <v>100</v>
      </c>
      <c r="D1727" s="102">
        <v>100</v>
      </c>
      <c r="E1727" s="102">
        <v>100</v>
      </c>
      <c r="F1727" s="102">
        <v>100</v>
      </c>
      <c r="G1727" s="102">
        <v>100</v>
      </c>
      <c r="H1727" s="102">
        <v>100</v>
      </c>
      <c r="I1727" s="465">
        <f>(C1731*C1726)+(D1731*D1726)+(E1731*E1726)+(F1731*F1726)+(G1731*G1726)+(H1731*H1726)</f>
        <v>43.5</v>
      </c>
      <c r="J1727" s="84"/>
      <c r="K1727" s="103" t="str">
        <f>IF(J1728&gt;=4,"A+",IF(J1728&gt;=3.75,"A",IF(J1728&gt;=3.5,"A-",IF(J1728&gt;=3.25,"B+",IF(J1728&gt;=3,"B",IF(J1728&gt;=2.75,"B-",IF(J1728&gt;=2.5,"C+",IF(J1728&gt;=2,"C","F"))))))))</f>
        <v>B-</v>
      </c>
      <c r="L1727" s="102">
        <v>100</v>
      </c>
      <c r="M1727" s="102">
        <v>100</v>
      </c>
      <c r="N1727" s="102">
        <v>100</v>
      </c>
      <c r="O1727" s="102">
        <v>100</v>
      </c>
      <c r="P1727" s="102">
        <v>100</v>
      </c>
      <c r="Q1727" s="102">
        <v>100</v>
      </c>
      <c r="R1727" s="102">
        <v>100</v>
      </c>
      <c r="S1727" s="465">
        <f>(L1731*L1726)+(M1731*M1726)+(N1731*N1726)+(O1731*O1726)+(P1731*P1726)+(Q1731*Q1726)+(R1731*R1726)</f>
        <v>45.75</v>
      </c>
      <c r="T1727" s="84"/>
      <c r="U1727" s="103" t="str">
        <f>IF(T1728&gt;=4,"A+",IF(T1728&gt;=3.75,"A",IF(T1728&gt;=3.5,"A-",IF(T1728&gt;=3.25,"B+",IF(T1728&gt;=3,"B",IF(T1728&gt;=2.75,"B-",IF(T1728&gt;=2.5,"C+",IF(T1728&gt;=2,"C","F"))))))))</f>
        <v>B</v>
      </c>
      <c r="V1727" s="467" t="s">
        <v>29</v>
      </c>
      <c r="W1727" s="469" t="s">
        <v>0</v>
      </c>
      <c r="X1727" s="469" t="s">
        <v>3</v>
      </c>
      <c r="Y1727" s="476" t="s">
        <v>2</v>
      </c>
      <c r="Z1727" s="510"/>
    </row>
    <row r="1728" spans="1:26" ht="17.25" thickTop="1">
      <c r="A1728" s="77" t="s">
        <v>28</v>
      </c>
      <c r="B1728" s="86"/>
      <c r="C1728" s="104">
        <f>IF('3rd 1'!C35&gt;0,'3rd 1'!C35,IF('3rd 1'!K35&gt;0,'3rd 1'!K35,IF('3rd 1'!S35&gt;0,'3rd 1'!S35,0)))</f>
        <v>27.5</v>
      </c>
      <c r="D1728" s="104">
        <f>IF('3rd 2'!C35&gt;0,'3rd 2'!C35,IF('3rd 2'!K35&gt;0,'3rd 2'!K35,IF('3rd 2'!S35&gt;0,'3rd 2'!S35,0)))</f>
        <v>25.75</v>
      </c>
      <c r="E1728" s="104">
        <f>IF('3rd 3'!C35&gt;0,'3rd 3'!C35,IF('3rd 3'!K35&gt;0,'3rd 3'!K35,IF('3rd 3'!S35&gt;0,'3rd 3'!S35,0)))</f>
        <v>20.5</v>
      </c>
      <c r="F1728" s="104">
        <f>IF('3rd 4'!C35&gt;0,'3rd 4'!C35,IF('3rd 4'!K35&gt;0,'3rd 4'!K35,IF('3rd 4'!S35&gt;0,'3rd 4'!S35,0)))</f>
        <v>26.5</v>
      </c>
      <c r="G1728" s="104">
        <f>IF('3rd 5'!C35&gt;0,'3rd 5'!C35,IF('3rd 5'!K35&gt;0,'3rd 5'!K35,IF('3rd 5'!S35&gt;0,'3rd 5'!S35,0)))</f>
        <v>27.5</v>
      </c>
      <c r="H1728" s="104">
        <f>IF('3rd 6'!C35&gt;0,'3rd 6'!C35,IF('3rd 6'!K35&gt;0,'3rd 6'!K35,IF('3rd 6'!S35&gt;0,'3rd 6'!S35,0)))</f>
        <v>0</v>
      </c>
      <c r="I1728" s="457"/>
      <c r="J1728" s="485">
        <f>I1727/(C1726+D1726+E1726+F1726+G1726+H1726)</f>
        <v>2.9</v>
      </c>
      <c r="K1728" s="90"/>
      <c r="L1728" s="104">
        <f>IF('4th 1'!C35&gt;0,'4th 1'!C35,IF('4th 1'!K35&gt;0,'4th 1'!K35,IF('4th 1'!S35&gt;0,'4th 1'!S35,0)))</f>
        <v>24.5</v>
      </c>
      <c r="M1728" s="104">
        <f>IF('4th 2'!C35&gt;0,'4th 2'!C35,IF('4th 2'!K35&gt;0,'4th 2'!K35,IF('4th 2'!S35&gt;0,'4th 2'!S35,0)))</f>
        <v>26</v>
      </c>
      <c r="N1728" s="104">
        <f>IF('4th 3'!C35&gt;0,'4th 3'!C35,IF('4th 3'!K35&gt;0,'4th 3'!K35,IF('4th 3'!S35&gt;0,'4th 3'!S35,0)))</f>
        <v>23.5</v>
      </c>
      <c r="O1728" s="104">
        <f>IF('4th 4'!C35&gt;0,'4th 4'!C35,IF('4th 4'!K35&gt;0,'4th 4'!K35,IF('4th 4'!S35&gt;0,'4th 4'!S35,0)))</f>
        <v>27</v>
      </c>
      <c r="P1728" s="104">
        <f>IF('4th 5'!C35&gt;0,'4th 5'!C35,IF('4th 5'!K35&gt;0,'4th 5'!K35,IF('4th 5'!S35&gt;0,'4th 5'!S35,0)))</f>
        <v>30</v>
      </c>
      <c r="Q1728" s="104">
        <f>IF('4th 6'!C35&gt;0,'4th 6'!C35,IF('4th 6'!K35&gt;0,'4th 6'!K35,IF('4th 6'!S35&gt;0,'4th 6'!S35,0)))</f>
        <v>24</v>
      </c>
      <c r="R1728" s="104">
        <f>IF('4th 7'!C35&gt;0,'4th 7'!C35,IF('4th 7'!K35&gt;0,'4th 7'!K35,IF('4th 7'!S35&gt;0,'4th 7'!S35,0)))</f>
        <v>0</v>
      </c>
      <c r="S1728" s="457"/>
      <c r="T1728" s="485">
        <f>S1727/(L1726+M1726+N1726+O1726+P1726+Q1726+R1726)</f>
        <v>3.05</v>
      </c>
      <c r="U1728" s="90"/>
      <c r="V1728" s="468"/>
      <c r="W1728" s="470"/>
      <c r="X1728" s="471"/>
      <c r="Y1728" s="477"/>
      <c r="Z1728" s="510"/>
    </row>
    <row r="1729" spans="1:28" ht="17.25">
      <c r="A1729" s="423" t="s">
        <v>26</v>
      </c>
      <c r="B1729" s="91" t="s">
        <v>60</v>
      </c>
      <c r="C1729" s="104">
        <f>IF('3rd 1'!C35&gt;0,'3rd 1'!J35,IF('3rd 1'!K35&gt;0,'3rd 1'!R35,IF('3rd 1'!S35&gt;0,'3rd 1'!Z35,0)))</f>
        <v>44.5</v>
      </c>
      <c r="D1729" s="104">
        <f>IF('3rd 2'!C35&gt;0,'3rd 2'!J35,IF('3rd 2'!K35&gt;0,'3rd 2'!R35,IF('3rd 2'!S35&gt;0,'3rd 2'!Z35,0)))</f>
        <v>26.5</v>
      </c>
      <c r="E1729" s="104">
        <f>IF('3rd 3'!C35&gt;0,'3rd 3'!J35,IF('3rd 3'!K35&gt;0,'3rd 3'!R35,IF('3rd 3'!S35&gt;0,'3rd 3'!Z35,0)))</f>
        <v>31.5</v>
      </c>
      <c r="F1729" s="104">
        <f>IF('3rd 4'!C35&gt;0,'3rd 4'!J35,IF('3rd 4'!K35&gt;0,'3rd 4'!R35,IF('3rd 4'!S35&gt;0,'3rd 4'!Z35,0)))</f>
        <v>30.5</v>
      </c>
      <c r="G1729" s="104">
        <f>IF('3rd 5'!C35&gt;0,'3rd 5'!J35,IF('3rd 5'!K35&gt;0,'3rd 5'!R35,IF('3rd 5'!S35&gt;0,'3rd 5'!Z35,0)))</f>
        <v>39.25</v>
      </c>
      <c r="H1729" s="104">
        <f>IF('3rd 6'!C35&gt;0,'3rd 6'!J35,IF('3rd 6'!K35&gt;0,'3rd 6'!R35,IF('3rd 6'!S35&gt;0,'3rd 6'!Z35,0)))</f>
        <v>0</v>
      </c>
      <c r="I1729" s="457"/>
      <c r="J1729" s="525"/>
      <c r="K1729" s="442" t="str">
        <f>IF(J1728&gt;=2.5,K1727,IF(J1728&gt;=2.25,"C",IF(J1728&gt;=2,"D",IF(J1728=0,0,"F"))))</f>
        <v>B-</v>
      </c>
      <c r="L1729" s="104">
        <f>IF('4th 1'!C35&gt;0,'4th 1'!J35,IF('4th 1'!K35&gt;0,'4th 1'!R35,IF('4th 1'!S35&gt;0,'4th 1'!Z35,0)))</f>
        <v>35</v>
      </c>
      <c r="M1729" s="104">
        <f>IF('4th 2'!C35&gt;0,'4th 2'!J35,IF('4th 2'!K35&gt;0,'4th 2'!R35,IF('4th 2'!S35&gt;0,'4th 2'!Z35,0)))</f>
        <v>31.5</v>
      </c>
      <c r="N1729" s="104">
        <f>IF('4th 3'!C35&gt;0,'4th 3'!J35,IF('4th 3'!K35&gt;0,'4th 3'!R35,IF('4th 3'!S35&gt;0,'4th 3'!Z35,0)))</f>
        <v>43</v>
      </c>
      <c r="O1729" s="104">
        <f>IF('4th 4'!C35&gt;0,'4th 4'!J35,IF('4th 4'!K35&gt;0,'4th 4'!R35,IF('4th 4'!S35&gt;0,'4th 4'!Z35,0)))</f>
        <v>41</v>
      </c>
      <c r="P1729" s="104">
        <f>IF('4th 5'!C35&gt;0,'4th 5'!J35,IF('4th 5'!K35&gt;0,'4th 5'!R35,IF('4th 5'!S35&gt;0,'4th 5'!Z35,0)))</f>
        <v>36.5</v>
      </c>
      <c r="Q1729" s="104">
        <f>IF('4th 6'!C35&gt;0,'4th 6'!J35,IF('4th 6'!K35&gt;0,'4th 6'!R35,IF('4th 6'!S35&gt;0,'4th 6'!Z35,0)))</f>
        <v>35.5</v>
      </c>
      <c r="R1729" s="104">
        <f>IF('4th 7'!C35&gt;0,'4th 7'!J35,IF('4th 7'!K35&gt;0,'4th 7'!R35,IF('4th 7'!S35&gt;0,'4th 7'!Z35,0)))</f>
        <v>0</v>
      </c>
      <c r="S1729" s="457"/>
      <c r="T1729" s="525"/>
      <c r="U1729" s="442" t="str">
        <f>IF(T1728&gt;=2.5,U1727,IF(T1728&gt;=2.25,"C",IF(T1728&gt;=2,"D",IF(T1728=0,0,"F"))))</f>
        <v>B</v>
      </c>
      <c r="V1729" s="454" t="s">
        <v>40</v>
      </c>
      <c r="W1729" s="443"/>
      <c r="X1729" s="443"/>
      <c r="Y1729" s="455"/>
      <c r="Z1729" s="510"/>
      <c r="AA1729" s="105"/>
      <c r="AB1729" s="105"/>
    </row>
    <row r="1730" spans="1:28" ht="16.5" customHeight="1">
      <c r="A1730" s="424"/>
      <c r="B1730" s="91" t="s">
        <v>67</v>
      </c>
      <c r="C1730" s="117">
        <f>'3rd 1'!AA35</f>
        <v>72</v>
      </c>
      <c r="D1730" s="117">
        <f>'3rd 2'!AA35</f>
        <v>53</v>
      </c>
      <c r="E1730" s="117">
        <f>'3rd 3'!AA35</f>
        <v>52</v>
      </c>
      <c r="F1730" s="117">
        <f>'3rd 4'!AA35</f>
        <v>57</v>
      </c>
      <c r="G1730" s="117">
        <f>'3rd 5'!AA35</f>
        <v>67</v>
      </c>
      <c r="H1730" s="117">
        <f>'3rd 6'!AA35</f>
        <v>0</v>
      </c>
      <c r="I1730" s="457"/>
      <c r="J1730" s="525"/>
      <c r="K1730" s="491"/>
      <c r="L1730" s="117">
        <f>'4th 1'!AA35</f>
        <v>60</v>
      </c>
      <c r="M1730" s="117">
        <f>'4th 2'!AA35</f>
        <v>58</v>
      </c>
      <c r="N1730" s="117">
        <f>'4th 3'!AA35</f>
        <v>67</v>
      </c>
      <c r="O1730" s="117">
        <f>'4th 4'!AA35</f>
        <v>68</v>
      </c>
      <c r="P1730" s="117">
        <f>'4th 5'!AA35</f>
        <v>67</v>
      </c>
      <c r="Q1730" s="117">
        <f>'4th 6'!AA35</f>
        <v>60</v>
      </c>
      <c r="R1730" s="117">
        <f>'4th 7'!AA35</f>
        <v>0</v>
      </c>
      <c r="S1730" s="457"/>
      <c r="T1730" s="525"/>
      <c r="U1730" s="491"/>
      <c r="V1730" s="444">
        <f>IF((C1731+C1733)=0,0,C1726)+IF((D1731+D1733)=0,0,D1726)+IF((E1731+E1733)=0,0,E1726)+IF((F1731+F1733)=0,0,F1726)+IF((G1731+G1733)=0,0,G1726)+IF((H1731+H1733)=0,0,H1726)+IF((L1731+L1733)=0,0,L1726)+IF((M1731+M1733)=0,0,M1726)+IF((N1731+N1733)=0,0,N1726)+IF((O1731+O1733)=0,0,O1726)+IF((P1731+P1733)=0,0,P1726)+IF((Q1731+Q1733)=0,0,Q1726)+IF((R1731+R1733)=0,0,R1726)+IF(E1763&gt;0,1.5,0)</f>
        <v>31.5</v>
      </c>
      <c r="W1730" s="457">
        <f>I1727+S1727+(E1763*1.5)</f>
        <v>92.25</v>
      </c>
      <c r="X1730" s="440">
        <f>IF(S1727&gt;0,(W1730/31.5),J1728)</f>
        <v>2.9285714285714284</v>
      </c>
      <c r="Y1730" s="164" t="str">
        <f>IF(X1730&gt;=4,"A+",IF(X1730&gt;=3.75,"A",IF(X1730&gt;=3.5,"A-",IF(X1730&gt;=3.25,"B+",IF(X1730&gt;=3,"B",IF(X1730&gt;=2.75,"B-",IF(X1730&gt;=2.5,"C+",IF(X1730&gt;=2,"C","F"))))))))</f>
        <v>B-</v>
      </c>
      <c r="Z1730" s="510"/>
    </row>
    <row r="1731" spans="1:28" ht="16.5">
      <c r="A1731" s="424"/>
      <c r="B1731" s="91" t="s">
        <v>1</v>
      </c>
      <c r="C1731" s="104">
        <f>'3rd 1'!AC35</f>
        <v>3.5</v>
      </c>
      <c r="D1731" s="104">
        <f>'3rd 2'!AC35</f>
        <v>2.5</v>
      </c>
      <c r="E1731" s="104">
        <f>'3rd 3'!AC35</f>
        <v>2.5</v>
      </c>
      <c r="F1731" s="104">
        <f>'3rd 4'!AC35</f>
        <v>2.75</v>
      </c>
      <c r="G1731" s="104">
        <f>'3rd 5'!AC35</f>
        <v>3.25</v>
      </c>
      <c r="H1731" s="104">
        <f>'3rd 6'!AC35</f>
        <v>0</v>
      </c>
      <c r="I1731" s="457"/>
      <c r="J1731" s="525"/>
      <c r="K1731" s="106"/>
      <c r="L1731" s="104">
        <f>'4th 1'!AC35</f>
        <v>3</v>
      </c>
      <c r="M1731" s="104">
        <f>'4th 2'!AC35</f>
        <v>2.75</v>
      </c>
      <c r="N1731" s="104">
        <f>'4th 3'!AC35</f>
        <v>3.25</v>
      </c>
      <c r="O1731" s="104">
        <f>'4th 4'!AC35</f>
        <v>3.25</v>
      </c>
      <c r="P1731" s="104">
        <f>'4th 5'!AC35</f>
        <v>3.25</v>
      </c>
      <c r="Q1731" s="104">
        <f>'4th 6'!AC35</f>
        <v>3</v>
      </c>
      <c r="R1731" s="107">
        <f>'4th 7'!AC35</f>
        <v>0</v>
      </c>
      <c r="S1731" s="457"/>
      <c r="T1731" s="525"/>
      <c r="U1731" s="108"/>
      <c r="V1731" s="456"/>
      <c r="W1731" s="448"/>
      <c r="X1731" s="441"/>
      <c r="Y1731" s="451" t="str">
        <f>IF(S1727&gt;0,(IF(X1730&gt;=2.5,Y1730,IF(X1730&gt;=2.25,"C",IF(X1730&gt;=2,"D","F")))),K1729)</f>
        <v>B-</v>
      </c>
      <c r="Z1731" s="510"/>
    </row>
    <row r="1732" spans="1:28" ht="16.5">
      <c r="A1732" s="424"/>
      <c r="B1732" s="91" t="s">
        <v>2</v>
      </c>
      <c r="C1732" s="104" t="str">
        <f>'3rd 1'!AB35</f>
        <v>A-</v>
      </c>
      <c r="D1732" s="104" t="str">
        <f>'3rd 2'!AB35</f>
        <v>C+</v>
      </c>
      <c r="E1732" s="104" t="str">
        <f>'3rd 3'!AB35</f>
        <v>C+</v>
      </c>
      <c r="F1732" s="104" t="str">
        <f>'3rd 4'!AB35</f>
        <v>B-</v>
      </c>
      <c r="G1732" s="104" t="str">
        <f>'3rd 5'!AB35</f>
        <v>B+</v>
      </c>
      <c r="H1732" s="104" t="str">
        <f>'3rd 6'!AB35</f>
        <v/>
      </c>
      <c r="I1732" s="457"/>
      <c r="J1732" s="98"/>
      <c r="K1732" s="90"/>
      <c r="L1732" s="104" t="str">
        <f>'4th 1'!AB35</f>
        <v>B</v>
      </c>
      <c r="M1732" s="104" t="str">
        <f>'4th 2'!AB35</f>
        <v>B-</v>
      </c>
      <c r="N1732" s="104" t="str">
        <f>'4th 3'!AB35</f>
        <v>B+</v>
      </c>
      <c r="O1732" s="104" t="str">
        <f>'4th 4'!AB35</f>
        <v>B+</v>
      </c>
      <c r="P1732" s="104" t="str">
        <f>'4th 5'!AB35</f>
        <v>B+</v>
      </c>
      <c r="Q1732" s="104" t="str">
        <f>'4th 6'!AB35</f>
        <v>B</v>
      </c>
      <c r="R1732" s="104" t="str">
        <f>'4th 7'!AB35</f>
        <v/>
      </c>
      <c r="S1732" s="457"/>
      <c r="T1732" s="98"/>
      <c r="U1732" s="109"/>
      <c r="V1732" s="446"/>
      <c r="W1732" s="449"/>
      <c r="X1732" s="450"/>
      <c r="Y1732" s="452"/>
      <c r="Z1732" s="510"/>
    </row>
    <row r="1733" spans="1:28" ht="16.5" customHeight="1">
      <c r="A1733" s="413" t="s">
        <v>127</v>
      </c>
      <c r="B1733" s="91" t="s">
        <v>1</v>
      </c>
      <c r="C1733" s="104">
        <f>'3rd 1'!AD35</f>
        <v>0</v>
      </c>
      <c r="D1733" s="104">
        <f>'3rd 2'!AD35</f>
        <v>0</v>
      </c>
      <c r="E1733" s="104">
        <f>'3rd 3'!AD35</f>
        <v>0</v>
      </c>
      <c r="F1733" s="104">
        <f>'3rd 4'!AD35</f>
        <v>0</v>
      </c>
      <c r="G1733" s="104">
        <f>'3rd 5'!AD35</f>
        <v>0</v>
      </c>
      <c r="H1733" s="104">
        <f>'3rd 6'!AD35</f>
        <v>0</v>
      </c>
      <c r="I1733" s="415">
        <f>(C1733*C1726)+(D1733*D1726)+(E1733*E1726)+(F1733*F1726)+(G1733*G1726)+(H1733*H1726)</f>
        <v>0</v>
      </c>
      <c r="J1733" s="417">
        <f>IF(C1733&gt;0,(C1731*C1726),0)+IF(D1733&gt;0,(D1731*D1726),0)+IF(E1733&gt;0,(E1731*E1726),0)+IF(F1733&gt;0,(F1731*F1726),0)+IF(G1733&gt;0,(G1731*G1726),0)+IF(H1733&gt;0,(H1731*H1726),0)</f>
        <v>0</v>
      </c>
      <c r="K1733" s="418">
        <f>IF(C1733&gt;C1731,((C1733*C1726)-(C1731*C1726)),0)+IF(D1733&gt;D1731,((D1733*D1726)-(D1731*D1726)),0)+IF(E1733&gt;E1731,((E1733*E1726)-(E1731*E1726)),0)+IF(F1733&gt;F1731,((F1733*F1726)-(F1731*F1726)),0)+IF(G1733&gt;G1731,((G1733*G1726)-(G1731*G1726)),0)+IF(H1733&gt;H1731,((H1733*H1726)-(H1731*H1726)),0)</f>
        <v>0</v>
      </c>
      <c r="L1733" s="165">
        <f>'4th 1'!AD35</f>
        <v>0</v>
      </c>
      <c r="M1733" s="104">
        <f>'4th 2'!AD35</f>
        <v>0</v>
      </c>
      <c r="N1733" s="104">
        <f>'4th 3'!AD35</f>
        <v>0</v>
      </c>
      <c r="O1733" s="104">
        <f>'4th 4'!AD35</f>
        <v>0</v>
      </c>
      <c r="P1733" s="104">
        <f>'4th 5'!AD35</f>
        <v>0</v>
      </c>
      <c r="Q1733" s="104">
        <f>'4th 6'!AD35</f>
        <v>0</v>
      </c>
      <c r="R1733" s="104">
        <f>'4th 7'!AD35</f>
        <v>0</v>
      </c>
      <c r="S1733" s="415">
        <f>(L1733*L1726)+(M1733*M1726)+(N1733*N1726)+(O1733*O1726)+(P1733*P1726)+(Q1733*Q1726)+(R1733*R1726)</f>
        <v>0</v>
      </c>
      <c r="T1733" s="417">
        <f>IF(L1733&gt;0,(L1731*L1726),0)+IF(M1733&gt;0,(M1731*M1726),0)+IF(N1733&gt;0,(N1731*N1726),0)+IF(O1733&gt;0,(O1731*O1726),0)+IF(P1733&gt;0,(P1731*P1726),0)+IF(Q1733&gt;0,(Q1731*Q1726),0)+IF(R1733&gt;0,(R1731*R1726),0)</f>
        <v>0</v>
      </c>
      <c r="U1733" s="484">
        <f>IF(L1733&gt;L1731,((L1733*L1726)-(L1731*L1726)),0)+IF(M1733&gt;M1731,((M1733*M1726)-(M1731*M1726)),0)+IF(N1733&gt;N1731,((N1733*N1726)-(N1731*N1726)),0)+IF(O1733&gt;O1731,((O1733*O1726)-(O1731*O1726)),0)+IF(P1733&gt;P1731,((P1733*P1726)-(P1731*P1726)),0)+IF(Q1733&gt;Q1731,((Q1733*Q1726)-(Q1731*Q1726)),0)+IF(R1733&gt;R1731,((R1733*R1726)-(R1731*R1726)),0)</f>
        <v>0</v>
      </c>
      <c r="V1733" s="401">
        <f>I1733+S1733</f>
        <v>0</v>
      </c>
      <c r="W1733" s="436">
        <f>J1733+T1733</f>
        <v>0</v>
      </c>
      <c r="X1733" s="438">
        <f>K1733+U1733</f>
        <v>0</v>
      </c>
      <c r="Y1733" s="483">
        <f>K1733+U1733+X1720</f>
        <v>0</v>
      </c>
      <c r="Z1733" s="510"/>
    </row>
    <row r="1734" spans="1:28" ht="16.5" thickBot="1">
      <c r="A1734" s="414"/>
      <c r="B1734" s="157" t="s">
        <v>23</v>
      </c>
      <c r="C1734" s="180" t="str">
        <f>'3rd 1'!AE35</f>
        <v/>
      </c>
      <c r="D1734" s="180" t="str">
        <f>'3rd 2'!AE35</f>
        <v/>
      </c>
      <c r="E1734" s="180" t="str">
        <f>'3rd 3'!AE35</f>
        <v/>
      </c>
      <c r="F1734" s="180" t="str">
        <f>'3rd 4'!AE35</f>
        <v/>
      </c>
      <c r="G1734" s="180" t="str">
        <f>'3rd 5'!AE35</f>
        <v/>
      </c>
      <c r="H1734" s="180" t="str">
        <f>'3rd 6'!AE35</f>
        <v/>
      </c>
      <c r="I1734" s="416"/>
      <c r="J1734" s="416"/>
      <c r="K1734" s="419"/>
      <c r="L1734" s="180" t="str">
        <f>'4th 1'!AE35</f>
        <v/>
      </c>
      <c r="M1734" s="180" t="str">
        <f>'4th 2'!AE35</f>
        <v/>
      </c>
      <c r="N1734" s="180" t="str">
        <f>'4th 3'!AE35</f>
        <v/>
      </c>
      <c r="O1734" s="180" t="str">
        <f>'4th 4'!AE35</f>
        <v/>
      </c>
      <c r="P1734" s="180" t="str">
        <f>'4th 5'!AE35</f>
        <v/>
      </c>
      <c r="Q1734" s="180" t="str">
        <f>'4th 6'!AE35</f>
        <v/>
      </c>
      <c r="R1734" s="180" t="str">
        <f>'4th 7'!AE35</f>
        <v/>
      </c>
      <c r="S1734" s="416"/>
      <c r="T1734" s="416"/>
      <c r="U1734" s="419"/>
      <c r="V1734" s="402"/>
      <c r="W1734" s="437"/>
      <c r="X1734" s="439"/>
      <c r="Y1734" s="406"/>
      <c r="Z1734" s="510"/>
    </row>
    <row r="1735" spans="1:28" ht="19.5" customHeight="1" thickTop="1" thickBot="1">
      <c r="A1735" s="435" t="s">
        <v>31</v>
      </c>
      <c r="B1735" s="435"/>
      <c r="C1735" s="435"/>
      <c r="D1735" s="435"/>
      <c r="E1735" s="435"/>
      <c r="F1735" s="435"/>
      <c r="G1735" s="435"/>
      <c r="H1735" s="435"/>
      <c r="I1735" s="435"/>
      <c r="J1735" s="435"/>
      <c r="K1735" s="435"/>
      <c r="L1735" s="435"/>
      <c r="M1735" s="435"/>
      <c r="N1735" s="435"/>
      <c r="O1735" s="435"/>
      <c r="P1735" s="435"/>
      <c r="Q1735" s="435"/>
      <c r="R1735" s="435"/>
      <c r="S1735" s="435"/>
      <c r="T1735" s="435"/>
      <c r="U1735" s="435"/>
      <c r="V1735" s="435"/>
      <c r="W1735" s="435"/>
      <c r="X1735" s="435"/>
      <c r="Y1735" s="435"/>
      <c r="Z1735" s="510"/>
    </row>
    <row r="1736" spans="1:28" ht="17.25" customHeight="1" thickTop="1" thickBot="1">
      <c r="A1736" s="478" t="s">
        <v>46</v>
      </c>
      <c r="B1736" s="479"/>
      <c r="C1736" s="479"/>
      <c r="D1736" s="479"/>
      <c r="E1736" s="479"/>
      <c r="F1736" s="479"/>
      <c r="G1736" s="479"/>
      <c r="H1736" s="479"/>
      <c r="I1736" s="479"/>
      <c r="J1736" s="479"/>
      <c r="K1736" s="480"/>
      <c r="L1736" s="426" t="s">
        <v>47</v>
      </c>
      <c r="M1736" s="426"/>
      <c r="N1736" s="426"/>
      <c r="O1736" s="426"/>
      <c r="P1736" s="426"/>
      <c r="Q1736" s="426"/>
      <c r="R1736" s="426"/>
      <c r="S1736" s="426"/>
      <c r="T1736" s="426"/>
      <c r="U1736" s="427"/>
      <c r="V1736" s="160"/>
      <c r="W1736" s="428" t="s">
        <v>39</v>
      </c>
      <c r="X1736" s="428"/>
      <c r="Y1736" s="161"/>
      <c r="Z1736" s="510"/>
    </row>
    <row r="1737" spans="1:28" ht="17.25" thickTop="1">
      <c r="A1737" s="99" t="s">
        <v>22</v>
      </c>
      <c r="B1737" s="100"/>
      <c r="C1737" s="101">
        <f>'5th 1'!B4</f>
        <v>301</v>
      </c>
      <c r="D1737" s="101">
        <f>'5th 2'!B4</f>
        <v>302</v>
      </c>
      <c r="E1737" s="101">
        <f>'5th 3'!B4</f>
        <v>303</v>
      </c>
      <c r="F1737" s="101">
        <f>'5th 4'!B4</f>
        <v>304</v>
      </c>
      <c r="G1737" s="101">
        <f>'5th 5'!B4</f>
        <v>305</v>
      </c>
      <c r="H1737" s="101">
        <f>'5th 6'!B4</f>
        <v>0</v>
      </c>
      <c r="I1737" s="430" t="s">
        <v>0</v>
      </c>
      <c r="J1737" s="430" t="s">
        <v>3</v>
      </c>
      <c r="K1737" s="432" t="s">
        <v>2</v>
      </c>
      <c r="L1737" s="101">
        <f>'6th 1'!B4</f>
        <v>306</v>
      </c>
      <c r="M1737" s="101">
        <f>'6th 2'!B4</f>
        <v>307</v>
      </c>
      <c r="N1737" s="101">
        <f>'6th 3'!B4</f>
        <v>308</v>
      </c>
      <c r="O1737" s="101">
        <f>'6th 4'!B4</f>
        <v>309</v>
      </c>
      <c r="P1737" s="101">
        <f>'6th 5'!B4</f>
        <v>310</v>
      </c>
      <c r="Q1737" s="101">
        <f>'6th 6'!B4</f>
        <v>0</v>
      </c>
      <c r="R1737" s="101">
        <f>'6th 7'!B4</f>
        <v>0</v>
      </c>
      <c r="S1737" s="429" t="s">
        <v>0</v>
      </c>
      <c r="T1737" s="429" t="s">
        <v>3</v>
      </c>
      <c r="U1737" s="431" t="s">
        <v>2</v>
      </c>
      <c r="V1737" s="433" t="s">
        <v>62</v>
      </c>
      <c r="W1737" s="434"/>
      <c r="X1737" s="434"/>
      <c r="Y1737" s="162" t="str">
        <f>IF(X1738&gt;=4,"A+",IF(X1738&gt;=3.75,"A",IF(X1738&gt;=3.5,"A-",IF(X1738&gt;=3.25,"B+",IF(X1738&gt;=3,"B",IF(X1738&gt;=2.75,"B-",IF(X1738&gt;=2.5,"C+",IF(X1738&gt;=2,"C","F"))))))))</f>
        <v>B-</v>
      </c>
      <c r="Z1737" s="510"/>
    </row>
    <row r="1738" spans="1:28" ht="65.25" customHeight="1">
      <c r="A1738" s="77" t="s">
        <v>63</v>
      </c>
      <c r="B1738" s="78"/>
      <c r="C1738" s="79" t="str">
        <f>IF('5th 1'!C35&gt;0,'5th 1'!D6,IF('5th 1'!K35&gt;0,'5th 1'!L6,IF('5th 1'!S35&gt;0,'5th 1'!T6,0)))</f>
        <v>Creative Idea Genaration</v>
      </c>
      <c r="D1738" s="79" t="str">
        <f>IF('5th 2'!C35&gt;0,'5th 2'!D6,IF('5th 2'!K35&gt;0,'5th 2'!L6,IF('5th 2'!S35&gt;0,'5th 2'!T6,0)))</f>
        <v>Drawing for Illustration-1</v>
      </c>
      <c r="E1738" s="79" t="str">
        <f>IF('5th 3'!C35&gt;0,'5th 3'!D6,IF('5th 3'!K35&gt;0,'5th 3'!L6,IF('5th 3'!S35&gt;0,'5th 3'!T6,0)))</f>
        <v>Ad Art-1</v>
      </c>
      <c r="F1738" s="79" t="str">
        <f>IF('5th 4'!C35&gt;0,'5th 4'!D6,IF('5th 4'!K35&gt;0,'5th 4'!L6,IF('5th 4'!S35&gt;0,'5th 4'!T6,0)))</f>
        <v>Typography-2</v>
      </c>
      <c r="G1738" s="79" t="str">
        <f>IF('5th 5'!C35&gt;0,'5th 5'!D6,IF('5th 5'!K35&gt;0,'5th 5'!L6,IF('5th 5'!S35&gt;0,'5th 5'!T6,0)))</f>
        <v>History of Art</v>
      </c>
      <c r="H1738" s="79">
        <f>IF('5th 6'!C35&gt;0,'5th 6'!D6,IF('5th 6'!K35&gt;0,'5th 6'!L6,IF('5th 6'!S35&gt;0,'5th 6'!T6,0)))</f>
        <v>0</v>
      </c>
      <c r="I1738" s="481"/>
      <c r="J1738" s="481"/>
      <c r="K1738" s="482"/>
      <c r="L1738" s="79" t="str">
        <f>IF('6th 1'!C35&gt;0,'6th 1'!D6,IF('6th 1'!K35&gt;0,'6th 1'!L6,IF('6th 1'!S35&gt;0,'6th 1'!T6,0)))</f>
        <v>Computar Application in Art and Design</v>
      </c>
      <c r="M1738" s="79" t="str">
        <f>IF('6th 2'!C35&gt;0,'6th 2'!D6,IF('6th 2'!K35&gt;0,'6th 2'!L6,IF('6th 2'!S35&gt;0,'6th 2'!T6,0)))</f>
        <v>Drawing for Illustration-2</v>
      </c>
      <c r="N1738" s="79" t="str">
        <f>IF('6th 3'!C35&gt;0,'6th 3'!D6,IF('6th 3'!K35&gt;0,'6th 3'!L6,IF('6th 3'!S35&gt;0,'6th 3'!T6,0)))</f>
        <v>Ad Art-2</v>
      </c>
      <c r="O1738" s="79" t="str">
        <f>IF('6th 4'!C35&gt;0,'6th 4'!D6,IF('6th 4'!K35&gt;0,'6th 4'!L6,IF('6th 4'!S35&gt;0,'6th 4'!T6,0)))</f>
        <v>Sketch &amp; landscape-1</v>
      </c>
      <c r="P1738" s="79" t="str">
        <f>IF('6th 5'!C35&gt;0,'6th 5'!D6,IF('6th 5'!K35&gt;0,'6th 5'!L6,IF('6th 5'!S35&gt;0,'6th 5'!T6,0)))</f>
        <v>History of Arts</v>
      </c>
      <c r="Q1738" s="79">
        <f>IF('6th 6'!C35&gt;0,'6th 6'!D6,IF('6th 6'!K35&gt;0,'6th 6'!L6,IF('6th 6'!S35&gt;0,'6th 6'!T6,0)))</f>
        <v>0</v>
      </c>
      <c r="R1738" s="79">
        <f>IF('6th 7'!C35&gt;0,'6th 7'!D6,IF('6th 7'!K35&gt;0,'6th 7'!L6,IF('6th 7'!S35&gt;0,'6th 7'!T6,0)))</f>
        <v>0</v>
      </c>
      <c r="S1738" s="429"/>
      <c r="T1738" s="429"/>
      <c r="U1738" s="431"/>
      <c r="V1738" s="335">
        <f>IF(I1740&gt;0,(V1743+V1725),0)</f>
        <v>94.5</v>
      </c>
      <c r="W1738" s="254">
        <f>IF(I1740&gt;0,(W1743+W1725),0)</f>
        <v>282</v>
      </c>
      <c r="X1738" s="336">
        <f>IF(S1740&gt;0,(W1738/94.5),IF(I1740&gt;0,(W1738/78),0))</f>
        <v>2.9841269841269842</v>
      </c>
      <c r="Y1738" s="163" t="str">
        <f>IF(X1738&gt;=2.5,Y1737,IF(X1738&gt;=2.25,"C",IF(X1738&gt;=2,"D",IF(X1738=0,0,"F"))))</f>
        <v>B-</v>
      </c>
      <c r="Z1738" s="510"/>
    </row>
    <row r="1739" spans="1:28" ht="16.5">
      <c r="A1739" s="77" t="s">
        <v>12</v>
      </c>
      <c r="B1739" s="78"/>
      <c r="C1739" s="102">
        <f>IF('5th 1'!C35&gt;0,'5th 1'!H4,IF('5th 1'!K35&gt;0,'5th 1'!P4,IF('5th 1'!S35&gt;0,'5th 1'!X4,0)))</f>
        <v>3</v>
      </c>
      <c r="D1739" s="102">
        <f>IF('5th 2'!C35&gt;0,'5th 2'!H4,IF('5th 2'!K35&gt;0,'5th 2'!P4,IF('5th 2'!S35&gt;0,'5th 2'!X4,0)))</f>
        <v>3</v>
      </c>
      <c r="E1739" s="102">
        <f>IF('5th 3'!C35&gt;0,'5th 3'!H4,IF('5th 3'!K35&gt;0,'5th 3'!P4,IF('5th 3'!S35&gt;0,'5th 3'!X4,0)))</f>
        <v>3</v>
      </c>
      <c r="F1739" s="102">
        <f>IF('5th 4'!C35&gt;0,'5th 4'!H4,IF('5th 4'!K35&gt;0,'5th 4'!P4,IF('5th 4'!S35&gt;0,'5th 4'!X4,0)))</f>
        <v>3</v>
      </c>
      <c r="G1739" s="102">
        <f>IF('5th 5'!C35&gt;0,'5th 5'!H4,IF('5th 5'!K35&gt;0,'5th 5'!P4,IF('5th 5'!S35&gt;0,'5th 5'!X4,0)))</f>
        <v>3</v>
      </c>
      <c r="H1739" s="102">
        <f>IF('5th 6'!C35&gt;0,'5th 6'!H4,IF('5th 6'!K35&gt;0,'5th 6'!P4,IF('5th 6'!S35&gt;0,'5th 6'!X4,0)))</f>
        <v>0</v>
      </c>
      <c r="I1739" s="481"/>
      <c r="J1739" s="481"/>
      <c r="K1739" s="482"/>
      <c r="L1739" s="102">
        <f>IF('6th 1'!C35&gt;0,'6th 1'!H4,IF('6th 1'!K35&gt;0,'6th 1'!P4,IF('6th 1'!S35&gt;0,'6th 1'!X4,0)))</f>
        <v>3</v>
      </c>
      <c r="M1739" s="102">
        <f>IF('6th 2'!C35&gt;0,'6th 2'!H4,IF('6th 2'!K35&gt;0,'6th 2'!P4,IF('6th 2'!S35&gt;0,'6th 2'!X4,0)))</f>
        <v>3</v>
      </c>
      <c r="N1739" s="102">
        <f>IF('6th 3'!C35&gt;0,'6th 3'!H4,IF('6th 3'!K35&gt;0,'6th 3'!P4,IF('6th 3'!S35&gt;0,'6th 3'!X4,0)))</f>
        <v>3</v>
      </c>
      <c r="O1739" s="102">
        <f>IF('6th 4'!C35&gt;0,'6th 4'!H4,IF('6th 4'!K35&gt;0,'6th 4'!P4,IF('6th 4'!S35&gt;0,'6th 4'!X4,0)))</f>
        <v>3</v>
      </c>
      <c r="P1739" s="102">
        <f>IF('6th 5'!C35&gt;0,'6th 5'!H4,IF('6th 5'!K35&gt;0,'6th 5'!P4,IF('6th 5'!S35&gt;0,'6th 5'!X4,0)))</f>
        <v>3</v>
      </c>
      <c r="Q1739" s="102">
        <f>IF('6th 6'!C35&gt;0,'6th 6'!H4,IF('6th 6'!K35&gt;0,'6th 6'!#REF!,IF('6th 6'!S35&gt;0,'6th 6'!X4,0)))</f>
        <v>0</v>
      </c>
      <c r="R1739" s="102">
        <f>IF('6th 7'!C35&gt;0,'6th 7'!H4,IF('6th 7'!K35&gt;0,'6th 7'!P4,IF('6th 7'!S35&gt;0,'6th 7'!X4,0)))</f>
        <v>0</v>
      </c>
      <c r="S1739" s="430"/>
      <c r="T1739" s="430"/>
      <c r="U1739" s="432"/>
      <c r="V1739" s="460" t="s">
        <v>41</v>
      </c>
      <c r="W1739" s="461"/>
      <c r="X1739" s="461"/>
      <c r="Y1739" s="462"/>
      <c r="Z1739" s="510"/>
    </row>
    <row r="1740" spans="1:28" ht="17.25" thickBot="1">
      <c r="A1740" s="77" t="s">
        <v>11</v>
      </c>
      <c r="B1740" s="78"/>
      <c r="C1740" s="102">
        <v>100</v>
      </c>
      <c r="D1740" s="102">
        <v>100</v>
      </c>
      <c r="E1740" s="102">
        <v>100</v>
      </c>
      <c r="F1740" s="102">
        <v>100</v>
      </c>
      <c r="G1740" s="102">
        <v>100</v>
      </c>
      <c r="H1740" s="102">
        <v>100</v>
      </c>
      <c r="I1740" s="465">
        <f>(C1744*C1739)+(D1744*D1739)+(E1744*E1739)+(F1744*F1739)+(G1744*G1739)+(H1744*H1739)</f>
        <v>40.5</v>
      </c>
      <c r="J1740" s="84"/>
      <c r="K1740" s="103" t="str">
        <f>IF(J1742&gt;=4,"A+",IF(J1742&gt;=3.75,"A",IF(J1742&gt;=3.5,"A-",IF(J1742&gt;=3.25,"B+",IF(J1742&gt;=3,"B",IF(J1742&gt;=2.75,"B-",IF(J1742&gt;=2.5,"C+",IF(J1742&gt;=2,"C","F"))))))))</f>
        <v>C+</v>
      </c>
      <c r="L1740" s="102">
        <v>100</v>
      </c>
      <c r="M1740" s="102">
        <v>100</v>
      </c>
      <c r="N1740" s="102">
        <v>100</v>
      </c>
      <c r="O1740" s="102">
        <v>100</v>
      </c>
      <c r="P1740" s="102">
        <v>100</v>
      </c>
      <c r="Q1740" s="102">
        <v>100</v>
      </c>
      <c r="R1740" s="102">
        <v>100</v>
      </c>
      <c r="S1740" s="465">
        <f>(L1744*L1739)+(M1744*M1739)+(N1744*N1739)+(O1744*O1739)+(P1744*P1739)+(Q1744*Q1739)+(R1744*R1739)</f>
        <v>45</v>
      </c>
      <c r="T1740" s="84"/>
      <c r="U1740" s="103" t="str">
        <f>IF(T1742&gt;=4,"A+",IF(T1742&gt;=3.75,"A",IF(T1742&gt;=3.5,"A-",IF(T1742&gt;=3.25,"B+",IF(T1742&gt;=3,"B",IF(T1742&gt;=2.75,"B-",IF(T1742&gt;=2.5,"C+",IF(T1742&gt;=2,"C","F"))))))))</f>
        <v>B</v>
      </c>
      <c r="V1740" s="467" t="s">
        <v>29</v>
      </c>
      <c r="W1740" s="469" t="s">
        <v>0</v>
      </c>
      <c r="X1740" s="469" t="s">
        <v>3</v>
      </c>
      <c r="Y1740" s="476" t="s">
        <v>2</v>
      </c>
      <c r="Z1740" s="510"/>
    </row>
    <row r="1741" spans="1:28" ht="17.25" thickTop="1">
      <c r="A1741" s="77" t="s">
        <v>28</v>
      </c>
      <c r="B1741" s="86"/>
      <c r="C1741" s="104">
        <f>IF('5th 1'!C35&gt;0,'5th 1'!C35,IF('5th 1'!K35&gt;0,'5th 1'!K35,IF('5th 1'!S35&gt;0,'5th 1'!S35,0)))</f>
        <v>24.5</v>
      </c>
      <c r="D1741" s="104">
        <f>IF('5th 2'!C35&gt;0,'5th 2'!C35,IF('5th 2'!K35&gt;0,'5th 2'!K35,IF('5th 2'!S35&gt;0,'5th 2'!S35,0)))</f>
        <v>27.5</v>
      </c>
      <c r="E1741" s="104">
        <f>IF('5th 3'!C35&gt;0,'5th 3'!C35,IF('5th 3'!K35&gt;0,'5th 3'!K35,IF('5th 3'!S35&gt;0,'5th 3'!S35,0)))</f>
        <v>21</v>
      </c>
      <c r="F1741" s="104">
        <f>IF('5th 4'!C35&gt;0,'5th 4'!C35,IF('5th 4'!K35&gt;0,'5th 4'!K35,IF('5th 4'!S35&gt;0,'5th 4'!S35,0)))</f>
        <v>24</v>
      </c>
      <c r="G1741" s="104">
        <f>IF('5th 5'!C35&gt;0,'5th 5'!C35,IF('5th 5'!K35&gt;0,'5th 5'!K35,IF('5th 5'!S35&gt;0,'5th 5'!S35,0)))</f>
        <v>27</v>
      </c>
      <c r="H1741" s="104">
        <f>IF('5th 6'!C35&gt;0,'5th 6'!C35,IF('5th 6'!K35&gt;0,'5th 6'!K35,IF('5th 6'!S35&gt;0,'5th 6'!S35,0)))</f>
        <v>0</v>
      </c>
      <c r="I1741" s="448"/>
      <c r="J1741" s="98"/>
      <c r="K1741" s="90"/>
      <c r="L1741" s="104">
        <f>IF('6th 1'!C35&gt;0,'6th 1'!C35,IF('6th 1'!K35&gt;0,'6th 1'!K35,IF('6th 1'!S35&gt;0,'6th 1'!S35,0)))</f>
        <v>26.5</v>
      </c>
      <c r="M1741" s="104">
        <f>IF('6th 2'!C35&gt;0,'6th 2'!C35,IF('6th 2'!K35&gt;0,'6th 2'!K35,IF('6th 2'!S35&gt;0,'6th 2'!S35,0)))</f>
        <v>27</v>
      </c>
      <c r="N1741" s="104">
        <f>IF('6th 3'!C35&gt;0,'6th 3'!C35,IF('6th 3'!K35&gt;0,'6th 3'!K35,IF('6th 3'!S35&gt;0,'6th 3'!S35,0)))</f>
        <v>19.5</v>
      </c>
      <c r="O1741" s="104">
        <f>IF('6th 4'!C35&gt;0,'6th 4'!C35,IF('6th 4'!K35&gt;0,'6th 4'!K35,IF('6th 4'!S35&gt;0,'6th 4'!S35,0)))</f>
        <v>21.5</v>
      </c>
      <c r="P1741" s="104">
        <f>IF('6th 5'!C35&gt;0,'6th 5'!C35,IF('6th 5'!K35&gt;0,'6th 5'!K35,IF('6th 5'!S35&gt;0,'6th 5'!S35,0)))</f>
        <v>27</v>
      </c>
      <c r="Q1741" s="104">
        <f>IF('6th 6'!C35&gt;0,'6th 6'!C35,IF('6th 6'!K35&gt;0,'6th 6'!K35,IF('6th 6'!S35&gt;0,'6th 6'!S35,0)))</f>
        <v>0</v>
      </c>
      <c r="R1741" s="104">
        <f>IF('6th 7'!C35&gt;0,'6th 7'!C35,IF('6th 7'!K35&gt;0,'6th 7'!K35,IF('6th 7'!S35&gt;0,'6th 7'!S35,0)))</f>
        <v>0</v>
      </c>
      <c r="S1741" s="448"/>
      <c r="T1741" s="98"/>
      <c r="U1741" s="90"/>
      <c r="V1741" s="468"/>
      <c r="W1741" s="470"/>
      <c r="X1741" s="471"/>
      <c r="Y1741" s="477"/>
      <c r="Z1741" s="510"/>
    </row>
    <row r="1742" spans="1:28" ht="16.5" customHeight="1">
      <c r="A1742" s="423" t="s">
        <v>26</v>
      </c>
      <c r="B1742" s="91" t="s">
        <v>60</v>
      </c>
      <c r="C1742" s="104">
        <f>IF('5th 1'!C35&gt;0,'5th 1'!J35,IF('5th 1'!K35&gt;0,'5th 1'!R35,IF('5th 1'!S35&gt;0,'5th 1'!Z35,0)))</f>
        <v>32.5</v>
      </c>
      <c r="D1742" s="104">
        <f>IF('5th 2'!C35&gt;0,'5th 2'!J35,IF('5th 2'!K35&gt;0,'5th 2'!R35,IF('5th 2'!S35&gt;0,'5th 2'!Z35,0)))</f>
        <v>26.5</v>
      </c>
      <c r="E1742" s="104">
        <f>IF('5th 3'!C35&gt;0,'5th 3'!J35,IF('5th 3'!K35&gt;0,'5th 3'!R35,IF('5th 3'!S35&gt;0,'5th 3'!Z35,0)))</f>
        <v>27</v>
      </c>
      <c r="F1742" s="104">
        <f>IF('5th 4'!C35&gt;0,'5th 4'!J35,IF('5th 4'!K35&gt;0,'5th 4'!R35,IF('5th 4'!S35&gt;0,'5th 4'!Z35,0)))</f>
        <v>33</v>
      </c>
      <c r="G1742" s="104">
        <f>IF('5th 5'!C35&gt;0,'5th 5'!J35,IF('5th 5'!K35&gt;0,'5th 5'!R35,IF('5th 5'!S35&gt;0,'5th 5'!Z35,0)))</f>
        <v>41.25</v>
      </c>
      <c r="H1742" s="104">
        <f>IF('5th 6'!C35&gt;0,'5th 6'!J35,IF('5th 6'!K35&gt;0,'5th 6'!R35,IF('5th 6'!S35&gt;0,'5th 6'!Z35,0)))</f>
        <v>0</v>
      </c>
      <c r="I1742" s="448"/>
      <c r="J1742" s="440">
        <f>I1740/(C1739+D1739+E1739+F1739+G1739+H1739)</f>
        <v>2.7</v>
      </c>
      <c r="K1742" s="442" t="str">
        <f>IF(J1742&gt;=2.5,K1740,IF(J1742&gt;=2.25,"C",IF(J1742&gt;=2,"D",IF(J1742=0,0,"F"))))</f>
        <v>C+</v>
      </c>
      <c r="L1742" s="107">
        <f>IF('6th 1'!C35&gt;0,'6th 1'!J35,IF('6th 1'!K35&gt;0,'6th 1'!R35,IF('6th 1'!S35&gt;0,'6th 1'!Z35,0)))</f>
        <v>28.5</v>
      </c>
      <c r="M1742" s="104">
        <f>IF('6th 2'!C35&gt;0,'6th 2'!J35,IF('6th 2'!K35&gt;0,'6th 2'!R35,IF('6th 2'!S35&gt;0,'6th 2'!Z35,0)))</f>
        <v>40.125</v>
      </c>
      <c r="N1742" s="104">
        <f>IF('6th 3'!C35&gt;0,'6th 3'!J35,IF('6th 3'!K35&gt;0,'6th 3'!R35,IF('6th 3'!S35&gt;0,'6th 3'!Z35,0)))</f>
        <v>30</v>
      </c>
      <c r="O1742" s="104">
        <f>IF('6th 4'!C35&gt;0,'6th 4'!J35,IF('6th 4'!K35&gt;0,'6th 4'!R35,IF('6th 4'!S35&gt;0,'6th 4'!Z35,0)))</f>
        <v>39.5</v>
      </c>
      <c r="P1742" s="104">
        <f>IF('6th 5'!C35&gt;0,'6th 5'!J35,IF('6th 5'!K35&gt;0,'6th 5'!R35,IF('6th 5'!S35&gt;0,'6th 5'!Z35,0)))</f>
        <v>45.5</v>
      </c>
      <c r="Q1742" s="104">
        <f>IF('6th 6'!C35&gt;0,'6th 6'!J35,IF('6th 6'!K35&gt;0,'6th 6'!R35,IF('6th 6'!S35&gt;0,'6th 6'!Z35,0)))</f>
        <v>0</v>
      </c>
      <c r="R1742" s="104">
        <f>IF('6th 7'!C35&gt;0,'6th 7'!J35,IF('6th 7'!K35&gt;0,'6th 7'!R35,IF('6th 7'!S35&gt;0,'6th 7'!Z35,0)))</f>
        <v>0</v>
      </c>
      <c r="S1742" s="448"/>
      <c r="T1742" s="440">
        <f>S1740/(L1739+M1739+N1739+O1739+P1739+Q1739+R1739)</f>
        <v>3</v>
      </c>
      <c r="U1742" s="442" t="str">
        <f>IF(T1742&gt;=2.5,U1740,IF(T1742&gt;=2.25,"C",IF(T1742&gt;=2,"D",IF(T1742=0,0,"F"))))</f>
        <v>B</v>
      </c>
      <c r="V1742" s="443" t="s">
        <v>40</v>
      </c>
      <c r="W1742" s="443"/>
      <c r="X1742" s="443"/>
      <c r="Y1742" s="443"/>
      <c r="Z1742" s="510"/>
    </row>
    <row r="1743" spans="1:28" ht="16.5" customHeight="1">
      <c r="A1743" s="424"/>
      <c r="B1743" s="91" t="s">
        <v>67</v>
      </c>
      <c r="C1743" s="117">
        <f>'5th 1'!AA35</f>
        <v>57</v>
      </c>
      <c r="D1743" s="117">
        <f>'5th 2'!AA35</f>
        <v>54</v>
      </c>
      <c r="E1743" s="117">
        <f>'5th 3'!AA35</f>
        <v>48</v>
      </c>
      <c r="F1743" s="117">
        <f>'5th 4'!AA35</f>
        <v>57</v>
      </c>
      <c r="G1743" s="117">
        <f>'5th 5'!AA35</f>
        <v>69</v>
      </c>
      <c r="H1743" s="117">
        <f>'5th 6'!AA35</f>
        <v>0</v>
      </c>
      <c r="I1743" s="448"/>
      <c r="J1743" s="441"/>
      <c r="K1743" s="442"/>
      <c r="L1743" s="118">
        <f>'6th 1'!AA35</f>
        <v>55</v>
      </c>
      <c r="M1743" s="117">
        <f>'6th 2'!AA35</f>
        <v>68</v>
      </c>
      <c r="N1743" s="117">
        <f>'6th 3'!AA35</f>
        <v>50</v>
      </c>
      <c r="O1743" s="117">
        <f>'6th 4'!AA35</f>
        <v>61</v>
      </c>
      <c r="P1743" s="117">
        <f>'6th 5'!AA35</f>
        <v>73</v>
      </c>
      <c r="Q1743" s="117">
        <f>'6th 6'!AA35</f>
        <v>0</v>
      </c>
      <c r="R1743" s="117">
        <f>'6th 7'!AA35</f>
        <v>0</v>
      </c>
      <c r="S1743" s="448"/>
      <c r="T1743" s="441"/>
      <c r="U1743" s="442"/>
      <c r="V1743" s="444">
        <f>IF((C1744+C1746)=0,0,C1739)+IF((D1744+D1746)=0,0,D1739)+IF((E1744+E1746)=0,0,E1739)+IF((F1744+F1746)=0,0,F1739)+IF((G1744+G1746)=0,0,G1739)+IF((H1744+H1746)=0,0,H1739)+IF((L1744+L1746)=0,0,L1739)+IF((M1744+M1746)=0,0,M1739)+IF((N1744+N1746)=0,0,N1739)+IF((O1744+O1746)=0,0,O1739)+IF((P1744+P1746)=0,0,P1739)+IF((Q1744+Q1746)=0,0,Q1739)+IF((R1744+R1746)=0,0,R1739)+IF(G1763&gt;0,1.5,0)</f>
        <v>31.5</v>
      </c>
      <c r="W1743" s="447">
        <f>I1740+S1740+(G1763*1.5)</f>
        <v>90</v>
      </c>
      <c r="X1743" s="440">
        <f>IF(S1740&gt;0,(W1743/31.5),J1742)</f>
        <v>2.8571428571428572</v>
      </c>
      <c r="Y1743" s="164" t="str">
        <f>IF(X1743&gt;=4,"A+",IF(X1743&gt;=3.75,"A",IF(X1743&gt;=3.5,"A-",IF(X1743&gt;=3.25,"B+",IF(X1743&gt;=3,"B",IF(X1743&gt;=2.75,"B-",IF(X1743&gt;=2.5,"C+",IF(X1743&gt;=2,"C","F"))))))))</f>
        <v>B-</v>
      </c>
      <c r="Z1743" s="510"/>
    </row>
    <row r="1744" spans="1:28" ht="16.5">
      <c r="A1744" s="424"/>
      <c r="B1744" s="91" t="s">
        <v>1</v>
      </c>
      <c r="C1744" s="104">
        <f>'5th 1'!AC35</f>
        <v>2.75</v>
      </c>
      <c r="D1744" s="104">
        <f>'5th 2'!AC35</f>
        <v>2.5</v>
      </c>
      <c r="E1744" s="104">
        <f>'5th 3'!AC35</f>
        <v>2.25</v>
      </c>
      <c r="F1744" s="104">
        <f>'5th 4'!AC35</f>
        <v>2.75</v>
      </c>
      <c r="G1744" s="104">
        <f>'5th 5'!AC35</f>
        <v>3.25</v>
      </c>
      <c r="H1744" s="104">
        <f>'5th 6'!AC35</f>
        <v>0</v>
      </c>
      <c r="I1744" s="448"/>
      <c r="J1744" s="98"/>
      <c r="K1744" s="110"/>
      <c r="L1744" s="107">
        <f>'6th 1'!AC35</f>
        <v>2.75</v>
      </c>
      <c r="M1744" s="104">
        <f>'6th 2'!AC35</f>
        <v>3.25</v>
      </c>
      <c r="N1744" s="104">
        <f>'6th 3'!AC35</f>
        <v>2.5</v>
      </c>
      <c r="O1744" s="104">
        <f>'6th 4'!AC35</f>
        <v>3</v>
      </c>
      <c r="P1744" s="104">
        <f>'6th 5'!AC35</f>
        <v>3.5</v>
      </c>
      <c r="Q1744" s="104">
        <f>'6th 6'!AC35</f>
        <v>0</v>
      </c>
      <c r="R1744" s="104">
        <f>'6th 7'!AC35</f>
        <v>0</v>
      </c>
      <c r="S1744" s="448"/>
      <c r="T1744" s="98"/>
      <c r="U1744" s="110"/>
      <c r="V1744" s="445"/>
      <c r="W1744" s="448"/>
      <c r="X1744" s="441"/>
      <c r="Y1744" s="451" t="str">
        <f>IF(S1740&gt;0,(IF(X1743&gt;=2.5,Y1743,IF(X1743&gt;=2.25,"C",IF(X1743&gt;=2,"D","F")))),K1742)</f>
        <v>B-</v>
      </c>
      <c r="Z1744" s="510"/>
    </row>
    <row r="1745" spans="1:26" ht="17.25" customHeight="1" thickBot="1">
      <c r="A1745" s="424"/>
      <c r="B1745" s="91" t="s">
        <v>2</v>
      </c>
      <c r="C1745" s="104" t="str">
        <f>'5th 1'!AB35</f>
        <v>B-</v>
      </c>
      <c r="D1745" s="104" t="str">
        <f>'5th 2'!AB35</f>
        <v>C+</v>
      </c>
      <c r="E1745" s="104" t="str">
        <f>'5th 3'!AB35</f>
        <v>C</v>
      </c>
      <c r="F1745" s="104" t="str">
        <f>'5th 4'!AB35</f>
        <v>B-</v>
      </c>
      <c r="G1745" s="104" t="str">
        <f>'5th 5'!AB35</f>
        <v>B+</v>
      </c>
      <c r="H1745" s="104" t="str">
        <f>'5th 6'!AB35</f>
        <v/>
      </c>
      <c r="I1745" s="448"/>
      <c r="J1745" s="98"/>
      <c r="K1745" s="109"/>
      <c r="L1745" s="111" t="str">
        <f>'6th 1'!AB35</f>
        <v>B-</v>
      </c>
      <c r="M1745" s="104" t="str">
        <f>'6th 2'!AB35</f>
        <v>B+</v>
      </c>
      <c r="N1745" s="104" t="str">
        <f>'6th 3'!AB35</f>
        <v>C+</v>
      </c>
      <c r="O1745" s="104" t="str">
        <f>'6th 4'!AB35</f>
        <v>B</v>
      </c>
      <c r="P1745" s="104" t="str">
        <f>'6th 5'!AB35</f>
        <v>A-</v>
      </c>
      <c r="Q1745" s="104" t="str">
        <f>'6th 6'!AB35</f>
        <v/>
      </c>
      <c r="R1745" s="104" t="str">
        <f>'6th 7'!AB35</f>
        <v/>
      </c>
      <c r="S1745" s="448"/>
      <c r="T1745" s="98"/>
      <c r="U1745" s="109"/>
      <c r="V1745" s="446"/>
      <c r="W1745" s="449"/>
      <c r="X1745" s="450"/>
      <c r="Y1745" s="452"/>
      <c r="Z1745" s="510"/>
    </row>
    <row r="1746" spans="1:26" ht="17.25" thickTop="1">
      <c r="A1746" s="413" t="s">
        <v>127</v>
      </c>
      <c r="B1746" s="91" t="s">
        <v>1</v>
      </c>
      <c r="C1746" s="104">
        <f>'5th 1'!AD35</f>
        <v>0</v>
      </c>
      <c r="D1746" s="104">
        <f>'5th 2'!AD35</f>
        <v>0</v>
      </c>
      <c r="E1746" s="104">
        <f>'5th 3'!AD35</f>
        <v>0</v>
      </c>
      <c r="F1746" s="104">
        <f>'5th 4'!AD35</f>
        <v>0</v>
      </c>
      <c r="G1746" s="104">
        <f>'5th 5'!AD35</f>
        <v>0</v>
      </c>
      <c r="H1746" s="104">
        <f>'5th 6'!AD35</f>
        <v>0</v>
      </c>
      <c r="I1746" s="415">
        <f>(C1746*C1739)+(D1746*D1739)+(E1746*E1739)+(F1746*F1739)+(G1746*G1739)+(H1746*H1739)</f>
        <v>0</v>
      </c>
      <c r="J1746" s="417">
        <f>IF(C1746&gt;0,(C1744*C1739),0)+IF(D1746&gt;0,(D1744*D1739),0)+IF(E1746&gt;0,(E1744*E1739),0)+IF(F1746&gt;0,(F1744*F1739),0)+IF(G1746&gt;0,(G1744*G1739),0)+IF(H1746&gt;0,(H1744*H1739),0)</f>
        <v>0</v>
      </c>
      <c r="K1746" s="418">
        <f>IF(C1746&gt;C1744,((C1746*C1739)-(C1744*C1739)),0)+IF(D1746&gt;D1744,((D1746*D1739)-(D1744*D1739)),0)+IF(E1746&gt;E1744,((E1746*E1739)-(E1744*E1739)),0)+IF(F1746&gt;F1744,((F1746*F1739)-(F1744*F1739)),0)+IF(G1746&gt;G1744,((G1746*G1739)-(G1744*G1739)),0)+IF(H1746&gt;H1744,((H1746*H1739)-(H1744*H1739)),0)</f>
        <v>0</v>
      </c>
      <c r="L1746" s="165">
        <f>'6th 1'!AD35</f>
        <v>0</v>
      </c>
      <c r="M1746" s="104">
        <f>'6th 2'!AD35</f>
        <v>0</v>
      </c>
      <c r="N1746" s="104">
        <f>'6th 3'!AD35</f>
        <v>0</v>
      </c>
      <c r="O1746" s="104">
        <f>'6th 4'!AD35</f>
        <v>0</v>
      </c>
      <c r="P1746" s="104">
        <f>'6th 5'!AD35</f>
        <v>0</v>
      </c>
      <c r="Q1746" s="104">
        <f>'6th 6'!AD35</f>
        <v>0</v>
      </c>
      <c r="R1746" s="104">
        <f>'6th 7'!AD35</f>
        <v>0</v>
      </c>
      <c r="S1746" s="403">
        <f>(L1746*L1739)+(M1746*M1739)+(N1746*N1739)+(O1746*O1739)+(P1746*P1739)+(Q1746*Q1739)+(R1746*R1739)</f>
        <v>0</v>
      </c>
      <c r="T1746" s="417">
        <f>IF(L1746&gt;0,(L1744*L1739),0)+IF(M1746&gt;0,(M1744*M1739),0)+IF(N1746&gt;0,(N1744*N1739),0)+IF(O1746&gt;0,(O1744*O1739),0)+IF(P1746&gt;0,(P1744*P1739),0)+IF(Q1746&gt;0,(Q1744*Q1739),0)+IF(R1746&gt;0,(R1744*R1739),0)</f>
        <v>0</v>
      </c>
      <c r="U1746" s="399">
        <f>IF(L1746&gt;L1744,((L1746*L1739)-(L1744*L1739)),0)+IF(M1746&gt;M1744,((M1746*M1739)-(M1744*M1739)),0)+IF(N1746&gt;N1744,((N1746*N1739)-(N1744*N1739)),0)+IF(O1746&gt;O1744,((O1746*O1739)-(O1744*O1739)),0)+IF(P1746&gt;P1744,((P1746*P1739)-(P1744*P1739)),0)+IF(Q1746&gt;Q1744,((Q1746*Q1739)-(Q1744*Q1739)),0)+IF(R1746&gt;R1744,((R1746*R1739)-(R1744*R1739)),0)</f>
        <v>0</v>
      </c>
      <c r="V1746" s="401">
        <f>I1746+S1746</f>
        <v>0</v>
      </c>
      <c r="W1746" s="436">
        <f>J1746+T1746</f>
        <v>0</v>
      </c>
      <c r="X1746" s="438">
        <f>K1746+U1746</f>
        <v>0</v>
      </c>
      <c r="Y1746" s="405">
        <f>IF(V1738&gt;0,(X1746+Y1733),0)</f>
        <v>0</v>
      </c>
      <c r="Z1746" s="510"/>
    </row>
    <row r="1747" spans="1:26" ht="15.75" customHeight="1" thickBot="1">
      <c r="A1747" s="414"/>
      <c r="B1747" s="157" t="s">
        <v>23</v>
      </c>
      <c r="C1747" s="181" t="str">
        <f>'5th 1'!AE35</f>
        <v/>
      </c>
      <c r="D1747" s="181" t="str">
        <f>'5th 2'!AE35</f>
        <v/>
      </c>
      <c r="E1747" s="181" t="str">
        <f>'5th 3'!AE35</f>
        <v/>
      </c>
      <c r="F1747" s="181" t="str">
        <f>'5th 4'!AE35</f>
        <v/>
      </c>
      <c r="G1747" s="181" t="str">
        <f>'5th 5'!AE35</f>
        <v/>
      </c>
      <c r="H1747" s="181" t="str">
        <f>'5th 6'!AE35</f>
        <v/>
      </c>
      <c r="I1747" s="416"/>
      <c r="J1747" s="416"/>
      <c r="K1747" s="419"/>
      <c r="L1747" s="181" t="str">
        <f>'6th 1'!AE35</f>
        <v/>
      </c>
      <c r="M1747" s="181" t="str">
        <f>'6th 2'!AE35</f>
        <v/>
      </c>
      <c r="N1747" s="181" t="str">
        <f>'6th 3'!AE35</f>
        <v/>
      </c>
      <c r="O1747" s="181" t="str">
        <f>'6th 4'!AE35</f>
        <v/>
      </c>
      <c r="P1747" s="181" t="str">
        <f>'6th 5'!AE35</f>
        <v/>
      </c>
      <c r="Q1747" s="181" t="str">
        <f>'6th 6'!AE35</f>
        <v/>
      </c>
      <c r="R1747" s="181" t="str">
        <f>'6th 7'!AE35</f>
        <v/>
      </c>
      <c r="S1747" s="420"/>
      <c r="T1747" s="420"/>
      <c r="U1747" s="400"/>
      <c r="V1747" s="402"/>
      <c r="W1747" s="437"/>
      <c r="X1747" s="439"/>
      <c r="Y1747" s="406"/>
      <c r="Z1747" s="510"/>
    </row>
    <row r="1748" spans="1:26" ht="21" customHeight="1" thickTop="1" thickBot="1">
      <c r="A1748" s="435" t="s">
        <v>32</v>
      </c>
      <c r="B1748" s="435"/>
      <c r="C1748" s="435"/>
      <c r="D1748" s="435"/>
      <c r="E1748" s="435"/>
      <c r="F1748" s="435"/>
      <c r="G1748" s="435"/>
      <c r="H1748" s="435"/>
      <c r="I1748" s="435"/>
      <c r="J1748" s="435"/>
      <c r="K1748" s="435"/>
      <c r="L1748" s="435"/>
      <c r="M1748" s="435"/>
      <c r="N1748" s="435"/>
      <c r="O1748" s="435"/>
      <c r="P1748" s="435"/>
      <c r="Q1748" s="435"/>
      <c r="R1748" s="435"/>
      <c r="S1748" s="435"/>
      <c r="T1748" s="435"/>
      <c r="U1748" s="435"/>
      <c r="V1748" s="435"/>
      <c r="W1748" s="435"/>
      <c r="X1748" s="435"/>
      <c r="Y1748" s="435"/>
      <c r="Z1748" s="510"/>
    </row>
    <row r="1749" spans="1:26" ht="17.25" thickTop="1" thickBot="1">
      <c r="A1749" s="425" t="s">
        <v>48</v>
      </c>
      <c r="B1749" s="426"/>
      <c r="C1749" s="426"/>
      <c r="D1749" s="426"/>
      <c r="E1749" s="426"/>
      <c r="F1749" s="426"/>
      <c r="G1749" s="426"/>
      <c r="H1749" s="426"/>
      <c r="I1749" s="426"/>
      <c r="J1749" s="426"/>
      <c r="K1749" s="427"/>
      <c r="L1749" s="426" t="s">
        <v>49</v>
      </c>
      <c r="M1749" s="426"/>
      <c r="N1749" s="426"/>
      <c r="O1749" s="426"/>
      <c r="P1749" s="426"/>
      <c r="Q1749" s="426"/>
      <c r="R1749" s="426"/>
      <c r="S1749" s="426"/>
      <c r="T1749" s="426"/>
      <c r="U1749" s="427"/>
      <c r="V1749" s="160"/>
      <c r="W1749" s="428" t="s">
        <v>39</v>
      </c>
      <c r="X1749" s="428"/>
      <c r="Y1749" s="161"/>
      <c r="Z1749" s="510"/>
    </row>
    <row r="1750" spans="1:26" ht="17.25" thickTop="1">
      <c r="A1750" s="99" t="s">
        <v>22</v>
      </c>
      <c r="B1750" s="100"/>
      <c r="C1750" s="101">
        <f>'7th 1'!B4</f>
        <v>401</v>
      </c>
      <c r="D1750" s="101">
        <f>'7th 2'!B4</f>
        <v>402</v>
      </c>
      <c r="E1750" s="101">
        <f>'7th 3'!B4</f>
        <v>403</v>
      </c>
      <c r="F1750" s="101">
        <f>'7th 4'!B4</f>
        <v>404</v>
      </c>
      <c r="G1750" s="101">
        <f>'7th 5'!B4</f>
        <v>405</v>
      </c>
      <c r="H1750" s="101">
        <f>'7th 6'!B4</f>
        <v>406</v>
      </c>
      <c r="I1750" s="429" t="s">
        <v>0</v>
      </c>
      <c r="J1750" s="429" t="s">
        <v>3</v>
      </c>
      <c r="K1750" s="431" t="s">
        <v>2</v>
      </c>
      <c r="L1750" s="101">
        <f>'8th 1'!B4</f>
        <v>407</v>
      </c>
      <c r="M1750" s="101">
        <f>'8th 2'!B4</f>
        <v>408</v>
      </c>
      <c r="N1750" s="101">
        <f>'8th 3'!B4</f>
        <v>409</v>
      </c>
      <c r="O1750" s="101">
        <f>'8th 4'!B4</f>
        <v>410</v>
      </c>
      <c r="P1750" s="101">
        <f>'8th 5'!B4</f>
        <v>411</v>
      </c>
      <c r="Q1750" s="101">
        <f>'8th 6'!B4</f>
        <v>412</v>
      </c>
      <c r="R1750" s="101">
        <f>'8th 7'!B4</f>
        <v>0</v>
      </c>
      <c r="S1750" s="429" t="s">
        <v>0</v>
      </c>
      <c r="T1750" s="429" t="s">
        <v>3</v>
      </c>
      <c r="U1750" s="431" t="s">
        <v>2</v>
      </c>
      <c r="V1750" s="433" t="s">
        <v>62</v>
      </c>
      <c r="W1750" s="434"/>
      <c r="X1750" s="434"/>
      <c r="Y1750" s="162" t="str">
        <f>IF(X1751&gt;=4,"A+",IF(X1751&gt;=3.75,"A",IF(X1751&gt;=3.5,"A-",IF(X1751&gt;=3.25,"B+",IF(X1751&gt;=3,"B",IF(X1751&gt;=2.75,"B-",IF(X1751&gt;=2.5,"C+",IF(X1751&gt;=2,"C","F"))))))))</f>
        <v>B</v>
      </c>
      <c r="Z1750" s="510"/>
    </row>
    <row r="1751" spans="1:26" ht="65.25" customHeight="1">
      <c r="A1751" s="77" t="s">
        <v>63</v>
      </c>
      <c r="B1751" s="86"/>
      <c r="C1751" s="79" t="str">
        <f>IF('7th 1'!C35&gt;0,'7th 1'!D6,IF('7th 1'!K35&gt;0,'7th 1'!L6,IF('7th 1'!S35&gt;0,'7th 1'!T6,0)))</f>
        <v>Publicity Campaign</v>
      </c>
      <c r="D1751" s="79" t="str">
        <f>IF('7th 2'!C35&gt;0,'7th 2'!D6,IF('7th 2'!K35&gt;0,'7th 2'!L6,IF('7th 2'!S35&gt;0,'7th 2'!T6,0)))</f>
        <v>Produce Idea Formulation of Product</v>
      </c>
      <c r="E1751" s="79" t="str">
        <f>IF('7th 3'!C35&gt;0,'7th 3'!D6,IF('7th 3'!K35&gt;0,'7th 3'!L6,IF('7th 3'!S35&gt;0,'7th 3'!T6,0)))</f>
        <v>Computer Illustration-1</v>
      </c>
      <c r="F1751" s="79" t="str">
        <f>IF('7th 4'!C35&gt;0,'7th 4'!D6,IF('7th 4'!K35&gt;0,'7th 4'!L6,IF('7th 4'!S35&gt;0,'7th 4'!T6,0)))</f>
        <v>Computer Graphic -1</v>
      </c>
      <c r="G1751" s="79" t="str">
        <f>IF('7th 5'!C35&gt;0,'7th 5'!D6,IF('7th 5'!K35&gt;0,'7th 5'!L6,IF('7th 5'!S35&gt;0,'7th 5'!T6,0)))</f>
        <v>Sketch and Landscape -2</v>
      </c>
      <c r="H1751" s="79" t="str">
        <f>IF('7th 6'!C35&gt;0,'7th 6'!D6,IF('7th 6'!K35&gt;0,'7th 6'!L6,IF('7th 6'!S35&gt;0,'7th 6'!T6,0)))</f>
        <v>History of Western Art</v>
      </c>
      <c r="I1751" s="429"/>
      <c r="J1751" s="429"/>
      <c r="K1751" s="431"/>
      <c r="L1751" s="79" t="str">
        <f>IF('8th 1'!C35&gt;0,'8th 1'!D6,IF('8th 1'!K35&gt;0,'8th 1'!L6,IF('8th 1'!S35&gt;0,'8th 1'!T6,0)))</f>
        <v>Drawing a Package Design</v>
      </c>
      <c r="M1751" s="79" t="str">
        <f>IF('8th 2'!C35&gt;0,'8th 2'!D6,IF('8th 2'!K35&gt;0,'8th 2'!L6,IF('8th 2'!S35&gt;0,'8th 2'!T6,0)))</f>
        <v>Experimental Design</v>
      </c>
      <c r="N1751" s="79" t="str">
        <f>IF('8th 3'!C35&gt;0,'8th 3'!D6,IF('8th 3'!K35&gt;0,'8th 3'!L6,IF('8th 3'!S35&gt;0,'8th 3'!T6,0)))</f>
        <v>Computer Graphic -2</v>
      </c>
      <c r="O1751" s="79" t="str">
        <f>IF('8th 4'!C35&gt;0,'8th 4'!D6,IF('8th 4'!K35&gt;0,'8th 4'!L6,IF('8th 4'!S35&gt;0,'8th 4'!T6,0)))</f>
        <v>Interior &amp; Exterior Design</v>
      </c>
      <c r="P1751" s="79" t="str">
        <f>IF('8th 5'!C35&gt;0,'8th 5'!D6,IF('8th 5'!K35&gt;0,'8th 5'!L6,IF('8th 5'!S35&gt;0,'8th 5'!T6,0)))</f>
        <v>Aesthesic</v>
      </c>
      <c r="Q1751" s="79" t="str">
        <f>IF('8th 6'!C35&gt;0,'8th 6'!D6,IF('8th 6'!K35&gt;0,'8th 6'!L6,IF('8th 6'!S35&gt;0,'8th 6'!T6,0)))</f>
        <v>History of Arts in Bengal</v>
      </c>
      <c r="R1751" s="79">
        <f>IF('8th 7'!C35&gt;0,'8th 7'!D6,IF('8th 7'!K35&gt;0,'8th 7'!L6,IF('8th 7'!S35&gt;0,'8th 7'!T6,0)))</f>
        <v>0</v>
      </c>
      <c r="S1751" s="429"/>
      <c r="T1751" s="429"/>
      <c r="U1751" s="431"/>
      <c r="V1751" s="335">
        <f>IF(I1753&gt;0,(V1756+V1738),0)</f>
        <v>126</v>
      </c>
      <c r="W1751" s="254">
        <f>IF(I1753&gt;0,(W1756+W1738),0)</f>
        <v>379.875</v>
      </c>
      <c r="X1751" s="336">
        <f>IF(S1753&gt;0,(W1751/126),IF(I1753&gt;0,(W1751/109.5),0))</f>
        <v>3.0148809523809526</v>
      </c>
      <c r="Y1751" s="163" t="str">
        <f>IF(X1751&gt;=2.5,Y1750,IF(X1751&gt;=2.25,"C",IF(X1751&gt;=2,"D",IF(X1751=0,0,"F"))))</f>
        <v>B</v>
      </c>
      <c r="Z1751" s="510"/>
    </row>
    <row r="1752" spans="1:26" ht="17.25" customHeight="1">
      <c r="A1752" s="458" t="s">
        <v>27</v>
      </c>
      <c r="B1752" s="459"/>
      <c r="C1752" s="102">
        <f>IF('7th 1'!C35&gt;0,'7th 1'!H4,IF('7th 1'!K35&gt;0,'7th 1'!P4,IF('7th 1'!S35&gt;0,'7th 1'!X4,0)))</f>
        <v>3</v>
      </c>
      <c r="D1752" s="102">
        <f>IF('7th 2'!C35&gt;0,'7th 2'!H4,IF('7th 2'!K35&gt;0,'7th 2'!P4,IF('7th 2'!S35&gt;0,'7th 2'!X4,0)))</f>
        <v>1.5</v>
      </c>
      <c r="E1752" s="102">
        <f>IF('7th 3'!C35&gt;0,'7th 3'!H4,IF('7th 3'!K35&gt;0,'7th 3'!P4,IF('7th 3'!S35&gt;0,'7th 3'!X4,0)))</f>
        <v>3</v>
      </c>
      <c r="F1752" s="102">
        <f>IF('7th 4'!C35&gt;0,'7th 4'!H4,IF('7th 4'!K35&gt;0,'7th 4'!P4,IF('7th 4'!S35&gt;0,'7th 4'!X4,0)))</f>
        <v>3</v>
      </c>
      <c r="G1752" s="102">
        <f>IF('7th 5'!C35&gt;0,'7th 5'!H4,IF('7th 5'!K35&gt;0,'7th 5'!P4,IF('7th 5'!S35&gt;0,'7th 5'!X4,0)))</f>
        <v>1.5</v>
      </c>
      <c r="H1752" s="102">
        <f>IF('7th 6'!C35&gt;0,'7th 6'!H4,IF('7th 6'!K35&gt;0,'7th 6'!P4,IF('7th 6'!S35&gt;0,'7th 6'!X4,0)))</f>
        <v>3</v>
      </c>
      <c r="I1752" s="430"/>
      <c r="J1752" s="430"/>
      <c r="K1752" s="432"/>
      <c r="L1752" s="102">
        <f>IF('8th 1'!C35&gt;0,'8th 1'!H4,IF('8th 1'!K35&gt;0,'8th 1'!P4,IF('8th 1'!S35&gt;0,'8th 1'!X4,0)))</f>
        <v>3</v>
      </c>
      <c r="M1752" s="102">
        <f>IF('8th 2'!C35&gt;0,'8th 2'!H4,IF('8th 2'!K35&gt;0,'8th 2'!P4,IF('8th 2'!S35&gt;0,'8th 2'!X4,0)))</f>
        <v>3</v>
      </c>
      <c r="N1752" s="102">
        <f>IF('8th 3'!C35&gt;0,'8th 3'!H4,IF('8th 3'!K35&gt;0,'8th 3'!P4,IF('8th 3'!S35&gt;0,'8th 3'!X4,0)))</f>
        <v>3</v>
      </c>
      <c r="O1752" s="102">
        <f>IF('8th 4'!C35&gt;0,'8th 4'!H4,IF('8th 4'!K35&gt;0,'8th 4'!P4,IF('8th 4'!S35&gt;0,'8th 4'!X4,0)))</f>
        <v>3</v>
      </c>
      <c r="P1752" s="102">
        <f>IF('8th 5'!C35&gt;0,'8th 5'!H4,IF('8th 5'!K35&gt;0,'8th 5'!P4,IF('8th 5'!S35&gt;0,'8th 5'!X4,0)))</f>
        <v>1.5</v>
      </c>
      <c r="Q1752" s="102">
        <f>IF('8th 6'!C35&gt;0,'8th 6'!H4,IF('8th 6'!K35&gt;0,'8th 6'!P4,IF('8th 6'!S35&gt;0,'8th 6'!X4,0)))</f>
        <v>1.5</v>
      </c>
      <c r="R1752" s="102">
        <f>IF('8th 7'!C35&gt;0,'8th 7'!H4,IF('8th 7'!K35&gt;0,'8th 7'!P4,IF('8th 7'!S35&gt;0,'8th 7'!X4,0)))</f>
        <v>0</v>
      </c>
      <c r="S1752" s="430"/>
      <c r="T1752" s="430"/>
      <c r="U1752" s="432"/>
      <c r="V1752" s="460" t="s">
        <v>41</v>
      </c>
      <c r="W1752" s="461"/>
      <c r="X1752" s="461"/>
      <c r="Y1752" s="462"/>
      <c r="Z1752" s="510"/>
    </row>
    <row r="1753" spans="1:26" ht="18.75" customHeight="1" thickBot="1">
      <c r="A1753" s="463" t="s">
        <v>11</v>
      </c>
      <c r="B1753" s="464"/>
      <c r="C1753" s="102">
        <v>100</v>
      </c>
      <c r="D1753" s="102">
        <v>100</v>
      </c>
      <c r="E1753" s="102">
        <v>100</v>
      </c>
      <c r="F1753" s="102">
        <v>100</v>
      </c>
      <c r="G1753" s="102">
        <v>100</v>
      </c>
      <c r="H1753" s="102">
        <v>100</v>
      </c>
      <c r="I1753" s="465">
        <f>(C1757*C1752)+(D1757*D1752)+(E1757*E1752)+(F1757*F1752)+(G1757*G1752)+(H1757*H1752)</f>
        <v>47.625</v>
      </c>
      <c r="J1753" s="84"/>
      <c r="K1753" s="103" t="str">
        <f>IF(J1755&gt;=4,"A+",IF(J1755&gt;=3.75,"A",IF(J1755&gt;=3.5,"A-",IF(J1755&gt;=3.25,"B+",IF(J1755&gt;=3,"B",IF(J1755&gt;=2.75,"B-",IF(J1755&gt;=2.5,"C+",IF(J1755&gt;=2,"C","F"))))))))</f>
        <v>B</v>
      </c>
      <c r="L1753" s="102">
        <v>100</v>
      </c>
      <c r="M1753" s="102">
        <v>100</v>
      </c>
      <c r="N1753" s="102">
        <v>100</v>
      </c>
      <c r="O1753" s="102">
        <v>100</v>
      </c>
      <c r="P1753" s="102">
        <v>100</v>
      </c>
      <c r="Q1753" s="102">
        <v>100</v>
      </c>
      <c r="R1753" s="102">
        <v>100</v>
      </c>
      <c r="S1753" s="465">
        <f>(L1757*L1752)+(M1757*M1752)+(N1757*N1752)+(O1757*O1752)+(P1757*P1752)+(Q1757*Q1752)+(R1757*R1752)</f>
        <v>45.75</v>
      </c>
      <c r="T1753" s="84"/>
      <c r="U1753" s="103" t="str">
        <f>IF(T1755&gt;=4,"A+",IF(T1755&gt;=3.75,"A",IF(T1755&gt;=3.5,"A-",IF(T1755&gt;=3.25,"B+",IF(T1755&gt;=3,"B",IF(T1755&gt;=2.75,"B-",IF(T1755&gt;=2.5,"C+",IF(T1755&gt;=2,"C","F"))))))))</f>
        <v>B</v>
      </c>
      <c r="V1753" s="467" t="s">
        <v>29</v>
      </c>
      <c r="W1753" s="469" t="s">
        <v>0</v>
      </c>
      <c r="X1753" s="469" t="s">
        <v>3</v>
      </c>
      <c r="Y1753" s="421" t="s">
        <v>2</v>
      </c>
      <c r="Z1753" s="510"/>
    </row>
    <row r="1754" spans="1:26" ht="17.25" thickTop="1">
      <c r="A1754" s="77" t="s">
        <v>28</v>
      </c>
      <c r="B1754" s="86"/>
      <c r="C1754" s="104">
        <f>IF('7th 1'!C35&gt;0,'7th 1'!C35,IF('7th 1'!K35&gt;0,'7th 1'!K35,IF('7th 1'!S35&gt;0,'7th 1'!S35,0)))</f>
        <v>29</v>
      </c>
      <c r="D1754" s="104">
        <f>IF('7th 2'!C35&gt;0,'7th 2'!C35,IF('7th 2'!K35&gt;0,'7th 2'!K35,IF('7th 2'!S35&gt;0,'7th 2'!S35,0)))</f>
        <v>26.5</v>
      </c>
      <c r="E1754" s="104">
        <f>IF('7th 3'!C35&gt;0,'7th 3'!C35,IF('7th 3'!K35&gt;0,'7th 3'!K35,IF('7th 3'!S35&gt;0,'7th 3'!S35,0)))</f>
        <v>27</v>
      </c>
      <c r="F1754" s="104">
        <f>IF('7th 4'!C35&gt;0,'7th 4'!C35,IF('7th 4'!K35&gt;0,'7th 4'!K35,IF('7th 4'!S35&gt;0,'7th 4'!S35,0)))</f>
        <v>25</v>
      </c>
      <c r="G1754" s="104">
        <f>IF('7th 5'!C35&gt;0,'7th 5'!C35,IF('7th 5'!K35&gt;0,'7th 5'!K35,IF('7th 5'!S35&gt;0,'7th 5'!S35,0)))</f>
        <v>32.5</v>
      </c>
      <c r="H1754" s="104">
        <f>IF('7th 6'!C35&gt;0,'7th 6'!C35,IF('7th 6'!K35&gt;0,'7th 6'!K35,IF('7th 6'!S35&gt;0,'7th 6'!S35,0)))</f>
        <v>29</v>
      </c>
      <c r="I1754" s="466"/>
      <c r="J1754" s="98"/>
      <c r="K1754" s="90"/>
      <c r="L1754" s="104">
        <f>IF('8th 1'!C35&gt;0,'8th 1'!C35,IF('8th 1'!K35&gt;0,'8th 1'!K35,IF('8th 1'!S35&gt;0,'8th 1'!S35,0)))</f>
        <v>27</v>
      </c>
      <c r="M1754" s="104">
        <f>IF('8th 2'!C35&gt;0,'8th 2'!C35,IF('8th 2'!K35&gt;0,'8th 2'!K35,IF('8th 2'!S35&gt;0,'8th 2'!S35,0)))</f>
        <v>26.5</v>
      </c>
      <c r="N1754" s="104">
        <f>IF('8th 3'!C35&gt;0,'8th 3'!C35,IF('8th 3'!K35&gt;0,'8th 3'!K35,IF('8th 3'!S35&gt;0,'8th 3'!S35,0)))</f>
        <v>31</v>
      </c>
      <c r="O1754" s="104">
        <f>IF('8th 4'!C35&gt;0,'8th 4'!C35,IF('8th 4'!K35&gt;0,'8th 4'!K35,IF('8th 4'!S35&gt;0,'8th 4'!S35,0)))</f>
        <v>20.5</v>
      </c>
      <c r="P1754" s="104">
        <f>IF('8th 5'!C35&gt;0,'8th 5'!C35,IF('8th 5'!K35&gt;0,'8th 5'!K35,IF('8th 5'!S35&gt;0,'8th 5'!S35,0)))</f>
        <v>30</v>
      </c>
      <c r="Q1754" s="104">
        <f>IF('8th 6'!C35&gt;0,'8th 6'!C35,IF('8th 6'!K35&gt;0,'8th 6'!K35,IF('8th 6'!S35&gt;0,'8th 6'!S35,0)))</f>
        <v>28.5</v>
      </c>
      <c r="R1754" s="104">
        <f>IF('8th 7'!C35&gt;0,'8th 7'!C35,IF('8th 7'!K35&gt;0,'8th 7'!K35,IF('8th 7'!S35&gt;0,'8th 7'!S35,0)))</f>
        <v>0</v>
      </c>
      <c r="S1754" s="466"/>
      <c r="T1754" s="98"/>
      <c r="U1754" s="90"/>
      <c r="V1754" s="468"/>
      <c r="W1754" s="470"/>
      <c r="X1754" s="471"/>
      <c r="Y1754" s="422"/>
      <c r="Z1754" s="510"/>
    </row>
    <row r="1755" spans="1:26" ht="17.25">
      <c r="A1755" s="423" t="s">
        <v>26</v>
      </c>
      <c r="B1755" s="91" t="s">
        <v>60</v>
      </c>
      <c r="C1755" s="104">
        <f>IF('7th 1'!C35&gt;0,'7th 1'!J35,IF('7th 1'!K35&gt;0,'7th 1'!R35,IF('7th 1'!S35&gt;0,'7th 1'!Z35,0)))</f>
        <v>39</v>
      </c>
      <c r="D1755" s="104">
        <f>IF('7th 2'!C35&gt;0,'7th 2'!J35,IF('7th 2'!K35&gt;0,'7th 2'!R35,IF('7th 2'!S35&gt;0,'7th 2'!Z35,0)))</f>
        <v>41</v>
      </c>
      <c r="E1755" s="104">
        <f>IF('7th 3'!C35&gt;0,'7th 3'!J35,IF('7th 3'!K35&gt;0,'7th 3'!R35,IF('7th 3'!S35&gt;0,'7th 3'!Z35,0)))</f>
        <v>26</v>
      </c>
      <c r="F1755" s="104">
        <f>IF('7th 4'!C35&gt;0,'7th 4'!J35,IF('7th 4'!K35&gt;0,'7th 4'!R35,IF('7th 4'!S35&gt;0,'7th 4'!Z35,0)))</f>
        <v>42</v>
      </c>
      <c r="G1755" s="104">
        <f>IF('7th 5'!C35&gt;0,'7th 5'!J35,IF('7th 5'!K35&gt;0,'7th 5'!R35,IF('7th 5'!S35&gt;0,'7th 5'!Z35,0)))</f>
        <v>41</v>
      </c>
      <c r="H1755" s="104">
        <f>IF('7th 6'!C35&gt;0,'7th 6'!J35,IF('7th 6'!K35&gt;0,'7th 6'!R35,IF('7th 6'!S35&gt;0,'7th 6'!Z35,0)))</f>
        <v>40.75</v>
      </c>
      <c r="I1755" s="466"/>
      <c r="J1755" s="440">
        <f>I1753/(C1752+D1752+E1752+F1752+G1752+H1752)</f>
        <v>3.1749999999999998</v>
      </c>
      <c r="K1755" s="442" t="str">
        <f>IF(J1755&gt;=2.5,K1753,IF(J1755&gt;=2.25,"C",IF(J1755&gt;=2,"D",IF(J1755=0,0,"F"))))</f>
        <v>B</v>
      </c>
      <c r="L1755" s="104">
        <f>IF('8th 1'!C35&gt;0,'8th 1'!J35,IF('8th 1'!K35&gt;0,'8th 1'!R35,IF('8th 1'!S35&gt;0,'8th 1'!Z35,0)))</f>
        <v>39.5</v>
      </c>
      <c r="M1755" s="104">
        <f>IF('8th 2'!C35&gt;0,'8th 2'!J35,IF('8th 2'!K35&gt;0,'8th 2'!R35,IF('8th 2'!S35&gt;0,'8th 2'!Z35,0)))</f>
        <v>32</v>
      </c>
      <c r="N1755" s="104">
        <f>IF('8th 3'!C35&gt;0,'8th 3'!J35,IF('8th 3'!K35&gt;0,'8th 3'!R35,IF('8th 3'!S35&gt;0,'8th 3'!Z35,0)))</f>
        <v>35</v>
      </c>
      <c r="O1755" s="104">
        <f>IF('8th 4'!C35&gt;0,'8th 4'!J35,IF('8th 4'!K35&gt;0,'8th 4'!R35,IF('8th 4'!S35&gt;0,'8th 4'!Z35,0)))</f>
        <v>29</v>
      </c>
      <c r="P1755" s="104">
        <f>IF('8th 5'!C35&gt;0,'8th 5'!J35,IF('8th 5'!K35&gt;0,'8th 5'!R35,IF('8th 5'!S35&gt;0,'8th 5'!Z35,0)))</f>
        <v>45</v>
      </c>
      <c r="Q1755" s="104">
        <f>IF('8th 6'!C35&gt;0,'8th 6'!J35,IF('8th 6'!K35&gt;0,'8th 6'!R35,IF('8th 6'!S35&gt;0,'8th 6'!Z35,0)))</f>
        <v>39</v>
      </c>
      <c r="R1755" s="104">
        <f>IF('8th 7'!C35&gt;0,'8th 7'!J35,IF('8th 7'!K35&gt;0,'8th 7'!R35,IF('8th 7'!S35&gt;0,'8th 7'!Z35,0)))</f>
        <v>0</v>
      </c>
      <c r="S1755" s="466"/>
      <c r="T1755" s="440">
        <f>S1753/(L1752+M1752+N1752+O1752+P1752+Q1752+R1752)</f>
        <v>3.05</v>
      </c>
      <c r="U1755" s="442" t="str">
        <f>IF(T1755&gt;=2.5,U1753,IF(T1755&gt;=2.25,"C",IF(T1755&gt;=2,"D",IF(T1755=0,0,"F"))))</f>
        <v>B</v>
      </c>
      <c r="V1755" s="454" t="s">
        <v>40</v>
      </c>
      <c r="W1755" s="443"/>
      <c r="X1755" s="443"/>
      <c r="Y1755" s="455"/>
      <c r="Z1755" s="510"/>
    </row>
    <row r="1756" spans="1:26" ht="16.5" customHeight="1">
      <c r="A1756" s="424"/>
      <c r="B1756" s="91" t="s">
        <v>67</v>
      </c>
      <c r="C1756" s="117">
        <f>'7th 1'!AA35</f>
        <v>68</v>
      </c>
      <c r="D1756" s="117">
        <f>'7th 2'!AA35</f>
        <v>68</v>
      </c>
      <c r="E1756" s="117">
        <f>'7th 3'!AA35</f>
        <v>53</v>
      </c>
      <c r="F1756" s="117">
        <f>'7th 4'!AA35</f>
        <v>67</v>
      </c>
      <c r="G1756" s="117">
        <f>'7th 5'!AA35</f>
        <v>74</v>
      </c>
      <c r="H1756" s="117">
        <f>'7th 6'!AA35</f>
        <v>70</v>
      </c>
      <c r="I1756" s="466"/>
      <c r="J1756" s="453"/>
      <c r="K1756" s="442"/>
      <c r="L1756" s="117">
        <f>'8th 1'!AA35</f>
        <v>67</v>
      </c>
      <c r="M1756" s="117">
        <f>'8th 2'!AA35</f>
        <v>59</v>
      </c>
      <c r="N1756" s="117">
        <f>'8th 3'!AA35</f>
        <v>66</v>
      </c>
      <c r="O1756" s="117">
        <f>'8th 4'!AA35</f>
        <v>50</v>
      </c>
      <c r="P1756" s="117">
        <f>'8th 5'!AA35</f>
        <v>75</v>
      </c>
      <c r="Q1756" s="117">
        <f>'8th 6'!AA35</f>
        <v>68</v>
      </c>
      <c r="R1756" s="117">
        <f>'8th 7'!AA35</f>
        <v>0</v>
      </c>
      <c r="S1756" s="466"/>
      <c r="T1756" s="453"/>
      <c r="U1756" s="442"/>
      <c r="V1756" s="444">
        <f>IF((C1757+C1759)=0,0,C1752)+IF((D1757+D1759)=0,0,D1752)+IF((E1757+E1759)=0,0,E1752)+IF((F1757+F1759)=0,0,F1752)+IF((G1757+G1759)=0,0,G1752)+IF((H1757+H1759)=0,0,H1752)+IF((L1757+L1759)=0,0,L1752)+IF((M1757+M1759)=0,0,M1752)+IF((N1757+N1759)=0,0,N1752)+IF((O1757+O1759)=0,0,O1752)+IF((P1757+P1759)=0,0,P1752)+IF((Q1757+Q1759)=0,0,Q1752)+IF((R1757+R1759)=0,0,R1752)+IF(I1763&gt;0,1.5,0)</f>
        <v>31.5</v>
      </c>
      <c r="W1756" s="457">
        <f>I1753+S1753+(I1763*1.5)</f>
        <v>97.875</v>
      </c>
      <c r="X1756" s="440">
        <f>IF(S1753&gt;0,(W1756/31.5),J1755)</f>
        <v>3.1071428571428572</v>
      </c>
      <c r="Y1756" s="164" t="str">
        <f>IF(X1756&gt;=4,"A+",IF(X1756&gt;=3.75,"A",IF(X1756&gt;=3.5,"A-",IF(X1756&gt;=3.25,"B+",IF(X1756&gt;=3,"B",IF(X1756&gt;=2.75,"B-",IF(X1756&gt;=2.5,"C+",IF(X1756&gt;=2,"C","F"))))))))</f>
        <v>B</v>
      </c>
      <c r="Z1756" s="510"/>
    </row>
    <row r="1757" spans="1:26" ht="16.5">
      <c r="A1757" s="424"/>
      <c r="B1757" s="91" t="s">
        <v>1</v>
      </c>
      <c r="C1757" s="104">
        <f>'7th 1'!AC35</f>
        <v>3.25</v>
      </c>
      <c r="D1757" s="104">
        <f>'7th 2'!AC35</f>
        <v>3.25</v>
      </c>
      <c r="E1757" s="104">
        <f>'7th 3'!AC35</f>
        <v>2.5</v>
      </c>
      <c r="F1757" s="104">
        <f>'7th 4'!AC35</f>
        <v>3.25</v>
      </c>
      <c r="G1757" s="104">
        <f>'7th 5'!AC35</f>
        <v>3.5</v>
      </c>
      <c r="H1757" s="104">
        <f>'7th 6'!AC35</f>
        <v>3.5</v>
      </c>
      <c r="I1757" s="466"/>
      <c r="J1757" s="98"/>
      <c r="K1757" s="112"/>
      <c r="L1757" s="104">
        <f>'8th 1'!AC35</f>
        <v>3.25</v>
      </c>
      <c r="M1757" s="104">
        <f>'8th 2'!AC35</f>
        <v>2.75</v>
      </c>
      <c r="N1757" s="104">
        <f>'8th 3'!AC35</f>
        <v>3.25</v>
      </c>
      <c r="O1757" s="104">
        <f>'8th 4'!AC35</f>
        <v>2.5</v>
      </c>
      <c r="P1757" s="104">
        <f>'8th 5'!AC35</f>
        <v>3.75</v>
      </c>
      <c r="Q1757" s="104">
        <f>'8th 6'!AC35</f>
        <v>3.25</v>
      </c>
      <c r="R1757" s="104">
        <f>'8th 7'!AC35</f>
        <v>0</v>
      </c>
      <c r="S1757" s="466"/>
      <c r="T1757" s="98"/>
      <c r="V1757" s="456"/>
      <c r="W1757" s="448"/>
      <c r="X1757" s="441"/>
      <c r="Y1757" s="451" t="str">
        <f>IF(S1753&gt;0,(IF(X1756&gt;=2.5,Y1756,IF(X1756&gt;=2.25,"C",IF(X1756&gt;=2,"D","F")))),K1755)</f>
        <v>B</v>
      </c>
      <c r="Z1757" s="510"/>
    </row>
    <row r="1758" spans="1:26" ht="16.5">
      <c r="A1758" s="424"/>
      <c r="B1758" s="91" t="s">
        <v>2</v>
      </c>
      <c r="C1758" s="104" t="str">
        <f>'7th 1'!AB35</f>
        <v>B+</v>
      </c>
      <c r="D1758" s="104" t="str">
        <f>'7th 2'!AB35</f>
        <v>B+</v>
      </c>
      <c r="E1758" s="104" t="str">
        <f>'7th 3'!AB35</f>
        <v>C+</v>
      </c>
      <c r="F1758" s="104" t="str">
        <f>'7th 4'!AB35</f>
        <v>B+</v>
      </c>
      <c r="G1758" s="104" t="str">
        <f>'7th 5'!AB35</f>
        <v>A-</v>
      </c>
      <c r="H1758" s="104" t="str">
        <f>'7th 6'!AB35</f>
        <v>A-</v>
      </c>
      <c r="I1758" s="466"/>
      <c r="J1758" s="98"/>
      <c r="K1758" s="90"/>
      <c r="L1758" s="104" t="str">
        <f>'8th 1'!AB35</f>
        <v>B+</v>
      </c>
      <c r="M1758" s="104" t="str">
        <f>'8th 2'!AB35</f>
        <v>B-</v>
      </c>
      <c r="N1758" s="104" t="str">
        <f>'8th 3'!AB35</f>
        <v>B+</v>
      </c>
      <c r="O1758" s="104" t="str">
        <f>'8th 4'!AB35</f>
        <v>C+</v>
      </c>
      <c r="P1758" s="104" t="str">
        <f>'8th 5'!AB35</f>
        <v>A</v>
      </c>
      <c r="Q1758" s="104" t="str">
        <f>'8th 6'!AB35</f>
        <v>B+</v>
      </c>
      <c r="R1758" s="104" t="str">
        <f>'8th 7'!AB35</f>
        <v/>
      </c>
      <c r="S1758" s="466"/>
      <c r="T1758" s="98"/>
      <c r="U1758" s="90"/>
      <c r="V1758" s="446"/>
      <c r="W1758" s="449"/>
      <c r="X1758" s="450"/>
      <c r="Y1758" s="452"/>
      <c r="Z1758" s="510"/>
    </row>
    <row r="1759" spans="1:26" ht="16.5">
      <c r="A1759" s="413" t="s">
        <v>127</v>
      </c>
      <c r="B1759" s="91" t="s">
        <v>1</v>
      </c>
      <c r="C1759" s="104" t="str">
        <f>'7th 1'!AD35</f>
        <v>3.27</v>
      </c>
      <c r="D1759" s="104">
        <f>'7th 2'!AD35</f>
        <v>0</v>
      </c>
      <c r="E1759" s="104">
        <f>'7th 3'!AD35</f>
        <v>0</v>
      </c>
      <c r="F1759" s="104">
        <f>'7th 4'!AD35</f>
        <v>0</v>
      </c>
      <c r="G1759" s="104">
        <f>'7th 5'!AD35</f>
        <v>0</v>
      </c>
      <c r="H1759" s="104">
        <f>'7th 6'!AD35</f>
        <v>0</v>
      </c>
      <c r="I1759" s="415">
        <f>(C1759*C1752)+(D1759*D1752)+(E1759*E1752)+(F1759*F1752)+(G1759*G1752)+(H1759*H1752)</f>
        <v>9.81</v>
      </c>
      <c r="J1759" s="417">
        <f>IF(C1759&gt;0,(C1757*C1752),0)+IF(D1759&gt;0,(D1757*D1752),0)+IF(E1759&gt;0,(E1757*E1752),0)+IF(F1759&gt;0,(F1757*F1752),0)+IF(G1759&gt;0,(G1757*G1752),0)+IF(H1759&gt;0,(H1757*H1752),0)</f>
        <v>9.75</v>
      </c>
      <c r="K1759" s="418">
        <f>IF(C1759&gt;C1757,((C1759*C1752)-(C1757*C1752)),0)+IF(D1759&gt;D1757,((D1759*D1752)-(D1757*D1752)),0)+IF(E1759&gt;E1757,((E1759*E1752)-(E1757*E1752)),0)+IF(F1759&gt;F1757,((F1759*F1752)-(F1757*F1752)),0)+IF(G1759&gt;G1757,((G1759*G1752)-(G1757*G1752)),0)+IF(H1759&gt;H1757,((H1759*H1752)-(H1757*H1752)),0)</f>
        <v>6.0000000000000497E-2</v>
      </c>
      <c r="L1759" s="165">
        <f>'8th 1'!AD35</f>
        <v>0</v>
      </c>
      <c r="M1759" s="104">
        <f>'8th 2'!AD35</f>
        <v>0</v>
      </c>
      <c r="N1759" s="104">
        <f>'8th 3'!AD35</f>
        <v>0</v>
      </c>
      <c r="O1759" s="104">
        <f>'8th 4'!AD35</f>
        <v>0</v>
      </c>
      <c r="P1759" s="104">
        <f>'8th 5'!AD35</f>
        <v>0</v>
      </c>
      <c r="Q1759" s="104">
        <f>'8th 6'!AD35</f>
        <v>0</v>
      </c>
      <c r="R1759" s="104">
        <f>'8th 7'!AD35</f>
        <v>0</v>
      </c>
      <c r="S1759" s="403">
        <f>(L1759*L1752)+(M1759*M1752)+(N1759*N1752)+(O1759*O1752)+(P1759*P1752)+(Q1759*Q1752)+(R1759*R1752)</f>
        <v>0</v>
      </c>
      <c r="T1759" s="417">
        <f>IF(L1759&gt;0,(L1757*L1752),0)+IF(M1759&gt;0,(M1757*M1752),0)+IF(N1759&gt;0,(N1757*N1752),0)+IF(O1759&gt;0,(O1757*O1752),0)+IF(P1759&gt;0,(P1757*P1752),0)+IF(Q1759&gt;0,(Q1757*Q1752),0)+IF(R1759&gt;0,(R1757*R1752),0)</f>
        <v>0</v>
      </c>
      <c r="U1759" s="399">
        <f>IF(L1759&gt;L1757,((L1759*L1752)-(L1757*L1752)),0)+IF(M1759&gt;M1757,((M1759*M1752)-(M1757*M1752)),0)+IF(N1759&gt;N1757,((N1759*N1752)-(N1757*N1752)),0)+IF(O1759&gt;O1757,((O1759*O1752)-(O1757*O1752)),0)+IF(P1759&gt;P1757,((P1759*P1752)-(P1757*P1752)),0)+IF(Q1759&gt;Q1757,((Q1759*Q1752)-(Q1757*Q1752)),0)+IF(R1759&gt;R1757,((R1759*R1752)-(R1757*R1752)),0)</f>
        <v>0</v>
      </c>
      <c r="V1759" s="401">
        <f>I1759+S1759</f>
        <v>9.81</v>
      </c>
      <c r="W1759" s="403">
        <f>J1759+T1759</f>
        <v>9.75</v>
      </c>
      <c r="X1759" s="403">
        <f>K1759+U1759</f>
        <v>6.0000000000000497E-2</v>
      </c>
      <c r="Y1759" s="405">
        <f>IF(V1751&gt;0,(X1759+Y1746),0)</f>
        <v>6.0000000000000497E-2</v>
      </c>
      <c r="Z1759" s="510"/>
    </row>
    <row r="1760" spans="1:26" ht="15.75" customHeight="1" thickBot="1">
      <c r="A1760" s="414"/>
      <c r="B1760" s="157" t="s">
        <v>23</v>
      </c>
      <c r="C1760" s="180" t="str">
        <f>'7th 1'!AE35</f>
        <v>Imp:</v>
      </c>
      <c r="D1760" s="180" t="str">
        <f>'7th 2'!AE35</f>
        <v/>
      </c>
      <c r="E1760" s="180" t="str">
        <f>'7th 3'!AE35</f>
        <v/>
      </c>
      <c r="F1760" s="180" t="str">
        <f>'7th 4'!AE35</f>
        <v/>
      </c>
      <c r="G1760" s="180" t="str">
        <f>'7th 5'!AE35</f>
        <v/>
      </c>
      <c r="H1760" s="180" t="str">
        <f>'7th 6'!AE35</f>
        <v/>
      </c>
      <c r="I1760" s="416"/>
      <c r="J1760" s="416"/>
      <c r="K1760" s="419"/>
      <c r="L1760" s="180" t="str">
        <f>'8th 1'!AE35</f>
        <v/>
      </c>
      <c r="M1760" s="180" t="str">
        <f>'8th 2'!AE35</f>
        <v/>
      </c>
      <c r="N1760" s="180" t="str">
        <f>'8th 3'!AE35</f>
        <v/>
      </c>
      <c r="O1760" s="180" t="str">
        <f>'8th 4'!AE35</f>
        <v/>
      </c>
      <c r="P1760" s="180" t="str">
        <f>'8th 5'!AE35</f>
        <v/>
      </c>
      <c r="Q1760" s="180" t="str">
        <f>'8th 6'!AE35</f>
        <v/>
      </c>
      <c r="R1760" s="180" t="str">
        <f>'8th 7'!AE35</f>
        <v/>
      </c>
      <c r="S1760" s="420"/>
      <c r="T1760" s="420"/>
      <c r="U1760" s="400"/>
      <c r="V1760" s="402"/>
      <c r="W1760" s="404"/>
      <c r="X1760" s="404"/>
      <c r="Y1760" s="406"/>
      <c r="Z1760" s="510"/>
    </row>
    <row r="1761" spans="1:26" ht="9.75" customHeight="1" thickTop="1" thickBot="1">
      <c r="C1761" s="53"/>
      <c r="D1761" s="53"/>
      <c r="E1761" s="53"/>
      <c r="F1761" s="53"/>
      <c r="G1761" s="53"/>
      <c r="H1761" s="53"/>
      <c r="L1761" s="53"/>
      <c r="M1761" s="53"/>
      <c r="N1761" s="53"/>
      <c r="O1761" s="53"/>
      <c r="P1761" s="53"/>
      <c r="Q1761" s="53"/>
      <c r="R1761" s="53"/>
      <c r="V1761" s="53"/>
      <c r="W1761" s="53"/>
      <c r="X1761" s="53"/>
      <c r="Y1761" s="53"/>
    </row>
    <row r="1762" spans="1:26" ht="18.75" thickTop="1">
      <c r="A1762" s="407" t="s">
        <v>33</v>
      </c>
      <c r="B1762" s="408"/>
      <c r="C1762" s="376" t="s">
        <v>35</v>
      </c>
      <c r="D1762" s="380"/>
      <c r="E1762" s="376" t="s">
        <v>30</v>
      </c>
      <c r="F1762" s="380"/>
      <c r="G1762" s="376" t="s">
        <v>31</v>
      </c>
      <c r="H1762" s="380"/>
      <c r="I1762" s="376" t="s">
        <v>32</v>
      </c>
      <c r="J1762" s="411"/>
      <c r="K1762" s="411"/>
      <c r="L1762" s="412"/>
      <c r="M1762" s="370" t="s">
        <v>50</v>
      </c>
      <c r="N1762" s="371"/>
      <c r="O1762" s="376" t="s">
        <v>0</v>
      </c>
      <c r="P1762" s="377"/>
      <c r="Q1762" s="169" t="s">
        <v>29</v>
      </c>
      <c r="R1762" s="378" t="s">
        <v>216</v>
      </c>
      <c r="S1762" s="379"/>
      <c r="T1762" s="379"/>
      <c r="U1762" s="380"/>
      <c r="V1762" s="381" t="s">
        <v>2</v>
      </c>
      <c r="W1762" s="382"/>
      <c r="X1762" s="170"/>
      <c r="Y1762" s="171"/>
    </row>
    <row r="1763" spans="1:26" s="113" customFormat="1" ht="18" customHeight="1">
      <c r="A1763" s="409"/>
      <c r="B1763" s="410"/>
      <c r="C1763" s="383" t="str">
        <f>'viva-1'!K33</f>
        <v>3.00</v>
      </c>
      <c r="D1763" s="384"/>
      <c r="E1763" s="383" t="str">
        <f>'viva-2'!K33</f>
        <v>2.00</v>
      </c>
      <c r="F1763" s="384"/>
      <c r="G1763" s="385" t="str">
        <f>'viva-3'!K33</f>
        <v>3.00</v>
      </c>
      <c r="H1763" s="384"/>
      <c r="I1763" s="383" t="str">
        <f>'viva-4'!K33</f>
        <v>3.00</v>
      </c>
      <c r="J1763" s="386"/>
      <c r="K1763" s="386"/>
      <c r="L1763" s="387"/>
      <c r="M1763" s="372"/>
      <c r="N1763" s="373"/>
      <c r="O1763" s="388">
        <f>W1751+Y1759</f>
        <v>379.935</v>
      </c>
      <c r="P1763" s="389"/>
      <c r="Q1763" s="397">
        <f>V1751</f>
        <v>126</v>
      </c>
      <c r="R1763" s="392">
        <f>O1763/126</f>
        <v>3.0153571428571428</v>
      </c>
      <c r="S1763" s="393"/>
      <c r="T1763" s="393"/>
      <c r="U1763" s="394"/>
      <c r="V1763" s="359" t="str">
        <f>IF(R1763&gt;=2.5,Y1763,IF(R1763&gt;=2.25,"C",IF(R1763&gt;=2,"D",IF(R1763=0,0,"F"))))</f>
        <v>B</v>
      </c>
      <c r="W1763" s="360"/>
      <c r="X1763" s="172"/>
      <c r="Y1763" s="173" t="str">
        <f>IF(R1763&gt;=4,"A+",IF(R1763&gt;=3.75,"A",IF(R1763&gt;=3.5,"A-",IF(R1763&gt;=3.25,"B+",IF(R1763&gt;=3,"B",IF(R1763&gt;=2.75,"B-",IF(R1763&gt;=2.5,"C+",IF(R1763&gt;=2,"C","F"))))))))</f>
        <v>B</v>
      </c>
      <c r="Z1763" s="174"/>
    </row>
    <row r="1764" spans="1:26" ht="30.75" customHeight="1" thickBot="1">
      <c r="A1764" s="363" t="s">
        <v>34</v>
      </c>
      <c r="B1764" s="364"/>
      <c r="C1764" s="365" t="s">
        <v>1</v>
      </c>
      <c r="D1764" s="366"/>
      <c r="E1764" s="367">
        <f>C1763+E1763+G1763+I1763</f>
        <v>11</v>
      </c>
      <c r="F1764" s="368"/>
      <c r="G1764" s="365" t="s">
        <v>0</v>
      </c>
      <c r="H1764" s="366"/>
      <c r="I1764" s="367">
        <f>E1764*1.5</f>
        <v>16.5</v>
      </c>
      <c r="J1764" s="369"/>
      <c r="K1764" s="369"/>
      <c r="L1764" s="368"/>
      <c r="M1764" s="374"/>
      <c r="N1764" s="375"/>
      <c r="O1764" s="390"/>
      <c r="P1764" s="391"/>
      <c r="Q1764" s="398"/>
      <c r="R1764" s="395"/>
      <c r="S1764" s="395"/>
      <c r="T1764" s="395"/>
      <c r="U1764" s="396"/>
      <c r="V1764" s="361"/>
      <c r="W1764" s="362"/>
      <c r="X1764" s="175"/>
      <c r="Y1764" s="176"/>
    </row>
    <row r="1765" spans="1:26" ht="30" customHeight="1" thickTop="1">
      <c r="B1765" s="54"/>
      <c r="C1765" s="54"/>
      <c r="D1765" s="514" t="s">
        <v>24</v>
      </c>
      <c r="E1765" s="514"/>
      <c r="F1765" s="514"/>
      <c r="G1765" s="514"/>
      <c r="H1765" s="514"/>
      <c r="I1765" s="514"/>
      <c r="J1765" s="514"/>
      <c r="K1765" s="514"/>
      <c r="L1765" s="514"/>
      <c r="M1765" s="514"/>
      <c r="N1765" s="514"/>
      <c r="O1765" s="514"/>
      <c r="P1765" s="514"/>
      <c r="Q1765" s="514"/>
      <c r="R1765" s="514"/>
      <c r="S1765" s="514"/>
      <c r="T1765" s="55" t="s">
        <v>36</v>
      </c>
      <c r="U1765" s="56"/>
      <c r="V1765" s="515">
        <f>'1st 1'!R36</f>
        <v>0</v>
      </c>
      <c r="W1765" s="516"/>
      <c r="X1765" s="516"/>
      <c r="Y1765" s="516"/>
    </row>
    <row r="1766" spans="1:26" ht="18.75">
      <c r="A1766" s="57"/>
      <c r="B1766" s="58"/>
      <c r="C1766" s="59" t="s">
        <v>4</v>
      </c>
      <c r="D1766" s="60" t="s">
        <v>71</v>
      </c>
      <c r="E1766" s="60"/>
      <c r="F1766" s="53"/>
      <c r="G1766" s="61"/>
      <c r="H1766" s="517" t="s">
        <v>73</v>
      </c>
      <c r="I1766" s="518"/>
      <c r="J1766" s="518"/>
      <c r="K1766" s="518"/>
      <c r="L1766" s="518"/>
      <c r="M1766" s="518"/>
      <c r="N1766" s="518"/>
      <c r="O1766" s="62"/>
      <c r="P1766" s="62"/>
      <c r="Q1766" s="62"/>
      <c r="R1766" s="53"/>
      <c r="S1766" s="63"/>
      <c r="T1766" s="55" t="s">
        <v>37</v>
      </c>
      <c r="U1766" s="56"/>
      <c r="V1766" s="519">
        <f>'1st 1'!A36</f>
        <v>29</v>
      </c>
      <c r="W1766" s="516"/>
      <c r="X1766" s="516"/>
      <c r="Y1766" s="516"/>
    </row>
    <row r="1767" spans="1:26" ht="18.75">
      <c r="A1767" s="57"/>
      <c r="B1767" s="58"/>
      <c r="C1767" s="59" t="s">
        <v>5</v>
      </c>
      <c r="D1767" s="60" t="s">
        <v>66</v>
      </c>
      <c r="E1767" s="60"/>
      <c r="F1767" s="64"/>
      <c r="G1767" s="53"/>
      <c r="H1767" s="61"/>
      <c r="I1767" s="65"/>
      <c r="J1767" s="520">
        <f>'1st 1'!A2106</f>
        <v>0</v>
      </c>
      <c r="K1767" s="521"/>
      <c r="L1767" s="521"/>
      <c r="M1767" s="521"/>
      <c r="N1767" s="62"/>
      <c r="O1767" s="62"/>
      <c r="P1767" s="53"/>
      <c r="Q1767" s="53"/>
      <c r="R1767" s="53"/>
      <c r="S1767" s="63"/>
      <c r="T1767" s="55" t="s">
        <v>38</v>
      </c>
      <c r="U1767" s="56"/>
      <c r="V1767" s="56"/>
      <c r="W1767" s="56"/>
      <c r="X1767" s="56"/>
      <c r="Y1767" s="66">
        <f>'1st 1'!S36</f>
        <v>0</v>
      </c>
    </row>
    <row r="1768" spans="1:26" ht="18.75">
      <c r="A1768" s="57"/>
      <c r="B1768" s="58"/>
      <c r="C1768" s="59" t="s">
        <v>6</v>
      </c>
      <c r="D1768" s="60" t="s">
        <v>14</v>
      </c>
      <c r="E1768" s="58"/>
      <c r="F1768" s="67" t="s">
        <v>7</v>
      </c>
      <c r="G1768" s="68" t="str">
        <f>'1st 1'!B36</f>
        <v>P</v>
      </c>
      <c r="H1768" s="69"/>
      <c r="I1768" s="70"/>
      <c r="J1768" s="70"/>
      <c r="K1768" s="70"/>
      <c r="L1768" s="53"/>
      <c r="M1768" s="53"/>
      <c r="N1768" s="53"/>
      <c r="O1768" s="53"/>
      <c r="P1768" s="53"/>
      <c r="Q1768" s="53"/>
      <c r="R1768" s="53"/>
      <c r="V1768" s="53"/>
      <c r="W1768" s="53"/>
      <c r="X1768" s="53"/>
      <c r="Y1768" s="53"/>
    </row>
    <row r="1769" spans="1:26" ht="18.75">
      <c r="A1769" s="57"/>
      <c r="B1769" s="64"/>
      <c r="C1769" s="64"/>
      <c r="D1769" s="64"/>
      <c r="E1769" s="53"/>
      <c r="F1769" s="67" t="s">
        <v>8</v>
      </c>
      <c r="G1769" s="72">
        <f>'1st 1'!T36</f>
        <v>0</v>
      </c>
      <c r="H1769" s="69"/>
      <c r="I1769" s="70"/>
      <c r="J1769" s="70"/>
      <c r="K1769" s="70"/>
      <c r="L1769" s="53"/>
      <c r="M1769" s="53"/>
      <c r="N1769" s="53"/>
      <c r="O1769" s="53"/>
      <c r="P1769" s="53"/>
      <c r="Q1769" s="53"/>
      <c r="R1769" s="53"/>
      <c r="V1769" s="53"/>
      <c r="W1769" s="53"/>
      <c r="X1769" s="53"/>
      <c r="Y1769" s="53"/>
    </row>
    <row r="1770" spans="1:26" ht="18.75">
      <c r="A1770" s="57"/>
      <c r="B1770" s="64"/>
      <c r="C1770" s="64"/>
      <c r="D1770" s="64"/>
      <c r="E1770" s="53"/>
      <c r="F1770" s="67" t="s">
        <v>9</v>
      </c>
      <c r="G1770" s="72">
        <f>'1st 1'!U36</f>
        <v>0</v>
      </c>
      <c r="H1770" s="69"/>
      <c r="I1770" s="70"/>
      <c r="J1770" s="70"/>
      <c r="K1770" s="70"/>
      <c r="L1770" s="53"/>
      <c r="M1770" s="53"/>
      <c r="N1770" s="53"/>
      <c r="O1770" s="53"/>
      <c r="P1770" s="53"/>
      <c r="Q1770" s="53"/>
      <c r="R1770" s="53"/>
      <c r="V1770" s="53"/>
      <c r="W1770" s="53"/>
      <c r="X1770" s="53"/>
      <c r="Y1770" s="53"/>
    </row>
    <row r="1771" spans="1:26" ht="18.75">
      <c r="A1771" s="57"/>
      <c r="B1771" s="64"/>
      <c r="C1771" s="64"/>
      <c r="D1771" s="64"/>
      <c r="E1771" s="53"/>
      <c r="F1771" s="67" t="s">
        <v>10</v>
      </c>
      <c r="G1771" s="72">
        <f>'1st 1'!V36</f>
        <v>0</v>
      </c>
      <c r="H1771" s="69"/>
      <c r="I1771" s="73"/>
      <c r="J1771" s="73"/>
      <c r="K1771" s="73"/>
      <c r="L1771" s="53"/>
      <c r="M1771" s="53"/>
      <c r="N1771" s="53"/>
      <c r="O1771" s="53"/>
      <c r="P1771" s="53"/>
      <c r="Q1771" s="53"/>
      <c r="R1771" s="53"/>
      <c r="V1771" s="53"/>
      <c r="W1771" s="53"/>
      <c r="X1771" s="53"/>
      <c r="Y1771" s="53"/>
    </row>
    <row r="1772" spans="1:26" ht="21.75" customHeight="1" thickBot="1">
      <c r="A1772" s="522" t="s">
        <v>25</v>
      </c>
      <c r="B1772" s="522"/>
      <c r="C1772" s="523"/>
      <c r="D1772" s="523"/>
      <c r="E1772" s="523"/>
      <c r="F1772" s="523"/>
      <c r="G1772" s="523"/>
      <c r="H1772" s="523"/>
      <c r="I1772" s="523"/>
      <c r="J1772" s="523"/>
      <c r="K1772" s="523"/>
      <c r="L1772" s="524"/>
      <c r="M1772" s="524"/>
      <c r="N1772" s="524"/>
      <c r="O1772" s="524"/>
      <c r="P1772" s="524"/>
      <c r="Q1772" s="524"/>
      <c r="R1772" s="524"/>
      <c r="S1772" s="524"/>
      <c r="T1772" s="524"/>
      <c r="U1772" s="524"/>
      <c r="V1772" s="524"/>
      <c r="W1772" s="524"/>
      <c r="X1772" s="524"/>
      <c r="Y1772" s="524"/>
    </row>
    <row r="1773" spans="1:26" ht="19.5" customHeight="1" thickTop="1" thickBot="1">
      <c r="A1773" s="478" t="s">
        <v>42</v>
      </c>
      <c r="B1773" s="479"/>
      <c r="C1773" s="479"/>
      <c r="D1773" s="479"/>
      <c r="E1773" s="479"/>
      <c r="F1773" s="479"/>
      <c r="G1773" s="479"/>
      <c r="H1773" s="479"/>
      <c r="I1773" s="479"/>
      <c r="J1773" s="479"/>
      <c r="K1773" s="480"/>
      <c r="L1773" s="479" t="s">
        <v>43</v>
      </c>
      <c r="M1773" s="479"/>
      <c r="N1773" s="479"/>
      <c r="O1773" s="479"/>
      <c r="P1773" s="479"/>
      <c r="Q1773" s="479"/>
      <c r="R1773" s="479"/>
      <c r="S1773" s="479"/>
      <c r="T1773" s="479"/>
      <c r="U1773" s="506"/>
      <c r="V1773" s="507" t="s">
        <v>39</v>
      </c>
      <c r="W1773" s="508"/>
      <c r="X1773" s="508"/>
      <c r="Y1773" s="509"/>
      <c r="Z1773" s="510" t="s">
        <v>68</v>
      </c>
    </row>
    <row r="1774" spans="1:26" ht="19.5" thickTop="1" thickBot="1">
      <c r="A1774" s="74" t="s">
        <v>22</v>
      </c>
      <c r="B1774" s="75"/>
      <c r="C1774" s="76">
        <f>'1st 1'!C4</f>
        <v>101</v>
      </c>
      <c r="D1774" s="76">
        <f>'1st 2'!C4</f>
        <v>102</v>
      </c>
      <c r="E1774" s="76">
        <f>'1st 3'!C4</f>
        <v>103</v>
      </c>
      <c r="F1774" s="76">
        <f>'1st 4'!C4</f>
        <v>104</v>
      </c>
      <c r="G1774" s="76">
        <f>'1st 5'!C4</f>
        <v>105</v>
      </c>
      <c r="H1774" s="76">
        <f>'1st 6'!C4</f>
        <v>106</v>
      </c>
      <c r="I1774" s="511" t="s">
        <v>0</v>
      </c>
      <c r="J1774" s="511" t="s">
        <v>3</v>
      </c>
      <c r="K1774" s="512" t="s">
        <v>2</v>
      </c>
      <c r="L1774" s="76">
        <f>'2nd 1'!C4</f>
        <v>107</v>
      </c>
      <c r="M1774" s="76">
        <f>'2nd 2'!C4</f>
        <v>108</v>
      </c>
      <c r="N1774" s="76">
        <f>'2nd 3'!C4</f>
        <v>109</v>
      </c>
      <c r="O1774" s="76">
        <f>'2nd 4'!C4</f>
        <v>110</v>
      </c>
      <c r="P1774" s="76">
        <f>'2nd 5'!C4</f>
        <v>111</v>
      </c>
      <c r="Q1774" s="76">
        <f>'2nd 6'!C4</f>
        <v>112</v>
      </c>
      <c r="R1774" s="76">
        <f>'2nd 7'!C4</f>
        <v>0</v>
      </c>
      <c r="S1774" s="429" t="s">
        <v>0</v>
      </c>
      <c r="T1774" s="429" t="s">
        <v>3</v>
      </c>
      <c r="U1774" s="431" t="s">
        <v>2</v>
      </c>
      <c r="V1774" s="492" t="s">
        <v>29</v>
      </c>
      <c r="W1774" s="493" t="s">
        <v>0</v>
      </c>
      <c r="X1774" s="494" t="s">
        <v>3</v>
      </c>
      <c r="Y1774" s="495" t="s">
        <v>2</v>
      </c>
      <c r="Z1774" s="510"/>
    </row>
    <row r="1775" spans="1:26" ht="64.5" customHeight="1" thickTop="1" thickBot="1">
      <c r="A1775" s="77" t="s">
        <v>63</v>
      </c>
      <c r="B1775" s="78"/>
      <c r="C1775" s="114" t="str">
        <f>'1st 1'!C6</f>
        <v>Drawing-1</v>
      </c>
      <c r="D1775" s="114" t="str">
        <f>'1st 2'!C6</f>
        <v>Sketch-1</v>
      </c>
      <c r="E1775" s="114" t="str">
        <f>'1st 3'!C6</f>
        <v>Parspective-1</v>
      </c>
      <c r="F1775" s="114" t="str">
        <f>'1st 4'!C6</f>
        <v>Study and Composition-1</v>
      </c>
      <c r="G1775" s="114" t="str">
        <f>'1st 5'!C6</f>
        <v>History of Civilization-1</v>
      </c>
      <c r="H1775" s="114" t="str">
        <f>'1st 6'!C6</f>
        <v>Nazrul Studies</v>
      </c>
      <c r="I1775" s="481"/>
      <c r="J1775" s="481"/>
      <c r="K1775" s="482"/>
      <c r="L1775" s="114" t="str">
        <f>'2nd 1'!C6</f>
        <v>Drawing-2</v>
      </c>
      <c r="M1775" s="114" t="str">
        <f>'2nd 2'!C6</f>
        <v>Sketch-2</v>
      </c>
      <c r="N1775" s="114" t="str">
        <f>'2nd 3'!C6</f>
        <v>Perspective- 2</v>
      </c>
      <c r="O1775" s="114" t="str">
        <f>'2nd 4'!C6</f>
        <v>Basic Design</v>
      </c>
      <c r="P1775" s="114" t="str">
        <f>'2nd 5'!C6</f>
        <v xml:space="preserve"> Study &amp; composition 2</v>
      </c>
      <c r="Q1775" s="114" t="str">
        <f>'2nd 6'!C6</f>
        <v>History of Civilization -2</v>
      </c>
      <c r="R1775" s="114">
        <f>'2nd 7'!C6</f>
        <v>0</v>
      </c>
      <c r="S1775" s="429"/>
      <c r="T1775" s="429"/>
      <c r="U1775" s="431"/>
      <c r="V1775" s="492"/>
      <c r="W1775" s="493"/>
      <c r="X1775" s="493"/>
      <c r="Y1775" s="495"/>
      <c r="Z1775" s="510"/>
    </row>
    <row r="1776" spans="1:26" ht="18.75" thickTop="1">
      <c r="A1776" s="77" t="s">
        <v>12</v>
      </c>
      <c r="B1776" s="78"/>
      <c r="C1776" s="80">
        <f>'1st 1'!G4</f>
        <v>3</v>
      </c>
      <c r="D1776" s="80">
        <f>'1st 2'!G4</f>
        <v>1.5</v>
      </c>
      <c r="E1776" s="80">
        <f>'1st 3'!G4</f>
        <v>3</v>
      </c>
      <c r="F1776" s="80">
        <f>'1st 4'!G4</f>
        <v>3</v>
      </c>
      <c r="G1776" s="80">
        <f>'1st 5'!G4</f>
        <v>1.5</v>
      </c>
      <c r="H1776" s="80">
        <f>'1st 6'!G4</f>
        <v>3</v>
      </c>
      <c r="I1776" s="481"/>
      <c r="J1776" s="481"/>
      <c r="K1776" s="513"/>
      <c r="L1776" s="80">
        <f>'2nd 1'!G4</f>
        <v>3</v>
      </c>
      <c r="M1776" s="80">
        <f>'2nd 2'!G4</f>
        <v>1.5</v>
      </c>
      <c r="N1776" s="80">
        <f>'2nd 3'!G4</f>
        <v>3</v>
      </c>
      <c r="O1776" s="80">
        <f>'2nd 4'!G4</f>
        <v>1.5</v>
      </c>
      <c r="P1776" s="80">
        <f>'2nd 5'!G4</f>
        <v>3</v>
      </c>
      <c r="Q1776" s="80">
        <f>'2nd 6'!G4</f>
        <v>3</v>
      </c>
      <c r="R1776" s="80">
        <f>'2nd 7'!G4</f>
        <v>0</v>
      </c>
      <c r="S1776" s="430"/>
      <c r="T1776" s="430"/>
      <c r="U1776" s="432"/>
      <c r="V1776" s="468"/>
      <c r="W1776" s="471"/>
      <c r="X1776" s="471"/>
      <c r="Y1776" s="422"/>
      <c r="Z1776" s="510"/>
    </row>
    <row r="1777" spans="1:28" ht="16.5" customHeight="1">
      <c r="A1777" s="77" t="s">
        <v>11</v>
      </c>
      <c r="B1777" s="78"/>
      <c r="C1777" s="80">
        <v>100</v>
      </c>
      <c r="D1777" s="80">
        <v>100</v>
      </c>
      <c r="E1777" s="80">
        <v>100</v>
      </c>
      <c r="F1777" s="80">
        <v>100</v>
      </c>
      <c r="G1777" s="80">
        <v>100</v>
      </c>
      <c r="H1777" s="80">
        <v>100</v>
      </c>
      <c r="I1777" s="496">
        <f>(C1781*C1776)+(D1781*D1776)+(E1781*E1776)+(F1781*F1776)+(G1781*G1776)+(H1781*H1776)</f>
        <v>48.375</v>
      </c>
      <c r="J1777" s="82"/>
      <c r="K1777" s="83" t="str">
        <f>IF(J1778&gt;=4,"A+",IF(J1778&gt;=3.75,"A",IF(J1778&gt;=3.5,"A-",IF(J1778&gt;=3.25,"B+",IF(J1778&gt;=3,"B",IF(J1778&gt;=2.75,"B-",IF(J1778&gt;=2.5,"C+",IF(J1778&gt;=2,"C","F"))))))))</f>
        <v>B</v>
      </c>
      <c r="L1777" s="81">
        <v>100</v>
      </c>
      <c r="M1777" s="80">
        <v>100</v>
      </c>
      <c r="N1777" s="80">
        <v>100</v>
      </c>
      <c r="O1777" s="80">
        <v>100</v>
      </c>
      <c r="P1777" s="80">
        <v>100</v>
      </c>
      <c r="Q1777" s="80">
        <v>100</v>
      </c>
      <c r="R1777" s="80">
        <v>100</v>
      </c>
      <c r="S1777" s="465">
        <f>(L1781*L1776)+(M1781*M1776)+(N1781*N1776)+(O1781*O1776)+(P1781*P1776)+(Q1781*Q1776)+(R1781*R1776)</f>
        <v>51.375</v>
      </c>
      <c r="T1777" s="84"/>
      <c r="U1777" s="85" t="str">
        <f>IF(T1778&gt;=4,"A+",IF(T1778&gt;=3.75,"A",IF(T1778&gt;=3.5,"A-",IF(T1778&gt;=3.25,"B+",IF(T1778&gt;=3,"B",IF(T1778&gt;=2.75,"B-",IF(T1778&gt;=2.5,"C+",IF(T1778&gt;=2,"C","F"))))))))</f>
        <v>B+</v>
      </c>
      <c r="V1777" s="498">
        <f>IF((C1781+C1783)=0,0,C1776)+IF((D1781+D1783)=0,0,D1776)+IF((E1781+E1783)=0,0,E1776)+IF((F1781+F1783)=0,0,F1776)+IF((G1781+G1783)=0,0,G1776)+IF((H1781+H1783)=0,0,H1776)+IF((L1781+L1783)=0,0,L1776)+IF((M1781+M1783)=0,0,M1776)+IF((N1781+N1783)=0,0,N1776)+IF((O1781+O1783)=0,0,O1776)+IF((P1781+P1783)=0,0,P1776)+IF((Q1781+Q1783)=0,0,Q1776)+IF((R1781+R1783)=0,0,R1776)+IF(C1826=0,0,1.5)</f>
        <v>31.5</v>
      </c>
      <c r="W1777" s="415">
        <f>I1777+S1777+(C1826*1.5)</f>
        <v>103.5</v>
      </c>
      <c r="X1777" s="503">
        <f>IF(S1777&gt;0,(W1777/31.5),J1778)</f>
        <v>3.2857142857142856</v>
      </c>
      <c r="Y1777" s="154" t="str">
        <f>IF(X1777&gt;=4,"A+",IF(X1777&gt;=3.75,"A",IF(X1777&gt;=3.5,"A-",IF(X1777&gt;=3.25,"B+",IF(X1777&gt;=3,"B",IF(X1777&gt;=2.75,"B-",IF(X1777&gt;=2.5,"C+",IF(X1777&gt;=2,"C","F"))))))))</f>
        <v>B+</v>
      </c>
      <c r="Z1777" s="510"/>
    </row>
    <row r="1778" spans="1:28" ht="18">
      <c r="A1778" s="77" t="s">
        <v>28</v>
      </c>
      <c r="B1778" s="86"/>
      <c r="C1778" s="87">
        <f>'1st 1'!C36</f>
        <v>21</v>
      </c>
      <c r="D1778" s="87">
        <f>'1st 2'!C36</f>
        <v>25</v>
      </c>
      <c r="E1778" s="87">
        <f>'1st 3'!C36</f>
        <v>26.5</v>
      </c>
      <c r="F1778" s="87">
        <f>'1st 4'!C36</f>
        <v>29</v>
      </c>
      <c r="G1778" s="87">
        <f>'1st 5'!C36</f>
        <v>26</v>
      </c>
      <c r="H1778" s="87">
        <f>'1st 6'!C36</f>
        <v>33</v>
      </c>
      <c r="I1778" s="497"/>
      <c r="J1778" s="485">
        <f>I1777/(C1776+D1776+E1776+F1776+G1776+H1776)</f>
        <v>3.2250000000000001</v>
      </c>
      <c r="K1778" s="88"/>
      <c r="L1778" s="89">
        <f>'2nd 1'!C36</f>
        <v>26.25</v>
      </c>
      <c r="M1778" s="87">
        <f>'2nd 2'!C36</f>
        <v>29</v>
      </c>
      <c r="N1778" s="87">
        <f>'2nd 3'!C36</f>
        <v>32.5</v>
      </c>
      <c r="O1778" s="87">
        <f>'2nd 4'!C36</f>
        <v>26.5</v>
      </c>
      <c r="P1778" s="87">
        <f>'2nd 5'!C36</f>
        <v>26.5</v>
      </c>
      <c r="Q1778" s="87">
        <f>'2nd 6'!C36</f>
        <v>31</v>
      </c>
      <c r="R1778" s="87">
        <f>'2nd 7'!C36</f>
        <v>0</v>
      </c>
      <c r="S1778" s="457"/>
      <c r="T1778" s="485">
        <f>S1777/(L1776+M1776+N1776+O1776+P1776+Q1776+R1776)</f>
        <v>3.4249999999999998</v>
      </c>
      <c r="U1778" s="90"/>
      <c r="V1778" s="499"/>
      <c r="W1778" s="501"/>
      <c r="X1778" s="453"/>
      <c r="Y1778" s="487" t="str">
        <f>IF(S1777&gt;0,(IF(X1777&gt;=2.5,Y1777,IF(X1777&gt;=2.25,"C",IF(X1777&gt;=2,"D","F")))),K1779)</f>
        <v>B+</v>
      </c>
      <c r="Z1778" s="510"/>
    </row>
    <row r="1779" spans="1:28" ht="16.5" customHeight="1">
      <c r="A1779" s="423" t="s">
        <v>26</v>
      </c>
      <c r="B1779" s="91" t="s">
        <v>60</v>
      </c>
      <c r="C1779" s="87">
        <f>'1st 1'!J36</f>
        <v>50.5</v>
      </c>
      <c r="D1779" s="87">
        <f>'1st 2'!J36</f>
        <v>36</v>
      </c>
      <c r="E1779" s="87">
        <f>'1st 3'!J36</f>
        <v>44.5</v>
      </c>
      <c r="F1779" s="87">
        <f>'1st 4'!J36</f>
        <v>30</v>
      </c>
      <c r="G1779" s="87">
        <f>'1st 5'!J36</f>
        <v>40</v>
      </c>
      <c r="H1779" s="87">
        <f>'1st 6'!J36</f>
        <v>32</v>
      </c>
      <c r="I1779" s="497"/>
      <c r="J1779" s="505"/>
      <c r="K1779" s="489" t="str">
        <f>IF(J1778&gt;=2.5,K1777,IF(J1778&gt;=2.25,"C",IF(J1778&gt;=2,"D",IF(J1778=0,0,"F"))))</f>
        <v>B</v>
      </c>
      <c r="L1779" s="89">
        <f>'2nd 1'!J36</f>
        <v>44</v>
      </c>
      <c r="M1779" s="87">
        <f>'2nd 2'!J36</f>
        <v>43</v>
      </c>
      <c r="N1779" s="87">
        <f>'2nd 3'!J36</f>
        <v>47</v>
      </c>
      <c r="O1779" s="87">
        <f>'2nd 4'!J36</f>
        <v>40</v>
      </c>
      <c r="P1779" s="87">
        <f>'2nd 5'!J36</f>
        <v>32.5</v>
      </c>
      <c r="Q1779" s="87">
        <f>'2nd 6'!J36</f>
        <v>39.75</v>
      </c>
      <c r="R1779" s="87">
        <f>'2nd 7'!J36</f>
        <v>0</v>
      </c>
      <c r="S1779" s="457"/>
      <c r="T1779" s="486"/>
      <c r="U1779" s="442" t="str">
        <f>IF(T1778&gt;=2.5,U1777,IF(T1778&gt;=2.25,"C",IF(T1778&gt;=2,"D",IF(T1778=0,0,"F"))))</f>
        <v>B+</v>
      </c>
      <c r="V1779" s="499"/>
      <c r="W1779" s="501"/>
      <c r="X1779" s="453"/>
      <c r="Y1779" s="488"/>
      <c r="Z1779" s="510"/>
    </row>
    <row r="1780" spans="1:28" ht="16.5" customHeight="1">
      <c r="A1780" s="424"/>
      <c r="B1780" s="91" t="s">
        <v>67</v>
      </c>
      <c r="C1780" s="115">
        <f>'1st 1'!K36</f>
        <v>72</v>
      </c>
      <c r="D1780" s="115">
        <f>'1st 2'!K36</f>
        <v>61</v>
      </c>
      <c r="E1780" s="115">
        <f>'1st 3'!K36</f>
        <v>71</v>
      </c>
      <c r="F1780" s="115">
        <f>'1st 4'!K36</f>
        <v>59</v>
      </c>
      <c r="G1780" s="115">
        <f>'1st 5'!K36</f>
        <v>66</v>
      </c>
      <c r="H1780" s="115">
        <f>'1st 6'!K36</f>
        <v>65</v>
      </c>
      <c r="I1780" s="497"/>
      <c r="J1780" s="505"/>
      <c r="K1780" s="490"/>
      <c r="L1780" s="116">
        <f>'2nd 1'!K36</f>
        <v>71</v>
      </c>
      <c r="M1780" s="115">
        <f>'2nd 2'!K36</f>
        <v>72</v>
      </c>
      <c r="N1780" s="115">
        <f>'2nd 3'!K36</f>
        <v>80</v>
      </c>
      <c r="O1780" s="115">
        <f>'2nd 4'!K36</f>
        <v>67</v>
      </c>
      <c r="P1780" s="115">
        <f>'2nd 5'!K36</f>
        <v>59</v>
      </c>
      <c r="Q1780" s="115">
        <f>'2nd 6'!K36</f>
        <v>71</v>
      </c>
      <c r="R1780" s="115">
        <f>'2nd 7'!K36</f>
        <v>0</v>
      </c>
      <c r="S1780" s="457"/>
      <c r="T1780" s="486"/>
      <c r="U1780" s="491"/>
      <c r="V1780" s="499"/>
      <c r="W1780" s="501"/>
      <c r="X1780" s="453"/>
      <c r="Y1780" s="488"/>
      <c r="Z1780" s="510"/>
    </row>
    <row r="1781" spans="1:28" ht="18">
      <c r="A1781" s="424"/>
      <c r="B1781" s="91" t="s">
        <v>1</v>
      </c>
      <c r="C1781" s="87">
        <f>'1st 1'!M36</f>
        <v>3.5</v>
      </c>
      <c r="D1781" s="87">
        <f>'1st 2'!M36</f>
        <v>3</v>
      </c>
      <c r="E1781" s="87">
        <f>'1st 3'!M36</f>
        <v>3.5</v>
      </c>
      <c r="F1781" s="87">
        <f>'1st 4'!M36</f>
        <v>2.75</v>
      </c>
      <c r="G1781" s="87">
        <f>'1st 5'!M36</f>
        <v>3.25</v>
      </c>
      <c r="H1781" s="87">
        <f>'1st 6'!M36</f>
        <v>3.25</v>
      </c>
      <c r="I1781" s="497"/>
      <c r="J1781" s="505"/>
      <c r="K1781" s="92"/>
      <c r="L1781" s="89">
        <f>'2nd 1'!M36</f>
        <v>3.5</v>
      </c>
      <c r="M1781" s="87">
        <f>'2nd 2'!M36</f>
        <v>3.5</v>
      </c>
      <c r="N1781" s="87">
        <f>'2nd 3'!M36</f>
        <v>4</v>
      </c>
      <c r="O1781" s="87">
        <f>'2nd 4'!M36</f>
        <v>3.25</v>
      </c>
      <c r="P1781" s="87">
        <f>'2nd 5'!M36</f>
        <v>2.75</v>
      </c>
      <c r="Q1781" s="87">
        <f>'2nd 6'!M36</f>
        <v>3.5</v>
      </c>
      <c r="R1781" s="87">
        <f>'2nd 7'!M36</f>
        <v>0</v>
      </c>
      <c r="S1781" s="457"/>
      <c r="T1781" s="486"/>
      <c r="U1781" s="93"/>
      <c r="V1781" s="499"/>
      <c r="W1781" s="501"/>
      <c r="X1781" s="453"/>
      <c r="Y1781" s="155"/>
      <c r="Z1781" s="510"/>
    </row>
    <row r="1782" spans="1:28" ht="17.25" customHeight="1" thickBot="1">
      <c r="A1782" s="424"/>
      <c r="B1782" s="94" t="s">
        <v>2</v>
      </c>
      <c r="C1782" s="95" t="str">
        <f>'1st 1'!L36</f>
        <v>A-</v>
      </c>
      <c r="D1782" s="95" t="str">
        <f>'1st 2'!L36</f>
        <v>B</v>
      </c>
      <c r="E1782" s="95" t="str">
        <f>'1st 3'!L36</f>
        <v>A-</v>
      </c>
      <c r="F1782" s="95" t="str">
        <f>'1st 4'!L36</f>
        <v>B-</v>
      </c>
      <c r="G1782" s="95" t="str">
        <f>'1st 5'!L36</f>
        <v>B+</v>
      </c>
      <c r="H1782" s="95" t="str">
        <f>'1st 6'!L36</f>
        <v>B+</v>
      </c>
      <c r="I1782" s="472"/>
      <c r="J1782" s="96"/>
      <c r="K1782" s="88"/>
      <c r="L1782" s="97" t="str">
        <f>'2nd 1'!L36</f>
        <v>A-</v>
      </c>
      <c r="M1782" s="95" t="str">
        <f>'2nd 2'!L36</f>
        <v>A-</v>
      </c>
      <c r="N1782" s="95" t="str">
        <f>'2nd 3'!L36</f>
        <v>A+</v>
      </c>
      <c r="O1782" s="95" t="str">
        <f>'2nd 4'!L36</f>
        <v>B+</v>
      </c>
      <c r="P1782" s="95" t="str">
        <f>'2nd 5'!L36</f>
        <v>B-</v>
      </c>
      <c r="Q1782" s="95" t="str">
        <f>'2nd 6'!L36</f>
        <v>A-</v>
      </c>
      <c r="R1782" s="95">
        <f>'2nd 7'!L36</f>
        <v>0</v>
      </c>
      <c r="S1782" s="457"/>
      <c r="T1782" s="98"/>
      <c r="U1782" s="90"/>
      <c r="V1782" s="500"/>
      <c r="W1782" s="502"/>
      <c r="X1782" s="504"/>
      <c r="Y1782" s="156"/>
      <c r="Z1782" s="510"/>
    </row>
    <row r="1783" spans="1:28" ht="18.75" thickTop="1">
      <c r="A1783" s="413" t="s">
        <v>127</v>
      </c>
      <c r="B1783" s="91" t="s">
        <v>1</v>
      </c>
      <c r="C1783" s="87">
        <f>'1st 1'!N36</f>
        <v>0</v>
      </c>
      <c r="D1783" s="87">
        <f>'1st 2'!N36</f>
        <v>0</v>
      </c>
      <c r="E1783" s="87">
        <f>'1st 3'!N36</f>
        <v>0</v>
      </c>
      <c r="F1783" s="87">
        <f>'1st 4'!N36</f>
        <v>0</v>
      </c>
      <c r="G1783" s="87">
        <f>'1st 5'!N36</f>
        <v>0</v>
      </c>
      <c r="H1783" s="87">
        <f>'1st 6'!N36</f>
        <v>0</v>
      </c>
      <c r="I1783" s="530">
        <f>(C1783*C1776)+(D1783*D1776)+(E1783*E1776)+(F1783*F1776)+(G1783*G1776)+(H1783*H1776)</f>
        <v>0</v>
      </c>
      <c r="J1783" s="417">
        <f>IF(C1783&gt;0,(C1781*C1776),0)+IF(D1783&gt;0,(D1781*D1776),0)+IF(E1783&gt;0,(E1781*E1776),0)+IF(F1783&gt;0,(F1781*F1776),0)+IF(G1783&gt;0,(G1781*G1776),0)+IF(H1783&gt;0,(H1781*H1776),0)</f>
        <v>0</v>
      </c>
      <c r="K1783" s="473">
        <f>IF(C1783&gt;C1781,((C1783*C1776)-(C1781*C1776)),0)+IF(D1783&gt;D1781,((D1783*D1776)-(D1781*D1776)),0)+IF(E1783&gt;E1781,((E1783*E1776)-(E1781*E1776)),0)+IF(F1783&gt;F1781,((F1783*F1776)-(F1781*F1776)),0)+IF(G1783&gt;G1781,((G1783*G1776)-(G1781*G1776)),0)+IF(H1783&gt;H1781,((H1783*H1776)-(H1781*H1776)),0)</f>
        <v>0</v>
      </c>
      <c r="L1783" s="89">
        <f>'2nd 1'!N36</f>
        <v>0</v>
      </c>
      <c r="M1783" s="87">
        <f>'2nd 2'!N36</f>
        <v>0</v>
      </c>
      <c r="N1783" s="87">
        <f>'2nd 3'!N36</f>
        <v>0</v>
      </c>
      <c r="O1783" s="87">
        <f>'2nd 4'!N36</f>
        <v>0</v>
      </c>
      <c r="P1783" s="87">
        <f>'2nd 5'!N36</f>
        <v>0</v>
      </c>
      <c r="Q1783" s="87">
        <f>'2nd 6'!N36</f>
        <v>0</v>
      </c>
      <c r="R1783" s="87">
        <f>'2nd 7'!N36</f>
        <v>0</v>
      </c>
      <c r="S1783" s="401">
        <f>(L1783*L1776)+(M1783*M1776)+(N1783*N1776)+(O1783*O1776)+(P1783*P1776)+(Q1783*Q1776)+(R1783*R1776)</f>
        <v>0</v>
      </c>
      <c r="T1783" s="417">
        <f>IF(L1783&gt;0,(L1781*L1776),0)+IF(M1783&gt;0,(M1781*M1776),0)+IF(N1783&gt;0,(N1781*N1776),0)+IF(O1783&gt;0,(O1781*O1776),0)+IF(P1783&gt;0,(P1781*P1776),0)+IF(Q1783&gt;0,(Q1781*Q1776),0)+IF(R1783&gt;0,(R1781*R1776),0)</f>
        <v>0</v>
      </c>
      <c r="U1783" s="399">
        <f>IF(L1783&gt;L1781,((L1783*L1776)-(L1781*L1776)),0)+IF(M1783&gt;M1781,((M1783*M1776)-(M1781*M1776)),0)+IF(N1783&gt;N1781,((N1783*N1776)-(N1781*N1776)),0)+IF(O1783&gt;O1781,((O1783*O1776)-(O1781*O1776)),0)+IF(P1783&gt;P1781,((P1783*P1776)-(P1781*P1776)),0)+IF(Q1783&gt;Q1781,((Q1783*Q1776)-(Q1781*Q1776)),0)+IF(R1783&gt;R1781,((R1783*R1776)-(R1781*R1776)),0)</f>
        <v>0</v>
      </c>
      <c r="V1783" s="401">
        <f>I1783+S1783</f>
        <v>0</v>
      </c>
      <c r="W1783" s="436">
        <f>J1783+T1783</f>
        <v>0</v>
      </c>
      <c r="X1783" s="526">
        <f>K1783+U1783</f>
        <v>0</v>
      </c>
      <c r="Y1783" s="527"/>
      <c r="Z1783" s="510"/>
    </row>
    <row r="1784" spans="1:28" ht="15.75" customHeight="1" thickBot="1">
      <c r="A1784" s="414"/>
      <c r="B1784" s="157" t="s">
        <v>23</v>
      </c>
      <c r="C1784" s="178" t="str">
        <f>'1st 1'!O36</f>
        <v/>
      </c>
      <c r="D1784" s="178" t="str">
        <f>'1st 2'!O36</f>
        <v/>
      </c>
      <c r="E1784" s="178" t="str">
        <f>'1st 3'!O36</f>
        <v/>
      </c>
      <c r="F1784" s="178" t="str">
        <f>'1st 4'!O36</f>
        <v/>
      </c>
      <c r="G1784" s="178" t="str">
        <f>'1st 5'!O36</f>
        <v/>
      </c>
      <c r="H1784" s="178" t="str">
        <f>'1st 6'!O36</f>
        <v/>
      </c>
      <c r="I1784" s="472"/>
      <c r="J1784" s="472"/>
      <c r="K1784" s="474"/>
      <c r="L1784" s="179" t="str">
        <f>'2nd 1'!O36</f>
        <v/>
      </c>
      <c r="M1784" s="178" t="str">
        <f>'2nd 2'!O36</f>
        <v/>
      </c>
      <c r="N1784" s="178" t="str">
        <f>'2nd 3'!O36</f>
        <v/>
      </c>
      <c r="O1784" s="178" t="str">
        <f>'2nd 4'!O36</f>
        <v/>
      </c>
      <c r="P1784" s="178" t="str">
        <f>'2nd 5'!O36</f>
        <v/>
      </c>
      <c r="Q1784" s="178" t="str">
        <f>'2nd 6'!O36</f>
        <v/>
      </c>
      <c r="R1784" s="178" t="str">
        <f>'2nd 7'!O36</f>
        <v/>
      </c>
      <c r="S1784" s="475"/>
      <c r="T1784" s="420"/>
      <c r="U1784" s="400"/>
      <c r="V1784" s="402"/>
      <c r="W1784" s="437"/>
      <c r="X1784" s="528"/>
      <c r="Y1784" s="529"/>
      <c r="Z1784" s="510"/>
    </row>
    <row r="1785" spans="1:28" ht="21" customHeight="1" thickTop="1" thickBot="1">
      <c r="A1785" s="435" t="s">
        <v>30</v>
      </c>
      <c r="B1785" s="435"/>
      <c r="C1785" s="435"/>
      <c r="D1785" s="435"/>
      <c r="E1785" s="435"/>
      <c r="F1785" s="435"/>
      <c r="G1785" s="435"/>
      <c r="H1785" s="435"/>
      <c r="I1785" s="435"/>
      <c r="J1785" s="435"/>
      <c r="K1785" s="435"/>
      <c r="L1785" s="435"/>
      <c r="M1785" s="435"/>
      <c r="N1785" s="435"/>
      <c r="O1785" s="435"/>
      <c r="P1785" s="435"/>
      <c r="Q1785" s="435"/>
      <c r="R1785" s="435"/>
      <c r="S1785" s="435"/>
      <c r="T1785" s="435"/>
      <c r="U1785" s="435"/>
      <c r="V1785" s="435"/>
      <c r="W1785" s="435"/>
      <c r="X1785" s="435"/>
      <c r="Y1785" s="435"/>
      <c r="Z1785" s="510"/>
    </row>
    <row r="1786" spans="1:28" ht="19.5" customHeight="1" thickTop="1" thickBot="1">
      <c r="A1786" s="478" t="s">
        <v>44</v>
      </c>
      <c r="B1786" s="479"/>
      <c r="C1786" s="479"/>
      <c r="D1786" s="479"/>
      <c r="E1786" s="479"/>
      <c r="F1786" s="479"/>
      <c r="G1786" s="479"/>
      <c r="H1786" s="479"/>
      <c r="I1786" s="479"/>
      <c r="J1786" s="479"/>
      <c r="K1786" s="506"/>
      <c r="L1786" s="425" t="s">
        <v>45</v>
      </c>
      <c r="M1786" s="426"/>
      <c r="N1786" s="426"/>
      <c r="O1786" s="426"/>
      <c r="P1786" s="426"/>
      <c r="Q1786" s="426"/>
      <c r="R1786" s="426"/>
      <c r="S1786" s="426"/>
      <c r="T1786" s="426"/>
      <c r="U1786" s="426"/>
      <c r="V1786" s="160"/>
      <c r="W1786" s="428" t="s">
        <v>39</v>
      </c>
      <c r="X1786" s="428"/>
      <c r="Y1786" s="161"/>
      <c r="Z1786" s="510"/>
    </row>
    <row r="1787" spans="1:28" ht="17.25" customHeight="1" thickTop="1">
      <c r="A1787" s="99" t="s">
        <v>22</v>
      </c>
      <c r="B1787" s="100"/>
      <c r="C1787" s="101">
        <f>'3rd 1'!B4</f>
        <v>201</v>
      </c>
      <c r="D1787" s="101">
        <f>'3rd 2'!B4</f>
        <v>202</v>
      </c>
      <c r="E1787" s="101">
        <f>'3rd 3'!B4</f>
        <v>203</v>
      </c>
      <c r="F1787" s="101">
        <f>'3rd 4'!B4</f>
        <v>204</v>
      </c>
      <c r="G1787" s="101">
        <f>'3rd 5'!B4</f>
        <v>205</v>
      </c>
      <c r="H1787" s="101">
        <f>'3rd 6'!B4</f>
        <v>0</v>
      </c>
      <c r="I1787" s="430" t="s">
        <v>0</v>
      </c>
      <c r="J1787" s="430" t="s">
        <v>3</v>
      </c>
      <c r="K1787" s="432" t="s">
        <v>2</v>
      </c>
      <c r="L1787" s="101">
        <f>'4th 1'!B4</f>
        <v>206</v>
      </c>
      <c r="M1787" s="101">
        <f>'4th 2'!B4</f>
        <v>207</v>
      </c>
      <c r="N1787" s="101">
        <f>'4th 3'!B4</f>
        <v>208</v>
      </c>
      <c r="O1787" s="101">
        <f>'4th 4'!B4</f>
        <v>209</v>
      </c>
      <c r="P1787" s="101">
        <f>'4th 5'!B4</f>
        <v>210</v>
      </c>
      <c r="Q1787" s="101">
        <f>'4th 6'!B4</f>
        <v>211</v>
      </c>
      <c r="R1787" s="101">
        <f>'4th 7'!B4</f>
        <v>0</v>
      </c>
      <c r="S1787" s="429" t="s">
        <v>0</v>
      </c>
      <c r="T1787" s="429" t="s">
        <v>3</v>
      </c>
      <c r="U1787" s="431" t="s">
        <v>2</v>
      </c>
      <c r="V1787" s="433" t="s">
        <v>62</v>
      </c>
      <c r="W1787" s="434"/>
      <c r="X1787" s="434"/>
      <c r="Y1787" s="162" t="str">
        <f>IF(X1788&gt;=4,"A+",IF(X1788&gt;=3.75,"A",IF(X1788&gt;=3.5,"A-",IF(X1788&gt;=3.25,"B+",IF(X1788&gt;=3,"B",IF(X1788&gt;=2.75,"B-",IF(X1788&gt;=2.5,"C+",IF(X1788&gt;=2,"C","F"))))))))</f>
        <v>B</v>
      </c>
      <c r="Z1787" s="510"/>
    </row>
    <row r="1788" spans="1:28" ht="63.75" customHeight="1">
      <c r="A1788" s="77" t="s">
        <v>63</v>
      </c>
      <c r="B1788" s="86"/>
      <c r="C1788" s="79" t="str">
        <f>IF('3rd 1'!C36&gt;0,'3rd 1'!D6,IF('3rd 1'!K36&gt;0,'3rd 1'!L6,IF('3rd 1'!S36&gt;0,'3rd 1'!T6,0)))</f>
        <v>Basic Design</v>
      </c>
      <c r="D1788" s="79" t="str">
        <f>IF('3rd 2'!C36&gt;0,'3rd 2'!D6,IF('3rd 2'!K36&gt;0,'3rd 2'!L6,IF('3rd 2'!S36&gt;0,'3rd 2'!T6,0)))</f>
        <v>Still Life-1</v>
      </c>
      <c r="E1788" s="79" t="str">
        <f>IF('3rd 3'!C36&gt;0,'3rd 3'!D6,IF('3rd 3'!K36&gt;0,'3rd 3'!L6,IF('3rd 3'!S36&gt;0,'3rd 3'!T6,0)))</f>
        <v>Drawing-3</v>
      </c>
      <c r="F1788" s="79" t="str">
        <f>IF('3rd 4'!C36&gt;0,'3rd 4'!D6,IF('3rd 4'!K36&gt;0,'3rd 4'!L6,IF('3rd 4'!S36&gt;0,'3rd 4'!T6,0)))</f>
        <v>Sketch-3</v>
      </c>
      <c r="G1788" s="79" t="str">
        <f>IF('3rd 5'!C36&gt;0,'3rd 5'!D6,IF('3rd 5'!K36&gt;0,'3rd 5'!L6,IF('3rd 5'!S36&gt;0,'3rd 5'!T6,0)))</f>
        <v>History of Ancient Indian Civilization</v>
      </c>
      <c r="H1788" s="79">
        <f>IF('3rd 6'!C36&gt;0,'3rd 6'!D6,IF('3rd 6'!K36&gt;0,'3rd 6'!L6,IF('3rd 6'!S36&gt;0,'3rd 6'!T6,0)))</f>
        <v>0</v>
      </c>
      <c r="I1788" s="481"/>
      <c r="J1788" s="481"/>
      <c r="K1788" s="482"/>
      <c r="L1788" s="79" t="str">
        <f>IF('4th 1'!C36&gt;0,'4th 1'!D6,IF('4th 1'!K36&gt;0,'4th 1'!L6,IF('4th 1'!S36&gt;0,'4th 1'!T6,0)))</f>
        <v>Folk Design</v>
      </c>
      <c r="M1788" s="79" t="str">
        <f>IF('4th 2'!C36&gt;0,'4th 2'!D6,IF('4th 2'!K36&gt;0,'4th 2'!L6,IF('4th 2'!S36&gt;0,'4th 2'!T6,0)))</f>
        <v>Still Life-2</v>
      </c>
      <c r="N1788" s="79" t="str">
        <f>IF('4th 3'!C36&gt;0,'4th 3'!D6,IF('4th 3'!K36&gt;0,'4th 3'!L6,IF('4th 3'!S36&gt;0,'4th 3'!T6,0)))</f>
        <v>Drawing-4</v>
      </c>
      <c r="O1788" s="79" t="str">
        <f>IF('4th 4'!C36&gt;0,'4th 4'!D6,IF('4th 4'!K36&gt;0,'4th 4'!L6,IF('4th 4'!S36&gt;0,'4th 4'!T6,0)))</f>
        <v>Typography-1</v>
      </c>
      <c r="P1788" s="79" t="str">
        <f>IF('4th 5'!C36&gt;0,'4th 5'!D6,IF('4th 5'!K36&gt;0,'4th 5'!L6,IF('4th 5'!S36&gt;0,'4th 5'!T6,0)))</f>
        <v>Material &amp; Technique of Graphic Design</v>
      </c>
      <c r="Q1788" s="79" t="str">
        <f>IF('4th 6'!C36&gt;0,'4th 6'!D6,IF('4th 6'!K36&gt;0,'4th 6'!L6,IF('4th 6'!S36&gt;0,'4th 6'!T6,0)))</f>
        <v>History of Ancient Bengal Civilization</v>
      </c>
      <c r="R1788" s="79">
        <f>IF('4th 7'!C36&gt;0,'4th 7'!D6,IF('4th 7'!K36&gt;0,'4th 7'!L6,IF('4th 7'!S36&gt;0,'4th 7'!T6,0)))</f>
        <v>0</v>
      </c>
      <c r="S1788" s="429"/>
      <c r="T1788" s="429"/>
      <c r="U1788" s="431"/>
      <c r="V1788" s="335">
        <f>IF(I1790&gt;0,(V1793+V1777),0)</f>
        <v>63</v>
      </c>
      <c r="W1788" s="254">
        <f>IF(I1790&gt;0,(W1793+W1777),0)</f>
        <v>200.625</v>
      </c>
      <c r="X1788" s="336">
        <f>IF(S1790&gt;0,(W1788/63),IF(I1790&gt;0,(W1788/46.5),0))</f>
        <v>3.1845238095238093</v>
      </c>
      <c r="Y1788" s="163" t="str">
        <f>IF(X1788&gt;=2.5,Y1787,IF(X1788&gt;=2.25,"C",IF(X1788&gt;=2,"D",IF(X1788=0,0,"F"))))</f>
        <v>B</v>
      </c>
      <c r="Z1788" s="510"/>
    </row>
    <row r="1789" spans="1:28" ht="16.5">
      <c r="A1789" s="458" t="s">
        <v>27</v>
      </c>
      <c r="B1789" s="459"/>
      <c r="C1789" s="102">
        <f>IF('3rd 1'!C36&gt;0,'3rd 1'!H4,IF('3rd 1'!K36&gt;0,'3rd 1'!P4,IF('3rd 1'!S36&gt;0,'3rd 1'!X4,0)))</f>
        <v>3</v>
      </c>
      <c r="D1789" s="102">
        <f>IF('3rd 2'!C36&gt;0,'3rd 2'!H4,IF('3rd 2'!K36&gt;0,'3rd 2'!P4,IF('3rd 2'!S36&gt;0,'3rd 2'!X4,0)))</f>
        <v>3</v>
      </c>
      <c r="E1789" s="102">
        <f>IF('3rd 3'!C36&gt;0,'3rd 3'!H4,IF('3rd 3'!K36&gt;0,'3rd 3'!P4,IF('3rd 3'!S36&gt;0,'3rd 3'!X4,0)))</f>
        <v>3</v>
      </c>
      <c r="F1789" s="102">
        <f>IF('3rd 4'!C36&gt;0,'3rd 4'!H4,IF('3rd 4'!K36&gt;0,'3rd 4'!P4,IF('3rd 4'!S36&gt;0,'3rd 4'!X4,0)))</f>
        <v>3</v>
      </c>
      <c r="G1789" s="102">
        <f>IF('3rd 5'!C36&gt;0,'3rd 5'!H4,IF('3rd 5'!K36&gt;0,'3rd 5'!P4,IF('3rd 5'!S36&gt;0,'3rd 5'!X4,0)))</f>
        <v>3</v>
      </c>
      <c r="H1789" s="102">
        <f>IF('3rd 6'!C36&gt;0,'3rd 6'!H4,IF('3rd 6'!K36&gt;0,'3rd 6'!P4,IF('3rd 6'!S36&gt;0,'3rd 6'!X4,0)))</f>
        <v>0</v>
      </c>
      <c r="I1789" s="481"/>
      <c r="J1789" s="481"/>
      <c r="K1789" s="482"/>
      <c r="L1789" s="102">
        <f>IF('4th 1'!C36&gt;0,'4th 1'!H4,IF('4th 1'!K36&gt;0,'4th 1'!P4,IF('4th 1'!S36&gt;0,'4th 1'!X4,0)))</f>
        <v>3</v>
      </c>
      <c r="M1789" s="102">
        <f>IF('4th 2'!C36&gt;0,'4th 2'!H4,IF('4th 2'!K36&gt;0,'4th 2'!P4,IF('4th 2'!S36&gt;0,'4th 2'!X4,0)))</f>
        <v>3</v>
      </c>
      <c r="N1789" s="102">
        <f>IF('4th 3'!C36&gt;0,'4th 3'!H4,IF('4th 3'!K36&gt;0,'4th 3'!P4,IF('4th 3'!S36&gt;0,'4th 3'!X4,0)))</f>
        <v>3</v>
      </c>
      <c r="O1789" s="102">
        <f>IF('4th 4'!C36&gt;0,'4th 4'!H4,IF('4th 4'!K36&gt;0,'4th 4'!P4,IF('4th 4'!S36&gt;0,'4th 4'!X4,0)))</f>
        <v>1.5</v>
      </c>
      <c r="P1789" s="102">
        <f>IF('4th 5'!C36&gt;0,'4th 5'!H4,IF('4th 5'!K36&gt;0,'4th 5'!P4,IF('4th 5'!S36&gt;0,'4th 5'!X4,0)))</f>
        <v>1.5</v>
      </c>
      <c r="Q1789" s="102">
        <f>IF('4th 6'!C36&gt;0,'4th 6'!H4,IF('4th 6'!K36&gt;0,'4th 6'!P4,IF('4th 6'!S36&gt;0,'4th 6'!X4,0)))</f>
        <v>3</v>
      </c>
      <c r="R1789" s="102">
        <f>IF('4th 7'!C36&gt;0,'4th 7'!H4,IF('4th 7'!K36&gt;0,'4th 7'!P4,IF('4th 7'!S36&gt;0,'4th 7'!X4,0)))</f>
        <v>0</v>
      </c>
      <c r="S1789" s="430"/>
      <c r="T1789" s="430"/>
      <c r="U1789" s="432"/>
      <c r="V1789" s="460" t="s">
        <v>41</v>
      </c>
      <c r="W1789" s="461"/>
      <c r="X1789" s="461"/>
      <c r="Y1789" s="462"/>
      <c r="Z1789" s="510"/>
    </row>
    <row r="1790" spans="1:28" ht="17.25" thickBot="1">
      <c r="A1790" s="463" t="s">
        <v>11</v>
      </c>
      <c r="B1790" s="464"/>
      <c r="C1790" s="102">
        <v>100</v>
      </c>
      <c r="D1790" s="102">
        <v>100</v>
      </c>
      <c r="E1790" s="102">
        <v>100</v>
      </c>
      <c r="F1790" s="102">
        <v>100</v>
      </c>
      <c r="G1790" s="102">
        <v>100</v>
      </c>
      <c r="H1790" s="102">
        <v>100</v>
      </c>
      <c r="I1790" s="465">
        <f>(C1794*C1789)+(D1794*D1789)+(E1794*E1789)+(F1794*F1789)+(G1794*G1789)+(H1794*H1789)</f>
        <v>45.75</v>
      </c>
      <c r="J1790" s="84"/>
      <c r="K1790" s="103" t="str">
        <f>IF(J1791&gt;=4,"A+",IF(J1791&gt;=3.75,"A",IF(J1791&gt;=3.5,"A-",IF(J1791&gt;=3.25,"B+",IF(J1791&gt;=3,"B",IF(J1791&gt;=2.75,"B-",IF(J1791&gt;=2.5,"C+",IF(J1791&gt;=2,"C","F"))))))))</f>
        <v>B</v>
      </c>
      <c r="L1790" s="102">
        <v>100</v>
      </c>
      <c r="M1790" s="102">
        <v>100</v>
      </c>
      <c r="N1790" s="102">
        <v>100</v>
      </c>
      <c r="O1790" s="102">
        <v>100</v>
      </c>
      <c r="P1790" s="102">
        <v>100</v>
      </c>
      <c r="Q1790" s="102">
        <v>100</v>
      </c>
      <c r="R1790" s="102">
        <v>100</v>
      </c>
      <c r="S1790" s="465">
        <f>(L1794*L1789)+(M1794*M1789)+(N1794*N1789)+(O1794*O1789)+(P1794*P1789)+(Q1794*Q1789)+(R1794*R1789)</f>
        <v>47.625</v>
      </c>
      <c r="T1790" s="84"/>
      <c r="U1790" s="103" t="str">
        <f>IF(T1791&gt;=4,"A+",IF(T1791&gt;=3.75,"A",IF(T1791&gt;=3.5,"A-",IF(T1791&gt;=3.25,"B+",IF(T1791&gt;=3,"B",IF(T1791&gt;=2.75,"B-",IF(T1791&gt;=2.5,"C+",IF(T1791&gt;=2,"C","F"))))))))</f>
        <v>B</v>
      </c>
      <c r="V1790" s="467" t="s">
        <v>29</v>
      </c>
      <c r="W1790" s="469" t="s">
        <v>0</v>
      </c>
      <c r="X1790" s="469" t="s">
        <v>3</v>
      </c>
      <c r="Y1790" s="476" t="s">
        <v>2</v>
      </c>
      <c r="Z1790" s="510"/>
    </row>
    <row r="1791" spans="1:28" ht="17.25" thickTop="1">
      <c r="A1791" s="77" t="s">
        <v>28</v>
      </c>
      <c r="B1791" s="86"/>
      <c r="C1791" s="104">
        <f>IF('3rd 1'!C36&gt;0,'3rd 1'!C36,IF('3rd 1'!K36&gt;0,'3rd 1'!K36,IF('3rd 1'!S36&gt;0,'3rd 1'!S36,0)))</f>
        <v>29.5</v>
      </c>
      <c r="D1791" s="104">
        <f>IF('3rd 2'!C36&gt;0,'3rd 2'!C36,IF('3rd 2'!K36&gt;0,'3rd 2'!K36,IF('3rd 2'!S36&gt;0,'3rd 2'!S36,0)))</f>
        <v>30.75</v>
      </c>
      <c r="E1791" s="104">
        <f>IF('3rd 3'!C36&gt;0,'3rd 3'!C36,IF('3rd 3'!K36&gt;0,'3rd 3'!K36,IF('3rd 3'!S36&gt;0,'3rd 3'!S36,0)))</f>
        <v>22</v>
      </c>
      <c r="F1791" s="104">
        <f>IF('3rd 4'!C36&gt;0,'3rd 4'!C36,IF('3rd 4'!K36&gt;0,'3rd 4'!K36,IF('3rd 4'!S36&gt;0,'3rd 4'!S36,0)))</f>
        <v>27.5</v>
      </c>
      <c r="G1791" s="104">
        <f>IF('3rd 5'!C36&gt;0,'3rd 5'!C36,IF('3rd 5'!K36&gt;0,'3rd 5'!K36,IF('3rd 5'!S36&gt;0,'3rd 5'!S36,0)))</f>
        <v>31</v>
      </c>
      <c r="H1791" s="104">
        <f>IF('3rd 6'!C36&gt;0,'3rd 6'!C36,IF('3rd 6'!K36&gt;0,'3rd 6'!K36,IF('3rd 6'!S36&gt;0,'3rd 6'!S36,0)))</f>
        <v>0</v>
      </c>
      <c r="I1791" s="457"/>
      <c r="J1791" s="485">
        <f>I1790/(C1789+D1789+E1789+F1789+G1789+H1789)</f>
        <v>3.05</v>
      </c>
      <c r="K1791" s="90"/>
      <c r="L1791" s="104">
        <f>IF('4th 1'!C36&gt;0,'4th 1'!C36,IF('4th 1'!K36&gt;0,'4th 1'!K36,IF('4th 1'!S36&gt;0,'4th 1'!S36,0)))</f>
        <v>29</v>
      </c>
      <c r="M1791" s="104">
        <f>IF('4th 2'!C36&gt;0,'4th 2'!C36,IF('4th 2'!K36&gt;0,'4th 2'!K36,IF('4th 2'!S36&gt;0,'4th 2'!S36,0)))</f>
        <v>28</v>
      </c>
      <c r="N1791" s="104">
        <f>IF('4th 3'!C36&gt;0,'4th 3'!C36,IF('4th 3'!K36&gt;0,'4th 3'!K36,IF('4th 3'!S36&gt;0,'4th 3'!S36,0)))</f>
        <v>23.5</v>
      </c>
      <c r="O1791" s="104">
        <f>IF('4th 4'!C36&gt;0,'4th 4'!C36,IF('4th 4'!K36&gt;0,'4th 4'!K36,IF('4th 4'!S36&gt;0,'4th 4'!S36,0)))</f>
        <v>26.5</v>
      </c>
      <c r="P1791" s="104">
        <f>IF('4th 5'!C36&gt;0,'4th 5'!C36,IF('4th 5'!K36&gt;0,'4th 5'!K36,IF('4th 5'!S36&gt;0,'4th 5'!S36,0)))</f>
        <v>31</v>
      </c>
      <c r="Q1791" s="104">
        <f>IF('4th 6'!C36&gt;0,'4th 6'!C36,IF('4th 6'!K36&gt;0,'4th 6'!K36,IF('4th 6'!S36&gt;0,'4th 6'!S36,0)))</f>
        <v>28</v>
      </c>
      <c r="R1791" s="104">
        <f>IF('4th 7'!C36&gt;0,'4th 7'!C36,IF('4th 7'!K36&gt;0,'4th 7'!K36,IF('4th 7'!S36&gt;0,'4th 7'!S36,0)))</f>
        <v>0</v>
      </c>
      <c r="S1791" s="457"/>
      <c r="T1791" s="485">
        <f>S1790/(L1789+M1789+N1789+O1789+P1789+Q1789+R1789)</f>
        <v>3.1749999999999998</v>
      </c>
      <c r="U1791" s="90"/>
      <c r="V1791" s="468"/>
      <c r="W1791" s="470"/>
      <c r="X1791" s="471"/>
      <c r="Y1791" s="477"/>
      <c r="Z1791" s="510"/>
    </row>
    <row r="1792" spans="1:28" ht="17.25">
      <c r="A1792" s="423" t="s">
        <v>26</v>
      </c>
      <c r="B1792" s="91" t="s">
        <v>60</v>
      </c>
      <c r="C1792" s="104">
        <f>IF('3rd 1'!C36&gt;0,'3rd 1'!J36,IF('3rd 1'!K36&gt;0,'3rd 1'!R36,IF('3rd 1'!S36&gt;0,'3rd 1'!Z36,0)))</f>
        <v>38</v>
      </c>
      <c r="D1792" s="104">
        <f>IF('3rd 2'!C36&gt;0,'3rd 2'!J36,IF('3rd 2'!K36&gt;0,'3rd 2'!R36,IF('3rd 2'!S36&gt;0,'3rd 2'!Z36,0)))</f>
        <v>29</v>
      </c>
      <c r="E1792" s="104">
        <f>IF('3rd 3'!C36&gt;0,'3rd 3'!J36,IF('3rd 3'!K36&gt;0,'3rd 3'!R36,IF('3rd 3'!S36&gt;0,'3rd 3'!Z36,0)))</f>
        <v>35</v>
      </c>
      <c r="F1792" s="104">
        <f>IF('3rd 4'!C36&gt;0,'3rd 4'!J36,IF('3rd 4'!K36&gt;0,'3rd 4'!R36,IF('3rd 4'!S36&gt;0,'3rd 4'!Z36,0)))</f>
        <v>29.5</v>
      </c>
      <c r="G1792" s="104">
        <f>IF('3rd 5'!C36&gt;0,'3rd 5'!J36,IF('3rd 5'!K36&gt;0,'3rd 5'!R36,IF('3rd 5'!S36&gt;0,'3rd 5'!Z36,0)))</f>
        <v>39</v>
      </c>
      <c r="H1792" s="104">
        <f>IF('3rd 6'!C36&gt;0,'3rd 6'!J36,IF('3rd 6'!K36&gt;0,'3rd 6'!R36,IF('3rd 6'!S36&gt;0,'3rd 6'!Z36,0)))</f>
        <v>0</v>
      </c>
      <c r="I1792" s="457"/>
      <c r="J1792" s="525"/>
      <c r="K1792" s="442" t="str">
        <f>IF(J1791&gt;=2.5,K1790,IF(J1791&gt;=2.25,"C",IF(J1791&gt;=2,"D",IF(J1791=0,0,"F"))))</f>
        <v>B</v>
      </c>
      <c r="L1792" s="104">
        <f>IF('4th 1'!C36&gt;0,'4th 1'!J36,IF('4th 1'!K36&gt;0,'4th 1'!R36,IF('4th 1'!S36&gt;0,'4th 1'!Z36,0)))</f>
        <v>39.5</v>
      </c>
      <c r="M1792" s="104">
        <f>IF('4th 2'!C36&gt;0,'4th 2'!J36,IF('4th 2'!K36&gt;0,'4th 2'!R36,IF('4th 2'!S36&gt;0,'4th 2'!Z36,0)))</f>
        <v>39</v>
      </c>
      <c r="N1792" s="104">
        <f>IF('4th 3'!C36&gt;0,'4th 3'!J36,IF('4th 3'!K36&gt;0,'4th 3'!R36,IF('4th 3'!S36&gt;0,'4th 3'!Z36,0)))</f>
        <v>34</v>
      </c>
      <c r="O1792" s="104">
        <f>IF('4th 4'!C36&gt;0,'4th 4'!J36,IF('4th 4'!K36&gt;0,'4th 4'!R36,IF('4th 4'!S36&gt;0,'4th 4'!Z36,0)))</f>
        <v>40</v>
      </c>
      <c r="P1792" s="104">
        <f>IF('4th 5'!C36&gt;0,'4th 5'!J36,IF('4th 5'!K36&gt;0,'4th 5'!R36,IF('4th 5'!S36&gt;0,'4th 5'!Z36,0)))</f>
        <v>38.5</v>
      </c>
      <c r="Q1792" s="104">
        <f>IF('4th 6'!C36&gt;0,'4th 6'!J36,IF('4th 6'!K36&gt;0,'4th 6'!R36,IF('4th 6'!S36&gt;0,'4th 6'!Z36,0)))</f>
        <v>39.5</v>
      </c>
      <c r="R1792" s="104">
        <f>IF('4th 7'!C36&gt;0,'4th 7'!J36,IF('4th 7'!K36&gt;0,'4th 7'!R36,IF('4th 7'!S36&gt;0,'4th 7'!Z36,0)))</f>
        <v>0</v>
      </c>
      <c r="S1792" s="457"/>
      <c r="T1792" s="525"/>
      <c r="U1792" s="442" t="str">
        <f>IF(T1791&gt;=2.5,U1790,IF(T1791&gt;=2.25,"C",IF(T1791&gt;=2,"D",IF(T1791=0,0,"F"))))</f>
        <v>B</v>
      </c>
      <c r="V1792" s="454" t="s">
        <v>40</v>
      </c>
      <c r="W1792" s="443"/>
      <c r="X1792" s="443"/>
      <c r="Y1792" s="455"/>
      <c r="Z1792" s="510"/>
      <c r="AA1792" s="105"/>
      <c r="AB1792" s="105"/>
    </row>
    <row r="1793" spans="1:26" ht="16.5" customHeight="1">
      <c r="A1793" s="424"/>
      <c r="B1793" s="91" t="s">
        <v>67</v>
      </c>
      <c r="C1793" s="117">
        <f>'3rd 1'!AA36</f>
        <v>68</v>
      </c>
      <c r="D1793" s="117">
        <f>'3rd 2'!AA36</f>
        <v>60</v>
      </c>
      <c r="E1793" s="117">
        <f>'3rd 3'!AA36</f>
        <v>57</v>
      </c>
      <c r="F1793" s="117">
        <f>'3rd 4'!AA36</f>
        <v>57</v>
      </c>
      <c r="G1793" s="117">
        <f>'3rd 5'!AA36</f>
        <v>70</v>
      </c>
      <c r="H1793" s="117">
        <f>'3rd 6'!AA36</f>
        <v>0</v>
      </c>
      <c r="I1793" s="457"/>
      <c r="J1793" s="525"/>
      <c r="K1793" s="491"/>
      <c r="L1793" s="117">
        <f>'4th 1'!AA36</f>
        <v>69</v>
      </c>
      <c r="M1793" s="117">
        <f>'4th 2'!AA36</f>
        <v>67</v>
      </c>
      <c r="N1793" s="117">
        <f>'4th 3'!AA36</f>
        <v>58</v>
      </c>
      <c r="O1793" s="117">
        <f>'4th 4'!AA36</f>
        <v>67</v>
      </c>
      <c r="P1793" s="117">
        <f>'4th 5'!AA36</f>
        <v>70</v>
      </c>
      <c r="Q1793" s="117">
        <f>'4th 6'!AA36</f>
        <v>68</v>
      </c>
      <c r="R1793" s="117">
        <f>'4th 7'!AA36</f>
        <v>0</v>
      </c>
      <c r="S1793" s="457"/>
      <c r="T1793" s="525"/>
      <c r="U1793" s="491"/>
      <c r="V1793" s="444">
        <f>IF((C1794+C1796)=0,0,C1789)+IF((D1794+D1796)=0,0,D1789)+IF((E1794+E1796)=0,0,E1789)+IF((F1794+F1796)=0,0,F1789)+IF((G1794+G1796)=0,0,G1789)+IF((H1794+H1796)=0,0,H1789)+IF((L1794+L1796)=0,0,L1789)+IF((M1794+M1796)=0,0,M1789)+IF((N1794+N1796)=0,0,N1789)+IF((O1794+O1796)=0,0,O1789)+IF((P1794+P1796)=0,0,P1789)+IF((Q1794+Q1796)=0,0,Q1789)+IF((R1794+R1796)=0,0,R1789)+IF(E1826&gt;0,1.5,0)</f>
        <v>31.5</v>
      </c>
      <c r="W1793" s="457">
        <f>I1790+S1790+(E1826*1.5)</f>
        <v>97.125</v>
      </c>
      <c r="X1793" s="440">
        <f>IF(S1790&gt;0,(W1793/31.5),J1791)</f>
        <v>3.0833333333333335</v>
      </c>
      <c r="Y1793" s="164" t="str">
        <f>IF(X1793&gt;=4,"A+",IF(X1793&gt;=3.75,"A",IF(X1793&gt;=3.5,"A-",IF(X1793&gt;=3.25,"B+",IF(X1793&gt;=3,"B",IF(X1793&gt;=2.75,"B-",IF(X1793&gt;=2.5,"C+",IF(X1793&gt;=2,"C","F"))))))))</f>
        <v>B</v>
      </c>
      <c r="Z1793" s="510"/>
    </row>
    <row r="1794" spans="1:26" ht="16.5">
      <c r="A1794" s="424"/>
      <c r="B1794" s="91" t="s">
        <v>1</v>
      </c>
      <c r="C1794" s="104">
        <f>'3rd 1'!AC36</f>
        <v>3.25</v>
      </c>
      <c r="D1794" s="104">
        <f>'3rd 2'!AC36</f>
        <v>3</v>
      </c>
      <c r="E1794" s="104">
        <f>'3rd 3'!AC36</f>
        <v>2.75</v>
      </c>
      <c r="F1794" s="104">
        <f>'3rd 4'!AC36</f>
        <v>2.75</v>
      </c>
      <c r="G1794" s="104">
        <f>'3rd 5'!AC36</f>
        <v>3.5</v>
      </c>
      <c r="H1794" s="104">
        <f>'3rd 6'!AC36</f>
        <v>0</v>
      </c>
      <c r="I1794" s="457"/>
      <c r="J1794" s="525"/>
      <c r="K1794" s="106"/>
      <c r="L1794" s="104">
        <f>'4th 1'!AC36</f>
        <v>3.25</v>
      </c>
      <c r="M1794" s="104">
        <f>'4th 2'!AC36</f>
        <v>3.25</v>
      </c>
      <c r="N1794" s="104">
        <f>'4th 3'!AC36</f>
        <v>2.75</v>
      </c>
      <c r="O1794" s="104">
        <f>'4th 4'!AC36</f>
        <v>3.25</v>
      </c>
      <c r="P1794" s="104">
        <f>'4th 5'!AC36</f>
        <v>3.5</v>
      </c>
      <c r="Q1794" s="104">
        <f>'4th 6'!AC36</f>
        <v>3.25</v>
      </c>
      <c r="R1794" s="107">
        <f>'4th 7'!AC36</f>
        <v>0</v>
      </c>
      <c r="S1794" s="457"/>
      <c r="T1794" s="525"/>
      <c r="U1794" s="108"/>
      <c r="V1794" s="456"/>
      <c r="W1794" s="448"/>
      <c r="X1794" s="441"/>
      <c r="Y1794" s="451" t="str">
        <f>IF(S1790&gt;0,(IF(X1793&gt;=2.5,Y1793,IF(X1793&gt;=2.25,"C",IF(X1793&gt;=2,"D","F")))),K1792)</f>
        <v>B</v>
      </c>
      <c r="Z1794" s="510"/>
    </row>
    <row r="1795" spans="1:26" ht="16.5">
      <c r="A1795" s="424"/>
      <c r="B1795" s="91" t="s">
        <v>2</v>
      </c>
      <c r="C1795" s="104" t="str">
        <f>'3rd 1'!AB36</f>
        <v>B+</v>
      </c>
      <c r="D1795" s="104" t="str">
        <f>'3rd 2'!AB36</f>
        <v>B</v>
      </c>
      <c r="E1795" s="104" t="str">
        <f>'3rd 3'!AB36</f>
        <v>B-</v>
      </c>
      <c r="F1795" s="104" t="str">
        <f>'3rd 4'!AB36</f>
        <v>B-</v>
      </c>
      <c r="G1795" s="104" t="str">
        <f>'3rd 5'!AB36</f>
        <v>A-</v>
      </c>
      <c r="H1795" s="104" t="str">
        <f>'3rd 6'!AB36</f>
        <v/>
      </c>
      <c r="I1795" s="457"/>
      <c r="J1795" s="98"/>
      <c r="K1795" s="90"/>
      <c r="L1795" s="104" t="str">
        <f>'4th 1'!AB36</f>
        <v>B+</v>
      </c>
      <c r="M1795" s="104" t="str">
        <f>'4th 2'!AB36</f>
        <v>B+</v>
      </c>
      <c r="N1795" s="104" t="str">
        <f>'4th 3'!AB36</f>
        <v>B-</v>
      </c>
      <c r="O1795" s="104" t="str">
        <f>'4th 4'!AB36</f>
        <v>B+</v>
      </c>
      <c r="P1795" s="104" t="str">
        <f>'4th 5'!AB36</f>
        <v>A-</v>
      </c>
      <c r="Q1795" s="104" t="str">
        <f>'4th 6'!AB36</f>
        <v>B+</v>
      </c>
      <c r="R1795" s="104" t="str">
        <f>'4th 7'!AB36</f>
        <v/>
      </c>
      <c r="S1795" s="457"/>
      <c r="T1795" s="98"/>
      <c r="U1795" s="109"/>
      <c r="V1795" s="446"/>
      <c r="W1795" s="449"/>
      <c r="X1795" s="450"/>
      <c r="Y1795" s="452"/>
      <c r="Z1795" s="510"/>
    </row>
    <row r="1796" spans="1:26" ht="16.5" customHeight="1">
      <c r="A1796" s="413" t="s">
        <v>127</v>
      </c>
      <c r="B1796" s="91" t="s">
        <v>1</v>
      </c>
      <c r="C1796" s="104">
        <f>'3rd 1'!AD36</f>
        <v>0</v>
      </c>
      <c r="D1796" s="104">
        <f>'3rd 2'!AD36</f>
        <v>0</v>
      </c>
      <c r="E1796" s="104">
        <f>'3rd 3'!AD36</f>
        <v>0</v>
      </c>
      <c r="F1796" s="104">
        <f>'3rd 4'!AD36</f>
        <v>0</v>
      </c>
      <c r="G1796" s="104">
        <f>'3rd 5'!AD36</f>
        <v>0</v>
      </c>
      <c r="H1796" s="104">
        <f>'3rd 6'!AD36</f>
        <v>0</v>
      </c>
      <c r="I1796" s="415">
        <f>(C1796*C1789)+(D1796*D1789)+(E1796*E1789)+(F1796*F1789)+(G1796*G1789)+(H1796*H1789)</f>
        <v>0</v>
      </c>
      <c r="J1796" s="417">
        <f>IF(C1796&gt;0,(C1794*C1789),0)+IF(D1796&gt;0,(D1794*D1789),0)+IF(E1796&gt;0,(E1794*E1789),0)+IF(F1796&gt;0,(F1794*F1789),0)+IF(G1796&gt;0,(G1794*G1789),0)+IF(H1796&gt;0,(H1794*H1789),0)</f>
        <v>0</v>
      </c>
      <c r="K1796" s="418">
        <f>IF(C1796&gt;C1794,((C1796*C1789)-(C1794*C1789)),0)+IF(D1796&gt;D1794,((D1796*D1789)-(D1794*D1789)),0)+IF(E1796&gt;E1794,((E1796*E1789)-(E1794*E1789)),0)+IF(F1796&gt;F1794,((F1796*F1789)-(F1794*F1789)),0)+IF(G1796&gt;G1794,((G1796*G1789)-(G1794*G1789)),0)+IF(H1796&gt;H1794,((H1796*H1789)-(H1794*H1789)),0)</f>
        <v>0</v>
      </c>
      <c r="L1796" s="165">
        <f>'4th 1'!AD36</f>
        <v>0</v>
      </c>
      <c r="M1796" s="104">
        <f>'4th 2'!AD36</f>
        <v>0</v>
      </c>
      <c r="N1796" s="104">
        <f>'4th 3'!AD36</f>
        <v>0</v>
      </c>
      <c r="O1796" s="104">
        <f>'4th 4'!AD36</f>
        <v>0</v>
      </c>
      <c r="P1796" s="104">
        <f>'4th 5'!AD36</f>
        <v>0</v>
      </c>
      <c r="Q1796" s="104">
        <f>'4th 6'!AD36</f>
        <v>0</v>
      </c>
      <c r="R1796" s="104">
        <f>'4th 7'!AD36</f>
        <v>0</v>
      </c>
      <c r="S1796" s="415">
        <f>(L1796*L1789)+(M1796*M1789)+(N1796*N1789)+(O1796*O1789)+(P1796*P1789)+(Q1796*Q1789)+(R1796*R1789)</f>
        <v>0</v>
      </c>
      <c r="T1796" s="417">
        <f>IF(L1796&gt;0,(L1794*L1789),0)+IF(M1796&gt;0,(M1794*M1789),0)+IF(N1796&gt;0,(N1794*N1789),0)+IF(O1796&gt;0,(O1794*O1789),0)+IF(P1796&gt;0,(P1794*P1789),0)+IF(Q1796&gt;0,(Q1794*Q1789),0)+IF(R1796&gt;0,(R1794*R1789),0)</f>
        <v>0</v>
      </c>
      <c r="U1796" s="484">
        <f>IF(L1796&gt;L1794,((L1796*L1789)-(L1794*L1789)),0)+IF(M1796&gt;M1794,((M1796*M1789)-(M1794*M1789)),0)+IF(N1796&gt;N1794,((N1796*N1789)-(N1794*N1789)),0)+IF(O1796&gt;O1794,((O1796*O1789)-(O1794*O1789)),0)+IF(P1796&gt;P1794,((P1796*P1789)-(P1794*P1789)),0)+IF(Q1796&gt;Q1794,((Q1796*Q1789)-(Q1794*Q1789)),0)+IF(R1796&gt;R1794,((R1796*R1789)-(R1794*R1789)),0)</f>
        <v>0</v>
      </c>
      <c r="V1796" s="401">
        <f>I1796+S1796</f>
        <v>0</v>
      </c>
      <c r="W1796" s="436">
        <f>J1796+T1796</f>
        <v>0</v>
      </c>
      <c r="X1796" s="438">
        <f>K1796+U1796</f>
        <v>0</v>
      </c>
      <c r="Y1796" s="483">
        <f>K1796+U1796+X1783</f>
        <v>0</v>
      </c>
      <c r="Z1796" s="510"/>
    </row>
    <row r="1797" spans="1:26" ht="16.5" thickBot="1">
      <c r="A1797" s="414"/>
      <c r="B1797" s="157" t="s">
        <v>23</v>
      </c>
      <c r="C1797" s="180" t="str">
        <f>'3rd 1'!AE36</f>
        <v/>
      </c>
      <c r="D1797" s="180" t="str">
        <f>'3rd 2'!AE36</f>
        <v/>
      </c>
      <c r="E1797" s="180" t="str">
        <f>'3rd 3'!AE36</f>
        <v/>
      </c>
      <c r="F1797" s="180" t="str">
        <f>'3rd 4'!AE36</f>
        <v/>
      </c>
      <c r="G1797" s="180" t="str">
        <f>'3rd 5'!AE36</f>
        <v/>
      </c>
      <c r="H1797" s="180" t="str">
        <f>'3rd 6'!AE36</f>
        <v/>
      </c>
      <c r="I1797" s="416"/>
      <c r="J1797" s="416"/>
      <c r="K1797" s="419"/>
      <c r="L1797" s="180" t="str">
        <f>'4th 1'!AE36</f>
        <v/>
      </c>
      <c r="M1797" s="180" t="str">
        <f>'4th 2'!AE36</f>
        <v/>
      </c>
      <c r="N1797" s="180" t="str">
        <f>'4th 3'!AE36</f>
        <v/>
      </c>
      <c r="O1797" s="180" t="str">
        <f>'4th 4'!AE36</f>
        <v/>
      </c>
      <c r="P1797" s="180" t="str">
        <f>'4th 5'!AE36</f>
        <v/>
      </c>
      <c r="Q1797" s="180" t="str">
        <f>'4th 6'!AE36</f>
        <v/>
      </c>
      <c r="R1797" s="180" t="str">
        <f>'4th 7'!AE36</f>
        <v/>
      </c>
      <c r="S1797" s="416"/>
      <c r="T1797" s="416"/>
      <c r="U1797" s="419"/>
      <c r="V1797" s="402"/>
      <c r="W1797" s="437"/>
      <c r="X1797" s="439"/>
      <c r="Y1797" s="406"/>
      <c r="Z1797" s="510"/>
    </row>
    <row r="1798" spans="1:26" ht="19.5" customHeight="1" thickTop="1" thickBot="1">
      <c r="A1798" s="435" t="s">
        <v>31</v>
      </c>
      <c r="B1798" s="435"/>
      <c r="C1798" s="435"/>
      <c r="D1798" s="435"/>
      <c r="E1798" s="435"/>
      <c r="F1798" s="435"/>
      <c r="G1798" s="435"/>
      <c r="H1798" s="435"/>
      <c r="I1798" s="435"/>
      <c r="J1798" s="435"/>
      <c r="K1798" s="435"/>
      <c r="L1798" s="435"/>
      <c r="M1798" s="435"/>
      <c r="N1798" s="435"/>
      <c r="O1798" s="435"/>
      <c r="P1798" s="435"/>
      <c r="Q1798" s="435"/>
      <c r="R1798" s="435"/>
      <c r="S1798" s="435"/>
      <c r="T1798" s="435"/>
      <c r="U1798" s="435"/>
      <c r="V1798" s="435"/>
      <c r="W1798" s="435"/>
      <c r="X1798" s="435"/>
      <c r="Y1798" s="435"/>
      <c r="Z1798" s="510"/>
    </row>
    <row r="1799" spans="1:26" ht="17.25" customHeight="1" thickTop="1" thickBot="1">
      <c r="A1799" s="478" t="s">
        <v>46</v>
      </c>
      <c r="B1799" s="479"/>
      <c r="C1799" s="479"/>
      <c r="D1799" s="479"/>
      <c r="E1799" s="479"/>
      <c r="F1799" s="479"/>
      <c r="G1799" s="479"/>
      <c r="H1799" s="479"/>
      <c r="I1799" s="479"/>
      <c r="J1799" s="479"/>
      <c r="K1799" s="480"/>
      <c r="L1799" s="426" t="s">
        <v>47</v>
      </c>
      <c r="M1799" s="426"/>
      <c r="N1799" s="426"/>
      <c r="O1799" s="426"/>
      <c r="P1799" s="426"/>
      <c r="Q1799" s="426"/>
      <c r="R1799" s="426"/>
      <c r="S1799" s="426"/>
      <c r="T1799" s="426"/>
      <c r="U1799" s="427"/>
      <c r="V1799" s="160"/>
      <c r="W1799" s="428" t="s">
        <v>39</v>
      </c>
      <c r="X1799" s="428"/>
      <c r="Y1799" s="161"/>
      <c r="Z1799" s="510"/>
    </row>
    <row r="1800" spans="1:26" ht="17.25" thickTop="1">
      <c r="A1800" s="99" t="s">
        <v>22</v>
      </c>
      <c r="B1800" s="100"/>
      <c r="C1800" s="101">
        <f>'5th 1'!B4</f>
        <v>301</v>
      </c>
      <c r="D1800" s="101">
        <f>'5th 2'!B4</f>
        <v>302</v>
      </c>
      <c r="E1800" s="101">
        <f>'5th 3'!B4</f>
        <v>303</v>
      </c>
      <c r="F1800" s="101">
        <f>'5th 4'!B4</f>
        <v>304</v>
      </c>
      <c r="G1800" s="101">
        <f>'5th 5'!B4</f>
        <v>305</v>
      </c>
      <c r="H1800" s="101">
        <f>'5th 6'!B4</f>
        <v>0</v>
      </c>
      <c r="I1800" s="430" t="s">
        <v>0</v>
      </c>
      <c r="J1800" s="430" t="s">
        <v>3</v>
      </c>
      <c r="K1800" s="432" t="s">
        <v>2</v>
      </c>
      <c r="L1800" s="101">
        <f>'6th 1'!B4</f>
        <v>306</v>
      </c>
      <c r="M1800" s="101">
        <f>'6th 2'!B4</f>
        <v>307</v>
      </c>
      <c r="N1800" s="101">
        <f>'6th 3'!B4</f>
        <v>308</v>
      </c>
      <c r="O1800" s="101">
        <f>'6th 4'!B4</f>
        <v>309</v>
      </c>
      <c r="P1800" s="101">
        <f>'6th 5'!B4</f>
        <v>310</v>
      </c>
      <c r="Q1800" s="101">
        <f>'6th 6'!B4</f>
        <v>0</v>
      </c>
      <c r="R1800" s="101">
        <f>'6th 7'!B4</f>
        <v>0</v>
      </c>
      <c r="S1800" s="429" t="s">
        <v>0</v>
      </c>
      <c r="T1800" s="429" t="s">
        <v>3</v>
      </c>
      <c r="U1800" s="431" t="s">
        <v>2</v>
      </c>
      <c r="V1800" s="433" t="s">
        <v>62</v>
      </c>
      <c r="W1800" s="434"/>
      <c r="X1800" s="434"/>
      <c r="Y1800" s="162" t="str">
        <f>IF(X1801&gt;=4,"A+",IF(X1801&gt;=3.75,"A",IF(X1801&gt;=3.5,"A-",IF(X1801&gt;=3.25,"B+",IF(X1801&gt;=3,"B",IF(X1801&gt;=2.75,"B-",IF(X1801&gt;=2.5,"C+",IF(X1801&gt;=2,"C","F"))))))))</f>
        <v>B</v>
      </c>
      <c r="Z1800" s="510"/>
    </row>
    <row r="1801" spans="1:26" ht="65.25" customHeight="1">
      <c r="A1801" s="77" t="s">
        <v>63</v>
      </c>
      <c r="B1801" s="78"/>
      <c r="C1801" s="79" t="str">
        <f>IF('5th 1'!C36&gt;0,'5th 1'!D6,IF('5th 1'!K36&gt;0,'5th 1'!L6,IF('5th 1'!S36&gt;0,'5th 1'!T6,0)))</f>
        <v>Creative Idea Genaration</v>
      </c>
      <c r="D1801" s="79" t="str">
        <f>IF('5th 2'!C36&gt;0,'5th 2'!D6,IF('5th 2'!K36&gt;0,'5th 2'!L6,IF('5th 2'!S36&gt;0,'5th 2'!T6,0)))</f>
        <v>Drawing for Illustration-1</v>
      </c>
      <c r="E1801" s="79" t="str">
        <f>IF('5th 3'!C36&gt;0,'5th 3'!D6,IF('5th 3'!K36&gt;0,'5th 3'!L6,IF('5th 3'!S36&gt;0,'5th 3'!T6,0)))</f>
        <v>Ad Art-1</v>
      </c>
      <c r="F1801" s="79" t="str">
        <f>IF('5th 4'!C36&gt;0,'5th 4'!D6,IF('5th 4'!K36&gt;0,'5th 4'!L6,IF('5th 4'!S36&gt;0,'5th 4'!T6,0)))</f>
        <v>Typography-2</v>
      </c>
      <c r="G1801" s="79" t="str">
        <f>IF('5th 5'!C36&gt;0,'5th 5'!D6,IF('5th 5'!K36&gt;0,'5th 5'!L6,IF('5th 5'!S36&gt;0,'5th 5'!T6,0)))</f>
        <v>History of Art</v>
      </c>
      <c r="H1801" s="79">
        <f>IF('5th 6'!C36&gt;0,'5th 6'!D6,IF('5th 6'!K36&gt;0,'5th 6'!L6,IF('5th 6'!S36&gt;0,'5th 6'!T6,0)))</f>
        <v>0</v>
      </c>
      <c r="I1801" s="481"/>
      <c r="J1801" s="481"/>
      <c r="K1801" s="482"/>
      <c r="L1801" s="79" t="str">
        <f>IF('6th 1'!C36&gt;0,'6th 1'!D6,IF('6th 1'!K36&gt;0,'6th 1'!L6,IF('6th 1'!S36&gt;0,'6th 1'!T6,0)))</f>
        <v>Computar Application in Art and Design</v>
      </c>
      <c r="M1801" s="79" t="str">
        <f>IF('6th 2'!C36&gt;0,'6th 2'!D6,IF('6th 2'!K36&gt;0,'6th 2'!L6,IF('6th 2'!S36&gt;0,'6th 2'!T6,0)))</f>
        <v>Drawing for Illustration-2</v>
      </c>
      <c r="N1801" s="79" t="str">
        <f>IF('6th 3'!C36&gt;0,'6th 3'!D6,IF('6th 3'!K36&gt;0,'6th 3'!L6,IF('6th 3'!S36&gt;0,'6th 3'!T6,0)))</f>
        <v>Ad Art-2</v>
      </c>
      <c r="O1801" s="79" t="str">
        <f>IF('6th 4'!C36&gt;0,'6th 4'!D6,IF('6th 4'!K36&gt;0,'6th 4'!L6,IF('6th 4'!S36&gt;0,'6th 4'!T6,0)))</f>
        <v>Sketch &amp; landscape-1</v>
      </c>
      <c r="P1801" s="79" t="str">
        <f>IF('6th 5'!C36&gt;0,'6th 5'!D6,IF('6th 5'!K36&gt;0,'6th 5'!L6,IF('6th 5'!S36&gt;0,'6th 5'!T6,0)))</f>
        <v>History of Arts</v>
      </c>
      <c r="Q1801" s="79">
        <f>IF('6th 6'!C36&gt;0,'6th 6'!D6,IF('6th 6'!K36&gt;0,'6th 6'!L6,IF('6th 6'!S36&gt;0,'6th 6'!T6,0)))</f>
        <v>0</v>
      </c>
      <c r="R1801" s="79">
        <f>IF('6th 7'!C36&gt;0,'6th 7'!D6,IF('6th 7'!K36&gt;0,'6th 7'!L6,IF('6th 7'!S36&gt;0,'6th 7'!T6,0)))</f>
        <v>0</v>
      </c>
      <c r="S1801" s="429"/>
      <c r="T1801" s="429"/>
      <c r="U1801" s="431"/>
      <c r="V1801" s="335">
        <f>IF(I1803&gt;0,(V1806+V1788),0)</f>
        <v>94.5</v>
      </c>
      <c r="W1801" s="254">
        <f>IF(I1803&gt;0,(W1806+W1788),0)</f>
        <v>300.75</v>
      </c>
      <c r="X1801" s="336">
        <f>IF(S1803&gt;0,(W1801/94.5),IF(I1803&gt;0,(W1801/78),0))</f>
        <v>3.1825396825396823</v>
      </c>
      <c r="Y1801" s="163" t="str">
        <f>IF(X1801&gt;=2.5,Y1800,IF(X1801&gt;=2.25,"C",IF(X1801&gt;=2,"D",IF(X1801=0,0,"F"))))</f>
        <v>B</v>
      </c>
      <c r="Z1801" s="510"/>
    </row>
    <row r="1802" spans="1:26" ht="16.5">
      <c r="A1802" s="77" t="s">
        <v>12</v>
      </c>
      <c r="B1802" s="78"/>
      <c r="C1802" s="102">
        <f>IF('5th 1'!C36&gt;0,'5th 1'!H4,IF('5th 1'!K36&gt;0,'5th 1'!P4,IF('5th 1'!S36&gt;0,'5th 1'!X4,0)))</f>
        <v>3</v>
      </c>
      <c r="D1802" s="102">
        <f>IF('5th 2'!C36&gt;0,'5th 2'!H4,IF('5th 2'!K36&gt;0,'5th 2'!P4,IF('5th 2'!S36&gt;0,'5th 2'!X4,0)))</f>
        <v>3</v>
      </c>
      <c r="E1802" s="102">
        <f>IF('5th 3'!C36&gt;0,'5th 3'!H4,IF('5th 3'!K36&gt;0,'5th 3'!P4,IF('5th 3'!S36&gt;0,'5th 3'!X4,0)))</f>
        <v>3</v>
      </c>
      <c r="F1802" s="102">
        <f>IF('5th 4'!C36&gt;0,'5th 4'!H4,IF('5th 4'!K36&gt;0,'5th 4'!P4,IF('5th 4'!S36&gt;0,'5th 4'!X4,0)))</f>
        <v>3</v>
      </c>
      <c r="G1802" s="102">
        <f>IF('5th 5'!C36&gt;0,'5th 5'!H4,IF('5th 5'!K36&gt;0,'5th 5'!P4,IF('5th 5'!S36&gt;0,'5th 5'!X4,0)))</f>
        <v>3</v>
      </c>
      <c r="H1802" s="102">
        <f>IF('5th 6'!C36&gt;0,'5th 6'!H4,IF('5th 6'!K36&gt;0,'5th 6'!P4,IF('5th 6'!S36&gt;0,'5th 6'!X4,0)))</f>
        <v>0</v>
      </c>
      <c r="I1802" s="481"/>
      <c r="J1802" s="481"/>
      <c r="K1802" s="482"/>
      <c r="L1802" s="102">
        <f>IF('6th 1'!C36&gt;0,'6th 1'!H4,IF('6th 1'!K36&gt;0,'6th 1'!P4,IF('6th 1'!S36&gt;0,'6th 1'!X4,0)))</f>
        <v>3</v>
      </c>
      <c r="M1802" s="102">
        <f>IF('6th 2'!C36&gt;0,'6th 2'!H4,IF('6th 2'!K36&gt;0,'6th 2'!P4,IF('6th 2'!S36&gt;0,'6th 2'!X4,0)))</f>
        <v>3</v>
      </c>
      <c r="N1802" s="102">
        <f>IF('6th 3'!C36&gt;0,'6th 3'!H4,IF('6th 3'!K36&gt;0,'6th 3'!P4,IF('6th 3'!S36&gt;0,'6th 3'!X4,0)))</f>
        <v>3</v>
      </c>
      <c r="O1802" s="102">
        <f>IF('6th 4'!C36&gt;0,'6th 4'!H4,IF('6th 4'!K36&gt;0,'6th 4'!P4,IF('6th 4'!S36&gt;0,'6th 4'!X4,0)))</f>
        <v>3</v>
      </c>
      <c r="P1802" s="102">
        <f>IF('6th 5'!C36&gt;0,'6th 5'!H4,IF('6th 5'!K36&gt;0,'6th 5'!P4,IF('6th 5'!S36&gt;0,'6th 5'!X4,0)))</f>
        <v>3</v>
      </c>
      <c r="Q1802" s="102">
        <f>IF('6th 6'!C36&gt;0,'6th 6'!H4,IF('6th 6'!K36&gt;0,'6th 6'!#REF!,IF('6th 6'!S36&gt;0,'6th 6'!X4,0)))</f>
        <v>0</v>
      </c>
      <c r="R1802" s="102">
        <f>IF('6th 7'!C36&gt;0,'6th 7'!H4,IF('6th 7'!K36&gt;0,'6th 7'!P4,IF('6th 7'!S36&gt;0,'6th 7'!X4,0)))</f>
        <v>0</v>
      </c>
      <c r="S1802" s="430"/>
      <c r="T1802" s="430"/>
      <c r="U1802" s="432"/>
      <c r="V1802" s="460" t="s">
        <v>41</v>
      </c>
      <c r="W1802" s="461"/>
      <c r="X1802" s="461"/>
      <c r="Y1802" s="462"/>
      <c r="Z1802" s="510"/>
    </row>
    <row r="1803" spans="1:26" ht="17.25" thickBot="1">
      <c r="A1803" s="77" t="s">
        <v>11</v>
      </c>
      <c r="B1803" s="78"/>
      <c r="C1803" s="102">
        <v>100</v>
      </c>
      <c r="D1803" s="102">
        <v>100</v>
      </c>
      <c r="E1803" s="102">
        <v>100</v>
      </c>
      <c r="F1803" s="102">
        <v>100</v>
      </c>
      <c r="G1803" s="102">
        <v>100</v>
      </c>
      <c r="H1803" s="102">
        <v>100</v>
      </c>
      <c r="I1803" s="465">
        <f>(C1807*C1802)+(D1807*D1802)+(E1807*E1802)+(F1807*F1802)+(G1807*G1802)+(H1807*H1802)</f>
        <v>48</v>
      </c>
      <c r="J1803" s="84"/>
      <c r="K1803" s="103" t="str">
        <f>IF(J1805&gt;=4,"A+",IF(J1805&gt;=3.75,"A",IF(J1805&gt;=3.5,"A-",IF(J1805&gt;=3.25,"B+",IF(J1805&gt;=3,"B",IF(J1805&gt;=2.75,"B-",IF(J1805&gt;=2.5,"C+",IF(J1805&gt;=2,"C","F"))))))))</f>
        <v>B</v>
      </c>
      <c r="L1803" s="102">
        <v>100</v>
      </c>
      <c r="M1803" s="102">
        <v>100</v>
      </c>
      <c r="N1803" s="102">
        <v>100</v>
      </c>
      <c r="O1803" s="102">
        <v>100</v>
      </c>
      <c r="P1803" s="102">
        <v>100</v>
      </c>
      <c r="Q1803" s="102">
        <v>100</v>
      </c>
      <c r="R1803" s="102">
        <v>100</v>
      </c>
      <c r="S1803" s="465">
        <f>(L1807*L1802)+(M1807*M1802)+(N1807*N1802)+(O1807*O1802)+(P1807*P1802)+(Q1807*Q1802)+(R1807*R1802)</f>
        <v>48</v>
      </c>
      <c r="T1803" s="84"/>
      <c r="U1803" s="103" t="str">
        <f>IF(T1805&gt;=4,"A+",IF(T1805&gt;=3.75,"A",IF(T1805&gt;=3.5,"A-",IF(T1805&gt;=3.25,"B+",IF(T1805&gt;=3,"B",IF(T1805&gt;=2.75,"B-",IF(T1805&gt;=2.5,"C+",IF(T1805&gt;=2,"C","F"))))))))</f>
        <v>B</v>
      </c>
      <c r="V1803" s="467" t="s">
        <v>29</v>
      </c>
      <c r="W1803" s="469" t="s">
        <v>0</v>
      </c>
      <c r="X1803" s="469" t="s">
        <v>3</v>
      </c>
      <c r="Y1803" s="476" t="s">
        <v>2</v>
      </c>
      <c r="Z1803" s="510"/>
    </row>
    <row r="1804" spans="1:26" ht="17.25" thickTop="1">
      <c r="A1804" s="77" t="s">
        <v>28</v>
      </c>
      <c r="B1804" s="86"/>
      <c r="C1804" s="104">
        <f>IF('5th 1'!C36&gt;0,'5th 1'!C36,IF('5th 1'!K36&gt;0,'5th 1'!K36,IF('5th 1'!S36&gt;0,'5th 1'!S36,0)))</f>
        <v>26</v>
      </c>
      <c r="D1804" s="104">
        <f>IF('5th 2'!C36&gt;0,'5th 2'!C36,IF('5th 2'!K36&gt;0,'5th 2'!K36,IF('5th 2'!S36&gt;0,'5th 2'!S36,0)))</f>
        <v>27.5</v>
      </c>
      <c r="E1804" s="104">
        <f>IF('5th 3'!C36&gt;0,'5th 3'!C36,IF('5th 3'!K36&gt;0,'5th 3'!K36,IF('5th 3'!S36&gt;0,'5th 3'!S36,0)))</f>
        <v>28.5</v>
      </c>
      <c r="F1804" s="104">
        <f>IF('5th 4'!C36&gt;0,'5th 4'!C36,IF('5th 4'!K36&gt;0,'5th 4'!K36,IF('5th 4'!S36&gt;0,'5th 4'!S36,0)))</f>
        <v>30</v>
      </c>
      <c r="G1804" s="104">
        <f>IF('5th 5'!C36&gt;0,'5th 5'!C36,IF('5th 5'!K36&gt;0,'5th 5'!K36,IF('5th 5'!S36&gt;0,'5th 5'!S36,0)))</f>
        <v>28</v>
      </c>
      <c r="H1804" s="104">
        <f>IF('5th 6'!C36&gt;0,'5th 6'!C36,IF('5th 6'!K36&gt;0,'5th 6'!K36,IF('5th 6'!S36&gt;0,'5th 6'!S36,0)))</f>
        <v>0</v>
      </c>
      <c r="I1804" s="448"/>
      <c r="J1804" s="98"/>
      <c r="K1804" s="90"/>
      <c r="L1804" s="104">
        <f>IF('6th 1'!C36&gt;0,'6th 1'!C36,IF('6th 1'!K36&gt;0,'6th 1'!K36,IF('6th 1'!S36&gt;0,'6th 1'!S36,0)))</f>
        <v>26</v>
      </c>
      <c r="M1804" s="104">
        <f>IF('6th 2'!C36&gt;0,'6th 2'!C36,IF('6th 2'!K36&gt;0,'6th 2'!K36,IF('6th 2'!S36&gt;0,'6th 2'!S36,0)))</f>
        <v>28.5</v>
      </c>
      <c r="N1804" s="104">
        <f>IF('6th 3'!C36&gt;0,'6th 3'!C36,IF('6th 3'!K36&gt;0,'6th 3'!K36,IF('6th 3'!S36&gt;0,'6th 3'!S36,0)))</f>
        <v>25.5</v>
      </c>
      <c r="O1804" s="104">
        <f>IF('6th 4'!C36&gt;0,'6th 4'!C36,IF('6th 4'!K36&gt;0,'6th 4'!K36,IF('6th 4'!S36&gt;0,'6th 4'!S36,0)))</f>
        <v>25.5</v>
      </c>
      <c r="P1804" s="104">
        <f>IF('6th 5'!C36&gt;0,'6th 5'!C36,IF('6th 5'!K36&gt;0,'6th 5'!K36,IF('6th 5'!S36&gt;0,'6th 5'!S36,0)))</f>
        <v>31</v>
      </c>
      <c r="Q1804" s="104">
        <f>IF('6th 6'!C36&gt;0,'6th 6'!C36,IF('6th 6'!K36&gt;0,'6th 6'!K36,IF('6th 6'!S36&gt;0,'6th 6'!S36,0)))</f>
        <v>0</v>
      </c>
      <c r="R1804" s="104">
        <f>IF('6th 7'!C36&gt;0,'6th 7'!C36,IF('6th 7'!K36&gt;0,'6th 7'!K36,IF('6th 7'!S36&gt;0,'6th 7'!S36,0)))</f>
        <v>0</v>
      </c>
      <c r="S1804" s="448"/>
      <c r="T1804" s="98"/>
      <c r="U1804" s="90"/>
      <c r="V1804" s="468"/>
      <c r="W1804" s="470"/>
      <c r="X1804" s="471"/>
      <c r="Y1804" s="477"/>
      <c r="Z1804" s="510"/>
    </row>
    <row r="1805" spans="1:26" ht="16.5" customHeight="1">
      <c r="A1805" s="423" t="s">
        <v>26</v>
      </c>
      <c r="B1805" s="91" t="s">
        <v>60</v>
      </c>
      <c r="C1805" s="104">
        <f>IF('5th 1'!C36&gt;0,'5th 1'!J36,IF('5th 1'!K36&gt;0,'5th 1'!R36,IF('5th 1'!S36&gt;0,'5th 1'!Z36,0)))</f>
        <v>41</v>
      </c>
      <c r="D1805" s="104">
        <f>IF('5th 2'!C36&gt;0,'5th 2'!J36,IF('5th 2'!K36&gt;0,'5th 2'!R36,IF('5th 2'!S36&gt;0,'5th 2'!Z36,0)))</f>
        <v>27.5</v>
      </c>
      <c r="E1805" s="104">
        <f>IF('5th 3'!C36&gt;0,'5th 3'!J36,IF('5th 3'!K36&gt;0,'5th 3'!R36,IF('5th 3'!S36&gt;0,'5th 3'!Z36,0)))</f>
        <v>38</v>
      </c>
      <c r="F1805" s="104">
        <f>IF('5th 4'!C36&gt;0,'5th 4'!J36,IF('5th 4'!K36&gt;0,'5th 4'!R36,IF('5th 4'!S36&gt;0,'5th 4'!Z36,0)))</f>
        <v>40</v>
      </c>
      <c r="G1805" s="104">
        <f>IF('5th 5'!C36&gt;0,'5th 5'!J36,IF('5th 5'!K36&gt;0,'5th 5'!R36,IF('5th 5'!S36&gt;0,'5th 5'!Z36,0)))</f>
        <v>36.5</v>
      </c>
      <c r="H1805" s="104">
        <f>IF('5th 6'!C36&gt;0,'5th 6'!J36,IF('5th 6'!K36&gt;0,'5th 6'!R36,IF('5th 6'!S36&gt;0,'5th 6'!Z36,0)))</f>
        <v>0</v>
      </c>
      <c r="I1805" s="448"/>
      <c r="J1805" s="440">
        <f>I1803/(C1802+D1802+E1802+F1802+G1802+H1802)</f>
        <v>3.2</v>
      </c>
      <c r="K1805" s="442" t="str">
        <f>IF(J1805&gt;=2.5,K1803,IF(J1805&gt;=2.25,"C",IF(J1805&gt;=2,"D",IF(J1805=0,0,"F"))))</f>
        <v>B</v>
      </c>
      <c r="L1805" s="107">
        <f>IF('6th 1'!C36&gt;0,'6th 1'!J36,IF('6th 1'!K36&gt;0,'6th 1'!R36,IF('6th 1'!S36&gt;0,'6th 1'!Z36,0)))</f>
        <v>42</v>
      </c>
      <c r="M1805" s="104">
        <f>IF('6th 2'!C36&gt;0,'6th 2'!J36,IF('6th 2'!K36&gt;0,'6th 2'!R36,IF('6th 2'!S36&gt;0,'6th 2'!Z36,0)))</f>
        <v>40.5</v>
      </c>
      <c r="N1805" s="104">
        <f>IF('6th 3'!C36&gt;0,'6th 3'!J36,IF('6th 3'!K36&gt;0,'6th 3'!R36,IF('6th 3'!S36&gt;0,'6th 3'!Z36,0)))</f>
        <v>38</v>
      </c>
      <c r="O1805" s="104">
        <f>IF('6th 4'!C36&gt;0,'6th 4'!J36,IF('6th 4'!K36&gt;0,'6th 4'!R36,IF('6th 4'!S36&gt;0,'6th 4'!Z36,0)))</f>
        <v>31.5</v>
      </c>
      <c r="P1805" s="104">
        <f>IF('6th 5'!C36&gt;0,'6th 5'!J36,IF('6th 5'!K36&gt;0,'6th 5'!R36,IF('6th 5'!S36&gt;0,'6th 5'!Z36,0)))</f>
        <v>44.5</v>
      </c>
      <c r="Q1805" s="104">
        <f>IF('6th 6'!C36&gt;0,'6th 6'!J36,IF('6th 6'!K36&gt;0,'6th 6'!R36,IF('6th 6'!S36&gt;0,'6th 6'!Z36,0)))</f>
        <v>0</v>
      </c>
      <c r="R1805" s="104">
        <f>IF('6th 7'!C36&gt;0,'6th 7'!J36,IF('6th 7'!K36&gt;0,'6th 7'!R36,IF('6th 7'!S36&gt;0,'6th 7'!Z36,0)))</f>
        <v>0</v>
      </c>
      <c r="S1805" s="448"/>
      <c r="T1805" s="440">
        <f>S1803/(L1802+M1802+N1802+O1802+P1802+Q1802+R1802)</f>
        <v>3.2</v>
      </c>
      <c r="U1805" s="442" t="str">
        <f>IF(T1805&gt;=2.5,U1803,IF(T1805&gt;=2.25,"C",IF(T1805&gt;=2,"D",IF(T1805=0,0,"F"))))</f>
        <v>B</v>
      </c>
      <c r="V1805" s="443" t="s">
        <v>40</v>
      </c>
      <c r="W1805" s="443"/>
      <c r="X1805" s="443"/>
      <c r="Y1805" s="443"/>
      <c r="Z1805" s="510"/>
    </row>
    <row r="1806" spans="1:26" ht="16.5" customHeight="1">
      <c r="A1806" s="424"/>
      <c r="B1806" s="91" t="s">
        <v>67</v>
      </c>
      <c r="C1806" s="117">
        <f>'5th 1'!AA36</f>
        <v>67</v>
      </c>
      <c r="D1806" s="117">
        <f>'5th 2'!AA36</f>
        <v>55</v>
      </c>
      <c r="E1806" s="117">
        <f>'5th 3'!AA36</f>
        <v>67</v>
      </c>
      <c r="F1806" s="117">
        <f>'5th 4'!AA36</f>
        <v>70</v>
      </c>
      <c r="G1806" s="117">
        <f>'5th 5'!AA36</f>
        <v>65</v>
      </c>
      <c r="H1806" s="117">
        <f>'5th 6'!AA36</f>
        <v>0</v>
      </c>
      <c r="I1806" s="448"/>
      <c r="J1806" s="441"/>
      <c r="K1806" s="442"/>
      <c r="L1806" s="118">
        <f>'6th 1'!AA36</f>
        <v>68</v>
      </c>
      <c r="M1806" s="117">
        <f>'6th 2'!AA36</f>
        <v>69</v>
      </c>
      <c r="N1806" s="117">
        <f>'6th 3'!AA36</f>
        <v>64</v>
      </c>
      <c r="O1806" s="117">
        <f>'6th 4'!AA36</f>
        <v>57</v>
      </c>
      <c r="P1806" s="117">
        <f>'6th 5'!AA36</f>
        <v>76</v>
      </c>
      <c r="Q1806" s="117">
        <f>'6th 6'!AA36</f>
        <v>0</v>
      </c>
      <c r="R1806" s="117">
        <f>'6th 7'!AA36</f>
        <v>0</v>
      </c>
      <c r="S1806" s="448"/>
      <c r="T1806" s="441"/>
      <c r="U1806" s="442"/>
      <c r="V1806" s="444">
        <f>IF((C1807+C1809)=0,0,C1802)+IF((D1807+D1809)=0,0,D1802)+IF((E1807+E1809)=0,0,E1802)+IF((F1807+F1809)=0,0,F1802)+IF((G1807+G1809)=0,0,G1802)+IF((H1807+H1809)=0,0,H1802)+IF((L1807+L1809)=0,0,L1802)+IF((M1807+M1809)=0,0,M1802)+IF((N1807+N1809)=0,0,N1802)+IF((O1807+O1809)=0,0,O1802)+IF((P1807+P1809)=0,0,P1802)+IF((Q1807+Q1809)=0,0,Q1802)+IF((R1807+R1809)=0,0,R1802)+IF(G1826&gt;0,1.5,0)</f>
        <v>31.5</v>
      </c>
      <c r="W1806" s="447">
        <f>I1803+S1803+(G1826*1.5)</f>
        <v>100.125</v>
      </c>
      <c r="X1806" s="440">
        <f>IF(S1803&gt;0,(W1806/31.5),J1805)</f>
        <v>3.1785714285714284</v>
      </c>
      <c r="Y1806" s="164" t="str">
        <f>IF(X1806&gt;=4,"A+",IF(X1806&gt;=3.75,"A",IF(X1806&gt;=3.5,"A-",IF(X1806&gt;=3.25,"B+",IF(X1806&gt;=3,"B",IF(X1806&gt;=2.75,"B-",IF(X1806&gt;=2.5,"C+",IF(X1806&gt;=2,"C","F"))))))))</f>
        <v>B</v>
      </c>
      <c r="Z1806" s="510"/>
    </row>
    <row r="1807" spans="1:26" ht="16.5">
      <c r="A1807" s="424"/>
      <c r="B1807" s="91" t="s">
        <v>1</v>
      </c>
      <c r="C1807" s="104">
        <f>'5th 1'!AC36</f>
        <v>3.25</v>
      </c>
      <c r="D1807" s="104">
        <f>'5th 2'!AC36</f>
        <v>2.75</v>
      </c>
      <c r="E1807" s="104">
        <f>'5th 3'!AC36</f>
        <v>3.25</v>
      </c>
      <c r="F1807" s="104">
        <f>'5th 4'!AC36</f>
        <v>3.5</v>
      </c>
      <c r="G1807" s="104">
        <f>'5th 5'!AC36</f>
        <v>3.25</v>
      </c>
      <c r="H1807" s="104">
        <f>'5th 6'!AC36</f>
        <v>0</v>
      </c>
      <c r="I1807" s="448"/>
      <c r="J1807" s="98"/>
      <c r="K1807" s="110"/>
      <c r="L1807" s="107">
        <f>'6th 1'!AC36</f>
        <v>3.25</v>
      </c>
      <c r="M1807" s="104">
        <f>'6th 2'!AC36</f>
        <v>3.25</v>
      </c>
      <c r="N1807" s="104">
        <f>'6th 3'!AC36</f>
        <v>3</v>
      </c>
      <c r="O1807" s="104">
        <f>'6th 4'!AC36</f>
        <v>2.75</v>
      </c>
      <c r="P1807" s="104">
        <f>'6th 5'!AC36</f>
        <v>3.75</v>
      </c>
      <c r="Q1807" s="104">
        <f>'6th 6'!AC36</f>
        <v>0</v>
      </c>
      <c r="R1807" s="104">
        <f>'6th 7'!AC36</f>
        <v>0</v>
      </c>
      <c r="S1807" s="448"/>
      <c r="T1807" s="98"/>
      <c r="U1807" s="110"/>
      <c r="V1807" s="445"/>
      <c r="W1807" s="448"/>
      <c r="X1807" s="441"/>
      <c r="Y1807" s="451" t="str">
        <f>IF(S1803&gt;0,(IF(X1806&gt;=2.5,Y1806,IF(X1806&gt;=2.25,"C",IF(X1806&gt;=2,"D","F")))),K1805)</f>
        <v>B</v>
      </c>
      <c r="Z1807" s="510"/>
    </row>
    <row r="1808" spans="1:26" ht="17.25" customHeight="1" thickBot="1">
      <c r="A1808" s="424"/>
      <c r="B1808" s="91" t="s">
        <v>2</v>
      </c>
      <c r="C1808" s="104" t="str">
        <f>'5th 1'!AB36</f>
        <v>B+</v>
      </c>
      <c r="D1808" s="104" t="str">
        <f>'5th 2'!AB36</f>
        <v>B-</v>
      </c>
      <c r="E1808" s="104" t="str">
        <f>'5th 3'!AB36</f>
        <v>B+</v>
      </c>
      <c r="F1808" s="104" t="str">
        <f>'5th 4'!AB36</f>
        <v>A-</v>
      </c>
      <c r="G1808" s="104" t="str">
        <f>'5th 5'!AB36</f>
        <v>B+</v>
      </c>
      <c r="H1808" s="104" t="str">
        <f>'5th 6'!AB36</f>
        <v/>
      </c>
      <c r="I1808" s="448"/>
      <c r="J1808" s="98"/>
      <c r="K1808" s="109"/>
      <c r="L1808" s="111" t="str">
        <f>'6th 1'!AB36</f>
        <v>B+</v>
      </c>
      <c r="M1808" s="104" t="str">
        <f>'6th 2'!AB36</f>
        <v>B+</v>
      </c>
      <c r="N1808" s="104" t="str">
        <f>'6th 3'!AB36</f>
        <v>B</v>
      </c>
      <c r="O1808" s="104" t="str">
        <f>'6th 4'!AB36</f>
        <v>B-</v>
      </c>
      <c r="P1808" s="104" t="str">
        <f>'6th 5'!AB36</f>
        <v>A</v>
      </c>
      <c r="Q1808" s="104" t="str">
        <f>'6th 6'!AB36</f>
        <v/>
      </c>
      <c r="R1808" s="104" t="str">
        <f>'6th 7'!AB36</f>
        <v/>
      </c>
      <c r="S1808" s="448"/>
      <c r="T1808" s="98"/>
      <c r="U1808" s="109"/>
      <c r="V1808" s="446"/>
      <c r="W1808" s="449"/>
      <c r="X1808" s="450"/>
      <c r="Y1808" s="452"/>
      <c r="Z1808" s="510"/>
    </row>
    <row r="1809" spans="1:26" ht="17.25" thickTop="1">
      <c r="A1809" s="413" t="s">
        <v>127</v>
      </c>
      <c r="B1809" s="91" t="s">
        <v>1</v>
      </c>
      <c r="C1809" s="104">
        <f>'5th 1'!AD36</f>
        <v>0</v>
      </c>
      <c r="D1809" s="104">
        <f>'5th 2'!AD36</f>
        <v>0</v>
      </c>
      <c r="E1809" s="104">
        <f>'5th 3'!AD36</f>
        <v>0</v>
      </c>
      <c r="F1809" s="104">
        <f>'5th 4'!AD36</f>
        <v>0</v>
      </c>
      <c r="G1809" s="104">
        <f>'5th 5'!AD36</f>
        <v>0</v>
      </c>
      <c r="H1809" s="104">
        <f>'5th 6'!AD36</f>
        <v>0</v>
      </c>
      <c r="I1809" s="415">
        <f>(C1809*C1802)+(D1809*D1802)+(E1809*E1802)+(F1809*F1802)+(G1809*G1802)+(H1809*H1802)</f>
        <v>0</v>
      </c>
      <c r="J1809" s="417">
        <f>IF(C1809&gt;0,(C1807*C1802),0)+IF(D1809&gt;0,(D1807*D1802),0)+IF(E1809&gt;0,(E1807*E1802),0)+IF(F1809&gt;0,(F1807*F1802),0)+IF(G1809&gt;0,(G1807*G1802),0)+IF(H1809&gt;0,(H1807*H1802),0)</f>
        <v>0</v>
      </c>
      <c r="K1809" s="418">
        <f>IF(C1809&gt;C1807,((C1809*C1802)-(C1807*C1802)),0)+IF(D1809&gt;D1807,((D1809*D1802)-(D1807*D1802)),0)+IF(E1809&gt;E1807,((E1809*E1802)-(E1807*E1802)),0)+IF(F1809&gt;F1807,((F1809*F1802)-(F1807*F1802)),0)+IF(G1809&gt;G1807,((G1809*G1802)-(G1807*G1802)),0)+IF(H1809&gt;H1807,((H1809*H1802)-(H1807*H1802)),0)</f>
        <v>0</v>
      </c>
      <c r="L1809" s="165">
        <f>'6th 1'!AD36</f>
        <v>0</v>
      </c>
      <c r="M1809" s="104">
        <f>'6th 2'!AD36</f>
        <v>0</v>
      </c>
      <c r="N1809" s="104">
        <f>'6th 3'!AD36</f>
        <v>0</v>
      </c>
      <c r="O1809" s="104">
        <f>'6th 4'!AD36</f>
        <v>0</v>
      </c>
      <c r="P1809" s="104">
        <f>'6th 5'!AD36</f>
        <v>0</v>
      </c>
      <c r="Q1809" s="104">
        <f>'6th 6'!AD36</f>
        <v>0</v>
      </c>
      <c r="R1809" s="104">
        <f>'6th 7'!AD36</f>
        <v>0</v>
      </c>
      <c r="S1809" s="403">
        <f>(L1809*L1802)+(M1809*M1802)+(N1809*N1802)+(O1809*O1802)+(P1809*P1802)+(Q1809*Q1802)+(R1809*R1802)</f>
        <v>0</v>
      </c>
      <c r="T1809" s="417">
        <f>IF(L1809&gt;0,(L1807*L1802),0)+IF(M1809&gt;0,(M1807*M1802),0)+IF(N1809&gt;0,(N1807*N1802),0)+IF(O1809&gt;0,(O1807*O1802),0)+IF(P1809&gt;0,(P1807*P1802),0)+IF(Q1809&gt;0,(Q1807*Q1802),0)+IF(R1809&gt;0,(R1807*R1802),0)</f>
        <v>0</v>
      </c>
      <c r="U1809" s="399">
        <f>IF(L1809&gt;L1807,((L1809*L1802)-(L1807*L1802)),0)+IF(M1809&gt;M1807,((M1809*M1802)-(M1807*M1802)),0)+IF(N1809&gt;N1807,((N1809*N1802)-(N1807*N1802)),0)+IF(O1809&gt;O1807,((O1809*O1802)-(O1807*O1802)),0)+IF(P1809&gt;P1807,((P1809*P1802)-(P1807*P1802)),0)+IF(Q1809&gt;Q1807,((Q1809*Q1802)-(Q1807*Q1802)),0)+IF(R1809&gt;R1807,((R1809*R1802)-(R1807*R1802)),0)</f>
        <v>0</v>
      </c>
      <c r="V1809" s="401">
        <f>I1809+S1809</f>
        <v>0</v>
      </c>
      <c r="W1809" s="436">
        <f>J1809+T1809</f>
        <v>0</v>
      </c>
      <c r="X1809" s="438">
        <f>K1809+U1809</f>
        <v>0</v>
      </c>
      <c r="Y1809" s="405">
        <f>IF(V1801&gt;0,(X1809+Y1796),0)</f>
        <v>0</v>
      </c>
      <c r="Z1809" s="510"/>
    </row>
    <row r="1810" spans="1:26" ht="15.75" customHeight="1" thickBot="1">
      <c r="A1810" s="414"/>
      <c r="B1810" s="157" t="s">
        <v>23</v>
      </c>
      <c r="C1810" s="181" t="str">
        <f>'5th 1'!AE36</f>
        <v/>
      </c>
      <c r="D1810" s="181" t="str">
        <f>'5th 2'!AE36</f>
        <v/>
      </c>
      <c r="E1810" s="181" t="str">
        <f>'5th 3'!AE36</f>
        <v/>
      </c>
      <c r="F1810" s="181" t="str">
        <f>'5th 4'!AE36</f>
        <v/>
      </c>
      <c r="G1810" s="181" t="str">
        <f>'5th 5'!AE36</f>
        <v/>
      </c>
      <c r="H1810" s="181" t="str">
        <f>'5th 6'!AE36</f>
        <v/>
      </c>
      <c r="I1810" s="416"/>
      <c r="J1810" s="416"/>
      <c r="K1810" s="419"/>
      <c r="L1810" s="181" t="str">
        <f>'6th 1'!AE36</f>
        <v/>
      </c>
      <c r="M1810" s="181" t="str">
        <f>'6th 2'!AE36</f>
        <v/>
      </c>
      <c r="N1810" s="181" t="str">
        <f>'6th 3'!AE36</f>
        <v/>
      </c>
      <c r="O1810" s="181" t="str">
        <f>'6th 4'!AE36</f>
        <v/>
      </c>
      <c r="P1810" s="181" t="str">
        <f>'6th 5'!AE36</f>
        <v/>
      </c>
      <c r="Q1810" s="181" t="str">
        <f>'6th 6'!AE36</f>
        <v/>
      </c>
      <c r="R1810" s="181" t="str">
        <f>'6th 7'!AE36</f>
        <v/>
      </c>
      <c r="S1810" s="420"/>
      <c r="T1810" s="420"/>
      <c r="U1810" s="400"/>
      <c r="V1810" s="402"/>
      <c r="W1810" s="437"/>
      <c r="X1810" s="439"/>
      <c r="Y1810" s="406"/>
      <c r="Z1810" s="510"/>
    </row>
    <row r="1811" spans="1:26" ht="21" customHeight="1" thickTop="1" thickBot="1">
      <c r="A1811" s="435" t="s">
        <v>32</v>
      </c>
      <c r="B1811" s="435"/>
      <c r="C1811" s="435"/>
      <c r="D1811" s="435"/>
      <c r="E1811" s="435"/>
      <c r="F1811" s="435"/>
      <c r="G1811" s="435"/>
      <c r="H1811" s="435"/>
      <c r="I1811" s="435"/>
      <c r="J1811" s="435"/>
      <c r="K1811" s="435"/>
      <c r="L1811" s="435"/>
      <c r="M1811" s="435"/>
      <c r="N1811" s="435"/>
      <c r="O1811" s="435"/>
      <c r="P1811" s="435"/>
      <c r="Q1811" s="435"/>
      <c r="R1811" s="435"/>
      <c r="S1811" s="435"/>
      <c r="T1811" s="435"/>
      <c r="U1811" s="435"/>
      <c r="V1811" s="435"/>
      <c r="W1811" s="435"/>
      <c r="X1811" s="435"/>
      <c r="Y1811" s="435"/>
      <c r="Z1811" s="510"/>
    </row>
    <row r="1812" spans="1:26" ht="17.25" thickTop="1" thickBot="1">
      <c r="A1812" s="425" t="s">
        <v>48</v>
      </c>
      <c r="B1812" s="426"/>
      <c r="C1812" s="426"/>
      <c r="D1812" s="426"/>
      <c r="E1812" s="426"/>
      <c r="F1812" s="426"/>
      <c r="G1812" s="426"/>
      <c r="H1812" s="426"/>
      <c r="I1812" s="426"/>
      <c r="J1812" s="426"/>
      <c r="K1812" s="427"/>
      <c r="L1812" s="426" t="s">
        <v>49</v>
      </c>
      <c r="M1812" s="426"/>
      <c r="N1812" s="426"/>
      <c r="O1812" s="426"/>
      <c r="P1812" s="426"/>
      <c r="Q1812" s="426"/>
      <c r="R1812" s="426"/>
      <c r="S1812" s="426"/>
      <c r="T1812" s="426"/>
      <c r="U1812" s="427"/>
      <c r="V1812" s="160"/>
      <c r="W1812" s="428" t="s">
        <v>39</v>
      </c>
      <c r="X1812" s="428"/>
      <c r="Y1812" s="161"/>
      <c r="Z1812" s="510"/>
    </row>
    <row r="1813" spans="1:26" ht="17.25" thickTop="1">
      <c r="A1813" s="99" t="s">
        <v>22</v>
      </c>
      <c r="B1813" s="100"/>
      <c r="C1813" s="101">
        <f>'7th 1'!B4</f>
        <v>401</v>
      </c>
      <c r="D1813" s="101">
        <f>'7th 2'!B4</f>
        <v>402</v>
      </c>
      <c r="E1813" s="101">
        <f>'7th 3'!B4</f>
        <v>403</v>
      </c>
      <c r="F1813" s="101">
        <f>'7th 4'!B4</f>
        <v>404</v>
      </c>
      <c r="G1813" s="101">
        <f>'7th 5'!B4</f>
        <v>405</v>
      </c>
      <c r="H1813" s="101">
        <f>'7th 6'!B4</f>
        <v>406</v>
      </c>
      <c r="I1813" s="429" t="s">
        <v>0</v>
      </c>
      <c r="J1813" s="429" t="s">
        <v>3</v>
      </c>
      <c r="K1813" s="431" t="s">
        <v>2</v>
      </c>
      <c r="L1813" s="101">
        <f>'8th 1'!B4</f>
        <v>407</v>
      </c>
      <c r="M1813" s="101">
        <f>'8th 2'!B4</f>
        <v>408</v>
      </c>
      <c r="N1813" s="101">
        <f>'8th 3'!B4</f>
        <v>409</v>
      </c>
      <c r="O1813" s="101">
        <f>'8th 4'!B4</f>
        <v>410</v>
      </c>
      <c r="P1813" s="101">
        <f>'8th 5'!B4</f>
        <v>411</v>
      </c>
      <c r="Q1813" s="101">
        <f>'8th 6'!B4</f>
        <v>412</v>
      </c>
      <c r="R1813" s="101">
        <f>'8th 7'!B4</f>
        <v>0</v>
      </c>
      <c r="S1813" s="429" t="s">
        <v>0</v>
      </c>
      <c r="T1813" s="429" t="s">
        <v>3</v>
      </c>
      <c r="U1813" s="431" t="s">
        <v>2</v>
      </c>
      <c r="V1813" s="433" t="s">
        <v>62</v>
      </c>
      <c r="W1813" s="434"/>
      <c r="X1813" s="434"/>
      <c r="Y1813" s="162" t="str">
        <f>IF(X1814&gt;=4,"A+",IF(X1814&gt;=3.75,"A",IF(X1814&gt;=3.5,"A-",IF(X1814&gt;=3.25,"B+",IF(X1814&gt;=3,"B",IF(X1814&gt;=2.75,"B-",IF(X1814&gt;=2.5,"C+",IF(X1814&gt;=2,"C","F"))))))))</f>
        <v>B</v>
      </c>
      <c r="Z1813" s="510"/>
    </row>
    <row r="1814" spans="1:26" ht="65.25" customHeight="1">
      <c r="A1814" s="77" t="s">
        <v>63</v>
      </c>
      <c r="B1814" s="86"/>
      <c r="C1814" s="79" t="str">
        <f>IF('7th 1'!C36&gt;0,'7th 1'!D6,IF('7th 1'!K36&gt;0,'7th 1'!L6,IF('7th 1'!S36&gt;0,'7th 1'!T6,0)))</f>
        <v>Publicity Campaign</v>
      </c>
      <c r="D1814" s="79" t="str">
        <f>IF('7th 2'!C36&gt;0,'7th 2'!D6,IF('7th 2'!K36&gt;0,'7th 2'!L6,IF('7th 2'!S36&gt;0,'7th 2'!T6,0)))</f>
        <v>Produce Idea Formulation of Product</v>
      </c>
      <c r="E1814" s="79" t="str">
        <f>IF('7th 3'!C36&gt;0,'7th 3'!D6,IF('7th 3'!K36&gt;0,'7th 3'!L6,IF('7th 3'!S36&gt;0,'7th 3'!T6,0)))</f>
        <v>Computer Illustration-1</v>
      </c>
      <c r="F1814" s="79" t="str">
        <f>IF('7th 4'!C36&gt;0,'7th 4'!D6,IF('7th 4'!K36&gt;0,'7th 4'!L6,IF('7th 4'!S36&gt;0,'7th 4'!T6,0)))</f>
        <v>Computer Graphic -1</v>
      </c>
      <c r="G1814" s="79" t="str">
        <f>IF('7th 5'!C36&gt;0,'7th 5'!D6,IF('7th 5'!K36&gt;0,'7th 5'!L6,IF('7th 5'!S36&gt;0,'7th 5'!T6,0)))</f>
        <v>Sketch and Landscape -2</v>
      </c>
      <c r="H1814" s="79" t="str">
        <f>IF('7th 6'!C36&gt;0,'7th 6'!D6,IF('7th 6'!K36&gt;0,'7th 6'!L6,IF('7th 6'!S36&gt;0,'7th 6'!T6,0)))</f>
        <v>History of Western Art</v>
      </c>
      <c r="I1814" s="429"/>
      <c r="J1814" s="429"/>
      <c r="K1814" s="431"/>
      <c r="L1814" s="79" t="str">
        <f>IF('8th 1'!C36&gt;0,'8th 1'!D6,IF('8th 1'!K36&gt;0,'8th 1'!L6,IF('8th 1'!S36&gt;0,'8th 1'!T6,0)))</f>
        <v>Drawing a Package Design</v>
      </c>
      <c r="M1814" s="79" t="str">
        <f>IF('8th 2'!C36&gt;0,'8th 2'!D6,IF('8th 2'!K36&gt;0,'8th 2'!L6,IF('8th 2'!S36&gt;0,'8th 2'!T6,0)))</f>
        <v>Experimental Design</v>
      </c>
      <c r="N1814" s="79" t="str">
        <f>IF('8th 3'!C36&gt;0,'8th 3'!D6,IF('8th 3'!K36&gt;0,'8th 3'!L6,IF('8th 3'!S36&gt;0,'8th 3'!T6,0)))</f>
        <v>Computer Graphic -2</v>
      </c>
      <c r="O1814" s="79" t="str">
        <f>IF('8th 4'!C36&gt;0,'8th 4'!D6,IF('8th 4'!K36&gt;0,'8th 4'!L6,IF('8th 4'!S36&gt;0,'8th 4'!T6,0)))</f>
        <v>Interior &amp; Exterior Design</v>
      </c>
      <c r="P1814" s="79" t="str">
        <f>IF('8th 5'!C36&gt;0,'8th 5'!D6,IF('8th 5'!K36&gt;0,'8th 5'!L6,IF('8th 5'!S36&gt;0,'8th 5'!T6,0)))</f>
        <v>Aesthesic</v>
      </c>
      <c r="Q1814" s="79" t="str">
        <f>IF('8th 6'!C36&gt;0,'8th 6'!D6,IF('8th 6'!K36&gt;0,'8th 6'!L6,IF('8th 6'!S36&gt;0,'8th 6'!T6,0)))</f>
        <v>History of Arts in Bengal</v>
      </c>
      <c r="R1814" s="79">
        <f>IF('8th 7'!C36&gt;0,'8th 7'!D6,IF('8th 7'!K36&gt;0,'8th 7'!L6,IF('8th 7'!S36&gt;0,'8th 7'!T6,0)))</f>
        <v>0</v>
      </c>
      <c r="S1814" s="429"/>
      <c r="T1814" s="429"/>
      <c r="U1814" s="431"/>
      <c r="V1814" s="335">
        <f>IF(I1816&gt;0,(V1819+V1801),0)</f>
        <v>126</v>
      </c>
      <c r="W1814" s="254">
        <f>IF(I1816&gt;0,(W1819+W1801),0)</f>
        <v>408.375</v>
      </c>
      <c r="X1814" s="336">
        <f>IF(S1816&gt;0,(W1814/126),IF(I1816&gt;0,(W1814/109.5),0))</f>
        <v>3.2410714285714284</v>
      </c>
      <c r="Y1814" s="163" t="str">
        <f>IF(X1814&gt;=2.5,Y1813,IF(X1814&gt;=2.25,"C",IF(X1814&gt;=2,"D",IF(X1814=0,0,"F"))))</f>
        <v>B</v>
      </c>
      <c r="Z1814" s="510"/>
    </row>
    <row r="1815" spans="1:26" ht="17.25" customHeight="1">
      <c r="A1815" s="458" t="s">
        <v>27</v>
      </c>
      <c r="B1815" s="459"/>
      <c r="C1815" s="102">
        <f>IF('7th 1'!C36&gt;0,'7th 1'!H4,IF('7th 1'!K36&gt;0,'7th 1'!P4,IF('7th 1'!S36&gt;0,'7th 1'!X4,0)))</f>
        <v>3</v>
      </c>
      <c r="D1815" s="102">
        <f>IF('7th 2'!C36&gt;0,'7th 2'!H4,IF('7th 2'!K36&gt;0,'7th 2'!P4,IF('7th 2'!S36&gt;0,'7th 2'!X4,0)))</f>
        <v>1.5</v>
      </c>
      <c r="E1815" s="102">
        <f>IF('7th 3'!C36&gt;0,'7th 3'!H4,IF('7th 3'!K36&gt;0,'7th 3'!P4,IF('7th 3'!S36&gt;0,'7th 3'!X4,0)))</f>
        <v>3</v>
      </c>
      <c r="F1815" s="102">
        <f>IF('7th 4'!C36&gt;0,'7th 4'!H4,IF('7th 4'!K36&gt;0,'7th 4'!P4,IF('7th 4'!S36&gt;0,'7th 4'!X4,0)))</f>
        <v>3</v>
      </c>
      <c r="G1815" s="102">
        <f>IF('7th 5'!C36&gt;0,'7th 5'!H4,IF('7th 5'!K36&gt;0,'7th 5'!P4,IF('7th 5'!S36&gt;0,'7th 5'!X4,0)))</f>
        <v>1.5</v>
      </c>
      <c r="H1815" s="102">
        <f>IF('7th 6'!C36&gt;0,'7th 6'!H4,IF('7th 6'!K36&gt;0,'7th 6'!P4,IF('7th 6'!S36&gt;0,'7th 6'!X4,0)))</f>
        <v>3</v>
      </c>
      <c r="I1815" s="430"/>
      <c r="J1815" s="430"/>
      <c r="K1815" s="432"/>
      <c r="L1815" s="102">
        <f>IF('8th 1'!C36&gt;0,'8th 1'!H4,IF('8th 1'!K36&gt;0,'8th 1'!P4,IF('8th 1'!S36&gt;0,'8th 1'!X4,0)))</f>
        <v>3</v>
      </c>
      <c r="M1815" s="102">
        <f>IF('8th 2'!C36&gt;0,'8th 2'!H4,IF('8th 2'!K36&gt;0,'8th 2'!P4,IF('8th 2'!S36&gt;0,'8th 2'!X4,0)))</f>
        <v>3</v>
      </c>
      <c r="N1815" s="102">
        <f>IF('8th 3'!C36&gt;0,'8th 3'!H4,IF('8th 3'!K36&gt;0,'8th 3'!P4,IF('8th 3'!S36&gt;0,'8th 3'!X4,0)))</f>
        <v>3</v>
      </c>
      <c r="O1815" s="102">
        <f>IF('8th 4'!C36&gt;0,'8th 4'!H4,IF('8th 4'!K36&gt;0,'8th 4'!P4,IF('8th 4'!S36&gt;0,'8th 4'!X4,0)))</f>
        <v>3</v>
      </c>
      <c r="P1815" s="102">
        <f>IF('8th 5'!C36&gt;0,'8th 5'!H4,IF('8th 5'!K36&gt;0,'8th 5'!P4,IF('8th 5'!S36&gt;0,'8th 5'!X4,0)))</f>
        <v>1.5</v>
      </c>
      <c r="Q1815" s="102">
        <f>IF('8th 6'!C36&gt;0,'8th 6'!H4,IF('8th 6'!K36&gt;0,'8th 6'!P4,IF('8th 6'!S36&gt;0,'8th 6'!X4,0)))</f>
        <v>1.5</v>
      </c>
      <c r="R1815" s="102">
        <f>IF('8th 7'!C36&gt;0,'8th 7'!H4,IF('8th 7'!K36&gt;0,'8th 7'!P4,IF('8th 7'!S36&gt;0,'8th 7'!X4,0)))</f>
        <v>0</v>
      </c>
      <c r="S1815" s="430"/>
      <c r="T1815" s="430"/>
      <c r="U1815" s="432"/>
      <c r="V1815" s="460" t="s">
        <v>41</v>
      </c>
      <c r="W1815" s="461"/>
      <c r="X1815" s="461"/>
      <c r="Y1815" s="462"/>
      <c r="Z1815" s="510"/>
    </row>
    <row r="1816" spans="1:26" ht="18.75" customHeight="1" thickBot="1">
      <c r="A1816" s="463" t="s">
        <v>11</v>
      </c>
      <c r="B1816" s="464"/>
      <c r="C1816" s="102">
        <v>100</v>
      </c>
      <c r="D1816" s="102">
        <v>100</v>
      </c>
      <c r="E1816" s="102">
        <v>100</v>
      </c>
      <c r="F1816" s="102">
        <v>100</v>
      </c>
      <c r="G1816" s="102">
        <v>100</v>
      </c>
      <c r="H1816" s="102">
        <v>100</v>
      </c>
      <c r="I1816" s="465">
        <f>(C1820*C1815)+(D1820*D1815)+(E1820*E1815)+(F1820*F1815)+(G1820*G1815)+(H1820*H1815)</f>
        <v>50.625</v>
      </c>
      <c r="J1816" s="84"/>
      <c r="K1816" s="103" t="str">
        <f>IF(J1818&gt;=4,"A+",IF(J1818&gt;=3.75,"A",IF(J1818&gt;=3.5,"A-",IF(J1818&gt;=3.25,"B+",IF(J1818&gt;=3,"B",IF(J1818&gt;=2.75,"B-",IF(J1818&gt;=2.5,"C+",IF(J1818&gt;=2,"C","F"))))))))</f>
        <v>B+</v>
      </c>
      <c r="L1816" s="102">
        <v>100</v>
      </c>
      <c r="M1816" s="102">
        <v>100</v>
      </c>
      <c r="N1816" s="102">
        <v>100</v>
      </c>
      <c r="O1816" s="102">
        <v>100</v>
      </c>
      <c r="P1816" s="102">
        <v>100</v>
      </c>
      <c r="Q1816" s="102">
        <v>100</v>
      </c>
      <c r="R1816" s="102">
        <v>100</v>
      </c>
      <c r="S1816" s="465">
        <f>(L1820*L1815)+(M1820*M1815)+(N1820*N1815)+(O1820*O1815)+(P1820*P1815)+(Q1820*Q1815)+(R1820*R1815)</f>
        <v>52.5</v>
      </c>
      <c r="T1816" s="84"/>
      <c r="U1816" s="103" t="str">
        <f>IF(T1818&gt;=4,"A+",IF(T1818&gt;=3.75,"A",IF(T1818&gt;=3.5,"A-",IF(T1818&gt;=3.25,"B+",IF(T1818&gt;=3,"B",IF(T1818&gt;=2.75,"B-",IF(T1818&gt;=2.5,"C+",IF(T1818&gt;=2,"C","F"))))))))</f>
        <v>A-</v>
      </c>
      <c r="V1816" s="467" t="s">
        <v>29</v>
      </c>
      <c r="W1816" s="469" t="s">
        <v>0</v>
      </c>
      <c r="X1816" s="469" t="s">
        <v>3</v>
      </c>
      <c r="Y1816" s="421" t="s">
        <v>2</v>
      </c>
      <c r="Z1816" s="510"/>
    </row>
    <row r="1817" spans="1:26" ht="17.25" thickTop="1">
      <c r="A1817" s="77" t="s">
        <v>28</v>
      </c>
      <c r="B1817" s="86"/>
      <c r="C1817" s="104">
        <f>IF('7th 1'!C36&gt;0,'7th 1'!C36,IF('7th 1'!K36&gt;0,'7th 1'!K36,IF('7th 1'!S36&gt;0,'7th 1'!S36,0)))</f>
        <v>30</v>
      </c>
      <c r="D1817" s="104">
        <f>IF('7th 2'!C36&gt;0,'7th 2'!C36,IF('7th 2'!K36&gt;0,'7th 2'!K36,IF('7th 2'!S36&gt;0,'7th 2'!S36,0)))</f>
        <v>30</v>
      </c>
      <c r="E1817" s="104">
        <f>IF('7th 3'!C36&gt;0,'7th 3'!C36,IF('7th 3'!K36&gt;0,'7th 3'!K36,IF('7th 3'!S36&gt;0,'7th 3'!S36,0)))</f>
        <v>28</v>
      </c>
      <c r="F1817" s="104">
        <f>IF('7th 4'!C36&gt;0,'7th 4'!C36,IF('7th 4'!K36&gt;0,'7th 4'!K36,IF('7th 4'!S36&gt;0,'7th 4'!S36,0)))</f>
        <v>27</v>
      </c>
      <c r="G1817" s="104">
        <f>IF('7th 5'!C36&gt;0,'7th 5'!C36,IF('7th 5'!K36&gt;0,'7th 5'!K36,IF('7th 5'!S36&gt;0,'7th 5'!S36,0)))</f>
        <v>28.5</v>
      </c>
      <c r="H1817" s="104">
        <f>IF('7th 6'!C36&gt;0,'7th 6'!C36,IF('7th 6'!K36&gt;0,'7th 6'!K36,IF('7th 6'!S36&gt;0,'7th 6'!S36,0)))</f>
        <v>28.25</v>
      </c>
      <c r="I1817" s="466"/>
      <c r="J1817" s="98"/>
      <c r="K1817" s="90"/>
      <c r="L1817" s="104">
        <f>IF('8th 1'!C36&gt;0,'8th 1'!C36,IF('8th 1'!K36&gt;0,'8th 1'!K36,IF('8th 1'!S36&gt;0,'8th 1'!S36,0)))</f>
        <v>30.5</v>
      </c>
      <c r="M1817" s="104">
        <f>IF('8th 2'!C36&gt;0,'8th 2'!C36,IF('8th 2'!K36&gt;0,'8th 2'!K36,IF('8th 2'!S36&gt;0,'8th 2'!S36,0)))</f>
        <v>28.5</v>
      </c>
      <c r="N1817" s="104">
        <f>IF('8th 3'!C36&gt;0,'8th 3'!C36,IF('8th 3'!K36&gt;0,'8th 3'!K36,IF('8th 3'!S36&gt;0,'8th 3'!S36,0)))</f>
        <v>30.5</v>
      </c>
      <c r="O1817" s="104">
        <f>IF('8th 4'!C36&gt;0,'8th 4'!C36,IF('8th 4'!K36&gt;0,'8th 4'!K36,IF('8th 4'!S36&gt;0,'8th 4'!S36,0)))</f>
        <v>29</v>
      </c>
      <c r="P1817" s="104">
        <f>IF('8th 5'!C36&gt;0,'8th 5'!C36,IF('8th 5'!K36&gt;0,'8th 5'!K36,IF('8th 5'!S36&gt;0,'8th 5'!S36,0)))</f>
        <v>33</v>
      </c>
      <c r="Q1817" s="104">
        <f>IF('8th 6'!C36&gt;0,'8th 6'!C36,IF('8th 6'!K36&gt;0,'8th 6'!K36,IF('8th 6'!S36&gt;0,'8th 6'!S36,0)))</f>
        <v>32.5</v>
      </c>
      <c r="R1817" s="104">
        <f>IF('8th 7'!C36&gt;0,'8th 7'!C36,IF('8th 7'!K36&gt;0,'8th 7'!K36,IF('8th 7'!S36&gt;0,'8th 7'!S36,0)))</f>
        <v>0</v>
      </c>
      <c r="S1817" s="466"/>
      <c r="T1817" s="98"/>
      <c r="U1817" s="90"/>
      <c r="V1817" s="468"/>
      <c r="W1817" s="470"/>
      <c r="X1817" s="471"/>
      <c r="Y1817" s="422"/>
      <c r="Z1817" s="510"/>
    </row>
    <row r="1818" spans="1:26" ht="17.25">
      <c r="A1818" s="423" t="s">
        <v>26</v>
      </c>
      <c r="B1818" s="91" t="s">
        <v>60</v>
      </c>
      <c r="C1818" s="104">
        <f>IF('7th 1'!C36&gt;0,'7th 1'!J36,IF('7th 1'!K36&gt;0,'7th 1'!R36,IF('7th 1'!S36&gt;0,'7th 1'!Z36,0)))</f>
        <v>39</v>
      </c>
      <c r="D1818" s="104">
        <f>IF('7th 2'!C36&gt;0,'7th 2'!J36,IF('7th 2'!K36&gt;0,'7th 2'!R36,IF('7th 2'!S36&gt;0,'7th 2'!Z36,0)))</f>
        <v>43.5</v>
      </c>
      <c r="E1818" s="104">
        <f>IF('7th 3'!C36&gt;0,'7th 3'!J36,IF('7th 3'!K36&gt;0,'7th 3'!R36,IF('7th 3'!S36&gt;0,'7th 3'!Z36,0)))</f>
        <v>40.5</v>
      </c>
      <c r="F1818" s="104">
        <f>IF('7th 4'!C36&gt;0,'7th 4'!J36,IF('7th 4'!K36&gt;0,'7th 4'!R36,IF('7th 4'!S36&gt;0,'7th 4'!Z36,0)))</f>
        <v>43</v>
      </c>
      <c r="G1818" s="104">
        <f>IF('7th 5'!C36&gt;0,'7th 5'!J36,IF('7th 5'!K36&gt;0,'7th 5'!R36,IF('7th 5'!S36&gt;0,'7th 5'!Z36,0)))</f>
        <v>38.5</v>
      </c>
      <c r="H1818" s="104">
        <f>IF('7th 6'!C36&gt;0,'7th 6'!J36,IF('7th 6'!K36&gt;0,'7th 6'!R36,IF('7th 6'!S36&gt;0,'7th 6'!Z36,0)))</f>
        <v>44.5</v>
      </c>
      <c r="I1818" s="466"/>
      <c r="J1818" s="440">
        <f>I1816/(C1815+D1815+E1815+F1815+G1815+H1815)</f>
        <v>3.375</v>
      </c>
      <c r="K1818" s="442" t="str">
        <f>IF(J1818&gt;=2.5,K1816,IF(J1818&gt;=2.25,"C",IF(J1818&gt;=2,"D",IF(J1818=0,0,"F"))))</f>
        <v>B+</v>
      </c>
      <c r="L1818" s="104">
        <f>IF('8th 1'!C36&gt;0,'8th 1'!J36,IF('8th 1'!K36&gt;0,'8th 1'!R36,IF('8th 1'!S36&gt;0,'8th 1'!Z36,0)))</f>
        <v>44.5</v>
      </c>
      <c r="M1818" s="104">
        <f>IF('8th 2'!C36&gt;0,'8th 2'!J36,IF('8th 2'!K36&gt;0,'8th 2'!R36,IF('8th 2'!S36&gt;0,'8th 2'!Z36,0)))</f>
        <v>36</v>
      </c>
      <c r="N1818" s="104">
        <f>IF('8th 3'!C36&gt;0,'8th 3'!J36,IF('8th 3'!K36&gt;0,'8th 3'!R36,IF('8th 3'!S36&gt;0,'8th 3'!Z36,0)))</f>
        <v>39</v>
      </c>
      <c r="O1818" s="104">
        <f>IF('8th 4'!C36&gt;0,'8th 4'!J36,IF('8th 4'!K36&gt;0,'8th 4'!R36,IF('8th 4'!S36&gt;0,'8th 4'!Z36,0)))</f>
        <v>35</v>
      </c>
      <c r="P1818" s="104">
        <f>IF('8th 5'!C36&gt;0,'8th 5'!J36,IF('8th 5'!K36&gt;0,'8th 5'!R36,IF('8th 5'!S36&gt;0,'8th 5'!Z36,0)))</f>
        <v>47.5</v>
      </c>
      <c r="Q1818" s="104">
        <f>IF('8th 6'!C36&gt;0,'8th 6'!J36,IF('8th 6'!K36&gt;0,'8th 6'!R36,IF('8th 6'!S36&gt;0,'8th 6'!Z36,0)))</f>
        <v>47.5</v>
      </c>
      <c r="R1818" s="104">
        <f>IF('8th 7'!C36&gt;0,'8th 7'!J36,IF('8th 7'!K36&gt;0,'8th 7'!R36,IF('8th 7'!S36&gt;0,'8th 7'!Z36,0)))</f>
        <v>0</v>
      </c>
      <c r="S1818" s="466"/>
      <c r="T1818" s="440">
        <f>S1816/(L1815+M1815+N1815+O1815+P1815+Q1815+R1815)</f>
        <v>3.5</v>
      </c>
      <c r="U1818" s="442" t="str">
        <f>IF(T1818&gt;=2.5,U1816,IF(T1818&gt;=2.25,"C",IF(T1818&gt;=2,"D",IF(T1818=0,0,"F"))))</f>
        <v>A-</v>
      </c>
      <c r="V1818" s="454" t="s">
        <v>40</v>
      </c>
      <c r="W1818" s="443"/>
      <c r="X1818" s="443"/>
      <c r="Y1818" s="455"/>
      <c r="Z1818" s="510"/>
    </row>
    <row r="1819" spans="1:26" ht="16.5" customHeight="1">
      <c r="A1819" s="424"/>
      <c r="B1819" s="91" t="s">
        <v>67</v>
      </c>
      <c r="C1819" s="117">
        <f>'7th 1'!AA36</f>
        <v>69</v>
      </c>
      <c r="D1819" s="117">
        <f>'7th 2'!AA36</f>
        <v>74</v>
      </c>
      <c r="E1819" s="117">
        <f>'7th 3'!AA36</f>
        <v>69</v>
      </c>
      <c r="F1819" s="117">
        <f>'7th 4'!AA36</f>
        <v>70</v>
      </c>
      <c r="G1819" s="117">
        <f>'7th 5'!AA36</f>
        <v>67</v>
      </c>
      <c r="H1819" s="117">
        <f>'7th 6'!AA36</f>
        <v>73</v>
      </c>
      <c r="I1819" s="466"/>
      <c r="J1819" s="453"/>
      <c r="K1819" s="442"/>
      <c r="L1819" s="117">
        <f>'8th 1'!AA36</f>
        <v>75</v>
      </c>
      <c r="M1819" s="117">
        <f>'8th 2'!AA36</f>
        <v>65</v>
      </c>
      <c r="N1819" s="117">
        <f>'8th 3'!AA36</f>
        <v>70</v>
      </c>
      <c r="O1819" s="117">
        <f>'8th 4'!AA36</f>
        <v>64</v>
      </c>
      <c r="P1819" s="117">
        <f>'8th 5'!AA36</f>
        <v>81</v>
      </c>
      <c r="Q1819" s="117">
        <f>'8th 6'!AA36</f>
        <v>80</v>
      </c>
      <c r="R1819" s="117">
        <f>'8th 7'!AA36</f>
        <v>0</v>
      </c>
      <c r="S1819" s="466"/>
      <c r="T1819" s="453"/>
      <c r="U1819" s="442"/>
      <c r="V1819" s="444">
        <f>IF((C1820+C1822)=0,0,C1815)+IF((D1820+D1822)=0,0,D1815)+IF((E1820+E1822)=0,0,E1815)+IF((F1820+F1822)=0,0,F1815)+IF((G1820+G1822)=0,0,G1815)+IF((H1820+H1822)=0,0,H1815)+IF((L1820+L1822)=0,0,L1815)+IF((M1820+M1822)=0,0,M1815)+IF((N1820+N1822)=0,0,N1815)+IF((O1820+O1822)=0,0,O1815)+IF((P1820+P1822)=0,0,P1815)+IF((Q1820+Q1822)=0,0,Q1815)+IF((R1820+R1822)=0,0,R1815)+IF(I1826&gt;0,1.5,0)</f>
        <v>31.5</v>
      </c>
      <c r="W1819" s="457">
        <f>I1816+S1816+(I1826*1.5)</f>
        <v>107.625</v>
      </c>
      <c r="X1819" s="440">
        <f>IF(S1816&gt;0,(W1819/31.5),J1818)</f>
        <v>3.4166666666666665</v>
      </c>
      <c r="Y1819" s="164" t="str">
        <f>IF(X1819&gt;=4,"A+",IF(X1819&gt;=3.75,"A",IF(X1819&gt;=3.5,"A-",IF(X1819&gt;=3.25,"B+",IF(X1819&gt;=3,"B",IF(X1819&gt;=2.75,"B-",IF(X1819&gt;=2.5,"C+",IF(X1819&gt;=2,"C","F"))))))))</f>
        <v>B+</v>
      </c>
      <c r="Z1819" s="510"/>
    </row>
    <row r="1820" spans="1:26" ht="16.5">
      <c r="A1820" s="424"/>
      <c r="B1820" s="91" t="s">
        <v>1</v>
      </c>
      <c r="C1820" s="104">
        <f>'7th 1'!AC36</f>
        <v>3.25</v>
      </c>
      <c r="D1820" s="104">
        <f>'7th 2'!AC36</f>
        <v>3.5</v>
      </c>
      <c r="E1820" s="104">
        <f>'7th 3'!AC36</f>
        <v>3.25</v>
      </c>
      <c r="F1820" s="104">
        <f>'7th 4'!AC36</f>
        <v>3.5</v>
      </c>
      <c r="G1820" s="104">
        <f>'7th 5'!AC36</f>
        <v>3.25</v>
      </c>
      <c r="H1820" s="104">
        <f>'7th 6'!AC36</f>
        <v>3.5</v>
      </c>
      <c r="I1820" s="466"/>
      <c r="J1820" s="98"/>
      <c r="K1820" s="112"/>
      <c r="L1820" s="104">
        <f>'8th 1'!AC36</f>
        <v>3.75</v>
      </c>
      <c r="M1820" s="104">
        <f>'8th 2'!AC36</f>
        <v>3.25</v>
      </c>
      <c r="N1820" s="104">
        <f>'8th 3'!AC36</f>
        <v>3.5</v>
      </c>
      <c r="O1820" s="104">
        <f>'8th 4'!AC36</f>
        <v>3</v>
      </c>
      <c r="P1820" s="104">
        <f>'8th 5'!AC36</f>
        <v>4</v>
      </c>
      <c r="Q1820" s="104">
        <f>'8th 6'!AC36</f>
        <v>4</v>
      </c>
      <c r="R1820" s="104">
        <f>'8th 7'!AC36</f>
        <v>0</v>
      </c>
      <c r="S1820" s="466"/>
      <c r="T1820" s="98"/>
      <c r="V1820" s="456"/>
      <c r="W1820" s="448"/>
      <c r="X1820" s="441"/>
      <c r="Y1820" s="451" t="str">
        <f>IF(S1816&gt;0,(IF(X1819&gt;=2.5,Y1819,IF(X1819&gt;=2.25,"C",IF(X1819&gt;=2,"D","F")))),K1818)</f>
        <v>B+</v>
      </c>
      <c r="Z1820" s="510"/>
    </row>
    <row r="1821" spans="1:26" ht="16.5">
      <c r="A1821" s="424"/>
      <c r="B1821" s="91" t="s">
        <v>2</v>
      </c>
      <c r="C1821" s="104" t="str">
        <f>'7th 1'!AB36</f>
        <v>B+</v>
      </c>
      <c r="D1821" s="104" t="str">
        <f>'7th 2'!AB36</f>
        <v>A-</v>
      </c>
      <c r="E1821" s="104" t="str">
        <f>'7th 3'!AB36</f>
        <v>B+</v>
      </c>
      <c r="F1821" s="104" t="str">
        <f>'7th 4'!AB36</f>
        <v>A-</v>
      </c>
      <c r="G1821" s="104" t="str">
        <f>'7th 5'!AB36</f>
        <v>B+</v>
      </c>
      <c r="H1821" s="104" t="str">
        <f>'7th 6'!AB36</f>
        <v>A-</v>
      </c>
      <c r="I1821" s="466"/>
      <c r="J1821" s="98"/>
      <c r="K1821" s="90"/>
      <c r="L1821" s="104" t="str">
        <f>'8th 1'!AB36</f>
        <v>A</v>
      </c>
      <c r="M1821" s="104" t="str">
        <f>'8th 2'!AB36</f>
        <v>B+</v>
      </c>
      <c r="N1821" s="104" t="str">
        <f>'8th 3'!AB36</f>
        <v>A-</v>
      </c>
      <c r="O1821" s="104" t="str">
        <f>'8th 4'!AB36</f>
        <v>B</v>
      </c>
      <c r="P1821" s="104" t="str">
        <f>'8th 5'!AB36</f>
        <v>A+</v>
      </c>
      <c r="Q1821" s="104" t="str">
        <f>'8th 6'!AB36</f>
        <v>A+</v>
      </c>
      <c r="R1821" s="104" t="str">
        <f>'8th 7'!AB36</f>
        <v/>
      </c>
      <c r="S1821" s="466"/>
      <c r="T1821" s="98"/>
      <c r="U1821" s="90"/>
      <c r="V1821" s="446"/>
      <c r="W1821" s="449"/>
      <c r="X1821" s="450"/>
      <c r="Y1821" s="452"/>
      <c r="Z1821" s="510"/>
    </row>
    <row r="1822" spans="1:26" ht="16.5">
      <c r="A1822" s="413" t="s">
        <v>127</v>
      </c>
      <c r="B1822" s="91" t="s">
        <v>1</v>
      </c>
      <c r="C1822" s="104" t="str">
        <f>'7th 1'!AD36</f>
        <v>3.28</v>
      </c>
      <c r="D1822" s="104">
        <f>'7th 2'!AD36</f>
        <v>0</v>
      </c>
      <c r="E1822" s="104">
        <f>'7th 3'!AD36</f>
        <v>0</v>
      </c>
      <c r="F1822" s="104">
        <f>'7th 4'!AD36</f>
        <v>0</v>
      </c>
      <c r="G1822" s="104">
        <f>'7th 5'!AD36</f>
        <v>0</v>
      </c>
      <c r="H1822" s="104">
        <f>'7th 6'!AD36</f>
        <v>0</v>
      </c>
      <c r="I1822" s="415">
        <f>(C1822*C1815)+(D1822*D1815)+(E1822*E1815)+(F1822*F1815)+(G1822*G1815)+(H1822*H1815)</f>
        <v>9.84</v>
      </c>
      <c r="J1822" s="417">
        <f>IF(C1822&gt;0,(C1820*C1815),0)+IF(D1822&gt;0,(D1820*D1815),0)+IF(E1822&gt;0,(E1820*E1815),0)+IF(F1822&gt;0,(F1820*F1815),0)+IF(G1822&gt;0,(G1820*G1815),0)+IF(H1822&gt;0,(H1820*H1815),0)</f>
        <v>9.75</v>
      </c>
      <c r="K1822" s="418">
        <f>IF(C1822&gt;C1820,((C1822*C1815)-(C1820*C1815)),0)+IF(D1822&gt;D1820,((D1822*D1815)-(D1820*D1815)),0)+IF(E1822&gt;E1820,((E1822*E1815)-(E1820*E1815)),0)+IF(F1822&gt;F1820,((F1822*F1815)-(F1820*F1815)),0)+IF(G1822&gt;G1820,((G1822*G1815)-(G1820*G1815)),0)+IF(H1822&gt;H1820,((H1822*H1815)-(H1820*H1815)),0)</f>
        <v>8.9999999999999858E-2</v>
      </c>
      <c r="L1822" s="165">
        <f>'8th 1'!AD36</f>
        <v>0</v>
      </c>
      <c r="M1822" s="104">
        <f>'8th 2'!AD36</f>
        <v>0</v>
      </c>
      <c r="N1822" s="104">
        <f>'8th 3'!AD36</f>
        <v>0</v>
      </c>
      <c r="O1822" s="104">
        <f>'8th 4'!AD36</f>
        <v>0</v>
      </c>
      <c r="P1822" s="104">
        <f>'8th 5'!AD36</f>
        <v>0</v>
      </c>
      <c r="Q1822" s="104">
        <f>'8th 6'!AD36</f>
        <v>0</v>
      </c>
      <c r="R1822" s="104">
        <f>'8th 7'!AD36</f>
        <v>0</v>
      </c>
      <c r="S1822" s="403">
        <f>(L1822*L1815)+(M1822*M1815)+(N1822*N1815)+(O1822*O1815)+(P1822*P1815)+(Q1822*Q1815)+(R1822*R1815)</f>
        <v>0</v>
      </c>
      <c r="T1822" s="417">
        <f>IF(L1822&gt;0,(L1820*L1815),0)+IF(M1822&gt;0,(M1820*M1815),0)+IF(N1822&gt;0,(N1820*N1815),0)+IF(O1822&gt;0,(O1820*O1815),0)+IF(P1822&gt;0,(P1820*P1815),0)+IF(Q1822&gt;0,(Q1820*Q1815),0)+IF(R1822&gt;0,(R1820*R1815),0)</f>
        <v>0</v>
      </c>
      <c r="U1822" s="399">
        <f>IF(L1822&gt;L1820,((L1822*L1815)-(L1820*L1815)),0)+IF(M1822&gt;M1820,((M1822*M1815)-(M1820*M1815)),0)+IF(N1822&gt;N1820,((N1822*N1815)-(N1820*N1815)),0)+IF(O1822&gt;O1820,((O1822*O1815)-(O1820*O1815)),0)+IF(P1822&gt;P1820,((P1822*P1815)-(P1820*P1815)),0)+IF(Q1822&gt;Q1820,((Q1822*Q1815)-(Q1820*Q1815)),0)+IF(R1822&gt;R1820,((R1822*R1815)-(R1820*R1815)),0)</f>
        <v>0</v>
      </c>
      <c r="V1822" s="401">
        <f>I1822+S1822</f>
        <v>9.84</v>
      </c>
      <c r="W1822" s="403">
        <f>J1822+T1822</f>
        <v>9.75</v>
      </c>
      <c r="X1822" s="403">
        <f>K1822+U1822</f>
        <v>8.9999999999999858E-2</v>
      </c>
      <c r="Y1822" s="405">
        <f>IF(V1814&gt;0,(X1822+Y1809),0)</f>
        <v>8.9999999999999858E-2</v>
      </c>
      <c r="Z1822" s="510"/>
    </row>
    <row r="1823" spans="1:26" ht="15.75" customHeight="1" thickBot="1">
      <c r="A1823" s="414"/>
      <c r="B1823" s="157" t="s">
        <v>23</v>
      </c>
      <c r="C1823" s="180" t="str">
        <f>'7th 1'!AE36</f>
        <v>Imp:</v>
      </c>
      <c r="D1823" s="180" t="str">
        <f>'7th 2'!AE36</f>
        <v/>
      </c>
      <c r="E1823" s="180" t="str">
        <f>'7th 3'!AE36</f>
        <v/>
      </c>
      <c r="F1823" s="180" t="str">
        <f>'7th 4'!AE36</f>
        <v/>
      </c>
      <c r="G1823" s="180" t="str">
        <f>'7th 5'!AE36</f>
        <v/>
      </c>
      <c r="H1823" s="180" t="str">
        <f>'7th 6'!AE36</f>
        <v/>
      </c>
      <c r="I1823" s="416"/>
      <c r="J1823" s="416"/>
      <c r="K1823" s="419"/>
      <c r="L1823" s="180" t="str">
        <f>'8th 1'!AE36</f>
        <v/>
      </c>
      <c r="M1823" s="180" t="str">
        <f>'8th 2'!AE36</f>
        <v/>
      </c>
      <c r="N1823" s="180" t="str">
        <f>'8th 3'!AE36</f>
        <v/>
      </c>
      <c r="O1823" s="180" t="str">
        <f>'8th 4'!AE36</f>
        <v/>
      </c>
      <c r="P1823" s="180" t="str">
        <f>'8th 5'!AE36</f>
        <v/>
      </c>
      <c r="Q1823" s="180" t="str">
        <f>'8th 6'!AE36</f>
        <v/>
      </c>
      <c r="R1823" s="180" t="str">
        <f>'8th 7'!AE36</f>
        <v/>
      </c>
      <c r="S1823" s="420"/>
      <c r="T1823" s="420"/>
      <c r="U1823" s="400"/>
      <c r="V1823" s="402"/>
      <c r="W1823" s="404"/>
      <c r="X1823" s="404"/>
      <c r="Y1823" s="406"/>
      <c r="Z1823" s="510"/>
    </row>
    <row r="1824" spans="1:26" ht="9.75" customHeight="1" thickTop="1" thickBot="1">
      <c r="C1824" s="53"/>
      <c r="D1824" s="53"/>
      <c r="E1824" s="53"/>
      <c r="F1824" s="53"/>
      <c r="G1824" s="53"/>
      <c r="H1824" s="53"/>
      <c r="L1824" s="53"/>
      <c r="M1824" s="53"/>
      <c r="N1824" s="53"/>
      <c r="O1824" s="53"/>
      <c r="P1824" s="53"/>
      <c r="Q1824" s="53"/>
      <c r="R1824" s="53"/>
      <c r="V1824" s="53"/>
      <c r="W1824" s="53"/>
      <c r="X1824" s="53"/>
      <c r="Y1824" s="53"/>
    </row>
    <row r="1825" spans="1:26" ht="18.75" thickTop="1">
      <c r="A1825" s="407" t="s">
        <v>33</v>
      </c>
      <c r="B1825" s="408"/>
      <c r="C1825" s="376" t="s">
        <v>35</v>
      </c>
      <c r="D1825" s="380"/>
      <c r="E1825" s="376" t="s">
        <v>30</v>
      </c>
      <c r="F1825" s="380"/>
      <c r="G1825" s="376" t="s">
        <v>31</v>
      </c>
      <c r="H1825" s="380"/>
      <c r="I1825" s="376" t="s">
        <v>32</v>
      </c>
      <c r="J1825" s="411"/>
      <c r="K1825" s="411"/>
      <c r="L1825" s="412"/>
      <c r="M1825" s="370" t="s">
        <v>50</v>
      </c>
      <c r="N1825" s="371"/>
      <c r="O1825" s="376" t="s">
        <v>0</v>
      </c>
      <c r="P1825" s="377"/>
      <c r="Q1825" s="169" t="s">
        <v>29</v>
      </c>
      <c r="R1825" s="378" t="s">
        <v>216</v>
      </c>
      <c r="S1825" s="379"/>
      <c r="T1825" s="379"/>
      <c r="U1825" s="380"/>
      <c r="V1825" s="381" t="s">
        <v>2</v>
      </c>
      <c r="W1825" s="382"/>
      <c r="X1825" s="170"/>
      <c r="Y1825" s="171"/>
    </row>
    <row r="1826" spans="1:26" s="113" customFormat="1" ht="18" customHeight="1">
      <c r="A1826" s="409"/>
      <c r="B1826" s="410"/>
      <c r="C1826" s="383" t="str">
        <f>'viva-1'!K34</f>
        <v>2.50</v>
      </c>
      <c r="D1826" s="384"/>
      <c r="E1826" s="383" t="str">
        <f>'viva-2'!K34</f>
        <v>2.50</v>
      </c>
      <c r="F1826" s="384"/>
      <c r="G1826" s="385" t="str">
        <f>'viva-3'!K34</f>
        <v>2.75</v>
      </c>
      <c r="H1826" s="384"/>
      <c r="I1826" s="383" t="str">
        <f>'viva-4'!K34</f>
        <v>3.00</v>
      </c>
      <c r="J1826" s="386"/>
      <c r="K1826" s="386"/>
      <c r="L1826" s="387"/>
      <c r="M1826" s="372"/>
      <c r="N1826" s="373"/>
      <c r="O1826" s="388">
        <f>W1814+Y1822</f>
        <v>408.46499999999997</v>
      </c>
      <c r="P1826" s="389"/>
      <c r="Q1826" s="397">
        <f>V1814</f>
        <v>126</v>
      </c>
      <c r="R1826" s="392">
        <f>O1826/126</f>
        <v>3.2417857142857143</v>
      </c>
      <c r="S1826" s="393"/>
      <c r="T1826" s="393"/>
      <c r="U1826" s="394"/>
      <c r="V1826" s="359" t="str">
        <f>IF(R1826&gt;=2.5,Y1826,IF(R1826&gt;=2.25,"C",IF(R1826&gt;=2,"D",IF(R1826=0,0,"F"))))</f>
        <v>B</v>
      </c>
      <c r="W1826" s="360"/>
      <c r="X1826" s="172"/>
      <c r="Y1826" s="173" t="str">
        <f>IF(R1826&gt;=4,"A+",IF(R1826&gt;=3.75,"A",IF(R1826&gt;=3.5,"A-",IF(R1826&gt;=3.25,"B+",IF(R1826&gt;=3,"B",IF(R1826&gt;=2.75,"B-",IF(R1826&gt;=2.5,"C+",IF(R1826&gt;=2,"C","F"))))))))</f>
        <v>B</v>
      </c>
      <c r="Z1826" s="174"/>
    </row>
    <row r="1827" spans="1:26" ht="32.25" customHeight="1" thickBot="1">
      <c r="A1827" s="363" t="s">
        <v>34</v>
      </c>
      <c r="B1827" s="364"/>
      <c r="C1827" s="365" t="s">
        <v>1</v>
      </c>
      <c r="D1827" s="366"/>
      <c r="E1827" s="367">
        <f>C1826+E1826+G1826+I1826</f>
        <v>10.75</v>
      </c>
      <c r="F1827" s="368"/>
      <c r="G1827" s="365" t="s">
        <v>0</v>
      </c>
      <c r="H1827" s="366"/>
      <c r="I1827" s="367">
        <f>E1827*1.5</f>
        <v>16.125</v>
      </c>
      <c r="J1827" s="369"/>
      <c r="K1827" s="369"/>
      <c r="L1827" s="368"/>
      <c r="M1827" s="374"/>
      <c r="N1827" s="375"/>
      <c r="O1827" s="390"/>
      <c r="P1827" s="391"/>
      <c r="Q1827" s="398"/>
      <c r="R1827" s="395"/>
      <c r="S1827" s="395"/>
      <c r="T1827" s="395"/>
      <c r="U1827" s="396"/>
      <c r="V1827" s="361"/>
      <c r="W1827" s="362"/>
      <c r="X1827" s="175"/>
      <c r="Y1827" s="176"/>
    </row>
    <row r="1828" spans="1:26" ht="30" customHeight="1" thickTop="1">
      <c r="B1828" s="54"/>
      <c r="C1828" s="54"/>
      <c r="D1828" s="514" t="s">
        <v>24</v>
      </c>
      <c r="E1828" s="514"/>
      <c r="F1828" s="514"/>
      <c r="G1828" s="514"/>
      <c r="H1828" s="514"/>
      <c r="I1828" s="514"/>
      <c r="J1828" s="514"/>
      <c r="K1828" s="514"/>
      <c r="L1828" s="514"/>
      <c r="M1828" s="514"/>
      <c r="N1828" s="514"/>
      <c r="O1828" s="514"/>
      <c r="P1828" s="514"/>
      <c r="Q1828" s="514"/>
      <c r="R1828" s="514"/>
      <c r="S1828" s="514"/>
      <c r="T1828" s="55" t="s">
        <v>36</v>
      </c>
      <c r="U1828" s="56"/>
      <c r="V1828" s="515">
        <f>'1st 1'!R37</f>
        <v>0</v>
      </c>
      <c r="W1828" s="516"/>
      <c r="X1828" s="516"/>
      <c r="Y1828" s="516"/>
    </row>
    <row r="1829" spans="1:26" ht="18.75">
      <c r="A1829" s="57"/>
      <c r="B1829" s="58"/>
      <c r="C1829" s="59" t="s">
        <v>4</v>
      </c>
      <c r="D1829" s="60" t="s">
        <v>71</v>
      </c>
      <c r="E1829" s="60"/>
      <c r="F1829" s="53"/>
      <c r="G1829" s="61"/>
      <c r="H1829" s="517" t="s">
        <v>73</v>
      </c>
      <c r="I1829" s="518"/>
      <c r="J1829" s="518"/>
      <c r="K1829" s="518"/>
      <c r="L1829" s="518"/>
      <c r="M1829" s="518"/>
      <c r="N1829" s="518"/>
      <c r="O1829" s="62"/>
      <c r="P1829" s="62"/>
      <c r="Q1829" s="62"/>
      <c r="R1829" s="53"/>
      <c r="S1829" s="63"/>
      <c r="T1829" s="55" t="s">
        <v>37</v>
      </c>
      <c r="U1829" s="56"/>
      <c r="V1829" s="519">
        <f>'1st 1'!A37</f>
        <v>30</v>
      </c>
      <c r="W1829" s="516"/>
      <c r="X1829" s="516"/>
      <c r="Y1829" s="516"/>
    </row>
    <row r="1830" spans="1:26" ht="18.75">
      <c r="A1830" s="57"/>
      <c r="B1830" s="58"/>
      <c r="C1830" s="59" t="s">
        <v>5</v>
      </c>
      <c r="D1830" s="60" t="s">
        <v>66</v>
      </c>
      <c r="E1830" s="60"/>
      <c r="F1830" s="64"/>
      <c r="G1830" s="53"/>
      <c r="H1830" s="61"/>
      <c r="I1830" s="65"/>
      <c r="J1830" s="520">
        <f>'1st 1'!A2181</f>
        <v>0</v>
      </c>
      <c r="K1830" s="521"/>
      <c r="L1830" s="521"/>
      <c r="M1830" s="521"/>
      <c r="N1830" s="62"/>
      <c r="O1830" s="62"/>
      <c r="P1830" s="53"/>
      <c r="Q1830" s="53"/>
      <c r="R1830" s="53"/>
      <c r="S1830" s="63"/>
      <c r="T1830" s="55" t="s">
        <v>38</v>
      </c>
      <c r="U1830" s="56"/>
      <c r="V1830" s="56"/>
      <c r="W1830" s="56"/>
      <c r="X1830" s="56"/>
      <c r="Y1830" s="66">
        <f>'1st 1'!S37</f>
        <v>0</v>
      </c>
    </row>
    <row r="1831" spans="1:26" ht="18.75">
      <c r="A1831" s="57"/>
      <c r="B1831" s="58"/>
      <c r="C1831" s="59" t="s">
        <v>6</v>
      </c>
      <c r="D1831" s="60" t="s">
        <v>14</v>
      </c>
      <c r="E1831" s="58"/>
      <c r="F1831" s="67" t="s">
        <v>7</v>
      </c>
      <c r="G1831" s="68" t="str">
        <f>'1st 1'!B37</f>
        <v>N</v>
      </c>
      <c r="H1831" s="69"/>
      <c r="I1831" s="70"/>
      <c r="J1831" s="70"/>
      <c r="K1831" s="70"/>
      <c r="L1831" s="53"/>
      <c r="M1831" s="53"/>
      <c r="N1831" s="53"/>
      <c r="O1831" s="53"/>
      <c r="P1831" s="53"/>
      <c r="Q1831" s="53"/>
      <c r="R1831" s="53"/>
      <c r="V1831" s="53"/>
      <c r="W1831" s="53"/>
      <c r="X1831" s="53"/>
      <c r="Y1831" s="53"/>
    </row>
    <row r="1832" spans="1:26" ht="18.75">
      <c r="A1832" s="57"/>
      <c r="B1832" s="64"/>
      <c r="C1832" s="64"/>
      <c r="D1832" s="64"/>
      <c r="E1832" s="53"/>
      <c r="F1832" s="67" t="s">
        <v>8</v>
      </c>
      <c r="G1832" s="72">
        <f>'1st 1'!T37</f>
        <v>0</v>
      </c>
      <c r="H1832" s="69"/>
      <c r="I1832" s="70"/>
      <c r="J1832" s="70"/>
      <c r="K1832" s="70"/>
      <c r="L1832" s="53"/>
      <c r="M1832" s="53"/>
      <c r="N1832" s="53"/>
      <c r="O1832" s="53"/>
      <c r="P1832" s="53"/>
      <c r="Q1832" s="53"/>
      <c r="R1832" s="53"/>
      <c r="V1832" s="53"/>
      <c r="W1832" s="53"/>
      <c r="X1832" s="53"/>
      <c r="Y1832" s="53"/>
    </row>
    <row r="1833" spans="1:26" ht="18.75">
      <c r="A1833" s="57"/>
      <c r="B1833" s="64"/>
      <c r="C1833" s="64"/>
      <c r="D1833" s="64"/>
      <c r="E1833" s="53"/>
      <c r="F1833" s="67" t="s">
        <v>9</v>
      </c>
      <c r="G1833" s="72">
        <f>'1st 1'!U37</f>
        <v>0</v>
      </c>
      <c r="H1833" s="69"/>
      <c r="I1833" s="70"/>
      <c r="J1833" s="70"/>
      <c r="K1833" s="70"/>
      <c r="L1833" s="53"/>
      <c r="M1833" s="53"/>
      <c r="N1833" s="53"/>
      <c r="O1833" s="53"/>
      <c r="P1833" s="53"/>
      <c r="Q1833" s="53"/>
      <c r="R1833" s="53"/>
      <c r="V1833" s="53"/>
      <c r="W1833" s="53"/>
      <c r="X1833" s="53"/>
      <c r="Y1833" s="53"/>
    </row>
    <row r="1834" spans="1:26" ht="18.75">
      <c r="A1834" s="57"/>
      <c r="B1834" s="64"/>
      <c r="C1834" s="64"/>
      <c r="D1834" s="64"/>
      <c r="E1834" s="53"/>
      <c r="F1834" s="67" t="s">
        <v>10</v>
      </c>
      <c r="G1834" s="72">
        <f>'1st 1'!V37</f>
        <v>0</v>
      </c>
      <c r="H1834" s="69"/>
      <c r="I1834" s="73"/>
      <c r="J1834" s="73"/>
      <c r="K1834" s="73"/>
      <c r="L1834" s="53"/>
      <c r="M1834" s="53"/>
      <c r="N1834" s="53"/>
      <c r="O1834" s="53"/>
      <c r="P1834" s="53"/>
      <c r="Q1834" s="53"/>
      <c r="R1834" s="53"/>
      <c r="V1834" s="53"/>
      <c r="W1834" s="53"/>
      <c r="X1834" s="53"/>
      <c r="Y1834" s="53"/>
    </row>
    <row r="1835" spans="1:26" ht="21.75" customHeight="1" thickBot="1">
      <c r="A1835" s="522" t="s">
        <v>25</v>
      </c>
      <c r="B1835" s="522"/>
      <c r="C1835" s="523"/>
      <c r="D1835" s="523"/>
      <c r="E1835" s="523"/>
      <c r="F1835" s="523"/>
      <c r="G1835" s="523"/>
      <c r="H1835" s="523"/>
      <c r="I1835" s="523"/>
      <c r="J1835" s="523"/>
      <c r="K1835" s="523"/>
      <c r="L1835" s="524"/>
      <c r="M1835" s="524"/>
      <c r="N1835" s="524"/>
      <c r="O1835" s="524"/>
      <c r="P1835" s="524"/>
      <c r="Q1835" s="524"/>
      <c r="R1835" s="524"/>
      <c r="S1835" s="524"/>
      <c r="T1835" s="524"/>
      <c r="U1835" s="524"/>
      <c r="V1835" s="524"/>
      <c r="W1835" s="524"/>
      <c r="X1835" s="524"/>
      <c r="Y1835" s="524"/>
    </row>
    <row r="1836" spans="1:26" ht="19.5" customHeight="1" thickTop="1" thickBot="1">
      <c r="A1836" s="478" t="s">
        <v>42</v>
      </c>
      <c r="B1836" s="479"/>
      <c r="C1836" s="479"/>
      <c r="D1836" s="479"/>
      <c r="E1836" s="479"/>
      <c r="F1836" s="479"/>
      <c r="G1836" s="479"/>
      <c r="H1836" s="479"/>
      <c r="I1836" s="479"/>
      <c r="J1836" s="479"/>
      <c r="K1836" s="480"/>
      <c r="L1836" s="479" t="s">
        <v>43</v>
      </c>
      <c r="M1836" s="479"/>
      <c r="N1836" s="479"/>
      <c r="O1836" s="479"/>
      <c r="P1836" s="479"/>
      <c r="Q1836" s="479"/>
      <c r="R1836" s="479"/>
      <c r="S1836" s="479"/>
      <c r="T1836" s="479"/>
      <c r="U1836" s="506"/>
      <c r="V1836" s="507" t="s">
        <v>39</v>
      </c>
      <c r="W1836" s="508"/>
      <c r="X1836" s="508"/>
      <c r="Y1836" s="509"/>
      <c r="Z1836" s="510" t="s">
        <v>68</v>
      </c>
    </row>
    <row r="1837" spans="1:26" ht="19.5" thickTop="1" thickBot="1">
      <c r="A1837" s="74" t="s">
        <v>22</v>
      </c>
      <c r="B1837" s="75"/>
      <c r="C1837" s="76">
        <f>'1st 1'!C4</f>
        <v>101</v>
      </c>
      <c r="D1837" s="76">
        <f>'1st 2'!C4</f>
        <v>102</v>
      </c>
      <c r="E1837" s="76">
        <f>'1st 3'!C4</f>
        <v>103</v>
      </c>
      <c r="F1837" s="76">
        <f>'1st 4'!C4</f>
        <v>104</v>
      </c>
      <c r="G1837" s="76">
        <f>'1st 5'!C4</f>
        <v>105</v>
      </c>
      <c r="H1837" s="76">
        <f>'1st 6'!C4</f>
        <v>106</v>
      </c>
      <c r="I1837" s="511" t="s">
        <v>0</v>
      </c>
      <c r="J1837" s="511" t="s">
        <v>3</v>
      </c>
      <c r="K1837" s="512" t="s">
        <v>2</v>
      </c>
      <c r="L1837" s="76">
        <f>'2nd 1'!C4</f>
        <v>107</v>
      </c>
      <c r="M1837" s="76">
        <f>'2nd 2'!C4</f>
        <v>108</v>
      </c>
      <c r="N1837" s="76">
        <f>'2nd 3'!C4</f>
        <v>109</v>
      </c>
      <c r="O1837" s="76">
        <f>'2nd 4'!C4</f>
        <v>110</v>
      </c>
      <c r="P1837" s="76">
        <f>'2nd 5'!C4</f>
        <v>111</v>
      </c>
      <c r="Q1837" s="76">
        <f>'2nd 6'!C4</f>
        <v>112</v>
      </c>
      <c r="R1837" s="76">
        <f>'2nd 7'!C4</f>
        <v>0</v>
      </c>
      <c r="S1837" s="429" t="s">
        <v>0</v>
      </c>
      <c r="T1837" s="429" t="s">
        <v>3</v>
      </c>
      <c r="U1837" s="431" t="s">
        <v>2</v>
      </c>
      <c r="V1837" s="492" t="s">
        <v>29</v>
      </c>
      <c r="W1837" s="493" t="s">
        <v>0</v>
      </c>
      <c r="X1837" s="494" t="s">
        <v>3</v>
      </c>
      <c r="Y1837" s="495" t="s">
        <v>2</v>
      </c>
      <c r="Z1837" s="510"/>
    </row>
    <row r="1838" spans="1:26" ht="64.5" customHeight="1" thickTop="1" thickBot="1">
      <c r="A1838" s="77" t="s">
        <v>63</v>
      </c>
      <c r="B1838" s="78"/>
      <c r="C1838" s="114" t="str">
        <f>'1st 1'!C6</f>
        <v>Drawing-1</v>
      </c>
      <c r="D1838" s="114" t="str">
        <f>'1st 2'!C6</f>
        <v>Sketch-1</v>
      </c>
      <c r="E1838" s="114" t="str">
        <f>'1st 3'!C6</f>
        <v>Parspective-1</v>
      </c>
      <c r="F1838" s="114" t="str">
        <f>'1st 4'!C6</f>
        <v>Study and Composition-1</v>
      </c>
      <c r="G1838" s="114" t="str">
        <f>'1st 5'!C6</f>
        <v>History of Civilization-1</v>
      </c>
      <c r="H1838" s="114" t="str">
        <f>'1st 6'!C6</f>
        <v>Nazrul Studies</v>
      </c>
      <c r="I1838" s="481"/>
      <c r="J1838" s="481"/>
      <c r="K1838" s="482"/>
      <c r="L1838" s="114" t="str">
        <f>'2nd 1'!C6</f>
        <v>Drawing-2</v>
      </c>
      <c r="M1838" s="114" t="str">
        <f>'2nd 2'!C6</f>
        <v>Sketch-2</v>
      </c>
      <c r="N1838" s="114" t="str">
        <f>'2nd 3'!C6</f>
        <v>Perspective- 2</v>
      </c>
      <c r="O1838" s="114" t="str">
        <f>'2nd 4'!C6</f>
        <v>Basic Design</v>
      </c>
      <c r="P1838" s="114" t="str">
        <f>'2nd 5'!C6</f>
        <v xml:space="preserve"> Study &amp; composition 2</v>
      </c>
      <c r="Q1838" s="114" t="str">
        <f>'2nd 6'!C6</f>
        <v>History of Civilization -2</v>
      </c>
      <c r="R1838" s="114">
        <f>'2nd 7'!C6</f>
        <v>0</v>
      </c>
      <c r="S1838" s="429"/>
      <c r="T1838" s="429"/>
      <c r="U1838" s="431"/>
      <c r="V1838" s="492"/>
      <c r="W1838" s="493"/>
      <c r="X1838" s="493"/>
      <c r="Y1838" s="495"/>
      <c r="Z1838" s="510"/>
    </row>
    <row r="1839" spans="1:26" ht="18.75" thickTop="1">
      <c r="A1839" s="77" t="s">
        <v>12</v>
      </c>
      <c r="B1839" s="78"/>
      <c r="C1839" s="80">
        <f>'1st 1'!G4</f>
        <v>3</v>
      </c>
      <c r="D1839" s="80">
        <f>'1st 2'!G4</f>
        <v>1.5</v>
      </c>
      <c r="E1839" s="80">
        <f>'1st 3'!G4</f>
        <v>3</v>
      </c>
      <c r="F1839" s="80">
        <f>'1st 4'!G4</f>
        <v>3</v>
      </c>
      <c r="G1839" s="80">
        <f>'1st 5'!G4</f>
        <v>1.5</v>
      </c>
      <c r="H1839" s="80">
        <f>'1st 6'!G4</f>
        <v>3</v>
      </c>
      <c r="I1839" s="481"/>
      <c r="J1839" s="481"/>
      <c r="K1839" s="513"/>
      <c r="L1839" s="80">
        <f>'2nd 1'!G4</f>
        <v>3</v>
      </c>
      <c r="M1839" s="80">
        <f>'2nd 2'!G4</f>
        <v>1.5</v>
      </c>
      <c r="N1839" s="80">
        <f>'2nd 3'!G4</f>
        <v>3</v>
      </c>
      <c r="O1839" s="80">
        <f>'2nd 4'!G4</f>
        <v>1.5</v>
      </c>
      <c r="P1839" s="80">
        <f>'2nd 5'!G4</f>
        <v>3</v>
      </c>
      <c r="Q1839" s="80">
        <f>'2nd 6'!G4</f>
        <v>3</v>
      </c>
      <c r="R1839" s="80">
        <f>'2nd 7'!G4</f>
        <v>0</v>
      </c>
      <c r="S1839" s="430"/>
      <c r="T1839" s="430"/>
      <c r="U1839" s="432"/>
      <c r="V1839" s="468"/>
      <c r="W1839" s="471"/>
      <c r="X1839" s="471"/>
      <c r="Y1839" s="422"/>
      <c r="Z1839" s="510"/>
    </row>
    <row r="1840" spans="1:26" ht="16.5" customHeight="1">
      <c r="A1840" s="77" t="s">
        <v>11</v>
      </c>
      <c r="B1840" s="78"/>
      <c r="C1840" s="80">
        <v>100</v>
      </c>
      <c r="D1840" s="80">
        <v>100</v>
      </c>
      <c r="E1840" s="80">
        <v>100</v>
      </c>
      <c r="F1840" s="80">
        <v>100</v>
      </c>
      <c r="G1840" s="80">
        <v>100</v>
      </c>
      <c r="H1840" s="80">
        <v>100</v>
      </c>
      <c r="I1840" s="496">
        <f>(C1844*C1839)+(D1844*D1839)+(E1844*E1839)+(F1844*F1839)+(G1844*G1839)+(H1844*H1839)</f>
        <v>50.25</v>
      </c>
      <c r="J1840" s="82"/>
      <c r="K1840" s="83" t="str">
        <f>IF(J1841&gt;=4,"A+",IF(J1841&gt;=3.75,"A",IF(J1841&gt;=3.5,"A-",IF(J1841&gt;=3.25,"B+",IF(J1841&gt;=3,"B",IF(J1841&gt;=2.75,"B-",IF(J1841&gt;=2.5,"C+",IF(J1841&gt;=2,"C","F"))))))))</f>
        <v>B+</v>
      </c>
      <c r="L1840" s="81">
        <v>100</v>
      </c>
      <c r="M1840" s="80">
        <v>100</v>
      </c>
      <c r="N1840" s="80">
        <v>100</v>
      </c>
      <c r="O1840" s="80">
        <v>100</v>
      </c>
      <c r="P1840" s="80">
        <v>100</v>
      </c>
      <c r="Q1840" s="80">
        <v>100</v>
      </c>
      <c r="R1840" s="80">
        <v>100</v>
      </c>
      <c r="S1840" s="465">
        <f>(L1844*L1839)+(M1844*M1839)+(N1844*N1839)+(O1844*O1839)+(P1844*P1839)+(Q1844*Q1839)+(R1844*R1839)</f>
        <v>48</v>
      </c>
      <c r="T1840" s="84"/>
      <c r="U1840" s="85" t="str">
        <f>IF(T1841&gt;=4,"A+",IF(T1841&gt;=3.75,"A",IF(T1841&gt;=3.5,"A-",IF(T1841&gt;=3.25,"B+",IF(T1841&gt;=3,"B",IF(T1841&gt;=2.75,"B-",IF(T1841&gt;=2.5,"C+",IF(T1841&gt;=2,"C","F"))))))))</f>
        <v>B</v>
      </c>
      <c r="V1840" s="498">
        <f>IF((C1844+C1846)=0,0,C1839)+IF((D1844+D1846)=0,0,D1839)+IF((E1844+E1846)=0,0,E1839)+IF((F1844+F1846)=0,0,F1839)+IF((G1844+G1846)=0,0,G1839)+IF((H1844+H1846)=0,0,H1839)+IF((L1844+L1846)=0,0,L1839)+IF((M1844+M1846)=0,0,M1839)+IF((N1844+N1846)=0,0,N1839)+IF((O1844+O1846)=0,0,O1839)+IF((P1844+P1846)=0,0,P1839)+IF((Q1844+Q1846)=0,0,Q1839)+IF((R1844+R1846)=0,0,R1839)+IF(C1889=0,0,1.5)</f>
        <v>31.5</v>
      </c>
      <c r="W1840" s="415">
        <f>I1840+S1840+(C1889*1.5)</f>
        <v>102</v>
      </c>
      <c r="X1840" s="503">
        <f>IF(S1840&gt;0,(W1840/31.5),J1841)</f>
        <v>3.2380952380952381</v>
      </c>
      <c r="Y1840" s="154" t="str">
        <f>IF(X1840&gt;=4,"A+",IF(X1840&gt;=3.75,"A",IF(X1840&gt;=3.5,"A-",IF(X1840&gt;=3.25,"B+",IF(X1840&gt;=3,"B",IF(X1840&gt;=2.75,"B-",IF(X1840&gt;=2.5,"C+",IF(X1840&gt;=2,"C","F"))))))))</f>
        <v>B</v>
      </c>
      <c r="Z1840" s="510"/>
    </row>
    <row r="1841" spans="1:28" ht="18">
      <c r="A1841" s="77" t="s">
        <v>28</v>
      </c>
      <c r="B1841" s="86"/>
      <c r="C1841" s="87">
        <f>'1st 1'!C37</f>
        <v>30.5</v>
      </c>
      <c r="D1841" s="87">
        <f>'1st 2'!C37</f>
        <v>26</v>
      </c>
      <c r="E1841" s="87">
        <f>'1st 3'!C37</f>
        <v>26</v>
      </c>
      <c r="F1841" s="87">
        <f>'1st 4'!C37</f>
        <v>21.5</v>
      </c>
      <c r="G1841" s="87">
        <f>'1st 5'!C37</f>
        <v>31</v>
      </c>
      <c r="H1841" s="87">
        <f>'1st 6'!C37</f>
        <v>32.25</v>
      </c>
      <c r="I1841" s="497"/>
      <c r="J1841" s="485">
        <f>I1840/(C1839+D1839+E1839+F1839+G1839+H1839)</f>
        <v>3.35</v>
      </c>
      <c r="K1841" s="88"/>
      <c r="L1841" s="89">
        <f>'2nd 1'!C37</f>
        <v>27</v>
      </c>
      <c r="M1841" s="87">
        <f>'2nd 2'!C37</f>
        <v>26</v>
      </c>
      <c r="N1841" s="87">
        <f>'2nd 3'!C37</f>
        <v>28</v>
      </c>
      <c r="O1841" s="87">
        <f>'2nd 4'!C37</f>
        <v>28.5</v>
      </c>
      <c r="P1841" s="87">
        <f>'2nd 5'!C37</f>
        <v>27</v>
      </c>
      <c r="Q1841" s="87">
        <f>'2nd 6'!C37</f>
        <v>31.5</v>
      </c>
      <c r="R1841" s="87">
        <f>'2nd 7'!C37</f>
        <v>0</v>
      </c>
      <c r="S1841" s="457"/>
      <c r="T1841" s="485">
        <f>S1840/(L1839+M1839+N1839+O1839+P1839+Q1839+R1839)</f>
        <v>3.2</v>
      </c>
      <c r="U1841" s="90"/>
      <c r="V1841" s="499"/>
      <c r="W1841" s="501"/>
      <c r="X1841" s="453"/>
      <c r="Y1841" s="487" t="str">
        <f>IF(S1840&gt;0,(IF(X1840&gt;=2.5,Y1840,IF(X1840&gt;=2.25,"C",IF(X1840&gt;=2,"D","F")))),K1842)</f>
        <v>B</v>
      </c>
      <c r="Z1841" s="510"/>
    </row>
    <row r="1842" spans="1:28" ht="16.5" customHeight="1">
      <c r="A1842" s="423" t="s">
        <v>26</v>
      </c>
      <c r="B1842" s="91" t="s">
        <v>60</v>
      </c>
      <c r="C1842" s="87">
        <f>'1st 1'!J37</f>
        <v>40</v>
      </c>
      <c r="D1842" s="87">
        <f>'1st 2'!J37</f>
        <v>33.5</v>
      </c>
      <c r="E1842" s="87">
        <f>'1st 3'!J37</f>
        <v>45</v>
      </c>
      <c r="F1842" s="87">
        <f>'1st 4'!J37</f>
        <v>42</v>
      </c>
      <c r="G1842" s="87">
        <f>'1st 5'!J37</f>
        <v>40.5</v>
      </c>
      <c r="H1842" s="87">
        <f>'1st 6'!J37</f>
        <v>37</v>
      </c>
      <c r="I1842" s="497"/>
      <c r="J1842" s="505"/>
      <c r="K1842" s="489" t="str">
        <f>IF(J1841&gt;=2.5,K1840,IF(J1841&gt;=2.25,"C",IF(J1841&gt;=2,"D",IF(J1841=0,0,"F"))))</f>
        <v>B+</v>
      </c>
      <c r="L1842" s="89">
        <f>'2nd 1'!J37</f>
        <v>41.5</v>
      </c>
      <c r="M1842" s="87">
        <f>'2nd 2'!J37</f>
        <v>34</v>
      </c>
      <c r="N1842" s="87">
        <f>'2nd 3'!J37</f>
        <v>48</v>
      </c>
      <c r="O1842" s="87">
        <f>'2nd 4'!J37</f>
        <v>41</v>
      </c>
      <c r="P1842" s="87">
        <f>'2nd 5'!J37</f>
        <v>27.5</v>
      </c>
      <c r="Q1842" s="87">
        <f>'2nd 6'!J37</f>
        <v>30.75</v>
      </c>
      <c r="R1842" s="87">
        <f>'2nd 7'!J37</f>
        <v>0</v>
      </c>
      <c r="S1842" s="457"/>
      <c r="T1842" s="486"/>
      <c r="U1842" s="442" t="str">
        <f>IF(T1841&gt;=2.5,U1840,IF(T1841&gt;=2.25,"C",IF(T1841&gt;=2,"D",IF(T1841=0,0,"F"))))</f>
        <v>B</v>
      </c>
      <c r="V1842" s="499"/>
      <c r="W1842" s="501"/>
      <c r="X1842" s="453"/>
      <c r="Y1842" s="488"/>
      <c r="Z1842" s="510"/>
    </row>
    <row r="1843" spans="1:28" ht="16.5" customHeight="1">
      <c r="A1843" s="424"/>
      <c r="B1843" s="91" t="s">
        <v>67</v>
      </c>
      <c r="C1843" s="115">
        <f>'1st 1'!K37</f>
        <v>71</v>
      </c>
      <c r="D1843" s="115">
        <f>'1st 2'!K37</f>
        <v>60</v>
      </c>
      <c r="E1843" s="115">
        <f>'1st 3'!K37</f>
        <v>71</v>
      </c>
      <c r="F1843" s="115">
        <f>'1st 4'!K37</f>
        <v>64</v>
      </c>
      <c r="G1843" s="115">
        <f>'1st 5'!K37</f>
        <v>72</v>
      </c>
      <c r="H1843" s="115">
        <f>'1st 6'!K37</f>
        <v>70</v>
      </c>
      <c r="I1843" s="497"/>
      <c r="J1843" s="505"/>
      <c r="K1843" s="490"/>
      <c r="L1843" s="116">
        <f>'2nd 1'!K37</f>
        <v>69</v>
      </c>
      <c r="M1843" s="115">
        <f>'2nd 2'!K37</f>
        <v>60</v>
      </c>
      <c r="N1843" s="115">
        <f>'2nd 3'!K37</f>
        <v>76</v>
      </c>
      <c r="O1843" s="115">
        <f>'2nd 4'!K37</f>
        <v>70</v>
      </c>
      <c r="P1843" s="115">
        <f>'2nd 5'!K37</f>
        <v>55</v>
      </c>
      <c r="Q1843" s="115">
        <f>'2nd 6'!K37</f>
        <v>63</v>
      </c>
      <c r="R1843" s="115">
        <f>'2nd 7'!K37</f>
        <v>0</v>
      </c>
      <c r="S1843" s="457"/>
      <c r="T1843" s="486"/>
      <c r="U1843" s="491"/>
      <c r="V1843" s="499"/>
      <c r="W1843" s="501"/>
      <c r="X1843" s="453"/>
      <c r="Y1843" s="488"/>
      <c r="Z1843" s="510"/>
    </row>
    <row r="1844" spans="1:28" ht="18">
      <c r="A1844" s="424"/>
      <c r="B1844" s="91" t="s">
        <v>1</v>
      </c>
      <c r="C1844" s="87">
        <f>'1st 1'!M37</f>
        <v>3.5</v>
      </c>
      <c r="D1844" s="87">
        <f>'1st 2'!M37</f>
        <v>3</v>
      </c>
      <c r="E1844" s="87">
        <f>'1st 3'!M37</f>
        <v>3.5</v>
      </c>
      <c r="F1844" s="87">
        <f>'1st 4'!M37</f>
        <v>3</v>
      </c>
      <c r="G1844" s="87">
        <f>'1st 5'!M37</f>
        <v>3.5</v>
      </c>
      <c r="H1844" s="87">
        <f>'1st 6'!M37</f>
        <v>3.5</v>
      </c>
      <c r="I1844" s="497"/>
      <c r="J1844" s="505"/>
      <c r="K1844" s="92"/>
      <c r="L1844" s="89">
        <f>'2nd 1'!M37</f>
        <v>3.25</v>
      </c>
      <c r="M1844" s="87">
        <f>'2nd 2'!M37</f>
        <v>3</v>
      </c>
      <c r="N1844" s="87">
        <f>'2nd 3'!M37</f>
        <v>3.75</v>
      </c>
      <c r="O1844" s="87">
        <f>'2nd 4'!M37</f>
        <v>3.5</v>
      </c>
      <c r="P1844" s="87">
        <f>'2nd 5'!M37</f>
        <v>2.75</v>
      </c>
      <c r="Q1844" s="87">
        <f>'2nd 6'!M37</f>
        <v>3</v>
      </c>
      <c r="R1844" s="87">
        <f>'2nd 7'!M37</f>
        <v>0</v>
      </c>
      <c r="S1844" s="457"/>
      <c r="T1844" s="486"/>
      <c r="U1844" s="93"/>
      <c r="V1844" s="499"/>
      <c r="W1844" s="501"/>
      <c r="X1844" s="453"/>
      <c r="Y1844" s="155"/>
      <c r="Z1844" s="510"/>
    </row>
    <row r="1845" spans="1:28" ht="17.25" customHeight="1" thickBot="1">
      <c r="A1845" s="424"/>
      <c r="B1845" s="94" t="s">
        <v>2</v>
      </c>
      <c r="C1845" s="95" t="str">
        <f>'1st 1'!L37</f>
        <v>A-</v>
      </c>
      <c r="D1845" s="95" t="str">
        <f>'1st 2'!L37</f>
        <v>B</v>
      </c>
      <c r="E1845" s="95" t="str">
        <f>'1st 3'!L37</f>
        <v>A-</v>
      </c>
      <c r="F1845" s="95" t="str">
        <f>'1st 4'!L37</f>
        <v>B</v>
      </c>
      <c r="G1845" s="95" t="str">
        <f>'1st 5'!L37</f>
        <v>A-</v>
      </c>
      <c r="H1845" s="95" t="str">
        <f>'1st 6'!L37</f>
        <v>A-</v>
      </c>
      <c r="I1845" s="472"/>
      <c r="J1845" s="96"/>
      <c r="K1845" s="88"/>
      <c r="L1845" s="97" t="str">
        <f>'2nd 1'!L37</f>
        <v>B+</v>
      </c>
      <c r="M1845" s="95" t="str">
        <f>'2nd 2'!L37</f>
        <v>B</v>
      </c>
      <c r="N1845" s="95" t="str">
        <f>'2nd 3'!L37</f>
        <v>A</v>
      </c>
      <c r="O1845" s="95" t="str">
        <f>'2nd 4'!L37</f>
        <v>A-</v>
      </c>
      <c r="P1845" s="95" t="str">
        <f>'2nd 5'!L37</f>
        <v>B-</v>
      </c>
      <c r="Q1845" s="95" t="str">
        <f>'2nd 6'!L37</f>
        <v>B</v>
      </c>
      <c r="R1845" s="95">
        <f>'2nd 7'!L37</f>
        <v>0</v>
      </c>
      <c r="S1845" s="457"/>
      <c r="T1845" s="98"/>
      <c r="U1845" s="90"/>
      <c r="V1845" s="500"/>
      <c r="W1845" s="502"/>
      <c r="X1845" s="504"/>
      <c r="Y1845" s="156"/>
      <c r="Z1845" s="510"/>
    </row>
    <row r="1846" spans="1:28" ht="18.75" thickTop="1">
      <c r="A1846" s="413" t="s">
        <v>127</v>
      </c>
      <c r="B1846" s="91" t="s">
        <v>1</v>
      </c>
      <c r="C1846" s="87">
        <f>'1st 1'!N37</f>
        <v>0</v>
      </c>
      <c r="D1846" s="87">
        <f>'1st 2'!N37</f>
        <v>0</v>
      </c>
      <c r="E1846" s="87">
        <f>'1st 3'!N37</f>
        <v>0</v>
      </c>
      <c r="F1846" s="87">
        <f>'1st 4'!N37</f>
        <v>0</v>
      </c>
      <c r="G1846" s="87">
        <f>'1st 5'!N37</f>
        <v>0</v>
      </c>
      <c r="H1846" s="87">
        <f>'1st 6'!N37</f>
        <v>0</v>
      </c>
      <c r="I1846" s="530">
        <f>(C1846*C1839)+(D1846*D1839)+(E1846*E1839)+(F1846*F1839)+(G1846*G1839)+(H1846*H1839)</f>
        <v>0</v>
      </c>
      <c r="J1846" s="417">
        <f>IF(C1846&gt;0,(C1844*C1839),0)+IF(D1846&gt;0,(D1844*D1839),0)+IF(E1846&gt;0,(E1844*E1839),0)+IF(F1846&gt;0,(F1844*F1839),0)+IF(G1846&gt;0,(G1844*G1839),0)+IF(H1846&gt;0,(H1844*H1839),0)</f>
        <v>0</v>
      </c>
      <c r="K1846" s="473">
        <f>IF(C1846&gt;C1844,((C1846*C1839)-(C1844*C1839)),0)+IF(D1846&gt;D1844,((D1846*D1839)-(D1844*D1839)),0)+IF(E1846&gt;E1844,((E1846*E1839)-(E1844*E1839)),0)+IF(F1846&gt;F1844,((F1846*F1839)-(F1844*F1839)),0)+IF(G1846&gt;G1844,((G1846*G1839)-(G1844*G1839)),0)+IF(H1846&gt;H1844,((H1846*H1839)-(H1844*H1839)),0)</f>
        <v>0</v>
      </c>
      <c r="L1846" s="89">
        <f>'2nd 1'!N37</f>
        <v>0</v>
      </c>
      <c r="M1846" s="87">
        <f>'2nd 2'!N37</f>
        <v>0</v>
      </c>
      <c r="N1846" s="87">
        <f>'2nd 3'!N37</f>
        <v>0</v>
      </c>
      <c r="O1846" s="87">
        <f>'2nd 4'!N37</f>
        <v>0</v>
      </c>
      <c r="P1846" s="87">
        <f>'2nd 5'!N37</f>
        <v>0</v>
      </c>
      <c r="Q1846" s="87">
        <f>'2nd 6'!N37</f>
        <v>0</v>
      </c>
      <c r="R1846" s="87">
        <f>'2nd 7'!N37</f>
        <v>0</v>
      </c>
      <c r="S1846" s="401">
        <f>(L1846*L1839)+(M1846*M1839)+(N1846*N1839)+(O1846*O1839)+(P1846*P1839)+(Q1846*Q1839)+(R1846*R1839)</f>
        <v>0</v>
      </c>
      <c r="T1846" s="417">
        <f>IF(L1846&gt;0,(L1844*L1839),0)+IF(M1846&gt;0,(M1844*M1839),0)+IF(N1846&gt;0,(N1844*N1839),0)+IF(O1846&gt;0,(O1844*O1839),0)+IF(P1846&gt;0,(P1844*P1839),0)+IF(Q1846&gt;0,(Q1844*Q1839),0)+IF(R1846&gt;0,(R1844*R1839),0)</f>
        <v>0</v>
      </c>
      <c r="U1846" s="399">
        <f>IF(L1846&gt;L1844,((L1846*L1839)-(L1844*L1839)),0)+IF(M1846&gt;M1844,((M1846*M1839)-(M1844*M1839)),0)+IF(N1846&gt;N1844,((N1846*N1839)-(N1844*N1839)),0)+IF(O1846&gt;O1844,((O1846*O1839)-(O1844*O1839)),0)+IF(P1846&gt;P1844,((P1846*P1839)-(P1844*P1839)),0)+IF(Q1846&gt;Q1844,((Q1846*Q1839)-(Q1844*Q1839)),0)+IF(R1846&gt;R1844,((R1846*R1839)-(R1844*R1839)),0)</f>
        <v>0</v>
      </c>
      <c r="V1846" s="401">
        <f>I1846+S1846</f>
        <v>0</v>
      </c>
      <c r="W1846" s="436">
        <f>J1846+T1846</f>
        <v>0</v>
      </c>
      <c r="X1846" s="526">
        <f>K1846+U1846</f>
        <v>0</v>
      </c>
      <c r="Y1846" s="527"/>
      <c r="Z1846" s="510"/>
    </row>
    <row r="1847" spans="1:28" ht="15.75" customHeight="1" thickBot="1">
      <c r="A1847" s="414"/>
      <c r="B1847" s="157" t="s">
        <v>23</v>
      </c>
      <c r="C1847" s="178" t="str">
        <f>'1st 1'!O37</f>
        <v/>
      </c>
      <c r="D1847" s="178" t="str">
        <f>'1st 2'!O37</f>
        <v/>
      </c>
      <c r="E1847" s="178" t="str">
        <f>'1st 3'!O37</f>
        <v/>
      </c>
      <c r="F1847" s="178" t="str">
        <f>'1st 4'!O37</f>
        <v/>
      </c>
      <c r="G1847" s="178" t="str">
        <f>'1st 5'!O37</f>
        <v/>
      </c>
      <c r="H1847" s="178" t="str">
        <f>'1st 6'!O37</f>
        <v/>
      </c>
      <c r="I1847" s="472"/>
      <c r="J1847" s="472"/>
      <c r="K1847" s="474"/>
      <c r="L1847" s="179" t="str">
        <f>'2nd 1'!O37</f>
        <v/>
      </c>
      <c r="M1847" s="178" t="str">
        <f>'2nd 2'!O37</f>
        <v/>
      </c>
      <c r="N1847" s="178" t="str">
        <f>'2nd 3'!O37</f>
        <v/>
      </c>
      <c r="O1847" s="178" t="str">
        <f>'2nd 4'!O37</f>
        <v/>
      </c>
      <c r="P1847" s="178" t="str">
        <f>'2nd 5'!O37</f>
        <v/>
      </c>
      <c r="Q1847" s="178" t="str">
        <f>'2nd 6'!O37</f>
        <v/>
      </c>
      <c r="R1847" s="178" t="str">
        <f>'2nd 7'!O37</f>
        <v/>
      </c>
      <c r="S1847" s="475"/>
      <c r="T1847" s="420"/>
      <c r="U1847" s="400"/>
      <c r="V1847" s="402"/>
      <c r="W1847" s="437"/>
      <c r="X1847" s="528"/>
      <c r="Y1847" s="529"/>
      <c r="Z1847" s="510"/>
    </row>
    <row r="1848" spans="1:28" ht="21" customHeight="1" thickTop="1" thickBot="1">
      <c r="A1848" s="435" t="s">
        <v>30</v>
      </c>
      <c r="B1848" s="435"/>
      <c r="C1848" s="435"/>
      <c r="D1848" s="435"/>
      <c r="E1848" s="435"/>
      <c r="F1848" s="435"/>
      <c r="G1848" s="435"/>
      <c r="H1848" s="435"/>
      <c r="I1848" s="435"/>
      <c r="J1848" s="435"/>
      <c r="K1848" s="435"/>
      <c r="L1848" s="435"/>
      <c r="M1848" s="435"/>
      <c r="N1848" s="435"/>
      <c r="O1848" s="435"/>
      <c r="P1848" s="435"/>
      <c r="Q1848" s="435"/>
      <c r="R1848" s="435"/>
      <c r="S1848" s="435"/>
      <c r="T1848" s="435"/>
      <c r="U1848" s="435"/>
      <c r="V1848" s="435"/>
      <c r="W1848" s="435"/>
      <c r="X1848" s="435"/>
      <c r="Y1848" s="435"/>
      <c r="Z1848" s="510"/>
    </row>
    <row r="1849" spans="1:28" ht="19.5" customHeight="1" thickTop="1" thickBot="1">
      <c r="A1849" s="478" t="s">
        <v>44</v>
      </c>
      <c r="B1849" s="479"/>
      <c r="C1849" s="479"/>
      <c r="D1849" s="479"/>
      <c r="E1849" s="479"/>
      <c r="F1849" s="479"/>
      <c r="G1849" s="479"/>
      <c r="H1849" s="479"/>
      <c r="I1849" s="479"/>
      <c r="J1849" s="479"/>
      <c r="K1849" s="506"/>
      <c r="L1849" s="425" t="s">
        <v>45</v>
      </c>
      <c r="M1849" s="426"/>
      <c r="N1849" s="426"/>
      <c r="O1849" s="426"/>
      <c r="P1849" s="426"/>
      <c r="Q1849" s="426"/>
      <c r="R1849" s="426"/>
      <c r="S1849" s="426"/>
      <c r="T1849" s="426"/>
      <c r="U1849" s="426"/>
      <c r="V1849" s="160"/>
      <c r="W1849" s="428" t="s">
        <v>39</v>
      </c>
      <c r="X1849" s="428"/>
      <c r="Y1849" s="161"/>
      <c r="Z1849" s="510"/>
    </row>
    <row r="1850" spans="1:28" ht="17.25" customHeight="1" thickTop="1">
      <c r="A1850" s="99" t="s">
        <v>22</v>
      </c>
      <c r="B1850" s="100"/>
      <c r="C1850" s="101">
        <f>'3rd 1'!B4</f>
        <v>201</v>
      </c>
      <c r="D1850" s="101">
        <f>'3rd 2'!B4</f>
        <v>202</v>
      </c>
      <c r="E1850" s="101">
        <f>'3rd 3'!B4</f>
        <v>203</v>
      </c>
      <c r="F1850" s="101">
        <f>'3rd 4'!B4</f>
        <v>204</v>
      </c>
      <c r="G1850" s="101">
        <f>'3rd 5'!B4</f>
        <v>205</v>
      </c>
      <c r="H1850" s="101">
        <f>'3rd 6'!B4</f>
        <v>0</v>
      </c>
      <c r="I1850" s="430" t="s">
        <v>0</v>
      </c>
      <c r="J1850" s="430" t="s">
        <v>3</v>
      </c>
      <c r="K1850" s="432" t="s">
        <v>2</v>
      </c>
      <c r="L1850" s="101">
        <f>'4th 1'!B4</f>
        <v>206</v>
      </c>
      <c r="M1850" s="101">
        <f>'4th 2'!B4</f>
        <v>207</v>
      </c>
      <c r="N1850" s="101">
        <f>'4th 3'!B4</f>
        <v>208</v>
      </c>
      <c r="O1850" s="101">
        <f>'4th 4'!B4</f>
        <v>209</v>
      </c>
      <c r="P1850" s="101">
        <f>'4th 5'!B4</f>
        <v>210</v>
      </c>
      <c r="Q1850" s="101">
        <f>'4th 6'!B4</f>
        <v>211</v>
      </c>
      <c r="R1850" s="101">
        <f>'4th 7'!B4</f>
        <v>0</v>
      </c>
      <c r="S1850" s="429" t="s">
        <v>0</v>
      </c>
      <c r="T1850" s="429" t="s">
        <v>3</v>
      </c>
      <c r="U1850" s="431" t="s">
        <v>2</v>
      </c>
      <c r="V1850" s="433" t="s">
        <v>62</v>
      </c>
      <c r="W1850" s="434"/>
      <c r="X1850" s="434"/>
      <c r="Y1850" s="162" t="str">
        <f>IF(X1851&gt;=4,"A+",IF(X1851&gt;=3.75,"A",IF(X1851&gt;=3.5,"A-",IF(X1851&gt;=3.25,"B+",IF(X1851&gt;=3,"B",IF(X1851&gt;=2.75,"B-",IF(X1851&gt;=2.5,"C+",IF(X1851&gt;=2,"C","F"))))))))</f>
        <v>B</v>
      </c>
      <c r="Z1850" s="510"/>
    </row>
    <row r="1851" spans="1:28" ht="63.75" customHeight="1">
      <c r="A1851" s="77" t="s">
        <v>63</v>
      </c>
      <c r="B1851" s="86"/>
      <c r="C1851" s="79" t="str">
        <f>IF('3rd 1'!C37&gt;0,'3rd 1'!D6,IF('3rd 1'!K37&gt;0,'3rd 1'!L6,IF('3rd 1'!S37&gt;0,'3rd 1'!T6,0)))</f>
        <v>Basic Design</v>
      </c>
      <c r="D1851" s="79" t="str">
        <f>IF('3rd 2'!C37&gt;0,'3rd 2'!D6,IF('3rd 2'!K37&gt;0,'3rd 2'!L6,IF('3rd 2'!S37&gt;0,'3rd 2'!T6,0)))</f>
        <v>Still Life-1</v>
      </c>
      <c r="E1851" s="79" t="str">
        <f>IF('3rd 3'!C37&gt;0,'3rd 3'!D6,IF('3rd 3'!K37&gt;0,'3rd 3'!L6,IF('3rd 3'!S37&gt;0,'3rd 3'!T6,0)))</f>
        <v>Drawing-3</v>
      </c>
      <c r="F1851" s="79" t="str">
        <f>IF('3rd 4'!C37&gt;0,'3rd 4'!D6,IF('3rd 4'!K37&gt;0,'3rd 4'!L6,IF('3rd 4'!S37&gt;0,'3rd 4'!T6,0)))</f>
        <v>Sketch-3</v>
      </c>
      <c r="G1851" s="79" t="str">
        <f>IF('3rd 5'!C37&gt;0,'3rd 5'!D6,IF('3rd 5'!K37&gt;0,'3rd 5'!L6,IF('3rd 5'!S37&gt;0,'3rd 5'!T6,0)))</f>
        <v>History of Ancient Indian Civilization</v>
      </c>
      <c r="H1851" s="79">
        <f>IF('3rd 6'!C37&gt;0,'3rd 6'!D6,IF('3rd 6'!K37&gt;0,'3rd 6'!L6,IF('3rd 6'!S37&gt;0,'3rd 6'!T6,0)))</f>
        <v>0</v>
      </c>
      <c r="I1851" s="481"/>
      <c r="J1851" s="481"/>
      <c r="K1851" s="482"/>
      <c r="L1851" s="79" t="str">
        <f>IF('4th 1'!C37&gt;0,'4th 1'!D6,IF('4th 1'!K37&gt;0,'4th 1'!L6,IF('4th 1'!S37&gt;0,'4th 1'!T6,0)))</f>
        <v>Folk Design</v>
      </c>
      <c r="M1851" s="79" t="str">
        <f>IF('4th 2'!C37&gt;0,'4th 2'!D6,IF('4th 2'!K37&gt;0,'4th 2'!L6,IF('4th 2'!S37&gt;0,'4th 2'!T6,0)))</f>
        <v>Still Life-2</v>
      </c>
      <c r="N1851" s="79" t="str">
        <f>IF('4th 3'!C37&gt;0,'4th 3'!D6,IF('4th 3'!K37&gt;0,'4th 3'!L6,IF('4th 3'!S37&gt;0,'4th 3'!T6,0)))</f>
        <v>Drawing-4</v>
      </c>
      <c r="O1851" s="79" t="str">
        <f>IF('4th 4'!C37&gt;0,'4th 4'!D6,IF('4th 4'!K37&gt;0,'4th 4'!L6,IF('4th 4'!S37&gt;0,'4th 4'!T6,0)))</f>
        <v>Typography-1</v>
      </c>
      <c r="P1851" s="79" t="str">
        <f>IF('4th 5'!C37&gt;0,'4th 5'!D6,IF('4th 5'!K37&gt;0,'4th 5'!L6,IF('4th 5'!S37&gt;0,'4th 5'!T6,0)))</f>
        <v>Material &amp; Technique of Graphic Design</v>
      </c>
      <c r="Q1851" s="79" t="str">
        <f>IF('4th 6'!C37&gt;0,'4th 6'!D6,IF('4th 6'!K37&gt;0,'4th 6'!L6,IF('4th 6'!S37&gt;0,'4th 6'!T6,0)))</f>
        <v>History of Ancient Bengal Civilization</v>
      </c>
      <c r="R1851" s="79">
        <f>IF('4th 7'!C37&gt;0,'4th 7'!D6,IF('4th 7'!K37&gt;0,'4th 7'!L6,IF('4th 7'!S37&gt;0,'4th 7'!T6,0)))</f>
        <v>0</v>
      </c>
      <c r="S1851" s="429"/>
      <c r="T1851" s="429"/>
      <c r="U1851" s="431"/>
      <c r="V1851" s="335">
        <f>IF(I1853&gt;0,(V1856+V1840),0)</f>
        <v>63</v>
      </c>
      <c r="W1851" s="254">
        <f>IF(I1853&gt;0,(W1856+W1840),0)</f>
        <v>196.125</v>
      </c>
      <c r="X1851" s="336">
        <f>IF(S1853&gt;0,(W1851/63),IF(I1853&gt;0,(W1851/46.5),0))</f>
        <v>3.1130952380952381</v>
      </c>
      <c r="Y1851" s="163" t="str">
        <f>IF(X1851&gt;=2.5,Y1850,IF(X1851&gt;=2.25,"C",IF(X1851&gt;=2,"D",IF(X1851=0,0,"F"))))</f>
        <v>B</v>
      </c>
      <c r="Z1851" s="510"/>
    </row>
    <row r="1852" spans="1:28" ht="16.5">
      <c r="A1852" s="458" t="s">
        <v>27</v>
      </c>
      <c r="B1852" s="459"/>
      <c r="C1852" s="102">
        <f>IF('3rd 1'!C37&gt;0,'3rd 1'!H4,IF('3rd 1'!K37&gt;0,'3rd 1'!P4,IF('3rd 1'!S37&gt;0,'3rd 1'!X4,0)))</f>
        <v>3</v>
      </c>
      <c r="D1852" s="102">
        <f>IF('3rd 2'!C37&gt;0,'3rd 2'!H4,IF('3rd 2'!K37&gt;0,'3rd 2'!P4,IF('3rd 2'!S37&gt;0,'3rd 2'!X4,0)))</f>
        <v>3</v>
      </c>
      <c r="E1852" s="102">
        <f>IF('3rd 3'!C37&gt;0,'3rd 3'!H4,IF('3rd 3'!K37&gt;0,'3rd 3'!P4,IF('3rd 3'!S37&gt;0,'3rd 3'!X4,0)))</f>
        <v>3</v>
      </c>
      <c r="F1852" s="102">
        <f>IF('3rd 4'!C37&gt;0,'3rd 4'!H4,IF('3rd 4'!K37&gt;0,'3rd 4'!P4,IF('3rd 4'!S37&gt;0,'3rd 4'!X4,0)))</f>
        <v>3</v>
      </c>
      <c r="G1852" s="102">
        <f>IF('3rd 5'!C37&gt;0,'3rd 5'!H4,IF('3rd 5'!K37&gt;0,'3rd 5'!P4,IF('3rd 5'!S37&gt;0,'3rd 5'!X4,0)))</f>
        <v>3</v>
      </c>
      <c r="H1852" s="102">
        <f>IF('3rd 6'!C37&gt;0,'3rd 6'!H4,IF('3rd 6'!K37&gt;0,'3rd 6'!P4,IF('3rd 6'!S37&gt;0,'3rd 6'!X4,0)))</f>
        <v>0</v>
      </c>
      <c r="I1852" s="481"/>
      <c r="J1852" s="481"/>
      <c r="K1852" s="482"/>
      <c r="L1852" s="102">
        <f>IF('4th 1'!C37&gt;0,'4th 1'!H4,IF('4th 1'!K37&gt;0,'4th 1'!P4,IF('4th 1'!S37&gt;0,'4th 1'!X4,0)))</f>
        <v>3</v>
      </c>
      <c r="M1852" s="102">
        <f>IF('4th 2'!C37&gt;0,'4th 2'!H4,IF('4th 2'!K37&gt;0,'4th 2'!P4,IF('4th 2'!S37&gt;0,'4th 2'!X4,0)))</f>
        <v>3</v>
      </c>
      <c r="N1852" s="102">
        <f>IF('4th 3'!C37&gt;0,'4th 3'!H4,IF('4th 3'!K37&gt;0,'4th 3'!P4,IF('4th 3'!S37&gt;0,'4th 3'!X4,0)))</f>
        <v>3</v>
      </c>
      <c r="O1852" s="102">
        <f>IF('4th 4'!C37&gt;0,'4th 4'!H4,IF('4th 4'!K37&gt;0,'4th 4'!P4,IF('4th 4'!S37&gt;0,'4th 4'!X4,0)))</f>
        <v>1.5</v>
      </c>
      <c r="P1852" s="102">
        <f>IF('4th 5'!C37&gt;0,'4th 5'!H4,IF('4th 5'!K37&gt;0,'4th 5'!P4,IF('4th 5'!S37&gt;0,'4th 5'!X4,0)))</f>
        <v>1.5</v>
      </c>
      <c r="Q1852" s="102">
        <f>IF('4th 6'!C37&gt;0,'4th 6'!H4,IF('4th 6'!K37&gt;0,'4th 6'!P4,IF('4th 6'!S37&gt;0,'4th 6'!X4,0)))</f>
        <v>3</v>
      </c>
      <c r="R1852" s="102">
        <f>IF('4th 7'!C37&gt;0,'4th 7'!H4,IF('4th 7'!K37&gt;0,'4th 7'!P4,IF('4th 7'!S37&gt;0,'4th 7'!X4,0)))</f>
        <v>0</v>
      </c>
      <c r="S1852" s="430"/>
      <c r="T1852" s="430"/>
      <c r="U1852" s="432"/>
      <c r="V1852" s="460" t="s">
        <v>41</v>
      </c>
      <c r="W1852" s="461"/>
      <c r="X1852" s="461"/>
      <c r="Y1852" s="462"/>
      <c r="Z1852" s="510"/>
    </row>
    <row r="1853" spans="1:28" ht="17.25" thickBot="1">
      <c r="A1853" s="463" t="s">
        <v>11</v>
      </c>
      <c r="B1853" s="464"/>
      <c r="C1853" s="102">
        <v>100</v>
      </c>
      <c r="D1853" s="102">
        <v>100</v>
      </c>
      <c r="E1853" s="102">
        <v>100</v>
      </c>
      <c r="F1853" s="102">
        <v>100</v>
      </c>
      <c r="G1853" s="102">
        <v>100</v>
      </c>
      <c r="H1853" s="102">
        <v>100</v>
      </c>
      <c r="I1853" s="465">
        <f>(C1857*C1852)+(D1857*D1852)+(E1857*E1852)+(F1857*F1852)+(G1857*G1852)+(H1857*H1852)</f>
        <v>43.5</v>
      </c>
      <c r="J1853" s="84"/>
      <c r="K1853" s="103" t="str">
        <f>IF(J1854&gt;=4,"A+",IF(J1854&gt;=3.75,"A",IF(J1854&gt;=3.5,"A-",IF(J1854&gt;=3.25,"B+",IF(J1854&gt;=3,"B",IF(J1854&gt;=2.75,"B-",IF(J1854&gt;=2.5,"C+",IF(J1854&gt;=2,"C","F"))))))))</f>
        <v>B-</v>
      </c>
      <c r="L1853" s="102">
        <v>100</v>
      </c>
      <c r="M1853" s="102">
        <v>100</v>
      </c>
      <c r="N1853" s="102">
        <v>100</v>
      </c>
      <c r="O1853" s="102">
        <v>100</v>
      </c>
      <c r="P1853" s="102">
        <v>100</v>
      </c>
      <c r="Q1853" s="102">
        <v>100</v>
      </c>
      <c r="R1853" s="102">
        <v>100</v>
      </c>
      <c r="S1853" s="465">
        <f>(L1857*L1852)+(M1857*M1852)+(N1857*N1852)+(O1857*O1852)+(P1857*P1852)+(Q1857*Q1852)+(R1857*R1852)</f>
        <v>47.625</v>
      </c>
      <c r="T1853" s="84"/>
      <c r="U1853" s="103" t="str">
        <f>IF(T1854&gt;=4,"A+",IF(T1854&gt;=3.75,"A",IF(T1854&gt;=3.5,"A-",IF(T1854&gt;=3.25,"B+",IF(T1854&gt;=3,"B",IF(T1854&gt;=2.75,"B-",IF(T1854&gt;=2.5,"C+",IF(T1854&gt;=2,"C","F"))))))))</f>
        <v>B</v>
      </c>
      <c r="V1853" s="467" t="s">
        <v>29</v>
      </c>
      <c r="W1853" s="469" t="s">
        <v>0</v>
      </c>
      <c r="X1853" s="469" t="s">
        <v>3</v>
      </c>
      <c r="Y1853" s="476" t="s">
        <v>2</v>
      </c>
      <c r="Z1853" s="510"/>
    </row>
    <row r="1854" spans="1:28" ht="17.25" thickTop="1">
      <c r="A1854" s="77" t="s">
        <v>28</v>
      </c>
      <c r="B1854" s="86"/>
      <c r="C1854" s="104">
        <f>IF('3rd 1'!C37&gt;0,'3rd 1'!C37,IF('3rd 1'!K37&gt;0,'3rd 1'!K37,IF('3rd 1'!S37&gt;0,'3rd 1'!S37,0)))</f>
        <v>28</v>
      </c>
      <c r="D1854" s="104">
        <f>IF('3rd 2'!C37&gt;0,'3rd 2'!C37,IF('3rd 2'!K37&gt;0,'3rd 2'!K37,IF('3rd 2'!S37&gt;0,'3rd 2'!S37,0)))</f>
        <v>26</v>
      </c>
      <c r="E1854" s="104">
        <f>IF('3rd 3'!C37&gt;0,'3rd 3'!C37,IF('3rd 3'!K37&gt;0,'3rd 3'!K37,IF('3rd 3'!S37&gt;0,'3rd 3'!S37,0)))</f>
        <v>24.5</v>
      </c>
      <c r="F1854" s="104">
        <f>IF('3rd 4'!C37&gt;0,'3rd 4'!C37,IF('3rd 4'!K37&gt;0,'3rd 4'!K37,IF('3rd 4'!S37&gt;0,'3rd 4'!S37,0)))</f>
        <v>25</v>
      </c>
      <c r="G1854" s="104">
        <f>IF('3rd 5'!C37&gt;0,'3rd 5'!C37,IF('3rd 5'!K37&gt;0,'3rd 5'!K37,IF('3rd 5'!S37&gt;0,'3rd 5'!S37,0)))</f>
        <v>27.5</v>
      </c>
      <c r="H1854" s="104">
        <f>IF('3rd 6'!C37&gt;0,'3rd 6'!C37,IF('3rd 6'!K37&gt;0,'3rd 6'!K37,IF('3rd 6'!S37&gt;0,'3rd 6'!S37,0)))</f>
        <v>0</v>
      </c>
      <c r="I1854" s="457"/>
      <c r="J1854" s="485">
        <f>I1853/(C1852+D1852+E1852+F1852+G1852+H1852)</f>
        <v>2.9</v>
      </c>
      <c r="K1854" s="90"/>
      <c r="L1854" s="104">
        <f>IF('4th 1'!C37&gt;0,'4th 1'!C37,IF('4th 1'!K37&gt;0,'4th 1'!K37,IF('4th 1'!S37&gt;0,'4th 1'!S37,0)))</f>
        <v>27.5</v>
      </c>
      <c r="M1854" s="104">
        <f>IF('4th 2'!C37&gt;0,'4th 2'!C37,IF('4th 2'!K37&gt;0,'4th 2'!K37,IF('4th 2'!S37&gt;0,'4th 2'!S37,0)))</f>
        <v>23</v>
      </c>
      <c r="N1854" s="104">
        <f>IF('4th 3'!C37&gt;0,'4th 3'!C37,IF('4th 3'!K37&gt;0,'4th 3'!K37,IF('4th 3'!S37&gt;0,'4th 3'!S37,0)))</f>
        <v>28.5</v>
      </c>
      <c r="O1854" s="104">
        <f>IF('4th 4'!C37&gt;0,'4th 4'!C37,IF('4th 4'!K37&gt;0,'4th 4'!K37,IF('4th 4'!S37&gt;0,'4th 4'!S37,0)))</f>
        <v>26</v>
      </c>
      <c r="P1854" s="104">
        <f>IF('4th 5'!C37&gt;0,'4th 5'!C37,IF('4th 5'!K37&gt;0,'4th 5'!K37,IF('4th 5'!S37&gt;0,'4th 5'!S37,0)))</f>
        <v>29</v>
      </c>
      <c r="Q1854" s="104">
        <f>IF('4th 6'!C37&gt;0,'4th 6'!C37,IF('4th 6'!K37&gt;0,'4th 6'!K37,IF('4th 6'!S37&gt;0,'4th 6'!S37,0)))</f>
        <v>25.5</v>
      </c>
      <c r="R1854" s="104">
        <f>IF('4th 7'!C37&gt;0,'4th 7'!C37,IF('4th 7'!K37&gt;0,'4th 7'!K37,IF('4th 7'!S37&gt;0,'4th 7'!S37,0)))</f>
        <v>0</v>
      </c>
      <c r="S1854" s="457"/>
      <c r="T1854" s="485">
        <f>S1853/(L1852+M1852+N1852+O1852+P1852+Q1852+R1852)</f>
        <v>3.1749999999999998</v>
      </c>
      <c r="U1854" s="90"/>
      <c r="V1854" s="468"/>
      <c r="W1854" s="470"/>
      <c r="X1854" s="471"/>
      <c r="Y1854" s="477"/>
      <c r="Z1854" s="510"/>
    </row>
    <row r="1855" spans="1:28" ht="17.25">
      <c r="A1855" s="423" t="s">
        <v>26</v>
      </c>
      <c r="B1855" s="91" t="s">
        <v>60</v>
      </c>
      <c r="C1855" s="104">
        <f>IF('3rd 1'!C37&gt;0,'3rd 1'!J37,IF('3rd 1'!K37&gt;0,'3rd 1'!R37,IF('3rd 1'!S37&gt;0,'3rd 1'!Z37,0)))</f>
        <v>37.5</v>
      </c>
      <c r="D1855" s="104">
        <f>IF('3rd 2'!C37&gt;0,'3rd 2'!J37,IF('3rd 2'!K37&gt;0,'3rd 2'!R37,IF('3rd 2'!S37&gt;0,'3rd 2'!Z37,0)))</f>
        <v>26.5</v>
      </c>
      <c r="E1855" s="104">
        <f>IF('3rd 3'!C37&gt;0,'3rd 3'!J37,IF('3rd 3'!K37&gt;0,'3rd 3'!R37,IF('3rd 3'!S37&gt;0,'3rd 3'!Z37,0)))</f>
        <v>38.5</v>
      </c>
      <c r="F1855" s="104">
        <f>IF('3rd 4'!C37&gt;0,'3rd 4'!J37,IF('3rd 4'!K37&gt;0,'3rd 4'!R37,IF('3rd 4'!S37&gt;0,'3rd 4'!Z37,0)))</f>
        <v>35</v>
      </c>
      <c r="G1855" s="104">
        <f>IF('3rd 5'!C37&gt;0,'3rd 5'!J37,IF('3rd 5'!K37&gt;0,'3rd 5'!R37,IF('3rd 5'!S37&gt;0,'3rd 5'!Z37,0)))</f>
        <v>28.75</v>
      </c>
      <c r="H1855" s="104">
        <f>IF('3rd 6'!C37&gt;0,'3rd 6'!J37,IF('3rd 6'!K37&gt;0,'3rd 6'!R37,IF('3rd 6'!S37&gt;0,'3rd 6'!Z37,0)))</f>
        <v>0</v>
      </c>
      <c r="I1855" s="457"/>
      <c r="J1855" s="525"/>
      <c r="K1855" s="442" t="str">
        <f>IF(J1854&gt;=2.5,K1853,IF(J1854&gt;=2.25,"C",IF(J1854&gt;=2,"D",IF(J1854=0,0,"F"))))</f>
        <v>B-</v>
      </c>
      <c r="L1855" s="104">
        <f>IF('4th 1'!C37&gt;0,'4th 1'!J37,IF('4th 1'!K37&gt;0,'4th 1'!R37,IF('4th 1'!S37&gt;0,'4th 1'!Z37,0)))</f>
        <v>37</v>
      </c>
      <c r="M1855" s="104">
        <f>IF('4th 2'!C37&gt;0,'4th 2'!J37,IF('4th 2'!K37&gt;0,'4th 2'!R37,IF('4th 2'!S37&gt;0,'4th 2'!Z37,0)))</f>
        <v>37</v>
      </c>
      <c r="N1855" s="104">
        <f>IF('4th 3'!C37&gt;0,'4th 3'!J37,IF('4th 3'!K37&gt;0,'4th 3'!R37,IF('4th 3'!S37&gt;0,'4th 3'!Z37,0)))</f>
        <v>42</v>
      </c>
      <c r="O1855" s="104">
        <f>IF('4th 4'!C37&gt;0,'4th 4'!J37,IF('4th 4'!K37&gt;0,'4th 4'!R37,IF('4th 4'!S37&gt;0,'4th 4'!Z37,0)))</f>
        <v>41</v>
      </c>
      <c r="P1855" s="104">
        <f>IF('4th 5'!C37&gt;0,'4th 5'!J37,IF('4th 5'!K37&gt;0,'4th 5'!R37,IF('4th 5'!S37&gt;0,'4th 5'!Z37,0)))</f>
        <v>33.5</v>
      </c>
      <c r="Q1855" s="104">
        <f>IF('4th 6'!C37&gt;0,'4th 6'!J37,IF('4th 6'!K37&gt;0,'4th 6'!R37,IF('4th 6'!S37&gt;0,'4th 6'!Z37,0)))</f>
        <v>35.5</v>
      </c>
      <c r="R1855" s="104">
        <f>IF('4th 7'!C37&gt;0,'4th 7'!J37,IF('4th 7'!K37&gt;0,'4th 7'!R37,IF('4th 7'!S37&gt;0,'4th 7'!Z37,0)))</f>
        <v>0</v>
      </c>
      <c r="S1855" s="457"/>
      <c r="T1855" s="525"/>
      <c r="U1855" s="442" t="str">
        <f>IF(T1854&gt;=2.5,U1853,IF(T1854&gt;=2.25,"C",IF(T1854&gt;=2,"D",IF(T1854=0,0,"F"))))</f>
        <v>B</v>
      </c>
      <c r="V1855" s="454" t="s">
        <v>40</v>
      </c>
      <c r="W1855" s="443"/>
      <c r="X1855" s="443"/>
      <c r="Y1855" s="455"/>
      <c r="Z1855" s="510"/>
      <c r="AA1855" s="105"/>
      <c r="AB1855" s="105"/>
    </row>
    <row r="1856" spans="1:28" ht="16.5" customHeight="1">
      <c r="A1856" s="424"/>
      <c r="B1856" s="91" t="s">
        <v>67</v>
      </c>
      <c r="C1856" s="117">
        <f>'3rd 1'!AA37</f>
        <v>66</v>
      </c>
      <c r="D1856" s="117">
        <f>'3rd 2'!AA37</f>
        <v>53</v>
      </c>
      <c r="E1856" s="117">
        <f>'3rd 3'!AA37</f>
        <v>63</v>
      </c>
      <c r="F1856" s="117">
        <f>'3rd 4'!AA37</f>
        <v>60</v>
      </c>
      <c r="G1856" s="117">
        <f>'3rd 5'!AA37</f>
        <v>57</v>
      </c>
      <c r="H1856" s="117">
        <f>'3rd 6'!AA37</f>
        <v>0</v>
      </c>
      <c r="I1856" s="457"/>
      <c r="J1856" s="525"/>
      <c r="K1856" s="491"/>
      <c r="L1856" s="117">
        <f>'4th 1'!AA37</f>
        <v>65</v>
      </c>
      <c r="M1856" s="117">
        <f>'4th 2'!AA37</f>
        <v>60</v>
      </c>
      <c r="N1856" s="117">
        <f>'4th 3'!AA37</f>
        <v>71</v>
      </c>
      <c r="O1856" s="117">
        <f>'4th 4'!AA37</f>
        <v>67</v>
      </c>
      <c r="P1856" s="117">
        <f>'4th 5'!AA37</f>
        <v>63</v>
      </c>
      <c r="Q1856" s="117">
        <f>'4th 6'!AA37</f>
        <v>61</v>
      </c>
      <c r="R1856" s="117">
        <f>'4th 7'!AA37</f>
        <v>0</v>
      </c>
      <c r="S1856" s="457"/>
      <c r="T1856" s="525"/>
      <c r="U1856" s="491"/>
      <c r="V1856" s="444">
        <f>IF((C1857+C1859)=0,0,C1852)+IF((D1857+D1859)=0,0,D1852)+IF((E1857+E1859)=0,0,E1852)+IF((F1857+F1859)=0,0,F1852)+IF((G1857+G1859)=0,0,G1852)+IF((H1857+H1859)=0,0,H1852)+IF((L1857+L1859)=0,0,L1852)+IF((M1857+M1859)=0,0,M1852)+IF((N1857+N1859)=0,0,N1852)+IF((O1857+O1859)=0,0,O1852)+IF((P1857+P1859)=0,0,P1852)+IF((Q1857+Q1859)=0,0,Q1852)+IF((R1857+R1859)=0,0,R1852)+IF(E1889&gt;0,1.5,0)</f>
        <v>31.5</v>
      </c>
      <c r="W1856" s="457">
        <f>I1853+S1853+(E1889*1.5)</f>
        <v>94.125</v>
      </c>
      <c r="X1856" s="440">
        <f>IF(S1853&gt;0,(W1856/31.5),J1854)</f>
        <v>2.9880952380952381</v>
      </c>
      <c r="Y1856" s="164" t="str">
        <f>IF(X1856&gt;=4,"A+",IF(X1856&gt;=3.75,"A",IF(X1856&gt;=3.5,"A-",IF(X1856&gt;=3.25,"B+",IF(X1856&gt;=3,"B",IF(X1856&gt;=2.75,"B-",IF(X1856&gt;=2.5,"C+",IF(X1856&gt;=2,"C","F"))))))))</f>
        <v>B-</v>
      </c>
      <c r="Z1856" s="510"/>
    </row>
    <row r="1857" spans="1:26" ht="16.5">
      <c r="A1857" s="424"/>
      <c r="B1857" s="91" t="s">
        <v>1</v>
      </c>
      <c r="C1857" s="104">
        <f>'3rd 1'!AC37</f>
        <v>3.25</v>
      </c>
      <c r="D1857" s="104">
        <f>'3rd 2'!AC37</f>
        <v>2.5</v>
      </c>
      <c r="E1857" s="104">
        <f>'3rd 3'!AC37</f>
        <v>3</v>
      </c>
      <c r="F1857" s="104">
        <f>'3rd 4'!AC37</f>
        <v>3</v>
      </c>
      <c r="G1857" s="104">
        <f>'3rd 5'!AC37</f>
        <v>2.75</v>
      </c>
      <c r="H1857" s="104">
        <f>'3rd 6'!AC37</f>
        <v>0</v>
      </c>
      <c r="I1857" s="457"/>
      <c r="J1857" s="525"/>
      <c r="K1857" s="106"/>
      <c r="L1857" s="104">
        <f>'4th 1'!AC37</f>
        <v>3.25</v>
      </c>
      <c r="M1857" s="104">
        <f>'4th 2'!AC37</f>
        <v>3</v>
      </c>
      <c r="N1857" s="104">
        <f>'4th 3'!AC37</f>
        <v>3.5</v>
      </c>
      <c r="O1857" s="104">
        <f>'4th 4'!AC37</f>
        <v>3.25</v>
      </c>
      <c r="P1857" s="104">
        <f>'4th 5'!AC37</f>
        <v>3</v>
      </c>
      <c r="Q1857" s="104">
        <f>'4th 6'!AC37</f>
        <v>3</v>
      </c>
      <c r="R1857" s="107">
        <f>'4th 7'!AC37</f>
        <v>0</v>
      </c>
      <c r="S1857" s="457"/>
      <c r="T1857" s="525"/>
      <c r="U1857" s="108"/>
      <c r="V1857" s="456"/>
      <c r="W1857" s="448"/>
      <c r="X1857" s="441"/>
      <c r="Y1857" s="451" t="str">
        <f>IF(S1853&gt;0,(IF(X1856&gt;=2.5,Y1856,IF(X1856&gt;=2.25,"C",IF(X1856&gt;=2,"D","F")))),K1855)</f>
        <v>B-</v>
      </c>
      <c r="Z1857" s="510"/>
    </row>
    <row r="1858" spans="1:26" ht="16.5">
      <c r="A1858" s="424"/>
      <c r="B1858" s="91" t="s">
        <v>2</v>
      </c>
      <c r="C1858" s="104" t="str">
        <f>'3rd 1'!AB37</f>
        <v>B+</v>
      </c>
      <c r="D1858" s="104" t="str">
        <f>'3rd 2'!AB37</f>
        <v>C+</v>
      </c>
      <c r="E1858" s="104" t="str">
        <f>'3rd 3'!AB37</f>
        <v>B</v>
      </c>
      <c r="F1858" s="104" t="str">
        <f>'3rd 4'!AB37</f>
        <v>B</v>
      </c>
      <c r="G1858" s="104" t="str">
        <f>'3rd 5'!AB37</f>
        <v>B-</v>
      </c>
      <c r="H1858" s="104" t="str">
        <f>'3rd 6'!AB37</f>
        <v/>
      </c>
      <c r="I1858" s="457"/>
      <c r="J1858" s="98"/>
      <c r="K1858" s="90"/>
      <c r="L1858" s="104" t="str">
        <f>'4th 1'!AB37</f>
        <v>B+</v>
      </c>
      <c r="M1858" s="104" t="str">
        <f>'4th 2'!AB37</f>
        <v>B</v>
      </c>
      <c r="N1858" s="104" t="str">
        <f>'4th 3'!AB37</f>
        <v>A-</v>
      </c>
      <c r="O1858" s="104" t="str">
        <f>'4th 4'!AB37</f>
        <v>B+</v>
      </c>
      <c r="P1858" s="104" t="str">
        <f>'4th 5'!AB37</f>
        <v>B</v>
      </c>
      <c r="Q1858" s="104" t="str">
        <f>'4th 6'!AB37</f>
        <v>B</v>
      </c>
      <c r="R1858" s="104" t="str">
        <f>'4th 7'!AB37</f>
        <v/>
      </c>
      <c r="S1858" s="457"/>
      <c r="T1858" s="98"/>
      <c r="U1858" s="109"/>
      <c r="V1858" s="446"/>
      <c r="W1858" s="449"/>
      <c r="X1858" s="450"/>
      <c r="Y1858" s="452"/>
      <c r="Z1858" s="510"/>
    </row>
    <row r="1859" spans="1:26" ht="16.5" customHeight="1">
      <c r="A1859" s="413" t="s">
        <v>127</v>
      </c>
      <c r="B1859" s="91" t="s">
        <v>1</v>
      </c>
      <c r="C1859" s="104">
        <f>'3rd 1'!AD37</f>
        <v>0</v>
      </c>
      <c r="D1859" s="104">
        <f>'3rd 2'!AD37</f>
        <v>0</v>
      </c>
      <c r="E1859" s="104">
        <f>'3rd 3'!AD37</f>
        <v>0</v>
      </c>
      <c r="F1859" s="104">
        <f>'3rd 4'!AD37</f>
        <v>0</v>
      </c>
      <c r="G1859" s="104">
        <f>'3rd 5'!AD37</f>
        <v>0</v>
      </c>
      <c r="H1859" s="104">
        <f>'3rd 6'!AD37</f>
        <v>0</v>
      </c>
      <c r="I1859" s="415">
        <f>(C1859*C1852)+(D1859*D1852)+(E1859*E1852)+(F1859*F1852)+(G1859*G1852)+(H1859*H1852)</f>
        <v>0</v>
      </c>
      <c r="J1859" s="417">
        <f>IF(C1859&gt;0,(C1857*C1852),0)+IF(D1859&gt;0,(D1857*D1852),0)+IF(E1859&gt;0,(E1857*E1852),0)+IF(F1859&gt;0,(F1857*F1852),0)+IF(G1859&gt;0,(G1857*G1852),0)+IF(H1859&gt;0,(H1857*H1852),0)</f>
        <v>0</v>
      </c>
      <c r="K1859" s="418">
        <f>IF(C1859&gt;C1857,((C1859*C1852)-(C1857*C1852)),0)+IF(D1859&gt;D1857,((D1859*D1852)-(D1857*D1852)),0)+IF(E1859&gt;E1857,((E1859*E1852)-(E1857*E1852)),0)+IF(F1859&gt;F1857,((F1859*F1852)-(F1857*F1852)),0)+IF(G1859&gt;G1857,((G1859*G1852)-(G1857*G1852)),0)+IF(H1859&gt;H1857,((H1859*H1852)-(H1857*H1852)),0)</f>
        <v>0</v>
      </c>
      <c r="L1859" s="165">
        <f>'4th 1'!AD37</f>
        <v>0</v>
      </c>
      <c r="M1859" s="104">
        <f>'4th 2'!AD37</f>
        <v>0</v>
      </c>
      <c r="N1859" s="104">
        <f>'4th 3'!AD37</f>
        <v>0</v>
      </c>
      <c r="O1859" s="104">
        <f>'4th 4'!AD37</f>
        <v>0</v>
      </c>
      <c r="P1859" s="104">
        <f>'4th 5'!AD37</f>
        <v>0</v>
      </c>
      <c r="Q1859" s="104">
        <f>'4th 6'!AD37</f>
        <v>0</v>
      </c>
      <c r="R1859" s="104">
        <f>'4th 7'!AD37</f>
        <v>0</v>
      </c>
      <c r="S1859" s="415">
        <f>(L1859*L1852)+(M1859*M1852)+(N1859*N1852)+(O1859*O1852)+(P1859*P1852)+(Q1859*Q1852)+(R1859*R1852)</f>
        <v>0</v>
      </c>
      <c r="T1859" s="417">
        <f>IF(L1859&gt;0,(L1857*L1852),0)+IF(M1859&gt;0,(M1857*M1852),0)+IF(N1859&gt;0,(N1857*N1852),0)+IF(O1859&gt;0,(O1857*O1852),0)+IF(P1859&gt;0,(P1857*P1852),0)+IF(Q1859&gt;0,(Q1857*Q1852),0)+IF(R1859&gt;0,(R1857*R1852),0)</f>
        <v>0</v>
      </c>
      <c r="U1859" s="484">
        <f>IF(L1859&gt;L1857,((L1859*L1852)-(L1857*L1852)),0)+IF(M1859&gt;M1857,((M1859*M1852)-(M1857*M1852)),0)+IF(N1859&gt;N1857,((N1859*N1852)-(N1857*N1852)),0)+IF(O1859&gt;O1857,((O1859*O1852)-(O1857*O1852)),0)+IF(P1859&gt;P1857,((P1859*P1852)-(P1857*P1852)),0)+IF(Q1859&gt;Q1857,((Q1859*Q1852)-(Q1857*Q1852)),0)+IF(R1859&gt;R1857,((R1859*R1852)-(R1857*R1852)),0)</f>
        <v>0</v>
      </c>
      <c r="V1859" s="401">
        <f>I1859+S1859</f>
        <v>0</v>
      </c>
      <c r="W1859" s="436">
        <f>J1859+T1859</f>
        <v>0</v>
      </c>
      <c r="X1859" s="438">
        <f>K1859+U1859</f>
        <v>0</v>
      </c>
      <c r="Y1859" s="483">
        <f>K1859+U1859+X1846</f>
        <v>0</v>
      </c>
      <c r="Z1859" s="510"/>
    </row>
    <row r="1860" spans="1:26" ht="16.5" thickBot="1">
      <c r="A1860" s="414"/>
      <c r="B1860" s="157" t="s">
        <v>23</v>
      </c>
      <c r="C1860" s="180" t="str">
        <f>'3rd 1'!AE37</f>
        <v/>
      </c>
      <c r="D1860" s="180" t="str">
        <f>'3rd 2'!AE37</f>
        <v/>
      </c>
      <c r="E1860" s="180" t="str">
        <f>'3rd 3'!AE37</f>
        <v/>
      </c>
      <c r="F1860" s="180" t="str">
        <f>'3rd 4'!AE37</f>
        <v/>
      </c>
      <c r="G1860" s="180" t="str">
        <f>'3rd 5'!AE37</f>
        <v/>
      </c>
      <c r="H1860" s="180" t="str">
        <f>'3rd 6'!AE37</f>
        <v/>
      </c>
      <c r="I1860" s="416"/>
      <c r="J1860" s="416"/>
      <c r="K1860" s="419"/>
      <c r="L1860" s="180" t="str">
        <f>'4th 1'!AE37</f>
        <v/>
      </c>
      <c r="M1860" s="180" t="str">
        <f>'4th 2'!AE37</f>
        <v/>
      </c>
      <c r="N1860" s="180" t="str">
        <f>'4th 3'!AE37</f>
        <v/>
      </c>
      <c r="O1860" s="180" t="str">
        <f>'4th 4'!AE37</f>
        <v/>
      </c>
      <c r="P1860" s="180" t="str">
        <f>'4th 5'!AE37</f>
        <v/>
      </c>
      <c r="Q1860" s="180" t="str">
        <f>'4th 6'!AE37</f>
        <v/>
      </c>
      <c r="R1860" s="180" t="str">
        <f>'4th 7'!AE37</f>
        <v/>
      </c>
      <c r="S1860" s="416"/>
      <c r="T1860" s="416"/>
      <c r="U1860" s="419"/>
      <c r="V1860" s="402"/>
      <c r="W1860" s="437"/>
      <c r="X1860" s="439"/>
      <c r="Y1860" s="406"/>
      <c r="Z1860" s="510"/>
    </row>
    <row r="1861" spans="1:26" ht="19.5" customHeight="1" thickTop="1" thickBot="1">
      <c r="A1861" s="435" t="s">
        <v>31</v>
      </c>
      <c r="B1861" s="435"/>
      <c r="C1861" s="435"/>
      <c r="D1861" s="435"/>
      <c r="E1861" s="435"/>
      <c r="F1861" s="435"/>
      <c r="G1861" s="435"/>
      <c r="H1861" s="435"/>
      <c r="I1861" s="435"/>
      <c r="J1861" s="435"/>
      <c r="K1861" s="435"/>
      <c r="L1861" s="435"/>
      <c r="M1861" s="435"/>
      <c r="N1861" s="435"/>
      <c r="O1861" s="435"/>
      <c r="P1861" s="435"/>
      <c r="Q1861" s="435"/>
      <c r="R1861" s="435"/>
      <c r="S1861" s="435"/>
      <c r="T1861" s="435"/>
      <c r="U1861" s="435"/>
      <c r="V1861" s="435"/>
      <c r="W1861" s="435"/>
      <c r="X1861" s="435"/>
      <c r="Y1861" s="435"/>
      <c r="Z1861" s="510"/>
    </row>
    <row r="1862" spans="1:26" ht="17.25" customHeight="1" thickTop="1" thickBot="1">
      <c r="A1862" s="478" t="s">
        <v>46</v>
      </c>
      <c r="B1862" s="479"/>
      <c r="C1862" s="479"/>
      <c r="D1862" s="479"/>
      <c r="E1862" s="479"/>
      <c r="F1862" s="479"/>
      <c r="G1862" s="479"/>
      <c r="H1862" s="479"/>
      <c r="I1862" s="479"/>
      <c r="J1862" s="479"/>
      <c r="K1862" s="480"/>
      <c r="L1862" s="426" t="s">
        <v>47</v>
      </c>
      <c r="M1862" s="426"/>
      <c r="N1862" s="426"/>
      <c r="O1862" s="426"/>
      <c r="P1862" s="426"/>
      <c r="Q1862" s="426"/>
      <c r="R1862" s="426"/>
      <c r="S1862" s="426"/>
      <c r="T1862" s="426"/>
      <c r="U1862" s="427"/>
      <c r="V1862" s="160"/>
      <c r="W1862" s="428" t="s">
        <v>39</v>
      </c>
      <c r="X1862" s="428"/>
      <c r="Y1862" s="161"/>
      <c r="Z1862" s="510"/>
    </row>
    <row r="1863" spans="1:26" ht="17.25" thickTop="1">
      <c r="A1863" s="99" t="s">
        <v>22</v>
      </c>
      <c r="B1863" s="100"/>
      <c r="C1863" s="101">
        <f>'5th 1'!B4</f>
        <v>301</v>
      </c>
      <c r="D1863" s="101">
        <f>'5th 2'!B4</f>
        <v>302</v>
      </c>
      <c r="E1863" s="101">
        <f>'5th 3'!B4</f>
        <v>303</v>
      </c>
      <c r="F1863" s="101">
        <f>'5th 4'!B4</f>
        <v>304</v>
      </c>
      <c r="G1863" s="101">
        <f>'5th 5'!B4</f>
        <v>305</v>
      </c>
      <c r="H1863" s="101">
        <f>'5th 6'!B4</f>
        <v>0</v>
      </c>
      <c r="I1863" s="430" t="s">
        <v>0</v>
      </c>
      <c r="J1863" s="430" t="s">
        <v>3</v>
      </c>
      <c r="K1863" s="432" t="s">
        <v>2</v>
      </c>
      <c r="L1863" s="101">
        <f>'6th 1'!B4</f>
        <v>306</v>
      </c>
      <c r="M1863" s="101">
        <f>'6th 2'!B4</f>
        <v>307</v>
      </c>
      <c r="N1863" s="101">
        <f>'6th 3'!B4</f>
        <v>308</v>
      </c>
      <c r="O1863" s="101">
        <f>'6th 4'!B4</f>
        <v>309</v>
      </c>
      <c r="P1863" s="101">
        <f>'6th 5'!B4</f>
        <v>310</v>
      </c>
      <c r="Q1863" s="101">
        <f>'6th 6'!B4</f>
        <v>0</v>
      </c>
      <c r="R1863" s="101">
        <f>'6th 7'!B4</f>
        <v>0</v>
      </c>
      <c r="S1863" s="429" t="s">
        <v>0</v>
      </c>
      <c r="T1863" s="429" t="s">
        <v>3</v>
      </c>
      <c r="U1863" s="431" t="s">
        <v>2</v>
      </c>
      <c r="V1863" s="433" t="s">
        <v>62</v>
      </c>
      <c r="W1863" s="434"/>
      <c r="X1863" s="434"/>
      <c r="Y1863" s="162" t="str">
        <f>IF(X1864&gt;=4,"A+",IF(X1864&gt;=3.75,"A",IF(X1864&gt;=3.5,"A-",IF(X1864&gt;=3.25,"B+",IF(X1864&gt;=3,"B",IF(X1864&gt;=2.75,"B-",IF(X1864&gt;=2.5,"C+",IF(X1864&gt;=2,"C","F"))))))))</f>
        <v>B</v>
      </c>
      <c r="Z1863" s="510"/>
    </row>
    <row r="1864" spans="1:26" ht="65.25" customHeight="1">
      <c r="A1864" s="77" t="s">
        <v>63</v>
      </c>
      <c r="B1864" s="78"/>
      <c r="C1864" s="79" t="str">
        <f>IF('5th 1'!C37&gt;0,'5th 1'!D6,IF('5th 1'!K37&gt;0,'5th 1'!L6,IF('5th 1'!S37&gt;0,'5th 1'!T6,0)))</f>
        <v>Creative Idea Genaration</v>
      </c>
      <c r="D1864" s="79" t="str">
        <f>IF('5th 2'!C37&gt;0,'5th 2'!D6,IF('5th 2'!K37&gt;0,'5th 2'!L6,IF('5th 2'!S37&gt;0,'5th 2'!T6,0)))</f>
        <v>Drawing for Illustration-1</v>
      </c>
      <c r="E1864" s="79" t="str">
        <f>IF('5th 3'!C37&gt;0,'5th 3'!D6,IF('5th 3'!K37&gt;0,'5th 3'!L6,IF('5th 3'!S37&gt;0,'5th 3'!T6,0)))</f>
        <v>Ad Art-1</v>
      </c>
      <c r="F1864" s="79" t="str">
        <f>IF('5th 4'!C37&gt;0,'5th 4'!D6,IF('5th 4'!K37&gt;0,'5th 4'!L6,IF('5th 4'!S37&gt;0,'5th 4'!T6,0)))</f>
        <v>Typography-2</v>
      </c>
      <c r="G1864" s="79" t="str">
        <f>IF('5th 5'!C37&gt;0,'5th 5'!D6,IF('5th 5'!K37&gt;0,'5th 5'!L6,IF('5th 5'!S37&gt;0,'5th 5'!T6,0)))</f>
        <v>History of Art</v>
      </c>
      <c r="H1864" s="79">
        <f>IF('5th 6'!C37&gt;0,'5th 6'!D6,IF('5th 6'!K37&gt;0,'5th 6'!L6,IF('5th 6'!S37&gt;0,'5th 6'!T6,0)))</f>
        <v>0</v>
      </c>
      <c r="I1864" s="481"/>
      <c r="J1864" s="481"/>
      <c r="K1864" s="482"/>
      <c r="L1864" s="79" t="str">
        <f>IF('6th 1'!C37&gt;0,'6th 1'!D6,IF('6th 1'!K37&gt;0,'6th 1'!L6,IF('6th 1'!S37&gt;0,'6th 1'!T6,0)))</f>
        <v>Computar Application in Art and Design</v>
      </c>
      <c r="M1864" s="79" t="str">
        <f>IF('6th 2'!C37&gt;0,'6th 2'!D6,IF('6th 2'!K37&gt;0,'6th 2'!L6,IF('6th 2'!S37&gt;0,'6th 2'!T6,0)))</f>
        <v>Drawing for Illustration-2</v>
      </c>
      <c r="N1864" s="79" t="str">
        <f>IF('6th 3'!C37&gt;0,'6th 3'!D6,IF('6th 3'!K37&gt;0,'6th 3'!L6,IF('6th 3'!S37&gt;0,'6th 3'!T6,0)))</f>
        <v>Ad Art-2</v>
      </c>
      <c r="O1864" s="79" t="str">
        <f>IF('6th 4'!C37&gt;0,'6th 4'!D6,IF('6th 4'!K37&gt;0,'6th 4'!L6,IF('6th 4'!S37&gt;0,'6th 4'!T6,0)))</f>
        <v>Sketch &amp; landscape-1</v>
      </c>
      <c r="P1864" s="79" t="str">
        <f>IF('6th 5'!C37&gt;0,'6th 5'!D6,IF('6th 5'!K37&gt;0,'6th 5'!L6,IF('6th 5'!S37&gt;0,'6th 5'!T6,0)))</f>
        <v>History of Arts</v>
      </c>
      <c r="Q1864" s="79">
        <f>IF('6th 6'!C37&gt;0,'6th 6'!D6,IF('6th 6'!K37&gt;0,'6th 6'!L6,IF('6th 6'!S37&gt;0,'6th 6'!T6,0)))</f>
        <v>0</v>
      </c>
      <c r="R1864" s="79">
        <f>IF('6th 7'!C37&gt;0,'6th 7'!D6,IF('6th 7'!K37&gt;0,'6th 7'!L6,IF('6th 7'!S37&gt;0,'6th 7'!T6,0)))</f>
        <v>0</v>
      </c>
      <c r="S1864" s="429"/>
      <c r="T1864" s="429"/>
      <c r="U1864" s="431"/>
      <c r="V1864" s="335">
        <f>IF(I1866&gt;0,(V1869+V1851),0)</f>
        <v>94.5</v>
      </c>
      <c r="W1864" s="254">
        <f>IF(I1866&gt;0,(W1869+W1851),0)</f>
        <v>291</v>
      </c>
      <c r="X1864" s="336">
        <f>IF(S1866&gt;0,(W1864/94.5),IF(I1866&gt;0,(W1864/78),0))</f>
        <v>3.0793650793650795</v>
      </c>
      <c r="Y1864" s="163" t="str">
        <f>IF(X1864&gt;=2.5,Y1863,IF(X1864&gt;=2.25,"C",IF(X1864&gt;=2,"D",IF(X1864=0,0,"F"))))</f>
        <v>B</v>
      </c>
      <c r="Z1864" s="510"/>
    </row>
    <row r="1865" spans="1:26" ht="16.5">
      <c r="A1865" s="77" t="s">
        <v>12</v>
      </c>
      <c r="B1865" s="78"/>
      <c r="C1865" s="102">
        <f>IF('5th 1'!C37&gt;0,'5th 1'!H4,IF('5th 1'!K37&gt;0,'5th 1'!P4,IF('5th 1'!S37&gt;0,'5th 1'!X4,0)))</f>
        <v>3</v>
      </c>
      <c r="D1865" s="102">
        <f>IF('5th 2'!C37&gt;0,'5th 2'!H4,IF('5th 2'!K37&gt;0,'5th 2'!P4,IF('5th 2'!S37&gt;0,'5th 2'!X4,0)))</f>
        <v>3</v>
      </c>
      <c r="E1865" s="102">
        <f>IF('5th 3'!C37&gt;0,'5th 3'!H4,IF('5th 3'!K37&gt;0,'5th 3'!P4,IF('5th 3'!S37&gt;0,'5th 3'!X4,0)))</f>
        <v>3</v>
      </c>
      <c r="F1865" s="102">
        <f>IF('5th 4'!C37&gt;0,'5th 4'!H4,IF('5th 4'!K37&gt;0,'5th 4'!P4,IF('5th 4'!S37&gt;0,'5th 4'!X4,0)))</f>
        <v>3</v>
      </c>
      <c r="G1865" s="102">
        <f>IF('5th 5'!C37&gt;0,'5th 5'!H4,IF('5th 5'!K37&gt;0,'5th 5'!P4,IF('5th 5'!S37&gt;0,'5th 5'!X4,0)))</f>
        <v>3</v>
      </c>
      <c r="H1865" s="102">
        <f>IF('5th 6'!C37&gt;0,'5th 6'!H4,IF('5th 6'!K37&gt;0,'5th 6'!P4,IF('5th 6'!S37&gt;0,'5th 6'!X4,0)))</f>
        <v>0</v>
      </c>
      <c r="I1865" s="481"/>
      <c r="J1865" s="481"/>
      <c r="K1865" s="482"/>
      <c r="L1865" s="102">
        <f>IF('6th 1'!C37&gt;0,'6th 1'!H4,IF('6th 1'!K37&gt;0,'6th 1'!P4,IF('6th 1'!S37&gt;0,'6th 1'!X4,0)))</f>
        <v>3</v>
      </c>
      <c r="M1865" s="102">
        <f>IF('6th 2'!C37&gt;0,'6th 2'!H4,IF('6th 2'!K37&gt;0,'6th 2'!P4,IF('6th 2'!S37&gt;0,'6th 2'!X4,0)))</f>
        <v>3</v>
      </c>
      <c r="N1865" s="102">
        <f>IF('6th 3'!C37&gt;0,'6th 3'!H4,IF('6th 3'!K37&gt;0,'6th 3'!P4,IF('6th 3'!S37&gt;0,'6th 3'!X4,0)))</f>
        <v>3</v>
      </c>
      <c r="O1865" s="102">
        <f>IF('6th 4'!C37&gt;0,'6th 4'!H4,IF('6th 4'!K37&gt;0,'6th 4'!P4,IF('6th 4'!S37&gt;0,'6th 4'!X4,0)))</f>
        <v>3</v>
      </c>
      <c r="P1865" s="102">
        <f>IF('6th 5'!C37&gt;0,'6th 5'!H4,IF('6th 5'!K37&gt;0,'6th 5'!P4,IF('6th 5'!S37&gt;0,'6th 5'!X4,0)))</f>
        <v>3</v>
      </c>
      <c r="Q1865" s="102">
        <f>IF('6th 6'!C37&gt;0,'6th 6'!H4,IF('6th 6'!K37&gt;0,'6th 6'!#REF!,IF('6th 6'!S37&gt;0,'6th 6'!X4,0)))</f>
        <v>0</v>
      </c>
      <c r="R1865" s="102">
        <f>IF('6th 7'!C37&gt;0,'6th 7'!H4,IF('6th 7'!K37&gt;0,'6th 7'!P4,IF('6th 7'!S37&gt;0,'6th 7'!X4,0)))</f>
        <v>0</v>
      </c>
      <c r="S1865" s="430"/>
      <c r="T1865" s="430"/>
      <c r="U1865" s="432"/>
      <c r="V1865" s="460" t="s">
        <v>41</v>
      </c>
      <c r="W1865" s="461"/>
      <c r="X1865" s="461"/>
      <c r="Y1865" s="462"/>
      <c r="Z1865" s="510"/>
    </row>
    <row r="1866" spans="1:26" ht="17.25" thickBot="1">
      <c r="A1866" s="77" t="s">
        <v>11</v>
      </c>
      <c r="B1866" s="78"/>
      <c r="C1866" s="102">
        <v>100</v>
      </c>
      <c r="D1866" s="102">
        <v>100</v>
      </c>
      <c r="E1866" s="102">
        <v>100</v>
      </c>
      <c r="F1866" s="102">
        <v>100</v>
      </c>
      <c r="G1866" s="102">
        <v>100</v>
      </c>
      <c r="H1866" s="102">
        <v>100</v>
      </c>
      <c r="I1866" s="465">
        <f>(C1870*C1865)+(D1870*D1865)+(E1870*E1865)+(F1870*F1865)+(G1870*G1865)+(H1870*H1865)</f>
        <v>45</v>
      </c>
      <c r="J1866" s="84"/>
      <c r="K1866" s="103" t="str">
        <f>IF(J1868&gt;=4,"A+",IF(J1868&gt;=3.75,"A",IF(J1868&gt;=3.5,"A-",IF(J1868&gt;=3.25,"B+",IF(J1868&gt;=3,"B",IF(J1868&gt;=2.75,"B-",IF(J1868&gt;=2.5,"C+",IF(J1868&gt;=2,"C","F"))))))))</f>
        <v>B</v>
      </c>
      <c r="L1866" s="102">
        <v>100</v>
      </c>
      <c r="M1866" s="102">
        <v>100</v>
      </c>
      <c r="N1866" s="102">
        <v>100</v>
      </c>
      <c r="O1866" s="102">
        <v>100</v>
      </c>
      <c r="P1866" s="102">
        <v>100</v>
      </c>
      <c r="Q1866" s="102">
        <v>100</v>
      </c>
      <c r="R1866" s="102">
        <v>100</v>
      </c>
      <c r="S1866" s="465">
        <f>(L1870*L1865)+(M1870*M1865)+(N1870*N1865)+(O1870*O1865)+(P1870*P1865)+(Q1870*Q1865)+(R1870*R1865)</f>
        <v>45</v>
      </c>
      <c r="T1866" s="84"/>
      <c r="U1866" s="103" t="str">
        <f>IF(T1868&gt;=4,"A+",IF(T1868&gt;=3.75,"A",IF(T1868&gt;=3.5,"A-",IF(T1868&gt;=3.25,"B+",IF(T1868&gt;=3,"B",IF(T1868&gt;=2.75,"B-",IF(T1868&gt;=2.5,"C+",IF(T1868&gt;=2,"C","F"))))))))</f>
        <v>B</v>
      </c>
      <c r="V1866" s="467" t="s">
        <v>29</v>
      </c>
      <c r="W1866" s="469" t="s">
        <v>0</v>
      </c>
      <c r="X1866" s="469" t="s">
        <v>3</v>
      </c>
      <c r="Y1866" s="476" t="s">
        <v>2</v>
      </c>
      <c r="Z1866" s="510"/>
    </row>
    <row r="1867" spans="1:26" ht="17.25" thickTop="1">
      <c r="A1867" s="77" t="s">
        <v>28</v>
      </c>
      <c r="B1867" s="86"/>
      <c r="C1867" s="104">
        <f>IF('5th 1'!C37&gt;0,'5th 1'!C37,IF('5th 1'!K37&gt;0,'5th 1'!K37,IF('5th 1'!S37&gt;0,'5th 1'!S37,0)))</f>
        <v>25.5</v>
      </c>
      <c r="D1867" s="104">
        <f>IF('5th 2'!C37&gt;0,'5th 2'!C37,IF('5th 2'!K37&gt;0,'5th 2'!K37,IF('5th 2'!S37&gt;0,'5th 2'!S37,0)))</f>
        <v>28</v>
      </c>
      <c r="E1867" s="104">
        <f>IF('5th 3'!C37&gt;0,'5th 3'!C37,IF('5th 3'!K37&gt;0,'5th 3'!K37,IF('5th 3'!S37&gt;0,'5th 3'!S37,0)))</f>
        <v>25</v>
      </c>
      <c r="F1867" s="104">
        <f>IF('5th 4'!C37&gt;0,'5th 4'!C37,IF('5th 4'!K37&gt;0,'5th 4'!K37,IF('5th 4'!S37&gt;0,'5th 4'!S37,0)))</f>
        <v>31.5</v>
      </c>
      <c r="G1867" s="104">
        <f>IF('5th 5'!C37&gt;0,'5th 5'!C37,IF('5th 5'!K37&gt;0,'5th 5'!K37,IF('5th 5'!S37&gt;0,'5th 5'!S37,0)))</f>
        <v>28.5</v>
      </c>
      <c r="H1867" s="104">
        <f>IF('5th 6'!C37&gt;0,'5th 6'!C37,IF('5th 6'!K37&gt;0,'5th 6'!K37,IF('5th 6'!S37&gt;0,'5th 6'!S37,0)))</f>
        <v>0</v>
      </c>
      <c r="I1867" s="448"/>
      <c r="J1867" s="98"/>
      <c r="K1867" s="90"/>
      <c r="L1867" s="104">
        <f>IF('6th 1'!C37&gt;0,'6th 1'!C37,IF('6th 1'!K37&gt;0,'6th 1'!K37,IF('6th 1'!S37&gt;0,'6th 1'!S37,0)))</f>
        <v>26.5</v>
      </c>
      <c r="M1867" s="104">
        <f>IF('6th 2'!C37&gt;0,'6th 2'!C37,IF('6th 2'!K37&gt;0,'6th 2'!K37,IF('6th 2'!S37&gt;0,'6th 2'!S37,0)))</f>
        <v>29</v>
      </c>
      <c r="N1867" s="104">
        <f>IF('6th 3'!C37&gt;0,'6th 3'!C37,IF('6th 3'!K37&gt;0,'6th 3'!K37,IF('6th 3'!S37&gt;0,'6th 3'!S37,0)))</f>
        <v>19.5</v>
      </c>
      <c r="O1867" s="104">
        <f>IF('6th 4'!C37&gt;0,'6th 4'!C37,IF('6th 4'!K37&gt;0,'6th 4'!K37,IF('6th 4'!S37&gt;0,'6th 4'!S37,0)))</f>
        <v>19.5</v>
      </c>
      <c r="P1867" s="104">
        <f>IF('6th 5'!C37&gt;0,'6th 5'!C37,IF('6th 5'!K37&gt;0,'6th 5'!K37,IF('6th 5'!S37&gt;0,'6th 5'!S37,0)))</f>
        <v>30.5</v>
      </c>
      <c r="Q1867" s="104">
        <f>IF('6th 6'!C37&gt;0,'6th 6'!C37,IF('6th 6'!K37&gt;0,'6th 6'!K37,IF('6th 6'!S37&gt;0,'6th 6'!S37,0)))</f>
        <v>0</v>
      </c>
      <c r="R1867" s="104">
        <f>IF('6th 7'!C37&gt;0,'6th 7'!C37,IF('6th 7'!K37&gt;0,'6th 7'!K37,IF('6th 7'!S37&gt;0,'6th 7'!S37,0)))</f>
        <v>0</v>
      </c>
      <c r="S1867" s="448"/>
      <c r="T1867" s="98"/>
      <c r="U1867" s="90"/>
      <c r="V1867" s="468"/>
      <c r="W1867" s="470"/>
      <c r="X1867" s="471"/>
      <c r="Y1867" s="477"/>
      <c r="Z1867" s="510"/>
    </row>
    <row r="1868" spans="1:26" ht="16.5" customHeight="1">
      <c r="A1868" s="423" t="s">
        <v>26</v>
      </c>
      <c r="B1868" s="91" t="s">
        <v>60</v>
      </c>
      <c r="C1868" s="104">
        <f>IF('5th 1'!C37&gt;0,'5th 1'!J37,IF('5th 1'!K37&gt;0,'5th 1'!R37,IF('5th 1'!S37&gt;0,'5th 1'!Z37,0)))</f>
        <v>31.5</v>
      </c>
      <c r="D1868" s="104">
        <f>IF('5th 2'!C37&gt;0,'5th 2'!J37,IF('5th 2'!K37&gt;0,'5th 2'!R37,IF('5th 2'!S37&gt;0,'5th 2'!Z37,0)))</f>
        <v>38</v>
      </c>
      <c r="E1868" s="104">
        <f>IF('5th 3'!C37&gt;0,'5th 3'!J37,IF('5th 3'!K37&gt;0,'5th 3'!R37,IF('5th 3'!S37&gt;0,'5th 3'!Z37,0)))</f>
        <v>31</v>
      </c>
      <c r="F1868" s="104">
        <f>IF('5th 4'!C37&gt;0,'5th 4'!J37,IF('5th 4'!K37&gt;0,'5th 4'!R37,IF('5th 4'!S37&gt;0,'5th 4'!Z37,0)))</f>
        <v>39.5</v>
      </c>
      <c r="G1868" s="104">
        <f>IF('5th 5'!C37&gt;0,'5th 5'!J37,IF('5th 5'!K37&gt;0,'5th 5'!R37,IF('5th 5'!S37&gt;0,'5th 5'!Z37,0)))</f>
        <v>29.75</v>
      </c>
      <c r="H1868" s="104">
        <f>IF('5th 6'!C37&gt;0,'5th 6'!J37,IF('5th 6'!K37&gt;0,'5th 6'!R37,IF('5th 6'!S37&gt;0,'5th 6'!Z37,0)))</f>
        <v>0</v>
      </c>
      <c r="I1868" s="448"/>
      <c r="J1868" s="440">
        <f>I1866/(C1865+D1865+E1865+F1865+G1865+H1865)</f>
        <v>3</v>
      </c>
      <c r="K1868" s="442" t="str">
        <f>IF(J1868&gt;=2.5,K1866,IF(J1868&gt;=2.25,"C",IF(J1868&gt;=2,"D",IF(J1868=0,0,"F"))))</f>
        <v>B</v>
      </c>
      <c r="L1868" s="107">
        <f>IF('6th 1'!C37&gt;0,'6th 1'!J37,IF('6th 1'!K37&gt;0,'6th 1'!R37,IF('6th 1'!S37&gt;0,'6th 1'!Z37,0)))</f>
        <v>46.5</v>
      </c>
      <c r="M1868" s="104">
        <f>IF('6th 2'!C37&gt;0,'6th 2'!J37,IF('6th 2'!K37&gt;0,'6th 2'!R37,IF('6th 2'!S37&gt;0,'6th 2'!Z37,0)))</f>
        <v>40</v>
      </c>
      <c r="N1868" s="104">
        <f>IF('6th 3'!C37&gt;0,'6th 3'!J37,IF('6th 3'!K37&gt;0,'6th 3'!R37,IF('6th 3'!S37&gt;0,'6th 3'!Z37,0)))</f>
        <v>38.5</v>
      </c>
      <c r="O1868" s="104">
        <f>IF('6th 4'!C37&gt;0,'6th 4'!J37,IF('6th 4'!K37&gt;0,'6th 4'!R37,IF('6th 4'!S37&gt;0,'6th 4'!Z37,0)))</f>
        <v>29.75</v>
      </c>
      <c r="P1868" s="104">
        <f>IF('6th 5'!C37&gt;0,'6th 5'!J37,IF('6th 5'!K37&gt;0,'6th 5'!R37,IF('6th 5'!S37&gt;0,'6th 5'!Z37,0)))</f>
        <v>32</v>
      </c>
      <c r="Q1868" s="104">
        <f>IF('6th 6'!C37&gt;0,'6th 6'!J37,IF('6th 6'!K37&gt;0,'6th 6'!R37,IF('6th 6'!S37&gt;0,'6th 6'!Z37,0)))</f>
        <v>0</v>
      </c>
      <c r="R1868" s="104">
        <f>IF('6th 7'!C37&gt;0,'6th 7'!J37,IF('6th 7'!K37&gt;0,'6th 7'!R37,IF('6th 7'!S37&gt;0,'6th 7'!Z37,0)))</f>
        <v>0</v>
      </c>
      <c r="S1868" s="448"/>
      <c r="T1868" s="440">
        <f>S1866/(L1865+M1865+N1865+O1865+P1865+Q1865+R1865)</f>
        <v>3</v>
      </c>
      <c r="U1868" s="442" t="str">
        <f>IF(T1868&gt;=2.5,U1866,IF(T1868&gt;=2.25,"C",IF(T1868&gt;=2,"D",IF(T1868=0,0,"F"))))</f>
        <v>B</v>
      </c>
      <c r="V1868" s="443" t="s">
        <v>40</v>
      </c>
      <c r="W1868" s="443"/>
      <c r="X1868" s="443"/>
      <c r="Y1868" s="443"/>
      <c r="Z1868" s="510"/>
    </row>
    <row r="1869" spans="1:26" ht="16.5" customHeight="1">
      <c r="A1869" s="424"/>
      <c r="B1869" s="91" t="s">
        <v>67</v>
      </c>
      <c r="C1869" s="117">
        <f>'5th 1'!AA37</f>
        <v>57</v>
      </c>
      <c r="D1869" s="117">
        <f>'5th 2'!AA37</f>
        <v>66</v>
      </c>
      <c r="E1869" s="117">
        <f>'5th 3'!AA37</f>
        <v>56</v>
      </c>
      <c r="F1869" s="117">
        <f>'5th 4'!AA37</f>
        <v>71</v>
      </c>
      <c r="G1869" s="117">
        <f>'5th 5'!AA37</f>
        <v>59</v>
      </c>
      <c r="H1869" s="117">
        <f>'5th 6'!AA37</f>
        <v>0</v>
      </c>
      <c r="I1869" s="448"/>
      <c r="J1869" s="441"/>
      <c r="K1869" s="442"/>
      <c r="L1869" s="118">
        <f>'6th 1'!AA37</f>
        <v>73</v>
      </c>
      <c r="M1869" s="117">
        <f>'6th 2'!AA37</f>
        <v>69</v>
      </c>
      <c r="N1869" s="117">
        <f>'6th 3'!AA37</f>
        <v>58</v>
      </c>
      <c r="O1869" s="117">
        <f>'6th 4'!AA37</f>
        <v>50</v>
      </c>
      <c r="P1869" s="117">
        <f>'6th 5'!AA37</f>
        <v>63</v>
      </c>
      <c r="Q1869" s="117">
        <f>'6th 6'!AA37</f>
        <v>0</v>
      </c>
      <c r="R1869" s="117">
        <f>'6th 7'!AA37</f>
        <v>0</v>
      </c>
      <c r="S1869" s="448"/>
      <c r="T1869" s="441"/>
      <c r="U1869" s="442"/>
      <c r="V1869" s="444">
        <f>IF((C1870+C1872)=0,0,C1865)+IF((D1870+D1872)=0,0,D1865)+IF((E1870+E1872)=0,0,E1865)+IF((F1870+F1872)=0,0,F1865)+IF((G1870+G1872)=0,0,G1865)+IF((H1870+H1872)=0,0,H1865)+IF((L1870+L1872)=0,0,L1865)+IF((M1870+M1872)=0,0,M1865)+IF((N1870+N1872)=0,0,N1865)+IF((O1870+O1872)=0,0,O1865)+IF((P1870+P1872)=0,0,P1865)+IF((Q1870+Q1872)=0,0,Q1865)+IF((R1870+R1872)=0,0,R1865)+IF(G1889&gt;0,1.5,0)</f>
        <v>31.5</v>
      </c>
      <c r="W1869" s="447">
        <f>I1866+S1866+(G1889*1.5)</f>
        <v>94.875</v>
      </c>
      <c r="X1869" s="440">
        <f>IF(S1866&gt;0,(W1869/31.5),J1868)</f>
        <v>3.0119047619047619</v>
      </c>
      <c r="Y1869" s="164" t="str">
        <f>IF(X1869&gt;=4,"A+",IF(X1869&gt;=3.75,"A",IF(X1869&gt;=3.5,"A-",IF(X1869&gt;=3.25,"B+",IF(X1869&gt;=3,"B",IF(X1869&gt;=2.75,"B-",IF(X1869&gt;=2.5,"C+",IF(X1869&gt;=2,"C","F"))))))))</f>
        <v>B</v>
      </c>
      <c r="Z1869" s="510"/>
    </row>
    <row r="1870" spans="1:26" ht="16.5">
      <c r="A1870" s="424"/>
      <c r="B1870" s="91" t="s">
        <v>1</v>
      </c>
      <c r="C1870" s="104">
        <f>'5th 1'!AC37</f>
        <v>2.75</v>
      </c>
      <c r="D1870" s="104">
        <f>'5th 2'!AC37</f>
        <v>3.25</v>
      </c>
      <c r="E1870" s="104">
        <f>'5th 3'!AC37</f>
        <v>2.75</v>
      </c>
      <c r="F1870" s="104">
        <f>'5th 4'!AC37</f>
        <v>3.5</v>
      </c>
      <c r="G1870" s="104">
        <f>'5th 5'!AC37</f>
        <v>2.75</v>
      </c>
      <c r="H1870" s="104">
        <f>'5th 6'!AC37</f>
        <v>0</v>
      </c>
      <c r="I1870" s="448"/>
      <c r="J1870" s="98"/>
      <c r="K1870" s="110"/>
      <c r="L1870" s="107">
        <f>'6th 1'!AC37</f>
        <v>3.5</v>
      </c>
      <c r="M1870" s="104">
        <f>'6th 2'!AC37</f>
        <v>3.25</v>
      </c>
      <c r="N1870" s="104">
        <f>'6th 3'!AC37</f>
        <v>2.75</v>
      </c>
      <c r="O1870" s="104">
        <f>'6th 4'!AC37</f>
        <v>2.5</v>
      </c>
      <c r="P1870" s="104">
        <f>'6th 5'!AC37</f>
        <v>3</v>
      </c>
      <c r="Q1870" s="104">
        <f>'6th 6'!AC37</f>
        <v>0</v>
      </c>
      <c r="R1870" s="104">
        <f>'6th 7'!AC37</f>
        <v>0</v>
      </c>
      <c r="S1870" s="448"/>
      <c r="T1870" s="98"/>
      <c r="U1870" s="110"/>
      <c r="V1870" s="445"/>
      <c r="W1870" s="448"/>
      <c r="X1870" s="441"/>
      <c r="Y1870" s="451" t="str">
        <f>IF(S1866&gt;0,(IF(X1869&gt;=2.5,Y1869,IF(X1869&gt;=2.25,"C",IF(X1869&gt;=2,"D","F")))),K1868)</f>
        <v>B</v>
      </c>
      <c r="Z1870" s="510"/>
    </row>
    <row r="1871" spans="1:26" ht="17.25" customHeight="1" thickBot="1">
      <c r="A1871" s="424"/>
      <c r="B1871" s="91" t="s">
        <v>2</v>
      </c>
      <c r="C1871" s="104" t="str">
        <f>'5th 1'!AB37</f>
        <v>B-</v>
      </c>
      <c r="D1871" s="104" t="str">
        <f>'5th 2'!AB37</f>
        <v>B+</v>
      </c>
      <c r="E1871" s="104" t="str">
        <f>'5th 3'!AB37</f>
        <v>B-</v>
      </c>
      <c r="F1871" s="104" t="str">
        <f>'5th 4'!AB37</f>
        <v>A-</v>
      </c>
      <c r="G1871" s="104" t="str">
        <f>'5th 5'!AB37</f>
        <v>B-</v>
      </c>
      <c r="H1871" s="104" t="str">
        <f>'5th 6'!AB37</f>
        <v/>
      </c>
      <c r="I1871" s="448"/>
      <c r="J1871" s="98"/>
      <c r="K1871" s="109"/>
      <c r="L1871" s="111" t="str">
        <f>'6th 1'!AB37</f>
        <v>A-</v>
      </c>
      <c r="M1871" s="104" t="str">
        <f>'6th 2'!AB37</f>
        <v>B+</v>
      </c>
      <c r="N1871" s="104" t="str">
        <f>'6th 3'!AB37</f>
        <v>B-</v>
      </c>
      <c r="O1871" s="104" t="str">
        <f>'6th 4'!AB37</f>
        <v>C+</v>
      </c>
      <c r="P1871" s="104" t="str">
        <f>'6th 5'!AB37</f>
        <v>B</v>
      </c>
      <c r="Q1871" s="104" t="str">
        <f>'6th 6'!AB37</f>
        <v/>
      </c>
      <c r="R1871" s="104" t="str">
        <f>'6th 7'!AB37</f>
        <v/>
      </c>
      <c r="S1871" s="448"/>
      <c r="T1871" s="98"/>
      <c r="U1871" s="109"/>
      <c r="V1871" s="446"/>
      <c r="W1871" s="449"/>
      <c r="X1871" s="450"/>
      <c r="Y1871" s="452"/>
      <c r="Z1871" s="510"/>
    </row>
    <row r="1872" spans="1:26" ht="17.25" thickTop="1">
      <c r="A1872" s="413" t="s">
        <v>127</v>
      </c>
      <c r="B1872" s="91" t="s">
        <v>1</v>
      </c>
      <c r="C1872" s="104">
        <f>'5th 1'!AD37</f>
        <v>0</v>
      </c>
      <c r="D1872" s="104">
        <f>'5th 2'!AD37</f>
        <v>0</v>
      </c>
      <c r="E1872" s="104">
        <f>'5th 3'!AD37</f>
        <v>0</v>
      </c>
      <c r="F1872" s="104">
        <f>'5th 4'!AD37</f>
        <v>0</v>
      </c>
      <c r="G1872" s="104">
        <f>'5th 5'!AD37</f>
        <v>0</v>
      </c>
      <c r="H1872" s="104">
        <f>'5th 6'!AD37</f>
        <v>0</v>
      </c>
      <c r="I1872" s="415">
        <f>(C1872*C1865)+(D1872*D1865)+(E1872*E1865)+(F1872*F1865)+(G1872*G1865)+(H1872*H1865)</f>
        <v>0</v>
      </c>
      <c r="J1872" s="417">
        <f>IF(C1872&gt;0,(C1870*C1865),0)+IF(D1872&gt;0,(D1870*D1865),0)+IF(E1872&gt;0,(E1870*E1865),0)+IF(F1872&gt;0,(F1870*F1865),0)+IF(G1872&gt;0,(G1870*G1865),0)+IF(H1872&gt;0,(H1870*H1865),0)</f>
        <v>0</v>
      </c>
      <c r="K1872" s="418">
        <f>IF(C1872&gt;C1870,((C1872*C1865)-(C1870*C1865)),0)+IF(D1872&gt;D1870,((D1872*D1865)-(D1870*D1865)),0)+IF(E1872&gt;E1870,((E1872*E1865)-(E1870*E1865)),0)+IF(F1872&gt;F1870,((F1872*F1865)-(F1870*F1865)),0)+IF(G1872&gt;G1870,((G1872*G1865)-(G1870*G1865)),0)+IF(H1872&gt;H1870,((H1872*H1865)-(H1870*H1865)),0)</f>
        <v>0</v>
      </c>
      <c r="L1872" s="165">
        <f>'6th 1'!AD37</f>
        <v>0</v>
      </c>
      <c r="M1872" s="104">
        <f>'6th 2'!AD37</f>
        <v>0</v>
      </c>
      <c r="N1872" s="104">
        <f>'6th 3'!AD37</f>
        <v>0</v>
      </c>
      <c r="O1872" s="104">
        <f>'6th 4'!AD37</f>
        <v>0</v>
      </c>
      <c r="P1872" s="104">
        <f>'6th 5'!AD37</f>
        <v>0</v>
      </c>
      <c r="Q1872" s="104">
        <f>'6th 6'!AD37</f>
        <v>0</v>
      </c>
      <c r="R1872" s="104">
        <f>'6th 7'!AD37</f>
        <v>0</v>
      </c>
      <c r="S1872" s="403">
        <f>(L1872*L1865)+(M1872*M1865)+(N1872*N1865)+(O1872*O1865)+(P1872*P1865)+(Q1872*Q1865)+(R1872*R1865)</f>
        <v>0</v>
      </c>
      <c r="T1872" s="417">
        <f>IF(L1872&gt;0,(L1870*L1865),0)+IF(M1872&gt;0,(M1870*M1865),0)+IF(N1872&gt;0,(N1870*N1865),0)+IF(O1872&gt;0,(O1870*O1865),0)+IF(P1872&gt;0,(P1870*P1865),0)+IF(Q1872&gt;0,(Q1870*Q1865),0)+IF(R1872&gt;0,(R1870*R1865),0)</f>
        <v>0</v>
      </c>
      <c r="U1872" s="399">
        <f>IF(L1872&gt;L1870,((L1872*L1865)-(L1870*L1865)),0)+IF(M1872&gt;M1870,((M1872*M1865)-(M1870*M1865)),0)+IF(N1872&gt;N1870,((N1872*N1865)-(N1870*N1865)),0)+IF(O1872&gt;O1870,((O1872*O1865)-(O1870*O1865)),0)+IF(P1872&gt;P1870,((P1872*P1865)-(P1870*P1865)),0)+IF(Q1872&gt;Q1870,((Q1872*Q1865)-(Q1870*Q1865)),0)+IF(R1872&gt;R1870,((R1872*R1865)-(R1870*R1865)),0)</f>
        <v>0</v>
      </c>
      <c r="V1872" s="401">
        <f>I1872+S1872</f>
        <v>0</v>
      </c>
      <c r="W1872" s="436">
        <f>J1872+T1872</f>
        <v>0</v>
      </c>
      <c r="X1872" s="438">
        <f>K1872+U1872</f>
        <v>0</v>
      </c>
      <c r="Y1872" s="405">
        <f>IF(V1864&gt;0,(X1872+Y1859),0)</f>
        <v>0</v>
      </c>
      <c r="Z1872" s="510"/>
    </row>
    <row r="1873" spans="1:26" ht="15.75" customHeight="1" thickBot="1">
      <c r="A1873" s="414"/>
      <c r="B1873" s="157" t="s">
        <v>23</v>
      </c>
      <c r="C1873" s="181" t="str">
        <f>'5th 1'!AE37</f>
        <v/>
      </c>
      <c r="D1873" s="181" t="str">
        <f>'5th 2'!AE37</f>
        <v/>
      </c>
      <c r="E1873" s="181" t="str">
        <f>'5th 3'!AE37</f>
        <v/>
      </c>
      <c r="F1873" s="181" t="str">
        <f>'5th 4'!AE37</f>
        <v/>
      </c>
      <c r="G1873" s="181" t="str">
        <f>'5th 5'!AE37</f>
        <v/>
      </c>
      <c r="H1873" s="181" t="str">
        <f>'5th 6'!AE37</f>
        <v/>
      </c>
      <c r="I1873" s="416"/>
      <c r="J1873" s="416"/>
      <c r="K1873" s="419"/>
      <c r="L1873" s="181" t="str">
        <f>'6th 1'!AE37</f>
        <v/>
      </c>
      <c r="M1873" s="181" t="str">
        <f>'6th 2'!AE37</f>
        <v/>
      </c>
      <c r="N1873" s="181" t="str">
        <f>'6th 3'!AE37</f>
        <v/>
      </c>
      <c r="O1873" s="181" t="str">
        <f>'6th 4'!AE37</f>
        <v/>
      </c>
      <c r="P1873" s="181" t="str">
        <f>'6th 5'!AE37</f>
        <v/>
      </c>
      <c r="Q1873" s="181" t="str">
        <f>'6th 6'!AE37</f>
        <v/>
      </c>
      <c r="R1873" s="181" t="str">
        <f>'6th 7'!AE37</f>
        <v/>
      </c>
      <c r="S1873" s="420"/>
      <c r="T1873" s="420"/>
      <c r="U1873" s="400"/>
      <c r="V1873" s="402"/>
      <c r="W1873" s="437"/>
      <c r="X1873" s="439"/>
      <c r="Y1873" s="406"/>
      <c r="Z1873" s="510"/>
    </row>
    <row r="1874" spans="1:26" ht="21" customHeight="1" thickTop="1" thickBot="1">
      <c r="A1874" s="435" t="s">
        <v>32</v>
      </c>
      <c r="B1874" s="435"/>
      <c r="C1874" s="435"/>
      <c r="D1874" s="435"/>
      <c r="E1874" s="435"/>
      <c r="F1874" s="435"/>
      <c r="G1874" s="435"/>
      <c r="H1874" s="435"/>
      <c r="I1874" s="435"/>
      <c r="J1874" s="435"/>
      <c r="K1874" s="435"/>
      <c r="L1874" s="435"/>
      <c r="M1874" s="435"/>
      <c r="N1874" s="435"/>
      <c r="O1874" s="435"/>
      <c r="P1874" s="435"/>
      <c r="Q1874" s="435"/>
      <c r="R1874" s="435"/>
      <c r="S1874" s="435"/>
      <c r="T1874" s="435"/>
      <c r="U1874" s="435"/>
      <c r="V1874" s="435"/>
      <c r="W1874" s="435"/>
      <c r="X1874" s="435"/>
      <c r="Y1874" s="435"/>
      <c r="Z1874" s="510"/>
    </row>
    <row r="1875" spans="1:26" ht="17.25" thickTop="1" thickBot="1">
      <c r="A1875" s="425" t="s">
        <v>48</v>
      </c>
      <c r="B1875" s="426"/>
      <c r="C1875" s="426"/>
      <c r="D1875" s="426"/>
      <c r="E1875" s="426"/>
      <c r="F1875" s="426"/>
      <c r="G1875" s="426"/>
      <c r="H1875" s="426"/>
      <c r="I1875" s="426"/>
      <c r="J1875" s="426"/>
      <c r="K1875" s="427"/>
      <c r="L1875" s="426" t="s">
        <v>49</v>
      </c>
      <c r="M1875" s="426"/>
      <c r="N1875" s="426"/>
      <c r="O1875" s="426"/>
      <c r="P1875" s="426"/>
      <c r="Q1875" s="426"/>
      <c r="R1875" s="426"/>
      <c r="S1875" s="426"/>
      <c r="T1875" s="426"/>
      <c r="U1875" s="427"/>
      <c r="V1875" s="160"/>
      <c r="W1875" s="428" t="s">
        <v>39</v>
      </c>
      <c r="X1875" s="428"/>
      <c r="Y1875" s="161"/>
      <c r="Z1875" s="510"/>
    </row>
    <row r="1876" spans="1:26" ht="17.25" thickTop="1">
      <c r="A1876" s="99" t="s">
        <v>22</v>
      </c>
      <c r="B1876" s="100"/>
      <c r="C1876" s="101">
        <f>'7th 1'!B4</f>
        <v>401</v>
      </c>
      <c r="D1876" s="101">
        <f>'7th 2'!B4</f>
        <v>402</v>
      </c>
      <c r="E1876" s="101">
        <f>'7th 3'!B4</f>
        <v>403</v>
      </c>
      <c r="F1876" s="101">
        <f>'7th 4'!B4</f>
        <v>404</v>
      </c>
      <c r="G1876" s="101">
        <f>'7th 5'!B4</f>
        <v>405</v>
      </c>
      <c r="H1876" s="101">
        <f>'7th 6'!B4</f>
        <v>406</v>
      </c>
      <c r="I1876" s="429" t="s">
        <v>0</v>
      </c>
      <c r="J1876" s="429" t="s">
        <v>3</v>
      </c>
      <c r="K1876" s="431" t="s">
        <v>2</v>
      </c>
      <c r="L1876" s="101">
        <f>'8th 1'!B4</f>
        <v>407</v>
      </c>
      <c r="M1876" s="101">
        <f>'8th 2'!B4</f>
        <v>408</v>
      </c>
      <c r="N1876" s="101">
        <f>'8th 3'!B4</f>
        <v>409</v>
      </c>
      <c r="O1876" s="101">
        <f>'8th 4'!B4</f>
        <v>410</v>
      </c>
      <c r="P1876" s="101">
        <f>'8th 5'!B4</f>
        <v>411</v>
      </c>
      <c r="Q1876" s="101">
        <f>'8th 6'!B4</f>
        <v>412</v>
      </c>
      <c r="R1876" s="101">
        <f>'8th 7'!B4</f>
        <v>0</v>
      </c>
      <c r="S1876" s="429" t="s">
        <v>0</v>
      </c>
      <c r="T1876" s="429" t="s">
        <v>3</v>
      </c>
      <c r="U1876" s="431" t="s">
        <v>2</v>
      </c>
      <c r="V1876" s="433" t="s">
        <v>62</v>
      </c>
      <c r="W1876" s="434"/>
      <c r="X1876" s="434"/>
      <c r="Y1876" s="162" t="str">
        <f>IF(X1877&gt;=4,"A+",IF(X1877&gt;=3.75,"A",IF(X1877&gt;=3.5,"A-",IF(X1877&gt;=3.25,"B+",IF(X1877&gt;=3,"B",IF(X1877&gt;=2.75,"B-",IF(X1877&gt;=2.5,"C+",IF(X1877&gt;=2,"C","F"))))))))</f>
        <v>B</v>
      </c>
      <c r="Z1876" s="510"/>
    </row>
    <row r="1877" spans="1:26" ht="65.25" customHeight="1">
      <c r="A1877" s="77" t="s">
        <v>63</v>
      </c>
      <c r="B1877" s="86"/>
      <c r="C1877" s="79" t="str">
        <f>IF('7th 1'!C37&gt;0,'7th 1'!D6,IF('7th 1'!K37&gt;0,'7th 1'!L6,IF('7th 1'!S37&gt;0,'7th 1'!T6,0)))</f>
        <v>Publicity Campaign</v>
      </c>
      <c r="D1877" s="79" t="str">
        <f>IF('7th 2'!C37&gt;0,'7th 2'!D6,IF('7th 2'!K37&gt;0,'7th 2'!L6,IF('7th 2'!S37&gt;0,'7th 2'!T6,0)))</f>
        <v>Produce Idea Formulation of Product</v>
      </c>
      <c r="E1877" s="79" t="str">
        <f>IF('7th 3'!C37&gt;0,'7th 3'!D6,IF('7th 3'!K37&gt;0,'7th 3'!L6,IF('7th 3'!S37&gt;0,'7th 3'!T6,0)))</f>
        <v>Computer Illustration-1</v>
      </c>
      <c r="F1877" s="79" t="str">
        <f>IF('7th 4'!C37&gt;0,'7th 4'!D6,IF('7th 4'!K37&gt;0,'7th 4'!L6,IF('7th 4'!S37&gt;0,'7th 4'!T6,0)))</f>
        <v>Computer Graphic -1</v>
      </c>
      <c r="G1877" s="79" t="str">
        <f>IF('7th 5'!C37&gt;0,'7th 5'!D6,IF('7th 5'!K37&gt;0,'7th 5'!L6,IF('7th 5'!S37&gt;0,'7th 5'!T6,0)))</f>
        <v>Sketch and Landscape -2</v>
      </c>
      <c r="H1877" s="79" t="str">
        <f>IF('7th 6'!C37&gt;0,'7th 6'!D6,IF('7th 6'!K37&gt;0,'7th 6'!L6,IF('7th 6'!S37&gt;0,'7th 6'!T6,0)))</f>
        <v>History of Western Art</v>
      </c>
      <c r="I1877" s="429"/>
      <c r="J1877" s="429"/>
      <c r="K1877" s="431"/>
      <c r="L1877" s="79" t="str">
        <f>IF('8th 1'!C37&gt;0,'8th 1'!D6,IF('8th 1'!K37&gt;0,'8th 1'!L6,IF('8th 1'!S37&gt;0,'8th 1'!T6,0)))</f>
        <v>Drawing a Package Design</v>
      </c>
      <c r="M1877" s="79" t="str">
        <f>IF('8th 2'!C37&gt;0,'8th 2'!D6,IF('8th 2'!K37&gt;0,'8th 2'!L6,IF('8th 2'!S37&gt;0,'8th 2'!T6,0)))</f>
        <v>Experimental Design</v>
      </c>
      <c r="N1877" s="79" t="str">
        <f>IF('8th 3'!C37&gt;0,'8th 3'!D6,IF('8th 3'!K37&gt;0,'8th 3'!L6,IF('8th 3'!S37&gt;0,'8th 3'!T6,0)))</f>
        <v>Computer Graphic -2</v>
      </c>
      <c r="O1877" s="79" t="str">
        <f>IF('8th 4'!C37&gt;0,'8th 4'!D6,IF('8th 4'!K37&gt;0,'8th 4'!L6,IF('8th 4'!S37&gt;0,'8th 4'!T6,0)))</f>
        <v>Interior &amp; Exterior Design</v>
      </c>
      <c r="P1877" s="79" t="str">
        <f>IF('8th 5'!C37&gt;0,'8th 5'!D6,IF('8th 5'!K37&gt;0,'8th 5'!L6,IF('8th 5'!S37&gt;0,'8th 5'!T6,0)))</f>
        <v>Aesthesic</v>
      </c>
      <c r="Q1877" s="79" t="str">
        <f>IF('8th 6'!C37&gt;0,'8th 6'!D6,IF('8th 6'!K37&gt;0,'8th 6'!L6,IF('8th 6'!S37&gt;0,'8th 6'!T6,0)))</f>
        <v>History of Arts in Bengal</v>
      </c>
      <c r="R1877" s="79">
        <f>IF('8th 7'!C37&gt;0,'8th 7'!D6,IF('8th 7'!K37&gt;0,'8th 7'!L6,IF('8th 7'!S37&gt;0,'8th 7'!T6,0)))</f>
        <v>0</v>
      </c>
      <c r="S1877" s="429"/>
      <c r="T1877" s="429"/>
      <c r="U1877" s="431"/>
      <c r="V1877" s="335">
        <f>IF(I1879&gt;0,(V1882+V1864),0)</f>
        <v>126</v>
      </c>
      <c r="W1877" s="254">
        <f>IF(I1879&gt;0,(W1882+W1864),0)</f>
        <v>396</v>
      </c>
      <c r="X1877" s="336">
        <f>IF(S1879&gt;0,(W1877/126),IF(I1879&gt;0,(W1877/109.5),0))</f>
        <v>3.1428571428571428</v>
      </c>
      <c r="Y1877" s="163" t="str">
        <f>IF(X1877&gt;=2.5,Y1876,IF(X1877&gt;=2.25,"C",IF(X1877&gt;=2,"D",IF(X1877=0,0,"F"))))</f>
        <v>B</v>
      </c>
      <c r="Z1877" s="510"/>
    </row>
    <row r="1878" spans="1:26" ht="17.25" customHeight="1">
      <c r="A1878" s="458" t="s">
        <v>27</v>
      </c>
      <c r="B1878" s="459"/>
      <c r="C1878" s="102">
        <f>IF('7th 1'!C37&gt;0,'7th 1'!H4,IF('7th 1'!K37&gt;0,'7th 1'!P4,IF('7th 1'!S37&gt;0,'7th 1'!X4,0)))</f>
        <v>3</v>
      </c>
      <c r="D1878" s="102">
        <f>IF('7th 2'!C37&gt;0,'7th 2'!H4,IF('7th 2'!K37&gt;0,'7th 2'!P4,IF('7th 2'!S37&gt;0,'7th 2'!X4,0)))</f>
        <v>1.5</v>
      </c>
      <c r="E1878" s="102">
        <f>IF('7th 3'!C37&gt;0,'7th 3'!H4,IF('7th 3'!K37&gt;0,'7th 3'!P4,IF('7th 3'!S37&gt;0,'7th 3'!X4,0)))</f>
        <v>3</v>
      </c>
      <c r="F1878" s="102">
        <f>IF('7th 4'!C37&gt;0,'7th 4'!H4,IF('7th 4'!K37&gt;0,'7th 4'!P4,IF('7th 4'!S37&gt;0,'7th 4'!X4,0)))</f>
        <v>3</v>
      </c>
      <c r="G1878" s="102">
        <f>IF('7th 5'!C37&gt;0,'7th 5'!H4,IF('7th 5'!K37&gt;0,'7th 5'!P4,IF('7th 5'!S37&gt;0,'7th 5'!X4,0)))</f>
        <v>1.5</v>
      </c>
      <c r="H1878" s="102">
        <f>IF('7th 6'!C37&gt;0,'7th 6'!H4,IF('7th 6'!K37&gt;0,'7th 6'!P4,IF('7th 6'!S37&gt;0,'7th 6'!X4,0)))</f>
        <v>3</v>
      </c>
      <c r="I1878" s="430"/>
      <c r="J1878" s="430"/>
      <c r="K1878" s="432"/>
      <c r="L1878" s="102">
        <f>IF('8th 1'!C37&gt;0,'8th 1'!H4,IF('8th 1'!K37&gt;0,'8th 1'!P4,IF('8th 1'!S37&gt;0,'8th 1'!X4,0)))</f>
        <v>3</v>
      </c>
      <c r="M1878" s="102">
        <f>IF('8th 2'!C37&gt;0,'8th 2'!H4,IF('8th 2'!K37&gt;0,'8th 2'!P4,IF('8th 2'!S37&gt;0,'8th 2'!X4,0)))</f>
        <v>3</v>
      </c>
      <c r="N1878" s="102">
        <f>IF('8th 3'!C37&gt;0,'8th 3'!H4,IF('8th 3'!K37&gt;0,'8th 3'!P4,IF('8th 3'!S37&gt;0,'8th 3'!X4,0)))</f>
        <v>3</v>
      </c>
      <c r="O1878" s="102">
        <f>IF('8th 4'!C37&gt;0,'8th 4'!H4,IF('8th 4'!K37&gt;0,'8th 4'!P4,IF('8th 4'!S37&gt;0,'8th 4'!X4,0)))</f>
        <v>3</v>
      </c>
      <c r="P1878" s="102">
        <f>IF('8th 5'!C37&gt;0,'8th 5'!H4,IF('8th 5'!K37&gt;0,'8th 5'!P4,IF('8th 5'!S37&gt;0,'8th 5'!X4,0)))</f>
        <v>1.5</v>
      </c>
      <c r="Q1878" s="102">
        <f>IF('8th 6'!C37&gt;0,'8th 6'!H4,IF('8th 6'!K37&gt;0,'8th 6'!P4,IF('8th 6'!S37&gt;0,'8th 6'!X4,0)))</f>
        <v>1.5</v>
      </c>
      <c r="R1878" s="102">
        <f>IF('8th 7'!C37&gt;0,'8th 7'!H4,IF('8th 7'!K37&gt;0,'8th 7'!P4,IF('8th 7'!S37&gt;0,'8th 7'!X4,0)))</f>
        <v>0</v>
      </c>
      <c r="S1878" s="430"/>
      <c r="T1878" s="430"/>
      <c r="U1878" s="432"/>
      <c r="V1878" s="460" t="s">
        <v>41</v>
      </c>
      <c r="W1878" s="461"/>
      <c r="X1878" s="461"/>
      <c r="Y1878" s="462"/>
      <c r="Z1878" s="510"/>
    </row>
    <row r="1879" spans="1:26" ht="18.75" customHeight="1" thickBot="1">
      <c r="A1879" s="463" t="s">
        <v>11</v>
      </c>
      <c r="B1879" s="464"/>
      <c r="C1879" s="102">
        <v>100</v>
      </c>
      <c r="D1879" s="102">
        <v>100</v>
      </c>
      <c r="E1879" s="102">
        <v>100</v>
      </c>
      <c r="F1879" s="102">
        <v>100</v>
      </c>
      <c r="G1879" s="102">
        <v>100</v>
      </c>
      <c r="H1879" s="102">
        <v>100</v>
      </c>
      <c r="I1879" s="465">
        <f>(C1883*C1878)+(D1883*D1878)+(E1883*E1878)+(F1883*F1878)+(G1883*G1878)+(H1883*H1878)</f>
        <v>50.25</v>
      </c>
      <c r="J1879" s="84"/>
      <c r="K1879" s="103" t="str">
        <f>IF(J1881&gt;=4,"A+",IF(J1881&gt;=3.75,"A",IF(J1881&gt;=3.5,"A-",IF(J1881&gt;=3.25,"B+",IF(J1881&gt;=3,"B",IF(J1881&gt;=2.75,"B-",IF(J1881&gt;=2.5,"C+",IF(J1881&gt;=2,"C","F"))))))))</f>
        <v>B+</v>
      </c>
      <c r="L1879" s="102">
        <v>100</v>
      </c>
      <c r="M1879" s="102">
        <v>100</v>
      </c>
      <c r="N1879" s="102">
        <v>100</v>
      </c>
      <c r="O1879" s="102">
        <v>100</v>
      </c>
      <c r="P1879" s="102">
        <v>100</v>
      </c>
      <c r="Q1879" s="102">
        <v>100</v>
      </c>
      <c r="R1879" s="102">
        <v>100</v>
      </c>
      <c r="S1879" s="465">
        <f>(L1883*L1878)+(M1883*M1878)+(N1883*N1878)+(O1883*O1878)+(P1883*P1878)+(Q1883*Q1878)+(R1883*R1878)</f>
        <v>50.25</v>
      </c>
      <c r="T1879" s="84"/>
      <c r="U1879" s="103" t="str">
        <f>IF(T1881&gt;=4,"A+",IF(T1881&gt;=3.75,"A",IF(T1881&gt;=3.5,"A-",IF(T1881&gt;=3.25,"B+",IF(T1881&gt;=3,"B",IF(T1881&gt;=2.75,"B-",IF(T1881&gt;=2.5,"C+",IF(T1881&gt;=2,"C","F"))))))))</f>
        <v>B+</v>
      </c>
      <c r="V1879" s="467" t="s">
        <v>29</v>
      </c>
      <c r="W1879" s="469" t="s">
        <v>0</v>
      </c>
      <c r="X1879" s="469" t="s">
        <v>3</v>
      </c>
      <c r="Y1879" s="421" t="s">
        <v>2</v>
      </c>
      <c r="Z1879" s="510"/>
    </row>
    <row r="1880" spans="1:26" ht="17.25" thickTop="1">
      <c r="A1880" s="77" t="s">
        <v>28</v>
      </c>
      <c r="B1880" s="86"/>
      <c r="C1880" s="104">
        <f>IF('7th 1'!C37&gt;0,'7th 1'!C37,IF('7th 1'!K37&gt;0,'7th 1'!K37,IF('7th 1'!S37&gt;0,'7th 1'!S37,0)))</f>
        <v>30.5</v>
      </c>
      <c r="D1880" s="104">
        <f>IF('7th 2'!C37&gt;0,'7th 2'!C37,IF('7th 2'!K37&gt;0,'7th 2'!K37,IF('7th 2'!S37&gt;0,'7th 2'!S37,0)))</f>
        <v>30.5</v>
      </c>
      <c r="E1880" s="104">
        <f>IF('7th 3'!C37&gt;0,'7th 3'!C37,IF('7th 3'!K37&gt;0,'7th 3'!K37,IF('7th 3'!S37&gt;0,'7th 3'!S37,0)))</f>
        <v>32</v>
      </c>
      <c r="F1880" s="104">
        <f>IF('7th 4'!C37&gt;0,'7th 4'!C37,IF('7th 4'!K37&gt;0,'7th 4'!K37,IF('7th 4'!S37&gt;0,'7th 4'!S37,0)))</f>
        <v>27</v>
      </c>
      <c r="G1880" s="104">
        <f>IF('7th 5'!C37&gt;0,'7th 5'!C37,IF('7th 5'!K37&gt;0,'7th 5'!K37,IF('7th 5'!S37&gt;0,'7th 5'!S37,0)))</f>
        <v>21</v>
      </c>
      <c r="H1880" s="104">
        <f>IF('7th 6'!C37&gt;0,'7th 6'!C37,IF('7th 6'!K37&gt;0,'7th 6'!K37,IF('7th 6'!S37&gt;0,'7th 6'!S37,0)))</f>
        <v>27</v>
      </c>
      <c r="I1880" s="466"/>
      <c r="J1880" s="98"/>
      <c r="K1880" s="90"/>
      <c r="L1880" s="104">
        <f>IF('8th 1'!C37&gt;0,'8th 1'!C37,IF('8th 1'!K37&gt;0,'8th 1'!K37,IF('8th 1'!S37&gt;0,'8th 1'!S37,0)))</f>
        <v>30</v>
      </c>
      <c r="M1880" s="104">
        <f>IF('8th 2'!C37&gt;0,'8th 2'!C37,IF('8th 2'!K37&gt;0,'8th 2'!K37,IF('8th 2'!S37&gt;0,'8th 2'!S37,0)))</f>
        <v>28.5</v>
      </c>
      <c r="N1880" s="104">
        <f>IF('8th 3'!C37&gt;0,'8th 3'!C37,IF('8th 3'!K37&gt;0,'8th 3'!K37,IF('8th 3'!S37&gt;0,'8th 3'!S37,0)))</f>
        <v>33.5</v>
      </c>
      <c r="O1880" s="104">
        <f>IF('8th 4'!C37&gt;0,'8th 4'!C37,IF('8th 4'!K37&gt;0,'8th 4'!K37,IF('8th 4'!S37&gt;0,'8th 4'!S37,0)))</f>
        <v>27</v>
      </c>
      <c r="P1880" s="104">
        <f>IF('8th 5'!C37&gt;0,'8th 5'!C37,IF('8th 5'!K37&gt;0,'8th 5'!K37,IF('8th 5'!S37&gt;0,'8th 5'!S37,0)))</f>
        <v>30.5</v>
      </c>
      <c r="Q1880" s="104">
        <f>IF('8th 6'!C37&gt;0,'8th 6'!C37,IF('8th 6'!K37&gt;0,'8th 6'!K37,IF('8th 6'!S37&gt;0,'8th 6'!S37,0)))</f>
        <v>29</v>
      </c>
      <c r="R1880" s="104">
        <f>IF('8th 7'!C37&gt;0,'8th 7'!C37,IF('8th 7'!K37&gt;0,'8th 7'!K37,IF('8th 7'!S37&gt;0,'8th 7'!S37,0)))</f>
        <v>0</v>
      </c>
      <c r="S1880" s="466"/>
      <c r="T1880" s="98"/>
      <c r="U1880" s="90"/>
      <c r="V1880" s="468"/>
      <c r="W1880" s="470"/>
      <c r="X1880" s="471"/>
      <c r="Y1880" s="422"/>
      <c r="Z1880" s="510"/>
    </row>
    <row r="1881" spans="1:26" ht="17.25">
      <c r="A1881" s="423" t="s">
        <v>26</v>
      </c>
      <c r="B1881" s="91" t="s">
        <v>60</v>
      </c>
      <c r="C1881" s="104">
        <f>IF('7th 1'!C37&gt;0,'7th 1'!J37,IF('7th 1'!K37&gt;0,'7th 1'!R37,IF('7th 1'!S37&gt;0,'7th 1'!Z37,0)))</f>
        <v>44</v>
      </c>
      <c r="D1881" s="104">
        <f>IF('7th 2'!C37&gt;0,'7th 2'!J37,IF('7th 2'!K37&gt;0,'7th 2'!R37,IF('7th 2'!S37&gt;0,'7th 2'!Z37,0)))</f>
        <v>41.5</v>
      </c>
      <c r="E1881" s="104">
        <f>IF('7th 3'!C37&gt;0,'7th 3'!J37,IF('7th 3'!K37&gt;0,'7th 3'!R37,IF('7th 3'!S37&gt;0,'7th 3'!Z37,0)))</f>
        <v>34</v>
      </c>
      <c r="F1881" s="104">
        <f>IF('7th 4'!C37&gt;0,'7th 4'!J37,IF('7th 4'!K37&gt;0,'7th 4'!R37,IF('7th 4'!S37&gt;0,'7th 4'!Z37,0)))</f>
        <v>46.25</v>
      </c>
      <c r="G1881" s="104">
        <f>IF('7th 5'!C37&gt;0,'7th 5'!J37,IF('7th 5'!K37&gt;0,'7th 5'!R37,IF('7th 5'!S37&gt;0,'7th 5'!Z37,0)))</f>
        <v>40</v>
      </c>
      <c r="H1881" s="104">
        <f>IF('7th 6'!C37&gt;0,'7th 6'!J37,IF('7th 6'!K37&gt;0,'7th 6'!R37,IF('7th 6'!S37&gt;0,'7th 6'!Z37,0)))</f>
        <v>35.25</v>
      </c>
      <c r="I1881" s="466"/>
      <c r="J1881" s="440">
        <f>I1879/(C1878+D1878+E1878+F1878+G1878+H1878)</f>
        <v>3.35</v>
      </c>
      <c r="K1881" s="442" t="str">
        <f>IF(J1881&gt;=2.5,K1879,IF(J1881&gt;=2.25,"C",IF(J1881&gt;=2,"D",IF(J1881=0,0,"F"))))</f>
        <v>B+</v>
      </c>
      <c r="L1881" s="104">
        <f>IF('8th 1'!C37&gt;0,'8th 1'!J37,IF('8th 1'!K37&gt;0,'8th 1'!R37,IF('8th 1'!S37&gt;0,'8th 1'!Z37,0)))</f>
        <v>43.75</v>
      </c>
      <c r="M1881" s="104">
        <f>IF('8th 2'!C37&gt;0,'8th 2'!J37,IF('8th 2'!K37&gt;0,'8th 2'!R37,IF('8th 2'!S37&gt;0,'8th 2'!Z37,0)))</f>
        <v>37.5</v>
      </c>
      <c r="N1881" s="104">
        <f>IF('8th 3'!C37&gt;0,'8th 3'!J37,IF('8th 3'!K37&gt;0,'8th 3'!R37,IF('8th 3'!S37&gt;0,'8th 3'!Z37,0)))</f>
        <v>38</v>
      </c>
      <c r="O1881" s="104">
        <f>IF('8th 4'!C37&gt;0,'8th 4'!J37,IF('8th 4'!K37&gt;0,'8th 4'!R37,IF('8th 4'!S37&gt;0,'8th 4'!Z37,0)))</f>
        <v>35</v>
      </c>
      <c r="P1881" s="104">
        <f>IF('8th 5'!C37&gt;0,'8th 5'!J37,IF('8th 5'!K37&gt;0,'8th 5'!R37,IF('8th 5'!S37&gt;0,'8th 5'!Z37,0)))</f>
        <v>39</v>
      </c>
      <c r="Q1881" s="104">
        <f>IF('8th 6'!C37&gt;0,'8th 6'!J37,IF('8th 6'!K37&gt;0,'8th 6'!R37,IF('8th 6'!S37&gt;0,'8th 6'!Z37,0)))</f>
        <v>43.5</v>
      </c>
      <c r="R1881" s="104">
        <f>IF('8th 7'!C37&gt;0,'8th 7'!J37,IF('8th 7'!K37&gt;0,'8th 7'!R37,IF('8th 7'!S37&gt;0,'8th 7'!Z37,0)))</f>
        <v>0</v>
      </c>
      <c r="S1881" s="466"/>
      <c r="T1881" s="440">
        <f>S1879/(L1878+M1878+N1878+O1878+P1878+Q1878+R1878)</f>
        <v>3.35</v>
      </c>
      <c r="U1881" s="442" t="str">
        <f>IF(T1881&gt;=2.5,U1879,IF(T1881&gt;=2.25,"C",IF(T1881&gt;=2,"D",IF(T1881=0,0,"F"))))</f>
        <v>B+</v>
      </c>
      <c r="V1881" s="454" t="s">
        <v>40</v>
      </c>
      <c r="W1881" s="443"/>
      <c r="X1881" s="443"/>
      <c r="Y1881" s="455"/>
      <c r="Z1881" s="510"/>
    </row>
    <row r="1882" spans="1:26" ht="16.5" customHeight="1">
      <c r="A1882" s="424"/>
      <c r="B1882" s="91" t="s">
        <v>67</v>
      </c>
      <c r="C1882" s="117">
        <f>'7th 1'!AA37</f>
        <v>75</v>
      </c>
      <c r="D1882" s="117">
        <f>'7th 2'!AA37</f>
        <v>72</v>
      </c>
      <c r="E1882" s="117">
        <f>'7th 3'!AA37</f>
        <v>66</v>
      </c>
      <c r="F1882" s="117">
        <f>'7th 4'!AA37</f>
        <v>74</v>
      </c>
      <c r="G1882" s="117">
        <f>'7th 5'!AA37</f>
        <v>61</v>
      </c>
      <c r="H1882" s="117">
        <f>'7th 6'!AA37</f>
        <v>63</v>
      </c>
      <c r="I1882" s="466"/>
      <c r="J1882" s="453"/>
      <c r="K1882" s="442"/>
      <c r="L1882" s="117">
        <f>'8th 1'!AA37</f>
        <v>74</v>
      </c>
      <c r="M1882" s="117">
        <f>'8th 2'!AA37</f>
        <v>66</v>
      </c>
      <c r="N1882" s="117">
        <f>'8th 3'!AA37</f>
        <v>72</v>
      </c>
      <c r="O1882" s="117">
        <f>'8th 4'!AA37</f>
        <v>62</v>
      </c>
      <c r="P1882" s="117">
        <f>'8th 5'!AA37</f>
        <v>70</v>
      </c>
      <c r="Q1882" s="117">
        <f>'8th 6'!AA37</f>
        <v>73</v>
      </c>
      <c r="R1882" s="117">
        <f>'8th 7'!AA37</f>
        <v>0</v>
      </c>
      <c r="S1882" s="466"/>
      <c r="T1882" s="453"/>
      <c r="U1882" s="442"/>
      <c r="V1882" s="444">
        <f>IF((C1883+C1885)=0,0,C1878)+IF((D1883+D1885)=0,0,D1878)+IF((E1883+E1885)=0,0,E1878)+IF((F1883+F1885)=0,0,F1878)+IF((G1883+G1885)=0,0,G1878)+IF((H1883+H1885)=0,0,H1878)+IF((L1883+L1885)=0,0,L1878)+IF((M1883+M1885)=0,0,M1878)+IF((N1883+N1885)=0,0,N1878)+IF((O1883+O1885)=0,0,O1878)+IF((P1883+P1885)=0,0,P1878)+IF((Q1883+Q1885)=0,0,Q1878)+IF((R1883+R1885)=0,0,R1878)+IF(I1889&gt;0,1.5,0)</f>
        <v>31.5</v>
      </c>
      <c r="W1882" s="457">
        <f>I1879+S1879+(I1889*1.5)</f>
        <v>105</v>
      </c>
      <c r="X1882" s="440">
        <f>IF(S1879&gt;0,(W1882/31.5),J1881)</f>
        <v>3.3333333333333335</v>
      </c>
      <c r="Y1882" s="164" t="str">
        <f>IF(X1882&gt;=4,"A+",IF(X1882&gt;=3.75,"A",IF(X1882&gt;=3.5,"A-",IF(X1882&gt;=3.25,"B+",IF(X1882&gt;=3,"B",IF(X1882&gt;=2.75,"B-",IF(X1882&gt;=2.5,"C+",IF(X1882&gt;=2,"C","F"))))))))</f>
        <v>B+</v>
      </c>
      <c r="Z1882" s="510"/>
    </row>
    <row r="1883" spans="1:26" ht="16.5">
      <c r="A1883" s="424"/>
      <c r="B1883" s="91" t="s">
        <v>1</v>
      </c>
      <c r="C1883" s="104">
        <f>'7th 1'!AC37</f>
        <v>3.75</v>
      </c>
      <c r="D1883" s="104">
        <f>'7th 2'!AC37</f>
        <v>3.5</v>
      </c>
      <c r="E1883" s="104">
        <f>'7th 3'!AC37</f>
        <v>3.25</v>
      </c>
      <c r="F1883" s="104">
        <f>'7th 4'!AC37</f>
        <v>3.5</v>
      </c>
      <c r="G1883" s="104">
        <f>'7th 5'!AC37</f>
        <v>3</v>
      </c>
      <c r="H1883" s="104">
        <f>'7th 6'!AC37</f>
        <v>3</v>
      </c>
      <c r="I1883" s="466"/>
      <c r="J1883" s="98"/>
      <c r="K1883" s="112"/>
      <c r="L1883" s="104">
        <f>'8th 1'!AC37</f>
        <v>3.5</v>
      </c>
      <c r="M1883" s="104">
        <f>'8th 2'!AC37</f>
        <v>3.25</v>
      </c>
      <c r="N1883" s="104">
        <f>'8th 3'!AC37</f>
        <v>3.5</v>
      </c>
      <c r="O1883" s="104">
        <f>'8th 4'!AC37</f>
        <v>3</v>
      </c>
      <c r="P1883" s="104">
        <f>'8th 5'!AC37</f>
        <v>3.5</v>
      </c>
      <c r="Q1883" s="104">
        <f>'8th 6'!AC37</f>
        <v>3.5</v>
      </c>
      <c r="R1883" s="104">
        <f>'8th 7'!AC37</f>
        <v>0</v>
      </c>
      <c r="S1883" s="466"/>
      <c r="T1883" s="98"/>
      <c r="V1883" s="456"/>
      <c r="W1883" s="448"/>
      <c r="X1883" s="441"/>
      <c r="Y1883" s="451" t="str">
        <f>IF(S1879&gt;0,(IF(X1882&gt;=2.5,Y1882,IF(X1882&gt;=2.25,"C",IF(X1882&gt;=2,"D","F")))),K1881)</f>
        <v>B+</v>
      </c>
      <c r="Z1883" s="510"/>
    </row>
    <row r="1884" spans="1:26" ht="16.5">
      <c r="A1884" s="424"/>
      <c r="B1884" s="91" t="s">
        <v>2</v>
      </c>
      <c r="C1884" s="104" t="str">
        <f>'7th 1'!AB37</f>
        <v>A</v>
      </c>
      <c r="D1884" s="104" t="str">
        <f>'7th 2'!AB37</f>
        <v>A-</v>
      </c>
      <c r="E1884" s="104" t="str">
        <f>'7th 3'!AB37</f>
        <v>B+</v>
      </c>
      <c r="F1884" s="104" t="str">
        <f>'7th 4'!AB37</f>
        <v>A-</v>
      </c>
      <c r="G1884" s="104" t="str">
        <f>'7th 5'!AB37</f>
        <v>B</v>
      </c>
      <c r="H1884" s="104" t="str">
        <f>'7th 6'!AB37</f>
        <v>B</v>
      </c>
      <c r="I1884" s="466"/>
      <c r="J1884" s="98"/>
      <c r="K1884" s="90"/>
      <c r="L1884" s="104" t="str">
        <f>'8th 1'!AB37</f>
        <v>A-</v>
      </c>
      <c r="M1884" s="104" t="str">
        <f>'8th 2'!AB37</f>
        <v>B+</v>
      </c>
      <c r="N1884" s="104" t="str">
        <f>'8th 3'!AB37</f>
        <v>A-</v>
      </c>
      <c r="O1884" s="104" t="str">
        <f>'8th 4'!AB37</f>
        <v>B</v>
      </c>
      <c r="P1884" s="104" t="str">
        <f>'8th 5'!AB37</f>
        <v>A-</v>
      </c>
      <c r="Q1884" s="104" t="str">
        <f>'8th 6'!AB37</f>
        <v>A-</v>
      </c>
      <c r="R1884" s="104" t="str">
        <f>'8th 7'!AB37</f>
        <v/>
      </c>
      <c r="S1884" s="466"/>
      <c r="T1884" s="98"/>
      <c r="U1884" s="90"/>
      <c r="V1884" s="446"/>
      <c r="W1884" s="449"/>
      <c r="X1884" s="450"/>
      <c r="Y1884" s="452"/>
      <c r="Z1884" s="510"/>
    </row>
    <row r="1885" spans="1:26" ht="16.5">
      <c r="A1885" s="413" t="s">
        <v>127</v>
      </c>
      <c r="B1885" s="91" t="s">
        <v>1</v>
      </c>
      <c r="C1885" s="104" t="str">
        <f>'7th 1'!AD37</f>
        <v>3.29</v>
      </c>
      <c r="D1885" s="104">
        <f>'7th 2'!AD37</f>
        <v>0</v>
      </c>
      <c r="E1885" s="104">
        <f>'7th 3'!AD37</f>
        <v>0</v>
      </c>
      <c r="F1885" s="104">
        <f>'7th 4'!AD37</f>
        <v>0</v>
      </c>
      <c r="G1885" s="104">
        <f>'7th 5'!AD37</f>
        <v>0</v>
      </c>
      <c r="H1885" s="104">
        <f>'7th 6'!AD37</f>
        <v>0</v>
      </c>
      <c r="I1885" s="415">
        <f>(C1885*C1878)+(D1885*D1878)+(E1885*E1878)+(F1885*F1878)+(G1885*G1878)+(H1885*H1878)</f>
        <v>9.870000000000001</v>
      </c>
      <c r="J1885" s="417">
        <f>IF(C1885&gt;0,(C1883*C1878),0)+IF(D1885&gt;0,(D1883*D1878),0)+IF(E1885&gt;0,(E1883*E1878),0)+IF(F1885&gt;0,(F1883*F1878),0)+IF(G1885&gt;0,(G1883*G1878),0)+IF(H1885&gt;0,(H1883*H1878),0)</f>
        <v>11.25</v>
      </c>
      <c r="K1885" s="418">
        <f>IF(C1885&gt;C1883,((C1885*C1878)-(C1883*C1878)),0)+IF(D1885&gt;D1883,((D1885*D1878)-(D1883*D1878)),0)+IF(E1885&gt;E1883,((E1885*E1878)-(E1883*E1878)),0)+IF(F1885&gt;F1883,((F1885*F1878)-(F1883*F1878)),0)+IF(G1885&gt;G1883,((G1885*G1878)-(G1883*G1878)),0)+IF(H1885&gt;H1883,((H1885*H1878)-(H1883*H1878)),0)</f>
        <v>-1.379999999999999</v>
      </c>
      <c r="L1885" s="165">
        <f>'8th 1'!AD37</f>
        <v>0</v>
      </c>
      <c r="M1885" s="104">
        <f>'8th 2'!AD37</f>
        <v>0</v>
      </c>
      <c r="N1885" s="104">
        <f>'8th 3'!AD37</f>
        <v>0</v>
      </c>
      <c r="O1885" s="104">
        <f>'8th 4'!AD37</f>
        <v>0</v>
      </c>
      <c r="P1885" s="104">
        <f>'8th 5'!AD37</f>
        <v>0</v>
      </c>
      <c r="Q1885" s="104">
        <f>'8th 6'!AD37</f>
        <v>0</v>
      </c>
      <c r="R1885" s="104">
        <f>'8th 7'!AD37</f>
        <v>0</v>
      </c>
      <c r="S1885" s="403">
        <f>(L1885*L1878)+(M1885*M1878)+(N1885*N1878)+(O1885*O1878)+(P1885*P1878)+(Q1885*Q1878)+(R1885*R1878)</f>
        <v>0</v>
      </c>
      <c r="T1885" s="417">
        <f>IF(L1885&gt;0,(L1883*L1878),0)+IF(M1885&gt;0,(M1883*M1878),0)+IF(N1885&gt;0,(N1883*N1878),0)+IF(O1885&gt;0,(O1883*O1878),0)+IF(P1885&gt;0,(P1883*P1878),0)+IF(Q1885&gt;0,(Q1883*Q1878),0)+IF(R1885&gt;0,(R1883*R1878),0)</f>
        <v>0</v>
      </c>
      <c r="U1885" s="399">
        <f>IF(L1885&gt;L1883,((L1885*L1878)-(L1883*L1878)),0)+IF(M1885&gt;M1883,((M1885*M1878)-(M1883*M1878)),0)+IF(N1885&gt;N1883,((N1885*N1878)-(N1883*N1878)),0)+IF(O1885&gt;O1883,((O1885*O1878)-(O1883*O1878)),0)+IF(P1885&gt;P1883,((P1885*P1878)-(P1883*P1878)),0)+IF(Q1885&gt;Q1883,((Q1885*Q1878)-(Q1883*Q1878)),0)+IF(R1885&gt;R1883,((R1885*R1878)-(R1883*R1878)),0)</f>
        <v>0</v>
      </c>
      <c r="V1885" s="401">
        <f>I1885+S1885</f>
        <v>9.870000000000001</v>
      </c>
      <c r="W1885" s="403">
        <f>J1885+T1885</f>
        <v>11.25</v>
      </c>
      <c r="X1885" s="403">
        <f>K1885+U1885</f>
        <v>-1.379999999999999</v>
      </c>
      <c r="Y1885" s="405">
        <f>IF(V1877&gt;0,(X1885+Y1872),0)</f>
        <v>-1.379999999999999</v>
      </c>
      <c r="Z1885" s="510"/>
    </row>
    <row r="1886" spans="1:26" ht="15.75" customHeight="1" thickBot="1">
      <c r="A1886" s="414"/>
      <c r="B1886" s="157" t="s">
        <v>23</v>
      </c>
      <c r="C1886" s="180" t="str">
        <f>'7th 1'!AE37</f>
        <v>Imp:</v>
      </c>
      <c r="D1886" s="180" t="str">
        <f>'7th 2'!AE37</f>
        <v/>
      </c>
      <c r="E1886" s="180" t="str">
        <f>'7th 3'!AE37</f>
        <v/>
      </c>
      <c r="F1886" s="180" t="str">
        <f>'7th 4'!AE37</f>
        <v/>
      </c>
      <c r="G1886" s="180" t="str">
        <f>'7th 5'!AE37</f>
        <v/>
      </c>
      <c r="H1886" s="180" t="str">
        <f>'7th 6'!AE37</f>
        <v/>
      </c>
      <c r="I1886" s="416"/>
      <c r="J1886" s="416"/>
      <c r="K1886" s="419"/>
      <c r="L1886" s="180" t="str">
        <f>'8th 1'!AE37</f>
        <v/>
      </c>
      <c r="M1886" s="180" t="str">
        <f>'8th 2'!AE37</f>
        <v/>
      </c>
      <c r="N1886" s="180" t="str">
        <f>'8th 3'!AE37</f>
        <v/>
      </c>
      <c r="O1886" s="180" t="str">
        <f>'8th 4'!AE37</f>
        <v/>
      </c>
      <c r="P1886" s="180" t="str">
        <f>'8th 5'!AE37</f>
        <v/>
      </c>
      <c r="Q1886" s="180" t="str">
        <f>'8th 6'!AE37</f>
        <v/>
      </c>
      <c r="R1886" s="180" t="str">
        <f>'8th 7'!AE37</f>
        <v/>
      </c>
      <c r="S1886" s="420"/>
      <c r="T1886" s="420"/>
      <c r="U1886" s="400"/>
      <c r="V1886" s="402"/>
      <c r="W1886" s="404"/>
      <c r="X1886" s="404"/>
      <c r="Y1886" s="406"/>
      <c r="Z1886" s="510"/>
    </row>
    <row r="1887" spans="1:26" ht="9.75" customHeight="1" thickTop="1" thickBot="1">
      <c r="C1887" s="53"/>
      <c r="D1887" s="53"/>
      <c r="E1887" s="53"/>
      <c r="F1887" s="53"/>
      <c r="G1887" s="53"/>
      <c r="H1887" s="53"/>
      <c r="L1887" s="53"/>
      <c r="M1887" s="53"/>
      <c r="N1887" s="53"/>
      <c r="O1887" s="53"/>
      <c r="P1887" s="53"/>
      <c r="Q1887" s="53"/>
      <c r="R1887" s="53"/>
      <c r="V1887" s="53"/>
      <c r="W1887" s="53"/>
      <c r="X1887" s="53"/>
      <c r="Y1887" s="53"/>
    </row>
    <row r="1888" spans="1:26" ht="18.75" thickTop="1">
      <c r="A1888" s="407" t="s">
        <v>33</v>
      </c>
      <c r="B1888" s="408"/>
      <c r="C1888" s="376" t="s">
        <v>35</v>
      </c>
      <c r="D1888" s="380"/>
      <c r="E1888" s="376" t="s">
        <v>30</v>
      </c>
      <c r="F1888" s="380"/>
      <c r="G1888" s="376" t="s">
        <v>31</v>
      </c>
      <c r="H1888" s="380"/>
      <c r="I1888" s="376" t="s">
        <v>32</v>
      </c>
      <c r="J1888" s="411"/>
      <c r="K1888" s="411"/>
      <c r="L1888" s="412"/>
      <c r="M1888" s="370" t="s">
        <v>50</v>
      </c>
      <c r="N1888" s="371"/>
      <c r="O1888" s="376" t="s">
        <v>0</v>
      </c>
      <c r="P1888" s="377"/>
      <c r="Q1888" s="169" t="s">
        <v>29</v>
      </c>
      <c r="R1888" s="378" t="s">
        <v>216</v>
      </c>
      <c r="S1888" s="379"/>
      <c r="T1888" s="379"/>
      <c r="U1888" s="380"/>
      <c r="V1888" s="381" t="s">
        <v>2</v>
      </c>
      <c r="W1888" s="382"/>
      <c r="X1888" s="170"/>
      <c r="Y1888" s="171"/>
    </row>
    <row r="1889" spans="1:26" s="113" customFormat="1" ht="18" customHeight="1">
      <c r="A1889" s="409"/>
      <c r="B1889" s="410"/>
      <c r="C1889" s="383" t="str">
        <f>'viva-1'!K35</f>
        <v>2.50</v>
      </c>
      <c r="D1889" s="384"/>
      <c r="E1889" s="383" t="str">
        <f>'viva-2'!K35</f>
        <v>2.00</v>
      </c>
      <c r="F1889" s="384"/>
      <c r="G1889" s="385" t="str">
        <f>'viva-3'!K35</f>
        <v>3.25</v>
      </c>
      <c r="H1889" s="384"/>
      <c r="I1889" s="383" t="str">
        <f>'viva-4'!K35</f>
        <v>3.00</v>
      </c>
      <c r="J1889" s="386"/>
      <c r="K1889" s="386"/>
      <c r="L1889" s="387"/>
      <c r="M1889" s="372"/>
      <c r="N1889" s="373"/>
      <c r="O1889" s="388">
        <f>W1877+Y1885</f>
        <v>394.62</v>
      </c>
      <c r="P1889" s="389"/>
      <c r="Q1889" s="397">
        <f>V1877</f>
        <v>126</v>
      </c>
      <c r="R1889" s="392">
        <f>O1889/126</f>
        <v>3.131904761904762</v>
      </c>
      <c r="S1889" s="393"/>
      <c r="T1889" s="393"/>
      <c r="U1889" s="394"/>
      <c r="V1889" s="359" t="str">
        <f>IF(R1889&gt;=2.5,Y1889,IF(R1889&gt;=2.25,"C",IF(R1889&gt;=2,"D",IF(R1889=0,0,"F"))))</f>
        <v>B</v>
      </c>
      <c r="W1889" s="360"/>
      <c r="X1889" s="172"/>
      <c r="Y1889" s="173" t="str">
        <f>IF(R1889&gt;=4,"A+",IF(R1889&gt;=3.75,"A",IF(R1889&gt;=3.5,"A-",IF(R1889&gt;=3.25,"B+",IF(R1889&gt;=3,"B",IF(R1889&gt;=2.75,"B-",IF(R1889&gt;=2.5,"C+",IF(R1889&gt;=2,"C","F"))))))))</f>
        <v>B</v>
      </c>
      <c r="Z1889" s="174"/>
    </row>
    <row r="1890" spans="1:26" ht="36.75" customHeight="1" thickBot="1">
      <c r="A1890" s="363" t="s">
        <v>34</v>
      </c>
      <c r="B1890" s="364"/>
      <c r="C1890" s="365" t="s">
        <v>1</v>
      </c>
      <c r="D1890" s="366"/>
      <c r="E1890" s="367">
        <f>C1889+E1889+G1889+I1889</f>
        <v>10.75</v>
      </c>
      <c r="F1890" s="368"/>
      <c r="G1890" s="365" t="s">
        <v>0</v>
      </c>
      <c r="H1890" s="366"/>
      <c r="I1890" s="367">
        <f>E1890*1.5</f>
        <v>16.125</v>
      </c>
      <c r="J1890" s="369"/>
      <c r="K1890" s="369"/>
      <c r="L1890" s="368"/>
      <c r="M1890" s="374"/>
      <c r="N1890" s="375"/>
      <c r="O1890" s="390"/>
      <c r="P1890" s="391"/>
      <c r="Q1890" s="398"/>
      <c r="R1890" s="395"/>
      <c r="S1890" s="395"/>
      <c r="T1890" s="395"/>
      <c r="U1890" s="396"/>
      <c r="V1890" s="361"/>
      <c r="W1890" s="362"/>
      <c r="X1890" s="175"/>
      <c r="Y1890" s="176"/>
    </row>
    <row r="1891" spans="1:26" ht="30" customHeight="1" thickTop="1">
      <c r="B1891" s="54"/>
      <c r="C1891" s="54"/>
      <c r="D1891" s="514" t="s">
        <v>24</v>
      </c>
      <c r="E1891" s="514"/>
      <c r="F1891" s="514"/>
      <c r="G1891" s="514"/>
      <c r="H1891" s="514"/>
      <c r="I1891" s="514"/>
      <c r="J1891" s="514"/>
      <c r="K1891" s="514"/>
      <c r="L1891" s="514"/>
      <c r="M1891" s="514"/>
      <c r="N1891" s="514"/>
      <c r="O1891" s="514"/>
      <c r="P1891" s="514"/>
      <c r="Q1891" s="514"/>
      <c r="R1891" s="514"/>
      <c r="S1891" s="514"/>
      <c r="T1891" s="55" t="s">
        <v>36</v>
      </c>
      <c r="U1891" s="56"/>
      <c r="V1891" s="515">
        <f>'1st 1'!R38</f>
        <v>0</v>
      </c>
      <c r="W1891" s="516"/>
      <c r="X1891" s="516"/>
      <c r="Y1891" s="516"/>
    </row>
    <row r="1892" spans="1:26" ht="18.75">
      <c r="A1892" s="57"/>
      <c r="B1892" s="58"/>
      <c r="C1892" s="59" t="s">
        <v>4</v>
      </c>
      <c r="D1892" s="60" t="s">
        <v>71</v>
      </c>
      <c r="E1892" s="60"/>
      <c r="F1892" s="53"/>
      <c r="G1892" s="61"/>
      <c r="H1892" s="517" t="s">
        <v>73</v>
      </c>
      <c r="I1892" s="518"/>
      <c r="J1892" s="518"/>
      <c r="K1892" s="518"/>
      <c r="L1892" s="518"/>
      <c r="M1892" s="518"/>
      <c r="N1892" s="518"/>
      <c r="O1892" s="62"/>
      <c r="P1892" s="62"/>
      <c r="Q1892" s="62"/>
      <c r="R1892" s="53"/>
      <c r="S1892" s="63"/>
      <c r="T1892" s="55" t="s">
        <v>37</v>
      </c>
      <c r="U1892" s="56"/>
      <c r="V1892" s="519">
        <f>'1st 1'!A38</f>
        <v>31</v>
      </c>
      <c r="W1892" s="516"/>
      <c r="X1892" s="516"/>
      <c r="Y1892" s="516"/>
    </row>
    <row r="1893" spans="1:26" ht="18.75">
      <c r="A1893" s="57"/>
      <c r="B1893" s="58"/>
      <c r="C1893" s="59" t="s">
        <v>5</v>
      </c>
      <c r="D1893" s="60" t="s">
        <v>66</v>
      </c>
      <c r="E1893" s="60"/>
      <c r="F1893" s="64"/>
      <c r="G1893" s="53"/>
      <c r="H1893" s="61"/>
      <c r="I1893" s="65"/>
      <c r="J1893" s="520">
        <f>'1st 1'!A2256</f>
        <v>0</v>
      </c>
      <c r="K1893" s="521"/>
      <c r="L1893" s="521"/>
      <c r="M1893" s="521"/>
      <c r="N1893" s="62"/>
      <c r="O1893" s="62"/>
      <c r="P1893" s="53"/>
      <c r="Q1893" s="53"/>
      <c r="R1893" s="53"/>
      <c r="S1893" s="63"/>
      <c r="T1893" s="55" t="s">
        <v>38</v>
      </c>
      <c r="U1893" s="56"/>
      <c r="V1893" s="56"/>
      <c r="W1893" s="56"/>
      <c r="X1893" s="56"/>
      <c r="Y1893" s="66">
        <f>'1st 1'!S38</f>
        <v>0</v>
      </c>
    </row>
    <row r="1894" spans="1:26" ht="18.75">
      <c r="A1894" s="57"/>
      <c r="B1894" s="58"/>
      <c r="C1894" s="59" t="s">
        <v>6</v>
      </c>
      <c r="D1894" s="60" t="s">
        <v>14</v>
      </c>
      <c r="E1894" s="58"/>
      <c r="F1894" s="67" t="s">
        <v>7</v>
      </c>
      <c r="G1894" s="68" t="str">
        <f>'1st 1'!B38</f>
        <v>S</v>
      </c>
      <c r="H1894" s="69"/>
      <c r="I1894" s="70"/>
      <c r="J1894" s="70"/>
      <c r="K1894" s="70"/>
      <c r="L1894" s="53"/>
      <c r="M1894" s="53"/>
      <c r="N1894" s="53"/>
      <c r="O1894" s="53"/>
      <c r="P1894" s="53"/>
      <c r="Q1894" s="53"/>
      <c r="R1894" s="53"/>
      <c r="V1894" s="53"/>
      <c r="W1894" s="53"/>
      <c r="X1894" s="53"/>
      <c r="Y1894" s="53"/>
    </row>
    <row r="1895" spans="1:26" ht="18.75">
      <c r="A1895" s="57"/>
      <c r="B1895" s="64"/>
      <c r="C1895" s="64"/>
      <c r="D1895" s="64"/>
      <c r="E1895" s="53"/>
      <c r="F1895" s="67" t="s">
        <v>8</v>
      </c>
      <c r="G1895" s="72">
        <f>'1st 1'!T38</f>
        <v>0</v>
      </c>
      <c r="H1895" s="69"/>
      <c r="I1895" s="70"/>
      <c r="J1895" s="70"/>
      <c r="K1895" s="70"/>
      <c r="L1895" s="53"/>
      <c r="M1895" s="53"/>
      <c r="N1895" s="53"/>
      <c r="O1895" s="53"/>
      <c r="P1895" s="53"/>
      <c r="Q1895" s="53"/>
      <c r="R1895" s="53"/>
      <c r="V1895" s="53"/>
      <c r="W1895" s="53"/>
      <c r="X1895" s="53"/>
      <c r="Y1895" s="53"/>
    </row>
    <row r="1896" spans="1:26" ht="18.75">
      <c r="A1896" s="57"/>
      <c r="B1896" s="64"/>
      <c r="C1896" s="64"/>
      <c r="D1896" s="64"/>
      <c r="E1896" s="53"/>
      <c r="F1896" s="67" t="s">
        <v>9</v>
      </c>
      <c r="G1896" s="72">
        <f>'1st 1'!U38</f>
        <v>0</v>
      </c>
      <c r="H1896" s="69"/>
      <c r="I1896" s="70"/>
      <c r="J1896" s="70"/>
      <c r="K1896" s="70"/>
      <c r="L1896" s="53"/>
      <c r="M1896" s="53"/>
      <c r="N1896" s="53"/>
      <c r="O1896" s="53"/>
      <c r="P1896" s="53"/>
      <c r="Q1896" s="53"/>
      <c r="R1896" s="53"/>
      <c r="V1896" s="53"/>
      <c r="W1896" s="53"/>
      <c r="X1896" s="53"/>
      <c r="Y1896" s="53"/>
    </row>
    <row r="1897" spans="1:26" ht="18.75">
      <c r="A1897" s="57"/>
      <c r="B1897" s="64"/>
      <c r="C1897" s="64"/>
      <c r="D1897" s="64"/>
      <c r="E1897" s="53"/>
      <c r="F1897" s="67" t="s">
        <v>10</v>
      </c>
      <c r="G1897" s="72">
        <f>'1st 1'!V38</f>
        <v>0</v>
      </c>
      <c r="H1897" s="69"/>
      <c r="I1897" s="73"/>
      <c r="J1897" s="73"/>
      <c r="K1897" s="73"/>
      <c r="L1897" s="53"/>
      <c r="M1897" s="53"/>
      <c r="N1897" s="53"/>
      <c r="O1897" s="53"/>
      <c r="P1897" s="53"/>
      <c r="Q1897" s="53"/>
      <c r="R1897" s="53"/>
      <c r="V1897" s="53"/>
      <c r="W1897" s="53"/>
      <c r="X1897" s="53"/>
      <c r="Y1897" s="53"/>
    </row>
    <row r="1898" spans="1:26" ht="21.75" customHeight="1" thickBot="1">
      <c r="A1898" s="522" t="s">
        <v>25</v>
      </c>
      <c r="B1898" s="522"/>
      <c r="C1898" s="523"/>
      <c r="D1898" s="523"/>
      <c r="E1898" s="523"/>
      <c r="F1898" s="523"/>
      <c r="G1898" s="523"/>
      <c r="H1898" s="523"/>
      <c r="I1898" s="523"/>
      <c r="J1898" s="523"/>
      <c r="K1898" s="523"/>
      <c r="L1898" s="524"/>
      <c r="M1898" s="524"/>
      <c r="N1898" s="524"/>
      <c r="O1898" s="524"/>
      <c r="P1898" s="524"/>
      <c r="Q1898" s="524"/>
      <c r="R1898" s="524"/>
      <c r="S1898" s="524"/>
      <c r="T1898" s="524"/>
      <c r="U1898" s="524"/>
      <c r="V1898" s="524"/>
      <c r="W1898" s="524"/>
      <c r="X1898" s="524"/>
      <c r="Y1898" s="524"/>
    </row>
    <row r="1899" spans="1:26" ht="19.5" customHeight="1" thickTop="1" thickBot="1">
      <c r="A1899" s="478" t="s">
        <v>42</v>
      </c>
      <c r="B1899" s="479"/>
      <c r="C1899" s="479"/>
      <c r="D1899" s="479"/>
      <c r="E1899" s="479"/>
      <c r="F1899" s="479"/>
      <c r="G1899" s="479"/>
      <c r="H1899" s="479"/>
      <c r="I1899" s="479"/>
      <c r="J1899" s="479"/>
      <c r="K1899" s="480"/>
      <c r="L1899" s="479" t="s">
        <v>43</v>
      </c>
      <c r="M1899" s="479"/>
      <c r="N1899" s="479"/>
      <c r="O1899" s="479"/>
      <c r="P1899" s="479"/>
      <c r="Q1899" s="479"/>
      <c r="R1899" s="479"/>
      <c r="S1899" s="479"/>
      <c r="T1899" s="479"/>
      <c r="U1899" s="506"/>
      <c r="V1899" s="507" t="s">
        <v>39</v>
      </c>
      <c r="W1899" s="508"/>
      <c r="X1899" s="508"/>
      <c r="Y1899" s="509"/>
      <c r="Z1899" s="510" t="s">
        <v>68</v>
      </c>
    </row>
    <row r="1900" spans="1:26" ht="19.5" thickTop="1" thickBot="1">
      <c r="A1900" s="74" t="s">
        <v>22</v>
      </c>
      <c r="B1900" s="75"/>
      <c r="C1900" s="76">
        <f>'1st 1'!C4</f>
        <v>101</v>
      </c>
      <c r="D1900" s="76">
        <f>'1st 2'!C4</f>
        <v>102</v>
      </c>
      <c r="E1900" s="76">
        <f>'1st 3'!C4</f>
        <v>103</v>
      </c>
      <c r="F1900" s="76">
        <f>'1st 4'!C4</f>
        <v>104</v>
      </c>
      <c r="G1900" s="76">
        <f>'1st 5'!C4</f>
        <v>105</v>
      </c>
      <c r="H1900" s="76">
        <f>'1st 6'!C4</f>
        <v>106</v>
      </c>
      <c r="I1900" s="511" t="s">
        <v>0</v>
      </c>
      <c r="J1900" s="511" t="s">
        <v>3</v>
      </c>
      <c r="K1900" s="512" t="s">
        <v>2</v>
      </c>
      <c r="L1900" s="76">
        <f>'2nd 1'!C4</f>
        <v>107</v>
      </c>
      <c r="M1900" s="76">
        <f>'2nd 2'!C4</f>
        <v>108</v>
      </c>
      <c r="N1900" s="76">
        <f>'2nd 3'!C4</f>
        <v>109</v>
      </c>
      <c r="O1900" s="76">
        <f>'2nd 4'!C4</f>
        <v>110</v>
      </c>
      <c r="P1900" s="76">
        <f>'2nd 5'!C4</f>
        <v>111</v>
      </c>
      <c r="Q1900" s="76">
        <f>'2nd 6'!C4</f>
        <v>112</v>
      </c>
      <c r="R1900" s="76">
        <f>'2nd 7'!C4</f>
        <v>0</v>
      </c>
      <c r="S1900" s="429" t="s">
        <v>0</v>
      </c>
      <c r="T1900" s="429" t="s">
        <v>3</v>
      </c>
      <c r="U1900" s="431" t="s">
        <v>2</v>
      </c>
      <c r="V1900" s="492" t="s">
        <v>29</v>
      </c>
      <c r="W1900" s="493" t="s">
        <v>0</v>
      </c>
      <c r="X1900" s="494" t="s">
        <v>3</v>
      </c>
      <c r="Y1900" s="495" t="s">
        <v>2</v>
      </c>
      <c r="Z1900" s="510"/>
    </row>
    <row r="1901" spans="1:26" ht="64.5" customHeight="1" thickTop="1" thickBot="1">
      <c r="A1901" s="77" t="s">
        <v>63</v>
      </c>
      <c r="B1901" s="78"/>
      <c r="C1901" s="114" t="str">
        <f>'1st 1'!C6</f>
        <v>Drawing-1</v>
      </c>
      <c r="D1901" s="114" t="str">
        <f>'1st 2'!C6</f>
        <v>Sketch-1</v>
      </c>
      <c r="E1901" s="114" t="str">
        <f>'1st 3'!C6</f>
        <v>Parspective-1</v>
      </c>
      <c r="F1901" s="114" t="str">
        <f>'1st 4'!C6</f>
        <v>Study and Composition-1</v>
      </c>
      <c r="G1901" s="114" t="str">
        <f>'1st 5'!C6</f>
        <v>History of Civilization-1</v>
      </c>
      <c r="H1901" s="114" t="str">
        <f>'1st 6'!C6</f>
        <v>Nazrul Studies</v>
      </c>
      <c r="I1901" s="481"/>
      <c r="J1901" s="481"/>
      <c r="K1901" s="482"/>
      <c r="L1901" s="114" t="str">
        <f>'2nd 1'!C6</f>
        <v>Drawing-2</v>
      </c>
      <c r="M1901" s="114" t="str">
        <f>'2nd 2'!C6</f>
        <v>Sketch-2</v>
      </c>
      <c r="N1901" s="114" t="str">
        <f>'2nd 3'!C6</f>
        <v>Perspective- 2</v>
      </c>
      <c r="O1901" s="114" t="str">
        <f>'2nd 4'!C6</f>
        <v>Basic Design</v>
      </c>
      <c r="P1901" s="114" t="str">
        <f>'2nd 5'!C6</f>
        <v xml:space="preserve"> Study &amp; composition 2</v>
      </c>
      <c r="Q1901" s="114" t="str">
        <f>'2nd 6'!C6</f>
        <v>History of Civilization -2</v>
      </c>
      <c r="R1901" s="114">
        <f>'2nd 7'!C6</f>
        <v>0</v>
      </c>
      <c r="S1901" s="429"/>
      <c r="T1901" s="429"/>
      <c r="U1901" s="431"/>
      <c r="V1901" s="492"/>
      <c r="W1901" s="493"/>
      <c r="X1901" s="493"/>
      <c r="Y1901" s="495"/>
      <c r="Z1901" s="510"/>
    </row>
    <row r="1902" spans="1:26" ht="18.75" thickTop="1">
      <c r="A1902" s="77" t="s">
        <v>12</v>
      </c>
      <c r="B1902" s="78"/>
      <c r="C1902" s="80">
        <f>'1st 1'!G4</f>
        <v>3</v>
      </c>
      <c r="D1902" s="80">
        <f>'1st 2'!G4</f>
        <v>1.5</v>
      </c>
      <c r="E1902" s="80">
        <f>'1st 3'!G4</f>
        <v>3</v>
      </c>
      <c r="F1902" s="80">
        <f>'1st 4'!G4</f>
        <v>3</v>
      </c>
      <c r="G1902" s="80">
        <f>'1st 5'!G4</f>
        <v>1.5</v>
      </c>
      <c r="H1902" s="80">
        <f>'1st 6'!G4</f>
        <v>3</v>
      </c>
      <c r="I1902" s="481"/>
      <c r="J1902" s="481"/>
      <c r="K1902" s="513"/>
      <c r="L1902" s="80">
        <f>'2nd 1'!G4</f>
        <v>3</v>
      </c>
      <c r="M1902" s="80">
        <f>'2nd 2'!G4</f>
        <v>1.5</v>
      </c>
      <c r="N1902" s="80">
        <f>'2nd 3'!G4</f>
        <v>3</v>
      </c>
      <c r="O1902" s="80">
        <f>'2nd 4'!G4</f>
        <v>1.5</v>
      </c>
      <c r="P1902" s="80">
        <f>'2nd 5'!G4</f>
        <v>3</v>
      </c>
      <c r="Q1902" s="80">
        <f>'2nd 6'!G4</f>
        <v>3</v>
      </c>
      <c r="R1902" s="80">
        <f>'2nd 7'!G4</f>
        <v>0</v>
      </c>
      <c r="S1902" s="430"/>
      <c r="T1902" s="430"/>
      <c r="U1902" s="432"/>
      <c r="V1902" s="468"/>
      <c r="W1902" s="471"/>
      <c r="X1902" s="471"/>
      <c r="Y1902" s="422"/>
      <c r="Z1902" s="510"/>
    </row>
    <row r="1903" spans="1:26" ht="16.5" customHeight="1">
      <c r="A1903" s="77" t="s">
        <v>11</v>
      </c>
      <c r="B1903" s="78"/>
      <c r="C1903" s="80">
        <v>100</v>
      </c>
      <c r="D1903" s="80">
        <v>100</v>
      </c>
      <c r="E1903" s="80">
        <v>100</v>
      </c>
      <c r="F1903" s="80">
        <v>100</v>
      </c>
      <c r="G1903" s="80">
        <v>100</v>
      </c>
      <c r="H1903" s="80">
        <v>100</v>
      </c>
      <c r="I1903" s="496">
        <f>(C1907*C1902)+(D1907*D1902)+(E1907*E1902)+(F1907*F1902)+(G1907*G1902)+(H1907*H1902)</f>
        <v>50.625</v>
      </c>
      <c r="J1903" s="82"/>
      <c r="K1903" s="83" t="str">
        <f>IF(J1904&gt;=4,"A+",IF(J1904&gt;=3.75,"A",IF(J1904&gt;=3.5,"A-",IF(J1904&gt;=3.25,"B+",IF(J1904&gt;=3,"B",IF(J1904&gt;=2.75,"B-",IF(J1904&gt;=2.5,"C+",IF(J1904&gt;=2,"C","F"))))))))</f>
        <v>B+</v>
      </c>
      <c r="L1903" s="81">
        <v>100</v>
      </c>
      <c r="M1903" s="80">
        <v>100</v>
      </c>
      <c r="N1903" s="80">
        <v>100</v>
      </c>
      <c r="O1903" s="80">
        <v>100</v>
      </c>
      <c r="P1903" s="80">
        <v>100</v>
      </c>
      <c r="Q1903" s="80">
        <v>100</v>
      </c>
      <c r="R1903" s="80">
        <v>100</v>
      </c>
      <c r="S1903" s="465">
        <f>(L1907*L1902)+(M1907*M1902)+(N1907*N1902)+(O1907*O1902)+(P1907*P1902)+(Q1907*Q1902)+(R1907*R1902)</f>
        <v>52.875</v>
      </c>
      <c r="T1903" s="84"/>
      <c r="U1903" s="85" t="str">
        <f>IF(T1904&gt;=4,"A+",IF(T1904&gt;=3.75,"A",IF(T1904&gt;=3.5,"A-",IF(T1904&gt;=3.25,"B+",IF(T1904&gt;=3,"B",IF(T1904&gt;=2.75,"B-",IF(T1904&gt;=2.5,"C+",IF(T1904&gt;=2,"C","F"))))))))</f>
        <v>A-</v>
      </c>
      <c r="V1903" s="498">
        <f>IF((C1907+C1909)=0,0,C1902)+IF((D1907+D1909)=0,0,D1902)+IF((E1907+E1909)=0,0,E1902)+IF((F1907+F1909)=0,0,F1902)+IF((G1907+G1909)=0,0,G1902)+IF((H1907+H1909)=0,0,H1902)+IF((L1907+L1909)=0,0,L1902)+IF((M1907+M1909)=0,0,M1902)+IF((N1907+N1909)=0,0,N1902)+IF((O1907+O1909)=0,0,O1902)+IF((P1907+P1909)=0,0,P1902)+IF((Q1907+Q1909)=0,0,Q1902)+IF((R1907+R1909)=0,0,R1902)+IF(C1952=0,0,1.5)</f>
        <v>31.5</v>
      </c>
      <c r="W1903" s="415">
        <f>I1903+S1903+(C1952*1.5)</f>
        <v>108.75</v>
      </c>
      <c r="X1903" s="503">
        <f>IF(S1903&gt;0,(W1903/31.5),J1904)</f>
        <v>3.4523809523809526</v>
      </c>
      <c r="Y1903" s="154" t="str">
        <f>IF(X1903&gt;=4,"A+",IF(X1903&gt;=3.75,"A",IF(X1903&gt;=3.5,"A-",IF(X1903&gt;=3.25,"B+",IF(X1903&gt;=3,"B",IF(X1903&gt;=2.75,"B-",IF(X1903&gt;=2.5,"C+",IF(X1903&gt;=2,"C","F"))))))))</f>
        <v>B+</v>
      </c>
      <c r="Z1903" s="510"/>
    </row>
    <row r="1904" spans="1:26" ht="18">
      <c r="A1904" s="77" t="s">
        <v>28</v>
      </c>
      <c r="B1904" s="86"/>
      <c r="C1904" s="87">
        <f>'1st 1'!C38</f>
        <v>32.5</v>
      </c>
      <c r="D1904" s="87">
        <f>'1st 2'!C38</f>
        <v>27</v>
      </c>
      <c r="E1904" s="87">
        <f>'1st 3'!C38</f>
        <v>32</v>
      </c>
      <c r="F1904" s="87">
        <f>'1st 4'!C38</f>
        <v>29</v>
      </c>
      <c r="G1904" s="87">
        <f>'1st 5'!C38</f>
        <v>28</v>
      </c>
      <c r="H1904" s="87">
        <f>'1st 6'!C38</f>
        <v>30</v>
      </c>
      <c r="I1904" s="497"/>
      <c r="J1904" s="485">
        <f>I1903/(C1902+D1902+E1902+F1902+G1902+H1902)</f>
        <v>3.375</v>
      </c>
      <c r="K1904" s="88"/>
      <c r="L1904" s="89">
        <f>'2nd 1'!C38</f>
        <v>31.5</v>
      </c>
      <c r="M1904" s="87">
        <f>'2nd 2'!C38</f>
        <v>31</v>
      </c>
      <c r="N1904" s="87">
        <f>'2nd 3'!C38</f>
        <v>30.5</v>
      </c>
      <c r="O1904" s="87">
        <f>'2nd 4'!C38</f>
        <v>28</v>
      </c>
      <c r="P1904" s="87">
        <f>'2nd 5'!C38</f>
        <v>29</v>
      </c>
      <c r="Q1904" s="87">
        <f>'2nd 6'!C38</f>
        <v>31.5</v>
      </c>
      <c r="R1904" s="87">
        <f>'2nd 7'!C38</f>
        <v>0</v>
      </c>
      <c r="S1904" s="457"/>
      <c r="T1904" s="485">
        <f>S1903/(L1902+M1902+N1902+O1902+P1902+Q1902+R1902)</f>
        <v>3.5249999999999999</v>
      </c>
      <c r="U1904" s="90"/>
      <c r="V1904" s="499"/>
      <c r="W1904" s="501"/>
      <c r="X1904" s="453"/>
      <c r="Y1904" s="487" t="str">
        <f>IF(S1903&gt;0,(IF(X1903&gt;=2.5,Y1903,IF(X1903&gt;=2.25,"C",IF(X1903&gt;=2,"D","F")))),K1905)</f>
        <v>B+</v>
      </c>
      <c r="Z1904" s="510"/>
    </row>
    <row r="1905" spans="1:28" ht="16.5" customHeight="1">
      <c r="A1905" s="423" t="s">
        <v>26</v>
      </c>
      <c r="B1905" s="91" t="s">
        <v>60</v>
      </c>
      <c r="C1905" s="87">
        <f>'1st 1'!J38</f>
        <v>50</v>
      </c>
      <c r="D1905" s="87">
        <f>'1st 2'!J38</f>
        <v>34.5</v>
      </c>
      <c r="E1905" s="87">
        <f>'1st 3'!J38</f>
        <v>41</v>
      </c>
      <c r="F1905" s="87">
        <f>'1st 4'!J38</f>
        <v>39</v>
      </c>
      <c r="G1905" s="87">
        <f>'1st 5'!J38</f>
        <v>40</v>
      </c>
      <c r="H1905" s="87">
        <f>'1st 6'!J38</f>
        <v>33</v>
      </c>
      <c r="I1905" s="497"/>
      <c r="J1905" s="505"/>
      <c r="K1905" s="489" t="str">
        <f>IF(J1904&gt;=2.5,K1903,IF(J1904&gt;=2.25,"C",IF(J1904&gt;=2,"D",IF(J1904=0,0,"F"))))</f>
        <v>B+</v>
      </c>
      <c r="L1905" s="89">
        <f>'2nd 1'!J38</f>
        <v>49</v>
      </c>
      <c r="M1905" s="87">
        <f>'2nd 2'!J38</f>
        <v>53</v>
      </c>
      <c r="N1905" s="87">
        <f>'2nd 3'!J38</f>
        <v>43</v>
      </c>
      <c r="O1905" s="87">
        <f>'2nd 4'!J38</f>
        <v>40.5</v>
      </c>
      <c r="P1905" s="87">
        <f>'2nd 5'!J38</f>
        <v>37.75</v>
      </c>
      <c r="Q1905" s="87">
        <f>'2nd 6'!J38</f>
        <v>35.5</v>
      </c>
      <c r="R1905" s="87">
        <f>'2nd 7'!J38</f>
        <v>0</v>
      </c>
      <c r="S1905" s="457"/>
      <c r="T1905" s="486"/>
      <c r="U1905" s="442" t="str">
        <f>IF(T1904&gt;=2.5,U1903,IF(T1904&gt;=2.25,"C",IF(T1904&gt;=2,"D",IF(T1904=0,0,"F"))))</f>
        <v>A-</v>
      </c>
      <c r="V1905" s="499"/>
      <c r="W1905" s="501"/>
      <c r="X1905" s="453"/>
      <c r="Y1905" s="488"/>
      <c r="Z1905" s="510"/>
    </row>
    <row r="1906" spans="1:28" ht="16.5" customHeight="1">
      <c r="A1906" s="424"/>
      <c r="B1906" s="91" t="s">
        <v>67</v>
      </c>
      <c r="C1906" s="115">
        <f>'1st 1'!K38</f>
        <v>83</v>
      </c>
      <c r="D1906" s="115">
        <f>'1st 2'!K38</f>
        <v>62</v>
      </c>
      <c r="E1906" s="115">
        <f>'1st 3'!K38</f>
        <v>73</v>
      </c>
      <c r="F1906" s="115">
        <f>'1st 4'!K38</f>
        <v>68</v>
      </c>
      <c r="G1906" s="115">
        <f>'1st 5'!K38</f>
        <v>68</v>
      </c>
      <c r="H1906" s="115">
        <f>'1st 6'!K38</f>
        <v>63</v>
      </c>
      <c r="I1906" s="497"/>
      <c r="J1906" s="505"/>
      <c r="K1906" s="490"/>
      <c r="L1906" s="116">
        <f>'2nd 1'!K38</f>
        <v>81</v>
      </c>
      <c r="M1906" s="115">
        <f>'2nd 2'!K38</f>
        <v>84</v>
      </c>
      <c r="N1906" s="115">
        <f>'2nd 3'!K38</f>
        <v>74</v>
      </c>
      <c r="O1906" s="115">
        <f>'2nd 4'!K38</f>
        <v>69</v>
      </c>
      <c r="P1906" s="115">
        <f>'2nd 5'!K38</f>
        <v>67</v>
      </c>
      <c r="Q1906" s="115">
        <f>'2nd 6'!K38</f>
        <v>67</v>
      </c>
      <c r="R1906" s="115">
        <f>'2nd 7'!K38</f>
        <v>0</v>
      </c>
      <c r="S1906" s="457"/>
      <c r="T1906" s="486"/>
      <c r="U1906" s="491"/>
      <c r="V1906" s="499"/>
      <c r="W1906" s="501"/>
      <c r="X1906" s="453"/>
      <c r="Y1906" s="488"/>
      <c r="Z1906" s="510"/>
    </row>
    <row r="1907" spans="1:28" ht="18">
      <c r="A1907" s="424"/>
      <c r="B1907" s="91" t="s">
        <v>1</v>
      </c>
      <c r="C1907" s="87">
        <f>'1st 1'!M38</f>
        <v>4</v>
      </c>
      <c r="D1907" s="87">
        <f>'1st 2'!M38</f>
        <v>3</v>
      </c>
      <c r="E1907" s="87">
        <f>'1st 3'!M38</f>
        <v>3.5</v>
      </c>
      <c r="F1907" s="87">
        <f>'1st 4'!M38</f>
        <v>3.25</v>
      </c>
      <c r="G1907" s="87">
        <f>'1st 5'!M38</f>
        <v>3.25</v>
      </c>
      <c r="H1907" s="87">
        <f>'1st 6'!M38</f>
        <v>3</v>
      </c>
      <c r="I1907" s="497"/>
      <c r="J1907" s="505"/>
      <c r="K1907" s="92"/>
      <c r="L1907" s="89">
        <f>'2nd 1'!M38</f>
        <v>4</v>
      </c>
      <c r="M1907" s="87">
        <f>'2nd 2'!M38</f>
        <v>4</v>
      </c>
      <c r="N1907" s="87">
        <f>'2nd 3'!M38</f>
        <v>3.5</v>
      </c>
      <c r="O1907" s="87">
        <f>'2nd 4'!M38</f>
        <v>3.25</v>
      </c>
      <c r="P1907" s="87">
        <f>'2nd 5'!M38</f>
        <v>3.25</v>
      </c>
      <c r="Q1907" s="87">
        <f>'2nd 6'!M38</f>
        <v>3.25</v>
      </c>
      <c r="R1907" s="87">
        <f>'2nd 7'!M38</f>
        <v>0</v>
      </c>
      <c r="S1907" s="457"/>
      <c r="T1907" s="486"/>
      <c r="U1907" s="93"/>
      <c r="V1907" s="499"/>
      <c r="W1907" s="501"/>
      <c r="X1907" s="453"/>
      <c r="Y1907" s="155"/>
      <c r="Z1907" s="510"/>
    </row>
    <row r="1908" spans="1:28" ht="17.25" customHeight="1" thickBot="1">
      <c r="A1908" s="424"/>
      <c r="B1908" s="94" t="s">
        <v>2</v>
      </c>
      <c r="C1908" s="95" t="str">
        <f>'1st 1'!L38</f>
        <v>A+</v>
      </c>
      <c r="D1908" s="95" t="str">
        <f>'1st 2'!L38</f>
        <v>B</v>
      </c>
      <c r="E1908" s="95" t="str">
        <f>'1st 3'!L38</f>
        <v>A-</v>
      </c>
      <c r="F1908" s="95" t="str">
        <f>'1st 4'!L38</f>
        <v>B+</v>
      </c>
      <c r="G1908" s="95" t="str">
        <f>'1st 5'!L38</f>
        <v>B+</v>
      </c>
      <c r="H1908" s="95" t="str">
        <f>'1st 6'!L38</f>
        <v>B</v>
      </c>
      <c r="I1908" s="472"/>
      <c r="J1908" s="96"/>
      <c r="K1908" s="88"/>
      <c r="L1908" s="97" t="str">
        <f>'2nd 1'!L38</f>
        <v>A+</v>
      </c>
      <c r="M1908" s="95" t="str">
        <f>'2nd 2'!L38</f>
        <v>A+</v>
      </c>
      <c r="N1908" s="95" t="str">
        <f>'2nd 3'!L38</f>
        <v>A-</v>
      </c>
      <c r="O1908" s="95" t="str">
        <f>'2nd 4'!L38</f>
        <v>B+</v>
      </c>
      <c r="P1908" s="95" t="str">
        <f>'2nd 5'!L38</f>
        <v>B+</v>
      </c>
      <c r="Q1908" s="95" t="str">
        <f>'2nd 6'!L38</f>
        <v>B+</v>
      </c>
      <c r="R1908" s="95">
        <f>'2nd 7'!L38</f>
        <v>0</v>
      </c>
      <c r="S1908" s="457"/>
      <c r="T1908" s="98"/>
      <c r="U1908" s="90"/>
      <c r="V1908" s="500"/>
      <c r="W1908" s="502"/>
      <c r="X1908" s="504"/>
      <c r="Y1908" s="156"/>
      <c r="Z1908" s="510"/>
    </row>
    <row r="1909" spans="1:28" ht="18.75" thickTop="1">
      <c r="A1909" s="413" t="s">
        <v>127</v>
      </c>
      <c r="B1909" s="91" t="s">
        <v>1</v>
      </c>
      <c r="C1909" s="87">
        <f>'1st 1'!N38</f>
        <v>0</v>
      </c>
      <c r="D1909" s="87">
        <f>'1st 2'!N38</f>
        <v>0</v>
      </c>
      <c r="E1909" s="87">
        <f>'1st 3'!N38</f>
        <v>0</v>
      </c>
      <c r="F1909" s="87">
        <f>'1st 4'!N38</f>
        <v>0</v>
      </c>
      <c r="G1909" s="87">
        <f>'1st 5'!N38</f>
        <v>0</v>
      </c>
      <c r="H1909" s="87">
        <f>'1st 6'!N38</f>
        <v>0</v>
      </c>
      <c r="I1909" s="530">
        <f>(C1909*C1902)+(D1909*D1902)+(E1909*E1902)+(F1909*F1902)+(G1909*G1902)+(H1909*H1902)</f>
        <v>0</v>
      </c>
      <c r="J1909" s="417">
        <f>IF(C1909&gt;0,(C1907*C1902),0)+IF(D1909&gt;0,(D1907*D1902),0)+IF(E1909&gt;0,(E1907*E1902),0)+IF(F1909&gt;0,(F1907*F1902),0)+IF(G1909&gt;0,(G1907*G1902),0)+IF(H1909&gt;0,(H1907*H1902),0)</f>
        <v>0</v>
      </c>
      <c r="K1909" s="473">
        <f>IF(C1909&gt;C1907,((C1909*C1902)-(C1907*C1902)),0)+IF(D1909&gt;D1907,((D1909*D1902)-(D1907*D1902)),0)+IF(E1909&gt;E1907,((E1909*E1902)-(E1907*E1902)),0)+IF(F1909&gt;F1907,((F1909*F1902)-(F1907*F1902)),0)+IF(G1909&gt;G1907,((G1909*G1902)-(G1907*G1902)),0)+IF(H1909&gt;H1907,((H1909*H1902)-(H1907*H1902)),0)</f>
        <v>0</v>
      </c>
      <c r="L1909" s="89">
        <f>'2nd 1'!N38</f>
        <v>0</v>
      </c>
      <c r="M1909" s="87">
        <f>'2nd 2'!N38</f>
        <v>0</v>
      </c>
      <c r="N1909" s="87">
        <f>'2nd 3'!N38</f>
        <v>0</v>
      </c>
      <c r="O1909" s="87">
        <f>'2nd 4'!N38</f>
        <v>0</v>
      </c>
      <c r="P1909" s="87">
        <f>'2nd 5'!N38</f>
        <v>0</v>
      </c>
      <c r="Q1909" s="87">
        <f>'2nd 6'!N38</f>
        <v>0</v>
      </c>
      <c r="R1909" s="87">
        <f>'2nd 7'!N38</f>
        <v>0</v>
      </c>
      <c r="S1909" s="401">
        <f>(L1909*L1902)+(M1909*M1902)+(N1909*N1902)+(O1909*O1902)+(P1909*P1902)+(Q1909*Q1902)+(R1909*R1902)</f>
        <v>0</v>
      </c>
      <c r="T1909" s="417">
        <f>IF(L1909&gt;0,(L1907*L1902),0)+IF(M1909&gt;0,(M1907*M1902),0)+IF(N1909&gt;0,(N1907*N1902),0)+IF(O1909&gt;0,(O1907*O1902),0)+IF(P1909&gt;0,(P1907*P1902),0)+IF(Q1909&gt;0,(Q1907*Q1902),0)+IF(R1909&gt;0,(R1907*R1902),0)</f>
        <v>0</v>
      </c>
      <c r="U1909" s="399">
        <f>IF(L1909&gt;L1907,((L1909*L1902)-(L1907*L1902)),0)+IF(M1909&gt;M1907,((M1909*M1902)-(M1907*M1902)),0)+IF(N1909&gt;N1907,((N1909*N1902)-(N1907*N1902)),0)+IF(O1909&gt;O1907,((O1909*O1902)-(O1907*O1902)),0)+IF(P1909&gt;P1907,((P1909*P1902)-(P1907*P1902)),0)+IF(Q1909&gt;Q1907,((Q1909*Q1902)-(Q1907*Q1902)),0)+IF(R1909&gt;R1907,((R1909*R1902)-(R1907*R1902)),0)</f>
        <v>0</v>
      </c>
      <c r="V1909" s="401">
        <f>I1909+S1909</f>
        <v>0</v>
      </c>
      <c r="W1909" s="436">
        <f>J1909+T1909</f>
        <v>0</v>
      </c>
      <c r="X1909" s="526">
        <f>K1909+U1909</f>
        <v>0</v>
      </c>
      <c r="Y1909" s="527"/>
      <c r="Z1909" s="510"/>
    </row>
    <row r="1910" spans="1:28" ht="15.75" customHeight="1" thickBot="1">
      <c r="A1910" s="414"/>
      <c r="B1910" s="157" t="s">
        <v>23</v>
      </c>
      <c r="C1910" s="178" t="str">
        <f>'1st 1'!O38</f>
        <v/>
      </c>
      <c r="D1910" s="178" t="str">
        <f>'1st 2'!O38</f>
        <v/>
      </c>
      <c r="E1910" s="178" t="str">
        <f>'1st 3'!O38</f>
        <v/>
      </c>
      <c r="F1910" s="178" t="str">
        <f>'1st 4'!O38</f>
        <v/>
      </c>
      <c r="G1910" s="178" t="str">
        <f>'1st 5'!O38</f>
        <v/>
      </c>
      <c r="H1910" s="178" t="str">
        <f>'1st 6'!O38</f>
        <v/>
      </c>
      <c r="I1910" s="472"/>
      <c r="J1910" s="472"/>
      <c r="K1910" s="474"/>
      <c r="L1910" s="179" t="str">
        <f>'2nd 1'!O38</f>
        <v/>
      </c>
      <c r="M1910" s="178" t="str">
        <f>'2nd 2'!O38</f>
        <v/>
      </c>
      <c r="N1910" s="178" t="str">
        <f>'2nd 3'!O38</f>
        <v/>
      </c>
      <c r="O1910" s="178" t="str">
        <f>'2nd 4'!O38</f>
        <v/>
      </c>
      <c r="P1910" s="178" t="str">
        <f>'2nd 5'!O38</f>
        <v/>
      </c>
      <c r="Q1910" s="178" t="str">
        <f>'2nd 6'!O38</f>
        <v/>
      </c>
      <c r="R1910" s="178" t="str">
        <f>'2nd 7'!O38</f>
        <v/>
      </c>
      <c r="S1910" s="475"/>
      <c r="T1910" s="420"/>
      <c r="U1910" s="400"/>
      <c r="V1910" s="402"/>
      <c r="W1910" s="437"/>
      <c r="X1910" s="528"/>
      <c r="Y1910" s="529"/>
      <c r="Z1910" s="510"/>
    </row>
    <row r="1911" spans="1:28" ht="21" customHeight="1" thickTop="1" thickBot="1">
      <c r="A1911" s="435" t="s">
        <v>30</v>
      </c>
      <c r="B1911" s="435"/>
      <c r="C1911" s="435"/>
      <c r="D1911" s="435"/>
      <c r="E1911" s="435"/>
      <c r="F1911" s="435"/>
      <c r="G1911" s="435"/>
      <c r="H1911" s="435"/>
      <c r="I1911" s="435"/>
      <c r="J1911" s="435"/>
      <c r="K1911" s="435"/>
      <c r="L1911" s="435"/>
      <c r="M1911" s="435"/>
      <c r="N1911" s="435"/>
      <c r="O1911" s="435"/>
      <c r="P1911" s="435"/>
      <c r="Q1911" s="435"/>
      <c r="R1911" s="435"/>
      <c r="S1911" s="435"/>
      <c r="T1911" s="435"/>
      <c r="U1911" s="435"/>
      <c r="V1911" s="435"/>
      <c r="W1911" s="435"/>
      <c r="X1911" s="435"/>
      <c r="Y1911" s="435"/>
      <c r="Z1911" s="510"/>
    </row>
    <row r="1912" spans="1:28" ht="19.5" customHeight="1" thickTop="1" thickBot="1">
      <c r="A1912" s="478" t="s">
        <v>44</v>
      </c>
      <c r="B1912" s="479"/>
      <c r="C1912" s="479"/>
      <c r="D1912" s="479"/>
      <c r="E1912" s="479"/>
      <c r="F1912" s="479"/>
      <c r="G1912" s="479"/>
      <c r="H1912" s="479"/>
      <c r="I1912" s="479"/>
      <c r="J1912" s="479"/>
      <c r="K1912" s="506"/>
      <c r="L1912" s="425" t="s">
        <v>45</v>
      </c>
      <c r="M1912" s="426"/>
      <c r="N1912" s="426"/>
      <c r="O1912" s="426"/>
      <c r="P1912" s="426"/>
      <c r="Q1912" s="426"/>
      <c r="R1912" s="426"/>
      <c r="S1912" s="426"/>
      <c r="T1912" s="426"/>
      <c r="U1912" s="426"/>
      <c r="V1912" s="160"/>
      <c r="W1912" s="428" t="s">
        <v>39</v>
      </c>
      <c r="X1912" s="428"/>
      <c r="Y1912" s="161"/>
      <c r="Z1912" s="510"/>
    </row>
    <row r="1913" spans="1:28" ht="17.25" customHeight="1" thickTop="1">
      <c r="A1913" s="99" t="s">
        <v>22</v>
      </c>
      <c r="B1913" s="100"/>
      <c r="C1913" s="101">
        <f>'3rd 1'!B4</f>
        <v>201</v>
      </c>
      <c r="D1913" s="101">
        <f>'3rd 2'!B4</f>
        <v>202</v>
      </c>
      <c r="E1913" s="101">
        <f>'3rd 3'!B4</f>
        <v>203</v>
      </c>
      <c r="F1913" s="101">
        <f>'3rd 4'!B4</f>
        <v>204</v>
      </c>
      <c r="G1913" s="101">
        <f>'3rd 5'!B4</f>
        <v>205</v>
      </c>
      <c r="H1913" s="101">
        <f>'3rd 6'!B4</f>
        <v>0</v>
      </c>
      <c r="I1913" s="430" t="s">
        <v>0</v>
      </c>
      <c r="J1913" s="430" t="s">
        <v>3</v>
      </c>
      <c r="K1913" s="432" t="s">
        <v>2</v>
      </c>
      <c r="L1913" s="101">
        <f>'4th 1'!B4</f>
        <v>206</v>
      </c>
      <c r="M1913" s="101">
        <f>'4th 2'!B4</f>
        <v>207</v>
      </c>
      <c r="N1913" s="101">
        <f>'4th 3'!B4</f>
        <v>208</v>
      </c>
      <c r="O1913" s="101">
        <f>'4th 4'!B4</f>
        <v>209</v>
      </c>
      <c r="P1913" s="101">
        <f>'4th 5'!B4</f>
        <v>210</v>
      </c>
      <c r="Q1913" s="101">
        <f>'4th 6'!B4</f>
        <v>211</v>
      </c>
      <c r="R1913" s="101">
        <f>'4th 7'!B4</f>
        <v>0</v>
      </c>
      <c r="S1913" s="429" t="s">
        <v>0</v>
      </c>
      <c r="T1913" s="429" t="s">
        <v>3</v>
      </c>
      <c r="U1913" s="431" t="s">
        <v>2</v>
      </c>
      <c r="V1913" s="433" t="s">
        <v>62</v>
      </c>
      <c r="W1913" s="434"/>
      <c r="X1913" s="434"/>
      <c r="Y1913" s="162" t="str">
        <f>IF(X1914&gt;=4,"A+",IF(X1914&gt;=3.75,"A",IF(X1914&gt;=3.5,"A-",IF(X1914&gt;=3.25,"B+",IF(X1914&gt;=3,"B",IF(X1914&gt;=2.75,"B-",IF(X1914&gt;=2.5,"C+",IF(X1914&gt;=2,"C","F"))))))))</f>
        <v>B+</v>
      </c>
      <c r="Z1913" s="510"/>
    </row>
    <row r="1914" spans="1:28" ht="63.75" customHeight="1">
      <c r="A1914" s="77" t="s">
        <v>63</v>
      </c>
      <c r="B1914" s="86"/>
      <c r="C1914" s="79" t="str">
        <f>IF('3rd 1'!C38&gt;0,'3rd 1'!D6,IF('3rd 1'!K38&gt;0,'3rd 1'!L6,IF('3rd 1'!S38&gt;0,'3rd 1'!T6,0)))</f>
        <v>Basic Design</v>
      </c>
      <c r="D1914" s="79" t="str">
        <f>IF('3rd 2'!C38&gt;0,'3rd 2'!D6,IF('3rd 2'!K38&gt;0,'3rd 2'!L6,IF('3rd 2'!S38&gt;0,'3rd 2'!T6,0)))</f>
        <v>Still Life-1</v>
      </c>
      <c r="E1914" s="79" t="str">
        <f>IF('3rd 3'!C38&gt;0,'3rd 3'!D6,IF('3rd 3'!K38&gt;0,'3rd 3'!L6,IF('3rd 3'!S38&gt;0,'3rd 3'!T6,0)))</f>
        <v>Drawing-3</v>
      </c>
      <c r="F1914" s="79" t="str">
        <f>IF('3rd 4'!C38&gt;0,'3rd 4'!D6,IF('3rd 4'!K38&gt;0,'3rd 4'!L6,IF('3rd 4'!S38&gt;0,'3rd 4'!T6,0)))</f>
        <v>Sketch-3</v>
      </c>
      <c r="G1914" s="79" t="str">
        <f>IF('3rd 5'!C38&gt;0,'3rd 5'!D6,IF('3rd 5'!K38&gt;0,'3rd 5'!L6,IF('3rd 5'!S38&gt;0,'3rd 5'!T6,0)))</f>
        <v>History of Ancient Indian Civilization</v>
      </c>
      <c r="H1914" s="79">
        <f>IF('3rd 6'!C38&gt;0,'3rd 6'!D6,IF('3rd 6'!K38&gt;0,'3rd 6'!L6,IF('3rd 6'!S38&gt;0,'3rd 6'!T6,0)))</f>
        <v>0</v>
      </c>
      <c r="I1914" s="481"/>
      <c r="J1914" s="481"/>
      <c r="K1914" s="482"/>
      <c r="L1914" s="79" t="str">
        <f>IF('4th 1'!C38&gt;0,'4th 1'!D6,IF('4th 1'!K38&gt;0,'4th 1'!L6,IF('4th 1'!S38&gt;0,'4th 1'!T6,0)))</f>
        <v>Folk Design</v>
      </c>
      <c r="M1914" s="79" t="str">
        <f>IF('4th 2'!C38&gt;0,'4th 2'!D6,IF('4th 2'!K38&gt;0,'4th 2'!L6,IF('4th 2'!S38&gt;0,'4th 2'!T6,0)))</f>
        <v>Still Life-2</v>
      </c>
      <c r="N1914" s="79" t="str">
        <f>IF('4th 3'!C38&gt;0,'4th 3'!D6,IF('4th 3'!K38&gt;0,'4th 3'!L6,IF('4th 3'!S38&gt;0,'4th 3'!T6,0)))</f>
        <v>Drawing-4</v>
      </c>
      <c r="O1914" s="79" t="str">
        <f>IF('4th 4'!C38&gt;0,'4th 4'!D6,IF('4th 4'!K38&gt;0,'4th 4'!L6,IF('4th 4'!S38&gt;0,'4th 4'!T6,0)))</f>
        <v>Typography-1</v>
      </c>
      <c r="P1914" s="79" t="str">
        <f>IF('4th 5'!C38&gt;0,'4th 5'!D6,IF('4th 5'!K38&gt;0,'4th 5'!L6,IF('4th 5'!S38&gt;0,'4th 5'!T6,0)))</f>
        <v>Material &amp; Technique of Graphic Design</v>
      </c>
      <c r="Q1914" s="79" t="str">
        <f>IF('4th 6'!C38&gt;0,'4th 6'!D6,IF('4th 6'!K38&gt;0,'4th 6'!L6,IF('4th 6'!S38&gt;0,'4th 6'!T6,0)))</f>
        <v>History of Ancient Bengal Civilization</v>
      </c>
      <c r="R1914" s="79">
        <f>IF('4th 7'!C38&gt;0,'4th 7'!D6,IF('4th 7'!K38&gt;0,'4th 7'!L6,IF('4th 7'!S38&gt;0,'4th 7'!T6,0)))</f>
        <v>0</v>
      </c>
      <c r="S1914" s="429"/>
      <c r="T1914" s="429"/>
      <c r="U1914" s="431"/>
      <c r="V1914" s="335">
        <f>IF(I1916&gt;0,(V1919+V1903),0)</f>
        <v>63</v>
      </c>
      <c r="W1914" s="254">
        <f>IF(I1916&gt;0,(W1919+W1903),0)</f>
        <v>211.5</v>
      </c>
      <c r="X1914" s="336">
        <f>IF(S1916&gt;0,(W1914/63),IF(I1916&gt;0,(W1914/46.5),0))</f>
        <v>3.3571428571428572</v>
      </c>
      <c r="Y1914" s="163" t="str">
        <f>IF(X1914&gt;=2.5,Y1913,IF(X1914&gt;=2.25,"C",IF(X1914&gt;=2,"D",IF(X1914=0,0,"F"))))</f>
        <v>B+</v>
      </c>
      <c r="Z1914" s="510"/>
    </row>
    <row r="1915" spans="1:28" ht="16.5">
      <c r="A1915" s="458" t="s">
        <v>27</v>
      </c>
      <c r="B1915" s="459"/>
      <c r="C1915" s="102">
        <f>IF('3rd 1'!C38&gt;0,'3rd 1'!H4,IF('3rd 1'!K38&gt;0,'3rd 1'!P4,IF('3rd 1'!S38&gt;0,'3rd 1'!X4,0)))</f>
        <v>3</v>
      </c>
      <c r="D1915" s="102">
        <f>IF('3rd 2'!C38&gt;0,'3rd 2'!H4,IF('3rd 2'!K38&gt;0,'3rd 2'!P4,IF('3rd 2'!S38&gt;0,'3rd 2'!X4,0)))</f>
        <v>3</v>
      </c>
      <c r="E1915" s="102">
        <f>IF('3rd 3'!C38&gt;0,'3rd 3'!H4,IF('3rd 3'!K38&gt;0,'3rd 3'!P4,IF('3rd 3'!S38&gt;0,'3rd 3'!X4,0)))</f>
        <v>3</v>
      </c>
      <c r="F1915" s="102">
        <f>IF('3rd 4'!C38&gt;0,'3rd 4'!H4,IF('3rd 4'!K38&gt;0,'3rd 4'!P4,IF('3rd 4'!S38&gt;0,'3rd 4'!X4,0)))</f>
        <v>3</v>
      </c>
      <c r="G1915" s="102">
        <f>IF('3rd 5'!C38&gt;0,'3rd 5'!H4,IF('3rd 5'!K38&gt;0,'3rd 5'!P4,IF('3rd 5'!S38&gt;0,'3rd 5'!X4,0)))</f>
        <v>3</v>
      </c>
      <c r="H1915" s="102">
        <f>IF('3rd 6'!C38&gt;0,'3rd 6'!H4,IF('3rd 6'!K38&gt;0,'3rd 6'!P4,IF('3rd 6'!S38&gt;0,'3rd 6'!X4,0)))</f>
        <v>0</v>
      </c>
      <c r="I1915" s="481"/>
      <c r="J1915" s="481"/>
      <c r="K1915" s="482"/>
      <c r="L1915" s="102">
        <f>IF('4th 1'!C38&gt;0,'4th 1'!H4,IF('4th 1'!K38&gt;0,'4th 1'!P4,IF('4th 1'!S38&gt;0,'4th 1'!X4,0)))</f>
        <v>3</v>
      </c>
      <c r="M1915" s="102">
        <f>IF('4th 2'!C38&gt;0,'4th 2'!H4,IF('4th 2'!K38&gt;0,'4th 2'!P4,IF('4th 2'!S38&gt;0,'4th 2'!X4,0)))</f>
        <v>3</v>
      </c>
      <c r="N1915" s="102">
        <f>IF('4th 3'!C38&gt;0,'4th 3'!H4,IF('4th 3'!K38&gt;0,'4th 3'!P4,IF('4th 3'!S38&gt;0,'4th 3'!X4,0)))</f>
        <v>3</v>
      </c>
      <c r="O1915" s="102">
        <f>IF('4th 4'!C38&gt;0,'4th 4'!H4,IF('4th 4'!K38&gt;0,'4th 4'!P4,IF('4th 4'!S38&gt;0,'4th 4'!X4,0)))</f>
        <v>1.5</v>
      </c>
      <c r="P1915" s="102">
        <f>IF('4th 5'!C38&gt;0,'4th 5'!H4,IF('4th 5'!K38&gt;0,'4th 5'!P4,IF('4th 5'!S38&gt;0,'4th 5'!X4,0)))</f>
        <v>1.5</v>
      </c>
      <c r="Q1915" s="102">
        <f>IF('4th 6'!C38&gt;0,'4th 6'!H4,IF('4th 6'!K38&gt;0,'4th 6'!P4,IF('4th 6'!S38&gt;0,'4th 6'!X4,0)))</f>
        <v>3</v>
      </c>
      <c r="R1915" s="102">
        <f>IF('4th 7'!C38&gt;0,'4th 7'!H4,IF('4th 7'!K38&gt;0,'4th 7'!P4,IF('4th 7'!S38&gt;0,'4th 7'!X4,0)))</f>
        <v>0</v>
      </c>
      <c r="S1915" s="430"/>
      <c r="T1915" s="430"/>
      <c r="U1915" s="432"/>
      <c r="V1915" s="460" t="s">
        <v>41</v>
      </c>
      <c r="W1915" s="461"/>
      <c r="X1915" s="461"/>
      <c r="Y1915" s="462"/>
      <c r="Z1915" s="510"/>
    </row>
    <row r="1916" spans="1:28" ht="17.25" thickBot="1">
      <c r="A1916" s="463" t="s">
        <v>11</v>
      </c>
      <c r="B1916" s="464"/>
      <c r="C1916" s="102">
        <v>100</v>
      </c>
      <c r="D1916" s="102">
        <v>100</v>
      </c>
      <c r="E1916" s="102">
        <v>100</v>
      </c>
      <c r="F1916" s="102">
        <v>100</v>
      </c>
      <c r="G1916" s="102">
        <v>100</v>
      </c>
      <c r="H1916" s="102">
        <v>100</v>
      </c>
      <c r="I1916" s="465">
        <f>(C1920*C1915)+(D1920*D1915)+(E1920*E1915)+(F1920*F1915)+(G1920*G1915)+(H1920*H1915)</f>
        <v>48</v>
      </c>
      <c r="J1916" s="84"/>
      <c r="K1916" s="103" t="str">
        <f>IF(J1917&gt;=4,"A+",IF(J1917&gt;=3.75,"A",IF(J1917&gt;=3.5,"A-",IF(J1917&gt;=3.25,"B+",IF(J1917&gt;=3,"B",IF(J1917&gt;=2.75,"B-",IF(J1917&gt;=2.5,"C+",IF(J1917&gt;=2,"C","F"))))))))</f>
        <v>B</v>
      </c>
      <c r="L1916" s="102">
        <v>100</v>
      </c>
      <c r="M1916" s="102">
        <v>100</v>
      </c>
      <c r="N1916" s="102">
        <v>100</v>
      </c>
      <c r="O1916" s="102">
        <v>100</v>
      </c>
      <c r="P1916" s="102">
        <v>100</v>
      </c>
      <c r="Q1916" s="102">
        <v>100</v>
      </c>
      <c r="R1916" s="102">
        <v>100</v>
      </c>
      <c r="S1916" s="465">
        <f>(L1920*L1915)+(M1920*M1915)+(N1920*N1915)+(O1920*O1915)+(P1920*P1915)+(Q1920*Q1915)+(R1920*R1915)</f>
        <v>51.375</v>
      </c>
      <c r="T1916" s="84"/>
      <c r="U1916" s="103" t="str">
        <f>IF(T1917&gt;=4,"A+",IF(T1917&gt;=3.75,"A",IF(T1917&gt;=3.5,"A-",IF(T1917&gt;=3.25,"B+",IF(T1917&gt;=3,"B",IF(T1917&gt;=2.75,"B-",IF(T1917&gt;=2.5,"C+",IF(T1917&gt;=2,"C","F"))))))))</f>
        <v>B+</v>
      </c>
      <c r="V1916" s="467" t="s">
        <v>29</v>
      </c>
      <c r="W1916" s="469" t="s">
        <v>0</v>
      </c>
      <c r="X1916" s="469" t="s">
        <v>3</v>
      </c>
      <c r="Y1916" s="476" t="s">
        <v>2</v>
      </c>
      <c r="Z1916" s="510"/>
    </row>
    <row r="1917" spans="1:28" ht="17.25" thickTop="1">
      <c r="A1917" s="77" t="s">
        <v>28</v>
      </c>
      <c r="B1917" s="86"/>
      <c r="C1917" s="104">
        <f>IF('3rd 1'!C38&gt;0,'3rd 1'!C38,IF('3rd 1'!K38&gt;0,'3rd 1'!K38,IF('3rd 1'!S38&gt;0,'3rd 1'!S38,0)))</f>
        <v>29</v>
      </c>
      <c r="D1917" s="104">
        <f>IF('3rd 2'!C38&gt;0,'3rd 2'!C38,IF('3rd 2'!K38&gt;0,'3rd 2'!K38,IF('3rd 2'!S38&gt;0,'3rd 2'!S38,0)))</f>
        <v>27</v>
      </c>
      <c r="E1917" s="104">
        <f>IF('3rd 3'!C38&gt;0,'3rd 3'!C38,IF('3rd 3'!K38&gt;0,'3rd 3'!K38,IF('3rd 3'!S38&gt;0,'3rd 3'!S38,0)))</f>
        <v>29.5</v>
      </c>
      <c r="F1917" s="104">
        <f>IF('3rd 4'!C38&gt;0,'3rd 4'!C38,IF('3rd 4'!K38&gt;0,'3rd 4'!K38,IF('3rd 4'!S38&gt;0,'3rd 4'!S38,0)))</f>
        <v>26.5</v>
      </c>
      <c r="G1917" s="104">
        <f>IF('3rd 5'!C38&gt;0,'3rd 5'!C38,IF('3rd 5'!K38&gt;0,'3rd 5'!K38,IF('3rd 5'!S38&gt;0,'3rd 5'!S38,0)))</f>
        <v>28.5</v>
      </c>
      <c r="H1917" s="104">
        <f>IF('3rd 6'!C38&gt;0,'3rd 6'!C38,IF('3rd 6'!K38&gt;0,'3rd 6'!K38,IF('3rd 6'!S38&gt;0,'3rd 6'!S38,0)))</f>
        <v>0</v>
      </c>
      <c r="I1917" s="457"/>
      <c r="J1917" s="485">
        <f>I1916/(C1915+D1915+E1915+F1915+G1915+H1915)</f>
        <v>3.2</v>
      </c>
      <c r="K1917" s="90"/>
      <c r="L1917" s="104">
        <f>IF('4th 1'!C38&gt;0,'4th 1'!C38,IF('4th 1'!K38&gt;0,'4th 1'!K38,IF('4th 1'!S38&gt;0,'4th 1'!S38,0)))</f>
        <v>27.5</v>
      </c>
      <c r="M1917" s="104">
        <f>IF('4th 2'!C38&gt;0,'4th 2'!C38,IF('4th 2'!K38&gt;0,'4th 2'!K38,IF('4th 2'!S38&gt;0,'4th 2'!S38,0)))</f>
        <v>30.75</v>
      </c>
      <c r="N1917" s="104">
        <f>IF('4th 3'!C38&gt;0,'4th 3'!C38,IF('4th 3'!K38&gt;0,'4th 3'!K38,IF('4th 3'!S38&gt;0,'4th 3'!S38,0)))</f>
        <v>31</v>
      </c>
      <c r="O1917" s="104">
        <f>IF('4th 4'!C38&gt;0,'4th 4'!C38,IF('4th 4'!K38&gt;0,'4th 4'!K38,IF('4th 4'!S38&gt;0,'4th 4'!S38,0)))</f>
        <v>27</v>
      </c>
      <c r="P1917" s="104">
        <f>IF('4th 5'!C38&gt;0,'4th 5'!C38,IF('4th 5'!K38&gt;0,'4th 5'!K38,IF('4th 5'!S38&gt;0,'4th 5'!S38,0)))</f>
        <v>33</v>
      </c>
      <c r="Q1917" s="104">
        <f>IF('4th 6'!C38&gt;0,'4th 6'!C38,IF('4th 6'!K38&gt;0,'4th 6'!K38,IF('4th 6'!S38&gt;0,'4th 6'!S38,0)))</f>
        <v>29.5</v>
      </c>
      <c r="R1917" s="104">
        <f>IF('4th 7'!C38&gt;0,'4th 7'!C38,IF('4th 7'!K38&gt;0,'4th 7'!K38,IF('4th 7'!S38&gt;0,'4th 7'!S38,0)))</f>
        <v>0</v>
      </c>
      <c r="S1917" s="457"/>
      <c r="T1917" s="485">
        <f>S1916/(L1915+M1915+N1915+O1915+P1915+Q1915+R1915)</f>
        <v>3.4249999999999998</v>
      </c>
      <c r="U1917" s="90"/>
      <c r="V1917" s="468"/>
      <c r="W1917" s="470"/>
      <c r="X1917" s="471"/>
      <c r="Y1917" s="477"/>
      <c r="Z1917" s="510"/>
    </row>
    <row r="1918" spans="1:28" ht="17.25">
      <c r="A1918" s="423" t="s">
        <v>26</v>
      </c>
      <c r="B1918" s="91" t="s">
        <v>60</v>
      </c>
      <c r="C1918" s="104">
        <f>IF('3rd 1'!C38&gt;0,'3rd 1'!J38,IF('3rd 1'!K38&gt;0,'3rd 1'!R38,IF('3rd 1'!S38&gt;0,'3rd 1'!Z38,0)))</f>
        <v>38.5</v>
      </c>
      <c r="D1918" s="104">
        <f>IF('3rd 2'!C38&gt;0,'3rd 2'!J38,IF('3rd 2'!K38&gt;0,'3rd 2'!R38,IF('3rd 2'!S38&gt;0,'3rd 2'!Z38,0)))</f>
        <v>30</v>
      </c>
      <c r="E1918" s="104">
        <f>IF('3rd 3'!C38&gt;0,'3rd 3'!J38,IF('3rd 3'!K38&gt;0,'3rd 3'!R38,IF('3rd 3'!S38&gt;0,'3rd 3'!Z38,0)))</f>
        <v>46</v>
      </c>
      <c r="F1918" s="104">
        <f>IF('3rd 4'!C38&gt;0,'3rd 4'!J38,IF('3rd 4'!K38&gt;0,'3rd 4'!R38,IF('3rd 4'!S38&gt;0,'3rd 4'!Z38,0)))</f>
        <v>41.5</v>
      </c>
      <c r="G1918" s="104">
        <f>IF('3rd 5'!C38&gt;0,'3rd 5'!J38,IF('3rd 5'!K38&gt;0,'3rd 5'!R38,IF('3rd 5'!S38&gt;0,'3rd 5'!Z38,0)))</f>
        <v>35.5</v>
      </c>
      <c r="H1918" s="104">
        <f>IF('3rd 6'!C38&gt;0,'3rd 6'!J38,IF('3rd 6'!K38&gt;0,'3rd 6'!R38,IF('3rd 6'!S38&gt;0,'3rd 6'!Z38,0)))</f>
        <v>0</v>
      </c>
      <c r="I1918" s="457"/>
      <c r="J1918" s="525"/>
      <c r="K1918" s="442" t="str">
        <f>IF(J1917&gt;=2.5,K1916,IF(J1917&gt;=2.25,"C",IF(J1917&gt;=2,"D",IF(J1917=0,0,"F"))))</f>
        <v>B</v>
      </c>
      <c r="L1918" s="104">
        <f>IF('4th 1'!C38&gt;0,'4th 1'!J38,IF('4th 1'!K38&gt;0,'4th 1'!R38,IF('4th 1'!S38&gt;0,'4th 1'!Z38,0)))</f>
        <v>33.5</v>
      </c>
      <c r="M1918" s="104">
        <f>IF('4th 2'!C38&gt;0,'4th 2'!J38,IF('4th 2'!K38&gt;0,'4th 2'!R38,IF('4th 2'!S38&gt;0,'4th 2'!Z38,0)))</f>
        <v>37.5</v>
      </c>
      <c r="N1918" s="104">
        <f>IF('4th 3'!C38&gt;0,'4th 3'!J38,IF('4th 3'!K38&gt;0,'4th 3'!R38,IF('4th 3'!S38&gt;0,'4th 3'!Z38,0)))</f>
        <v>50.5</v>
      </c>
      <c r="O1918" s="104">
        <f>IF('4th 4'!C38&gt;0,'4th 4'!J38,IF('4th 4'!K38&gt;0,'4th 4'!R38,IF('4th 4'!S38&gt;0,'4th 4'!Z38,0)))</f>
        <v>39</v>
      </c>
      <c r="P1918" s="104">
        <f>IF('4th 5'!C38&gt;0,'4th 5'!J38,IF('4th 5'!K38&gt;0,'4th 5'!R38,IF('4th 5'!S38&gt;0,'4th 5'!Z38,0)))</f>
        <v>39</v>
      </c>
      <c r="Q1918" s="104">
        <f>IF('4th 6'!C38&gt;0,'4th 6'!J38,IF('4th 6'!K38&gt;0,'4th 6'!R38,IF('4th 6'!S38&gt;0,'4th 6'!Z38,0)))</f>
        <v>43</v>
      </c>
      <c r="R1918" s="104">
        <f>IF('4th 7'!C38&gt;0,'4th 7'!J38,IF('4th 7'!K38&gt;0,'4th 7'!R38,IF('4th 7'!S38&gt;0,'4th 7'!Z38,0)))</f>
        <v>0</v>
      </c>
      <c r="S1918" s="457"/>
      <c r="T1918" s="525"/>
      <c r="U1918" s="442" t="str">
        <f>IF(T1917&gt;=2.5,U1916,IF(T1917&gt;=2.25,"C",IF(T1917&gt;=2,"D",IF(T1917=0,0,"F"))))</f>
        <v>B+</v>
      </c>
      <c r="V1918" s="454" t="s">
        <v>40</v>
      </c>
      <c r="W1918" s="443"/>
      <c r="X1918" s="443"/>
      <c r="Y1918" s="455"/>
      <c r="Z1918" s="510"/>
      <c r="AA1918" s="105"/>
      <c r="AB1918" s="105"/>
    </row>
    <row r="1919" spans="1:28" ht="16.5" customHeight="1">
      <c r="A1919" s="424"/>
      <c r="B1919" s="91" t="s">
        <v>67</v>
      </c>
      <c r="C1919" s="117">
        <f>'3rd 1'!AA38</f>
        <v>68</v>
      </c>
      <c r="D1919" s="117">
        <f>'3rd 2'!AA38</f>
        <v>57</v>
      </c>
      <c r="E1919" s="117">
        <f>'3rd 3'!AA38</f>
        <v>76</v>
      </c>
      <c r="F1919" s="117">
        <f>'3rd 4'!AA38</f>
        <v>68</v>
      </c>
      <c r="G1919" s="117">
        <f>'3rd 5'!AA38</f>
        <v>64</v>
      </c>
      <c r="H1919" s="117">
        <f>'3rd 6'!AA38</f>
        <v>0</v>
      </c>
      <c r="I1919" s="457"/>
      <c r="J1919" s="525"/>
      <c r="K1919" s="491"/>
      <c r="L1919" s="117">
        <f>'4th 1'!AA38</f>
        <v>61</v>
      </c>
      <c r="M1919" s="117">
        <f>'4th 2'!AA38</f>
        <v>69</v>
      </c>
      <c r="N1919" s="117">
        <f>'4th 3'!AA38</f>
        <v>82</v>
      </c>
      <c r="O1919" s="117">
        <f>'4th 4'!AA38</f>
        <v>66</v>
      </c>
      <c r="P1919" s="117">
        <f>'4th 5'!AA38</f>
        <v>72</v>
      </c>
      <c r="Q1919" s="117">
        <f>'4th 6'!AA38</f>
        <v>73</v>
      </c>
      <c r="R1919" s="117">
        <f>'4th 7'!AA38</f>
        <v>0</v>
      </c>
      <c r="S1919" s="457"/>
      <c r="T1919" s="525"/>
      <c r="U1919" s="491"/>
      <c r="V1919" s="444">
        <f>IF((C1920+C1922)=0,0,C1915)+IF((D1920+D1922)=0,0,D1915)+IF((E1920+E1922)=0,0,E1915)+IF((F1920+F1922)=0,0,F1915)+IF((G1920+G1922)=0,0,G1915)+IF((H1920+H1922)=0,0,H1915)+IF((L1920+L1922)=0,0,L1915)+IF((M1920+M1922)=0,0,M1915)+IF((N1920+N1922)=0,0,N1915)+IF((O1920+O1922)=0,0,O1915)+IF((P1920+P1922)=0,0,P1915)+IF((Q1920+Q1922)=0,0,Q1915)+IF((R1920+R1922)=0,0,R1915)+IF(E1952&gt;0,1.5,0)</f>
        <v>31.5</v>
      </c>
      <c r="W1919" s="457">
        <f>I1916+S1916+(E1952*1.5)</f>
        <v>102.75</v>
      </c>
      <c r="X1919" s="440">
        <f>IF(S1916&gt;0,(W1919/31.5),J1917)</f>
        <v>3.2619047619047619</v>
      </c>
      <c r="Y1919" s="164" t="str">
        <f>IF(X1919&gt;=4,"A+",IF(X1919&gt;=3.75,"A",IF(X1919&gt;=3.5,"A-",IF(X1919&gt;=3.25,"B+",IF(X1919&gt;=3,"B",IF(X1919&gt;=2.75,"B-",IF(X1919&gt;=2.5,"C+",IF(X1919&gt;=2,"C","F"))))))))</f>
        <v>B+</v>
      </c>
      <c r="Z1919" s="510"/>
    </row>
    <row r="1920" spans="1:28" ht="16.5">
      <c r="A1920" s="424"/>
      <c r="B1920" s="91" t="s">
        <v>1</v>
      </c>
      <c r="C1920" s="104">
        <f>'3rd 1'!AC38</f>
        <v>3.25</v>
      </c>
      <c r="D1920" s="104">
        <f>'3rd 2'!AC38</f>
        <v>2.75</v>
      </c>
      <c r="E1920" s="104">
        <f>'3rd 3'!AC38</f>
        <v>3.75</v>
      </c>
      <c r="F1920" s="104">
        <f>'3rd 4'!AC38</f>
        <v>3.25</v>
      </c>
      <c r="G1920" s="104">
        <f>'3rd 5'!AC38</f>
        <v>3</v>
      </c>
      <c r="H1920" s="104">
        <f>'3rd 6'!AC38</f>
        <v>0</v>
      </c>
      <c r="I1920" s="457"/>
      <c r="J1920" s="525"/>
      <c r="K1920" s="106"/>
      <c r="L1920" s="104">
        <f>'4th 1'!AC38</f>
        <v>3</v>
      </c>
      <c r="M1920" s="104">
        <f>'4th 2'!AC38</f>
        <v>3.25</v>
      </c>
      <c r="N1920" s="104">
        <f>'4th 3'!AC38</f>
        <v>4</v>
      </c>
      <c r="O1920" s="104">
        <f>'4th 4'!AC38</f>
        <v>3.25</v>
      </c>
      <c r="P1920" s="104">
        <f>'4th 5'!AC38</f>
        <v>3.5</v>
      </c>
      <c r="Q1920" s="104">
        <f>'4th 6'!AC38</f>
        <v>3.5</v>
      </c>
      <c r="R1920" s="107">
        <f>'4th 7'!AC38</f>
        <v>0</v>
      </c>
      <c r="S1920" s="457"/>
      <c r="T1920" s="525"/>
      <c r="U1920" s="108"/>
      <c r="V1920" s="456"/>
      <c r="W1920" s="448"/>
      <c r="X1920" s="441"/>
      <c r="Y1920" s="451" t="str">
        <f>IF(S1916&gt;0,(IF(X1919&gt;=2.5,Y1919,IF(X1919&gt;=2.25,"C",IF(X1919&gt;=2,"D","F")))),K1918)</f>
        <v>B+</v>
      </c>
      <c r="Z1920" s="510"/>
    </row>
    <row r="1921" spans="1:26" ht="16.5">
      <c r="A1921" s="424"/>
      <c r="B1921" s="91" t="s">
        <v>2</v>
      </c>
      <c r="C1921" s="104" t="str">
        <f>'3rd 1'!AB38</f>
        <v>B+</v>
      </c>
      <c r="D1921" s="104" t="str">
        <f>'3rd 2'!AB38</f>
        <v>B-</v>
      </c>
      <c r="E1921" s="104" t="str">
        <f>'3rd 3'!AB38</f>
        <v>A</v>
      </c>
      <c r="F1921" s="104" t="str">
        <f>'3rd 4'!AB38</f>
        <v>B+</v>
      </c>
      <c r="G1921" s="104" t="str">
        <f>'3rd 5'!AB38</f>
        <v>B</v>
      </c>
      <c r="H1921" s="104" t="str">
        <f>'3rd 6'!AB38</f>
        <v/>
      </c>
      <c r="I1921" s="457"/>
      <c r="J1921" s="98"/>
      <c r="K1921" s="90"/>
      <c r="L1921" s="104" t="str">
        <f>'4th 1'!AB38</f>
        <v>B</v>
      </c>
      <c r="M1921" s="104" t="str">
        <f>'4th 2'!AB38</f>
        <v>B+</v>
      </c>
      <c r="N1921" s="104" t="str">
        <f>'4th 3'!AB38</f>
        <v>A+</v>
      </c>
      <c r="O1921" s="104" t="str">
        <f>'4th 4'!AB38</f>
        <v>B+</v>
      </c>
      <c r="P1921" s="104" t="str">
        <f>'4th 5'!AB38</f>
        <v>A-</v>
      </c>
      <c r="Q1921" s="104" t="str">
        <f>'4th 6'!AB38</f>
        <v>A-</v>
      </c>
      <c r="R1921" s="104" t="str">
        <f>'4th 7'!AB38</f>
        <v/>
      </c>
      <c r="S1921" s="457"/>
      <c r="T1921" s="98"/>
      <c r="U1921" s="109"/>
      <c r="V1921" s="446"/>
      <c r="W1921" s="449"/>
      <c r="X1921" s="450"/>
      <c r="Y1921" s="452"/>
      <c r="Z1921" s="510"/>
    </row>
    <row r="1922" spans="1:26" ht="16.5" customHeight="1">
      <c r="A1922" s="413" t="s">
        <v>127</v>
      </c>
      <c r="B1922" s="91" t="s">
        <v>1</v>
      </c>
      <c r="C1922" s="104">
        <f>'3rd 1'!AD38</f>
        <v>0</v>
      </c>
      <c r="D1922" s="104">
        <f>'3rd 2'!AD38</f>
        <v>0</v>
      </c>
      <c r="E1922" s="104">
        <f>'3rd 3'!AD38</f>
        <v>0</v>
      </c>
      <c r="F1922" s="104">
        <f>'3rd 4'!AD38</f>
        <v>0</v>
      </c>
      <c r="G1922" s="104">
        <f>'3rd 5'!AD38</f>
        <v>0</v>
      </c>
      <c r="H1922" s="104">
        <f>'3rd 6'!AD38</f>
        <v>0</v>
      </c>
      <c r="I1922" s="415">
        <f>(C1922*C1915)+(D1922*D1915)+(E1922*E1915)+(F1922*F1915)+(G1922*G1915)+(H1922*H1915)</f>
        <v>0</v>
      </c>
      <c r="J1922" s="417">
        <f>IF(C1922&gt;0,(C1920*C1915),0)+IF(D1922&gt;0,(D1920*D1915),0)+IF(E1922&gt;0,(E1920*E1915),0)+IF(F1922&gt;0,(F1920*F1915),0)+IF(G1922&gt;0,(G1920*G1915),0)+IF(H1922&gt;0,(H1920*H1915),0)</f>
        <v>0</v>
      </c>
      <c r="K1922" s="418">
        <f>IF(C1922&gt;C1920,((C1922*C1915)-(C1920*C1915)),0)+IF(D1922&gt;D1920,((D1922*D1915)-(D1920*D1915)),0)+IF(E1922&gt;E1920,((E1922*E1915)-(E1920*E1915)),0)+IF(F1922&gt;F1920,((F1922*F1915)-(F1920*F1915)),0)+IF(G1922&gt;G1920,((G1922*G1915)-(G1920*G1915)),0)+IF(H1922&gt;H1920,((H1922*H1915)-(H1920*H1915)),0)</f>
        <v>0</v>
      </c>
      <c r="L1922" s="165">
        <f>'4th 1'!AD38</f>
        <v>0</v>
      </c>
      <c r="M1922" s="104">
        <f>'4th 2'!AD38</f>
        <v>0</v>
      </c>
      <c r="N1922" s="104">
        <f>'4th 3'!AD38</f>
        <v>0</v>
      </c>
      <c r="O1922" s="104">
        <f>'4th 4'!AD38</f>
        <v>0</v>
      </c>
      <c r="P1922" s="104">
        <f>'4th 5'!AD38</f>
        <v>0</v>
      </c>
      <c r="Q1922" s="104">
        <f>'4th 6'!AD38</f>
        <v>0</v>
      </c>
      <c r="R1922" s="104">
        <f>'4th 7'!AD38</f>
        <v>0</v>
      </c>
      <c r="S1922" s="415">
        <f>(L1922*L1915)+(M1922*M1915)+(N1922*N1915)+(O1922*O1915)+(P1922*P1915)+(Q1922*Q1915)+(R1922*R1915)</f>
        <v>0</v>
      </c>
      <c r="T1922" s="417">
        <f>IF(L1922&gt;0,(L1920*L1915),0)+IF(M1922&gt;0,(M1920*M1915),0)+IF(N1922&gt;0,(N1920*N1915),0)+IF(O1922&gt;0,(O1920*O1915),0)+IF(P1922&gt;0,(P1920*P1915),0)+IF(Q1922&gt;0,(Q1920*Q1915),0)+IF(R1922&gt;0,(R1920*R1915),0)</f>
        <v>0</v>
      </c>
      <c r="U1922" s="484">
        <f>IF(L1922&gt;L1920,((L1922*L1915)-(L1920*L1915)),0)+IF(M1922&gt;M1920,((M1922*M1915)-(M1920*M1915)),0)+IF(N1922&gt;N1920,((N1922*N1915)-(N1920*N1915)),0)+IF(O1922&gt;O1920,((O1922*O1915)-(O1920*O1915)),0)+IF(P1922&gt;P1920,((P1922*P1915)-(P1920*P1915)),0)+IF(Q1922&gt;Q1920,((Q1922*Q1915)-(Q1920*Q1915)),0)+IF(R1922&gt;R1920,((R1922*R1915)-(R1920*R1915)),0)</f>
        <v>0</v>
      </c>
      <c r="V1922" s="401">
        <f>I1922+S1922</f>
        <v>0</v>
      </c>
      <c r="W1922" s="436">
        <f>J1922+T1922</f>
        <v>0</v>
      </c>
      <c r="X1922" s="438">
        <f>K1922+U1922</f>
        <v>0</v>
      </c>
      <c r="Y1922" s="483">
        <f>K1922+U1922+X1909</f>
        <v>0</v>
      </c>
      <c r="Z1922" s="510"/>
    </row>
    <row r="1923" spans="1:26" ht="16.5" thickBot="1">
      <c r="A1923" s="414"/>
      <c r="B1923" s="157" t="s">
        <v>23</v>
      </c>
      <c r="C1923" s="180" t="str">
        <f>'3rd 1'!AE38</f>
        <v/>
      </c>
      <c r="D1923" s="180" t="str">
        <f>'3rd 2'!AE38</f>
        <v/>
      </c>
      <c r="E1923" s="180" t="str">
        <f>'3rd 3'!AE38</f>
        <v/>
      </c>
      <c r="F1923" s="180" t="str">
        <f>'3rd 4'!AE38</f>
        <v/>
      </c>
      <c r="G1923" s="180" t="str">
        <f>'3rd 5'!AE38</f>
        <v/>
      </c>
      <c r="H1923" s="180" t="str">
        <f>'3rd 6'!AE38</f>
        <v/>
      </c>
      <c r="I1923" s="416"/>
      <c r="J1923" s="416"/>
      <c r="K1923" s="419"/>
      <c r="L1923" s="180" t="str">
        <f>'4th 1'!AE38</f>
        <v/>
      </c>
      <c r="M1923" s="180" t="str">
        <f>'4th 2'!AE38</f>
        <v/>
      </c>
      <c r="N1923" s="180" t="str">
        <f>'4th 3'!AE38</f>
        <v/>
      </c>
      <c r="O1923" s="180" t="str">
        <f>'4th 4'!AE38</f>
        <v/>
      </c>
      <c r="P1923" s="180" t="str">
        <f>'4th 5'!AE38</f>
        <v/>
      </c>
      <c r="Q1923" s="180" t="str">
        <f>'4th 6'!AE38</f>
        <v/>
      </c>
      <c r="R1923" s="180" t="str">
        <f>'4th 7'!AE38</f>
        <v/>
      </c>
      <c r="S1923" s="416"/>
      <c r="T1923" s="416"/>
      <c r="U1923" s="419"/>
      <c r="V1923" s="402"/>
      <c r="W1923" s="437"/>
      <c r="X1923" s="439"/>
      <c r="Y1923" s="406"/>
      <c r="Z1923" s="510"/>
    </row>
    <row r="1924" spans="1:26" ht="19.5" customHeight="1" thickTop="1" thickBot="1">
      <c r="A1924" s="435" t="s">
        <v>31</v>
      </c>
      <c r="B1924" s="435"/>
      <c r="C1924" s="435"/>
      <c r="D1924" s="435"/>
      <c r="E1924" s="435"/>
      <c r="F1924" s="435"/>
      <c r="G1924" s="435"/>
      <c r="H1924" s="435"/>
      <c r="I1924" s="435"/>
      <c r="J1924" s="435"/>
      <c r="K1924" s="435"/>
      <c r="L1924" s="435"/>
      <c r="M1924" s="435"/>
      <c r="N1924" s="435"/>
      <c r="O1924" s="435"/>
      <c r="P1924" s="435"/>
      <c r="Q1924" s="435"/>
      <c r="R1924" s="435"/>
      <c r="S1924" s="435"/>
      <c r="T1924" s="435"/>
      <c r="U1924" s="435"/>
      <c r="V1924" s="435"/>
      <c r="W1924" s="435"/>
      <c r="X1924" s="435"/>
      <c r="Y1924" s="435"/>
      <c r="Z1924" s="510"/>
    </row>
    <row r="1925" spans="1:26" ht="17.25" customHeight="1" thickTop="1" thickBot="1">
      <c r="A1925" s="478" t="s">
        <v>46</v>
      </c>
      <c r="B1925" s="479"/>
      <c r="C1925" s="479"/>
      <c r="D1925" s="479"/>
      <c r="E1925" s="479"/>
      <c r="F1925" s="479"/>
      <c r="G1925" s="479"/>
      <c r="H1925" s="479"/>
      <c r="I1925" s="479"/>
      <c r="J1925" s="479"/>
      <c r="K1925" s="480"/>
      <c r="L1925" s="426" t="s">
        <v>47</v>
      </c>
      <c r="M1925" s="426"/>
      <c r="N1925" s="426"/>
      <c r="O1925" s="426"/>
      <c r="P1925" s="426"/>
      <c r="Q1925" s="426"/>
      <c r="R1925" s="426"/>
      <c r="S1925" s="426"/>
      <c r="T1925" s="426"/>
      <c r="U1925" s="427"/>
      <c r="V1925" s="160"/>
      <c r="W1925" s="428" t="s">
        <v>39</v>
      </c>
      <c r="X1925" s="428"/>
      <c r="Y1925" s="161"/>
      <c r="Z1925" s="510"/>
    </row>
    <row r="1926" spans="1:26" ht="17.25" thickTop="1">
      <c r="A1926" s="99" t="s">
        <v>22</v>
      </c>
      <c r="B1926" s="100"/>
      <c r="C1926" s="101">
        <f>'5th 1'!B4</f>
        <v>301</v>
      </c>
      <c r="D1926" s="101">
        <f>'5th 2'!B4</f>
        <v>302</v>
      </c>
      <c r="E1926" s="101">
        <f>'5th 3'!B4</f>
        <v>303</v>
      </c>
      <c r="F1926" s="101">
        <f>'5th 4'!B4</f>
        <v>304</v>
      </c>
      <c r="G1926" s="101">
        <f>'5th 5'!B4</f>
        <v>305</v>
      </c>
      <c r="H1926" s="101">
        <f>'5th 6'!B4</f>
        <v>0</v>
      </c>
      <c r="I1926" s="430" t="s">
        <v>0</v>
      </c>
      <c r="J1926" s="430" t="s">
        <v>3</v>
      </c>
      <c r="K1926" s="432" t="s">
        <v>2</v>
      </c>
      <c r="L1926" s="101">
        <f>'6th 1'!B4</f>
        <v>306</v>
      </c>
      <c r="M1926" s="101">
        <f>'6th 2'!B4</f>
        <v>307</v>
      </c>
      <c r="N1926" s="101">
        <f>'6th 3'!B4</f>
        <v>308</v>
      </c>
      <c r="O1926" s="101">
        <f>'6th 4'!B4</f>
        <v>309</v>
      </c>
      <c r="P1926" s="101">
        <f>'6th 5'!B4</f>
        <v>310</v>
      </c>
      <c r="Q1926" s="101">
        <f>'6th 6'!B4</f>
        <v>0</v>
      </c>
      <c r="R1926" s="101">
        <f>'6th 7'!B4</f>
        <v>0</v>
      </c>
      <c r="S1926" s="429" t="s">
        <v>0</v>
      </c>
      <c r="T1926" s="429" t="s">
        <v>3</v>
      </c>
      <c r="U1926" s="431" t="s">
        <v>2</v>
      </c>
      <c r="V1926" s="433" t="s">
        <v>62</v>
      </c>
      <c r="W1926" s="434"/>
      <c r="X1926" s="434"/>
      <c r="Y1926" s="162" t="str">
        <f>IF(X1927&gt;=4,"A+",IF(X1927&gt;=3.75,"A",IF(X1927&gt;=3.5,"A-",IF(X1927&gt;=3.25,"B+",IF(X1927&gt;=3,"B",IF(X1927&gt;=2.75,"B-",IF(X1927&gt;=2.5,"C+",IF(X1927&gt;=2,"C","F"))))))))</f>
        <v>B+</v>
      </c>
      <c r="Z1926" s="510"/>
    </row>
    <row r="1927" spans="1:26" ht="65.25" customHeight="1">
      <c r="A1927" s="77" t="s">
        <v>63</v>
      </c>
      <c r="B1927" s="78"/>
      <c r="C1927" s="79" t="str">
        <f>IF('5th 1'!C38&gt;0,'5th 1'!D6,IF('5th 1'!K38&gt;0,'5th 1'!L6,IF('5th 1'!S38&gt;0,'5th 1'!T6,0)))</f>
        <v>Creative Idea Genaration</v>
      </c>
      <c r="D1927" s="79" t="str">
        <f>IF('5th 2'!C38&gt;0,'5th 2'!D6,IF('5th 2'!K38&gt;0,'5th 2'!L6,IF('5th 2'!S38&gt;0,'5th 2'!T6,0)))</f>
        <v>Drawing for Illustration-1</v>
      </c>
      <c r="E1927" s="79" t="str">
        <f>IF('5th 3'!C38&gt;0,'5th 3'!D6,IF('5th 3'!K38&gt;0,'5th 3'!L6,IF('5th 3'!S38&gt;0,'5th 3'!T6,0)))</f>
        <v>Ad Art-1</v>
      </c>
      <c r="F1927" s="79" t="str">
        <f>IF('5th 4'!C38&gt;0,'5th 4'!D6,IF('5th 4'!K38&gt;0,'5th 4'!L6,IF('5th 4'!S38&gt;0,'5th 4'!T6,0)))</f>
        <v>Typography-2</v>
      </c>
      <c r="G1927" s="79" t="str">
        <f>IF('5th 5'!C38&gt;0,'5th 5'!D6,IF('5th 5'!K38&gt;0,'5th 5'!L6,IF('5th 5'!S38&gt;0,'5th 5'!T6,0)))</f>
        <v>History of Art</v>
      </c>
      <c r="H1927" s="79">
        <f>IF('5th 6'!C38&gt;0,'5th 6'!D6,IF('5th 6'!K38&gt;0,'5th 6'!L6,IF('5th 6'!S38&gt;0,'5th 6'!T6,0)))</f>
        <v>0</v>
      </c>
      <c r="I1927" s="481"/>
      <c r="J1927" s="481"/>
      <c r="K1927" s="482"/>
      <c r="L1927" s="79" t="str">
        <f>IF('6th 1'!C38&gt;0,'6th 1'!D6,IF('6th 1'!K38&gt;0,'6th 1'!L6,IF('6th 1'!S38&gt;0,'6th 1'!T6,0)))</f>
        <v>Computar Application in Art and Design</v>
      </c>
      <c r="M1927" s="79" t="str">
        <f>IF('6th 2'!C38&gt;0,'6th 2'!D6,IF('6th 2'!K38&gt;0,'6th 2'!L6,IF('6th 2'!S38&gt;0,'6th 2'!T6,0)))</f>
        <v>Drawing for Illustration-2</v>
      </c>
      <c r="N1927" s="79" t="str">
        <f>IF('6th 3'!C38&gt;0,'6th 3'!D6,IF('6th 3'!K38&gt;0,'6th 3'!L6,IF('6th 3'!S38&gt;0,'6th 3'!T6,0)))</f>
        <v>Ad Art-2</v>
      </c>
      <c r="O1927" s="79" t="str">
        <f>IF('6th 4'!C38&gt;0,'6th 4'!D6,IF('6th 4'!K38&gt;0,'6th 4'!L6,IF('6th 4'!S38&gt;0,'6th 4'!T6,0)))</f>
        <v>Sketch &amp; landscape-1</v>
      </c>
      <c r="P1927" s="79" t="str">
        <f>IF('6th 5'!C38&gt;0,'6th 5'!D6,IF('6th 5'!K38&gt;0,'6th 5'!L6,IF('6th 5'!S38&gt;0,'6th 5'!T6,0)))</f>
        <v>History of Arts</v>
      </c>
      <c r="Q1927" s="79">
        <f>IF('6th 6'!C38&gt;0,'6th 6'!D6,IF('6th 6'!K38&gt;0,'6th 6'!L6,IF('6th 6'!S38&gt;0,'6th 6'!T6,0)))</f>
        <v>0</v>
      </c>
      <c r="R1927" s="79">
        <f>IF('6th 7'!C38&gt;0,'6th 7'!D6,IF('6th 7'!K38&gt;0,'6th 7'!L6,IF('6th 7'!S38&gt;0,'6th 7'!T6,0)))</f>
        <v>0</v>
      </c>
      <c r="S1927" s="429"/>
      <c r="T1927" s="429"/>
      <c r="U1927" s="431"/>
      <c r="V1927" s="335">
        <f>IF(I1929&gt;0,(V1932+V1914),0)</f>
        <v>94.5</v>
      </c>
      <c r="W1927" s="254">
        <f>IF(I1929&gt;0,(W1932+W1914),0)</f>
        <v>313.5</v>
      </c>
      <c r="X1927" s="336">
        <f>IF(S1929&gt;0,(W1927/94.5),IF(I1929&gt;0,(W1927/78),0))</f>
        <v>3.3174603174603177</v>
      </c>
      <c r="Y1927" s="163" t="str">
        <f>IF(X1927&gt;=2.5,Y1926,IF(X1927&gt;=2.25,"C",IF(X1927&gt;=2,"D",IF(X1927=0,0,"F"))))</f>
        <v>B+</v>
      </c>
      <c r="Z1927" s="510"/>
    </row>
    <row r="1928" spans="1:26" ht="16.5">
      <c r="A1928" s="77" t="s">
        <v>12</v>
      </c>
      <c r="B1928" s="78"/>
      <c r="C1928" s="102">
        <f>IF('5th 1'!C38&gt;0,'5th 1'!H4,IF('5th 1'!K38&gt;0,'5th 1'!P4,IF('5th 1'!S38&gt;0,'5th 1'!X4,0)))</f>
        <v>3</v>
      </c>
      <c r="D1928" s="102">
        <f>IF('5th 2'!C38&gt;0,'5th 2'!H4,IF('5th 2'!K38&gt;0,'5th 2'!P4,IF('5th 2'!S38&gt;0,'5th 2'!X4,0)))</f>
        <v>3</v>
      </c>
      <c r="E1928" s="102">
        <f>IF('5th 3'!C38&gt;0,'5th 3'!H4,IF('5th 3'!K38&gt;0,'5th 3'!P4,IF('5th 3'!S38&gt;0,'5th 3'!X4,0)))</f>
        <v>3</v>
      </c>
      <c r="F1928" s="102">
        <f>IF('5th 4'!C38&gt;0,'5th 4'!H4,IF('5th 4'!K38&gt;0,'5th 4'!P4,IF('5th 4'!S38&gt;0,'5th 4'!X4,0)))</f>
        <v>3</v>
      </c>
      <c r="G1928" s="102">
        <f>IF('5th 5'!C38&gt;0,'5th 5'!H4,IF('5th 5'!K38&gt;0,'5th 5'!P4,IF('5th 5'!S38&gt;0,'5th 5'!X4,0)))</f>
        <v>3</v>
      </c>
      <c r="H1928" s="102">
        <f>IF('5th 6'!C38&gt;0,'5th 6'!H4,IF('5th 6'!K38&gt;0,'5th 6'!P4,IF('5th 6'!S38&gt;0,'5th 6'!X4,0)))</f>
        <v>0</v>
      </c>
      <c r="I1928" s="481"/>
      <c r="J1928" s="481"/>
      <c r="K1928" s="482"/>
      <c r="L1928" s="102">
        <f>IF('6th 1'!C38&gt;0,'6th 1'!H4,IF('6th 1'!K38&gt;0,'6th 1'!P4,IF('6th 1'!S38&gt;0,'6th 1'!X4,0)))</f>
        <v>3</v>
      </c>
      <c r="M1928" s="102">
        <f>IF('6th 2'!C38&gt;0,'6th 2'!H4,IF('6th 2'!K38&gt;0,'6th 2'!P4,IF('6th 2'!S38&gt;0,'6th 2'!X4,0)))</f>
        <v>3</v>
      </c>
      <c r="N1928" s="102">
        <f>IF('6th 3'!C38&gt;0,'6th 3'!H4,IF('6th 3'!K38&gt;0,'6th 3'!P4,IF('6th 3'!S38&gt;0,'6th 3'!X4,0)))</f>
        <v>3</v>
      </c>
      <c r="O1928" s="102">
        <f>IF('6th 4'!C38&gt;0,'6th 4'!H4,IF('6th 4'!K38&gt;0,'6th 4'!P4,IF('6th 4'!S38&gt;0,'6th 4'!X4,0)))</f>
        <v>3</v>
      </c>
      <c r="P1928" s="102">
        <f>IF('6th 5'!C38&gt;0,'6th 5'!H4,IF('6th 5'!K38&gt;0,'6th 5'!P4,IF('6th 5'!S38&gt;0,'6th 5'!X4,0)))</f>
        <v>3</v>
      </c>
      <c r="Q1928" s="102">
        <f>IF('6th 6'!C38&gt;0,'6th 6'!H4,IF('6th 6'!K38&gt;0,'6th 6'!#REF!,IF('6th 6'!S38&gt;0,'6th 6'!X4,0)))</f>
        <v>0</v>
      </c>
      <c r="R1928" s="102">
        <f>IF('6th 7'!C38&gt;0,'6th 7'!H4,IF('6th 7'!K38&gt;0,'6th 7'!P4,IF('6th 7'!S38&gt;0,'6th 7'!X4,0)))</f>
        <v>0</v>
      </c>
      <c r="S1928" s="430"/>
      <c r="T1928" s="430"/>
      <c r="U1928" s="432"/>
      <c r="V1928" s="460" t="s">
        <v>41</v>
      </c>
      <c r="W1928" s="461"/>
      <c r="X1928" s="461"/>
      <c r="Y1928" s="462"/>
      <c r="Z1928" s="510"/>
    </row>
    <row r="1929" spans="1:26" ht="17.25" thickBot="1">
      <c r="A1929" s="77" t="s">
        <v>11</v>
      </c>
      <c r="B1929" s="78"/>
      <c r="C1929" s="102">
        <v>100</v>
      </c>
      <c r="D1929" s="102">
        <v>100</v>
      </c>
      <c r="E1929" s="102">
        <v>100</v>
      </c>
      <c r="F1929" s="102">
        <v>100</v>
      </c>
      <c r="G1929" s="102">
        <v>100</v>
      </c>
      <c r="H1929" s="102">
        <v>100</v>
      </c>
      <c r="I1929" s="465">
        <f>(C1933*C1928)+(D1933*D1928)+(E1933*E1928)+(F1933*F1928)+(G1933*G1928)+(H1933*H1928)</f>
        <v>47.25</v>
      </c>
      <c r="J1929" s="84"/>
      <c r="K1929" s="103" t="str">
        <f>IF(J1931&gt;=4,"A+",IF(J1931&gt;=3.75,"A",IF(J1931&gt;=3.5,"A-",IF(J1931&gt;=3.25,"B+",IF(J1931&gt;=3,"B",IF(J1931&gt;=2.75,"B-",IF(J1931&gt;=2.5,"C+",IF(J1931&gt;=2,"C","F"))))))))</f>
        <v>B</v>
      </c>
      <c r="L1929" s="102">
        <v>100</v>
      </c>
      <c r="M1929" s="102">
        <v>100</v>
      </c>
      <c r="N1929" s="102">
        <v>100</v>
      </c>
      <c r="O1929" s="102">
        <v>100</v>
      </c>
      <c r="P1929" s="102">
        <v>100</v>
      </c>
      <c r="Q1929" s="102">
        <v>100</v>
      </c>
      <c r="R1929" s="102">
        <v>100</v>
      </c>
      <c r="S1929" s="465">
        <f>(L1933*L1928)+(M1933*M1928)+(N1933*N1928)+(O1933*O1928)+(P1933*P1928)+(Q1933*Q1928)+(R1933*R1928)</f>
        <v>50.25</v>
      </c>
      <c r="T1929" s="84"/>
      <c r="U1929" s="103" t="str">
        <f>IF(T1931&gt;=4,"A+",IF(T1931&gt;=3.75,"A",IF(T1931&gt;=3.5,"A-",IF(T1931&gt;=3.25,"B+",IF(T1931&gt;=3,"B",IF(T1931&gt;=2.75,"B-",IF(T1931&gt;=2.5,"C+",IF(T1931&gt;=2,"C","F"))))))))</f>
        <v>B+</v>
      </c>
      <c r="V1929" s="467" t="s">
        <v>29</v>
      </c>
      <c r="W1929" s="469" t="s">
        <v>0</v>
      </c>
      <c r="X1929" s="469" t="s">
        <v>3</v>
      </c>
      <c r="Y1929" s="476" t="s">
        <v>2</v>
      </c>
      <c r="Z1929" s="510"/>
    </row>
    <row r="1930" spans="1:26" ht="17.25" thickTop="1">
      <c r="A1930" s="77" t="s">
        <v>28</v>
      </c>
      <c r="B1930" s="86"/>
      <c r="C1930" s="104">
        <f>IF('5th 1'!C38&gt;0,'5th 1'!C38,IF('5th 1'!K38&gt;0,'5th 1'!K38,IF('5th 1'!S38&gt;0,'5th 1'!S38,0)))</f>
        <v>28</v>
      </c>
      <c r="D1930" s="104">
        <f>IF('5th 2'!C38&gt;0,'5th 2'!C38,IF('5th 2'!K38&gt;0,'5th 2'!K38,IF('5th 2'!S38&gt;0,'5th 2'!S38,0)))</f>
        <v>28.5</v>
      </c>
      <c r="E1930" s="104">
        <f>IF('5th 3'!C38&gt;0,'5th 3'!C38,IF('5th 3'!K38&gt;0,'5th 3'!K38,IF('5th 3'!S38&gt;0,'5th 3'!S38,0)))</f>
        <v>24</v>
      </c>
      <c r="F1930" s="104">
        <f>IF('5th 4'!C38&gt;0,'5th 4'!C38,IF('5th 4'!K38&gt;0,'5th 4'!K38,IF('5th 4'!S38&gt;0,'5th 4'!S38,0)))</f>
        <v>27.5</v>
      </c>
      <c r="G1930" s="104">
        <f>IF('5th 5'!C38&gt;0,'5th 5'!C38,IF('5th 5'!K38&gt;0,'5th 5'!K38,IF('5th 5'!S38&gt;0,'5th 5'!S38,0)))</f>
        <v>30.5</v>
      </c>
      <c r="H1930" s="104">
        <f>IF('5th 6'!C38&gt;0,'5th 6'!C38,IF('5th 6'!K38&gt;0,'5th 6'!K38,IF('5th 6'!S38&gt;0,'5th 6'!S38,0)))</f>
        <v>0</v>
      </c>
      <c r="I1930" s="448"/>
      <c r="J1930" s="98"/>
      <c r="K1930" s="90"/>
      <c r="L1930" s="104">
        <f>IF('6th 1'!C38&gt;0,'6th 1'!C38,IF('6th 1'!K38&gt;0,'6th 1'!K38,IF('6th 1'!S38&gt;0,'6th 1'!S38,0)))</f>
        <v>25</v>
      </c>
      <c r="M1930" s="104">
        <f>IF('6th 2'!C38&gt;0,'6th 2'!C38,IF('6th 2'!K38&gt;0,'6th 2'!K38,IF('6th 2'!S38&gt;0,'6th 2'!S38,0)))</f>
        <v>28.5</v>
      </c>
      <c r="N1930" s="104">
        <f>IF('6th 3'!C38&gt;0,'6th 3'!C38,IF('6th 3'!K38&gt;0,'6th 3'!K38,IF('6th 3'!S38&gt;0,'6th 3'!S38,0)))</f>
        <v>21</v>
      </c>
      <c r="O1930" s="104">
        <f>IF('6th 4'!C38&gt;0,'6th 4'!C38,IF('6th 4'!K38&gt;0,'6th 4'!K38,IF('6th 4'!S38&gt;0,'6th 4'!S38,0)))</f>
        <v>29.5</v>
      </c>
      <c r="P1930" s="104">
        <f>IF('6th 5'!C38&gt;0,'6th 5'!C38,IF('6th 5'!K38&gt;0,'6th 5'!K38,IF('6th 5'!S38&gt;0,'6th 5'!S38,0)))</f>
        <v>32</v>
      </c>
      <c r="Q1930" s="104">
        <f>IF('6th 6'!C38&gt;0,'6th 6'!C38,IF('6th 6'!K38&gt;0,'6th 6'!K38,IF('6th 6'!S38&gt;0,'6th 6'!S38,0)))</f>
        <v>0</v>
      </c>
      <c r="R1930" s="104">
        <f>IF('6th 7'!C38&gt;0,'6th 7'!C38,IF('6th 7'!K38&gt;0,'6th 7'!K38,IF('6th 7'!S38&gt;0,'6th 7'!S38,0)))</f>
        <v>0</v>
      </c>
      <c r="S1930" s="448"/>
      <c r="T1930" s="98"/>
      <c r="U1930" s="90"/>
      <c r="V1930" s="468"/>
      <c r="W1930" s="470"/>
      <c r="X1930" s="471"/>
      <c r="Y1930" s="477"/>
      <c r="Z1930" s="510"/>
    </row>
    <row r="1931" spans="1:26" ht="16.5" customHeight="1">
      <c r="A1931" s="423" t="s">
        <v>26</v>
      </c>
      <c r="B1931" s="91" t="s">
        <v>60</v>
      </c>
      <c r="C1931" s="104">
        <f>IF('5th 1'!C38&gt;0,'5th 1'!J38,IF('5th 1'!K38&gt;0,'5th 1'!R38,IF('5th 1'!S38&gt;0,'5th 1'!Z38,0)))</f>
        <v>37</v>
      </c>
      <c r="D1931" s="104">
        <f>IF('5th 2'!C38&gt;0,'5th 2'!J38,IF('5th 2'!K38&gt;0,'5th 2'!R38,IF('5th 2'!S38&gt;0,'5th 2'!Z38,0)))</f>
        <v>32.5</v>
      </c>
      <c r="E1931" s="104">
        <f>IF('5th 3'!C38&gt;0,'5th 3'!J38,IF('5th 3'!K38&gt;0,'5th 3'!R38,IF('5th 3'!S38&gt;0,'5th 3'!Z38,0)))</f>
        <v>37</v>
      </c>
      <c r="F1931" s="104">
        <f>IF('5th 4'!C38&gt;0,'5th 4'!J38,IF('5th 4'!K38&gt;0,'5th 4'!R38,IF('5th 4'!S38&gt;0,'5th 4'!Z38,0)))</f>
        <v>35.5</v>
      </c>
      <c r="G1931" s="104">
        <f>IF('5th 5'!C38&gt;0,'5th 5'!J38,IF('5th 5'!K38&gt;0,'5th 5'!R38,IF('5th 5'!S38&gt;0,'5th 5'!Z38,0)))</f>
        <v>41.5</v>
      </c>
      <c r="H1931" s="104">
        <f>IF('5th 6'!C38&gt;0,'5th 6'!J38,IF('5th 6'!K38&gt;0,'5th 6'!R38,IF('5th 6'!S38&gt;0,'5th 6'!Z38,0)))</f>
        <v>0</v>
      </c>
      <c r="I1931" s="448"/>
      <c r="J1931" s="440">
        <f>I1929/(C1928+D1928+E1928+F1928+G1928+H1928)</f>
        <v>3.15</v>
      </c>
      <c r="K1931" s="442" t="str">
        <f>IF(J1931&gt;=2.5,K1929,IF(J1931&gt;=2.25,"C",IF(J1931&gt;=2,"D",IF(J1931=0,0,"F"))))</f>
        <v>B</v>
      </c>
      <c r="L1931" s="107">
        <f>IF('6th 1'!C38&gt;0,'6th 1'!J38,IF('6th 1'!K38&gt;0,'6th 1'!R38,IF('6th 1'!S38&gt;0,'6th 1'!Z38,0)))</f>
        <v>39</v>
      </c>
      <c r="M1931" s="104">
        <f>IF('6th 2'!C38&gt;0,'6th 2'!J38,IF('6th 2'!K38&gt;0,'6th 2'!R38,IF('6th 2'!S38&gt;0,'6th 2'!Z38,0)))</f>
        <v>42.75</v>
      </c>
      <c r="N1931" s="104">
        <f>IF('6th 3'!C38&gt;0,'6th 3'!J38,IF('6th 3'!K38&gt;0,'6th 3'!R38,IF('6th 3'!S38&gt;0,'6th 3'!Z38,0)))</f>
        <v>39.5</v>
      </c>
      <c r="O1931" s="104">
        <f>IF('6th 4'!C38&gt;0,'6th 4'!J38,IF('6th 4'!K38&gt;0,'6th 4'!R38,IF('6th 4'!S38&gt;0,'6th 4'!Z38,0)))</f>
        <v>45</v>
      </c>
      <c r="P1931" s="104">
        <f>IF('6th 5'!C38&gt;0,'6th 5'!J38,IF('6th 5'!K38&gt;0,'6th 5'!R38,IF('6th 5'!S38&gt;0,'6th 5'!Z38,0)))</f>
        <v>39.75</v>
      </c>
      <c r="Q1931" s="104">
        <f>IF('6th 6'!C38&gt;0,'6th 6'!J38,IF('6th 6'!K38&gt;0,'6th 6'!R38,IF('6th 6'!S38&gt;0,'6th 6'!Z38,0)))</f>
        <v>0</v>
      </c>
      <c r="R1931" s="104">
        <f>IF('6th 7'!C38&gt;0,'6th 7'!J38,IF('6th 7'!K38&gt;0,'6th 7'!R38,IF('6th 7'!S38&gt;0,'6th 7'!Z38,0)))</f>
        <v>0</v>
      </c>
      <c r="S1931" s="448"/>
      <c r="T1931" s="440">
        <f>S1929/(L1928+M1928+N1928+O1928+P1928+Q1928+R1928)</f>
        <v>3.35</v>
      </c>
      <c r="U1931" s="442" t="str">
        <f>IF(T1931&gt;=2.5,U1929,IF(T1931&gt;=2.25,"C",IF(T1931&gt;=2,"D",IF(T1931=0,0,"F"))))</f>
        <v>B+</v>
      </c>
      <c r="V1931" s="443" t="s">
        <v>40</v>
      </c>
      <c r="W1931" s="443"/>
      <c r="X1931" s="443"/>
      <c r="Y1931" s="443"/>
      <c r="Z1931" s="510"/>
    </row>
    <row r="1932" spans="1:26" ht="16.5" customHeight="1">
      <c r="A1932" s="424"/>
      <c r="B1932" s="91" t="s">
        <v>67</v>
      </c>
      <c r="C1932" s="117">
        <f>'5th 1'!AA38</f>
        <v>65</v>
      </c>
      <c r="D1932" s="117">
        <f>'5th 2'!AA38</f>
        <v>61</v>
      </c>
      <c r="E1932" s="117">
        <f>'5th 3'!AA38</f>
        <v>61</v>
      </c>
      <c r="F1932" s="117">
        <f>'5th 4'!AA38</f>
        <v>63</v>
      </c>
      <c r="G1932" s="117">
        <f>'5th 5'!AA38</f>
        <v>72</v>
      </c>
      <c r="H1932" s="117">
        <f>'5th 6'!AA38</f>
        <v>0</v>
      </c>
      <c r="I1932" s="448"/>
      <c r="J1932" s="441"/>
      <c r="K1932" s="442"/>
      <c r="L1932" s="118">
        <f>'6th 1'!AA38</f>
        <v>64</v>
      </c>
      <c r="M1932" s="117">
        <f>'6th 2'!AA38</f>
        <v>72</v>
      </c>
      <c r="N1932" s="117">
        <f>'6th 3'!AA38</f>
        <v>61</v>
      </c>
      <c r="O1932" s="117">
        <f>'6th 4'!AA38</f>
        <v>75</v>
      </c>
      <c r="P1932" s="117">
        <f>'6th 5'!AA38</f>
        <v>72</v>
      </c>
      <c r="Q1932" s="117">
        <f>'6th 6'!AA38</f>
        <v>0</v>
      </c>
      <c r="R1932" s="117">
        <f>'6th 7'!AA38</f>
        <v>0</v>
      </c>
      <c r="S1932" s="448"/>
      <c r="T1932" s="441"/>
      <c r="U1932" s="442"/>
      <c r="V1932" s="444">
        <f>IF((C1933+C1935)=0,0,C1928)+IF((D1933+D1935)=0,0,D1928)+IF((E1933+E1935)=0,0,E1928)+IF((F1933+F1935)=0,0,F1928)+IF((G1933+G1935)=0,0,G1928)+IF((H1933+H1935)=0,0,H1928)+IF((L1933+L1935)=0,0,L1928)+IF((M1933+M1935)=0,0,M1928)+IF((N1933+N1935)=0,0,N1928)+IF((O1933+O1935)=0,0,O1928)+IF((P1933+P1935)=0,0,P1928)+IF((Q1933+Q1935)=0,0,Q1928)+IF((R1933+R1935)=0,0,R1928)+IF(G1952&gt;0,1.5,0)</f>
        <v>31.5</v>
      </c>
      <c r="W1932" s="447">
        <f>I1929+S1929+(G1952*1.5)</f>
        <v>102</v>
      </c>
      <c r="X1932" s="440">
        <f>IF(S1929&gt;0,(W1932/31.5),J1931)</f>
        <v>3.2380952380952381</v>
      </c>
      <c r="Y1932" s="164" t="str">
        <f>IF(X1932&gt;=4,"A+",IF(X1932&gt;=3.75,"A",IF(X1932&gt;=3.5,"A-",IF(X1932&gt;=3.25,"B+",IF(X1932&gt;=3,"B",IF(X1932&gt;=2.75,"B-",IF(X1932&gt;=2.5,"C+",IF(X1932&gt;=2,"C","F"))))))))</f>
        <v>B</v>
      </c>
      <c r="Z1932" s="510"/>
    </row>
    <row r="1933" spans="1:26" ht="16.5">
      <c r="A1933" s="424"/>
      <c r="B1933" s="91" t="s">
        <v>1</v>
      </c>
      <c r="C1933" s="104">
        <f>'5th 1'!AC38</f>
        <v>3.25</v>
      </c>
      <c r="D1933" s="104">
        <f>'5th 2'!AC38</f>
        <v>3</v>
      </c>
      <c r="E1933" s="104">
        <f>'5th 3'!AC38</f>
        <v>3</v>
      </c>
      <c r="F1933" s="104">
        <f>'5th 4'!AC38</f>
        <v>3</v>
      </c>
      <c r="G1933" s="104">
        <f>'5th 5'!AC38</f>
        <v>3.5</v>
      </c>
      <c r="H1933" s="104">
        <f>'5th 6'!AC38</f>
        <v>0</v>
      </c>
      <c r="I1933" s="448"/>
      <c r="J1933" s="98"/>
      <c r="K1933" s="110"/>
      <c r="L1933" s="107">
        <f>'6th 1'!AC38</f>
        <v>3</v>
      </c>
      <c r="M1933" s="104">
        <f>'6th 2'!AC38</f>
        <v>3.5</v>
      </c>
      <c r="N1933" s="104">
        <f>'6th 3'!AC38</f>
        <v>3</v>
      </c>
      <c r="O1933" s="104">
        <f>'6th 4'!AC38</f>
        <v>3.75</v>
      </c>
      <c r="P1933" s="104">
        <f>'6th 5'!AC38</f>
        <v>3.5</v>
      </c>
      <c r="Q1933" s="104">
        <f>'6th 6'!AC38</f>
        <v>0</v>
      </c>
      <c r="R1933" s="104">
        <f>'6th 7'!AC38</f>
        <v>0</v>
      </c>
      <c r="S1933" s="448"/>
      <c r="T1933" s="98"/>
      <c r="U1933" s="110"/>
      <c r="V1933" s="445"/>
      <c r="W1933" s="448"/>
      <c r="X1933" s="441"/>
      <c r="Y1933" s="451" t="str">
        <f>IF(S1929&gt;0,(IF(X1932&gt;=2.5,Y1932,IF(X1932&gt;=2.25,"C",IF(X1932&gt;=2,"D","F")))),K1931)</f>
        <v>B</v>
      </c>
      <c r="Z1933" s="510"/>
    </row>
    <row r="1934" spans="1:26" ht="17.25" customHeight="1" thickBot="1">
      <c r="A1934" s="424"/>
      <c r="B1934" s="91" t="s">
        <v>2</v>
      </c>
      <c r="C1934" s="104" t="str">
        <f>'5th 1'!AB38</f>
        <v>B+</v>
      </c>
      <c r="D1934" s="104" t="str">
        <f>'5th 2'!AB38</f>
        <v>B</v>
      </c>
      <c r="E1934" s="104" t="str">
        <f>'5th 3'!AB38</f>
        <v>B</v>
      </c>
      <c r="F1934" s="104" t="str">
        <f>'5th 4'!AB38</f>
        <v>B</v>
      </c>
      <c r="G1934" s="104" t="str">
        <f>'5th 5'!AB38</f>
        <v>A-</v>
      </c>
      <c r="H1934" s="104" t="str">
        <f>'5th 6'!AB38</f>
        <v/>
      </c>
      <c r="I1934" s="448"/>
      <c r="J1934" s="98"/>
      <c r="K1934" s="109"/>
      <c r="L1934" s="111" t="str">
        <f>'6th 1'!AB38</f>
        <v>B</v>
      </c>
      <c r="M1934" s="104" t="str">
        <f>'6th 2'!AB38</f>
        <v>A-</v>
      </c>
      <c r="N1934" s="104" t="str">
        <f>'6th 3'!AB38</f>
        <v>B</v>
      </c>
      <c r="O1934" s="104" t="str">
        <f>'6th 4'!AB38</f>
        <v>A</v>
      </c>
      <c r="P1934" s="104" t="str">
        <f>'6th 5'!AB38</f>
        <v>A-</v>
      </c>
      <c r="Q1934" s="104" t="str">
        <f>'6th 6'!AB38</f>
        <v/>
      </c>
      <c r="R1934" s="104" t="str">
        <f>'6th 7'!AB38</f>
        <v/>
      </c>
      <c r="S1934" s="448"/>
      <c r="T1934" s="98"/>
      <c r="U1934" s="109"/>
      <c r="V1934" s="446"/>
      <c r="W1934" s="449"/>
      <c r="X1934" s="450"/>
      <c r="Y1934" s="452"/>
      <c r="Z1934" s="510"/>
    </row>
    <row r="1935" spans="1:26" ht="17.25" thickTop="1">
      <c r="A1935" s="413" t="s">
        <v>127</v>
      </c>
      <c r="B1935" s="91" t="s">
        <v>1</v>
      </c>
      <c r="C1935" s="104">
        <f>'5th 1'!AD38</f>
        <v>0</v>
      </c>
      <c r="D1935" s="104">
        <f>'5th 2'!AD38</f>
        <v>0</v>
      </c>
      <c r="E1935" s="104">
        <f>'5th 3'!AD38</f>
        <v>0</v>
      </c>
      <c r="F1935" s="104">
        <f>'5th 4'!AD38</f>
        <v>0</v>
      </c>
      <c r="G1935" s="104">
        <f>'5th 5'!AD38</f>
        <v>0</v>
      </c>
      <c r="H1935" s="104">
        <f>'5th 6'!AD38</f>
        <v>0</v>
      </c>
      <c r="I1935" s="415">
        <f>(C1935*C1928)+(D1935*D1928)+(E1935*E1928)+(F1935*F1928)+(G1935*G1928)+(H1935*H1928)</f>
        <v>0</v>
      </c>
      <c r="J1935" s="417">
        <f>IF(C1935&gt;0,(C1933*C1928),0)+IF(D1935&gt;0,(D1933*D1928),0)+IF(E1935&gt;0,(E1933*E1928),0)+IF(F1935&gt;0,(F1933*F1928),0)+IF(G1935&gt;0,(G1933*G1928),0)+IF(H1935&gt;0,(H1933*H1928),0)</f>
        <v>0</v>
      </c>
      <c r="K1935" s="418">
        <f>IF(C1935&gt;C1933,((C1935*C1928)-(C1933*C1928)),0)+IF(D1935&gt;D1933,((D1935*D1928)-(D1933*D1928)),0)+IF(E1935&gt;E1933,((E1935*E1928)-(E1933*E1928)),0)+IF(F1935&gt;F1933,((F1935*F1928)-(F1933*F1928)),0)+IF(G1935&gt;G1933,((G1935*G1928)-(G1933*G1928)),0)+IF(H1935&gt;H1933,((H1935*H1928)-(H1933*H1928)),0)</f>
        <v>0</v>
      </c>
      <c r="L1935" s="165">
        <f>'6th 1'!AD38</f>
        <v>0</v>
      </c>
      <c r="M1935" s="104">
        <f>'6th 2'!AD38</f>
        <v>0</v>
      </c>
      <c r="N1935" s="104">
        <f>'6th 3'!AD38</f>
        <v>0</v>
      </c>
      <c r="O1935" s="104">
        <f>'6th 4'!AD38</f>
        <v>0</v>
      </c>
      <c r="P1935" s="104">
        <f>'6th 5'!AD38</f>
        <v>0</v>
      </c>
      <c r="Q1935" s="104">
        <f>'6th 6'!AD38</f>
        <v>0</v>
      </c>
      <c r="R1935" s="104">
        <f>'6th 7'!AD38</f>
        <v>0</v>
      </c>
      <c r="S1935" s="403">
        <f>(L1935*L1928)+(M1935*M1928)+(N1935*N1928)+(O1935*O1928)+(P1935*P1928)+(Q1935*Q1928)+(R1935*R1928)</f>
        <v>0</v>
      </c>
      <c r="T1935" s="417">
        <f>IF(L1935&gt;0,(L1933*L1928),0)+IF(M1935&gt;0,(M1933*M1928),0)+IF(N1935&gt;0,(N1933*N1928),0)+IF(O1935&gt;0,(O1933*O1928),0)+IF(P1935&gt;0,(P1933*P1928),0)+IF(Q1935&gt;0,(Q1933*Q1928),0)+IF(R1935&gt;0,(R1933*R1928),0)</f>
        <v>0</v>
      </c>
      <c r="U1935" s="399">
        <f>IF(L1935&gt;L1933,((L1935*L1928)-(L1933*L1928)),0)+IF(M1935&gt;M1933,((M1935*M1928)-(M1933*M1928)),0)+IF(N1935&gt;N1933,((N1935*N1928)-(N1933*N1928)),0)+IF(O1935&gt;O1933,((O1935*O1928)-(O1933*O1928)),0)+IF(P1935&gt;P1933,((P1935*P1928)-(P1933*P1928)),0)+IF(Q1935&gt;Q1933,((Q1935*Q1928)-(Q1933*Q1928)),0)+IF(R1935&gt;R1933,((R1935*R1928)-(R1933*R1928)),0)</f>
        <v>0</v>
      </c>
      <c r="V1935" s="401">
        <f>I1935+S1935</f>
        <v>0</v>
      </c>
      <c r="W1935" s="436">
        <f>J1935+T1935</f>
        <v>0</v>
      </c>
      <c r="X1935" s="438">
        <f>K1935+U1935</f>
        <v>0</v>
      </c>
      <c r="Y1935" s="405">
        <f>IF(V1927&gt;0,(X1935+Y1922),0)</f>
        <v>0</v>
      </c>
      <c r="Z1935" s="510"/>
    </row>
    <row r="1936" spans="1:26" ht="15.75" customHeight="1" thickBot="1">
      <c r="A1936" s="414"/>
      <c r="B1936" s="157" t="s">
        <v>23</v>
      </c>
      <c r="C1936" s="181" t="str">
        <f>'5th 1'!AE38</f>
        <v/>
      </c>
      <c r="D1936" s="181" t="str">
        <f>'5th 2'!AE38</f>
        <v/>
      </c>
      <c r="E1936" s="181" t="str">
        <f>'5th 3'!AE38</f>
        <v/>
      </c>
      <c r="F1936" s="181" t="str">
        <f>'5th 4'!AE38</f>
        <v/>
      </c>
      <c r="G1936" s="181" t="str">
        <f>'5th 5'!AE38</f>
        <v/>
      </c>
      <c r="H1936" s="181" t="str">
        <f>'5th 6'!AE38</f>
        <v/>
      </c>
      <c r="I1936" s="416"/>
      <c r="J1936" s="416"/>
      <c r="K1936" s="419"/>
      <c r="L1936" s="181" t="str">
        <f>'6th 1'!AE38</f>
        <v/>
      </c>
      <c r="M1936" s="181" t="str">
        <f>'6th 2'!AE38</f>
        <v/>
      </c>
      <c r="N1936" s="181" t="str">
        <f>'6th 3'!AE38</f>
        <v/>
      </c>
      <c r="O1936" s="181" t="str">
        <f>'6th 4'!AE38</f>
        <v/>
      </c>
      <c r="P1936" s="181" t="str">
        <f>'6th 5'!AE38</f>
        <v/>
      </c>
      <c r="Q1936" s="181" t="str">
        <f>'6th 6'!AE38</f>
        <v/>
      </c>
      <c r="R1936" s="181" t="str">
        <f>'6th 7'!AE38</f>
        <v/>
      </c>
      <c r="S1936" s="420"/>
      <c r="T1936" s="420"/>
      <c r="U1936" s="400"/>
      <c r="V1936" s="402"/>
      <c r="W1936" s="437"/>
      <c r="X1936" s="439"/>
      <c r="Y1936" s="406"/>
      <c r="Z1936" s="510"/>
    </row>
    <row r="1937" spans="1:26" ht="21" customHeight="1" thickTop="1" thickBot="1">
      <c r="A1937" s="435" t="s">
        <v>32</v>
      </c>
      <c r="B1937" s="435"/>
      <c r="C1937" s="435"/>
      <c r="D1937" s="435"/>
      <c r="E1937" s="435"/>
      <c r="F1937" s="435"/>
      <c r="G1937" s="435"/>
      <c r="H1937" s="435"/>
      <c r="I1937" s="435"/>
      <c r="J1937" s="435"/>
      <c r="K1937" s="435"/>
      <c r="L1937" s="435"/>
      <c r="M1937" s="435"/>
      <c r="N1937" s="435"/>
      <c r="O1937" s="435"/>
      <c r="P1937" s="435"/>
      <c r="Q1937" s="435"/>
      <c r="R1937" s="435"/>
      <c r="S1937" s="435"/>
      <c r="T1937" s="435"/>
      <c r="U1937" s="435"/>
      <c r="V1937" s="435"/>
      <c r="W1937" s="435"/>
      <c r="X1937" s="435"/>
      <c r="Y1937" s="435"/>
      <c r="Z1937" s="510"/>
    </row>
    <row r="1938" spans="1:26" ht="17.25" thickTop="1" thickBot="1">
      <c r="A1938" s="425" t="s">
        <v>48</v>
      </c>
      <c r="B1938" s="426"/>
      <c r="C1938" s="426"/>
      <c r="D1938" s="426"/>
      <c r="E1938" s="426"/>
      <c r="F1938" s="426"/>
      <c r="G1938" s="426"/>
      <c r="H1938" s="426"/>
      <c r="I1938" s="426"/>
      <c r="J1938" s="426"/>
      <c r="K1938" s="427"/>
      <c r="L1938" s="426" t="s">
        <v>49</v>
      </c>
      <c r="M1938" s="426"/>
      <c r="N1938" s="426"/>
      <c r="O1938" s="426"/>
      <c r="P1938" s="426"/>
      <c r="Q1938" s="426"/>
      <c r="R1938" s="426"/>
      <c r="S1938" s="426"/>
      <c r="T1938" s="426"/>
      <c r="U1938" s="427"/>
      <c r="V1938" s="160"/>
      <c r="W1938" s="428" t="s">
        <v>39</v>
      </c>
      <c r="X1938" s="428"/>
      <c r="Y1938" s="161"/>
      <c r="Z1938" s="510"/>
    </row>
    <row r="1939" spans="1:26" ht="17.25" thickTop="1">
      <c r="A1939" s="99" t="s">
        <v>22</v>
      </c>
      <c r="B1939" s="100"/>
      <c r="C1939" s="101">
        <f>'7th 1'!B4</f>
        <v>401</v>
      </c>
      <c r="D1939" s="101">
        <f>'7th 2'!B4</f>
        <v>402</v>
      </c>
      <c r="E1939" s="101">
        <f>'7th 3'!B4</f>
        <v>403</v>
      </c>
      <c r="F1939" s="101">
        <f>'7th 4'!B4</f>
        <v>404</v>
      </c>
      <c r="G1939" s="101">
        <f>'7th 5'!B4</f>
        <v>405</v>
      </c>
      <c r="H1939" s="101">
        <f>'7th 6'!B4</f>
        <v>406</v>
      </c>
      <c r="I1939" s="429" t="s">
        <v>0</v>
      </c>
      <c r="J1939" s="429" t="s">
        <v>3</v>
      </c>
      <c r="K1939" s="431" t="s">
        <v>2</v>
      </c>
      <c r="L1939" s="101">
        <f>'8th 1'!B4</f>
        <v>407</v>
      </c>
      <c r="M1939" s="101">
        <f>'8th 2'!B4</f>
        <v>408</v>
      </c>
      <c r="N1939" s="101">
        <f>'8th 3'!B4</f>
        <v>409</v>
      </c>
      <c r="O1939" s="101">
        <f>'8th 4'!B4</f>
        <v>410</v>
      </c>
      <c r="P1939" s="101">
        <f>'8th 5'!B4</f>
        <v>411</v>
      </c>
      <c r="Q1939" s="101">
        <f>'8th 6'!B4</f>
        <v>412</v>
      </c>
      <c r="R1939" s="101">
        <f>'8th 7'!B4</f>
        <v>0</v>
      </c>
      <c r="S1939" s="429" t="s">
        <v>0</v>
      </c>
      <c r="T1939" s="429" t="s">
        <v>3</v>
      </c>
      <c r="U1939" s="431" t="s">
        <v>2</v>
      </c>
      <c r="V1939" s="433" t="s">
        <v>62</v>
      </c>
      <c r="W1939" s="434"/>
      <c r="X1939" s="434"/>
      <c r="Y1939" s="162" t="str">
        <f>IF(X1940&gt;=4,"A+",IF(X1940&gt;=3.75,"A",IF(X1940&gt;=3.5,"A-",IF(X1940&gt;=3.25,"B+",IF(X1940&gt;=3,"B",IF(X1940&gt;=2.75,"B-",IF(X1940&gt;=2.5,"C+",IF(X1940&gt;=2,"C","F"))))))))</f>
        <v>B+</v>
      </c>
      <c r="Z1939" s="510"/>
    </row>
    <row r="1940" spans="1:26" ht="65.25" customHeight="1">
      <c r="A1940" s="77" t="s">
        <v>63</v>
      </c>
      <c r="B1940" s="86"/>
      <c r="C1940" s="79" t="str">
        <f>IF('7th 1'!C38&gt;0,'7th 1'!D6,IF('7th 1'!K38&gt;0,'7th 1'!L6,IF('7th 1'!S38&gt;0,'7th 1'!T6,0)))</f>
        <v>Publicity Campaign</v>
      </c>
      <c r="D1940" s="79" t="str">
        <f>IF('7th 2'!C38&gt;0,'7th 2'!D6,IF('7th 2'!K38&gt;0,'7th 2'!L6,IF('7th 2'!S38&gt;0,'7th 2'!T6,0)))</f>
        <v>Produce Idea Formulation of Product</v>
      </c>
      <c r="E1940" s="79" t="str">
        <f>IF('7th 3'!C38&gt;0,'7th 3'!D6,IF('7th 3'!K38&gt;0,'7th 3'!L6,IF('7th 3'!S38&gt;0,'7th 3'!T6,0)))</f>
        <v>Computer Illustration-1</v>
      </c>
      <c r="F1940" s="79" t="str">
        <f>IF('7th 4'!C38&gt;0,'7th 4'!D6,IF('7th 4'!K38&gt;0,'7th 4'!L6,IF('7th 4'!S38&gt;0,'7th 4'!T6,0)))</f>
        <v>Computer Graphic -1</v>
      </c>
      <c r="G1940" s="79" t="str">
        <f>IF('7th 5'!C38&gt;0,'7th 5'!D6,IF('7th 5'!K38&gt;0,'7th 5'!L6,IF('7th 5'!S38&gt;0,'7th 5'!T6,0)))</f>
        <v>Sketch and Landscape -2</v>
      </c>
      <c r="H1940" s="79" t="str">
        <f>IF('7th 6'!C38&gt;0,'7th 6'!D6,IF('7th 6'!K38&gt;0,'7th 6'!L6,IF('7th 6'!S38&gt;0,'7th 6'!T6,0)))</f>
        <v>History of Western Art</v>
      </c>
      <c r="I1940" s="429"/>
      <c r="J1940" s="429"/>
      <c r="K1940" s="431"/>
      <c r="L1940" s="79" t="str">
        <f>IF('8th 1'!C38&gt;0,'8th 1'!D6,IF('8th 1'!K38&gt;0,'8th 1'!L6,IF('8th 1'!S38&gt;0,'8th 1'!T6,0)))</f>
        <v>Drawing a Package Design</v>
      </c>
      <c r="M1940" s="79" t="str">
        <f>IF('8th 2'!C38&gt;0,'8th 2'!D6,IF('8th 2'!K38&gt;0,'8th 2'!L6,IF('8th 2'!S38&gt;0,'8th 2'!T6,0)))</f>
        <v>Experimental Design</v>
      </c>
      <c r="N1940" s="79" t="str">
        <f>IF('8th 3'!C38&gt;0,'8th 3'!D6,IF('8th 3'!K38&gt;0,'8th 3'!L6,IF('8th 3'!S38&gt;0,'8th 3'!T6,0)))</f>
        <v>Computer Graphic -2</v>
      </c>
      <c r="O1940" s="79" t="str">
        <f>IF('8th 4'!C38&gt;0,'8th 4'!D6,IF('8th 4'!K38&gt;0,'8th 4'!L6,IF('8th 4'!S38&gt;0,'8th 4'!T6,0)))</f>
        <v>Interior &amp; Exterior Design</v>
      </c>
      <c r="P1940" s="79" t="str">
        <f>IF('8th 5'!C38&gt;0,'8th 5'!D6,IF('8th 5'!K38&gt;0,'8th 5'!L6,IF('8th 5'!S38&gt;0,'8th 5'!T6,0)))</f>
        <v>Aesthesic</v>
      </c>
      <c r="Q1940" s="79" t="str">
        <f>IF('8th 6'!C38&gt;0,'8th 6'!D6,IF('8th 6'!K38&gt;0,'8th 6'!L6,IF('8th 6'!S38&gt;0,'8th 6'!T6,0)))</f>
        <v>History of Arts in Bengal</v>
      </c>
      <c r="R1940" s="79">
        <f>IF('8th 7'!C38&gt;0,'8th 7'!D6,IF('8th 7'!K38&gt;0,'8th 7'!L6,IF('8th 7'!S38&gt;0,'8th 7'!T6,0)))</f>
        <v>0</v>
      </c>
      <c r="S1940" s="429"/>
      <c r="T1940" s="429"/>
      <c r="U1940" s="431"/>
      <c r="V1940" s="335">
        <f>IF(I1942&gt;0,(V1945+V1927),0)</f>
        <v>126</v>
      </c>
      <c r="W1940" s="254">
        <f>IF(I1942&gt;0,(W1945+W1927),0)</f>
        <v>426.375</v>
      </c>
      <c r="X1940" s="336">
        <f>IF(S1942&gt;0,(W1940/126),IF(I1942&gt;0,(W1940/109.5),0))</f>
        <v>3.3839285714285716</v>
      </c>
      <c r="Y1940" s="163" t="str">
        <f>IF(X1940&gt;=2.5,Y1939,IF(X1940&gt;=2.25,"C",IF(X1940&gt;=2,"D",IF(X1940=0,0,"F"))))</f>
        <v>B+</v>
      </c>
      <c r="Z1940" s="510"/>
    </row>
    <row r="1941" spans="1:26" ht="17.25" customHeight="1">
      <c r="A1941" s="458" t="s">
        <v>27</v>
      </c>
      <c r="B1941" s="459"/>
      <c r="C1941" s="102">
        <f>IF('7th 1'!C38&gt;0,'7th 1'!H4,IF('7th 1'!K38&gt;0,'7th 1'!P4,IF('7th 1'!S38&gt;0,'7th 1'!X4,0)))</f>
        <v>3</v>
      </c>
      <c r="D1941" s="102">
        <f>IF('7th 2'!C38&gt;0,'7th 2'!H4,IF('7th 2'!K38&gt;0,'7th 2'!P4,IF('7th 2'!S38&gt;0,'7th 2'!X4,0)))</f>
        <v>1.5</v>
      </c>
      <c r="E1941" s="102">
        <f>IF('7th 3'!C38&gt;0,'7th 3'!H4,IF('7th 3'!K38&gt;0,'7th 3'!P4,IF('7th 3'!S38&gt;0,'7th 3'!X4,0)))</f>
        <v>3</v>
      </c>
      <c r="F1941" s="102">
        <f>IF('7th 4'!C38&gt;0,'7th 4'!H4,IF('7th 4'!K38&gt;0,'7th 4'!P4,IF('7th 4'!S38&gt;0,'7th 4'!X4,0)))</f>
        <v>3</v>
      </c>
      <c r="G1941" s="102">
        <f>IF('7th 5'!C38&gt;0,'7th 5'!H4,IF('7th 5'!K38&gt;0,'7th 5'!P4,IF('7th 5'!S38&gt;0,'7th 5'!X4,0)))</f>
        <v>1.5</v>
      </c>
      <c r="H1941" s="102">
        <f>IF('7th 6'!C38&gt;0,'7th 6'!H4,IF('7th 6'!K38&gt;0,'7th 6'!P4,IF('7th 6'!S38&gt;0,'7th 6'!X4,0)))</f>
        <v>3</v>
      </c>
      <c r="I1941" s="430"/>
      <c r="J1941" s="430"/>
      <c r="K1941" s="432"/>
      <c r="L1941" s="102">
        <f>IF('8th 1'!C38&gt;0,'8th 1'!H4,IF('8th 1'!K38&gt;0,'8th 1'!P4,IF('8th 1'!S38&gt;0,'8th 1'!X4,0)))</f>
        <v>3</v>
      </c>
      <c r="M1941" s="102">
        <f>IF('8th 2'!C38&gt;0,'8th 2'!H4,IF('8th 2'!K38&gt;0,'8th 2'!P4,IF('8th 2'!S38&gt;0,'8th 2'!X4,0)))</f>
        <v>3</v>
      </c>
      <c r="N1941" s="102">
        <f>IF('8th 3'!C38&gt;0,'8th 3'!H4,IF('8th 3'!K38&gt;0,'8th 3'!P4,IF('8th 3'!S38&gt;0,'8th 3'!X4,0)))</f>
        <v>3</v>
      </c>
      <c r="O1941" s="102">
        <f>IF('8th 4'!C38&gt;0,'8th 4'!H4,IF('8th 4'!K38&gt;0,'8th 4'!P4,IF('8th 4'!S38&gt;0,'8th 4'!X4,0)))</f>
        <v>3</v>
      </c>
      <c r="P1941" s="102">
        <f>IF('8th 5'!C38&gt;0,'8th 5'!H4,IF('8th 5'!K38&gt;0,'8th 5'!P4,IF('8th 5'!S38&gt;0,'8th 5'!X4,0)))</f>
        <v>1.5</v>
      </c>
      <c r="Q1941" s="102">
        <f>IF('8th 6'!C38&gt;0,'8th 6'!H4,IF('8th 6'!K38&gt;0,'8th 6'!P4,IF('8th 6'!S38&gt;0,'8th 6'!X4,0)))</f>
        <v>1.5</v>
      </c>
      <c r="R1941" s="102">
        <f>IF('8th 7'!C38&gt;0,'8th 7'!H4,IF('8th 7'!K38&gt;0,'8th 7'!P4,IF('8th 7'!S38&gt;0,'8th 7'!X4,0)))</f>
        <v>0</v>
      </c>
      <c r="S1941" s="430"/>
      <c r="T1941" s="430"/>
      <c r="U1941" s="432"/>
      <c r="V1941" s="460" t="s">
        <v>41</v>
      </c>
      <c r="W1941" s="461"/>
      <c r="X1941" s="461"/>
      <c r="Y1941" s="462"/>
      <c r="Z1941" s="510"/>
    </row>
    <row r="1942" spans="1:26" ht="18.75" customHeight="1" thickBot="1">
      <c r="A1942" s="463" t="s">
        <v>11</v>
      </c>
      <c r="B1942" s="464"/>
      <c r="C1942" s="102">
        <v>100</v>
      </c>
      <c r="D1942" s="102">
        <v>100</v>
      </c>
      <c r="E1942" s="102">
        <v>100</v>
      </c>
      <c r="F1942" s="102">
        <v>100</v>
      </c>
      <c r="G1942" s="102">
        <v>100</v>
      </c>
      <c r="H1942" s="102">
        <v>100</v>
      </c>
      <c r="I1942" s="465">
        <f>(C1946*C1941)+(D1946*D1941)+(E1946*E1941)+(F1946*F1941)+(G1946*G1941)+(H1946*H1941)</f>
        <v>55.125</v>
      </c>
      <c r="J1942" s="84"/>
      <c r="K1942" s="103" t="str">
        <f>IF(J1944&gt;=4,"A+",IF(J1944&gt;=3.75,"A",IF(J1944&gt;=3.5,"A-",IF(J1944&gt;=3.25,"B+",IF(J1944&gt;=3,"B",IF(J1944&gt;=2.75,"B-",IF(J1944&gt;=2.5,"C+",IF(J1944&gt;=2,"C","F"))))))))</f>
        <v>A-</v>
      </c>
      <c r="L1942" s="102">
        <v>100</v>
      </c>
      <c r="M1942" s="102">
        <v>100</v>
      </c>
      <c r="N1942" s="102">
        <v>100</v>
      </c>
      <c r="O1942" s="102">
        <v>100</v>
      </c>
      <c r="P1942" s="102">
        <v>100</v>
      </c>
      <c r="Q1942" s="102">
        <v>100</v>
      </c>
      <c r="R1942" s="102">
        <v>100</v>
      </c>
      <c r="S1942" s="465">
        <f>(L1946*L1941)+(M1946*M1941)+(N1946*N1941)+(O1946*O1941)+(P1946*P1941)+(Q1946*Q1941)+(R1946*R1941)</f>
        <v>53.25</v>
      </c>
      <c r="T1942" s="84"/>
      <c r="U1942" s="103" t="str">
        <f>IF(T1944&gt;=4,"A+",IF(T1944&gt;=3.75,"A",IF(T1944&gt;=3.5,"A-",IF(T1944&gt;=3.25,"B+",IF(T1944&gt;=3,"B",IF(T1944&gt;=2.75,"B-",IF(T1944&gt;=2.5,"C+",IF(T1944&gt;=2,"C","F"))))))))</f>
        <v>A-</v>
      </c>
      <c r="V1942" s="467" t="s">
        <v>29</v>
      </c>
      <c r="W1942" s="469" t="s">
        <v>0</v>
      </c>
      <c r="X1942" s="469" t="s">
        <v>3</v>
      </c>
      <c r="Y1942" s="421" t="s">
        <v>2</v>
      </c>
      <c r="Z1942" s="510"/>
    </row>
    <row r="1943" spans="1:26" ht="17.25" thickTop="1">
      <c r="A1943" s="77" t="s">
        <v>28</v>
      </c>
      <c r="B1943" s="86"/>
      <c r="C1943" s="104">
        <f>IF('7th 1'!C38&gt;0,'7th 1'!C38,IF('7th 1'!K38&gt;0,'7th 1'!K38,IF('7th 1'!S38&gt;0,'7th 1'!S38,0)))</f>
        <v>32.5</v>
      </c>
      <c r="D1943" s="104">
        <f>IF('7th 2'!C38&gt;0,'7th 2'!C38,IF('7th 2'!K38&gt;0,'7th 2'!K38,IF('7th 2'!S38&gt;0,'7th 2'!S38,0)))</f>
        <v>32.5</v>
      </c>
      <c r="E1943" s="104">
        <f>IF('7th 3'!C38&gt;0,'7th 3'!C38,IF('7th 3'!K38&gt;0,'7th 3'!K38,IF('7th 3'!S38&gt;0,'7th 3'!S38,0)))</f>
        <v>32.5</v>
      </c>
      <c r="F1943" s="104">
        <f>IF('7th 4'!C38&gt;0,'7th 4'!C38,IF('7th 4'!K38&gt;0,'7th 4'!K38,IF('7th 4'!S38&gt;0,'7th 4'!S38,0)))</f>
        <v>28.5</v>
      </c>
      <c r="G1943" s="104">
        <f>IF('7th 5'!C38&gt;0,'7th 5'!C38,IF('7th 5'!K38&gt;0,'7th 5'!K38,IF('7th 5'!S38&gt;0,'7th 5'!S38,0)))</f>
        <v>30.5</v>
      </c>
      <c r="H1943" s="104">
        <f>IF('7th 6'!C38&gt;0,'7th 6'!C38,IF('7th 6'!K38&gt;0,'7th 6'!K38,IF('7th 6'!S38&gt;0,'7th 6'!S38,0)))</f>
        <v>29.75</v>
      </c>
      <c r="I1943" s="466"/>
      <c r="J1943" s="98"/>
      <c r="K1943" s="90"/>
      <c r="L1943" s="104">
        <f>IF('8th 1'!C38&gt;0,'8th 1'!C38,IF('8th 1'!K38&gt;0,'8th 1'!K38,IF('8th 1'!S38&gt;0,'8th 1'!S38,0)))</f>
        <v>34.5</v>
      </c>
      <c r="M1943" s="104">
        <f>IF('8th 2'!C38&gt;0,'8th 2'!C38,IF('8th 2'!K38&gt;0,'8th 2'!K38,IF('8th 2'!S38&gt;0,'8th 2'!S38,0)))</f>
        <v>30.5</v>
      </c>
      <c r="N1943" s="104">
        <f>IF('8th 3'!C38&gt;0,'8th 3'!C38,IF('8th 3'!K38&gt;0,'8th 3'!K38,IF('8th 3'!S38&gt;0,'8th 3'!S38,0)))</f>
        <v>33</v>
      </c>
      <c r="O1943" s="104">
        <f>IF('8th 4'!C38&gt;0,'8th 4'!C38,IF('8th 4'!K38&gt;0,'8th 4'!K38,IF('8th 4'!S38&gt;0,'8th 4'!S38,0)))</f>
        <v>28.5</v>
      </c>
      <c r="P1943" s="104">
        <f>IF('8th 5'!C38&gt;0,'8th 5'!C38,IF('8th 5'!K38&gt;0,'8th 5'!K38,IF('8th 5'!S38&gt;0,'8th 5'!S38,0)))</f>
        <v>32.25</v>
      </c>
      <c r="Q1943" s="104">
        <f>IF('8th 6'!C38&gt;0,'8th 6'!C38,IF('8th 6'!K38&gt;0,'8th 6'!K38,IF('8th 6'!S38&gt;0,'8th 6'!S38,0)))</f>
        <v>31.5</v>
      </c>
      <c r="R1943" s="104">
        <f>IF('8th 7'!C38&gt;0,'8th 7'!C38,IF('8th 7'!K38&gt;0,'8th 7'!K38,IF('8th 7'!S38&gt;0,'8th 7'!S38,0)))</f>
        <v>0</v>
      </c>
      <c r="S1943" s="466"/>
      <c r="T1943" s="98"/>
      <c r="U1943" s="90"/>
      <c r="V1943" s="468"/>
      <c r="W1943" s="470"/>
      <c r="X1943" s="471"/>
      <c r="Y1943" s="422"/>
      <c r="Z1943" s="510"/>
    </row>
    <row r="1944" spans="1:26" ht="17.25">
      <c r="A1944" s="423" t="s">
        <v>26</v>
      </c>
      <c r="B1944" s="91" t="s">
        <v>60</v>
      </c>
      <c r="C1944" s="104">
        <f>IF('7th 1'!C38&gt;0,'7th 1'!J38,IF('7th 1'!K38&gt;0,'7th 1'!R38,IF('7th 1'!S38&gt;0,'7th 1'!Z38,0)))</f>
        <v>46</v>
      </c>
      <c r="D1944" s="104">
        <f>IF('7th 2'!C38&gt;0,'7th 2'!J38,IF('7th 2'!K38&gt;0,'7th 2'!R38,IF('7th 2'!S38&gt;0,'7th 2'!Z38,0)))</f>
        <v>42</v>
      </c>
      <c r="E1944" s="104">
        <f>IF('7th 3'!C38&gt;0,'7th 3'!J38,IF('7th 3'!K38&gt;0,'7th 3'!R38,IF('7th 3'!S38&gt;0,'7th 3'!Z38,0)))</f>
        <v>44</v>
      </c>
      <c r="F1944" s="104">
        <f>IF('7th 4'!C38&gt;0,'7th 4'!J38,IF('7th 4'!K38&gt;0,'7th 4'!R38,IF('7th 4'!S38&gt;0,'7th 4'!Z38,0)))</f>
        <v>44.5</v>
      </c>
      <c r="G1944" s="104">
        <f>IF('7th 5'!C38&gt;0,'7th 5'!J38,IF('7th 5'!K38&gt;0,'7th 5'!R38,IF('7th 5'!S38&gt;0,'7th 5'!Z38,0)))</f>
        <v>50.5</v>
      </c>
      <c r="H1944" s="104">
        <f>IF('7th 6'!C38&gt;0,'7th 6'!J38,IF('7th 6'!K38&gt;0,'7th 6'!R38,IF('7th 6'!S38&gt;0,'7th 6'!Z38,0)))</f>
        <v>40.5</v>
      </c>
      <c r="I1944" s="466"/>
      <c r="J1944" s="440">
        <f>I1942/(C1941+D1941+E1941+F1941+G1941+H1941)</f>
        <v>3.6749999999999998</v>
      </c>
      <c r="K1944" s="442" t="str">
        <f>IF(J1944&gt;=2.5,K1942,IF(J1944&gt;=2.25,"C",IF(J1944&gt;=2,"D",IF(J1944=0,0,"F"))))</f>
        <v>A-</v>
      </c>
      <c r="L1944" s="104">
        <f>IF('8th 1'!C38&gt;0,'8th 1'!J38,IF('8th 1'!K38&gt;0,'8th 1'!R38,IF('8th 1'!S38&gt;0,'8th 1'!Z38,0)))</f>
        <v>42.75</v>
      </c>
      <c r="M1944" s="104">
        <f>IF('8th 2'!C38&gt;0,'8th 2'!J38,IF('8th 2'!K38&gt;0,'8th 2'!R38,IF('8th 2'!S38&gt;0,'8th 2'!Z38,0)))</f>
        <v>37.5</v>
      </c>
      <c r="N1944" s="104">
        <f>IF('8th 3'!C38&gt;0,'8th 3'!J38,IF('8th 3'!K38&gt;0,'8th 3'!R38,IF('8th 3'!S38&gt;0,'8th 3'!Z38,0)))</f>
        <v>45</v>
      </c>
      <c r="O1944" s="104">
        <f>IF('8th 4'!C38&gt;0,'8th 4'!J38,IF('8th 4'!K38&gt;0,'8th 4'!R38,IF('8th 4'!S38&gt;0,'8th 4'!Z38,0)))</f>
        <v>38</v>
      </c>
      <c r="P1944" s="104">
        <f>IF('8th 5'!C38&gt;0,'8th 5'!J38,IF('8th 5'!K38&gt;0,'8th 5'!R38,IF('8th 5'!S38&gt;0,'8th 5'!Z38,0)))</f>
        <v>42.5</v>
      </c>
      <c r="Q1944" s="104">
        <f>IF('8th 6'!C38&gt;0,'8th 6'!J38,IF('8th 6'!K38&gt;0,'8th 6'!R38,IF('8th 6'!S38&gt;0,'8th 6'!Z38,0)))</f>
        <v>44</v>
      </c>
      <c r="R1944" s="104">
        <f>IF('8th 7'!C38&gt;0,'8th 7'!J38,IF('8th 7'!K38&gt;0,'8th 7'!R38,IF('8th 7'!S38&gt;0,'8th 7'!Z38,0)))</f>
        <v>0</v>
      </c>
      <c r="S1944" s="466"/>
      <c r="T1944" s="440">
        <f>S1942/(L1941+M1941+N1941+O1941+P1941+Q1941+R1941)</f>
        <v>3.55</v>
      </c>
      <c r="U1944" s="442" t="str">
        <f>IF(T1944&gt;=2.5,U1942,IF(T1944&gt;=2.25,"C",IF(T1944&gt;=2,"D",IF(T1944=0,0,"F"))))</f>
        <v>A-</v>
      </c>
      <c r="V1944" s="454" t="s">
        <v>40</v>
      </c>
      <c r="W1944" s="443"/>
      <c r="X1944" s="443"/>
      <c r="Y1944" s="455"/>
      <c r="Z1944" s="510"/>
    </row>
    <row r="1945" spans="1:26" ht="16.5" customHeight="1">
      <c r="A1945" s="424"/>
      <c r="B1945" s="91" t="s">
        <v>67</v>
      </c>
      <c r="C1945" s="117">
        <f>'7th 1'!AA38</f>
        <v>79</v>
      </c>
      <c r="D1945" s="117">
        <f>'7th 2'!AA38</f>
        <v>75</v>
      </c>
      <c r="E1945" s="117">
        <f>'7th 3'!AA38</f>
        <v>77</v>
      </c>
      <c r="F1945" s="117">
        <f>'7th 4'!AA38</f>
        <v>73</v>
      </c>
      <c r="G1945" s="117">
        <f>'7th 5'!AA38</f>
        <v>81</v>
      </c>
      <c r="H1945" s="117">
        <f>'7th 6'!AA38</f>
        <v>71</v>
      </c>
      <c r="I1945" s="466"/>
      <c r="J1945" s="453"/>
      <c r="K1945" s="442"/>
      <c r="L1945" s="117">
        <f>'8th 1'!AA38</f>
        <v>78</v>
      </c>
      <c r="M1945" s="117">
        <f>'8th 2'!AA38</f>
        <v>68</v>
      </c>
      <c r="N1945" s="117">
        <f>'8th 3'!AA38</f>
        <v>78</v>
      </c>
      <c r="O1945" s="117">
        <f>'8th 4'!AA38</f>
        <v>67</v>
      </c>
      <c r="P1945" s="117">
        <f>'8th 5'!AA38</f>
        <v>75</v>
      </c>
      <c r="Q1945" s="117">
        <f>'8th 6'!AA38</f>
        <v>76</v>
      </c>
      <c r="R1945" s="117">
        <f>'8th 7'!AA38</f>
        <v>0</v>
      </c>
      <c r="S1945" s="466"/>
      <c r="T1945" s="453"/>
      <c r="U1945" s="442"/>
      <c r="V1945" s="444">
        <f>IF((C1946+C1948)=0,0,C1941)+IF((D1946+D1948)=0,0,D1941)+IF((E1946+E1948)=0,0,E1941)+IF((F1946+F1948)=0,0,F1941)+IF((G1946+G1948)=0,0,G1941)+IF((H1946+H1948)=0,0,H1941)+IF((L1946+L1948)=0,0,L1941)+IF((M1946+M1948)=0,0,M1941)+IF((N1946+N1948)=0,0,N1941)+IF((O1946+O1948)=0,0,O1941)+IF((P1946+P1948)=0,0,P1941)+IF((Q1946+Q1948)=0,0,Q1941)+IF((R1946+R1948)=0,0,R1941)+IF(I1952&gt;0,1.5,0)</f>
        <v>31.5</v>
      </c>
      <c r="W1945" s="457">
        <f>I1942+S1942+(I1952*1.5)</f>
        <v>112.875</v>
      </c>
      <c r="X1945" s="440">
        <f>IF(S1942&gt;0,(W1945/31.5),J1944)</f>
        <v>3.5833333333333335</v>
      </c>
      <c r="Y1945" s="164" t="str">
        <f>IF(X1945&gt;=4,"A+",IF(X1945&gt;=3.75,"A",IF(X1945&gt;=3.5,"A-",IF(X1945&gt;=3.25,"B+",IF(X1945&gt;=3,"B",IF(X1945&gt;=2.75,"B-",IF(X1945&gt;=2.5,"C+",IF(X1945&gt;=2,"C","F"))))))))</f>
        <v>A-</v>
      </c>
      <c r="Z1945" s="510"/>
    </row>
    <row r="1946" spans="1:26" ht="16.5">
      <c r="A1946" s="424"/>
      <c r="B1946" s="91" t="s">
        <v>1</v>
      </c>
      <c r="C1946" s="104">
        <f>'7th 1'!AC38</f>
        <v>3.75</v>
      </c>
      <c r="D1946" s="104">
        <f>'7th 2'!AC38</f>
        <v>3.75</v>
      </c>
      <c r="E1946" s="104">
        <f>'7th 3'!AC38</f>
        <v>3.75</v>
      </c>
      <c r="F1946" s="104">
        <f>'7th 4'!AC38</f>
        <v>3.5</v>
      </c>
      <c r="G1946" s="104">
        <f>'7th 5'!AC38</f>
        <v>4</v>
      </c>
      <c r="H1946" s="104">
        <f>'7th 6'!AC38</f>
        <v>3.5</v>
      </c>
      <c r="I1946" s="466"/>
      <c r="J1946" s="98"/>
      <c r="K1946" s="112"/>
      <c r="L1946" s="104">
        <f>'8th 1'!AC38</f>
        <v>3.75</v>
      </c>
      <c r="M1946" s="104">
        <f>'8th 2'!AC38</f>
        <v>3.25</v>
      </c>
      <c r="N1946" s="104">
        <f>'8th 3'!AC38</f>
        <v>3.75</v>
      </c>
      <c r="O1946" s="104">
        <f>'8th 4'!AC38</f>
        <v>3.25</v>
      </c>
      <c r="P1946" s="104">
        <f>'8th 5'!AC38</f>
        <v>3.75</v>
      </c>
      <c r="Q1946" s="104">
        <f>'8th 6'!AC38</f>
        <v>3.75</v>
      </c>
      <c r="R1946" s="104">
        <f>'8th 7'!AC38</f>
        <v>0</v>
      </c>
      <c r="S1946" s="466"/>
      <c r="T1946" s="98"/>
      <c r="V1946" s="456"/>
      <c r="W1946" s="448"/>
      <c r="X1946" s="441"/>
      <c r="Y1946" s="451" t="str">
        <f>IF(S1942&gt;0,(IF(X1945&gt;=2.5,Y1945,IF(X1945&gt;=2.25,"C",IF(X1945&gt;=2,"D","F")))),K1944)</f>
        <v>A-</v>
      </c>
      <c r="Z1946" s="510"/>
    </row>
    <row r="1947" spans="1:26" ht="16.5">
      <c r="A1947" s="424"/>
      <c r="B1947" s="91" t="s">
        <v>2</v>
      </c>
      <c r="C1947" s="104" t="str">
        <f>'7th 1'!AB38</f>
        <v>A</v>
      </c>
      <c r="D1947" s="104" t="str">
        <f>'7th 2'!AB38</f>
        <v>A</v>
      </c>
      <c r="E1947" s="104" t="str">
        <f>'7th 3'!AB38</f>
        <v>A</v>
      </c>
      <c r="F1947" s="104" t="str">
        <f>'7th 4'!AB38</f>
        <v>A-</v>
      </c>
      <c r="G1947" s="104" t="str">
        <f>'7th 5'!AB38</f>
        <v>A+</v>
      </c>
      <c r="H1947" s="104" t="str">
        <f>'7th 6'!AB38</f>
        <v>A-</v>
      </c>
      <c r="I1947" s="466"/>
      <c r="J1947" s="98"/>
      <c r="K1947" s="90"/>
      <c r="L1947" s="104" t="str">
        <f>'8th 1'!AB38</f>
        <v>A</v>
      </c>
      <c r="M1947" s="104" t="str">
        <f>'8th 2'!AB38</f>
        <v>B+</v>
      </c>
      <c r="N1947" s="104" t="str">
        <f>'8th 3'!AB38</f>
        <v>A</v>
      </c>
      <c r="O1947" s="104" t="str">
        <f>'8th 4'!AB38</f>
        <v>B+</v>
      </c>
      <c r="P1947" s="104" t="str">
        <f>'8th 5'!AB38</f>
        <v>A</v>
      </c>
      <c r="Q1947" s="104" t="str">
        <f>'8th 6'!AB38</f>
        <v>A</v>
      </c>
      <c r="R1947" s="104" t="str">
        <f>'8th 7'!AB38</f>
        <v/>
      </c>
      <c r="S1947" s="466"/>
      <c r="T1947" s="98"/>
      <c r="U1947" s="90"/>
      <c r="V1947" s="446"/>
      <c r="W1947" s="449"/>
      <c r="X1947" s="450"/>
      <c r="Y1947" s="452"/>
      <c r="Z1947" s="510"/>
    </row>
    <row r="1948" spans="1:26" ht="16.5">
      <c r="A1948" s="413" t="s">
        <v>127</v>
      </c>
      <c r="B1948" s="91" t="s">
        <v>1</v>
      </c>
      <c r="C1948" s="104" t="str">
        <f>'7th 1'!AD38</f>
        <v>3.30</v>
      </c>
      <c r="D1948" s="104">
        <f>'7th 2'!AD38</f>
        <v>0</v>
      </c>
      <c r="E1948" s="104">
        <f>'7th 3'!AD38</f>
        <v>0</v>
      </c>
      <c r="F1948" s="104">
        <f>'7th 4'!AD38</f>
        <v>0</v>
      </c>
      <c r="G1948" s="104">
        <f>'7th 5'!AD38</f>
        <v>0</v>
      </c>
      <c r="H1948" s="104">
        <f>'7th 6'!AD38</f>
        <v>0</v>
      </c>
      <c r="I1948" s="415">
        <f>(C1948*C1941)+(D1948*D1941)+(E1948*E1941)+(F1948*F1941)+(G1948*G1941)+(H1948*H1941)</f>
        <v>9.8999999999999986</v>
      </c>
      <c r="J1948" s="417">
        <f>IF(C1948&gt;0,(C1946*C1941),0)+IF(D1948&gt;0,(D1946*D1941),0)+IF(E1948&gt;0,(E1946*E1941),0)+IF(F1948&gt;0,(F1946*F1941),0)+IF(G1948&gt;0,(G1946*G1941),0)+IF(H1948&gt;0,(H1946*H1941),0)</f>
        <v>11.25</v>
      </c>
      <c r="K1948" s="418">
        <f>IF(C1948&gt;C1946,((C1948*C1941)-(C1946*C1941)),0)+IF(D1948&gt;D1946,((D1948*D1941)-(D1946*D1941)),0)+IF(E1948&gt;E1946,((E1948*E1941)-(E1946*E1941)),0)+IF(F1948&gt;F1946,((F1948*F1941)-(F1946*F1941)),0)+IF(G1948&gt;G1946,((G1948*G1941)-(G1946*G1941)),0)+IF(H1948&gt;H1946,((H1948*H1941)-(H1946*H1941)),0)</f>
        <v>-1.3500000000000014</v>
      </c>
      <c r="L1948" s="165">
        <f>'8th 1'!AD38</f>
        <v>0</v>
      </c>
      <c r="M1948" s="104">
        <f>'8th 2'!AD38</f>
        <v>0</v>
      </c>
      <c r="N1948" s="104">
        <f>'8th 3'!AD38</f>
        <v>0</v>
      </c>
      <c r="O1948" s="104">
        <f>'8th 4'!AD38</f>
        <v>0</v>
      </c>
      <c r="P1948" s="104">
        <f>'8th 5'!AD38</f>
        <v>0</v>
      </c>
      <c r="Q1948" s="104">
        <f>'8th 6'!AD38</f>
        <v>0</v>
      </c>
      <c r="R1948" s="104">
        <f>'8th 7'!AD38</f>
        <v>0</v>
      </c>
      <c r="S1948" s="403">
        <f>(L1948*L1941)+(M1948*M1941)+(N1948*N1941)+(O1948*O1941)+(P1948*P1941)+(Q1948*Q1941)+(R1948*R1941)</f>
        <v>0</v>
      </c>
      <c r="T1948" s="417">
        <f>IF(L1948&gt;0,(L1946*L1941),0)+IF(M1948&gt;0,(M1946*M1941),0)+IF(N1948&gt;0,(N1946*N1941),0)+IF(O1948&gt;0,(O1946*O1941),0)+IF(P1948&gt;0,(P1946*P1941),0)+IF(Q1948&gt;0,(Q1946*Q1941),0)+IF(R1948&gt;0,(R1946*R1941),0)</f>
        <v>0</v>
      </c>
      <c r="U1948" s="399">
        <f>IF(L1948&gt;L1946,((L1948*L1941)-(L1946*L1941)),0)+IF(M1948&gt;M1946,((M1948*M1941)-(M1946*M1941)),0)+IF(N1948&gt;N1946,((N1948*N1941)-(N1946*N1941)),0)+IF(O1948&gt;O1946,((O1948*O1941)-(O1946*O1941)),0)+IF(P1948&gt;P1946,((P1948*P1941)-(P1946*P1941)),0)+IF(Q1948&gt;Q1946,((Q1948*Q1941)-(Q1946*Q1941)),0)+IF(R1948&gt;R1946,((R1948*R1941)-(R1946*R1941)),0)</f>
        <v>0</v>
      </c>
      <c r="V1948" s="401">
        <f>I1948+S1948</f>
        <v>9.8999999999999986</v>
      </c>
      <c r="W1948" s="403">
        <f>J1948+T1948</f>
        <v>11.25</v>
      </c>
      <c r="X1948" s="403">
        <f>K1948+U1948</f>
        <v>-1.3500000000000014</v>
      </c>
      <c r="Y1948" s="405">
        <f>IF(V1940&gt;0,(X1948+Y1935),0)</f>
        <v>-1.3500000000000014</v>
      </c>
      <c r="Z1948" s="510"/>
    </row>
    <row r="1949" spans="1:26" ht="15.75" customHeight="1" thickBot="1">
      <c r="A1949" s="414"/>
      <c r="B1949" s="157" t="s">
        <v>23</v>
      </c>
      <c r="C1949" s="180" t="str">
        <f>'7th 1'!AE38</f>
        <v>Imp:</v>
      </c>
      <c r="D1949" s="180" t="str">
        <f>'7th 2'!AE38</f>
        <v/>
      </c>
      <c r="E1949" s="180" t="str">
        <f>'7th 3'!AE38</f>
        <v/>
      </c>
      <c r="F1949" s="180" t="str">
        <f>'7th 4'!AE38</f>
        <v/>
      </c>
      <c r="G1949" s="180" t="str">
        <f>'7th 5'!AE38</f>
        <v/>
      </c>
      <c r="H1949" s="180" t="str">
        <f>'7th 6'!AE38</f>
        <v/>
      </c>
      <c r="I1949" s="416"/>
      <c r="J1949" s="416"/>
      <c r="K1949" s="419"/>
      <c r="L1949" s="180" t="str">
        <f>'8th 1'!AE38</f>
        <v/>
      </c>
      <c r="M1949" s="180" t="str">
        <f>'8th 2'!AE38</f>
        <v/>
      </c>
      <c r="N1949" s="180" t="str">
        <f>'8th 3'!AE38</f>
        <v/>
      </c>
      <c r="O1949" s="180" t="str">
        <f>'8th 4'!AE38</f>
        <v/>
      </c>
      <c r="P1949" s="180" t="str">
        <f>'8th 5'!AE38</f>
        <v/>
      </c>
      <c r="Q1949" s="180" t="str">
        <f>'8th 6'!AE38</f>
        <v/>
      </c>
      <c r="R1949" s="180" t="str">
        <f>'8th 7'!AE38</f>
        <v/>
      </c>
      <c r="S1949" s="420"/>
      <c r="T1949" s="420"/>
      <c r="U1949" s="400"/>
      <c r="V1949" s="402"/>
      <c r="W1949" s="404"/>
      <c r="X1949" s="404"/>
      <c r="Y1949" s="406"/>
      <c r="Z1949" s="510"/>
    </row>
    <row r="1950" spans="1:26" ht="9.75" customHeight="1" thickTop="1" thickBot="1">
      <c r="C1950" s="53"/>
      <c r="D1950" s="53"/>
      <c r="E1950" s="53"/>
      <c r="F1950" s="53"/>
      <c r="G1950" s="53"/>
      <c r="H1950" s="53"/>
      <c r="L1950" s="53"/>
      <c r="M1950" s="53"/>
      <c r="N1950" s="53"/>
      <c r="O1950" s="53"/>
      <c r="P1950" s="53"/>
      <c r="Q1950" s="53"/>
      <c r="R1950" s="53"/>
      <c r="V1950" s="53"/>
      <c r="W1950" s="53"/>
      <c r="X1950" s="53"/>
      <c r="Y1950" s="53"/>
    </row>
    <row r="1951" spans="1:26" ht="18.75" thickTop="1">
      <c r="A1951" s="407" t="s">
        <v>33</v>
      </c>
      <c r="B1951" s="408"/>
      <c r="C1951" s="376" t="s">
        <v>35</v>
      </c>
      <c r="D1951" s="380"/>
      <c r="E1951" s="376" t="s">
        <v>30</v>
      </c>
      <c r="F1951" s="380"/>
      <c r="G1951" s="376" t="s">
        <v>31</v>
      </c>
      <c r="H1951" s="380"/>
      <c r="I1951" s="376" t="s">
        <v>32</v>
      </c>
      <c r="J1951" s="411"/>
      <c r="K1951" s="411"/>
      <c r="L1951" s="412"/>
      <c r="M1951" s="370" t="s">
        <v>50</v>
      </c>
      <c r="N1951" s="371"/>
      <c r="O1951" s="376" t="s">
        <v>0</v>
      </c>
      <c r="P1951" s="377"/>
      <c r="Q1951" s="169" t="s">
        <v>29</v>
      </c>
      <c r="R1951" s="378" t="s">
        <v>216</v>
      </c>
      <c r="S1951" s="379"/>
      <c r="T1951" s="379"/>
      <c r="U1951" s="380"/>
      <c r="V1951" s="381" t="s">
        <v>2</v>
      </c>
      <c r="W1951" s="382"/>
      <c r="X1951" s="170"/>
      <c r="Y1951" s="171"/>
    </row>
    <row r="1952" spans="1:26" s="113" customFormat="1" ht="18" customHeight="1">
      <c r="A1952" s="409"/>
      <c r="B1952" s="410"/>
      <c r="C1952" s="383" t="str">
        <f>'viva-1'!K36</f>
        <v>3.50</v>
      </c>
      <c r="D1952" s="384"/>
      <c r="E1952" s="383" t="str">
        <f>'viva-2'!K36</f>
        <v>2.25</v>
      </c>
      <c r="F1952" s="384"/>
      <c r="G1952" s="385" t="str">
        <f>'viva-3'!K36</f>
        <v>3.00</v>
      </c>
      <c r="H1952" s="384"/>
      <c r="I1952" s="383" t="str">
        <f>'viva-4'!K36</f>
        <v>3.00</v>
      </c>
      <c r="J1952" s="386"/>
      <c r="K1952" s="386"/>
      <c r="L1952" s="387"/>
      <c r="M1952" s="372"/>
      <c r="N1952" s="373"/>
      <c r="O1952" s="388">
        <f>W1940+Y1948</f>
        <v>425.02499999999998</v>
      </c>
      <c r="P1952" s="389"/>
      <c r="Q1952" s="397">
        <f>V1940</f>
        <v>126</v>
      </c>
      <c r="R1952" s="392">
        <f>O1952/126</f>
        <v>3.3732142857142855</v>
      </c>
      <c r="S1952" s="393"/>
      <c r="T1952" s="393"/>
      <c r="U1952" s="394"/>
      <c r="V1952" s="359" t="str">
        <f>IF(R1952&gt;=2.5,Y1952,IF(R1952&gt;=2.25,"C",IF(R1952&gt;=2,"D",IF(R1952=0,0,"F"))))</f>
        <v>B+</v>
      </c>
      <c r="W1952" s="360"/>
      <c r="X1952" s="172"/>
      <c r="Y1952" s="173" t="str">
        <f>IF(R1952&gt;=4,"A+",IF(R1952&gt;=3.75,"A",IF(R1952&gt;=3.5,"A-",IF(R1952&gt;=3.25,"B+",IF(R1952&gt;=3,"B",IF(R1952&gt;=2.75,"B-",IF(R1952&gt;=2.5,"C+",IF(R1952&gt;=2,"C","F"))))))))</f>
        <v>B+</v>
      </c>
      <c r="Z1952" s="174"/>
    </row>
    <row r="1953" spans="1:26" ht="39.75" customHeight="1" thickBot="1">
      <c r="A1953" s="363" t="s">
        <v>34</v>
      </c>
      <c r="B1953" s="364"/>
      <c r="C1953" s="365" t="s">
        <v>1</v>
      </c>
      <c r="D1953" s="366"/>
      <c r="E1953" s="367">
        <f>C1952+E1952+G1952+I1952</f>
        <v>11.75</v>
      </c>
      <c r="F1953" s="368"/>
      <c r="G1953" s="365" t="s">
        <v>0</v>
      </c>
      <c r="H1953" s="366"/>
      <c r="I1953" s="367">
        <f>E1953*1.5</f>
        <v>17.625</v>
      </c>
      <c r="J1953" s="369"/>
      <c r="K1953" s="369"/>
      <c r="L1953" s="368"/>
      <c r="M1953" s="374"/>
      <c r="N1953" s="375"/>
      <c r="O1953" s="390"/>
      <c r="P1953" s="391"/>
      <c r="Q1953" s="398"/>
      <c r="R1953" s="395"/>
      <c r="S1953" s="395"/>
      <c r="T1953" s="395"/>
      <c r="U1953" s="396"/>
      <c r="V1953" s="361"/>
      <c r="W1953" s="362"/>
      <c r="X1953" s="175"/>
      <c r="Y1953" s="176"/>
    </row>
    <row r="1954" spans="1:26" ht="30" customHeight="1" thickTop="1">
      <c r="B1954" s="54"/>
      <c r="C1954" s="54"/>
      <c r="D1954" s="514" t="s">
        <v>24</v>
      </c>
      <c r="E1954" s="514"/>
      <c r="F1954" s="514"/>
      <c r="G1954" s="514"/>
      <c r="H1954" s="514"/>
      <c r="I1954" s="514"/>
      <c r="J1954" s="514"/>
      <c r="K1954" s="514"/>
      <c r="L1954" s="514"/>
      <c r="M1954" s="514"/>
      <c r="N1954" s="514"/>
      <c r="O1954" s="514"/>
      <c r="P1954" s="514"/>
      <c r="Q1954" s="514"/>
      <c r="R1954" s="514"/>
      <c r="S1954" s="514"/>
      <c r="T1954" s="55" t="s">
        <v>36</v>
      </c>
      <c r="U1954" s="56"/>
      <c r="V1954" s="515">
        <f>'1st 1'!R39</f>
        <v>0</v>
      </c>
      <c r="W1954" s="516"/>
      <c r="X1954" s="516"/>
      <c r="Y1954" s="516"/>
    </row>
    <row r="1955" spans="1:26" ht="18.75">
      <c r="A1955" s="57"/>
      <c r="B1955" s="58"/>
      <c r="C1955" s="59" t="s">
        <v>4</v>
      </c>
      <c r="D1955" s="60" t="s">
        <v>71</v>
      </c>
      <c r="E1955" s="60"/>
      <c r="F1955" s="53"/>
      <c r="G1955" s="61"/>
      <c r="H1955" s="517" t="s">
        <v>73</v>
      </c>
      <c r="I1955" s="518"/>
      <c r="J1955" s="518"/>
      <c r="K1955" s="518"/>
      <c r="L1955" s="518"/>
      <c r="M1955" s="518"/>
      <c r="N1955" s="518"/>
      <c r="O1955" s="62"/>
      <c r="P1955" s="62"/>
      <c r="Q1955" s="62"/>
      <c r="R1955" s="53"/>
      <c r="S1955" s="63"/>
      <c r="T1955" s="55" t="s">
        <v>37</v>
      </c>
      <c r="U1955" s="56"/>
      <c r="V1955" s="519">
        <f>'1st 1'!A39</f>
        <v>32</v>
      </c>
      <c r="W1955" s="516"/>
      <c r="X1955" s="516"/>
      <c r="Y1955" s="516"/>
    </row>
    <row r="1956" spans="1:26" ht="18.75">
      <c r="A1956" s="57"/>
      <c r="B1956" s="58"/>
      <c r="C1956" s="59" t="s">
        <v>5</v>
      </c>
      <c r="D1956" s="60" t="s">
        <v>66</v>
      </c>
      <c r="E1956" s="60"/>
      <c r="F1956" s="64"/>
      <c r="G1956" s="53"/>
      <c r="H1956" s="61"/>
      <c r="I1956" s="65"/>
      <c r="J1956" s="520">
        <f>'1st 1'!A2331</f>
        <v>0</v>
      </c>
      <c r="K1956" s="521"/>
      <c r="L1956" s="521"/>
      <c r="M1956" s="521"/>
      <c r="N1956" s="62"/>
      <c r="O1956" s="62"/>
      <c r="P1956" s="53"/>
      <c r="Q1956" s="53"/>
      <c r="R1956" s="53"/>
      <c r="S1956" s="63"/>
      <c r="T1956" s="55" t="s">
        <v>38</v>
      </c>
      <c r="U1956" s="56"/>
      <c r="V1956" s="56"/>
      <c r="W1956" s="56"/>
      <c r="X1956" s="56"/>
      <c r="Y1956" s="66">
        <f>'1st 1'!S39</f>
        <v>0</v>
      </c>
    </row>
    <row r="1957" spans="1:26" ht="18.75">
      <c r="A1957" s="57"/>
      <c r="B1957" s="58"/>
      <c r="C1957" s="59" t="s">
        <v>6</v>
      </c>
      <c r="D1957" s="60" t="s">
        <v>14</v>
      </c>
      <c r="E1957" s="58"/>
      <c r="F1957" s="67" t="s">
        <v>7</v>
      </c>
      <c r="G1957" s="68" t="str">
        <f>'1st 1'!B39</f>
        <v>F</v>
      </c>
      <c r="H1957" s="69"/>
      <c r="I1957" s="70"/>
      <c r="J1957" s="70"/>
      <c r="K1957" s="70"/>
      <c r="L1957" s="53"/>
      <c r="M1957" s="53"/>
      <c r="N1957" s="53"/>
      <c r="O1957" s="53"/>
      <c r="P1957" s="53"/>
      <c r="Q1957" s="53"/>
      <c r="R1957" s="53"/>
      <c r="V1957" s="53"/>
      <c r="W1957" s="53"/>
      <c r="X1957" s="53"/>
      <c r="Y1957" s="53"/>
    </row>
    <row r="1958" spans="1:26" ht="18.75">
      <c r="A1958" s="57"/>
      <c r="B1958" s="64"/>
      <c r="C1958" s="64"/>
      <c r="D1958" s="64"/>
      <c r="E1958" s="53"/>
      <c r="F1958" s="67" t="s">
        <v>8</v>
      </c>
      <c r="G1958" s="72">
        <f>'1st 1'!T39</f>
        <v>0</v>
      </c>
      <c r="H1958" s="69"/>
      <c r="I1958" s="70"/>
      <c r="J1958" s="70"/>
      <c r="K1958" s="70"/>
      <c r="L1958" s="53"/>
      <c r="M1958" s="53"/>
      <c r="N1958" s="53"/>
      <c r="O1958" s="53"/>
      <c r="P1958" s="53"/>
      <c r="Q1958" s="53"/>
      <c r="R1958" s="53"/>
      <c r="V1958" s="53"/>
      <c r="W1958" s="53"/>
      <c r="X1958" s="53"/>
      <c r="Y1958" s="53"/>
    </row>
    <row r="1959" spans="1:26" ht="18.75">
      <c r="A1959" s="57"/>
      <c r="B1959" s="64"/>
      <c r="C1959" s="64"/>
      <c r="D1959" s="64"/>
      <c r="E1959" s="53"/>
      <c r="F1959" s="67" t="s">
        <v>9</v>
      </c>
      <c r="G1959" s="72">
        <f>'1st 1'!U39</f>
        <v>0</v>
      </c>
      <c r="H1959" s="69"/>
      <c r="I1959" s="70"/>
      <c r="J1959" s="70"/>
      <c r="K1959" s="70"/>
      <c r="L1959" s="53"/>
      <c r="M1959" s="53"/>
      <c r="N1959" s="53"/>
      <c r="O1959" s="53"/>
      <c r="P1959" s="53"/>
      <c r="Q1959" s="53"/>
      <c r="R1959" s="53"/>
      <c r="V1959" s="53"/>
      <c r="W1959" s="53"/>
      <c r="X1959" s="53"/>
      <c r="Y1959" s="53"/>
    </row>
    <row r="1960" spans="1:26" ht="18.75">
      <c r="A1960" s="57"/>
      <c r="B1960" s="64"/>
      <c r="C1960" s="64"/>
      <c r="D1960" s="64"/>
      <c r="E1960" s="53"/>
      <c r="F1960" s="67" t="s">
        <v>10</v>
      </c>
      <c r="G1960" s="72">
        <f>'1st 1'!V39</f>
        <v>0</v>
      </c>
      <c r="H1960" s="69"/>
      <c r="I1960" s="73"/>
      <c r="J1960" s="73"/>
      <c r="K1960" s="73"/>
      <c r="L1960" s="53"/>
      <c r="M1960" s="53"/>
      <c r="N1960" s="53"/>
      <c r="O1960" s="53"/>
      <c r="P1960" s="53"/>
      <c r="Q1960" s="53"/>
      <c r="R1960" s="53"/>
      <c r="V1960" s="53"/>
      <c r="W1960" s="53"/>
      <c r="X1960" s="53"/>
      <c r="Y1960" s="53"/>
    </row>
    <row r="1961" spans="1:26" ht="21.75" customHeight="1" thickBot="1">
      <c r="A1961" s="522" t="s">
        <v>25</v>
      </c>
      <c r="B1961" s="522"/>
      <c r="C1961" s="523"/>
      <c r="D1961" s="523"/>
      <c r="E1961" s="523"/>
      <c r="F1961" s="523"/>
      <c r="G1961" s="523"/>
      <c r="H1961" s="523"/>
      <c r="I1961" s="523"/>
      <c r="J1961" s="523"/>
      <c r="K1961" s="523"/>
      <c r="L1961" s="524"/>
      <c r="M1961" s="524"/>
      <c r="N1961" s="524"/>
      <c r="O1961" s="524"/>
      <c r="P1961" s="524"/>
      <c r="Q1961" s="524"/>
      <c r="R1961" s="524"/>
      <c r="S1961" s="524"/>
      <c r="T1961" s="524"/>
      <c r="U1961" s="524"/>
      <c r="V1961" s="524"/>
      <c r="W1961" s="524"/>
      <c r="X1961" s="524"/>
      <c r="Y1961" s="524"/>
    </row>
    <row r="1962" spans="1:26" ht="19.5" customHeight="1" thickTop="1" thickBot="1">
      <c r="A1962" s="478" t="s">
        <v>42</v>
      </c>
      <c r="B1962" s="479"/>
      <c r="C1962" s="479"/>
      <c r="D1962" s="479"/>
      <c r="E1962" s="479"/>
      <c r="F1962" s="479"/>
      <c r="G1962" s="479"/>
      <c r="H1962" s="479"/>
      <c r="I1962" s="479"/>
      <c r="J1962" s="479"/>
      <c r="K1962" s="480"/>
      <c r="L1962" s="479" t="s">
        <v>43</v>
      </c>
      <c r="M1962" s="479"/>
      <c r="N1962" s="479"/>
      <c r="O1962" s="479"/>
      <c r="P1962" s="479"/>
      <c r="Q1962" s="479"/>
      <c r="R1962" s="479"/>
      <c r="S1962" s="479"/>
      <c r="T1962" s="479"/>
      <c r="U1962" s="506"/>
      <c r="V1962" s="507" t="s">
        <v>39</v>
      </c>
      <c r="W1962" s="508"/>
      <c r="X1962" s="508"/>
      <c r="Y1962" s="509"/>
      <c r="Z1962" s="510" t="s">
        <v>68</v>
      </c>
    </row>
    <row r="1963" spans="1:26" ht="19.5" thickTop="1" thickBot="1">
      <c r="A1963" s="74" t="s">
        <v>22</v>
      </c>
      <c r="B1963" s="75"/>
      <c r="C1963" s="76">
        <f>'1st 1'!C4</f>
        <v>101</v>
      </c>
      <c r="D1963" s="76">
        <f>'1st 2'!C4</f>
        <v>102</v>
      </c>
      <c r="E1963" s="76">
        <f>'1st 3'!C4</f>
        <v>103</v>
      </c>
      <c r="F1963" s="76">
        <f>'1st 4'!C4</f>
        <v>104</v>
      </c>
      <c r="G1963" s="76">
        <f>'1st 5'!C4</f>
        <v>105</v>
      </c>
      <c r="H1963" s="76">
        <f>'1st 6'!C4</f>
        <v>106</v>
      </c>
      <c r="I1963" s="511" t="s">
        <v>0</v>
      </c>
      <c r="J1963" s="511" t="s">
        <v>3</v>
      </c>
      <c r="K1963" s="512" t="s">
        <v>2</v>
      </c>
      <c r="L1963" s="76">
        <f>'2nd 1'!C4</f>
        <v>107</v>
      </c>
      <c r="M1963" s="76">
        <f>'2nd 2'!C4</f>
        <v>108</v>
      </c>
      <c r="N1963" s="76">
        <f>'2nd 3'!C4</f>
        <v>109</v>
      </c>
      <c r="O1963" s="76">
        <f>'2nd 4'!C4</f>
        <v>110</v>
      </c>
      <c r="P1963" s="76">
        <f>'2nd 5'!C4</f>
        <v>111</v>
      </c>
      <c r="Q1963" s="76">
        <f>'2nd 6'!C4</f>
        <v>112</v>
      </c>
      <c r="R1963" s="76">
        <f>'2nd 7'!C4</f>
        <v>0</v>
      </c>
      <c r="S1963" s="429" t="s">
        <v>0</v>
      </c>
      <c r="T1963" s="429" t="s">
        <v>3</v>
      </c>
      <c r="U1963" s="431" t="s">
        <v>2</v>
      </c>
      <c r="V1963" s="492" t="s">
        <v>29</v>
      </c>
      <c r="W1963" s="493" t="s">
        <v>0</v>
      </c>
      <c r="X1963" s="494" t="s">
        <v>3</v>
      </c>
      <c r="Y1963" s="495" t="s">
        <v>2</v>
      </c>
      <c r="Z1963" s="510"/>
    </row>
    <row r="1964" spans="1:26" ht="64.5" customHeight="1" thickTop="1" thickBot="1">
      <c r="A1964" s="77" t="s">
        <v>63</v>
      </c>
      <c r="B1964" s="78"/>
      <c r="C1964" s="114" t="str">
        <f>'1st 1'!C6</f>
        <v>Drawing-1</v>
      </c>
      <c r="D1964" s="114" t="str">
        <f>'1st 2'!C6</f>
        <v>Sketch-1</v>
      </c>
      <c r="E1964" s="114" t="str">
        <f>'1st 3'!C6</f>
        <v>Parspective-1</v>
      </c>
      <c r="F1964" s="114" t="str">
        <f>'1st 4'!C6</f>
        <v>Study and Composition-1</v>
      </c>
      <c r="G1964" s="114" t="str">
        <f>'1st 5'!C6</f>
        <v>History of Civilization-1</v>
      </c>
      <c r="H1964" s="114" t="str">
        <f>'1st 6'!C6</f>
        <v>Nazrul Studies</v>
      </c>
      <c r="I1964" s="481"/>
      <c r="J1964" s="481"/>
      <c r="K1964" s="482"/>
      <c r="L1964" s="114" t="str">
        <f>'2nd 1'!C6</f>
        <v>Drawing-2</v>
      </c>
      <c r="M1964" s="114" t="str">
        <f>'2nd 2'!C6</f>
        <v>Sketch-2</v>
      </c>
      <c r="N1964" s="114" t="str">
        <f>'2nd 3'!C6</f>
        <v>Perspective- 2</v>
      </c>
      <c r="O1964" s="114" t="str">
        <f>'2nd 4'!C6</f>
        <v>Basic Design</v>
      </c>
      <c r="P1964" s="114" t="str">
        <f>'2nd 5'!C6</f>
        <v xml:space="preserve"> Study &amp; composition 2</v>
      </c>
      <c r="Q1964" s="114" t="str">
        <f>'2nd 6'!C6</f>
        <v>History of Civilization -2</v>
      </c>
      <c r="R1964" s="114">
        <f>'2nd 7'!C6</f>
        <v>0</v>
      </c>
      <c r="S1964" s="429"/>
      <c r="T1964" s="429"/>
      <c r="U1964" s="431"/>
      <c r="V1964" s="492"/>
      <c r="W1964" s="493"/>
      <c r="X1964" s="493"/>
      <c r="Y1964" s="495"/>
      <c r="Z1964" s="510"/>
    </row>
    <row r="1965" spans="1:26" ht="18.75" thickTop="1">
      <c r="A1965" s="77" t="s">
        <v>12</v>
      </c>
      <c r="B1965" s="78"/>
      <c r="C1965" s="80">
        <f>'1st 1'!G4</f>
        <v>3</v>
      </c>
      <c r="D1965" s="80">
        <f>'1st 2'!G4</f>
        <v>1.5</v>
      </c>
      <c r="E1965" s="80">
        <f>'1st 3'!G4</f>
        <v>3</v>
      </c>
      <c r="F1965" s="80">
        <f>'1st 4'!G4</f>
        <v>3</v>
      </c>
      <c r="G1965" s="80">
        <f>'1st 5'!G4</f>
        <v>1.5</v>
      </c>
      <c r="H1965" s="80">
        <f>'1st 6'!G4</f>
        <v>3</v>
      </c>
      <c r="I1965" s="481"/>
      <c r="J1965" s="481"/>
      <c r="K1965" s="513"/>
      <c r="L1965" s="80">
        <f>'2nd 1'!G4</f>
        <v>3</v>
      </c>
      <c r="M1965" s="80">
        <f>'2nd 2'!G4</f>
        <v>1.5</v>
      </c>
      <c r="N1965" s="80">
        <f>'2nd 3'!G4</f>
        <v>3</v>
      </c>
      <c r="O1965" s="80">
        <f>'2nd 4'!G4</f>
        <v>1.5</v>
      </c>
      <c r="P1965" s="80">
        <f>'2nd 5'!G4</f>
        <v>3</v>
      </c>
      <c r="Q1965" s="80">
        <f>'2nd 6'!G4</f>
        <v>3</v>
      </c>
      <c r="R1965" s="80">
        <f>'2nd 7'!G4</f>
        <v>0</v>
      </c>
      <c r="S1965" s="430"/>
      <c r="T1965" s="430"/>
      <c r="U1965" s="432"/>
      <c r="V1965" s="468"/>
      <c r="W1965" s="471"/>
      <c r="X1965" s="471"/>
      <c r="Y1965" s="422"/>
      <c r="Z1965" s="510"/>
    </row>
    <row r="1966" spans="1:26" ht="16.5" customHeight="1">
      <c r="A1966" s="77" t="s">
        <v>11</v>
      </c>
      <c r="B1966" s="78"/>
      <c r="C1966" s="80">
        <v>100</v>
      </c>
      <c r="D1966" s="80">
        <v>100</v>
      </c>
      <c r="E1966" s="80">
        <v>100</v>
      </c>
      <c r="F1966" s="80">
        <v>100</v>
      </c>
      <c r="G1966" s="80">
        <v>100</v>
      </c>
      <c r="H1966" s="80">
        <v>100</v>
      </c>
      <c r="I1966" s="496">
        <f>(C1970*C1965)+(D1970*D1965)+(E1970*E1965)+(F1970*F1965)+(G1970*G1965)+(H1970*H1965)</f>
        <v>50.25</v>
      </c>
      <c r="J1966" s="82"/>
      <c r="K1966" s="83" t="str">
        <f>IF(J1967&gt;=4,"A+",IF(J1967&gt;=3.75,"A",IF(J1967&gt;=3.5,"A-",IF(J1967&gt;=3.25,"B+",IF(J1967&gt;=3,"B",IF(J1967&gt;=2.75,"B-",IF(J1967&gt;=2.5,"C+",IF(J1967&gt;=2,"C","F"))))))))</f>
        <v>B+</v>
      </c>
      <c r="L1966" s="81">
        <v>100</v>
      </c>
      <c r="M1966" s="80">
        <v>100</v>
      </c>
      <c r="N1966" s="80">
        <v>100</v>
      </c>
      <c r="O1966" s="80">
        <v>100</v>
      </c>
      <c r="P1966" s="80">
        <v>100</v>
      </c>
      <c r="Q1966" s="80">
        <v>100</v>
      </c>
      <c r="R1966" s="80">
        <v>100</v>
      </c>
      <c r="S1966" s="465">
        <f>(L1970*L1965)+(M1970*M1965)+(N1970*N1965)+(O1970*O1965)+(P1970*P1965)+(Q1970*Q1965)+(R1970*R1965)</f>
        <v>49.875</v>
      </c>
      <c r="T1966" s="84"/>
      <c r="U1966" s="85" t="str">
        <f>IF(T1967&gt;=4,"A+",IF(T1967&gt;=3.75,"A",IF(T1967&gt;=3.5,"A-",IF(T1967&gt;=3.25,"B+",IF(T1967&gt;=3,"B",IF(T1967&gt;=2.75,"B-",IF(T1967&gt;=2.5,"C+",IF(T1967&gt;=2,"C","F"))))))))</f>
        <v>B+</v>
      </c>
      <c r="V1966" s="498">
        <f>IF((C1970+C1972)=0,0,C1965)+IF((D1970+D1972)=0,0,D1965)+IF((E1970+E1972)=0,0,E1965)+IF((F1970+F1972)=0,0,F1965)+IF((G1970+G1972)=0,0,G1965)+IF((H1970+H1972)=0,0,H1965)+IF((L1970+L1972)=0,0,L1965)+IF((M1970+M1972)=0,0,M1965)+IF((N1970+N1972)=0,0,N1965)+IF((O1970+O1972)=0,0,O1965)+IF((P1970+P1972)=0,0,P1965)+IF((Q1970+Q1972)=0,0,Q1965)+IF((R1970+R1972)=0,0,R1965)+IF(C2015=0,0,1.5)</f>
        <v>31.5</v>
      </c>
      <c r="W1966" s="415">
        <f>I1966+S1966+(C2015*1.5)</f>
        <v>105</v>
      </c>
      <c r="X1966" s="503">
        <f>IF(S1966&gt;0,(W1966/31.5),J1967)</f>
        <v>3.3333333333333335</v>
      </c>
      <c r="Y1966" s="154" t="str">
        <f>IF(X1966&gt;=4,"A+",IF(X1966&gt;=3.75,"A",IF(X1966&gt;=3.5,"A-",IF(X1966&gt;=3.25,"B+",IF(X1966&gt;=3,"B",IF(X1966&gt;=2.75,"B-",IF(X1966&gt;=2.5,"C+",IF(X1966&gt;=2,"C","F"))))))))</f>
        <v>B+</v>
      </c>
      <c r="Z1966" s="510"/>
    </row>
    <row r="1967" spans="1:26" ht="18">
      <c r="A1967" s="77" t="s">
        <v>28</v>
      </c>
      <c r="B1967" s="86"/>
      <c r="C1967" s="87">
        <f>'1st 1'!C39</f>
        <v>29</v>
      </c>
      <c r="D1967" s="87">
        <f>'1st 2'!C39</f>
        <v>29</v>
      </c>
      <c r="E1967" s="87">
        <f>'1st 3'!C39</f>
        <v>29.5</v>
      </c>
      <c r="F1967" s="87">
        <f>'1st 4'!C39</f>
        <v>20</v>
      </c>
      <c r="G1967" s="87">
        <f>'1st 5'!C39</f>
        <v>34</v>
      </c>
      <c r="H1967" s="87">
        <f>'1st 6'!C39</f>
        <v>32</v>
      </c>
      <c r="I1967" s="497"/>
      <c r="J1967" s="485">
        <f>I1966/(C1965+D1965+E1965+F1965+G1965+H1965)</f>
        <v>3.35</v>
      </c>
      <c r="K1967" s="88"/>
      <c r="L1967" s="89">
        <f>'2nd 1'!C39</f>
        <v>27</v>
      </c>
      <c r="M1967" s="87">
        <f>'2nd 2'!C39</f>
        <v>28</v>
      </c>
      <c r="N1967" s="87">
        <f>'2nd 3'!C39</f>
        <v>30.5</v>
      </c>
      <c r="O1967" s="87">
        <f>'2nd 4'!C39</f>
        <v>28</v>
      </c>
      <c r="P1967" s="87">
        <f>'2nd 5'!C39</f>
        <v>26.5</v>
      </c>
      <c r="Q1967" s="87">
        <f>'2nd 6'!C39</f>
        <v>32</v>
      </c>
      <c r="R1967" s="87">
        <f>'2nd 7'!C39</f>
        <v>0</v>
      </c>
      <c r="S1967" s="457"/>
      <c r="T1967" s="485">
        <f>S1966/(L1965+M1965+N1965+O1965+P1965+Q1965+R1965)</f>
        <v>3.3250000000000002</v>
      </c>
      <c r="U1967" s="90"/>
      <c r="V1967" s="499"/>
      <c r="W1967" s="501"/>
      <c r="X1967" s="453"/>
      <c r="Y1967" s="487" t="str">
        <f>IF(S1966&gt;0,(IF(X1966&gt;=2.5,Y1966,IF(X1966&gt;=2.25,"C",IF(X1966&gt;=2,"D","F")))),K1968)</f>
        <v>B+</v>
      </c>
      <c r="Z1967" s="510"/>
    </row>
    <row r="1968" spans="1:26" ht="16.5" customHeight="1">
      <c r="A1968" s="423" t="s">
        <v>26</v>
      </c>
      <c r="B1968" s="91" t="s">
        <v>60</v>
      </c>
      <c r="C1968" s="87">
        <f>'1st 1'!J39</f>
        <v>40.5</v>
      </c>
      <c r="D1968" s="87">
        <f>'1st 2'!J39</f>
        <v>35.5</v>
      </c>
      <c r="E1968" s="87">
        <f>'1st 3'!J39</f>
        <v>43</v>
      </c>
      <c r="F1968" s="87">
        <f>'1st 4'!J39</f>
        <v>32</v>
      </c>
      <c r="G1968" s="87">
        <f>'1st 5'!J39</f>
        <v>43</v>
      </c>
      <c r="H1968" s="87">
        <f>'1st 6'!J39</f>
        <v>43.5</v>
      </c>
      <c r="I1968" s="497"/>
      <c r="J1968" s="505"/>
      <c r="K1968" s="489" t="str">
        <f>IF(J1967&gt;=2.5,K1966,IF(J1967&gt;=2.25,"C",IF(J1967&gt;=2,"D",IF(J1967=0,0,"F"))))</f>
        <v>B+</v>
      </c>
      <c r="L1968" s="89">
        <f>'2nd 1'!J39</f>
        <v>38</v>
      </c>
      <c r="M1968" s="87">
        <f>'2nd 2'!J39</f>
        <v>39</v>
      </c>
      <c r="N1968" s="87">
        <f>'2nd 3'!J39</f>
        <v>45.5</v>
      </c>
      <c r="O1968" s="87">
        <f>'2nd 4'!J39</f>
        <v>46</v>
      </c>
      <c r="P1968" s="87">
        <f>'2nd 5'!J39</f>
        <v>33.25</v>
      </c>
      <c r="Q1968" s="87">
        <f>'2nd 6'!J39</f>
        <v>35.75</v>
      </c>
      <c r="R1968" s="87">
        <f>'2nd 7'!J39</f>
        <v>0</v>
      </c>
      <c r="S1968" s="457"/>
      <c r="T1968" s="486"/>
      <c r="U1968" s="442" t="str">
        <f>IF(T1967&gt;=2.5,U1966,IF(T1967&gt;=2.25,"C",IF(T1967&gt;=2,"D",IF(T1967=0,0,"F"))))</f>
        <v>B+</v>
      </c>
      <c r="V1968" s="499"/>
      <c r="W1968" s="501"/>
      <c r="X1968" s="453"/>
      <c r="Y1968" s="488"/>
      <c r="Z1968" s="510"/>
    </row>
    <row r="1969" spans="1:28" ht="16.5" customHeight="1">
      <c r="A1969" s="424"/>
      <c r="B1969" s="91" t="s">
        <v>67</v>
      </c>
      <c r="C1969" s="115">
        <f>'1st 1'!K39</f>
        <v>70</v>
      </c>
      <c r="D1969" s="115">
        <f>'1st 2'!K39</f>
        <v>65</v>
      </c>
      <c r="E1969" s="115">
        <f>'1st 3'!K39</f>
        <v>73</v>
      </c>
      <c r="F1969" s="115">
        <f>'1st 4'!K39</f>
        <v>52</v>
      </c>
      <c r="G1969" s="115">
        <f>'1st 5'!K39</f>
        <v>77</v>
      </c>
      <c r="H1969" s="115">
        <f>'1st 6'!K39</f>
        <v>76</v>
      </c>
      <c r="I1969" s="497"/>
      <c r="J1969" s="505"/>
      <c r="K1969" s="490"/>
      <c r="L1969" s="116">
        <f>'2nd 1'!K39</f>
        <v>65</v>
      </c>
      <c r="M1969" s="115">
        <f>'2nd 2'!K39</f>
        <v>67</v>
      </c>
      <c r="N1969" s="115">
        <f>'2nd 3'!K39</f>
        <v>76</v>
      </c>
      <c r="O1969" s="115">
        <f>'2nd 4'!K39</f>
        <v>74</v>
      </c>
      <c r="P1969" s="115">
        <f>'2nd 5'!K39</f>
        <v>60</v>
      </c>
      <c r="Q1969" s="115">
        <f>'2nd 6'!K39</f>
        <v>68</v>
      </c>
      <c r="R1969" s="115">
        <f>'2nd 7'!K39</f>
        <v>0</v>
      </c>
      <c r="S1969" s="457"/>
      <c r="T1969" s="486"/>
      <c r="U1969" s="491"/>
      <c r="V1969" s="499"/>
      <c r="W1969" s="501"/>
      <c r="X1969" s="453"/>
      <c r="Y1969" s="488"/>
      <c r="Z1969" s="510"/>
    </row>
    <row r="1970" spans="1:28" ht="18">
      <c r="A1970" s="424"/>
      <c r="B1970" s="91" t="s">
        <v>1</v>
      </c>
      <c r="C1970" s="87">
        <f>'1st 1'!M39</f>
        <v>3.5</v>
      </c>
      <c r="D1970" s="87">
        <f>'1st 2'!M39</f>
        <v>3.25</v>
      </c>
      <c r="E1970" s="87">
        <f>'1st 3'!M39</f>
        <v>3.5</v>
      </c>
      <c r="F1970" s="87">
        <f>'1st 4'!M39</f>
        <v>2.5</v>
      </c>
      <c r="G1970" s="87">
        <f>'1st 5'!M39</f>
        <v>3.75</v>
      </c>
      <c r="H1970" s="87">
        <f>'1st 6'!M39</f>
        <v>3.75</v>
      </c>
      <c r="I1970" s="497"/>
      <c r="J1970" s="505"/>
      <c r="K1970" s="92"/>
      <c r="L1970" s="89">
        <f>'2nd 1'!M39</f>
        <v>3.25</v>
      </c>
      <c r="M1970" s="87">
        <f>'2nd 2'!M39</f>
        <v>3.25</v>
      </c>
      <c r="N1970" s="87">
        <f>'2nd 3'!M39</f>
        <v>3.75</v>
      </c>
      <c r="O1970" s="87">
        <f>'2nd 4'!M39</f>
        <v>3.5</v>
      </c>
      <c r="P1970" s="87">
        <f>'2nd 5'!M39</f>
        <v>3</v>
      </c>
      <c r="Q1970" s="87">
        <f>'2nd 6'!M39</f>
        <v>3.25</v>
      </c>
      <c r="R1970" s="87">
        <f>'2nd 7'!M39</f>
        <v>0</v>
      </c>
      <c r="S1970" s="457"/>
      <c r="T1970" s="486"/>
      <c r="U1970" s="93"/>
      <c r="V1970" s="499"/>
      <c r="W1970" s="501"/>
      <c r="X1970" s="453"/>
      <c r="Y1970" s="155"/>
      <c r="Z1970" s="510"/>
    </row>
    <row r="1971" spans="1:28" ht="17.25" customHeight="1" thickBot="1">
      <c r="A1971" s="424"/>
      <c r="B1971" s="94" t="s">
        <v>2</v>
      </c>
      <c r="C1971" s="95" t="str">
        <f>'1st 1'!L39</f>
        <v>A-</v>
      </c>
      <c r="D1971" s="95" t="str">
        <f>'1st 2'!L39</f>
        <v>B+</v>
      </c>
      <c r="E1971" s="95" t="str">
        <f>'1st 3'!L39</f>
        <v>A-</v>
      </c>
      <c r="F1971" s="95" t="str">
        <f>'1st 4'!L39</f>
        <v>C+</v>
      </c>
      <c r="G1971" s="95" t="str">
        <f>'1st 5'!L39</f>
        <v>A</v>
      </c>
      <c r="H1971" s="95" t="str">
        <f>'1st 6'!L39</f>
        <v>A</v>
      </c>
      <c r="I1971" s="472"/>
      <c r="J1971" s="96"/>
      <c r="K1971" s="88"/>
      <c r="L1971" s="97" t="str">
        <f>'2nd 1'!L39</f>
        <v>B+</v>
      </c>
      <c r="M1971" s="95" t="str">
        <f>'2nd 2'!L39</f>
        <v>B+</v>
      </c>
      <c r="N1971" s="95" t="str">
        <f>'2nd 3'!L39</f>
        <v>A</v>
      </c>
      <c r="O1971" s="95" t="str">
        <f>'2nd 4'!L39</f>
        <v>A-</v>
      </c>
      <c r="P1971" s="95" t="str">
        <f>'2nd 5'!L39</f>
        <v>B</v>
      </c>
      <c r="Q1971" s="95" t="str">
        <f>'2nd 6'!L39</f>
        <v>B+</v>
      </c>
      <c r="R1971" s="95">
        <f>'2nd 7'!L39</f>
        <v>0</v>
      </c>
      <c r="S1971" s="457"/>
      <c r="T1971" s="98"/>
      <c r="U1971" s="90"/>
      <c r="V1971" s="500"/>
      <c r="W1971" s="502"/>
      <c r="X1971" s="504"/>
      <c r="Y1971" s="156"/>
      <c r="Z1971" s="510"/>
    </row>
    <row r="1972" spans="1:28" ht="18.75" thickTop="1">
      <c r="A1972" s="413" t="s">
        <v>127</v>
      </c>
      <c r="B1972" s="91" t="s">
        <v>1</v>
      </c>
      <c r="C1972" s="87">
        <f>'1st 1'!N39</f>
        <v>0</v>
      </c>
      <c r="D1972" s="87">
        <f>'1st 2'!N39</f>
        <v>0</v>
      </c>
      <c r="E1972" s="87">
        <f>'1st 3'!N39</f>
        <v>0</v>
      </c>
      <c r="F1972" s="87">
        <f>'1st 4'!N39</f>
        <v>0</v>
      </c>
      <c r="G1972" s="87">
        <f>'1st 5'!N39</f>
        <v>0</v>
      </c>
      <c r="H1972" s="87">
        <f>'1st 6'!N39</f>
        <v>0</v>
      </c>
      <c r="I1972" s="530">
        <f>(C1972*C1965)+(D1972*D1965)+(E1972*E1965)+(F1972*F1965)+(G1972*G1965)+(H1972*H1965)</f>
        <v>0</v>
      </c>
      <c r="J1972" s="417">
        <f>IF(C1972&gt;0,(C1970*C1965),0)+IF(D1972&gt;0,(D1970*D1965),0)+IF(E1972&gt;0,(E1970*E1965),0)+IF(F1972&gt;0,(F1970*F1965),0)+IF(G1972&gt;0,(G1970*G1965),0)+IF(H1972&gt;0,(H1970*H1965),0)</f>
        <v>0</v>
      </c>
      <c r="K1972" s="473">
        <f>IF(C1972&gt;C1970,((C1972*C1965)-(C1970*C1965)),0)+IF(D1972&gt;D1970,((D1972*D1965)-(D1970*D1965)),0)+IF(E1972&gt;E1970,((E1972*E1965)-(E1970*E1965)),0)+IF(F1972&gt;F1970,((F1972*F1965)-(F1970*F1965)),0)+IF(G1972&gt;G1970,((G1972*G1965)-(G1970*G1965)),0)+IF(H1972&gt;H1970,((H1972*H1965)-(H1970*H1965)),0)</f>
        <v>0</v>
      </c>
      <c r="L1972" s="89">
        <f>'2nd 1'!N39</f>
        <v>0</v>
      </c>
      <c r="M1972" s="87">
        <f>'2nd 2'!N39</f>
        <v>0</v>
      </c>
      <c r="N1972" s="87">
        <f>'2nd 3'!N39</f>
        <v>0</v>
      </c>
      <c r="O1972" s="87">
        <f>'2nd 4'!N39</f>
        <v>0</v>
      </c>
      <c r="P1972" s="87">
        <f>'2nd 5'!N39</f>
        <v>0</v>
      </c>
      <c r="Q1972" s="87">
        <f>'2nd 6'!N39</f>
        <v>0</v>
      </c>
      <c r="R1972" s="87">
        <f>'2nd 7'!N39</f>
        <v>0</v>
      </c>
      <c r="S1972" s="401">
        <f>(L1972*L1965)+(M1972*M1965)+(N1972*N1965)+(O1972*O1965)+(P1972*P1965)+(Q1972*Q1965)+(R1972*R1965)</f>
        <v>0</v>
      </c>
      <c r="T1972" s="417">
        <f>IF(L1972&gt;0,(L1970*L1965),0)+IF(M1972&gt;0,(M1970*M1965),0)+IF(N1972&gt;0,(N1970*N1965),0)+IF(O1972&gt;0,(O1970*O1965),0)+IF(P1972&gt;0,(P1970*P1965),0)+IF(Q1972&gt;0,(Q1970*Q1965),0)+IF(R1972&gt;0,(R1970*R1965),0)</f>
        <v>0</v>
      </c>
      <c r="U1972" s="399">
        <f>IF(L1972&gt;L1970,((L1972*L1965)-(L1970*L1965)),0)+IF(M1972&gt;M1970,((M1972*M1965)-(M1970*M1965)),0)+IF(N1972&gt;N1970,((N1972*N1965)-(N1970*N1965)),0)+IF(O1972&gt;O1970,((O1972*O1965)-(O1970*O1965)),0)+IF(P1972&gt;P1970,((P1972*P1965)-(P1970*P1965)),0)+IF(Q1972&gt;Q1970,((Q1972*Q1965)-(Q1970*Q1965)),0)+IF(R1972&gt;R1970,((R1972*R1965)-(R1970*R1965)),0)</f>
        <v>0</v>
      </c>
      <c r="V1972" s="401">
        <f>I1972+S1972</f>
        <v>0</v>
      </c>
      <c r="W1972" s="436">
        <f>J1972+T1972</f>
        <v>0</v>
      </c>
      <c r="X1972" s="526">
        <f>K1972+U1972</f>
        <v>0</v>
      </c>
      <c r="Y1972" s="527"/>
      <c r="Z1972" s="510"/>
    </row>
    <row r="1973" spans="1:28" ht="15.75" customHeight="1" thickBot="1">
      <c r="A1973" s="414"/>
      <c r="B1973" s="157" t="s">
        <v>23</v>
      </c>
      <c r="C1973" s="178" t="str">
        <f>'1st 1'!O39</f>
        <v/>
      </c>
      <c r="D1973" s="178" t="str">
        <f>'1st 2'!O39</f>
        <v/>
      </c>
      <c r="E1973" s="178" t="str">
        <f>'1st 3'!O39</f>
        <v/>
      </c>
      <c r="F1973" s="178" t="str">
        <f>'1st 4'!O39</f>
        <v/>
      </c>
      <c r="G1973" s="178" t="str">
        <f>'1st 5'!O39</f>
        <v/>
      </c>
      <c r="H1973" s="178" t="str">
        <f>'1st 6'!O39</f>
        <v/>
      </c>
      <c r="I1973" s="472"/>
      <c r="J1973" s="472"/>
      <c r="K1973" s="474"/>
      <c r="L1973" s="179" t="str">
        <f>'2nd 1'!O39</f>
        <v/>
      </c>
      <c r="M1973" s="178" t="str">
        <f>'2nd 2'!O39</f>
        <v/>
      </c>
      <c r="N1973" s="178" t="str">
        <f>'2nd 3'!O39</f>
        <v/>
      </c>
      <c r="O1973" s="178" t="str">
        <f>'2nd 4'!O39</f>
        <v/>
      </c>
      <c r="P1973" s="178" t="str">
        <f>'2nd 5'!O39</f>
        <v/>
      </c>
      <c r="Q1973" s="178" t="str">
        <f>'2nd 6'!O39</f>
        <v/>
      </c>
      <c r="R1973" s="178" t="str">
        <f>'2nd 7'!O39</f>
        <v/>
      </c>
      <c r="S1973" s="475"/>
      <c r="T1973" s="420"/>
      <c r="U1973" s="400"/>
      <c r="V1973" s="402"/>
      <c r="W1973" s="437"/>
      <c r="X1973" s="528"/>
      <c r="Y1973" s="529"/>
      <c r="Z1973" s="510"/>
    </row>
    <row r="1974" spans="1:28" ht="21" customHeight="1" thickTop="1" thickBot="1">
      <c r="A1974" s="435" t="s">
        <v>30</v>
      </c>
      <c r="B1974" s="435"/>
      <c r="C1974" s="435"/>
      <c r="D1974" s="435"/>
      <c r="E1974" s="435"/>
      <c r="F1974" s="435"/>
      <c r="G1974" s="435"/>
      <c r="H1974" s="435"/>
      <c r="I1974" s="435"/>
      <c r="J1974" s="435"/>
      <c r="K1974" s="435"/>
      <c r="L1974" s="435"/>
      <c r="M1974" s="435"/>
      <c r="N1974" s="435"/>
      <c r="O1974" s="435"/>
      <c r="P1974" s="435"/>
      <c r="Q1974" s="435"/>
      <c r="R1974" s="435"/>
      <c r="S1974" s="435"/>
      <c r="T1974" s="435"/>
      <c r="U1974" s="435"/>
      <c r="V1974" s="435"/>
      <c r="W1974" s="435"/>
      <c r="X1974" s="435"/>
      <c r="Y1974" s="435"/>
      <c r="Z1974" s="510"/>
    </row>
    <row r="1975" spans="1:28" ht="19.5" customHeight="1" thickTop="1" thickBot="1">
      <c r="A1975" s="478" t="s">
        <v>44</v>
      </c>
      <c r="B1975" s="479"/>
      <c r="C1975" s="479"/>
      <c r="D1975" s="479"/>
      <c r="E1975" s="479"/>
      <c r="F1975" s="479"/>
      <c r="G1975" s="479"/>
      <c r="H1975" s="479"/>
      <c r="I1975" s="479"/>
      <c r="J1975" s="479"/>
      <c r="K1975" s="506"/>
      <c r="L1975" s="425" t="s">
        <v>45</v>
      </c>
      <c r="M1975" s="426"/>
      <c r="N1975" s="426"/>
      <c r="O1975" s="426"/>
      <c r="P1975" s="426"/>
      <c r="Q1975" s="426"/>
      <c r="R1975" s="426"/>
      <c r="S1975" s="426"/>
      <c r="T1975" s="426"/>
      <c r="U1975" s="426"/>
      <c r="V1975" s="160"/>
      <c r="W1975" s="428" t="s">
        <v>39</v>
      </c>
      <c r="X1975" s="428"/>
      <c r="Y1975" s="161"/>
      <c r="Z1975" s="510"/>
    </row>
    <row r="1976" spans="1:28" ht="17.25" customHeight="1" thickTop="1">
      <c r="A1976" s="99" t="s">
        <v>22</v>
      </c>
      <c r="B1976" s="100"/>
      <c r="C1976" s="101">
        <f>'3rd 1'!B4</f>
        <v>201</v>
      </c>
      <c r="D1976" s="101">
        <f>'3rd 2'!B4</f>
        <v>202</v>
      </c>
      <c r="E1976" s="101">
        <f>'3rd 3'!B4</f>
        <v>203</v>
      </c>
      <c r="F1976" s="101">
        <f>'3rd 4'!B4</f>
        <v>204</v>
      </c>
      <c r="G1976" s="101">
        <f>'3rd 5'!B4</f>
        <v>205</v>
      </c>
      <c r="H1976" s="101">
        <f>'3rd 6'!B4</f>
        <v>0</v>
      </c>
      <c r="I1976" s="430" t="s">
        <v>0</v>
      </c>
      <c r="J1976" s="430" t="s">
        <v>3</v>
      </c>
      <c r="K1976" s="432" t="s">
        <v>2</v>
      </c>
      <c r="L1976" s="101">
        <f>'4th 1'!B4</f>
        <v>206</v>
      </c>
      <c r="M1976" s="101">
        <f>'4th 2'!B4</f>
        <v>207</v>
      </c>
      <c r="N1976" s="101">
        <f>'4th 3'!B4</f>
        <v>208</v>
      </c>
      <c r="O1976" s="101">
        <f>'4th 4'!B4</f>
        <v>209</v>
      </c>
      <c r="P1976" s="101">
        <f>'4th 5'!B4</f>
        <v>210</v>
      </c>
      <c r="Q1976" s="101">
        <f>'4th 6'!B4</f>
        <v>211</v>
      </c>
      <c r="R1976" s="101">
        <f>'4th 7'!B4</f>
        <v>0</v>
      </c>
      <c r="S1976" s="429" t="s">
        <v>0</v>
      </c>
      <c r="T1976" s="429" t="s">
        <v>3</v>
      </c>
      <c r="U1976" s="431" t="s">
        <v>2</v>
      </c>
      <c r="V1976" s="433" t="s">
        <v>62</v>
      </c>
      <c r="W1976" s="434"/>
      <c r="X1976" s="434"/>
      <c r="Y1976" s="162" t="str">
        <f>IF(X1977&gt;=4,"A+",IF(X1977&gt;=3.75,"A",IF(X1977&gt;=3.5,"A-",IF(X1977&gt;=3.25,"B+",IF(X1977&gt;=3,"B",IF(X1977&gt;=2.75,"B-",IF(X1977&gt;=2.5,"C+",IF(X1977&gt;=2,"C","F"))))))))</f>
        <v>B</v>
      </c>
      <c r="Z1976" s="510"/>
    </row>
    <row r="1977" spans="1:28" ht="63.75" customHeight="1">
      <c r="A1977" s="77" t="s">
        <v>63</v>
      </c>
      <c r="B1977" s="86"/>
      <c r="C1977" s="79" t="str">
        <f>IF('3rd 1'!C39&gt;0,'3rd 1'!D6,IF('3rd 1'!K39&gt;0,'3rd 1'!L6,IF('3rd 1'!S39&gt;0,'3rd 1'!T6,0)))</f>
        <v>Basic Design</v>
      </c>
      <c r="D1977" s="79" t="str">
        <f>IF('3rd 2'!C39&gt;0,'3rd 2'!D6,IF('3rd 2'!K39&gt;0,'3rd 2'!L6,IF('3rd 2'!S39&gt;0,'3rd 2'!T6,0)))</f>
        <v>Still Life-1</v>
      </c>
      <c r="E1977" s="79" t="str">
        <f>IF('3rd 3'!C39&gt;0,'3rd 3'!D6,IF('3rd 3'!K39&gt;0,'3rd 3'!L6,IF('3rd 3'!S39&gt;0,'3rd 3'!T6,0)))</f>
        <v>Drawing-3</v>
      </c>
      <c r="F1977" s="79" t="str">
        <f>IF('3rd 4'!C39&gt;0,'3rd 4'!D6,IF('3rd 4'!K39&gt;0,'3rd 4'!L6,IF('3rd 4'!S39&gt;0,'3rd 4'!T6,0)))</f>
        <v>Sketch-3</v>
      </c>
      <c r="G1977" s="79" t="str">
        <f>IF('3rd 5'!C39&gt;0,'3rd 5'!D6,IF('3rd 5'!K39&gt;0,'3rd 5'!L6,IF('3rd 5'!S39&gt;0,'3rd 5'!T6,0)))</f>
        <v>History of Ancient Indian Civilization</v>
      </c>
      <c r="H1977" s="79">
        <f>IF('3rd 6'!C39&gt;0,'3rd 6'!D6,IF('3rd 6'!K39&gt;0,'3rd 6'!L6,IF('3rd 6'!S39&gt;0,'3rd 6'!T6,0)))</f>
        <v>0</v>
      </c>
      <c r="I1977" s="481"/>
      <c r="J1977" s="481"/>
      <c r="K1977" s="482"/>
      <c r="L1977" s="79" t="str">
        <f>IF('4th 1'!C39&gt;0,'4th 1'!D6,IF('4th 1'!K39&gt;0,'4th 1'!L6,IF('4th 1'!S39&gt;0,'4th 1'!T6,0)))</f>
        <v>Folk Design</v>
      </c>
      <c r="M1977" s="79" t="str">
        <f>IF('4th 2'!C39&gt;0,'4th 2'!D6,IF('4th 2'!K39&gt;0,'4th 2'!L6,IF('4th 2'!S39&gt;0,'4th 2'!T6,0)))</f>
        <v>Still Life-2</v>
      </c>
      <c r="N1977" s="79" t="str">
        <f>IF('4th 3'!C39&gt;0,'4th 3'!D6,IF('4th 3'!K39&gt;0,'4th 3'!L6,IF('4th 3'!S39&gt;0,'4th 3'!T6,0)))</f>
        <v>Drawing-4</v>
      </c>
      <c r="O1977" s="79" t="str">
        <f>IF('4th 4'!C39&gt;0,'4th 4'!D6,IF('4th 4'!K39&gt;0,'4th 4'!L6,IF('4th 4'!S39&gt;0,'4th 4'!T6,0)))</f>
        <v>Typography-1</v>
      </c>
      <c r="P1977" s="79" t="str">
        <f>IF('4th 5'!C39&gt;0,'4th 5'!D6,IF('4th 5'!K39&gt;0,'4th 5'!L6,IF('4th 5'!S39&gt;0,'4th 5'!T6,0)))</f>
        <v>Material &amp; Technique of Graphic Design</v>
      </c>
      <c r="Q1977" s="79" t="str">
        <f>IF('4th 6'!C39&gt;0,'4th 6'!D6,IF('4th 6'!K39&gt;0,'4th 6'!L6,IF('4th 6'!S39&gt;0,'4th 6'!T6,0)))</f>
        <v>History of Ancient Bengal Civilization</v>
      </c>
      <c r="R1977" s="79">
        <f>IF('4th 7'!C39&gt;0,'4th 7'!D6,IF('4th 7'!K39&gt;0,'4th 7'!L6,IF('4th 7'!S39&gt;0,'4th 7'!T6,0)))</f>
        <v>0</v>
      </c>
      <c r="S1977" s="429"/>
      <c r="T1977" s="429"/>
      <c r="U1977" s="431"/>
      <c r="V1977" s="335">
        <f>IF(I1979&gt;0,(V1982+V1966),0)</f>
        <v>63</v>
      </c>
      <c r="W1977" s="254">
        <f>IF(I1979&gt;0,(W1982+W1966),0)</f>
        <v>204.375</v>
      </c>
      <c r="X1977" s="336">
        <f>IF(S1979&gt;0,(W1977/63),IF(I1979&gt;0,(W1977/46.5),0))</f>
        <v>3.2440476190476191</v>
      </c>
      <c r="Y1977" s="163" t="str">
        <f>IF(X1977&gt;=2.5,Y1976,IF(X1977&gt;=2.25,"C",IF(X1977&gt;=2,"D",IF(X1977=0,0,"F"))))</f>
        <v>B</v>
      </c>
      <c r="Z1977" s="510"/>
    </row>
    <row r="1978" spans="1:28" ht="16.5">
      <c r="A1978" s="458" t="s">
        <v>27</v>
      </c>
      <c r="B1978" s="459"/>
      <c r="C1978" s="102">
        <f>IF('3rd 1'!C39&gt;0,'3rd 1'!H4,IF('3rd 1'!K39&gt;0,'3rd 1'!P4,IF('3rd 1'!S39&gt;0,'3rd 1'!X4,0)))</f>
        <v>3</v>
      </c>
      <c r="D1978" s="102">
        <f>IF('3rd 2'!C39&gt;0,'3rd 2'!H4,IF('3rd 2'!K39&gt;0,'3rd 2'!P4,IF('3rd 2'!S39&gt;0,'3rd 2'!X4,0)))</f>
        <v>3</v>
      </c>
      <c r="E1978" s="102">
        <f>IF('3rd 3'!C39&gt;0,'3rd 3'!H4,IF('3rd 3'!K39&gt;0,'3rd 3'!P4,IF('3rd 3'!S39&gt;0,'3rd 3'!X4,0)))</f>
        <v>3</v>
      </c>
      <c r="F1978" s="102">
        <f>IF('3rd 4'!C39&gt;0,'3rd 4'!H4,IF('3rd 4'!K39&gt;0,'3rd 4'!P4,IF('3rd 4'!S39&gt;0,'3rd 4'!X4,0)))</f>
        <v>3</v>
      </c>
      <c r="G1978" s="102">
        <f>IF('3rd 5'!C39&gt;0,'3rd 5'!H4,IF('3rd 5'!K39&gt;0,'3rd 5'!P4,IF('3rd 5'!S39&gt;0,'3rd 5'!X4,0)))</f>
        <v>3</v>
      </c>
      <c r="H1978" s="102">
        <f>IF('3rd 6'!C39&gt;0,'3rd 6'!H4,IF('3rd 6'!K39&gt;0,'3rd 6'!P4,IF('3rd 6'!S39&gt;0,'3rd 6'!X4,0)))</f>
        <v>0</v>
      </c>
      <c r="I1978" s="481"/>
      <c r="J1978" s="481"/>
      <c r="K1978" s="482"/>
      <c r="L1978" s="102">
        <f>IF('4th 1'!C39&gt;0,'4th 1'!H4,IF('4th 1'!K39&gt;0,'4th 1'!P4,IF('4th 1'!S39&gt;0,'4th 1'!X4,0)))</f>
        <v>3</v>
      </c>
      <c r="M1978" s="102">
        <f>IF('4th 2'!C39&gt;0,'4th 2'!H4,IF('4th 2'!K39&gt;0,'4th 2'!P4,IF('4th 2'!S39&gt;0,'4th 2'!X4,0)))</f>
        <v>3</v>
      </c>
      <c r="N1978" s="102">
        <f>IF('4th 3'!C39&gt;0,'4th 3'!H4,IF('4th 3'!K39&gt;0,'4th 3'!P4,IF('4th 3'!S39&gt;0,'4th 3'!X4,0)))</f>
        <v>3</v>
      </c>
      <c r="O1978" s="102">
        <f>IF('4th 4'!C39&gt;0,'4th 4'!H4,IF('4th 4'!K39&gt;0,'4th 4'!P4,IF('4th 4'!S39&gt;0,'4th 4'!X4,0)))</f>
        <v>1.5</v>
      </c>
      <c r="P1978" s="102">
        <f>IF('4th 5'!C39&gt;0,'4th 5'!H4,IF('4th 5'!K39&gt;0,'4th 5'!P4,IF('4th 5'!S39&gt;0,'4th 5'!X4,0)))</f>
        <v>1.5</v>
      </c>
      <c r="Q1978" s="102">
        <f>IF('4th 6'!C39&gt;0,'4th 6'!H4,IF('4th 6'!K39&gt;0,'4th 6'!P4,IF('4th 6'!S39&gt;0,'4th 6'!X4,0)))</f>
        <v>3</v>
      </c>
      <c r="R1978" s="102">
        <f>IF('4th 7'!C39&gt;0,'4th 7'!H4,IF('4th 7'!K39&gt;0,'4th 7'!P4,IF('4th 7'!S39&gt;0,'4th 7'!X4,0)))</f>
        <v>0</v>
      </c>
      <c r="S1978" s="430"/>
      <c r="T1978" s="430"/>
      <c r="U1978" s="432"/>
      <c r="V1978" s="460" t="s">
        <v>41</v>
      </c>
      <c r="W1978" s="461"/>
      <c r="X1978" s="461"/>
      <c r="Y1978" s="462"/>
      <c r="Z1978" s="510"/>
    </row>
    <row r="1979" spans="1:28" ht="17.25" thickBot="1">
      <c r="A1979" s="463" t="s">
        <v>11</v>
      </c>
      <c r="B1979" s="464"/>
      <c r="C1979" s="102">
        <v>100</v>
      </c>
      <c r="D1979" s="102">
        <v>100</v>
      </c>
      <c r="E1979" s="102">
        <v>100</v>
      </c>
      <c r="F1979" s="102">
        <v>100</v>
      </c>
      <c r="G1979" s="102">
        <v>100</v>
      </c>
      <c r="H1979" s="102">
        <v>100</v>
      </c>
      <c r="I1979" s="465">
        <f>(C1983*C1978)+(D1983*D1978)+(E1983*E1978)+(F1983*F1978)+(G1983*G1978)+(H1983*H1978)</f>
        <v>45.75</v>
      </c>
      <c r="J1979" s="84"/>
      <c r="K1979" s="103" t="str">
        <f>IF(J1980&gt;=4,"A+",IF(J1980&gt;=3.75,"A",IF(J1980&gt;=3.5,"A-",IF(J1980&gt;=3.25,"B+",IF(J1980&gt;=3,"B",IF(J1980&gt;=2.75,"B-",IF(J1980&gt;=2.5,"C+",IF(J1980&gt;=2,"C","F"))))))))</f>
        <v>B</v>
      </c>
      <c r="L1979" s="102">
        <v>100</v>
      </c>
      <c r="M1979" s="102">
        <v>100</v>
      </c>
      <c r="N1979" s="102">
        <v>100</v>
      </c>
      <c r="O1979" s="102">
        <v>100</v>
      </c>
      <c r="P1979" s="102">
        <v>100</v>
      </c>
      <c r="Q1979" s="102">
        <v>100</v>
      </c>
      <c r="R1979" s="102">
        <v>100</v>
      </c>
      <c r="S1979" s="465">
        <f>(L1983*L1978)+(M1983*M1978)+(N1983*N1978)+(O1983*O1978)+(P1983*P1978)+(Q1983*Q1978)+(R1983*R1978)</f>
        <v>49.125</v>
      </c>
      <c r="T1979" s="84"/>
      <c r="U1979" s="103" t="str">
        <f>IF(T1980&gt;=4,"A+",IF(T1980&gt;=3.75,"A",IF(T1980&gt;=3.5,"A-",IF(T1980&gt;=3.25,"B+",IF(T1980&gt;=3,"B",IF(T1980&gt;=2.75,"B-",IF(T1980&gt;=2.5,"C+",IF(T1980&gt;=2,"C","F"))))))))</f>
        <v>B+</v>
      </c>
      <c r="V1979" s="467" t="s">
        <v>29</v>
      </c>
      <c r="W1979" s="469" t="s">
        <v>0</v>
      </c>
      <c r="X1979" s="469" t="s">
        <v>3</v>
      </c>
      <c r="Y1979" s="476" t="s">
        <v>2</v>
      </c>
      <c r="Z1979" s="510"/>
    </row>
    <row r="1980" spans="1:28" ht="17.25" thickTop="1">
      <c r="A1980" s="77" t="s">
        <v>28</v>
      </c>
      <c r="B1980" s="86"/>
      <c r="C1980" s="104">
        <f>IF('3rd 1'!C39&gt;0,'3rd 1'!C39,IF('3rd 1'!K39&gt;0,'3rd 1'!K39,IF('3rd 1'!S39&gt;0,'3rd 1'!S39,0)))</f>
        <v>33</v>
      </c>
      <c r="D1980" s="104">
        <f>IF('3rd 2'!C39&gt;0,'3rd 2'!C39,IF('3rd 2'!K39&gt;0,'3rd 2'!K39,IF('3rd 2'!S39&gt;0,'3rd 2'!S39,0)))</f>
        <v>30.75</v>
      </c>
      <c r="E1980" s="104">
        <f>IF('3rd 3'!C39&gt;0,'3rd 3'!C39,IF('3rd 3'!K39&gt;0,'3rd 3'!K39,IF('3rd 3'!S39&gt;0,'3rd 3'!S39,0)))</f>
        <v>22.5</v>
      </c>
      <c r="F1980" s="104">
        <f>IF('3rd 4'!C39&gt;0,'3rd 4'!C39,IF('3rd 4'!K39&gt;0,'3rd 4'!K39,IF('3rd 4'!S39&gt;0,'3rd 4'!S39,0)))</f>
        <v>25.5</v>
      </c>
      <c r="G1980" s="104">
        <f>IF('3rd 5'!C39&gt;0,'3rd 5'!C39,IF('3rd 5'!K39&gt;0,'3rd 5'!K39,IF('3rd 5'!S39&gt;0,'3rd 5'!S39,0)))</f>
        <v>32</v>
      </c>
      <c r="H1980" s="104">
        <f>IF('3rd 6'!C39&gt;0,'3rd 6'!C39,IF('3rd 6'!K39&gt;0,'3rd 6'!K39,IF('3rd 6'!S39&gt;0,'3rd 6'!S39,0)))</f>
        <v>0</v>
      </c>
      <c r="I1980" s="457"/>
      <c r="J1980" s="485">
        <f>I1979/(C1978+D1978+E1978+F1978+G1978+H1978)</f>
        <v>3.05</v>
      </c>
      <c r="K1980" s="90"/>
      <c r="L1980" s="104">
        <f>IF('4th 1'!C39&gt;0,'4th 1'!C39,IF('4th 1'!K39&gt;0,'4th 1'!K39,IF('4th 1'!S39&gt;0,'4th 1'!S39,0)))</f>
        <v>32</v>
      </c>
      <c r="M1980" s="104">
        <f>IF('4th 2'!C39&gt;0,'4th 2'!C39,IF('4th 2'!K39&gt;0,'4th 2'!K39,IF('4th 2'!S39&gt;0,'4th 2'!S39,0)))</f>
        <v>29.25</v>
      </c>
      <c r="N1980" s="104">
        <f>IF('4th 3'!C39&gt;0,'4th 3'!C39,IF('4th 3'!K39&gt;0,'4th 3'!K39,IF('4th 3'!S39&gt;0,'4th 3'!S39,0)))</f>
        <v>24</v>
      </c>
      <c r="O1980" s="104">
        <f>IF('4th 4'!C39&gt;0,'4th 4'!C39,IF('4th 4'!K39&gt;0,'4th 4'!K39,IF('4th 4'!S39&gt;0,'4th 4'!S39,0)))</f>
        <v>26</v>
      </c>
      <c r="P1980" s="104">
        <f>IF('4th 5'!C39&gt;0,'4th 5'!C39,IF('4th 5'!K39&gt;0,'4th 5'!K39,IF('4th 5'!S39&gt;0,'4th 5'!S39,0)))</f>
        <v>33.5</v>
      </c>
      <c r="Q1980" s="104">
        <f>IF('4th 6'!C39&gt;0,'4th 6'!C39,IF('4th 6'!K39&gt;0,'4th 6'!K39,IF('4th 6'!S39&gt;0,'4th 6'!S39,0)))</f>
        <v>31</v>
      </c>
      <c r="R1980" s="104">
        <f>IF('4th 7'!C39&gt;0,'4th 7'!C39,IF('4th 7'!K39&gt;0,'4th 7'!K39,IF('4th 7'!S39&gt;0,'4th 7'!S39,0)))</f>
        <v>0</v>
      </c>
      <c r="S1980" s="457"/>
      <c r="T1980" s="485">
        <f>S1979/(L1978+M1978+N1978+O1978+P1978+Q1978+R1978)</f>
        <v>3.2749999999999999</v>
      </c>
      <c r="U1980" s="90"/>
      <c r="V1980" s="468"/>
      <c r="W1980" s="470"/>
      <c r="X1980" s="471"/>
      <c r="Y1980" s="477"/>
      <c r="Z1980" s="510"/>
    </row>
    <row r="1981" spans="1:28" ht="17.25">
      <c r="A1981" s="423" t="s">
        <v>26</v>
      </c>
      <c r="B1981" s="91" t="s">
        <v>60</v>
      </c>
      <c r="C1981" s="104">
        <f>IF('3rd 1'!C39&gt;0,'3rd 1'!J39,IF('3rd 1'!K39&gt;0,'3rd 1'!R39,IF('3rd 1'!S39&gt;0,'3rd 1'!Z39,0)))</f>
        <v>39</v>
      </c>
      <c r="D1981" s="104">
        <f>IF('3rd 2'!C39&gt;0,'3rd 2'!J39,IF('3rd 2'!K39&gt;0,'3rd 2'!R39,IF('3rd 2'!S39&gt;0,'3rd 2'!Z39,0)))</f>
        <v>29.5</v>
      </c>
      <c r="E1981" s="104">
        <f>IF('3rd 3'!C39&gt;0,'3rd 3'!J39,IF('3rd 3'!K39&gt;0,'3rd 3'!R39,IF('3rd 3'!S39&gt;0,'3rd 3'!Z39,0)))</f>
        <v>31.5</v>
      </c>
      <c r="F1981" s="104">
        <f>IF('3rd 4'!C39&gt;0,'3rd 4'!J39,IF('3rd 4'!K39&gt;0,'3rd 4'!R39,IF('3rd 4'!S39&gt;0,'3rd 4'!Z39,0)))</f>
        <v>35.5</v>
      </c>
      <c r="G1981" s="104">
        <f>IF('3rd 5'!C39&gt;0,'3rd 5'!J39,IF('3rd 5'!K39&gt;0,'3rd 5'!R39,IF('3rd 5'!S39&gt;0,'3rd 5'!Z39,0)))</f>
        <v>37</v>
      </c>
      <c r="H1981" s="104">
        <f>IF('3rd 6'!C39&gt;0,'3rd 6'!J39,IF('3rd 6'!K39&gt;0,'3rd 6'!R39,IF('3rd 6'!S39&gt;0,'3rd 6'!Z39,0)))</f>
        <v>0</v>
      </c>
      <c r="I1981" s="457"/>
      <c r="J1981" s="525"/>
      <c r="K1981" s="442" t="str">
        <f>IF(J1980&gt;=2.5,K1979,IF(J1980&gt;=2.25,"C",IF(J1980&gt;=2,"D",IF(J1980=0,0,"F"))))</f>
        <v>B</v>
      </c>
      <c r="L1981" s="104">
        <f>IF('4th 1'!C39&gt;0,'4th 1'!J39,IF('4th 1'!K39&gt;0,'4th 1'!R39,IF('4th 1'!S39&gt;0,'4th 1'!Z39,0)))</f>
        <v>40</v>
      </c>
      <c r="M1981" s="104">
        <f>IF('4th 2'!C39&gt;0,'4th 2'!J39,IF('4th 2'!K39&gt;0,'4th 2'!R39,IF('4th 2'!S39&gt;0,'4th 2'!Z39,0)))</f>
        <v>38</v>
      </c>
      <c r="N1981" s="104">
        <f>IF('4th 3'!C39&gt;0,'4th 3'!J39,IF('4th 3'!K39&gt;0,'4th 3'!R39,IF('4th 3'!S39&gt;0,'4th 3'!Z39,0)))</f>
        <v>35</v>
      </c>
      <c r="O1981" s="104">
        <f>IF('4th 4'!C39&gt;0,'4th 4'!J39,IF('4th 4'!K39&gt;0,'4th 4'!R39,IF('4th 4'!S39&gt;0,'4th 4'!Z39,0)))</f>
        <v>50</v>
      </c>
      <c r="P1981" s="104">
        <f>IF('4th 5'!C39&gt;0,'4th 5'!J39,IF('4th 5'!K39&gt;0,'4th 5'!R39,IF('4th 5'!S39&gt;0,'4th 5'!Z39,0)))</f>
        <v>39</v>
      </c>
      <c r="Q1981" s="104">
        <f>IF('4th 6'!C39&gt;0,'4th 6'!J39,IF('4th 6'!K39&gt;0,'4th 6'!R39,IF('4th 6'!S39&gt;0,'4th 6'!Z39,0)))</f>
        <v>37.75</v>
      </c>
      <c r="R1981" s="104">
        <f>IF('4th 7'!C39&gt;0,'4th 7'!J39,IF('4th 7'!K39&gt;0,'4th 7'!R39,IF('4th 7'!S39&gt;0,'4th 7'!Z39,0)))</f>
        <v>0</v>
      </c>
      <c r="S1981" s="457"/>
      <c r="T1981" s="525"/>
      <c r="U1981" s="442" t="str">
        <f>IF(T1980&gt;=2.5,U1979,IF(T1980&gt;=2.25,"C",IF(T1980&gt;=2,"D",IF(T1980=0,0,"F"))))</f>
        <v>B+</v>
      </c>
      <c r="V1981" s="454" t="s">
        <v>40</v>
      </c>
      <c r="W1981" s="443"/>
      <c r="X1981" s="443"/>
      <c r="Y1981" s="455"/>
      <c r="Z1981" s="510"/>
      <c r="AA1981" s="105"/>
      <c r="AB1981" s="105"/>
    </row>
    <row r="1982" spans="1:28" ht="16.5" customHeight="1">
      <c r="A1982" s="424"/>
      <c r="B1982" s="91" t="s">
        <v>67</v>
      </c>
      <c r="C1982" s="117">
        <f>'3rd 1'!AA39</f>
        <v>72</v>
      </c>
      <c r="D1982" s="117">
        <f>'3rd 2'!AA39</f>
        <v>61</v>
      </c>
      <c r="E1982" s="117">
        <f>'3rd 3'!AA39</f>
        <v>54</v>
      </c>
      <c r="F1982" s="117">
        <f>'3rd 4'!AA39</f>
        <v>61</v>
      </c>
      <c r="G1982" s="117">
        <f>'3rd 5'!AA39</f>
        <v>69</v>
      </c>
      <c r="H1982" s="117">
        <f>'3rd 6'!AA39</f>
        <v>0</v>
      </c>
      <c r="I1982" s="457"/>
      <c r="J1982" s="525"/>
      <c r="K1982" s="491"/>
      <c r="L1982" s="117">
        <f>'4th 1'!AA39</f>
        <v>72</v>
      </c>
      <c r="M1982" s="117">
        <f>'4th 2'!AA39</f>
        <v>68</v>
      </c>
      <c r="N1982" s="117">
        <f>'4th 3'!AA39</f>
        <v>59</v>
      </c>
      <c r="O1982" s="117">
        <f>'4th 4'!AA39</f>
        <v>76</v>
      </c>
      <c r="P1982" s="117">
        <f>'4th 5'!AA39</f>
        <v>73</v>
      </c>
      <c r="Q1982" s="117">
        <f>'4th 6'!AA39</f>
        <v>69</v>
      </c>
      <c r="R1982" s="117">
        <f>'4th 7'!AA39</f>
        <v>0</v>
      </c>
      <c r="S1982" s="457"/>
      <c r="T1982" s="525"/>
      <c r="U1982" s="491"/>
      <c r="V1982" s="444">
        <f>IF((C1983+C1985)=0,0,C1978)+IF((D1983+D1985)=0,0,D1978)+IF((E1983+E1985)=0,0,E1978)+IF((F1983+F1985)=0,0,F1978)+IF((G1983+G1985)=0,0,G1978)+IF((H1983+H1985)=0,0,H1978)+IF((L1983+L1985)=0,0,L1978)+IF((M1983+M1985)=0,0,M1978)+IF((N1983+N1985)=0,0,N1978)+IF((O1983+O1985)=0,0,O1978)+IF((P1983+P1985)=0,0,P1978)+IF((Q1983+Q1985)=0,0,Q1978)+IF((R1983+R1985)=0,0,R1978)+IF(E2015&gt;0,1.5,0)</f>
        <v>31.5</v>
      </c>
      <c r="W1982" s="457">
        <f>I1979+S1979+(E2015*1.5)</f>
        <v>99.375</v>
      </c>
      <c r="X1982" s="440">
        <f>IF(S1979&gt;0,(W1982/31.5),J1980)</f>
        <v>3.1547619047619047</v>
      </c>
      <c r="Y1982" s="164" t="str">
        <f>IF(X1982&gt;=4,"A+",IF(X1982&gt;=3.75,"A",IF(X1982&gt;=3.5,"A-",IF(X1982&gt;=3.25,"B+",IF(X1982&gt;=3,"B",IF(X1982&gt;=2.75,"B-",IF(X1982&gt;=2.5,"C+",IF(X1982&gt;=2,"C","F"))))))))</f>
        <v>B</v>
      </c>
      <c r="Z1982" s="510"/>
    </row>
    <row r="1983" spans="1:28" ht="16.5">
      <c r="A1983" s="424"/>
      <c r="B1983" s="91" t="s">
        <v>1</v>
      </c>
      <c r="C1983" s="104">
        <f>'3rd 1'!AC39</f>
        <v>3.5</v>
      </c>
      <c r="D1983" s="104">
        <f>'3rd 2'!AC39</f>
        <v>3</v>
      </c>
      <c r="E1983" s="104">
        <f>'3rd 3'!AC39</f>
        <v>2.5</v>
      </c>
      <c r="F1983" s="104">
        <f>'3rd 4'!AC39</f>
        <v>3</v>
      </c>
      <c r="G1983" s="104">
        <f>'3rd 5'!AC39</f>
        <v>3.25</v>
      </c>
      <c r="H1983" s="104">
        <f>'3rd 6'!AC39</f>
        <v>0</v>
      </c>
      <c r="I1983" s="457"/>
      <c r="J1983" s="525"/>
      <c r="K1983" s="106"/>
      <c r="L1983" s="104">
        <f>'4th 1'!AC39</f>
        <v>3.5</v>
      </c>
      <c r="M1983" s="104">
        <f>'4th 2'!AC39</f>
        <v>3.25</v>
      </c>
      <c r="N1983" s="104">
        <f>'4th 3'!AC39</f>
        <v>2.75</v>
      </c>
      <c r="O1983" s="104">
        <f>'4th 4'!AC39</f>
        <v>3.75</v>
      </c>
      <c r="P1983" s="104">
        <f>'4th 5'!AC39</f>
        <v>3.5</v>
      </c>
      <c r="Q1983" s="104">
        <f>'4th 6'!AC39</f>
        <v>3.25</v>
      </c>
      <c r="R1983" s="107">
        <f>'4th 7'!AC39</f>
        <v>0</v>
      </c>
      <c r="S1983" s="457"/>
      <c r="T1983" s="525"/>
      <c r="U1983" s="108"/>
      <c r="V1983" s="456"/>
      <c r="W1983" s="448"/>
      <c r="X1983" s="441"/>
      <c r="Y1983" s="451" t="str">
        <f>IF(S1979&gt;0,(IF(X1982&gt;=2.5,Y1982,IF(X1982&gt;=2.25,"C",IF(X1982&gt;=2,"D","F")))),K1981)</f>
        <v>B</v>
      </c>
      <c r="Z1983" s="510"/>
    </row>
    <row r="1984" spans="1:28" ht="16.5">
      <c r="A1984" s="424"/>
      <c r="B1984" s="91" t="s">
        <v>2</v>
      </c>
      <c r="C1984" s="104" t="str">
        <f>'3rd 1'!AB39</f>
        <v>A-</v>
      </c>
      <c r="D1984" s="104" t="str">
        <f>'3rd 2'!AB39</f>
        <v>B</v>
      </c>
      <c r="E1984" s="104" t="str">
        <f>'3rd 3'!AB39</f>
        <v>C+</v>
      </c>
      <c r="F1984" s="104" t="str">
        <f>'3rd 4'!AB39</f>
        <v>B</v>
      </c>
      <c r="G1984" s="104" t="str">
        <f>'3rd 5'!AB39</f>
        <v>B+</v>
      </c>
      <c r="H1984" s="104" t="str">
        <f>'3rd 6'!AB39</f>
        <v/>
      </c>
      <c r="I1984" s="457"/>
      <c r="J1984" s="98"/>
      <c r="K1984" s="90"/>
      <c r="L1984" s="104" t="str">
        <f>'4th 1'!AB39</f>
        <v>A-</v>
      </c>
      <c r="M1984" s="104" t="str">
        <f>'4th 2'!AB39</f>
        <v>B+</v>
      </c>
      <c r="N1984" s="104" t="str">
        <f>'4th 3'!AB39</f>
        <v>B-</v>
      </c>
      <c r="O1984" s="104" t="str">
        <f>'4th 4'!AB39</f>
        <v>A</v>
      </c>
      <c r="P1984" s="104" t="str">
        <f>'4th 5'!AB39</f>
        <v>A-</v>
      </c>
      <c r="Q1984" s="104" t="str">
        <f>'4th 6'!AB39</f>
        <v>B+</v>
      </c>
      <c r="R1984" s="104" t="str">
        <f>'4th 7'!AB39</f>
        <v/>
      </c>
      <c r="S1984" s="457"/>
      <c r="T1984" s="98"/>
      <c r="U1984" s="109"/>
      <c r="V1984" s="446"/>
      <c r="W1984" s="449"/>
      <c r="X1984" s="450"/>
      <c r="Y1984" s="452"/>
      <c r="Z1984" s="510"/>
    </row>
    <row r="1985" spans="1:26" ht="16.5" customHeight="1">
      <c r="A1985" s="413" t="s">
        <v>127</v>
      </c>
      <c r="B1985" s="91" t="s">
        <v>1</v>
      </c>
      <c r="C1985" s="104">
        <f>'3rd 1'!AD39</f>
        <v>0</v>
      </c>
      <c r="D1985" s="104">
        <f>'3rd 2'!AD39</f>
        <v>0</v>
      </c>
      <c r="E1985" s="104">
        <f>'3rd 3'!AD39</f>
        <v>0</v>
      </c>
      <c r="F1985" s="104">
        <f>'3rd 4'!AD39</f>
        <v>0</v>
      </c>
      <c r="G1985" s="104">
        <f>'3rd 5'!AD39</f>
        <v>0</v>
      </c>
      <c r="H1985" s="104">
        <f>'3rd 6'!AD39</f>
        <v>0</v>
      </c>
      <c r="I1985" s="415">
        <f>(C1985*C1978)+(D1985*D1978)+(E1985*E1978)+(F1985*F1978)+(G1985*G1978)+(H1985*H1978)</f>
        <v>0</v>
      </c>
      <c r="J1985" s="417">
        <f>IF(C1985&gt;0,(C1983*C1978),0)+IF(D1985&gt;0,(D1983*D1978),0)+IF(E1985&gt;0,(E1983*E1978),0)+IF(F1985&gt;0,(F1983*F1978),0)+IF(G1985&gt;0,(G1983*G1978),0)+IF(H1985&gt;0,(H1983*H1978),0)</f>
        <v>0</v>
      </c>
      <c r="K1985" s="418">
        <f>IF(C1985&gt;C1983,((C1985*C1978)-(C1983*C1978)),0)+IF(D1985&gt;D1983,((D1985*D1978)-(D1983*D1978)),0)+IF(E1985&gt;E1983,((E1985*E1978)-(E1983*E1978)),0)+IF(F1985&gt;F1983,((F1985*F1978)-(F1983*F1978)),0)+IF(G1985&gt;G1983,((G1985*G1978)-(G1983*G1978)),0)+IF(H1985&gt;H1983,((H1985*H1978)-(H1983*H1978)),0)</f>
        <v>0</v>
      </c>
      <c r="L1985" s="165">
        <f>'4th 1'!AD39</f>
        <v>0</v>
      </c>
      <c r="M1985" s="104">
        <f>'4th 2'!AD39</f>
        <v>0</v>
      </c>
      <c r="N1985" s="104">
        <f>'4th 3'!AD39</f>
        <v>0</v>
      </c>
      <c r="O1985" s="104">
        <f>'4th 4'!AD39</f>
        <v>0</v>
      </c>
      <c r="P1985" s="104">
        <f>'4th 5'!AD39</f>
        <v>0</v>
      </c>
      <c r="Q1985" s="104">
        <f>'4th 6'!AD39</f>
        <v>0</v>
      </c>
      <c r="R1985" s="104">
        <f>'4th 7'!AD39</f>
        <v>0</v>
      </c>
      <c r="S1985" s="415">
        <f>(L1985*L1978)+(M1985*M1978)+(N1985*N1978)+(O1985*O1978)+(P1985*P1978)+(Q1985*Q1978)+(R1985*R1978)</f>
        <v>0</v>
      </c>
      <c r="T1985" s="417">
        <f>IF(L1985&gt;0,(L1983*L1978),0)+IF(M1985&gt;0,(M1983*M1978),0)+IF(N1985&gt;0,(N1983*N1978),0)+IF(O1985&gt;0,(O1983*O1978),0)+IF(P1985&gt;0,(P1983*P1978),0)+IF(Q1985&gt;0,(Q1983*Q1978),0)+IF(R1985&gt;0,(R1983*R1978),0)</f>
        <v>0</v>
      </c>
      <c r="U1985" s="484">
        <f>IF(L1985&gt;L1983,((L1985*L1978)-(L1983*L1978)),0)+IF(M1985&gt;M1983,((M1985*M1978)-(M1983*M1978)),0)+IF(N1985&gt;N1983,((N1985*N1978)-(N1983*N1978)),0)+IF(O1985&gt;O1983,((O1985*O1978)-(O1983*O1978)),0)+IF(P1985&gt;P1983,((P1985*P1978)-(P1983*P1978)),0)+IF(Q1985&gt;Q1983,((Q1985*Q1978)-(Q1983*Q1978)),0)+IF(R1985&gt;R1983,((R1985*R1978)-(R1983*R1978)),0)</f>
        <v>0</v>
      </c>
      <c r="V1985" s="401">
        <f>I1985+S1985</f>
        <v>0</v>
      </c>
      <c r="W1985" s="436">
        <f>J1985+T1985</f>
        <v>0</v>
      </c>
      <c r="X1985" s="438">
        <f>K1985+U1985</f>
        <v>0</v>
      </c>
      <c r="Y1985" s="483">
        <f>K1985+U1985+X1972</f>
        <v>0</v>
      </c>
      <c r="Z1985" s="510"/>
    </row>
    <row r="1986" spans="1:26" ht="16.5" thickBot="1">
      <c r="A1986" s="414"/>
      <c r="B1986" s="157" t="s">
        <v>23</v>
      </c>
      <c r="C1986" s="180" t="str">
        <f>'3rd 1'!AE39</f>
        <v/>
      </c>
      <c r="D1986" s="180" t="str">
        <f>'3rd 2'!AE39</f>
        <v/>
      </c>
      <c r="E1986" s="180" t="str">
        <f>'3rd 3'!AE39</f>
        <v/>
      </c>
      <c r="F1986" s="180" t="str">
        <f>'3rd 4'!AE39</f>
        <v/>
      </c>
      <c r="G1986" s="180" t="str">
        <f>'3rd 5'!AE39</f>
        <v/>
      </c>
      <c r="H1986" s="180" t="str">
        <f>'3rd 6'!AE39</f>
        <v/>
      </c>
      <c r="I1986" s="416"/>
      <c r="J1986" s="416"/>
      <c r="K1986" s="419"/>
      <c r="L1986" s="180" t="str">
        <f>'4th 1'!AE39</f>
        <v/>
      </c>
      <c r="M1986" s="180" t="str">
        <f>'4th 2'!AE39</f>
        <v/>
      </c>
      <c r="N1986" s="180" t="str">
        <f>'4th 3'!AE39</f>
        <v/>
      </c>
      <c r="O1986" s="180" t="str">
        <f>'4th 4'!AE39</f>
        <v/>
      </c>
      <c r="P1986" s="180" t="str">
        <f>'4th 5'!AE39</f>
        <v/>
      </c>
      <c r="Q1986" s="180" t="str">
        <f>'4th 6'!AE39</f>
        <v/>
      </c>
      <c r="R1986" s="180" t="str">
        <f>'4th 7'!AE39</f>
        <v/>
      </c>
      <c r="S1986" s="416"/>
      <c r="T1986" s="416"/>
      <c r="U1986" s="419"/>
      <c r="V1986" s="402"/>
      <c r="W1986" s="437"/>
      <c r="X1986" s="439"/>
      <c r="Y1986" s="406"/>
      <c r="Z1986" s="510"/>
    </row>
    <row r="1987" spans="1:26" ht="19.5" customHeight="1" thickTop="1" thickBot="1">
      <c r="A1987" s="435" t="s">
        <v>31</v>
      </c>
      <c r="B1987" s="435"/>
      <c r="C1987" s="435"/>
      <c r="D1987" s="435"/>
      <c r="E1987" s="435"/>
      <c r="F1987" s="435"/>
      <c r="G1987" s="435"/>
      <c r="H1987" s="435"/>
      <c r="I1987" s="435"/>
      <c r="J1987" s="435"/>
      <c r="K1987" s="435"/>
      <c r="L1987" s="435"/>
      <c r="M1987" s="435"/>
      <c r="N1987" s="435"/>
      <c r="O1987" s="435"/>
      <c r="P1987" s="435"/>
      <c r="Q1987" s="435"/>
      <c r="R1987" s="435"/>
      <c r="S1987" s="435"/>
      <c r="T1987" s="435"/>
      <c r="U1987" s="435"/>
      <c r="V1987" s="435"/>
      <c r="W1987" s="435"/>
      <c r="X1987" s="435"/>
      <c r="Y1987" s="435"/>
      <c r="Z1987" s="510"/>
    </row>
    <row r="1988" spans="1:26" ht="17.25" customHeight="1" thickTop="1" thickBot="1">
      <c r="A1988" s="478" t="s">
        <v>46</v>
      </c>
      <c r="B1988" s="479"/>
      <c r="C1988" s="479"/>
      <c r="D1988" s="479"/>
      <c r="E1988" s="479"/>
      <c r="F1988" s="479"/>
      <c r="G1988" s="479"/>
      <c r="H1988" s="479"/>
      <c r="I1988" s="479"/>
      <c r="J1988" s="479"/>
      <c r="K1988" s="480"/>
      <c r="L1988" s="426" t="s">
        <v>47</v>
      </c>
      <c r="M1988" s="426"/>
      <c r="N1988" s="426"/>
      <c r="O1988" s="426"/>
      <c r="P1988" s="426"/>
      <c r="Q1988" s="426"/>
      <c r="R1988" s="426"/>
      <c r="S1988" s="426"/>
      <c r="T1988" s="426"/>
      <c r="U1988" s="427"/>
      <c r="V1988" s="160"/>
      <c r="W1988" s="428" t="s">
        <v>39</v>
      </c>
      <c r="X1988" s="428"/>
      <c r="Y1988" s="161"/>
      <c r="Z1988" s="510"/>
    </row>
    <row r="1989" spans="1:26" ht="17.25" thickTop="1">
      <c r="A1989" s="99" t="s">
        <v>22</v>
      </c>
      <c r="B1989" s="100"/>
      <c r="C1989" s="101">
        <f>'5th 1'!B4</f>
        <v>301</v>
      </c>
      <c r="D1989" s="101">
        <f>'5th 2'!B4</f>
        <v>302</v>
      </c>
      <c r="E1989" s="101">
        <f>'5th 3'!B4</f>
        <v>303</v>
      </c>
      <c r="F1989" s="101">
        <f>'5th 4'!B4</f>
        <v>304</v>
      </c>
      <c r="G1989" s="101">
        <f>'5th 5'!B4</f>
        <v>305</v>
      </c>
      <c r="H1989" s="101">
        <f>'5th 6'!B4</f>
        <v>0</v>
      </c>
      <c r="I1989" s="430" t="s">
        <v>0</v>
      </c>
      <c r="J1989" s="430" t="s">
        <v>3</v>
      </c>
      <c r="K1989" s="432" t="s">
        <v>2</v>
      </c>
      <c r="L1989" s="101">
        <f>'6th 1'!B4</f>
        <v>306</v>
      </c>
      <c r="M1989" s="101">
        <f>'6th 2'!B4</f>
        <v>307</v>
      </c>
      <c r="N1989" s="101">
        <f>'6th 3'!B4</f>
        <v>308</v>
      </c>
      <c r="O1989" s="101">
        <f>'6th 4'!B4</f>
        <v>309</v>
      </c>
      <c r="P1989" s="101">
        <f>'6th 5'!B4</f>
        <v>310</v>
      </c>
      <c r="Q1989" s="101">
        <f>'6th 6'!B4</f>
        <v>0</v>
      </c>
      <c r="R1989" s="101">
        <f>'6th 7'!B4</f>
        <v>0</v>
      </c>
      <c r="S1989" s="429" t="s">
        <v>0</v>
      </c>
      <c r="T1989" s="429" t="s">
        <v>3</v>
      </c>
      <c r="U1989" s="431" t="s">
        <v>2</v>
      </c>
      <c r="V1989" s="433" t="s">
        <v>62</v>
      </c>
      <c r="W1989" s="434"/>
      <c r="X1989" s="434"/>
      <c r="Y1989" s="162" t="str">
        <f>IF(X1990&gt;=4,"A+",IF(X1990&gt;=3.75,"A",IF(X1990&gt;=3.5,"A-",IF(X1990&gt;=3.25,"B+",IF(X1990&gt;=3,"B",IF(X1990&gt;=2.75,"B-",IF(X1990&gt;=2.5,"C+",IF(X1990&gt;=2,"C","F"))))))))</f>
        <v>B+</v>
      </c>
      <c r="Z1989" s="510"/>
    </row>
    <row r="1990" spans="1:26" ht="65.25" customHeight="1">
      <c r="A1990" s="77" t="s">
        <v>63</v>
      </c>
      <c r="B1990" s="78"/>
      <c r="C1990" s="79" t="str">
        <f>IF('5th 1'!C39&gt;0,'5th 1'!D6,IF('5th 1'!K39&gt;0,'5th 1'!L6,IF('5th 1'!S39&gt;0,'5th 1'!T6,0)))</f>
        <v>Creative Idea Genaration</v>
      </c>
      <c r="D1990" s="79" t="str">
        <f>IF('5th 2'!C39&gt;0,'5th 2'!D6,IF('5th 2'!K39&gt;0,'5th 2'!L6,IF('5th 2'!S39&gt;0,'5th 2'!T6,0)))</f>
        <v>Drawing for Illustration-1</v>
      </c>
      <c r="E1990" s="79" t="str">
        <f>IF('5th 3'!C39&gt;0,'5th 3'!D6,IF('5th 3'!K39&gt;0,'5th 3'!L6,IF('5th 3'!S39&gt;0,'5th 3'!T6,0)))</f>
        <v>Ad Art-1</v>
      </c>
      <c r="F1990" s="79" t="str">
        <f>IF('5th 4'!C39&gt;0,'5th 4'!D6,IF('5th 4'!K39&gt;0,'5th 4'!L6,IF('5th 4'!S39&gt;0,'5th 4'!T6,0)))</f>
        <v>Typography-2</v>
      </c>
      <c r="G1990" s="79" t="str">
        <f>IF('5th 5'!C39&gt;0,'5th 5'!D6,IF('5th 5'!K39&gt;0,'5th 5'!L6,IF('5th 5'!S39&gt;0,'5th 5'!T6,0)))</f>
        <v>History of Art</v>
      </c>
      <c r="H1990" s="79">
        <f>IF('5th 6'!C39&gt;0,'5th 6'!D6,IF('5th 6'!K39&gt;0,'5th 6'!L6,IF('5th 6'!S39&gt;0,'5th 6'!T6,0)))</f>
        <v>0</v>
      </c>
      <c r="I1990" s="481"/>
      <c r="J1990" s="481"/>
      <c r="K1990" s="482"/>
      <c r="L1990" s="79" t="str">
        <f>IF('6th 1'!C39&gt;0,'6th 1'!D6,IF('6th 1'!K39&gt;0,'6th 1'!L6,IF('6th 1'!S39&gt;0,'6th 1'!T6,0)))</f>
        <v>Computar Application in Art and Design</v>
      </c>
      <c r="M1990" s="79" t="str">
        <f>IF('6th 2'!C39&gt;0,'6th 2'!D6,IF('6th 2'!K39&gt;0,'6th 2'!L6,IF('6th 2'!S39&gt;0,'6th 2'!T6,0)))</f>
        <v>Drawing for Illustration-2</v>
      </c>
      <c r="N1990" s="79" t="str">
        <f>IF('6th 3'!C39&gt;0,'6th 3'!D6,IF('6th 3'!K39&gt;0,'6th 3'!L6,IF('6th 3'!S39&gt;0,'6th 3'!T6,0)))</f>
        <v>Ad Art-2</v>
      </c>
      <c r="O1990" s="79" t="str">
        <f>IF('6th 4'!C39&gt;0,'6th 4'!D6,IF('6th 4'!K39&gt;0,'6th 4'!L6,IF('6th 4'!S39&gt;0,'6th 4'!T6,0)))</f>
        <v>Sketch &amp; landscape-1</v>
      </c>
      <c r="P1990" s="79" t="str">
        <f>IF('6th 5'!C39&gt;0,'6th 5'!D6,IF('6th 5'!K39&gt;0,'6th 5'!L6,IF('6th 5'!S39&gt;0,'6th 5'!T6,0)))</f>
        <v>History of Arts</v>
      </c>
      <c r="Q1990" s="79">
        <f>IF('6th 6'!C39&gt;0,'6th 6'!D6,IF('6th 6'!K39&gt;0,'6th 6'!L6,IF('6th 6'!S39&gt;0,'6th 6'!T6,0)))</f>
        <v>0</v>
      </c>
      <c r="R1990" s="79">
        <f>IF('6th 7'!C39&gt;0,'6th 7'!D6,IF('6th 7'!K39&gt;0,'6th 7'!L6,IF('6th 7'!S39&gt;0,'6th 7'!T6,0)))</f>
        <v>0</v>
      </c>
      <c r="S1990" s="429"/>
      <c r="T1990" s="429"/>
      <c r="U1990" s="431"/>
      <c r="V1990" s="335">
        <f>IF(I1992&gt;0,(V1995+V1977),0)</f>
        <v>94.5</v>
      </c>
      <c r="W1990" s="254">
        <f>IF(I1992&gt;0,(W1995+W1977),0)</f>
        <v>311.625</v>
      </c>
      <c r="X1990" s="336">
        <f>IF(S1992&gt;0,(W1990/94.5),IF(I1992&gt;0,(W1990/78),0))</f>
        <v>3.2976190476190474</v>
      </c>
      <c r="Y1990" s="163" t="str">
        <f>IF(X1990&gt;=2.5,Y1989,IF(X1990&gt;=2.25,"C",IF(X1990&gt;=2,"D",IF(X1990=0,0,"F"))))</f>
        <v>B+</v>
      </c>
      <c r="Z1990" s="510"/>
    </row>
    <row r="1991" spans="1:26" ht="16.5">
      <c r="A1991" s="77" t="s">
        <v>12</v>
      </c>
      <c r="B1991" s="78"/>
      <c r="C1991" s="102">
        <f>IF('5th 1'!C39&gt;0,'5th 1'!H4,IF('5th 1'!K39&gt;0,'5th 1'!P4,IF('5th 1'!S39&gt;0,'5th 1'!X4,0)))</f>
        <v>3</v>
      </c>
      <c r="D1991" s="102">
        <f>IF('5th 2'!C39&gt;0,'5th 2'!H4,IF('5th 2'!K39&gt;0,'5th 2'!P4,IF('5th 2'!S39&gt;0,'5th 2'!X4,0)))</f>
        <v>3</v>
      </c>
      <c r="E1991" s="102">
        <f>IF('5th 3'!C39&gt;0,'5th 3'!H4,IF('5th 3'!K39&gt;0,'5th 3'!P4,IF('5th 3'!S39&gt;0,'5th 3'!X4,0)))</f>
        <v>3</v>
      </c>
      <c r="F1991" s="102">
        <f>IF('5th 4'!C39&gt;0,'5th 4'!H4,IF('5th 4'!K39&gt;0,'5th 4'!P4,IF('5th 4'!S39&gt;0,'5th 4'!X4,0)))</f>
        <v>3</v>
      </c>
      <c r="G1991" s="102">
        <f>IF('5th 5'!C39&gt;0,'5th 5'!H4,IF('5th 5'!K39&gt;0,'5th 5'!P4,IF('5th 5'!S39&gt;0,'5th 5'!X4,0)))</f>
        <v>3</v>
      </c>
      <c r="H1991" s="102">
        <f>IF('5th 6'!C39&gt;0,'5th 6'!H4,IF('5th 6'!K39&gt;0,'5th 6'!P4,IF('5th 6'!S39&gt;0,'5th 6'!X4,0)))</f>
        <v>0</v>
      </c>
      <c r="I1991" s="481"/>
      <c r="J1991" s="481"/>
      <c r="K1991" s="482"/>
      <c r="L1991" s="102">
        <f>IF('6th 1'!C39&gt;0,'6th 1'!H4,IF('6th 1'!K39&gt;0,'6th 1'!P4,IF('6th 1'!S39&gt;0,'6th 1'!X4,0)))</f>
        <v>3</v>
      </c>
      <c r="M1991" s="102">
        <f>IF('6th 2'!C39&gt;0,'6th 2'!H4,IF('6th 2'!K39&gt;0,'6th 2'!P4,IF('6th 2'!S39&gt;0,'6th 2'!X4,0)))</f>
        <v>3</v>
      </c>
      <c r="N1991" s="102">
        <f>IF('6th 3'!C39&gt;0,'6th 3'!H4,IF('6th 3'!K39&gt;0,'6th 3'!P4,IF('6th 3'!S39&gt;0,'6th 3'!X4,0)))</f>
        <v>3</v>
      </c>
      <c r="O1991" s="102">
        <f>IF('6th 4'!C39&gt;0,'6th 4'!H4,IF('6th 4'!K39&gt;0,'6th 4'!P4,IF('6th 4'!S39&gt;0,'6th 4'!X4,0)))</f>
        <v>3</v>
      </c>
      <c r="P1991" s="102">
        <f>IF('6th 5'!C39&gt;0,'6th 5'!H4,IF('6th 5'!K39&gt;0,'6th 5'!P4,IF('6th 5'!S39&gt;0,'6th 5'!X4,0)))</f>
        <v>3</v>
      </c>
      <c r="Q1991" s="102">
        <f>IF('6th 6'!C39&gt;0,'6th 6'!H4,IF('6th 6'!K39&gt;0,'6th 6'!#REF!,IF('6th 6'!S39&gt;0,'6th 6'!X4,0)))</f>
        <v>0</v>
      </c>
      <c r="R1991" s="102">
        <f>IF('6th 7'!C39&gt;0,'6th 7'!H4,IF('6th 7'!K39&gt;0,'6th 7'!P4,IF('6th 7'!S39&gt;0,'6th 7'!X4,0)))</f>
        <v>0</v>
      </c>
      <c r="S1991" s="430"/>
      <c r="T1991" s="430"/>
      <c r="U1991" s="432"/>
      <c r="V1991" s="460" t="s">
        <v>41</v>
      </c>
      <c r="W1991" s="461"/>
      <c r="X1991" s="461"/>
      <c r="Y1991" s="462"/>
      <c r="Z1991" s="510"/>
    </row>
    <row r="1992" spans="1:26" ht="17.25" thickBot="1">
      <c r="A1992" s="77" t="s">
        <v>11</v>
      </c>
      <c r="B1992" s="78"/>
      <c r="C1992" s="102">
        <v>100</v>
      </c>
      <c r="D1992" s="102">
        <v>100</v>
      </c>
      <c r="E1992" s="102">
        <v>100</v>
      </c>
      <c r="F1992" s="102">
        <v>100</v>
      </c>
      <c r="G1992" s="102">
        <v>100</v>
      </c>
      <c r="H1992" s="102">
        <v>100</v>
      </c>
      <c r="I1992" s="465">
        <f>(C1996*C1991)+(D1996*D1991)+(E1996*E1991)+(F1996*F1991)+(G1996*G1991)+(H1996*H1991)</f>
        <v>48.75</v>
      </c>
      <c r="J1992" s="84"/>
      <c r="K1992" s="103" t="str">
        <f>IF(J1994&gt;=4,"A+",IF(J1994&gt;=3.75,"A",IF(J1994&gt;=3.5,"A-",IF(J1994&gt;=3.25,"B+",IF(J1994&gt;=3,"B",IF(J1994&gt;=2.75,"B-",IF(J1994&gt;=2.5,"C+",IF(J1994&gt;=2,"C","F"))))))))</f>
        <v>B+</v>
      </c>
      <c r="L1992" s="102">
        <v>100</v>
      </c>
      <c r="M1992" s="102">
        <v>100</v>
      </c>
      <c r="N1992" s="102">
        <v>100</v>
      </c>
      <c r="O1992" s="102">
        <v>100</v>
      </c>
      <c r="P1992" s="102">
        <v>100</v>
      </c>
      <c r="Q1992" s="102">
        <v>100</v>
      </c>
      <c r="R1992" s="102">
        <v>100</v>
      </c>
      <c r="S1992" s="465">
        <f>(L1996*L1991)+(M1996*M1991)+(N1996*N1991)+(O1996*O1991)+(P1996*P1991)+(Q1996*Q1991)+(R1996*R1991)</f>
        <v>52.5</v>
      </c>
      <c r="T1992" s="84"/>
      <c r="U1992" s="103" t="str">
        <f>IF(T1994&gt;=4,"A+",IF(T1994&gt;=3.75,"A",IF(T1994&gt;=3.5,"A-",IF(T1994&gt;=3.25,"B+",IF(T1994&gt;=3,"B",IF(T1994&gt;=2.75,"B-",IF(T1994&gt;=2.5,"C+",IF(T1994&gt;=2,"C","F"))))))))</f>
        <v>A-</v>
      </c>
      <c r="V1992" s="467" t="s">
        <v>29</v>
      </c>
      <c r="W1992" s="469" t="s">
        <v>0</v>
      </c>
      <c r="X1992" s="469" t="s">
        <v>3</v>
      </c>
      <c r="Y1992" s="476" t="s">
        <v>2</v>
      </c>
      <c r="Z1992" s="510"/>
    </row>
    <row r="1993" spans="1:26" ht="17.25" thickTop="1">
      <c r="A1993" s="77" t="s">
        <v>28</v>
      </c>
      <c r="B1993" s="86"/>
      <c r="C1993" s="104">
        <f>IF('5th 1'!C39&gt;0,'5th 1'!C39,IF('5th 1'!K39&gt;0,'5th 1'!K39,IF('5th 1'!S39&gt;0,'5th 1'!S39,0)))</f>
        <v>28</v>
      </c>
      <c r="D1993" s="104">
        <f>IF('5th 2'!C39&gt;0,'5th 2'!C39,IF('5th 2'!K39&gt;0,'5th 2'!K39,IF('5th 2'!S39&gt;0,'5th 2'!S39,0)))</f>
        <v>28</v>
      </c>
      <c r="E1993" s="104">
        <f>IF('5th 3'!C39&gt;0,'5th 3'!C39,IF('5th 3'!K39&gt;0,'5th 3'!K39,IF('5th 3'!S39&gt;0,'5th 3'!S39,0)))</f>
        <v>30.5</v>
      </c>
      <c r="F1993" s="104">
        <f>IF('5th 4'!C39&gt;0,'5th 4'!C39,IF('5th 4'!K39&gt;0,'5th 4'!K39,IF('5th 4'!S39&gt;0,'5th 4'!S39,0)))</f>
        <v>29.5</v>
      </c>
      <c r="G1993" s="104">
        <f>IF('5th 5'!C39&gt;0,'5th 5'!C39,IF('5th 5'!K39&gt;0,'5th 5'!K39,IF('5th 5'!S39&gt;0,'5th 5'!S39,0)))</f>
        <v>33.5</v>
      </c>
      <c r="H1993" s="104">
        <f>IF('5th 6'!C39&gt;0,'5th 6'!C39,IF('5th 6'!K39&gt;0,'5th 6'!K39,IF('5th 6'!S39&gt;0,'5th 6'!S39,0)))</f>
        <v>0</v>
      </c>
      <c r="I1993" s="448"/>
      <c r="J1993" s="98"/>
      <c r="K1993" s="90"/>
      <c r="L1993" s="104">
        <f>IF('6th 1'!C39&gt;0,'6th 1'!C39,IF('6th 1'!K39&gt;0,'6th 1'!K39,IF('6th 1'!S39&gt;0,'6th 1'!S39,0)))</f>
        <v>31</v>
      </c>
      <c r="M1993" s="104">
        <f>IF('6th 2'!C39&gt;0,'6th 2'!C39,IF('6th 2'!K39&gt;0,'6th 2'!K39,IF('6th 2'!S39&gt;0,'6th 2'!S39,0)))</f>
        <v>29</v>
      </c>
      <c r="N1993" s="104">
        <f>IF('6th 3'!C39&gt;0,'6th 3'!C39,IF('6th 3'!K39&gt;0,'6th 3'!K39,IF('6th 3'!S39&gt;0,'6th 3'!S39,0)))</f>
        <v>30.5</v>
      </c>
      <c r="O1993" s="104">
        <f>IF('6th 4'!C39&gt;0,'6th 4'!C39,IF('6th 4'!K39&gt;0,'6th 4'!K39,IF('6th 4'!S39&gt;0,'6th 4'!S39,0)))</f>
        <v>28.5</v>
      </c>
      <c r="P1993" s="104">
        <f>IF('6th 5'!C39&gt;0,'6th 5'!C39,IF('6th 5'!K39&gt;0,'6th 5'!K39,IF('6th 5'!S39&gt;0,'6th 5'!S39,0)))</f>
        <v>33</v>
      </c>
      <c r="Q1993" s="104">
        <f>IF('6th 6'!C39&gt;0,'6th 6'!C39,IF('6th 6'!K39&gt;0,'6th 6'!K39,IF('6th 6'!S39&gt;0,'6th 6'!S39,0)))</f>
        <v>0</v>
      </c>
      <c r="R1993" s="104">
        <f>IF('6th 7'!C39&gt;0,'6th 7'!C39,IF('6th 7'!K39&gt;0,'6th 7'!K39,IF('6th 7'!S39&gt;0,'6th 7'!S39,0)))</f>
        <v>0</v>
      </c>
      <c r="S1993" s="448"/>
      <c r="T1993" s="98"/>
      <c r="U1993" s="90"/>
      <c r="V1993" s="468"/>
      <c r="W1993" s="470"/>
      <c r="X1993" s="471"/>
      <c r="Y1993" s="477"/>
      <c r="Z1993" s="510"/>
    </row>
    <row r="1994" spans="1:26" ht="16.5" customHeight="1">
      <c r="A1994" s="423" t="s">
        <v>26</v>
      </c>
      <c r="B1994" s="91" t="s">
        <v>60</v>
      </c>
      <c r="C1994" s="104">
        <f>IF('5th 1'!C39&gt;0,'5th 1'!J39,IF('5th 1'!K39&gt;0,'5th 1'!R39,IF('5th 1'!S39&gt;0,'5th 1'!Z39,0)))</f>
        <v>38</v>
      </c>
      <c r="D1994" s="104">
        <f>IF('5th 2'!C39&gt;0,'5th 2'!J39,IF('5th 2'!K39&gt;0,'5th 2'!R39,IF('5th 2'!S39&gt;0,'5th 2'!Z39,0)))</f>
        <v>29</v>
      </c>
      <c r="E1994" s="104">
        <f>IF('5th 3'!C39&gt;0,'5th 3'!J39,IF('5th 3'!K39&gt;0,'5th 3'!R39,IF('5th 3'!S39&gt;0,'5th 3'!Z39,0)))</f>
        <v>39</v>
      </c>
      <c r="F1994" s="104">
        <f>IF('5th 4'!C39&gt;0,'5th 4'!J39,IF('5th 4'!K39&gt;0,'5th 4'!R39,IF('5th 4'!S39&gt;0,'5th 4'!Z39,0)))</f>
        <v>39.5</v>
      </c>
      <c r="G1994" s="104">
        <f>IF('5th 5'!C39&gt;0,'5th 5'!J39,IF('5th 5'!K39&gt;0,'5th 5'!R39,IF('5th 5'!S39&gt;0,'5th 5'!Z39,0)))</f>
        <v>39.25</v>
      </c>
      <c r="H1994" s="104">
        <f>IF('5th 6'!C39&gt;0,'5th 6'!J39,IF('5th 6'!K39&gt;0,'5th 6'!R39,IF('5th 6'!S39&gt;0,'5th 6'!Z39,0)))</f>
        <v>0</v>
      </c>
      <c r="I1994" s="448"/>
      <c r="J1994" s="440">
        <f>I1992/(C1991+D1991+E1991+F1991+G1991+H1991)</f>
        <v>3.25</v>
      </c>
      <c r="K1994" s="442" t="str">
        <f>IF(J1994&gt;=2.5,K1992,IF(J1994&gt;=2.25,"C",IF(J1994&gt;=2,"D",IF(J1994=0,0,"F"))))</f>
        <v>B+</v>
      </c>
      <c r="L1994" s="107">
        <f>IF('6th 1'!C39&gt;0,'6th 1'!J39,IF('6th 1'!K39&gt;0,'6th 1'!R39,IF('6th 1'!S39&gt;0,'6th 1'!Z39,0)))</f>
        <v>41.5</v>
      </c>
      <c r="M1994" s="104">
        <f>IF('6th 2'!C39&gt;0,'6th 2'!J39,IF('6th 2'!K39&gt;0,'6th 2'!R39,IF('6th 2'!S39&gt;0,'6th 2'!Z39,0)))</f>
        <v>43.5</v>
      </c>
      <c r="N1994" s="104">
        <f>IF('6th 3'!C39&gt;0,'6th 3'!J39,IF('6th 3'!K39&gt;0,'6th 3'!R39,IF('6th 3'!S39&gt;0,'6th 3'!Z39,0)))</f>
        <v>45</v>
      </c>
      <c r="O1994" s="104">
        <f>IF('6th 4'!C39&gt;0,'6th 4'!J39,IF('6th 4'!K39&gt;0,'6th 4'!R39,IF('6th 4'!S39&gt;0,'6th 4'!Z39,0)))</f>
        <v>37.25</v>
      </c>
      <c r="P1994" s="104">
        <f>IF('6th 5'!C39&gt;0,'6th 5'!J39,IF('6th 5'!K39&gt;0,'6th 5'!R39,IF('6th 5'!S39&gt;0,'6th 5'!Z39,0)))</f>
        <v>41</v>
      </c>
      <c r="Q1994" s="104">
        <f>IF('6th 6'!C39&gt;0,'6th 6'!J39,IF('6th 6'!K39&gt;0,'6th 6'!R39,IF('6th 6'!S39&gt;0,'6th 6'!Z39,0)))</f>
        <v>0</v>
      </c>
      <c r="R1994" s="104">
        <f>IF('6th 7'!C39&gt;0,'6th 7'!J39,IF('6th 7'!K39&gt;0,'6th 7'!R39,IF('6th 7'!S39&gt;0,'6th 7'!Z39,0)))</f>
        <v>0</v>
      </c>
      <c r="S1994" s="448"/>
      <c r="T1994" s="440">
        <f>S1992/(L1991+M1991+N1991+O1991+P1991+Q1991+R1991)</f>
        <v>3.5</v>
      </c>
      <c r="U1994" s="442" t="str">
        <f>IF(T1994&gt;=2.5,U1992,IF(T1994&gt;=2.25,"C",IF(T1994&gt;=2,"D",IF(T1994=0,0,"F"))))</f>
        <v>A-</v>
      </c>
      <c r="V1994" s="443" t="s">
        <v>40</v>
      </c>
      <c r="W1994" s="443"/>
      <c r="X1994" s="443"/>
      <c r="Y1994" s="443"/>
      <c r="Z1994" s="510"/>
    </row>
    <row r="1995" spans="1:26" ht="16.5" customHeight="1">
      <c r="A1995" s="424"/>
      <c r="B1995" s="91" t="s">
        <v>67</v>
      </c>
      <c r="C1995" s="117">
        <f>'5th 1'!AA39</f>
        <v>66</v>
      </c>
      <c r="D1995" s="117">
        <f>'5th 2'!AA39</f>
        <v>57</v>
      </c>
      <c r="E1995" s="117">
        <f>'5th 3'!AA39</f>
        <v>70</v>
      </c>
      <c r="F1995" s="117">
        <f>'5th 4'!AA39</f>
        <v>69</v>
      </c>
      <c r="G1995" s="117">
        <f>'5th 5'!AA39</f>
        <v>73</v>
      </c>
      <c r="H1995" s="117">
        <f>'5th 6'!AA39</f>
        <v>0</v>
      </c>
      <c r="I1995" s="448"/>
      <c r="J1995" s="441"/>
      <c r="K1995" s="442"/>
      <c r="L1995" s="118">
        <f>'6th 1'!AA39</f>
        <v>73</v>
      </c>
      <c r="M1995" s="117">
        <f>'6th 2'!AA39</f>
        <v>73</v>
      </c>
      <c r="N1995" s="117">
        <f>'6th 3'!AA39</f>
        <v>76</v>
      </c>
      <c r="O1995" s="117">
        <f>'6th 4'!AA39</f>
        <v>66</v>
      </c>
      <c r="P1995" s="117">
        <f>'6th 5'!AA39</f>
        <v>74</v>
      </c>
      <c r="Q1995" s="117">
        <f>'6th 6'!AA39</f>
        <v>0</v>
      </c>
      <c r="R1995" s="117">
        <f>'6th 7'!AA39</f>
        <v>0</v>
      </c>
      <c r="S1995" s="448"/>
      <c r="T1995" s="441"/>
      <c r="U1995" s="442"/>
      <c r="V1995" s="444">
        <f>IF((C1996+C1998)=0,0,C1991)+IF((D1996+D1998)=0,0,D1991)+IF((E1996+E1998)=0,0,E1991)+IF((F1996+F1998)=0,0,F1991)+IF((G1996+G1998)=0,0,G1991)+IF((H1996+H1998)=0,0,H1991)+IF((L1996+L1998)=0,0,L1991)+IF((M1996+M1998)=0,0,M1991)+IF((N1996+N1998)=0,0,N1991)+IF((O1996+O1998)=0,0,O1991)+IF((P1996+P1998)=0,0,P1991)+IF((Q1996+Q1998)=0,0,Q1991)+IF((R1996+R1998)=0,0,R1991)+IF(G2015&gt;0,1.5,0)</f>
        <v>31.5</v>
      </c>
      <c r="W1995" s="447">
        <f>I1992+S1992+(G2015*1.5)</f>
        <v>107.25</v>
      </c>
      <c r="X1995" s="440">
        <f>IF(S1992&gt;0,(W1995/31.5),J1994)</f>
        <v>3.4047619047619047</v>
      </c>
      <c r="Y1995" s="164" t="str">
        <f>IF(X1995&gt;=4,"A+",IF(X1995&gt;=3.75,"A",IF(X1995&gt;=3.5,"A-",IF(X1995&gt;=3.25,"B+",IF(X1995&gt;=3,"B",IF(X1995&gt;=2.75,"B-",IF(X1995&gt;=2.5,"C+",IF(X1995&gt;=2,"C","F"))))))))</f>
        <v>B+</v>
      </c>
      <c r="Z1995" s="510"/>
    </row>
    <row r="1996" spans="1:26" ht="16.5">
      <c r="A1996" s="424"/>
      <c r="B1996" s="91" t="s">
        <v>1</v>
      </c>
      <c r="C1996" s="104">
        <f>'5th 1'!AC39</f>
        <v>3.25</v>
      </c>
      <c r="D1996" s="104">
        <f>'5th 2'!AC39</f>
        <v>2.75</v>
      </c>
      <c r="E1996" s="104">
        <f>'5th 3'!AC39</f>
        <v>3.5</v>
      </c>
      <c r="F1996" s="104">
        <f>'5th 4'!AC39</f>
        <v>3.25</v>
      </c>
      <c r="G1996" s="104">
        <f>'5th 5'!AC39</f>
        <v>3.5</v>
      </c>
      <c r="H1996" s="104">
        <f>'5th 6'!AC39</f>
        <v>0</v>
      </c>
      <c r="I1996" s="448"/>
      <c r="J1996" s="98"/>
      <c r="K1996" s="110"/>
      <c r="L1996" s="107">
        <f>'6th 1'!AC39</f>
        <v>3.5</v>
      </c>
      <c r="M1996" s="104">
        <f>'6th 2'!AC39</f>
        <v>3.5</v>
      </c>
      <c r="N1996" s="104">
        <f>'6th 3'!AC39</f>
        <v>3.75</v>
      </c>
      <c r="O1996" s="104">
        <f>'6th 4'!AC39</f>
        <v>3.25</v>
      </c>
      <c r="P1996" s="104">
        <f>'6th 5'!AC39</f>
        <v>3.5</v>
      </c>
      <c r="Q1996" s="104">
        <f>'6th 6'!AC39</f>
        <v>0</v>
      </c>
      <c r="R1996" s="104">
        <f>'6th 7'!AC39</f>
        <v>0</v>
      </c>
      <c r="S1996" s="448"/>
      <c r="T1996" s="98"/>
      <c r="U1996" s="110"/>
      <c r="V1996" s="445"/>
      <c r="W1996" s="448"/>
      <c r="X1996" s="441"/>
      <c r="Y1996" s="451" t="str">
        <f>IF(S1992&gt;0,(IF(X1995&gt;=2.5,Y1995,IF(X1995&gt;=2.25,"C",IF(X1995&gt;=2,"D","F")))),K1994)</f>
        <v>B+</v>
      </c>
      <c r="Z1996" s="510"/>
    </row>
    <row r="1997" spans="1:26" ht="17.25" customHeight="1" thickBot="1">
      <c r="A1997" s="424"/>
      <c r="B1997" s="91" t="s">
        <v>2</v>
      </c>
      <c r="C1997" s="104" t="str">
        <f>'5th 1'!AB39</f>
        <v>B+</v>
      </c>
      <c r="D1997" s="104" t="str">
        <f>'5th 2'!AB39</f>
        <v>B-</v>
      </c>
      <c r="E1997" s="104" t="str">
        <f>'5th 3'!AB39</f>
        <v>A-</v>
      </c>
      <c r="F1997" s="104" t="str">
        <f>'5th 4'!AB39</f>
        <v>B+</v>
      </c>
      <c r="G1997" s="104" t="str">
        <f>'5th 5'!AB39</f>
        <v>A-</v>
      </c>
      <c r="H1997" s="104" t="str">
        <f>'5th 6'!AB39</f>
        <v/>
      </c>
      <c r="I1997" s="448"/>
      <c r="J1997" s="98"/>
      <c r="K1997" s="109"/>
      <c r="L1997" s="111" t="str">
        <f>'6th 1'!AB39</f>
        <v>A-</v>
      </c>
      <c r="M1997" s="104" t="str">
        <f>'6th 2'!AB39</f>
        <v>A-</v>
      </c>
      <c r="N1997" s="104" t="str">
        <f>'6th 3'!AB39</f>
        <v>A</v>
      </c>
      <c r="O1997" s="104" t="str">
        <f>'6th 4'!AB39</f>
        <v>B+</v>
      </c>
      <c r="P1997" s="104" t="str">
        <f>'6th 5'!AB39</f>
        <v>A-</v>
      </c>
      <c r="Q1997" s="104" t="str">
        <f>'6th 6'!AB39</f>
        <v/>
      </c>
      <c r="R1997" s="104" t="str">
        <f>'6th 7'!AB39</f>
        <v/>
      </c>
      <c r="S1997" s="448"/>
      <c r="T1997" s="98"/>
      <c r="U1997" s="109"/>
      <c r="V1997" s="446"/>
      <c r="W1997" s="449"/>
      <c r="X1997" s="450"/>
      <c r="Y1997" s="452"/>
      <c r="Z1997" s="510"/>
    </row>
    <row r="1998" spans="1:26" ht="17.25" thickTop="1">
      <c r="A1998" s="413" t="s">
        <v>127</v>
      </c>
      <c r="B1998" s="91" t="s">
        <v>1</v>
      </c>
      <c r="C1998" s="104">
        <f>'5th 1'!AD39</f>
        <v>0</v>
      </c>
      <c r="D1998" s="104">
        <f>'5th 2'!AD39</f>
        <v>0</v>
      </c>
      <c r="E1998" s="104">
        <f>'5th 3'!AD39</f>
        <v>0</v>
      </c>
      <c r="F1998" s="104">
        <f>'5th 4'!AD39</f>
        <v>0</v>
      </c>
      <c r="G1998" s="104">
        <f>'5th 5'!AD39</f>
        <v>0</v>
      </c>
      <c r="H1998" s="104">
        <f>'5th 6'!AD39</f>
        <v>0</v>
      </c>
      <c r="I1998" s="415">
        <f>(C1998*C1991)+(D1998*D1991)+(E1998*E1991)+(F1998*F1991)+(G1998*G1991)+(H1998*H1991)</f>
        <v>0</v>
      </c>
      <c r="J1998" s="417">
        <f>IF(C1998&gt;0,(C1996*C1991),0)+IF(D1998&gt;0,(D1996*D1991),0)+IF(E1998&gt;0,(E1996*E1991),0)+IF(F1998&gt;0,(F1996*F1991),0)+IF(G1998&gt;0,(G1996*G1991),0)+IF(H1998&gt;0,(H1996*H1991),0)</f>
        <v>0</v>
      </c>
      <c r="K1998" s="418">
        <f>IF(C1998&gt;C1996,((C1998*C1991)-(C1996*C1991)),0)+IF(D1998&gt;D1996,((D1998*D1991)-(D1996*D1991)),0)+IF(E1998&gt;E1996,((E1998*E1991)-(E1996*E1991)),0)+IF(F1998&gt;F1996,((F1998*F1991)-(F1996*F1991)),0)+IF(G1998&gt;G1996,((G1998*G1991)-(G1996*G1991)),0)+IF(H1998&gt;H1996,((H1998*H1991)-(H1996*H1991)),0)</f>
        <v>0</v>
      </c>
      <c r="L1998" s="165">
        <f>'6th 1'!AD39</f>
        <v>0</v>
      </c>
      <c r="M1998" s="104">
        <f>'6th 2'!AD39</f>
        <v>0</v>
      </c>
      <c r="N1998" s="104">
        <f>'6th 3'!AD39</f>
        <v>0</v>
      </c>
      <c r="O1998" s="104">
        <f>'6th 4'!AD39</f>
        <v>0</v>
      </c>
      <c r="P1998" s="104">
        <f>'6th 5'!AD39</f>
        <v>0</v>
      </c>
      <c r="Q1998" s="104">
        <f>'6th 6'!AD39</f>
        <v>0</v>
      </c>
      <c r="R1998" s="104">
        <f>'6th 7'!AD39</f>
        <v>0</v>
      </c>
      <c r="S1998" s="403">
        <f>(L1998*L1991)+(M1998*M1991)+(N1998*N1991)+(O1998*O1991)+(P1998*P1991)+(Q1998*Q1991)+(R1998*R1991)</f>
        <v>0</v>
      </c>
      <c r="T1998" s="417">
        <f>IF(L1998&gt;0,(L1996*L1991),0)+IF(M1998&gt;0,(M1996*M1991),0)+IF(N1998&gt;0,(N1996*N1991),0)+IF(O1998&gt;0,(O1996*O1991),0)+IF(P1998&gt;0,(P1996*P1991),0)+IF(Q1998&gt;0,(Q1996*Q1991),0)+IF(R1998&gt;0,(R1996*R1991),0)</f>
        <v>0</v>
      </c>
      <c r="U1998" s="399">
        <f>IF(L1998&gt;L1996,((L1998*L1991)-(L1996*L1991)),0)+IF(M1998&gt;M1996,((M1998*M1991)-(M1996*M1991)),0)+IF(N1998&gt;N1996,((N1998*N1991)-(N1996*N1991)),0)+IF(O1998&gt;O1996,((O1998*O1991)-(O1996*O1991)),0)+IF(P1998&gt;P1996,((P1998*P1991)-(P1996*P1991)),0)+IF(Q1998&gt;Q1996,((Q1998*Q1991)-(Q1996*Q1991)),0)+IF(R1998&gt;R1996,((R1998*R1991)-(R1996*R1991)),0)</f>
        <v>0</v>
      </c>
      <c r="V1998" s="401">
        <f>I1998+S1998</f>
        <v>0</v>
      </c>
      <c r="W1998" s="436">
        <f>J1998+T1998</f>
        <v>0</v>
      </c>
      <c r="X1998" s="438">
        <f>K1998+U1998</f>
        <v>0</v>
      </c>
      <c r="Y1998" s="405">
        <f>IF(V1990&gt;0,(X1998+Y1985),0)</f>
        <v>0</v>
      </c>
      <c r="Z1998" s="510"/>
    </row>
    <row r="1999" spans="1:26" ht="15.75" customHeight="1" thickBot="1">
      <c r="A1999" s="414"/>
      <c r="B1999" s="157" t="s">
        <v>23</v>
      </c>
      <c r="C1999" s="181" t="str">
        <f>'5th 1'!AE39</f>
        <v/>
      </c>
      <c r="D1999" s="181" t="str">
        <f>'5th 2'!AE39</f>
        <v/>
      </c>
      <c r="E1999" s="181" t="str">
        <f>'5th 3'!AE39</f>
        <v/>
      </c>
      <c r="F1999" s="181" t="str">
        <f>'5th 4'!AE39</f>
        <v/>
      </c>
      <c r="G1999" s="181" t="str">
        <f>'5th 5'!AE39</f>
        <v/>
      </c>
      <c r="H1999" s="181" t="str">
        <f>'5th 6'!AE39</f>
        <v/>
      </c>
      <c r="I1999" s="416"/>
      <c r="J1999" s="416"/>
      <c r="K1999" s="419"/>
      <c r="L1999" s="181" t="str">
        <f>'6th 1'!AE39</f>
        <v/>
      </c>
      <c r="M1999" s="181" t="str">
        <f>'6th 2'!AE39</f>
        <v/>
      </c>
      <c r="N1999" s="181" t="str">
        <f>'6th 3'!AE39</f>
        <v/>
      </c>
      <c r="O1999" s="181" t="str">
        <f>'6th 4'!AE39</f>
        <v/>
      </c>
      <c r="P1999" s="181" t="str">
        <f>'6th 5'!AE39</f>
        <v/>
      </c>
      <c r="Q1999" s="181" t="str">
        <f>'6th 6'!AE39</f>
        <v/>
      </c>
      <c r="R1999" s="181" t="str">
        <f>'6th 7'!AE39</f>
        <v/>
      </c>
      <c r="S1999" s="420"/>
      <c r="T1999" s="420"/>
      <c r="U1999" s="400"/>
      <c r="V1999" s="402"/>
      <c r="W1999" s="437"/>
      <c r="X1999" s="439"/>
      <c r="Y1999" s="406"/>
      <c r="Z1999" s="510"/>
    </row>
    <row r="2000" spans="1:26" ht="21" customHeight="1" thickTop="1" thickBot="1">
      <c r="A2000" s="435" t="s">
        <v>32</v>
      </c>
      <c r="B2000" s="435"/>
      <c r="C2000" s="435"/>
      <c r="D2000" s="435"/>
      <c r="E2000" s="435"/>
      <c r="F2000" s="435"/>
      <c r="G2000" s="435"/>
      <c r="H2000" s="435"/>
      <c r="I2000" s="435"/>
      <c r="J2000" s="435"/>
      <c r="K2000" s="435"/>
      <c r="L2000" s="435"/>
      <c r="M2000" s="435"/>
      <c r="N2000" s="435"/>
      <c r="O2000" s="435"/>
      <c r="P2000" s="435"/>
      <c r="Q2000" s="435"/>
      <c r="R2000" s="435"/>
      <c r="S2000" s="435"/>
      <c r="T2000" s="435"/>
      <c r="U2000" s="435"/>
      <c r="V2000" s="435"/>
      <c r="W2000" s="435"/>
      <c r="X2000" s="435"/>
      <c r="Y2000" s="435"/>
      <c r="Z2000" s="510"/>
    </row>
    <row r="2001" spans="1:26" ht="17.25" thickTop="1" thickBot="1">
      <c r="A2001" s="425" t="s">
        <v>48</v>
      </c>
      <c r="B2001" s="426"/>
      <c r="C2001" s="426"/>
      <c r="D2001" s="426"/>
      <c r="E2001" s="426"/>
      <c r="F2001" s="426"/>
      <c r="G2001" s="426"/>
      <c r="H2001" s="426"/>
      <c r="I2001" s="426"/>
      <c r="J2001" s="426"/>
      <c r="K2001" s="427"/>
      <c r="L2001" s="426" t="s">
        <v>49</v>
      </c>
      <c r="M2001" s="426"/>
      <c r="N2001" s="426"/>
      <c r="O2001" s="426"/>
      <c r="P2001" s="426"/>
      <c r="Q2001" s="426"/>
      <c r="R2001" s="426"/>
      <c r="S2001" s="426"/>
      <c r="T2001" s="426"/>
      <c r="U2001" s="427"/>
      <c r="V2001" s="160"/>
      <c r="W2001" s="428" t="s">
        <v>39</v>
      </c>
      <c r="X2001" s="428"/>
      <c r="Y2001" s="161"/>
      <c r="Z2001" s="510"/>
    </row>
    <row r="2002" spans="1:26" ht="17.25" thickTop="1">
      <c r="A2002" s="99" t="s">
        <v>22</v>
      </c>
      <c r="B2002" s="100"/>
      <c r="C2002" s="101">
        <f>'7th 1'!B4</f>
        <v>401</v>
      </c>
      <c r="D2002" s="101">
        <f>'7th 2'!B4</f>
        <v>402</v>
      </c>
      <c r="E2002" s="101">
        <f>'7th 3'!B4</f>
        <v>403</v>
      </c>
      <c r="F2002" s="101">
        <f>'7th 4'!B4</f>
        <v>404</v>
      </c>
      <c r="G2002" s="101">
        <f>'7th 5'!B4</f>
        <v>405</v>
      </c>
      <c r="H2002" s="101">
        <f>'7th 6'!B4</f>
        <v>406</v>
      </c>
      <c r="I2002" s="429" t="s">
        <v>0</v>
      </c>
      <c r="J2002" s="429" t="s">
        <v>3</v>
      </c>
      <c r="K2002" s="431" t="s">
        <v>2</v>
      </c>
      <c r="L2002" s="101">
        <f>'8th 1'!B4</f>
        <v>407</v>
      </c>
      <c r="M2002" s="101">
        <f>'8th 2'!B4</f>
        <v>408</v>
      </c>
      <c r="N2002" s="101">
        <f>'8th 3'!B4</f>
        <v>409</v>
      </c>
      <c r="O2002" s="101">
        <f>'8th 4'!B4</f>
        <v>410</v>
      </c>
      <c r="P2002" s="101">
        <f>'8th 5'!B4</f>
        <v>411</v>
      </c>
      <c r="Q2002" s="101">
        <f>'8th 6'!B4</f>
        <v>412</v>
      </c>
      <c r="R2002" s="101">
        <f>'8th 7'!B4</f>
        <v>0</v>
      </c>
      <c r="S2002" s="429" t="s">
        <v>0</v>
      </c>
      <c r="T2002" s="429" t="s">
        <v>3</v>
      </c>
      <c r="U2002" s="431" t="s">
        <v>2</v>
      </c>
      <c r="V2002" s="433" t="s">
        <v>62</v>
      </c>
      <c r="W2002" s="434"/>
      <c r="X2002" s="434"/>
      <c r="Y2002" s="162" t="str">
        <f>IF(X2003&gt;=4,"A+",IF(X2003&gt;=3.75,"A",IF(X2003&gt;=3.5,"A-",IF(X2003&gt;=3.25,"B+",IF(X2003&gt;=3,"B",IF(X2003&gt;=2.75,"B-",IF(X2003&gt;=2.5,"C+",IF(X2003&gt;=2,"C","F"))))))))</f>
        <v>B+</v>
      </c>
      <c r="Z2002" s="510"/>
    </row>
    <row r="2003" spans="1:26" ht="65.25" customHeight="1">
      <c r="A2003" s="77" t="s">
        <v>63</v>
      </c>
      <c r="B2003" s="86"/>
      <c r="C2003" s="79" t="str">
        <f>IF('7th 1'!C39&gt;0,'7th 1'!D6,IF('7th 1'!K39&gt;0,'7th 1'!L6,IF('7th 1'!S39&gt;0,'7th 1'!T6,0)))</f>
        <v>Publicity Campaign</v>
      </c>
      <c r="D2003" s="79" t="str">
        <f>IF('7th 2'!C39&gt;0,'7th 2'!D6,IF('7th 2'!K39&gt;0,'7th 2'!L6,IF('7th 2'!S39&gt;0,'7th 2'!T6,0)))</f>
        <v>Produce Idea Formulation of Product</v>
      </c>
      <c r="E2003" s="79" t="str">
        <f>IF('7th 3'!C39&gt;0,'7th 3'!D6,IF('7th 3'!K39&gt;0,'7th 3'!L6,IF('7th 3'!S39&gt;0,'7th 3'!T6,0)))</f>
        <v>Computer Illustration-1</v>
      </c>
      <c r="F2003" s="79" t="str">
        <f>IF('7th 4'!C39&gt;0,'7th 4'!D6,IF('7th 4'!K39&gt;0,'7th 4'!L6,IF('7th 4'!S39&gt;0,'7th 4'!T6,0)))</f>
        <v>Computer Graphic -1</v>
      </c>
      <c r="G2003" s="79" t="str">
        <f>IF('7th 5'!C39&gt;0,'7th 5'!D6,IF('7th 5'!K39&gt;0,'7th 5'!L6,IF('7th 5'!S39&gt;0,'7th 5'!T6,0)))</f>
        <v>Sketch and Landscape -2</v>
      </c>
      <c r="H2003" s="79" t="str">
        <f>IF('7th 6'!C39&gt;0,'7th 6'!D6,IF('7th 6'!K39&gt;0,'7th 6'!L6,IF('7th 6'!S39&gt;0,'7th 6'!T6,0)))</f>
        <v>History of Western Art</v>
      </c>
      <c r="I2003" s="429"/>
      <c r="J2003" s="429"/>
      <c r="K2003" s="431"/>
      <c r="L2003" s="79" t="str">
        <f>IF('8th 1'!C39&gt;0,'8th 1'!D6,IF('8th 1'!K39&gt;0,'8th 1'!L6,IF('8th 1'!S39&gt;0,'8th 1'!T6,0)))</f>
        <v>Drawing a Package Design</v>
      </c>
      <c r="M2003" s="79" t="str">
        <f>IF('8th 2'!C39&gt;0,'8th 2'!D6,IF('8th 2'!K39&gt;0,'8th 2'!L6,IF('8th 2'!S39&gt;0,'8th 2'!T6,0)))</f>
        <v>Experimental Design</v>
      </c>
      <c r="N2003" s="79" t="str">
        <f>IF('8th 3'!C39&gt;0,'8th 3'!D6,IF('8th 3'!K39&gt;0,'8th 3'!L6,IF('8th 3'!S39&gt;0,'8th 3'!T6,0)))</f>
        <v>Computer Graphic -2</v>
      </c>
      <c r="O2003" s="79" t="str">
        <f>IF('8th 4'!C39&gt;0,'8th 4'!D6,IF('8th 4'!K39&gt;0,'8th 4'!L6,IF('8th 4'!S39&gt;0,'8th 4'!T6,0)))</f>
        <v>Interior &amp; Exterior Design</v>
      </c>
      <c r="P2003" s="79" t="str">
        <f>IF('8th 5'!C39&gt;0,'8th 5'!D6,IF('8th 5'!K39&gt;0,'8th 5'!L6,IF('8th 5'!S39&gt;0,'8th 5'!T6,0)))</f>
        <v>Aesthesic</v>
      </c>
      <c r="Q2003" s="79" t="str">
        <f>IF('8th 6'!C39&gt;0,'8th 6'!D6,IF('8th 6'!K39&gt;0,'8th 6'!L6,IF('8th 6'!S39&gt;0,'8th 6'!T6,0)))</f>
        <v>History of Arts in Bengal</v>
      </c>
      <c r="R2003" s="79">
        <f>IF('8th 7'!C39&gt;0,'8th 7'!D6,IF('8th 7'!K39&gt;0,'8th 7'!L6,IF('8th 7'!S39&gt;0,'8th 7'!T6,0)))</f>
        <v>0</v>
      </c>
      <c r="S2003" s="429"/>
      <c r="T2003" s="429"/>
      <c r="U2003" s="431"/>
      <c r="V2003" s="335">
        <f>IF(I2005&gt;0,(V2008+V1990),0)</f>
        <v>126</v>
      </c>
      <c r="W2003" s="254">
        <f>IF(I2005&gt;0,(W2008+W1990),0)</f>
        <v>421.5</v>
      </c>
      <c r="X2003" s="336">
        <f>IF(S2005&gt;0,(W2003/126),IF(I2005&gt;0,(W2003/109.5),0))</f>
        <v>3.3452380952380953</v>
      </c>
      <c r="Y2003" s="163" t="str">
        <f>IF(X2003&gt;=2.5,Y2002,IF(X2003&gt;=2.25,"C",IF(X2003&gt;=2,"D",IF(X2003=0,0,"F"))))</f>
        <v>B+</v>
      </c>
      <c r="Z2003" s="510"/>
    </row>
    <row r="2004" spans="1:26" ht="17.25" customHeight="1">
      <c r="A2004" s="458" t="s">
        <v>27</v>
      </c>
      <c r="B2004" s="459"/>
      <c r="C2004" s="102">
        <f>IF('7th 1'!C39&gt;0,'7th 1'!H4,IF('7th 1'!K39&gt;0,'7th 1'!P4,IF('7th 1'!S39&gt;0,'7th 1'!X4,0)))</f>
        <v>3</v>
      </c>
      <c r="D2004" s="102">
        <f>IF('7th 2'!C39&gt;0,'7th 2'!H4,IF('7th 2'!K39&gt;0,'7th 2'!P4,IF('7th 2'!S39&gt;0,'7th 2'!X4,0)))</f>
        <v>1.5</v>
      </c>
      <c r="E2004" s="102">
        <f>IF('7th 3'!C39&gt;0,'7th 3'!H4,IF('7th 3'!K39&gt;0,'7th 3'!P4,IF('7th 3'!S39&gt;0,'7th 3'!X4,0)))</f>
        <v>3</v>
      </c>
      <c r="F2004" s="102">
        <f>IF('7th 4'!C39&gt;0,'7th 4'!H4,IF('7th 4'!K39&gt;0,'7th 4'!P4,IF('7th 4'!S39&gt;0,'7th 4'!X4,0)))</f>
        <v>3</v>
      </c>
      <c r="G2004" s="102">
        <f>IF('7th 5'!C39&gt;0,'7th 5'!H4,IF('7th 5'!K39&gt;0,'7th 5'!P4,IF('7th 5'!S39&gt;0,'7th 5'!X4,0)))</f>
        <v>1.5</v>
      </c>
      <c r="H2004" s="102">
        <f>IF('7th 6'!C39&gt;0,'7th 6'!H4,IF('7th 6'!K39&gt;0,'7th 6'!P4,IF('7th 6'!S39&gt;0,'7th 6'!X4,0)))</f>
        <v>3</v>
      </c>
      <c r="I2004" s="430"/>
      <c r="J2004" s="430"/>
      <c r="K2004" s="432"/>
      <c r="L2004" s="102">
        <f>IF('8th 1'!C39&gt;0,'8th 1'!H4,IF('8th 1'!K39&gt;0,'8th 1'!P4,IF('8th 1'!S39&gt;0,'8th 1'!X4,0)))</f>
        <v>3</v>
      </c>
      <c r="M2004" s="102">
        <f>IF('8th 2'!C39&gt;0,'8th 2'!H4,IF('8th 2'!K39&gt;0,'8th 2'!P4,IF('8th 2'!S39&gt;0,'8th 2'!X4,0)))</f>
        <v>3</v>
      </c>
      <c r="N2004" s="102">
        <f>IF('8th 3'!C39&gt;0,'8th 3'!H4,IF('8th 3'!K39&gt;0,'8th 3'!P4,IF('8th 3'!S39&gt;0,'8th 3'!X4,0)))</f>
        <v>3</v>
      </c>
      <c r="O2004" s="102">
        <f>IF('8th 4'!C39&gt;0,'8th 4'!H4,IF('8th 4'!K39&gt;0,'8th 4'!P4,IF('8th 4'!S39&gt;0,'8th 4'!X4,0)))</f>
        <v>3</v>
      </c>
      <c r="P2004" s="102">
        <f>IF('8th 5'!C39&gt;0,'8th 5'!H4,IF('8th 5'!K39&gt;0,'8th 5'!P4,IF('8th 5'!S39&gt;0,'8th 5'!X4,0)))</f>
        <v>1.5</v>
      </c>
      <c r="Q2004" s="102">
        <f>IF('8th 6'!C39&gt;0,'8th 6'!H4,IF('8th 6'!K39&gt;0,'8th 6'!P4,IF('8th 6'!S39&gt;0,'8th 6'!X4,0)))</f>
        <v>1.5</v>
      </c>
      <c r="R2004" s="102">
        <f>IF('8th 7'!C39&gt;0,'8th 7'!H4,IF('8th 7'!K39&gt;0,'8th 7'!P4,IF('8th 7'!S39&gt;0,'8th 7'!X4,0)))</f>
        <v>0</v>
      </c>
      <c r="S2004" s="430"/>
      <c r="T2004" s="430"/>
      <c r="U2004" s="432"/>
      <c r="V2004" s="460" t="s">
        <v>41</v>
      </c>
      <c r="W2004" s="461"/>
      <c r="X2004" s="461"/>
      <c r="Y2004" s="462"/>
      <c r="Z2004" s="510"/>
    </row>
    <row r="2005" spans="1:26" ht="18.75" customHeight="1" thickBot="1">
      <c r="A2005" s="463" t="s">
        <v>11</v>
      </c>
      <c r="B2005" s="464"/>
      <c r="C2005" s="102">
        <v>100</v>
      </c>
      <c r="D2005" s="102">
        <v>100</v>
      </c>
      <c r="E2005" s="102">
        <v>100</v>
      </c>
      <c r="F2005" s="102">
        <v>100</v>
      </c>
      <c r="G2005" s="102">
        <v>100</v>
      </c>
      <c r="H2005" s="102">
        <v>100</v>
      </c>
      <c r="I2005" s="465">
        <f>(C2009*C2004)+(D2009*D2004)+(E2009*E2004)+(F2009*F2004)+(G2009*G2004)+(H2009*H2004)</f>
        <v>52.125</v>
      </c>
      <c r="J2005" s="84"/>
      <c r="K2005" s="103" t="str">
        <f>IF(J2007&gt;=4,"A+",IF(J2007&gt;=3.75,"A",IF(J2007&gt;=3.5,"A-",IF(J2007&gt;=3.25,"B+",IF(J2007&gt;=3,"B",IF(J2007&gt;=2.75,"B-",IF(J2007&gt;=2.5,"C+",IF(J2007&gt;=2,"C","F"))))))))</f>
        <v>B+</v>
      </c>
      <c r="L2005" s="102">
        <v>100</v>
      </c>
      <c r="M2005" s="102">
        <v>100</v>
      </c>
      <c r="N2005" s="102">
        <v>100</v>
      </c>
      <c r="O2005" s="102">
        <v>100</v>
      </c>
      <c r="P2005" s="102">
        <v>100</v>
      </c>
      <c r="Q2005" s="102">
        <v>100</v>
      </c>
      <c r="R2005" s="102">
        <v>100</v>
      </c>
      <c r="S2005" s="465">
        <f>(L2009*L2004)+(M2009*M2004)+(N2009*N2004)+(O2009*O2004)+(P2009*P2004)+(Q2009*Q2004)+(R2009*R2004)</f>
        <v>52.125</v>
      </c>
      <c r="T2005" s="84"/>
      <c r="U2005" s="103" t="str">
        <f>IF(T2007&gt;=4,"A+",IF(T2007&gt;=3.75,"A",IF(T2007&gt;=3.5,"A-",IF(T2007&gt;=3.25,"B+",IF(T2007&gt;=3,"B",IF(T2007&gt;=2.75,"B-",IF(T2007&gt;=2.5,"C+",IF(T2007&gt;=2,"C","F"))))))))</f>
        <v>B+</v>
      </c>
      <c r="V2005" s="467" t="s">
        <v>29</v>
      </c>
      <c r="W2005" s="469" t="s">
        <v>0</v>
      </c>
      <c r="X2005" s="469" t="s">
        <v>3</v>
      </c>
      <c r="Y2005" s="421" t="s">
        <v>2</v>
      </c>
      <c r="Z2005" s="510"/>
    </row>
    <row r="2006" spans="1:26" ht="17.25" thickTop="1">
      <c r="A2006" s="77" t="s">
        <v>28</v>
      </c>
      <c r="B2006" s="86"/>
      <c r="C2006" s="104">
        <f>IF('7th 1'!C39&gt;0,'7th 1'!C39,IF('7th 1'!K39&gt;0,'7th 1'!K39,IF('7th 1'!S39&gt;0,'7th 1'!S39,0)))</f>
        <v>32.5</v>
      </c>
      <c r="D2006" s="104">
        <f>IF('7th 2'!C39&gt;0,'7th 2'!C39,IF('7th 2'!K39&gt;0,'7th 2'!K39,IF('7th 2'!S39&gt;0,'7th 2'!S39,0)))</f>
        <v>33.5</v>
      </c>
      <c r="E2006" s="104">
        <f>IF('7th 3'!C39&gt;0,'7th 3'!C39,IF('7th 3'!K39&gt;0,'7th 3'!K39,IF('7th 3'!S39&gt;0,'7th 3'!S39,0)))</f>
        <v>29.5</v>
      </c>
      <c r="F2006" s="104">
        <f>IF('7th 4'!C39&gt;0,'7th 4'!C39,IF('7th 4'!K39&gt;0,'7th 4'!K39,IF('7th 4'!S39&gt;0,'7th 4'!S39,0)))</f>
        <v>28.5</v>
      </c>
      <c r="G2006" s="104">
        <f>IF('7th 5'!C39&gt;0,'7th 5'!C39,IF('7th 5'!K39&gt;0,'7th 5'!K39,IF('7th 5'!S39&gt;0,'7th 5'!S39,0)))</f>
        <v>32</v>
      </c>
      <c r="H2006" s="104">
        <f>IF('7th 6'!C39&gt;0,'7th 6'!C39,IF('7th 6'!K39&gt;0,'7th 6'!K39,IF('7th 6'!S39&gt;0,'7th 6'!S39,0)))</f>
        <v>32.25</v>
      </c>
      <c r="I2006" s="466"/>
      <c r="J2006" s="98"/>
      <c r="K2006" s="90"/>
      <c r="L2006" s="104">
        <f>IF('8th 1'!C39&gt;0,'8th 1'!C39,IF('8th 1'!K39&gt;0,'8th 1'!K39,IF('8th 1'!S39&gt;0,'8th 1'!S39,0)))</f>
        <v>32.5</v>
      </c>
      <c r="M2006" s="104">
        <f>IF('8th 2'!C39&gt;0,'8th 2'!C39,IF('8th 2'!K39&gt;0,'8th 2'!K39,IF('8th 2'!S39&gt;0,'8th 2'!S39,0)))</f>
        <v>33</v>
      </c>
      <c r="N2006" s="104">
        <f>IF('8th 3'!C39&gt;0,'8th 3'!C39,IF('8th 3'!K39&gt;0,'8th 3'!K39,IF('8th 3'!S39&gt;0,'8th 3'!S39,0)))</f>
        <v>31.5</v>
      </c>
      <c r="O2006" s="104">
        <f>IF('8th 4'!C39&gt;0,'8th 4'!C39,IF('8th 4'!K39&gt;0,'8th 4'!K39,IF('8th 4'!S39&gt;0,'8th 4'!S39,0)))</f>
        <v>30</v>
      </c>
      <c r="P2006" s="104">
        <f>IF('8th 5'!C39&gt;0,'8th 5'!C39,IF('8th 5'!K39&gt;0,'8th 5'!K39,IF('8th 5'!S39&gt;0,'8th 5'!S39,0)))</f>
        <v>32.25</v>
      </c>
      <c r="Q2006" s="104">
        <f>IF('8th 6'!C39&gt;0,'8th 6'!C39,IF('8th 6'!K39&gt;0,'8th 6'!K39,IF('8th 6'!S39&gt;0,'8th 6'!S39,0)))</f>
        <v>29.5</v>
      </c>
      <c r="R2006" s="104">
        <f>IF('8th 7'!C39&gt;0,'8th 7'!C39,IF('8th 7'!K39&gt;0,'8th 7'!K39,IF('8th 7'!S39&gt;0,'8th 7'!S39,0)))</f>
        <v>0</v>
      </c>
      <c r="S2006" s="466"/>
      <c r="T2006" s="98"/>
      <c r="U2006" s="90"/>
      <c r="V2006" s="468"/>
      <c r="W2006" s="470"/>
      <c r="X2006" s="471"/>
      <c r="Y2006" s="422"/>
      <c r="Z2006" s="510"/>
    </row>
    <row r="2007" spans="1:26" ht="17.25">
      <c r="A2007" s="423" t="s">
        <v>26</v>
      </c>
      <c r="B2007" s="91" t="s">
        <v>60</v>
      </c>
      <c r="C2007" s="104">
        <f>IF('7th 1'!C39&gt;0,'7th 1'!J39,IF('7th 1'!K39&gt;0,'7th 1'!R39,IF('7th 1'!S39&gt;0,'7th 1'!Z39,0)))</f>
        <v>44</v>
      </c>
      <c r="D2007" s="104">
        <f>IF('7th 2'!C39&gt;0,'7th 2'!J39,IF('7th 2'!K39&gt;0,'7th 2'!R39,IF('7th 2'!S39&gt;0,'7th 2'!Z39,0)))</f>
        <v>42</v>
      </c>
      <c r="E2007" s="104">
        <f>IF('7th 3'!C39&gt;0,'7th 3'!J39,IF('7th 3'!K39&gt;0,'7th 3'!R39,IF('7th 3'!S39&gt;0,'7th 3'!Z39,0)))</f>
        <v>36.5</v>
      </c>
      <c r="F2007" s="104">
        <f>IF('7th 4'!C39&gt;0,'7th 4'!J39,IF('7th 4'!K39&gt;0,'7th 4'!R39,IF('7th 4'!S39&gt;0,'7th 4'!Z39,0)))</f>
        <v>45.5</v>
      </c>
      <c r="G2007" s="104">
        <f>IF('7th 5'!C39&gt;0,'7th 5'!J39,IF('7th 5'!K39&gt;0,'7th 5'!R39,IF('7th 5'!S39&gt;0,'7th 5'!Z39,0)))</f>
        <v>40.5</v>
      </c>
      <c r="H2007" s="104">
        <f>IF('7th 6'!C39&gt;0,'7th 6'!J39,IF('7th 6'!K39&gt;0,'7th 6'!R39,IF('7th 6'!S39&gt;0,'7th 6'!Z39,0)))</f>
        <v>35.5</v>
      </c>
      <c r="I2007" s="466"/>
      <c r="J2007" s="440">
        <f>I2005/(C2004+D2004+E2004+F2004+G2004+H2004)</f>
        <v>3.4750000000000001</v>
      </c>
      <c r="K2007" s="442" t="str">
        <f>IF(J2007&gt;=2.5,K2005,IF(J2007&gt;=2.25,"C",IF(J2007&gt;=2,"D",IF(J2007=0,0,"F"))))</f>
        <v>B+</v>
      </c>
      <c r="L2007" s="104">
        <f>IF('8th 1'!C39&gt;0,'8th 1'!J39,IF('8th 1'!K39&gt;0,'8th 1'!R39,IF('8th 1'!S39&gt;0,'8th 1'!Z39,0)))</f>
        <v>45</v>
      </c>
      <c r="M2007" s="104">
        <f>IF('8th 2'!C39&gt;0,'8th 2'!J39,IF('8th 2'!K39&gt;0,'8th 2'!R39,IF('8th 2'!S39&gt;0,'8th 2'!Z39,0)))</f>
        <v>39</v>
      </c>
      <c r="N2007" s="104">
        <f>IF('8th 3'!C39&gt;0,'8th 3'!J39,IF('8th 3'!K39&gt;0,'8th 3'!R39,IF('8th 3'!S39&gt;0,'8th 3'!Z39,0)))</f>
        <v>41</v>
      </c>
      <c r="O2007" s="104">
        <f>IF('8th 4'!C39&gt;0,'8th 4'!J39,IF('8th 4'!K39&gt;0,'8th 4'!R39,IF('8th 4'!S39&gt;0,'8th 4'!Z39,0)))</f>
        <v>35.5</v>
      </c>
      <c r="P2007" s="104">
        <f>IF('8th 5'!C39&gt;0,'8th 5'!J39,IF('8th 5'!K39&gt;0,'8th 5'!R39,IF('8th 5'!S39&gt;0,'8th 5'!Z39,0)))</f>
        <v>39.5</v>
      </c>
      <c r="Q2007" s="104">
        <f>IF('8th 6'!C39&gt;0,'8th 6'!J39,IF('8th 6'!K39&gt;0,'8th 6'!R39,IF('8th 6'!S39&gt;0,'8th 6'!Z39,0)))</f>
        <v>39</v>
      </c>
      <c r="R2007" s="104">
        <f>IF('8th 7'!C39&gt;0,'8th 7'!J39,IF('8th 7'!K39&gt;0,'8th 7'!R39,IF('8th 7'!S39&gt;0,'8th 7'!Z39,0)))</f>
        <v>0</v>
      </c>
      <c r="S2007" s="466"/>
      <c r="T2007" s="440">
        <f>S2005/(L2004+M2004+N2004+O2004+P2004+Q2004+R2004)</f>
        <v>3.4750000000000001</v>
      </c>
      <c r="U2007" s="442" t="str">
        <f>IF(T2007&gt;=2.5,U2005,IF(T2007&gt;=2.25,"C",IF(T2007&gt;=2,"D",IF(T2007=0,0,"F"))))</f>
        <v>B+</v>
      </c>
      <c r="V2007" s="454" t="s">
        <v>40</v>
      </c>
      <c r="W2007" s="443"/>
      <c r="X2007" s="443"/>
      <c r="Y2007" s="455"/>
      <c r="Z2007" s="510"/>
    </row>
    <row r="2008" spans="1:26" ht="16.5" customHeight="1">
      <c r="A2008" s="424"/>
      <c r="B2008" s="91" t="s">
        <v>67</v>
      </c>
      <c r="C2008" s="117">
        <f>'7th 1'!AA39</f>
        <v>77</v>
      </c>
      <c r="D2008" s="117">
        <f>'7th 2'!AA39</f>
        <v>76</v>
      </c>
      <c r="E2008" s="117">
        <f>'7th 3'!AA39</f>
        <v>66</v>
      </c>
      <c r="F2008" s="117">
        <f>'7th 4'!AA39</f>
        <v>74</v>
      </c>
      <c r="G2008" s="117">
        <f>'7th 5'!AA39</f>
        <v>73</v>
      </c>
      <c r="H2008" s="117">
        <f>'7th 6'!AA39</f>
        <v>68</v>
      </c>
      <c r="I2008" s="466"/>
      <c r="J2008" s="453"/>
      <c r="K2008" s="442"/>
      <c r="L2008" s="117">
        <f>'8th 1'!AA39</f>
        <v>78</v>
      </c>
      <c r="M2008" s="117">
        <f>'8th 2'!AA39</f>
        <v>72</v>
      </c>
      <c r="N2008" s="117">
        <f>'8th 3'!AA39</f>
        <v>73</v>
      </c>
      <c r="O2008" s="117">
        <f>'8th 4'!AA39</f>
        <v>66</v>
      </c>
      <c r="P2008" s="117">
        <f>'8th 5'!AA39</f>
        <v>72</v>
      </c>
      <c r="Q2008" s="117">
        <f>'8th 6'!AA39</f>
        <v>69</v>
      </c>
      <c r="R2008" s="117">
        <f>'8th 7'!AA39</f>
        <v>0</v>
      </c>
      <c r="S2008" s="466"/>
      <c r="T2008" s="453"/>
      <c r="U2008" s="442"/>
      <c r="V2008" s="444">
        <f>IF((C2009+C2011)=0,0,C2004)+IF((D2009+D2011)=0,0,D2004)+IF((E2009+E2011)=0,0,E2004)+IF((F2009+F2011)=0,0,F2004)+IF((G2009+G2011)=0,0,G2004)+IF((H2009+H2011)=0,0,H2004)+IF((L2009+L2011)=0,0,L2004)+IF((M2009+M2011)=0,0,M2004)+IF((N2009+N2011)=0,0,N2004)+IF((O2009+O2011)=0,0,O2004)+IF((P2009+P2011)=0,0,P2004)+IF((Q2009+Q2011)=0,0,Q2004)+IF((R2009+R2011)=0,0,R2004)+IF(I2015&gt;0,1.5,0)</f>
        <v>31.5</v>
      </c>
      <c r="W2008" s="457">
        <f>I2005+S2005+(I2015*1.5)</f>
        <v>109.875</v>
      </c>
      <c r="X2008" s="440">
        <f>IF(S2005&gt;0,(W2008/31.5),J2007)</f>
        <v>3.4880952380952381</v>
      </c>
      <c r="Y2008" s="164" t="str">
        <f>IF(X2008&gt;=4,"A+",IF(X2008&gt;=3.75,"A",IF(X2008&gt;=3.5,"A-",IF(X2008&gt;=3.25,"B+",IF(X2008&gt;=3,"B",IF(X2008&gt;=2.75,"B-",IF(X2008&gt;=2.5,"C+",IF(X2008&gt;=2,"C","F"))))))))</f>
        <v>B+</v>
      </c>
      <c r="Z2008" s="510"/>
    </row>
    <row r="2009" spans="1:26" ht="16.5">
      <c r="A2009" s="424"/>
      <c r="B2009" s="91" t="s">
        <v>1</v>
      </c>
      <c r="C2009" s="104">
        <f>'7th 1'!AC39</f>
        <v>3.75</v>
      </c>
      <c r="D2009" s="104">
        <f>'7th 2'!AC39</f>
        <v>3.75</v>
      </c>
      <c r="E2009" s="104">
        <f>'7th 3'!AC39</f>
        <v>3.25</v>
      </c>
      <c r="F2009" s="104">
        <f>'7th 4'!AC39</f>
        <v>3.5</v>
      </c>
      <c r="G2009" s="104">
        <f>'7th 5'!AC39</f>
        <v>3.5</v>
      </c>
      <c r="H2009" s="104">
        <f>'7th 6'!AC39</f>
        <v>3.25</v>
      </c>
      <c r="I2009" s="466"/>
      <c r="J2009" s="98"/>
      <c r="K2009" s="112"/>
      <c r="L2009" s="104">
        <f>'8th 1'!AC39</f>
        <v>3.75</v>
      </c>
      <c r="M2009" s="104">
        <f>'8th 2'!AC39</f>
        <v>3.5</v>
      </c>
      <c r="N2009" s="104">
        <f>'8th 3'!AC39</f>
        <v>3.5</v>
      </c>
      <c r="O2009" s="104">
        <f>'8th 4'!AC39</f>
        <v>3.25</v>
      </c>
      <c r="P2009" s="104">
        <f>'8th 5'!AC39</f>
        <v>3.5</v>
      </c>
      <c r="Q2009" s="104">
        <f>'8th 6'!AC39</f>
        <v>3.25</v>
      </c>
      <c r="R2009" s="104">
        <f>'8th 7'!AC39</f>
        <v>0</v>
      </c>
      <c r="S2009" s="466"/>
      <c r="T2009" s="98"/>
      <c r="V2009" s="456"/>
      <c r="W2009" s="448"/>
      <c r="X2009" s="441"/>
      <c r="Y2009" s="451" t="str">
        <f>IF(S2005&gt;0,(IF(X2008&gt;=2.5,Y2008,IF(X2008&gt;=2.25,"C",IF(X2008&gt;=2,"D","F")))),K2007)</f>
        <v>B+</v>
      </c>
      <c r="Z2009" s="510"/>
    </row>
    <row r="2010" spans="1:26" ht="16.5">
      <c r="A2010" s="424"/>
      <c r="B2010" s="91" t="s">
        <v>2</v>
      </c>
      <c r="C2010" s="104" t="str">
        <f>'7th 1'!AB39</f>
        <v>A</v>
      </c>
      <c r="D2010" s="104" t="str">
        <f>'7th 2'!AB39</f>
        <v>A</v>
      </c>
      <c r="E2010" s="104" t="str">
        <f>'7th 3'!AB39</f>
        <v>B+</v>
      </c>
      <c r="F2010" s="104" t="str">
        <f>'7th 4'!AB39</f>
        <v>A-</v>
      </c>
      <c r="G2010" s="104" t="str">
        <f>'7th 5'!AB39</f>
        <v>A-</v>
      </c>
      <c r="H2010" s="104" t="str">
        <f>'7th 6'!AB39</f>
        <v>B+</v>
      </c>
      <c r="I2010" s="466"/>
      <c r="J2010" s="98"/>
      <c r="K2010" s="90"/>
      <c r="L2010" s="104" t="str">
        <f>'8th 1'!AB39</f>
        <v>A</v>
      </c>
      <c r="M2010" s="104" t="str">
        <f>'8th 2'!AB39</f>
        <v>A-</v>
      </c>
      <c r="N2010" s="104" t="str">
        <f>'8th 3'!AB39</f>
        <v>A-</v>
      </c>
      <c r="O2010" s="104" t="str">
        <f>'8th 4'!AB39</f>
        <v>B+</v>
      </c>
      <c r="P2010" s="104" t="str">
        <f>'8th 5'!AB39</f>
        <v>A-</v>
      </c>
      <c r="Q2010" s="104" t="str">
        <f>'8th 6'!AB39</f>
        <v>B+</v>
      </c>
      <c r="R2010" s="104" t="str">
        <f>'8th 7'!AB39</f>
        <v/>
      </c>
      <c r="S2010" s="466"/>
      <c r="T2010" s="98"/>
      <c r="U2010" s="90"/>
      <c r="V2010" s="446"/>
      <c r="W2010" s="449"/>
      <c r="X2010" s="450"/>
      <c r="Y2010" s="452"/>
      <c r="Z2010" s="510"/>
    </row>
    <row r="2011" spans="1:26" ht="16.5">
      <c r="A2011" s="413" t="s">
        <v>127</v>
      </c>
      <c r="B2011" s="91" t="s">
        <v>1</v>
      </c>
      <c r="C2011" s="104" t="str">
        <f>'7th 1'!AD39</f>
        <v>3.31</v>
      </c>
      <c r="D2011" s="104">
        <f>'7th 2'!AD39</f>
        <v>0</v>
      </c>
      <c r="E2011" s="104">
        <f>'7th 3'!AD39</f>
        <v>0</v>
      </c>
      <c r="F2011" s="104">
        <f>'7th 4'!AD39</f>
        <v>0</v>
      </c>
      <c r="G2011" s="104">
        <f>'7th 5'!AD39</f>
        <v>0</v>
      </c>
      <c r="H2011" s="104">
        <f>'7th 6'!AD39</f>
        <v>0</v>
      </c>
      <c r="I2011" s="415">
        <f>(C2011*C2004)+(D2011*D2004)+(E2011*E2004)+(F2011*F2004)+(G2011*G2004)+(H2011*H2004)</f>
        <v>9.93</v>
      </c>
      <c r="J2011" s="417">
        <f>IF(C2011&gt;0,(C2009*C2004),0)+IF(D2011&gt;0,(D2009*D2004),0)+IF(E2011&gt;0,(E2009*E2004),0)+IF(F2011&gt;0,(F2009*F2004),0)+IF(G2011&gt;0,(G2009*G2004),0)+IF(H2011&gt;0,(H2009*H2004),0)</f>
        <v>11.25</v>
      </c>
      <c r="K2011" s="418">
        <f>IF(C2011&gt;C2009,((C2011*C2004)-(C2009*C2004)),0)+IF(D2011&gt;D2009,((D2011*D2004)-(D2009*D2004)),0)+IF(E2011&gt;E2009,((E2011*E2004)-(E2009*E2004)),0)+IF(F2011&gt;F2009,((F2011*F2004)-(F2009*F2004)),0)+IF(G2011&gt;G2009,((G2011*G2004)-(G2009*G2004)),0)+IF(H2011&gt;H2009,((H2011*H2004)-(H2009*H2004)),0)</f>
        <v>-1.3200000000000003</v>
      </c>
      <c r="L2011" s="165">
        <f>'8th 1'!AD39</f>
        <v>0</v>
      </c>
      <c r="M2011" s="104">
        <f>'8th 2'!AD39</f>
        <v>0</v>
      </c>
      <c r="N2011" s="104">
        <f>'8th 3'!AD39</f>
        <v>0</v>
      </c>
      <c r="O2011" s="104">
        <f>'8th 4'!AD39</f>
        <v>0</v>
      </c>
      <c r="P2011" s="104">
        <f>'8th 5'!AD39</f>
        <v>0</v>
      </c>
      <c r="Q2011" s="104">
        <f>'8th 6'!AD39</f>
        <v>0</v>
      </c>
      <c r="R2011" s="104">
        <f>'8th 7'!AD39</f>
        <v>0</v>
      </c>
      <c r="S2011" s="403">
        <f>(L2011*L2004)+(M2011*M2004)+(N2011*N2004)+(O2011*O2004)+(P2011*P2004)+(Q2011*Q2004)+(R2011*R2004)</f>
        <v>0</v>
      </c>
      <c r="T2011" s="417">
        <f>IF(L2011&gt;0,(L2009*L2004),0)+IF(M2011&gt;0,(M2009*M2004),0)+IF(N2011&gt;0,(N2009*N2004),0)+IF(O2011&gt;0,(O2009*O2004),0)+IF(P2011&gt;0,(P2009*P2004),0)+IF(Q2011&gt;0,(Q2009*Q2004),0)+IF(R2011&gt;0,(R2009*R2004),0)</f>
        <v>0</v>
      </c>
      <c r="U2011" s="399">
        <f>IF(L2011&gt;L2009,((L2011*L2004)-(L2009*L2004)),0)+IF(M2011&gt;M2009,((M2011*M2004)-(M2009*M2004)),0)+IF(N2011&gt;N2009,((N2011*N2004)-(N2009*N2004)),0)+IF(O2011&gt;O2009,((O2011*O2004)-(O2009*O2004)),0)+IF(P2011&gt;P2009,((P2011*P2004)-(P2009*P2004)),0)+IF(Q2011&gt;Q2009,((Q2011*Q2004)-(Q2009*Q2004)),0)+IF(R2011&gt;R2009,((R2011*R2004)-(R2009*R2004)),0)</f>
        <v>0</v>
      </c>
      <c r="V2011" s="401">
        <f>I2011+S2011</f>
        <v>9.93</v>
      </c>
      <c r="W2011" s="403">
        <f>J2011+T2011</f>
        <v>11.25</v>
      </c>
      <c r="X2011" s="403">
        <f>K2011+U2011</f>
        <v>-1.3200000000000003</v>
      </c>
      <c r="Y2011" s="405">
        <f>IF(V2003&gt;0,(X2011+Y1998),0)</f>
        <v>-1.3200000000000003</v>
      </c>
      <c r="Z2011" s="510"/>
    </row>
    <row r="2012" spans="1:26" ht="15.75" customHeight="1" thickBot="1">
      <c r="A2012" s="414"/>
      <c r="B2012" s="157" t="s">
        <v>23</v>
      </c>
      <c r="C2012" s="180" t="str">
        <f>'7th 1'!AE39</f>
        <v>Imp:</v>
      </c>
      <c r="D2012" s="180" t="str">
        <f>'7th 2'!AE39</f>
        <v/>
      </c>
      <c r="E2012" s="180" t="str">
        <f>'7th 3'!AE39</f>
        <v/>
      </c>
      <c r="F2012" s="180" t="str">
        <f>'7th 4'!AE39</f>
        <v/>
      </c>
      <c r="G2012" s="180" t="str">
        <f>'7th 5'!AE39</f>
        <v/>
      </c>
      <c r="H2012" s="180" t="str">
        <f>'7th 6'!AE39</f>
        <v/>
      </c>
      <c r="I2012" s="416"/>
      <c r="J2012" s="416"/>
      <c r="K2012" s="419"/>
      <c r="L2012" s="180" t="str">
        <f>'8th 1'!AE39</f>
        <v/>
      </c>
      <c r="M2012" s="180" t="str">
        <f>'8th 2'!AE39</f>
        <v/>
      </c>
      <c r="N2012" s="180" t="str">
        <f>'8th 3'!AE39</f>
        <v/>
      </c>
      <c r="O2012" s="180" t="str">
        <f>'8th 4'!AE39</f>
        <v/>
      </c>
      <c r="P2012" s="180" t="str">
        <f>'8th 5'!AE39</f>
        <v/>
      </c>
      <c r="Q2012" s="180" t="str">
        <f>'8th 6'!AE39</f>
        <v/>
      </c>
      <c r="R2012" s="180" t="str">
        <f>'8th 7'!AE39</f>
        <v/>
      </c>
      <c r="S2012" s="420"/>
      <c r="T2012" s="420"/>
      <c r="U2012" s="400"/>
      <c r="V2012" s="402"/>
      <c r="W2012" s="404"/>
      <c r="X2012" s="404"/>
      <c r="Y2012" s="406"/>
      <c r="Z2012" s="510"/>
    </row>
    <row r="2013" spans="1:26" ht="9.75" customHeight="1" thickTop="1" thickBot="1">
      <c r="C2013" s="53"/>
      <c r="D2013" s="53"/>
      <c r="E2013" s="53"/>
      <c r="F2013" s="53"/>
      <c r="G2013" s="53"/>
      <c r="H2013" s="53"/>
      <c r="L2013" s="53"/>
      <c r="M2013" s="53"/>
      <c r="N2013" s="53"/>
      <c r="O2013" s="53"/>
      <c r="P2013" s="53"/>
      <c r="Q2013" s="53"/>
      <c r="R2013" s="53"/>
      <c r="V2013" s="53"/>
      <c r="W2013" s="53"/>
      <c r="X2013" s="53"/>
      <c r="Y2013" s="53"/>
    </row>
    <row r="2014" spans="1:26" ht="18.75" thickTop="1">
      <c r="A2014" s="407" t="s">
        <v>33</v>
      </c>
      <c r="B2014" s="408"/>
      <c r="C2014" s="376" t="s">
        <v>35</v>
      </c>
      <c r="D2014" s="380"/>
      <c r="E2014" s="376" t="s">
        <v>30</v>
      </c>
      <c r="F2014" s="380"/>
      <c r="G2014" s="376" t="s">
        <v>31</v>
      </c>
      <c r="H2014" s="380"/>
      <c r="I2014" s="376" t="s">
        <v>32</v>
      </c>
      <c r="J2014" s="411"/>
      <c r="K2014" s="411"/>
      <c r="L2014" s="412"/>
      <c r="M2014" s="370" t="s">
        <v>50</v>
      </c>
      <c r="N2014" s="371"/>
      <c r="O2014" s="376" t="s">
        <v>0</v>
      </c>
      <c r="P2014" s="377"/>
      <c r="Q2014" s="169" t="s">
        <v>29</v>
      </c>
      <c r="R2014" s="378" t="s">
        <v>216</v>
      </c>
      <c r="S2014" s="379"/>
      <c r="T2014" s="379"/>
      <c r="U2014" s="380"/>
      <c r="V2014" s="381" t="s">
        <v>2</v>
      </c>
      <c r="W2014" s="382"/>
      <c r="X2014" s="170"/>
      <c r="Y2014" s="171"/>
    </row>
    <row r="2015" spans="1:26" s="113" customFormat="1" ht="18" customHeight="1">
      <c r="A2015" s="409"/>
      <c r="B2015" s="410"/>
      <c r="C2015" s="383" t="str">
        <f>'viva-1'!K37</f>
        <v>3.25</v>
      </c>
      <c r="D2015" s="384"/>
      <c r="E2015" s="383" t="str">
        <f>'viva-2'!K37</f>
        <v>3.00</v>
      </c>
      <c r="F2015" s="384"/>
      <c r="G2015" s="385" t="str">
        <f>'viva-3'!K37</f>
        <v>4.00</v>
      </c>
      <c r="H2015" s="384"/>
      <c r="I2015" s="383" t="str">
        <f>'viva-4'!K37</f>
        <v>3.75</v>
      </c>
      <c r="J2015" s="386"/>
      <c r="K2015" s="386"/>
      <c r="L2015" s="387"/>
      <c r="M2015" s="372"/>
      <c r="N2015" s="373"/>
      <c r="O2015" s="388">
        <f>W2003+Y2011</f>
        <v>420.18</v>
      </c>
      <c r="P2015" s="389"/>
      <c r="Q2015" s="397">
        <f>V2003</f>
        <v>126</v>
      </c>
      <c r="R2015" s="392">
        <f>O2015/126</f>
        <v>3.3347619047619048</v>
      </c>
      <c r="S2015" s="393"/>
      <c r="T2015" s="393"/>
      <c r="U2015" s="394"/>
      <c r="V2015" s="359" t="str">
        <f>IF(R2015&gt;=2.5,Y2015,IF(R2015&gt;=2.25,"C",IF(R2015&gt;=2,"D",IF(R2015=0,0,"F"))))</f>
        <v>B+</v>
      </c>
      <c r="W2015" s="360"/>
      <c r="X2015" s="172"/>
      <c r="Y2015" s="173" t="str">
        <f>IF(R2015&gt;=4,"A+",IF(R2015&gt;=3.75,"A",IF(R2015&gt;=3.5,"A-",IF(R2015&gt;=3.25,"B+",IF(R2015&gt;=3,"B",IF(R2015&gt;=2.75,"B-",IF(R2015&gt;=2.5,"C+",IF(R2015&gt;=2,"C","F"))))))))</f>
        <v>B+</v>
      </c>
      <c r="Z2015" s="174"/>
    </row>
    <row r="2016" spans="1:26" ht="44.25" customHeight="1" thickBot="1">
      <c r="A2016" s="363" t="s">
        <v>34</v>
      </c>
      <c r="B2016" s="364"/>
      <c r="C2016" s="365" t="s">
        <v>1</v>
      </c>
      <c r="D2016" s="366"/>
      <c r="E2016" s="367">
        <f>C2015+E2015+G2015+I2015</f>
        <v>14</v>
      </c>
      <c r="F2016" s="368"/>
      <c r="G2016" s="365" t="s">
        <v>0</v>
      </c>
      <c r="H2016" s="366"/>
      <c r="I2016" s="367">
        <f>E2016*1.5</f>
        <v>21</v>
      </c>
      <c r="J2016" s="369"/>
      <c r="K2016" s="369"/>
      <c r="L2016" s="368"/>
      <c r="M2016" s="374"/>
      <c r="N2016" s="375"/>
      <c r="O2016" s="390"/>
      <c r="P2016" s="391"/>
      <c r="Q2016" s="398"/>
      <c r="R2016" s="395"/>
      <c r="S2016" s="395"/>
      <c r="T2016" s="395"/>
      <c r="U2016" s="396"/>
      <c r="V2016" s="361"/>
      <c r="W2016" s="362"/>
      <c r="X2016" s="175"/>
      <c r="Y2016" s="176"/>
    </row>
    <row r="2017" spans="1:26" ht="30" customHeight="1" thickTop="1">
      <c r="B2017" s="54"/>
      <c r="C2017" s="54"/>
      <c r="D2017" s="514" t="s">
        <v>24</v>
      </c>
      <c r="E2017" s="514"/>
      <c r="F2017" s="514"/>
      <c r="G2017" s="514"/>
      <c r="H2017" s="514"/>
      <c r="I2017" s="514"/>
      <c r="J2017" s="514"/>
      <c r="K2017" s="514"/>
      <c r="L2017" s="514"/>
      <c r="M2017" s="514"/>
      <c r="N2017" s="514"/>
      <c r="O2017" s="514"/>
      <c r="P2017" s="514"/>
      <c r="Q2017" s="514"/>
      <c r="R2017" s="514"/>
      <c r="S2017" s="514"/>
      <c r="T2017" s="55" t="s">
        <v>36</v>
      </c>
      <c r="U2017" s="56"/>
      <c r="V2017" s="515">
        <f>'1st 1'!R40</f>
        <v>0</v>
      </c>
      <c r="W2017" s="516"/>
      <c r="X2017" s="516"/>
      <c r="Y2017" s="516"/>
    </row>
    <row r="2018" spans="1:26" ht="18.75">
      <c r="A2018" s="57"/>
      <c r="B2018" s="58"/>
      <c r="C2018" s="59" t="s">
        <v>4</v>
      </c>
      <c r="D2018" s="60" t="s">
        <v>71</v>
      </c>
      <c r="E2018" s="60"/>
      <c r="F2018" s="53"/>
      <c r="G2018" s="61"/>
      <c r="H2018" s="517" t="s">
        <v>73</v>
      </c>
      <c r="I2018" s="518"/>
      <c r="J2018" s="518"/>
      <c r="K2018" s="518"/>
      <c r="L2018" s="518"/>
      <c r="M2018" s="518"/>
      <c r="N2018" s="518"/>
      <c r="O2018" s="62"/>
      <c r="P2018" s="62"/>
      <c r="Q2018" s="62"/>
      <c r="R2018" s="53"/>
      <c r="S2018" s="63"/>
      <c r="T2018" s="55" t="s">
        <v>37</v>
      </c>
      <c r="U2018" s="56"/>
      <c r="V2018" s="519">
        <f>'1st 1'!A40</f>
        <v>33</v>
      </c>
      <c r="W2018" s="516"/>
      <c r="X2018" s="516"/>
      <c r="Y2018" s="516"/>
    </row>
    <row r="2019" spans="1:26" ht="18.75">
      <c r="A2019" s="57"/>
      <c r="B2019" s="58"/>
      <c r="C2019" s="59" t="s">
        <v>5</v>
      </c>
      <c r="D2019" s="60" t="s">
        <v>66</v>
      </c>
      <c r="E2019" s="60"/>
      <c r="F2019" s="64"/>
      <c r="G2019" s="53"/>
      <c r="H2019" s="61"/>
      <c r="I2019" s="65"/>
      <c r="J2019" s="520">
        <f>'1st 1'!A2406</f>
        <v>0</v>
      </c>
      <c r="K2019" s="521"/>
      <c r="L2019" s="521"/>
      <c r="M2019" s="521"/>
      <c r="N2019" s="62"/>
      <c r="O2019" s="62"/>
      <c r="P2019" s="53"/>
      <c r="Q2019" s="53"/>
      <c r="R2019" s="53"/>
      <c r="S2019" s="63"/>
      <c r="T2019" s="55" t="s">
        <v>38</v>
      </c>
      <c r="U2019" s="56"/>
      <c r="V2019" s="56"/>
      <c r="W2019" s="56"/>
      <c r="X2019" s="56"/>
      <c r="Y2019" s="66">
        <f>'1st 1'!S40</f>
        <v>0</v>
      </c>
    </row>
    <row r="2020" spans="1:26" ht="18.75">
      <c r="A2020" s="57"/>
      <c r="B2020" s="58"/>
      <c r="C2020" s="59" t="s">
        <v>6</v>
      </c>
      <c r="D2020" s="60" t="s">
        <v>14</v>
      </c>
      <c r="E2020" s="58"/>
      <c r="F2020" s="67" t="s">
        <v>7</v>
      </c>
      <c r="G2020" s="68" t="str">
        <f>'1st 1'!B40</f>
        <v>M</v>
      </c>
      <c r="H2020" s="69"/>
      <c r="I2020" s="70"/>
      <c r="J2020" s="70"/>
      <c r="K2020" s="70"/>
      <c r="L2020" s="53"/>
      <c r="M2020" s="53"/>
      <c r="N2020" s="53"/>
      <c r="O2020" s="53"/>
      <c r="P2020" s="53"/>
      <c r="Q2020" s="53"/>
      <c r="R2020" s="53"/>
      <c r="V2020" s="53"/>
      <c r="W2020" s="53"/>
      <c r="X2020" s="53"/>
      <c r="Y2020" s="53"/>
    </row>
    <row r="2021" spans="1:26" ht="18.75">
      <c r="A2021" s="57"/>
      <c r="B2021" s="64"/>
      <c r="C2021" s="64"/>
      <c r="D2021" s="64"/>
      <c r="E2021" s="53"/>
      <c r="F2021" s="67" t="s">
        <v>8</v>
      </c>
      <c r="G2021" s="72">
        <f>'1st 1'!T40</f>
        <v>0</v>
      </c>
      <c r="H2021" s="69"/>
      <c r="I2021" s="70"/>
      <c r="J2021" s="70"/>
      <c r="K2021" s="70"/>
      <c r="L2021" s="53"/>
      <c r="M2021" s="53"/>
      <c r="N2021" s="53"/>
      <c r="O2021" s="53"/>
      <c r="P2021" s="53"/>
      <c r="Q2021" s="53"/>
      <c r="R2021" s="53"/>
      <c r="V2021" s="53"/>
      <c r="W2021" s="53"/>
      <c r="X2021" s="53"/>
      <c r="Y2021" s="53"/>
    </row>
    <row r="2022" spans="1:26" ht="18.75">
      <c r="A2022" s="57"/>
      <c r="B2022" s="64"/>
      <c r="C2022" s="64"/>
      <c r="D2022" s="64"/>
      <c r="E2022" s="53"/>
      <c r="F2022" s="67" t="s">
        <v>9</v>
      </c>
      <c r="G2022" s="72">
        <f>'1st 1'!U40</f>
        <v>0</v>
      </c>
      <c r="H2022" s="69"/>
      <c r="I2022" s="70"/>
      <c r="J2022" s="70"/>
      <c r="K2022" s="70"/>
      <c r="L2022" s="53"/>
      <c r="M2022" s="53"/>
      <c r="N2022" s="53"/>
      <c r="O2022" s="53"/>
      <c r="P2022" s="53"/>
      <c r="Q2022" s="53"/>
      <c r="R2022" s="53"/>
      <c r="V2022" s="53"/>
      <c r="W2022" s="53"/>
      <c r="X2022" s="53"/>
      <c r="Y2022" s="53"/>
    </row>
    <row r="2023" spans="1:26" ht="18.75">
      <c r="A2023" s="57"/>
      <c r="B2023" s="64"/>
      <c r="C2023" s="64"/>
      <c r="D2023" s="64"/>
      <c r="E2023" s="53"/>
      <c r="F2023" s="67" t="s">
        <v>10</v>
      </c>
      <c r="G2023" s="72">
        <f>'1st 1'!V40</f>
        <v>0</v>
      </c>
      <c r="H2023" s="69"/>
      <c r="I2023" s="73"/>
      <c r="J2023" s="73"/>
      <c r="K2023" s="73"/>
      <c r="L2023" s="53"/>
      <c r="M2023" s="53"/>
      <c r="N2023" s="53"/>
      <c r="O2023" s="53"/>
      <c r="P2023" s="53"/>
      <c r="Q2023" s="53"/>
      <c r="R2023" s="53"/>
      <c r="V2023" s="53"/>
      <c r="W2023" s="53"/>
      <c r="X2023" s="53"/>
      <c r="Y2023" s="53"/>
    </row>
    <row r="2024" spans="1:26" ht="21.75" customHeight="1" thickBot="1">
      <c r="A2024" s="522" t="s">
        <v>25</v>
      </c>
      <c r="B2024" s="522"/>
      <c r="C2024" s="523"/>
      <c r="D2024" s="523"/>
      <c r="E2024" s="523"/>
      <c r="F2024" s="523"/>
      <c r="G2024" s="523"/>
      <c r="H2024" s="523"/>
      <c r="I2024" s="523"/>
      <c r="J2024" s="523"/>
      <c r="K2024" s="523"/>
      <c r="L2024" s="524"/>
      <c r="M2024" s="524"/>
      <c r="N2024" s="524"/>
      <c r="O2024" s="524"/>
      <c r="P2024" s="524"/>
      <c r="Q2024" s="524"/>
      <c r="R2024" s="524"/>
      <c r="S2024" s="524"/>
      <c r="T2024" s="524"/>
      <c r="U2024" s="524"/>
      <c r="V2024" s="524"/>
      <c r="W2024" s="524"/>
      <c r="X2024" s="524"/>
      <c r="Y2024" s="524"/>
    </row>
    <row r="2025" spans="1:26" ht="19.5" customHeight="1" thickTop="1" thickBot="1">
      <c r="A2025" s="478" t="s">
        <v>42</v>
      </c>
      <c r="B2025" s="479"/>
      <c r="C2025" s="479"/>
      <c r="D2025" s="479"/>
      <c r="E2025" s="479"/>
      <c r="F2025" s="479"/>
      <c r="G2025" s="479"/>
      <c r="H2025" s="479"/>
      <c r="I2025" s="479"/>
      <c r="J2025" s="479"/>
      <c r="K2025" s="480"/>
      <c r="L2025" s="479" t="s">
        <v>43</v>
      </c>
      <c r="M2025" s="479"/>
      <c r="N2025" s="479"/>
      <c r="O2025" s="479"/>
      <c r="P2025" s="479"/>
      <c r="Q2025" s="479"/>
      <c r="R2025" s="479"/>
      <c r="S2025" s="479"/>
      <c r="T2025" s="479"/>
      <c r="U2025" s="506"/>
      <c r="V2025" s="507" t="s">
        <v>39</v>
      </c>
      <c r="W2025" s="508"/>
      <c r="X2025" s="508"/>
      <c r="Y2025" s="509"/>
      <c r="Z2025" s="510" t="s">
        <v>68</v>
      </c>
    </row>
    <row r="2026" spans="1:26" ht="19.5" thickTop="1" thickBot="1">
      <c r="A2026" s="74" t="s">
        <v>22</v>
      </c>
      <c r="B2026" s="75"/>
      <c r="C2026" s="76">
        <f>'1st 1'!C4</f>
        <v>101</v>
      </c>
      <c r="D2026" s="76">
        <f>'1st 2'!C4</f>
        <v>102</v>
      </c>
      <c r="E2026" s="76">
        <f>'1st 3'!C4</f>
        <v>103</v>
      </c>
      <c r="F2026" s="76">
        <f>'1st 4'!C4</f>
        <v>104</v>
      </c>
      <c r="G2026" s="76">
        <f>'1st 5'!C4</f>
        <v>105</v>
      </c>
      <c r="H2026" s="76">
        <f>'1st 6'!C4</f>
        <v>106</v>
      </c>
      <c r="I2026" s="511" t="s">
        <v>0</v>
      </c>
      <c r="J2026" s="511" t="s">
        <v>3</v>
      </c>
      <c r="K2026" s="512" t="s">
        <v>2</v>
      </c>
      <c r="L2026" s="76">
        <f>'2nd 1'!C4</f>
        <v>107</v>
      </c>
      <c r="M2026" s="76">
        <f>'2nd 2'!C4</f>
        <v>108</v>
      </c>
      <c r="N2026" s="76">
        <f>'2nd 3'!C4</f>
        <v>109</v>
      </c>
      <c r="O2026" s="76">
        <f>'2nd 4'!C4</f>
        <v>110</v>
      </c>
      <c r="P2026" s="76">
        <f>'2nd 5'!C4</f>
        <v>111</v>
      </c>
      <c r="Q2026" s="76">
        <f>'2nd 6'!C4</f>
        <v>112</v>
      </c>
      <c r="R2026" s="76">
        <f>'2nd 7'!C4</f>
        <v>0</v>
      </c>
      <c r="S2026" s="429" t="s">
        <v>0</v>
      </c>
      <c r="T2026" s="429" t="s">
        <v>3</v>
      </c>
      <c r="U2026" s="431" t="s">
        <v>2</v>
      </c>
      <c r="V2026" s="492" t="s">
        <v>29</v>
      </c>
      <c r="W2026" s="493" t="s">
        <v>0</v>
      </c>
      <c r="X2026" s="494" t="s">
        <v>3</v>
      </c>
      <c r="Y2026" s="495" t="s">
        <v>2</v>
      </c>
      <c r="Z2026" s="510"/>
    </row>
    <row r="2027" spans="1:26" ht="64.5" customHeight="1" thickTop="1" thickBot="1">
      <c r="A2027" s="77" t="s">
        <v>63</v>
      </c>
      <c r="B2027" s="78"/>
      <c r="C2027" s="114" t="str">
        <f>'1st 1'!C6</f>
        <v>Drawing-1</v>
      </c>
      <c r="D2027" s="114" t="str">
        <f>'1st 2'!C6</f>
        <v>Sketch-1</v>
      </c>
      <c r="E2027" s="114" t="str">
        <f>'1st 3'!C6</f>
        <v>Parspective-1</v>
      </c>
      <c r="F2027" s="114" t="str">
        <f>'1st 4'!C6</f>
        <v>Study and Composition-1</v>
      </c>
      <c r="G2027" s="114" t="str">
        <f>'1st 5'!C6</f>
        <v>History of Civilization-1</v>
      </c>
      <c r="H2027" s="114" t="str">
        <f>'1st 6'!C6</f>
        <v>Nazrul Studies</v>
      </c>
      <c r="I2027" s="481"/>
      <c r="J2027" s="481"/>
      <c r="K2027" s="482"/>
      <c r="L2027" s="114" t="str">
        <f>'2nd 1'!C6</f>
        <v>Drawing-2</v>
      </c>
      <c r="M2027" s="114" t="str">
        <f>'2nd 2'!C6</f>
        <v>Sketch-2</v>
      </c>
      <c r="N2027" s="114" t="str">
        <f>'2nd 3'!C6</f>
        <v>Perspective- 2</v>
      </c>
      <c r="O2027" s="114" t="str">
        <f>'2nd 4'!C6</f>
        <v>Basic Design</v>
      </c>
      <c r="P2027" s="114" t="str">
        <f>'2nd 5'!C6</f>
        <v xml:space="preserve"> Study &amp; composition 2</v>
      </c>
      <c r="Q2027" s="114" t="str">
        <f>'2nd 6'!C6</f>
        <v>History of Civilization -2</v>
      </c>
      <c r="R2027" s="114">
        <f>'2nd 7'!C6</f>
        <v>0</v>
      </c>
      <c r="S2027" s="429"/>
      <c r="T2027" s="429"/>
      <c r="U2027" s="431"/>
      <c r="V2027" s="492"/>
      <c r="W2027" s="493"/>
      <c r="X2027" s="493"/>
      <c r="Y2027" s="495"/>
      <c r="Z2027" s="510"/>
    </row>
    <row r="2028" spans="1:26" ht="18.75" thickTop="1">
      <c r="A2028" s="77" t="s">
        <v>12</v>
      </c>
      <c r="B2028" s="78"/>
      <c r="C2028" s="80">
        <f>'1st 1'!G4</f>
        <v>3</v>
      </c>
      <c r="D2028" s="80">
        <f>'1st 2'!G4</f>
        <v>1.5</v>
      </c>
      <c r="E2028" s="80">
        <f>'1st 3'!G4</f>
        <v>3</v>
      </c>
      <c r="F2028" s="80">
        <f>'1st 4'!G4</f>
        <v>3</v>
      </c>
      <c r="G2028" s="80">
        <f>'1st 5'!G4</f>
        <v>1.5</v>
      </c>
      <c r="H2028" s="80">
        <f>'1st 6'!G4</f>
        <v>3</v>
      </c>
      <c r="I2028" s="481"/>
      <c r="J2028" s="481"/>
      <c r="K2028" s="513"/>
      <c r="L2028" s="80">
        <f>'2nd 1'!G4</f>
        <v>3</v>
      </c>
      <c r="M2028" s="80">
        <f>'2nd 2'!G4</f>
        <v>1.5</v>
      </c>
      <c r="N2028" s="80">
        <f>'2nd 3'!G4</f>
        <v>3</v>
      </c>
      <c r="O2028" s="80">
        <f>'2nd 4'!G4</f>
        <v>1.5</v>
      </c>
      <c r="P2028" s="80">
        <f>'2nd 5'!G4</f>
        <v>3</v>
      </c>
      <c r="Q2028" s="80">
        <f>'2nd 6'!G4</f>
        <v>3</v>
      </c>
      <c r="R2028" s="80">
        <f>'2nd 7'!G4</f>
        <v>0</v>
      </c>
      <c r="S2028" s="430"/>
      <c r="T2028" s="430"/>
      <c r="U2028" s="432"/>
      <c r="V2028" s="468"/>
      <c r="W2028" s="471"/>
      <c r="X2028" s="471"/>
      <c r="Y2028" s="422"/>
      <c r="Z2028" s="510"/>
    </row>
    <row r="2029" spans="1:26" ht="16.5" customHeight="1">
      <c r="A2029" s="77" t="s">
        <v>11</v>
      </c>
      <c r="B2029" s="78"/>
      <c r="C2029" s="80">
        <v>100</v>
      </c>
      <c r="D2029" s="80">
        <v>100</v>
      </c>
      <c r="E2029" s="80">
        <v>100</v>
      </c>
      <c r="F2029" s="80">
        <v>100</v>
      </c>
      <c r="G2029" s="80">
        <v>100</v>
      </c>
      <c r="H2029" s="80">
        <v>100</v>
      </c>
      <c r="I2029" s="496">
        <f>(C2033*C2028)+(D2033*D2028)+(E2033*E2028)+(F2033*F2028)+(G2033*G2028)+(H2033*H2028)</f>
        <v>46.875</v>
      </c>
      <c r="J2029" s="82"/>
      <c r="K2029" s="83" t="str">
        <f>IF(J2030&gt;=4,"A+",IF(J2030&gt;=3.75,"A",IF(J2030&gt;=3.5,"A-",IF(J2030&gt;=3.25,"B+",IF(J2030&gt;=3,"B",IF(J2030&gt;=2.75,"B-",IF(J2030&gt;=2.5,"C+",IF(J2030&gt;=2,"C","F"))))))))</f>
        <v>B</v>
      </c>
      <c r="L2029" s="81">
        <v>100</v>
      </c>
      <c r="M2029" s="80">
        <v>100</v>
      </c>
      <c r="N2029" s="80">
        <v>100</v>
      </c>
      <c r="O2029" s="80">
        <v>100</v>
      </c>
      <c r="P2029" s="80">
        <v>100</v>
      </c>
      <c r="Q2029" s="80">
        <v>100</v>
      </c>
      <c r="R2029" s="80">
        <v>100</v>
      </c>
      <c r="S2029" s="465">
        <f>(L2033*L2028)+(M2033*M2028)+(N2033*N2028)+(O2033*O2028)+(P2033*P2028)+(Q2033*Q2028)+(R2033*R2028)</f>
        <v>46.5</v>
      </c>
      <c r="T2029" s="84"/>
      <c r="U2029" s="85" t="str">
        <f>IF(T2030&gt;=4,"A+",IF(T2030&gt;=3.75,"A",IF(T2030&gt;=3.5,"A-",IF(T2030&gt;=3.25,"B+",IF(T2030&gt;=3,"B",IF(T2030&gt;=2.75,"B-",IF(T2030&gt;=2.5,"C+",IF(T2030&gt;=2,"C","F"))))))))</f>
        <v>B</v>
      </c>
      <c r="V2029" s="498">
        <f>IF((C2033+C2035)=0,0,C2028)+IF((D2033+D2035)=0,0,D2028)+IF((E2033+E2035)=0,0,E2028)+IF((F2033+F2035)=0,0,F2028)+IF((G2033+G2035)=0,0,G2028)+IF((H2033+H2035)=0,0,H2028)+IF((L2033+L2035)=0,0,L2028)+IF((M2033+M2035)=0,0,M2028)+IF((N2033+N2035)=0,0,N2028)+IF((O2033+O2035)=0,0,O2028)+IF((P2033+P2035)=0,0,P2028)+IF((Q2033+Q2035)=0,0,Q2028)+IF((R2033+R2035)=0,0,R2028)+IF(C2078=0,0,1.5)</f>
        <v>31.5</v>
      </c>
      <c r="W2029" s="415">
        <f>I2029+S2029+(C2078*1.5)</f>
        <v>98.25</v>
      </c>
      <c r="X2029" s="503">
        <f>IF(S2029&gt;0,(W2029/31.5),J2030)</f>
        <v>3.1190476190476191</v>
      </c>
      <c r="Y2029" s="154" t="str">
        <f>IF(X2029&gt;=4,"A+",IF(X2029&gt;=3.75,"A",IF(X2029&gt;=3.5,"A-",IF(X2029&gt;=3.25,"B+",IF(X2029&gt;=3,"B",IF(X2029&gt;=2.75,"B-",IF(X2029&gt;=2.5,"C+",IF(X2029&gt;=2,"C","F"))))))))</f>
        <v>B</v>
      </c>
      <c r="Z2029" s="510"/>
    </row>
    <row r="2030" spans="1:26" ht="18">
      <c r="A2030" s="77" t="s">
        <v>28</v>
      </c>
      <c r="B2030" s="86"/>
      <c r="C2030" s="87">
        <f>'1st 1'!C40</f>
        <v>25.5</v>
      </c>
      <c r="D2030" s="87">
        <f>'1st 2'!C40</f>
        <v>26</v>
      </c>
      <c r="E2030" s="87">
        <f>'1st 3'!C40</f>
        <v>30.5</v>
      </c>
      <c r="F2030" s="87">
        <f>'1st 4'!C40</f>
        <v>21.5</v>
      </c>
      <c r="G2030" s="87">
        <f>'1st 5'!C40</f>
        <v>31</v>
      </c>
      <c r="H2030" s="87">
        <f>'1st 6'!C40</f>
        <v>31</v>
      </c>
      <c r="I2030" s="497"/>
      <c r="J2030" s="485">
        <f>I2029/(C2028+D2028+E2028+F2028+G2028+H2028)</f>
        <v>3.125</v>
      </c>
      <c r="K2030" s="88"/>
      <c r="L2030" s="89">
        <f>'2nd 1'!C40</f>
        <v>27.25</v>
      </c>
      <c r="M2030" s="87">
        <f>'2nd 2'!C40</f>
        <v>31</v>
      </c>
      <c r="N2030" s="87">
        <f>'2nd 3'!C40</f>
        <v>31.5</v>
      </c>
      <c r="O2030" s="87">
        <f>'2nd 4'!C40</f>
        <v>28</v>
      </c>
      <c r="P2030" s="87">
        <f>'2nd 5'!C40</f>
        <v>24</v>
      </c>
      <c r="Q2030" s="87">
        <f>'2nd 6'!C40</f>
        <v>23.5</v>
      </c>
      <c r="R2030" s="87">
        <f>'2nd 7'!C40</f>
        <v>0</v>
      </c>
      <c r="S2030" s="457"/>
      <c r="T2030" s="485">
        <f>S2029/(L2028+M2028+N2028+O2028+P2028+Q2028+R2028)</f>
        <v>3.1</v>
      </c>
      <c r="U2030" s="90"/>
      <c r="V2030" s="499"/>
      <c r="W2030" s="501"/>
      <c r="X2030" s="453"/>
      <c r="Y2030" s="487" t="str">
        <f>IF(S2029&gt;0,(IF(X2029&gt;=2.5,Y2029,IF(X2029&gt;=2.25,"C",IF(X2029&gt;=2,"D","F")))),K2031)</f>
        <v>B</v>
      </c>
      <c r="Z2030" s="510"/>
    </row>
    <row r="2031" spans="1:26" ht="16.5" customHeight="1">
      <c r="A2031" s="423" t="s">
        <v>26</v>
      </c>
      <c r="B2031" s="91" t="s">
        <v>60</v>
      </c>
      <c r="C2031" s="87">
        <f>'1st 1'!J40</f>
        <v>37</v>
      </c>
      <c r="D2031" s="87">
        <f>'1st 2'!J40</f>
        <v>38.5</v>
      </c>
      <c r="E2031" s="87">
        <f>'1st 3'!J40</f>
        <v>43.5</v>
      </c>
      <c r="F2031" s="87">
        <f>'1st 4'!J40</f>
        <v>32</v>
      </c>
      <c r="G2031" s="87">
        <f>'1st 5'!J40</f>
        <v>42.5</v>
      </c>
      <c r="H2031" s="87">
        <f>'1st 6'!J40</f>
        <v>38</v>
      </c>
      <c r="I2031" s="497"/>
      <c r="J2031" s="505"/>
      <c r="K2031" s="489" t="str">
        <f>IF(J2030&gt;=2.5,K2029,IF(J2030&gt;=2.25,"C",IF(J2030&gt;=2,"D",IF(J2030=0,0,"F"))))</f>
        <v>B</v>
      </c>
      <c r="L2031" s="89">
        <f>'2nd 1'!J40</f>
        <v>30</v>
      </c>
      <c r="M2031" s="87">
        <f>'2nd 2'!J40</f>
        <v>37</v>
      </c>
      <c r="N2031" s="87">
        <f>'2nd 3'!J40</f>
        <v>49.5</v>
      </c>
      <c r="O2031" s="87">
        <f>'2nd 4'!J40</f>
        <v>39.5</v>
      </c>
      <c r="P2031" s="87">
        <f>'2nd 5'!J40</f>
        <v>27.75</v>
      </c>
      <c r="Q2031" s="87">
        <f>'2nd 6'!J40</f>
        <v>38.25</v>
      </c>
      <c r="R2031" s="87">
        <f>'2nd 7'!J40</f>
        <v>0</v>
      </c>
      <c r="S2031" s="457"/>
      <c r="T2031" s="486"/>
      <c r="U2031" s="442" t="str">
        <f>IF(T2030&gt;=2.5,U2029,IF(T2030&gt;=2.25,"C",IF(T2030&gt;=2,"D",IF(T2030=0,0,"F"))))</f>
        <v>B</v>
      </c>
      <c r="V2031" s="499"/>
      <c r="W2031" s="501"/>
      <c r="X2031" s="453"/>
      <c r="Y2031" s="488"/>
      <c r="Z2031" s="510"/>
    </row>
    <row r="2032" spans="1:26" ht="16.5" customHeight="1">
      <c r="A2032" s="424"/>
      <c r="B2032" s="91" t="s">
        <v>67</v>
      </c>
      <c r="C2032" s="115">
        <f>'1st 1'!K40</f>
        <v>63</v>
      </c>
      <c r="D2032" s="115">
        <f>'1st 2'!K40</f>
        <v>65</v>
      </c>
      <c r="E2032" s="115">
        <f>'1st 3'!K40</f>
        <v>74</v>
      </c>
      <c r="F2032" s="115">
        <f>'1st 4'!K40</f>
        <v>54</v>
      </c>
      <c r="G2032" s="115">
        <f>'1st 5'!K40</f>
        <v>74</v>
      </c>
      <c r="H2032" s="115">
        <f>'1st 6'!K40</f>
        <v>69</v>
      </c>
      <c r="I2032" s="497"/>
      <c r="J2032" s="505"/>
      <c r="K2032" s="490"/>
      <c r="L2032" s="116">
        <f>'2nd 1'!K40</f>
        <v>58</v>
      </c>
      <c r="M2032" s="115">
        <f>'2nd 2'!K40</f>
        <v>68</v>
      </c>
      <c r="N2032" s="115">
        <f>'2nd 3'!K40</f>
        <v>81</v>
      </c>
      <c r="O2032" s="115">
        <f>'2nd 4'!K40</f>
        <v>68</v>
      </c>
      <c r="P2032" s="115">
        <f>'2nd 5'!K40</f>
        <v>52</v>
      </c>
      <c r="Q2032" s="115">
        <f>'2nd 6'!K40</f>
        <v>62</v>
      </c>
      <c r="R2032" s="115">
        <f>'2nd 7'!K40</f>
        <v>0</v>
      </c>
      <c r="S2032" s="457"/>
      <c r="T2032" s="486"/>
      <c r="U2032" s="491"/>
      <c r="V2032" s="499"/>
      <c r="W2032" s="501"/>
      <c r="X2032" s="453"/>
      <c r="Y2032" s="488"/>
      <c r="Z2032" s="510"/>
    </row>
    <row r="2033" spans="1:28" ht="18">
      <c r="A2033" s="424"/>
      <c r="B2033" s="91" t="s">
        <v>1</v>
      </c>
      <c r="C2033" s="87">
        <f>'1st 1'!M40</f>
        <v>3</v>
      </c>
      <c r="D2033" s="87">
        <f>'1st 2'!M40</f>
        <v>3.25</v>
      </c>
      <c r="E2033" s="87">
        <f>'1st 3'!M40</f>
        <v>3.5</v>
      </c>
      <c r="F2033" s="87">
        <f>'1st 4'!M40</f>
        <v>2.5</v>
      </c>
      <c r="G2033" s="87">
        <f>'1st 5'!M40</f>
        <v>3.5</v>
      </c>
      <c r="H2033" s="87">
        <f>'1st 6'!M40</f>
        <v>3.25</v>
      </c>
      <c r="I2033" s="497"/>
      <c r="J2033" s="505"/>
      <c r="K2033" s="92"/>
      <c r="L2033" s="89">
        <f>'2nd 1'!M40</f>
        <v>2.75</v>
      </c>
      <c r="M2033" s="87">
        <f>'2nd 2'!M40</f>
        <v>3.25</v>
      </c>
      <c r="N2033" s="87">
        <f>'2nd 3'!M40</f>
        <v>4</v>
      </c>
      <c r="O2033" s="87">
        <f>'2nd 4'!M40</f>
        <v>3.25</v>
      </c>
      <c r="P2033" s="87">
        <f>'2nd 5'!M40</f>
        <v>2.5</v>
      </c>
      <c r="Q2033" s="87">
        <f>'2nd 6'!M40</f>
        <v>3</v>
      </c>
      <c r="R2033" s="87">
        <f>'2nd 7'!M40</f>
        <v>0</v>
      </c>
      <c r="S2033" s="457"/>
      <c r="T2033" s="486"/>
      <c r="U2033" s="93"/>
      <c r="V2033" s="499"/>
      <c r="W2033" s="501"/>
      <c r="X2033" s="453"/>
      <c r="Y2033" s="155"/>
      <c r="Z2033" s="510"/>
    </row>
    <row r="2034" spans="1:28" ht="17.25" customHeight="1" thickBot="1">
      <c r="A2034" s="424"/>
      <c r="B2034" s="94" t="s">
        <v>2</v>
      </c>
      <c r="C2034" s="95" t="str">
        <f>'1st 1'!L40</f>
        <v>B</v>
      </c>
      <c r="D2034" s="95" t="str">
        <f>'1st 2'!L40</f>
        <v>B+</v>
      </c>
      <c r="E2034" s="95" t="str">
        <f>'1st 3'!L40</f>
        <v>A-</v>
      </c>
      <c r="F2034" s="95" t="str">
        <f>'1st 4'!L40</f>
        <v>C+</v>
      </c>
      <c r="G2034" s="95" t="str">
        <f>'1st 5'!L40</f>
        <v>A-</v>
      </c>
      <c r="H2034" s="95" t="str">
        <f>'1st 6'!L40</f>
        <v>B+</v>
      </c>
      <c r="I2034" s="472"/>
      <c r="J2034" s="96"/>
      <c r="K2034" s="88"/>
      <c r="L2034" s="97" t="str">
        <f>'2nd 1'!L40</f>
        <v>B-</v>
      </c>
      <c r="M2034" s="95" t="str">
        <f>'2nd 2'!L40</f>
        <v>B+</v>
      </c>
      <c r="N2034" s="95" t="str">
        <f>'2nd 3'!L40</f>
        <v>A+</v>
      </c>
      <c r="O2034" s="95" t="str">
        <f>'2nd 4'!L40</f>
        <v>B+</v>
      </c>
      <c r="P2034" s="95" t="str">
        <f>'2nd 5'!L40</f>
        <v>C+</v>
      </c>
      <c r="Q2034" s="95" t="str">
        <f>'2nd 6'!L40</f>
        <v>B</v>
      </c>
      <c r="R2034" s="95">
        <f>'2nd 7'!L40</f>
        <v>0</v>
      </c>
      <c r="S2034" s="457"/>
      <c r="T2034" s="98"/>
      <c r="U2034" s="90"/>
      <c r="V2034" s="500"/>
      <c r="W2034" s="502"/>
      <c r="X2034" s="504"/>
      <c r="Y2034" s="156"/>
      <c r="Z2034" s="510"/>
    </row>
    <row r="2035" spans="1:28" ht="18.75" thickTop="1">
      <c r="A2035" s="413" t="s">
        <v>127</v>
      </c>
      <c r="B2035" s="91" t="s">
        <v>1</v>
      </c>
      <c r="C2035" s="87">
        <f>'1st 1'!N40</f>
        <v>0</v>
      </c>
      <c r="D2035" s="87">
        <f>'1st 2'!N40</f>
        <v>0</v>
      </c>
      <c r="E2035" s="87">
        <f>'1st 3'!N40</f>
        <v>0</v>
      </c>
      <c r="F2035" s="87">
        <f>'1st 4'!N40</f>
        <v>0</v>
      </c>
      <c r="G2035" s="87">
        <f>'1st 5'!N40</f>
        <v>0</v>
      </c>
      <c r="H2035" s="87">
        <f>'1st 6'!N40</f>
        <v>0</v>
      </c>
      <c r="I2035" s="530">
        <f>(C2035*C2028)+(D2035*D2028)+(E2035*E2028)+(F2035*F2028)+(G2035*G2028)+(H2035*H2028)</f>
        <v>0</v>
      </c>
      <c r="J2035" s="417">
        <f>IF(C2035&gt;0,(C2033*C2028),0)+IF(D2035&gt;0,(D2033*D2028),0)+IF(E2035&gt;0,(E2033*E2028),0)+IF(F2035&gt;0,(F2033*F2028),0)+IF(G2035&gt;0,(G2033*G2028),0)+IF(H2035&gt;0,(H2033*H2028),0)</f>
        <v>0</v>
      </c>
      <c r="K2035" s="473">
        <f>IF(C2035&gt;C2033,((C2035*C2028)-(C2033*C2028)),0)+IF(D2035&gt;D2033,((D2035*D2028)-(D2033*D2028)),0)+IF(E2035&gt;E2033,((E2035*E2028)-(E2033*E2028)),0)+IF(F2035&gt;F2033,((F2035*F2028)-(F2033*F2028)),0)+IF(G2035&gt;G2033,((G2035*G2028)-(G2033*G2028)),0)+IF(H2035&gt;H2033,((H2035*H2028)-(H2033*H2028)),0)</f>
        <v>0</v>
      </c>
      <c r="L2035" s="89">
        <f>'2nd 1'!N40</f>
        <v>0</v>
      </c>
      <c r="M2035" s="87">
        <f>'2nd 2'!N40</f>
        <v>0</v>
      </c>
      <c r="N2035" s="87">
        <f>'2nd 3'!N40</f>
        <v>0</v>
      </c>
      <c r="O2035" s="87">
        <f>'2nd 4'!N40</f>
        <v>0</v>
      </c>
      <c r="P2035" s="87">
        <f>'2nd 5'!N40</f>
        <v>0</v>
      </c>
      <c r="Q2035" s="87">
        <f>'2nd 6'!N40</f>
        <v>0</v>
      </c>
      <c r="R2035" s="87">
        <f>'2nd 7'!N40</f>
        <v>0</v>
      </c>
      <c r="S2035" s="401">
        <f>(L2035*L2028)+(M2035*M2028)+(N2035*N2028)+(O2035*O2028)+(P2035*P2028)+(Q2035*Q2028)+(R2035*R2028)</f>
        <v>0</v>
      </c>
      <c r="T2035" s="417">
        <f>IF(L2035&gt;0,(L2033*L2028),0)+IF(M2035&gt;0,(M2033*M2028),0)+IF(N2035&gt;0,(N2033*N2028),0)+IF(O2035&gt;0,(O2033*O2028),0)+IF(P2035&gt;0,(P2033*P2028),0)+IF(Q2035&gt;0,(Q2033*Q2028),0)+IF(R2035&gt;0,(R2033*R2028),0)</f>
        <v>0</v>
      </c>
      <c r="U2035" s="399">
        <f>IF(L2035&gt;L2033,((L2035*L2028)-(L2033*L2028)),0)+IF(M2035&gt;M2033,((M2035*M2028)-(M2033*M2028)),0)+IF(N2035&gt;N2033,((N2035*N2028)-(N2033*N2028)),0)+IF(O2035&gt;O2033,((O2035*O2028)-(O2033*O2028)),0)+IF(P2035&gt;P2033,((P2035*P2028)-(P2033*P2028)),0)+IF(Q2035&gt;Q2033,((Q2035*Q2028)-(Q2033*Q2028)),0)+IF(R2035&gt;R2033,((R2035*R2028)-(R2033*R2028)),0)</f>
        <v>0</v>
      </c>
      <c r="V2035" s="401">
        <f>I2035+S2035</f>
        <v>0</v>
      </c>
      <c r="W2035" s="436">
        <f>J2035+T2035</f>
        <v>0</v>
      </c>
      <c r="X2035" s="526">
        <f>K2035+U2035</f>
        <v>0</v>
      </c>
      <c r="Y2035" s="527"/>
      <c r="Z2035" s="510"/>
    </row>
    <row r="2036" spans="1:28" ht="15.75" customHeight="1" thickBot="1">
      <c r="A2036" s="414"/>
      <c r="B2036" s="157" t="s">
        <v>23</v>
      </c>
      <c r="C2036" s="178" t="str">
        <f>'1st 1'!O40</f>
        <v/>
      </c>
      <c r="D2036" s="178" t="str">
        <f>'1st 2'!O40</f>
        <v/>
      </c>
      <c r="E2036" s="178" t="str">
        <f>'1st 3'!O40</f>
        <v/>
      </c>
      <c r="F2036" s="178" t="str">
        <f>'1st 4'!O40</f>
        <v/>
      </c>
      <c r="G2036" s="178" t="str">
        <f>'1st 5'!O40</f>
        <v/>
      </c>
      <c r="H2036" s="178" t="str">
        <f>'1st 6'!O40</f>
        <v/>
      </c>
      <c r="I2036" s="472"/>
      <c r="J2036" s="472"/>
      <c r="K2036" s="474"/>
      <c r="L2036" s="179" t="str">
        <f>'2nd 1'!O40</f>
        <v/>
      </c>
      <c r="M2036" s="178" t="str">
        <f>'2nd 2'!O40</f>
        <v/>
      </c>
      <c r="N2036" s="178" t="str">
        <f>'2nd 3'!O40</f>
        <v/>
      </c>
      <c r="O2036" s="178" t="str">
        <f>'2nd 4'!O40</f>
        <v/>
      </c>
      <c r="P2036" s="178" t="str">
        <f>'2nd 5'!O40</f>
        <v/>
      </c>
      <c r="Q2036" s="178" t="str">
        <f>'2nd 6'!O40</f>
        <v/>
      </c>
      <c r="R2036" s="178" t="str">
        <f>'2nd 7'!O40</f>
        <v/>
      </c>
      <c r="S2036" s="475"/>
      <c r="T2036" s="420"/>
      <c r="U2036" s="400"/>
      <c r="V2036" s="402"/>
      <c r="W2036" s="437"/>
      <c r="X2036" s="528"/>
      <c r="Y2036" s="529"/>
      <c r="Z2036" s="510"/>
    </row>
    <row r="2037" spans="1:28" ht="21" customHeight="1" thickTop="1" thickBot="1">
      <c r="A2037" s="435" t="s">
        <v>30</v>
      </c>
      <c r="B2037" s="435"/>
      <c r="C2037" s="435"/>
      <c r="D2037" s="435"/>
      <c r="E2037" s="435"/>
      <c r="F2037" s="435"/>
      <c r="G2037" s="435"/>
      <c r="H2037" s="435"/>
      <c r="I2037" s="435"/>
      <c r="J2037" s="435"/>
      <c r="K2037" s="435"/>
      <c r="L2037" s="435"/>
      <c r="M2037" s="435"/>
      <c r="N2037" s="435"/>
      <c r="O2037" s="435"/>
      <c r="P2037" s="435"/>
      <c r="Q2037" s="435"/>
      <c r="R2037" s="435"/>
      <c r="S2037" s="435"/>
      <c r="T2037" s="435"/>
      <c r="U2037" s="435"/>
      <c r="V2037" s="435"/>
      <c r="W2037" s="435"/>
      <c r="X2037" s="435"/>
      <c r="Y2037" s="435"/>
      <c r="Z2037" s="510"/>
    </row>
    <row r="2038" spans="1:28" ht="19.5" customHeight="1" thickTop="1" thickBot="1">
      <c r="A2038" s="478" t="s">
        <v>44</v>
      </c>
      <c r="B2038" s="479"/>
      <c r="C2038" s="479"/>
      <c r="D2038" s="479"/>
      <c r="E2038" s="479"/>
      <c r="F2038" s="479"/>
      <c r="G2038" s="479"/>
      <c r="H2038" s="479"/>
      <c r="I2038" s="479"/>
      <c r="J2038" s="479"/>
      <c r="K2038" s="506"/>
      <c r="L2038" s="425" t="s">
        <v>45</v>
      </c>
      <c r="M2038" s="426"/>
      <c r="N2038" s="426"/>
      <c r="O2038" s="426"/>
      <c r="P2038" s="426"/>
      <c r="Q2038" s="426"/>
      <c r="R2038" s="426"/>
      <c r="S2038" s="426"/>
      <c r="T2038" s="426"/>
      <c r="U2038" s="426"/>
      <c r="V2038" s="160"/>
      <c r="W2038" s="428" t="s">
        <v>39</v>
      </c>
      <c r="X2038" s="428"/>
      <c r="Y2038" s="161"/>
      <c r="Z2038" s="510"/>
    </row>
    <row r="2039" spans="1:28" ht="17.25" customHeight="1" thickTop="1">
      <c r="A2039" s="99" t="s">
        <v>22</v>
      </c>
      <c r="B2039" s="100"/>
      <c r="C2039" s="101">
        <f>'3rd 1'!B4</f>
        <v>201</v>
      </c>
      <c r="D2039" s="101">
        <f>'3rd 2'!B4</f>
        <v>202</v>
      </c>
      <c r="E2039" s="101">
        <f>'3rd 3'!B4</f>
        <v>203</v>
      </c>
      <c r="F2039" s="101">
        <f>'3rd 4'!B4</f>
        <v>204</v>
      </c>
      <c r="G2039" s="101">
        <f>'3rd 5'!B4</f>
        <v>205</v>
      </c>
      <c r="H2039" s="101">
        <f>'3rd 6'!B4</f>
        <v>0</v>
      </c>
      <c r="I2039" s="430" t="s">
        <v>0</v>
      </c>
      <c r="J2039" s="430" t="s">
        <v>3</v>
      </c>
      <c r="K2039" s="432" t="s">
        <v>2</v>
      </c>
      <c r="L2039" s="101">
        <f>'4th 1'!B4</f>
        <v>206</v>
      </c>
      <c r="M2039" s="101">
        <f>'4th 2'!B4</f>
        <v>207</v>
      </c>
      <c r="N2039" s="101">
        <f>'4th 3'!B4</f>
        <v>208</v>
      </c>
      <c r="O2039" s="101">
        <f>'4th 4'!B4</f>
        <v>209</v>
      </c>
      <c r="P2039" s="101">
        <f>'4th 5'!B4</f>
        <v>210</v>
      </c>
      <c r="Q2039" s="101">
        <f>'4th 6'!B4</f>
        <v>211</v>
      </c>
      <c r="R2039" s="101">
        <f>'4th 7'!B4</f>
        <v>0</v>
      </c>
      <c r="S2039" s="429" t="s">
        <v>0</v>
      </c>
      <c r="T2039" s="429" t="s">
        <v>3</v>
      </c>
      <c r="U2039" s="431" t="s">
        <v>2</v>
      </c>
      <c r="V2039" s="433" t="s">
        <v>62</v>
      </c>
      <c r="W2039" s="434"/>
      <c r="X2039" s="434"/>
      <c r="Y2039" s="162" t="str">
        <f>IF(X2040&gt;=4,"A+",IF(X2040&gt;=3.75,"A",IF(X2040&gt;=3.5,"A-",IF(X2040&gt;=3.25,"B+",IF(X2040&gt;=3,"B",IF(X2040&gt;=2.75,"B-",IF(X2040&gt;=2.5,"C+",IF(X2040&gt;=2,"C","F"))))))))</f>
        <v>B</v>
      </c>
      <c r="Z2039" s="510"/>
    </row>
    <row r="2040" spans="1:28" ht="63.75" customHeight="1">
      <c r="A2040" s="77" t="s">
        <v>63</v>
      </c>
      <c r="B2040" s="86"/>
      <c r="C2040" s="79" t="str">
        <f>IF('3rd 1'!C40&gt;0,'3rd 1'!D6,IF('3rd 1'!K40&gt;0,'3rd 1'!L6,IF('3rd 1'!S40&gt;0,'3rd 1'!T6,0)))</f>
        <v>Basic Design</v>
      </c>
      <c r="D2040" s="79" t="str">
        <f>IF('3rd 2'!C40&gt;0,'3rd 2'!D6,IF('3rd 2'!K40&gt;0,'3rd 2'!L6,IF('3rd 2'!S40&gt;0,'3rd 2'!T6,0)))</f>
        <v>Still Life-1</v>
      </c>
      <c r="E2040" s="79" t="str">
        <f>IF('3rd 3'!C40&gt;0,'3rd 3'!D6,IF('3rd 3'!K40&gt;0,'3rd 3'!L6,IF('3rd 3'!S40&gt;0,'3rd 3'!T6,0)))</f>
        <v>Drawing-3</v>
      </c>
      <c r="F2040" s="79" t="str">
        <f>IF('3rd 4'!C40&gt;0,'3rd 4'!D6,IF('3rd 4'!K40&gt;0,'3rd 4'!L6,IF('3rd 4'!S40&gt;0,'3rd 4'!T6,0)))</f>
        <v>Sketch-3</v>
      </c>
      <c r="G2040" s="79" t="str">
        <f>IF('3rd 5'!C40&gt;0,'3rd 5'!D6,IF('3rd 5'!K40&gt;0,'3rd 5'!L6,IF('3rd 5'!S40&gt;0,'3rd 5'!T6,0)))</f>
        <v>History of Ancient Indian Civilization</v>
      </c>
      <c r="H2040" s="79">
        <f>IF('3rd 6'!C40&gt;0,'3rd 6'!D6,IF('3rd 6'!K40&gt;0,'3rd 6'!L6,IF('3rd 6'!S40&gt;0,'3rd 6'!T6,0)))</f>
        <v>0</v>
      </c>
      <c r="I2040" s="481"/>
      <c r="J2040" s="481"/>
      <c r="K2040" s="482"/>
      <c r="L2040" s="79" t="str">
        <f>IF('4th 1'!C40&gt;0,'4th 1'!D6,IF('4th 1'!K40&gt;0,'4th 1'!L6,IF('4th 1'!S40&gt;0,'4th 1'!T6,0)))</f>
        <v>Folk Design</v>
      </c>
      <c r="M2040" s="79" t="str">
        <f>IF('4th 2'!C40&gt;0,'4th 2'!D6,IF('4th 2'!K40&gt;0,'4th 2'!L6,IF('4th 2'!S40&gt;0,'4th 2'!T6,0)))</f>
        <v>Still Life-2</v>
      </c>
      <c r="N2040" s="79" t="str">
        <f>IF('4th 3'!C40&gt;0,'4th 3'!D6,IF('4th 3'!K40&gt;0,'4th 3'!L6,IF('4th 3'!S40&gt;0,'4th 3'!T6,0)))</f>
        <v>Drawing-4</v>
      </c>
      <c r="O2040" s="79" t="str">
        <f>IF('4th 4'!C40&gt;0,'4th 4'!D6,IF('4th 4'!K40&gt;0,'4th 4'!L6,IF('4th 4'!S40&gt;0,'4th 4'!T6,0)))</f>
        <v>Typography-1</v>
      </c>
      <c r="P2040" s="79" t="str">
        <f>IF('4th 5'!C40&gt;0,'4th 5'!D6,IF('4th 5'!K40&gt;0,'4th 5'!L6,IF('4th 5'!S40&gt;0,'4th 5'!T6,0)))</f>
        <v>Material &amp; Technique of Graphic Design</v>
      </c>
      <c r="Q2040" s="79" t="str">
        <f>IF('4th 6'!C40&gt;0,'4th 6'!D6,IF('4th 6'!K40&gt;0,'4th 6'!L6,IF('4th 6'!S40&gt;0,'4th 6'!T6,0)))</f>
        <v>History of Ancient Bengal Civilization</v>
      </c>
      <c r="R2040" s="79">
        <f>IF('4th 7'!C40&gt;0,'4th 7'!D6,IF('4th 7'!K40&gt;0,'4th 7'!L6,IF('4th 7'!S40&gt;0,'4th 7'!T6,0)))</f>
        <v>0</v>
      </c>
      <c r="S2040" s="429"/>
      <c r="T2040" s="429"/>
      <c r="U2040" s="431"/>
      <c r="V2040" s="335">
        <f>IF(I2042&gt;0,(V2045+V2029),0)</f>
        <v>63</v>
      </c>
      <c r="W2040" s="254">
        <f>IF(I2042&gt;0,(W2045+W2029),0)</f>
        <v>200.625</v>
      </c>
      <c r="X2040" s="336">
        <f>IF(S2042&gt;0,(W2040/63),IF(I2042&gt;0,(W2040/46.5),0))</f>
        <v>3.1845238095238093</v>
      </c>
      <c r="Y2040" s="163" t="str">
        <f>IF(X2040&gt;=2.5,Y2039,IF(X2040&gt;=2.25,"C",IF(X2040&gt;=2,"D",IF(X2040=0,0,"F"))))</f>
        <v>B</v>
      </c>
      <c r="Z2040" s="510"/>
    </row>
    <row r="2041" spans="1:28" ht="16.5">
      <c r="A2041" s="458" t="s">
        <v>27</v>
      </c>
      <c r="B2041" s="459"/>
      <c r="C2041" s="102">
        <f>IF('3rd 1'!C40&gt;0,'3rd 1'!H4,IF('3rd 1'!K40&gt;0,'3rd 1'!P4,IF('3rd 1'!S40&gt;0,'3rd 1'!X4,0)))</f>
        <v>3</v>
      </c>
      <c r="D2041" s="102">
        <f>IF('3rd 2'!C40&gt;0,'3rd 2'!H4,IF('3rd 2'!K40&gt;0,'3rd 2'!P4,IF('3rd 2'!S40&gt;0,'3rd 2'!X4,0)))</f>
        <v>3</v>
      </c>
      <c r="E2041" s="102">
        <f>IF('3rd 3'!C40&gt;0,'3rd 3'!H4,IF('3rd 3'!K40&gt;0,'3rd 3'!P4,IF('3rd 3'!S40&gt;0,'3rd 3'!X4,0)))</f>
        <v>3</v>
      </c>
      <c r="F2041" s="102">
        <f>IF('3rd 4'!C40&gt;0,'3rd 4'!H4,IF('3rd 4'!K40&gt;0,'3rd 4'!P4,IF('3rd 4'!S40&gt;0,'3rd 4'!X4,0)))</f>
        <v>3</v>
      </c>
      <c r="G2041" s="102">
        <f>IF('3rd 5'!C40&gt;0,'3rd 5'!H4,IF('3rd 5'!K40&gt;0,'3rd 5'!P4,IF('3rd 5'!S40&gt;0,'3rd 5'!X4,0)))</f>
        <v>3</v>
      </c>
      <c r="H2041" s="102">
        <f>IF('3rd 6'!C40&gt;0,'3rd 6'!H4,IF('3rd 6'!K40&gt;0,'3rd 6'!P4,IF('3rd 6'!S40&gt;0,'3rd 6'!X4,0)))</f>
        <v>0</v>
      </c>
      <c r="I2041" s="481"/>
      <c r="J2041" s="481"/>
      <c r="K2041" s="482"/>
      <c r="L2041" s="102">
        <f>IF('4th 1'!C40&gt;0,'4th 1'!H4,IF('4th 1'!K40&gt;0,'4th 1'!P4,IF('4th 1'!S40&gt;0,'4th 1'!X4,0)))</f>
        <v>3</v>
      </c>
      <c r="M2041" s="102">
        <f>IF('4th 2'!C40&gt;0,'4th 2'!H4,IF('4th 2'!K40&gt;0,'4th 2'!P4,IF('4th 2'!S40&gt;0,'4th 2'!X4,0)))</f>
        <v>3</v>
      </c>
      <c r="N2041" s="102">
        <f>IF('4th 3'!C40&gt;0,'4th 3'!H4,IF('4th 3'!K40&gt;0,'4th 3'!P4,IF('4th 3'!S40&gt;0,'4th 3'!X4,0)))</f>
        <v>3</v>
      </c>
      <c r="O2041" s="102">
        <f>IF('4th 4'!C40&gt;0,'4th 4'!H4,IF('4th 4'!K40&gt;0,'4th 4'!P4,IF('4th 4'!S40&gt;0,'4th 4'!X4,0)))</f>
        <v>1.5</v>
      </c>
      <c r="P2041" s="102">
        <f>IF('4th 5'!C40&gt;0,'4th 5'!H4,IF('4th 5'!K40&gt;0,'4th 5'!P4,IF('4th 5'!S40&gt;0,'4th 5'!X4,0)))</f>
        <v>1.5</v>
      </c>
      <c r="Q2041" s="102">
        <f>IF('4th 6'!C40&gt;0,'4th 6'!H4,IF('4th 6'!K40&gt;0,'4th 6'!P4,IF('4th 6'!S40&gt;0,'4th 6'!X4,0)))</f>
        <v>3</v>
      </c>
      <c r="R2041" s="102">
        <f>IF('4th 7'!C40&gt;0,'4th 7'!H4,IF('4th 7'!K40&gt;0,'4th 7'!P4,IF('4th 7'!S40&gt;0,'4th 7'!X4,0)))</f>
        <v>0</v>
      </c>
      <c r="S2041" s="430"/>
      <c r="T2041" s="430"/>
      <c r="U2041" s="432"/>
      <c r="V2041" s="460" t="s">
        <v>41</v>
      </c>
      <c r="W2041" s="461"/>
      <c r="X2041" s="461"/>
      <c r="Y2041" s="462"/>
      <c r="Z2041" s="510"/>
    </row>
    <row r="2042" spans="1:28" ht="17.25" thickBot="1">
      <c r="A2042" s="463" t="s">
        <v>11</v>
      </c>
      <c r="B2042" s="464"/>
      <c r="C2042" s="102">
        <v>100</v>
      </c>
      <c r="D2042" s="102">
        <v>100</v>
      </c>
      <c r="E2042" s="102">
        <v>100</v>
      </c>
      <c r="F2042" s="102">
        <v>100</v>
      </c>
      <c r="G2042" s="102">
        <v>100</v>
      </c>
      <c r="H2042" s="102">
        <v>100</v>
      </c>
      <c r="I2042" s="465">
        <f>(C2046*C2041)+(D2046*D2041)+(E2046*E2041)+(F2046*F2041)+(G2046*G2041)+(H2046*H2041)</f>
        <v>45.75</v>
      </c>
      <c r="J2042" s="84"/>
      <c r="K2042" s="103" t="str">
        <f>IF(J2043&gt;=4,"A+",IF(J2043&gt;=3.75,"A",IF(J2043&gt;=3.5,"A-",IF(J2043&gt;=3.25,"B+",IF(J2043&gt;=3,"B",IF(J2043&gt;=2.75,"B-",IF(J2043&gt;=2.5,"C+",IF(J2043&gt;=2,"C","F"))))))))</f>
        <v>B</v>
      </c>
      <c r="L2042" s="102">
        <v>100</v>
      </c>
      <c r="M2042" s="102">
        <v>100</v>
      </c>
      <c r="N2042" s="102">
        <v>100</v>
      </c>
      <c r="O2042" s="102">
        <v>100</v>
      </c>
      <c r="P2042" s="102">
        <v>100</v>
      </c>
      <c r="Q2042" s="102">
        <v>100</v>
      </c>
      <c r="R2042" s="102">
        <v>100</v>
      </c>
      <c r="S2042" s="465">
        <f>(L2046*L2041)+(M2046*M2041)+(N2046*N2041)+(O2046*O2041)+(P2046*P2041)+(Q2046*Q2041)+(R2046*R2041)</f>
        <v>52.5</v>
      </c>
      <c r="T2042" s="84"/>
      <c r="U2042" s="103" t="str">
        <f>IF(T2043&gt;=4,"A+",IF(T2043&gt;=3.75,"A",IF(T2043&gt;=3.5,"A-",IF(T2043&gt;=3.25,"B+",IF(T2043&gt;=3,"B",IF(T2043&gt;=2.75,"B-",IF(T2043&gt;=2.5,"C+",IF(T2043&gt;=2,"C","F"))))))))</f>
        <v>A-</v>
      </c>
      <c r="V2042" s="467" t="s">
        <v>29</v>
      </c>
      <c r="W2042" s="469" t="s">
        <v>0</v>
      </c>
      <c r="X2042" s="469" t="s">
        <v>3</v>
      </c>
      <c r="Y2042" s="476" t="s">
        <v>2</v>
      </c>
      <c r="Z2042" s="510"/>
    </row>
    <row r="2043" spans="1:28" ht="17.25" thickTop="1">
      <c r="A2043" s="77" t="s">
        <v>28</v>
      </c>
      <c r="B2043" s="86"/>
      <c r="C2043" s="104">
        <f>IF('3rd 1'!C40&gt;0,'3rd 1'!C40,IF('3rd 1'!K40&gt;0,'3rd 1'!K40,IF('3rd 1'!S40&gt;0,'3rd 1'!S40,0)))</f>
        <v>21.5</v>
      </c>
      <c r="D2043" s="104">
        <f>IF('3rd 2'!C40&gt;0,'3rd 2'!C40,IF('3rd 2'!K40&gt;0,'3rd 2'!K40,IF('3rd 2'!S40&gt;0,'3rd 2'!S40,0)))</f>
        <v>32.25</v>
      </c>
      <c r="E2043" s="104">
        <f>IF('3rd 3'!C40&gt;0,'3rd 3'!C40,IF('3rd 3'!K40&gt;0,'3rd 3'!K40,IF('3rd 3'!S40&gt;0,'3rd 3'!S40,0)))</f>
        <v>21.5</v>
      </c>
      <c r="F2043" s="104">
        <f>IF('3rd 4'!C40&gt;0,'3rd 4'!C40,IF('3rd 4'!K40&gt;0,'3rd 4'!K40,IF('3rd 4'!S40&gt;0,'3rd 4'!S40,0)))</f>
        <v>23.5</v>
      </c>
      <c r="G2043" s="104">
        <f>IF('3rd 5'!C40&gt;0,'3rd 5'!C40,IF('3rd 5'!K40&gt;0,'3rd 5'!K40,IF('3rd 5'!S40&gt;0,'3rd 5'!S40,0)))</f>
        <v>25.5</v>
      </c>
      <c r="H2043" s="104">
        <f>IF('3rd 6'!C40&gt;0,'3rd 6'!C40,IF('3rd 6'!K40&gt;0,'3rd 6'!K40,IF('3rd 6'!S40&gt;0,'3rd 6'!S40,0)))</f>
        <v>0</v>
      </c>
      <c r="I2043" s="457"/>
      <c r="J2043" s="485">
        <f>I2042/(C2041+D2041+E2041+F2041+G2041+H2041)</f>
        <v>3.05</v>
      </c>
      <c r="K2043" s="90"/>
      <c r="L2043" s="104">
        <f>IF('4th 1'!C40&gt;0,'4th 1'!C40,IF('4th 1'!K40&gt;0,'4th 1'!K40,IF('4th 1'!S40&gt;0,'4th 1'!S40,0)))</f>
        <v>30</v>
      </c>
      <c r="M2043" s="104">
        <f>IF('4th 2'!C40&gt;0,'4th 2'!C40,IF('4th 2'!K40&gt;0,'4th 2'!K40,IF('4th 2'!S40&gt;0,'4th 2'!S40,0)))</f>
        <v>29.75</v>
      </c>
      <c r="N2043" s="104">
        <f>IF('4th 3'!C40&gt;0,'4th 3'!C40,IF('4th 3'!K40&gt;0,'4th 3'!K40,IF('4th 3'!S40&gt;0,'4th 3'!S40,0)))</f>
        <v>27</v>
      </c>
      <c r="O2043" s="104">
        <f>IF('4th 4'!C40&gt;0,'4th 4'!C40,IF('4th 4'!K40&gt;0,'4th 4'!K40,IF('4th 4'!S40&gt;0,'4th 4'!S40,0)))</f>
        <v>29.5</v>
      </c>
      <c r="P2043" s="104">
        <f>IF('4th 5'!C40&gt;0,'4th 5'!C40,IF('4th 5'!K40&gt;0,'4th 5'!K40,IF('4th 5'!S40&gt;0,'4th 5'!S40,0)))</f>
        <v>30.5</v>
      </c>
      <c r="Q2043" s="104">
        <f>IF('4th 6'!C40&gt;0,'4th 6'!C40,IF('4th 6'!K40&gt;0,'4th 6'!K40,IF('4th 6'!S40&gt;0,'4th 6'!S40,0)))</f>
        <v>29</v>
      </c>
      <c r="R2043" s="104">
        <f>IF('4th 7'!C40&gt;0,'4th 7'!C40,IF('4th 7'!K40&gt;0,'4th 7'!K40,IF('4th 7'!S40&gt;0,'4th 7'!S40,0)))</f>
        <v>0</v>
      </c>
      <c r="S2043" s="457"/>
      <c r="T2043" s="485">
        <f>S2042/(L2041+M2041+N2041+O2041+P2041+Q2041+R2041)</f>
        <v>3.5</v>
      </c>
      <c r="U2043" s="90"/>
      <c r="V2043" s="468"/>
      <c r="W2043" s="470"/>
      <c r="X2043" s="471"/>
      <c r="Y2043" s="477"/>
      <c r="Z2043" s="510"/>
    </row>
    <row r="2044" spans="1:28" ht="17.25">
      <c r="A2044" s="423" t="s">
        <v>26</v>
      </c>
      <c r="B2044" s="91" t="s">
        <v>60</v>
      </c>
      <c r="C2044" s="104">
        <f>IF('3rd 1'!C40&gt;0,'3rd 1'!J40,IF('3rd 1'!K40&gt;0,'3rd 1'!R40,IF('3rd 1'!S40&gt;0,'3rd 1'!Z40,0)))</f>
        <v>45</v>
      </c>
      <c r="D2044" s="104">
        <f>IF('3rd 2'!C40&gt;0,'3rd 2'!J40,IF('3rd 2'!K40&gt;0,'3rd 2'!R40,IF('3rd 2'!S40&gt;0,'3rd 2'!Z40,0)))</f>
        <v>36</v>
      </c>
      <c r="E2044" s="104">
        <f>IF('3rd 3'!C40&gt;0,'3rd 3'!J40,IF('3rd 3'!K40&gt;0,'3rd 3'!R40,IF('3rd 3'!S40&gt;0,'3rd 3'!Z40,0)))</f>
        <v>38.5</v>
      </c>
      <c r="F2044" s="104">
        <f>IF('3rd 4'!C40&gt;0,'3rd 4'!J40,IF('3rd 4'!K40&gt;0,'3rd 4'!R40,IF('3rd 4'!S40&gt;0,'3rd 4'!Z40,0)))</f>
        <v>38</v>
      </c>
      <c r="G2044" s="104">
        <f>IF('3rd 5'!C40&gt;0,'3rd 5'!J40,IF('3rd 5'!K40&gt;0,'3rd 5'!R40,IF('3rd 5'!S40&gt;0,'3rd 5'!Z40,0)))</f>
        <v>33</v>
      </c>
      <c r="H2044" s="104">
        <f>IF('3rd 6'!C40&gt;0,'3rd 6'!J40,IF('3rd 6'!K40&gt;0,'3rd 6'!R40,IF('3rd 6'!S40&gt;0,'3rd 6'!Z40,0)))</f>
        <v>0</v>
      </c>
      <c r="I2044" s="457"/>
      <c r="J2044" s="525"/>
      <c r="K2044" s="442" t="str">
        <f>IF(J2043&gt;=2.5,K2042,IF(J2043&gt;=2.25,"C",IF(J2043&gt;=2,"D",IF(J2043=0,0,"F"))))</f>
        <v>B</v>
      </c>
      <c r="L2044" s="104">
        <f>IF('4th 1'!C40&gt;0,'4th 1'!J40,IF('4th 1'!K40&gt;0,'4th 1'!R40,IF('4th 1'!S40&gt;0,'4th 1'!Z40,0)))</f>
        <v>38.5</v>
      </c>
      <c r="M2044" s="104">
        <f>IF('4th 2'!C40&gt;0,'4th 2'!J40,IF('4th 2'!K40&gt;0,'4th 2'!R40,IF('4th 2'!S40&gt;0,'4th 2'!Z40,0)))</f>
        <v>47</v>
      </c>
      <c r="N2044" s="104">
        <f>IF('4th 3'!C40&gt;0,'4th 3'!J40,IF('4th 3'!K40&gt;0,'4th 3'!R40,IF('4th 3'!S40&gt;0,'4th 3'!Z40,0)))</f>
        <v>39.5</v>
      </c>
      <c r="O2044" s="104">
        <f>IF('4th 4'!C40&gt;0,'4th 4'!J40,IF('4th 4'!K40&gt;0,'4th 4'!R40,IF('4th 4'!S40&gt;0,'4th 4'!Z40,0)))</f>
        <v>42</v>
      </c>
      <c r="P2044" s="104">
        <f>IF('4th 5'!C40&gt;0,'4th 5'!J40,IF('4th 5'!K40&gt;0,'4th 5'!R40,IF('4th 5'!S40&gt;0,'4th 5'!Z40,0)))</f>
        <v>39</v>
      </c>
      <c r="Q2044" s="104">
        <f>IF('4th 6'!C40&gt;0,'4th 6'!J40,IF('4th 6'!K40&gt;0,'4th 6'!R40,IF('4th 6'!S40&gt;0,'4th 6'!Z40,0)))</f>
        <v>45.5</v>
      </c>
      <c r="R2044" s="104">
        <f>IF('4th 7'!C40&gt;0,'4th 7'!J40,IF('4th 7'!K40&gt;0,'4th 7'!R40,IF('4th 7'!S40&gt;0,'4th 7'!Z40,0)))</f>
        <v>0</v>
      </c>
      <c r="S2044" s="457"/>
      <c r="T2044" s="525"/>
      <c r="U2044" s="442" t="str">
        <f>IF(T2043&gt;=2.5,U2042,IF(T2043&gt;=2.25,"C",IF(T2043&gt;=2,"D",IF(T2043=0,0,"F"))))</f>
        <v>A-</v>
      </c>
      <c r="V2044" s="454" t="s">
        <v>40</v>
      </c>
      <c r="W2044" s="443"/>
      <c r="X2044" s="443"/>
      <c r="Y2044" s="455"/>
      <c r="Z2044" s="510"/>
      <c r="AA2044" s="105"/>
      <c r="AB2044" s="105"/>
    </row>
    <row r="2045" spans="1:28" ht="16.5" customHeight="1">
      <c r="A2045" s="424"/>
      <c r="B2045" s="91" t="s">
        <v>67</v>
      </c>
      <c r="C2045" s="117">
        <f>'3rd 1'!AA40</f>
        <v>67</v>
      </c>
      <c r="D2045" s="117">
        <f>'3rd 2'!AA40</f>
        <v>69</v>
      </c>
      <c r="E2045" s="117">
        <f>'3rd 3'!AA40</f>
        <v>60</v>
      </c>
      <c r="F2045" s="117">
        <f>'3rd 4'!AA40</f>
        <v>62</v>
      </c>
      <c r="G2045" s="117">
        <f>'3rd 5'!AA40</f>
        <v>59</v>
      </c>
      <c r="H2045" s="117">
        <f>'3rd 6'!AA40</f>
        <v>0</v>
      </c>
      <c r="I2045" s="457"/>
      <c r="J2045" s="525"/>
      <c r="K2045" s="491"/>
      <c r="L2045" s="117">
        <f>'4th 1'!AA40</f>
        <v>69</v>
      </c>
      <c r="M2045" s="117">
        <f>'4th 2'!AA40</f>
        <v>77</v>
      </c>
      <c r="N2045" s="117">
        <f>'4th 3'!AA40</f>
        <v>67</v>
      </c>
      <c r="O2045" s="117">
        <f>'4th 4'!AA40</f>
        <v>72</v>
      </c>
      <c r="P2045" s="117">
        <f>'4th 5'!AA40</f>
        <v>70</v>
      </c>
      <c r="Q2045" s="117">
        <f>'4th 6'!AA40</f>
        <v>75</v>
      </c>
      <c r="R2045" s="117">
        <f>'4th 7'!AA40</f>
        <v>0</v>
      </c>
      <c r="S2045" s="457"/>
      <c r="T2045" s="525"/>
      <c r="U2045" s="491"/>
      <c r="V2045" s="444">
        <f>IF((C2046+C2048)=0,0,C2041)+IF((D2046+D2048)=0,0,D2041)+IF((E2046+E2048)=0,0,E2041)+IF((F2046+F2048)=0,0,F2041)+IF((G2046+G2048)=0,0,G2041)+IF((H2046+H2048)=0,0,H2041)+IF((L2046+L2048)=0,0,L2041)+IF((M2046+M2048)=0,0,M2041)+IF((N2046+N2048)=0,0,N2041)+IF((O2046+O2048)=0,0,O2041)+IF((P2046+P2048)=0,0,P2041)+IF((Q2046+Q2048)=0,0,Q2041)+IF((R2046+R2048)=0,0,R2041)+IF(E2078&gt;0,1.5,0)</f>
        <v>31.5</v>
      </c>
      <c r="W2045" s="457">
        <f>I2042+S2042+(E2078*1.5)</f>
        <v>102.375</v>
      </c>
      <c r="X2045" s="440">
        <f>IF(S2042&gt;0,(W2045/31.5),J2043)</f>
        <v>3.25</v>
      </c>
      <c r="Y2045" s="164" t="str">
        <f>IF(X2045&gt;=4,"A+",IF(X2045&gt;=3.75,"A",IF(X2045&gt;=3.5,"A-",IF(X2045&gt;=3.25,"B+",IF(X2045&gt;=3,"B",IF(X2045&gt;=2.75,"B-",IF(X2045&gt;=2.5,"C+",IF(X2045&gt;=2,"C","F"))))))))</f>
        <v>B+</v>
      </c>
      <c r="Z2045" s="510"/>
    </row>
    <row r="2046" spans="1:28" ht="16.5">
      <c r="A2046" s="424"/>
      <c r="B2046" s="91" t="s">
        <v>1</v>
      </c>
      <c r="C2046" s="104">
        <f>'3rd 1'!AC40</f>
        <v>3.25</v>
      </c>
      <c r="D2046" s="104">
        <f>'3rd 2'!AC40</f>
        <v>3.25</v>
      </c>
      <c r="E2046" s="104">
        <f>'3rd 3'!AC40</f>
        <v>3</v>
      </c>
      <c r="F2046" s="104">
        <f>'3rd 4'!AC40</f>
        <v>3</v>
      </c>
      <c r="G2046" s="104">
        <f>'3rd 5'!AC40</f>
        <v>2.75</v>
      </c>
      <c r="H2046" s="104">
        <f>'3rd 6'!AC40</f>
        <v>0</v>
      </c>
      <c r="I2046" s="457"/>
      <c r="J2046" s="525"/>
      <c r="K2046" s="106"/>
      <c r="L2046" s="104">
        <f>'4th 1'!AC40</f>
        <v>3.25</v>
      </c>
      <c r="M2046" s="104">
        <f>'4th 2'!AC40</f>
        <v>3.75</v>
      </c>
      <c r="N2046" s="104">
        <f>'4th 3'!AC40</f>
        <v>3.25</v>
      </c>
      <c r="O2046" s="104">
        <f>'4th 4'!AC40</f>
        <v>3.5</v>
      </c>
      <c r="P2046" s="104">
        <f>'4th 5'!AC40</f>
        <v>3.5</v>
      </c>
      <c r="Q2046" s="104">
        <f>'4th 6'!AC40</f>
        <v>3.75</v>
      </c>
      <c r="R2046" s="107">
        <f>'4th 7'!AC40</f>
        <v>0</v>
      </c>
      <c r="S2046" s="457"/>
      <c r="T2046" s="525"/>
      <c r="U2046" s="108"/>
      <c r="V2046" s="456"/>
      <c r="W2046" s="448"/>
      <c r="X2046" s="441"/>
      <c r="Y2046" s="451" t="str">
        <f>IF(S2042&gt;0,(IF(X2045&gt;=2.5,Y2045,IF(X2045&gt;=2.25,"C",IF(X2045&gt;=2,"D","F")))),K2044)</f>
        <v>B+</v>
      </c>
      <c r="Z2046" s="510"/>
    </row>
    <row r="2047" spans="1:28" ht="16.5">
      <c r="A2047" s="424"/>
      <c r="B2047" s="91" t="s">
        <v>2</v>
      </c>
      <c r="C2047" s="104" t="str">
        <f>'3rd 1'!AB40</f>
        <v>B+</v>
      </c>
      <c r="D2047" s="104" t="str">
        <f>'3rd 2'!AB40</f>
        <v>B+</v>
      </c>
      <c r="E2047" s="104" t="str">
        <f>'3rd 3'!AB40</f>
        <v>B</v>
      </c>
      <c r="F2047" s="104" t="str">
        <f>'3rd 4'!AB40</f>
        <v>B</v>
      </c>
      <c r="G2047" s="104" t="str">
        <f>'3rd 5'!AB40</f>
        <v>B-</v>
      </c>
      <c r="H2047" s="104" t="str">
        <f>'3rd 6'!AB40</f>
        <v/>
      </c>
      <c r="I2047" s="457"/>
      <c r="J2047" s="98"/>
      <c r="K2047" s="90"/>
      <c r="L2047" s="104" t="str">
        <f>'4th 1'!AB40</f>
        <v>B+</v>
      </c>
      <c r="M2047" s="104" t="str">
        <f>'4th 2'!AB40</f>
        <v>A</v>
      </c>
      <c r="N2047" s="104" t="str">
        <f>'4th 3'!AB40</f>
        <v>B+</v>
      </c>
      <c r="O2047" s="104" t="str">
        <f>'4th 4'!AB40</f>
        <v>A-</v>
      </c>
      <c r="P2047" s="104" t="str">
        <f>'4th 5'!AB40</f>
        <v>A-</v>
      </c>
      <c r="Q2047" s="104" t="str">
        <f>'4th 6'!AB40</f>
        <v>A</v>
      </c>
      <c r="R2047" s="104" t="str">
        <f>'4th 7'!AB40</f>
        <v/>
      </c>
      <c r="S2047" s="457"/>
      <c r="T2047" s="98"/>
      <c r="U2047" s="109"/>
      <c r="V2047" s="446"/>
      <c r="W2047" s="449"/>
      <c r="X2047" s="450"/>
      <c r="Y2047" s="452"/>
      <c r="Z2047" s="510"/>
    </row>
    <row r="2048" spans="1:28" ht="16.5" customHeight="1">
      <c r="A2048" s="413" t="s">
        <v>127</v>
      </c>
      <c r="B2048" s="91" t="s">
        <v>1</v>
      </c>
      <c r="C2048" s="104">
        <f>'3rd 1'!AD40</f>
        <v>0</v>
      </c>
      <c r="D2048" s="104">
        <f>'3rd 2'!AD40</f>
        <v>0</v>
      </c>
      <c r="E2048" s="104">
        <f>'3rd 3'!AD40</f>
        <v>0</v>
      </c>
      <c r="F2048" s="104">
        <f>'3rd 4'!AD40</f>
        <v>0</v>
      </c>
      <c r="G2048" s="104">
        <f>'3rd 5'!AD40</f>
        <v>0</v>
      </c>
      <c r="H2048" s="104">
        <f>'3rd 6'!AD40</f>
        <v>0</v>
      </c>
      <c r="I2048" s="415">
        <f>(C2048*C2041)+(D2048*D2041)+(E2048*E2041)+(F2048*F2041)+(G2048*G2041)+(H2048*H2041)</f>
        <v>0</v>
      </c>
      <c r="J2048" s="417">
        <f>IF(C2048&gt;0,(C2046*C2041),0)+IF(D2048&gt;0,(D2046*D2041),0)+IF(E2048&gt;0,(E2046*E2041),0)+IF(F2048&gt;0,(F2046*F2041),0)+IF(G2048&gt;0,(G2046*G2041),0)+IF(H2048&gt;0,(H2046*H2041),0)</f>
        <v>0</v>
      </c>
      <c r="K2048" s="418">
        <f>IF(C2048&gt;C2046,((C2048*C2041)-(C2046*C2041)),0)+IF(D2048&gt;D2046,((D2048*D2041)-(D2046*D2041)),0)+IF(E2048&gt;E2046,((E2048*E2041)-(E2046*E2041)),0)+IF(F2048&gt;F2046,((F2048*F2041)-(F2046*F2041)),0)+IF(G2048&gt;G2046,((G2048*G2041)-(G2046*G2041)),0)+IF(H2048&gt;H2046,((H2048*H2041)-(H2046*H2041)),0)</f>
        <v>0</v>
      </c>
      <c r="L2048" s="165">
        <f>'4th 1'!AD40</f>
        <v>0</v>
      </c>
      <c r="M2048" s="104">
        <f>'4th 2'!AD40</f>
        <v>0</v>
      </c>
      <c r="N2048" s="104">
        <f>'4th 3'!AD40</f>
        <v>0</v>
      </c>
      <c r="O2048" s="104">
        <f>'4th 4'!AD40</f>
        <v>0</v>
      </c>
      <c r="P2048" s="104">
        <f>'4th 5'!AD40</f>
        <v>0</v>
      </c>
      <c r="Q2048" s="104">
        <f>'4th 6'!AD40</f>
        <v>0</v>
      </c>
      <c r="R2048" s="104">
        <f>'4th 7'!AD40</f>
        <v>0</v>
      </c>
      <c r="S2048" s="415">
        <f>(L2048*L2041)+(M2048*M2041)+(N2048*N2041)+(O2048*O2041)+(P2048*P2041)+(Q2048*Q2041)+(R2048*R2041)</f>
        <v>0</v>
      </c>
      <c r="T2048" s="417">
        <f>IF(L2048&gt;0,(L2046*L2041),0)+IF(M2048&gt;0,(M2046*M2041),0)+IF(N2048&gt;0,(N2046*N2041),0)+IF(O2048&gt;0,(O2046*O2041),0)+IF(P2048&gt;0,(P2046*P2041),0)+IF(Q2048&gt;0,(Q2046*Q2041),0)+IF(R2048&gt;0,(R2046*R2041),0)</f>
        <v>0</v>
      </c>
      <c r="U2048" s="484">
        <f>IF(L2048&gt;L2046,((L2048*L2041)-(L2046*L2041)),0)+IF(M2048&gt;M2046,((M2048*M2041)-(M2046*M2041)),0)+IF(N2048&gt;N2046,((N2048*N2041)-(N2046*N2041)),0)+IF(O2048&gt;O2046,((O2048*O2041)-(O2046*O2041)),0)+IF(P2048&gt;P2046,((P2048*P2041)-(P2046*P2041)),0)+IF(Q2048&gt;Q2046,((Q2048*Q2041)-(Q2046*Q2041)),0)+IF(R2048&gt;R2046,((R2048*R2041)-(R2046*R2041)),0)</f>
        <v>0</v>
      </c>
      <c r="V2048" s="401">
        <f>I2048+S2048</f>
        <v>0</v>
      </c>
      <c r="W2048" s="436">
        <f>J2048+T2048</f>
        <v>0</v>
      </c>
      <c r="X2048" s="438">
        <f>K2048+U2048</f>
        <v>0</v>
      </c>
      <c r="Y2048" s="483">
        <f>K2048+U2048+X2035</f>
        <v>0</v>
      </c>
      <c r="Z2048" s="510"/>
    </row>
    <row r="2049" spans="1:26" ht="16.5" thickBot="1">
      <c r="A2049" s="414"/>
      <c r="B2049" s="157" t="s">
        <v>23</v>
      </c>
      <c r="C2049" s="180" t="str">
        <f>'3rd 1'!AE40</f>
        <v/>
      </c>
      <c r="D2049" s="180" t="str">
        <f>'3rd 2'!AE40</f>
        <v/>
      </c>
      <c r="E2049" s="180" t="str">
        <f>'3rd 3'!AE40</f>
        <v/>
      </c>
      <c r="F2049" s="180" t="str">
        <f>'3rd 4'!AE40</f>
        <v/>
      </c>
      <c r="G2049" s="180" t="str">
        <f>'3rd 5'!AE40</f>
        <v/>
      </c>
      <c r="H2049" s="180" t="str">
        <f>'3rd 6'!AE40</f>
        <v/>
      </c>
      <c r="I2049" s="416"/>
      <c r="J2049" s="416"/>
      <c r="K2049" s="419"/>
      <c r="L2049" s="180" t="str">
        <f>'4th 1'!AE40</f>
        <v/>
      </c>
      <c r="M2049" s="180" t="str">
        <f>'4th 2'!AE40</f>
        <v/>
      </c>
      <c r="N2049" s="180" t="str">
        <f>'4th 3'!AE40</f>
        <v/>
      </c>
      <c r="O2049" s="180" t="str">
        <f>'4th 4'!AE40</f>
        <v/>
      </c>
      <c r="P2049" s="180" t="str">
        <f>'4th 5'!AE40</f>
        <v/>
      </c>
      <c r="Q2049" s="180" t="str">
        <f>'4th 6'!AE40</f>
        <v/>
      </c>
      <c r="R2049" s="180" t="str">
        <f>'4th 7'!AE40</f>
        <v/>
      </c>
      <c r="S2049" s="416"/>
      <c r="T2049" s="416"/>
      <c r="U2049" s="419"/>
      <c r="V2049" s="402"/>
      <c r="W2049" s="437"/>
      <c r="X2049" s="439"/>
      <c r="Y2049" s="406"/>
      <c r="Z2049" s="510"/>
    </row>
    <row r="2050" spans="1:26" ht="19.5" customHeight="1" thickTop="1" thickBot="1">
      <c r="A2050" s="435" t="s">
        <v>31</v>
      </c>
      <c r="B2050" s="435"/>
      <c r="C2050" s="435"/>
      <c r="D2050" s="435"/>
      <c r="E2050" s="435"/>
      <c r="F2050" s="435"/>
      <c r="G2050" s="435"/>
      <c r="H2050" s="435"/>
      <c r="I2050" s="435"/>
      <c r="J2050" s="435"/>
      <c r="K2050" s="435"/>
      <c r="L2050" s="435"/>
      <c r="M2050" s="435"/>
      <c r="N2050" s="435"/>
      <c r="O2050" s="435"/>
      <c r="P2050" s="435"/>
      <c r="Q2050" s="435"/>
      <c r="R2050" s="435"/>
      <c r="S2050" s="435"/>
      <c r="T2050" s="435"/>
      <c r="U2050" s="435"/>
      <c r="V2050" s="435"/>
      <c r="W2050" s="435"/>
      <c r="X2050" s="435"/>
      <c r="Y2050" s="435"/>
      <c r="Z2050" s="510"/>
    </row>
    <row r="2051" spans="1:26" ht="17.25" customHeight="1" thickTop="1" thickBot="1">
      <c r="A2051" s="478" t="s">
        <v>46</v>
      </c>
      <c r="B2051" s="479"/>
      <c r="C2051" s="479"/>
      <c r="D2051" s="479"/>
      <c r="E2051" s="479"/>
      <c r="F2051" s="479"/>
      <c r="G2051" s="479"/>
      <c r="H2051" s="479"/>
      <c r="I2051" s="479"/>
      <c r="J2051" s="479"/>
      <c r="K2051" s="480"/>
      <c r="L2051" s="426" t="s">
        <v>47</v>
      </c>
      <c r="M2051" s="426"/>
      <c r="N2051" s="426"/>
      <c r="O2051" s="426"/>
      <c r="P2051" s="426"/>
      <c r="Q2051" s="426"/>
      <c r="R2051" s="426"/>
      <c r="S2051" s="426"/>
      <c r="T2051" s="426"/>
      <c r="U2051" s="427"/>
      <c r="V2051" s="160"/>
      <c r="W2051" s="428" t="s">
        <v>39</v>
      </c>
      <c r="X2051" s="428"/>
      <c r="Y2051" s="161"/>
      <c r="Z2051" s="510"/>
    </row>
    <row r="2052" spans="1:26" ht="17.25" thickTop="1">
      <c r="A2052" s="99" t="s">
        <v>22</v>
      </c>
      <c r="B2052" s="100"/>
      <c r="C2052" s="101">
        <f>'5th 1'!B4</f>
        <v>301</v>
      </c>
      <c r="D2052" s="101">
        <f>'5th 2'!B4</f>
        <v>302</v>
      </c>
      <c r="E2052" s="101">
        <f>'5th 3'!B4</f>
        <v>303</v>
      </c>
      <c r="F2052" s="101">
        <f>'5th 4'!B4</f>
        <v>304</v>
      </c>
      <c r="G2052" s="101">
        <f>'5th 5'!B4</f>
        <v>305</v>
      </c>
      <c r="H2052" s="101">
        <f>'5th 6'!B4</f>
        <v>0</v>
      </c>
      <c r="I2052" s="430" t="s">
        <v>0</v>
      </c>
      <c r="J2052" s="430" t="s">
        <v>3</v>
      </c>
      <c r="K2052" s="432" t="s">
        <v>2</v>
      </c>
      <c r="L2052" s="101">
        <f>'6th 1'!B4</f>
        <v>306</v>
      </c>
      <c r="M2052" s="101">
        <f>'6th 2'!B4</f>
        <v>307</v>
      </c>
      <c r="N2052" s="101">
        <f>'6th 3'!B4</f>
        <v>308</v>
      </c>
      <c r="O2052" s="101">
        <f>'6th 4'!B4</f>
        <v>309</v>
      </c>
      <c r="P2052" s="101">
        <f>'6th 5'!B4</f>
        <v>310</v>
      </c>
      <c r="Q2052" s="101">
        <f>'6th 6'!B4</f>
        <v>0</v>
      </c>
      <c r="R2052" s="101">
        <f>'6th 7'!B4</f>
        <v>0</v>
      </c>
      <c r="S2052" s="429" t="s">
        <v>0</v>
      </c>
      <c r="T2052" s="429" t="s">
        <v>3</v>
      </c>
      <c r="U2052" s="431" t="s">
        <v>2</v>
      </c>
      <c r="V2052" s="433" t="s">
        <v>62</v>
      </c>
      <c r="W2052" s="434"/>
      <c r="X2052" s="434"/>
      <c r="Y2052" s="162" t="str">
        <f>IF(X2053&gt;=4,"A+",IF(X2053&gt;=3.75,"A",IF(X2053&gt;=3.5,"A-",IF(X2053&gt;=3.25,"B+",IF(X2053&gt;=3,"B",IF(X2053&gt;=2.75,"B-",IF(X2053&gt;=2.5,"C+",IF(X2053&gt;=2,"C","F"))))))))</f>
        <v>B</v>
      </c>
      <c r="Z2052" s="510"/>
    </row>
    <row r="2053" spans="1:26" ht="65.25" customHeight="1">
      <c r="A2053" s="77" t="s">
        <v>63</v>
      </c>
      <c r="B2053" s="78"/>
      <c r="C2053" s="79" t="str">
        <f>IF('5th 1'!C40&gt;0,'5th 1'!D6,IF('5th 1'!K40&gt;0,'5th 1'!L6,IF('5th 1'!S40&gt;0,'5th 1'!T6,0)))</f>
        <v>Creative Idea Genaration</v>
      </c>
      <c r="D2053" s="79" t="str">
        <f>IF('5th 2'!C40&gt;0,'5th 2'!D6,IF('5th 2'!K40&gt;0,'5th 2'!L6,IF('5th 2'!S40&gt;0,'5th 2'!T6,0)))</f>
        <v>Drawing for Illustration-1</v>
      </c>
      <c r="E2053" s="79" t="str">
        <f>IF('5th 3'!C40&gt;0,'5th 3'!D6,IF('5th 3'!K40&gt;0,'5th 3'!L6,IF('5th 3'!S40&gt;0,'5th 3'!T6,0)))</f>
        <v>Ad Art-1</v>
      </c>
      <c r="F2053" s="79" t="str">
        <f>IF('5th 4'!C40&gt;0,'5th 4'!D6,IF('5th 4'!K40&gt;0,'5th 4'!L6,IF('5th 4'!S40&gt;0,'5th 4'!T6,0)))</f>
        <v>Typography-2</v>
      </c>
      <c r="G2053" s="79" t="str">
        <f>IF('5th 5'!C40&gt;0,'5th 5'!D6,IF('5th 5'!K40&gt;0,'5th 5'!L6,IF('5th 5'!S40&gt;0,'5th 5'!T6,0)))</f>
        <v>History of Art</v>
      </c>
      <c r="H2053" s="79">
        <f>IF('5th 6'!C40&gt;0,'5th 6'!D6,IF('5th 6'!K40&gt;0,'5th 6'!L6,IF('5th 6'!S40&gt;0,'5th 6'!T6,0)))</f>
        <v>0</v>
      </c>
      <c r="I2053" s="481"/>
      <c r="J2053" s="481"/>
      <c r="K2053" s="482"/>
      <c r="L2053" s="79" t="str">
        <f>IF('6th 1'!C40&gt;0,'6th 1'!D6,IF('6th 1'!K40&gt;0,'6th 1'!L6,IF('6th 1'!S40&gt;0,'6th 1'!T6,0)))</f>
        <v>Computar Application in Art and Design</v>
      </c>
      <c r="M2053" s="79" t="str">
        <f>IF('6th 2'!C40&gt;0,'6th 2'!D6,IF('6th 2'!K40&gt;0,'6th 2'!L6,IF('6th 2'!S40&gt;0,'6th 2'!T6,0)))</f>
        <v>Drawing for Illustration-2</v>
      </c>
      <c r="N2053" s="79" t="str">
        <f>IF('6th 3'!C40&gt;0,'6th 3'!D6,IF('6th 3'!K40&gt;0,'6th 3'!L6,IF('6th 3'!S40&gt;0,'6th 3'!T6,0)))</f>
        <v>Ad Art-2</v>
      </c>
      <c r="O2053" s="79" t="str">
        <f>IF('6th 4'!C40&gt;0,'6th 4'!D6,IF('6th 4'!K40&gt;0,'6th 4'!L6,IF('6th 4'!S40&gt;0,'6th 4'!T6,0)))</f>
        <v>Sketch &amp; landscape-1</v>
      </c>
      <c r="P2053" s="79" t="str">
        <f>IF('6th 5'!C40&gt;0,'6th 5'!D6,IF('6th 5'!K40&gt;0,'6th 5'!L6,IF('6th 5'!S40&gt;0,'6th 5'!T6,0)))</f>
        <v>History of Arts</v>
      </c>
      <c r="Q2053" s="79">
        <f>IF('6th 6'!C40&gt;0,'6th 6'!D6,IF('6th 6'!K40&gt;0,'6th 6'!L6,IF('6th 6'!S40&gt;0,'6th 6'!T6,0)))</f>
        <v>0</v>
      </c>
      <c r="R2053" s="79">
        <f>IF('6th 7'!C40&gt;0,'6th 7'!D6,IF('6th 7'!K40&gt;0,'6th 7'!L6,IF('6th 7'!S40&gt;0,'6th 7'!T6,0)))</f>
        <v>0</v>
      </c>
      <c r="S2053" s="429"/>
      <c r="T2053" s="429"/>
      <c r="U2053" s="431"/>
      <c r="V2053" s="335">
        <f>IF(I2055&gt;0,(V2058+V2040),0)</f>
        <v>94.5</v>
      </c>
      <c r="W2053" s="254">
        <f>IF(I2055&gt;0,(W2058+W2040),0)</f>
        <v>302.625</v>
      </c>
      <c r="X2053" s="336">
        <f>IF(S2055&gt;0,(W2053/94.5),IF(I2055&gt;0,(W2053/78),0))</f>
        <v>3.2023809523809526</v>
      </c>
      <c r="Y2053" s="163" t="str">
        <f>IF(X2053&gt;=2.5,Y2052,IF(X2053&gt;=2.25,"C",IF(X2053&gt;=2,"D",IF(X2053=0,0,"F"))))</f>
        <v>B</v>
      </c>
      <c r="Z2053" s="510"/>
    </row>
    <row r="2054" spans="1:26" ht="16.5">
      <c r="A2054" s="77" t="s">
        <v>12</v>
      </c>
      <c r="B2054" s="78"/>
      <c r="C2054" s="102">
        <f>IF('5th 1'!C40&gt;0,'5th 1'!H4,IF('5th 1'!K40&gt;0,'5th 1'!P4,IF('5th 1'!S40&gt;0,'5th 1'!X4,0)))</f>
        <v>3</v>
      </c>
      <c r="D2054" s="102">
        <f>IF('5th 2'!C40&gt;0,'5th 2'!H4,IF('5th 2'!K40&gt;0,'5th 2'!P4,IF('5th 2'!S40&gt;0,'5th 2'!X4,0)))</f>
        <v>3</v>
      </c>
      <c r="E2054" s="102">
        <f>IF('5th 3'!C40&gt;0,'5th 3'!H4,IF('5th 3'!K40&gt;0,'5th 3'!P4,IF('5th 3'!S40&gt;0,'5th 3'!X4,0)))</f>
        <v>3</v>
      </c>
      <c r="F2054" s="102">
        <f>IF('5th 4'!C40&gt;0,'5th 4'!H4,IF('5th 4'!K40&gt;0,'5th 4'!P4,IF('5th 4'!S40&gt;0,'5th 4'!X4,0)))</f>
        <v>3</v>
      </c>
      <c r="G2054" s="102">
        <f>IF('5th 5'!C40&gt;0,'5th 5'!H4,IF('5th 5'!K40&gt;0,'5th 5'!P4,IF('5th 5'!S40&gt;0,'5th 5'!X4,0)))</f>
        <v>3</v>
      </c>
      <c r="H2054" s="102">
        <f>IF('5th 6'!C40&gt;0,'5th 6'!H4,IF('5th 6'!K40&gt;0,'5th 6'!P4,IF('5th 6'!S40&gt;0,'5th 6'!X4,0)))</f>
        <v>0</v>
      </c>
      <c r="I2054" s="481"/>
      <c r="J2054" s="481"/>
      <c r="K2054" s="482"/>
      <c r="L2054" s="102">
        <f>IF('6th 1'!C40&gt;0,'6th 1'!H4,IF('6th 1'!K40&gt;0,'6th 1'!P4,IF('6th 1'!S40&gt;0,'6th 1'!X4,0)))</f>
        <v>3</v>
      </c>
      <c r="M2054" s="102">
        <f>IF('6th 2'!C40&gt;0,'6th 2'!H4,IF('6th 2'!K40&gt;0,'6th 2'!P4,IF('6th 2'!S40&gt;0,'6th 2'!X4,0)))</f>
        <v>3</v>
      </c>
      <c r="N2054" s="102">
        <f>IF('6th 3'!C40&gt;0,'6th 3'!H4,IF('6th 3'!K40&gt;0,'6th 3'!P4,IF('6th 3'!S40&gt;0,'6th 3'!X4,0)))</f>
        <v>3</v>
      </c>
      <c r="O2054" s="102">
        <f>IF('6th 4'!C40&gt;0,'6th 4'!H4,IF('6th 4'!K40&gt;0,'6th 4'!P4,IF('6th 4'!S40&gt;0,'6th 4'!X4,0)))</f>
        <v>3</v>
      </c>
      <c r="P2054" s="102">
        <f>IF('6th 5'!C40&gt;0,'6th 5'!H4,IF('6th 5'!K40&gt;0,'6th 5'!P4,IF('6th 5'!S40&gt;0,'6th 5'!X4,0)))</f>
        <v>3</v>
      </c>
      <c r="Q2054" s="102">
        <f>IF('6th 6'!C40&gt;0,'6th 6'!H4,IF('6th 6'!K40&gt;0,'6th 6'!#REF!,IF('6th 6'!S40&gt;0,'6th 6'!X4,0)))</f>
        <v>0</v>
      </c>
      <c r="R2054" s="102">
        <f>IF('6th 7'!C40&gt;0,'6th 7'!H4,IF('6th 7'!K40&gt;0,'6th 7'!P4,IF('6th 7'!S40&gt;0,'6th 7'!X4,0)))</f>
        <v>0</v>
      </c>
      <c r="S2054" s="430"/>
      <c r="T2054" s="430"/>
      <c r="U2054" s="432"/>
      <c r="V2054" s="460" t="s">
        <v>41</v>
      </c>
      <c r="W2054" s="461"/>
      <c r="X2054" s="461"/>
      <c r="Y2054" s="462"/>
      <c r="Z2054" s="510"/>
    </row>
    <row r="2055" spans="1:26" ht="17.25" thickBot="1">
      <c r="A2055" s="77" t="s">
        <v>11</v>
      </c>
      <c r="B2055" s="78"/>
      <c r="C2055" s="102">
        <v>100</v>
      </c>
      <c r="D2055" s="102">
        <v>100</v>
      </c>
      <c r="E2055" s="102">
        <v>100</v>
      </c>
      <c r="F2055" s="102">
        <v>100</v>
      </c>
      <c r="G2055" s="102">
        <v>100</v>
      </c>
      <c r="H2055" s="102">
        <v>100</v>
      </c>
      <c r="I2055" s="465">
        <f>(C2059*C2054)+(D2059*D2054)+(E2059*E2054)+(F2059*F2054)+(G2059*G2054)+(H2059*H2054)</f>
        <v>48.75</v>
      </c>
      <c r="J2055" s="84"/>
      <c r="K2055" s="103" t="str">
        <f>IF(J2057&gt;=4,"A+",IF(J2057&gt;=3.75,"A",IF(J2057&gt;=3.5,"A-",IF(J2057&gt;=3.25,"B+",IF(J2057&gt;=3,"B",IF(J2057&gt;=2.75,"B-",IF(J2057&gt;=2.5,"C+",IF(J2057&gt;=2,"C","F"))))))))</f>
        <v>B+</v>
      </c>
      <c r="L2055" s="102">
        <v>100</v>
      </c>
      <c r="M2055" s="102">
        <v>100</v>
      </c>
      <c r="N2055" s="102">
        <v>100</v>
      </c>
      <c r="O2055" s="102">
        <v>100</v>
      </c>
      <c r="P2055" s="102">
        <v>100</v>
      </c>
      <c r="Q2055" s="102">
        <v>100</v>
      </c>
      <c r="R2055" s="102">
        <v>100</v>
      </c>
      <c r="S2055" s="465">
        <f>(L2059*L2054)+(M2059*M2054)+(N2059*N2054)+(O2059*O2054)+(P2059*P2054)+(Q2059*Q2054)+(R2059*R2054)</f>
        <v>49.5</v>
      </c>
      <c r="T2055" s="84"/>
      <c r="U2055" s="103" t="str">
        <f>IF(T2057&gt;=4,"A+",IF(T2057&gt;=3.75,"A",IF(T2057&gt;=3.5,"A-",IF(T2057&gt;=3.25,"B+",IF(T2057&gt;=3,"B",IF(T2057&gt;=2.75,"B-",IF(T2057&gt;=2.5,"C+",IF(T2057&gt;=2,"C","F"))))))))</f>
        <v>B+</v>
      </c>
      <c r="V2055" s="467" t="s">
        <v>29</v>
      </c>
      <c r="W2055" s="469" t="s">
        <v>0</v>
      </c>
      <c r="X2055" s="469" t="s">
        <v>3</v>
      </c>
      <c r="Y2055" s="476" t="s">
        <v>2</v>
      </c>
      <c r="Z2055" s="510"/>
    </row>
    <row r="2056" spans="1:26" ht="17.25" thickTop="1">
      <c r="A2056" s="77" t="s">
        <v>28</v>
      </c>
      <c r="B2056" s="86"/>
      <c r="C2056" s="104">
        <f>IF('5th 1'!C40&gt;0,'5th 1'!C40,IF('5th 1'!K40&gt;0,'5th 1'!K40,IF('5th 1'!S40&gt;0,'5th 1'!S40,0)))</f>
        <v>30.5</v>
      </c>
      <c r="D2056" s="104">
        <f>IF('5th 2'!C40&gt;0,'5th 2'!C40,IF('5th 2'!K40&gt;0,'5th 2'!K40,IF('5th 2'!S40&gt;0,'5th 2'!S40,0)))</f>
        <v>25.5</v>
      </c>
      <c r="E2056" s="104">
        <f>IF('5th 3'!C40&gt;0,'5th 3'!C40,IF('5th 3'!K40&gt;0,'5th 3'!K40,IF('5th 3'!S40&gt;0,'5th 3'!S40,0)))</f>
        <v>27.5</v>
      </c>
      <c r="F2056" s="104">
        <f>IF('5th 4'!C40&gt;0,'5th 4'!C40,IF('5th 4'!K40&gt;0,'5th 4'!K40,IF('5th 4'!S40&gt;0,'5th 4'!S40,0)))</f>
        <v>28.5</v>
      </c>
      <c r="G2056" s="104">
        <f>IF('5th 5'!C40&gt;0,'5th 5'!C40,IF('5th 5'!K40&gt;0,'5th 5'!K40,IF('5th 5'!S40&gt;0,'5th 5'!S40,0)))</f>
        <v>31</v>
      </c>
      <c r="H2056" s="104">
        <f>IF('5th 6'!C40&gt;0,'5th 6'!C40,IF('5th 6'!K40&gt;0,'5th 6'!K40,IF('5th 6'!S40&gt;0,'5th 6'!S40,0)))</f>
        <v>0</v>
      </c>
      <c r="I2056" s="448"/>
      <c r="J2056" s="98"/>
      <c r="K2056" s="90"/>
      <c r="L2056" s="104">
        <f>IF('6th 1'!C40&gt;0,'6th 1'!C40,IF('6th 1'!K40&gt;0,'6th 1'!K40,IF('6th 1'!S40&gt;0,'6th 1'!S40,0)))</f>
        <v>24.5</v>
      </c>
      <c r="M2056" s="104">
        <f>IF('6th 2'!C40&gt;0,'6th 2'!C40,IF('6th 2'!K40&gt;0,'6th 2'!K40,IF('6th 2'!S40&gt;0,'6th 2'!S40,0)))</f>
        <v>29</v>
      </c>
      <c r="N2056" s="104">
        <f>IF('6th 3'!C40&gt;0,'6th 3'!C40,IF('6th 3'!K40&gt;0,'6th 3'!K40,IF('6th 3'!S40&gt;0,'6th 3'!S40,0)))</f>
        <v>26</v>
      </c>
      <c r="O2056" s="104">
        <f>IF('6th 4'!C40&gt;0,'6th 4'!C40,IF('6th 4'!K40&gt;0,'6th 4'!K40,IF('6th 4'!S40&gt;0,'6th 4'!S40,0)))</f>
        <v>22.5</v>
      </c>
      <c r="P2056" s="104">
        <f>IF('6th 5'!C40&gt;0,'6th 5'!C40,IF('6th 5'!K40&gt;0,'6th 5'!K40,IF('6th 5'!S40&gt;0,'6th 5'!S40,0)))</f>
        <v>32.5</v>
      </c>
      <c r="Q2056" s="104">
        <f>IF('6th 6'!C40&gt;0,'6th 6'!C40,IF('6th 6'!K40&gt;0,'6th 6'!K40,IF('6th 6'!S40&gt;0,'6th 6'!S40,0)))</f>
        <v>0</v>
      </c>
      <c r="R2056" s="104">
        <f>IF('6th 7'!C40&gt;0,'6th 7'!C40,IF('6th 7'!K40&gt;0,'6th 7'!K40,IF('6th 7'!S40&gt;0,'6th 7'!S40,0)))</f>
        <v>0</v>
      </c>
      <c r="S2056" s="448"/>
      <c r="T2056" s="98"/>
      <c r="U2056" s="90"/>
      <c r="V2056" s="468"/>
      <c r="W2056" s="470"/>
      <c r="X2056" s="471"/>
      <c r="Y2056" s="477"/>
      <c r="Z2056" s="510"/>
    </row>
    <row r="2057" spans="1:26" ht="16.5" customHeight="1">
      <c r="A2057" s="423" t="s">
        <v>26</v>
      </c>
      <c r="B2057" s="91" t="s">
        <v>60</v>
      </c>
      <c r="C2057" s="104">
        <f>IF('5th 1'!C40&gt;0,'5th 1'!J40,IF('5th 1'!K40&gt;0,'5th 1'!R40,IF('5th 1'!S40&gt;0,'5th 1'!Z40,0)))</f>
        <v>44</v>
      </c>
      <c r="D2057" s="104">
        <f>IF('5th 2'!C40&gt;0,'5th 2'!J40,IF('5th 2'!K40&gt;0,'5th 2'!R40,IF('5th 2'!S40&gt;0,'5th 2'!Z40,0)))</f>
        <v>32</v>
      </c>
      <c r="E2057" s="104">
        <f>IF('5th 3'!C40&gt;0,'5th 3'!J40,IF('5th 3'!K40&gt;0,'5th 3'!R40,IF('5th 3'!S40&gt;0,'5th 3'!Z40,0)))</f>
        <v>34</v>
      </c>
      <c r="F2057" s="104">
        <f>IF('5th 4'!C40&gt;0,'5th 4'!J40,IF('5th 4'!K40&gt;0,'5th 4'!R40,IF('5th 4'!S40&gt;0,'5th 4'!Z40,0)))</f>
        <v>41</v>
      </c>
      <c r="G2057" s="104">
        <f>IF('5th 5'!C40&gt;0,'5th 5'!J40,IF('5th 5'!K40&gt;0,'5th 5'!R40,IF('5th 5'!S40&gt;0,'5th 5'!Z40,0)))</f>
        <v>36.25</v>
      </c>
      <c r="H2057" s="104">
        <f>IF('5th 6'!C40&gt;0,'5th 6'!J40,IF('5th 6'!K40&gt;0,'5th 6'!R40,IF('5th 6'!S40&gt;0,'5th 6'!Z40,0)))</f>
        <v>0</v>
      </c>
      <c r="I2057" s="448"/>
      <c r="J2057" s="440">
        <f>I2055/(C2054+D2054+E2054+F2054+G2054+H2054)</f>
        <v>3.25</v>
      </c>
      <c r="K2057" s="442" t="str">
        <f>IF(J2057&gt;=2.5,K2055,IF(J2057&gt;=2.25,"C",IF(J2057&gt;=2,"D",IF(J2057=0,0,"F"))))</f>
        <v>B+</v>
      </c>
      <c r="L2057" s="107">
        <f>IF('6th 1'!C40&gt;0,'6th 1'!J40,IF('6th 1'!K40&gt;0,'6th 1'!R40,IF('6th 1'!S40&gt;0,'6th 1'!Z40,0)))</f>
        <v>40</v>
      </c>
      <c r="M2057" s="104">
        <f>IF('6th 2'!C40&gt;0,'6th 2'!J40,IF('6th 2'!K40&gt;0,'6th 2'!R40,IF('6th 2'!S40&gt;0,'6th 2'!Z40,0)))</f>
        <v>37.75</v>
      </c>
      <c r="N2057" s="104">
        <f>IF('6th 3'!C40&gt;0,'6th 3'!J40,IF('6th 3'!K40&gt;0,'6th 3'!R40,IF('6th 3'!S40&gt;0,'6th 3'!Z40,0)))</f>
        <v>38.5</v>
      </c>
      <c r="O2057" s="104">
        <f>IF('6th 4'!C40&gt;0,'6th 4'!J40,IF('6th 4'!K40&gt;0,'6th 4'!R40,IF('6th 4'!S40&gt;0,'6th 4'!Z40,0)))</f>
        <v>43.5</v>
      </c>
      <c r="P2057" s="104">
        <f>IF('6th 5'!C40&gt;0,'6th 5'!J40,IF('6th 5'!K40&gt;0,'6th 5'!R40,IF('6th 5'!S40&gt;0,'6th 5'!Z40,0)))</f>
        <v>38.25</v>
      </c>
      <c r="Q2057" s="104">
        <f>IF('6th 6'!C40&gt;0,'6th 6'!J40,IF('6th 6'!K40&gt;0,'6th 6'!R40,IF('6th 6'!S40&gt;0,'6th 6'!Z40,0)))</f>
        <v>0</v>
      </c>
      <c r="R2057" s="104">
        <f>IF('6th 7'!C40&gt;0,'6th 7'!J40,IF('6th 7'!K40&gt;0,'6th 7'!R40,IF('6th 7'!S40&gt;0,'6th 7'!Z40,0)))</f>
        <v>0</v>
      </c>
      <c r="S2057" s="448"/>
      <c r="T2057" s="440">
        <f>S2055/(L2054+M2054+N2054+O2054+P2054+Q2054+R2054)</f>
        <v>3.3</v>
      </c>
      <c r="U2057" s="442" t="str">
        <f>IF(T2057&gt;=2.5,U2055,IF(T2057&gt;=2.25,"C",IF(T2057&gt;=2,"D",IF(T2057=0,0,"F"))))</f>
        <v>B+</v>
      </c>
      <c r="V2057" s="443" t="s">
        <v>40</v>
      </c>
      <c r="W2057" s="443"/>
      <c r="X2057" s="443"/>
      <c r="Y2057" s="443"/>
      <c r="Z2057" s="510"/>
    </row>
    <row r="2058" spans="1:26" ht="16.5" customHeight="1">
      <c r="A2058" s="424"/>
      <c r="B2058" s="91" t="s">
        <v>67</v>
      </c>
      <c r="C2058" s="117">
        <f>'5th 1'!AA40</f>
        <v>75</v>
      </c>
      <c r="D2058" s="117">
        <f>'5th 2'!AA40</f>
        <v>58</v>
      </c>
      <c r="E2058" s="117">
        <f>'5th 3'!AA40</f>
        <v>62</v>
      </c>
      <c r="F2058" s="117">
        <f>'5th 4'!AA40</f>
        <v>70</v>
      </c>
      <c r="G2058" s="117">
        <f>'5th 5'!AA40</f>
        <v>68</v>
      </c>
      <c r="H2058" s="117">
        <f>'5th 6'!AA40</f>
        <v>0</v>
      </c>
      <c r="I2058" s="448"/>
      <c r="J2058" s="441"/>
      <c r="K2058" s="442"/>
      <c r="L2058" s="118">
        <f>'6th 1'!AA40</f>
        <v>65</v>
      </c>
      <c r="M2058" s="117">
        <f>'6th 2'!AA40</f>
        <v>67</v>
      </c>
      <c r="N2058" s="117">
        <f>'6th 3'!AA40</f>
        <v>65</v>
      </c>
      <c r="O2058" s="117">
        <f>'6th 4'!AA40</f>
        <v>66</v>
      </c>
      <c r="P2058" s="117">
        <f>'6th 5'!AA40</f>
        <v>71</v>
      </c>
      <c r="Q2058" s="117">
        <f>'6th 6'!AA40</f>
        <v>0</v>
      </c>
      <c r="R2058" s="117">
        <f>'6th 7'!AA40</f>
        <v>0</v>
      </c>
      <c r="S2058" s="448"/>
      <c r="T2058" s="441"/>
      <c r="U2058" s="442"/>
      <c r="V2058" s="444">
        <f>IF((C2059+C2061)=0,0,C2054)+IF((D2059+D2061)=0,0,D2054)+IF((E2059+E2061)=0,0,E2054)+IF((F2059+F2061)=0,0,F2054)+IF((G2059+G2061)=0,0,G2054)+IF((H2059+H2061)=0,0,H2054)+IF((L2059+L2061)=0,0,L2054)+IF((M2059+M2061)=0,0,M2054)+IF((N2059+N2061)=0,0,N2054)+IF((O2059+O2061)=0,0,O2054)+IF((P2059+P2061)=0,0,P2054)+IF((Q2059+Q2061)=0,0,Q2054)+IF((R2059+R2061)=0,0,R2054)+IF(G2078&gt;0,1.5,0)</f>
        <v>31.5</v>
      </c>
      <c r="W2058" s="447">
        <f>I2055+S2055+(G2078*1.5)</f>
        <v>102</v>
      </c>
      <c r="X2058" s="440">
        <f>IF(S2055&gt;0,(W2058/31.5),J2057)</f>
        <v>3.2380952380952381</v>
      </c>
      <c r="Y2058" s="164" t="str">
        <f>IF(X2058&gt;=4,"A+",IF(X2058&gt;=3.75,"A",IF(X2058&gt;=3.5,"A-",IF(X2058&gt;=3.25,"B+",IF(X2058&gt;=3,"B",IF(X2058&gt;=2.75,"B-",IF(X2058&gt;=2.5,"C+",IF(X2058&gt;=2,"C","F"))))))))</f>
        <v>B</v>
      </c>
      <c r="Z2058" s="510"/>
    </row>
    <row r="2059" spans="1:26" ht="16.5">
      <c r="A2059" s="424"/>
      <c r="B2059" s="91" t="s">
        <v>1</v>
      </c>
      <c r="C2059" s="104">
        <f>'5th 1'!AC40</f>
        <v>3.75</v>
      </c>
      <c r="D2059" s="104">
        <f>'5th 2'!AC40</f>
        <v>2.75</v>
      </c>
      <c r="E2059" s="104">
        <f>'5th 3'!AC40</f>
        <v>3</v>
      </c>
      <c r="F2059" s="104">
        <f>'5th 4'!AC40</f>
        <v>3.5</v>
      </c>
      <c r="G2059" s="104">
        <f>'5th 5'!AC40</f>
        <v>3.25</v>
      </c>
      <c r="H2059" s="104">
        <f>'5th 6'!AC40</f>
        <v>0</v>
      </c>
      <c r="I2059" s="448"/>
      <c r="J2059" s="98"/>
      <c r="K2059" s="110"/>
      <c r="L2059" s="107">
        <f>'6th 1'!AC40</f>
        <v>3.25</v>
      </c>
      <c r="M2059" s="104">
        <f>'6th 2'!AC40</f>
        <v>3.25</v>
      </c>
      <c r="N2059" s="104">
        <f>'6th 3'!AC40</f>
        <v>3.25</v>
      </c>
      <c r="O2059" s="104">
        <f>'6th 4'!AC40</f>
        <v>3.25</v>
      </c>
      <c r="P2059" s="104">
        <f>'6th 5'!AC40</f>
        <v>3.5</v>
      </c>
      <c r="Q2059" s="104">
        <f>'6th 6'!AC40</f>
        <v>0</v>
      </c>
      <c r="R2059" s="104">
        <f>'6th 7'!AC40</f>
        <v>0</v>
      </c>
      <c r="S2059" s="448"/>
      <c r="T2059" s="98"/>
      <c r="U2059" s="110"/>
      <c r="V2059" s="445"/>
      <c r="W2059" s="448"/>
      <c r="X2059" s="441"/>
      <c r="Y2059" s="451" t="str">
        <f>IF(S2055&gt;0,(IF(X2058&gt;=2.5,Y2058,IF(X2058&gt;=2.25,"C",IF(X2058&gt;=2,"D","F")))),K2057)</f>
        <v>B</v>
      </c>
      <c r="Z2059" s="510"/>
    </row>
    <row r="2060" spans="1:26" ht="17.25" customHeight="1" thickBot="1">
      <c r="A2060" s="424"/>
      <c r="B2060" s="91" t="s">
        <v>2</v>
      </c>
      <c r="C2060" s="104" t="str">
        <f>'5th 1'!AB40</f>
        <v>A</v>
      </c>
      <c r="D2060" s="104" t="str">
        <f>'5th 2'!AB40</f>
        <v>B-</v>
      </c>
      <c r="E2060" s="104" t="str">
        <f>'5th 3'!AB40</f>
        <v>B</v>
      </c>
      <c r="F2060" s="104" t="str">
        <f>'5th 4'!AB40</f>
        <v>A-</v>
      </c>
      <c r="G2060" s="104" t="str">
        <f>'5th 5'!AB40</f>
        <v>B+</v>
      </c>
      <c r="H2060" s="104" t="str">
        <f>'5th 6'!AB40</f>
        <v/>
      </c>
      <c r="I2060" s="448"/>
      <c r="J2060" s="98"/>
      <c r="K2060" s="109"/>
      <c r="L2060" s="111" t="str">
        <f>'6th 1'!AB40</f>
        <v>B+</v>
      </c>
      <c r="M2060" s="104" t="str">
        <f>'6th 2'!AB40</f>
        <v>B+</v>
      </c>
      <c r="N2060" s="104" t="str">
        <f>'6th 3'!AB40</f>
        <v>B+</v>
      </c>
      <c r="O2060" s="104" t="str">
        <f>'6th 4'!AB40</f>
        <v>B+</v>
      </c>
      <c r="P2060" s="104" t="str">
        <f>'6th 5'!AB40</f>
        <v>A-</v>
      </c>
      <c r="Q2060" s="104" t="str">
        <f>'6th 6'!AB40</f>
        <v/>
      </c>
      <c r="R2060" s="104" t="str">
        <f>'6th 7'!AB40</f>
        <v/>
      </c>
      <c r="S2060" s="448"/>
      <c r="T2060" s="98"/>
      <c r="U2060" s="109"/>
      <c r="V2060" s="446"/>
      <c r="W2060" s="449"/>
      <c r="X2060" s="450"/>
      <c r="Y2060" s="452"/>
      <c r="Z2060" s="510"/>
    </row>
    <row r="2061" spans="1:26" ht="17.25" thickTop="1">
      <c r="A2061" s="413" t="s">
        <v>127</v>
      </c>
      <c r="B2061" s="91" t="s">
        <v>1</v>
      </c>
      <c r="C2061" s="104">
        <f>'5th 1'!AD40</f>
        <v>0</v>
      </c>
      <c r="D2061" s="104">
        <f>'5th 2'!AD40</f>
        <v>0</v>
      </c>
      <c r="E2061" s="104">
        <f>'5th 3'!AD40</f>
        <v>0</v>
      </c>
      <c r="F2061" s="104">
        <f>'5th 4'!AD40</f>
        <v>0</v>
      </c>
      <c r="G2061" s="104">
        <f>'5th 5'!AD40</f>
        <v>0</v>
      </c>
      <c r="H2061" s="104">
        <f>'5th 6'!AD40</f>
        <v>0</v>
      </c>
      <c r="I2061" s="415">
        <f>(C2061*C2054)+(D2061*D2054)+(E2061*E2054)+(F2061*F2054)+(G2061*G2054)+(H2061*H2054)</f>
        <v>0</v>
      </c>
      <c r="J2061" s="417">
        <f>IF(C2061&gt;0,(C2059*C2054),0)+IF(D2061&gt;0,(D2059*D2054),0)+IF(E2061&gt;0,(E2059*E2054),0)+IF(F2061&gt;0,(F2059*F2054),0)+IF(G2061&gt;0,(G2059*G2054),0)+IF(H2061&gt;0,(H2059*H2054),0)</f>
        <v>0</v>
      </c>
      <c r="K2061" s="418">
        <f>IF(C2061&gt;C2059,((C2061*C2054)-(C2059*C2054)),0)+IF(D2061&gt;D2059,((D2061*D2054)-(D2059*D2054)),0)+IF(E2061&gt;E2059,((E2061*E2054)-(E2059*E2054)),0)+IF(F2061&gt;F2059,((F2061*F2054)-(F2059*F2054)),0)+IF(G2061&gt;G2059,((G2061*G2054)-(G2059*G2054)),0)+IF(H2061&gt;H2059,((H2061*H2054)-(H2059*H2054)),0)</f>
        <v>0</v>
      </c>
      <c r="L2061" s="165">
        <f>'6th 1'!AD40</f>
        <v>0</v>
      </c>
      <c r="M2061" s="104">
        <f>'6th 2'!AD40</f>
        <v>0</v>
      </c>
      <c r="N2061" s="104">
        <f>'6th 3'!AD40</f>
        <v>0</v>
      </c>
      <c r="O2061" s="104">
        <f>'6th 4'!AD40</f>
        <v>0</v>
      </c>
      <c r="P2061" s="104">
        <f>'6th 5'!AD40</f>
        <v>0</v>
      </c>
      <c r="Q2061" s="104">
        <f>'6th 6'!AD40</f>
        <v>0</v>
      </c>
      <c r="R2061" s="104">
        <f>'6th 7'!AD40</f>
        <v>0</v>
      </c>
      <c r="S2061" s="403">
        <f>(L2061*L2054)+(M2061*M2054)+(N2061*N2054)+(O2061*O2054)+(P2061*P2054)+(Q2061*Q2054)+(R2061*R2054)</f>
        <v>0</v>
      </c>
      <c r="T2061" s="417">
        <f>IF(L2061&gt;0,(L2059*L2054),0)+IF(M2061&gt;0,(M2059*M2054),0)+IF(N2061&gt;0,(N2059*N2054),0)+IF(O2061&gt;0,(O2059*O2054),0)+IF(P2061&gt;0,(P2059*P2054),0)+IF(Q2061&gt;0,(Q2059*Q2054),0)+IF(R2061&gt;0,(R2059*R2054),0)</f>
        <v>0</v>
      </c>
      <c r="U2061" s="399">
        <f>IF(L2061&gt;L2059,((L2061*L2054)-(L2059*L2054)),0)+IF(M2061&gt;M2059,((M2061*M2054)-(M2059*M2054)),0)+IF(N2061&gt;N2059,((N2061*N2054)-(N2059*N2054)),0)+IF(O2061&gt;O2059,((O2061*O2054)-(O2059*O2054)),0)+IF(P2061&gt;P2059,((P2061*P2054)-(P2059*P2054)),0)+IF(Q2061&gt;Q2059,((Q2061*Q2054)-(Q2059*Q2054)),0)+IF(R2061&gt;R2059,((R2061*R2054)-(R2059*R2054)),0)</f>
        <v>0</v>
      </c>
      <c r="V2061" s="401">
        <f>I2061+S2061</f>
        <v>0</v>
      </c>
      <c r="W2061" s="436">
        <f>J2061+T2061</f>
        <v>0</v>
      </c>
      <c r="X2061" s="438">
        <f>K2061+U2061</f>
        <v>0</v>
      </c>
      <c r="Y2061" s="405">
        <f>IF(V2053&gt;0,(X2061+Y2048),0)</f>
        <v>0</v>
      </c>
      <c r="Z2061" s="510"/>
    </row>
    <row r="2062" spans="1:26" ht="15.75" customHeight="1" thickBot="1">
      <c r="A2062" s="414"/>
      <c r="B2062" s="157" t="s">
        <v>23</v>
      </c>
      <c r="C2062" s="181" t="str">
        <f>'5th 1'!AE40</f>
        <v/>
      </c>
      <c r="D2062" s="181" t="str">
        <f>'5th 2'!AE40</f>
        <v/>
      </c>
      <c r="E2062" s="181" t="str">
        <f>'5th 3'!AE40</f>
        <v/>
      </c>
      <c r="F2062" s="181" t="str">
        <f>'5th 4'!AE40</f>
        <v/>
      </c>
      <c r="G2062" s="181" t="str">
        <f>'5th 5'!AE40</f>
        <v/>
      </c>
      <c r="H2062" s="181" t="str">
        <f>'5th 6'!AE40</f>
        <v/>
      </c>
      <c r="I2062" s="416"/>
      <c r="J2062" s="416"/>
      <c r="K2062" s="419"/>
      <c r="L2062" s="181" t="str">
        <f>'6th 1'!AE40</f>
        <v/>
      </c>
      <c r="M2062" s="181" t="str">
        <f>'6th 2'!AE40</f>
        <v/>
      </c>
      <c r="N2062" s="181" t="str">
        <f>'6th 3'!AE40</f>
        <v/>
      </c>
      <c r="O2062" s="181" t="str">
        <f>'6th 4'!AE40</f>
        <v/>
      </c>
      <c r="P2062" s="181" t="str">
        <f>'6th 5'!AE40</f>
        <v/>
      </c>
      <c r="Q2062" s="181" t="str">
        <f>'6th 6'!AE40</f>
        <v/>
      </c>
      <c r="R2062" s="181" t="str">
        <f>'6th 7'!AE40</f>
        <v/>
      </c>
      <c r="S2062" s="420"/>
      <c r="T2062" s="420"/>
      <c r="U2062" s="400"/>
      <c r="V2062" s="402"/>
      <c r="W2062" s="437"/>
      <c r="X2062" s="439"/>
      <c r="Y2062" s="406"/>
      <c r="Z2062" s="510"/>
    </row>
    <row r="2063" spans="1:26" ht="21" customHeight="1" thickTop="1" thickBot="1">
      <c r="A2063" s="435" t="s">
        <v>32</v>
      </c>
      <c r="B2063" s="435"/>
      <c r="C2063" s="435"/>
      <c r="D2063" s="435"/>
      <c r="E2063" s="435"/>
      <c r="F2063" s="435"/>
      <c r="G2063" s="435"/>
      <c r="H2063" s="435"/>
      <c r="I2063" s="435"/>
      <c r="J2063" s="435"/>
      <c r="K2063" s="435"/>
      <c r="L2063" s="435"/>
      <c r="M2063" s="435"/>
      <c r="N2063" s="435"/>
      <c r="O2063" s="435"/>
      <c r="P2063" s="435"/>
      <c r="Q2063" s="435"/>
      <c r="R2063" s="435"/>
      <c r="S2063" s="435"/>
      <c r="T2063" s="435"/>
      <c r="U2063" s="435"/>
      <c r="V2063" s="435"/>
      <c r="W2063" s="435"/>
      <c r="X2063" s="435"/>
      <c r="Y2063" s="435"/>
      <c r="Z2063" s="510"/>
    </row>
    <row r="2064" spans="1:26" ht="17.25" thickTop="1" thickBot="1">
      <c r="A2064" s="425" t="s">
        <v>48</v>
      </c>
      <c r="B2064" s="426"/>
      <c r="C2064" s="426"/>
      <c r="D2064" s="426"/>
      <c r="E2064" s="426"/>
      <c r="F2064" s="426"/>
      <c r="G2064" s="426"/>
      <c r="H2064" s="426"/>
      <c r="I2064" s="426"/>
      <c r="J2064" s="426"/>
      <c r="K2064" s="427"/>
      <c r="L2064" s="426" t="s">
        <v>49</v>
      </c>
      <c r="M2064" s="426"/>
      <c r="N2064" s="426"/>
      <c r="O2064" s="426"/>
      <c r="P2064" s="426"/>
      <c r="Q2064" s="426"/>
      <c r="R2064" s="426"/>
      <c r="S2064" s="426"/>
      <c r="T2064" s="426"/>
      <c r="U2064" s="427"/>
      <c r="V2064" s="160"/>
      <c r="W2064" s="428" t="s">
        <v>39</v>
      </c>
      <c r="X2064" s="428"/>
      <c r="Y2064" s="161"/>
      <c r="Z2064" s="510"/>
    </row>
    <row r="2065" spans="1:26" ht="17.25" thickTop="1">
      <c r="A2065" s="99" t="s">
        <v>22</v>
      </c>
      <c r="B2065" s="100"/>
      <c r="C2065" s="101">
        <f>'7th 1'!B4</f>
        <v>401</v>
      </c>
      <c r="D2065" s="101">
        <f>'7th 2'!B4</f>
        <v>402</v>
      </c>
      <c r="E2065" s="101">
        <f>'7th 3'!B4</f>
        <v>403</v>
      </c>
      <c r="F2065" s="101">
        <f>'7th 4'!B4</f>
        <v>404</v>
      </c>
      <c r="G2065" s="101">
        <f>'7th 5'!B4</f>
        <v>405</v>
      </c>
      <c r="H2065" s="101">
        <f>'7th 6'!B4</f>
        <v>406</v>
      </c>
      <c r="I2065" s="429" t="s">
        <v>0</v>
      </c>
      <c r="J2065" s="429" t="s">
        <v>3</v>
      </c>
      <c r="K2065" s="431" t="s">
        <v>2</v>
      </c>
      <c r="L2065" s="101">
        <f>'8th 1'!B4</f>
        <v>407</v>
      </c>
      <c r="M2065" s="101">
        <f>'8th 2'!B4</f>
        <v>408</v>
      </c>
      <c r="N2065" s="101">
        <f>'8th 3'!B4</f>
        <v>409</v>
      </c>
      <c r="O2065" s="101">
        <f>'8th 4'!B4</f>
        <v>410</v>
      </c>
      <c r="P2065" s="101">
        <f>'8th 5'!B4</f>
        <v>411</v>
      </c>
      <c r="Q2065" s="101">
        <f>'8th 6'!B4</f>
        <v>412</v>
      </c>
      <c r="R2065" s="101">
        <f>'8th 7'!B4</f>
        <v>0</v>
      </c>
      <c r="S2065" s="429" t="s">
        <v>0</v>
      </c>
      <c r="T2065" s="429" t="s">
        <v>3</v>
      </c>
      <c r="U2065" s="431" t="s">
        <v>2</v>
      </c>
      <c r="V2065" s="433" t="s">
        <v>62</v>
      </c>
      <c r="W2065" s="434"/>
      <c r="X2065" s="434"/>
      <c r="Y2065" s="162" t="str">
        <f>IF(X2066&gt;=4,"A+",IF(X2066&gt;=3.75,"A",IF(X2066&gt;=3.5,"A-",IF(X2066&gt;=3.25,"B+",IF(X2066&gt;=3,"B",IF(X2066&gt;=2.75,"B-",IF(X2066&gt;=2.5,"C+",IF(X2066&gt;=2,"C","F"))))))))</f>
        <v>B+</v>
      </c>
      <c r="Z2065" s="510"/>
    </row>
    <row r="2066" spans="1:26" ht="65.25" customHeight="1">
      <c r="A2066" s="77" t="s">
        <v>63</v>
      </c>
      <c r="B2066" s="86"/>
      <c r="C2066" s="79" t="str">
        <f>IF('7th 1'!C40&gt;0,'7th 1'!D6,IF('7th 1'!K40&gt;0,'7th 1'!L6,IF('7th 1'!S40&gt;0,'7th 1'!T6,0)))</f>
        <v>Publicity Campaign</v>
      </c>
      <c r="D2066" s="79" t="str">
        <f>IF('7th 2'!C40&gt;0,'7th 2'!D6,IF('7th 2'!K40&gt;0,'7th 2'!L6,IF('7th 2'!S40&gt;0,'7th 2'!T6,0)))</f>
        <v>Produce Idea Formulation of Product</v>
      </c>
      <c r="E2066" s="79" t="str">
        <f>IF('7th 3'!C40&gt;0,'7th 3'!D6,IF('7th 3'!K40&gt;0,'7th 3'!L6,IF('7th 3'!S40&gt;0,'7th 3'!T6,0)))</f>
        <v>Computer Illustration-1</v>
      </c>
      <c r="F2066" s="79" t="str">
        <f>IF('7th 4'!C40&gt;0,'7th 4'!D6,IF('7th 4'!K40&gt;0,'7th 4'!L6,IF('7th 4'!S40&gt;0,'7th 4'!T6,0)))</f>
        <v>Computer Graphic -1</v>
      </c>
      <c r="G2066" s="79" t="str">
        <f>IF('7th 5'!C40&gt;0,'7th 5'!D6,IF('7th 5'!K40&gt;0,'7th 5'!L6,IF('7th 5'!S40&gt;0,'7th 5'!T6,0)))</f>
        <v>Sketch and Landscape -2</v>
      </c>
      <c r="H2066" s="79" t="str">
        <f>IF('7th 6'!C40&gt;0,'7th 6'!D6,IF('7th 6'!K40&gt;0,'7th 6'!L6,IF('7th 6'!S40&gt;0,'7th 6'!T6,0)))</f>
        <v>History of Western Art</v>
      </c>
      <c r="I2066" s="429"/>
      <c r="J2066" s="429"/>
      <c r="K2066" s="431"/>
      <c r="L2066" s="79" t="str">
        <f>IF('8th 1'!C40&gt;0,'8th 1'!D6,IF('8th 1'!K40&gt;0,'8th 1'!L6,IF('8th 1'!S40&gt;0,'8th 1'!T6,0)))</f>
        <v>Drawing a Package Design</v>
      </c>
      <c r="M2066" s="79" t="str">
        <f>IF('8th 2'!C40&gt;0,'8th 2'!D6,IF('8th 2'!K40&gt;0,'8th 2'!L6,IF('8th 2'!S40&gt;0,'8th 2'!T6,0)))</f>
        <v>Experimental Design</v>
      </c>
      <c r="N2066" s="79" t="str">
        <f>IF('8th 3'!C40&gt;0,'8th 3'!D6,IF('8th 3'!K40&gt;0,'8th 3'!L6,IF('8th 3'!S40&gt;0,'8th 3'!T6,0)))</f>
        <v>Computer Graphic -2</v>
      </c>
      <c r="O2066" s="79" t="str">
        <f>IF('8th 4'!C40&gt;0,'8th 4'!D6,IF('8th 4'!K40&gt;0,'8th 4'!L6,IF('8th 4'!S40&gt;0,'8th 4'!T6,0)))</f>
        <v>Interior &amp; Exterior Design</v>
      </c>
      <c r="P2066" s="79" t="str">
        <f>IF('8th 5'!C40&gt;0,'8th 5'!D6,IF('8th 5'!K40&gt;0,'8th 5'!L6,IF('8th 5'!S40&gt;0,'8th 5'!T6,0)))</f>
        <v>Aesthesic</v>
      </c>
      <c r="Q2066" s="79" t="str">
        <f>IF('8th 6'!C40&gt;0,'8th 6'!D6,IF('8th 6'!K40&gt;0,'8th 6'!L6,IF('8th 6'!S40&gt;0,'8th 6'!T6,0)))</f>
        <v>History of Arts in Bengal</v>
      </c>
      <c r="R2066" s="79">
        <f>IF('8th 7'!C40&gt;0,'8th 7'!D6,IF('8th 7'!K40&gt;0,'8th 7'!L6,IF('8th 7'!S40&gt;0,'8th 7'!T6,0)))</f>
        <v>0</v>
      </c>
      <c r="S2066" s="429"/>
      <c r="T2066" s="429"/>
      <c r="U2066" s="431"/>
      <c r="V2066" s="335">
        <f>IF(I2068&gt;0,(V2071+V2053),0)</f>
        <v>126</v>
      </c>
      <c r="W2066" s="254">
        <f>IF(I2068&gt;0,(W2071+W2053),0)</f>
        <v>409.875</v>
      </c>
      <c r="X2066" s="336">
        <f>IF(S2068&gt;0,(W2066/126),IF(I2068&gt;0,(W2066/109.5),0))</f>
        <v>3.2529761904761907</v>
      </c>
      <c r="Y2066" s="163" t="str">
        <f>IF(X2066&gt;=2.5,Y2065,IF(X2066&gt;=2.25,"C",IF(X2066&gt;=2,"D",IF(X2066=0,0,"F"))))</f>
        <v>B+</v>
      </c>
      <c r="Z2066" s="510"/>
    </row>
    <row r="2067" spans="1:26" ht="17.25" customHeight="1">
      <c r="A2067" s="458" t="s">
        <v>27</v>
      </c>
      <c r="B2067" s="459"/>
      <c r="C2067" s="102">
        <f>IF('7th 1'!C40&gt;0,'7th 1'!H4,IF('7th 1'!K40&gt;0,'7th 1'!P4,IF('7th 1'!S40&gt;0,'7th 1'!X4,0)))</f>
        <v>3</v>
      </c>
      <c r="D2067" s="102">
        <f>IF('7th 2'!C40&gt;0,'7th 2'!H4,IF('7th 2'!K40&gt;0,'7th 2'!P4,IF('7th 2'!S40&gt;0,'7th 2'!X4,0)))</f>
        <v>1.5</v>
      </c>
      <c r="E2067" s="102">
        <f>IF('7th 3'!C40&gt;0,'7th 3'!H4,IF('7th 3'!K40&gt;0,'7th 3'!P4,IF('7th 3'!S40&gt;0,'7th 3'!X4,0)))</f>
        <v>3</v>
      </c>
      <c r="F2067" s="102">
        <f>IF('7th 4'!C40&gt;0,'7th 4'!H4,IF('7th 4'!K40&gt;0,'7th 4'!P4,IF('7th 4'!S40&gt;0,'7th 4'!X4,0)))</f>
        <v>3</v>
      </c>
      <c r="G2067" s="102">
        <f>IF('7th 5'!C40&gt;0,'7th 5'!H4,IF('7th 5'!K40&gt;0,'7th 5'!P4,IF('7th 5'!S40&gt;0,'7th 5'!X4,0)))</f>
        <v>1.5</v>
      </c>
      <c r="H2067" s="102">
        <f>IF('7th 6'!C40&gt;0,'7th 6'!H4,IF('7th 6'!K40&gt;0,'7th 6'!P4,IF('7th 6'!S40&gt;0,'7th 6'!X4,0)))</f>
        <v>3</v>
      </c>
      <c r="I2067" s="430"/>
      <c r="J2067" s="430"/>
      <c r="K2067" s="432"/>
      <c r="L2067" s="102">
        <f>IF('8th 1'!C40&gt;0,'8th 1'!H4,IF('8th 1'!K40&gt;0,'8th 1'!P4,IF('8th 1'!S40&gt;0,'8th 1'!X4,0)))</f>
        <v>3</v>
      </c>
      <c r="M2067" s="102">
        <f>IF('8th 2'!C40&gt;0,'8th 2'!H4,IF('8th 2'!K40&gt;0,'8th 2'!P4,IF('8th 2'!S40&gt;0,'8th 2'!X4,0)))</f>
        <v>3</v>
      </c>
      <c r="N2067" s="102">
        <f>IF('8th 3'!C40&gt;0,'8th 3'!H4,IF('8th 3'!K40&gt;0,'8th 3'!P4,IF('8th 3'!S40&gt;0,'8th 3'!X4,0)))</f>
        <v>3</v>
      </c>
      <c r="O2067" s="102">
        <f>IF('8th 4'!C40&gt;0,'8th 4'!H4,IF('8th 4'!K40&gt;0,'8th 4'!P4,IF('8th 4'!S40&gt;0,'8th 4'!X4,0)))</f>
        <v>3</v>
      </c>
      <c r="P2067" s="102">
        <f>IF('8th 5'!C40&gt;0,'8th 5'!H4,IF('8th 5'!K40&gt;0,'8th 5'!P4,IF('8th 5'!S40&gt;0,'8th 5'!X4,0)))</f>
        <v>1.5</v>
      </c>
      <c r="Q2067" s="102">
        <f>IF('8th 6'!C40&gt;0,'8th 6'!H4,IF('8th 6'!K40&gt;0,'8th 6'!P4,IF('8th 6'!S40&gt;0,'8th 6'!X4,0)))</f>
        <v>1.5</v>
      </c>
      <c r="R2067" s="102">
        <f>IF('8th 7'!C40&gt;0,'8th 7'!H4,IF('8th 7'!K40&gt;0,'8th 7'!P4,IF('8th 7'!S40&gt;0,'8th 7'!X4,0)))</f>
        <v>0</v>
      </c>
      <c r="S2067" s="430"/>
      <c r="T2067" s="430"/>
      <c r="U2067" s="432"/>
      <c r="V2067" s="460" t="s">
        <v>41</v>
      </c>
      <c r="W2067" s="461"/>
      <c r="X2067" s="461"/>
      <c r="Y2067" s="462"/>
      <c r="Z2067" s="510"/>
    </row>
    <row r="2068" spans="1:26" ht="18.75" customHeight="1" thickBot="1">
      <c r="A2068" s="463" t="s">
        <v>11</v>
      </c>
      <c r="B2068" s="464"/>
      <c r="C2068" s="102">
        <v>100</v>
      </c>
      <c r="D2068" s="102">
        <v>100</v>
      </c>
      <c r="E2068" s="102">
        <v>100</v>
      </c>
      <c r="F2068" s="102">
        <v>100</v>
      </c>
      <c r="G2068" s="102">
        <v>100</v>
      </c>
      <c r="H2068" s="102">
        <v>100</v>
      </c>
      <c r="I2068" s="465">
        <f>(C2072*C2067)+(D2072*D2067)+(E2072*E2067)+(F2072*F2067)+(G2072*G2067)+(H2072*H2067)</f>
        <v>52.125</v>
      </c>
      <c r="J2068" s="84"/>
      <c r="K2068" s="103" t="str">
        <f>IF(J2070&gt;=4,"A+",IF(J2070&gt;=3.75,"A",IF(J2070&gt;=3.5,"A-",IF(J2070&gt;=3.25,"B+",IF(J2070&gt;=3,"B",IF(J2070&gt;=2.75,"B-",IF(J2070&gt;=2.5,"C+",IF(J2070&gt;=2,"C","F"))))))))</f>
        <v>B+</v>
      </c>
      <c r="L2068" s="102">
        <v>100</v>
      </c>
      <c r="M2068" s="102">
        <v>100</v>
      </c>
      <c r="N2068" s="102">
        <v>100</v>
      </c>
      <c r="O2068" s="102">
        <v>100</v>
      </c>
      <c r="P2068" s="102">
        <v>100</v>
      </c>
      <c r="Q2068" s="102">
        <v>100</v>
      </c>
      <c r="R2068" s="102">
        <v>100</v>
      </c>
      <c r="S2068" s="465">
        <f>(L2072*L2067)+(M2072*M2067)+(N2072*N2067)+(O2072*O2067)+(P2072*P2067)+(Q2072*Q2067)+(R2072*R2067)</f>
        <v>50.625</v>
      </c>
      <c r="T2068" s="84"/>
      <c r="U2068" s="103" t="str">
        <f>IF(T2070&gt;=4,"A+",IF(T2070&gt;=3.75,"A",IF(T2070&gt;=3.5,"A-",IF(T2070&gt;=3.25,"B+",IF(T2070&gt;=3,"B",IF(T2070&gt;=2.75,"B-",IF(T2070&gt;=2.5,"C+",IF(T2070&gt;=2,"C","F"))))))))</f>
        <v>B+</v>
      </c>
      <c r="V2068" s="467" t="s">
        <v>29</v>
      </c>
      <c r="W2068" s="469" t="s">
        <v>0</v>
      </c>
      <c r="X2068" s="469" t="s">
        <v>3</v>
      </c>
      <c r="Y2068" s="421" t="s">
        <v>2</v>
      </c>
      <c r="Z2068" s="510"/>
    </row>
    <row r="2069" spans="1:26" ht="17.25" thickTop="1">
      <c r="A2069" s="77" t="s">
        <v>28</v>
      </c>
      <c r="B2069" s="86"/>
      <c r="C2069" s="104">
        <f>IF('7th 1'!C40&gt;0,'7th 1'!C40,IF('7th 1'!K40&gt;0,'7th 1'!K40,IF('7th 1'!S40&gt;0,'7th 1'!S40,0)))</f>
        <v>31</v>
      </c>
      <c r="D2069" s="104">
        <f>IF('7th 2'!C40&gt;0,'7th 2'!C40,IF('7th 2'!K40&gt;0,'7th 2'!K40,IF('7th 2'!S40&gt;0,'7th 2'!S40,0)))</f>
        <v>33</v>
      </c>
      <c r="E2069" s="104">
        <f>IF('7th 3'!C40&gt;0,'7th 3'!C40,IF('7th 3'!K40&gt;0,'7th 3'!K40,IF('7th 3'!S40&gt;0,'7th 3'!S40,0)))</f>
        <v>31</v>
      </c>
      <c r="F2069" s="104">
        <f>IF('7th 4'!C40&gt;0,'7th 4'!C40,IF('7th 4'!K40&gt;0,'7th 4'!K40,IF('7th 4'!S40&gt;0,'7th 4'!S40,0)))</f>
        <v>28</v>
      </c>
      <c r="G2069" s="104">
        <f>IF('7th 5'!C40&gt;0,'7th 5'!C40,IF('7th 5'!K40&gt;0,'7th 5'!K40,IF('7th 5'!S40&gt;0,'7th 5'!S40,0)))</f>
        <v>31.5</v>
      </c>
      <c r="H2069" s="104">
        <f>IF('7th 6'!C40&gt;0,'7th 6'!C40,IF('7th 6'!K40&gt;0,'7th 6'!K40,IF('7th 6'!S40&gt;0,'7th 6'!S40,0)))</f>
        <v>30.75</v>
      </c>
      <c r="I2069" s="466"/>
      <c r="J2069" s="98"/>
      <c r="K2069" s="90"/>
      <c r="L2069" s="104">
        <f>IF('8th 1'!C40&gt;0,'8th 1'!C40,IF('8th 1'!K40&gt;0,'8th 1'!K40,IF('8th 1'!S40&gt;0,'8th 1'!S40,0)))</f>
        <v>30</v>
      </c>
      <c r="M2069" s="104">
        <f>IF('8th 2'!C40&gt;0,'8th 2'!C40,IF('8th 2'!K40&gt;0,'8th 2'!K40,IF('8th 2'!S40&gt;0,'8th 2'!S40,0)))</f>
        <v>32</v>
      </c>
      <c r="N2069" s="104">
        <f>IF('8th 3'!C40&gt;0,'8th 3'!C40,IF('8th 3'!K40&gt;0,'8th 3'!K40,IF('8th 3'!S40&gt;0,'8th 3'!S40,0)))</f>
        <v>32</v>
      </c>
      <c r="O2069" s="104">
        <f>IF('8th 4'!C40&gt;0,'8th 4'!C40,IF('8th 4'!K40&gt;0,'8th 4'!K40,IF('8th 4'!S40&gt;0,'8th 4'!S40,0)))</f>
        <v>24</v>
      </c>
      <c r="P2069" s="104">
        <f>IF('8th 5'!C40&gt;0,'8th 5'!C40,IF('8th 5'!K40&gt;0,'8th 5'!K40,IF('8th 5'!S40&gt;0,'8th 5'!S40,0)))</f>
        <v>31.75</v>
      </c>
      <c r="Q2069" s="104">
        <f>IF('8th 6'!C40&gt;0,'8th 6'!C40,IF('8th 6'!K40&gt;0,'8th 6'!K40,IF('8th 6'!S40&gt;0,'8th 6'!S40,0)))</f>
        <v>30</v>
      </c>
      <c r="R2069" s="104">
        <f>IF('8th 7'!C40&gt;0,'8th 7'!C40,IF('8th 7'!K40&gt;0,'8th 7'!K40,IF('8th 7'!S40&gt;0,'8th 7'!S40,0)))</f>
        <v>0</v>
      </c>
      <c r="S2069" s="466"/>
      <c r="T2069" s="98"/>
      <c r="U2069" s="90"/>
      <c r="V2069" s="468"/>
      <c r="W2069" s="470"/>
      <c r="X2069" s="471"/>
      <c r="Y2069" s="422"/>
      <c r="Z2069" s="510"/>
    </row>
    <row r="2070" spans="1:26" ht="17.25">
      <c r="A2070" s="423" t="s">
        <v>26</v>
      </c>
      <c r="B2070" s="91" t="s">
        <v>60</v>
      </c>
      <c r="C2070" s="104">
        <f>IF('7th 1'!C40&gt;0,'7th 1'!J40,IF('7th 1'!K40&gt;0,'7th 1'!R40,IF('7th 1'!S40&gt;0,'7th 1'!Z40,0)))</f>
        <v>46</v>
      </c>
      <c r="D2070" s="104">
        <f>IF('7th 2'!C40&gt;0,'7th 2'!J40,IF('7th 2'!K40&gt;0,'7th 2'!R40,IF('7th 2'!S40&gt;0,'7th 2'!Z40,0)))</f>
        <v>45</v>
      </c>
      <c r="E2070" s="104">
        <f>IF('7th 3'!C40&gt;0,'7th 3'!J40,IF('7th 3'!K40&gt;0,'7th 3'!R40,IF('7th 3'!S40&gt;0,'7th 3'!Z40,0)))</f>
        <v>32.5</v>
      </c>
      <c r="F2070" s="104">
        <f>IF('7th 4'!C40&gt;0,'7th 4'!J40,IF('7th 4'!K40&gt;0,'7th 4'!R40,IF('7th 4'!S40&gt;0,'7th 4'!Z40,0)))</f>
        <v>45.75</v>
      </c>
      <c r="G2070" s="104">
        <f>IF('7th 5'!C40&gt;0,'7th 5'!J40,IF('7th 5'!K40&gt;0,'7th 5'!R40,IF('7th 5'!S40&gt;0,'7th 5'!Z40,0)))</f>
        <v>40.5</v>
      </c>
      <c r="H2070" s="104">
        <f>IF('7th 6'!C40&gt;0,'7th 6'!J40,IF('7th 6'!K40&gt;0,'7th 6'!R40,IF('7th 6'!S40&gt;0,'7th 6'!Z40,0)))</f>
        <v>40.5</v>
      </c>
      <c r="I2070" s="466"/>
      <c r="J2070" s="440">
        <f>I2068/(C2067+D2067+E2067+F2067+G2067+H2067)</f>
        <v>3.4750000000000001</v>
      </c>
      <c r="K2070" s="442" t="str">
        <f>IF(J2070&gt;=2.5,K2068,IF(J2070&gt;=2.25,"C",IF(J2070&gt;=2,"D",IF(J2070=0,0,"F"))))</f>
        <v>B+</v>
      </c>
      <c r="L2070" s="104">
        <f>IF('8th 1'!C40&gt;0,'8th 1'!J40,IF('8th 1'!K40&gt;0,'8th 1'!R40,IF('8th 1'!S40&gt;0,'8th 1'!Z40,0)))</f>
        <v>42.5</v>
      </c>
      <c r="M2070" s="104">
        <f>IF('8th 2'!C40&gt;0,'8th 2'!J40,IF('8th 2'!K40&gt;0,'8th 2'!R40,IF('8th 2'!S40&gt;0,'8th 2'!Z40,0)))</f>
        <v>30</v>
      </c>
      <c r="N2070" s="104">
        <f>IF('8th 3'!C40&gt;0,'8th 3'!J40,IF('8th 3'!K40&gt;0,'8th 3'!R40,IF('8th 3'!S40&gt;0,'8th 3'!Z40,0)))</f>
        <v>45.5</v>
      </c>
      <c r="O2070" s="104">
        <f>IF('8th 4'!C40&gt;0,'8th 4'!J40,IF('8th 4'!K40&gt;0,'8th 4'!R40,IF('8th 4'!S40&gt;0,'8th 4'!Z40,0)))</f>
        <v>38.5</v>
      </c>
      <c r="P2070" s="104">
        <f>IF('8th 5'!C40&gt;0,'8th 5'!J40,IF('8th 5'!K40&gt;0,'8th 5'!R40,IF('8th 5'!S40&gt;0,'8th 5'!Z40,0)))</f>
        <v>44</v>
      </c>
      <c r="Q2070" s="104">
        <f>IF('8th 6'!C40&gt;0,'8th 6'!J40,IF('8th 6'!K40&gt;0,'8th 6'!R40,IF('8th 6'!S40&gt;0,'8th 6'!Z40,0)))</f>
        <v>43</v>
      </c>
      <c r="R2070" s="104">
        <f>IF('8th 7'!C40&gt;0,'8th 7'!J40,IF('8th 7'!K40&gt;0,'8th 7'!R40,IF('8th 7'!S40&gt;0,'8th 7'!Z40,0)))</f>
        <v>0</v>
      </c>
      <c r="S2070" s="466"/>
      <c r="T2070" s="440">
        <f>S2068/(L2067+M2067+N2067+O2067+P2067+Q2067+R2067)</f>
        <v>3.375</v>
      </c>
      <c r="U2070" s="442" t="str">
        <f>IF(T2070&gt;=2.5,U2068,IF(T2070&gt;=2.25,"C",IF(T2070&gt;=2,"D",IF(T2070=0,0,"F"))))</f>
        <v>B+</v>
      </c>
      <c r="V2070" s="454" t="s">
        <v>40</v>
      </c>
      <c r="W2070" s="443"/>
      <c r="X2070" s="443"/>
      <c r="Y2070" s="455"/>
      <c r="Z2070" s="510"/>
    </row>
    <row r="2071" spans="1:26" ht="16.5" customHeight="1">
      <c r="A2071" s="424"/>
      <c r="B2071" s="91" t="s">
        <v>67</v>
      </c>
      <c r="C2071" s="117">
        <f>'7th 1'!AA40</f>
        <v>77</v>
      </c>
      <c r="D2071" s="117">
        <f>'7th 2'!AA40</f>
        <v>78</v>
      </c>
      <c r="E2071" s="117">
        <f>'7th 3'!AA40</f>
        <v>64</v>
      </c>
      <c r="F2071" s="117">
        <f>'7th 4'!AA40</f>
        <v>74</v>
      </c>
      <c r="G2071" s="117">
        <f>'7th 5'!AA40</f>
        <v>72</v>
      </c>
      <c r="H2071" s="117">
        <f>'7th 6'!AA40</f>
        <v>72</v>
      </c>
      <c r="I2071" s="466"/>
      <c r="J2071" s="453"/>
      <c r="K2071" s="442"/>
      <c r="L2071" s="117">
        <f>'8th 1'!AA40</f>
        <v>73</v>
      </c>
      <c r="M2071" s="117">
        <f>'8th 2'!AA40</f>
        <v>62</v>
      </c>
      <c r="N2071" s="117">
        <f>'8th 3'!AA40</f>
        <v>78</v>
      </c>
      <c r="O2071" s="117">
        <f>'8th 4'!AA40</f>
        <v>63</v>
      </c>
      <c r="P2071" s="117">
        <f>'8th 5'!AA40</f>
        <v>76</v>
      </c>
      <c r="Q2071" s="117">
        <f>'8th 6'!AA40</f>
        <v>73</v>
      </c>
      <c r="R2071" s="117">
        <f>'8th 7'!AA40</f>
        <v>0</v>
      </c>
      <c r="S2071" s="466"/>
      <c r="T2071" s="453"/>
      <c r="U2071" s="442"/>
      <c r="V2071" s="444">
        <f>IF((C2072+C2074)=0,0,C2067)+IF((D2072+D2074)=0,0,D2067)+IF((E2072+E2074)=0,0,E2067)+IF((F2072+F2074)=0,0,F2067)+IF((G2072+G2074)=0,0,G2067)+IF((H2072+H2074)=0,0,H2067)+IF((L2072+L2074)=0,0,L2067)+IF((M2072+M2074)=0,0,M2067)+IF((N2072+N2074)=0,0,N2067)+IF((O2072+O2074)=0,0,O2067)+IF((P2072+P2074)=0,0,P2067)+IF((Q2072+Q2074)=0,0,Q2067)+IF((R2072+R2074)=0,0,R2067)+IF(I2078&gt;0,1.5,0)</f>
        <v>31.5</v>
      </c>
      <c r="W2071" s="457">
        <f>I2068+S2068+(I2078*1.5)</f>
        <v>107.25</v>
      </c>
      <c r="X2071" s="440">
        <f>IF(S2068&gt;0,(W2071/31.5),J2070)</f>
        <v>3.4047619047619047</v>
      </c>
      <c r="Y2071" s="164" t="str">
        <f>IF(X2071&gt;=4,"A+",IF(X2071&gt;=3.75,"A",IF(X2071&gt;=3.5,"A-",IF(X2071&gt;=3.25,"B+",IF(X2071&gt;=3,"B",IF(X2071&gt;=2.75,"B-",IF(X2071&gt;=2.5,"C+",IF(X2071&gt;=2,"C","F"))))))))</f>
        <v>B+</v>
      </c>
      <c r="Z2071" s="510"/>
    </row>
    <row r="2072" spans="1:26" ht="16.5">
      <c r="A2072" s="424"/>
      <c r="B2072" s="91" t="s">
        <v>1</v>
      </c>
      <c r="C2072" s="104">
        <f>'7th 1'!AC40</f>
        <v>3.75</v>
      </c>
      <c r="D2072" s="104">
        <f>'7th 2'!AC40</f>
        <v>3.75</v>
      </c>
      <c r="E2072" s="104">
        <f>'7th 3'!AC40</f>
        <v>3</v>
      </c>
      <c r="F2072" s="104">
        <f>'7th 4'!AC40</f>
        <v>3.5</v>
      </c>
      <c r="G2072" s="104">
        <f>'7th 5'!AC40</f>
        <v>3.5</v>
      </c>
      <c r="H2072" s="104">
        <f>'7th 6'!AC40</f>
        <v>3.5</v>
      </c>
      <c r="I2072" s="466"/>
      <c r="J2072" s="98"/>
      <c r="K2072" s="112"/>
      <c r="L2072" s="104">
        <f>'8th 1'!AC40</f>
        <v>3.5</v>
      </c>
      <c r="M2072" s="104">
        <f>'8th 2'!AC40</f>
        <v>3</v>
      </c>
      <c r="N2072" s="104">
        <f>'8th 3'!AC40</f>
        <v>3.75</v>
      </c>
      <c r="O2072" s="104">
        <f>'8th 4'!AC40</f>
        <v>3</v>
      </c>
      <c r="P2072" s="104">
        <f>'8th 5'!AC40</f>
        <v>3.75</v>
      </c>
      <c r="Q2072" s="104">
        <f>'8th 6'!AC40</f>
        <v>3.5</v>
      </c>
      <c r="R2072" s="104">
        <f>'8th 7'!AC40</f>
        <v>0</v>
      </c>
      <c r="S2072" s="466"/>
      <c r="T2072" s="98"/>
      <c r="V2072" s="456"/>
      <c r="W2072" s="448"/>
      <c r="X2072" s="441"/>
      <c r="Y2072" s="451" t="str">
        <f>IF(S2068&gt;0,(IF(X2071&gt;=2.5,Y2071,IF(X2071&gt;=2.25,"C",IF(X2071&gt;=2,"D","F")))),K2070)</f>
        <v>B+</v>
      </c>
      <c r="Z2072" s="510"/>
    </row>
    <row r="2073" spans="1:26" ht="16.5">
      <c r="A2073" s="424"/>
      <c r="B2073" s="91" t="s">
        <v>2</v>
      </c>
      <c r="C2073" s="104" t="str">
        <f>'7th 1'!AB40</f>
        <v>A</v>
      </c>
      <c r="D2073" s="104" t="str">
        <f>'7th 2'!AB40</f>
        <v>A</v>
      </c>
      <c r="E2073" s="104" t="str">
        <f>'7th 3'!AB40</f>
        <v>B</v>
      </c>
      <c r="F2073" s="104" t="str">
        <f>'7th 4'!AB40</f>
        <v>A-</v>
      </c>
      <c r="G2073" s="104" t="str">
        <f>'7th 5'!AB40</f>
        <v>A-</v>
      </c>
      <c r="H2073" s="104" t="str">
        <f>'7th 6'!AB40</f>
        <v>A-</v>
      </c>
      <c r="I2073" s="466"/>
      <c r="J2073" s="98"/>
      <c r="K2073" s="90"/>
      <c r="L2073" s="104" t="str">
        <f>'8th 1'!AB40</f>
        <v>A-</v>
      </c>
      <c r="M2073" s="104" t="str">
        <f>'8th 2'!AB40</f>
        <v>B</v>
      </c>
      <c r="N2073" s="104" t="str">
        <f>'8th 3'!AB40</f>
        <v>A</v>
      </c>
      <c r="O2073" s="104" t="str">
        <f>'8th 4'!AB40</f>
        <v>B</v>
      </c>
      <c r="P2073" s="104" t="str">
        <f>'8th 5'!AB40</f>
        <v>A</v>
      </c>
      <c r="Q2073" s="104" t="str">
        <f>'8th 6'!AB40</f>
        <v>A-</v>
      </c>
      <c r="R2073" s="104" t="str">
        <f>'8th 7'!AB40</f>
        <v/>
      </c>
      <c r="S2073" s="466"/>
      <c r="T2073" s="98"/>
      <c r="U2073" s="90"/>
      <c r="V2073" s="446"/>
      <c r="W2073" s="449"/>
      <c r="X2073" s="450"/>
      <c r="Y2073" s="452"/>
      <c r="Z2073" s="510"/>
    </row>
    <row r="2074" spans="1:26" ht="16.5">
      <c r="A2074" s="413" t="s">
        <v>127</v>
      </c>
      <c r="B2074" s="91" t="s">
        <v>1</v>
      </c>
      <c r="C2074" s="104" t="str">
        <f>'7th 1'!AD40</f>
        <v>3.32</v>
      </c>
      <c r="D2074" s="104">
        <f>'7th 2'!AD40</f>
        <v>0</v>
      </c>
      <c r="E2074" s="104">
        <f>'7th 3'!AD40</f>
        <v>0</v>
      </c>
      <c r="F2074" s="104">
        <f>'7th 4'!AD40</f>
        <v>0</v>
      </c>
      <c r="G2074" s="104">
        <f>'7th 5'!AD40</f>
        <v>0</v>
      </c>
      <c r="H2074" s="104">
        <f>'7th 6'!AD40</f>
        <v>0</v>
      </c>
      <c r="I2074" s="415">
        <f>(C2074*C2067)+(D2074*D2067)+(E2074*E2067)+(F2074*F2067)+(G2074*G2067)+(H2074*H2067)</f>
        <v>9.9599999999999991</v>
      </c>
      <c r="J2074" s="417">
        <f>IF(C2074&gt;0,(C2072*C2067),0)+IF(D2074&gt;0,(D2072*D2067),0)+IF(E2074&gt;0,(E2072*E2067),0)+IF(F2074&gt;0,(F2072*F2067),0)+IF(G2074&gt;0,(G2072*G2067),0)+IF(H2074&gt;0,(H2072*H2067),0)</f>
        <v>11.25</v>
      </c>
      <c r="K2074" s="418">
        <f>IF(C2074&gt;C2072,((C2074*C2067)-(C2072*C2067)),0)+IF(D2074&gt;D2072,((D2074*D2067)-(D2072*D2067)),0)+IF(E2074&gt;E2072,((E2074*E2067)-(E2072*E2067)),0)+IF(F2074&gt;F2072,((F2074*F2067)-(F2072*F2067)),0)+IF(G2074&gt;G2072,((G2074*G2067)-(G2072*G2067)),0)+IF(H2074&gt;H2072,((H2074*H2067)-(H2072*H2067)),0)</f>
        <v>-1.2900000000000009</v>
      </c>
      <c r="L2074" s="165">
        <f>'8th 1'!AD40</f>
        <v>0</v>
      </c>
      <c r="M2074" s="104">
        <f>'8th 2'!AD40</f>
        <v>0</v>
      </c>
      <c r="N2074" s="104">
        <f>'8th 3'!AD40</f>
        <v>0</v>
      </c>
      <c r="O2074" s="104">
        <f>'8th 4'!AD40</f>
        <v>0</v>
      </c>
      <c r="P2074" s="104">
        <f>'8th 5'!AD40</f>
        <v>0</v>
      </c>
      <c r="Q2074" s="104">
        <f>'8th 6'!AD40</f>
        <v>0</v>
      </c>
      <c r="R2074" s="104">
        <f>'8th 7'!AD40</f>
        <v>0</v>
      </c>
      <c r="S2074" s="403">
        <f>(L2074*L2067)+(M2074*M2067)+(N2074*N2067)+(O2074*O2067)+(P2074*P2067)+(Q2074*Q2067)+(R2074*R2067)</f>
        <v>0</v>
      </c>
      <c r="T2074" s="417">
        <f>IF(L2074&gt;0,(L2072*L2067),0)+IF(M2074&gt;0,(M2072*M2067),0)+IF(N2074&gt;0,(N2072*N2067),0)+IF(O2074&gt;0,(O2072*O2067),0)+IF(P2074&gt;0,(P2072*P2067),0)+IF(Q2074&gt;0,(Q2072*Q2067),0)+IF(R2074&gt;0,(R2072*R2067),0)</f>
        <v>0</v>
      </c>
      <c r="U2074" s="399">
        <f>IF(L2074&gt;L2072,((L2074*L2067)-(L2072*L2067)),0)+IF(M2074&gt;M2072,((M2074*M2067)-(M2072*M2067)),0)+IF(N2074&gt;N2072,((N2074*N2067)-(N2072*N2067)),0)+IF(O2074&gt;O2072,((O2074*O2067)-(O2072*O2067)),0)+IF(P2074&gt;P2072,((P2074*P2067)-(P2072*P2067)),0)+IF(Q2074&gt;Q2072,((Q2074*Q2067)-(Q2072*Q2067)),0)+IF(R2074&gt;R2072,((R2074*R2067)-(R2072*R2067)),0)</f>
        <v>0</v>
      </c>
      <c r="V2074" s="401">
        <f>I2074+S2074</f>
        <v>9.9599999999999991</v>
      </c>
      <c r="W2074" s="403">
        <f>J2074+T2074</f>
        <v>11.25</v>
      </c>
      <c r="X2074" s="403">
        <f>K2074+U2074</f>
        <v>-1.2900000000000009</v>
      </c>
      <c r="Y2074" s="405">
        <f>IF(V2066&gt;0,(X2074+Y2061),0)</f>
        <v>-1.2900000000000009</v>
      </c>
      <c r="Z2074" s="510"/>
    </row>
    <row r="2075" spans="1:26" ht="15.75" customHeight="1" thickBot="1">
      <c r="A2075" s="414"/>
      <c r="B2075" s="157" t="s">
        <v>23</v>
      </c>
      <c r="C2075" s="180" t="str">
        <f>'7th 1'!AE40</f>
        <v>Imp:</v>
      </c>
      <c r="D2075" s="180" t="str">
        <f>'7th 2'!AE40</f>
        <v/>
      </c>
      <c r="E2075" s="180" t="str">
        <f>'7th 3'!AE40</f>
        <v/>
      </c>
      <c r="F2075" s="180" t="str">
        <f>'7th 4'!AE40</f>
        <v/>
      </c>
      <c r="G2075" s="180" t="str">
        <f>'7th 5'!AE40</f>
        <v/>
      </c>
      <c r="H2075" s="180" t="str">
        <f>'7th 6'!AE40</f>
        <v/>
      </c>
      <c r="I2075" s="416"/>
      <c r="J2075" s="416"/>
      <c r="K2075" s="419"/>
      <c r="L2075" s="180" t="str">
        <f>'8th 1'!AE40</f>
        <v/>
      </c>
      <c r="M2075" s="180" t="str">
        <f>'8th 2'!AE40</f>
        <v/>
      </c>
      <c r="N2075" s="180" t="str">
        <f>'8th 3'!AE40</f>
        <v/>
      </c>
      <c r="O2075" s="180" t="str">
        <f>'8th 4'!AE40</f>
        <v/>
      </c>
      <c r="P2075" s="180" t="str">
        <f>'8th 5'!AE40</f>
        <v/>
      </c>
      <c r="Q2075" s="180" t="str">
        <f>'8th 6'!AE40</f>
        <v/>
      </c>
      <c r="R2075" s="180" t="str">
        <f>'8th 7'!AE40</f>
        <v/>
      </c>
      <c r="S2075" s="420"/>
      <c r="T2075" s="420"/>
      <c r="U2075" s="400"/>
      <c r="V2075" s="402"/>
      <c r="W2075" s="404"/>
      <c r="X2075" s="404"/>
      <c r="Y2075" s="406"/>
      <c r="Z2075" s="510"/>
    </row>
    <row r="2076" spans="1:26" ht="9.75" customHeight="1" thickTop="1" thickBot="1">
      <c r="C2076" s="53"/>
      <c r="D2076" s="53"/>
      <c r="E2076" s="53"/>
      <c r="F2076" s="53"/>
      <c r="G2076" s="53"/>
      <c r="H2076" s="53"/>
      <c r="L2076" s="53"/>
      <c r="M2076" s="53"/>
      <c r="N2076" s="53"/>
      <c r="O2076" s="53"/>
      <c r="P2076" s="53"/>
      <c r="Q2076" s="53"/>
      <c r="R2076" s="53"/>
      <c r="V2076" s="53"/>
      <c r="W2076" s="53"/>
      <c r="X2076" s="53"/>
      <c r="Y2076" s="53"/>
    </row>
    <row r="2077" spans="1:26" ht="18.75" thickTop="1">
      <c r="A2077" s="407" t="s">
        <v>33</v>
      </c>
      <c r="B2077" s="408"/>
      <c r="C2077" s="376" t="s">
        <v>35</v>
      </c>
      <c r="D2077" s="380"/>
      <c r="E2077" s="376" t="s">
        <v>30</v>
      </c>
      <c r="F2077" s="380"/>
      <c r="G2077" s="376" t="s">
        <v>31</v>
      </c>
      <c r="H2077" s="380"/>
      <c r="I2077" s="376" t="s">
        <v>32</v>
      </c>
      <c r="J2077" s="411"/>
      <c r="K2077" s="411"/>
      <c r="L2077" s="412"/>
      <c r="M2077" s="370" t="s">
        <v>50</v>
      </c>
      <c r="N2077" s="371"/>
      <c r="O2077" s="376" t="s">
        <v>0</v>
      </c>
      <c r="P2077" s="377"/>
      <c r="Q2077" s="169" t="s">
        <v>29</v>
      </c>
      <c r="R2077" s="378" t="s">
        <v>216</v>
      </c>
      <c r="S2077" s="379"/>
      <c r="T2077" s="379"/>
      <c r="U2077" s="380"/>
      <c r="V2077" s="381" t="s">
        <v>2</v>
      </c>
      <c r="W2077" s="382"/>
      <c r="X2077" s="170"/>
      <c r="Y2077" s="171"/>
    </row>
    <row r="2078" spans="1:26" s="113" customFormat="1" ht="18" customHeight="1">
      <c r="A2078" s="409"/>
      <c r="B2078" s="410"/>
      <c r="C2078" s="383" t="str">
        <f>'viva-1'!K38</f>
        <v>3.25</v>
      </c>
      <c r="D2078" s="384"/>
      <c r="E2078" s="383" t="str">
        <f>'viva-2'!K38</f>
        <v>2.75</v>
      </c>
      <c r="F2078" s="384"/>
      <c r="G2078" s="385" t="str">
        <f>'viva-3'!K38</f>
        <v>2.50</v>
      </c>
      <c r="H2078" s="384"/>
      <c r="I2078" s="383" t="str">
        <f>'viva-4'!K38</f>
        <v>3.00</v>
      </c>
      <c r="J2078" s="386"/>
      <c r="K2078" s="386"/>
      <c r="L2078" s="387"/>
      <c r="M2078" s="372"/>
      <c r="N2078" s="373"/>
      <c r="O2078" s="388">
        <f>W2066+Y2074</f>
        <v>408.58499999999998</v>
      </c>
      <c r="P2078" s="389"/>
      <c r="Q2078" s="397">
        <f>V2066</f>
        <v>126</v>
      </c>
      <c r="R2078" s="392">
        <f>O2078/126</f>
        <v>3.2427380952380949</v>
      </c>
      <c r="S2078" s="393"/>
      <c r="T2078" s="393"/>
      <c r="U2078" s="394"/>
      <c r="V2078" s="359" t="str">
        <f>IF(R2078&gt;=2.5,Y2078,IF(R2078&gt;=2.25,"C",IF(R2078&gt;=2,"D",IF(R2078=0,0,"F"))))</f>
        <v>B</v>
      </c>
      <c r="W2078" s="360"/>
      <c r="X2078" s="172"/>
      <c r="Y2078" s="173" t="str">
        <f>IF(R2078&gt;=4,"A+",IF(R2078&gt;=3.75,"A",IF(R2078&gt;=3.5,"A-",IF(R2078&gt;=3.25,"B+",IF(R2078&gt;=3,"B",IF(R2078&gt;=2.75,"B-",IF(R2078&gt;=2.5,"C+",IF(R2078&gt;=2,"C","F"))))))))</f>
        <v>B</v>
      </c>
      <c r="Z2078" s="174"/>
    </row>
    <row r="2079" spans="1:26" ht="37.5" customHeight="1" thickBot="1">
      <c r="A2079" s="363" t="s">
        <v>34</v>
      </c>
      <c r="B2079" s="364"/>
      <c r="C2079" s="365" t="s">
        <v>1</v>
      </c>
      <c r="D2079" s="366"/>
      <c r="E2079" s="367">
        <f>C2078+E2078+G2078+I2078</f>
        <v>11.5</v>
      </c>
      <c r="F2079" s="368"/>
      <c r="G2079" s="365" t="s">
        <v>0</v>
      </c>
      <c r="H2079" s="366"/>
      <c r="I2079" s="367">
        <f>E2079*1.5</f>
        <v>17.25</v>
      </c>
      <c r="J2079" s="369"/>
      <c r="K2079" s="369"/>
      <c r="L2079" s="368"/>
      <c r="M2079" s="374"/>
      <c r="N2079" s="375"/>
      <c r="O2079" s="390"/>
      <c r="P2079" s="391"/>
      <c r="Q2079" s="398"/>
      <c r="R2079" s="395"/>
      <c r="S2079" s="395"/>
      <c r="T2079" s="395"/>
      <c r="U2079" s="396"/>
      <c r="V2079" s="361"/>
      <c r="W2079" s="362"/>
      <c r="X2079" s="175"/>
      <c r="Y2079" s="176"/>
    </row>
    <row r="2080" spans="1:26" ht="30" customHeight="1" thickTop="1">
      <c r="B2080" s="54"/>
      <c r="C2080" s="54"/>
      <c r="D2080" s="514" t="s">
        <v>24</v>
      </c>
      <c r="E2080" s="514"/>
      <c r="F2080" s="514"/>
      <c r="G2080" s="514"/>
      <c r="H2080" s="514"/>
      <c r="I2080" s="514"/>
      <c r="J2080" s="514"/>
      <c r="K2080" s="514"/>
      <c r="L2080" s="514"/>
      <c r="M2080" s="514"/>
      <c r="N2080" s="514"/>
      <c r="O2080" s="514"/>
      <c r="P2080" s="514"/>
      <c r="Q2080" s="514"/>
      <c r="R2080" s="514"/>
      <c r="S2080" s="514"/>
      <c r="T2080" s="55" t="s">
        <v>36</v>
      </c>
      <c r="U2080" s="56"/>
      <c r="V2080" s="515">
        <f>'1st 1'!R41</f>
        <v>0</v>
      </c>
      <c r="W2080" s="516"/>
      <c r="X2080" s="516"/>
      <c r="Y2080" s="516"/>
    </row>
    <row r="2081" spans="1:26" ht="18.75">
      <c r="A2081" s="57"/>
      <c r="B2081" s="58"/>
      <c r="C2081" s="59" t="s">
        <v>4</v>
      </c>
      <c r="D2081" s="60" t="s">
        <v>71</v>
      </c>
      <c r="E2081" s="60"/>
      <c r="F2081" s="53"/>
      <c r="G2081" s="61"/>
      <c r="H2081" s="517" t="s">
        <v>73</v>
      </c>
      <c r="I2081" s="518"/>
      <c r="J2081" s="518"/>
      <c r="K2081" s="518"/>
      <c r="L2081" s="518"/>
      <c r="M2081" s="518"/>
      <c r="N2081" s="518"/>
      <c r="O2081" s="62"/>
      <c r="P2081" s="62"/>
      <c r="Q2081" s="62"/>
      <c r="R2081" s="53"/>
      <c r="S2081" s="63"/>
      <c r="T2081" s="55" t="s">
        <v>37</v>
      </c>
      <c r="U2081" s="56"/>
      <c r="V2081" s="519">
        <f>'1st 1'!A41</f>
        <v>34</v>
      </c>
      <c r="W2081" s="516"/>
      <c r="X2081" s="516"/>
      <c r="Y2081" s="516"/>
    </row>
    <row r="2082" spans="1:26" ht="18.75">
      <c r="A2082" s="57"/>
      <c r="B2082" s="58"/>
      <c r="C2082" s="59" t="s">
        <v>5</v>
      </c>
      <c r="D2082" s="60" t="s">
        <v>66</v>
      </c>
      <c r="E2082" s="60"/>
      <c r="F2082" s="64"/>
      <c r="G2082" s="53"/>
      <c r="H2082" s="61"/>
      <c r="I2082" s="65"/>
      <c r="J2082" s="520">
        <f>'1st 1'!A2481</f>
        <v>0</v>
      </c>
      <c r="K2082" s="521"/>
      <c r="L2082" s="521"/>
      <c r="M2082" s="521"/>
      <c r="N2082" s="62"/>
      <c r="O2082" s="62"/>
      <c r="P2082" s="53"/>
      <c r="Q2082" s="53"/>
      <c r="R2082" s="53"/>
      <c r="S2082" s="63"/>
      <c r="T2082" s="55" t="s">
        <v>38</v>
      </c>
      <c r="U2082" s="56"/>
      <c r="V2082" s="56"/>
      <c r="W2082" s="56"/>
      <c r="X2082" s="56"/>
      <c r="Y2082" s="66">
        <f>'1st 1'!S41</f>
        <v>0</v>
      </c>
    </row>
    <row r="2083" spans="1:26" ht="18.75">
      <c r="A2083" s="57"/>
      <c r="B2083" s="58"/>
      <c r="C2083" s="59" t="s">
        <v>6</v>
      </c>
      <c r="D2083" s="60" t="s">
        <v>14</v>
      </c>
      <c r="E2083" s="58"/>
      <c r="F2083" s="67" t="s">
        <v>7</v>
      </c>
      <c r="G2083" s="68" t="str">
        <f>'1st 1'!B41</f>
        <v>M</v>
      </c>
      <c r="H2083" s="69"/>
      <c r="I2083" s="70"/>
      <c r="J2083" s="70"/>
      <c r="K2083" s="70"/>
      <c r="L2083" s="53"/>
      <c r="M2083" s="53"/>
      <c r="N2083" s="53"/>
      <c r="O2083" s="53"/>
      <c r="P2083" s="53"/>
      <c r="Q2083" s="53"/>
      <c r="R2083" s="53"/>
      <c r="V2083" s="53"/>
      <c r="W2083" s="53"/>
      <c r="X2083" s="53"/>
      <c r="Y2083" s="53"/>
    </row>
    <row r="2084" spans="1:26" ht="18.75">
      <c r="A2084" s="57"/>
      <c r="B2084" s="64"/>
      <c r="C2084" s="64"/>
      <c r="D2084" s="64"/>
      <c r="E2084" s="53"/>
      <c r="F2084" s="67" t="s">
        <v>8</v>
      </c>
      <c r="G2084" s="72">
        <f>'1st 1'!T41</f>
        <v>0</v>
      </c>
      <c r="H2084" s="69"/>
      <c r="I2084" s="70"/>
      <c r="J2084" s="70"/>
      <c r="K2084" s="70"/>
      <c r="L2084" s="53"/>
      <c r="M2084" s="53"/>
      <c r="N2084" s="53"/>
      <c r="O2084" s="53"/>
      <c r="P2084" s="53"/>
      <c r="Q2084" s="53"/>
      <c r="R2084" s="53"/>
      <c r="V2084" s="53"/>
      <c r="W2084" s="53"/>
      <c r="X2084" s="53"/>
      <c r="Y2084" s="53"/>
    </row>
    <row r="2085" spans="1:26" ht="18.75">
      <c r="A2085" s="57"/>
      <c r="B2085" s="64"/>
      <c r="C2085" s="64"/>
      <c r="D2085" s="64"/>
      <c r="E2085" s="53"/>
      <c r="F2085" s="67" t="s">
        <v>9</v>
      </c>
      <c r="G2085" s="72">
        <f>'1st 1'!U41</f>
        <v>0</v>
      </c>
      <c r="H2085" s="69"/>
      <c r="I2085" s="70"/>
      <c r="J2085" s="70"/>
      <c r="K2085" s="70"/>
      <c r="L2085" s="53"/>
      <c r="M2085" s="53"/>
      <c r="N2085" s="53"/>
      <c r="O2085" s="53"/>
      <c r="P2085" s="53"/>
      <c r="Q2085" s="53"/>
      <c r="R2085" s="53"/>
      <c r="V2085" s="53"/>
      <c r="W2085" s="53"/>
      <c r="X2085" s="53"/>
      <c r="Y2085" s="53"/>
    </row>
    <row r="2086" spans="1:26" ht="18.75">
      <c r="A2086" s="57"/>
      <c r="B2086" s="64"/>
      <c r="C2086" s="64"/>
      <c r="D2086" s="64"/>
      <c r="E2086" s="53"/>
      <c r="F2086" s="67" t="s">
        <v>10</v>
      </c>
      <c r="G2086" s="72">
        <f>'1st 1'!V41</f>
        <v>0</v>
      </c>
      <c r="H2086" s="69"/>
      <c r="I2086" s="73"/>
      <c r="J2086" s="73"/>
      <c r="K2086" s="73"/>
      <c r="L2086" s="53"/>
      <c r="M2086" s="53"/>
      <c r="N2086" s="53"/>
      <c r="O2086" s="53"/>
      <c r="P2086" s="53"/>
      <c r="Q2086" s="53"/>
      <c r="R2086" s="53"/>
      <c r="V2086" s="53"/>
      <c r="W2086" s="53"/>
      <c r="X2086" s="53"/>
      <c r="Y2086" s="53"/>
    </row>
    <row r="2087" spans="1:26" ht="21.75" customHeight="1" thickBot="1">
      <c r="A2087" s="522" t="s">
        <v>25</v>
      </c>
      <c r="B2087" s="522"/>
      <c r="C2087" s="523"/>
      <c r="D2087" s="523"/>
      <c r="E2087" s="523"/>
      <c r="F2087" s="523"/>
      <c r="G2087" s="523"/>
      <c r="H2087" s="523"/>
      <c r="I2087" s="523"/>
      <c r="J2087" s="523"/>
      <c r="K2087" s="523"/>
      <c r="L2087" s="524"/>
      <c r="M2087" s="524"/>
      <c r="N2087" s="524"/>
      <c r="O2087" s="524"/>
      <c r="P2087" s="524"/>
      <c r="Q2087" s="524"/>
      <c r="R2087" s="524"/>
      <c r="S2087" s="524"/>
      <c r="T2087" s="524"/>
      <c r="U2087" s="524"/>
      <c r="V2087" s="524"/>
      <c r="W2087" s="524"/>
      <c r="X2087" s="524"/>
      <c r="Y2087" s="524"/>
    </row>
    <row r="2088" spans="1:26" ht="19.5" customHeight="1" thickTop="1" thickBot="1">
      <c r="A2088" s="478" t="s">
        <v>42</v>
      </c>
      <c r="B2088" s="479"/>
      <c r="C2088" s="479"/>
      <c r="D2088" s="479"/>
      <c r="E2088" s="479"/>
      <c r="F2088" s="479"/>
      <c r="G2088" s="479"/>
      <c r="H2088" s="479"/>
      <c r="I2088" s="479"/>
      <c r="J2088" s="479"/>
      <c r="K2088" s="480"/>
      <c r="L2088" s="479" t="s">
        <v>43</v>
      </c>
      <c r="M2088" s="479"/>
      <c r="N2088" s="479"/>
      <c r="O2088" s="479"/>
      <c r="P2088" s="479"/>
      <c r="Q2088" s="479"/>
      <c r="R2088" s="479"/>
      <c r="S2088" s="479"/>
      <c r="T2088" s="479"/>
      <c r="U2088" s="506"/>
      <c r="V2088" s="507" t="s">
        <v>39</v>
      </c>
      <c r="W2088" s="508"/>
      <c r="X2088" s="508"/>
      <c r="Y2088" s="509"/>
      <c r="Z2088" s="510" t="s">
        <v>68</v>
      </c>
    </row>
    <row r="2089" spans="1:26" ht="19.5" thickTop="1" thickBot="1">
      <c r="A2089" s="74" t="s">
        <v>22</v>
      </c>
      <c r="B2089" s="75"/>
      <c r="C2089" s="76">
        <f>'1st 1'!C4</f>
        <v>101</v>
      </c>
      <c r="D2089" s="76">
        <f>'1st 2'!C4</f>
        <v>102</v>
      </c>
      <c r="E2089" s="76">
        <f>'1st 3'!C4</f>
        <v>103</v>
      </c>
      <c r="F2089" s="76">
        <f>'1st 4'!C4</f>
        <v>104</v>
      </c>
      <c r="G2089" s="76">
        <f>'1st 5'!C4</f>
        <v>105</v>
      </c>
      <c r="H2089" s="76">
        <f>'1st 6'!C4</f>
        <v>106</v>
      </c>
      <c r="I2089" s="511" t="s">
        <v>0</v>
      </c>
      <c r="J2089" s="511" t="s">
        <v>3</v>
      </c>
      <c r="K2089" s="512" t="s">
        <v>2</v>
      </c>
      <c r="L2089" s="76">
        <f>'2nd 1'!C4</f>
        <v>107</v>
      </c>
      <c r="M2089" s="76">
        <f>'2nd 2'!C4</f>
        <v>108</v>
      </c>
      <c r="N2089" s="76">
        <f>'2nd 3'!C4</f>
        <v>109</v>
      </c>
      <c r="O2089" s="76">
        <f>'2nd 4'!C4</f>
        <v>110</v>
      </c>
      <c r="P2089" s="76">
        <f>'2nd 5'!C4</f>
        <v>111</v>
      </c>
      <c r="Q2089" s="76">
        <f>'2nd 6'!C4</f>
        <v>112</v>
      </c>
      <c r="R2089" s="76">
        <f>'2nd 7'!C4</f>
        <v>0</v>
      </c>
      <c r="S2089" s="429" t="s">
        <v>0</v>
      </c>
      <c r="T2089" s="429" t="s">
        <v>3</v>
      </c>
      <c r="U2089" s="431" t="s">
        <v>2</v>
      </c>
      <c r="V2089" s="492" t="s">
        <v>29</v>
      </c>
      <c r="W2089" s="493" t="s">
        <v>0</v>
      </c>
      <c r="X2089" s="494" t="s">
        <v>3</v>
      </c>
      <c r="Y2089" s="495" t="s">
        <v>2</v>
      </c>
      <c r="Z2089" s="510"/>
    </row>
    <row r="2090" spans="1:26" ht="64.5" customHeight="1" thickTop="1" thickBot="1">
      <c r="A2090" s="77" t="s">
        <v>63</v>
      </c>
      <c r="B2090" s="78"/>
      <c r="C2090" s="114" t="str">
        <f>'1st 1'!C6</f>
        <v>Drawing-1</v>
      </c>
      <c r="D2090" s="114" t="str">
        <f>'1st 2'!C6</f>
        <v>Sketch-1</v>
      </c>
      <c r="E2090" s="114" t="str">
        <f>'1st 3'!C6</f>
        <v>Parspective-1</v>
      </c>
      <c r="F2090" s="114" t="str">
        <f>'1st 4'!C6</f>
        <v>Study and Composition-1</v>
      </c>
      <c r="G2090" s="114" t="str">
        <f>'1st 5'!C6</f>
        <v>History of Civilization-1</v>
      </c>
      <c r="H2090" s="114" t="str">
        <f>'1st 6'!C6</f>
        <v>Nazrul Studies</v>
      </c>
      <c r="I2090" s="481"/>
      <c r="J2090" s="481"/>
      <c r="K2090" s="482"/>
      <c r="L2090" s="114" t="str">
        <f>'2nd 1'!C6</f>
        <v>Drawing-2</v>
      </c>
      <c r="M2090" s="114" t="str">
        <f>'2nd 2'!C6</f>
        <v>Sketch-2</v>
      </c>
      <c r="N2090" s="114" t="str">
        <f>'2nd 3'!C6</f>
        <v>Perspective- 2</v>
      </c>
      <c r="O2090" s="114" t="str">
        <f>'2nd 4'!C6</f>
        <v>Basic Design</v>
      </c>
      <c r="P2090" s="114" t="str">
        <f>'2nd 5'!C6</f>
        <v xml:space="preserve"> Study &amp; composition 2</v>
      </c>
      <c r="Q2090" s="114" t="str">
        <f>'2nd 6'!C6</f>
        <v>History of Civilization -2</v>
      </c>
      <c r="R2090" s="114">
        <f>'2nd 7'!C6</f>
        <v>0</v>
      </c>
      <c r="S2090" s="429"/>
      <c r="T2090" s="429"/>
      <c r="U2090" s="431"/>
      <c r="V2090" s="492"/>
      <c r="W2090" s="493"/>
      <c r="X2090" s="493"/>
      <c r="Y2090" s="495"/>
      <c r="Z2090" s="510"/>
    </row>
    <row r="2091" spans="1:26" ht="18.75" thickTop="1">
      <c r="A2091" s="77" t="s">
        <v>12</v>
      </c>
      <c r="B2091" s="78"/>
      <c r="C2091" s="80">
        <f>'1st 1'!G4</f>
        <v>3</v>
      </c>
      <c r="D2091" s="80">
        <f>'1st 2'!G4</f>
        <v>1.5</v>
      </c>
      <c r="E2091" s="80">
        <f>'1st 3'!G4</f>
        <v>3</v>
      </c>
      <c r="F2091" s="80">
        <f>'1st 4'!G4</f>
        <v>3</v>
      </c>
      <c r="G2091" s="80">
        <f>'1st 5'!G4</f>
        <v>1.5</v>
      </c>
      <c r="H2091" s="80">
        <f>'1st 6'!G4</f>
        <v>3</v>
      </c>
      <c r="I2091" s="481"/>
      <c r="J2091" s="481"/>
      <c r="K2091" s="513"/>
      <c r="L2091" s="80">
        <f>'2nd 1'!G4</f>
        <v>3</v>
      </c>
      <c r="M2091" s="80">
        <f>'2nd 2'!G4</f>
        <v>1.5</v>
      </c>
      <c r="N2091" s="80">
        <f>'2nd 3'!G4</f>
        <v>3</v>
      </c>
      <c r="O2091" s="80">
        <f>'2nd 4'!G4</f>
        <v>1.5</v>
      </c>
      <c r="P2091" s="80">
        <f>'2nd 5'!G4</f>
        <v>3</v>
      </c>
      <c r="Q2091" s="80">
        <f>'2nd 6'!G4</f>
        <v>3</v>
      </c>
      <c r="R2091" s="80">
        <f>'2nd 7'!G4</f>
        <v>0</v>
      </c>
      <c r="S2091" s="430"/>
      <c r="T2091" s="430"/>
      <c r="U2091" s="432"/>
      <c r="V2091" s="468"/>
      <c r="W2091" s="471"/>
      <c r="X2091" s="471"/>
      <c r="Y2091" s="422"/>
      <c r="Z2091" s="510"/>
    </row>
    <row r="2092" spans="1:26" ht="16.5" customHeight="1">
      <c r="A2092" s="77" t="s">
        <v>11</v>
      </c>
      <c r="B2092" s="78"/>
      <c r="C2092" s="80">
        <v>100</v>
      </c>
      <c r="D2092" s="80">
        <v>100</v>
      </c>
      <c r="E2092" s="80">
        <v>100</v>
      </c>
      <c r="F2092" s="80">
        <v>100</v>
      </c>
      <c r="G2092" s="80">
        <v>100</v>
      </c>
      <c r="H2092" s="80">
        <v>100</v>
      </c>
      <c r="I2092" s="496">
        <f>(C2096*C2091)+(D2096*D2091)+(E2096*E2091)+(F2096*F2091)+(G2096*G2091)+(H2096*H2091)</f>
        <v>46.875</v>
      </c>
      <c r="J2092" s="82"/>
      <c r="K2092" s="83" t="str">
        <f>IF(J2093&gt;=4,"A+",IF(J2093&gt;=3.75,"A",IF(J2093&gt;=3.5,"A-",IF(J2093&gt;=3.25,"B+",IF(J2093&gt;=3,"B",IF(J2093&gt;=2.75,"B-",IF(J2093&gt;=2.5,"C+",IF(J2093&gt;=2,"C","F"))))))))</f>
        <v>B</v>
      </c>
      <c r="L2092" s="81">
        <v>100</v>
      </c>
      <c r="M2092" s="80">
        <v>100</v>
      </c>
      <c r="N2092" s="80">
        <v>100</v>
      </c>
      <c r="O2092" s="80">
        <v>100</v>
      </c>
      <c r="P2092" s="80">
        <v>100</v>
      </c>
      <c r="Q2092" s="80">
        <v>100</v>
      </c>
      <c r="R2092" s="80">
        <v>100</v>
      </c>
      <c r="S2092" s="465">
        <f>(L2096*L2091)+(M2096*M2091)+(N2096*N2091)+(O2096*O2091)+(P2096*P2091)+(Q2096*Q2091)+(R2096*R2091)</f>
        <v>45.75</v>
      </c>
      <c r="T2092" s="84"/>
      <c r="U2092" s="85" t="str">
        <f>IF(T2093&gt;=4,"A+",IF(T2093&gt;=3.75,"A",IF(T2093&gt;=3.5,"A-",IF(T2093&gt;=3.25,"B+",IF(T2093&gt;=3,"B",IF(T2093&gt;=2.75,"B-",IF(T2093&gt;=2.5,"C+",IF(T2093&gt;=2,"C","F"))))))))</f>
        <v>B</v>
      </c>
      <c r="V2092" s="498">
        <f>IF((C2096+C2098)=0,0,C2091)+IF((D2096+D2098)=0,0,D2091)+IF((E2096+E2098)=0,0,E2091)+IF((F2096+F2098)=0,0,F2091)+IF((G2096+G2098)=0,0,G2091)+IF((H2096+H2098)=0,0,H2091)+IF((L2096+L2098)=0,0,L2091)+IF((M2096+M2098)=0,0,M2091)+IF((N2096+N2098)=0,0,N2091)+IF((O2096+O2098)=0,0,O2091)+IF((P2096+P2098)=0,0,P2091)+IF((Q2096+Q2098)=0,0,Q2091)+IF((R2096+R2098)=0,0,R2091)+IF(C2141=0,0,1.5)</f>
        <v>31.5</v>
      </c>
      <c r="W2092" s="415">
        <f>I2092+S2092+(C2141*1.5)</f>
        <v>97.125</v>
      </c>
      <c r="X2092" s="503">
        <f>IF(S2092&gt;0,(W2092/31.5),J2093)</f>
        <v>3.0833333333333335</v>
      </c>
      <c r="Y2092" s="154" t="str">
        <f>IF(X2092&gt;=4,"A+",IF(X2092&gt;=3.75,"A",IF(X2092&gt;=3.5,"A-",IF(X2092&gt;=3.25,"B+",IF(X2092&gt;=3,"B",IF(X2092&gt;=2.75,"B-",IF(X2092&gt;=2.5,"C+",IF(X2092&gt;=2,"C","F"))))))))</f>
        <v>B</v>
      </c>
      <c r="Z2092" s="510"/>
    </row>
    <row r="2093" spans="1:26" ht="18">
      <c r="A2093" s="77" t="s">
        <v>28</v>
      </c>
      <c r="B2093" s="86"/>
      <c r="C2093" s="87">
        <f>'1st 1'!C41</f>
        <v>28</v>
      </c>
      <c r="D2093" s="87">
        <f>'1st 2'!C41</f>
        <v>30</v>
      </c>
      <c r="E2093" s="87">
        <f>'1st 3'!C41</f>
        <v>23</v>
      </c>
      <c r="F2093" s="87">
        <f>'1st 4'!C41</f>
        <v>27</v>
      </c>
      <c r="G2093" s="87">
        <f>'1st 5'!C41</f>
        <v>24</v>
      </c>
      <c r="H2093" s="87">
        <f>'1st 6'!C41</f>
        <v>31.75</v>
      </c>
      <c r="I2093" s="497"/>
      <c r="J2093" s="485">
        <f>I2092/(C2091+D2091+E2091+F2091+G2091+H2091)</f>
        <v>3.125</v>
      </c>
      <c r="K2093" s="88"/>
      <c r="L2093" s="89">
        <f>'2nd 1'!C41</f>
        <v>26</v>
      </c>
      <c r="M2093" s="87">
        <f>'2nd 2'!C41</f>
        <v>27</v>
      </c>
      <c r="N2093" s="87">
        <f>'2nd 3'!C41</f>
        <v>31</v>
      </c>
      <c r="O2093" s="87">
        <f>'2nd 4'!C41</f>
        <v>25</v>
      </c>
      <c r="P2093" s="87">
        <f>'2nd 5'!C41</f>
        <v>26.5</v>
      </c>
      <c r="Q2093" s="87">
        <f>'2nd 6'!C41</f>
        <v>26.5</v>
      </c>
      <c r="R2093" s="87">
        <f>'2nd 7'!C41</f>
        <v>0</v>
      </c>
      <c r="S2093" s="457"/>
      <c r="T2093" s="485">
        <f>S2092/(L2091+M2091+N2091+O2091+P2091+Q2091+R2091)</f>
        <v>3.05</v>
      </c>
      <c r="U2093" s="90"/>
      <c r="V2093" s="499"/>
      <c r="W2093" s="501"/>
      <c r="X2093" s="453"/>
      <c r="Y2093" s="487" t="str">
        <f>IF(S2092&gt;0,(IF(X2092&gt;=2.5,Y2092,IF(X2092&gt;=2.25,"C",IF(X2092&gt;=2,"D","F")))),K2094)</f>
        <v>B</v>
      </c>
      <c r="Z2093" s="510"/>
    </row>
    <row r="2094" spans="1:26" ht="16.5" customHeight="1">
      <c r="A2094" s="423" t="s">
        <v>26</v>
      </c>
      <c r="B2094" s="91" t="s">
        <v>60</v>
      </c>
      <c r="C2094" s="87">
        <f>'1st 1'!J41</f>
        <v>39</v>
      </c>
      <c r="D2094" s="87">
        <f>'1st 2'!J41</f>
        <v>36</v>
      </c>
      <c r="E2094" s="87">
        <f>'1st 3'!J41</f>
        <v>45.5</v>
      </c>
      <c r="F2094" s="87">
        <f>'1st 4'!J41</f>
        <v>32</v>
      </c>
      <c r="G2094" s="87">
        <f>'1st 5'!J41</f>
        <v>40</v>
      </c>
      <c r="H2094" s="87">
        <f>'1st 6'!J41</f>
        <v>36.5</v>
      </c>
      <c r="I2094" s="497"/>
      <c r="J2094" s="505"/>
      <c r="K2094" s="489" t="str">
        <f>IF(J2093&gt;=2.5,K2092,IF(J2093&gt;=2.25,"C",IF(J2093&gt;=2,"D",IF(J2093=0,0,"F"))))</f>
        <v>B</v>
      </c>
      <c r="L2094" s="89">
        <f>'2nd 1'!J41</f>
        <v>43</v>
      </c>
      <c r="M2094" s="87">
        <f>'2nd 2'!J41</f>
        <v>29</v>
      </c>
      <c r="N2094" s="87">
        <f>'2nd 3'!J41</f>
        <v>41.5</v>
      </c>
      <c r="O2094" s="87">
        <f>'2nd 4'!J41</f>
        <v>32.5</v>
      </c>
      <c r="P2094" s="87">
        <f>'2nd 5'!J41</f>
        <v>29</v>
      </c>
      <c r="Q2094" s="87">
        <f>'2nd 6'!J41</f>
        <v>33.5</v>
      </c>
      <c r="R2094" s="87">
        <f>'2nd 7'!J41</f>
        <v>0</v>
      </c>
      <c r="S2094" s="457"/>
      <c r="T2094" s="486"/>
      <c r="U2094" s="442" t="str">
        <f>IF(T2093&gt;=2.5,U2092,IF(T2093&gt;=2.25,"C",IF(T2093&gt;=2,"D",IF(T2093=0,0,"F"))))</f>
        <v>B</v>
      </c>
      <c r="V2094" s="499"/>
      <c r="W2094" s="501"/>
      <c r="X2094" s="453"/>
      <c r="Y2094" s="488"/>
      <c r="Z2094" s="510"/>
    </row>
    <row r="2095" spans="1:26" ht="16.5" customHeight="1">
      <c r="A2095" s="424"/>
      <c r="B2095" s="91" t="s">
        <v>67</v>
      </c>
      <c r="C2095" s="115">
        <f>'1st 1'!K41</f>
        <v>67</v>
      </c>
      <c r="D2095" s="115">
        <f>'1st 2'!K41</f>
        <v>66</v>
      </c>
      <c r="E2095" s="115">
        <f>'1st 3'!K41</f>
        <v>69</v>
      </c>
      <c r="F2095" s="115">
        <f>'1st 4'!K41</f>
        <v>59</v>
      </c>
      <c r="G2095" s="115">
        <f>'1st 5'!K41</f>
        <v>64</v>
      </c>
      <c r="H2095" s="115">
        <f>'1st 6'!K41</f>
        <v>69</v>
      </c>
      <c r="I2095" s="497"/>
      <c r="J2095" s="505"/>
      <c r="K2095" s="490"/>
      <c r="L2095" s="116">
        <f>'2nd 1'!K41</f>
        <v>69</v>
      </c>
      <c r="M2095" s="115">
        <f>'2nd 2'!K41</f>
        <v>56</v>
      </c>
      <c r="N2095" s="115">
        <f>'2nd 3'!K41</f>
        <v>73</v>
      </c>
      <c r="O2095" s="115">
        <f>'2nd 4'!K41</f>
        <v>58</v>
      </c>
      <c r="P2095" s="115">
        <f>'2nd 5'!K41</f>
        <v>56</v>
      </c>
      <c r="Q2095" s="115">
        <f>'2nd 6'!K41</f>
        <v>60</v>
      </c>
      <c r="R2095" s="115">
        <f>'2nd 7'!K41</f>
        <v>0</v>
      </c>
      <c r="S2095" s="457"/>
      <c r="T2095" s="486"/>
      <c r="U2095" s="491"/>
      <c r="V2095" s="499"/>
      <c r="W2095" s="501"/>
      <c r="X2095" s="453"/>
      <c r="Y2095" s="488"/>
      <c r="Z2095" s="510"/>
    </row>
    <row r="2096" spans="1:26" ht="18">
      <c r="A2096" s="424"/>
      <c r="B2096" s="91" t="s">
        <v>1</v>
      </c>
      <c r="C2096" s="87">
        <f>'1st 1'!M41</f>
        <v>3.25</v>
      </c>
      <c r="D2096" s="87">
        <f>'1st 2'!M41</f>
        <v>3.25</v>
      </c>
      <c r="E2096" s="87">
        <f>'1st 3'!M41</f>
        <v>3.25</v>
      </c>
      <c r="F2096" s="87">
        <f>'1st 4'!M41</f>
        <v>2.75</v>
      </c>
      <c r="G2096" s="87">
        <f>'1st 5'!M41</f>
        <v>3</v>
      </c>
      <c r="H2096" s="87">
        <f>'1st 6'!M41</f>
        <v>3.25</v>
      </c>
      <c r="I2096" s="497"/>
      <c r="J2096" s="505"/>
      <c r="K2096" s="92"/>
      <c r="L2096" s="89">
        <f>'2nd 1'!M41</f>
        <v>3.25</v>
      </c>
      <c r="M2096" s="87">
        <f>'2nd 2'!M41</f>
        <v>2.75</v>
      </c>
      <c r="N2096" s="87">
        <f>'2nd 3'!M41</f>
        <v>3.5</v>
      </c>
      <c r="O2096" s="87">
        <f>'2nd 4'!M41</f>
        <v>2.75</v>
      </c>
      <c r="P2096" s="87">
        <f>'2nd 5'!M41</f>
        <v>2.75</v>
      </c>
      <c r="Q2096" s="87">
        <f>'2nd 6'!M41</f>
        <v>3</v>
      </c>
      <c r="R2096" s="87">
        <f>'2nd 7'!M41</f>
        <v>0</v>
      </c>
      <c r="S2096" s="457"/>
      <c r="T2096" s="486"/>
      <c r="U2096" s="93"/>
      <c r="V2096" s="499"/>
      <c r="W2096" s="501"/>
      <c r="X2096" s="453"/>
      <c r="Y2096" s="155"/>
      <c r="Z2096" s="510"/>
    </row>
    <row r="2097" spans="1:28" ht="17.25" customHeight="1" thickBot="1">
      <c r="A2097" s="424"/>
      <c r="B2097" s="94" t="s">
        <v>2</v>
      </c>
      <c r="C2097" s="95" t="str">
        <f>'1st 1'!L41</f>
        <v>B+</v>
      </c>
      <c r="D2097" s="95" t="str">
        <f>'1st 2'!L41</f>
        <v>B+</v>
      </c>
      <c r="E2097" s="95" t="str">
        <f>'1st 3'!L41</f>
        <v>B+</v>
      </c>
      <c r="F2097" s="95" t="str">
        <f>'1st 4'!L41</f>
        <v>B-</v>
      </c>
      <c r="G2097" s="95" t="str">
        <f>'1st 5'!L41</f>
        <v>B</v>
      </c>
      <c r="H2097" s="95" t="str">
        <f>'1st 6'!L41</f>
        <v>B+</v>
      </c>
      <c r="I2097" s="472"/>
      <c r="J2097" s="96"/>
      <c r="K2097" s="88"/>
      <c r="L2097" s="97" t="str">
        <f>'2nd 1'!L41</f>
        <v>B+</v>
      </c>
      <c r="M2097" s="95" t="str">
        <f>'2nd 2'!L41</f>
        <v>B-</v>
      </c>
      <c r="N2097" s="95" t="str">
        <f>'2nd 3'!L41</f>
        <v>A-</v>
      </c>
      <c r="O2097" s="95" t="str">
        <f>'2nd 4'!L41</f>
        <v>B-</v>
      </c>
      <c r="P2097" s="95" t="str">
        <f>'2nd 5'!L41</f>
        <v>B-</v>
      </c>
      <c r="Q2097" s="95" t="str">
        <f>'2nd 6'!L41</f>
        <v>B</v>
      </c>
      <c r="R2097" s="95">
        <f>'2nd 7'!L41</f>
        <v>0</v>
      </c>
      <c r="S2097" s="457"/>
      <c r="T2097" s="98"/>
      <c r="U2097" s="90"/>
      <c r="V2097" s="500"/>
      <c r="W2097" s="502"/>
      <c r="X2097" s="504"/>
      <c r="Y2097" s="156"/>
      <c r="Z2097" s="510"/>
    </row>
    <row r="2098" spans="1:28" ht="18.75" thickTop="1">
      <c r="A2098" s="413" t="s">
        <v>127</v>
      </c>
      <c r="B2098" s="91" t="s">
        <v>1</v>
      </c>
      <c r="C2098" s="87">
        <f>'1st 1'!N41</f>
        <v>0</v>
      </c>
      <c r="D2098" s="87">
        <f>'1st 2'!N41</f>
        <v>0</v>
      </c>
      <c r="E2098" s="87">
        <f>'1st 3'!N41</f>
        <v>0</v>
      </c>
      <c r="F2098" s="87">
        <f>'1st 4'!N41</f>
        <v>0</v>
      </c>
      <c r="G2098" s="87">
        <f>'1st 5'!N41</f>
        <v>0</v>
      </c>
      <c r="H2098" s="87">
        <f>'1st 6'!N41</f>
        <v>0</v>
      </c>
      <c r="I2098" s="530">
        <f>(C2098*C2091)+(D2098*D2091)+(E2098*E2091)+(F2098*F2091)+(G2098*G2091)+(H2098*H2091)</f>
        <v>0</v>
      </c>
      <c r="J2098" s="417">
        <f>IF(C2098&gt;0,(C2096*C2091),0)+IF(D2098&gt;0,(D2096*D2091),0)+IF(E2098&gt;0,(E2096*E2091),0)+IF(F2098&gt;0,(F2096*F2091),0)+IF(G2098&gt;0,(G2096*G2091),0)+IF(H2098&gt;0,(H2096*H2091),0)</f>
        <v>0</v>
      </c>
      <c r="K2098" s="473">
        <f>IF(C2098&gt;C2096,((C2098*C2091)-(C2096*C2091)),0)+IF(D2098&gt;D2096,((D2098*D2091)-(D2096*D2091)),0)+IF(E2098&gt;E2096,((E2098*E2091)-(E2096*E2091)),0)+IF(F2098&gt;F2096,((F2098*F2091)-(F2096*F2091)),0)+IF(G2098&gt;G2096,((G2098*G2091)-(G2096*G2091)),0)+IF(H2098&gt;H2096,((H2098*H2091)-(H2096*H2091)),0)</f>
        <v>0</v>
      </c>
      <c r="L2098" s="89">
        <f>'2nd 1'!N41</f>
        <v>0</v>
      </c>
      <c r="M2098" s="87">
        <f>'2nd 2'!N41</f>
        <v>0</v>
      </c>
      <c r="N2098" s="87">
        <f>'2nd 3'!N41</f>
        <v>0</v>
      </c>
      <c r="O2098" s="87">
        <f>'2nd 4'!N41</f>
        <v>0</v>
      </c>
      <c r="P2098" s="87">
        <f>'2nd 5'!N41</f>
        <v>0</v>
      </c>
      <c r="Q2098" s="87">
        <f>'2nd 6'!N41</f>
        <v>0</v>
      </c>
      <c r="R2098" s="87">
        <f>'2nd 7'!N41</f>
        <v>0</v>
      </c>
      <c r="S2098" s="401">
        <f>(L2098*L2091)+(M2098*M2091)+(N2098*N2091)+(O2098*O2091)+(P2098*P2091)+(Q2098*Q2091)+(R2098*R2091)</f>
        <v>0</v>
      </c>
      <c r="T2098" s="417">
        <f>IF(L2098&gt;0,(L2096*L2091),0)+IF(M2098&gt;0,(M2096*M2091),0)+IF(N2098&gt;0,(N2096*N2091),0)+IF(O2098&gt;0,(O2096*O2091),0)+IF(P2098&gt;0,(P2096*P2091),0)+IF(Q2098&gt;0,(Q2096*Q2091),0)+IF(R2098&gt;0,(R2096*R2091),0)</f>
        <v>0</v>
      </c>
      <c r="U2098" s="399">
        <f>IF(L2098&gt;L2096,((L2098*L2091)-(L2096*L2091)),0)+IF(M2098&gt;M2096,((M2098*M2091)-(M2096*M2091)),0)+IF(N2098&gt;N2096,((N2098*N2091)-(N2096*N2091)),0)+IF(O2098&gt;O2096,((O2098*O2091)-(O2096*O2091)),0)+IF(P2098&gt;P2096,((P2098*P2091)-(P2096*P2091)),0)+IF(Q2098&gt;Q2096,((Q2098*Q2091)-(Q2096*Q2091)),0)+IF(R2098&gt;R2096,((R2098*R2091)-(R2096*R2091)),0)</f>
        <v>0</v>
      </c>
      <c r="V2098" s="401">
        <f>I2098+S2098</f>
        <v>0</v>
      </c>
      <c r="W2098" s="436">
        <f>J2098+T2098</f>
        <v>0</v>
      </c>
      <c r="X2098" s="526">
        <f>K2098+U2098</f>
        <v>0</v>
      </c>
      <c r="Y2098" s="527"/>
      <c r="Z2098" s="510"/>
    </row>
    <row r="2099" spans="1:28" ht="15.75" customHeight="1" thickBot="1">
      <c r="A2099" s="414"/>
      <c r="B2099" s="157" t="s">
        <v>23</v>
      </c>
      <c r="C2099" s="178" t="str">
        <f>'1st 1'!O41</f>
        <v/>
      </c>
      <c r="D2099" s="178" t="str">
        <f>'1st 2'!O41</f>
        <v/>
      </c>
      <c r="E2099" s="178" t="str">
        <f>'1st 3'!O41</f>
        <v/>
      </c>
      <c r="F2099" s="178" t="str">
        <f>'1st 4'!O41</f>
        <v/>
      </c>
      <c r="G2099" s="178" t="str">
        <f>'1st 5'!O41</f>
        <v/>
      </c>
      <c r="H2099" s="178" t="str">
        <f>'1st 6'!O41</f>
        <v/>
      </c>
      <c r="I2099" s="472"/>
      <c r="J2099" s="472"/>
      <c r="K2099" s="474"/>
      <c r="L2099" s="179" t="str">
        <f>'2nd 1'!O41</f>
        <v/>
      </c>
      <c r="M2099" s="178" t="str">
        <f>'2nd 2'!O41</f>
        <v/>
      </c>
      <c r="N2099" s="178" t="str">
        <f>'2nd 3'!O41</f>
        <v/>
      </c>
      <c r="O2099" s="178" t="str">
        <f>'2nd 4'!O41</f>
        <v/>
      </c>
      <c r="P2099" s="178" t="str">
        <f>'2nd 5'!O41</f>
        <v/>
      </c>
      <c r="Q2099" s="178" t="str">
        <f>'2nd 6'!O41</f>
        <v/>
      </c>
      <c r="R2099" s="178" t="str">
        <f>'2nd 7'!O41</f>
        <v/>
      </c>
      <c r="S2099" s="475"/>
      <c r="T2099" s="420"/>
      <c r="U2099" s="400"/>
      <c r="V2099" s="402"/>
      <c r="W2099" s="437"/>
      <c r="X2099" s="528"/>
      <c r="Y2099" s="529"/>
      <c r="Z2099" s="510"/>
    </row>
    <row r="2100" spans="1:28" ht="21" customHeight="1" thickTop="1" thickBot="1">
      <c r="A2100" s="435" t="s">
        <v>30</v>
      </c>
      <c r="B2100" s="435"/>
      <c r="C2100" s="435"/>
      <c r="D2100" s="435"/>
      <c r="E2100" s="435"/>
      <c r="F2100" s="435"/>
      <c r="G2100" s="435"/>
      <c r="H2100" s="435"/>
      <c r="I2100" s="435"/>
      <c r="J2100" s="435"/>
      <c r="K2100" s="435"/>
      <c r="L2100" s="435"/>
      <c r="M2100" s="435"/>
      <c r="N2100" s="435"/>
      <c r="O2100" s="435"/>
      <c r="P2100" s="435"/>
      <c r="Q2100" s="435"/>
      <c r="R2100" s="435"/>
      <c r="S2100" s="435"/>
      <c r="T2100" s="435"/>
      <c r="U2100" s="435"/>
      <c r="V2100" s="435"/>
      <c r="W2100" s="435"/>
      <c r="X2100" s="435"/>
      <c r="Y2100" s="435"/>
      <c r="Z2100" s="510"/>
    </row>
    <row r="2101" spans="1:28" ht="19.5" customHeight="1" thickTop="1" thickBot="1">
      <c r="A2101" s="478" t="s">
        <v>44</v>
      </c>
      <c r="B2101" s="479"/>
      <c r="C2101" s="479"/>
      <c r="D2101" s="479"/>
      <c r="E2101" s="479"/>
      <c r="F2101" s="479"/>
      <c r="G2101" s="479"/>
      <c r="H2101" s="479"/>
      <c r="I2101" s="479"/>
      <c r="J2101" s="479"/>
      <c r="K2101" s="506"/>
      <c r="L2101" s="425" t="s">
        <v>45</v>
      </c>
      <c r="M2101" s="426"/>
      <c r="N2101" s="426"/>
      <c r="O2101" s="426"/>
      <c r="P2101" s="426"/>
      <c r="Q2101" s="426"/>
      <c r="R2101" s="426"/>
      <c r="S2101" s="426"/>
      <c r="T2101" s="426"/>
      <c r="U2101" s="426"/>
      <c r="V2101" s="160"/>
      <c r="W2101" s="428" t="s">
        <v>39</v>
      </c>
      <c r="X2101" s="428"/>
      <c r="Y2101" s="161"/>
      <c r="Z2101" s="510"/>
    </row>
    <row r="2102" spans="1:28" ht="17.25" customHeight="1" thickTop="1">
      <c r="A2102" s="99" t="s">
        <v>22</v>
      </c>
      <c r="B2102" s="100"/>
      <c r="C2102" s="101">
        <f>'3rd 1'!B4</f>
        <v>201</v>
      </c>
      <c r="D2102" s="101">
        <f>'3rd 2'!B4</f>
        <v>202</v>
      </c>
      <c r="E2102" s="101">
        <f>'3rd 3'!B4</f>
        <v>203</v>
      </c>
      <c r="F2102" s="101">
        <f>'3rd 4'!B4</f>
        <v>204</v>
      </c>
      <c r="G2102" s="101">
        <f>'3rd 5'!B4</f>
        <v>205</v>
      </c>
      <c r="H2102" s="101">
        <f>'3rd 6'!B4</f>
        <v>0</v>
      </c>
      <c r="I2102" s="430" t="s">
        <v>0</v>
      </c>
      <c r="J2102" s="430" t="s">
        <v>3</v>
      </c>
      <c r="K2102" s="432" t="s">
        <v>2</v>
      </c>
      <c r="L2102" s="101">
        <f>'4th 1'!B4</f>
        <v>206</v>
      </c>
      <c r="M2102" s="101">
        <f>'4th 2'!B4</f>
        <v>207</v>
      </c>
      <c r="N2102" s="101">
        <f>'4th 3'!B4</f>
        <v>208</v>
      </c>
      <c r="O2102" s="101">
        <f>'4th 4'!B4</f>
        <v>209</v>
      </c>
      <c r="P2102" s="101">
        <f>'4th 5'!B4</f>
        <v>210</v>
      </c>
      <c r="Q2102" s="101">
        <f>'4th 6'!B4</f>
        <v>211</v>
      </c>
      <c r="R2102" s="101">
        <f>'4th 7'!B4</f>
        <v>0</v>
      </c>
      <c r="S2102" s="429" t="s">
        <v>0</v>
      </c>
      <c r="T2102" s="429" t="s">
        <v>3</v>
      </c>
      <c r="U2102" s="431" t="s">
        <v>2</v>
      </c>
      <c r="V2102" s="433" t="s">
        <v>62</v>
      </c>
      <c r="W2102" s="434"/>
      <c r="X2102" s="434"/>
      <c r="Y2102" s="162" t="str">
        <f>IF(X2103&gt;=4,"A+",IF(X2103&gt;=3.75,"A",IF(X2103&gt;=3.5,"A-",IF(X2103&gt;=3.25,"B+",IF(X2103&gt;=3,"B",IF(X2103&gt;=2.75,"B-",IF(X2103&gt;=2.5,"C+",IF(X2103&gt;=2,"C","F"))))))))</f>
        <v>B</v>
      </c>
      <c r="Z2102" s="510"/>
    </row>
    <row r="2103" spans="1:28" ht="63.75" customHeight="1">
      <c r="A2103" s="77" t="s">
        <v>63</v>
      </c>
      <c r="B2103" s="86"/>
      <c r="C2103" s="79" t="str">
        <f>IF('3rd 1'!C41&gt;0,'3rd 1'!D6,IF('3rd 1'!K41&gt;0,'3rd 1'!L6,IF('3rd 1'!S41&gt;0,'3rd 1'!T6,0)))</f>
        <v>Basic Design</v>
      </c>
      <c r="D2103" s="79" t="str">
        <f>IF('3rd 2'!C41&gt;0,'3rd 2'!D6,IF('3rd 2'!K41&gt;0,'3rd 2'!L6,IF('3rd 2'!S41&gt;0,'3rd 2'!T6,0)))</f>
        <v>Still Life-1</v>
      </c>
      <c r="E2103" s="79" t="str">
        <f>IF('3rd 3'!C41&gt;0,'3rd 3'!D6,IF('3rd 3'!K41&gt;0,'3rd 3'!L6,IF('3rd 3'!S41&gt;0,'3rd 3'!T6,0)))</f>
        <v>Drawing-3</v>
      </c>
      <c r="F2103" s="79" t="str">
        <f>IF('3rd 4'!C41&gt;0,'3rd 4'!D6,IF('3rd 4'!K41&gt;0,'3rd 4'!L6,IF('3rd 4'!S41&gt;0,'3rd 4'!T6,0)))</f>
        <v>Sketch-3</v>
      </c>
      <c r="G2103" s="79" t="str">
        <f>IF('3rd 5'!C41&gt;0,'3rd 5'!D6,IF('3rd 5'!K41&gt;0,'3rd 5'!L6,IF('3rd 5'!S41&gt;0,'3rd 5'!T6,0)))</f>
        <v>History of Ancient Indian Civilization</v>
      </c>
      <c r="H2103" s="79">
        <f>IF('3rd 6'!C41&gt;0,'3rd 6'!D6,IF('3rd 6'!K41&gt;0,'3rd 6'!L6,IF('3rd 6'!S41&gt;0,'3rd 6'!T6,0)))</f>
        <v>0</v>
      </c>
      <c r="I2103" s="481"/>
      <c r="J2103" s="481"/>
      <c r="K2103" s="482"/>
      <c r="L2103" s="79" t="str">
        <f>IF('4th 1'!C41&gt;0,'4th 1'!D6,IF('4th 1'!K41&gt;0,'4th 1'!L6,IF('4th 1'!S41&gt;0,'4th 1'!T6,0)))</f>
        <v>Folk Design</v>
      </c>
      <c r="M2103" s="79" t="str">
        <f>IF('4th 2'!C41&gt;0,'4th 2'!D6,IF('4th 2'!K41&gt;0,'4th 2'!L6,IF('4th 2'!S41&gt;0,'4th 2'!T6,0)))</f>
        <v>Still Life-2</v>
      </c>
      <c r="N2103" s="79" t="str">
        <f>IF('4th 3'!C41&gt;0,'4th 3'!D6,IF('4th 3'!K41&gt;0,'4th 3'!L6,IF('4th 3'!S41&gt;0,'4th 3'!T6,0)))</f>
        <v>Drawing-4</v>
      </c>
      <c r="O2103" s="79" t="str">
        <f>IF('4th 4'!C41&gt;0,'4th 4'!D6,IF('4th 4'!K41&gt;0,'4th 4'!L6,IF('4th 4'!S41&gt;0,'4th 4'!T6,0)))</f>
        <v>Typography-1</v>
      </c>
      <c r="P2103" s="79" t="str">
        <f>IF('4th 5'!C41&gt;0,'4th 5'!D6,IF('4th 5'!K41&gt;0,'4th 5'!L6,IF('4th 5'!S41&gt;0,'4th 5'!T6,0)))</f>
        <v>Material &amp; Technique of Graphic Design</v>
      </c>
      <c r="Q2103" s="79" t="str">
        <f>IF('4th 6'!C41&gt;0,'4th 6'!D6,IF('4th 6'!K41&gt;0,'4th 6'!L6,IF('4th 6'!S41&gt;0,'4th 6'!T6,0)))</f>
        <v>History of Ancient Bengal Civilization</v>
      </c>
      <c r="R2103" s="79">
        <f>IF('4th 7'!C41&gt;0,'4th 7'!D6,IF('4th 7'!K41&gt;0,'4th 7'!L6,IF('4th 7'!S41&gt;0,'4th 7'!T6,0)))</f>
        <v>0</v>
      </c>
      <c r="S2103" s="429"/>
      <c r="T2103" s="429"/>
      <c r="U2103" s="431"/>
      <c r="V2103" s="335">
        <f>IF(I2105&gt;0,(V2108+V2092),0)</f>
        <v>63</v>
      </c>
      <c r="W2103" s="254">
        <f>IF(I2105&gt;0,(W2108+W2092),0)</f>
        <v>195.375</v>
      </c>
      <c r="X2103" s="336">
        <f>IF(S2105&gt;0,(W2103/63),IF(I2105&gt;0,(W2103/46.5),0))</f>
        <v>3.1011904761904763</v>
      </c>
      <c r="Y2103" s="163" t="str">
        <f>IF(X2103&gt;=2.5,Y2102,IF(X2103&gt;=2.25,"C",IF(X2103&gt;=2,"D",IF(X2103=0,0,"F"))))</f>
        <v>B</v>
      </c>
      <c r="Z2103" s="510"/>
    </row>
    <row r="2104" spans="1:28" ht="16.5">
      <c r="A2104" s="458" t="s">
        <v>27</v>
      </c>
      <c r="B2104" s="459"/>
      <c r="C2104" s="102">
        <f>IF('3rd 1'!C41&gt;0,'3rd 1'!H4,IF('3rd 1'!K41&gt;0,'3rd 1'!P4,IF('3rd 1'!S41&gt;0,'3rd 1'!X4,0)))</f>
        <v>3</v>
      </c>
      <c r="D2104" s="102">
        <f>IF('3rd 2'!C41&gt;0,'3rd 2'!H4,IF('3rd 2'!K41&gt;0,'3rd 2'!P4,IF('3rd 2'!S41&gt;0,'3rd 2'!X4,0)))</f>
        <v>3</v>
      </c>
      <c r="E2104" s="102">
        <f>IF('3rd 3'!C41&gt;0,'3rd 3'!H4,IF('3rd 3'!K41&gt;0,'3rd 3'!P4,IF('3rd 3'!S41&gt;0,'3rd 3'!X4,0)))</f>
        <v>3</v>
      </c>
      <c r="F2104" s="102">
        <f>IF('3rd 4'!C41&gt;0,'3rd 4'!H4,IF('3rd 4'!K41&gt;0,'3rd 4'!P4,IF('3rd 4'!S41&gt;0,'3rd 4'!X4,0)))</f>
        <v>3</v>
      </c>
      <c r="G2104" s="102">
        <f>IF('3rd 5'!C41&gt;0,'3rd 5'!H4,IF('3rd 5'!K41&gt;0,'3rd 5'!P4,IF('3rd 5'!S41&gt;0,'3rd 5'!X4,0)))</f>
        <v>3</v>
      </c>
      <c r="H2104" s="102">
        <f>IF('3rd 6'!C41&gt;0,'3rd 6'!H4,IF('3rd 6'!K41&gt;0,'3rd 6'!P4,IF('3rd 6'!S41&gt;0,'3rd 6'!X4,0)))</f>
        <v>0</v>
      </c>
      <c r="I2104" s="481"/>
      <c r="J2104" s="481"/>
      <c r="K2104" s="482"/>
      <c r="L2104" s="102">
        <f>IF('4th 1'!C41&gt;0,'4th 1'!H4,IF('4th 1'!K41&gt;0,'4th 1'!P4,IF('4th 1'!S41&gt;0,'4th 1'!X4,0)))</f>
        <v>3</v>
      </c>
      <c r="M2104" s="102">
        <f>IF('4th 2'!C41&gt;0,'4th 2'!H4,IF('4th 2'!K41&gt;0,'4th 2'!P4,IF('4th 2'!S41&gt;0,'4th 2'!X4,0)))</f>
        <v>3</v>
      </c>
      <c r="N2104" s="102">
        <f>IF('4th 3'!C41&gt;0,'4th 3'!H4,IF('4th 3'!K41&gt;0,'4th 3'!P4,IF('4th 3'!S41&gt;0,'4th 3'!X4,0)))</f>
        <v>3</v>
      </c>
      <c r="O2104" s="102">
        <f>IF('4th 4'!C41&gt;0,'4th 4'!H4,IF('4th 4'!K41&gt;0,'4th 4'!P4,IF('4th 4'!S41&gt;0,'4th 4'!X4,0)))</f>
        <v>1.5</v>
      </c>
      <c r="P2104" s="102">
        <f>IF('4th 5'!C41&gt;0,'4th 5'!H4,IF('4th 5'!K41&gt;0,'4th 5'!P4,IF('4th 5'!S41&gt;0,'4th 5'!X4,0)))</f>
        <v>1.5</v>
      </c>
      <c r="Q2104" s="102">
        <f>IF('4th 6'!C41&gt;0,'4th 6'!H4,IF('4th 6'!K41&gt;0,'4th 6'!P4,IF('4th 6'!S41&gt;0,'4th 6'!X4,0)))</f>
        <v>3</v>
      </c>
      <c r="R2104" s="102">
        <f>IF('4th 7'!C41&gt;0,'4th 7'!H4,IF('4th 7'!K41&gt;0,'4th 7'!P4,IF('4th 7'!S41&gt;0,'4th 7'!X4,0)))</f>
        <v>0</v>
      </c>
      <c r="S2104" s="430"/>
      <c r="T2104" s="430"/>
      <c r="U2104" s="432"/>
      <c r="V2104" s="460" t="s">
        <v>41</v>
      </c>
      <c r="W2104" s="461"/>
      <c r="X2104" s="461"/>
      <c r="Y2104" s="462"/>
      <c r="Z2104" s="510"/>
    </row>
    <row r="2105" spans="1:28" ht="17.25" thickBot="1">
      <c r="A2105" s="463" t="s">
        <v>11</v>
      </c>
      <c r="B2105" s="464"/>
      <c r="C2105" s="102">
        <v>100</v>
      </c>
      <c r="D2105" s="102">
        <v>100</v>
      </c>
      <c r="E2105" s="102">
        <v>100</v>
      </c>
      <c r="F2105" s="102">
        <v>100</v>
      </c>
      <c r="G2105" s="102">
        <v>100</v>
      </c>
      <c r="H2105" s="102">
        <v>100</v>
      </c>
      <c r="I2105" s="465">
        <f>(C2109*C2104)+(D2109*D2104)+(E2109*E2104)+(F2109*F2104)+(G2109*G2104)+(H2109*H2104)</f>
        <v>45.75</v>
      </c>
      <c r="J2105" s="84"/>
      <c r="K2105" s="103" t="str">
        <f>IF(J2106&gt;=4,"A+",IF(J2106&gt;=3.75,"A",IF(J2106&gt;=3.5,"A-",IF(J2106&gt;=3.25,"B+",IF(J2106&gt;=3,"B",IF(J2106&gt;=2.75,"B-",IF(J2106&gt;=2.5,"C+",IF(J2106&gt;=2,"C","F"))))))))</f>
        <v>B</v>
      </c>
      <c r="L2105" s="102">
        <v>100</v>
      </c>
      <c r="M2105" s="102">
        <v>100</v>
      </c>
      <c r="N2105" s="102">
        <v>100</v>
      </c>
      <c r="O2105" s="102">
        <v>100</v>
      </c>
      <c r="P2105" s="102">
        <v>100</v>
      </c>
      <c r="Q2105" s="102">
        <v>100</v>
      </c>
      <c r="R2105" s="102">
        <v>100</v>
      </c>
      <c r="S2105" s="465">
        <f>(L2109*L2104)+(M2109*M2104)+(N2109*N2104)+(O2109*O2104)+(P2109*P2104)+(Q2109*Q2104)+(R2109*R2104)</f>
        <v>49.125</v>
      </c>
      <c r="T2105" s="84"/>
      <c r="U2105" s="103" t="str">
        <f>IF(T2106&gt;=4,"A+",IF(T2106&gt;=3.75,"A",IF(T2106&gt;=3.5,"A-",IF(T2106&gt;=3.25,"B+",IF(T2106&gt;=3,"B",IF(T2106&gt;=2.75,"B-",IF(T2106&gt;=2.5,"C+",IF(T2106&gt;=2,"C","F"))))))))</f>
        <v>B+</v>
      </c>
      <c r="V2105" s="467" t="s">
        <v>29</v>
      </c>
      <c r="W2105" s="469" t="s">
        <v>0</v>
      </c>
      <c r="X2105" s="469" t="s">
        <v>3</v>
      </c>
      <c r="Y2105" s="476" t="s">
        <v>2</v>
      </c>
      <c r="Z2105" s="510"/>
    </row>
    <row r="2106" spans="1:28" ht="17.25" thickTop="1">
      <c r="A2106" s="77" t="s">
        <v>28</v>
      </c>
      <c r="B2106" s="86"/>
      <c r="C2106" s="104">
        <f>IF('3rd 1'!C41&gt;0,'3rd 1'!C41,IF('3rd 1'!K41&gt;0,'3rd 1'!K41,IF('3rd 1'!S41&gt;0,'3rd 1'!S41,0)))</f>
        <v>27.5</v>
      </c>
      <c r="D2106" s="104">
        <f>IF('3rd 2'!C41&gt;0,'3rd 2'!C41,IF('3rd 2'!K41&gt;0,'3rd 2'!K41,IF('3rd 2'!S41&gt;0,'3rd 2'!S41,0)))</f>
        <v>28</v>
      </c>
      <c r="E2106" s="104">
        <f>IF('3rd 3'!C41&gt;0,'3rd 3'!C41,IF('3rd 3'!K41&gt;0,'3rd 3'!K41,IF('3rd 3'!S41&gt;0,'3rd 3'!S41,0)))</f>
        <v>21.5</v>
      </c>
      <c r="F2106" s="104">
        <f>IF('3rd 4'!C41&gt;0,'3rd 4'!C41,IF('3rd 4'!K41&gt;0,'3rd 4'!K41,IF('3rd 4'!S41&gt;0,'3rd 4'!S41,0)))</f>
        <v>26.5</v>
      </c>
      <c r="G2106" s="104">
        <f>IF('3rd 5'!C41&gt;0,'3rd 5'!C41,IF('3rd 5'!K41&gt;0,'3rd 5'!K41,IF('3rd 5'!S41&gt;0,'3rd 5'!S41,0)))</f>
        <v>26.5</v>
      </c>
      <c r="H2106" s="104">
        <f>IF('3rd 6'!C41&gt;0,'3rd 6'!C41,IF('3rd 6'!K41&gt;0,'3rd 6'!K41,IF('3rd 6'!S41&gt;0,'3rd 6'!S41,0)))</f>
        <v>0</v>
      </c>
      <c r="I2106" s="457"/>
      <c r="J2106" s="485">
        <f>I2105/(C2104+D2104+E2104+F2104+G2104+H2104)</f>
        <v>3.05</v>
      </c>
      <c r="K2106" s="90"/>
      <c r="L2106" s="104">
        <f>IF('4th 1'!C41&gt;0,'4th 1'!C41,IF('4th 1'!K41&gt;0,'4th 1'!K41,IF('4th 1'!S41&gt;0,'4th 1'!S41,0)))</f>
        <v>26.5</v>
      </c>
      <c r="M2106" s="104">
        <f>IF('4th 2'!C41&gt;0,'4th 2'!C41,IF('4th 2'!K41&gt;0,'4th 2'!K41,IF('4th 2'!S41&gt;0,'4th 2'!S41,0)))</f>
        <v>30</v>
      </c>
      <c r="N2106" s="104">
        <f>IF('4th 3'!C41&gt;0,'4th 3'!C41,IF('4th 3'!K41&gt;0,'4th 3'!K41,IF('4th 3'!S41&gt;0,'4th 3'!S41,0)))</f>
        <v>30.5</v>
      </c>
      <c r="O2106" s="104">
        <f>IF('4th 4'!C41&gt;0,'4th 4'!C41,IF('4th 4'!K41&gt;0,'4th 4'!K41,IF('4th 4'!S41&gt;0,'4th 4'!S41,0)))</f>
        <v>29</v>
      </c>
      <c r="P2106" s="104">
        <f>IF('4th 5'!C41&gt;0,'4th 5'!C41,IF('4th 5'!K41&gt;0,'4th 5'!K41,IF('4th 5'!S41&gt;0,'4th 5'!S41,0)))</f>
        <v>30.5</v>
      </c>
      <c r="Q2106" s="104">
        <f>IF('4th 6'!C41&gt;0,'4th 6'!C41,IF('4th 6'!K41&gt;0,'4th 6'!K41,IF('4th 6'!S41&gt;0,'4th 6'!S41,0)))</f>
        <v>28.5</v>
      </c>
      <c r="R2106" s="104">
        <f>IF('4th 7'!C41&gt;0,'4th 7'!C41,IF('4th 7'!K41&gt;0,'4th 7'!K41,IF('4th 7'!S41&gt;0,'4th 7'!S41,0)))</f>
        <v>0</v>
      </c>
      <c r="S2106" s="457"/>
      <c r="T2106" s="485">
        <f>S2105/(L2104+M2104+N2104+O2104+P2104+Q2104+R2104)</f>
        <v>3.2749999999999999</v>
      </c>
      <c r="U2106" s="90"/>
      <c r="V2106" s="468"/>
      <c r="W2106" s="470"/>
      <c r="X2106" s="471"/>
      <c r="Y2106" s="477"/>
      <c r="Z2106" s="510"/>
    </row>
    <row r="2107" spans="1:28" ht="17.25">
      <c r="A2107" s="423" t="s">
        <v>26</v>
      </c>
      <c r="B2107" s="91" t="s">
        <v>60</v>
      </c>
      <c r="C2107" s="104">
        <f>IF('3rd 1'!C41&gt;0,'3rd 1'!J41,IF('3rd 1'!K41&gt;0,'3rd 1'!R41,IF('3rd 1'!S41&gt;0,'3rd 1'!Z41,0)))</f>
        <v>37.5</v>
      </c>
      <c r="D2107" s="104">
        <f>IF('3rd 2'!C41&gt;0,'3rd 2'!J41,IF('3rd 2'!K41&gt;0,'3rd 2'!R41,IF('3rd 2'!S41&gt;0,'3rd 2'!Z41,0)))</f>
        <v>35.5</v>
      </c>
      <c r="E2107" s="104">
        <f>IF('3rd 3'!C41&gt;0,'3rd 3'!J41,IF('3rd 3'!K41&gt;0,'3rd 3'!R41,IF('3rd 3'!S41&gt;0,'3rd 3'!Z41,0)))</f>
        <v>37.25</v>
      </c>
      <c r="F2107" s="104">
        <f>IF('3rd 4'!C41&gt;0,'3rd 4'!J41,IF('3rd 4'!K41&gt;0,'3rd 4'!R41,IF('3rd 4'!S41&gt;0,'3rd 4'!Z41,0)))</f>
        <v>41.5</v>
      </c>
      <c r="G2107" s="104">
        <f>IF('3rd 5'!C41&gt;0,'3rd 5'!J41,IF('3rd 5'!K41&gt;0,'3rd 5'!R41,IF('3rd 5'!S41&gt;0,'3rd 5'!Z41,0)))</f>
        <v>35.5</v>
      </c>
      <c r="H2107" s="104">
        <f>IF('3rd 6'!C41&gt;0,'3rd 6'!J41,IF('3rd 6'!K41&gt;0,'3rd 6'!R41,IF('3rd 6'!S41&gt;0,'3rd 6'!Z41,0)))</f>
        <v>0</v>
      </c>
      <c r="I2107" s="457"/>
      <c r="J2107" s="525"/>
      <c r="K2107" s="442" t="str">
        <f>IF(J2106&gt;=2.5,K2105,IF(J2106&gt;=2.25,"C",IF(J2106&gt;=2,"D",IF(J2106=0,0,"F"))))</f>
        <v>B</v>
      </c>
      <c r="L2107" s="104">
        <f>IF('4th 1'!C41&gt;0,'4th 1'!J41,IF('4th 1'!K41&gt;0,'4th 1'!R41,IF('4th 1'!S41&gt;0,'4th 1'!Z41,0)))</f>
        <v>32.5</v>
      </c>
      <c r="M2107" s="104">
        <f>IF('4th 2'!C41&gt;0,'4th 2'!J41,IF('4th 2'!K41&gt;0,'4th 2'!R41,IF('4th 2'!S41&gt;0,'4th 2'!Z41,0)))</f>
        <v>40</v>
      </c>
      <c r="N2107" s="104">
        <f>IF('4th 3'!C41&gt;0,'4th 3'!J41,IF('4th 3'!K41&gt;0,'4th 3'!R41,IF('4th 3'!S41&gt;0,'4th 3'!Z41,0)))</f>
        <v>46</v>
      </c>
      <c r="O2107" s="104">
        <f>IF('4th 4'!C41&gt;0,'4th 4'!J41,IF('4th 4'!K41&gt;0,'4th 4'!R41,IF('4th 4'!S41&gt;0,'4th 4'!Z41,0)))</f>
        <v>38</v>
      </c>
      <c r="P2107" s="104">
        <f>IF('4th 5'!C41&gt;0,'4th 5'!J41,IF('4th 5'!K41&gt;0,'4th 5'!R41,IF('4th 5'!S41&gt;0,'4th 5'!Z41,0)))</f>
        <v>39</v>
      </c>
      <c r="Q2107" s="104">
        <f>IF('4th 6'!C41&gt;0,'4th 6'!J41,IF('4th 6'!K41&gt;0,'4th 6'!R41,IF('4th 6'!S41&gt;0,'4th 6'!Z41,0)))</f>
        <v>34.75</v>
      </c>
      <c r="R2107" s="104">
        <f>IF('4th 7'!C41&gt;0,'4th 7'!J41,IF('4th 7'!K41&gt;0,'4th 7'!R41,IF('4th 7'!S41&gt;0,'4th 7'!Z41,0)))</f>
        <v>0</v>
      </c>
      <c r="S2107" s="457"/>
      <c r="T2107" s="525"/>
      <c r="U2107" s="442" t="str">
        <f>IF(T2106&gt;=2.5,U2105,IF(T2106&gt;=2.25,"C",IF(T2106&gt;=2,"D",IF(T2106=0,0,"F"))))</f>
        <v>B+</v>
      </c>
      <c r="V2107" s="454" t="s">
        <v>40</v>
      </c>
      <c r="W2107" s="443"/>
      <c r="X2107" s="443"/>
      <c r="Y2107" s="455"/>
      <c r="Z2107" s="510"/>
      <c r="AA2107" s="105"/>
      <c r="AB2107" s="105"/>
    </row>
    <row r="2108" spans="1:28" ht="16.5" customHeight="1">
      <c r="A2108" s="424"/>
      <c r="B2108" s="91" t="s">
        <v>67</v>
      </c>
      <c r="C2108" s="117">
        <f>'3rd 1'!AA41</f>
        <v>65</v>
      </c>
      <c r="D2108" s="117">
        <f>'3rd 2'!AA41</f>
        <v>64</v>
      </c>
      <c r="E2108" s="117">
        <f>'3rd 3'!AA41</f>
        <v>59</v>
      </c>
      <c r="F2108" s="117">
        <f>'3rd 4'!AA41</f>
        <v>68</v>
      </c>
      <c r="G2108" s="117">
        <f>'3rd 5'!AA41</f>
        <v>62</v>
      </c>
      <c r="H2108" s="117">
        <f>'3rd 6'!AA41</f>
        <v>0</v>
      </c>
      <c r="I2108" s="457"/>
      <c r="J2108" s="525"/>
      <c r="K2108" s="491"/>
      <c r="L2108" s="117">
        <f>'4th 1'!AA41</f>
        <v>59</v>
      </c>
      <c r="M2108" s="117">
        <f>'4th 2'!AA41</f>
        <v>70</v>
      </c>
      <c r="N2108" s="117">
        <f>'4th 3'!AA41</f>
        <v>77</v>
      </c>
      <c r="O2108" s="117">
        <f>'4th 4'!AA41</f>
        <v>67</v>
      </c>
      <c r="P2108" s="117">
        <f>'4th 5'!AA41</f>
        <v>70</v>
      </c>
      <c r="Q2108" s="117">
        <f>'4th 6'!AA41</f>
        <v>64</v>
      </c>
      <c r="R2108" s="117">
        <f>'4th 7'!AA41</f>
        <v>0</v>
      </c>
      <c r="S2108" s="457"/>
      <c r="T2108" s="525"/>
      <c r="U2108" s="491"/>
      <c r="V2108" s="444">
        <f>IF((C2109+C2111)=0,0,C2104)+IF((D2109+D2111)=0,0,D2104)+IF((E2109+E2111)=0,0,E2104)+IF((F2109+F2111)=0,0,F2104)+IF((G2109+G2111)=0,0,G2104)+IF((H2109+H2111)=0,0,H2104)+IF((L2109+L2111)=0,0,L2104)+IF((M2109+M2111)=0,0,M2104)+IF((N2109+N2111)=0,0,N2104)+IF((O2109+O2111)=0,0,O2104)+IF((P2109+P2111)=0,0,P2104)+IF((Q2109+Q2111)=0,0,Q2104)+IF((R2109+R2111)=0,0,R2104)+IF(E2141&gt;0,1.5,0)</f>
        <v>31.5</v>
      </c>
      <c r="W2108" s="457">
        <f>I2105+S2105+(E2141*1.5)</f>
        <v>98.25</v>
      </c>
      <c r="X2108" s="440">
        <f>IF(S2105&gt;0,(W2108/31.5),J2106)</f>
        <v>3.1190476190476191</v>
      </c>
      <c r="Y2108" s="164" t="str">
        <f>IF(X2108&gt;=4,"A+",IF(X2108&gt;=3.75,"A",IF(X2108&gt;=3.5,"A-",IF(X2108&gt;=3.25,"B+",IF(X2108&gt;=3,"B",IF(X2108&gt;=2.75,"B-",IF(X2108&gt;=2.5,"C+",IF(X2108&gt;=2,"C","F"))))))))</f>
        <v>B</v>
      </c>
      <c r="Z2108" s="510"/>
    </row>
    <row r="2109" spans="1:28" ht="16.5">
      <c r="A2109" s="424"/>
      <c r="B2109" s="91" t="s">
        <v>1</v>
      </c>
      <c r="C2109" s="104">
        <f>'3rd 1'!AC41</f>
        <v>3.25</v>
      </c>
      <c r="D2109" s="104">
        <f>'3rd 2'!AC41</f>
        <v>3</v>
      </c>
      <c r="E2109" s="104">
        <f>'3rd 3'!AC41</f>
        <v>2.75</v>
      </c>
      <c r="F2109" s="104">
        <f>'3rd 4'!AC41</f>
        <v>3.25</v>
      </c>
      <c r="G2109" s="104">
        <f>'3rd 5'!AC41</f>
        <v>3</v>
      </c>
      <c r="H2109" s="104">
        <f>'3rd 6'!AC41</f>
        <v>0</v>
      </c>
      <c r="I2109" s="457"/>
      <c r="J2109" s="525"/>
      <c r="K2109" s="106"/>
      <c r="L2109" s="104">
        <f>'4th 1'!AC41</f>
        <v>2.75</v>
      </c>
      <c r="M2109" s="104">
        <f>'4th 2'!AC41</f>
        <v>3.5</v>
      </c>
      <c r="N2109" s="104">
        <f>'4th 3'!AC41</f>
        <v>3.75</v>
      </c>
      <c r="O2109" s="104">
        <f>'4th 4'!AC41</f>
        <v>3.25</v>
      </c>
      <c r="P2109" s="104">
        <f>'4th 5'!AC41</f>
        <v>3.5</v>
      </c>
      <c r="Q2109" s="104">
        <f>'4th 6'!AC41</f>
        <v>3</v>
      </c>
      <c r="R2109" s="107">
        <f>'4th 7'!AC41</f>
        <v>0</v>
      </c>
      <c r="S2109" s="457"/>
      <c r="T2109" s="525"/>
      <c r="U2109" s="108"/>
      <c r="V2109" s="456"/>
      <c r="W2109" s="448"/>
      <c r="X2109" s="441"/>
      <c r="Y2109" s="451" t="str">
        <f>IF(S2105&gt;0,(IF(X2108&gt;=2.5,Y2108,IF(X2108&gt;=2.25,"C",IF(X2108&gt;=2,"D","F")))),K2107)</f>
        <v>B</v>
      </c>
      <c r="Z2109" s="510"/>
    </row>
    <row r="2110" spans="1:28" ht="16.5">
      <c r="A2110" s="424"/>
      <c r="B2110" s="91" t="s">
        <v>2</v>
      </c>
      <c r="C2110" s="104" t="str">
        <f>'3rd 1'!AB41</f>
        <v>B+</v>
      </c>
      <c r="D2110" s="104" t="str">
        <f>'3rd 2'!AB41</f>
        <v>B</v>
      </c>
      <c r="E2110" s="104" t="str">
        <f>'3rd 3'!AB41</f>
        <v>B-</v>
      </c>
      <c r="F2110" s="104" t="str">
        <f>'3rd 4'!AB41</f>
        <v>B+</v>
      </c>
      <c r="G2110" s="104" t="str">
        <f>'3rd 5'!AB41</f>
        <v>B</v>
      </c>
      <c r="H2110" s="104" t="str">
        <f>'3rd 6'!AB41</f>
        <v/>
      </c>
      <c r="I2110" s="457"/>
      <c r="J2110" s="98"/>
      <c r="K2110" s="90"/>
      <c r="L2110" s="104" t="str">
        <f>'4th 1'!AB41</f>
        <v>B-</v>
      </c>
      <c r="M2110" s="104" t="str">
        <f>'4th 2'!AB41</f>
        <v>A-</v>
      </c>
      <c r="N2110" s="104" t="str">
        <f>'4th 3'!AB41</f>
        <v>A</v>
      </c>
      <c r="O2110" s="104" t="str">
        <f>'4th 4'!AB41</f>
        <v>B+</v>
      </c>
      <c r="P2110" s="104" t="str">
        <f>'4th 5'!AB41</f>
        <v>A-</v>
      </c>
      <c r="Q2110" s="104" t="str">
        <f>'4th 6'!AB41</f>
        <v>B</v>
      </c>
      <c r="R2110" s="104" t="str">
        <f>'4th 7'!AB41</f>
        <v/>
      </c>
      <c r="S2110" s="457"/>
      <c r="T2110" s="98"/>
      <c r="U2110" s="109"/>
      <c r="V2110" s="446"/>
      <c r="W2110" s="449"/>
      <c r="X2110" s="450"/>
      <c r="Y2110" s="452"/>
      <c r="Z2110" s="510"/>
    </row>
    <row r="2111" spans="1:28" ht="16.5" customHeight="1">
      <c r="A2111" s="413" t="s">
        <v>127</v>
      </c>
      <c r="B2111" s="91" t="s">
        <v>1</v>
      </c>
      <c r="C2111" s="104">
        <f>'3rd 1'!AD41</f>
        <v>0</v>
      </c>
      <c r="D2111" s="104">
        <f>'3rd 2'!AD41</f>
        <v>0</v>
      </c>
      <c r="E2111" s="104">
        <f>'3rd 3'!AD41</f>
        <v>0</v>
      </c>
      <c r="F2111" s="104">
        <f>'3rd 4'!AD41</f>
        <v>0</v>
      </c>
      <c r="G2111" s="104">
        <f>'3rd 5'!AD41</f>
        <v>0</v>
      </c>
      <c r="H2111" s="104">
        <f>'3rd 6'!AD41</f>
        <v>0</v>
      </c>
      <c r="I2111" s="415">
        <f>(C2111*C2104)+(D2111*D2104)+(E2111*E2104)+(F2111*F2104)+(G2111*G2104)+(H2111*H2104)</f>
        <v>0</v>
      </c>
      <c r="J2111" s="417">
        <f>IF(C2111&gt;0,(C2109*C2104),0)+IF(D2111&gt;0,(D2109*D2104),0)+IF(E2111&gt;0,(E2109*E2104),0)+IF(F2111&gt;0,(F2109*F2104),0)+IF(G2111&gt;0,(G2109*G2104),0)+IF(H2111&gt;0,(H2109*H2104),0)</f>
        <v>0</v>
      </c>
      <c r="K2111" s="418">
        <f>IF(C2111&gt;C2109,((C2111*C2104)-(C2109*C2104)),0)+IF(D2111&gt;D2109,((D2111*D2104)-(D2109*D2104)),0)+IF(E2111&gt;E2109,((E2111*E2104)-(E2109*E2104)),0)+IF(F2111&gt;F2109,((F2111*F2104)-(F2109*F2104)),0)+IF(G2111&gt;G2109,((G2111*G2104)-(G2109*G2104)),0)+IF(H2111&gt;H2109,((H2111*H2104)-(H2109*H2104)),0)</f>
        <v>0</v>
      </c>
      <c r="L2111" s="165">
        <f>'4th 1'!AD41</f>
        <v>0</v>
      </c>
      <c r="M2111" s="104">
        <f>'4th 2'!AD41</f>
        <v>0</v>
      </c>
      <c r="N2111" s="104">
        <f>'4th 3'!AD41</f>
        <v>0</v>
      </c>
      <c r="O2111" s="104">
        <f>'4th 4'!AD41</f>
        <v>0</v>
      </c>
      <c r="P2111" s="104">
        <f>'4th 5'!AD41</f>
        <v>0</v>
      </c>
      <c r="Q2111" s="104">
        <f>'4th 6'!AD41</f>
        <v>0</v>
      </c>
      <c r="R2111" s="104">
        <f>'4th 7'!AD41</f>
        <v>0</v>
      </c>
      <c r="S2111" s="415">
        <f>(L2111*L2104)+(M2111*M2104)+(N2111*N2104)+(O2111*O2104)+(P2111*P2104)+(Q2111*Q2104)+(R2111*R2104)</f>
        <v>0</v>
      </c>
      <c r="T2111" s="417">
        <f>IF(L2111&gt;0,(L2109*L2104),0)+IF(M2111&gt;0,(M2109*M2104),0)+IF(N2111&gt;0,(N2109*N2104),0)+IF(O2111&gt;0,(O2109*O2104),0)+IF(P2111&gt;0,(P2109*P2104),0)+IF(Q2111&gt;0,(Q2109*Q2104),0)+IF(R2111&gt;0,(R2109*R2104),0)</f>
        <v>0</v>
      </c>
      <c r="U2111" s="484">
        <f>IF(L2111&gt;L2109,((L2111*L2104)-(L2109*L2104)),0)+IF(M2111&gt;M2109,((M2111*M2104)-(M2109*M2104)),0)+IF(N2111&gt;N2109,((N2111*N2104)-(N2109*N2104)),0)+IF(O2111&gt;O2109,((O2111*O2104)-(O2109*O2104)),0)+IF(P2111&gt;P2109,((P2111*P2104)-(P2109*P2104)),0)+IF(Q2111&gt;Q2109,((Q2111*Q2104)-(Q2109*Q2104)),0)+IF(R2111&gt;R2109,((R2111*R2104)-(R2109*R2104)),0)</f>
        <v>0</v>
      </c>
      <c r="V2111" s="401">
        <f>I2111+S2111</f>
        <v>0</v>
      </c>
      <c r="W2111" s="436">
        <f>J2111+T2111</f>
        <v>0</v>
      </c>
      <c r="X2111" s="438">
        <f>K2111+U2111</f>
        <v>0</v>
      </c>
      <c r="Y2111" s="483">
        <f>K2111+U2111+X2098</f>
        <v>0</v>
      </c>
      <c r="Z2111" s="510"/>
    </row>
    <row r="2112" spans="1:28" ht="16.5" thickBot="1">
      <c r="A2112" s="414"/>
      <c r="B2112" s="157" t="s">
        <v>23</v>
      </c>
      <c r="C2112" s="180" t="str">
        <f>'3rd 1'!AE41</f>
        <v/>
      </c>
      <c r="D2112" s="180" t="str">
        <f>'3rd 2'!AE41</f>
        <v/>
      </c>
      <c r="E2112" s="180" t="str">
        <f>'3rd 3'!AE41</f>
        <v/>
      </c>
      <c r="F2112" s="180" t="str">
        <f>'3rd 4'!AE41</f>
        <v/>
      </c>
      <c r="G2112" s="180" t="str">
        <f>'3rd 5'!AE41</f>
        <v/>
      </c>
      <c r="H2112" s="180" t="str">
        <f>'3rd 6'!AE41</f>
        <v/>
      </c>
      <c r="I2112" s="416"/>
      <c r="J2112" s="416"/>
      <c r="K2112" s="419"/>
      <c r="L2112" s="180" t="str">
        <f>'4th 1'!AE41</f>
        <v/>
      </c>
      <c r="M2112" s="180" t="str">
        <f>'4th 2'!AE41</f>
        <v/>
      </c>
      <c r="N2112" s="180" t="str">
        <f>'4th 3'!AE41</f>
        <v/>
      </c>
      <c r="O2112" s="180" t="str">
        <f>'4th 4'!AE41</f>
        <v/>
      </c>
      <c r="P2112" s="180" t="str">
        <f>'4th 5'!AE41</f>
        <v/>
      </c>
      <c r="Q2112" s="180" t="str">
        <f>'4th 6'!AE41</f>
        <v/>
      </c>
      <c r="R2112" s="180" t="str">
        <f>'4th 7'!AE41</f>
        <v/>
      </c>
      <c r="S2112" s="416"/>
      <c r="T2112" s="416"/>
      <c r="U2112" s="419"/>
      <c r="V2112" s="402"/>
      <c r="W2112" s="437"/>
      <c r="X2112" s="439"/>
      <c r="Y2112" s="406"/>
      <c r="Z2112" s="510"/>
    </row>
    <row r="2113" spans="1:26" ht="19.5" customHeight="1" thickTop="1" thickBot="1">
      <c r="A2113" s="435" t="s">
        <v>31</v>
      </c>
      <c r="B2113" s="435"/>
      <c r="C2113" s="435"/>
      <c r="D2113" s="435"/>
      <c r="E2113" s="435"/>
      <c r="F2113" s="435"/>
      <c r="G2113" s="435"/>
      <c r="H2113" s="435"/>
      <c r="I2113" s="435"/>
      <c r="J2113" s="435"/>
      <c r="K2113" s="435"/>
      <c r="L2113" s="435"/>
      <c r="M2113" s="435"/>
      <c r="N2113" s="435"/>
      <c r="O2113" s="435"/>
      <c r="P2113" s="435"/>
      <c r="Q2113" s="435"/>
      <c r="R2113" s="435"/>
      <c r="S2113" s="435"/>
      <c r="T2113" s="435"/>
      <c r="U2113" s="435"/>
      <c r="V2113" s="435"/>
      <c r="W2113" s="435"/>
      <c r="X2113" s="435"/>
      <c r="Y2113" s="435"/>
      <c r="Z2113" s="510"/>
    </row>
    <row r="2114" spans="1:26" ht="17.25" customHeight="1" thickTop="1" thickBot="1">
      <c r="A2114" s="478" t="s">
        <v>46</v>
      </c>
      <c r="B2114" s="479"/>
      <c r="C2114" s="479"/>
      <c r="D2114" s="479"/>
      <c r="E2114" s="479"/>
      <c r="F2114" s="479"/>
      <c r="G2114" s="479"/>
      <c r="H2114" s="479"/>
      <c r="I2114" s="479"/>
      <c r="J2114" s="479"/>
      <c r="K2114" s="480"/>
      <c r="L2114" s="426" t="s">
        <v>47</v>
      </c>
      <c r="M2114" s="426"/>
      <c r="N2114" s="426"/>
      <c r="O2114" s="426"/>
      <c r="P2114" s="426"/>
      <c r="Q2114" s="426"/>
      <c r="R2114" s="426"/>
      <c r="S2114" s="426"/>
      <c r="T2114" s="426"/>
      <c r="U2114" s="427"/>
      <c r="V2114" s="160"/>
      <c r="W2114" s="428" t="s">
        <v>39</v>
      </c>
      <c r="X2114" s="428"/>
      <c r="Y2114" s="161"/>
      <c r="Z2114" s="510"/>
    </row>
    <row r="2115" spans="1:26" ht="17.25" thickTop="1">
      <c r="A2115" s="99" t="s">
        <v>22</v>
      </c>
      <c r="B2115" s="100"/>
      <c r="C2115" s="101">
        <f>'5th 1'!B4</f>
        <v>301</v>
      </c>
      <c r="D2115" s="101">
        <f>'5th 2'!B4</f>
        <v>302</v>
      </c>
      <c r="E2115" s="101">
        <f>'5th 3'!B4</f>
        <v>303</v>
      </c>
      <c r="F2115" s="101">
        <f>'5th 4'!B4</f>
        <v>304</v>
      </c>
      <c r="G2115" s="101">
        <f>'5th 5'!B4</f>
        <v>305</v>
      </c>
      <c r="H2115" s="101">
        <f>'5th 6'!B4</f>
        <v>0</v>
      </c>
      <c r="I2115" s="430" t="s">
        <v>0</v>
      </c>
      <c r="J2115" s="430" t="s">
        <v>3</v>
      </c>
      <c r="K2115" s="432" t="s">
        <v>2</v>
      </c>
      <c r="L2115" s="101">
        <f>'6th 1'!B4</f>
        <v>306</v>
      </c>
      <c r="M2115" s="101">
        <f>'6th 2'!B4</f>
        <v>307</v>
      </c>
      <c r="N2115" s="101">
        <f>'6th 3'!B4</f>
        <v>308</v>
      </c>
      <c r="O2115" s="101">
        <f>'6th 4'!B4</f>
        <v>309</v>
      </c>
      <c r="P2115" s="101">
        <f>'6th 5'!B4</f>
        <v>310</v>
      </c>
      <c r="Q2115" s="101">
        <f>'6th 6'!B4</f>
        <v>0</v>
      </c>
      <c r="R2115" s="101">
        <f>'6th 7'!B4</f>
        <v>0</v>
      </c>
      <c r="S2115" s="429" t="s">
        <v>0</v>
      </c>
      <c r="T2115" s="429" t="s">
        <v>3</v>
      </c>
      <c r="U2115" s="431" t="s">
        <v>2</v>
      </c>
      <c r="V2115" s="433" t="s">
        <v>62</v>
      </c>
      <c r="W2115" s="434"/>
      <c r="X2115" s="434"/>
      <c r="Y2115" s="162" t="str">
        <f>IF(X2116&gt;=4,"A+",IF(X2116&gt;=3.75,"A",IF(X2116&gt;=3.5,"A-",IF(X2116&gt;=3.25,"B+",IF(X2116&gt;=3,"B",IF(X2116&gt;=2.75,"B-",IF(X2116&gt;=2.5,"C+",IF(X2116&gt;=2,"C","F"))))))))</f>
        <v>B</v>
      </c>
      <c r="Z2115" s="510"/>
    </row>
    <row r="2116" spans="1:26" ht="65.25" customHeight="1">
      <c r="A2116" s="77" t="s">
        <v>63</v>
      </c>
      <c r="B2116" s="78"/>
      <c r="C2116" s="79" t="str">
        <f>IF('5th 1'!C41&gt;0,'5th 1'!D6,IF('5th 1'!K41&gt;0,'5th 1'!L6,IF('5th 1'!S41&gt;0,'5th 1'!T6,0)))</f>
        <v>Creative Idea Genaration</v>
      </c>
      <c r="D2116" s="79" t="str">
        <f>IF('5th 2'!C41&gt;0,'5th 2'!D6,IF('5th 2'!K41&gt;0,'5th 2'!L6,IF('5th 2'!S41&gt;0,'5th 2'!T6,0)))</f>
        <v>Drawing for Illustration-1</v>
      </c>
      <c r="E2116" s="79" t="str">
        <f>IF('5th 3'!C41&gt;0,'5th 3'!D6,IF('5th 3'!K41&gt;0,'5th 3'!L6,IF('5th 3'!S41&gt;0,'5th 3'!T6,0)))</f>
        <v>Ad Art-1</v>
      </c>
      <c r="F2116" s="79" t="str">
        <f>IF('5th 4'!C41&gt;0,'5th 4'!D6,IF('5th 4'!K41&gt;0,'5th 4'!L6,IF('5th 4'!S41&gt;0,'5th 4'!T6,0)))</f>
        <v>Typography-2</v>
      </c>
      <c r="G2116" s="79" t="str">
        <f>IF('5th 5'!C41&gt;0,'5th 5'!D6,IF('5th 5'!K41&gt;0,'5th 5'!L6,IF('5th 5'!S41&gt;0,'5th 5'!T6,0)))</f>
        <v>History of Art</v>
      </c>
      <c r="H2116" s="79">
        <f>IF('5th 6'!C41&gt;0,'5th 6'!D6,IF('5th 6'!K41&gt;0,'5th 6'!L6,IF('5th 6'!S41&gt;0,'5th 6'!T6,0)))</f>
        <v>0</v>
      </c>
      <c r="I2116" s="481"/>
      <c r="J2116" s="481"/>
      <c r="K2116" s="482"/>
      <c r="L2116" s="79" t="str">
        <f>IF('6th 1'!C41&gt;0,'6th 1'!D6,IF('6th 1'!K41&gt;0,'6th 1'!L6,IF('6th 1'!S41&gt;0,'6th 1'!T6,0)))</f>
        <v>Computar Application in Art and Design</v>
      </c>
      <c r="M2116" s="79" t="str">
        <f>IF('6th 2'!C41&gt;0,'6th 2'!D6,IF('6th 2'!K41&gt;0,'6th 2'!L6,IF('6th 2'!S41&gt;0,'6th 2'!T6,0)))</f>
        <v>Drawing for Illustration-2</v>
      </c>
      <c r="N2116" s="79" t="str">
        <f>IF('6th 3'!C41&gt;0,'6th 3'!D6,IF('6th 3'!K41&gt;0,'6th 3'!L6,IF('6th 3'!S41&gt;0,'6th 3'!T6,0)))</f>
        <v>Ad Art-2</v>
      </c>
      <c r="O2116" s="79" t="str">
        <f>IF('6th 4'!C41&gt;0,'6th 4'!D6,IF('6th 4'!K41&gt;0,'6th 4'!L6,IF('6th 4'!S41&gt;0,'6th 4'!T6,0)))</f>
        <v>Sketch &amp; landscape-1</v>
      </c>
      <c r="P2116" s="79" t="str">
        <f>IF('6th 5'!C41&gt;0,'6th 5'!D6,IF('6th 5'!K41&gt;0,'6th 5'!L6,IF('6th 5'!S41&gt;0,'6th 5'!T6,0)))</f>
        <v>History of Arts</v>
      </c>
      <c r="Q2116" s="79">
        <f>IF('6th 6'!C41&gt;0,'6th 6'!D6,IF('6th 6'!K41&gt;0,'6th 6'!L6,IF('6th 6'!S41&gt;0,'6th 6'!T6,0)))</f>
        <v>0</v>
      </c>
      <c r="R2116" s="79">
        <f>IF('6th 7'!C41&gt;0,'6th 7'!D6,IF('6th 7'!K41&gt;0,'6th 7'!L6,IF('6th 7'!S41&gt;0,'6th 7'!T6,0)))</f>
        <v>0</v>
      </c>
      <c r="S2116" s="429"/>
      <c r="T2116" s="429"/>
      <c r="U2116" s="431"/>
      <c r="V2116" s="335">
        <f>IF(I2118&gt;0,(V2121+V2103),0)</f>
        <v>94.5</v>
      </c>
      <c r="W2116" s="254">
        <f>IF(I2118&gt;0,(W2121+W2103),0)</f>
        <v>295.5</v>
      </c>
      <c r="X2116" s="336">
        <f>IF(S2118&gt;0,(W2116/94.5),IF(I2118&gt;0,(W2116/78),0))</f>
        <v>3.126984126984127</v>
      </c>
      <c r="Y2116" s="163" t="str">
        <f>IF(X2116&gt;=2.5,Y2115,IF(X2116&gt;=2.25,"C",IF(X2116&gt;=2,"D",IF(X2116=0,0,"F"))))</f>
        <v>B</v>
      </c>
      <c r="Z2116" s="510"/>
    </row>
    <row r="2117" spans="1:26" ht="16.5">
      <c r="A2117" s="77" t="s">
        <v>12</v>
      </c>
      <c r="B2117" s="78"/>
      <c r="C2117" s="102">
        <f>IF('5th 1'!C41&gt;0,'5th 1'!H4,IF('5th 1'!K41&gt;0,'5th 1'!P4,IF('5th 1'!S41&gt;0,'5th 1'!X4,0)))</f>
        <v>3</v>
      </c>
      <c r="D2117" s="102">
        <f>IF('5th 2'!C41&gt;0,'5th 2'!H4,IF('5th 2'!K41&gt;0,'5th 2'!P4,IF('5th 2'!S41&gt;0,'5th 2'!X4,0)))</f>
        <v>3</v>
      </c>
      <c r="E2117" s="102">
        <f>IF('5th 3'!C41&gt;0,'5th 3'!H4,IF('5th 3'!K41&gt;0,'5th 3'!P4,IF('5th 3'!S41&gt;0,'5th 3'!X4,0)))</f>
        <v>3</v>
      </c>
      <c r="F2117" s="102">
        <f>IF('5th 4'!C41&gt;0,'5th 4'!H4,IF('5th 4'!K41&gt;0,'5th 4'!P4,IF('5th 4'!S41&gt;0,'5th 4'!X4,0)))</f>
        <v>3</v>
      </c>
      <c r="G2117" s="102">
        <f>IF('5th 5'!C41&gt;0,'5th 5'!H4,IF('5th 5'!K41&gt;0,'5th 5'!P4,IF('5th 5'!S41&gt;0,'5th 5'!X4,0)))</f>
        <v>3</v>
      </c>
      <c r="H2117" s="102">
        <f>IF('5th 6'!C41&gt;0,'5th 6'!H4,IF('5th 6'!K41&gt;0,'5th 6'!P4,IF('5th 6'!S41&gt;0,'5th 6'!X4,0)))</f>
        <v>0</v>
      </c>
      <c r="I2117" s="481"/>
      <c r="J2117" s="481"/>
      <c r="K2117" s="482"/>
      <c r="L2117" s="102">
        <f>IF('6th 1'!C41&gt;0,'6th 1'!H4,IF('6th 1'!K41&gt;0,'6th 1'!P4,IF('6th 1'!S41&gt;0,'6th 1'!X4,0)))</f>
        <v>3</v>
      </c>
      <c r="M2117" s="102">
        <f>IF('6th 2'!C41&gt;0,'6th 2'!H4,IF('6th 2'!K41&gt;0,'6th 2'!P4,IF('6th 2'!S41&gt;0,'6th 2'!X4,0)))</f>
        <v>3</v>
      </c>
      <c r="N2117" s="102">
        <f>IF('6th 3'!C41&gt;0,'6th 3'!H4,IF('6th 3'!K41&gt;0,'6th 3'!P4,IF('6th 3'!S41&gt;0,'6th 3'!X4,0)))</f>
        <v>3</v>
      </c>
      <c r="O2117" s="102">
        <f>IF('6th 4'!C41&gt;0,'6th 4'!H4,IF('6th 4'!K41&gt;0,'6th 4'!P4,IF('6th 4'!S41&gt;0,'6th 4'!X4,0)))</f>
        <v>3</v>
      </c>
      <c r="P2117" s="102">
        <f>IF('6th 5'!C41&gt;0,'6th 5'!H4,IF('6th 5'!K41&gt;0,'6th 5'!P4,IF('6th 5'!S41&gt;0,'6th 5'!X4,0)))</f>
        <v>3</v>
      </c>
      <c r="Q2117" s="102">
        <f>IF('6th 6'!C41&gt;0,'6th 6'!H4,IF('6th 6'!K41&gt;0,'6th 6'!#REF!,IF('6th 6'!S41&gt;0,'6th 6'!X4,0)))</f>
        <v>0</v>
      </c>
      <c r="R2117" s="102">
        <f>IF('6th 7'!C41&gt;0,'6th 7'!H4,IF('6th 7'!K41&gt;0,'6th 7'!P4,IF('6th 7'!S41&gt;0,'6th 7'!X4,0)))</f>
        <v>0</v>
      </c>
      <c r="S2117" s="430"/>
      <c r="T2117" s="430"/>
      <c r="U2117" s="432"/>
      <c r="V2117" s="460" t="s">
        <v>41</v>
      </c>
      <c r="W2117" s="461"/>
      <c r="X2117" s="461"/>
      <c r="Y2117" s="462"/>
      <c r="Z2117" s="510"/>
    </row>
    <row r="2118" spans="1:26" ht="17.25" thickBot="1">
      <c r="A2118" s="77" t="s">
        <v>11</v>
      </c>
      <c r="B2118" s="78"/>
      <c r="C2118" s="102">
        <v>100</v>
      </c>
      <c r="D2118" s="102">
        <v>100</v>
      </c>
      <c r="E2118" s="102">
        <v>100</v>
      </c>
      <c r="F2118" s="102">
        <v>100</v>
      </c>
      <c r="G2118" s="102">
        <v>100</v>
      </c>
      <c r="H2118" s="102">
        <v>100</v>
      </c>
      <c r="I2118" s="465">
        <f>(C2122*C2117)+(D2122*D2117)+(E2122*E2117)+(F2122*F2117)+(G2122*G2117)+(H2122*H2117)</f>
        <v>45</v>
      </c>
      <c r="J2118" s="84"/>
      <c r="K2118" s="103" t="str">
        <f>IF(J2120&gt;=4,"A+",IF(J2120&gt;=3.75,"A",IF(J2120&gt;=3.5,"A-",IF(J2120&gt;=3.25,"B+",IF(J2120&gt;=3,"B",IF(J2120&gt;=2.75,"B-",IF(J2120&gt;=2.5,"C+",IF(J2120&gt;=2,"C","F"))))))))</f>
        <v>B</v>
      </c>
      <c r="L2118" s="102">
        <v>100</v>
      </c>
      <c r="M2118" s="102">
        <v>100</v>
      </c>
      <c r="N2118" s="102">
        <v>100</v>
      </c>
      <c r="O2118" s="102">
        <v>100</v>
      </c>
      <c r="P2118" s="102">
        <v>100</v>
      </c>
      <c r="Q2118" s="102">
        <v>100</v>
      </c>
      <c r="R2118" s="102">
        <v>100</v>
      </c>
      <c r="S2118" s="465">
        <f>(L2122*L2117)+(M2122*M2117)+(N2122*N2117)+(O2122*O2117)+(P2122*P2117)+(Q2122*Q2117)+(R2122*R2117)</f>
        <v>50.25</v>
      </c>
      <c r="T2118" s="84"/>
      <c r="U2118" s="103" t="str">
        <f>IF(T2120&gt;=4,"A+",IF(T2120&gt;=3.75,"A",IF(T2120&gt;=3.5,"A-",IF(T2120&gt;=3.25,"B+",IF(T2120&gt;=3,"B",IF(T2120&gt;=2.75,"B-",IF(T2120&gt;=2.5,"C+",IF(T2120&gt;=2,"C","F"))))))))</f>
        <v>B+</v>
      </c>
      <c r="V2118" s="467" t="s">
        <v>29</v>
      </c>
      <c r="W2118" s="469" t="s">
        <v>0</v>
      </c>
      <c r="X2118" s="469" t="s">
        <v>3</v>
      </c>
      <c r="Y2118" s="476" t="s">
        <v>2</v>
      </c>
      <c r="Z2118" s="510"/>
    </row>
    <row r="2119" spans="1:26" ht="17.25" thickTop="1">
      <c r="A2119" s="77" t="s">
        <v>28</v>
      </c>
      <c r="B2119" s="86"/>
      <c r="C2119" s="104">
        <f>IF('5th 1'!C41&gt;0,'5th 1'!C41,IF('5th 1'!K41&gt;0,'5th 1'!K41,IF('5th 1'!S41&gt;0,'5th 1'!S41,0)))</f>
        <v>21.5</v>
      </c>
      <c r="D2119" s="104">
        <f>IF('5th 2'!C41&gt;0,'5th 2'!C41,IF('5th 2'!K41&gt;0,'5th 2'!K41,IF('5th 2'!S41&gt;0,'5th 2'!S41,0)))</f>
        <v>28.5</v>
      </c>
      <c r="E2119" s="104">
        <f>IF('5th 3'!C41&gt;0,'5th 3'!C41,IF('5th 3'!K41&gt;0,'5th 3'!K41,IF('5th 3'!S41&gt;0,'5th 3'!S41,0)))</f>
        <v>25.5</v>
      </c>
      <c r="F2119" s="104">
        <f>IF('5th 4'!C41&gt;0,'5th 4'!C41,IF('5th 4'!K41&gt;0,'5th 4'!K41,IF('5th 4'!S41&gt;0,'5th 4'!S41,0)))</f>
        <v>30.5</v>
      </c>
      <c r="G2119" s="104">
        <f>IF('5th 5'!C41&gt;0,'5th 5'!C41,IF('5th 5'!K41&gt;0,'5th 5'!K41,IF('5th 5'!S41&gt;0,'5th 5'!S41,0)))</f>
        <v>30</v>
      </c>
      <c r="H2119" s="104">
        <f>IF('5th 6'!C41&gt;0,'5th 6'!C41,IF('5th 6'!K41&gt;0,'5th 6'!K41,IF('5th 6'!S41&gt;0,'5th 6'!S41,0)))</f>
        <v>0</v>
      </c>
      <c r="I2119" s="448"/>
      <c r="J2119" s="98"/>
      <c r="K2119" s="90"/>
      <c r="L2119" s="104">
        <f>IF('6th 1'!C41&gt;0,'6th 1'!C41,IF('6th 1'!K41&gt;0,'6th 1'!K41,IF('6th 1'!S41&gt;0,'6th 1'!S41,0)))</f>
        <v>30</v>
      </c>
      <c r="M2119" s="104">
        <f>IF('6th 2'!C41&gt;0,'6th 2'!C41,IF('6th 2'!K41&gt;0,'6th 2'!K41,IF('6th 2'!S41&gt;0,'6th 2'!S41,0)))</f>
        <v>28.5</v>
      </c>
      <c r="N2119" s="104">
        <f>IF('6th 3'!C41&gt;0,'6th 3'!C41,IF('6th 3'!K41&gt;0,'6th 3'!K41,IF('6th 3'!S41&gt;0,'6th 3'!S41,0)))</f>
        <v>26.5</v>
      </c>
      <c r="O2119" s="104">
        <f>IF('6th 4'!C41&gt;0,'6th 4'!C41,IF('6th 4'!K41&gt;0,'6th 4'!K41,IF('6th 4'!S41&gt;0,'6th 4'!S41,0)))</f>
        <v>29.5</v>
      </c>
      <c r="P2119" s="104">
        <f>IF('6th 5'!C41&gt;0,'6th 5'!C41,IF('6th 5'!K41&gt;0,'6th 5'!K41,IF('6th 5'!S41&gt;0,'6th 5'!S41,0)))</f>
        <v>30.5</v>
      </c>
      <c r="Q2119" s="104">
        <f>IF('6th 6'!C41&gt;0,'6th 6'!C41,IF('6th 6'!K41&gt;0,'6th 6'!K41,IF('6th 6'!S41&gt;0,'6th 6'!S41,0)))</f>
        <v>0</v>
      </c>
      <c r="R2119" s="104">
        <f>IF('6th 7'!C41&gt;0,'6th 7'!C41,IF('6th 7'!K41&gt;0,'6th 7'!K41,IF('6th 7'!S41&gt;0,'6th 7'!S41,0)))</f>
        <v>0</v>
      </c>
      <c r="S2119" s="448"/>
      <c r="T2119" s="98"/>
      <c r="U2119" s="90"/>
      <c r="V2119" s="468"/>
      <c r="W2119" s="470"/>
      <c r="X2119" s="471"/>
      <c r="Y2119" s="477"/>
      <c r="Z2119" s="510"/>
    </row>
    <row r="2120" spans="1:26" ht="16.5" customHeight="1">
      <c r="A2120" s="423" t="s">
        <v>26</v>
      </c>
      <c r="B2120" s="91" t="s">
        <v>60</v>
      </c>
      <c r="C2120" s="104">
        <f>IF('5th 1'!C41&gt;0,'5th 1'!J41,IF('5th 1'!K41&gt;0,'5th 1'!R41,IF('5th 1'!S41&gt;0,'5th 1'!Z41,0)))</f>
        <v>33.5</v>
      </c>
      <c r="D2120" s="104">
        <f>IF('5th 2'!C41&gt;0,'5th 2'!J41,IF('5th 2'!K41&gt;0,'5th 2'!R41,IF('5th 2'!S41&gt;0,'5th 2'!Z41,0)))</f>
        <v>33</v>
      </c>
      <c r="E2120" s="104">
        <f>IF('5th 3'!C41&gt;0,'5th 3'!J41,IF('5th 3'!K41&gt;0,'5th 3'!R41,IF('5th 3'!S41&gt;0,'5th 3'!Z41,0)))</f>
        <v>34</v>
      </c>
      <c r="F2120" s="104">
        <f>IF('5th 4'!C41&gt;0,'5th 4'!J41,IF('5th 4'!K41&gt;0,'5th 4'!R41,IF('5th 4'!S41&gt;0,'5th 4'!Z41,0)))</f>
        <v>31.5</v>
      </c>
      <c r="G2120" s="104">
        <f>IF('5th 5'!C41&gt;0,'5th 5'!J41,IF('5th 5'!K41&gt;0,'5th 5'!R41,IF('5th 5'!S41&gt;0,'5th 5'!Z41,0)))</f>
        <v>37</v>
      </c>
      <c r="H2120" s="104">
        <f>IF('5th 6'!C41&gt;0,'5th 6'!J41,IF('5th 6'!K41&gt;0,'5th 6'!R41,IF('5th 6'!S41&gt;0,'5th 6'!Z41,0)))</f>
        <v>0</v>
      </c>
      <c r="I2120" s="448"/>
      <c r="J2120" s="440">
        <f>I2118/(C2117+D2117+E2117+F2117+G2117+H2117)</f>
        <v>3</v>
      </c>
      <c r="K2120" s="442" t="str">
        <f>IF(J2120&gt;=2.5,K2118,IF(J2120&gt;=2.25,"C",IF(J2120&gt;=2,"D",IF(J2120=0,0,"F"))))</f>
        <v>B</v>
      </c>
      <c r="L2120" s="107">
        <f>IF('6th 1'!C41&gt;0,'6th 1'!J41,IF('6th 1'!K41&gt;0,'6th 1'!R41,IF('6th 1'!S41&gt;0,'6th 1'!Z41,0)))</f>
        <v>39.5</v>
      </c>
      <c r="M2120" s="104">
        <f>IF('6th 2'!C41&gt;0,'6th 2'!J41,IF('6th 2'!K41&gt;0,'6th 2'!R41,IF('6th 2'!S41&gt;0,'6th 2'!Z41,0)))</f>
        <v>35</v>
      </c>
      <c r="N2120" s="104">
        <f>IF('6th 3'!C41&gt;0,'6th 3'!J41,IF('6th 3'!K41&gt;0,'6th 3'!R41,IF('6th 3'!S41&gt;0,'6th 3'!Z41,0)))</f>
        <v>35.5</v>
      </c>
      <c r="O2120" s="104">
        <f>IF('6th 4'!C41&gt;0,'6th 4'!J41,IF('6th 4'!K41&gt;0,'6th 4'!R41,IF('6th 4'!S41&gt;0,'6th 4'!Z41,0)))</f>
        <v>44.75</v>
      </c>
      <c r="P2120" s="104">
        <f>IF('6th 5'!C41&gt;0,'6th 5'!J41,IF('6th 5'!K41&gt;0,'6th 5'!R41,IF('6th 5'!S41&gt;0,'6th 5'!Z41,0)))</f>
        <v>40.75</v>
      </c>
      <c r="Q2120" s="104">
        <f>IF('6th 6'!C41&gt;0,'6th 6'!J41,IF('6th 6'!K41&gt;0,'6th 6'!R41,IF('6th 6'!S41&gt;0,'6th 6'!Z41,0)))</f>
        <v>0</v>
      </c>
      <c r="R2120" s="104">
        <f>IF('6th 7'!C41&gt;0,'6th 7'!J41,IF('6th 7'!K41&gt;0,'6th 7'!R41,IF('6th 7'!S41&gt;0,'6th 7'!Z41,0)))</f>
        <v>0</v>
      </c>
      <c r="S2120" s="448"/>
      <c r="T2120" s="440">
        <f>S2118/(L2117+M2117+N2117+O2117+P2117+Q2117+R2117)</f>
        <v>3.35</v>
      </c>
      <c r="U2120" s="442" t="str">
        <f>IF(T2120&gt;=2.5,U2118,IF(T2120&gt;=2.25,"C",IF(T2120&gt;=2,"D",IF(T2120=0,0,"F"))))</f>
        <v>B+</v>
      </c>
      <c r="V2120" s="443" t="s">
        <v>40</v>
      </c>
      <c r="W2120" s="443"/>
      <c r="X2120" s="443"/>
      <c r="Y2120" s="443"/>
      <c r="Z2120" s="510"/>
    </row>
    <row r="2121" spans="1:26" ht="16.5" customHeight="1">
      <c r="A2121" s="424"/>
      <c r="B2121" s="91" t="s">
        <v>67</v>
      </c>
      <c r="C2121" s="117">
        <f>'5th 1'!AA41</f>
        <v>55</v>
      </c>
      <c r="D2121" s="117">
        <f>'5th 2'!AA41</f>
        <v>62</v>
      </c>
      <c r="E2121" s="117">
        <f>'5th 3'!AA41</f>
        <v>60</v>
      </c>
      <c r="F2121" s="117">
        <f>'5th 4'!AA41</f>
        <v>62</v>
      </c>
      <c r="G2121" s="117">
        <f>'5th 5'!AA41</f>
        <v>67</v>
      </c>
      <c r="H2121" s="117">
        <f>'5th 6'!AA41</f>
        <v>0</v>
      </c>
      <c r="I2121" s="448"/>
      <c r="J2121" s="441"/>
      <c r="K2121" s="442"/>
      <c r="L2121" s="118">
        <f>'6th 1'!AA41</f>
        <v>70</v>
      </c>
      <c r="M2121" s="117">
        <f>'6th 2'!AA41</f>
        <v>64</v>
      </c>
      <c r="N2121" s="117">
        <f>'6th 3'!AA41</f>
        <v>62</v>
      </c>
      <c r="O2121" s="117">
        <f>'6th 4'!AA41</f>
        <v>75</v>
      </c>
      <c r="P2121" s="117">
        <f>'6th 5'!AA41</f>
        <v>72</v>
      </c>
      <c r="Q2121" s="117">
        <f>'6th 6'!AA41</f>
        <v>0</v>
      </c>
      <c r="R2121" s="117">
        <f>'6th 7'!AA41</f>
        <v>0</v>
      </c>
      <c r="S2121" s="448"/>
      <c r="T2121" s="441"/>
      <c r="U2121" s="442"/>
      <c r="V2121" s="444">
        <f>IF((C2122+C2124)=0,0,C2117)+IF((D2122+D2124)=0,0,D2117)+IF((E2122+E2124)=0,0,E2117)+IF((F2122+F2124)=0,0,F2117)+IF((G2122+G2124)=0,0,G2117)+IF((H2122+H2124)=0,0,H2117)+IF((L2122+L2124)=0,0,L2117)+IF((M2122+M2124)=0,0,M2117)+IF((N2122+N2124)=0,0,N2117)+IF((O2122+O2124)=0,0,O2117)+IF((P2122+P2124)=0,0,P2117)+IF((Q2122+Q2124)=0,0,Q2117)+IF((R2122+R2124)=0,0,R2117)+IF(G2141&gt;0,1.5,0)</f>
        <v>31.5</v>
      </c>
      <c r="W2121" s="447">
        <f>I2118+S2118+(G2141*1.5)</f>
        <v>100.125</v>
      </c>
      <c r="X2121" s="440">
        <f>IF(S2118&gt;0,(W2121/31.5),J2120)</f>
        <v>3.1785714285714284</v>
      </c>
      <c r="Y2121" s="164" t="str">
        <f>IF(X2121&gt;=4,"A+",IF(X2121&gt;=3.75,"A",IF(X2121&gt;=3.5,"A-",IF(X2121&gt;=3.25,"B+",IF(X2121&gt;=3,"B",IF(X2121&gt;=2.75,"B-",IF(X2121&gt;=2.5,"C+",IF(X2121&gt;=2,"C","F"))))))))</f>
        <v>B</v>
      </c>
      <c r="Z2121" s="510"/>
    </row>
    <row r="2122" spans="1:26" ht="16.5">
      <c r="A2122" s="424"/>
      <c r="B2122" s="91" t="s">
        <v>1</v>
      </c>
      <c r="C2122" s="104">
        <f>'5th 1'!AC41</f>
        <v>2.75</v>
      </c>
      <c r="D2122" s="104">
        <f>'5th 2'!AC41</f>
        <v>3</v>
      </c>
      <c r="E2122" s="104">
        <f>'5th 3'!AC41</f>
        <v>3</v>
      </c>
      <c r="F2122" s="104">
        <f>'5th 4'!AC41</f>
        <v>3</v>
      </c>
      <c r="G2122" s="104">
        <f>'5th 5'!AC41</f>
        <v>3.25</v>
      </c>
      <c r="H2122" s="104">
        <f>'5th 6'!AC41</f>
        <v>0</v>
      </c>
      <c r="I2122" s="448"/>
      <c r="J2122" s="98"/>
      <c r="K2122" s="110"/>
      <c r="L2122" s="107">
        <f>'6th 1'!AC41</f>
        <v>3.5</v>
      </c>
      <c r="M2122" s="104">
        <f>'6th 2'!AC41</f>
        <v>3</v>
      </c>
      <c r="N2122" s="104">
        <f>'6th 3'!AC41</f>
        <v>3</v>
      </c>
      <c r="O2122" s="104">
        <f>'6th 4'!AC41</f>
        <v>3.75</v>
      </c>
      <c r="P2122" s="104">
        <f>'6th 5'!AC41</f>
        <v>3.5</v>
      </c>
      <c r="Q2122" s="104">
        <f>'6th 6'!AC41</f>
        <v>0</v>
      </c>
      <c r="R2122" s="104">
        <f>'6th 7'!AC41</f>
        <v>0</v>
      </c>
      <c r="S2122" s="448"/>
      <c r="T2122" s="98"/>
      <c r="U2122" s="110"/>
      <c r="V2122" s="445"/>
      <c r="W2122" s="448"/>
      <c r="X2122" s="441"/>
      <c r="Y2122" s="451" t="str">
        <f>IF(S2118&gt;0,(IF(X2121&gt;=2.5,Y2121,IF(X2121&gt;=2.25,"C",IF(X2121&gt;=2,"D","F")))),K2120)</f>
        <v>B</v>
      </c>
      <c r="Z2122" s="510"/>
    </row>
    <row r="2123" spans="1:26" ht="17.25" customHeight="1" thickBot="1">
      <c r="A2123" s="424"/>
      <c r="B2123" s="91" t="s">
        <v>2</v>
      </c>
      <c r="C2123" s="104" t="str">
        <f>'5th 1'!AB41</f>
        <v>B-</v>
      </c>
      <c r="D2123" s="104" t="str">
        <f>'5th 2'!AB41</f>
        <v>B</v>
      </c>
      <c r="E2123" s="104" t="str">
        <f>'5th 3'!AB41</f>
        <v>B</v>
      </c>
      <c r="F2123" s="104" t="str">
        <f>'5th 4'!AB41</f>
        <v>B</v>
      </c>
      <c r="G2123" s="104" t="str">
        <f>'5th 5'!AB41</f>
        <v>B+</v>
      </c>
      <c r="H2123" s="104" t="str">
        <f>'5th 6'!AB41</f>
        <v/>
      </c>
      <c r="I2123" s="448"/>
      <c r="J2123" s="98"/>
      <c r="K2123" s="109"/>
      <c r="L2123" s="111" t="str">
        <f>'6th 1'!AB41</f>
        <v>A-</v>
      </c>
      <c r="M2123" s="104" t="str">
        <f>'6th 2'!AB41</f>
        <v>B</v>
      </c>
      <c r="N2123" s="104" t="str">
        <f>'6th 3'!AB41</f>
        <v>B</v>
      </c>
      <c r="O2123" s="104" t="str">
        <f>'6th 4'!AB41</f>
        <v>A</v>
      </c>
      <c r="P2123" s="104" t="str">
        <f>'6th 5'!AB41</f>
        <v>A-</v>
      </c>
      <c r="Q2123" s="104" t="str">
        <f>'6th 6'!AB41</f>
        <v/>
      </c>
      <c r="R2123" s="104" t="str">
        <f>'6th 7'!AB41</f>
        <v/>
      </c>
      <c r="S2123" s="448"/>
      <c r="T2123" s="98"/>
      <c r="U2123" s="109"/>
      <c r="V2123" s="446"/>
      <c r="W2123" s="449"/>
      <c r="X2123" s="450"/>
      <c r="Y2123" s="452"/>
      <c r="Z2123" s="510"/>
    </row>
    <row r="2124" spans="1:26" ht="17.25" thickTop="1">
      <c r="A2124" s="413" t="s">
        <v>127</v>
      </c>
      <c r="B2124" s="91" t="s">
        <v>1</v>
      </c>
      <c r="C2124" s="104">
        <f>'5th 1'!AD41</f>
        <v>0</v>
      </c>
      <c r="D2124" s="104">
        <f>'5th 2'!AD41</f>
        <v>0</v>
      </c>
      <c r="E2124" s="104">
        <f>'5th 3'!AD41</f>
        <v>0</v>
      </c>
      <c r="F2124" s="104">
        <f>'5th 4'!AD41</f>
        <v>0</v>
      </c>
      <c r="G2124" s="104">
        <f>'5th 5'!AD41</f>
        <v>0</v>
      </c>
      <c r="H2124" s="104">
        <f>'5th 6'!AD41</f>
        <v>0</v>
      </c>
      <c r="I2124" s="415">
        <f>(C2124*C2117)+(D2124*D2117)+(E2124*E2117)+(F2124*F2117)+(G2124*G2117)+(H2124*H2117)</f>
        <v>0</v>
      </c>
      <c r="J2124" s="417">
        <f>IF(C2124&gt;0,(C2122*C2117),0)+IF(D2124&gt;0,(D2122*D2117),0)+IF(E2124&gt;0,(E2122*E2117),0)+IF(F2124&gt;0,(F2122*F2117),0)+IF(G2124&gt;0,(G2122*G2117),0)+IF(H2124&gt;0,(H2122*H2117),0)</f>
        <v>0</v>
      </c>
      <c r="K2124" s="418">
        <f>IF(C2124&gt;C2122,((C2124*C2117)-(C2122*C2117)),0)+IF(D2124&gt;D2122,((D2124*D2117)-(D2122*D2117)),0)+IF(E2124&gt;E2122,((E2124*E2117)-(E2122*E2117)),0)+IF(F2124&gt;F2122,((F2124*F2117)-(F2122*F2117)),0)+IF(G2124&gt;G2122,((G2124*G2117)-(G2122*G2117)),0)+IF(H2124&gt;H2122,((H2124*H2117)-(H2122*H2117)),0)</f>
        <v>0</v>
      </c>
      <c r="L2124" s="165">
        <f>'6th 1'!AD41</f>
        <v>0</v>
      </c>
      <c r="M2124" s="104">
        <f>'6th 2'!AD41</f>
        <v>0</v>
      </c>
      <c r="N2124" s="104">
        <f>'6th 3'!AD41</f>
        <v>0</v>
      </c>
      <c r="O2124" s="104">
        <f>'6th 4'!AD41</f>
        <v>0</v>
      </c>
      <c r="P2124" s="104">
        <f>'6th 5'!AD41</f>
        <v>0</v>
      </c>
      <c r="Q2124" s="104">
        <f>'6th 6'!AD41</f>
        <v>0</v>
      </c>
      <c r="R2124" s="104">
        <f>'6th 7'!AD41</f>
        <v>0</v>
      </c>
      <c r="S2124" s="403">
        <f>(L2124*L2117)+(M2124*M2117)+(N2124*N2117)+(O2124*O2117)+(P2124*P2117)+(Q2124*Q2117)+(R2124*R2117)</f>
        <v>0</v>
      </c>
      <c r="T2124" s="417">
        <f>IF(L2124&gt;0,(L2122*L2117),0)+IF(M2124&gt;0,(M2122*M2117),0)+IF(N2124&gt;0,(N2122*N2117),0)+IF(O2124&gt;0,(O2122*O2117),0)+IF(P2124&gt;0,(P2122*P2117),0)+IF(Q2124&gt;0,(Q2122*Q2117),0)+IF(R2124&gt;0,(R2122*R2117),0)</f>
        <v>0</v>
      </c>
      <c r="U2124" s="399">
        <f>IF(L2124&gt;L2122,((L2124*L2117)-(L2122*L2117)),0)+IF(M2124&gt;M2122,((M2124*M2117)-(M2122*M2117)),0)+IF(N2124&gt;N2122,((N2124*N2117)-(N2122*N2117)),0)+IF(O2124&gt;O2122,((O2124*O2117)-(O2122*O2117)),0)+IF(P2124&gt;P2122,((P2124*P2117)-(P2122*P2117)),0)+IF(Q2124&gt;Q2122,((Q2124*Q2117)-(Q2122*Q2117)),0)+IF(R2124&gt;R2122,((R2124*R2117)-(R2122*R2117)),0)</f>
        <v>0</v>
      </c>
      <c r="V2124" s="401">
        <f>I2124+S2124</f>
        <v>0</v>
      </c>
      <c r="W2124" s="436">
        <f>J2124+T2124</f>
        <v>0</v>
      </c>
      <c r="X2124" s="438">
        <f>K2124+U2124</f>
        <v>0</v>
      </c>
      <c r="Y2124" s="405">
        <f>IF(V2116&gt;0,(X2124+Y2111),0)</f>
        <v>0</v>
      </c>
      <c r="Z2124" s="510"/>
    </row>
    <row r="2125" spans="1:26" ht="15.75" customHeight="1" thickBot="1">
      <c r="A2125" s="414"/>
      <c r="B2125" s="157" t="s">
        <v>23</v>
      </c>
      <c r="C2125" s="181" t="str">
        <f>'5th 1'!AE41</f>
        <v/>
      </c>
      <c r="D2125" s="181" t="str">
        <f>'5th 2'!AE41</f>
        <v/>
      </c>
      <c r="E2125" s="181" t="str">
        <f>'5th 3'!AE41</f>
        <v/>
      </c>
      <c r="F2125" s="181" t="str">
        <f>'5th 4'!AE41</f>
        <v/>
      </c>
      <c r="G2125" s="181" t="str">
        <f>'5th 5'!AE41</f>
        <v/>
      </c>
      <c r="H2125" s="181" t="str">
        <f>'5th 6'!AE41</f>
        <v/>
      </c>
      <c r="I2125" s="416"/>
      <c r="J2125" s="416"/>
      <c r="K2125" s="419"/>
      <c r="L2125" s="181" t="str">
        <f>'6th 1'!AE41</f>
        <v/>
      </c>
      <c r="M2125" s="181" t="str">
        <f>'6th 2'!AE41</f>
        <v/>
      </c>
      <c r="N2125" s="181" t="str">
        <f>'6th 3'!AE41</f>
        <v/>
      </c>
      <c r="O2125" s="181" t="str">
        <f>'6th 4'!AE41</f>
        <v/>
      </c>
      <c r="P2125" s="181" t="str">
        <f>'6th 5'!AE41</f>
        <v/>
      </c>
      <c r="Q2125" s="181" t="str">
        <f>'6th 6'!AE41</f>
        <v/>
      </c>
      <c r="R2125" s="181" t="str">
        <f>'6th 7'!AE41</f>
        <v/>
      </c>
      <c r="S2125" s="420"/>
      <c r="T2125" s="420"/>
      <c r="U2125" s="400"/>
      <c r="V2125" s="402"/>
      <c r="W2125" s="437"/>
      <c r="X2125" s="439"/>
      <c r="Y2125" s="406"/>
      <c r="Z2125" s="510"/>
    </row>
    <row r="2126" spans="1:26" ht="21" customHeight="1" thickTop="1" thickBot="1">
      <c r="A2126" s="435" t="s">
        <v>32</v>
      </c>
      <c r="B2126" s="435"/>
      <c r="C2126" s="435"/>
      <c r="D2126" s="435"/>
      <c r="E2126" s="435"/>
      <c r="F2126" s="435"/>
      <c r="G2126" s="435"/>
      <c r="H2126" s="435"/>
      <c r="I2126" s="435"/>
      <c r="J2126" s="435"/>
      <c r="K2126" s="435"/>
      <c r="L2126" s="435"/>
      <c r="M2126" s="435"/>
      <c r="N2126" s="435"/>
      <c r="O2126" s="435"/>
      <c r="P2126" s="435"/>
      <c r="Q2126" s="435"/>
      <c r="R2126" s="435"/>
      <c r="S2126" s="435"/>
      <c r="T2126" s="435"/>
      <c r="U2126" s="435"/>
      <c r="V2126" s="435"/>
      <c r="W2126" s="435"/>
      <c r="X2126" s="435"/>
      <c r="Y2126" s="435"/>
      <c r="Z2126" s="510"/>
    </row>
    <row r="2127" spans="1:26" ht="17.25" thickTop="1" thickBot="1">
      <c r="A2127" s="425" t="s">
        <v>48</v>
      </c>
      <c r="B2127" s="426"/>
      <c r="C2127" s="426"/>
      <c r="D2127" s="426"/>
      <c r="E2127" s="426"/>
      <c r="F2127" s="426"/>
      <c r="G2127" s="426"/>
      <c r="H2127" s="426"/>
      <c r="I2127" s="426"/>
      <c r="J2127" s="426"/>
      <c r="K2127" s="427"/>
      <c r="L2127" s="426" t="s">
        <v>49</v>
      </c>
      <c r="M2127" s="426"/>
      <c r="N2127" s="426"/>
      <c r="O2127" s="426"/>
      <c r="P2127" s="426"/>
      <c r="Q2127" s="426"/>
      <c r="R2127" s="426"/>
      <c r="S2127" s="426"/>
      <c r="T2127" s="426"/>
      <c r="U2127" s="427"/>
      <c r="V2127" s="160"/>
      <c r="W2127" s="428" t="s">
        <v>39</v>
      </c>
      <c r="X2127" s="428"/>
      <c r="Y2127" s="161"/>
      <c r="Z2127" s="510"/>
    </row>
    <row r="2128" spans="1:26" ht="17.25" thickTop="1">
      <c r="A2128" s="99" t="s">
        <v>22</v>
      </c>
      <c r="B2128" s="100"/>
      <c r="C2128" s="101">
        <f>'7th 1'!B4</f>
        <v>401</v>
      </c>
      <c r="D2128" s="101">
        <f>'7th 2'!B4</f>
        <v>402</v>
      </c>
      <c r="E2128" s="101">
        <f>'7th 3'!B4</f>
        <v>403</v>
      </c>
      <c r="F2128" s="101">
        <f>'7th 4'!B4</f>
        <v>404</v>
      </c>
      <c r="G2128" s="101">
        <f>'7th 5'!B4</f>
        <v>405</v>
      </c>
      <c r="H2128" s="101">
        <f>'7th 6'!B4</f>
        <v>406</v>
      </c>
      <c r="I2128" s="429" t="s">
        <v>0</v>
      </c>
      <c r="J2128" s="429" t="s">
        <v>3</v>
      </c>
      <c r="K2128" s="431" t="s">
        <v>2</v>
      </c>
      <c r="L2128" s="101">
        <f>'8th 1'!B4</f>
        <v>407</v>
      </c>
      <c r="M2128" s="101">
        <f>'8th 2'!B4</f>
        <v>408</v>
      </c>
      <c r="N2128" s="101">
        <f>'8th 3'!B4</f>
        <v>409</v>
      </c>
      <c r="O2128" s="101">
        <f>'8th 4'!B4</f>
        <v>410</v>
      </c>
      <c r="P2128" s="101">
        <f>'8th 5'!B4</f>
        <v>411</v>
      </c>
      <c r="Q2128" s="101">
        <f>'8th 6'!B4</f>
        <v>412</v>
      </c>
      <c r="R2128" s="101">
        <f>'8th 7'!B4</f>
        <v>0</v>
      </c>
      <c r="S2128" s="429" t="s">
        <v>0</v>
      </c>
      <c r="T2128" s="429" t="s">
        <v>3</v>
      </c>
      <c r="U2128" s="431" t="s">
        <v>2</v>
      </c>
      <c r="V2128" s="433" t="s">
        <v>62</v>
      </c>
      <c r="W2128" s="434"/>
      <c r="X2128" s="434"/>
      <c r="Y2128" s="162" t="str">
        <f>IF(X2129&gt;=4,"A+",IF(X2129&gt;=3.75,"A",IF(X2129&gt;=3.5,"A-",IF(X2129&gt;=3.25,"B+",IF(X2129&gt;=3,"B",IF(X2129&gt;=2.75,"B-",IF(X2129&gt;=2.5,"C+",IF(X2129&gt;=2,"C","F"))))))))</f>
        <v>B</v>
      </c>
      <c r="Z2128" s="510"/>
    </row>
    <row r="2129" spans="1:26" ht="65.25" customHeight="1">
      <c r="A2129" s="77" t="s">
        <v>63</v>
      </c>
      <c r="B2129" s="86"/>
      <c r="C2129" s="79" t="str">
        <f>IF('7th 1'!C41&gt;0,'7th 1'!D6,IF('7th 1'!K41&gt;0,'7th 1'!L6,IF('7th 1'!S41&gt;0,'7th 1'!T6,0)))</f>
        <v>Publicity Campaign</v>
      </c>
      <c r="D2129" s="79" t="str">
        <f>IF('7th 2'!C41&gt;0,'7th 2'!D6,IF('7th 2'!K41&gt;0,'7th 2'!L6,IF('7th 2'!S41&gt;0,'7th 2'!T6,0)))</f>
        <v>Produce Idea Formulation of Product</v>
      </c>
      <c r="E2129" s="79" t="str">
        <f>IF('7th 3'!C41&gt;0,'7th 3'!D6,IF('7th 3'!K41&gt;0,'7th 3'!L6,IF('7th 3'!S41&gt;0,'7th 3'!T6,0)))</f>
        <v>Computer Illustration-1</v>
      </c>
      <c r="F2129" s="79" t="str">
        <f>IF('7th 4'!C41&gt;0,'7th 4'!D6,IF('7th 4'!K41&gt;0,'7th 4'!L6,IF('7th 4'!S41&gt;0,'7th 4'!T6,0)))</f>
        <v>Computer Graphic -1</v>
      </c>
      <c r="G2129" s="79" t="str">
        <f>IF('7th 5'!C41&gt;0,'7th 5'!D6,IF('7th 5'!K41&gt;0,'7th 5'!L6,IF('7th 5'!S41&gt;0,'7th 5'!T6,0)))</f>
        <v>Sketch and Landscape -2</v>
      </c>
      <c r="H2129" s="79" t="str">
        <f>IF('7th 6'!C41&gt;0,'7th 6'!D6,IF('7th 6'!K41&gt;0,'7th 6'!L6,IF('7th 6'!S41&gt;0,'7th 6'!T6,0)))</f>
        <v>History of Western Art</v>
      </c>
      <c r="I2129" s="429"/>
      <c r="J2129" s="429"/>
      <c r="K2129" s="431"/>
      <c r="L2129" s="79" t="str">
        <f>IF('8th 1'!C41&gt;0,'8th 1'!D6,IF('8th 1'!K41&gt;0,'8th 1'!L6,IF('8th 1'!S41&gt;0,'8th 1'!T6,0)))</f>
        <v>Drawing a Package Design</v>
      </c>
      <c r="M2129" s="79" t="str">
        <f>IF('8th 2'!C41&gt;0,'8th 2'!D6,IF('8th 2'!K41&gt;0,'8th 2'!L6,IF('8th 2'!S41&gt;0,'8th 2'!T6,0)))</f>
        <v>Experimental Design</v>
      </c>
      <c r="N2129" s="79" t="str">
        <f>IF('8th 3'!C41&gt;0,'8th 3'!D6,IF('8th 3'!K41&gt;0,'8th 3'!L6,IF('8th 3'!S41&gt;0,'8th 3'!T6,0)))</f>
        <v>Computer Graphic -2</v>
      </c>
      <c r="O2129" s="79" t="str">
        <f>IF('8th 4'!C41&gt;0,'8th 4'!D6,IF('8th 4'!K41&gt;0,'8th 4'!L6,IF('8th 4'!S41&gt;0,'8th 4'!T6,0)))</f>
        <v>Interior &amp; Exterior Design</v>
      </c>
      <c r="P2129" s="79" t="str">
        <f>IF('8th 5'!C41&gt;0,'8th 5'!D6,IF('8th 5'!K41&gt;0,'8th 5'!L6,IF('8th 5'!S41&gt;0,'8th 5'!T6,0)))</f>
        <v>Aesthesic</v>
      </c>
      <c r="Q2129" s="79" t="str">
        <f>IF('8th 6'!C41&gt;0,'8th 6'!D6,IF('8th 6'!K41&gt;0,'8th 6'!L6,IF('8th 6'!S41&gt;0,'8th 6'!T6,0)))</f>
        <v>History of Arts in Bengal</v>
      </c>
      <c r="R2129" s="79">
        <f>IF('8th 7'!C41&gt;0,'8th 7'!D6,IF('8th 7'!K41&gt;0,'8th 7'!L6,IF('8th 7'!S41&gt;0,'8th 7'!T6,0)))</f>
        <v>0</v>
      </c>
      <c r="S2129" s="429"/>
      <c r="T2129" s="429"/>
      <c r="U2129" s="431"/>
      <c r="V2129" s="335">
        <f>IF(I2131&gt;0,(V2134+V2116),0)</f>
        <v>126</v>
      </c>
      <c r="W2129" s="254">
        <f>IF(I2131&gt;0,(W2134+W2116),0)</f>
        <v>402.375</v>
      </c>
      <c r="X2129" s="336">
        <f>IF(S2131&gt;0,(W2129/126),IF(I2131&gt;0,(W2129/109.5),0))</f>
        <v>3.1934523809523809</v>
      </c>
      <c r="Y2129" s="163" t="str">
        <f>IF(X2129&gt;=2.5,Y2128,IF(X2129&gt;=2.25,"C",IF(X2129&gt;=2,"D",IF(X2129=0,0,"F"))))</f>
        <v>B</v>
      </c>
      <c r="Z2129" s="510"/>
    </row>
    <row r="2130" spans="1:26" ht="17.25" customHeight="1">
      <c r="A2130" s="458" t="s">
        <v>27</v>
      </c>
      <c r="B2130" s="459"/>
      <c r="C2130" s="102">
        <f>IF('7th 1'!C41&gt;0,'7th 1'!H4,IF('7th 1'!K41&gt;0,'7th 1'!P4,IF('7th 1'!S41&gt;0,'7th 1'!X4,0)))</f>
        <v>3</v>
      </c>
      <c r="D2130" s="102">
        <f>IF('7th 2'!C41&gt;0,'7th 2'!H4,IF('7th 2'!K41&gt;0,'7th 2'!P4,IF('7th 2'!S41&gt;0,'7th 2'!X4,0)))</f>
        <v>1.5</v>
      </c>
      <c r="E2130" s="102">
        <f>IF('7th 3'!C41&gt;0,'7th 3'!H4,IF('7th 3'!K41&gt;0,'7th 3'!P4,IF('7th 3'!S41&gt;0,'7th 3'!X4,0)))</f>
        <v>3</v>
      </c>
      <c r="F2130" s="102">
        <f>IF('7th 4'!C41&gt;0,'7th 4'!H4,IF('7th 4'!K41&gt;0,'7th 4'!P4,IF('7th 4'!S41&gt;0,'7th 4'!X4,0)))</f>
        <v>3</v>
      </c>
      <c r="G2130" s="102">
        <f>IF('7th 5'!C41&gt;0,'7th 5'!H4,IF('7th 5'!K41&gt;0,'7th 5'!P4,IF('7th 5'!S41&gt;0,'7th 5'!X4,0)))</f>
        <v>1.5</v>
      </c>
      <c r="H2130" s="102">
        <f>IF('7th 6'!C41&gt;0,'7th 6'!H4,IF('7th 6'!K41&gt;0,'7th 6'!P4,IF('7th 6'!S41&gt;0,'7th 6'!X4,0)))</f>
        <v>3</v>
      </c>
      <c r="I2130" s="430"/>
      <c r="J2130" s="430"/>
      <c r="K2130" s="432"/>
      <c r="L2130" s="102">
        <f>IF('8th 1'!C41&gt;0,'8th 1'!H4,IF('8th 1'!K41&gt;0,'8th 1'!P4,IF('8th 1'!S41&gt;0,'8th 1'!X4,0)))</f>
        <v>3</v>
      </c>
      <c r="M2130" s="102">
        <f>IF('8th 2'!C41&gt;0,'8th 2'!H4,IF('8th 2'!K41&gt;0,'8th 2'!P4,IF('8th 2'!S41&gt;0,'8th 2'!X4,0)))</f>
        <v>3</v>
      </c>
      <c r="N2130" s="102">
        <f>IF('8th 3'!C41&gt;0,'8th 3'!H4,IF('8th 3'!K41&gt;0,'8th 3'!P4,IF('8th 3'!S41&gt;0,'8th 3'!X4,0)))</f>
        <v>3</v>
      </c>
      <c r="O2130" s="102">
        <f>IF('8th 4'!C41&gt;0,'8th 4'!H4,IF('8th 4'!K41&gt;0,'8th 4'!P4,IF('8th 4'!S41&gt;0,'8th 4'!X4,0)))</f>
        <v>3</v>
      </c>
      <c r="P2130" s="102">
        <f>IF('8th 5'!C41&gt;0,'8th 5'!H4,IF('8th 5'!K41&gt;0,'8th 5'!P4,IF('8th 5'!S41&gt;0,'8th 5'!X4,0)))</f>
        <v>1.5</v>
      </c>
      <c r="Q2130" s="102">
        <f>IF('8th 6'!C41&gt;0,'8th 6'!H4,IF('8th 6'!K41&gt;0,'8th 6'!P4,IF('8th 6'!S41&gt;0,'8th 6'!X4,0)))</f>
        <v>1.5</v>
      </c>
      <c r="R2130" s="102">
        <f>IF('8th 7'!C41&gt;0,'8th 7'!H4,IF('8th 7'!K41&gt;0,'8th 7'!P4,IF('8th 7'!S41&gt;0,'8th 7'!X4,0)))</f>
        <v>0</v>
      </c>
      <c r="S2130" s="430"/>
      <c r="T2130" s="430"/>
      <c r="U2130" s="432"/>
      <c r="V2130" s="460" t="s">
        <v>41</v>
      </c>
      <c r="W2130" s="461"/>
      <c r="X2130" s="461"/>
      <c r="Y2130" s="462"/>
      <c r="Z2130" s="510"/>
    </row>
    <row r="2131" spans="1:26" ht="18.75" customHeight="1" thickBot="1">
      <c r="A2131" s="463" t="s">
        <v>11</v>
      </c>
      <c r="B2131" s="464"/>
      <c r="C2131" s="102">
        <v>100</v>
      </c>
      <c r="D2131" s="102">
        <v>100</v>
      </c>
      <c r="E2131" s="102">
        <v>100</v>
      </c>
      <c r="F2131" s="102">
        <v>100</v>
      </c>
      <c r="G2131" s="102">
        <v>100</v>
      </c>
      <c r="H2131" s="102">
        <v>100</v>
      </c>
      <c r="I2131" s="465">
        <f>(C2135*C2130)+(D2135*D2130)+(E2135*E2130)+(F2135*F2130)+(G2135*G2130)+(H2135*H2130)</f>
        <v>51</v>
      </c>
      <c r="J2131" s="84"/>
      <c r="K2131" s="103" t="str">
        <f>IF(J2133&gt;=4,"A+",IF(J2133&gt;=3.75,"A",IF(J2133&gt;=3.5,"A-",IF(J2133&gt;=3.25,"B+",IF(J2133&gt;=3,"B",IF(J2133&gt;=2.75,"B-",IF(J2133&gt;=2.5,"C+",IF(J2133&gt;=2,"C","F"))))))))</f>
        <v>B+</v>
      </c>
      <c r="L2131" s="102">
        <v>100</v>
      </c>
      <c r="M2131" s="102">
        <v>100</v>
      </c>
      <c r="N2131" s="102">
        <v>100</v>
      </c>
      <c r="O2131" s="102">
        <v>100</v>
      </c>
      <c r="P2131" s="102">
        <v>100</v>
      </c>
      <c r="Q2131" s="102">
        <v>100</v>
      </c>
      <c r="R2131" s="102">
        <v>100</v>
      </c>
      <c r="S2131" s="465">
        <f>(L2135*L2130)+(M2135*M2130)+(N2135*N2130)+(O2135*O2130)+(P2135*P2130)+(Q2135*Q2130)+(R2135*R2130)</f>
        <v>50.625</v>
      </c>
      <c r="T2131" s="84"/>
      <c r="U2131" s="103" t="str">
        <f>IF(T2133&gt;=4,"A+",IF(T2133&gt;=3.75,"A",IF(T2133&gt;=3.5,"A-",IF(T2133&gt;=3.25,"B+",IF(T2133&gt;=3,"B",IF(T2133&gt;=2.75,"B-",IF(T2133&gt;=2.5,"C+",IF(T2133&gt;=2,"C","F"))))))))</f>
        <v>B+</v>
      </c>
      <c r="V2131" s="467" t="s">
        <v>29</v>
      </c>
      <c r="W2131" s="469" t="s">
        <v>0</v>
      </c>
      <c r="X2131" s="469" t="s">
        <v>3</v>
      </c>
      <c r="Y2131" s="421" t="s">
        <v>2</v>
      </c>
      <c r="Z2131" s="510"/>
    </row>
    <row r="2132" spans="1:26" ht="17.25" thickTop="1">
      <c r="A2132" s="77" t="s">
        <v>28</v>
      </c>
      <c r="B2132" s="86"/>
      <c r="C2132" s="104">
        <f>IF('7th 1'!C41&gt;0,'7th 1'!C41,IF('7th 1'!K41&gt;0,'7th 1'!K41,IF('7th 1'!S41&gt;0,'7th 1'!S41,0)))</f>
        <v>28.5</v>
      </c>
      <c r="D2132" s="104">
        <f>IF('7th 2'!C41&gt;0,'7th 2'!C41,IF('7th 2'!K41&gt;0,'7th 2'!K41,IF('7th 2'!S41&gt;0,'7th 2'!S41,0)))</f>
        <v>29.5</v>
      </c>
      <c r="E2132" s="104">
        <f>IF('7th 3'!C41&gt;0,'7th 3'!C41,IF('7th 3'!K41&gt;0,'7th 3'!K41,IF('7th 3'!S41&gt;0,'7th 3'!S41,0)))</f>
        <v>31</v>
      </c>
      <c r="F2132" s="104">
        <f>IF('7th 4'!C41&gt;0,'7th 4'!C41,IF('7th 4'!K41&gt;0,'7th 4'!K41,IF('7th 4'!S41&gt;0,'7th 4'!S41,0)))</f>
        <v>28</v>
      </c>
      <c r="G2132" s="104">
        <f>IF('7th 5'!C41&gt;0,'7th 5'!C41,IF('7th 5'!K41&gt;0,'7th 5'!K41,IF('7th 5'!S41&gt;0,'7th 5'!S41,0)))</f>
        <v>33</v>
      </c>
      <c r="H2132" s="104">
        <f>IF('7th 6'!C41&gt;0,'7th 6'!C41,IF('7th 6'!K41&gt;0,'7th 6'!K41,IF('7th 6'!S41&gt;0,'7th 6'!S41,0)))</f>
        <v>28.75</v>
      </c>
      <c r="I2132" s="466"/>
      <c r="J2132" s="98"/>
      <c r="K2132" s="90"/>
      <c r="L2132" s="104">
        <f>IF('8th 1'!C41&gt;0,'8th 1'!C41,IF('8th 1'!K41&gt;0,'8th 1'!K41,IF('8th 1'!S41&gt;0,'8th 1'!S41,0)))</f>
        <v>32</v>
      </c>
      <c r="M2132" s="104">
        <f>IF('8th 2'!C41&gt;0,'8th 2'!C41,IF('8th 2'!K41&gt;0,'8th 2'!K41,IF('8th 2'!S41&gt;0,'8th 2'!S41,0)))</f>
        <v>29.5</v>
      </c>
      <c r="N2132" s="104">
        <f>IF('8th 3'!C41&gt;0,'8th 3'!C41,IF('8th 3'!K41&gt;0,'8th 3'!K41,IF('8th 3'!S41&gt;0,'8th 3'!S41,0)))</f>
        <v>32.5</v>
      </c>
      <c r="O2132" s="104">
        <f>IF('8th 4'!C41&gt;0,'8th 4'!C41,IF('8th 4'!K41&gt;0,'8th 4'!K41,IF('8th 4'!S41&gt;0,'8th 4'!S41,0)))</f>
        <v>28</v>
      </c>
      <c r="P2132" s="104">
        <f>IF('8th 5'!C41&gt;0,'8th 5'!C41,IF('8th 5'!K41&gt;0,'8th 5'!K41,IF('8th 5'!S41&gt;0,'8th 5'!S41,0)))</f>
        <v>31.75</v>
      </c>
      <c r="Q2132" s="104">
        <f>IF('8th 6'!C41&gt;0,'8th 6'!C41,IF('8th 6'!K41&gt;0,'8th 6'!K41,IF('8th 6'!S41&gt;0,'8th 6'!S41,0)))</f>
        <v>30.5</v>
      </c>
      <c r="R2132" s="104">
        <f>IF('8th 7'!C41&gt;0,'8th 7'!C41,IF('8th 7'!K41&gt;0,'8th 7'!K41,IF('8th 7'!S41&gt;0,'8th 7'!S41,0)))</f>
        <v>0</v>
      </c>
      <c r="S2132" s="466"/>
      <c r="T2132" s="98"/>
      <c r="U2132" s="90"/>
      <c r="V2132" s="468"/>
      <c r="W2132" s="470"/>
      <c r="X2132" s="471"/>
      <c r="Y2132" s="422"/>
      <c r="Z2132" s="510"/>
    </row>
    <row r="2133" spans="1:26" ht="17.25">
      <c r="A2133" s="423" t="s">
        <v>26</v>
      </c>
      <c r="B2133" s="91" t="s">
        <v>60</v>
      </c>
      <c r="C2133" s="104">
        <f>IF('7th 1'!C41&gt;0,'7th 1'!J41,IF('7th 1'!K41&gt;0,'7th 1'!R41,IF('7th 1'!S41&gt;0,'7th 1'!Z41,0)))</f>
        <v>41</v>
      </c>
      <c r="D2133" s="104">
        <f>IF('7th 2'!C41&gt;0,'7th 2'!J41,IF('7th 2'!K41&gt;0,'7th 2'!R41,IF('7th 2'!S41&gt;0,'7th 2'!Z41,0)))</f>
        <v>47.5</v>
      </c>
      <c r="E2133" s="104">
        <f>IF('7th 3'!C41&gt;0,'7th 3'!J41,IF('7th 3'!K41&gt;0,'7th 3'!R41,IF('7th 3'!S41&gt;0,'7th 3'!Z41,0)))</f>
        <v>32</v>
      </c>
      <c r="F2133" s="104">
        <f>IF('7th 4'!C41&gt;0,'7th 4'!J41,IF('7th 4'!K41&gt;0,'7th 4'!R41,IF('7th 4'!S41&gt;0,'7th 4'!Z41,0)))</f>
        <v>42.5</v>
      </c>
      <c r="G2133" s="104">
        <f>IF('7th 5'!C41&gt;0,'7th 5'!J41,IF('7th 5'!K41&gt;0,'7th 5'!R41,IF('7th 5'!S41&gt;0,'7th 5'!Z41,0)))</f>
        <v>43.5</v>
      </c>
      <c r="H2133" s="104">
        <f>IF('7th 6'!C41&gt;0,'7th 6'!J41,IF('7th 6'!K41&gt;0,'7th 6'!R41,IF('7th 6'!S41&gt;0,'7th 6'!Z41,0)))</f>
        <v>37.5</v>
      </c>
      <c r="I2133" s="466"/>
      <c r="J2133" s="440">
        <f>I2131/(C2130+D2130+E2130+F2130+G2130+H2130)</f>
        <v>3.4</v>
      </c>
      <c r="K2133" s="442" t="str">
        <f>IF(J2133&gt;=2.5,K2131,IF(J2133&gt;=2.25,"C",IF(J2133&gt;=2,"D",IF(J2133=0,0,"F"))))</f>
        <v>B+</v>
      </c>
      <c r="L2133" s="104">
        <f>IF('8th 1'!C41&gt;0,'8th 1'!J41,IF('8th 1'!K41&gt;0,'8th 1'!R41,IF('8th 1'!S41&gt;0,'8th 1'!Z41,0)))</f>
        <v>40.75</v>
      </c>
      <c r="M2133" s="104">
        <f>IF('8th 2'!C41&gt;0,'8th 2'!J41,IF('8th 2'!K41&gt;0,'8th 2'!R41,IF('8th 2'!S41&gt;0,'8th 2'!Z41,0)))</f>
        <v>35</v>
      </c>
      <c r="N2133" s="104">
        <f>IF('8th 3'!C41&gt;0,'8th 3'!J41,IF('8th 3'!K41&gt;0,'8th 3'!R41,IF('8th 3'!S41&gt;0,'8th 3'!Z41,0)))</f>
        <v>39</v>
      </c>
      <c r="O2133" s="104">
        <f>IF('8th 4'!C41&gt;0,'8th 4'!J41,IF('8th 4'!K41&gt;0,'8th 4'!R41,IF('8th 4'!S41&gt;0,'8th 4'!Z41,0)))</f>
        <v>33</v>
      </c>
      <c r="P2133" s="104">
        <f>IF('8th 5'!C41&gt;0,'8th 5'!J41,IF('8th 5'!K41&gt;0,'8th 5'!R41,IF('8th 5'!S41&gt;0,'8th 5'!Z41,0)))</f>
        <v>43</v>
      </c>
      <c r="Q2133" s="104">
        <f>IF('8th 6'!C41&gt;0,'8th 6'!J41,IF('8th 6'!K41&gt;0,'8th 6'!R41,IF('8th 6'!S41&gt;0,'8th 6'!Z41,0)))</f>
        <v>43</v>
      </c>
      <c r="R2133" s="104">
        <f>IF('8th 7'!C41&gt;0,'8th 7'!J41,IF('8th 7'!K41&gt;0,'8th 7'!R41,IF('8th 7'!S41&gt;0,'8th 7'!Z41,0)))</f>
        <v>0</v>
      </c>
      <c r="S2133" s="466"/>
      <c r="T2133" s="440">
        <f>S2131/(L2130+M2130+N2130+O2130+P2130+Q2130+R2130)</f>
        <v>3.375</v>
      </c>
      <c r="U2133" s="442" t="str">
        <f>IF(T2133&gt;=2.5,U2131,IF(T2133&gt;=2.25,"C",IF(T2133&gt;=2,"D",IF(T2133=0,0,"F"))))</f>
        <v>B+</v>
      </c>
      <c r="V2133" s="454" t="s">
        <v>40</v>
      </c>
      <c r="W2133" s="443"/>
      <c r="X2133" s="443"/>
      <c r="Y2133" s="455"/>
      <c r="Z2133" s="510"/>
    </row>
    <row r="2134" spans="1:26" ht="16.5" customHeight="1">
      <c r="A2134" s="424"/>
      <c r="B2134" s="91" t="s">
        <v>67</v>
      </c>
      <c r="C2134" s="117">
        <f>'7th 1'!AA41</f>
        <v>70</v>
      </c>
      <c r="D2134" s="117">
        <f>'7th 2'!AA41</f>
        <v>77</v>
      </c>
      <c r="E2134" s="117">
        <f>'7th 3'!AA41</f>
        <v>63</v>
      </c>
      <c r="F2134" s="117">
        <f>'7th 4'!AA41</f>
        <v>71</v>
      </c>
      <c r="G2134" s="117">
        <f>'7th 5'!AA41</f>
        <v>77</v>
      </c>
      <c r="H2134" s="117">
        <f>'7th 6'!AA41</f>
        <v>67</v>
      </c>
      <c r="I2134" s="466"/>
      <c r="J2134" s="453"/>
      <c r="K2134" s="442"/>
      <c r="L2134" s="117">
        <f>'8th 1'!AA41</f>
        <v>73</v>
      </c>
      <c r="M2134" s="117">
        <f>'8th 2'!AA41</f>
        <v>65</v>
      </c>
      <c r="N2134" s="117">
        <f>'8th 3'!AA41</f>
        <v>72</v>
      </c>
      <c r="O2134" s="117">
        <f>'8th 4'!AA41</f>
        <v>61</v>
      </c>
      <c r="P2134" s="117">
        <f>'8th 5'!AA41</f>
        <v>75</v>
      </c>
      <c r="Q2134" s="117">
        <f>'8th 6'!AA41</f>
        <v>74</v>
      </c>
      <c r="R2134" s="117">
        <f>'8th 7'!AA41</f>
        <v>0</v>
      </c>
      <c r="S2134" s="466"/>
      <c r="T2134" s="453"/>
      <c r="U2134" s="442"/>
      <c r="V2134" s="444">
        <f>IF((C2135+C2137)=0,0,C2130)+IF((D2135+D2137)=0,0,D2130)+IF((E2135+E2137)=0,0,E2130)+IF((F2135+F2137)=0,0,F2130)+IF((G2135+G2137)=0,0,G2130)+IF((H2135+H2137)=0,0,H2130)+IF((L2135+L2137)=0,0,L2130)+IF((M2135+M2137)=0,0,M2130)+IF((N2135+N2137)=0,0,N2130)+IF((O2135+O2137)=0,0,O2130)+IF((P2135+P2137)=0,0,P2130)+IF((Q2135+Q2137)=0,0,Q2130)+IF((R2135+R2137)=0,0,R2130)+IF(I2141&gt;0,1.5,0)</f>
        <v>31.5</v>
      </c>
      <c r="W2134" s="457">
        <f>I2131+S2131+(I2141*1.5)</f>
        <v>106.875</v>
      </c>
      <c r="X2134" s="440">
        <f>IF(S2131&gt;0,(W2134/31.5),J2133)</f>
        <v>3.3928571428571428</v>
      </c>
      <c r="Y2134" s="164" t="str">
        <f>IF(X2134&gt;=4,"A+",IF(X2134&gt;=3.75,"A",IF(X2134&gt;=3.5,"A-",IF(X2134&gt;=3.25,"B+",IF(X2134&gt;=3,"B",IF(X2134&gt;=2.75,"B-",IF(X2134&gt;=2.5,"C+",IF(X2134&gt;=2,"C","F"))))))))</f>
        <v>B+</v>
      </c>
      <c r="Z2134" s="510"/>
    </row>
    <row r="2135" spans="1:26" ht="16.5">
      <c r="A2135" s="424"/>
      <c r="B2135" s="91" t="s">
        <v>1</v>
      </c>
      <c r="C2135" s="104">
        <f>'7th 1'!AC41</f>
        <v>3.5</v>
      </c>
      <c r="D2135" s="104">
        <f>'7th 2'!AC41</f>
        <v>3.75</v>
      </c>
      <c r="E2135" s="104">
        <f>'7th 3'!AC41</f>
        <v>3</v>
      </c>
      <c r="F2135" s="104">
        <f>'7th 4'!AC41</f>
        <v>3.5</v>
      </c>
      <c r="G2135" s="104">
        <f>'7th 5'!AC41</f>
        <v>3.75</v>
      </c>
      <c r="H2135" s="104">
        <f>'7th 6'!AC41</f>
        <v>3.25</v>
      </c>
      <c r="I2135" s="466"/>
      <c r="J2135" s="98"/>
      <c r="K2135" s="112"/>
      <c r="L2135" s="104">
        <f>'8th 1'!AC41</f>
        <v>3.5</v>
      </c>
      <c r="M2135" s="104">
        <f>'8th 2'!AC41</f>
        <v>3.25</v>
      </c>
      <c r="N2135" s="104">
        <f>'8th 3'!AC41</f>
        <v>3.5</v>
      </c>
      <c r="O2135" s="104">
        <f>'8th 4'!AC41</f>
        <v>3</v>
      </c>
      <c r="P2135" s="104">
        <f>'8th 5'!AC41</f>
        <v>3.75</v>
      </c>
      <c r="Q2135" s="104">
        <f>'8th 6'!AC41</f>
        <v>3.5</v>
      </c>
      <c r="R2135" s="104">
        <f>'8th 7'!AC41</f>
        <v>0</v>
      </c>
      <c r="S2135" s="466"/>
      <c r="T2135" s="98"/>
      <c r="V2135" s="456"/>
      <c r="W2135" s="448"/>
      <c r="X2135" s="441"/>
      <c r="Y2135" s="451" t="str">
        <f>IF(S2131&gt;0,(IF(X2134&gt;=2.5,Y2134,IF(X2134&gt;=2.25,"C",IF(X2134&gt;=2,"D","F")))),K2133)</f>
        <v>B+</v>
      </c>
      <c r="Z2135" s="510"/>
    </row>
    <row r="2136" spans="1:26" ht="16.5">
      <c r="A2136" s="424"/>
      <c r="B2136" s="91" t="s">
        <v>2</v>
      </c>
      <c r="C2136" s="104" t="str">
        <f>'7th 1'!AB41</f>
        <v>A-</v>
      </c>
      <c r="D2136" s="104" t="str">
        <f>'7th 2'!AB41</f>
        <v>A</v>
      </c>
      <c r="E2136" s="104" t="str">
        <f>'7th 3'!AB41</f>
        <v>B</v>
      </c>
      <c r="F2136" s="104" t="str">
        <f>'7th 4'!AB41</f>
        <v>A-</v>
      </c>
      <c r="G2136" s="104" t="str">
        <f>'7th 5'!AB41</f>
        <v>A</v>
      </c>
      <c r="H2136" s="104" t="str">
        <f>'7th 6'!AB41</f>
        <v>B+</v>
      </c>
      <c r="I2136" s="466"/>
      <c r="J2136" s="98"/>
      <c r="K2136" s="90"/>
      <c r="L2136" s="104" t="str">
        <f>'8th 1'!AB41</f>
        <v>A-</v>
      </c>
      <c r="M2136" s="104" t="str">
        <f>'8th 2'!AB41</f>
        <v>B+</v>
      </c>
      <c r="N2136" s="104" t="str">
        <f>'8th 3'!AB41</f>
        <v>A-</v>
      </c>
      <c r="O2136" s="104" t="str">
        <f>'8th 4'!AB41</f>
        <v>B</v>
      </c>
      <c r="P2136" s="104" t="str">
        <f>'8th 5'!AB41</f>
        <v>A</v>
      </c>
      <c r="Q2136" s="104" t="str">
        <f>'8th 6'!AB41</f>
        <v>A-</v>
      </c>
      <c r="R2136" s="104" t="str">
        <f>'8th 7'!AB41</f>
        <v/>
      </c>
      <c r="S2136" s="466"/>
      <c r="T2136" s="98"/>
      <c r="U2136" s="90"/>
      <c r="V2136" s="446"/>
      <c r="W2136" s="449"/>
      <c r="X2136" s="450"/>
      <c r="Y2136" s="452"/>
      <c r="Z2136" s="510"/>
    </row>
    <row r="2137" spans="1:26" ht="16.5">
      <c r="A2137" s="413" t="s">
        <v>127</v>
      </c>
      <c r="B2137" s="91" t="s">
        <v>1</v>
      </c>
      <c r="C2137" s="104" t="str">
        <f>'7th 1'!AD41</f>
        <v>3.33</v>
      </c>
      <c r="D2137" s="104">
        <f>'7th 2'!AD41</f>
        <v>0</v>
      </c>
      <c r="E2137" s="104">
        <f>'7th 3'!AD41</f>
        <v>0</v>
      </c>
      <c r="F2137" s="104">
        <f>'7th 4'!AD41</f>
        <v>0</v>
      </c>
      <c r="G2137" s="104">
        <f>'7th 5'!AD41</f>
        <v>0</v>
      </c>
      <c r="H2137" s="104">
        <f>'7th 6'!AD41</f>
        <v>0</v>
      </c>
      <c r="I2137" s="415">
        <f>(C2137*C2130)+(D2137*D2130)+(E2137*E2130)+(F2137*F2130)+(G2137*G2130)+(H2137*H2130)</f>
        <v>9.99</v>
      </c>
      <c r="J2137" s="417">
        <f>IF(C2137&gt;0,(C2135*C2130),0)+IF(D2137&gt;0,(D2135*D2130),0)+IF(E2137&gt;0,(E2135*E2130),0)+IF(F2137&gt;0,(F2135*F2130),0)+IF(G2137&gt;0,(G2135*G2130),0)+IF(H2137&gt;0,(H2135*H2130),0)</f>
        <v>10.5</v>
      </c>
      <c r="K2137" s="418">
        <f>IF(C2137&gt;C2135,((C2137*C2130)-(C2135*C2130)),0)+IF(D2137&gt;D2135,((D2137*D2130)-(D2135*D2130)),0)+IF(E2137&gt;E2135,((E2137*E2130)-(E2135*E2130)),0)+IF(F2137&gt;F2135,((F2137*F2130)-(F2135*F2130)),0)+IF(G2137&gt;G2135,((G2137*G2130)-(G2135*G2130)),0)+IF(H2137&gt;H2135,((H2137*H2130)-(H2135*H2130)),0)</f>
        <v>-0.50999999999999979</v>
      </c>
      <c r="L2137" s="165">
        <f>'8th 1'!AD41</f>
        <v>0</v>
      </c>
      <c r="M2137" s="104">
        <f>'8th 2'!AD41</f>
        <v>0</v>
      </c>
      <c r="N2137" s="104">
        <f>'8th 3'!AD41</f>
        <v>0</v>
      </c>
      <c r="O2137" s="104">
        <f>'8th 4'!AD41</f>
        <v>0</v>
      </c>
      <c r="P2137" s="104">
        <f>'8th 5'!AD41</f>
        <v>0</v>
      </c>
      <c r="Q2137" s="104">
        <f>'8th 6'!AD41</f>
        <v>0</v>
      </c>
      <c r="R2137" s="104">
        <f>'8th 7'!AD41</f>
        <v>0</v>
      </c>
      <c r="S2137" s="403">
        <f>(L2137*L2130)+(M2137*M2130)+(N2137*N2130)+(O2137*O2130)+(P2137*P2130)+(Q2137*Q2130)+(R2137*R2130)</f>
        <v>0</v>
      </c>
      <c r="T2137" s="417">
        <f>IF(L2137&gt;0,(L2135*L2130),0)+IF(M2137&gt;0,(M2135*M2130),0)+IF(N2137&gt;0,(N2135*N2130),0)+IF(O2137&gt;0,(O2135*O2130),0)+IF(P2137&gt;0,(P2135*P2130),0)+IF(Q2137&gt;0,(Q2135*Q2130),0)+IF(R2137&gt;0,(R2135*R2130),0)</f>
        <v>0</v>
      </c>
      <c r="U2137" s="399">
        <f>IF(L2137&gt;L2135,((L2137*L2130)-(L2135*L2130)),0)+IF(M2137&gt;M2135,((M2137*M2130)-(M2135*M2130)),0)+IF(N2137&gt;N2135,((N2137*N2130)-(N2135*N2130)),0)+IF(O2137&gt;O2135,((O2137*O2130)-(O2135*O2130)),0)+IF(P2137&gt;P2135,((P2137*P2130)-(P2135*P2130)),0)+IF(Q2137&gt;Q2135,((Q2137*Q2130)-(Q2135*Q2130)),0)+IF(R2137&gt;R2135,((R2137*R2130)-(R2135*R2130)),0)</f>
        <v>0</v>
      </c>
      <c r="V2137" s="401">
        <f>I2137+S2137</f>
        <v>9.99</v>
      </c>
      <c r="W2137" s="403">
        <f>J2137+T2137</f>
        <v>10.5</v>
      </c>
      <c r="X2137" s="403">
        <f>K2137+U2137</f>
        <v>-0.50999999999999979</v>
      </c>
      <c r="Y2137" s="405">
        <f>IF(V2129&gt;0,(X2137+Y2124),0)</f>
        <v>-0.50999999999999979</v>
      </c>
      <c r="Z2137" s="510"/>
    </row>
    <row r="2138" spans="1:26" ht="15.75" customHeight="1" thickBot="1">
      <c r="A2138" s="414"/>
      <c r="B2138" s="157" t="s">
        <v>23</v>
      </c>
      <c r="C2138" s="180" t="str">
        <f>'7th 1'!AE41</f>
        <v>Imp:</v>
      </c>
      <c r="D2138" s="180" t="str">
        <f>'7th 2'!AE41</f>
        <v/>
      </c>
      <c r="E2138" s="180" t="str">
        <f>'7th 3'!AE41</f>
        <v/>
      </c>
      <c r="F2138" s="180" t="str">
        <f>'7th 4'!AE41</f>
        <v/>
      </c>
      <c r="G2138" s="180" t="str">
        <f>'7th 5'!AE41</f>
        <v/>
      </c>
      <c r="H2138" s="180" t="str">
        <f>'7th 6'!AE41</f>
        <v/>
      </c>
      <c r="I2138" s="416"/>
      <c r="J2138" s="416"/>
      <c r="K2138" s="419"/>
      <c r="L2138" s="180" t="str">
        <f>'8th 1'!AE41</f>
        <v/>
      </c>
      <c r="M2138" s="180" t="str">
        <f>'8th 2'!AE41</f>
        <v/>
      </c>
      <c r="N2138" s="180" t="str">
        <f>'8th 3'!AE41</f>
        <v/>
      </c>
      <c r="O2138" s="180" t="str">
        <f>'8th 4'!AE41</f>
        <v/>
      </c>
      <c r="P2138" s="180" t="str">
        <f>'8th 5'!AE41</f>
        <v/>
      </c>
      <c r="Q2138" s="180" t="str">
        <f>'8th 6'!AE41</f>
        <v/>
      </c>
      <c r="R2138" s="180" t="str">
        <f>'8th 7'!AE41</f>
        <v/>
      </c>
      <c r="S2138" s="420"/>
      <c r="T2138" s="420"/>
      <c r="U2138" s="400"/>
      <c r="V2138" s="402"/>
      <c r="W2138" s="404"/>
      <c r="X2138" s="404"/>
      <c r="Y2138" s="406"/>
      <c r="Z2138" s="510"/>
    </row>
    <row r="2139" spans="1:26" ht="9.75" customHeight="1" thickTop="1" thickBot="1">
      <c r="C2139" s="53"/>
      <c r="D2139" s="53"/>
      <c r="E2139" s="53"/>
      <c r="F2139" s="53"/>
      <c r="G2139" s="53"/>
      <c r="H2139" s="53"/>
      <c r="L2139" s="53"/>
      <c r="M2139" s="53"/>
      <c r="N2139" s="53"/>
      <c r="O2139" s="53"/>
      <c r="P2139" s="53"/>
      <c r="Q2139" s="53"/>
      <c r="R2139" s="53"/>
      <c r="V2139" s="53"/>
      <c r="W2139" s="53"/>
      <c r="X2139" s="53"/>
      <c r="Y2139" s="53"/>
    </row>
    <row r="2140" spans="1:26" ht="18.75" thickTop="1">
      <c r="A2140" s="407" t="s">
        <v>33</v>
      </c>
      <c r="B2140" s="408"/>
      <c r="C2140" s="376" t="s">
        <v>35</v>
      </c>
      <c r="D2140" s="380"/>
      <c r="E2140" s="376" t="s">
        <v>30</v>
      </c>
      <c r="F2140" s="380"/>
      <c r="G2140" s="376" t="s">
        <v>31</v>
      </c>
      <c r="H2140" s="380"/>
      <c r="I2140" s="376" t="s">
        <v>32</v>
      </c>
      <c r="J2140" s="411"/>
      <c r="K2140" s="411"/>
      <c r="L2140" s="412"/>
      <c r="M2140" s="370" t="s">
        <v>50</v>
      </c>
      <c r="N2140" s="371"/>
      <c r="O2140" s="376" t="s">
        <v>0</v>
      </c>
      <c r="P2140" s="377"/>
      <c r="Q2140" s="169" t="s">
        <v>29</v>
      </c>
      <c r="R2140" s="378" t="s">
        <v>216</v>
      </c>
      <c r="S2140" s="379"/>
      <c r="T2140" s="379"/>
      <c r="U2140" s="380"/>
      <c r="V2140" s="381" t="s">
        <v>2</v>
      </c>
      <c r="W2140" s="382"/>
      <c r="X2140" s="170"/>
      <c r="Y2140" s="171"/>
    </row>
    <row r="2141" spans="1:26" s="113" customFormat="1" ht="18" customHeight="1">
      <c r="A2141" s="409"/>
      <c r="B2141" s="410"/>
      <c r="C2141" s="383" t="str">
        <f>'viva-1'!K39</f>
        <v>3.00</v>
      </c>
      <c r="D2141" s="384"/>
      <c r="E2141" s="383" t="str">
        <f>'viva-2'!K39</f>
        <v>2.25</v>
      </c>
      <c r="F2141" s="384"/>
      <c r="G2141" s="385" t="str">
        <f>'viva-3'!K39</f>
        <v>3.25</v>
      </c>
      <c r="H2141" s="384"/>
      <c r="I2141" s="383" t="str">
        <f>'viva-4'!K39</f>
        <v>3.50</v>
      </c>
      <c r="J2141" s="386"/>
      <c r="K2141" s="386"/>
      <c r="L2141" s="387"/>
      <c r="M2141" s="372"/>
      <c r="N2141" s="373"/>
      <c r="O2141" s="388">
        <f>W2129+Y2137</f>
        <v>401.86500000000001</v>
      </c>
      <c r="P2141" s="389"/>
      <c r="Q2141" s="397">
        <f>V2129</f>
        <v>126</v>
      </c>
      <c r="R2141" s="392">
        <f>O2141/126</f>
        <v>3.1894047619047621</v>
      </c>
      <c r="S2141" s="393"/>
      <c r="T2141" s="393"/>
      <c r="U2141" s="394"/>
      <c r="V2141" s="359" t="str">
        <f>IF(R2141&gt;=2.5,Y2141,IF(R2141&gt;=2.25,"C",IF(R2141&gt;=2,"D",IF(R2141=0,0,"F"))))</f>
        <v>B</v>
      </c>
      <c r="W2141" s="360"/>
      <c r="X2141" s="172"/>
      <c r="Y2141" s="173" t="str">
        <f>IF(R2141&gt;=4,"A+",IF(R2141&gt;=3.75,"A",IF(R2141&gt;=3.5,"A-",IF(R2141&gt;=3.25,"B+",IF(R2141&gt;=3,"B",IF(R2141&gt;=2.75,"B-",IF(R2141&gt;=2.5,"C+",IF(R2141&gt;=2,"C","F"))))))))</f>
        <v>B</v>
      </c>
      <c r="Z2141" s="174"/>
    </row>
    <row r="2142" spans="1:26" ht="30.75" customHeight="1" thickBot="1">
      <c r="A2142" s="363" t="s">
        <v>34</v>
      </c>
      <c r="B2142" s="364"/>
      <c r="C2142" s="365" t="s">
        <v>1</v>
      </c>
      <c r="D2142" s="366"/>
      <c r="E2142" s="367">
        <f>C2141+E2141+G2141+I2141</f>
        <v>12</v>
      </c>
      <c r="F2142" s="368"/>
      <c r="G2142" s="365" t="s">
        <v>0</v>
      </c>
      <c r="H2142" s="366"/>
      <c r="I2142" s="367">
        <f>E2142*1.5</f>
        <v>18</v>
      </c>
      <c r="J2142" s="369"/>
      <c r="K2142" s="369"/>
      <c r="L2142" s="368"/>
      <c r="M2142" s="374"/>
      <c r="N2142" s="375"/>
      <c r="O2142" s="390"/>
      <c r="P2142" s="391"/>
      <c r="Q2142" s="398"/>
      <c r="R2142" s="395"/>
      <c r="S2142" s="395"/>
      <c r="T2142" s="395"/>
      <c r="U2142" s="396"/>
      <c r="V2142" s="361"/>
      <c r="W2142" s="362"/>
      <c r="X2142" s="175"/>
      <c r="Y2142" s="176"/>
    </row>
    <row r="2143" spans="1:26" ht="30" customHeight="1" thickTop="1">
      <c r="B2143" s="54"/>
      <c r="C2143" s="54"/>
      <c r="D2143" s="514" t="s">
        <v>24</v>
      </c>
      <c r="E2143" s="514"/>
      <c r="F2143" s="514"/>
      <c r="G2143" s="514"/>
      <c r="H2143" s="514"/>
      <c r="I2143" s="514"/>
      <c r="J2143" s="514"/>
      <c r="K2143" s="514"/>
      <c r="L2143" s="514"/>
      <c r="M2143" s="514"/>
      <c r="N2143" s="514"/>
      <c r="O2143" s="514"/>
      <c r="P2143" s="514"/>
      <c r="Q2143" s="514"/>
      <c r="R2143" s="514"/>
      <c r="S2143" s="514"/>
      <c r="T2143" s="55" t="s">
        <v>36</v>
      </c>
      <c r="U2143" s="56"/>
      <c r="V2143" s="515">
        <f>'1st 1'!R42</f>
        <v>0</v>
      </c>
      <c r="W2143" s="516"/>
      <c r="X2143" s="516"/>
      <c r="Y2143" s="516"/>
    </row>
    <row r="2144" spans="1:26" ht="18.75">
      <c r="A2144" s="57"/>
      <c r="B2144" s="58"/>
      <c r="C2144" s="59" t="s">
        <v>4</v>
      </c>
      <c r="D2144" s="60" t="s">
        <v>71</v>
      </c>
      <c r="E2144" s="60"/>
      <c r="F2144" s="53"/>
      <c r="G2144" s="61"/>
      <c r="H2144" s="517" t="s">
        <v>73</v>
      </c>
      <c r="I2144" s="518"/>
      <c r="J2144" s="518"/>
      <c r="K2144" s="518"/>
      <c r="L2144" s="518"/>
      <c r="M2144" s="518"/>
      <c r="N2144" s="518"/>
      <c r="O2144" s="62"/>
      <c r="P2144" s="62"/>
      <c r="Q2144" s="62"/>
      <c r="R2144" s="53"/>
      <c r="S2144" s="63"/>
      <c r="T2144" s="55" t="s">
        <v>37</v>
      </c>
      <c r="U2144" s="56"/>
      <c r="V2144" s="519">
        <f>'1st 1'!A42</f>
        <v>35</v>
      </c>
      <c r="W2144" s="516"/>
      <c r="X2144" s="516"/>
      <c r="Y2144" s="516"/>
    </row>
    <row r="2145" spans="1:26" ht="18.75">
      <c r="A2145" s="57"/>
      <c r="B2145" s="58"/>
      <c r="C2145" s="59" t="s">
        <v>5</v>
      </c>
      <c r="D2145" s="60" t="s">
        <v>66</v>
      </c>
      <c r="E2145" s="60"/>
      <c r="F2145" s="64"/>
      <c r="G2145" s="53"/>
      <c r="H2145" s="61"/>
      <c r="I2145" s="65"/>
      <c r="J2145" s="520">
        <f>'1st 1'!A2556</f>
        <v>0</v>
      </c>
      <c r="K2145" s="521"/>
      <c r="L2145" s="521"/>
      <c r="M2145" s="521"/>
      <c r="N2145" s="62"/>
      <c r="O2145" s="62"/>
      <c r="P2145" s="53"/>
      <c r="Q2145" s="53"/>
      <c r="R2145" s="53"/>
      <c r="S2145" s="63"/>
      <c r="T2145" s="55" t="s">
        <v>38</v>
      </c>
      <c r="U2145" s="56"/>
      <c r="V2145" s="56"/>
      <c r="W2145" s="56"/>
      <c r="X2145" s="56"/>
      <c r="Y2145" s="66">
        <f>'1st 1'!S42</f>
        <v>0</v>
      </c>
    </row>
    <row r="2146" spans="1:26" ht="18.75">
      <c r="A2146" s="57"/>
      <c r="B2146" s="58"/>
      <c r="C2146" s="59" t="s">
        <v>6</v>
      </c>
      <c r="D2146" s="60" t="s">
        <v>14</v>
      </c>
      <c r="E2146" s="58"/>
      <c r="F2146" s="67" t="s">
        <v>7</v>
      </c>
      <c r="G2146" s="68" t="str">
        <f>'1st 1'!B42</f>
        <v>T</v>
      </c>
      <c r="H2146" s="69"/>
      <c r="I2146" s="70"/>
      <c r="J2146" s="70"/>
      <c r="K2146" s="70"/>
      <c r="L2146" s="53"/>
      <c r="M2146" s="53"/>
      <c r="N2146" s="53"/>
      <c r="O2146" s="53"/>
      <c r="P2146" s="53"/>
      <c r="Q2146" s="53"/>
      <c r="R2146" s="53"/>
      <c r="V2146" s="53"/>
      <c r="W2146" s="53"/>
      <c r="X2146" s="53"/>
      <c r="Y2146" s="53"/>
    </row>
    <row r="2147" spans="1:26" ht="18.75">
      <c r="A2147" s="57"/>
      <c r="B2147" s="64"/>
      <c r="C2147" s="64"/>
      <c r="D2147" s="64"/>
      <c r="E2147" s="53"/>
      <c r="F2147" s="67" t="s">
        <v>8</v>
      </c>
      <c r="G2147" s="72">
        <f>'1st 1'!T42</f>
        <v>0</v>
      </c>
      <c r="H2147" s="69"/>
      <c r="I2147" s="70"/>
      <c r="J2147" s="70"/>
      <c r="K2147" s="70"/>
      <c r="L2147" s="53"/>
      <c r="M2147" s="53"/>
      <c r="N2147" s="53"/>
      <c r="O2147" s="53"/>
      <c r="P2147" s="53"/>
      <c r="Q2147" s="53"/>
      <c r="R2147" s="53"/>
      <c r="V2147" s="53"/>
      <c r="W2147" s="53"/>
      <c r="X2147" s="53"/>
      <c r="Y2147" s="53"/>
    </row>
    <row r="2148" spans="1:26" ht="18.75">
      <c r="A2148" s="57"/>
      <c r="B2148" s="64"/>
      <c r="C2148" s="64"/>
      <c r="D2148" s="64"/>
      <c r="E2148" s="53"/>
      <c r="F2148" s="67" t="s">
        <v>9</v>
      </c>
      <c r="G2148" s="72">
        <f>'1st 1'!U42</f>
        <v>0</v>
      </c>
      <c r="H2148" s="69"/>
      <c r="I2148" s="70"/>
      <c r="J2148" s="70"/>
      <c r="K2148" s="70"/>
      <c r="L2148" s="53"/>
      <c r="M2148" s="53"/>
      <c r="N2148" s="53"/>
      <c r="O2148" s="53"/>
      <c r="P2148" s="53"/>
      <c r="Q2148" s="53"/>
      <c r="R2148" s="53"/>
      <c r="V2148" s="53"/>
      <c r="W2148" s="53"/>
      <c r="X2148" s="53"/>
      <c r="Y2148" s="53"/>
    </row>
    <row r="2149" spans="1:26" ht="18.75">
      <c r="A2149" s="57"/>
      <c r="B2149" s="64"/>
      <c r="C2149" s="64"/>
      <c r="D2149" s="64"/>
      <c r="E2149" s="53"/>
      <c r="F2149" s="67" t="s">
        <v>10</v>
      </c>
      <c r="G2149" s="72">
        <f>'1st 1'!V42</f>
        <v>0</v>
      </c>
      <c r="H2149" s="69"/>
      <c r="I2149" s="73"/>
      <c r="J2149" s="73"/>
      <c r="K2149" s="73"/>
      <c r="L2149" s="53"/>
      <c r="M2149" s="53"/>
      <c r="N2149" s="53"/>
      <c r="O2149" s="53"/>
      <c r="P2149" s="53"/>
      <c r="Q2149" s="53"/>
      <c r="R2149" s="53"/>
      <c r="V2149" s="53"/>
      <c r="W2149" s="53"/>
      <c r="X2149" s="53"/>
      <c r="Y2149" s="53"/>
    </row>
    <row r="2150" spans="1:26" ht="21.75" customHeight="1" thickBot="1">
      <c r="A2150" s="522" t="s">
        <v>25</v>
      </c>
      <c r="B2150" s="522"/>
      <c r="C2150" s="523"/>
      <c r="D2150" s="523"/>
      <c r="E2150" s="523"/>
      <c r="F2150" s="523"/>
      <c r="G2150" s="523"/>
      <c r="H2150" s="523"/>
      <c r="I2150" s="523"/>
      <c r="J2150" s="523"/>
      <c r="K2150" s="523"/>
      <c r="L2150" s="524"/>
      <c r="M2150" s="524"/>
      <c r="N2150" s="524"/>
      <c r="O2150" s="524"/>
      <c r="P2150" s="524"/>
      <c r="Q2150" s="524"/>
      <c r="R2150" s="524"/>
      <c r="S2150" s="524"/>
      <c r="T2150" s="524"/>
      <c r="U2150" s="524"/>
      <c r="V2150" s="524"/>
      <c r="W2150" s="524"/>
      <c r="X2150" s="524"/>
      <c r="Y2150" s="524"/>
    </row>
    <row r="2151" spans="1:26" ht="19.5" customHeight="1" thickTop="1" thickBot="1">
      <c r="A2151" s="478" t="s">
        <v>42</v>
      </c>
      <c r="B2151" s="479"/>
      <c r="C2151" s="479"/>
      <c r="D2151" s="479"/>
      <c r="E2151" s="479"/>
      <c r="F2151" s="479"/>
      <c r="G2151" s="479"/>
      <c r="H2151" s="479"/>
      <c r="I2151" s="479"/>
      <c r="J2151" s="479"/>
      <c r="K2151" s="480"/>
      <c r="L2151" s="479" t="s">
        <v>43</v>
      </c>
      <c r="M2151" s="479"/>
      <c r="N2151" s="479"/>
      <c r="O2151" s="479"/>
      <c r="P2151" s="479"/>
      <c r="Q2151" s="479"/>
      <c r="R2151" s="479"/>
      <c r="S2151" s="479"/>
      <c r="T2151" s="479"/>
      <c r="U2151" s="506"/>
      <c r="V2151" s="507" t="s">
        <v>39</v>
      </c>
      <c r="W2151" s="508"/>
      <c r="X2151" s="508"/>
      <c r="Y2151" s="509"/>
      <c r="Z2151" s="510" t="s">
        <v>68</v>
      </c>
    </row>
    <row r="2152" spans="1:26" ht="19.5" thickTop="1" thickBot="1">
      <c r="A2152" s="74" t="s">
        <v>22</v>
      </c>
      <c r="B2152" s="75"/>
      <c r="C2152" s="76">
        <f>'1st 1'!C4</f>
        <v>101</v>
      </c>
      <c r="D2152" s="76">
        <f>'1st 2'!C4</f>
        <v>102</v>
      </c>
      <c r="E2152" s="76">
        <f>'1st 3'!C4</f>
        <v>103</v>
      </c>
      <c r="F2152" s="76">
        <f>'1st 4'!C4</f>
        <v>104</v>
      </c>
      <c r="G2152" s="76">
        <f>'1st 5'!C4</f>
        <v>105</v>
      </c>
      <c r="H2152" s="76">
        <f>'1st 6'!C4</f>
        <v>106</v>
      </c>
      <c r="I2152" s="511" t="s">
        <v>0</v>
      </c>
      <c r="J2152" s="511" t="s">
        <v>3</v>
      </c>
      <c r="K2152" s="512" t="s">
        <v>2</v>
      </c>
      <c r="L2152" s="76">
        <f>'2nd 1'!C4</f>
        <v>107</v>
      </c>
      <c r="M2152" s="76">
        <f>'2nd 2'!C4</f>
        <v>108</v>
      </c>
      <c r="N2152" s="76">
        <f>'2nd 3'!C4</f>
        <v>109</v>
      </c>
      <c r="O2152" s="76">
        <f>'2nd 4'!C4</f>
        <v>110</v>
      </c>
      <c r="P2152" s="76">
        <f>'2nd 5'!C4</f>
        <v>111</v>
      </c>
      <c r="Q2152" s="76">
        <f>'2nd 6'!C4</f>
        <v>112</v>
      </c>
      <c r="R2152" s="76">
        <f>'2nd 7'!C4</f>
        <v>0</v>
      </c>
      <c r="S2152" s="429" t="s">
        <v>0</v>
      </c>
      <c r="T2152" s="429" t="s">
        <v>3</v>
      </c>
      <c r="U2152" s="431" t="s">
        <v>2</v>
      </c>
      <c r="V2152" s="492" t="s">
        <v>29</v>
      </c>
      <c r="W2152" s="493" t="s">
        <v>0</v>
      </c>
      <c r="X2152" s="494" t="s">
        <v>3</v>
      </c>
      <c r="Y2152" s="495" t="s">
        <v>2</v>
      </c>
      <c r="Z2152" s="510"/>
    </row>
    <row r="2153" spans="1:26" ht="64.5" customHeight="1" thickTop="1" thickBot="1">
      <c r="A2153" s="77" t="s">
        <v>63</v>
      </c>
      <c r="B2153" s="78"/>
      <c r="C2153" s="114" t="str">
        <f>'1st 1'!C6</f>
        <v>Drawing-1</v>
      </c>
      <c r="D2153" s="114" t="str">
        <f>'1st 2'!C6</f>
        <v>Sketch-1</v>
      </c>
      <c r="E2153" s="114" t="str">
        <f>'1st 3'!C6</f>
        <v>Parspective-1</v>
      </c>
      <c r="F2153" s="114" t="str">
        <f>'1st 4'!C6</f>
        <v>Study and Composition-1</v>
      </c>
      <c r="G2153" s="114" t="str">
        <f>'1st 5'!C6</f>
        <v>History of Civilization-1</v>
      </c>
      <c r="H2153" s="114" t="str">
        <f>'1st 6'!C6</f>
        <v>Nazrul Studies</v>
      </c>
      <c r="I2153" s="481"/>
      <c r="J2153" s="481"/>
      <c r="K2153" s="482"/>
      <c r="L2153" s="114" t="str">
        <f>'2nd 1'!C6</f>
        <v>Drawing-2</v>
      </c>
      <c r="M2153" s="114" t="str">
        <f>'2nd 2'!C6</f>
        <v>Sketch-2</v>
      </c>
      <c r="N2153" s="114" t="str">
        <f>'2nd 3'!C6</f>
        <v>Perspective- 2</v>
      </c>
      <c r="O2153" s="114" t="str">
        <f>'2nd 4'!C6</f>
        <v>Basic Design</v>
      </c>
      <c r="P2153" s="114" t="str">
        <f>'2nd 5'!C6</f>
        <v xml:space="preserve"> Study &amp; composition 2</v>
      </c>
      <c r="Q2153" s="114" t="str">
        <f>'2nd 6'!C6</f>
        <v>History of Civilization -2</v>
      </c>
      <c r="R2153" s="114">
        <f>'2nd 7'!C6</f>
        <v>0</v>
      </c>
      <c r="S2153" s="429"/>
      <c r="T2153" s="429"/>
      <c r="U2153" s="431"/>
      <c r="V2153" s="492"/>
      <c r="W2153" s="493"/>
      <c r="X2153" s="493"/>
      <c r="Y2153" s="495"/>
      <c r="Z2153" s="510"/>
    </row>
    <row r="2154" spans="1:26" ht="18.75" thickTop="1">
      <c r="A2154" s="77" t="s">
        <v>12</v>
      </c>
      <c r="B2154" s="78"/>
      <c r="C2154" s="80">
        <f>'1st 1'!G4</f>
        <v>3</v>
      </c>
      <c r="D2154" s="80">
        <f>'1st 2'!G4</f>
        <v>1.5</v>
      </c>
      <c r="E2154" s="80">
        <f>'1st 3'!G4</f>
        <v>3</v>
      </c>
      <c r="F2154" s="80">
        <f>'1st 4'!G4</f>
        <v>3</v>
      </c>
      <c r="G2154" s="80">
        <f>'1st 5'!G4</f>
        <v>1.5</v>
      </c>
      <c r="H2154" s="80">
        <f>'1st 6'!G4</f>
        <v>3</v>
      </c>
      <c r="I2154" s="481"/>
      <c r="J2154" s="481"/>
      <c r="K2154" s="513"/>
      <c r="L2154" s="80">
        <f>'2nd 1'!G4</f>
        <v>3</v>
      </c>
      <c r="M2154" s="80">
        <f>'2nd 2'!G4</f>
        <v>1.5</v>
      </c>
      <c r="N2154" s="80">
        <f>'2nd 3'!G4</f>
        <v>3</v>
      </c>
      <c r="O2154" s="80">
        <f>'2nd 4'!G4</f>
        <v>1.5</v>
      </c>
      <c r="P2154" s="80">
        <f>'2nd 5'!G4</f>
        <v>3</v>
      </c>
      <c r="Q2154" s="80">
        <f>'2nd 6'!G4</f>
        <v>3</v>
      </c>
      <c r="R2154" s="80">
        <f>'2nd 7'!G4</f>
        <v>0</v>
      </c>
      <c r="S2154" s="430"/>
      <c r="T2154" s="430"/>
      <c r="U2154" s="432"/>
      <c r="V2154" s="468"/>
      <c r="W2154" s="471"/>
      <c r="X2154" s="471"/>
      <c r="Y2154" s="422"/>
      <c r="Z2154" s="510"/>
    </row>
    <row r="2155" spans="1:26" ht="16.5" customHeight="1">
      <c r="A2155" s="77" t="s">
        <v>11</v>
      </c>
      <c r="B2155" s="78"/>
      <c r="C2155" s="80">
        <v>100</v>
      </c>
      <c r="D2155" s="80">
        <v>100</v>
      </c>
      <c r="E2155" s="80">
        <v>100</v>
      </c>
      <c r="F2155" s="80">
        <v>100</v>
      </c>
      <c r="G2155" s="80">
        <v>100</v>
      </c>
      <c r="H2155" s="80">
        <v>100</v>
      </c>
      <c r="I2155" s="496">
        <f>(C2159*C2154)+(D2159*D2154)+(E2159*E2154)+(F2159*F2154)+(G2159*G2154)+(H2159*H2154)</f>
        <v>49.5</v>
      </c>
      <c r="J2155" s="82"/>
      <c r="K2155" s="83" t="str">
        <f>IF(J2156&gt;=4,"A+",IF(J2156&gt;=3.75,"A",IF(J2156&gt;=3.5,"A-",IF(J2156&gt;=3.25,"B+",IF(J2156&gt;=3,"B",IF(J2156&gt;=2.75,"B-",IF(J2156&gt;=2.5,"C+",IF(J2156&gt;=2,"C","F"))))))))</f>
        <v>B+</v>
      </c>
      <c r="L2155" s="81">
        <v>100</v>
      </c>
      <c r="M2155" s="80">
        <v>100</v>
      </c>
      <c r="N2155" s="80">
        <v>100</v>
      </c>
      <c r="O2155" s="80">
        <v>100</v>
      </c>
      <c r="P2155" s="80">
        <v>100</v>
      </c>
      <c r="Q2155" s="80">
        <v>100</v>
      </c>
      <c r="R2155" s="80">
        <v>100</v>
      </c>
      <c r="S2155" s="465">
        <f>(L2159*L2154)+(M2159*M2154)+(N2159*N2154)+(O2159*O2154)+(P2159*P2154)+(Q2159*Q2154)+(R2159*R2154)</f>
        <v>49.125</v>
      </c>
      <c r="T2155" s="84"/>
      <c r="U2155" s="85" t="str">
        <f>IF(T2156&gt;=4,"A+",IF(T2156&gt;=3.75,"A",IF(T2156&gt;=3.5,"A-",IF(T2156&gt;=3.25,"B+",IF(T2156&gt;=3,"B",IF(T2156&gt;=2.75,"B-",IF(T2156&gt;=2.5,"C+",IF(T2156&gt;=2,"C","F"))))))))</f>
        <v>B+</v>
      </c>
      <c r="V2155" s="498">
        <f>IF((C2159+C2161)=0,0,C2154)+IF((D2159+D2161)=0,0,D2154)+IF((E2159+E2161)=0,0,E2154)+IF((F2159+F2161)=0,0,F2154)+IF((G2159+G2161)=0,0,G2154)+IF((H2159+H2161)=0,0,H2154)+IF((L2159+L2161)=0,0,L2154)+IF((M2159+M2161)=0,0,M2154)+IF((N2159+N2161)=0,0,N2154)+IF((O2159+O2161)=0,0,O2154)+IF((P2159+P2161)=0,0,P2154)+IF((Q2159+Q2161)=0,0,Q2154)+IF((R2159+R2161)=0,0,R2154)+IF(C2204=0,0,1.5)</f>
        <v>31.5</v>
      </c>
      <c r="W2155" s="415">
        <f>I2155+S2155+(C2204*1.5)</f>
        <v>104.625</v>
      </c>
      <c r="X2155" s="503">
        <f>IF(S2155&gt;0,(W2155/31.5),J2156)</f>
        <v>3.3214285714285716</v>
      </c>
      <c r="Y2155" s="154" t="str">
        <f>IF(X2155&gt;=4,"A+",IF(X2155&gt;=3.75,"A",IF(X2155&gt;=3.5,"A-",IF(X2155&gt;=3.25,"B+",IF(X2155&gt;=3,"B",IF(X2155&gt;=2.75,"B-",IF(X2155&gt;=2.5,"C+",IF(X2155&gt;=2,"C","F"))))))))</f>
        <v>B+</v>
      </c>
      <c r="Z2155" s="510"/>
    </row>
    <row r="2156" spans="1:26" ht="18">
      <c r="A2156" s="77" t="s">
        <v>28</v>
      </c>
      <c r="B2156" s="86"/>
      <c r="C2156" s="87">
        <f>'1st 1'!C42</f>
        <v>30.5</v>
      </c>
      <c r="D2156" s="87">
        <f>'1st 2'!C42</f>
        <v>27</v>
      </c>
      <c r="E2156" s="87">
        <f>'1st 3'!C42</f>
        <v>32</v>
      </c>
      <c r="F2156" s="87">
        <f>'1st 4'!C42</f>
        <v>27.5</v>
      </c>
      <c r="G2156" s="87">
        <f>'1st 5'!C42</f>
        <v>31</v>
      </c>
      <c r="H2156" s="87">
        <f>'1st 6'!C42</f>
        <v>32.5</v>
      </c>
      <c r="I2156" s="497"/>
      <c r="J2156" s="485">
        <f>I2155/(C2154+D2154+E2154+F2154+G2154+H2154)</f>
        <v>3.3</v>
      </c>
      <c r="K2156" s="88"/>
      <c r="L2156" s="89">
        <f>'2nd 1'!C42</f>
        <v>28</v>
      </c>
      <c r="M2156" s="87">
        <f>'2nd 2'!C42</f>
        <v>29</v>
      </c>
      <c r="N2156" s="87">
        <f>'2nd 3'!C42</f>
        <v>32</v>
      </c>
      <c r="O2156" s="87">
        <f>'2nd 4'!C42</f>
        <v>28.5</v>
      </c>
      <c r="P2156" s="87">
        <f>'2nd 5'!C42</f>
        <v>26.5</v>
      </c>
      <c r="Q2156" s="87">
        <f>'2nd 6'!C42</f>
        <v>28.5</v>
      </c>
      <c r="R2156" s="87">
        <f>'2nd 7'!C42</f>
        <v>0</v>
      </c>
      <c r="S2156" s="457"/>
      <c r="T2156" s="485">
        <f>S2155/(L2154+M2154+N2154+O2154+P2154+Q2154+R2154)</f>
        <v>3.2749999999999999</v>
      </c>
      <c r="U2156" s="90"/>
      <c r="V2156" s="499"/>
      <c r="W2156" s="501"/>
      <c r="X2156" s="453"/>
      <c r="Y2156" s="487" t="str">
        <f>IF(S2155&gt;0,(IF(X2155&gt;=2.5,Y2155,IF(X2155&gt;=2.25,"C",IF(X2155&gt;=2,"D","F")))),K2157)</f>
        <v>B+</v>
      </c>
      <c r="Z2156" s="510"/>
    </row>
    <row r="2157" spans="1:26" ht="16.5" customHeight="1">
      <c r="A2157" s="423" t="s">
        <v>26</v>
      </c>
      <c r="B2157" s="91" t="s">
        <v>60</v>
      </c>
      <c r="C2157" s="87">
        <f>'1st 1'!J42</f>
        <v>44</v>
      </c>
      <c r="D2157" s="87">
        <f>'1st 2'!J42</f>
        <v>23</v>
      </c>
      <c r="E2157" s="87">
        <f>'1st 3'!J42</f>
        <v>41</v>
      </c>
      <c r="F2157" s="87">
        <f>'1st 4'!J42</f>
        <v>33.5</v>
      </c>
      <c r="G2157" s="87">
        <f>'1st 5'!J42</f>
        <v>39.5</v>
      </c>
      <c r="H2157" s="87">
        <f>'1st 6'!J42</f>
        <v>36.5</v>
      </c>
      <c r="I2157" s="497"/>
      <c r="J2157" s="505"/>
      <c r="K2157" s="489" t="str">
        <f>IF(J2156&gt;=2.5,K2155,IF(J2156&gt;=2.25,"C",IF(J2156&gt;=2,"D",IF(J2156=0,0,"F"))))</f>
        <v>B+</v>
      </c>
      <c r="L2157" s="89">
        <f>'2nd 1'!J42</f>
        <v>41.5</v>
      </c>
      <c r="M2157" s="87">
        <f>'2nd 2'!J42</f>
        <v>34</v>
      </c>
      <c r="N2157" s="87">
        <f>'2nd 3'!J42</f>
        <v>47</v>
      </c>
      <c r="O2157" s="87">
        <f>'2nd 4'!J42</f>
        <v>48</v>
      </c>
      <c r="P2157" s="87">
        <f>'2nd 5'!J42</f>
        <v>29</v>
      </c>
      <c r="Q2157" s="87">
        <f>'2nd 6'!J42</f>
        <v>33.75</v>
      </c>
      <c r="R2157" s="87">
        <f>'2nd 7'!J42</f>
        <v>0</v>
      </c>
      <c r="S2157" s="457"/>
      <c r="T2157" s="486"/>
      <c r="U2157" s="442" t="str">
        <f>IF(T2156&gt;=2.5,U2155,IF(T2156&gt;=2.25,"C",IF(T2156&gt;=2,"D",IF(T2156=0,0,"F"))))</f>
        <v>B+</v>
      </c>
      <c r="V2157" s="499"/>
      <c r="W2157" s="501"/>
      <c r="X2157" s="453"/>
      <c r="Y2157" s="488"/>
      <c r="Z2157" s="510"/>
    </row>
    <row r="2158" spans="1:26" ht="16.5" customHeight="1">
      <c r="A2158" s="424"/>
      <c r="B2158" s="91" t="s">
        <v>67</v>
      </c>
      <c r="C2158" s="115">
        <f>'1st 1'!K42</f>
        <v>75</v>
      </c>
      <c r="D2158" s="115">
        <f>'1st 2'!K42</f>
        <v>50</v>
      </c>
      <c r="E2158" s="115">
        <f>'1st 3'!K42</f>
        <v>73</v>
      </c>
      <c r="F2158" s="115">
        <f>'1st 4'!K42</f>
        <v>61</v>
      </c>
      <c r="G2158" s="115">
        <f>'1st 5'!K42</f>
        <v>71</v>
      </c>
      <c r="H2158" s="115">
        <f>'1st 6'!K42</f>
        <v>69</v>
      </c>
      <c r="I2158" s="497"/>
      <c r="J2158" s="505"/>
      <c r="K2158" s="490"/>
      <c r="L2158" s="116">
        <f>'2nd 1'!K42</f>
        <v>70</v>
      </c>
      <c r="M2158" s="115">
        <f>'2nd 2'!K42</f>
        <v>63</v>
      </c>
      <c r="N2158" s="115">
        <f>'2nd 3'!K42</f>
        <v>79</v>
      </c>
      <c r="O2158" s="115">
        <f>'2nd 4'!K42</f>
        <v>77</v>
      </c>
      <c r="P2158" s="115">
        <f>'2nd 5'!K42</f>
        <v>56</v>
      </c>
      <c r="Q2158" s="115">
        <f>'2nd 6'!K42</f>
        <v>63</v>
      </c>
      <c r="R2158" s="115">
        <f>'2nd 7'!K42</f>
        <v>0</v>
      </c>
      <c r="S2158" s="457"/>
      <c r="T2158" s="486"/>
      <c r="U2158" s="491"/>
      <c r="V2158" s="499"/>
      <c r="W2158" s="501"/>
      <c r="X2158" s="453"/>
      <c r="Y2158" s="488"/>
      <c r="Z2158" s="510"/>
    </row>
    <row r="2159" spans="1:26" ht="18">
      <c r="A2159" s="424"/>
      <c r="B2159" s="91" t="s">
        <v>1</v>
      </c>
      <c r="C2159" s="87">
        <f>'1st 1'!M42</f>
        <v>3.75</v>
      </c>
      <c r="D2159" s="87">
        <f>'1st 2'!M42</f>
        <v>2.5</v>
      </c>
      <c r="E2159" s="87">
        <f>'1st 3'!M42</f>
        <v>3.5</v>
      </c>
      <c r="F2159" s="87">
        <f>'1st 4'!M42</f>
        <v>3</v>
      </c>
      <c r="G2159" s="87">
        <f>'1st 5'!M42</f>
        <v>3.5</v>
      </c>
      <c r="H2159" s="87">
        <f>'1st 6'!M42</f>
        <v>3.25</v>
      </c>
      <c r="I2159" s="497"/>
      <c r="J2159" s="505"/>
      <c r="K2159" s="92"/>
      <c r="L2159" s="89">
        <f>'2nd 1'!M42</f>
        <v>3.5</v>
      </c>
      <c r="M2159" s="87">
        <f>'2nd 2'!M42</f>
        <v>3</v>
      </c>
      <c r="N2159" s="87">
        <f>'2nd 3'!M42</f>
        <v>3.75</v>
      </c>
      <c r="O2159" s="87">
        <f>'2nd 4'!M42</f>
        <v>3.75</v>
      </c>
      <c r="P2159" s="87">
        <f>'2nd 5'!M42</f>
        <v>2.75</v>
      </c>
      <c r="Q2159" s="87">
        <f>'2nd 6'!M42</f>
        <v>3</v>
      </c>
      <c r="R2159" s="87">
        <f>'2nd 7'!M42</f>
        <v>0</v>
      </c>
      <c r="S2159" s="457"/>
      <c r="T2159" s="486"/>
      <c r="U2159" s="93"/>
      <c r="V2159" s="499"/>
      <c r="W2159" s="501"/>
      <c r="X2159" s="453"/>
      <c r="Y2159" s="155"/>
      <c r="Z2159" s="510"/>
    </row>
    <row r="2160" spans="1:26" ht="17.25" customHeight="1" thickBot="1">
      <c r="A2160" s="424"/>
      <c r="B2160" s="94" t="s">
        <v>2</v>
      </c>
      <c r="C2160" s="95" t="str">
        <f>'1st 1'!L42</f>
        <v>A</v>
      </c>
      <c r="D2160" s="95" t="str">
        <f>'1st 2'!L42</f>
        <v>C+</v>
      </c>
      <c r="E2160" s="95" t="str">
        <f>'1st 3'!L42</f>
        <v>A-</v>
      </c>
      <c r="F2160" s="95" t="str">
        <f>'1st 4'!L42</f>
        <v>B</v>
      </c>
      <c r="G2160" s="95" t="str">
        <f>'1st 5'!L42</f>
        <v>A-</v>
      </c>
      <c r="H2160" s="95" t="str">
        <f>'1st 6'!L42</f>
        <v>B+</v>
      </c>
      <c r="I2160" s="472"/>
      <c r="J2160" s="96"/>
      <c r="K2160" s="88"/>
      <c r="L2160" s="97" t="str">
        <f>'2nd 1'!L42</f>
        <v>A-</v>
      </c>
      <c r="M2160" s="95" t="str">
        <f>'2nd 2'!L42</f>
        <v>B</v>
      </c>
      <c r="N2160" s="95" t="str">
        <f>'2nd 3'!L42</f>
        <v>A</v>
      </c>
      <c r="O2160" s="95" t="str">
        <f>'2nd 4'!L42</f>
        <v>A</v>
      </c>
      <c r="P2160" s="95" t="str">
        <f>'2nd 5'!L42</f>
        <v>B-</v>
      </c>
      <c r="Q2160" s="95" t="str">
        <f>'2nd 6'!L42</f>
        <v>B</v>
      </c>
      <c r="R2160" s="95">
        <f>'2nd 7'!L42</f>
        <v>0</v>
      </c>
      <c r="S2160" s="457"/>
      <c r="T2160" s="98"/>
      <c r="U2160" s="90"/>
      <c r="V2160" s="500"/>
      <c r="W2160" s="502"/>
      <c r="X2160" s="504"/>
      <c r="Y2160" s="156"/>
      <c r="Z2160" s="510"/>
    </row>
    <row r="2161" spans="1:28" ht="18.75" thickTop="1">
      <c r="A2161" s="413" t="s">
        <v>127</v>
      </c>
      <c r="B2161" s="91" t="s">
        <v>1</v>
      </c>
      <c r="C2161" s="87">
        <f>'1st 1'!N42</f>
        <v>0</v>
      </c>
      <c r="D2161" s="87">
        <f>'1st 2'!N42</f>
        <v>0</v>
      </c>
      <c r="E2161" s="87">
        <f>'1st 3'!N42</f>
        <v>0</v>
      </c>
      <c r="F2161" s="87">
        <f>'1st 4'!N42</f>
        <v>0</v>
      </c>
      <c r="G2161" s="87">
        <f>'1st 5'!N42</f>
        <v>0</v>
      </c>
      <c r="H2161" s="87">
        <f>'1st 6'!N42</f>
        <v>0</v>
      </c>
      <c r="I2161" s="530">
        <f>(C2161*C2154)+(D2161*D2154)+(E2161*E2154)+(F2161*F2154)+(G2161*G2154)+(H2161*H2154)</f>
        <v>0</v>
      </c>
      <c r="J2161" s="417">
        <f>IF(C2161&gt;0,(C2159*C2154),0)+IF(D2161&gt;0,(D2159*D2154),0)+IF(E2161&gt;0,(E2159*E2154),0)+IF(F2161&gt;0,(F2159*F2154),0)+IF(G2161&gt;0,(G2159*G2154),0)+IF(H2161&gt;0,(H2159*H2154),0)</f>
        <v>0</v>
      </c>
      <c r="K2161" s="473">
        <f>IF(C2161&gt;C2159,((C2161*C2154)-(C2159*C2154)),0)+IF(D2161&gt;D2159,((D2161*D2154)-(D2159*D2154)),0)+IF(E2161&gt;E2159,((E2161*E2154)-(E2159*E2154)),0)+IF(F2161&gt;F2159,((F2161*F2154)-(F2159*F2154)),0)+IF(G2161&gt;G2159,((G2161*G2154)-(G2159*G2154)),0)+IF(H2161&gt;H2159,((H2161*H2154)-(H2159*H2154)),0)</f>
        <v>0</v>
      </c>
      <c r="L2161" s="89">
        <f>'2nd 1'!N42</f>
        <v>0</v>
      </c>
      <c r="M2161" s="87">
        <f>'2nd 2'!N42</f>
        <v>0</v>
      </c>
      <c r="N2161" s="87">
        <f>'2nd 3'!N42</f>
        <v>0</v>
      </c>
      <c r="O2161" s="87">
        <f>'2nd 4'!N42</f>
        <v>0</v>
      </c>
      <c r="P2161" s="87">
        <f>'2nd 5'!N42</f>
        <v>0</v>
      </c>
      <c r="Q2161" s="87">
        <f>'2nd 6'!N42</f>
        <v>0</v>
      </c>
      <c r="R2161" s="87">
        <f>'2nd 7'!N42</f>
        <v>0</v>
      </c>
      <c r="S2161" s="401">
        <f>(L2161*L2154)+(M2161*M2154)+(N2161*N2154)+(O2161*O2154)+(P2161*P2154)+(Q2161*Q2154)+(R2161*R2154)</f>
        <v>0</v>
      </c>
      <c r="T2161" s="417">
        <f>IF(L2161&gt;0,(L2159*L2154),0)+IF(M2161&gt;0,(M2159*M2154),0)+IF(N2161&gt;0,(N2159*N2154),0)+IF(O2161&gt;0,(O2159*O2154),0)+IF(P2161&gt;0,(P2159*P2154),0)+IF(Q2161&gt;0,(Q2159*Q2154),0)+IF(R2161&gt;0,(R2159*R2154),0)</f>
        <v>0</v>
      </c>
      <c r="U2161" s="399">
        <f>IF(L2161&gt;L2159,((L2161*L2154)-(L2159*L2154)),0)+IF(M2161&gt;M2159,((M2161*M2154)-(M2159*M2154)),0)+IF(N2161&gt;N2159,((N2161*N2154)-(N2159*N2154)),0)+IF(O2161&gt;O2159,((O2161*O2154)-(O2159*O2154)),0)+IF(P2161&gt;P2159,((P2161*P2154)-(P2159*P2154)),0)+IF(Q2161&gt;Q2159,((Q2161*Q2154)-(Q2159*Q2154)),0)+IF(R2161&gt;R2159,((R2161*R2154)-(R2159*R2154)),0)</f>
        <v>0</v>
      </c>
      <c r="V2161" s="401">
        <f>I2161+S2161</f>
        <v>0</v>
      </c>
      <c r="W2161" s="436">
        <f>J2161+T2161</f>
        <v>0</v>
      </c>
      <c r="X2161" s="526">
        <f>K2161+U2161</f>
        <v>0</v>
      </c>
      <c r="Y2161" s="527"/>
      <c r="Z2161" s="510"/>
    </row>
    <row r="2162" spans="1:28" ht="15.75" customHeight="1" thickBot="1">
      <c r="A2162" s="414"/>
      <c r="B2162" s="157" t="s">
        <v>23</v>
      </c>
      <c r="C2162" s="178" t="str">
        <f>'1st 1'!O42</f>
        <v/>
      </c>
      <c r="D2162" s="178" t="str">
        <f>'1st 2'!O42</f>
        <v/>
      </c>
      <c r="E2162" s="178" t="str">
        <f>'1st 3'!O42</f>
        <v/>
      </c>
      <c r="F2162" s="178" t="str">
        <f>'1st 4'!O42</f>
        <v/>
      </c>
      <c r="G2162" s="178" t="str">
        <f>'1st 5'!O42</f>
        <v/>
      </c>
      <c r="H2162" s="178" t="str">
        <f>'1st 6'!O42</f>
        <v/>
      </c>
      <c r="I2162" s="472"/>
      <c r="J2162" s="472"/>
      <c r="K2162" s="474"/>
      <c r="L2162" s="179" t="str">
        <f>'2nd 1'!O42</f>
        <v/>
      </c>
      <c r="M2162" s="178" t="str">
        <f>'2nd 2'!O42</f>
        <v/>
      </c>
      <c r="N2162" s="178" t="str">
        <f>'2nd 3'!O42</f>
        <v/>
      </c>
      <c r="O2162" s="178" t="str">
        <f>'2nd 4'!O42</f>
        <v/>
      </c>
      <c r="P2162" s="178" t="str">
        <f>'2nd 5'!O42</f>
        <v/>
      </c>
      <c r="Q2162" s="178" t="str">
        <f>'2nd 6'!O42</f>
        <v/>
      </c>
      <c r="R2162" s="178" t="str">
        <f>'2nd 7'!O42</f>
        <v/>
      </c>
      <c r="S2162" s="475"/>
      <c r="T2162" s="420"/>
      <c r="U2162" s="400"/>
      <c r="V2162" s="402"/>
      <c r="W2162" s="437"/>
      <c r="X2162" s="528"/>
      <c r="Y2162" s="529"/>
      <c r="Z2162" s="510"/>
    </row>
    <row r="2163" spans="1:28" ht="21" customHeight="1" thickTop="1" thickBot="1">
      <c r="A2163" s="435" t="s">
        <v>30</v>
      </c>
      <c r="B2163" s="435"/>
      <c r="C2163" s="435"/>
      <c r="D2163" s="435"/>
      <c r="E2163" s="435"/>
      <c r="F2163" s="435"/>
      <c r="G2163" s="435"/>
      <c r="H2163" s="435"/>
      <c r="I2163" s="435"/>
      <c r="J2163" s="435"/>
      <c r="K2163" s="435"/>
      <c r="L2163" s="435"/>
      <c r="M2163" s="435"/>
      <c r="N2163" s="435"/>
      <c r="O2163" s="435"/>
      <c r="P2163" s="435"/>
      <c r="Q2163" s="435"/>
      <c r="R2163" s="435"/>
      <c r="S2163" s="435"/>
      <c r="T2163" s="435"/>
      <c r="U2163" s="435"/>
      <c r="V2163" s="435"/>
      <c r="W2163" s="435"/>
      <c r="X2163" s="435"/>
      <c r="Y2163" s="435"/>
      <c r="Z2163" s="510"/>
    </row>
    <row r="2164" spans="1:28" ht="19.5" customHeight="1" thickTop="1" thickBot="1">
      <c r="A2164" s="478" t="s">
        <v>44</v>
      </c>
      <c r="B2164" s="479"/>
      <c r="C2164" s="479"/>
      <c r="D2164" s="479"/>
      <c r="E2164" s="479"/>
      <c r="F2164" s="479"/>
      <c r="G2164" s="479"/>
      <c r="H2164" s="479"/>
      <c r="I2164" s="479"/>
      <c r="J2164" s="479"/>
      <c r="K2164" s="506"/>
      <c r="L2164" s="425" t="s">
        <v>45</v>
      </c>
      <c r="M2164" s="426"/>
      <c r="N2164" s="426"/>
      <c r="O2164" s="426"/>
      <c r="P2164" s="426"/>
      <c r="Q2164" s="426"/>
      <c r="R2164" s="426"/>
      <c r="S2164" s="426"/>
      <c r="T2164" s="426"/>
      <c r="U2164" s="426"/>
      <c r="V2164" s="160"/>
      <c r="W2164" s="428" t="s">
        <v>39</v>
      </c>
      <c r="X2164" s="428"/>
      <c r="Y2164" s="161"/>
      <c r="Z2164" s="510"/>
    </row>
    <row r="2165" spans="1:28" ht="17.25" customHeight="1" thickTop="1">
      <c r="A2165" s="99" t="s">
        <v>22</v>
      </c>
      <c r="B2165" s="100"/>
      <c r="C2165" s="101">
        <f>'3rd 1'!B4</f>
        <v>201</v>
      </c>
      <c r="D2165" s="101">
        <f>'3rd 2'!B4</f>
        <v>202</v>
      </c>
      <c r="E2165" s="101">
        <f>'3rd 3'!B4</f>
        <v>203</v>
      </c>
      <c r="F2165" s="101">
        <f>'3rd 4'!B4</f>
        <v>204</v>
      </c>
      <c r="G2165" s="101">
        <f>'3rd 5'!B4</f>
        <v>205</v>
      </c>
      <c r="H2165" s="101">
        <f>'3rd 6'!B4</f>
        <v>0</v>
      </c>
      <c r="I2165" s="430" t="s">
        <v>0</v>
      </c>
      <c r="J2165" s="430" t="s">
        <v>3</v>
      </c>
      <c r="K2165" s="432" t="s">
        <v>2</v>
      </c>
      <c r="L2165" s="101">
        <f>'4th 1'!B4</f>
        <v>206</v>
      </c>
      <c r="M2165" s="101">
        <f>'4th 2'!B4</f>
        <v>207</v>
      </c>
      <c r="N2165" s="101">
        <f>'4th 3'!B4</f>
        <v>208</v>
      </c>
      <c r="O2165" s="101">
        <f>'4th 4'!B4</f>
        <v>209</v>
      </c>
      <c r="P2165" s="101">
        <f>'4th 5'!B4</f>
        <v>210</v>
      </c>
      <c r="Q2165" s="101">
        <f>'4th 6'!B4</f>
        <v>211</v>
      </c>
      <c r="R2165" s="101">
        <f>'4th 7'!B4</f>
        <v>0</v>
      </c>
      <c r="S2165" s="429" t="s">
        <v>0</v>
      </c>
      <c r="T2165" s="429" t="s">
        <v>3</v>
      </c>
      <c r="U2165" s="431" t="s">
        <v>2</v>
      </c>
      <c r="V2165" s="433" t="s">
        <v>62</v>
      </c>
      <c r="W2165" s="434"/>
      <c r="X2165" s="434"/>
      <c r="Y2165" s="162" t="str">
        <f>IF(X2166&gt;=4,"A+",IF(X2166&gt;=3.75,"A",IF(X2166&gt;=3.5,"A-",IF(X2166&gt;=3.25,"B+",IF(X2166&gt;=3,"B",IF(X2166&gt;=2.75,"B-",IF(X2166&gt;=2.5,"C+",IF(X2166&gt;=2,"C","F"))))))))</f>
        <v>B+</v>
      </c>
      <c r="Z2165" s="510"/>
    </row>
    <row r="2166" spans="1:28" ht="63.75" customHeight="1">
      <c r="A2166" s="77" t="s">
        <v>63</v>
      </c>
      <c r="B2166" s="86"/>
      <c r="C2166" s="79" t="str">
        <f>IF('3rd 1'!C42&gt;0,'3rd 1'!D6,IF('3rd 1'!K42&gt;0,'3rd 1'!L6,IF('3rd 1'!S42&gt;0,'3rd 1'!T6,0)))</f>
        <v>Basic Design</v>
      </c>
      <c r="D2166" s="79" t="str">
        <f>IF('3rd 2'!C42&gt;0,'3rd 2'!D6,IF('3rd 2'!K42&gt;0,'3rd 2'!L6,IF('3rd 2'!S42&gt;0,'3rd 2'!T6,0)))</f>
        <v>Still Life-1</v>
      </c>
      <c r="E2166" s="79" t="str">
        <f>IF('3rd 3'!C42&gt;0,'3rd 3'!D6,IF('3rd 3'!K42&gt;0,'3rd 3'!L6,IF('3rd 3'!S42&gt;0,'3rd 3'!T6,0)))</f>
        <v>Drawing-3</v>
      </c>
      <c r="F2166" s="79" t="str">
        <f>IF('3rd 4'!C42&gt;0,'3rd 4'!D6,IF('3rd 4'!K42&gt;0,'3rd 4'!L6,IF('3rd 4'!S42&gt;0,'3rd 4'!T6,0)))</f>
        <v>Sketch-3</v>
      </c>
      <c r="G2166" s="79" t="str">
        <f>IF('3rd 5'!C42&gt;0,'3rd 5'!D6,IF('3rd 5'!K42&gt;0,'3rd 5'!L6,IF('3rd 5'!S42&gt;0,'3rd 5'!T6,0)))</f>
        <v>History of Ancient Indian Civilization</v>
      </c>
      <c r="H2166" s="79">
        <f>IF('3rd 6'!C42&gt;0,'3rd 6'!D6,IF('3rd 6'!K42&gt;0,'3rd 6'!L6,IF('3rd 6'!S42&gt;0,'3rd 6'!T6,0)))</f>
        <v>0</v>
      </c>
      <c r="I2166" s="481"/>
      <c r="J2166" s="481"/>
      <c r="K2166" s="482"/>
      <c r="L2166" s="79" t="str">
        <f>IF('4th 1'!C42&gt;0,'4th 1'!D6,IF('4th 1'!K42&gt;0,'4th 1'!L6,IF('4th 1'!S42&gt;0,'4th 1'!T6,0)))</f>
        <v>Folk Design</v>
      </c>
      <c r="M2166" s="79" t="str">
        <f>IF('4th 2'!C42&gt;0,'4th 2'!D6,IF('4th 2'!K42&gt;0,'4th 2'!L6,IF('4th 2'!S42&gt;0,'4th 2'!T6,0)))</f>
        <v>Still Life-2</v>
      </c>
      <c r="N2166" s="79" t="str">
        <f>IF('4th 3'!C42&gt;0,'4th 3'!D6,IF('4th 3'!K42&gt;0,'4th 3'!L6,IF('4th 3'!S42&gt;0,'4th 3'!T6,0)))</f>
        <v>Drawing-4</v>
      </c>
      <c r="O2166" s="79" t="str">
        <f>IF('4th 4'!C42&gt;0,'4th 4'!D6,IF('4th 4'!K42&gt;0,'4th 4'!L6,IF('4th 4'!S42&gt;0,'4th 4'!T6,0)))</f>
        <v>Typography-1</v>
      </c>
      <c r="P2166" s="79" t="str">
        <f>IF('4th 5'!C42&gt;0,'4th 5'!D6,IF('4th 5'!K42&gt;0,'4th 5'!L6,IF('4th 5'!S42&gt;0,'4th 5'!T6,0)))</f>
        <v>Material &amp; Technique of Graphic Design</v>
      </c>
      <c r="Q2166" s="79" t="str">
        <f>IF('4th 6'!C42&gt;0,'4th 6'!D6,IF('4th 6'!K42&gt;0,'4th 6'!L6,IF('4th 6'!S42&gt;0,'4th 6'!T6,0)))</f>
        <v>History of Ancient Bengal Civilization</v>
      </c>
      <c r="R2166" s="79">
        <f>IF('4th 7'!C42&gt;0,'4th 7'!D6,IF('4th 7'!K42&gt;0,'4th 7'!L6,IF('4th 7'!S42&gt;0,'4th 7'!T6,0)))</f>
        <v>0</v>
      </c>
      <c r="S2166" s="429"/>
      <c r="T2166" s="429"/>
      <c r="U2166" s="431"/>
      <c r="V2166" s="335">
        <f>IF(I2168&gt;0,(V2171+V2155),0)</f>
        <v>63</v>
      </c>
      <c r="W2166" s="254">
        <f>IF(I2168&gt;0,(W2171+W2155),0)</f>
        <v>205.125</v>
      </c>
      <c r="X2166" s="336">
        <f>IF(S2168&gt;0,(W2166/63),IF(I2168&gt;0,(W2166/46.5),0))</f>
        <v>3.2559523809523809</v>
      </c>
      <c r="Y2166" s="163" t="str">
        <f>IF(X2166&gt;=2.5,Y2165,IF(X2166&gt;=2.25,"C",IF(X2166&gt;=2,"D",IF(X2166=0,0,"F"))))</f>
        <v>B+</v>
      </c>
      <c r="Z2166" s="510"/>
    </row>
    <row r="2167" spans="1:28" ht="16.5">
      <c r="A2167" s="458" t="s">
        <v>27</v>
      </c>
      <c r="B2167" s="459"/>
      <c r="C2167" s="102">
        <f>IF('3rd 1'!C42&gt;0,'3rd 1'!H4,IF('3rd 1'!K42&gt;0,'3rd 1'!P4,IF('3rd 1'!S42&gt;0,'3rd 1'!X4,0)))</f>
        <v>3</v>
      </c>
      <c r="D2167" s="102">
        <f>IF('3rd 2'!C42&gt;0,'3rd 2'!H4,IF('3rd 2'!K42&gt;0,'3rd 2'!P4,IF('3rd 2'!S42&gt;0,'3rd 2'!X4,0)))</f>
        <v>3</v>
      </c>
      <c r="E2167" s="102">
        <f>IF('3rd 3'!C42&gt;0,'3rd 3'!H4,IF('3rd 3'!K42&gt;0,'3rd 3'!P4,IF('3rd 3'!S42&gt;0,'3rd 3'!X4,0)))</f>
        <v>3</v>
      </c>
      <c r="F2167" s="102">
        <f>IF('3rd 4'!C42&gt;0,'3rd 4'!H4,IF('3rd 4'!K42&gt;0,'3rd 4'!P4,IF('3rd 4'!S42&gt;0,'3rd 4'!X4,0)))</f>
        <v>3</v>
      </c>
      <c r="G2167" s="102">
        <f>IF('3rd 5'!C42&gt;0,'3rd 5'!H4,IF('3rd 5'!K42&gt;0,'3rd 5'!P4,IF('3rd 5'!S42&gt;0,'3rd 5'!X4,0)))</f>
        <v>3</v>
      </c>
      <c r="H2167" s="102">
        <f>IF('3rd 6'!C42&gt;0,'3rd 6'!H4,IF('3rd 6'!K42&gt;0,'3rd 6'!P4,IF('3rd 6'!S42&gt;0,'3rd 6'!X4,0)))</f>
        <v>0</v>
      </c>
      <c r="I2167" s="481"/>
      <c r="J2167" s="481"/>
      <c r="K2167" s="482"/>
      <c r="L2167" s="102">
        <f>IF('4th 1'!C42&gt;0,'4th 1'!H4,IF('4th 1'!K42&gt;0,'4th 1'!P4,IF('4th 1'!S42&gt;0,'4th 1'!X4,0)))</f>
        <v>3</v>
      </c>
      <c r="M2167" s="102">
        <f>IF('4th 2'!C42&gt;0,'4th 2'!H4,IF('4th 2'!K42&gt;0,'4th 2'!P4,IF('4th 2'!S42&gt;0,'4th 2'!X4,0)))</f>
        <v>3</v>
      </c>
      <c r="N2167" s="102">
        <f>IF('4th 3'!C42&gt;0,'4th 3'!H4,IF('4th 3'!K42&gt;0,'4th 3'!P4,IF('4th 3'!S42&gt;0,'4th 3'!X4,0)))</f>
        <v>3</v>
      </c>
      <c r="O2167" s="102">
        <f>IF('4th 4'!C42&gt;0,'4th 4'!H4,IF('4th 4'!K42&gt;0,'4th 4'!P4,IF('4th 4'!S42&gt;0,'4th 4'!X4,0)))</f>
        <v>1.5</v>
      </c>
      <c r="P2167" s="102">
        <f>IF('4th 5'!C42&gt;0,'4th 5'!H4,IF('4th 5'!K42&gt;0,'4th 5'!P4,IF('4th 5'!S42&gt;0,'4th 5'!X4,0)))</f>
        <v>1.5</v>
      </c>
      <c r="Q2167" s="102">
        <f>IF('4th 6'!C42&gt;0,'4th 6'!H4,IF('4th 6'!K42&gt;0,'4th 6'!P4,IF('4th 6'!S42&gt;0,'4th 6'!X4,0)))</f>
        <v>3</v>
      </c>
      <c r="R2167" s="102">
        <f>IF('4th 7'!C42&gt;0,'4th 7'!H4,IF('4th 7'!K42&gt;0,'4th 7'!P4,IF('4th 7'!S42&gt;0,'4th 7'!X4,0)))</f>
        <v>0</v>
      </c>
      <c r="S2167" s="430"/>
      <c r="T2167" s="430"/>
      <c r="U2167" s="432"/>
      <c r="V2167" s="460" t="s">
        <v>41</v>
      </c>
      <c r="W2167" s="461"/>
      <c r="X2167" s="461"/>
      <c r="Y2167" s="462"/>
      <c r="Z2167" s="510"/>
    </row>
    <row r="2168" spans="1:28" ht="17.25" thickBot="1">
      <c r="A2168" s="463" t="s">
        <v>11</v>
      </c>
      <c r="B2168" s="464"/>
      <c r="C2168" s="102">
        <v>100</v>
      </c>
      <c r="D2168" s="102">
        <v>100</v>
      </c>
      <c r="E2168" s="102">
        <v>100</v>
      </c>
      <c r="F2168" s="102">
        <v>100</v>
      </c>
      <c r="G2168" s="102">
        <v>100</v>
      </c>
      <c r="H2168" s="102">
        <v>100</v>
      </c>
      <c r="I2168" s="465">
        <f>(C2172*C2167)+(D2172*D2167)+(E2172*E2167)+(F2172*F2167)+(G2172*G2167)+(H2172*H2167)</f>
        <v>48.75</v>
      </c>
      <c r="J2168" s="84"/>
      <c r="K2168" s="103" t="str">
        <f>IF(J2169&gt;=4,"A+",IF(J2169&gt;=3.75,"A",IF(J2169&gt;=3.5,"A-",IF(J2169&gt;=3.25,"B+",IF(J2169&gt;=3,"B",IF(J2169&gt;=2.75,"B-",IF(J2169&gt;=2.5,"C+",IF(J2169&gt;=2,"C","F"))))))))</f>
        <v>B+</v>
      </c>
      <c r="L2168" s="102">
        <v>100</v>
      </c>
      <c r="M2168" s="102">
        <v>100</v>
      </c>
      <c r="N2168" s="102">
        <v>100</v>
      </c>
      <c r="O2168" s="102">
        <v>100</v>
      </c>
      <c r="P2168" s="102">
        <v>100</v>
      </c>
      <c r="Q2168" s="102">
        <v>100</v>
      </c>
      <c r="R2168" s="102">
        <v>100</v>
      </c>
      <c r="S2168" s="465">
        <f>(L2172*L2167)+(M2172*M2167)+(N2172*N2167)+(O2172*O2167)+(P2172*P2167)+(Q2172*Q2167)+(R2172*R2167)</f>
        <v>47.25</v>
      </c>
      <c r="T2168" s="84"/>
      <c r="U2168" s="103" t="str">
        <f>IF(T2169&gt;=4,"A+",IF(T2169&gt;=3.75,"A",IF(T2169&gt;=3.5,"A-",IF(T2169&gt;=3.25,"B+",IF(T2169&gt;=3,"B",IF(T2169&gt;=2.75,"B-",IF(T2169&gt;=2.5,"C+",IF(T2169&gt;=2,"C","F"))))))))</f>
        <v>B</v>
      </c>
      <c r="V2168" s="467" t="s">
        <v>29</v>
      </c>
      <c r="W2168" s="469" t="s">
        <v>0</v>
      </c>
      <c r="X2168" s="469" t="s">
        <v>3</v>
      </c>
      <c r="Y2168" s="476" t="s">
        <v>2</v>
      </c>
      <c r="Z2168" s="510"/>
    </row>
    <row r="2169" spans="1:28" ht="17.25" thickTop="1">
      <c r="A2169" s="77" t="s">
        <v>28</v>
      </c>
      <c r="B2169" s="86"/>
      <c r="C2169" s="104">
        <f>IF('3rd 1'!C42&gt;0,'3rd 1'!C42,IF('3rd 1'!K42&gt;0,'3rd 1'!K42,IF('3rd 1'!S42&gt;0,'3rd 1'!S42,0)))</f>
        <v>33</v>
      </c>
      <c r="D2169" s="104">
        <f>IF('3rd 2'!C42&gt;0,'3rd 2'!C42,IF('3rd 2'!K42&gt;0,'3rd 2'!K42,IF('3rd 2'!S42&gt;0,'3rd 2'!S42,0)))</f>
        <v>32.25</v>
      </c>
      <c r="E2169" s="104">
        <f>IF('3rd 3'!C42&gt;0,'3rd 3'!C42,IF('3rd 3'!K42&gt;0,'3rd 3'!K42,IF('3rd 3'!S42&gt;0,'3rd 3'!S42,0)))</f>
        <v>23.5</v>
      </c>
      <c r="F2169" s="104">
        <f>IF('3rd 4'!C42&gt;0,'3rd 4'!C42,IF('3rd 4'!K42&gt;0,'3rd 4'!K42,IF('3rd 4'!S42&gt;0,'3rd 4'!S42,0)))</f>
        <v>25</v>
      </c>
      <c r="G2169" s="104">
        <f>IF('3rd 5'!C42&gt;0,'3rd 5'!C42,IF('3rd 5'!K42&gt;0,'3rd 5'!K42,IF('3rd 5'!S42&gt;0,'3rd 5'!S42,0)))</f>
        <v>28</v>
      </c>
      <c r="H2169" s="104">
        <f>IF('3rd 6'!C42&gt;0,'3rd 6'!C42,IF('3rd 6'!K42&gt;0,'3rd 6'!K42,IF('3rd 6'!S42&gt;0,'3rd 6'!S42,0)))</f>
        <v>0</v>
      </c>
      <c r="I2169" s="457"/>
      <c r="J2169" s="485">
        <f>I2168/(C2167+D2167+E2167+F2167+G2167+H2167)</f>
        <v>3.25</v>
      </c>
      <c r="K2169" s="90"/>
      <c r="L2169" s="104">
        <f>IF('4th 1'!C42&gt;0,'4th 1'!C42,IF('4th 1'!K42&gt;0,'4th 1'!K42,IF('4th 1'!S42&gt;0,'4th 1'!S42,0)))</f>
        <v>27</v>
      </c>
      <c r="M2169" s="104">
        <f>IF('4th 2'!C42&gt;0,'4th 2'!C42,IF('4th 2'!K42&gt;0,'4th 2'!K42,IF('4th 2'!S42&gt;0,'4th 2'!S42,0)))</f>
        <v>29.75</v>
      </c>
      <c r="N2169" s="104">
        <f>IF('4th 3'!C42&gt;0,'4th 3'!C42,IF('4th 3'!K42&gt;0,'4th 3'!K42,IF('4th 3'!S42&gt;0,'4th 3'!S42,0)))</f>
        <v>29</v>
      </c>
      <c r="O2169" s="104">
        <f>IF('4th 4'!C42&gt;0,'4th 4'!C42,IF('4th 4'!K42&gt;0,'4th 4'!K42,IF('4th 4'!S42&gt;0,'4th 4'!S42,0)))</f>
        <v>29</v>
      </c>
      <c r="P2169" s="104">
        <f>IF('4th 5'!C42&gt;0,'4th 5'!C42,IF('4th 5'!K42&gt;0,'4th 5'!K42,IF('4th 5'!S42&gt;0,'4th 5'!S42,0)))</f>
        <v>31</v>
      </c>
      <c r="Q2169" s="104">
        <f>IF('4th 6'!C42&gt;0,'4th 6'!C42,IF('4th 6'!K42&gt;0,'4th 6'!K42,IF('4th 6'!S42&gt;0,'4th 6'!S42,0)))</f>
        <v>25.5</v>
      </c>
      <c r="R2169" s="104">
        <f>IF('4th 7'!C42&gt;0,'4th 7'!C42,IF('4th 7'!K42&gt;0,'4th 7'!K42,IF('4th 7'!S42&gt;0,'4th 7'!S42,0)))</f>
        <v>0</v>
      </c>
      <c r="S2169" s="457"/>
      <c r="T2169" s="485">
        <f>S2168/(L2167+M2167+N2167+O2167+P2167+Q2167+R2167)</f>
        <v>3.15</v>
      </c>
      <c r="U2169" s="90"/>
      <c r="V2169" s="468"/>
      <c r="W2169" s="470"/>
      <c r="X2169" s="471"/>
      <c r="Y2169" s="477"/>
      <c r="Z2169" s="510"/>
    </row>
    <row r="2170" spans="1:28" ht="17.25">
      <c r="A2170" s="423" t="s">
        <v>26</v>
      </c>
      <c r="B2170" s="91" t="s">
        <v>60</v>
      </c>
      <c r="C2170" s="104">
        <f>IF('3rd 1'!C42&gt;0,'3rd 1'!J42,IF('3rd 1'!K42&gt;0,'3rd 1'!R42,IF('3rd 1'!S42&gt;0,'3rd 1'!Z42,0)))</f>
        <v>46</v>
      </c>
      <c r="D2170" s="104">
        <f>IF('3rd 2'!C42&gt;0,'3rd 2'!J42,IF('3rd 2'!K42&gt;0,'3rd 2'!R42,IF('3rd 2'!S42&gt;0,'3rd 2'!Z42,0)))</f>
        <v>41.5</v>
      </c>
      <c r="E2170" s="104">
        <f>IF('3rd 3'!C42&gt;0,'3rd 3'!J42,IF('3rd 3'!K42&gt;0,'3rd 3'!R42,IF('3rd 3'!S42&gt;0,'3rd 3'!Z42,0)))</f>
        <v>42.75</v>
      </c>
      <c r="F2170" s="104">
        <f>IF('3rd 4'!C42&gt;0,'3rd 4'!J42,IF('3rd 4'!K42&gt;0,'3rd 4'!R42,IF('3rd 4'!S42&gt;0,'3rd 4'!Z42,0)))</f>
        <v>33</v>
      </c>
      <c r="G2170" s="104">
        <f>IF('3rd 5'!C42&gt;0,'3rd 5'!J42,IF('3rd 5'!K42&gt;0,'3rd 5'!R42,IF('3rd 5'!S42&gt;0,'3rd 5'!Z42,0)))</f>
        <v>35.25</v>
      </c>
      <c r="H2170" s="104">
        <f>IF('3rd 6'!C42&gt;0,'3rd 6'!J42,IF('3rd 6'!K42&gt;0,'3rd 6'!R42,IF('3rd 6'!S42&gt;0,'3rd 6'!Z42,0)))</f>
        <v>0</v>
      </c>
      <c r="I2170" s="457"/>
      <c r="J2170" s="525"/>
      <c r="K2170" s="442" t="str">
        <f>IF(J2169&gt;=2.5,K2168,IF(J2169&gt;=2.25,"C",IF(J2169&gt;=2,"D",IF(J2169=0,0,"F"))))</f>
        <v>B+</v>
      </c>
      <c r="L2170" s="104">
        <f>IF('4th 1'!C42&gt;0,'4th 1'!J42,IF('4th 1'!K42&gt;0,'4th 1'!R42,IF('4th 1'!S42&gt;0,'4th 1'!Z42,0)))</f>
        <v>31</v>
      </c>
      <c r="M2170" s="104">
        <f>IF('4th 2'!C42&gt;0,'4th 2'!J42,IF('4th 2'!K42&gt;0,'4th 2'!R42,IF('4th 2'!S42&gt;0,'4th 2'!Z42,0)))</f>
        <v>40.5</v>
      </c>
      <c r="N2170" s="104">
        <f>IF('4th 3'!C42&gt;0,'4th 3'!J42,IF('4th 3'!K42&gt;0,'4th 3'!R42,IF('4th 3'!S42&gt;0,'4th 3'!Z42,0)))</f>
        <v>34</v>
      </c>
      <c r="O2170" s="104">
        <f>IF('4th 4'!C42&gt;0,'4th 4'!J42,IF('4th 4'!K42&gt;0,'4th 4'!R42,IF('4th 4'!S42&gt;0,'4th 4'!Z42,0)))</f>
        <v>41</v>
      </c>
      <c r="P2170" s="104">
        <f>IF('4th 5'!C42&gt;0,'4th 5'!J42,IF('4th 5'!K42&gt;0,'4th 5'!R42,IF('4th 5'!S42&gt;0,'4th 5'!Z42,0)))</f>
        <v>40</v>
      </c>
      <c r="Q2170" s="104">
        <f>IF('4th 6'!C42&gt;0,'4th 6'!J42,IF('4th 6'!K42&gt;0,'4th 6'!R42,IF('4th 6'!S42&gt;0,'4th 6'!Z42,0)))</f>
        <v>34.5</v>
      </c>
      <c r="R2170" s="104">
        <f>IF('4th 7'!C42&gt;0,'4th 7'!J42,IF('4th 7'!K42&gt;0,'4th 7'!R42,IF('4th 7'!S42&gt;0,'4th 7'!Z42,0)))</f>
        <v>0</v>
      </c>
      <c r="S2170" s="457"/>
      <c r="T2170" s="525"/>
      <c r="U2170" s="442" t="str">
        <f>IF(T2169&gt;=2.5,U2168,IF(T2169&gt;=2.25,"C",IF(T2169&gt;=2,"D",IF(T2169=0,0,"F"))))</f>
        <v>B</v>
      </c>
      <c r="V2170" s="454" t="s">
        <v>40</v>
      </c>
      <c r="W2170" s="443"/>
      <c r="X2170" s="443"/>
      <c r="Y2170" s="455"/>
      <c r="Z2170" s="510"/>
      <c r="AA2170" s="105"/>
      <c r="AB2170" s="105"/>
    </row>
    <row r="2171" spans="1:28" ht="16.5" customHeight="1">
      <c r="A2171" s="424"/>
      <c r="B2171" s="91" t="s">
        <v>67</v>
      </c>
      <c r="C2171" s="117">
        <f>'3rd 1'!AA42</f>
        <v>79</v>
      </c>
      <c r="D2171" s="117">
        <f>'3rd 2'!AA42</f>
        <v>74</v>
      </c>
      <c r="E2171" s="117">
        <f>'3rd 3'!AA42</f>
        <v>67</v>
      </c>
      <c r="F2171" s="117">
        <f>'3rd 4'!AA42</f>
        <v>58</v>
      </c>
      <c r="G2171" s="117">
        <f>'3rd 5'!AA42</f>
        <v>64</v>
      </c>
      <c r="H2171" s="117">
        <f>'3rd 6'!AA42</f>
        <v>0</v>
      </c>
      <c r="I2171" s="457"/>
      <c r="J2171" s="525"/>
      <c r="K2171" s="491"/>
      <c r="L2171" s="117">
        <f>'4th 1'!AA42</f>
        <v>58</v>
      </c>
      <c r="M2171" s="117">
        <f>'4th 2'!AA42</f>
        <v>71</v>
      </c>
      <c r="N2171" s="117">
        <f>'4th 3'!AA42</f>
        <v>63</v>
      </c>
      <c r="O2171" s="117">
        <f>'4th 4'!AA42</f>
        <v>70</v>
      </c>
      <c r="P2171" s="117">
        <f>'4th 5'!AA42</f>
        <v>71</v>
      </c>
      <c r="Q2171" s="117">
        <f>'4th 6'!AA42</f>
        <v>60</v>
      </c>
      <c r="R2171" s="117">
        <f>'4th 7'!AA42</f>
        <v>0</v>
      </c>
      <c r="S2171" s="457"/>
      <c r="T2171" s="525"/>
      <c r="U2171" s="491"/>
      <c r="V2171" s="444">
        <f>IF((C2172+C2174)=0,0,C2167)+IF((D2172+D2174)=0,0,D2167)+IF((E2172+E2174)=0,0,E2167)+IF((F2172+F2174)=0,0,F2167)+IF((G2172+G2174)=0,0,G2167)+IF((H2172+H2174)=0,0,H2167)+IF((L2172+L2174)=0,0,L2167)+IF((M2172+M2174)=0,0,M2167)+IF((N2172+N2174)=0,0,N2167)+IF((O2172+O2174)=0,0,O2167)+IF((P2172+P2174)=0,0,P2167)+IF((Q2172+Q2174)=0,0,Q2167)+IF((R2172+R2174)=0,0,R2167)+IF(E2204&gt;0,1.5,0)</f>
        <v>31.5</v>
      </c>
      <c r="W2171" s="457">
        <f>I2168+S2168+(E2204*1.5)</f>
        <v>100.5</v>
      </c>
      <c r="X2171" s="440">
        <f>IF(S2168&gt;0,(W2171/31.5),J2169)</f>
        <v>3.1904761904761907</v>
      </c>
      <c r="Y2171" s="164" t="str">
        <f>IF(X2171&gt;=4,"A+",IF(X2171&gt;=3.75,"A",IF(X2171&gt;=3.5,"A-",IF(X2171&gt;=3.25,"B+",IF(X2171&gt;=3,"B",IF(X2171&gt;=2.75,"B-",IF(X2171&gt;=2.5,"C+",IF(X2171&gt;=2,"C","F"))))))))</f>
        <v>B</v>
      </c>
      <c r="Z2171" s="510"/>
    </row>
    <row r="2172" spans="1:28" ht="16.5">
      <c r="A2172" s="424"/>
      <c r="B2172" s="91" t="s">
        <v>1</v>
      </c>
      <c r="C2172" s="104">
        <f>'3rd 1'!AC42</f>
        <v>3.75</v>
      </c>
      <c r="D2172" s="104">
        <f>'3rd 2'!AC42</f>
        <v>3.5</v>
      </c>
      <c r="E2172" s="104">
        <f>'3rd 3'!AC42</f>
        <v>3.25</v>
      </c>
      <c r="F2172" s="104">
        <f>'3rd 4'!AC42</f>
        <v>2.75</v>
      </c>
      <c r="G2172" s="104">
        <f>'3rd 5'!AC42</f>
        <v>3</v>
      </c>
      <c r="H2172" s="104">
        <f>'3rd 6'!AC42</f>
        <v>0</v>
      </c>
      <c r="I2172" s="457"/>
      <c r="J2172" s="525"/>
      <c r="K2172" s="106"/>
      <c r="L2172" s="104">
        <f>'4th 1'!AC42</f>
        <v>2.75</v>
      </c>
      <c r="M2172" s="104">
        <f>'4th 2'!AC42</f>
        <v>3.5</v>
      </c>
      <c r="N2172" s="104">
        <f>'4th 3'!AC42</f>
        <v>3</v>
      </c>
      <c r="O2172" s="104">
        <f>'4th 4'!AC42</f>
        <v>3.5</v>
      </c>
      <c r="P2172" s="104">
        <f>'4th 5'!AC42</f>
        <v>3.5</v>
      </c>
      <c r="Q2172" s="104">
        <f>'4th 6'!AC42</f>
        <v>3</v>
      </c>
      <c r="R2172" s="107">
        <f>'4th 7'!AC42</f>
        <v>0</v>
      </c>
      <c r="S2172" s="457"/>
      <c r="T2172" s="525"/>
      <c r="U2172" s="108"/>
      <c r="V2172" s="456"/>
      <c r="W2172" s="448"/>
      <c r="X2172" s="441"/>
      <c r="Y2172" s="451" t="str">
        <f>IF(S2168&gt;0,(IF(X2171&gt;=2.5,Y2171,IF(X2171&gt;=2.25,"C",IF(X2171&gt;=2,"D","F")))),K2170)</f>
        <v>B</v>
      </c>
      <c r="Z2172" s="510"/>
    </row>
    <row r="2173" spans="1:28" ht="16.5">
      <c r="A2173" s="424"/>
      <c r="B2173" s="91" t="s">
        <v>2</v>
      </c>
      <c r="C2173" s="104" t="str">
        <f>'3rd 1'!AB42</f>
        <v>A</v>
      </c>
      <c r="D2173" s="104" t="str">
        <f>'3rd 2'!AB42</f>
        <v>A-</v>
      </c>
      <c r="E2173" s="104" t="str">
        <f>'3rd 3'!AB42</f>
        <v>B+</v>
      </c>
      <c r="F2173" s="104" t="str">
        <f>'3rd 4'!AB42</f>
        <v>B-</v>
      </c>
      <c r="G2173" s="104" t="str">
        <f>'3rd 5'!AB42</f>
        <v>B</v>
      </c>
      <c r="H2173" s="104" t="str">
        <f>'3rd 6'!AB42</f>
        <v/>
      </c>
      <c r="I2173" s="457"/>
      <c r="J2173" s="98"/>
      <c r="K2173" s="90"/>
      <c r="L2173" s="104" t="str">
        <f>'4th 1'!AB42</f>
        <v>B-</v>
      </c>
      <c r="M2173" s="104" t="str">
        <f>'4th 2'!AB42</f>
        <v>A-</v>
      </c>
      <c r="N2173" s="104" t="str">
        <f>'4th 3'!AB42</f>
        <v>B</v>
      </c>
      <c r="O2173" s="104" t="str">
        <f>'4th 4'!AB42</f>
        <v>A-</v>
      </c>
      <c r="P2173" s="104" t="str">
        <f>'4th 5'!AB42</f>
        <v>A-</v>
      </c>
      <c r="Q2173" s="104" t="str">
        <f>'4th 6'!AB42</f>
        <v>B</v>
      </c>
      <c r="R2173" s="104" t="str">
        <f>'4th 7'!AB42</f>
        <v/>
      </c>
      <c r="S2173" s="457"/>
      <c r="T2173" s="98"/>
      <c r="U2173" s="109"/>
      <c r="V2173" s="446"/>
      <c r="W2173" s="449"/>
      <c r="X2173" s="450"/>
      <c r="Y2173" s="452"/>
      <c r="Z2173" s="510"/>
    </row>
    <row r="2174" spans="1:28" ht="16.5" customHeight="1">
      <c r="A2174" s="413" t="s">
        <v>127</v>
      </c>
      <c r="B2174" s="91" t="s">
        <v>1</v>
      </c>
      <c r="C2174" s="104">
        <f>'3rd 1'!AD42</f>
        <v>0</v>
      </c>
      <c r="D2174" s="104">
        <f>'3rd 2'!AD42</f>
        <v>0</v>
      </c>
      <c r="E2174" s="104">
        <f>'3rd 3'!AD42</f>
        <v>0</v>
      </c>
      <c r="F2174" s="104">
        <f>'3rd 4'!AD42</f>
        <v>0</v>
      </c>
      <c r="G2174" s="104">
        <f>'3rd 5'!AD42</f>
        <v>0</v>
      </c>
      <c r="H2174" s="104">
        <f>'3rd 6'!AD42</f>
        <v>0</v>
      </c>
      <c r="I2174" s="415">
        <f>(C2174*C2167)+(D2174*D2167)+(E2174*E2167)+(F2174*F2167)+(G2174*G2167)+(H2174*H2167)</f>
        <v>0</v>
      </c>
      <c r="J2174" s="417">
        <f>IF(C2174&gt;0,(C2172*C2167),0)+IF(D2174&gt;0,(D2172*D2167),0)+IF(E2174&gt;0,(E2172*E2167),0)+IF(F2174&gt;0,(F2172*F2167),0)+IF(G2174&gt;0,(G2172*G2167),0)+IF(H2174&gt;0,(H2172*H2167),0)</f>
        <v>0</v>
      </c>
      <c r="K2174" s="418">
        <f>IF(C2174&gt;C2172,((C2174*C2167)-(C2172*C2167)),0)+IF(D2174&gt;D2172,((D2174*D2167)-(D2172*D2167)),0)+IF(E2174&gt;E2172,((E2174*E2167)-(E2172*E2167)),0)+IF(F2174&gt;F2172,((F2174*F2167)-(F2172*F2167)),0)+IF(G2174&gt;G2172,((G2174*G2167)-(G2172*G2167)),0)+IF(H2174&gt;H2172,((H2174*H2167)-(H2172*H2167)),0)</f>
        <v>0</v>
      </c>
      <c r="L2174" s="165">
        <f>'4th 1'!AD42</f>
        <v>0</v>
      </c>
      <c r="M2174" s="104">
        <f>'4th 2'!AD42</f>
        <v>0</v>
      </c>
      <c r="N2174" s="104">
        <f>'4th 3'!AD42</f>
        <v>0</v>
      </c>
      <c r="O2174" s="104">
        <f>'4th 4'!AD42</f>
        <v>0</v>
      </c>
      <c r="P2174" s="104">
        <f>'4th 5'!AD42</f>
        <v>0</v>
      </c>
      <c r="Q2174" s="104">
        <f>'4th 6'!AD42</f>
        <v>0</v>
      </c>
      <c r="R2174" s="104">
        <f>'4th 7'!AD42</f>
        <v>0</v>
      </c>
      <c r="S2174" s="415">
        <f>(L2174*L2167)+(M2174*M2167)+(N2174*N2167)+(O2174*O2167)+(P2174*P2167)+(Q2174*Q2167)+(R2174*R2167)</f>
        <v>0</v>
      </c>
      <c r="T2174" s="417">
        <f>IF(L2174&gt;0,(L2172*L2167),0)+IF(M2174&gt;0,(M2172*M2167),0)+IF(N2174&gt;0,(N2172*N2167),0)+IF(O2174&gt;0,(O2172*O2167),0)+IF(P2174&gt;0,(P2172*P2167),0)+IF(Q2174&gt;0,(Q2172*Q2167),0)+IF(R2174&gt;0,(R2172*R2167),0)</f>
        <v>0</v>
      </c>
      <c r="U2174" s="484">
        <f>IF(L2174&gt;L2172,((L2174*L2167)-(L2172*L2167)),0)+IF(M2174&gt;M2172,((M2174*M2167)-(M2172*M2167)),0)+IF(N2174&gt;N2172,((N2174*N2167)-(N2172*N2167)),0)+IF(O2174&gt;O2172,((O2174*O2167)-(O2172*O2167)),0)+IF(P2174&gt;P2172,((P2174*P2167)-(P2172*P2167)),0)+IF(Q2174&gt;Q2172,((Q2174*Q2167)-(Q2172*Q2167)),0)+IF(R2174&gt;R2172,((R2174*R2167)-(R2172*R2167)),0)</f>
        <v>0</v>
      </c>
      <c r="V2174" s="401">
        <f>I2174+S2174</f>
        <v>0</v>
      </c>
      <c r="W2174" s="436">
        <f>J2174+T2174</f>
        <v>0</v>
      </c>
      <c r="X2174" s="438">
        <f>K2174+U2174</f>
        <v>0</v>
      </c>
      <c r="Y2174" s="483">
        <f>K2174+U2174+X2161</f>
        <v>0</v>
      </c>
      <c r="Z2174" s="510"/>
    </row>
    <row r="2175" spans="1:28" ht="16.5" thickBot="1">
      <c r="A2175" s="414"/>
      <c r="B2175" s="157" t="s">
        <v>23</v>
      </c>
      <c r="C2175" s="180" t="str">
        <f>'3rd 1'!AE42</f>
        <v/>
      </c>
      <c r="D2175" s="180" t="str">
        <f>'3rd 2'!AE42</f>
        <v/>
      </c>
      <c r="E2175" s="180" t="str">
        <f>'3rd 3'!AE42</f>
        <v/>
      </c>
      <c r="F2175" s="180" t="str">
        <f>'3rd 4'!AE42</f>
        <v/>
      </c>
      <c r="G2175" s="180" t="str">
        <f>'3rd 5'!AE42</f>
        <v/>
      </c>
      <c r="H2175" s="180" t="str">
        <f>'3rd 6'!AE42</f>
        <v/>
      </c>
      <c r="I2175" s="416"/>
      <c r="J2175" s="416"/>
      <c r="K2175" s="419"/>
      <c r="L2175" s="180" t="str">
        <f>'4th 1'!AE42</f>
        <v/>
      </c>
      <c r="M2175" s="180" t="str">
        <f>'4th 2'!AE42</f>
        <v/>
      </c>
      <c r="N2175" s="180" t="str">
        <f>'4th 3'!AE42</f>
        <v/>
      </c>
      <c r="O2175" s="180" t="str">
        <f>'4th 4'!AE42</f>
        <v/>
      </c>
      <c r="P2175" s="180" t="str">
        <f>'4th 5'!AE42</f>
        <v/>
      </c>
      <c r="Q2175" s="180" t="str">
        <f>'4th 6'!AE42</f>
        <v/>
      </c>
      <c r="R2175" s="180" t="str">
        <f>'4th 7'!AE42</f>
        <v/>
      </c>
      <c r="S2175" s="416"/>
      <c r="T2175" s="416"/>
      <c r="U2175" s="419"/>
      <c r="V2175" s="402"/>
      <c r="W2175" s="437"/>
      <c r="X2175" s="439"/>
      <c r="Y2175" s="406"/>
      <c r="Z2175" s="510"/>
    </row>
    <row r="2176" spans="1:28" ht="19.5" customHeight="1" thickTop="1" thickBot="1">
      <c r="A2176" s="435" t="s">
        <v>31</v>
      </c>
      <c r="B2176" s="435"/>
      <c r="C2176" s="435"/>
      <c r="D2176" s="435"/>
      <c r="E2176" s="435"/>
      <c r="F2176" s="435"/>
      <c r="G2176" s="435"/>
      <c r="H2176" s="435"/>
      <c r="I2176" s="435"/>
      <c r="J2176" s="435"/>
      <c r="K2176" s="435"/>
      <c r="L2176" s="435"/>
      <c r="M2176" s="435"/>
      <c r="N2176" s="435"/>
      <c r="O2176" s="435"/>
      <c r="P2176" s="435"/>
      <c r="Q2176" s="435"/>
      <c r="R2176" s="435"/>
      <c r="S2176" s="435"/>
      <c r="T2176" s="435"/>
      <c r="U2176" s="435"/>
      <c r="V2176" s="435"/>
      <c r="W2176" s="435"/>
      <c r="X2176" s="435"/>
      <c r="Y2176" s="435"/>
      <c r="Z2176" s="510"/>
    </row>
    <row r="2177" spans="1:26" ht="17.25" customHeight="1" thickTop="1" thickBot="1">
      <c r="A2177" s="478" t="s">
        <v>46</v>
      </c>
      <c r="B2177" s="479"/>
      <c r="C2177" s="479"/>
      <c r="D2177" s="479"/>
      <c r="E2177" s="479"/>
      <c r="F2177" s="479"/>
      <c r="G2177" s="479"/>
      <c r="H2177" s="479"/>
      <c r="I2177" s="479"/>
      <c r="J2177" s="479"/>
      <c r="K2177" s="480"/>
      <c r="L2177" s="426" t="s">
        <v>47</v>
      </c>
      <c r="M2177" s="426"/>
      <c r="N2177" s="426"/>
      <c r="O2177" s="426"/>
      <c r="P2177" s="426"/>
      <c r="Q2177" s="426"/>
      <c r="R2177" s="426"/>
      <c r="S2177" s="426"/>
      <c r="T2177" s="426"/>
      <c r="U2177" s="427"/>
      <c r="V2177" s="160"/>
      <c r="W2177" s="428" t="s">
        <v>39</v>
      </c>
      <c r="X2177" s="428"/>
      <c r="Y2177" s="161"/>
      <c r="Z2177" s="510"/>
    </row>
    <row r="2178" spans="1:26" ht="17.25" thickTop="1">
      <c r="A2178" s="99" t="s">
        <v>22</v>
      </c>
      <c r="B2178" s="100"/>
      <c r="C2178" s="101">
        <f>'5th 1'!B4</f>
        <v>301</v>
      </c>
      <c r="D2178" s="101">
        <f>'5th 2'!B4</f>
        <v>302</v>
      </c>
      <c r="E2178" s="101">
        <f>'5th 3'!B4</f>
        <v>303</v>
      </c>
      <c r="F2178" s="101">
        <f>'5th 4'!B4</f>
        <v>304</v>
      </c>
      <c r="G2178" s="101">
        <f>'5th 5'!B4</f>
        <v>305</v>
      </c>
      <c r="H2178" s="101">
        <f>'5th 6'!B4</f>
        <v>0</v>
      </c>
      <c r="I2178" s="430" t="s">
        <v>0</v>
      </c>
      <c r="J2178" s="430" t="s">
        <v>3</v>
      </c>
      <c r="K2178" s="432" t="s">
        <v>2</v>
      </c>
      <c r="L2178" s="101">
        <f>'6th 1'!B4</f>
        <v>306</v>
      </c>
      <c r="M2178" s="101">
        <f>'6th 2'!B4</f>
        <v>307</v>
      </c>
      <c r="N2178" s="101">
        <f>'6th 3'!B4</f>
        <v>308</v>
      </c>
      <c r="O2178" s="101">
        <f>'6th 4'!B4</f>
        <v>309</v>
      </c>
      <c r="P2178" s="101">
        <f>'6th 5'!B4</f>
        <v>310</v>
      </c>
      <c r="Q2178" s="101">
        <f>'6th 6'!B4</f>
        <v>0</v>
      </c>
      <c r="R2178" s="101">
        <f>'6th 7'!B4</f>
        <v>0</v>
      </c>
      <c r="S2178" s="429" t="s">
        <v>0</v>
      </c>
      <c r="T2178" s="429" t="s">
        <v>3</v>
      </c>
      <c r="U2178" s="431" t="s">
        <v>2</v>
      </c>
      <c r="V2178" s="433" t="s">
        <v>62</v>
      </c>
      <c r="W2178" s="434"/>
      <c r="X2178" s="434"/>
      <c r="Y2178" s="162" t="str">
        <f>IF(X2179&gt;=4,"A+",IF(X2179&gt;=3.75,"A",IF(X2179&gt;=3.5,"A-",IF(X2179&gt;=3.25,"B+",IF(X2179&gt;=3,"B",IF(X2179&gt;=2.75,"B-",IF(X2179&gt;=2.5,"C+",IF(X2179&gt;=2,"C","F"))))))))</f>
        <v>B</v>
      </c>
      <c r="Z2178" s="510"/>
    </row>
    <row r="2179" spans="1:26" ht="65.25" customHeight="1">
      <c r="A2179" s="77" t="s">
        <v>63</v>
      </c>
      <c r="B2179" s="78"/>
      <c r="C2179" s="79" t="str">
        <f>IF('5th 1'!C42&gt;0,'5th 1'!D6,IF('5th 1'!K42&gt;0,'5th 1'!L6,IF('5th 1'!S42&gt;0,'5th 1'!T6,0)))</f>
        <v>Creative Idea Genaration</v>
      </c>
      <c r="D2179" s="79" t="str">
        <f>IF('5th 2'!C42&gt;0,'5th 2'!D6,IF('5th 2'!K42&gt;0,'5th 2'!L6,IF('5th 2'!S42&gt;0,'5th 2'!T6,0)))</f>
        <v>Drawing for Illustration-1</v>
      </c>
      <c r="E2179" s="79" t="str">
        <f>IF('5th 3'!C42&gt;0,'5th 3'!D6,IF('5th 3'!K42&gt;0,'5th 3'!L6,IF('5th 3'!S42&gt;0,'5th 3'!T6,0)))</f>
        <v>Ad Art-1</v>
      </c>
      <c r="F2179" s="79" t="str">
        <f>IF('5th 4'!C42&gt;0,'5th 4'!D6,IF('5th 4'!K42&gt;0,'5th 4'!L6,IF('5th 4'!S42&gt;0,'5th 4'!T6,0)))</f>
        <v>Typography-2</v>
      </c>
      <c r="G2179" s="79" t="str">
        <f>IF('5th 5'!C42&gt;0,'5th 5'!D6,IF('5th 5'!K42&gt;0,'5th 5'!L6,IF('5th 5'!S42&gt;0,'5th 5'!T6,0)))</f>
        <v>History of Art</v>
      </c>
      <c r="H2179" s="79">
        <f>IF('5th 6'!C42&gt;0,'5th 6'!D6,IF('5th 6'!K42&gt;0,'5th 6'!L6,IF('5th 6'!S42&gt;0,'5th 6'!T6,0)))</f>
        <v>0</v>
      </c>
      <c r="I2179" s="481"/>
      <c r="J2179" s="481"/>
      <c r="K2179" s="482"/>
      <c r="L2179" s="79" t="str">
        <f>IF('6th 1'!C42&gt;0,'6th 1'!D6,IF('6th 1'!K42&gt;0,'6th 1'!L6,IF('6th 1'!S42&gt;0,'6th 1'!T6,0)))</f>
        <v>Computar Application in Art and Design</v>
      </c>
      <c r="M2179" s="79" t="str">
        <f>IF('6th 2'!C42&gt;0,'6th 2'!D6,IF('6th 2'!K42&gt;0,'6th 2'!L6,IF('6th 2'!S42&gt;0,'6th 2'!T6,0)))</f>
        <v>Drawing for Illustration-2</v>
      </c>
      <c r="N2179" s="79" t="str">
        <f>IF('6th 3'!C42&gt;0,'6th 3'!D6,IF('6th 3'!K42&gt;0,'6th 3'!L6,IF('6th 3'!S42&gt;0,'6th 3'!T6,0)))</f>
        <v>Ad Art-2</v>
      </c>
      <c r="O2179" s="79" t="str">
        <f>IF('6th 4'!C42&gt;0,'6th 4'!D6,IF('6th 4'!K42&gt;0,'6th 4'!L6,IF('6th 4'!S42&gt;0,'6th 4'!T6,0)))</f>
        <v>Sketch &amp; landscape-1</v>
      </c>
      <c r="P2179" s="79" t="str">
        <f>IF('6th 5'!C42&gt;0,'6th 5'!D6,IF('6th 5'!K42&gt;0,'6th 5'!L6,IF('6th 5'!S42&gt;0,'6th 5'!T6,0)))</f>
        <v>History of Arts</v>
      </c>
      <c r="Q2179" s="79">
        <f>IF('6th 6'!C42&gt;0,'6th 6'!D6,IF('6th 6'!K42&gt;0,'6th 6'!L6,IF('6th 6'!S42&gt;0,'6th 6'!T6,0)))</f>
        <v>0</v>
      </c>
      <c r="R2179" s="79">
        <f>IF('6th 7'!C42&gt;0,'6th 7'!D6,IF('6th 7'!K42&gt;0,'6th 7'!L6,IF('6th 7'!S42&gt;0,'6th 7'!T6,0)))</f>
        <v>0</v>
      </c>
      <c r="S2179" s="429"/>
      <c r="T2179" s="429"/>
      <c r="U2179" s="431"/>
      <c r="V2179" s="335">
        <f>IF(I2181&gt;0,(V2184+V2166),0)</f>
        <v>94.5</v>
      </c>
      <c r="W2179" s="254">
        <f>IF(I2181&gt;0,(W2184+W2166),0)</f>
        <v>301.5</v>
      </c>
      <c r="X2179" s="336">
        <f>IF(S2181&gt;0,(W2179/94.5),IF(I2181&gt;0,(W2179/78),0))</f>
        <v>3.1904761904761907</v>
      </c>
      <c r="Y2179" s="163" t="str">
        <f>IF(X2179&gt;=2.5,Y2178,IF(X2179&gt;=2.25,"C",IF(X2179&gt;=2,"D",IF(X2179=0,0,"F"))))</f>
        <v>B</v>
      </c>
      <c r="Z2179" s="510"/>
    </row>
    <row r="2180" spans="1:26" ht="16.5">
      <c r="A2180" s="77" t="s">
        <v>12</v>
      </c>
      <c r="B2180" s="78"/>
      <c r="C2180" s="102">
        <f>IF('5th 1'!C42&gt;0,'5th 1'!H4,IF('5th 1'!K42&gt;0,'5th 1'!P4,IF('5th 1'!S42&gt;0,'5th 1'!X4,0)))</f>
        <v>3</v>
      </c>
      <c r="D2180" s="102">
        <f>IF('5th 2'!C42&gt;0,'5th 2'!H4,IF('5th 2'!K42&gt;0,'5th 2'!P4,IF('5th 2'!S42&gt;0,'5th 2'!X4,0)))</f>
        <v>3</v>
      </c>
      <c r="E2180" s="102">
        <f>IF('5th 3'!C42&gt;0,'5th 3'!H4,IF('5th 3'!K42&gt;0,'5th 3'!P4,IF('5th 3'!S42&gt;0,'5th 3'!X4,0)))</f>
        <v>3</v>
      </c>
      <c r="F2180" s="102">
        <f>IF('5th 4'!C42&gt;0,'5th 4'!H4,IF('5th 4'!K42&gt;0,'5th 4'!P4,IF('5th 4'!S42&gt;0,'5th 4'!X4,0)))</f>
        <v>3</v>
      </c>
      <c r="G2180" s="102">
        <f>IF('5th 5'!C42&gt;0,'5th 5'!H4,IF('5th 5'!K42&gt;0,'5th 5'!P4,IF('5th 5'!S42&gt;0,'5th 5'!X4,0)))</f>
        <v>3</v>
      </c>
      <c r="H2180" s="102">
        <f>IF('5th 6'!C42&gt;0,'5th 6'!H4,IF('5th 6'!K42&gt;0,'5th 6'!P4,IF('5th 6'!S42&gt;0,'5th 6'!X4,0)))</f>
        <v>0</v>
      </c>
      <c r="I2180" s="481"/>
      <c r="J2180" s="481"/>
      <c r="K2180" s="482"/>
      <c r="L2180" s="102">
        <f>IF('6th 1'!C42&gt;0,'6th 1'!H4,IF('6th 1'!K42&gt;0,'6th 1'!P4,IF('6th 1'!S42&gt;0,'6th 1'!X4,0)))</f>
        <v>3</v>
      </c>
      <c r="M2180" s="102">
        <f>IF('6th 2'!C42&gt;0,'6th 2'!H4,IF('6th 2'!K42&gt;0,'6th 2'!P4,IF('6th 2'!S42&gt;0,'6th 2'!X4,0)))</f>
        <v>3</v>
      </c>
      <c r="N2180" s="102">
        <f>IF('6th 3'!C42&gt;0,'6th 3'!H4,IF('6th 3'!K42&gt;0,'6th 3'!P4,IF('6th 3'!S42&gt;0,'6th 3'!X4,0)))</f>
        <v>3</v>
      </c>
      <c r="O2180" s="102">
        <f>IF('6th 4'!C42&gt;0,'6th 4'!H4,IF('6th 4'!K42&gt;0,'6th 4'!P4,IF('6th 4'!S42&gt;0,'6th 4'!X4,0)))</f>
        <v>3</v>
      </c>
      <c r="P2180" s="102">
        <f>IF('6th 5'!C42&gt;0,'6th 5'!H4,IF('6th 5'!K42&gt;0,'6th 5'!P4,IF('6th 5'!S42&gt;0,'6th 5'!X4,0)))</f>
        <v>3</v>
      </c>
      <c r="Q2180" s="102">
        <f>IF('6th 6'!C42&gt;0,'6th 6'!H4,IF('6th 6'!K42&gt;0,'6th 6'!#REF!,IF('6th 6'!S42&gt;0,'6th 6'!X4,0)))</f>
        <v>0</v>
      </c>
      <c r="R2180" s="102">
        <f>IF('6th 7'!C42&gt;0,'6th 7'!H4,IF('6th 7'!K42&gt;0,'6th 7'!P4,IF('6th 7'!S42&gt;0,'6th 7'!X4,0)))</f>
        <v>0</v>
      </c>
      <c r="S2180" s="430"/>
      <c r="T2180" s="430"/>
      <c r="U2180" s="432"/>
      <c r="V2180" s="460" t="s">
        <v>41</v>
      </c>
      <c r="W2180" s="461"/>
      <c r="X2180" s="461"/>
      <c r="Y2180" s="462"/>
      <c r="Z2180" s="510"/>
    </row>
    <row r="2181" spans="1:26" ht="17.25" thickBot="1">
      <c r="A2181" s="77" t="s">
        <v>11</v>
      </c>
      <c r="B2181" s="78"/>
      <c r="C2181" s="102">
        <v>100</v>
      </c>
      <c r="D2181" s="102">
        <v>100</v>
      </c>
      <c r="E2181" s="102">
        <v>100</v>
      </c>
      <c r="F2181" s="102">
        <v>100</v>
      </c>
      <c r="G2181" s="102">
        <v>100</v>
      </c>
      <c r="H2181" s="102">
        <v>100</v>
      </c>
      <c r="I2181" s="465">
        <f>(C2185*C2180)+(D2185*D2180)+(E2185*E2180)+(F2185*F2180)+(G2185*G2180)+(H2185*H2180)</f>
        <v>44.25</v>
      </c>
      <c r="J2181" s="84"/>
      <c r="K2181" s="103" t="str">
        <f>IF(J2183&gt;=4,"A+",IF(J2183&gt;=3.75,"A",IF(J2183&gt;=3.5,"A-",IF(J2183&gt;=3.25,"B+",IF(J2183&gt;=3,"B",IF(J2183&gt;=2.75,"B-",IF(J2183&gt;=2.5,"C+",IF(J2183&gt;=2,"C","F"))))))))</f>
        <v>B-</v>
      </c>
      <c r="L2181" s="102">
        <v>100</v>
      </c>
      <c r="M2181" s="102">
        <v>100</v>
      </c>
      <c r="N2181" s="102">
        <v>100</v>
      </c>
      <c r="O2181" s="102">
        <v>100</v>
      </c>
      <c r="P2181" s="102">
        <v>100</v>
      </c>
      <c r="Q2181" s="102">
        <v>100</v>
      </c>
      <c r="R2181" s="102">
        <v>100</v>
      </c>
      <c r="S2181" s="465">
        <f>(L2185*L2180)+(M2185*M2180)+(N2185*N2180)+(O2185*O2180)+(P2185*P2180)+(Q2185*Q2180)+(R2185*R2180)</f>
        <v>47.25</v>
      </c>
      <c r="T2181" s="84"/>
      <c r="U2181" s="103" t="str">
        <f>IF(T2183&gt;=4,"A+",IF(T2183&gt;=3.75,"A",IF(T2183&gt;=3.5,"A-",IF(T2183&gt;=3.25,"B+",IF(T2183&gt;=3,"B",IF(T2183&gt;=2.75,"B-",IF(T2183&gt;=2.5,"C+",IF(T2183&gt;=2,"C","F"))))))))</f>
        <v>B</v>
      </c>
      <c r="V2181" s="467" t="s">
        <v>29</v>
      </c>
      <c r="W2181" s="469" t="s">
        <v>0</v>
      </c>
      <c r="X2181" s="469" t="s">
        <v>3</v>
      </c>
      <c r="Y2181" s="476" t="s">
        <v>2</v>
      </c>
      <c r="Z2181" s="510"/>
    </row>
    <row r="2182" spans="1:26" ht="17.25" thickTop="1">
      <c r="A2182" s="77" t="s">
        <v>28</v>
      </c>
      <c r="B2182" s="86"/>
      <c r="C2182" s="104">
        <f>IF('5th 1'!C42&gt;0,'5th 1'!C42,IF('5th 1'!K42&gt;0,'5th 1'!K42,IF('5th 1'!S42&gt;0,'5th 1'!S42,0)))</f>
        <v>24</v>
      </c>
      <c r="D2182" s="104">
        <f>IF('5th 2'!C42&gt;0,'5th 2'!C42,IF('5th 2'!K42&gt;0,'5th 2'!K42,IF('5th 2'!S42&gt;0,'5th 2'!S42,0)))</f>
        <v>27.5</v>
      </c>
      <c r="E2182" s="104">
        <f>IF('5th 3'!C42&gt;0,'5th 3'!C42,IF('5th 3'!K42&gt;0,'5th 3'!K42,IF('5th 3'!S42&gt;0,'5th 3'!S42,0)))</f>
        <v>29</v>
      </c>
      <c r="F2182" s="104">
        <f>IF('5th 4'!C42&gt;0,'5th 4'!C42,IF('5th 4'!K42&gt;0,'5th 4'!K42,IF('5th 4'!S42&gt;0,'5th 4'!S42,0)))</f>
        <v>31.5</v>
      </c>
      <c r="G2182" s="104">
        <f>IF('5th 5'!C42&gt;0,'5th 5'!C42,IF('5th 5'!K42&gt;0,'5th 5'!K42,IF('5th 5'!S42&gt;0,'5th 5'!S42,0)))</f>
        <v>31.5</v>
      </c>
      <c r="H2182" s="104">
        <f>IF('5th 6'!C42&gt;0,'5th 6'!C42,IF('5th 6'!K42&gt;0,'5th 6'!K42,IF('5th 6'!S42&gt;0,'5th 6'!S42,0)))</f>
        <v>0</v>
      </c>
      <c r="I2182" s="448"/>
      <c r="J2182" s="98"/>
      <c r="K2182" s="90"/>
      <c r="L2182" s="104">
        <f>IF('6th 1'!C42&gt;0,'6th 1'!C42,IF('6th 1'!K42&gt;0,'6th 1'!K42,IF('6th 1'!S42&gt;0,'6th 1'!S42,0)))</f>
        <v>27.5</v>
      </c>
      <c r="M2182" s="104">
        <f>IF('6th 2'!C42&gt;0,'6th 2'!C42,IF('6th 2'!K42&gt;0,'6th 2'!K42,IF('6th 2'!S42&gt;0,'6th 2'!S42,0)))</f>
        <v>30.5</v>
      </c>
      <c r="N2182" s="104">
        <f>IF('6th 3'!C42&gt;0,'6th 3'!C42,IF('6th 3'!K42&gt;0,'6th 3'!K42,IF('6th 3'!S42&gt;0,'6th 3'!S42,0)))</f>
        <v>28</v>
      </c>
      <c r="O2182" s="104">
        <f>IF('6th 4'!C42&gt;0,'6th 4'!C42,IF('6th 4'!K42&gt;0,'6th 4'!K42,IF('6th 4'!S42&gt;0,'6th 4'!S42,0)))</f>
        <v>29</v>
      </c>
      <c r="P2182" s="104">
        <f>IF('6th 5'!C42&gt;0,'6th 5'!C42,IF('6th 5'!K42&gt;0,'6th 5'!K42,IF('6th 5'!S42&gt;0,'6th 5'!S42,0)))</f>
        <v>32</v>
      </c>
      <c r="Q2182" s="104">
        <f>IF('6th 6'!C42&gt;0,'6th 6'!C42,IF('6th 6'!K42&gt;0,'6th 6'!K42,IF('6th 6'!S42&gt;0,'6th 6'!S42,0)))</f>
        <v>0</v>
      </c>
      <c r="R2182" s="104">
        <f>IF('6th 7'!C42&gt;0,'6th 7'!C42,IF('6th 7'!K42&gt;0,'6th 7'!K42,IF('6th 7'!S42&gt;0,'6th 7'!S42,0)))</f>
        <v>0</v>
      </c>
      <c r="S2182" s="448"/>
      <c r="T2182" s="98"/>
      <c r="U2182" s="90"/>
      <c r="V2182" s="468"/>
      <c r="W2182" s="470"/>
      <c r="X2182" s="471"/>
      <c r="Y2182" s="477"/>
      <c r="Z2182" s="510"/>
    </row>
    <row r="2183" spans="1:26" ht="16.5" customHeight="1">
      <c r="A2183" s="423" t="s">
        <v>26</v>
      </c>
      <c r="B2183" s="91" t="s">
        <v>60</v>
      </c>
      <c r="C2183" s="104">
        <f>IF('5th 1'!C42&gt;0,'5th 1'!J42,IF('5th 1'!K42&gt;0,'5th 1'!R42,IF('5th 1'!S42&gt;0,'5th 1'!Z42,0)))</f>
        <v>32.5</v>
      </c>
      <c r="D2183" s="104">
        <f>IF('5th 2'!C42&gt;0,'5th 2'!J42,IF('5th 2'!K42&gt;0,'5th 2'!R42,IF('5th 2'!S42&gt;0,'5th 2'!Z42,0)))</f>
        <v>26</v>
      </c>
      <c r="E2183" s="104">
        <f>IF('5th 3'!C42&gt;0,'5th 3'!J42,IF('5th 3'!K42&gt;0,'5th 3'!R42,IF('5th 3'!S42&gt;0,'5th 3'!Z42,0)))</f>
        <v>33.5</v>
      </c>
      <c r="F2183" s="104">
        <f>IF('5th 4'!C42&gt;0,'5th 4'!J42,IF('5th 4'!K42&gt;0,'5th 4'!R42,IF('5th 4'!S42&gt;0,'5th 4'!Z42,0)))</f>
        <v>31</v>
      </c>
      <c r="G2183" s="104">
        <f>IF('5th 5'!C42&gt;0,'5th 5'!J42,IF('5th 5'!K42&gt;0,'5th 5'!R42,IF('5th 5'!S42&gt;0,'5th 5'!Z42,0)))</f>
        <v>38.5</v>
      </c>
      <c r="H2183" s="104">
        <f>IF('5th 6'!C42&gt;0,'5th 6'!J42,IF('5th 6'!K42&gt;0,'5th 6'!R42,IF('5th 6'!S42&gt;0,'5th 6'!Z42,0)))</f>
        <v>0</v>
      </c>
      <c r="I2183" s="448"/>
      <c r="J2183" s="440">
        <f>I2181/(C2180+D2180+E2180+F2180+G2180+H2180)</f>
        <v>2.95</v>
      </c>
      <c r="K2183" s="442" t="str">
        <f>IF(J2183&gt;=2.5,K2181,IF(J2183&gt;=2.25,"C",IF(J2183&gt;=2,"D",IF(J2183=0,0,"F"))))</f>
        <v>B-</v>
      </c>
      <c r="L2183" s="107">
        <f>IF('6th 1'!C42&gt;0,'6th 1'!J42,IF('6th 1'!K42&gt;0,'6th 1'!R42,IF('6th 1'!S42&gt;0,'6th 1'!Z42,0)))</f>
        <v>39.5</v>
      </c>
      <c r="M2183" s="104">
        <f>IF('6th 2'!C42&gt;0,'6th 2'!J42,IF('6th 2'!K42&gt;0,'6th 2'!R42,IF('6th 2'!S42&gt;0,'6th 2'!Z42,0)))</f>
        <v>36</v>
      </c>
      <c r="N2183" s="104">
        <f>IF('6th 3'!C42&gt;0,'6th 3'!J42,IF('6th 3'!K42&gt;0,'6th 3'!R42,IF('6th 3'!S42&gt;0,'6th 3'!Z42,0)))</f>
        <v>32</v>
      </c>
      <c r="O2183" s="104">
        <f>IF('6th 4'!C42&gt;0,'6th 4'!J42,IF('6th 4'!K42&gt;0,'6th 4'!R42,IF('6th 4'!S42&gt;0,'6th 4'!Z42,0)))</f>
        <v>39</v>
      </c>
      <c r="P2183" s="104">
        <f>IF('6th 5'!C42&gt;0,'6th 5'!J42,IF('6th 5'!K42&gt;0,'6th 5'!R42,IF('6th 5'!S42&gt;0,'6th 5'!Z42,0)))</f>
        <v>31.25</v>
      </c>
      <c r="Q2183" s="104">
        <f>IF('6th 6'!C42&gt;0,'6th 6'!J42,IF('6th 6'!K42&gt;0,'6th 6'!R42,IF('6th 6'!S42&gt;0,'6th 6'!Z42,0)))</f>
        <v>0</v>
      </c>
      <c r="R2183" s="104">
        <f>IF('6th 7'!C42&gt;0,'6th 7'!J42,IF('6th 7'!K42&gt;0,'6th 7'!R42,IF('6th 7'!S42&gt;0,'6th 7'!Z42,0)))</f>
        <v>0</v>
      </c>
      <c r="S2183" s="448"/>
      <c r="T2183" s="440">
        <f>S2181/(L2180+M2180+N2180+O2180+P2180+Q2180+R2180)</f>
        <v>3.15</v>
      </c>
      <c r="U2183" s="442" t="str">
        <f>IF(T2183&gt;=2.5,U2181,IF(T2183&gt;=2.25,"C",IF(T2183&gt;=2,"D",IF(T2183=0,0,"F"))))</f>
        <v>B</v>
      </c>
      <c r="V2183" s="443" t="s">
        <v>40</v>
      </c>
      <c r="W2183" s="443"/>
      <c r="X2183" s="443"/>
      <c r="Y2183" s="443"/>
      <c r="Z2183" s="510"/>
    </row>
    <row r="2184" spans="1:26" ht="16.5" customHeight="1">
      <c r="A2184" s="424"/>
      <c r="B2184" s="91" t="s">
        <v>67</v>
      </c>
      <c r="C2184" s="117">
        <f>'5th 1'!AA42</f>
        <v>57</v>
      </c>
      <c r="D2184" s="117">
        <f>'5th 2'!AA42</f>
        <v>54</v>
      </c>
      <c r="E2184" s="117">
        <f>'5th 3'!AA42</f>
        <v>63</v>
      </c>
      <c r="F2184" s="117">
        <f>'5th 4'!AA42</f>
        <v>63</v>
      </c>
      <c r="G2184" s="117">
        <f>'5th 5'!AA42</f>
        <v>70</v>
      </c>
      <c r="H2184" s="117">
        <f>'5th 6'!AA42</f>
        <v>0</v>
      </c>
      <c r="I2184" s="448"/>
      <c r="J2184" s="441"/>
      <c r="K2184" s="442"/>
      <c r="L2184" s="118">
        <f>'6th 1'!AA42</f>
        <v>67</v>
      </c>
      <c r="M2184" s="117">
        <f>'6th 2'!AA42</f>
        <v>67</v>
      </c>
      <c r="N2184" s="117">
        <f>'6th 3'!AA42</f>
        <v>60</v>
      </c>
      <c r="O2184" s="117">
        <f>'6th 4'!AA42</f>
        <v>68</v>
      </c>
      <c r="P2184" s="117">
        <f>'6th 5'!AA42</f>
        <v>64</v>
      </c>
      <c r="Q2184" s="117">
        <f>'6th 6'!AA42</f>
        <v>0</v>
      </c>
      <c r="R2184" s="117">
        <f>'6th 7'!AA42</f>
        <v>0</v>
      </c>
      <c r="S2184" s="448"/>
      <c r="T2184" s="441"/>
      <c r="U2184" s="442"/>
      <c r="V2184" s="444">
        <f>IF((C2185+C2187)=0,0,C2180)+IF((D2185+D2187)=0,0,D2180)+IF((E2185+E2187)=0,0,E2180)+IF((F2185+F2187)=0,0,F2180)+IF((G2185+G2187)=0,0,G2180)+IF((H2185+H2187)=0,0,H2180)+IF((L2185+L2187)=0,0,L2180)+IF((M2185+M2187)=0,0,M2180)+IF((N2185+N2187)=0,0,N2180)+IF((O2185+O2187)=0,0,O2180)+IF((P2185+P2187)=0,0,P2180)+IF((Q2185+Q2187)=0,0,Q2180)+IF((R2185+R2187)=0,0,R2180)+IF(G2204&gt;0,1.5,0)</f>
        <v>31.5</v>
      </c>
      <c r="W2184" s="447">
        <f>I2181+S2181+(G2204*1.5)</f>
        <v>96.375</v>
      </c>
      <c r="X2184" s="440">
        <f>IF(S2181&gt;0,(W2184/31.5),J2183)</f>
        <v>3.0595238095238093</v>
      </c>
      <c r="Y2184" s="164" t="str">
        <f>IF(X2184&gt;=4,"A+",IF(X2184&gt;=3.75,"A",IF(X2184&gt;=3.5,"A-",IF(X2184&gt;=3.25,"B+",IF(X2184&gt;=3,"B",IF(X2184&gt;=2.75,"B-",IF(X2184&gt;=2.5,"C+",IF(X2184&gt;=2,"C","F"))))))))</f>
        <v>B</v>
      </c>
      <c r="Z2184" s="510"/>
    </row>
    <row r="2185" spans="1:26" ht="16.5">
      <c r="A2185" s="424"/>
      <c r="B2185" s="91" t="s">
        <v>1</v>
      </c>
      <c r="C2185" s="104">
        <f>'5th 1'!AC42</f>
        <v>2.75</v>
      </c>
      <c r="D2185" s="104">
        <f>'5th 2'!AC42</f>
        <v>2.5</v>
      </c>
      <c r="E2185" s="104">
        <f>'5th 3'!AC42</f>
        <v>3</v>
      </c>
      <c r="F2185" s="104">
        <f>'5th 4'!AC42</f>
        <v>3</v>
      </c>
      <c r="G2185" s="104">
        <f>'5th 5'!AC42</f>
        <v>3.5</v>
      </c>
      <c r="H2185" s="104">
        <f>'5th 6'!AC42</f>
        <v>0</v>
      </c>
      <c r="I2185" s="448"/>
      <c r="J2185" s="98"/>
      <c r="K2185" s="110"/>
      <c r="L2185" s="107">
        <f>'6th 1'!AC42</f>
        <v>3.25</v>
      </c>
      <c r="M2185" s="104">
        <f>'6th 2'!AC42</f>
        <v>3.25</v>
      </c>
      <c r="N2185" s="104">
        <f>'6th 3'!AC42</f>
        <v>3</v>
      </c>
      <c r="O2185" s="104">
        <f>'6th 4'!AC42</f>
        <v>3.25</v>
      </c>
      <c r="P2185" s="104">
        <f>'6th 5'!AC42</f>
        <v>3</v>
      </c>
      <c r="Q2185" s="104">
        <f>'6th 6'!AC42</f>
        <v>0</v>
      </c>
      <c r="R2185" s="104">
        <f>'6th 7'!AC42</f>
        <v>0</v>
      </c>
      <c r="S2185" s="448"/>
      <c r="T2185" s="98"/>
      <c r="U2185" s="110"/>
      <c r="V2185" s="445"/>
      <c r="W2185" s="448"/>
      <c r="X2185" s="441"/>
      <c r="Y2185" s="451" t="str">
        <f>IF(S2181&gt;0,(IF(X2184&gt;=2.5,Y2184,IF(X2184&gt;=2.25,"C",IF(X2184&gt;=2,"D","F")))),K2183)</f>
        <v>B</v>
      </c>
      <c r="Z2185" s="510"/>
    </row>
    <row r="2186" spans="1:26" ht="17.25" customHeight="1" thickBot="1">
      <c r="A2186" s="424"/>
      <c r="B2186" s="91" t="s">
        <v>2</v>
      </c>
      <c r="C2186" s="104" t="str">
        <f>'5th 1'!AB42</f>
        <v>B-</v>
      </c>
      <c r="D2186" s="104" t="str">
        <f>'5th 2'!AB42</f>
        <v>C+</v>
      </c>
      <c r="E2186" s="104" t="str">
        <f>'5th 3'!AB42</f>
        <v>B</v>
      </c>
      <c r="F2186" s="104" t="str">
        <f>'5th 4'!AB42</f>
        <v>B</v>
      </c>
      <c r="G2186" s="104" t="str">
        <f>'5th 5'!AB42</f>
        <v>A-</v>
      </c>
      <c r="H2186" s="104" t="str">
        <f>'5th 6'!AB42</f>
        <v/>
      </c>
      <c r="I2186" s="448"/>
      <c r="J2186" s="98"/>
      <c r="K2186" s="109"/>
      <c r="L2186" s="111" t="str">
        <f>'6th 1'!AB42</f>
        <v>B+</v>
      </c>
      <c r="M2186" s="104" t="str">
        <f>'6th 2'!AB42</f>
        <v>B+</v>
      </c>
      <c r="N2186" s="104" t="str">
        <f>'6th 3'!AB42</f>
        <v>B</v>
      </c>
      <c r="O2186" s="104" t="str">
        <f>'6th 4'!AB42</f>
        <v>B+</v>
      </c>
      <c r="P2186" s="104" t="str">
        <f>'6th 5'!AB42</f>
        <v>B</v>
      </c>
      <c r="Q2186" s="104" t="str">
        <f>'6th 6'!AB42</f>
        <v/>
      </c>
      <c r="R2186" s="104" t="str">
        <f>'6th 7'!AB42</f>
        <v/>
      </c>
      <c r="S2186" s="448"/>
      <c r="T2186" s="98"/>
      <c r="U2186" s="109"/>
      <c r="V2186" s="446"/>
      <c r="W2186" s="449"/>
      <c r="X2186" s="450"/>
      <c r="Y2186" s="452"/>
      <c r="Z2186" s="510"/>
    </row>
    <row r="2187" spans="1:26" ht="17.25" thickTop="1">
      <c r="A2187" s="413" t="s">
        <v>127</v>
      </c>
      <c r="B2187" s="91" t="s">
        <v>1</v>
      </c>
      <c r="C2187" s="104">
        <f>'5th 1'!AD42</f>
        <v>0</v>
      </c>
      <c r="D2187" s="104">
        <f>'5th 2'!AD42</f>
        <v>0</v>
      </c>
      <c r="E2187" s="104">
        <f>'5th 3'!AD42</f>
        <v>0</v>
      </c>
      <c r="F2187" s="104">
        <f>'5th 4'!AD42</f>
        <v>0</v>
      </c>
      <c r="G2187" s="104">
        <f>'5th 5'!AD42</f>
        <v>0</v>
      </c>
      <c r="H2187" s="104">
        <f>'5th 6'!AD42</f>
        <v>0</v>
      </c>
      <c r="I2187" s="415">
        <f>(C2187*C2180)+(D2187*D2180)+(E2187*E2180)+(F2187*F2180)+(G2187*G2180)+(H2187*H2180)</f>
        <v>0</v>
      </c>
      <c r="J2187" s="417">
        <f>IF(C2187&gt;0,(C2185*C2180),0)+IF(D2187&gt;0,(D2185*D2180),0)+IF(E2187&gt;0,(E2185*E2180),0)+IF(F2187&gt;0,(F2185*F2180),0)+IF(G2187&gt;0,(G2185*G2180),0)+IF(H2187&gt;0,(H2185*H2180),0)</f>
        <v>0</v>
      </c>
      <c r="K2187" s="418">
        <f>IF(C2187&gt;C2185,((C2187*C2180)-(C2185*C2180)),0)+IF(D2187&gt;D2185,((D2187*D2180)-(D2185*D2180)),0)+IF(E2187&gt;E2185,((E2187*E2180)-(E2185*E2180)),0)+IF(F2187&gt;F2185,((F2187*F2180)-(F2185*F2180)),0)+IF(G2187&gt;G2185,((G2187*G2180)-(G2185*G2180)),0)+IF(H2187&gt;H2185,((H2187*H2180)-(H2185*H2180)),0)</f>
        <v>0</v>
      </c>
      <c r="L2187" s="165">
        <f>'6th 1'!AD42</f>
        <v>0</v>
      </c>
      <c r="M2187" s="104">
        <f>'6th 2'!AD42</f>
        <v>0</v>
      </c>
      <c r="N2187" s="104">
        <f>'6th 3'!AD42</f>
        <v>0</v>
      </c>
      <c r="O2187" s="104">
        <f>'6th 4'!AD42</f>
        <v>0</v>
      </c>
      <c r="P2187" s="104">
        <f>'6th 5'!AD42</f>
        <v>0</v>
      </c>
      <c r="Q2187" s="104">
        <f>'6th 6'!AD42</f>
        <v>0</v>
      </c>
      <c r="R2187" s="104">
        <f>'6th 7'!AD42</f>
        <v>0</v>
      </c>
      <c r="S2187" s="403">
        <f>(L2187*L2180)+(M2187*M2180)+(N2187*N2180)+(O2187*O2180)+(P2187*P2180)+(Q2187*Q2180)+(R2187*R2180)</f>
        <v>0</v>
      </c>
      <c r="T2187" s="417">
        <f>IF(L2187&gt;0,(L2185*L2180),0)+IF(M2187&gt;0,(M2185*M2180),0)+IF(N2187&gt;0,(N2185*N2180),0)+IF(O2187&gt;0,(O2185*O2180),0)+IF(P2187&gt;0,(P2185*P2180),0)+IF(Q2187&gt;0,(Q2185*Q2180),0)+IF(R2187&gt;0,(R2185*R2180),0)</f>
        <v>0</v>
      </c>
      <c r="U2187" s="399">
        <f>IF(L2187&gt;L2185,((L2187*L2180)-(L2185*L2180)),0)+IF(M2187&gt;M2185,((M2187*M2180)-(M2185*M2180)),0)+IF(N2187&gt;N2185,((N2187*N2180)-(N2185*N2180)),0)+IF(O2187&gt;O2185,((O2187*O2180)-(O2185*O2180)),0)+IF(P2187&gt;P2185,((P2187*P2180)-(P2185*P2180)),0)+IF(Q2187&gt;Q2185,((Q2187*Q2180)-(Q2185*Q2180)),0)+IF(R2187&gt;R2185,((R2187*R2180)-(R2185*R2180)),0)</f>
        <v>0</v>
      </c>
      <c r="V2187" s="401">
        <f>I2187+S2187</f>
        <v>0</v>
      </c>
      <c r="W2187" s="436">
        <f>J2187+T2187</f>
        <v>0</v>
      </c>
      <c r="X2187" s="438">
        <f>K2187+U2187</f>
        <v>0</v>
      </c>
      <c r="Y2187" s="405">
        <f>IF(V2179&gt;0,(X2187+Y2174),0)</f>
        <v>0</v>
      </c>
      <c r="Z2187" s="510"/>
    </row>
    <row r="2188" spans="1:26" ht="15.75" customHeight="1" thickBot="1">
      <c r="A2188" s="414"/>
      <c r="B2188" s="157" t="s">
        <v>23</v>
      </c>
      <c r="C2188" s="181" t="str">
        <f>'5th 1'!AE42</f>
        <v/>
      </c>
      <c r="D2188" s="181" t="str">
        <f>'5th 2'!AE42</f>
        <v/>
      </c>
      <c r="E2188" s="181" t="str">
        <f>'5th 3'!AE42</f>
        <v/>
      </c>
      <c r="F2188" s="181" t="str">
        <f>'5th 4'!AE42</f>
        <v/>
      </c>
      <c r="G2188" s="181" t="str">
        <f>'5th 5'!AE42</f>
        <v/>
      </c>
      <c r="H2188" s="181" t="str">
        <f>'5th 6'!AE42</f>
        <v/>
      </c>
      <c r="I2188" s="416"/>
      <c r="J2188" s="416"/>
      <c r="K2188" s="419"/>
      <c r="L2188" s="181" t="str">
        <f>'6th 1'!AE42</f>
        <v/>
      </c>
      <c r="M2188" s="181" t="str">
        <f>'6th 2'!AE42</f>
        <v/>
      </c>
      <c r="N2188" s="181" t="str">
        <f>'6th 3'!AE42</f>
        <v/>
      </c>
      <c r="O2188" s="181" t="str">
        <f>'6th 4'!AE42</f>
        <v/>
      </c>
      <c r="P2188" s="181" t="str">
        <f>'6th 5'!AE42</f>
        <v/>
      </c>
      <c r="Q2188" s="181" t="str">
        <f>'6th 6'!AE42</f>
        <v/>
      </c>
      <c r="R2188" s="181" t="str">
        <f>'6th 7'!AE42</f>
        <v/>
      </c>
      <c r="S2188" s="420"/>
      <c r="T2188" s="420"/>
      <c r="U2188" s="400"/>
      <c r="V2188" s="402"/>
      <c r="W2188" s="437"/>
      <c r="X2188" s="439"/>
      <c r="Y2188" s="406"/>
      <c r="Z2188" s="510"/>
    </row>
    <row r="2189" spans="1:26" ht="21" customHeight="1" thickTop="1" thickBot="1">
      <c r="A2189" s="435" t="s">
        <v>32</v>
      </c>
      <c r="B2189" s="435"/>
      <c r="C2189" s="435"/>
      <c r="D2189" s="435"/>
      <c r="E2189" s="435"/>
      <c r="F2189" s="435"/>
      <c r="G2189" s="435"/>
      <c r="H2189" s="435"/>
      <c r="I2189" s="435"/>
      <c r="J2189" s="435"/>
      <c r="K2189" s="435"/>
      <c r="L2189" s="435"/>
      <c r="M2189" s="435"/>
      <c r="N2189" s="435"/>
      <c r="O2189" s="435"/>
      <c r="P2189" s="435"/>
      <c r="Q2189" s="435"/>
      <c r="R2189" s="435"/>
      <c r="S2189" s="435"/>
      <c r="T2189" s="435"/>
      <c r="U2189" s="435"/>
      <c r="V2189" s="435"/>
      <c r="W2189" s="435"/>
      <c r="X2189" s="435"/>
      <c r="Y2189" s="435"/>
      <c r="Z2189" s="510"/>
    </row>
    <row r="2190" spans="1:26" ht="17.25" thickTop="1" thickBot="1">
      <c r="A2190" s="425" t="s">
        <v>48</v>
      </c>
      <c r="B2190" s="426"/>
      <c r="C2190" s="426"/>
      <c r="D2190" s="426"/>
      <c r="E2190" s="426"/>
      <c r="F2190" s="426"/>
      <c r="G2190" s="426"/>
      <c r="H2190" s="426"/>
      <c r="I2190" s="426"/>
      <c r="J2190" s="426"/>
      <c r="K2190" s="427"/>
      <c r="L2190" s="426" t="s">
        <v>49</v>
      </c>
      <c r="M2190" s="426"/>
      <c r="N2190" s="426"/>
      <c r="O2190" s="426"/>
      <c r="P2190" s="426"/>
      <c r="Q2190" s="426"/>
      <c r="R2190" s="426"/>
      <c r="S2190" s="426"/>
      <c r="T2190" s="426"/>
      <c r="U2190" s="427"/>
      <c r="V2190" s="160"/>
      <c r="W2190" s="428" t="s">
        <v>39</v>
      </c>
      <c r="X2190" s="428"/>
      <c r="Y2190" s="161"/>
      <c r="Z2190" s="510"/>
    </row>
    <row r="2191" spans="1:26" ht="17.25" thickTop="1">
      <c r="A2191" s="99" t="s">
        <v>22</v>
      </c>
      <c r="B2191" s="100"/>
      <c r="C2191" s="101">
        <f>'7th 1'!B4</f>
        <v>401</v>
      </c>
      <c r="D2191" s="101">
        <f>'7th 2'!B4</f>
        <v>402</v>
      </c>
      <c r="E2191" s="101">
        <f>'7th 3'!B4</f>
        <v>403</v>
      </c>
      <c r="F2191" s="101">
        <f>'7th 4'!B4</f>
        <v>404</v>
      </c>
      <c r="G2191" s="101">
        <f>'7th 5'!B4</f>
        <v>405</v>
      </c>
      <c r="H2191" s="101">
        <f>'7th 6'!B4</f>
        <v>406</v>
      </c>
      <c r="I2191" s="429" t="s">
        <v>0</v>
      </c>
      <c r="J2191" s="429" t="s">
        <v>3</v>
      </c>
      <c r="K2191" s="431" t="s">
        <v>2</v>
      </c>
      <c r="L2191" s="101">
        <f>'8th 1'!B4</f>
        <v>407</v>
      </c>
      <c r="M2191" s="101">
        <f>'8th 2'!B4</f>
        <v>408</v>
      </c>
      <c r="N2191" s="101">
        <f>'8th 3'!B4</f>
        <v>409</v>
      </c>
      <c r="O2191" s="101">
        <f>'8th 4'!B4</f>
        <v>410</v>
      </c>
      <c r="P2191" s="101">
        <f>'8th 5'!B4</f>
        <v>411</v>
      </c>
      <c r="Q2191" s="101">
        <f>'8th 6'!B4</f>
        <v>412</v>
      </c>
      <c r="R2191" s="101">
        <f>'8th 7'!B4</f>
        <v>0</v>
      </c>
      <c r="S2191" s="429" t="s">
        <v>0</v>
      </c>
      <c r="T2191" s="429" t="s">
        <v>3</v>
      </c>
      <c r="U2191" s="431" t="s">
        <v>2</v>
      </c>
      <c r="V2191" s="433" t="s">
        <v>62</v>
      </c>
      <c r="W2191" s="434"/>
      <c r="X2191" s="434"/>
      <c r="Y2191" s="162" t="str">
        <f>IF(X2192&gt;=4,"A+",IF(X2192&gt;=3.75,"A",IF(X2192&gt;=3.5,"A-",IF(X2192&gt;=3.25,"B+",IF(X2192&gt;=3,"B",IF(X2192&gt;=2.75,"B-",IF(X2192&gt;=2.5,"C+",IF(X2192&gt;=2,"C","F"))))))))</f>
        <v>B</v>
      </c>
      <c r="Z2191" s="510"/>
    </row>
    <row r="2192" spans="1:26" ht="65.25" customHeight="1">
      <c r="A2192" s="77" t="s">
        <v>63</v>
      </c>
      <c r="B2192" s="86"/>
      <c r="C2192" s="79" t="str">
        <f>IF('7th 1'!C42&gt;0,'7th 1'!D6,IF('7th 1'!K42&gt;0,'7th 1'!L6,IF('7th 1'!S42&gt;0,'7th 1'!T6,0)))</f>
        <v>Publicity Campaign</v>
      </c>
      <c r="D2192" s="79" t="str">
        <f>IF('7th 2'!C42&gt;0,'7th 2'!D6,IF('7th 2'!K42&gt;0,'7th 2'!L6,IF('7th 2'!S42&gt;0,'7th 2'!T6,0)))</f>
        <v>Produce Idea Formulation of Product</v>
      </c>
      <c r="E2192" s="79" t="str">
        <f>IF('7th 3'!C42&gt;0,'7th 3'!D6,IF('7th 3'!K42&gt;0,'7th 3'!L6,IF('7th 3'!S42&gt;0,'7th 3'!T6,0)))</f>
        <v>Computer Illustration-1</v>
      </c>
      <c r="F2192" s="79" t="str">
        <f>IF('7th 4'!C42&gt;0,'7th 4'!D6,IF('7th 4'!K42&gt;0,'7th 4'!L6,IF('7th 4'!S42&gt;0,'7th 4'!T6,0)))</f>
        <v>Computer Graphic -1</v>
      </c>
      <c r="G2192" s="79" t="str">
        <f>IF('7th 5'!C42&gt;0,'7th 5'!D6,IF('7th 5'!K42&gt;0,'7th 5'!L6,IF('7th 5'!S42&gt;0,'7th 5'!T6,0)))</f>
        <v>Sketch and Landscape -2</v>
      </c>
      <c r="H2192" s="79" t="str">
        <f>IF('7th 6'!C42&gt;0,'7th 6'!D6,IF('7th 6'!K42&gt;0,'7th 6'!L6,IF('7th 6'!S42&gt;0,'7th 6'!T6,0)))</f>
        <v>History of Western Art</v>
      </c>
      <c r="I2192" s="429"/>
      <c r="J2192" s="429"/>
      <c r="K2192" s="431"/>
      <c r="L2192" s="79" t="str">
        <f>IF('8th 1'!C42&gt;0,'8th 1'!D6,IF('8th 1'!K42&gt;0,'8th 1'!L6,IF('8th 1'!S42&gt;0,'8th 1'!T6,0)))</f>
        <v>Drawing a Package Design</v>
      </c>
      <c r="M2192" s="79" t="str">
        <f>IF('8th 2'!C42&gt;0,'8th 2'!D6,IF('8th 2'!K42&gt;0,'8th 2'!L6,IF('8th 2'!S42&gt;0,'8th 2'!T6,0)))</f>
        <v>Experimental Design</v>
      </c>
      <c r="N2192" s="79" t="str">
        <f>IF('8th 3'!C42&gt;0,'8th 3'!D6,IF('8th 3'!K42&gt;0,'8th 3'!L6,IF('8th 3'!S42&gt;0,'8th 3'!T6,0)))</f>
        <v>Computer Graphic -2</v>
      </c>
      <c r="O2192" s="79" t="str">
        <f>IF('8th 4'!C42&gt;0,'8th 4'!D6,IF('8th 4'!K42&gt;0,'8th 4'!L6,IF('8th 4'!S42&gt;0,'8th 4'!T6,0)))</f>
        <v>Interior &amp; Exterior Design</v>
      </c>
      <c r="P2192" s="79" t="str">
        <f>IF('8th 5'!C42&gt;0,'8th 5'!D6,IF('8th 5'!K42&gt;0,'8th 5'!L6,IF('8th 5'!S42&gt;0,'8th 5'!T6,0)))</f>
        <v>Aesthesic</v>
      </c>
      <c r="Q2192" s="79" t="str">
        <f>IF('8th 6'!C42&gt;0,'8th 6'!D6,IF('8th 6'!K42&gt;0,'8th 6'!L6,IF('8th 6'!S42&gt;0,'8th 6'!T6,0)))</f>
        <v>History of Arts in Bengal</v>
      </c>
      <c r="R2192" s="79">
        <f>IF('8th 7'!C42&gt;0,'8th 7'!D6,IF('8th 7'!K42&gt;0,'8th 7'!L6,IF('8th 7'!S42&gt;0,'8th 7'!T6,0)))</f>
        <v>0</v>
      </c>
      <c r="S2192" s="429"/>
      <c r="T2192" s="429"/>
      <c r="U2192" s="431"/>
      <c r="V2192" s="335">
        <f>IF(I2194&gt;0,(V2197+V2179),0)</f>
        <v>126</v>
      </c>
      <c r="W2192" s="254">
        <f>IF(I2194&gt;0,(W2197+W2179),0)</f>
        <v>401.625</v>
      </c>
      <c r="X2192" s="336">
        <f>IF(S2194&gt;0,(W2192/126),IF(I2194&gt;0,(W2192/109.5),0))</f>
        <v>3.1875</v>
      </c>
      <c r="Y2192" s="163" t="str">
        <f>IF(X2192&gt;=2.5,Y2191,IF(X2192&gt;=2.25,"C",IF(X2192&gt;=2,"D",IF(X2192=0,0,"F"))))</f>
        <v>B</v>
      </c>
      <c r="Z2192" s="510"/>
    </row>
    <row r="2193" spans="1:26" ht="17.25" customHeight="1">
      <c r="A2193" s="458" t="s">
        <v>27</v>
      </c>
      <c r="B2193" s="459"/>
      <c r="C2193" s="102">
        <f>IF('7th 1'!C42&gt;0,'7th 1'!H4,IF('7th 1'!K42&gt;0,'7th 1'!P4,IF('7th 1'!S42&gt;0,'7th 1'!X4,0)))</f>
        <v>3</v>
      </c>
      <c r="D2193" s="102">
        <f>IF('7th 2'!C42&gt;0,'7th 2'!H4,IF('7th 2'!K42&gt;0,'7th 2'!P4,IF('7th 2'!S42&gt;0,'7th 2'!X4,0)))</f>
        <v>1.5</v>
      </c>
      <c r="E2193" s="102">
        <f>IF('7th 3'!C42&gt;0,'7th 3'!H4,IF('7th 3'!K42&gt;0,'7th 3'!P4,IF('7th 3'!S42&gt;0,'7th 3'!X4,0)))</f>
        <v>3</v>
      </c>
      <c r="F2193" s="102">
        <f>IF('7th 4'!C42&gt;0,'7th 4'!H4,IF('7th 4'!K42&gt;0,'7th 4'!P4,IF('7th 4'!S42&gt;0,'7th 4'!X4,0)))</f>
        <v>3</v>
      </c>
      <c r="G2193" s="102">
        <f>IF('7th 5'!C42&gt;0,'7th 5'!H4,IF('7th 5'!K42&gt;0,'7th 5'!P4,IF('7th 5'!S42&gt;0,'7th 5'!X4,0)))</f>
        <v>1.5</v>
      </c>
      <c r="H2193" s="102">
        <f>IF('7th 6'!C42&gt;0,'7th 6'!H4,IF('7th 6'!K42&gt;0,'7th 6'!P4,IF('7th 6'!S42&gt;0,'7th 6'!X4,0)))</f>
        <v>3</v>
      </c>
      <c r="I2193" s="430"/>
      <c r="J2193" s="430"/>
      <c r="K2193" s="432"/>
      <c r="L2193" s="102">
        <f>IF('8th 1'!C42&gt;0,'8th 1'!H4,IF('8th 1'!K42&gt;0,'8th 1'!P4,IF('8th 1'!S42&gt;0,'8th 1'!X4,0)))</f>
        <v>3</v>
      </c>
      <c r="M2193" s="102">
        <f>IF('8th 2'!C42&gt;0,'8th 2'!H4,IF('8th 2'!K42&gt;0,'8th 2'!P4,IF('8th 2'!S42&gt;0,'8th 2'!X4,0)))</f>
        <v>3</v>
      </c>
      <c r="N2193" s="102">
        <f>IF('8th 3'!C42&gt;0,'8th 3'!H4,IF('8th 3'!K42&gt;0,'8th 3'!P4,IF('8th 3'!S42&gt;0,'8th 3'!X4,0)))</f>
        <v>3</v>
      </c>
      <c r="O2193" s="102">
        <f>IF('8th 4'!C42&gt;0,'8th 4'!H4,IF('8th 4'!K42&gt;0,'8th 4'!P4,IF('8th 4'!S42&gt;0,'8th 4'!X4,0)))</f>
        <v>3</v>
      </c>
      <c r="P2193" s="102">
        <f>IF('8th 5'!C42&gt;0,'8th 5'!H4,IF('8th 5'!K42&gt;0,'8th 5'!P4,IF('8th 5'!S42&gt;0,'8th 5'!X4,0)))</f>
        <v>1.5</v>
      </c>
      <c r="Q2193" s="102">
        <f>IF('8th 6'!C42&gt;0,'8th 6'!H4,IF('8th 6'!K42&gt;0,'8th 6'!P4,IF('8th 6'!S42&gt;0,'8th 6'!X4,0)))</f>
        <v>1.5</v>
      </c>
      <c r="R2193" s="102">
        <f>IF('8th 7'!C42&gt;0,'8th 7'!H4,IF('8th 7'!K42&gt;0,'8th 7'!P4,IF('8th 7'!S42&gt;0,'8th 7'!X4,0)))</f>
        <v>0</v>
      </c>
      <c r="S2193" s="430"/>
      <c r="T2193" s="430"/>
      <c r="U2193" s="432"/>
      <c r="V2193" s="460" t="s">
        <v>41</v>
      </c>
      <c r="W2193" s="461"/>
      <c r="X2193" s="461"/>
      <c r="Y2193" s="462"/>
      <c r="Z2193" s="510"/>
    </row>
    <row r="2194" spans="1:26" ht="18.75" customHeight="1" thickBot="1">
      <c r="A2194" s="463" t="s">
        <v>11</v>
      </c>
      <c r="B2194" s="464"/>
      <c r="C2194" s="102">
        <v>100</v>
      </c>
      <c r="D2194" s="102">
        <v>100</v>
      </c>
      <c r="E2194" s="102">
        <v>100</v>
      </c>
      <c r="F2194" s="102">
        <v>100</v>
      </c>
      <c r="G2194" s="102">
        <v>100</v>
      </c>
      <c r="H2194" s="102">
        <v>100</v>
      </c>
      <c r="I2194" s="465">
        <f>(C2198*C2193)+(D2198*D2193)+(E2198*E2193)+(F2198*F2193)+(G2198*G2193)+(H2198*H2193)</f>
        <v>48</v>
      </c>
      <c r="J2194" s="84"/>
      <c r="K2194" s="103" t="str">
        <f>IF(J2196&gt;=4,"A+",IF(J2196&gt;=3.75,"A",IF(J2196&gt;=3.5,"A-",IF(J2196&gt;=3.25,"B+",IF(J2196&gt;=3,"B",IF(J2196&gt;=2.75,"B-",IF(J2196&gt;=2.5,"C+",IF(J2196&gt;=2,"C","F"))))))))</f>
        <v>B</v>
      </c>
      <c r="L2194" s="102">
        <v>100</v>
      </c>
      <c r="M2194" s="102">
        <v>100</v>
      </c>
      <c r="N2194" s="102">
        <v>100</v>
      </c>
      <c r="O2194" s="102">
        <v>100</v>
      </c>
      <c r="P2194" s="102">
        <v>100</v>
      </c>
      <c r="Q2194" s="102">
        <v>100</v>
      </c>
      <c r="R2194" s="102">
        <v>100</v>
      </c>
      <c r="S2194" s="465">
        <f>(L2198*L2193)+(M2198*M2193)+(N2198*N2193)+(O2198*O2193)+(P2198*P2193)+(Q2198*Q2193)+(R2198*R2193)</f>
        <v>48</v>
      </c>
      <c r="T2194" s="84"/>
      <c r="U2194" s="103" t="str">
        <f>IF(T2196&gt;=4,"A+",IF(T2196&gt;=3.75,"A",IF(T2196&gt;=3.5,"A-",IF(T2196&gt;=3.25,"B+",IF(T2196&gt;=3,"B",IF(T2196&gt;=2.75,"B-",IF(T2196&gt;=2.5,"C+",IF(T2196&gt;=2,"C","F"))))))))</f>
        <v>B</v>
      </c>
      <c r="V2194" s="467" t="s">
        <v>29</v>
      </c>
      <c r="W2194" s="469" t="s">
        <v>0</v>
      </c>
      <c r="X2194" s="469" t="s">
        <v>3</v>
      </c>
      <c r="Y2194" s="421" t="s">
        <v>2</v>
      </c>
      <c r="Z2194" s="510"/>
    </row>
    <row r="2195" spans="1:26" ht="17.25" thickTop="1">
      <c r="A2195" s="77" t="s">
        <v>28</v>
      </c>
      <c r="B2195" s="86"/>
      <c r="C2195" s="104">
        <f>IF('7th 1'!C42&gt;0,'7th 1'!C42,IF('7th 1'!K42&gt;0,'7th 1'!K42,IF('7th 1'!S42&gt;0,'7th 1'!S42,0)))</f>
        <v>31.5</v>
      </c>
      <c r="D2195" s="104">
        <f>IF('7th 2'!C42&gt;0,'7th 2'!C42,IF('7th 2'!K42&gt;0,'7th 2'!K42,IF('7th 2'!S42&gt;0,'7th 2'!S42,0)))</f>
        <v>29</v>
      </c>
      <c r="E2195" s="104">
        <f>IF('7th 3'!C42&gt;0,'7th 3'!C42,IF('7th 3'!K42&gt;0,'7th 3'!K42,IF('7th 3'!S42&gt;0,'7th 3'!S42,0)))</f>
        <v>29</v>
      </c>
      <c r="F2195" s="104">
        <f>IF('7th 4'!C42&gt;0,'7th 4'!C42,IF('7th 4'!K42&gt;0,'7th 4'!K42,IF('7th 4'!S42&gt;0,'7th 4'!S42,0)))</f>
        <v>24</v>
      </c>
      <c r="G2195" s="104">
        <f>IF('7th 5'!C42&gt;0,'7th 5'!C42,IF('7th 5'!K42&gt;0,'7th 5'!K42,IF('7th 5'!S42&gt;0,'7th 5'!S42,0)))</f>
        <v>28.5</v>
      </c>
      <c r="H2195" s="104">
        <f>IF('7th 6'!C42&gt;0,'7th 6'!C42,IF('7th 6'!K42&gt;0,'7th 6'!K42,IF('7th 6'!S42&gt;0,'7th 6'!S42,0)))</f>
        <v>28.5</v>
      </c>
      <c r="I2195" s="466"/>
      <c r="J2195" s="98"/>
      <c r="K2195" s="90"/>
      <c r="L2195" s="104">
        <f>IF('8th 1'!C42&gt;0,'8th 1'!C42,IF('8th 1'!K42&gt;0,'8th 1'!K42,IF('8th 1'!S42&gt;0,'8th 1'!S42,0)))</f>
        <v>30.5</v>
      </c>
      <c r="M2195" s="104">
        <f>IF('8th 2'!C42&gt;0,'8th 2'!C42,IF('8th 2'!K42&gt;0,'8th 2'!K42,IF('8th 2'!S42&gt;0,'8th 2'!S42,0)))</f>
        <v>29</v>
      </c>
      <c r="N2195" s="104">
        <f>IF('8th 3'!C42&gt;0,'8th 3'!C42,IF('8th 3'!K42&gt;0,'8th 3'!K42,IF('8th 3'!S42&gt;0,'8th 3'!S42,0)))</f>
        <v>31.5</v>
      </c>
      <c r="O2195" s="104">
        <f>IF('8th 4'!C42&gt;0,'8th 4'!C42,IF('8th 4'!K42&gt;0,'8th 4'!K42,IF('8th 4'!S42&gt;0,'8th 4'!S42,0)))</f>
        <v>25</v>
      </c>
      <c r="P2195" s="104">
        <f>IF('8th 5'!C42&gt;0,'8th 5'!C42,IF('8th 5'!K42&gt;0,'8th 5'!K42,IF('8th 5'!S42&gt;0,'8th 5'!S42,0)))</f>
        <v>28</v>
      </c>
      <c r="Q2195" s="104">
        <f>IF('8th 6'!C42&gt;0,'8th 6'!C42,IF('8th 6'!K42&gt;0,'8th 6'!K42,IF('8th 6'!S42&gt;0,'8th 6'!S42,0)))</f>
        <v>29</v>
      </c>
      <c r="R2195" s="104">
        <f>IF('8th 7'!C42&gt;0,'8th 7'!C42,IF('8th 7'!K42&gt;0,'8th 7'!K42,IF('8th 7'!S42&gt;0,'8th 7'!S42,0)))</f>
        <v>0</v>
      </c>
      <c r="S2195" s="466"/>
      <c r="T2195" s="98"/>
      <c r="U2195" s="90"/>
      <c r="V2195" s="468"/>
      <c r="W2195" s="470"/>
      <c r="X2195" s="471"/>
      <c r="Y2195" s="422"/>
      <c r="Z2195" s="510"/>
    </row>
    <row r="2196" spans="1:26" ht="17.25">
      <c r="A2196" s="423" t="s">
        <v>26</v>
      </c>
      <c r="B2196" s="91" t="s">
        <v>60</v>
      </c>
      <c r="C2196" s="104">
        <f>IF('7th 1'!C42&gt;0,'7th 1'!J42,IF('7th 1'!K42&gt;0,'7th 1'!R42,IF('7th 1'!S42&gt;0,'7th 1'!Z42,0)))</f>
        <v>41.5</v>
      </c>
      <c r="D2196" s="104">
        <f>IF('7th 2'!C42&gt;0,'7th 2'!J42,IF('7th 2'!K42&gt;0,'7th 2'!R42,IF('7th 2'!S42&gt;0,'7th 2'!Z42,0)))</f>
        <v>43.5</v>
      </c>
      <c r="E2196" s="104">
        <f>IF('7th 3'!C42&gt;0,'7th 3'!J42,IF('7th 3'!K42&gt;0,'7th 3'!R42,IF('7th 3'!S42&gt;0,'7th 3'!Z42,0)))</f>
        <v>30</v>
      </c>
      <c r="F2196" s="104">
        <f>IF('7th 4'!C42&gt;0,'7th 4'!J42,IF('7th 4'!K42&gt;0,'7th 4'!R42,IF('7th 4'!S42&gt;0,'7th 4'!Z42,0)))</f>
        <v>41</v>
      </c>
      <c r="G2196" s="104">
        <f>IF('7th 5'!C42&gt;0,'7th 5'!J42,IF('7th 5'!K42&gt;0,'7th 5'!R42,IF('7th 5'!S42&gt;0,'7th 5'!Z42,0)))</f>
        <v>42.5</v>
      </c>
      <c r="H2196" s="104">
        <f>IF('7th 6'!C42&gt;0,'7th 6'!J42,IF('7th 6'!K42&gt;0,'7th 6'!R42,IF('7th 6'!S42&gt;0,'7th 6'!Z42,0)))</f>
        <v>33.5</v>
      </c>
      <c r="I2196" s="466"/>
      <c r="J2196" s="440">
        <f>I2194/(C2193+D2193+E2193+F2193+G2193+H2193)</f>
        <v>3.2</v>
      </c>
      <c r="K2196" s="442" t="str">
        <f>IF(J2196&gt;=2.5,K2194,IF(J2196&gt;=2.25,"C",IF(J2196&gt;=2,"D",IF(J2196=0,0,"F"))))</f>
        <v>B</v>
      </c>
      <c r="L2196" s="104">
        <f>IF('8th 1'!C42&gt;0,'8th 1'!J42,IF('8th 1'!K42&gt;0,'8th 1'!R42,IF('8th 1'!S42&gt;0,'8th 1'!Z42,0)))</f>
        <v>46.5</v>
      </c>
      <c r="M2196" s="104">
        <f>IF('8th 2'!C42&gt;0,'8th 2'!J42,IF('8th 2'!K42&gt;0,'8th 2'!R42,IF('8th 2'!S42&gt;0,'8th 2'!Z42,0)))</f>
        <v>32.5</v>
      </c>
      <c r="N2196" s="104">
        <f>IF('8th 3'!C42&gt;0,'8th 3'!J42,IF('8th 3'!K42&gt;0,'8th 3'!R42,IF('8th 3'!S42&gt;0,'8th 3'!Z42,0)))</f>
        <v>38.25</v>
      </c>
      <c r="O2196" s="104">
        <f>IF('8th 4'!C42&gt;0,'8th 4'!J42,IF('8th 4'!K42&gt;0,'8th 4'!R42,IF('8th 4'!S42&gt;0,'8th 4'!Z42,0)))</f>
        <v>28</v>
      </c>
      <c r="P2196" s="104">
        <f>IF('8th 5'!C42&gt;0,'8th 5'!J42,IF('8th 5'!K42&gt;0,'8th 5'!R42,IF('8th 5'!S42&gt;0,'8th 5'!Z42,0)))</f>
        <v>34</v>
      </c>
      <c r="Q2196" s="104">
        <f>IF('8th 6'!C42&gt;0,'8th 6'!J42,IF('8th 6'!K42&gt;0,'8th 6'!R42,IF('8th 6'!S42&gt;0,'8th 6'!Z42,0)))</f>
        <v>40.5</v>
      </c>
      <c r="R2196" s="104">
        <f>IF('8th 7'!C42&gt;0,'8th 7'!J42,IF('8th 7'!K42&gt;0,'8th 7'!R42,IF('8th 7'!S42&gt;0,'8th 7'!Z42,0)))</f>
        <v>0</v>
      </c>
      <c r="S2196" s="466"/>
      <c r="T2196" s="440">
        <f>S2194/(L2193+M2193+N2193+O2193+P2193+Q2193+R2193)</f>
        <v>3.2</v>
      </c>
      <c r="U2196" s="442" t="str">
        <f>IF(T2196&gt;=2.5,U2194,IF(T2196&gt;=2.25,"C",IF(T2196&gt;=2,"D",IF(T2196=0,0,"F"))))</f>
        <v>B</v>
      </c>
      <c r="V2196" s="454" t="s">
        <v>40</v>
      </c>
      <c r="W2196" s="443"/>
      <c r="X2196" s="443"/>
      <c r="Y2196" s="455"/>
      <c r="Z2196" s="510"/>
    </row>
    <row r="2197" spans="1:26" ht="16.5" customHeight="1">
      <c r="A2197" s="424"/>
      <c r="B2197" s="91" t="s">
        <v>67</v>
      </c>
      <c r="C2197" s="117">
        <f>'7th 1'!AA42</f>
        <v>73</v>
      </c>
      <c r="D2197" s="117">
        <f>'7th 2'!AA42</f>
        <v>73</v>
      </c>
      <c r="E2197" s="117">
        <f>'7th 3'!AA42</f>
        <v>59</v>
      </c>
      <c r="F2197" s="117">
        <f>'7th 4'!AA42</f>
        <v>65</v>
      </c>
      <c r="G2197" s="117">
        <f>'7th 5'!AA42</f>
        <v>71</v>
      </c>
      <c r="H2197" s="117">
        <f>'7th 6'!AA42</f>
        <v>62</v>
      </c>
      <c r="I2197" s="466"/>
      <c r="J2197" s="453"/>
      <c r="K2197" s="442"/>
      <c r="L2197" s="117">
        <f>'8th 1'!AA42</f>
        <v>77</v>
      </c>
      <c r="M2197" s="117">
        <f>'8th 2'!AA42</f>
        <v>62</v>
      </c>
      <c r="N2197" s="117">
        <f>'8th 3'!AA42</f>
        <v>70</v>
      </c>
      <c r="O2197" s="117">
        <f>'8th 4'!AA42</f>
        <v>53</v>
      </c>
      <c r="P2197" s="117">
        <f>'8th 5'!AA42</f>
        <v>62</v>
      </c>
      <c r="Q2197" s="117">
        <f>'8th 6'!AA42</f>
        <v>70</v>
      </c>
      <c r="R2197" s="117">
        <f>'8th 7'!AA42</f>
        <v>0</v>
      </c>
      <c r="S2197" s="466"/>
      <c r="T2197" s="453"/>
      <c r="U2197" s="442"/>
      <c r="V2197" s="444">
        <f>IF((C2198+C2200)=0,0,C2193)+IF((D2198+D2200)=0,0,D2193)+IF((E2198+E2200)=0,0,E2193)+IF((F2198+F2200)=0,0,F2193)+IF((G2198+G2200)=0,0,G2193)+IF((H2198+H2200)=0,0,H2193)+IF((L2198+L2200)=0,0,L2193)+IF((M2198+M2200)=0,0,M2193)+IF((N2198+N2200)=0,0,N2193)+IF((O2198+O2200)=0,0,O2193)+IF((P2198+P2200)=0,0,P2193)+IF((Q2198+Q2200)=0,0,Q2193)+IF((R2198+R2200)=0,0,R2193)+IF(I2204&gt;0,1.5,0)</f>
        <v>31.5</v>
      </c>
      <c r="W2197" s="457">
        <f>I2194+S2194+(I2204*1.5)</f>
        <v>100.125</v>
      </c>
      <c r="X2197" s="440">
        <f>IF(S2194&gt;0,(W2197/31.5),J2196)</f>
        <v>3.1785714285714284</v>
      </c>
      <c r="Y2197" s="164" t="str">
        <f>IF(X2197&gt;=4,"A+",IF(X2197&gt;=3.75,"A",IF(X2197&gt;=3.5,"A-",IF(X2197&gt;=3.25,"B+",IF(X2197&gt;=3,"B",IF(X2197&gt;=2.75,"B-",IF(X2197&gt;=2.5,"C+",IF(X2197&gt;=2,"C","F"))))))))</f>
        <v>B</v>
      </c>
      <c r="Z2197" s="510"/>
    </row>
    <row r="2198" spans="1:26" ht="16.5">
      <c r="A2198" s="424"/>
      <c r="B2198" s="91" t="s">
        <v>1</v>
      </c>
      <c r="C2198" s="104">
        <f>'7th 1'!AC42</f>
        <v>3.5</v>
      </c>
      <c r="D2198" s="104">
        <f>'7th 2'!AC42</f>
        <v>3.5</v>
      </c>
      <c r="E2198" s="104">
        <f>'7th 3'!AC42</f>
        <v>2.75</v>
      </c>
      <c r="F2198" s="104">
        <f>'7th 4'!AC42</f>
        <v>3.25</v>
      </c>
      <c r="G2198" s="104">
        <f>'7th 5'!AC42</f>
        <v>3.5</v>
      </c>
      <c r="H2198" s="104">
        <f>'7th 6'!AC42</f>
        <v>3</v>
      </c>
      <c r="I2198" s="466"/>
      <c r="J2198" s="98"/>
      <c r="K2198" s="112"/>
      <c r="L2198" s="104">
        <f>'8th 1'!AC42</f>
        <v>3.75</v>
      </c>
      <c r="M2198" s="104">
        <f>'8th 2'!AC42</f>
        <v>3</v>
      </c>
      <c r="N2198" s="104">
        <f>'8th 3'!AC42</f>
        <v>3.5</v>
      </c>
      <c r="O2198" s="104">
        <f>'8th 4'!AC42</f>
        <v>2.5</v>
      </c>
      <c r="P2198" s="104">
        <f>'8th 5'!AC42</f>
        <v>3</v>
      </c>
      <c r="Q2198" s="104">
        <f>'8th 6'!AC42</f>
        <v>3.5</v>
      </c>
      <c r="R2198" s="104">
        <f>'8th 7'!AC42</f>
        <v>0</v>
      </c>
      <c r="S2198" s="466"/>
      <c r="T2198" s="98"/>
      <c r="V2198" s="456"/>
      <c r="W2198" s="448"/>
      <c r="X2198" s="441"/>
      <c r="Y2198" s="451" t="str">
        <f>IF(S2194&gt;0,(IF(X2197&gt;=2.5,Y2197,IF(X2197&gt;=2.25,"C",IF(X2197&gt;=2,"D","F")))),K2196)</f>
        <v>B</v>
      </c>
      <c r="Z2198" s="510"/>
    </row>
    <row r="2199" spans="1:26" ht="16.5">
      <c r="A2199" s="424"/>
      <c r="B2199" s="91" t="s">
        <v>2</v>
      </c>
      <c r="C2199" s="104" t="str">
        <f>'7th 1'!AB42</f>
        <v>A-</v>
      </c>
      <c r="D2199" s="104" t="str">
        <f>'7th 2'!AB42</f>
        <v>A-</v>
      </c>
      <c r="E2199" s="104" t="str">
        <f>'7th 3'!AB42</f>
        <v>B-</v>
      </c>
      <c r="F2199" s="104" t="str">
        <f>'7th 4'!AB42</f>
        <v>B+</v>
      </c>
      <c r="G2199" s="104" t="str">
        <f>'7th 5'!AB42</f>
        <v>A-</v>
      </c>
      <c r="H2199" s="104" t="str">
        <f>'7th 6'!AB42</f>
        <v>B</v>
      </c>
      <c r="I2199" s="466"/>
      <c r="J2199" s="98"/>
      <c r="K2199" s="90"/>
      <c r="L2199" s="104" t="str">
        <f>'8th 1'!AB42</f>
        <v>A</v>
      </c>
      <c r="M2199" s="104" t="str">
        <f>'8th 2'!AB42</f>
        <v>B</v>
      </c>
      <c r="N2199" s="104" t="str">
        <f>'8th 3'!AB42</f>
        <v>A-</v>
      </c>
      <c r="O2199" s="104" t="str">
        <f>'8th 4'!AB42</f>
        <v>C+</v>
      </c>
      <c r="P2199" s="104" t="str">
        <f>'8th 5'!AB42</f>
        <v>B</v>
      </c>
      <c r="Q2199" s="104" t="str">
        <f>'8th 6'!AB42</f>
        <v>A-</v>
      </c>
      <c r="R2199" s="104" t="str">
        <f>'8th 7'!AB42</f>
        <v/>
      </c>
      <c r="S2199" s="466"/>
      <c r="T2199" s="98"/>
      <c r="U2199" s="90"/>
      <c r="V2199" s="446"/>
      <c r="W2199" s="449"/>
      <c r="X2199" s="450"/>
      <c r="Y2199" s="452"/>
      <c r="Z2199" s="510"/>
    </row>
    <row r="2200" spans="1:26" ht="16.5">
      <c r="A2200" s="413" t="s">
        <v>127</v>
      </c>
      <c r="B2200" s="91" t="s">
        <v>1</v>
      </c>
      <c r="C2200" s="104" t="str">
        <f>'7th 1'!AD42</f>
        <v>3.34</v>
      </c>
      <c r="D2200" s="104">
        <f>'7th 2'!AD42</f>
        <v>0</v>
      </c>
      <c r="E2200" s="104">
        <f>'7th 3'!AD42</f>
        <v>0</v>
      </c>
      <c r="F2200" s="104">
        <f>'7th 4'!AD42</f>
        <v>0</v>
      </c>
      <c r="G2200" s="104">
        <f>'7th 5'!AD42</f>
        <v>0</v>
      </c>
      <c r="H2200" s="104">
        <f>'7th 6'!AD42</f>
        <v>0</v>
      </c>
      <c r="I2200" s="415">
        <f>(C2200*C2193)+(D2200*D2193)+(E2200*E2193)+(F2200*F2193)+(G2200*G2193)+(H2200*H2193)</f>
        <v>10.02</v>
      </c>
      <c r="J2200" s="417">
        <f>IF(C2200&gt;0,(C2198*C2193),0)+IF(D2200&gt;0,(D2198*D2193),0)+IF(E2200&gt;0,(E2198*E2193),0)+IF(F2200&gt;0,(F2198*F2193),0)+IF(G2200&gt;0,(G2198*G2193),0)+IF(H2200&gt;0,(H2198*H2193),0)</f>
        <v>10.5</v>
      </c>
      <c r="K2200" s="418">
        <f>IF(C2200&gt;C2198,((C2200*C2193)-(C2198*C2193)),0)+IF(D2200&gt;D2198,((D2200*D2193)-(D2198*D2193)),0)+IF(E2200&gt;E2198,((E2200*E2193)-(E2198*E2193)),0)+IF(F2200&gt;F2198,((F2200*F2193)-(F2198*F2193)),0)+IF(G2200&gt;G2198,((G2200*G2193)-(G2198*G2193)),0)+IF(H2200&gt;H2198,((H2200*H2193)-(H2198*H2193)),0)</f>
        <v>-0.48000000000000043</v>
      </c>
      <c r="L2200" s="165">
        <f>'8th 1'!AD42</f>
        <v>0</v>
      </c>
      <c r="M2200" s="104">
        <f>'8th 2'!AD42</f>
        <v>0</v>
      </c>
      <c r="N2200" s="104">
        <f>'8th 3'!AD42</f>
        <v>0</v>
      </c>
      <c r="O2200" s="104">
        <f>'8th 4'!AD42</f>
        <v>0</v>
      </c>
      <c r="P2200" s="104">
        <f>'8th 5'!AD42</f>
        <v>0</v>
      </c>
      <c r="Q2200" s="104">
        <f>'8th 6'!AD42</f>
        <v>0</v>
      </c>
      <c r="R2200" s="104">
        <f>'8th 7'!AD42</f>
        <v>0</v>
      </c>
      <c r="S2200" s="403">
        <f>(L2200*L2193)+(M2200*M2193)+(N2200*N2193)+(O2200*O2193)+(P2200*P2193)+(Q2200*Q2193)+(R2200*R2193)</f>
        <v>0</v>
      </c>
      <c r="T2200" s="417">
        <f>IF(L2200&gt;0,(L2198*L2193),0)+IF(M2200&gt;0,(M2198*M2193),0)+IF(N2200&gt;0,(N2198*N2193),0)+IF(O2200&gt;0,(O2198*O2193),0)+IF(P2200&gt;0,(P2198*P2193),0)+IF(Q2200&gt;0,(Q2198*Q2193),0)+IF(R2200&gt;0,(R2198*R2193),0)</f>
        <v>0</v>
      </c>
      <c r="U2200" s="399">
        <f>IF(L2200&gt;L2198,((L2200*L2193)-(L2198*L2193)),0)+IF(M2200&gt;M2198,((M2200*M2193)-(M2198*M2193)),0)+IF(N2200&gt;N2198,((N2200*N2193)-(N2198*N2193)),0)+IF(O2200&gt;O2198,((O2200*O2193)-(O2198*O2193)),0)+IF(P2200&gt;P2198,((P2200*P2193)-(P2198*P2193)),0)+IF(Q2200&gt;Q2198,((Q2200*Q2193)-(Q2198*Q2193)),0)+IF(R2200&gt;R2198,((R2200*R2193)-(R2198*R2193)),0)</f>
        <v>0</v>
      </c>
      <c r="V2200" s="401">
        <f>I2200+S2200</f>
        <v>10.02</v>
      </c>
      <c r="W2200" s="403">
        <f>J2200+T2200</f>
        <v>10.5</v>
      </c>
      <c r="X2200" s="403">
        <f>K2200+U2200</f>
        <v>-0.48000000000000043</v>
      </c>
      <c r="Y2200" s="405">
        <f>IF(V2192&gt;0,(X2200+Y2187),0)</f>
        <v>-0.48000000000000043</v>
      </c>
      <c r="Z2200" s="510"/>
    </row>
    <row r="2201" spans="1:26" ht="15.75" customHeight="1" thickBot="1">
      <c r="A2201" s="414"/>
      <c r="B2201" s="157" t="s">
        <v>23</v>
      </c>
      <c r="C2201" s="180" t="str">
        <f>'7th 1'!AE42</f>
        <v>Imp:</v>
      </c>
      <c r="D2201" s="180" t="str">
        <f>'7th 2'!AE42</f>
        <v/>
      </c>
      <c r="E2201" s="180" t="str">
        <f>'7th 3'!AE42</f>
        <v/>
      </c>
      <c r="F2201" s="180" t="str">
        <f>'7th 4'!AE42</f>
        <v/>
      </c>
      <c r="G2201" s="180" t="str">
        <f>'7th 5'!AE42</f>
        <v/>
      </c>
      <c r="H2201" s="180" t="str">
        <f>'7th 6'!AE42</f>
        <v/>
      </c>
      <c r="I2201" s="416"/>
      <c r="J2201" s="416"/>
      <c r="K2201" s="419"/>
      <c r="L2201" s="180" t="str">
        <f>'8th 1'!AE42</f>
        <v/>
      </c>
      <c r="M2201" s="180" t="str">
        <f>'8th 2'!AE42</f>
        <v/>
      </c>
      <c r="N2201" s="180" t="str">
        <f>'8th 3'!AE42</f>
        <v/>
      </c>
      <c r="O2201" s="180" t="str">
        <f>'8th 4'!AE42</f>
        <v/>
      </c>
      <c r="P2201" s="180" t="str">
        <f>'8th 5'!AE42</f>
        <v/>
      </c>
      <c r="Q2201" s="180" t="str">
        <f>'8th 6'!AE42</f>
        <v/>
      </c>
      <c r="R2201" s="180" t="str">
        <f>'8th 7'!AE42</f>
        <v/>
      </c>
      <c r="S2201" s="420"/>
      <c r="T2201" s="420"/>
      <c r="U2201" s="400"/>
      <c r="V2201" s="402"/>
      <c r="W2201" s="404"/>
      <c r="X2201" s="404"/>
      <c r="Y2201" s="406"/>
      <c r="Z2201" s="510"/>
    </row>
    <row r="2202" spans="1:26" ht="9.75" customHeight="1" thickTop="1" thickBot="1">
      <c r="C2202" s="53"/>
      <c r="D2202" s="53"/>
      <c r="E2202" s="53"/>
      <c r="F2202" s="53"/>
      <c r="G2202" s="53"/>
      <c r="H2202" s="53"/>
      <c r="L2202" s="53"/>
      <c r="M2202" s="53"/>
      <c r="N2202" s="53"/>
      <c r="O2202" s="53"/>
      <c r="P2202" s="53"/>
      <c r="Q2202" s="53"/>
      <c r="R2202" s="53"/>
      <c r="V2202" s="53"/>
      <c r="W2202" s="53"/>
      <c r="X2202" s="53"/>
      <c r="Y2202" s="53"/>
    </row>
    <row r="2203" spans="1:26" ht="18.75" thickTop="1">
      <c r="A2203" s="407" t="s">
        <v>33</v>
      </c>
      <c r="B2203" s="408"/>
      <c r="C2203" s="376" t="s">
        <v>35</v>
      </c>
      <c r="D2203" s="380"/>
      <c r="E2203" s="376" t="s">
        <v>30</v>
      </c>
      <c r="F2203" s="380"/>
      <c r="G2203" s="376" t="s">
        <v>31</v>
      </c>
      <c r="H2203" s="380"/>
      <c r="I2203" s="376" t="s">
        <v>32</v>
      </c>
      <c r="J2203" s="411"/>
      <c r="K2203" s="411"/>
      <c r="L2203" s="412"/>
      <c r="M2203" s="370" t="s">
        <v>50</v>
      </c>
      <c r="N2203" s="371"/>
      <c r="O2203" s="376" t="s">
        <v>0</v>
      </c>
      <c r="P2203" s="377"/>
      <c r="Q2203" s="169" t="s">
        <v>29</v>
      </c>
      <c r="R2203" s="378" t="s">
        <v>216</v>
      </c>
      <c r="S2203" s="379"/>
      <c r="T2203" s="379"/>
      <c r="U2203" s="380"/>
      <c r="V2203" s="381" t="s">
        <v>2</v>
      </c>
      <c r="W2203" s="382"/>
      <c r="X2203" s="170"/>
      <c r="Y2203" s="171"/>
    </row>
    <row r="2204" spans="1:26" s="113" customFormat="1" ht="18" customHeight="1">
      <c r="A2204" s="409"/>
      <c r="B2204" s="410"/>
      <c r="C2204" s="383" t="str">
        <f>'viva-1'!K40</f>
        <v>4.00</v>
      </c>
      <c r="D2204" s="384"/>
      <c r="E2204" s="383" t="str">
        <f>'viva-2'!K40</f>
        <v>3.00</v>
      </c>
      <c r="F2204" s="384"/>
      <c r="G2204" s="385" t="str">
        <f>'viva-3'!K40</f>
        <v>3.25</v>
      </c>
      <c r="H2204" s="384"/>
      <c r="I2204" s="383" t="str">
        <f>'viva-4'!K40</f>
        <v>2.75</v>
      </c>
      <c r="J2204" s="386"/>
      <c r="K2204" s="386"/>
      <c r="L2204" s="387"/>
      <c r="M2204" s="372"/>
      <c r="N2204" s="373"/>
      <c r="O2204" s="388">
        <f>W2192+Y2200</f>
        <v>401.14499999999998</v>
      </c>
      <c r="P2204" s="389"/>
      <c r="Q2204" s="397">
        <f>V2192</f>
        <v>126</v>
      </c>
      <c r="R2204" s="392">
        <f>O2204/126</f>
        <v>3.1836904761904758</v>
      </c>
      <c r="S2204" s="393"/>
      <c r="T2204" s="393"/>
      <c r="U2204" s="394"/>
      <c r="V2204" s="359" t="str">
        <f>IF(R2204&gt;=2.5,Y2204,IF(R2204&gt;=2.25,"C",IF(R2204&gt;=2,"D",IF(R2204=0,0,"F"))))</f>
        <v>B</v>
      </c>
      <c r="W2204" s="360"/>
      <c r="X2204" s="172"/>
      <c r="Y2204" s="173" t="str">
        <f>IF(R2204&gt;=4,"A+",IF(R2204&gt;=3.75,"A",IF(R2204&gt;=3.5,"A-",IF(R2204&gt;=3.25,"B+",IF(R2204&gt;=3,"B",IF(R2204&gt;=2.75,"B-",IF(R2204&gt;=2.5,"C+",IF(R2204&gt;=2,"C","F"))))))))</f>
        <v>B</v>
      </c>
      <c r="Z2204" s="174"/>
    </row>
    <row r="2205" spans="1:26" ht="39" customHeight="1" thickBot="1">
      <c r="A2205" s="363" t="s">
        <v>34</v>
      </c>
      <c r="B2205" s="364"/>
      <c r="C2205" s="365" t="s">
        <v>1</v>
      </c>
      <c r="D2205" s="366"/>
      <c r="E2205" s="367">
        <f>C2204+E2204+G2204+I2204</f>
        <v>13</v>
      </c>
      <c r="F2205" s="368"/>
      <c r="G2205" s="365" t="s">
        <v>0</v>
      </c>
      <c r="H2205" s="366"/>
      <c r="I2205" s="367">
        <f>E2205*1.5</f>
        <v>19.5</v>
      </c>
      <c r="J2205" s="369"/>
      <c r="K2205" s="369"/>
      <c r="L2205" s="368"/>
      <c r="M2205" s="374"/>
      <c r="N2205" s="375"/>
      <c r="O2205" s="390"/>
      <c r="P2205" s="391"/>
      <c r="Q2205" s="398"/>
      <c r="R2205" s="395"/>
      <c r="S2205" s="395"/>
      <c r="T2205" s="395"/>
      <c r="U2205" s="396"/>
      <c r="V2205" s="361"/>
      <c r="W2205" s="362"/>
      <c r="X2205" s="175"/>
      <c r="Y2205" s="176"/>
    </row>
    <row r="2206" spans="1:26" ht="30" customHeight="1" thickTop="1">
      <c r="B2206" s="54"/>
      <c r="C2206" s="54"/>
      <c r="D2206" s="514" t="s">
        <v>24</v>
      </c>
      <c r="E2206" s="514"/>
      <c r="F2206" s="514"/>
      <c r="G2206" s="514"/>
      <c r="H2206" s="514"/>
      <c r="I2206" s="514"/>
      <c r="J2206" s="514"/>
      <c r="K2206" s="514"/>
      <c r="L2206" s="514"/>
      <c r="M2206" s="514"/>
      <c r="N2206" s="514"/>
      <c r="O2206" s="514"/>
      <c r="P2206" s="514"/>
      <c r="Q2206" s="514"/>
      <c r="R2206" s="514"/>
      <c r="S2206" s="514"/>
      <c r="T2206" s="55" t="s">
        <v>36</v>
      </c>
      <c r="U2206" s="56"/>
      <c r="V2206" s="515">
        <f>'1st 1'!R43</f>
        <v>0</v>
      </c>
      <c r="W2206" s="516"/>
      <c r="X2206" s="516"/>
      <c r="Y2206" s="516"/>
    </row>
    <row r="2207" spans="1:26" ht="18.75">
      <c r="A2207" s="57"/>
      <c r="B2207" s="58"/>
      <c r="C2207" s="59" t="s">
        <v>4</v>
      </c>
      <c r="D2207" s="60" t="s">
        <v>71</v>
      </c>
      <c r="E2207" s="60"/>
      <c r="F2207" s="53"/>
      <c r="G2207" s="61"/>
      <c r="H2207" s="517" t="s">
        <v>73</v>
      </c>
      <c r="I2207" s="518"/>
      <c r="J2207" s="518"/>
      <c r="K2207" s="518"/>
      <c r="L2207" s="518"/>
      <c r="M2207" s="518"/>
      <c r="N2207" s="518"/>
      <c r="O2207" s="62"/>
      <c r="P2207" s="62"/>
      <c r="Q2207" s="62"/>
      <c r="R2207" s="53"/>
      <c r="S2207" s="63"/>
      <c r="T2207" s="55" t="s">
        <v>37</v>
      </c>
      <c r="U2207" s="56"/>
      <c r="V2207" s="519">
        <f>'1st 1'!A43</f>
        <v>36</v>
      </c>
      <c r="W2207" s="516"/>
      <c r="X2207" s="516"/>
      <c r="Y2207" s="516"/>
    </row>
    <row r="2208" spans="1:26" ht="18.75">
      <c r="A2208" s="57"/>
      <c r="B2208" s="58"/>
      <c r="C2208" s="59" t="s">
        <v>5</v>
      </c>
      <c r="D2208" s="60" t="s">
        <v>66</v>
      </c>
      <c r="E2208" s="60"/>
      <c r="F2208" s="64"/>
      <c r="G2208" s="53"/>
      <c r="H2208" s="61"/>
      <c r="I2208" s="65"/>
      <c r="J2208" s="520">
        <f>'1st 1'!A2631</f>
        <v>0</v>
      </c>
      <c r="K2208" s="521"/>
      <c r="L2208" s="521"/>
      <c r="M2208" s="521"/>
      <c r="N2208" s="62"/>
      <c r="O2208" s="62"/>
      <c r="P2208" s="53"/>
      <c r="Q2208" s="53"/>
      <c r="R2208" s="53"/>
      <c r="S2208" s="63"/>
      <c r="T2208" s="55" t="s">
        <v>38</v>
      </c>
      <c r="U2208" s="56"/>
      <c r="V2208" s="56"/>
      <c r="W2208" s="56"/>
      <c r="X2208" s="56"/>
      <c r="Y2208" s="66">
        <f>'1st 1'!S43</f>
        <v>0</v>
      </c>
    </row>
    <row r="2209" spans="1:26" ht="18.75">
      <c r="A2209" s="57"/>
      <c r="B2209" s="58"/>
      <c r="C2209" s="59" t="s">
        <v>6</v>
      </c>
      <c r="D2209" s="60" t="s">
        <v>14</v>
      </c>
      <c r="E2209" s="58"/>
      <c r="F2209" s="67" t="s">
        <v>7</v>
      </c>
      <c r="G2209" s="68" t="str">
        <f>'1st 1'!B43</f>
        <v>H</v>
      </c>
      <c r="H2209" s="69"/>
      <c r="I2209" s="70"/>
      <c r="J2209" s="70"/>
      <c r="K2209" s="70"/>
      <c r="L2209" s="53"/>
      <c r="M2209" s="53"/>
      <c r="N2209" s="53"/>
      <c r="O2209" s="53"/>
      <c r="P2209" s="53"/>
      <c r="Q2209" s="53"/>
      <c r="R2209" s="53"/>
      <c r="V2209" s="53"/>
      <c r="W2209" s="53"/>
      <c r="X2209" s="53"/>
      <c r="Y2209" s="53"/>
    </row>
    <row r="2210" spans="1:26" ht="18.75">
      <c r="A2210" s="57"/>
      <c r="B2210" s="64"/>
      <c r="C2210" s="64"/>
      <c r="D2210" s="64"/>
      <c r="E2210" s="53"/>
      <c r="F2210" s="67" t="s">
        <v>8</v>
      </c>
      <c r="G2210" s="72">
        <f>'1st 1'!T43</f>
        <v>0</v>
      </c>
      <c r="H2210" s="69"/>
      <c r="I2210" s="70"/>
      <c r="J2210" s="70"/>
      <c r="K2210" s="70"/>
      <c r="L2210" s="53"/>
      <c r="M2210" s="53"/>
      <c r="N2210" s="53"/>
      <c r="O2210" s="53"/>
      <c r="P2210" s="53"/>
      <c r="Q2210" s="53"/>
      <c r="R2210" s="53"/>
      <c r="V2210" s="53"/>
      <c r="W2210" s="53"/>
      <c r="X2210" s="53"/>
      <c r="Y2210" s="53"/>
    </row>
    <row r="2211" spans="1:26" ht="18.75">
      <c r="A2211" s="57"/>
      <c r="B2211" s="64"/>
      <c r="C2211" s="64"/>
      <c r="D2211" s="64"/>
      <c r="E2211" s="53"/>
      <c r="F2211" s="67" t="s">
        <v>9</v>
      </c>
      <c r="G2211" s="72">
        <f>'1st 1'!U43</f>
        <v>0</v>
      </c>
      <c r="H2211" s="69"/>
      <c r="I2211" s="70"/>
      <c r="J2211" s="70"/>
      <c r="K2211" s="70"/>
      <c r="L2211" s="53"/>
      <c r="M2211" s="53"/>
      <c r="N2211" s="53"/>
      <c r="O2211" s="53"/>
      <c r="P2211" s="53"/>
      <c r="Q2211" s="53"/>
      <c r="R2211" s="53"/>
      <c r="V2211" s="53"/>
      <c r="W2211" s="53"/>
      <c r="X2211" s="53"/>
      <c r="Y2211" s="53"/>
    </row>
    <row r="2212" spans="1:26" ht="18.75">
      <c r="A2212" s="57"/>
      <c r="B2212" s="64"/>
      <c r="C2212" s="64"/>
      <c r="D2212" s="64"/>
      <c r="E2212" s="53"/>
      <c r="F2212" s="67" t="s">
        <v>10</v>
      </c>
      <c r="G2212" s="72">
        <f>'1st 1'!V43</f>
        <v>0</v>
      </c>
      <c r="H2212" s="69"/>
      <c r="I2212" s="73"/>
      <c r="J2212" s="73"/>
      <c r="K2212" s="73"/>
      <c r="L2212" s="53"/>
      <c r="M2212" s="53"/>
      <c r="N2212" s="53"/>
      <c r="O2212" s="53"/>
      <c r="P2212" s="53"/>
      <c r="Q2212" s="53"/>
      <c r="R2212" s="53"/>
      <c r="V2212" s="53"/>
      <c r="W2212" s="53"/>
      <c r="X2212" s="53"/>
      <c r="Y2212" s="53"/>
    </row>
    <row r="2213" spans="1:26" ht="21.75" customHeight="1" thickBot="1">
      <c r="A2213" s="522" t="s">
        <v>25</v>
      </c>
      <c r="B2213" s="522"/>
      <c r="C2213" s="523"/>
      <c r="D2213" s="523"/>
      <c r="E2213" s="523"/>
      <c r="F2213" s="523"/>
      <c r="G2213" s="523"/>
      <c r="H2213" s="523"/>
      <c r="I2213" s="523"/>
      <c r="J2213" s="523"/>
      <c r="K2213" s="523"/>
      <c r="L2213" s="524"/>
      <c r="M2213" s="524"/>
      <c r="N2213" s="524"/>
      <c r="O2213" s="524"/>
      <c r="P2213" s="524"/>
      <c r="Q2213" s="524"/>
      <c r="R2213" s="524"/>
      <c r="S2213" s="524"/>
      <c r="T2213" s="524"/>
      <c r="U2213" s="524"/>
      <c r="V2213" s="524"/>
      <c r="W2213" s="524"/>
      <c r="X2213" s="524"/>
      <c r="Y2213" s="524"/>
    </row>
    <row r="2214" spans="1:26" ht="19.5" customHeight="1" thickTop="1" thickBot="1">
      <c r="A2214" s="478" t="s">
        <v>42</v>
      </c>
      <c r="B2214" s="479"/>
      <c r="C2214" s="479"/>
      <c r="D2214" s="479"/>
      <c r="E2214" s="479"/>
      <c r="F2214" s="479"/>
      <c r="G2214" s="479"/>
      <c r="H2214" s="479"/>
      <c r="I2214" s="479"/>
      <c r="J2214" s="479"/>
      <c r="K2214" s="480"/>
      <c r="L2214" s="479" t="s">
        <v>43</v>
      </c>
      <c r="M2214" s="479"/>
      <c r="N2214" s="479"/>
      <c r="O2214" s="479"/>
      <c r="P2214" s="479"/>
      <c r="Q2214" s="479"/>
      <c r="R2214" s="479"/>
      <c r="S2214" s="479"/>
      <c r="T2214" s="479"/>
      <c r="U2214" s="506"/>
      <c r="V2214" s="507" t="s">
        <v>39</v>
      </c>
      <c r="W2214" s="508"/>
      <c r="X2214" s="508"/>
      <c r="Y2214" s="509"/>
      <c r="Z2214" s="510" t="s">
        <v>68</v>
      </c>
    </row>
    <row r="2215" spans="1:26" ht="19.5" thickTop="1" thickBot="1">
      <c r="A2215" s="74" t="s">
        <v>22</v>
      </c>
      <c r="B2215" s="75"/>
      <c r="C2215" s="76">
        <f>'1st 1'!C4</f>
        <v>101</v>
      </c>
      <c r="D2215" s="76">
        <f>'1st 2'!C4</f>
        <v>102</v>
      </c>
      <c r="E2215" s="76">
        <f>'1st 3'!C4</f>
        <v>103</v>
      </c>
      <c r="F2215" s="76">
        <f>'1st 4'!C4</f>
        <v>104</v>
      </c>
      <c r="G2215" s="76">
        <f>'1st 5'!C4</f>
        <v>105</v>
      </c>
      <c r="H2215" s="76">
        <f>'1st 6'!C4</f>
        <v>106</v>
      </c>
      <c r="I2215" s="511" t="s">
        <v>0</v>
      </c>
      <c r="J2215" s="511" t="s">
        <v>3</v>
      </c>
      <c r="K2215" s="512" t="s">
        <v>2</v>
      </c>
      <c r="L2215" s="76">
        <f>'2nd 1'!C4</f>
        <v>107</v>
      </c>
      <c r="M2215" s="76">
        <f>'2nd 2'!C4</f>
        <v>108</v>
      </c>
      <c r="N2215" s="76">
        <f>'2nd 3'!C4</f>
        <v>109</v>
      </c>
      <c r="O2215" s="76">
        <f>'2nd 4'!C4</f>
        <v>110</v>
      </c>
      <c r="P2215" s="76">
        <f>'2nd 5'!C4</f>
        <v>111</v>
      </c>
      <c r="Q2215" s="76">
        <f>'2nd 6'!C4</f>
        <v>112</v>
      </c>
      <c r="R2215" s="76">
        <f>'2nd 7'!C4</f>
        <v>0</v>
      </c>
      <c r="S2215" s="429" t="s">
        <v>0</v>
      </c>
      <c r="T2215" s="429" t="s">
        <v>3</v>
      </c>
      <c r="U2215" s="431" t="s">
        <v>2</v>
      </c>
      <c r="V2215" s="492" t="s">
        <v>29</v>
      </c>
      <c r="W2215" s="493" t="s">
        <v>0</v>
      </c>
      <c r="X2215" s="494" t="s">
        <v>3</v>
      </c>
      <c r="Y2215" s="495" t="s">
        <v>2</v>
      </c>
      <c r="Z2215" s="510"/>
    </row>
    <row r="2216" spans="1:26" ht="64.5" customHeight="1" thickTop="1" thickBot="1">
      <c r="A2216" s="77" t="s">
        <v>63</v>
      </c>
      <c r="B2216" s="78"/>
      <c r="C2216" s="114" t="str">
        <f>'1st 1'!C6</f>
        <v>Drawing-1</v>
      </c>
      <c r="D2216" s="114" t="str">
        <f>'1st 2'!C6</f>
        <v>Sketch-1</v>
      </c>
      <c r="E2216" s="114" t="str">
        <f>'1st 3'!C6</f>
        <v>Parspective-1</v>
      </c>
      <c r="F2216" s="114" t="str">
        <f>'1st 4'!C6</f>
        <v>Study and Composition-1</v>
      </c>
      <c r="G2216" s="114" t="str">
        <f>'1st 5'!C6</f>
        <v>History of Civilization-1</v>
      </c>
      <c r="H2216" s="114" t="str">
        <f>'1st 6'!C6</f>
        <v>Nazrul Studies</v>
      </c>
      <c r="I2216" s="481"/>
      <c r="J2216" s="481"/>
      <c r="K2216" s="482"/>
      <c r="L2216" s="114" t="str">
        <f>'2nd 1'!C6</f>
        <v>Drawing-2</v>
      </c>
      <c r="M2216" s="114" t="str">
        <f>'2nd 2'!C6</f>
        <v>Sketch-2</v>
      </c>
      <c r="N2216" s="114" t="str">
        <f>'2nd 3'!C6</f>
        <v>Perspective- 2</v>
      </c>
      <c r="O2216" s="114" t="str">
        <f>'2nd 4'!C6</f>
        <v>Basic Design</v>
      </c>
      <c r="P2216" s="114" t="str">
        <f>'2nd 5'!C6</f>
        <v xml:space="preserve"> Study &amp; composition 2</v>
      </c>
      <c r="Q2216" s="114" t="str">
        <f>'2nd 6'!C6</f>
        <v>History of Civilization -2</v>
      </c>
      <c r="R2216" s="114">
        <f>'2nd 7'!C6</f>
        <v>0</v>
      </c>
      <c r="S2216" s="429"/>
      <c r="T2216" s="429"/>
      <c r="U2216" s="431"/>
      <c r="V2216" s="492"/>
      <c r="W2216" s="493"/>
      <c r="X2216" s="493"/>
      <c r="Y2216" s="495"/>
      <c r="Z2216" s="510"/>
    </row>
    <row r="2217" spans="1:26" ht="18.75" thickTop="1">
      <c r="A2217" s="77" t="s">
        <v>12</v>
      </c>
      <c r="B2217" s="78"/>
      <c r="C2217" s="80">
        <f>'1st 1'!G4</f>
        <v>3</v>
      </c>
      <c r="D2217" s="80">
        <f>'1st 2'!G4</f>
        <v>1.5</v>
      </c>
      <c r="E2217" s="80">
        <f>'1st 3'!G4</f>
        <v>3</v>
      </c>
      <c r="F2217" s="80">
        <f>'1st 4'!G4</f>
        <v>3</v>
      </c>
      <c r="G2217" s="80">
        <f>'1st 5'!G4</f>
        <v>1.5</v>
      </c>
      <c r="H2217" s="80">
        <f>'1st 6'!G4</f>
        <v>3</v>
      </c>
      <c r="I2217" s="481"/>
      <c r="J2217" s="481"/>
      <c r="K2217" s="513"/>
      <c r="L2217" s="80">
        <f>'2nd 1'!G4</f>
        <v>3</v>
      </c>
      <c r="M2217" s="80">
        <f>'2nd 2'!G4</f>
        <v>1.5</v>
      </c>
      <c r="N2217" s="80">
        <f>'2nd 3'!G4</f>
        <v>3</v>
      </c>
      <c r="O2217" s="80">
        <f>'2nd 4'!G4</f>
        <v>1.5</v>
      </c>
      <c r="P2217" s="80">
        <f>'2nd 5'!G4</f>
        <v>3</v>
      </c>
      <c r="Q2217" s="80">
        <f>'2nd 6'!G4</f>
        <v>3</v>
      </c>
      <c r="R2217" s="80">
        <f>'2nd 7'!G4</f>
        <v>0</v>
      </c>
      <c r="S2217" s="430"/>
      <c r="T2217" s="430"/>
      <c r="U2217" s="432"/>
      <c r="V2217" s="468"/>
      <c r="W2217" s="471"/>
      <c r="X2217" s="471"/>
      <c r="Y2217" s="422"/>
      <c r="Z2217" s="510"/>
    </row>
    <row r="2218" spans="1:26" ht="16.5" customHeight="1">
      <c r="A2218" s="77" t="s">
        <v>11</v>
      </c>
      <c r="B2218" s="78"/>
      <c r="C2218" s="80">
        <v>100</v>
      </c>
      <c r="D2218" s="80">
        <v>100</v>
      </c>
      <c r="E2218" s="80">
        <v>100</v>
      </c>
      <c r="F2218" s="80">
        <v>100</v>
      </c>
      <c r="G2218" s="80">
        <v>100</v>
      </c>
      <c r="H2218" s="80">
        <v>100</v>
      </c>
      <c r="I2218" s="496">
        <f>(C2222*C2217)+(D2222*D2217)+(E2222*E2217)+(F2222*F2217)+(G2222*G2217)+(H2222*H2217)</f>
        <v>55.5</v>
      </c>
      <c r="J2218" s="82"/>
      <c r="K2218" s="83" t="str">
        <f>IF(J2219&gt;=4,"A+",IF(J2219&gt;=3.75,"A",IF(J2219&gt;=3.5,"A-",IF(J2219&gt;=3.25,"B+",IF(J2219&gt;=3,"B",IF(J2219&gt;=2.75,"B-",IF(J2219&gt;=2.5,"C+",IF(J2219&gt;=2,"C","F"))))))))</f>
        <v>A-</v>
      </c>
      <c r="L2218" s="81">
        <v>100</v>
      </c>
      <c r="M2218" s="80">
        <v>100</v>
      </c>
      <c r="N2218" s="80">
        <v>100</v>
      </c>
      <c r="O2218" s="80">
        <v>100</v>
      </c>
      <c r="P2218" s="80">
        <v>100</v>
      </c>
      <c r="Q2218" s="80">
        <v>100</v>
      </c>
      <c r="R2218" s="80">
        <v>100</v>
      </c>
      <c r="S2218" s="465">
        <f>(L2222*L2217)+(M2222*M2217)+(N2222*N2217)+(O2222*O2217)+(P2222*P2217)+(Q2222*Q2217)+(R2222*R2217)</f>
        <v>53.625</v>
      </c>
      <c r="T2218" s="84"/>
      <c r="U2218" s="85" t="str">
        <f>IF(T2219&gt;=4,"A+",IF(T2219&gt;=3.75,"A",IF(T2219&gt;=3.5,"A-",IF(T2219&gt;=3.25,"B+",IF(T2219&gt;=3,"B",IF(T2219&gt;=2.75,"B-",IF(T2219&gt;=2.5,"C+",IF(T2219&gt;=2,"C","F"))))))))</f>
        <v>A-</v>
      </c>
      <c r="V2218" s="498">
        <f>IF((C2222+C2224)=0,0,C2217)+IF((D2222+D2224)=0,0,D2217)+IF((E2222+E2224)=0,0,E2217)+IF((F2222+F2224)=0,0,F2217)+IF((G2222+G2224)=0,0,G2217)+IF((H2222+H2224)=0,0,H2217)+IF((L2222+L2224)=0,0,L2217)+IF((M2222+M2224)=0,0,M2217)+IF((N2222+N2224)=0,0,N2217)+IF((O2222+O2224)=0,0,O2217)+IF((P2222+P2224)=0,0,P2217)+IF((Q2222+Q2224)=0,0,Q2217)+IF((R2222+R2224)=0,0,R2217)+IF(C2267=0,0,1.5)</f>
        <v>31.5</v>
      </c>
      <c r="W2218" s="415">
        <f>I2218+S2218+(C2267*1.5)</f>
        <v>114.375</v>
      </c>
      <c r="X2218" s="503">
        <f>IF(S2218&gt;0,(W2218/31.5),J2219)</f>
        <v>3.6309523809523809</v>
      </c>
      <c r="Y2218" s="154" t="str">
        <f>IF(X2218&gt;=4,"A+",IF(X2218&gt;=3.75,"A",IF(X2218&gt;=3.5,"A-",IF(X2218&gt;=3.25,"B+",IF(X2218&gt;=3,"B",IF(X2218&gt;=2.75,"B-",IF(X2218&gt;=2.5,"C+",IF(X2218&gt;=2,"C","F"))))))))</f>
        <v>A-</v>
      </c>
      <c r="Z2218" s="510"/>
    </row>
    <row r="2219" spans="1:26" ht="18">
      <c r="A2219" s="77" t="s">
        <v>28</v>
      </c>
      <c r="B2219" s="86"/>
      <c r="C2219" s="87">
        <f>'1st 1'!C43</f>
        <v>30.25</v>
      </c>
      <c r="D2219" s="87">
        <f>'1st 2'!C43</f>
        <v>31</v>
      </c>
      <c r="E2219" s="87">
        <f>'1st 3'!C43</f>
        <v>35</v>
      </c>
      <c r="F2219" s="87">
        <f>'1st 4'!C43</f>
        <v>28</v>
      </c>
      <c r="G2219" s="87">
        <f>'1st 5'!C43</f>
        <v>31</v>
      </c>
      <c r="H2219" s="87">
        <f>'1st 6'!C43</f>
        <v>31.25</v>
      </c>
      <c r="I2219" s="497"/>
      <c r="J2219" s="485">
        <f>I2218/(C2217+D2217+E2217+F2217+G2217+H2217)</f>
        <v>3.7</v>
      </c>
      <c r="K2219" s="88"/>
      <c r="L2219" s="89">
        <f>'2nd 1'!C43</f>
        <v>29.75</v>
      </c>
      <c r="M2219" s="87">
        <f>'2nd 2'!C43</f>
        <v>33</v>
      </c>
      <c r="N2219" s="87">
        <f>'2nd 3'!C43</f>
        <v>34.5</v>
      </c>
      <c r="O2219" s="87">
        <f>'2nd 4'!C43</f>
        <v>28.5</v>
      </c>
      <c r="P2219" s="87">
        <f>'2nd 5'!C43</f>
        <v>29.5</v>
      </c>
      <c r="Q2219" s="87">
        <f>'2nd 6'!C43</f>
        <v>32</v>
      </c>
      <c r="R2219" s="87">
        <f>'2nd 7'!C43</f>
        <v>0</v>
      </c>
      <c r="S2219" s="457"/>
      <c r="T2219" s="485">
        <f>S2218/(L2217+M2217+N2217+O2217+P2217+Q2217+R2217)</f>
        <v>3.5750000000000002</v>
      </c>
      <c r="U2219" s="90"/>
      <c r="V2219" s="499"/>
      <c r="W2219" s="501"/>
      <c r="X2219" s="453"/>
      <c r="Y2219" s="487" t="str">
        <f>IF(S2218&gt;0,(IF(X2218&gt;=2.5,Y2218,IF(X2218&gt;=2.25,"C",IF(X2218&gt;=2,"D","F")))),K2220)</f>
        <v>A-</v>
      </c>
      <c r="Z2219" s="510"/>
    </row>
    <row r="2220" spans="1:26" ht="16.5" customHeight="1">
      <c r="A2220" s="423" t="s">
        <v>26</v>
      </c>
      <c r="B2220" s="91" t="s">
        <v>60</v>
      </c>
      <c r="C2220" s="87">
        <f>'1st 1'!J43</f>
        <v>49</v>
      </c>
      <c r="D2220" s="87">
        <f>'1st 2'!J43</f>
        <v>41.5</v>
      </c>
      <c r="E2220" s="87">
        <f>'1st 3'!J43</f>
        <v>45</v>
      </c>
      <c r="F2220" s="87">
        <f>'1st 4'!J43</f>
        <v>47</v>
      </c>
      <c r="G2220" s="87">
        <f>'1st 5'!J43</f>
        <v>39</v>
      </c>
      <c r="H2220" s="87">
        <f>'1st 6'!J43</f>
        <v>37.5</v>
      </c>
      <c r="I2220" s="497"/>
      <c r="J2220" s="505"/>
      <c r="K2220" s="489" t="str">
        <f>IF(J2219&gt;=2.5,K2218,IF(J2219&gt;=2.25,"C",IF(J2219&gt;=2,"D",IF(J2219=0,0,"F"))))</f>
        <v>A-</v>
      </c>
      <c r="L2220" s="89">
        <f>'2nd 1'!J43</f>
        <v>49</v>
      </c>
      <c r="M2220" s="87">
        <f>'2nd 2'!J43</f>
        <v>50</v>
      </c>
      <c r="N2220" s="87">
        <f>'2nd 3'!J43</f>
        <v>49.5</v>
      </c>
      <c r="O2220" s="87">
        <f>'2nd 4'!J43</f>
        <v>39</v>
      </c>
      <c r="P2220" s="87">
        <f>'2nd 5'!J43</f>
        <v>38</v>
      </c>
      <c r="Q2220" s="87">
        <f>'2nd 6'!J43</f>
        <v>34</v>
      </c>
      <c r="R2220" s="87">
        <f>'2nd 7'!J43</f>
        <v>0</v>
      </c>
      <c r="S2220" s="457"/>
      <c r="T2220" s="486"/>
      <c r="U2220" s="442" t="str">
        <f>IF(T2219&gt;=2.5,U2218,IF(T2219&gt;=2.25,"C",IF(T2219&gt;=2,"D",IF(T2219=0,0,"F"))))</f>
        <v>A-</v>
      </c>
      <c r="V2220" s="499"/>
      <c r="W2220" s="501"/>
      <c r="X2220" s="453"/>
      <c r="Y2220" s="488"/>
      <c r="Z2220" s="510"/>
    </row>
    <row r="2221" spans="1:26" ht="16.5" customHeight="1">
      <c r="A2221" s="424"/>
      <c r="B2221" s="91" t="s">
        <v>67</v>
      </c>
      <c r="C2221" s="115">
        <f>'1st 1'!K43</f>
        <v>80</v>
      </c>
      <c r="D2221" s="115">
        <f>'1st 2'!K43</f>
        <v>73</v>
      </c>
      <c r="E2221" s="115">
        <f>'1st 3'!K43</f>
        <v>80</v>
      </c>
      <c r="F2221" s="115">
        <f>'1st 4'!K43</f>
        <v>75</v>
      </c>
      <c r="G2221" s="115">
        <f>'1st 5'!K43</f>
        <v>70</v>
      </c>
      <c r="H2221" s="115">
        <f>'1st 6'!K43</f>
        <v>69</v>
      </c>
      <c r="I2221" s="497"/>
      <c r="J2221" s="505"/>
      <c r="K2221" s="490"/>
      <c r="L2221" s="116">
        <f>'2nd 1'!K43</f>
        <v>79</v>
      </c>
      <c r="M2221" s="115">
        <f>'2nd 2'!K43</f>
        <v>83</v>
      </c>
      <c r="N2221" s="115">
        <f>'2nd 3'!K43</f>
        <v>84</v>
      </c>
      <c r="O2221" s="115">
        <f>'2nd 4'!K43</f>
        <v>68</v>
      </c>
      <c r="P2221" s="115">
        <f>'2nd 5'!K43</f>
        <v>68</v>
      </c>
      <c r="Q2221" s="115">
        <f>'2nd 6'!K43</f>
        <v>66</v>
      </c>
      <c r="R2221" s="115">
        <f>'2nd 7'!K43</f>
        <v>0</v>
      </c>
      <c r="S2221" s="457"/>
      <c r="T2221" s="486"/>
      <c r="U2221" s="491"/>
      <c r="V2221" s="499"/>
      <c r="W2221" s="501"/>
      <c r="X2221" s="453"/>
      <c r="Y2221" s="488"/>
      <c r="Z2221" s="510"/>
    </row>
    <row r="2222" spans="1:26" ht="18">
      <c r="A2222" s="424"/>
      <c r="B2222" s="91" t="s">
        <v>1</v>
      </c>
      <c r="C2222" s="87">
        <f>'1st 1'!M43</f>
        <v>4</v>
      </c>
      <c r="D2222" s="87">
        <f>'1st 2'!M43</f>
        <v>3.5</v>
      </c>
      <c r="E2222" s="87">
        <f>'1st 3'!M43</f>
        <v>4</v>
      </c>
      <c r="F2222" s="87">
        <f>'1st 4'!M43</f>
        <v>3.75</v>
      </c>
      <c r="G2222" s="87">
        <f>'1st 5'!M43</f>
        <v>3.5</v>
      </c>
      <c r="H2222" s="87">
        <f>'1st 6'!M43</f>
        <v>3.25</v>
      </c>
      <c r="I2222" s="497"/>
      <c r="J2222" s="505"/>
      <c r="K2222" s="92"/>
      <c r="L2222" s="89">
        <f>'2nd 1'!M43</f>
        <v>3.75</v>
      </c>
      <c r="M2222" s="87">
        <f>'2nd 2'!M43</f>
        <v>4</v>
      </c>
      <c r="N2222" s="87">
        <f>'2nd 3'!M43</f>
        <v>4</v>
      </c>
      <c r="O2222" s="87">
        <f>'2nd 4'!M43</f>
        <v>3.25</v>
      </c>
      <c r="P2222" s="87">
        <f>'2nd 5'!M43</f>
        <v>3.25</v>
      </c>
      <c r="Q2222" s="87">
        <f>'2nd 6'!M43</f>
        <v>3.25</v>
      </c>
      <c r="R2222" s="87">
        <f>'2nd 7'!M43</f>
        <v>0</v>
      </c>
      <c r="S2222" s="457"/>
      <c r="T2222" s="486"/>
      <c r="U2222" s="93"/>
      <c r="V2222" s="499"/>
      <c r="W2222" s="501"/>
      <c r="X2222" s="453"/>
      <c r="Y2222" s="155"/>
      <c r="Z2222" s="510"/>
    </row>
    <row r="2223" spans="1:26" ht="17.25" customHeight="1" thickBot="1">
      <c r="A2223" s="424"/>
      <c r="B2223" s="94" t="s">
        <v>2</v>
      </c>
      <c r="C2223" s="95" t="str">
        <f>'1st 1'!L43</f>
        <v>A+</v>
      </c>
      <c r="D2223" s="95" t="str">
        <f>'1st 2'!L43</f>
        <v>A-</v>
      </c>
      <c r="E2223" s="95" t="str">
        <f>'1st 3'!L43</f>
        <v>A+</v>
      </c>
      <c r="F2223" s="95" t="str">
        <f>'1st 4'!L43</f>
        <v>A</v>
      </c>
      <c r="G2223" s="95" t="str">
        <f>'1st 5'!L43</f>
        <v>A-</v>
      </c>
      <c r="H2223" s="95" t="str">
        <f>'1st 6'!L43</f>
        <v>B+</v>
      </c>
      <c r="I2223" s="472"/>
      <c r="J2223" s="96"/>
      <c r="K2223" s="88"/>
      <c r="L2223" s="97" t="str">
        <f>'2nd 1'!L43</f>
        <v>A</v>
      </c>
      <c r="M2223" s="95" t="str">
        <f>'2nd 2'!L43</f>
        <v>A+</v>
      </c>
      <c r="N2223" s="95" t="str">
        <f>'2nd 3'!L43</f>
        <v>A+</v>
      </c>
      <c r="O2223" s="95" t="str">
        <f>'2nd 4'!L43</f>
        <v>B+</v>
      </c>
      <c r="P2223" s="95" t="str">
        <f>'2nd 5'!L43</f>
        <v>B+</v>
      </c>
      <c r="Q2223" s="95" t="str">
        <f>'2nd 6'!L43</f>
        <v>B+</v>
      </c>
      <c r="R2223" s="95">
        <f>'2nd 7'!L43</f>
        <v>0</v>
      </c>
      <c r="S2223" s="457"/>
      <c r="T2223" s="98"/>
      <c r="U2223" s="90"/>
      <c r="V2223" s="500"/>
      <c r="W2223" s="502"/>
      <c r="X2223" s="504"/>
      <c r="Y2223" s="156"/>
      <c r="Z2223" s="510"/>
    </row>
    <row r="2224" spans="1:26" ht="18.75" thickTop="1">
      <c r="A2224" s="413" t="s">
        <v>127</v>
      </c>
      <c r="B2224" s="91" t="s">
        <v>1</v>
      </c>
      <c r="C2224" s="87">
        <f>'1st 1'!N43</f>
        <v>0</v>
      </c>
      <c r="D2224" s="87">
        <f>'1st 2'!N43</f>
        <v>0</v>
      </c>
      <c r="E2224" s="87">
        <f>'1st 3'!N43</f>
        <v>0</v>
      </c>
      <c r="F2224" s="87">
        <f>'1st 4'!N43</f>
        <v>0</v>
      </c>
      <c r="G2224" s="87">
        <f>'1st 5'!N43</f>
        <v>0</v>
      </c>
      <c r="H2224" s="87">
        <f>'1st 6'!N43</f>
        <v>0</v>
      </c>
      <c r="I2224" s="530">
        <f>(C2224*C2217)+(D2224*D2217)+(E2224*E2217)+(F2224*F2217)+(G2224*G2217)+(H2224*H2217)</f>
        <v>0</v>
      </c>
      <c r="J2224" s="417">
        <f>IF(C2224&gt;0,(C2222*C2217),0)+IF(D2224&gt;0,(D2222*D2217),0)+IF(E2224&gt;0,(E2222*E2217),0)+IF(F2224&gt;0,(F2222*F2217),0)+IF(G2224&gt;0,(G2222*G2217),0)+IF(H2224&gt;0,(H2222*H2217),0)</f>
        <v>0</v>
      </c>
      <c r="K2224" s="473">
        <f>IF(C2224&gt;C2222,((C2224*C2217)-(C2222*C2217)),0)+IF(D2224&gt;D2222,((D2224*D2217)-(D2222*D2217)),0)+IF(E2224&gt;E2222,((E2224*E2217)-(E2222*E2217)),0)+IF(F2224&gt;F2222,((F2224*F2217)-(F2222*F2217)),0)+IF(G2224&gt;G2222,((G2224*G2217)-(G2222*G2217)),0)+IF(H2224&gt;H2222,((H2224*H2217)-(H2222*H2217)),0)</f>
        <v>0</v>
      </c>
      <c r="L2224" s="89">
        <f>'2nd 1'!N43</f>
        <v>0</v>
      </c>
      <c r="M2224" s="87">
        <f>'2nd 2'!N43</f>
        <v>0</v>
      </c>
      <c r="N2224" s="87">
        <f>'2nd 3'!N43</f>
        <v>0</v>
      </c>
      <c r="O2224" s="87">
        <f>'2nd 4'!N43</f>
        <v>0</v>
      </c>
      <c r="P2224" s="87">
        <f>'2nd 5'!N43</f>
        <v>0</v>
      </c>
      <c r="Q2224" s="87">
        <f>'2nd 6'!N43</f>
        <v>0</v>
      </c>
      <c r="R2224" s="87">
        <f>'2nd 7'!N43</f>
        <v>0</v>
      </c>
      <c r="S2224" s="401">
        <f>(L2224*L2217)+(M2224*M2217)+(N2224*N2217)+(O2224*O2217)+(P2224*P2217)+(Q2224*Q2217)+(R2224*R2217)</f>
        <v>0</v>
      </c>
      <c r="T2224" s="417">
        <f>IF(L2224&gt;0,(L2222*L2217),0)+IF(M2224&gt;0,(M2222*M2217),0)+IF(N2224&gt;0,(N2222*N2217),0)+IF(O2224&gt;0,(O2222*O2217),0)+IF(P2224&gt;0,(P2222*P2217),0)+IF(Q2224&gt;0,(Q2222*Q2217),0)+IF(R2224&gt;0,(R2222*R2217),0)</f>
        <v>0</v>
      </c>
      <c r="U2224" s="399">
        <f>IF(L2224&gt;L2222,((L2224*L2217)-(L2222*L2217)),0)+IF(M2224&gt;M2222,((M2224*M2217)-(M2222*M2217)),0)+IF(N2224&gt;N2222,((N2224*N2217)-(N2222*N2217)),0)+IF(O2224&gt;O2222,((O2224*O2217)-(O2222*O2217)),0)+IF(P2224&gt;P2222,((P2224*P2217)-(P2222*P2217)),0)+IF(Q2224&gt;Q2222,((Q2224*Q2217)-(Q2222*Q2217)),0)+IF(R2224&gt;R2222,((R2224*R2217)-(R2222*R2217)),0)</f>
        <v>0</v>
      </c>
      <c r="V2224" s="401">
        <f>I2224+S2224</f>
        <v>0</v>
      </c>
      <c r="W2224" s="436">
        <f>J2224+T2224</f>
        <v>0</v>
      </c>
      <c r="X2224" s="526">
        <f>K2224+U2224</f>
        <v>0</v>
      </c>
      <c r="Y2224" s="527"/>
      <c r="Z2224" s="510"/>
    </row>
    <row r="2225" spans="1:28" ht="15.75" customHeight="1" thickBot="1">
      <c r="A2225" s="414"/>
      <c r="B2225" s="157" t="s">
        <v>23</v>
      </c>
      <c r="C2225" s="178" t="str">
        <f>'1st 1'!O43</f>
        <v/>
      </c>
      <c r="D2225" s="178" t="str">
        <f>'1st 2'!O43</f>
        <v/>
      </c>
      <c r="E2225" s="178" t="str">
        <f>'1st 3'!O43</f>
        <v/>
      </c>
      <c r="F2225" s="178" t="str">
        <f>'1st 4'!O43</f>
        <v/>
      </c>
      <c r="G2225" s="178" t="str">
        <f>'1st 5'!O43</f>
        <v/>
      </c>
      <c r="H2225" s="178" t="str">
        <f>'1st 6'!O43</f>
        <v/>
      </c>
      <c r="I2225" s="472"/>
      <c r="J2225" s="472"/>
      <c r="K2225" s="474"/>
      <c r="L2225" s="179" t="str">
        <f>'2nd 1'!O43</f>
        <v/>
      </c>
      <c r="M2225" s="178" t="str">
        <f>'2nd 2'!O43</f>
        <v/>
      </c>
      <c r="N2225" s="178" t="str">
        <f>'2nd 3'!O43</f>
        <v/>
      </c>
      <c r="O2225" s="178" t="str">
        <f>'2nd 4'!O43</f>
        <v/>
      </c>
      <c r="P2225" s="178" t="str">
        <f>'2nd 5'!O43</f>
        <v/>
      </c>
      <c r="Q2225" s="178" t="str">
        <f>'2nd 6'!O43</f>
        <v/>
      </c>
      <c r="R2225" s="178" t="str">
        <f>'2nd 7'!O43</f>
        <v/>
      </c>
      <c r="S2225" s="475"/>
      <c r="T2225" s="420"/>
      <c r="U2225" s="400"/>
      <c r="V2225" s="402"/>
      <c r="W2225" s="437"/>
      <c r="X2225" s="528"/>
      <c r="Y2225" s="529"/>
      <c r="Z2225" s="510"/>
    </row>
    <row r="2226" spans="1:28" ht="21" customHeight="1" thickTop="1" thickBot="1">
      <c r="A2226" s="435" t="s">
        <v>30</v>
      </c>
      <c r="B2226" s="435"/>
      <c r="C2226" s="435"/>
      <c r="D2226" s="435"/>
      <c r="E2226" s="435"/>
      <c r="F2226" s="435"/>
      <c r="G2226" s="435"/>
      <c r="H2226" s="435"/>
      <c r="I2226" s="435"/>
      <c r="J2226" s="435"/>
      <c r="K2226" s="435"/>
      <c r="L2226" s="435"/>
      <c r="M2226" s="435"/>
      <c r="N2226" s="435"/>
      <c r="O2226" s="435"/>
      <c r="P2226" s="435"/>
      <c r="Q2226" s="435"/>
      <c r="R2226" s="435"/>
      <c r="S2226" s="435"/>
      <c r="T2226" s="435"/>
      <c r="U2226" s="435"/>
      <c r="V2226" s="435"/>
      <c r="W2226" s="435"/>
      <c r="X2226" s="435"/>
      <c r="Y2226" s="435"/>
      <c r="Z2226" s="510"/>
    </row>
    <row r="2227" spans="1:28" ht="19.5" customHeight="1" thickTop="1" thickBot="1">
      <c r="A2227" s="478" t="s">
        <v>44</v>
      </c>
      <c r="B2227" s="479"/>
      <c r="C2227" s="479"/>
      <c r="D2227" s="479"/>
      <c r="E2227" s="479"/>
      <c r="F2227" s="479"/>
      <c r="G2227" s="479"/>
      <c r="H2227" s="479"/>
      <c r="I2227" s="479"/>
      <c r="J2227" s="479"/>
      <c r="K2227" s="506"/>
      <c r="L2227" s="425" t="s">
        <v>45</v>
      </c>
      <c r="M2227" s="426"/>
      <c r="N2227" s="426"/>
      <c r="O2227" s="426"/>
      <c r="P2227" s="426"/>
      <c r="Q2227" s="426"/>
      <c r="R2227" s="426"/>
      <c r="S2227" s="426"/>
      <c r="T2227" s="426"/>
      <c r="U2227" s="426"/>
      <c r="V2227" s="160"/>
      <c r="W2227" s="428" t="s">
        <v>39</v>
      </c>
      <c r="X2227" s="428"/>
      <c r="Y2227" s="161"/>
      <c r="Z2227" s="510"/>
    </row>
    <row r="2228" spans="1:28" ht="17.25" customHeight="1" thickTop="1">
      <c r="A2228" s="99" t="s">
        <v>22</v>
      </c>
      <c r="B2228" s="100"/>
      <c r="C2228" s="101">
        <f>'3rd 1'!B4</f>
        <v>201</v>
      </c>
      <c r="D2228" s="101">
        <f>'3rd 2'!B4</f>
        <v>202</v>
      </c>
      <c r="E2228" s="101">
        <f>'3rd 3'!B4</f>
        <v>203</v>
      </c>
      <c r="F2228" s="101">
        <f>'3rd 4'!B4</f>
        <v>204</v>
      </c>
      <c r="G2228" s="101">
        <f>'3rd 5'!B4</f>
        <v>205</v>
      </c>
      <c r="H2228" s="101">
        <f>'3rd 6'!B4</f>
        <v>0</v>
      </c>
      <c r="I2228" s="430" t="s">
        <v>0</v>
      </c>
      <c r="J2228" s="430" t="s">
        <v>3</v>
      </c>
      <c r="K2228" s="432" t="s">
        <v>2</v>
      </c>
      <c r="L2228" s="101">
        <f>'4th 1'!B4</f>
        <v>206</v>
      </c>
      <c r="M2228" s="101">
        <f>'4th 2'!B4</f>
        <v>207</v>
      </c>
      <c r="N2228" s="101">
        <f>'4th 3'!B4</f>
        <v>208</v>
      </c>
      <c r="O2228" s="101">
        <f>'4th 4'!B4</f>
        <v>209</v>
      </c>
      <c r="P2228" s="101">
        <f>'4th 5'!B4</f>
        <v>210</v>
      </c>
      <c r="Q2228" s="101">
        <f>'4th 6'!B4</f>
        <v>211</v>
      </c>
      <c r="R2228" s="101">
        <f>'4th 7'!B4</f>
        <v>0</v>
      </c>
      <c r="S2228" s="429" t="s">
        <v>0</v>
      </c>
      <c r="T2228" s="429" t="s">
        <v>3</v>
      </c>
      <c r="U2228" s="431" t="s">
        <v>2</v>
      </c>
      <c r="V2228" s="433" t="s">
        <v>62</v>
      </c>
      <c r="W2228" s="434"/>
      <c r="X2228" s="434"/>
      <c r="Y2228" s="162" t="str">
        <f>IF(X2229&gt;=4,"A+",IF(X2229&gt;=3.75,"A",IF(X2229&gt;=3.5,"A-",IF(X2229&gt;=3.25,"B+",IF(X2229&gt;=3,"B",IF(X2229&gt;=2.75,"B-",IF(X2229&gt;=2.5,"C+",IF(X2229&gt;=2,"C","F"))))))))</f>
        <v>A-</v>
      </c>
      <c r="Z2228" s="510"/>
    </row>
    <row r="2229" spans="1:28" ht="63.75" customHeight="1">
      <c r="A2229" s="77" t="s">
        <v>63</v>
      </c>
      <c r="B2229" s="86"/>
      <c r="C2229" s="79" t="str">
        <f>IF('3rd 1'!C43&gt;0,'3rd 1'!D6,IF('3rd 1'!K43&gt;0,'3rd 1'!L6,IF('3rd 1'!S43&gt;0,'3rd 1'!T6,0)))</f>
        <v>Basic Design</v>
      </c>
      <c r="D2229" s="79" t="str">
        <f>IF('3rd 2'!C43&gt;0,'3rd 2'!D6,IF('3rd 2'!K43&gt;0,'3rd 2'!L6,IF('3rd 2'!S43&gt;0,'3rd 2'!T6,0)))</f>
        <v>Still Life-1</v>
      </c>
      <c r="E2229" s="79" t="str">
        <f>IF('3rd 3'!C43&gt;0,'3rd 3'!D6,IF('3rd 3'!K43&gt;0,'3rd 3'!L6,IF('3rd 3'!S43&gt;0,'3rd 3'!T6,0)))</f>
        <v>Drawing-3</v>
      </c>
      <c r="F2229" s="79" t="str">
        <f>IF('3rd 4'!C43&gt;0,'3rd 4'!D6,IF('3rd 4'!K43&gt;0,'3rd 4'!L6,IF('3rd 4'!S43&gt;0,'3rd 4'!T6,0)))</f>
        <v>Sketch-3</v>
      </c>
      <c r="G2229" s="79" t="str">
        <f>IF('3rd 5'!C43&gt;0,'3rd 5'!D6,IF('3rd 5'!K43&gt;0,'3rd 5'!L6,IF('3rd 5'!S43&gt;0,'3rd 5'!T6,0)))</f>
        <v>History of Ancient Indian Civilization</v>
      </c>
      <c r="H2229" s="79">
        <f>IF('3rd 6'!C43&gt;0,'3rd 6'!D6,IF('3rd 6'!K43&gt;0,'3rd 6'!L6,IF('3rd 6'!S43&gt;0,'3rd 6'!T6,0)))</f>
        <v>0</v>
      </c>
      <c r="I2229" s="481"/>
      <c r="J2229" s="481"/>
      <c r="K2229" s="482"/>
      <c r="L2229" s="79" t="str">
        <f>IF('4th 1'!C43&gt;0,'4th 1'!D6,IF('4th 1'!K43&gt;0,'4th 1'!L6,IF('4th 1'!S43&gt;0,'4th 1'!T6,0)))</f>
        <v>Folk Design</v>
      </c>
      <c r="M2229" s="79" t="str">
        <f>IF('4th 2'!C43&gt;0,'4th 2'!D6,IF('4th 2'!K43&gt;0,'4th 2'!L6,IF('4th 2'!S43&gt;0,'4th 2'!T6,0)))</f>
        <v>Still Life-2</v>
      </c>
      <c r="N2229" s="79" t="str">
        <f>IF('4th 3'!C43&gt;0,'4th 3'!D6,IF('4th 3'!K43&gt;0,'4th 3'!L6,IF('4th 3'!S43&gt;0,'4th 3'!T6,0)))</f>
        <v>Drawing-4</v>
      </c>
      <c r="O2229" s="79" t="str">
        <f>IF('4th 4'!C43&gt;0,'4th 4'!D6,IF('4th 4'!K43&gt;0,'4th 4'!L6,IF('4th 4'!S43&gt;0,'4th 4'!T6,0)))</f>
        <v>Typography-1</v>
      </c>
      <c r="P2229" s="79" t="str">
        <f>IF('4th 5'!C43&gt;0,'4th 5'!D6,IF('4th 5'!K43&gt;0,'4th 5'!L6,IF('4th 5'!S43&gt;0,'4th 5'!T6,0)))</f>
        <v>Material &amp; Technique of Graphic Design</v>
      </c>
      <c r="Q2229" s="79" t="str">
        <f>IF('4th 6'!C43&gt;0,'4th 6'!D6,IF('4th 6'!K43&gt;0,'4th 6'!L6,IF('4th 6'!S43&gt;0,'4th 6'!T6,0)))</f>
        <v>History of Ancient Bengal Civilization</v>
      </c>
      <c r="R2229" s="79">
        <f>IF('4th 7'!C43&gt;0,'4th 7'!D6,IF('4th 7'!K43&gt;0,'4th 7'!L6,IF('4th 7'!S43&gt;0,'4th 7'!T6,0)))</f>
        <v>0</v>
      </c>
      <c r="S2229" s="429"/>
      <c r="T2229" s="429"/>
      <c r="U2229" s="431"/>
      <c r="V2229" s="335">
        <f>IF(I2231&gt;0,(V2234+V2218),0)</f>
        <v>63</v>
      </c>
      <c r="W2229" s="254">
        <f>IF(I2231&gt;0,(W2234+W2218),0)</f>
        <v>226.125</v>
      </c>
      <c r="X2229" s="336">
        <f>IF(S2231&gt;0,(W2229/63),IF(I2231&gt;0,(W2229/46.5),0))</f>
        <v>3.5892857142857144</v>
      </c>
      <c r="Y2229" s="163" t="str">
        <f>IF(X2229&gt;=2.5,Y2228,IF(X2229&gt;=2.25,"C",IF(X2229&gt;=2,"D",IF(X2229=0,0,"F"))))</f>
        <v>A-</v>
      </c>
      <c r="Z2229" s="510"/>
    </row>
    <row r="2230" spans="1:28" ht="16.5">
      <c r="A2230" s="458" t="s">
        <v>27</v>
      </c>
      <c r="B2230" s="459"/>
      <c r="C2230" s="102">
        <f>IF('3rd 1'!C43&gt;0,'3rd 1'!H4,IF('3rd 1'!K43&gt;0,'3rd 1'!P4,IF('3rd 1'!S43&gt;0,'3rd 1'!X4,0)))</f>
        <v>3</v>
      </c>
      <c r="D2230" s="102">
        <f>IF('3rd 2'!C43&gt;0,'3rd 2'!H4,IF('3rd 2'!K43&gt;0,'3rd 2'!P4,IF('3rd 2'!S43&gt;0,'3rd 2'!X4,0)))</f>
        <v>3</v>
      </c>
      <c r="E2230" s="102">
        <f>IF('3rd 3'!C43&gt;0,'3rd 3'!H4,IF('3rd 3'!K43&gt;0,'3rd 3'!P4,IF('3rd 3'!S43&gt;0,'3rd 3'!X4,0)))</f>
        <v>3</v>
      </c>
      <c r="F2230" s="102">
        <f>IF('3rd 4'!C43&gt;0,'3rd 4'!H4,IF('3rd 4'!K43&gt;0,'3rd 4'!P4,IF('3rd 4'!S43&gt;0,'3rd 4'!X4,0)))</f>
        <v>3</v>
      </c>
      <c r="G2230" s="102">
        <f>IF('3rd 5'!C43&gt;0,'3rd 5'!H4,IF('3rd 5'!K43&gt;0,'3rd 5'!P4,IF('3rd 5'!S43&gt;0,'3rd 5'!X4,0)))</f>
        <v>3</v>
      </c>
      <c r="H2230" s="102">
        <f>IF('3rd 6'!C43&gt;0,'3rd 6'!H4,IF('3rd 6'!K43&gt;0,'3rd 6'!P4,IF('3rd 6'!S43&gt;0,'3rd 6'!X4,0)))</f>
        <v>0</v>
      </c>
      <c r="I2230" s="481"/>
      <c r="J2230" s="481"/>
      <c r="K2230" s="482"/>
      <c r="L2230" s="102">
        <f>IF('4th 1'!C43&gt;0,'4th 1'!H4,IF('4th 1'!K43&gt;0,'4th 1'!P4,IF('4th 1'!S43&gt;0,'4th 1'!X4,0)))</f>
        <v>3</v>
      </c>
      <c r="M2230" s="102">
        <f>IF('4th 2'!C43&gt;0,'4th 2'!H4,IF('4th 2'!K43&gt;0,'4th 2'!P4,IF('4th 2'!S43&gt;0,'4th 2'!X4,0)))</f>
        <v>3</v>
      </c>
      <c r="N2230" s="102">
        <f>IF('4th 3'!C43&gt;0,'4th 3'!H4,IF('4th 3'!K43&gt;0,'4th 3'!P4,IF('4th 3'!S43&gt;0,'4th 3'!X4,0)))</f>
        <v>3</v>
      </c>
      <c r="O2230" s="102">
        <f>IF('4th 4'!C43&gt;0,'4th 4'!H4,IF('4th 4'!K43&gt;0,'4th 4'!P4,IF('4th 4'!S43&gt;0,'4th 4'!X4,0)))</f>
        <v>1.5</v>
      </c>
      <c r="P2230" s="102">
        <f>IF('4th 5'!C43&gt;0,'4th 5'!H4,IF('4th 5'!K43&gt;0,'4th 5'!P4,IF('4th 5'!S43&gt;0,'4th 5'!X4,0)))</f>
        <v>1.5</v>
      </c>
      <c r="Q2230" s="102">
        <f>IF('4th 6'!C43&gt;0,'4th 6'!H4,IF('4th 6'!K43&gt;0,'4th 6'!P4,IF('4th 6'!S43&gt;0,'4th 6'!X4,0)))</f>
        <v>3</v>
      </c>
      <c r="R2230" s="102">
        <f>IF('4th 7'!C43&gt;0,'4th 7'!H4,IF('4th 7'!K43&gt;0,'4th 7'!P4,IF('4th 7'!S43&gt;0,'4th 7'!X4,0)))</f>
        <v>0</v>
      </c>
      <c r="S2230" s="430"/>
      <c r="T2230" s="430"/>
      <c r="U2230" s="432"/>
      <c r="V2230" s="460" t="s">
        <v>41</v>
      </c>
      <c r="W2230" s="461"/>
      <c r="X2230" s="461"/>
      <c r="Y2230" s="462"/>
      <c r="Z2230" s="510"/>
    </row>
    <row r="2231" spans="1:28" ht="17.25" thickBot="1">
      <c r="A2231" s="463" t="s">
        <v>11</v>
      </c>
      <c r="B2231" s="464"/>
      <c r="C2231" s="102">
        <v>100</v>
      </c>
      <c r="D2231" s="102">
        <v>100</v>
      </c>
      <c r="E2231" s="102">
        <v>100</v>
      </c>
      <c r="F2231" s="102">
        <v>100</v>
      </c>
      <c r="G2231" s="102">
        <v>100</v>
      </c>
      <c r="H2231" s="102">
        <v>100</v>
      </c>
      <c r="I2231" s="465">
        <f>(C2235*C2230)+(D2235*D2230)+(E2235*E2230)+(F2235*F2230)+(G2235*G2230)+(H2235*H2230)</f>
        <v>52.5</v>
      </c>
      <c r="J2231" s="84"/>
      <c r="K2231" s="103" t="str">
        <f>IF(J2232&gt;=4,"A+",IF(J2232&gt;=3.75,"A",IF(J2232&gt;=3.5,"A-",IF(J2232&gt;=3.25,"B+",IF(J2232&gt;=3,"B",IF(J2232&gt;=2.75,"B-",IF(J2232&gt;=2.5,"C+",IF(J2232&gt;=2,"C","F"))))))))</f>
        <v>A-</v>
      </c>
      <c r="L2231" s="102">
        <v>100</v>
      </c>
      <c r="M2231" s="102">
        <v>100</v>
      </c>
      <c r="N2231" s="102">
        <v>100</v>
      </c>
      <c r="O2231" s="102">
        <v>100</v>
      </c>
      <c r="P2231" s="102">
        <v>100</v>
      </c>
      <c r="Q2231" s="102">
        <v>100</v>
      </c>
      <c r="R2231" s="102">
        <v>100</v>
      </c>
      <c r="S2231" s="465">
        <f>(L2235*L2230)+(M2235*M2230)+(N2235*N2230)+(O2235*O2230)+(P2235*P2230)+(Q2235*Q2230)+(R2235*R2230)</f>
        <v>54</v>
      </c>
      <c r="T2231" s="84"/>
      <c r="U2231" s="103" t="str">
        <f>IF(T2232&gt;=4,"A+",IF(T2232&gt;=3.75,"A",IF(T2232&gt;=3.5,"A-",IF(T2232&gt;=3.25,"B+",IF(T2232&gt;=3,"B",IF(T2232&gt;=2.75,"B-",IF(T2232&gt;=2.5,"C+",IF(T2232&gt;=2,"C","F"))))))))</f>
        <v>A-</v>
      </c>
      <c r="V2231" s="467" t="s">
        <v>29</v>
      </c>
      <c r="W2231" s="469" t="s">
        <v>0</v>
      </c>
      <c r="X2231" s="469" t="s">
        <v>3</v>
      </c>
      <c r="Y2231" s="476" t="s">
        <v>2</v>
      </c>
      <c r="Z2231" s="510"/>
    </row>
    <row r="2232" spans="1:28" ht="17.25" thickTop="1">
      <c r="A2232" s="77" t="s">
        <v>28</v>
      </c>
      <c r="B2232" s="86"/>
      <c r="C2232" s="104">
        <f>IF('3rd 1'!C43&gt;0,'3rd 1'!C43,IF('3rd 1'!K43&gt;0,'3rd 1'!K43,IF('3rd 1'!S43&gt;0,'3rd 1'!S43,0)))</f>
        <v>33</v>
      </c>
      <c r="D2232" s="104">
        <f>IF('3rd 2'!C43&gt;0,'3rd 2'!C43,IF('3rd 2'!K43&gt;0,'3rd 2'!K43,IF('3rd 2'!S43&gt;0,'3rd 2'!S43,0)))</f>
        <v>32.25</v>
      </c>
      <c r="E2232" s="104">
        <f>IF('3rd 3'!C43&gt;0,'3rd 3'!C43,IF('3rd 3'!K43&gt;0,'3rd 3'!K43,IF('3rd 3'!S43&gt;0,'3rd 3'!S43,0)))</f>
        <v>27</v>
      </c>
      <c r="F2232" s="104">
        <f>IF('3rd 4'!C43&gt;0,'3rd 4'!C43,IF('3rd 4'!K43&gt;0,'3rd 4'!K43,IF('3rd 4'!S43&gt;0,'3rd 4'!S43,0)))</f>
        <v>25.5</v>
      </c>
      <c r="G2232" s="104">
        <f>IF('3rd 5'!C43&gt;0,'3rd 5'!C43,IF('3rd 5'!K43&gt;0,'3rd 5'!K43,IF('3rd 5'!S43&gt;0,'3rd 5'!S43,0)))</f>
        <v>29.25</v>
      </c>
      <c r="H2232" s="104">
        <f>IF('3rd 6'!C43&gt;0,'3rd 6'!C43,IF('3rd 6'!K43&gt;0,'3rd 6'!K43,IF('3rd 6'!S43&gt;0,'3rd 6'!S43,0)))</f>
        <v>0</v>
      </c>
      <c r="I2232" s="457"/>
      <c r="J2232" s="485">
        <f>I2231/(C2230+D2230+E2230+F2230+G2230+H2230)</f>
        <v>3.5</v>
      </c>
      <c r="K2232" s="90"/>
      <c r="L2232" s="104">
        <f>IF('4th 1'!C43&gt;0,'4th 1'!C43,IF('4th 1'!K43&gt;0,'4th 1'!K43,IF('4th 1'!S43&gt;0,'4th 1'!S43,0)))</f>
        <v>33</v>
      </c>
      <c r="M2232" s="104">
        <f>IF('4th 2'!C43&gt;0,'4th 2'!C43,IF('4th 2'!K43&gt;0,'4th 2'!K43,IF('4th 2'!S43&gt;0,'4th 2'!S43,0)))</f>
        <v>31.75</v>
      </c>
      <c r="N2232" s="104">
        <f>IF('4th 3'!C43&gt;0,'4th 3'!C43,IF('4th 3'!K43&gt;0,'4th 3'!K43,IF('4th 3'!S43&gt;0,'4th 3'!S43,0)))</f>
        <v>30.25</v>
      </c>
      <c r="O2232" s="104">
        <f>IF('4th 4'!C43&gt;0,'4th 4'!C43,IF('4th 4'!K43&gt;0,'4th 4'!K43,IF('4th 4'!S43&gt;0,'4th 4'!S43,0)))</f>
        <v>30</v>
      </c>
      <c r="P2232" s="104">
        <f>IF('4th 5'!C43&gt;0,'4th 5'!C43,IF('4th 5'!K43&gt;0,'4th 5'!K43,IF('4th 5'!S43&gt;0,'4th 5'!S43,0)))</f>
        <v>30</v>
      </c>
      <c r="Q2232" s="104">
        <f>IF('4th 6'!C43&gt;0,'4th 6'!C43,IF('4th 6'!K43&gt;0,'4th 6'!K43,IF('4th 6'!S43&gt;0,'4th 6'!S43,0)))</f>
        <v>28</v>
      </c>
      <c r="R2232" s="104">
        <f>IF('4th 7'!C43&gt;0,'4th 7'!C43,IF('4th 7'!K43&gt;0,'4th 7'!K43,IF('4th 7'!S43&gt;0,'4th 7'!S43,0)))</f>
        <v>0</v>
      </c>
      <c r="S2232" s="457"/>
      <c r="T2232" s="485">
        <f>S2231/(L2230+M2230+N2230+O2230+P2230+Q2230+R2230)</f>
        <v>3.6</v>
      </c>
      <c r="U2232" s="90"/>
      <c r="V2232" s="468"/>
      <c r="W2232" s="470"/>
      <c r="X2232" s="471"/>
      <c r="Y2232" s="477"/>
      <c r="Z2232" s="510"/>
    </row>
    <row r="2233" spans="1:28" ht="17.25">
      <c r="A2233" s="423" t="s">
        <v>26</v>
      </c>
      <c r="B2233" s="91" t="s">
        <v>60</v>
      </c>
      <c r="C2233" s="104">
        <f>IF('3rd 1'!C43&gt;0,'3rd 1'!J43,IF('3rd 1'!K43&gt;0,'3rd 1'!R43,IF('3rd 1'!S43&gt;0,'3rd 1'!Z43,0)))</f>
        <v>46</v>
      </c>
      <c r="D2233" s="104">
        <f>IF('3rd 2'!C43&gt;0,'3rd 2'!J43,IF('3rd 2'!K43&gt;0,'3rd 2'!R43,IF('3rd 2'!S43&gt;0,'3rd 2'!Z43,0)))</f>
        <v>44.5</v>
      </c>
      <c r="E2233" s="104">
        <f>IF('3rd 3'!C43&gt;0,'3rd 3'!J43,IF('3rd 3'!K43&gt;0,'3rd 3'!R43,IF('3rd 3'!S43&gt;0,'3rd 3'!Z43,0)))</f>
        <v>46.75</v>
      </c>
      <c r="F2233" s="104">
        <f>IF('3rd 4'!C43&gt;0,'3rd 4'!J43,IF('3rd 4'!K43&gt;0,'3rd 4'!R43,IF('3rd 4'!S43&gt;0,'3rd 4'!Z43,0)))</f>
        <v>39.5</v>
      </c>
      <c r="G2233" s="104">
        <f>IF('3rd 5'!C43&gt;0,'3rd 5'!J43,IF('3rd 5'!K43&gt;0,'3rd 5'!R43,IF('3rd 5'!S43&gt;0,'3rd 5'!Z43,0)))</f>
        <v>35</v>
      </c>
      <c r="H2233" s="104">
        <f>IF('3rd 6'!C43&gt;0,'3rd 6'!J43,IF('3rd 6'!K43&gt;0,'3rd 6'!R43,IF('3rd 6'!S43&gt;0,'3rd 6'!Z43,0)))</f>
        <v>0</v>
      </c>
      <c r="I2233" s="457"/>
      <c r="J2233" s="525"/>
      <c r="K2233" s="442" t="str">
        <f>IF(J2232&gt;=2.5,K2231,IF(J2232&gt;=2.25,"C",IF(J2232&gt;=2,"D",IF(J2232=0,0,"F"))))</f>
        <v>A-</v>
      </c>
      <c r="L2233" s="104">
        <f>IF('4th 1'!C43&gt;0,'4th 1'!J43,IF('4th 1'!K43&gt;0,'4th 1'!R43,IF('4th 1'!S43&gt;0,'4th 1'!Z43,0)))</f>
        <v>43</v>
      </c>
      <c r="M2233" s="104">
        <f>IF('4th 2'!C43&gt;0,'4th 2'!J43,IF('4th 2'!K43&gt;0,'4th 2'!R43,IF('4th 2'!S43&gt;0,'4th 2'!Z43,0)))</f>
        <v>45.5</v>
      </c>
      <c r="N2233" s="104">
        <f>IF('4th 3'!C43&gt;0,'4th 3'!J43,IF('4th 3'!K43&gt;0,'4th 3'!R43,IF('4th 3'!S43&gt;0,'4th 3'!Z43,0)))</f>
        <v>44</v>
      </c>
      <c r="O2233" s="104">
        <f>IF('4th 4'!C43&gt;0,'4th 4'!J43,IF('4th 4'!K43&gt;0,'4th 4'!R43,IF('4th 4'!S43&gt;0,'4th 4'!Z43,0)))</f>
        <v>45</v>
      </c>
      <c r="P2233" s="104">
        <f>IF('4th 5'!C43&gt;0,'4th 5'!J43,IF('4th 5'!K43&gt;0,'4th 5'!R43,IF('4th 5'!S43&gt;0,'4th 5'!Z43,0)))</f>
        <v>38</v>
      </c>
      <c r="Q2233" s="104">
        <f>IF('4th 6'!C43&gt;0,'4th 6'!J43,IF('4th 6'!K43&gt;0,'4th 6'!R43,IF('4th 6'!S43&gt;0,'4th 6'!Z43,0)))</f>
        <v>38</v>
      </c>
      <c r="R2233" s="104">
        <f>IF('4th 7'!C43&gt;0,'4th 7'!J43,IF('4th 7'!K43&gt;0,'4th 7'!R43,IF('4th 7'!S43&gt;0,'4th 7'!Z43,0)))</f>
        <v>0</v>
      </c>
      <c r="S2233" s="457"/>
      <c r="T2233" s="525"/>
      <c r="U2233" s="442" t="str">
        <f>IF(T2232&gt;=2.5,U2231,IF(T2232&gt;=2.25,"C",IF(T2232&gt;=2,"D",IF(T2232=0,0,"F"))))</f>
        <v>A-</v>
      </c>
      <c r="V2233" s="454" t="s">
        <v>40</v>
      </c>
      <c r="W2233" s="443"/>
      <c r="X2233" s="443"/>
      <c r="Y2233" s="455"/>
      <c r="Z2233" s="510"/>
      <c r="AA2233" s="105"/>
      <c r="AB2233" s="105"/>
    </row>
    <row r="2234" spans="1:28" ht="16.5" customHeight="1">
      <c r="A2234" s="424"/>
      <c r="B2234" s="91" t="s">
        <v>67</v>
      </c>
      <c r="C2234" s="117">
        <f>'3rd 1'!AA43</f>
        <v>79</v>
      </c>
      <c r="D2234" s="117">
        <f>'3rd 2'!AA43</f>
        <v>77</v>
      </c>
      <c r="E2234" s="117">
        <f>'3rd 3'!AA43</f>
        <v>74</v>
      </c>
      <c r="F2234" s="117">
        <f>'3rd 4'!AA43</f>
        <v>65</v>
      </c>
      <c r="G2234" s="117">
        <f>'3rd 5'!AA43</f>
        <v>65</v>
      </c>
      <c r="H2234" s="117">
        <f>'3rd 6'!AA43</f>
        <v>0</v>
      </c>
      <c r="I2234" s="457"/>
      <c r="J2234" s="525"/>
      <c r="K2234" s="491"/>
      <c r="L2234" s="117">
        <f>'4th 1'!AA43</f>
        <v>76</v>
      </c>
      <c r="M2234" s="117">
        <f>'4th 2'!AA43</f>
        <v>78</v>
      </c>
      <c r="N2234" s="117">
        <f>'4th 3'!AA43</f>
        <v>75</v>
      </c>
      <c r="O2234" s="117">
        <f>'4th 4'!AA43</f>
        <v>75</v>
      </c>
      <c r="P2234" s="117">
        <f>'4th 5'!AA43</f>
        <v>68</v>
      </c>
      <c r="Q2234" s="117">
        <f>'4th 6'!AA43</f>
        <v>66</v>
      </c>
      <c r="R2234" s="117">
        <f>'4th 7'!AA43</f>
        <v>0</v>
      </c>
      <c r="S2234" s="457"/>
      <c r="T2234" s="525"/>
      <c r="U2234" s="491"/>
      <c r="V2234" s="444">
        <f>IF((C2235+C2237)=0,0,C2230)+IF((D2235+D2237)=0,0,D2230)+IF((E2235+E2237)=0,0,E2230)+IF((F2235+F2237)=0,0,F2230)+IF((G2235+G2237)=0,0,G2230)+IF((H2235+H2237)=0,0,H2230)+IF((L2235+L2237)=0,0,L2230)+IF((M2235+M2237)=0,0,M2230)+IF((N2235+N2237)=0,0,N2230)+IF((O2235+O2237)=0,0,O2230)+IF((P2235+P2237)=0,0,P2230)+IF((Q2235+Q2237)=0,0,Q2230)+IF((R2235+R2237)=0,0,R2230)+IF(E2267&gt;0,1.5,0)</f>
        <v>31.5</v>
      </c>
      <c r="W2234" s="457">
        <f>I2231+S2231+(E2267*1.5)</f>
        <v>111.75</v>
      </c>
      <c r="X2234" s="440">
        <f>IF(S2231&gt;0,(W2234/31.5),J2232)</f>
        <v>3.5476190476190474</v>
      </c>
      <c r="Y2234" s="164" t="str">
        <f>IF(X2234&gt;=4,"A+",IF(X2234&gt;=3.75,"A",IF(X2234&gt;=3.5,"A-",IF(X2234&gt;=3.25,"B+",IF(X2234&gt;=3,"B",IF(X2234&gt;=2.75,"B-",IF(X2234&gt;=2.5,"C+",IF(X2234&gt;=2,"C","F"))))))))</f>
        <v>A-</v>
      </c>
      <c r="Z2234" s="510"/>
    </row>
    <row r="2235" spans="1:28" ht="16.5">
      <c r="A2235" s="424"/>
      <c r="B2235" s="91" t="s">
        <v>1</v>
      </c>
      <c r="C2235" s="104">
        <f>'3rd 1'!AC43</f>
        <v>3.75</v>
      </c>
      <c r="D2235" s="104">
        <f>'3rd 2'!AC43</f>
        <v>3.75</v>
      </c>
      <c r="E2235" s="104">
        <f>'3rd 3'!AC43</f>
        <v>3.5</v>
      </c>
      <c r="F2235" s="104">
        <f>'3rd 4'!AC43</f>
        <v>3.25</v>
      </c>
      <c r="G2235" s="104">
        <f>'3rd 5'!AC43</f>
        <v>3.25</v>
      </c>
      <c r="H2235" s="104">
        <f>'3rd 6'!AC43</f>
        <v>0</v>
      </c>
      <c r="I2235" s="457"/>
      <c r="J2235" s="525"/>
      <c r="K2235" s="106"/>
      <c r="L2235" s="104">
        <f>'4th 1'!AC43</f>
        <v>3.75</v>
      </c>
      <c r="M2235" s="104">
        <f>'4th 2'!AC43</f>
        <v>3.75</v>
      </c>
      <c r="N2235" s="104">
        <f>'4th 3'!AC43</f>
        <v>3.75</v>
      </c>
      <c r="O2235" s="104">
        <f>'4th 4'!AC43</f>
        <v>3.75</v>
      </c>
      <c r="P2235" s="104">
        <f>'4th 5'!AC43</f>
        <v>3.25</v>
      </c>
      <c r="Q2235" s="104">
        <f>'4th 6'!AC43</f>
        <v>3.25</v>
      </c>
      <c r="R2235" s="107">
        <f>'4th 7'!AC43</f>
        <v>0</v>
      </c>
      <c r="S2235" s="457"/>
      <c r="T2235" s="525"/>
      <c r="U2235" s="108"/>
      <c r="V2235" s="456"/>
      <c r="W2235" s="448"/>
      <c r="X2235" s="441"/>
      <c r="Y2235" s="451" t="str">
        <f>IF(S2231&gt;0,(IF(X2234&gt;=2.5,Y2234,IF(X2234&gt;=2.25,"C",IF(X2234&gt;=2,"D","F")))),K2233)</f>
        <v>A-</v>
      </c>
      <c r="Z2235" s="510"/>
    </row>
    <row r="2236" spans="1:28" ht="16.5">
      <c r="A2236" s="424"/>
      <c r="B2236" s="91" t="s">
        <v>2</v>
      </c>
      <c r="C2236" s="104" t="str">
        <f>'3rd 1'!AB43</f>
        <v>A</v>
      </c>
      <c r="D2236" s="104" t="str">
        <f>'3rd 2'!AB43</f>
        <v>A</v>
      </c>
      <c r="E2236" s="104" t="str">
        <f>'3rd 3'!AB43</f>
        <v>A-</v>
      </c>
      <c r="F2236" s="104" t="str">
        <f>'3rd 4'!AB43</f>
        <v>B+</v>
      </c>
      <c r="G2236" s="104" t="str">
        <f>'3rd 5'!AB43</f>
        <v>B+</v>
      </c>
      <c r="H2236" s="104" t="str">
        <f>'3rd 6'!AB43</f>
        <v/>
      </c>
      <c r="I2236" s="457"/>
      <c r="J2236" s="98"/>
      <c r="K2236" s="90"/>
      <c r="L2236" s="104" t="str">
        <f>'4th 1'!AB43</f>
        <v>A</v>
      </c>
      <c r="M2236" s="104" t="str">
        <f>'4th 2'!AB43</f>
        <v>A</v>
      </c>
      <c r="N2236" s="104" t="str">
        <f>'4th 3'!AB43</f>
        <v>A</v>
      </c>
      <c r="O2236" s="104" t="str">
        <f>'4th 4'!AB43</f>
        <v>A</v>
      </c>
      <c r="P2236" s="104" t="str">
        <f>'4th 5'!AB43</f>
        <v>B+</v>
      </c>
      <c r="Q2236" s="104" t="str">
        <f>'4th 6'!AB43</f>
        <v>B+</v>
      </c>
      <c r="R2236" s="104" t="str">
        <f>'4th 7'!AB43</f>
        <v/>
      </c>
      <c r="S2236" s="457"/>
      <c r="T2236" s="98"/>
      <c r="U2236" s="109"/>
      <c r="V2236" s="446"/>
      <c r="W2236" s="449"/>
      <c r="X2236" s="450"/>
      <c r="Y2236" s="452"/>
      <c r="Z2236" s="510"/>
    </row>
    <row r="2237" spans="1:28" ht="16.5" customHeight="1">
      <c r="A2237" s="413" t="s">
        <v>127</v>
      </c>
      <c r="B2237" s="91" t="s">
        <v>1</v>
      </c>
      <c r="C2237" s="104">
        <f>'3rd 1'!AD43</f>
        <v>0</v>
      </c>
      <c r="D2237" s="104">
        <f>'3rd 2'!AD43</f>
        <v>0</v>
      </c>
      <c r="E2237" s="104">
        <f>'3rd 3'!AD43</f>
        <v>0</v>
      </c>
      <c r="F2237" s="104">
        <f>'3rd 4'!AD43</f>
        <v>0</v>
      </c>
      <c r="G2237" s="104">
        <f>'3rd 5'!AD43</f>
        <v>0</v>
      </c>
      <c r="H2237" s="104">
        <f>'3rd 6'!AD43</f>
        <v>0</v>
      </c>
      <c r="I2237" s="415">
        <f>(C2237*C2230)+(D2237*D2230)+(E2237*E2230)+(F2237*F2230)+(G2237*G2230)+(H2237*H2230)</f>
        <v>0</v>
      </c>
      <c r="J2237" s="417">
        <f>IF(C2237&gt;0,(C2235*C2230),0)+IF(D2237&gt;0,(D2235*D2230),0)+IF(E2237&gt;0,(E2235*E2230),0)+IF(F2237&gt;0,(F2235*F2230),0)+IF(G2237&gt;0,(G2235*G2230),0)+IF(H2237&gt;0,(H2235*H2230),0)</f>
        <v>0</v>
      </c>
      <c r="K2237" s="418">
        <f>IF(C2237&gt;C2235,((C2237*C2230)-(C2235*C2230)),0)+IF(D2237&gt;D2235,((D2237*D2230)-(D2235*D2230)),0)+IF(E2237&gt;E2235,((E2237*E2230)-(E2235*E2230)),0)+IF(F2237&gt;F2235,((F2237*F2230)-(F2235*F2230)),0)+IF(G2237&gt;G2235,((G2237*G2230)-(G2235*G2230)),0)+IF(H2237&gt;H2235,((H2237*H2230)-(H2235*H2230)),0)</f>
        <v>0</v>
      </c>
      <c r="L2237" s="165">
        <f>'4th 1'!AD43</f>
        <v>0</v>
      </c>
      <c r="M2237" s="104">
        <f>'4th 2'!AD43</f>
        <v>0</v>
      </c>
      <c r="N2237" s="104">
        <f>'4th 3'!AD43</f>
        <v>0</v>
      </c>
      <c r="O2237" s="104">
        <f>'4th 4'!AD43</f>
        <v>0</v>
      </c>
      <c r="P2237" s="104">
        <f>'4th 5'!AD43</f>
        <v>0</v>
      </c>
      <c r="Q2237" s="104">
        <f>'4th 6'!AD43</f>
        <v>0</v>
      </c>
      <c r="R2237" s="104">
        <f>'4th 7'!AD43</f>
        <v>0</v>
      </c>
      <c r="S2237" s="415">
        <f>(L2237*L2230)+(M2237*M2230)+(N2237*N2230)+(O2237*O2230)+(P2237*P2230)+(Q2237*Q2230)+(R2237*R2230)</f>
        <v>0</v>
      </c>
      <c r="T2237" s="417">
        <f>IF(L2237&gt;0,(L2235*L2230),0)+IF(M2237&gt;0,(M2235*M2230),0)+IF(N2237&gt;0,(N2235*N2230),0)+IF(O2237&gt;0,(O2235*O2230),0)+IF(P2237&gt;0,(P2235*P2230),0)+IF(Q2237&gt;0,(Q2235*Q2230),0)+IF(R2237&gt;0,(R2235*R2230),0)</f>
        <v>0</v>
      </c>
      <c r="U2237" s="484">
        <f>IF(L2237&gt;L2235,((L2237*L2230)-(L2235*L2230)),0)+IF(M2237&gt;M2235,((M2237*M2230)-(M2235*M2230)),0)+IF(N2237&gt;N2235,((N2237*N2230)-(N2235*N2230)),0)+IF(O2237&gt;O2235,((O2237*O2230)-(O2235*O2230)),0)+IF(P2237&gt;P2235,((P2237*P2230)-(P2235*P2230)),0)+IF(Q2237&gt;Q2235,((Q2237*Q2230)-(Q2235*Q2230)),0)+IF(R2237&gt;R2235,((R2237*R2230)-(R2235*R2230)),0)</f>
        <v>0</v>
      </c>
      <c r="V2237" s="401">
        <f>I2237+S2237</f>
        <v>0</v>
      </c>
      <c r="W2237" s="436">
        <f>J2237+T2237</f>
        <v>0</v>
      </c>
      <c r="X2237" s="438">
        <f>K2237+U2237</f>
        <v>0</v>
      </c>
      <c r="Y2237" s="483">
        <f>K2237+U2237+X2224</f>
        <v>0</v>
      </c>
      <c r="Z2237" s="510"/>
    </row>
    <row r="2238" spans="1:28" ht="16.5" thickBot="1">
      <c r="A2238" s="414"/>
      <c r="B2238" s="157" t="s">
        <v>23</v>
      </c>
      <c r="C2238" s="180" t="str">
        <f>'3rd 1'!AE43</f>
        <v/>
      </c>
      <c r="D2238" s="180" t="str">
        <f>'3rd 2'!AE43</f>
        <v/>
      </c>
      <c r="E2238" s="180" t="str">
        <f>'3rd 3'!AE43</f>
        <v/>
      </c>
      <c r="F2238" s="180" t="str">
        <f>'3rd 4'!AE43</f>
        <v/>
      </c>
      <c r="G2238" s="180" t="str">
        <f>'3rd 5'!AE43</f>
        <v/>
      </c>
      <c r="H2238" s="180" t="str">
        <f>'3rd 6'!AE43</f>
        <v/>
      </c>
      <c r="I2238" s="416"/>
      <c r="J2238" s="416"/>
      <c r="K2238" s="419"/>
      <c r="L2238" s="180" t="str">
        <f>'4th 1'!AE43</f>
        <v/>
      </c>
      <c r="M2238" s="180" t="str">
        <f>'4th 2'!AE43</f>
        <v/>
      </c>
      <c r="N2238" s="180" t="str">
        <f>'4th 3'!AE43</f>
        <v/>
      </c>
      <c r="O2238" s="180" t="str">
        <f>'4th 4'!AE43</f>
        <v/>
      </c>
      <c r="P2238" s="180" t="str">
        <f>'4th 5'!AE43</f>
        <v/>
      </c>
      <c r="Q2238" s="180" t="str">
        <f>'4th 6'!AE43</f>
        <v/>
      </c>
      <c r="R2238" s="180" t="str">
        <f>'4th 7'!AE43</f>
        <v/>
      </c>
      <c r="S2238" s="416"/>
      <c r="T2238" s="416"/>
      <c r="U2238" s="419"/>
      <c r="V2238" s="402"/>
      <c r="W2238" s="437"/>
      <c r="X2238" s="439"/>
      <c r="Y2238" s="406"/>
      <c r="Z2238" s="510"/>
    </row>
    <row r="2239" spans="1:28" ht="19.5" customHeight="1" thickTop="1" thickBot="1">
      <c r="A2239" s="435" t="s">
        <v>31</v>
      </c>
      <c r="B2239" s="435"/>
      <c r="C2239" s="435"/>
      <c r="D2239" s="435"/>
      <c r="E2239" s="435"/>
      <c r="F2239" s="435"/>
      <c r="G2239" s="435"/>
      <c r="H2239" s="435"/>
      <c r="I2239" s="435"/>
      <c r="J2239" s="435"/>
      <c r="K2239" s="435"/>
      <c r="L2239" s="435"/>
      <c r="M2239" s="435"/>
      <c r="N2239" s="435"/>
      <c r="O2239" s="435"/>
      <c r="P2239" s="435"/>
      <c r="Q2239" s="435"/>
      <c r="R2239" s="435"/>
      <c r="S2239" s="435"/>
      <c r="T2239" s="435"/>
      <c r="U2239" s="435"/>
      <c r="V2239" s="435"/>
      <c r="W2239" s="435"/>
      <c r="X2239" s="435"/>
      <c r="Y2239" s="435"/>
      <c r="Z2239" s="510"/>
    </row>
    <row r="2240" spans="1:28" ht="17.25" customHeight="1" thickTop="1" thickBot="1">
      <c r="A2240" s="478" t="s">
        <v>46</v>
      </c>
      <c r="B2240" s="479"/>
      <c r="C2240" s="479"/>
      <c r="D2240" s="479"/>
      <c r="E2240" s="479"/>
      <c r="F2240" s="479"/>
      <c r="G2240" s="479"/>
      <c r="H2240" s="479"/>
      <c r="I2240" s="479"/>
      <c r="J2240" s="479"/>
      <c r="K2240" s="480"/>
      <c r="L2240" s="426" t="s">
        <v>47</v>
      </c>
      <c r="M2240" s="426"/>
      <c r="N2240" s="426"/>
      <c r="O2240" s="426"/>
      <c r="P2240" s="426"/>
      <c r="Q2240" s="426"/>
      <c r="R2240" s="426"/>
      <c r="S2240" s="426"/>
      <c r="T2240" s="426"/>
      <c r="U2240" s="427"/>
      <c r="V2240" s="160"/>
      <c r="W2240" s="428" t="s">
        <v>39</v>
      </c>
      <c r="X2240" s="428"/>
      <c r="Y2240" s="161"/>
      <c r="Z2240" s="510"/>
    </row>
    <row r="2241" spans="1:26" ht="17.25" thickTop="1">
      <c r="A2241" s="99" t="s">
        <v>22</v>
      </c>
      <c r="B2241" s="100"/>
      <c r="C2241" s="101">
        <f>'5th 1'!B4</f>
        <v>301</v>
      </c>
      <c r="D2241" s="101">
        <f>'5th 2'!B4</f>
        <v>302</v>
      </c>
      <c r="E2241" s="101">
        <f>'5th 3'!B4</f>
        <v>303</v>
      </c>
      <c r="F2241" s="101">
        <f>'5th 4'!B4</f>
        <v>304</v>
      </c>
      <c r="G2241" s="101">
        <f>'5th 5'!B4</f>
        <v>305</v>
      </c>
      <c r="H2241" s="101">
        <f>'5th 6'!B4</f>
        <v>0</v>
      </c>
      <c r="I2241" s="430" t="s">
        <v>0</v>
      </c>
      <c r="J2241" s="430" t="s">
        <v>3</v>
      </c>
      <c r="K2241" s="432" t="s">
        <v>2</v>
      </c>
      <c r="L2241" s="101">
        <f>'6th 1'!B4</f>
        <v>306</v>
      </c>
      <c r="M2241" s="101">
        <f>'6th 2'!B4</f>
        <v>307</v>
      </c>
      <c r="N2241" s="101">
        <f>'6th 3'!B4</f>
        <v>308</v>
      </c>
      <c r="O2241" s="101">
        <f>'6th 4'!B4</f>
        <v>309</v>
      </c>
      <c r="P2241" s="101">
        <f>'6th 5'!B4</f>
        <v>310</v>
      </c>
      <c r="Q2241" s="101">
        <f>'6th 6'!B4</f>
        <v>0</v>
      </c>
      <c r="R2241" s="101">
        <f>'6th 7'!B4</f>
        <v>0</v>
      </c>
      <c r="S2241" s="429" t="s">
        <v>0</v>
      </c>
      <c r="T2241" s="429" t="s">
        <v>3</v>
      </c>
      <c r="U2241" s="431" t="s">
        <v>2</v>
      </c>
      <c r="V2241" s="433" t="s">
        <v>62</v>
      </c>
      <c r="W2241" s="434"/>
      <c r="X2241" s="434"/>
      <c r="Y2241" s="162" t="str">
        <f>IF(X2242&gt;=4,"A+",IF(X2242&gt;=3.75,"A",IF(X2242&gt;=3.5,"A-",IF(X2242&gt;=3.25,"B+",IF(X2242&gt;=3,"B",IF(X2242&gt;=2.75,"B-",IF(X2242&gt;=2.5,"C+",IF(X2242&gt;=2,"C","F"))))))))</f>
        <v>A-</v>
      </c>
      <c r="Z2241" s="510"/>
    </row>
    <row r="2242" spans="1:26" ht="65.25" customHeight="1">
      <c r="A2242" s="77" t="s">
        <v>63</v>
      </c>
      <c r="B2242" s="78"/>
      <c r="C2242" s="79" t="str">
        <f>IF('5th 1'!C43&gt;0,'5th 1'!D6,IF('5th 1'!K43&gt;0,'5th 1'!L6,IF('5th 1'!S43&gt;0,'5th 1'!T6,0)))</f>
        <v>Creative Idea Genaration</v>
      </c>
      <c r="D2242" s="79" t="str">
        <f>IF('5th 2'!C43&gt;0,'5th 2'!D6,IF('5th 2'!K43&gt;0,'5th 2'!L6,IF('5th 2'!S43&gt;0,'5th 2'!T6,0)))</f>
        <v>Drawing for Illustration-1</v>
      </c>
      <c r="E2242" s="79" t="str">
        <f>IF('5th 3'!C43&gt;0,'5th 3'!D6,IF('5th 3'!K43&gt;0,'5th 3'!L6,IF('5th 3'!S43&gt;0,'5th 3'!T6,0)))</f>
        <v>Ad Art-1</v>
      </c>
      <c r="F2242" s="79" t="str">
        <f>IF('5th 4'!C43&gt;0,'5th 4'!D6,IF('5th 4'!K43&gt;0,'5th 4'!L6,IF('5th 4'!S43&gt;0,'5th 4'!T6,0)))</f>
        <v>Typography-2</v>
      </c>
      <c r="G2242" s="79" t="str">
        <f>IF('5th 5'!C43&gt;0,'5th 5'!D6,IF('5th 5'!K43&gt;0,'5th 5'!L6,IF('5th 5'!S43&gt;0,'5th 5'!T6,0)))</f>
        <v>History of Art</v>
      </c>
      <c r="H2242" s="79">
        <f>IF('5th 6'!C43&gt;0,'5th 6'!D6,IF('5th 6'!K43&gt;0,'5th 6'!L6,IF('5th 6'!S43&gt;0,'5th 6'!T6,0)))</f>
        <v>0</v>
      </c>
      <c r="I2242" s="481"/>
      <c r="J2242" s="481"/>
      <c r="K2242" s="482"/>
      <c r="L2242" s="79" t="str">
        <f>IF('6th 1'!C43&gt;0,'6th 1'!D6,IF('6th 1'!K43&gt;0,'6th 1'!L6,IF('6th 1'!S43&gt;0,'6th 1'!T6,0)))</f>
        <v>Computar Application in Art and Design</v>
      </c>
      <c r="M2242" s="79" t="str">
        <f>IF('6th 2'!C43&gt;0,'6th 2'!D6,IF('6th 2'!K43&gt;0,'6th 2'!L6,IF('6th 2'!S43&gt;0,'6th 2'!T6,0)))</f>
        <v>Drawing for Illustration-2</v>
      </c>
      <c r="N2242" s="79" t="str">
        <f>IF('6th 3'!C43&gt;0,'6th 3'!D6,IF('6th 3'!K43&gt;0,'6th 3'!L6,IF('6th 3'!S43&gt;0,'6th 3'!T6,0)))</f>
        <v>Ad Art-2</v>
      </c>
      <c r="O2242" s="79" t="str">
        <f>IF('6th 4'!C43&gt;0,'6th 4'!D6,IF('6th 4'!K43&gt;0,'6th 4'!L6,IF('6th 4'!S43&gt;0,'6th 4'!T6,0)))</f>
        <v>Sketch &amp; landscape-1</v>
      </c>
      <c r="P2242" s="79" t="str">
        <f>IF('6th 5'!C43&gt;0,'6th 5'!D6,IF('6th 5'!K43&gt;0,'6th 5'!L6,IF('6th 5'!S43&gt;0,'6th 5'!T6,0)))</f>
        <v>History of Arts</v>
      </c>
      <c r="Q2242" s="79">
        <f>IF('6th 6'!C43&gt;0,'6th 6'!D6,IF('6th 6'!K43&gt;0,'6th 6'!L6,IF('6th 6'!S43&gt;0,'6th 6'!T6,0)))</f>
        <v>0</v>
      </c>
      <c r="R2242" s="79">
        <f>IF('6th 7'!C43&gt;0,'6th 7'!D6,IF('6th 7'!K43&gt;0,'6th 7'!L6,IF('6th 7'!S43&gt;0,'6th 7'!T6,0)))</f>
        <v>0</v>
      </c>
      <c r="S2242" s="429"/>
      <c r="T2242" s="429"/>
      <c r="U2242" s="431"/>
      <c r="V2242" s="335">
        <f>IF(I2244&gt;0,(V2247+V2229),0)</f>
        <v>94.5</v>
      </c>
      <c r="W2242" s="254">
        <f>IF(I2244&gt;0,(W2247+W2229),0)</f>
        <v>339.375</v>
      </c>
      <c r="X2242" s="336">
        <f>IF(S2244&gt;0,(W2242/94.5),IF(I2244&gt;0,(W2242/78),0))</f>
        <v>3.5912698412698414</v>
      </c>
      <c r="Y2242" s="163" t="str">
        <f>IF(X2242&gt;=2.5,Y2241,IF(X2242&gt;=2.25,"C",IF(X2242&gt;=2,"D",IF(X2242=0,0,"F"))))</f>
        <v>A-</v>
      </c>
      <c r="Z2242" s="510"/>
    </row>
    <row r="2243" spans="1:26" ht="16.5">
      <c r="A2243" s="77" t="s">
        <v>12</v>
      </c>
      <c r="B2243" s="78"/>
      <c r="C2243" s="102">
        <f>IF('5th 1'!C43&gt;0,'5th 1'!H4,IF('5th 1'!K43&gt;0,'5th 1'!P4,IF('5th 1'!S43&gt;0,'5th 1'!X4,0)))</f>
        <v>3</v>
      </c>
      <c r="D2243" s="102">
        <f>IF('5th 2'!C43&gt;0,'5th 2'!H4,IF('5th 2'!K43&gt;0,'5th 2'!P4,IF('5th 2'!S43&gt;0,'5th 2'!X4,0)))</f>
        <v>3</v>
      </c>
      <c r="E2243" s="102">
        <f>IF('5th 3'!C43&gt;0,'5th 3'!H4,IF('5th 3'!K43&gt;0,'5th 3'!P4,IF('5th 3'!S43&gt;0,'5th 3'!X4,0)))</f>
        <v>3</v>
      </c>
      <c r="F2243" s="102">
        <f>IF('5th 4'!C43&gt;0,'5th 4'!H4,IF('5th 4'!K43&gt;0,'5th 4'!P4,IF('5th 4'!S43&gt;0,'5th 4'!X4,0)))</f>
        <v>3</v>
      </c>
      <c r="G2243" s="102">
        <f>IF('5th 5'!C43&gt;0,'5th 5'!H4,IF('5th 5'!K43&gt;0,'5th 5'!P4,IF('5th 5'!S43&gt;0,'5th 5'!X4,0)))</f>
        <v>3</v>
      </c>
      <c r="H2243" s="102">
        <f>IF('5th 6'!C43&gt;0,'5th 6'!H4,IF('5th 6'!K43&gt;0,'5th 6'!P4,IF('5th 6'!S43&gt;0,'5th 6'!X4,0)))</f>
        <v>0</v>
      </c>
      <c r="I2243" s="481"/>
      <c r="J2243" s="481"/>
      <c r="K2243" s="482"/>
      <c r="L2243" s="102">
        <f>IF('6th 1'!C43&gt;0,'6th 1'!H4,IF('6th 1'!K43&gt;0,'6th 1'!P4,IF('6th 1'!S43&gt;0,'6th 1'!X4,0)))</f>
        <v>3</v>
      </c>
      <c r="M2243" s="102">
        <f>IF('6th 2'!C43&gt;0,'6th 2'!H4,IF('6th 2'!K43&gt;0,'6th 2'!P4,IF('6th 2'!S43&gt;0,'6th 2'!X4,0)))</f>
        <v>3</v>
      </c>
      <c r="N2243" s="102">
        <f>IF('6th 3'!C43&gt;0,'6th 3'!H4,IF('6th 3'!K43&gt;0,'6th 3'!P4,IF('6th 3'!S43&gt;0,'6th 3'!X4,0)))</f>
        <v>3</v>
      </c>
      <c r="O2243" s="102">
        <f>IF('6th 4'!C43&gt;0,'6th 4'!H4,IF('6th 4'!K43&gt;0,'6th 4'!P4,IF('6th 4'!S43&gt;0,'6th 4'!X4,0)))</f>
        <v>3</v>
      </c>
      <c r="P2243" s="102">
        <f>IF('6th 5'!C43&gt;0,'6th 5'!H4,IF('6th 5'!K43&gt;0,'6th 5'!P4,IF('6th 5'!S43&gt;0,'6th 5'!X4,0)))</f>
        <v>3</v>
      </c>
      <c r="Q2243" s="102">
        <f>IF('6th 6'!C43&gt;0,'6th 6'!H4,IF('6th 6'!K43&gt;0,'6th 6'!#REF!,IF('6th 6'!S43&gt;0,'6th 6'!X4,0)))</f>
        <v>0</v>
      </c>
      <c r="R2243" s="102">
        <f>IF('6th 7'!C43&gt;0,'6th 7'!H4,IF('6th 7'!K43&gt;0,'6th 7'!P4,IF('6th 7'!S43&gt;0,'6th 7'!X4,0)))</f>
        <v>0</v>
      </c>
      <c r="S2243" s="430"/>
      <c r="T2243" s="430"/>
      <c r="U2243" s="432"/>
      <c r="V2243" s="460" t="s">
        <v>41</v>
      </c>
      <c r="W2243" s="461"/>
      <c r="X2243" s="461"/>
      <c r="Y2243" s="462"/>
      <c r="Z2243" s="510"/>
    </row>
    <row r="2244" spans="1:26" ht="17.25" thickBot="1">
      <c r="A2244" s="77" t="s">
        <v>11</v>
      </c>
      <c r="B2244" s="78"/>
      <c r="C2244" s="102">
        <v>100</v>
      </c>
      <c r="D2244" s="102">
        <v>100</v>
      </c>
      <c r="E2244" s="102">
        <v>100</v>
      </c>
      <c r="F2244" s="102">
        <v>100</v>
      </c>
      <c r="G2244" s="102">
        <v>100</v>
      </c>
      <c r="H2244" s="102">
        <v>100</v>
      </c>
      <c r="I2244" s="465">
        <f>(C2248*C2243)+(D2248*D2243)+(E2248*E2243)+(F2248*F2243)+(G2248*G2243)+(H2248*H2243)</f>
        <v>52.5</v>
      </c>
      <c r="J2244" s="84"/>
      <c r="K2244" s="103" t="str">
        <f>IF(J2246&gt;=4,"A+",IF(J2246&gt;=3.75,"A",IF(J2246&gt;=3.5,"A-",IF(J2246&gt;=3.25,"B+",IF(J2246&gt;=3,"B",IF(J2246&gt;=2.75,"B-",IF(J2246&gt;=2.5,"C+",IF(J2246&gt;=2,"C","F"))))))))</f>
        <v>A-</v>
      </c>
      <c r="L2244" s="102">
        <v>100</v>
      </c>
      <c r="M2244" s="102">
        <v>100</v>
      </c>
      <c r="N2244" s="102">
        <v>100</v>
      </c>
      <c r="O2244" s="102">
        <v>100</v>
      </c>
      <c r="P2244" s="102">
        <v>100</v>
      </c>
      <c r="Q2244" s="102">
        <v>100</v>
      </c>
      <c r="R2244" s="102">
        <v>100</v>
      </c>
      <c r="S2244" s="465">
        <f>(L2248*L2243)+(M2248*M2243)+(N2248*N2243)+(O2248*O2243)+(P2248*P2243)+(Q2248*Q2243)+(R2248*R2243)</f>
        <v>54.75</v>
      </c>
      <c r="T2244" s="84"/>
      <c r="U2244" s="103" t="str">
        <f>IF(T2246&gt;=4,"A+",IF(T2246&gt;=3.75,"A",IF(T2246&gt;=3.5,"A-",IF(T2246&gt;=3.25,"B+",IF(T2246&gt;=3,"B",IF(T2246&gt;=2.75,"B-",IF(T2246&gt;=2.5,"C+",IF(T2246&gt;=2,"C","F"))))))))</f>
        <v>A-</v>
      </c>
      <c r="V2244" s="467" t="s">
        <v>29</v>
      </c>
      <c r="W2244" s="469" t="s">
        <v>0</v>
      </c>
      <c r="X2244" s="469" t="s">
        <v>3</v>
      </c>
      <c r="Y2244" s="476" t="s">
        <v>2</v>
      </c>
      <c r="Z2244" s="510"/>
    </row>
    <row r="2245" spans="1:26" ht="17.25" thickTop="1">
      <c r="A2245" s="77" t="s">
        <v>28</v>
      </c>
      <c r="B2245" s="86"/>
      <c r="C2245" s="104">
        <f>IF('5th 1'!C43&gt;0,'5th 1'!C43,IF('5th 1'!K43&gt;0,'5th 1'!K43,IF('5th 1'!S43&gt;0,'5th 1'!S43,0)))</f>
        <v>32</v>
      </c>
      <c r="D2245" s="104">
        <f>IF('5th 2'!C43&gt;0,'5th 2'!C43,IF('5th 2'!K43&gt;0,'5th 2'!K43,IF('5th 2'!S43&gt;0,'5th 2'!S43,0)))</f>
        <v>30.5</v>
      </c>
      <c r="E2245" s="104">
        <f>IF('5th 3'!C43&gt;0,'5th 3'!C43,IF('5th 3'!K43&gt;0,'5th 3'!K43,IF('5th 3'!S43&gt;0,'5th 3'!S43,0)))</f>
        <v>27</v>
      </c>
      <c r="F2245" s="104">
        <f>IF('5th 4'!C43&gt;0,'5th 4'!C43,IF('5th 4'!K43&gt;0,'5th 4'!K43,IF('5th 4'!S43&gt;0,'5th 4'!S43,0)))</f>
        <v>34</v>
      </c>
      <c r="G2245" s="104">
        <f>IF('5th 5'!C43&gt;0,'5th 5'!C43,IF('5th 5'!K43&gt;0,'5th 5'!K43,IF('5th 5'!S43&gt;0,'5th 5'!S43,0)))</f>
        <v>31</v>
      </c>
      <c r="H2245" s="104">
        <f>IF('5th 6'!C43&gt;0,'5th 6'!C43,IF('5th 6'!K43&gt;0,'5th 6'!K43,IF('5th 6'!S43&gt;0,'5th 6'!S43,0)))</f>
        <v>0</v>
      </c>
      <c r="I2245" s="448"/>
      <c r="J2245" s="98"/>
      <c r="K2245" s="90"/>
      <c r="L2245" s="104">
        <f>IF('6th 1'!C43&gt;0,'6th 1'!C43,IF('6th 1'!K43&gt;0,'6th 1'!K43,IF('6th 1'!S43&gt;0,'6th 1'!S43,0)))</f>
        <v>32</v>
      </c>
      <c r="M2245" s="104">
        <f>IF('6th 2'!C43&gt;0,'6th 2'!C43,IF('6th 2'!K43&gt;0,'6th 2'!K43,IF('6th 2'!S43&gt;0,'6th 2'!S43,0)))</f>
        <v>30.5</v>
      </c>
      <c r="N2245" s="104">
        <f>IF('6th 3'!C43&gt;0,'6th 3'!C43,IF('6th 3'!K43&gt;0,'6th 3'!K43,IF('6th 3'!S43&gt;0,'6th 3'!S43,0)))</f>
        <v>30.5</v>
      </c>
      <c r="O2245" s="104">
        <f>IF('6th 4'!C43&gt;0,'6th 4'!C43,IF('6th 4'!K43&gt;0,'6th 4'!K43,IF('6th 4'!S43&gt;0,'6th 4'!S43,0)))</f>
        <v>30.5</v>
      </c>
      <c r="P2245" s="104">
        <f>IF('6th 5'!C43&gt;0,'6th 5'!C43,IF('6th 5'!K43&gt;0,'6th 5'!K43,IF('6th 5'!S43&gt;0,'6th 5'!S43,0)))</f>
        <v>32</v>
      </c>
      <c r="Q2245" s="104">
        <f>IF('6th 6'!C43&gt;0,'6th 6'!C43,IF('6th 6'!K43&gt;0,'6th 6'!K43,IF('6th 6'!S43&gt;0,'6th 6'!S43,0)))</f>
        <v>0</v>
      </c>
      <c r="R2245" s="104">
        <f>IF('6th 7'!C43&gt;0,'6th 7'!C43,IF('6th 7'!K43&gt;0,'6th 7'!K43,IF('6th 7'!S43&gt;0,'6th 7'!S43,0)))</f>
        <v>0</v>
      </c>
      <c r="S2245" s="448"/>
      <c r="T2245" s="98"/>
      <c r="U2245" s="90"/>
      <c r="V2245" s="468"/>
      <c r="W2245" s="470"/>
      <c r="X2245" s="471"/>
      <c r="Y2245" s="477"/>
      <c r="Z2245" s="510"/>
    </row>
    <row r="2246" spans="1:26" ht="16.5" customHeight="1">
      <c r="A2246" s="423" t="s">
        <v>26</v>
      </c>
      <c r="B2246" s="91" t="s">
        <v>60</v>
      </c>
      <c r="C2246" s="104">
        <f>IF('5th 1'!C43&gt;0,'5th 1'!J43,IF('5th 1'!K43&gt;0,'5th 1'!R43,IF('5th 1'!S43&gt;0,'5th 1'!Z43,0)))</f>
        <v>44.5</v>
      </c>
      <c r="D2246" s="104">
        <f>IF('5th 2'!C43&gt;0,'5th 2'!J43,IF('5th 2'!K43&gt;0,'5th 2'!R43,IF('5th 2'!S43&gt;0,'5th 2'!Z43,0)))</f>
        <v>38.5</v>
      </c>
      <c r="E2246" s="104">
        <f>IF('5th 3'!C43&gt;0,'5th 3'!J43,IF('5th 3'!K43&gt;0,'5th 3'!R43,IF('5th 3'!S43&gt;0,'5th 3'!Z43,0)))</f>
        <v>41</v>
      </c>
      <c r="F2246" s="104">
        <f>IF('5th 4'!C43&gt;0,'5th 4'!J43,IF('5th 4'!K43&gt;0,'5th 4'!R43,IF('5th 4'!S43&gt;0,'5th 4'!Z43,0)))</f>
        <v>42.5</v>
      </c>
      <c r="G2246" s="104">
        <f>IF('5th 5'!C43&gt;0,'5th 5'!J43,IF('5th 5'!K43&gt;0,'5th 5'!R43,IF('5th 5'!S43&gt;0,'5th 5'!Z43,0)))</f>
        <v>39</v>
      </c>
      <c r="H2246" s="104">
        <f>IF('5th 6'!C43&gt;0,'5th 6'!J43,IF('5th 6'!K43&gt;0,'5th 6'!R43,IF('5th 6'!S43&gt;0,'5th 6'!Z43,0)))</f>
        <v>0</v>
      </c>
      <c r="I2246" s="448"/>
      <c r="J2246" s="440">
        <f>I2244/(C2243+D2243+E2243+F2243+G2243+H2243)</f>
        <v>3.5</v>
      </c>
      <c r="K2246" s="442" t="str">
        <f>IF(J2246&gt;=2.5,K2244,IF(J2246&gt;=2.25,"C",IF(J2246&gt;=2,"D",IF(J2246=0,0,"F"))))</f>
        <v>A-</v>
      </c>
      <c r="L2246" s="107">
        <f>IF('6th 1'!C43&gt;0,'6th 1'!J43,IF('6th 1'!K43&gt;0,'6th 1'!R43,IF('6th 1'!S43&gt;0,'6th 1'!Z43,0)))</f>
        <v>47.5</v>
      </c>
      <c r="M2246" s="104">
        <f>IF('6th 2'!C43&gt;0,'6th 2'!J43,IF('6th 2'!K43&gt;0,'6th 2'!R43,IF('6th 2'!S43&gt;0,'6th 2'!Z43,0)))</f>
        <v>41.5</v>
      </c>
      <c r="N2246" s="104">
        <f>IF('6th 3'!C43&gt;0,'6th 3'!J43,IF('6th 3'!K43&gt;0,'6th 3'!R43,IF('6th 3'!S43&gt;0,'6th 3'!Z43,0)))</f>
        <v>42.5</v>
      </c>
      <c r="O2246" s="104">
        <f>IF('6th 4'!C43&gt;0,'6th 4'!J43,IF('6th 4'!K43&gt;0,'6th 4'!R43,IF('6th 4'!S43&gt;0,'6th 4'!Z43,0)))</f>
        <v>46</v>
      </c>
      <c r="P2246" s="104">
        <f>IF('6th 5'!C43&gt;0,'6th 5'!J43,IF('6th 5'!K43&gt;0,'6th 5'!R43,IF('6th 5'!S43&gt;0,'6th 5'!Z43,0)))</f>
        <v>38.5</v>
      </c>
      <c r="Q2246" s="104">
        <f>IF('6th 6'!C43&gt;0,'6th 6'!J43,IF('6th 6'!K43&gt;0,'6th 6'!R43,IF('6th 6'!S43&gt;0,'6th 6'!Z43,0)))</f>
        <v>0</v>
      </c>
      <c r="R2246" s="104">
        <f>IF('6th 7'!C43&gt;0,'6th 7'!J43,IF('6th 7'!K43&gt;0,'6th 7'!R43,IF('6th 7'!S43&gt;0,'6th 7'!Z43,0)))</f>
        <v>0</v>
      </c>
      <c r="S2246" s="448"/>
      <c r="T2246" s="440">
        <f>S2244/(L2243+M2243+N2243+O2243+P2243+Q2243+R2243)</f>
        <v>3.65</v>
      </c>
      <c r="U2246" s="442" t="str">
        <f>IF(T2246&gt;=2.5,U2244,IF(T2246&gt;=2.25,"C",IF(T2246&gt;=2,"D",IF(T2246=0,0,"F"))))</f>
        <v>A-</v>
      </c>
      <c r="V2246" s="443" t="s">
        <v>40</v>
      </c>
      <c r="W2246" s="443"/>
      <c r="X2246" s="443"/>
      <c r="Y2246" s="443"/>
      <c r="Z2246" s="510"/>
    </row>
    <row r="2247" spans="1:26" ht="16.5" customHeight="1">
      <c r="A2247" s="424"/>
      <c r="B2247" s="91" t="s">
        <v>67</v>
      </c>
      <c r="C2247" s="117">
        <f>'5th 1'!AA43</f>
        <v>77</v>
      </c>
      <c r="D2247" s="117">
        <f>'5th 2'!AA43</f>
        <v>69</v>
      </c>
      <c r="E2247" s="117">
        <f>'5th 3'!AA43</f>
        <v>68</v>
      </c>
      <c r="F2247" s="117">
        <f>'5th 4'!AA43</f>
        <v>77</v>
      </c>
      <c r="G2247" s="117">
        <f>'5th 5'!AA43</f>
        <v>70</v>
      </c>
      <c r="H2247" s="117">
        <f>'5th 6'!AA43</f>
        <v>0</v>
      </c>
      <c r="I2247" s="448"/>
      <c r="J2247" s="441"/>
      <c r="K2247" s="442"/>
      <c r="L2247" s="118">
        <f>'6th 1'!AA43</f>
        <v>80</v>
      </c>
      <c r="M2247" s="117">
        <f>'6th 2'!AA43</f>
        <v>72</v>
      </c>
      <c r="N2247" s="117">
        <f>'6th 3'!AA43</f>
        <v>73</v>
      </c>
      <c r="O2247" s="117">
        <f>'6th 4'!AA43</f>
        <v>77</v>
      </c>
      <c r="P2247" s="117">
        <f>'6th 5'!AA43</f>
        <v>71</v>
      </c>
      <c r="Q2247" s="117">
        <f>'6th 6'!AA43</f>
        <v>0</v>
      </c>
      <c r="R2247" s="117">
        <f>'6th 7'!AA43</f>
        <v>0</v>
      </c>
      <c r="S2247" s="448"/>
      <c r="T2247" s="441"/>
      <c r="U2247" s="442"/>
      <c r="V2247" s="444">
        <f>IF((C2248+C2250)=0,0,C2243)+IF((D2248+D2250)=0,0,D2243)+IF((E2248+E2250)=0,0,E2243)+IF((F2248+F2250)=0,0,F2243)+IF((G2248+G2250)=0,0,G2243)+IF((H2248+H2250)=0,0,H2243)+IF((L2248+L2250)=0,0,L2243)+IF((M2248+M2250)=0,0,M2243)+IF((N2248+N2250)=0,0,N2243)+IF((O2248+O2250)=0,0,O2243)+IF((P2248+P2250)=0,0,P2243)+IF((Q2248+Q2250)=0,0,Q2243)+IF((R2248+R2250)=0,0,R2243)+IF(G2267&gt;0,1.5,0)</f>
        <v>31.5</v>
      </c>
      <c r="W2247" s="447">
        <f>I2244+S2244+(G2267*1.5)</f>
        <v>113.25</v>
      </c>
      <c r="X2247" s="440">
        <f>IF(S2244&gt;0,(W2247/31.5),J2246)</f>
        <v>3.5952380952380953</v>
      </c>
      <c r="Y2247" s="164" t="str">
        <f>IF(X2247&gt;=4,"A+",IF(X2247&gt;=3.75,"A",IF(X2247&gt;=3.5,"A-",IF(X2247&gt;=3.25,"B+",IF(X2247&gt;=3,"B",IF(X2247&gt;=2.75,"B-",IF(X2247&gt;=2.5,"C+",IF(X2247&gt;=2,"C","F"))))))))</f>
        <v>A-</v>
      </c>
      <c r="Z2247" s="510"/>
    </row>
    <row r="2248" spans="1:26" ht="16.5">
      <c r="A2248" s="424"/>
      <c r="B2248" s="91" t="s">
        <v>1</v>
      </c>
      <c r="C2248" s="104">
        <f>'5th 1'!AC43</f>
        <v>3.75</v>
      </c>
      <c r="D2248" s="104">
        <f>'5th 2'!AC43</f>
        <v>3.25</v>
      </c>
      <c r="E2248" s="104">
        <f>'5th 3'!AC43</f>
        <v>3.25</v>
      </c>
      <c r="F2248" s="104">
        <f>'5th 4'!AC43</f>
        <v>3.75</v>
      </c>
      <c r="G2248" s="104">
        <f>'5th 5'!AC43</f>
        <v>3.5</v>
      </c>
      <c r="H2248" s="104">
        <f>'5th 6'!AC43</f>
        <v>0</v>
      </c>
      <c r="I2248" s="448"/>
      <c r="J2248" s="98"/>
      <c r="K2248" s="110"/>
      <c r="L2248" s="107">
        <f>'6th 1'!AC43</f>
        <v>4</v>
      </c>
      <c r="M2248" s="104">
        <f>'6th 2'!AC43</f>
        <v>3.5</v>
      </c>
      <c r="N2248" s="104">
        <f>'6th 3'!AC43</f>
        <v>3.5</v>
      </c>
      <c r="O2248" s="104">
        <f>'6th 4'!AC43</f>
        <v>3.75</v>
      </c>
      <c r="P2248" s="104">
        <f>'6th 5'!AC43</f>
        <v>3.5</v>
      </c>
      <c r="Q2248" s="104">
        <f>'6th 6'!AC43</f>
        <v>0</v>
      </c>
      <c r="R2248" s="104">
        <f>'6th 7'!AC43</f>
        <v>0</v>
      </c>
      <c r="S2248" s="448"/>
      <c r="T2248" s="98"/>
      <c r="U2248" s="110"/>
      <c r="V2248" s="445"/>
      <c r="W2248" s="448"/>
      <c r="X2248" s="441"/>
      <c r="Y2248" s="451" t="str">
        <f>IF(S2244&gt;0,(IF(X2247&gt;=2.5,Y2247,IF(X2247&gt;=2.25,"C",IF(X2247&gt;=2,"D","F")))),K2246)</f>
        <v>A-</v>
      </c>
      <c r="Z2248" s="510"/>
    </row>
    <row r="2249" spans="1:26" ht="17.25" customHeight="1" thickBot="1">
      <c r="A2249" s="424"/>
      <c r="B2249" s="91" t="s">
        <v>2</v>
      </c>
      <c r="C2249" s="104" t="str">
        <f>'5th 1'!AB43</f>
        <v>A</v>
      </c>
      <c r="D2249" s="104" t="str">
        <f>'5th 2'!AB43</f>
        <v>B+</v>
      </c>
      <c r="E2249" s="104" t="str">
        <f>'5th 3'!AB43</f>
        <v>B+</v>
      </c>
      <c r="F2249" s="104" t="str">
        <f>'5th 4'!AB43</f>
        <v>A</v>
      </c>
      <c r="G2249" s="104" t="str">
        <f>'5th 5'!AB43</f>
        <v>A-</v>
      </c>
      <c r="H2249" s="104" t="str">
        <f>'5th 6'!AB43</f>
        <v/>
      </c>
      <c r="I2249" s="448"/>
      <c r="J2249" s="98"/>
      <c r="K2249" s="109"/>
      <c r="L2249" s="111" t="str">
        <f>'6th 1'!AB43</f>
        <v>A+</v>
      </c>
      <c r="M2249" s="104" t="str">
        <f>'6th 2'!AB43</f>
        <v>A-</v>
      </c>
      <c r="N2249" s="104" t="str">
        <f>'6th 3'!AB43</f>
        <v>A-</v>
      </c>
      <c r="O2249" s="104" t="str">
        <f>'6th 4'!AB43</f>
        <v>A</v>
      </c>
      <c r="P2249" s="104" t="str">
        <f>'6th 5'!AB43</f>
        <v>A-</v>
      </c>
      <c r="Q2249" s="104" t="str">
        <f>'6th 6'!AB43</f>
        <v/>
      </c>
      <c r="R2249" s="104" t="str">
        <f>'6th 7'!AB43</f>
        <v/>
      </c>
      <c r="S2249" s="448"/>
      <c r="T2249" s="98"/>
      <c r="U2249" s="109"/>
      <c r="V2249" s="446"/>
      <c r="W2249" s="449"/>
      <c r="X2249" s="450"/>
      <c r="Y2249" s="452"/>
      <c r="Z2249" s="510"/>
    </row>
    <row r="2250" spans="1:26" ht="17.25" thickTop="1">
      <c r="A2250" s="413" t="s">
        <v>127</v>
      </c>
      <c r="B2250" s="91" t="s">
        <v>1</v>
      </c>
      <c r="C2250" s="104">
        <f>'5th 1'!AD43</f>
        <v>0</v>
      </c>
      <c r="D2250" s="104">
        <f>'5th 2'!AD43</f>
        <v>0</v>
      </c>
      <c r="E2250" s="104">
        <f>'5th 3'!AD43</f>
        <v>0</v>
      </c>
      <c r="F2250" s="104">
        <f>'5th 4'!AD43</f>
        <v>0</v>
      </c>
      <c r="G2250" s="104">
        <f>'5th 5'!AD43</f>
        <v>0</v>
      </c>
      <c r="H2250" s="104">
        <f>'5th 6'!AD43</f>
        <v>0</v>
      </c>
      <c r="I2250" s="415">
        <f>(C2250*C2243)+(D2250*D2243)+(E2250*E2243)+(F2250*F2243)+(G2250*G2243)+(H2250*H2243)</f>
        <v>0</v>
      </c>
      <c r="J2250" s="417">
        <f>IF(C2250&gt;0,(C2248*C2243),0)+IF(D2250&gt;0,(D2248*D2243),0)+IF(E2250&gt;0,(E2248*E2243),0)+IF(F2250&gt;0,(F2248*F2243),0)+IF(G2250&gt;0,(G2248*G2243),0)+IF(H2250&gt;0,(H2248*H2243),0)</f>
        <v>0</v>
      </c>
      <c r="K2250" s="418">
        <f>IF(C2250&gt;C2248,((C2250*C2243)-(C2248*C2243)),0)+IF(D2250&gt;D2248,((D2250*D2243)-(D2248*D2243)),0)+IF(E2250&gt;E2248,((E2250*E2243)-(E2248*E2243)),0)+IF(F2250&gt;F2248,((F2250*F2243)-(F2248*F2243)),0)+IF(G2250&gt;G2248,((G2250*G2243)-(G2248*G2243)),0)+IF(H2250&gt;H2248,((H2250*H2243)-(H2248*H2243)),0)</f>
        <v>0</v>
      </c>
      <c r="L2250" s="165">
        <f>'6th 1'!AD43</f>
        <v>0</v>
      </c>
      <c r="M2250" s="104">
        <f>'6th 2'!AD43</f>
        <v>0</v>
      </c>
      <c r="N2250" s="104">
        <f>'6th 3'!AD43</f>
        <v>0</v>
      </c>
      <c r="O2250" s="104">
        <f>'6th 4'!AD43</f>
        <v>0</v>
      </c>
      <c r="P2250" s="104">
        <f>'6th 5'!AD43</f>
        <v>0</v>
      </c>
      <c r="Q2250" s="104">
        <f>'6th 6'!AD43</f>
        <v>0</v>
      </c>
      <c r="R2250" s="104">
        <f>'6th 7'!AD43</f>
        <v>0</v>
      </c>
      <c r="S2250" s="403">
        <f>(L2250*L2243)+(M2250*M2243)+(N2250*N2243)+(O2250*O2243)+(P2250*P2243)+(Q2250*Q2243)+(R2250*R2243)</f>
        <v>0</v>
      </c>
      <c r="T2250" s="417">
        <f>IF(L2250&gt;0,(L2248*L2243),0)+IF(M2250&gt;0,(M2248*M2243),0)+IF(N2250&gt;0,(N2248*N2243),0)+IF(O2250&gt;0,(O2248*O2243),0)+IF(P2250&gt;0,(P2248*P2243),0)+IF(Q2250&gt;0,(Q2248*Q2243),0)+IF(R2250&gt;0,(R2248*R2243),0)</f>
        <v>0</v>
      </c>
      <c r="U2250" s="399">
        <f>IF(L2250&gt;L2248,((L2250*L2243)-(L2248*L2243)),0)+IF(M2250&gt;M2248,((M2250*M2243)-(M2248*M2243)),0)+IF(N2250&gt;N2248,((N2250*N2243)-(N2248*N2243)),0)+IF(O2250&gt;O2248,((O2250*O2243)-(O2248*O2243)),0)+IF(P2250&gt;P2248,((P2250*P2243)-(P2248*P2243)),0)+IF(Q2250&gt;Q2248,((Q2250*Q2243)-(Q2248*Q2243)),0)+IF(R2250&gt;R2248,((R2250*R2243)-(R2248*R2243)),0)</f>
        <v>0</v>
      </c>
      <c r="V2250" s="401">
        <f>I2250+S2250</f>
        <v>0</v>
      </c>
      <c r="W2250" s="436">
        <f>J2250+T2250</f>
        <v>0</v>
      </c>
      <c r="X2250" s="438">
        <f>K2250+U2250</f>
        <v>0</v>
      </c>
      <c r="Y2250" s="405">
        <f>IF(V2242&gt;0,(X2250+Y2237),0)</f>
        <v>0</v>
      </c>
      <c r="Z2250" s="510"/>
    </row>
    <row r="2251" spans="1:26" ht="15.75" customHeight="1" thickBot="1">
      <c r="A2251" s="414"/>
      <c r="B2251" s="157" t="s">
        <v>23</v>
      </c>
      <c r="C2251" s="181" t="str">
        <f>'5th 1'!AE43</f>
        <v/>
      </c>
      <c r="D2251" s="181" t="str">
        <f>'5th 2'!AE43</f>
        <v/>
      </c>
      <c r="E2251" s="181" t="str">
        <f>'5th 3'!AE43</f>
        <v/>
      </c>
      <c r="F2251" s="181" t="str">
        <f>'5th 4'!AE43</f>
        <v/>
      </c>
      <c r="G2251" s="181" t="str">
        <f>'5th 5'!AE43</f>
        <v/>
      </c>
      <c r="H2251" s="181" t="str">
        <f>'5th 6'!AE43</f>
        <v/>
      </c>
      <c r="I2251" s="416"/>
      <c r="J2251" s="416"/>
      <c r="K2251" s="419"/>
      <c r="L2251" s="181" t="str">
        <f>'6th 1'!AE43</f>
        <v/>
      </c>
      <c r="M2251" s="181" t="str">
        <f>'6th 2'!AE43</f>
        <v/>
      </c>
      <c r="N2251" s="181" t="str">
        <f>'6th 3'!AE43</f>
        <v/>
      </c>
      <c r="O2251" s="181" t="str">
        <f>'6th 4'!AE43</f>
        <v/>
      </c>
      <c r="P2251" s="181" t="str">
        <f>'6th 5'!AE43</f>
        <v/>
      </c>
      <c r="Q2251" s="181" t="str">
        <f>'6th 6'!AE43</f>
        <v/>
      </c>
      <c r="R2251" s="181" t="str">
        <f>'6th 7'!AE43</f>
        <v/>
      </c>
      <c r="S2251" s="420"/>
      <c r="T2251" s="420"/>
      <c r="U2251" s="400"/>
      <c r="V2251" s="402"/>
      <c r="W2251" s="437"/>
      <c r="X2251" s="439"/>
      <c r="Y2251" s="406"/>
      <c r="Z2251" s="510"/>
    </row>
    <row r="2252" spans="1:26" ht="21" customHeight="1" thickTop="1" thickBot="1">
      <c r="A2252" s="435" t="s">
        <v>32</v>
      </c>
      <c r="B2252" s="435"/>
      <c r="C2252" s="435"/>
      <c r="D2252" s="435"/>
      <c r="E2252" s="435"/>
      <c r="F2252" s="435"/>
      <c r="G2252" s="435"/>
      <c r="H2252" s="435"/>
      <c r="I2252" s="435"/>
      <c r="J2252" s="435"/>
      <c r="K2252" s="435"/>
      <c r="L2252" s="435"/>
      <c r="M2252" s="435"/>
      <c r="N2252" s="435"/>
      <c r="O2252" s="435"/>
      <c r="P2252" s="435"/>
      <c r="Q2252" s="435"/>
      <c r="R2252" s="435"/>
      <c r="S2252" s="435"/>
      <c r="T2252" s="435"/>
      <c r="U2252" s="435"/>
      <c r="V2252" s="435"/>
      <c r="W2252" s="435"/>
      <c r="X2252" s="435"/>
      <c r="Y2252" s="435"/>
      <c r="Z2252" s="510"/>
    </row>
    <row r="2253" spans="1:26" ht="17.25" thickTop="1" thickBot="1">
      <c r="A2253" s="425" t="s">
        <v>48</v>
      </c>
      <c r="B2253" s="426"/>
      <c r="C2253" s="426"/>
      <c r="D2253" s="426"/>
      <c r="E2253" s="426"/>
      <c r="F2253" s="426"/>
      <c r="G2253" s="426"/>
      <c r="H2253" s="426"/>
      <c r="I2253" s="426"/>
      <c r="J2253" s="426"/>
      <c r="K2253" s="427"/>
      <c r="L2253" s="426" t="s">
        <v>49</v>
      </c>
      <c r="M2253" s="426"/>
      <c r="N2253" s="426"/>
      <c r="O2253" s="426"/>
      <c r="P2253" s="426"/>
      <c r="Q2253" s="426"/>
      <c r="R2253" s="426"/>
      <c r="S2253" s="426"/>
      <c r="T2253" s="426"/>
      <c r="U2253" s="427"/>
      <c r="V2253" s="160"/>
      <c r="W2253" s="428" t="s">
        <v>39</v>
      </c>
      <c r="X2253" s="428"/>
      <c r="Y2253" s="161"/>
      <c r="Z2253" s="510"/>
    </row>
    <row r="2254" spans="1:26" ht="17.25" thickTop="1">
      <c r="A2254" s="99" t="s">
        <v>22</v>
      </c>
      <c r="B2254" s="100"/>
      <c r="C2254" s="101">
        <f>'7th 1'!B4</f>
        <v>401</v>
      </c>
      <c r="D2254" s="101">
        <f>'7th 2'!B4</f>
        <v>402</v>
      </c>
      <c r="E2254" s="101">
        <f>'7th 3'!B4</f>
        <v>403</v>
      </c>
      <c r="F2254" s="101">
        <f>'7th 4'!B4</f>
        <v>404</v>
      </c>
      <c r="G2254" s="101">
        <f>'7th 5'!B4</f>
        <v>405</v>
      </c>
      <c r="H2254" s="101">
        <f>'7th 6'!B4</f>
        <v>406</v>
      </c>
      <c r="I2254" s="429" t="s">
        <v>0</v>
      </c>
      <c r="J2254" s="429" t="s">
        <v>3</v>
      </c>
      <c r="K2254" s="431" t="s">
        <v>2</v>
      </c>
      <c r="L2254" s="101">
        <f>'8th 1'!B4</f>
        <v>407</v>
      </c>
      <c r="M2254" s="101">
        <f>'8th 2'!B4</f>
        <v>408</v>
      </c>
      <c r="N2254" s="101">
        <f>'8th 3'!B4</f>
        <v>409</v>
      </c>
      <c r="O2254" s="101">
        <f>'8th 4'!B4</f>
        <v>410</v>
      </c>
      <c r="P2254" s="101">
        <f>'8th 5'!B4</f>
        <v>411</v>
      </c>
      <c r="Q2254" s="101">
        <f>'8th 6'!B4</f>
        <v>412</v>
      </c>
      <c r="R2254" s="101">
        <f>'8th 7'!B4</f>
        <v>0</v>
      </c>
      <c r="S2254" s="429" t="s">
        <v>0</v>
      </c>
      <c r="T2254" s="429" t="s">
        <v>3</v>
      </c>
      <c r="U2254" s="431" t="s">
        <v>2</v>
      </c>
      <c r="V2254" s="433" t="s">
        <v>62</v>
      </c>
      <c r="W2254" s="434"/>
      <c r="X2254" s="434"/>
      <c r="Y2254" s="162" t="str">
        <f>IF(X2255&gt;=4,"A+",IF(X2255&gt;=3.75,"A",IF(X2255&gt;=3.5,"A-",IF(X2255&gt;=3.25,"B+",IF(X2255&gt;=3,"B",IF(X2255&gt;=2.75,"B-",IF(X2255&gt;=2.5,"C+",IF(X2255&gt;=2,"C","F"))))))))</f>
        <v>A-</v>
      </c>
      <c r="Z2254" s="510"/>
    </row>
    <row r="2255" spans="1:26" ht="65.25" customHeight="1">
      <c r="A2255" s="77" t="s">
        <v>63</v>
      </c>
      <c r="B2255" s="86"/>
      <c r="C2255" s="79" t="str">
        <f>IF('7th 1'!C43&gt;0,'7th 1'!D6,IF('7th 1'!K43&gt;0,'7th 1'!L6,IF('7th 1'!S43&gt;0,'7th 1'!T6,0)))</f>
        <v>Publicity Campaign</v>
      </c>
      <c r="D2255" s="79" t="str">
        <f>IF('7th 2'!C43&gt;0,'7th 2'!D6,IF('7th 2'!K43&gt;0,'7th 2'!L6,IF('7th 2'!S43&gt;0,'7th 2'!T6,0)))</f>
        <v>Produce Idea Formulation of Product</v>
      </c>
      <c r="E2255" s="79" t="str">
        <f>IF('7th 3'!C43&gt;0,'7th 3'!D6,IF('7th 3'!K43&gt;0,'7th 3'!L6,IF('7th 3'!S43&gt;0,'7th 3'!T6,0)))</f>
        <v>Computer Illustration-1</v>
      </c>
      <c r="F2255" s="79" t="str">
        <f>IF('7th 4'!C43&gt;0,'7th 4'!D6,IF('7th 4'!K43&gt;0,'7th 4'!L6,IF('7th 4'!S43&gt;0,'7th 4'!T6,0)))</f>
        <v>Computer Graphic -1</v>
      </c>
      <c r="G2255" s="79" t="str">
        <f>IF('7th 5'!C43&gt;0,'7th 5'!D6,IF('7th 5'!K43&gt;0,'7th 5'!L6,IF('7th 5'!S43&gt;0,'7th 5'!T6,0)))</f>
        <v>Sketch and Landscape -2</v>
      </c>
      <c r="H2255" s="79" t="str">
        <f>IF('7th 6'!C43&gt;0,'7th 6'!D6,IF('7th 6'!K43&gt;0,'7th 6'!L6,IF('7th 6'!S43&gt;0,'7th 6'!T6,0)))</f>
        <v>History of Western Art</v>
      </c>
      <c r="I2255" s="429"/>
      <c r="J2255" s="429"/>
      <c r="K2255" s="431"/>
      <c r="L2255" s="79" t="str">
        <f>IF('8th 1'!C43&gt;0,'8th 1'!D6,IF('8th 1'!K43&gt;0,'8th 1'!L6,IF('8th 1'!S43&gt;0,'8th 1'!T6,0)))</f>
        <v>Drawing a Package Design</v>
      </c>
      <c r="M2255" s="79" t="str">
        <f>IF('8th 2'!C43&gt;0,'8th 2'!D6,IF('8th 2'!K43&gt;0,'8th 2'!L6,IF('8th 2'!S43&gt;0,'8th 2'!T6,0)))</f>
        <v>Experimental Design</v>
      </c>
      <c r="N2255" s="79" t="str">
        <f>IF('8th 3'!C43&gt;0,'8th 3'!D6,IF('8th 3'!K43&gt;0,'8th 3'!L6,IF('8th 3'!S43&gt;0,'8th 3'!T6,0)))</f>
        <v>Computer Graphic -2</v>
      </c>
      <c r="O2255" s="79" t="str">
        <f>IF('8th 4'!C43&gt;0,'8th 4'!D6,IF('8th 4'!K43&gt;0,'8th 4'!L6,IF('8th 4'!S43&gt;0,'8th 4'!T6,0)))</f>
        <v>Interior &amp; Exterior Design</v>
      </c>
      <c r="P2255" s="79" t="str">
        <f>IF('8th 5'!C43&gt;0,'8th 5'!D6,IF('8th 5'!K43&gt;0,'8th 5'!L6,IF('8th 5'!S43&gt;0,'8th 5'!T6,0)))</f>
        <v>Aesthesic</v>
      </c>
      <c r="Q2255" s="79" t="str">
        <f>IF('8th 6'!C43&gt;0,'8th 6'!D6,IF('8th 6'!K43&gt;0,'8th 6'!L6,IF('8th 6'!S43&gt;0,'8th 6'!T6,0)))</f>
        <v>History of Arts in Bengal</v>
      </c>
      <c r="R2255" s="79">
        <f>IF('8th 7'!C43&gt;0,'8th 7'!D6,IF('8th 7'!K43&gt;0,'8th 7'!L6,IF('8th 7'!S43&gt;0,'8th 7'!T6,0)))</f>
        <v>0</v>
      </c>
      <c r="S2255" s="429"/>
      <c r="T2255" s="429"/>
      <c r="U2255" s="431"/>
      <c r="V2255" s="335">
        <f>IF(I2257&gt;0,(V2260+V2242),0)</f>
        <v>126</v>
      </c>
      <c r="W2255" s="254">
        <f>IF(I2257&gt;0,(W2260+W2242),0)</f>
        <v>453</v>
      </c>
      <c r="X2255" s="336">
        <f>IF(S2257&gt;0,(W2255/126),IF(I2257&gt;0,(W2255/109.5),0))</f>
        <v>3.5952380952380953</v>
      </c>
      <c r="Y2255" s="163" t="str">
        <f>IF(X2255&gt;=2.5,Y2254,IF(X2255&gt;=2.25,"C",IF(X2255&gt;=2,"D",IF(X2255=0,0,"F"))))</f>
        <v>A-</v>
      </c>
      <c r="Z2255" s="510"/>
    </row>
    <row r="2256" spans="1:26" ht="17.25" customHeight="1">
      <c r="A2256" s="458" t="s">
        <v>27</v>
      </c>
      <c r="B2256" s="459"/>
      <c r="C2256" s="102">
        <f>IF('7th 1'!C43&gt;0,'7th 1'!H4,IF('7th 1'!K43&gt;0,'7th 1'!P4,IF('7th 1'!S43&gt;0,'7th 1'!X4,0)))</f>
        <v>3</v>
      </c>
      <c r="D2256" s="102">
        <f>IF('7th 2'!C43&gt;0,'7th 2'!H4,IF('7th 2'!K43&gt;0,'7th 2'!P4,IF('7th 2'!S43&gt;0,'7th 2'!X4,0)))</f>
        <v>1.5</v>
      </c>
      <c r="E2256" s="102">
        <f>IF('7th 3'!C43&gt;0,'7th 3'!H4,IF('7th 3'!K43&gt;0,'7th 3'!P4,IF('7th 3'!S43&gt;0,'7th 3'!X4,0)))</f>
        <v>3</v>
      </c>
      <c r="F2256" s="102">
        <f>IF('7th 4'!C43&gt;0,'7th 4'!H4,IF('7th 4'!K43&gt;0,'7th 4'!P4,IF('7th 4'!S43&gt;0,'7th 4'!X4,0)))</f>
        <v>3</v>
      </c>
      <c r="G2256" s="102">
        <f>IF('7th 5'!C43&gt;0,'7th 5'!H4,IF('7th 5'!K43&gt;0,'7th 5'!P4,IF('7th 5'!S43&gt;0,'7th 5'!X4,0)))</f>
        <v>1.5</v>
      </c>
      <c r="H2256" s="102">
        <f>IF('7th 6'!C43&gt;0,'7th 6'!H4,IF('7th 6'!K43&gt;0,'7th 6'!P4,IF('7th 6'!S43&gt;0,'7th 6'!X4,0)))</f>
        <v>3</v>
      </c>
      <c r="I2256" s="430"/>
      <c r="J2256" s="430"/>
      <c r="K2256" s="432"/>
      <c r="L2256" s="102">
        <f>IF('8th 1'!C43&gt;0,'8th 1'!H4,IF('8th 1'!K43&gt;0,'8th 1'!P4,IF('8th 1'!S43&gt;0,'8th 1'!X4,0)))</f>
        <v>3</v>
      </c>
      <c r="M2256" s="102">
        <f>IF('8th 2'!C43&gt;0,'8th 2'!H4,IF('8th 2'!K43&gt;0,'8th 2'!P4,IF('8th 2'!S43&gt;0,'8th 2'!X4,0)))</f>
        <v>3</v>
      </c>
      <c r="N2256" s="102">
        <f>IF('8th 3'!C43&gt;0,'8th 3'!H4,IF('8th 3'!K43&gt;0,'8th 3'!P4,IF('8th 3'!S43&gt;0,'8th 3'!X4,0)))</f>
        <v>3</v>
      </c>
      <c r="O2256" s="102">
        <f>IF('8th 4'!C43&gt;0,'8th 4'!H4,IF('8th 4'!K43&gt;0,'8th 4'!P4,IF('8th 4'!S43&gt;0,'8th 4'!X4,0)))</f>
        <v>3</v>
      </c>
      <c r="P2256" s="102">
        <f>IF('8th 5'!C43&gt;0,'8th 5'!H4,IF('8th 5'!K43&gt;0,'8th 5'!P4,IF('8th 5'!S43&gt;0,'8th 5'!X4,0)))</f>
        <v>1.5</v>
      </c>
      <c r="Q2256" s="102">
        <f>IF('8th 6'!C43&gt;0,'8th 6'!H4,IF('8th 6'!K43&gt;0,'8th 6'!P4,IF('8th 6'!S43&gt;0,'8th 6'!X4,0)))</f>
        <v>1.5</v>
      </c>
      <c r="R2256" s="102">
        <f>IF('8th 7'!C43&gt;0,'8th 7'!H4,IF('8th 7'!K43&gt;0,'8th 7'!P4,IF('8th 7'!S43&gt;0,'8th 7'!X4,0)))</f>
        <v>0</v>
      </c>
      <c r="S2256" s="430"/>
      <c r="T2256" s="430"/>
      <c r="U2256" s="432"/>
      <c r="V2256" s="460" t="s">
        <v>41</v>
      </c>
      <c r="W2256" s="461"/>
      <c r="X2256" s="461"/>
      <c r="Y2256" s="462"/>
      <c r="Z2256" s="510"/>
    </row>
    <row r="2257" spans="1:26" ht="18.75" customHeight="1" thickBot="1">
      <c r="A2257" s="463" t="s">
        <v>11</v>
      </c>
      <c r="B2257" s="464"/>
      <c r="C2257" s="102">
        <v>100</v>
      </c>
      <c r="D2257" s="102">
        <v>100</v>
      </c>
      <c r="E2257" s="102">
        <v>100</v>
      </c>
      <c r="F2257" s="102">
        <v>100</v>
      </c>
      <c r="G2257" s="102">
        <v>100</v>
      </c>
      <c r="H2257" s="102">
        <v>100</v>
      </c>
      <c r="I2257" s="465">
        <f>(C2261*C2256)+(D2261*D2256)+(E2261*E2256)+(F2261*F2256)+(G2261*G2256)+(H2261*H2256)</f>
        <v>54</v>
      </c>
      <c r="J2257" s="84"/>
      <c r="K2257" s="103" t="str">
        <f>IF(J2259&gt;=4,"A+",IF(J2259&gt;=3.75,"A",IF(J2259&gt;=3.5,"A-",IF(J2259&gt;=3.25,"B+",IF(J2259&gt;=3,"B",IF(J2259&gt;=2.75,"B-",IF(J2259&gt;=2.5,"C+",IF(J2259&gt;=2,"C","F"))))))))</f>
        <v>A-</v>
      </c>
      <c r="L2257" s="102">
        <v>100</v>
      </c>
      <c r="M2257" s="102">
        <v>100</v>
      </c>
      <c r="N2257" s="102">
        <v>100</v>
      </c>
      <c r="O2257" s="102">
        <v>100</v>
      </c>
      <c r="P2257" s="102">
        <v>100</v>
      </c>
      <c r="Q2257" s="102">
        <v>100</v>
      </c>
      <c r="R2257" s="102">
        <v>100</v>
      </c>
      <c r="S2257" s="465">
        <f>(L2261*L2256)+(M2261*M2256)+(N2261*N2256)+(O2261*O2256)+(P2261*P2256)+(Q2261*Q2256)+(R2261*R2256)</f>
        <v>53.625</v>
      </c>
      <c r="T2257" s="84"/>
      <c r="U2257" s="103" t="str">
        <f>IF(T2259&gt;=4,"A+",IF(T2259&gt;=3.75,"A",IF(T2259&gt;=3.5,"A-",IF(T2259&gt;=3.25,"B+",IF(T2259&gt;=3,"B",IF(T2259&gt;=2.75,"B-",IF(T2259&gt;=2.5,"C+",IF(T2259&gt;=2,"C","F"))))))))</f>
        <v>A-</v>
      </c>
      <c r="V2257" s="467" t="s">
        <v>29</v>
      </c>
      <c r="W2257" s="469" t="s">
        <v>0</v>
      </c>
      <c r="X2257" s="469" t="s">
        <v>3</v>
      </c>
      <c r="Y2257" s="421" t="s">
        <v>2</v>
      </c>
      <c r="Z2257" s="510"/>
    </row>
    <row r="2258" spans="1:26" ht="17.25" thickTop="1">
      <c r="A2258" s="77" t="s">
        <v>28</v>
      </c>
      <c r="B2258" s="86"/>
      <c r="C2258" s="104">
        <f>IF('7th 1'!C43&gt;0,'7th 1'!C43,IF('7th 1'!K43&gt;0,'7th 1'!K43,IF('7th 1'!S43&gt;0,'7th 1'!S43,0)))</f>
        <v>33.5</v>
      </c>
      <c r="D2258" s="104">
        <f>IF('7th 2'!C43&gt;0,'7th 2'!C43,IF('7th 2'!K43&gt;0,'7th 2'!K43,IF('7th 2'!S43&gt;0,'7th 2'!S43,0)))</f>
        <v>34.5</v>
      </c>
      <c r="E2258" s="104">
        <f>IF('7th 3'!C43&gt;0,'7th 3'!C43,IF('7th 3'!K43&gt;0,'7th 3'!K43,IF('7th 3'!S43&gt;0,'7th 3'!S43,0)))</f>
        <v>30.5</v>
      </c>
      <c r="F2258" s="104">
        <f>IF('7th 4'!C43&gt;0,'7th 4'!C43,IF('7th 4'!K43&gt;0,'7th 4'!K43,IF('7th 4'!S43&gt;0,'7th 4'!S43,0)))</f>
        <v>31</v>
      </c>
      <c r="G2258" s="104">
        <f>IF('7th 5'!C43&gt;0,'7th 5'!C43,IF('7th 5'!K43&gt;0,'7th 5'!K43,IF('7th 5'!S43&gt;0,'7th 5'!S43,0)))</f>
        <v>34</v>
      </c>
      <c r="H2258" s="104">
        <f>IF('7th 6'!C43&gt;0,'7th 6'!C43,IF('7th 6'!K43&gt;0,'7th 6'!K43,IF('7th 6'!S43&gt;0,'7th 6'!S43,0)))</f>
        <v>27.75</v>
      </c>
      <c r="I2258" s="466"/>
      <c r="J2258" s="98"/>
      <c r="K2258" s="90"/>
      <c r="L2258" s="104">
        <f>IF('8th 1'!C43&gt;0,'8th 1'!C43,IF('8th 1'!K43&gt;0,'8th 1'!K43,IF('8th 1'!S43&gt;0,'8th 1'!S43,0)))</f>
        <v>32.5</v>
      </c>
      <c r="M2258" s="104">
        <f>IF('8th 2'!C43&gt;0,'8th 2'!C43,IF('8th 2'!K43&gt;0,'8th 2'!K43,IF('8th 2'!S43&gt;0,'8th 2'!S43,0)))</f>
        <v>34</v>
      </c>
      <c r="N2258" s="104">
        <f>IF('8th 3'!C43&gt;0,'8th 3'!C43,IF('8th 3'!K43&gt;0,'8th 3'!K43,IF('8th 3'!S43&gt;0,'8th 3'!S43,0)))</f>
        <v>33</v>
      </c>
      <c r="O2258" s="104">
        <f>IF('8th 4'!C43&gt;0,'8th 4'!C43,IF('8th 4'!K43&gt;0,'8th 4'!K43,IF('8th 4'!S43&gt;0,'8th 4'!S43,0)))</f>
        <v>29.5</v>
      </c>
      <c r="P2258" s="104">
        <f>IF('8th 5'!C43&gt;0,'8th 5'!C43,IF('8th 5'!K43&gt;0,'8th 5'!K43,IF('8th 5'!S43&gt;0,'8th 5'!S43,0)))</f>
        <v>31.5</v>
      </c>
      <c r="Q2258" s="104">
        <f>IF('8th 6'!C43&gt;0,'8th 6'!C43,IF('8th 6'!K43&gt;0,'8th 6'!K43,IF('8th 6'!S43&gt;0,'8th 6'!S43,0)))</f>
        <v>29.5</v>
      </c>
      <c r="R2258" s="104">
        <f>IF('8th 7'!C43&gt;0,'8th 7'!C43,IF('8th 7'!K43&gt;0,'8th 7'!K43,IF('8th 7'!S43&gt;0,'8th 7'!S43,0)))</f>
        <v>0</v>
      </c>
      <c r="S2258" s="466"/>
      <c r="T2258" s="98"/>
      <c r="U2258" s="90"/>
      <c r="V2258" s="468"/>
      <c r="W2258" s="470"/>
      <c r="X2258" s="471"/>
      <c r="Y2258" s="422"/>
      <c r="Z2258" s="510"/>
    </row>
    <row r="2259" spans="1:26" ht="17.25">
      <c r="A2259" s="423" t="s">
        <v>26</v>
      </c>
      <c r="B2259" s="91" t="s">
        <v>60</v>
      </c>
      <c r="C2259" s="104">
        <f>IF('7th 1'!C43&gt;0,'7th 1'!J43,IF('7th 1'!K43&gt;0,'7th 1'!R43,IF('7th 1'!S43&gt;0,'7th 1'!Z43,0)))</f>
        <v>44</v>
      </c>
      <c r="D2259" s="104">
        <f>IF('7th 2'!C43&gt;0,'7th 2'!J43,IF('7th 2'!K43&gt;0,'7th 2'!R43,IF('7th 2'!S43&gt;0,'7th 2'!Z43,0)))</f>
        <v>47</v>
      </c>
      <c r="E2259" s="104">
        <f>IF('7th 3'!C43&gt;0,'7th 3'!J43,IF('7th 3'!K43&gt;0,'7th 3'!R43,IF('7th 3'!S43&gt;0,'7th 3'!Z43,0)))</f>
        <v>38.5</v>
      </c>
      <c r="F2259" s="104">
        <f>IF('7th 4'!C43&gt;0,'7th 4'!J43,IF('7th 4'!K43&gt;0,'7th 4'!R43,IF('7th 4'!S43&gt;0,'7th 4'!Z43,0)))</f>
        <v>48</v>
      </c>
      <c r="G2259" s="104">
        <f>IF('7th 5'!C43&gt;0,'7th 5'!J43,IF('7th 5'!K43&gt;0,'7th 5'!R43,IF('7th 5'!S43&gt;0,'7th 5'!Z43,0)))</f>
        <v>47.5</v>
      </c>
      <c r="H2259" s="104">
        <f>IF('7th 6'!C43&gt;0,'7th 6'!J43,IF('7th 6'!K43&gt;0,'7th 6'!R43,IF('7th 6'!S43&gt;0,'7th 6'!Z43,0)))</f>
        <v>38.25</v>
      </c>
      <c r="I2259" s="466"/>
      <c r="J2259" s="440">
        <f>I2257/(C2256+D2256+E2256+F2256+G2256+H2256)</f>
        <v>3.6</v>
      </c>
      <c r="K2259" s="442" t="str">
        <f>IF(J2259&gt;=2.5,K2257,IF(J2259&gt;=2.25,"C",IF(J2259&gt;=2,"D",IF(J2259=0,0,"F"))))</f>
        <v>A-</v>
      </c>
      <c r="L2259" s="104">
        <f>IF('8th 1'!C43&gt;0,'8th 1'!J43,IF('8th 1'!K43&gt;0,'8th 1'!R43,IF('8th 1'!S43&gt;0,'8th 1'!Z43,0)))</f>
        <v>45.5</v>
      </c>
      <c r="M2259" s="104">
        <f>IF('8th 2'!C43&gt;0,'8th 2'!J43,IF('8th 2'!K43&gt;0,'8th 2'!R43,IF('8th 2'!S43&gt;0,'8th 2'!Z43,0)))</f>
        <v>35</v>
      </c>
      <c r="N2259" s="104">
        <f>IF('8th 3'!C43&gt;0,'8th 3'!J43,IF('8th 3'!K43&gt;0,'8th 3'!R43,IF('8th 3'!S43&gt;0,'8th 3'!Z43,0)))</f>
        <v>46.25</v>
      </c>
      <c r="O2259" s="104">
        <f>IF('8th 4'!C43&gt;0,'8th 4'!J43,IF('8th 4'!K43&gt;0,'8th 4'!R43,IF('8th 4'!S43&gt;0,'8th 4'!Z43,0)))</f>
        <v>37</v>
      </c>
      <c r="P2259" s="104">
        <f>IF('8th 5'!C43&gt;0,'8th 5'!J43,IF('8th 5'!K43&gt;0,'8th 5'!R43,IF('8th 5'!S43&gt;0,'8th 5'!Z43,0)))</f>
        <v>44.5</v>
      </c>
      <c r="Q2259" s="104">
        <f>IF('8th 6'!C43&gt;0,'8th 6'!J43,IF('8th 6'!K43&gt;0,'8th 6'!R43,IF('8th 6'!S43&gt;0,'8th 6'!Z43,0)))</f>
        <v>42</v>
      </c>
      <c r="R2259" s="104">
        <f>IF('8th 7'!C43&gt;0,'8th 7'!J43,IF('8th 7'!K43&gt;0,'8th 7'!R43,IF('8th 7'!S43&gt;0,'8th 7'!Z43,0)))</f>
        <v>0</v>
      </c>
      <c r="S2259" s="466"/>
      <c r="T2259" s="440">
        <f>S2257/(L2256+M2256+N2256+O2256+P2256+Q2256+R2256)</f>
        <v>3.5750000000000002</v>
      </c>
      <c r="U2259" s="442" t="str">
        <f>IF(T2259&gt;=2.5,U2257,IF(T2259&gt;=2.25,"C",IF(T2259&gt;=2,"D",IF(T2259=0,0,"F"))))</f>
        <v>A-</v>
      </c>
      <c r="V2259" s="454" t="s">
        <v>40</v>
      </c>
      <c r="W2259" s="443"/>
      <c r="X2259" s="443"/>
      <c r="Y2259" s="455"/>
      <c r="Z2259" s="510"/>
    </row>
    <row r="2260" spans="1:26" ht="16.5" customHeight="1">
      <c r="A2260" s="424"/>
      <c r="B2260" s="91" t="s">
        <v>67</v>
      </c>
      <c r="C2260" s="117">
        <f>'7th 1'!AA43</f>
        <v>78</v>
      </c>
      <c r="D2260" s="117">
        <f>'7th 2'!AA43</f>
        <v>82</v>
      </c>
      <c r="E2260" s="117">
        <f>'7th 3'!AA43</f>
        <v>69</v>
      </c>
      <c r="F2260" s="117">
        <f>'7th 4'!AA43</f>
        <v>79</v>
      </c>
      <c r="G2260" s="117">
        <f>'7th 5'!AA43</f>
        <v>82</v>
      </c>
      <c r="H2260" s="117">
        <f>'7th 6'!AA43</f>
        <v>66</v>
      </c>
      <c r="I2260" s="466"/>
      <c r="J2260" s="453"/>
      <c r="K2260" s="442"/>
      <c r="L2260" s="117">
        <f>'8th 1'!AA43</f>
        <v>78</v>
      </c>
      <c r="M2260" s="117">
        <f>'8th 2'!AA43</f>
        <v>69</v>
      </c>
      <c r="N2260" s="117">
        <f>'8th 3'!AA43</f>
        <v>80</v>
      </c>
      <c r="O2260" s="117">
        <f>'8th 4'!AA43</f>
        <v>67</v>
      </c>
      <c r="P2260" s="117">
        <f>'8th 5'!AA43</f>
        <v>76</v>
      </c>
      <c r="Q2260" s="117">
        <f>'8th 6'!AA43</f>
        <v>72</v>
      </c>
      <c r="R2260" s="117">
        <f>'8th 7'!AA43</f>
        <v>0</v>
      </c>
      <c r="S2260" s="466"/>
      <c r="T2260" s="453"/>
      <c r="U2260" s="442"/>
      <c r="V2260" s="444">
        <f>IF((C2261+C2263)=0,0,C2256)+IF((D2261+D2263)=0,0,D2256)+IF((E2261+E2263)=0,0,E2256)+IF((F2261+F2263)=0,0,F2256)+IF((G2261+G2263)=0,0,G2256)+IF((H2261+H2263)=0,0,H2256)+IF((L2261+L2263)=0,0,L2256)+IF((M2261+M2263)=0,0,M2256)+IF((N2261+N2263)=0,0,N2256)+IF((O2261+O2263)=0,0,O2256)+IF((P2261+P2263)=0,0,P2256)+IF((Q2261+Q2263)=0,0,Q2256)+IF((R2261+R2263)=0,0,R2256)+IF(I2267&gt;0,1.5,0)</f>
        <v>31.5</v>
      </c>
      <c r="W2260" s="457">
        <f>I2257+S2257+(I2267*1.5)</f>
        <v>113.625</v>
      </c>
      <c r="X2260" s="440">
        <f>IF(S2257&gt;0,(W2260/31.5),J2259)</f>
        <v>3.6071428571428572</v>
      </c>
      <c r="Y2260" s="164" t="str">
        <f>IF(X2260&gt;=4,"A+",IF(X2260&gt;=3.75,"A",IF(X2260&gt;=3.5,"A-",IF(X2260&gt;=3.25,"B+",IF(X2260&gt;=3,"B",IF(X2260&gt;=2.75,"B-",IF(X2260&gt;=2.5,"C+",IF(X2260&gt;=2,"C","F"))))))))</f>
        <v>A-</v>
      </c>
      <c r="Z2260" s="510"/>
    </row>
    <row r="2261" spans="1:26" ht="16.5">
      <c r="A2261" s="424"/>
      <c r="B2261" s="91" t="s">
        <v>1</v>
      </c>
      <c r="C2261" s="104">
        <f>'7th 1'!AC43</f>
        <v>3.75</v>
      </c>
      <c r="D2261" s="104">
        <f>'7th 2'!AC43</f>
        <v>4</v>
      </c>
      <c r="E2261" s="104">
        <f>'7th 3'!AC43</f>
        <v>3.25</v>
      </c>
      <c r="F2261" s="104">
        <f>'7th 4'!AC43</f>
        <v>3.75</v>
      </c>
      <c r="G2261" s="104">
        <f>'7th 5'!AC43</f>
        <v>4</v>
      </c>
      <c r="H2261" s="104">
        <f>'7th 6'!AC43</f>
        <v>3.25</v>
      </c>
      <c r="I2261" s="466"/>
      <c r="J2261" s="98"/>
      <c r="K2261" s="112"/>
      <c r="L2261" s="104">
        <f>'8th 1'!AC43</f>
        <v>3.75</v>
      </c>
      <c r="M2261" s="104">
        <f>'8th 2'!AC43</f>
        <v>3.25</v>
      </c>
      <c r="N2261" s="104">
        <f>'8th 3'!AC43</f>
        <v>4</v>
      </c>
      <c r="O2261" s="104">
        <f>'8th 4'!AC43</f>
        <v>3.25</v>
      </c>
      <c r="P2261" s="104">
        <f>'8th 5'!AC43</f>
        <v>3.75</v>
      </c>
      <c r="Q2261" s="104">
        <f>'8th 6'!AC43</f>
        <v>3.5</v>
      </c>
      <c r="R2261" s="104">
        <f>'8th 7'!AC43</f>
        <v>0</v>
      </c>
      <c r="S2261" s="466"/>
      <c r="T2261" s="98"/>
      <c r="V2261" s="456"/>
      <c r="W2261" s="448"/>
      <c r="X2261" s="441"/>
      <c r="Y2261" s="451" t="str">
        <f>IF(S2257&gt;0,(IF(X2260&gt;=2.5,Y2260,IF(X2260&gt;=2.25,"C",IF(X2260&gt;=2,"D","F")))),K2259)</f>
        <v>A-</v>
      </c>
      <c r="Z2261" s="510"/>
    </row>
    <row r="2262" spans="1:26" ht="16.5">
      <c r="A2262" s="424"/>
      <c r="B2262" s="91" t="s">
        <v>2</v>
      </c>
      <c r="C2262" s="104" t="str">
        <f>'7th 1'!AB43</f>
        <v>A</v>
      </c>
      <c r="D2262" s="104" t="str">
        <f>'7th 2'!AB43</f>
        <v>A+</v>
      </c>
      <c r="E2262" s="104" t="str">
        <f>'7th 3'!AB43</f>
        <v>B+</v>
      </c>
      <c r="F2262" s="104" t="str">
        <f>'7th 4'!AB43</f>
        <v>A</v>
      </c>
      <c r="G2262" s="104" t="str">
        <f>'7th 5'!AB43</f>
        <v>A+</v>
      </c>
      <c r="H2262" s="104" t="str">
        <f>'7th 6'!AB43</f>
        <v>B+</v>
      </c>
      <c r="I2262" s="466"/>
      <c r="J2262" s="98"/>
      <c r="K2262" s="90"/>
      <c r="L2262" s="104" t="str">
        <f>'8th 1'!AB43</f>
        <v>A</v>
      </c>
      <c r="M2262" s="104" t="str">
        <f>'8th 2'!AB43</f>
        <v>B+</v>
      </c>
      <c r="N2262" s="104" t="str">
        <f>'8th 3'!AB43</f>
        <v>A+</v>
      </c>
      <c r="O2262" s="104" t="str">
        <f>'8th 4'!AB43</f>
        <v>B+</v>
      </c>
      <c r="P2262" s="104" t="str">
        <f>'8th 5'!AB43</f>
        <v>A</v>
      </c>
      <c r="Q2262" s="104" t="str">
        <f>'8th 6'!AB43</f>
        <v>A-</v>
      </c>
      <c r="R2262" s="104" t="str">
        <f>'8th 7'!AB43</f>
        <v/>
      </c>
      <c r="S2262" s="466"/>
      <c r="T2262" s="98"/>
      <c r="U2262" s="90"/>
      <c r="V2262" s="446"/>
      <c r="W2262" s="449"/>
      <c r="X2262" s="450"/>
      <c r="Y2262" s="452"/>
      <c r="Z2262" s="510"/>
    </row>
    <row r="2263" spans="1:26" ht="16.5">
      <c r="A2263" s="413" t="s">
        <v>127</v>
      </c>
      <c r="B2263" s="91" t="s">
        <v>1</v>
      </c>
      <c r="C2263" s="104" t="str">
        <f>'7th 1'!AD43</f>
        <v>3.35</v>
      </c>
      <c r="D2263" s="104">
        <f>'7th 2'!AD43</f>
        <v>0</v>
      </c>
      <c r="E2263" s="104">
        <f>'7th 3'!AD43</f>
        <v>0</v>
      </c>
      <c r="F2263" s="104">
        <f>'7th 4'!AD43</f>
        <v>0</v>
      </c>
      <c r="G2263" s="104">
        <f>'7th 5'!AD43</f>
        <v>0</v>
      </c>
      <c r="H2263" s="104">
        <f>'7th 6'!AD43</f>
        <v>0</v>
      </c>
      <c r="I2263" s="415">
        <f>(C2263*C2256)+(D2263*D2256)+(E2263*E2256)+(F2263*F2256)+(G2263*G2256)+(H2263*H2256)</f>
        <v>10.050000000000001</v>
      </c>
      <c r="J2263" s="417">
        <f>IF(C2263&gt;0,(C2261*C2256),0)+IF(D2263&gt;0,(D2261*D2256),0)+IF(E2263&gt;0,(E2261*E2256),0)+IF(F2263&gt;0,(F2261*F2256),0)+IF(G2263&gt;0,(G2261*G2256),0)+IF(H2263&gt;0,(H2261*H2256),0)</f>
        <v>11.25</v>
      </c>
      <c r="K2263" s="418">
        <f>IF(C2263&gt;C2261,((C2263*C2256)-(C2261*C2256)),0)+IF(D2263&gt;D2261,((D2263*D2256)-(D2261*D2256)),0)+IF(E2263&gt;E2261,((E2263*E2256)-(E2261*E2256)),0)+IF(F2263&gt;F2261,((F2263*F2256)-(F2261*F2256)),0)+IF(G2263&gt;G2261,((G2263*G2256)-(G2261*G2256)),0)+IF(H2263&gt;H2261,((H2263*H2256)-(H2261*H2256)),0)</f>
        <v>-1.1999999999999993</v>
      </c>
      <c r="L2263" s="165">
        <f>'8th 1'!AD43</f>
        <v>0</v>
      </c>
      <c r="M2263" s="104">
        <f>'8th 2'!AD43</f>
        <v>0</v>
      </c>
      <c r="N2263" s="104">
        <f>'8th 3'!AD43</f>
        <v>0</v>
      </c>
      <c r="O2263" s="104">
        <f>'8th 4'!AD43</f>
        <v>0</v>
      </c>
      <c r="P2263" s="104">
        <f>'8th 5'!AD43</f>
        <v>0</v>
      </c>
      <c r="Q2263" s="104">
        <f>'8th 6'!AD43</f>
        <v>0</v>
      </c>
      <c r="R2263" s="104">
        <f>'8th 7'!AD43</f>
        <v>0</v>
      </c>
      <c r="S2263" s="403">
        <f>(L2263*L2256)+(M2263*M2256)+(N2263*N2256)+(O2263*O2256)+(P2263*P2256)+(Q2263*Q2256)+(R2263*R2256)</f>
        <v>0</v>
      </c>
      <c r="T2263" s="417">
        <f>IF(L2263&gt;0,(L2261*L2256),0)+IF(M2263&gt;0,(M2261*M2256),0)+IF(N2263&gt;0,(N2261*N2256),0)+IF(O2263&gt;0,(O2261*O2256),0)+IF(P2263&gt;0,(P2261*P2256),0)+IF(Q2263&gt;0,(Q2261*Q2256),0)+IF(R2263&gt;0,(R2261*R2256),0)</f>
        <v>0</v>
      </c>
      <c r="U2263" s="399">
        <f>IF(L2263&gt;L2261,((L2263*L2256)-(L2261*L2256)),0)+IF(M2263&gt;M2261,((M2263*M2256)-(M2261*M2256)),0)+IF(N2263&gt;N2261,((N2263*N2256)-(N2261*N2256)),0)+IF(O2263&gt;O2261,((O2263*O2256)-(O2261*O2256)),0)+IF(P2263&gt;P2261,((P2263*P2256)-(P2261*P2256)),0)+IF(Q2263&gt;Q2261,((Q2263*Q2256)-(Q2261*Q2256)),0)+IF(R2263&gt;R2261,((R2263*R2256)-(R2261*R2256)),0)</f>
        <v>0</v>
      </c>
      <c r="V2263" s="401">
        <f>I2263+S2263</f>
        <v>10.050000000000001</v>
      </c>
      <c r="W2263" s="403">
        <f>J2263+T2263</f>
        <v>11.25</v>
      </c>
      <c r="X2263" s="403">
        <f>K2263+U2263</f>
        <v>-1.1999999999999993</v>
      </c>
      <c r="Y2263" s="405">
        <f>IF(V2255&gt;0,(X2263+Y2250),0)</f>
        <v>-1.1999999999999993</v>
      </c>
      <c r="Z2263" s="510"/>
    </row>
    <row r="2264" spans="1:26" ht="15.75" customHeight="1" thickBot="1">
      <c r="A2264" s="414"/>
      <c r="B2264" s="157" t="s">
        <v>23</v>
      </c>
      <c r="C2264" s="180" t="str">
        <f>'7th 1'!AE43</f>
        <v>Imp:</v>
      </c>
      <c r="D2264" s="180" t="str">
        <f>'7th 2'!AE43</f>
        <v/>
      </c>
      <c r="E2264" s="180" t="str">
        <f>'7th 3'!AE43</f>
        <v/>
      </c>
      <c r="F2264" s="180" t="str">
        <f>'7th 4'!AE43</f>
        <v/>
      </c>
      <c r="G2264" s="180" t="str">
        <f>'7th 5'!AE43</f>
        <v/>
      </c>
      <c r="H2264" s="180" t="str">
        <f>'7th 6'!AE43</f>
        <v/>
      </c>
      <c r="I2264" s="416"/>
      <c r="J2264" s="416"/>
      <c r="K2264" s="419"/>
      <c r="L2264" s="180" t="str">
        <f>'8th 1'!AE43</f>
        <v/>
      </c>
      <c r="M2264" s="180" t="str">
        <f>'8th 2'!AE43</f>
        <v/>
      </c>
      <c r="N2264" s="180" t="str">
        <f>'8th 3'!AE43</f>
        <v/>
      </c>
      <c r="O2264" s="180" t="str">
        <f>'8th 4'!AE43</f>
        <v/>
      </c>
      <c r="P2264" s="180" t="str">
        <f>'8th 5'!AE43</f>
        <v/>
      </c>
      <c r="Q2264" s="180" t="str">
        <f>'8th 6'!AE43</f>
        <v/>
      </c>
      <c r="R2264" s="180" t="str">
        <f>'8th 7'!AE43</f>
        <v/>
      </c>
      <c r="S2264" s="420"/>
      <c r="T2264" s="420"/>
      <c r="U2264" s="400"/>
      <c r="V2264" s="402"/>
      <c r="W2264" s="404"/>
      <c r="X2264" s="404"/>
      <c r="Y2264" s="406"/>
      <c r="Z2264" s="510"/>
    </row>
    <row r="2265" spans="1:26" ht="9.75" customHeight="1" thickTop="1" thickBot="1">
      <c r="C2265" s="53"/>
      <c r="D2265" s="53"/>
      <c r="E2265" s="53"/>
      <c r="F2265" s="53"/>
      <c r="G2265" s="53"/>
      <c r="H2265" s="53"/>
      <c r="L2265" s="53"/>
      <c r="M2265" s="53"/>
      <c r="N2265" s="53"/>
      <c r="O2265" s="53"/>
      <c r="P2265" s="53"/>
      <c r="Q2265" s="53"/>
      <c r="R2265" s="53"/>
      <c r="V2265" s="53"/>
      <c r="W2265" s="53"/>
      <c r="X2265" s="53"/>
      <c r="Y2265" s="53"/>
    </row>
    <row r="2266" spans="1:26" ht="18.75" thickTop="1">
      <c r="A2266" s="407" t="s">
        <v>33</v>
      </c>
      <c r="B2266" s="408"/>
      <c r="C2266" s="376" t="s">
        <v>35</v>
      </c>
      <c r="D2266" s="380"/>
      <c r="E2266" s="376" t="s">
        <v>30</v>
      </c>
      <c r="F2266" s="380"/>
      <c r="G2266" s="376" t="s">
        <v>31</v>
      </c>
      <c r="H2266" s="380"/>
      <c r="I2266" s="376" t="s">
        <v>32</v>
      </c>
      <c r="J2266" s="411"/>
      <c r="K2266" s="411"/>
      <c r="L2266" s="412"/>
      <c r="M2266" s="370" t="s">
        <v>50</v>
      </c>
      <c r="N2266" s="371"/>
      <c r="O2266" s="376" t="s">
        <v>0</v>
      </c>
      <c r="P2266" s="377"/>
      <c r="Q2266" s="169" t="s">
        <v>29</v>
      </c>
      <c r="R2266" s="378" t="s">
        <v>216</v>
      </c>
      <c r="S2266" s="379"/>
      <c r="T2266" s="379"/>
      <c r="U2266" s="380"/>
      <c r="V2266" s="381" t="s">
        <v>2</v>
      </c>
      <c r="W2266" s="382"/>
      <c r="X2266" s="170"/>
      <c r="Y2266" s="171"/>
    </row>
    <row r="2267" spans="1:26" s="113" customFormat="1" ht="18" customHeight="1">
      <c r="A2267" s="409"/>
      <c r="B2267" s="410"/>
      <c r="C2267" s="383" t="str">
        <f>'viva-1'!K41</f>
        <v>3.50</v>
      </c>
      <c r="D2267" s="384"/>
      <c r="E2267" s="383" t="str">
        <f>'viva-2'!K41</f>
        <v>3.50</v>
      </c>
      <c r="F2267" s="384"/>
      <c r="G2267" s="385" t="str">
        <f>'viva-3'!K41</f>
        <v>4.00</v>
      </c>
      <c r="H2267" s="384"/>
      <c r="I2267" s="383" t="str">
        <f>'viva-4'!K41</f>
        <v>4.00</v>
      </c>
      <c r="J2267" s="386"/>
      <c r="K2267" s="386"/>
      <c r="L2267" s="387"/>
      <c r="M2267" s="372"/>
      <c r="N2267" s="373"/>
      <c r="O2267" s="388">
        <f>W2255+Y2263</f>
        <v>451.8</v>
      </c>
      <c r="P2267" s="389"/>
      <c r="Q2267" s="397">
        <f>V2255</f>
        <v>126</v>
      </c>
      <c r="R2267" s="392">
        <f>O2267/126</f>
        <v>3.5857142857142859</v>
      </c>
      <c r="S2267" s="393"/>
      <c r="T2267" s="393"/>
      <c r="U2267" s="394"/>
      <c r="V2267" s="359" t="str">
        <f>IF(R2267&gt;=2.5,Y2267,IF(R2267&gt;=2.25,"C",IF(R2267&gt;=2,"D",IF(R2267=0,0,"F"))))</f>
        <v>A-</v>
      </c>
      <c r="W2267" s="360"/>
      <c r="X2267" s="172"/>
      <c r="Y2267" s="173" t="str">
        <f>IF(R2267&gt;=4,"A+",IF(R2267&gt;=3.75,"A",IF(R2267&gt;=3.5,"A-",IF(R2267&gt;=3.25,"B+",IF(R2267&gt;=3,"B",IF(R2267&gt;=2.75,"B-",IF(R2267&gt;=2.5,"C+",IF(R2267&gt;=2,"C","F"))))))))</f>
        <v>A-</v>
      </c>
      <c r="Z2267" s="174"/>
    </row>
    <row r="2268" spans="1:26" ht="34.5" customHeight="1" thickBot="1">
      <c r="A2268" s="363" t="s">
        <v>34</v>
      </c>
      <c r="B2268" s="364"/>
      <c r="C2268" s="365" t="s">
        <v>1</v>
      </c>
      <c r="D2268" s="366"/>
      <c r="E2268" s="367">
        <f>C2267+E2267+G2267+I2267</f>
        <v>15</v>
      </c>
      <c r="F2268" s="368"/>
      <c r="G2268" s="365" t="s">
        <v>0</v>
      </c>
      <c r="H2268" s="366"/>
      <c r="I2268" s="367">
        <f>E2268*1.5</f>
        <v>22.5</v>
      </c>
      <c r="J2268" s="369"/>
      <c r="K2268" s="369"/>
      <c r="L2268" s="368"/>
      <c r="M2268" s="374"/>
      <c r="N2268" s="375"/>
      <c r="O2268" s="390"/>
      <c r="P2268" s="391"/>
      <c r="Q2268" s="398"/>
      <c r="R2268" s="395"/>
      <c r="S2268" s="395"/>
      <c r="T2268" s="395"/>
      <c r="U2268" s="396"/>
      <c r="V2268" s="361"/>
      <c r="W2268" s="362"/>
      <c r="X2268" s="175"/>
      <c r="Y2268" s="176"/>
    </row>
    <row r="2269" spans="1:26" ht="30" customHeight="1" thickTop="1">
      <c r="B2269" s="54"/>
      <c r="C2269" s="54"/>
      <c r="D2269" s="514" t="s">
        <v>24</v>
      </c>
      <c r="E2269" s="514"/>
      <c r="F2269" s="514"/>
      <c r="G2269" s="514"/>
      <c r="H2269" s="514"/>
      <c r="I2269" s="514"/>
      <c r="J2269" s="514"/>
      <c r="K2269" s="514"/>
      <c r="L2269" s="514"/>
      <c r="M2269" s="514"/>
      <c r="N2269" s="514"/>
      <c r="O2269" s="514"/>
      <c r="P2269" s="514"/>
      <c r="Q2269" s="514"/>
      <c r="R2269" s="514"/>
      <c r="S2269" s="514"/>
      <c r="T2269" s="55" t="s">
        <v>36</v>
      </c>
      <c r="U2269" s="56"/>
      <c r="V2269" s="515">
        <f>'1st 1'!R44</f>
        <v>0</v>
      </c>
      <c r="W2269" s="516"/>
      <c r="X2269" s="516"/>
      <c r="Y2269" s="516"/>
    </row>
    <row r="2270" spans="1:26" ht="19.5">
      <c r="A2270" s="57"/>
      <c r="B2270" s="58"/>
      <c r="C2270" s="59" t="s">
        <v>4</v>
      </c>
      <c r="D2270" s="60" t="s">
        <v>71</v>
      </c>
      <c r="E2270" s="60"/>
      <c r="F2270" s="53"/>
      <c r="G2270" s="61"/>
      <c r="H2270" s="517" t="s">
        <v>73</v>
      </c>
      <c r="I2270" s="518"/>
      <c r="J2270" s="518"/>
      <c r="K2270" s="518"/>
      <c r="L2270" s="518"/>
      <c r="M2270" s="518"/>
      <c r="N2270" s="518"/>
      <c r="O2270" s="62"/>
      <c r="P2270" s="62"/>
      <c r="Q2270" s="62"/>
      <c r="R2270" s="53"/>
      <c r="S2270" s="63"/>
      <c r="T2270" s="55" t="s">
        <v>37</v>
      </c>
      <c r="U2270" s="56"/>
      <c r="V2270" s="519">
        <f>'1st 1'!A44</f>
        <v>37</v>
      </c>
      <c r="W2270" s="516"/>
      <c r="X2270" s="516"/>
      <c r="Y2270" s="516"/>
    </row>
    <row r="2271" spans="1:26" ht="18.75">
      <c r="A2271" s="57"/>
      <c r="B2271" s="58"/>
      <c r="C2271" s="59" t="s">
        <v>5</v>
      </c>
      <c r="D2271" s="60" t="s">
        <v>66</v>
      </c>
      <c r="E2271" s="60"/>
      <c r="F2271" s="64"/>
      <c r="G2271" s="53"/>
      <c r="H2271" s="61"/>
      <c r="I2271" s="65"/>
      <c r="J2271" s="520">
        <f>'1st 1'!A2706</f>
        <v>0</v>
      </c>
      <c r="K2271" s="521"/>
      <c r="L2271" s="521"/>
      <c r="M2271" s="521"/>
      <c r="N2271" s="62"/>
      <c r="O2271" s="62"/>
      <c r="P2271" s="53"/>
      <c r="Q2271" s="53"/>
      <c r="R2271" s="53"/>
      <c r="S2271" s="63"/>
      <c r="T2271" s="55" t="s">
        <v>38</v>
      </c>
      <c r="U2271" s="56"/>
      <c r="V2271" s="56"/>
      <c r="W2271" s="56"/>
      <c r="X2271" s="56"/>
      <c r="Y2271" s="66">
        <f>'1st 1'!S44</f>
        <v>0</v>
      </c>
    </row>
    <row r="2272" spans="1:26" ht="18.75">
      <c r="A2272" s="57"/>
      <c r="B2272" s="58"/>
      <c r="C2272" s="59" t="s">
        <v>6</v>
      </c>
      <c r="D2272" s="60" t="s">
        <v>14</v>
      </c>
      <c r="E2272" s="58"/>
      <c r="F2272" s="67" t="s">
        <v>7</v>
      </c>
      <c r="G2272" s="68" t="str">
        <f>'1st 1'!B44</f>
        <v>S</v>
      </c>
      <c r="H2272" s="69"/>
      <c r="I2272" s="70"/>
      <c r="J2272" s="70"/>
      <c r="K2272" s="70"/>
      <c r="L2272" s="53"/>
      <c r="M2272" s="53"/>
      <c r="N2272" s="53"/>
      <c r="O2272" s="53"/>
      <c r="P2272" s="53"/>
      <c r="Q2272" s="53"/>
      <c r="R2272" s="53"/>
      <c r="V2272" s="53"/>
      <c r="W2272" s="53"/>
      <c r="X2272" s="53"/>
      <c r="Y2272" s="53"/>
    </row>
    <row r="2273" spans="1:26" ht="18.75">
      <c r="A2273" s="57"/>
      <c r="B2273" s="64"/>
      <c r="C2273" s="64"/>
      <c r="D2273" s="64"/>
      <c r="E2273" s="53"/>
      <c r="F2273" s="67" t="s">
        <v>8</v>
      </c>
      <c r="G2273" s="72">
        <f>'1st 1'!T44</f>
        <v>0</v>
      </c>
      <c r="H2273" s="69"/>
      <c r="I2273" s="70"/>
      <c r="J2273" s="70"/>
      <c r="K2273" s="70"/>
      <c r="L2273" s="53"/>
      <c r="M2273" s="53"/>
      <c r="N2273" s="53"/>
      <c r="O2273" s="53"/>
      <c r="P2273" s="53"/>
      <c r="Q2273" s="53"/>
      <c r="R2273" s="53"/>
      <c r="V2273" s="53"/>
      <c r="W2273" s="53"/>
      <c r="X2273" s="53"/>
      <c r="Y2273" s="53"/>
    </row>
    <row r="2274" spans="1:26" ht="18.75">
      <c r="A2274" s="57"/>
      <c r="B2274" s="64"/>
      <c r="C2274" s="64"/>
      <c r="D2274" s="64"/>
      <c r="E2274" s="53"/>
      <c r="F2274" s="67" t="s">
        <v>9</v>
      </c>
      <c r="G2274" s="72">
        <f>'1st 1'!U44</f>
        <v>0</v>
      </c>
      <c r="H2274" s="69"/>
      <c r="I2274" s="70"/>
      <c r="J2274" s="70"/>
      <c r="K2274" s="70"/>
      <c r="L2274" s="53"/>
      <c r="M2274" s="53"/>
      <c r="N2274" s="53"/>
      <c r="O2274" s="53"/>
      <c r="P2274" s="53"/>
      <c r="Q2274" s="53"/>
      <c r="R2274" s="53"/>
      <c r="V2274" s="53"/>
      <c r="W2274" s="53"/>
      <c r="X2274" s="53"/>
      <c r="Y2274" s="53"/>
    </row>
    <row r="2275" spans="1:26" ht="18.75">
      <c r="A2275" s="57"/>
      <c r="B2275" s="64"/>
      <c r="C2275" s="64"/>
      <c r="D2275" s="64"/>
      <c r="E2275" s="53"/>
      <c r="F2275" s="67" t="s">
        <v>10</v>
      </c>
      <c r="G2275" s="72">
        <f>'1st 1'!V44</f>
        <v>0</v>
      </c>
      <c r="H2275" s="69"/>
      <c r="I2275" s="73"/>
      <c r="J2275" s="73"/>
      <c r="K2275" s="73"/>
      <c r="L2275" s="53"/>
      <c r="M2275" s="53"/>
      <c r="N2275" s="53"/>
      <c r="O2275" s="53"/>
      <c r="P2275" s="53"/>
      <c r="Q2275" s="53"/>
      <c r="R2275" s="53"/>
      <c r="V2275" s="53"/>
      <c r="W2275" s="53"/>
      <c r="X2275" s="53"/>
      <c r="Y2275" s="53"/>
    </row>
    <row r="2276" spans="1:26" ht="21.75" customHeight="1" thickBot="1">
      <c r="A2276" s="522" t="s">
        <v>25</v>
      </c>
      <c r="B2276" s="522"/>
      <c r="C2276" s="523"/>
      <c r="D2276" s="523"/>
      <c r="E2276" s="523"/>
      <c r="F2276" s="523"/>
      <c r="G2276" s="523"/>
      <c r="H2276" s="523"/>
      <c r="I2276" s="523"/>
      <c r="J2276" s="523"/>
      <c r="K2276" s="523"/>
      <c r="L2276" s="524"/>
      <c r="M2276" s="524"/>
      <c r="N2276" s="524"/>
      <c r="O2276" s="524"/>
      <c r="P2276" s="524"/>
      <c r="Q2276" s="524"/>
      <c r="R2276" s="524"/>
      <c r="S2276" s="524"/>
      <c r="T2276" s="524"/>
      <c r="U2276" s="524"/>
      <c r="V2276" s="524"/>
      <c r="W2276" s="524"/>
      <c r="X2276" s="524"/>
      <c r="Y2276" s="524"/>
    </row>
    <row r="2277" spans="1:26" ht="19.5" customHeight="1" thickTop="1" thickBot="1">
      <c r="A2277" s="478" t="s">
        <v>42</v>
      </c>
      <c r="B2277" s="479"/>
      <c r="C2277" s="479"/>
      <c r="D2277" s="479"/>
      <c r="E2277" s="479"/>
      <c r="F2277" s="479"/>
      <c r="G2277" s="479"/>
      <c r="H2277" s="479"/>
      <c r="I2277" s="479"/>
      <c r="J2277" s="479"/>
      <c r="K2277" s="480"/>
      <c r="L2277" s="479" t="s">
        <v>43</v>
      </c>
      <c r="M2277" s="479"/>
      <c r="N2277" s="479"/>
      <c r="O2277" s="479"/>
      <c r="P2277" s="479"/>
      <c r="Q2277" s="479"/>
      <c r="R2277" s="479"/>
      <c r="S2277" s="479"/>
      <c r="T2277" s="479"/>
      <c r="U2277" s="506"/>
      <c r="V2277" s="507" t="s">
        <v>39</v>
      </c>
      <c r="W2277" s="508"/>
      <c r="X2277" s="508"/>
      <c r="Y2277" s="509"/>
      <c r="Z2277" s="510" t="s">
        <v>68</v>
      </c>
    </row>
    <row r="2278" spans="1:26" ht="19.5" thickTop="1" thickBot="1">
      <c r="A2278" s="74" t="s">
        <v>22</v>
      </c>
      <c r="B2278" s="75"/>
      <c r="C2278" s="76">
        <f>'1st 1'!C4</f>
        <v>101</v>
      </c>
      <c r="D2278" s="76">
        <f>'1st 2'!C4</f>
        <v>102</v>
      </c>
      <c r="E2278" s="76">
        <f>'1st 3'!C4</f>
        <v>103</v>
      </c>
      <c r="F2278" s="76">
        <f>'1st 4'!C4</f>
        <v>104</v>
      </c>
      <c r="G2278" s="76">
        <f>'1st 5'!C4</f>
        <v>105</v>
      </c>
      <c r="H2278" s="76">
        <f>'1st 6'!C4</f>
        <v>106</v>
      </c>
      <c r="I2278" s="511" t="s">
        <v>0</v>
      </c>
      <c r="J2278" s="511" t="s">
        <v>3</v>
      </c>
      <c r="K2278" s="512" t="s">
        <v>2</v>
      </c>
      <c r="L2278" s="76">
        <f>'2nd 1'!C4</f>
        <v>107</v>
      </c>
      <c r="M2278" s="76">
        <f>'2nd 2'!C4</f>
        <v>108</v>
      </c>
      <c r="N2278" s="76">
        <f>'2nd 3'!C4</f>
        <v>109</v>
      </c>
      <c r="O2278" s="76">
        <f>'2nd 4'!C4</f>
        <v>110</v>
      </c>
      <c r="P2278" s="76">
        <f>'2nd 5'!C4</f>
        <v>111</v>
      </c>
      <c r="Q2278" s="76">
        <f>'2nd 6'!C4</f>
        <v>112</v>
      </c>
      <c r="R2278" s="76">
        <f>'2nd 7'!C4</f>
        <v>0</v>
      </c>
      <c r="S2278" s="429" t="s">
        <v>0</v>
      </c>
      <c r="T2278" s="429" t="s">
        <v>3</v>
      </c>
      <c r="U2278" s="431" t="s">
        <v>2</v>
      </c>
      <c r="V2278" s="492" t="s">
        <v>29</v>
      </c>
      <c r="W2278" s="493" t="s">
        <v>0</v>
      </c>
      <c r="X2278" s="494" t="s">
        <v>3</v>
      </c>
      <c r="Y2278" s="495" t="s">
        <v>2</v>
      </c>
      <c r="Z2278" s="510"/>
    </row>
    <row r="2279" spans="1:26" ht="64.5" customHeight="1" thickTop="1" thickBot="1">
      <c r="A2279" s="77" t="s">
        <v>63</v>
      </c>
      <c r="B2279" s="78"/>
      <c r="C2279" s="114" t="str">
        <f>'1st 1'!C6</f>
        <v>Drawing-1</v>
      </c>
      <c r="D2279" s="114" t="str">
        <f>'1st 2'!C6</f>
        <v>Sketch-1</v>
      </c>
      <c r="E2279" s="114" t="str">
        <f>'1st 3'!C6</f>
        <v>Parspective-1</v>
      </c>
      <c r="F2279" s="114" t="str">
        <f>'1st 4'!C6</f>
        <v>Study and Composition-1</v>
      </c>
      <c r="G2279" s="114" t="str">
        <f>'1st 5'!C6</f>
        <v>History of Civilization-1</v>
      </c>
      <c r="H2279" s="114" t="str">
        <f>'1st 6'!C6</f>
        <v>Nazrul Studies</v>
      </c>
      <c r="I2279" s="481"/>
      <c r="J2279" s="481"/>
      <c r="K2279" s="482"/>
      <c r="L2279" s="114" t="str">
        <f>'2nd 1'!C6</f>
        <v>Drawing-2</v>
      </c>
      <c r="M2279" s="114" t="str">
        <f>'2nd 2'!C6</f>
        <v>Sketch-2</v>
      </c>
      <c r="N2279" s="114" t="str">
        <f>'2nd 3'!C6</f>
        <v>Perspective- 2</v>
      </c>
      <c r="O2279" s="114" t="str">
        <f>'2nd 4'!C6</f>
        <v>Basic Design</v>
      </c>
      <c r="P2279" s="114" t="str">
        <f>'2nd 5'!C6</f>
        <v xml:space="preserve"> Study &amp; composition 2</v>
      </c>
      <c r="Q2279" s="114" t="str">
        <f>'2nd 6'!C6</f>
        <v>History of Civilization -2</v>
      </c>
      <c r="R2279" s="114">
        <f>'2nd 7'!C6</f>
        <v>0</v>
      </c>
      <c r="S2279" s="429"/>
      <c r="T2279" s="429"/>
      <c r="U2279" s="431"/>
      <c r="V2279" s="492"/>
      <c r="W2279" s="493"/>
      <c r="X2279" s="493"/>
      <c r="Y2279" s="495"/>
      <c r="Z2279" s="510"/>
    </row>
    <row r="2280" spans="1:26" ht="18.75" thickTop="1">
      <c r="A2280" s="77" t="s">
        <v>12</v>
      </c>
      <c r="B2280" s="78"/>
      <c r="C2280" s="80">
        <f>'1st 1'!G4</f>
        <v>3</v>
      </c>
      <c r="D2280" s="80">
        <f>'1st 2'!G4</f>
        <v>1.5</v>
      </c>
      <c r="E2280" s="80">
        <f>'1st 3'!G4</f>
        <v>3</v>
      </c>
      <c r="F2280" s="80">
        <f>'1st 4'!G4</f>
        <v>3</v>
      </c>
      <c r="G2280" s="80">
        <f>'1st 5'!G4</f>
        <v>1.5</v>
      </c>
      <c r="H2280" s="80">
        <f>'1st 6'!G4</f>
        <v>3</v>
      </c>
      <c r="I2280" s="481"/>
      <c r="J2280" s="481"/>
      <c r="K2280" s="513"/>
      <c r="L2280" s="80">
        <f>'2nd 1'!G4</f>
        <v>3</v>
      </c>
      <c r="M2280" s="80">
        <f>'2nd 2'!G4</f>
        <v>1.5</v>
      </c>
      <c r="N2280" s="80">
        <f>'2nd 3'!G4</f>
        <v>3</v>
      </c>
      <c r="O2280" s="80">
        <f>'2nd 4'!G4</f>
        <v>1.5</v>
      </c>
      <c r="P2280" s="80">
        <f>'2nd 5'!G4</f>
        <v>3</v>
      </c>
      <c r="Q2280" s="80">
        <f>'2nd 6'!G4</f>
        <v>3</v>
      </c>
      <c r="R2280" s="80">
        <f>'2nd 7'!G4</f>
        <v>0</v>
      </c>
      <c r="S2280" s="430"/>
      <c r="T2280" s="430"/>
      <c r="U2280" s="432"/>
      <c r="V2280" s="468"/>
      <c r="W2280" s="471"/>
      <c r="X2280" s="471"/>
      <c r="Y2280" s="422"/>
      <c r="Z2280" s="510"/>
    </row>
    <row r="2281" spans="1:26" ht="16.5" customHeight="1">
      <c r="A2281" s="77" t="s">
        <v>11</v>
      </c>
      <c r="B2281" s="78"/>
      <c r="C2281" s="80">
        <v>100</v>
      </c>
      <c r="D2281" s="80">
        <v>100</v>
      </c>
      <c r="E2281" s="80">
        <v>100</v>
      </c>
      <c r="F2281" s="80">
        <v>100</v>
      </c>
      <c r="G2281" s="80">
        <v>100</v>
      </c>
      <c r="H2281" s="80">
        <v>100</v>
      </c>
      <c r="I2281" s="496">
        <f>(C2285*C2280)+(D2285*D2280)+(E2285*E2280)+(F2285*F2280)+(G2285*G2280)+(H2285*H2280)</f>
        <v>48.375</v>
      </c>
      <c r="J2281" s="82"/>
      <c r="K2281" s="83" t="str">
        <f>IF(J2282&gt;=4,"A+",IF(J2282&gt;=3.75,"A",IF(J2282&gt;=3.5,"A-",IF(J2282&gt;=3.25,"B+",IF(J2282&gt;=3,"B",IF(J2282&gt;=2.75,"B-",IF(J2282&gt;=2.5,"C+",IF(J2282&gt;=2,"C","F"))))))))</f>
        <v>B</v>
      </c>
      <c r="L2281" s="81">
        <v>100</v>
      </c>
      <c r="M2281" s="80">
        <v>100</v>
      </c>
      <c r="N2281" s="80">
        <v>100</v>
      </c>
      <c r="O2281" s="80">
        <v>100</v>
      </c>
      <c r="P2281" s="80">
        <v>100</v>
      </c>
      <c r="Q2281" s="80">
        <v>100</v>
      </c>
      <c r="R2281" s="80">
        <v>100</v>
      </c>
      <c r="S2281" s="465">
        <f>(L2285*L2280)+(M2285*M2280)+(N2285*N2280)+(O2285*O2280)+(P2285*P2280)+(Q2285*Q2280)+(R2285*R2280)</f>
        <v>48.375</v>
      </c>
      <c r="T2281" s="84"/>
      <c r="U2281" s="85" t="str">
        <f>IF(T2282&gt;=4,"A+",IF(T2282&gt;=3.75,"A",IF(T2282&gt;=3.5,"A-",IF(T2282&gt;=3.25,"B+",IF(T2282&gt;=3,"B",IF(T2282&gt;=2.75,"B-",IF(T2282&gt;=2.5,"C+",IF(T2282&gt;=2,"C","F"))))))))</f>
        <v>B</v>
      </c>
      <c r="V2281" s="498">
        <f>IF((C2285+C2287)=0,0,C2280)+IF((D2285+D2287)=0,0,D2280)+IF((E2285+E2287)=0,0,E2280)+IF((F2285+F2287)=0,0,F2280)+IF((G2285+G2287)=0,0,G2280)+IF((H2285+H2287)=0,0,H2280)+IF((L2285+L2287)=0,0,L2280)+IF((M2285+M2287)=0,0,M2280)+IF((N2285+N2287)=0,0,N2280)+IF((O2285+O2287)=0,0,O2280)+IF((P2285+P2287)=0,0,P2280)+IF((Q2285+Q2287)=0,0,Q2280)+IF((R2285+R2287)=0,0,R2280)+IF(C2330=0,0,1.5)</f>
        <v>31.5</v>
      </c>
      <c r="W2281" s="415">
        <f>I2281+S2281+(C2330*1.5)</f>
        <v>102.375</v>
      </c>
      <c r="X2281" s="503">
        <f>IF(S2281&gt;0,(W2281/31.5),J2282)</f>
        <v>3.25</v>
      </c>
      <c r="Y2281" s="154" t="str">
        <f>IF(X2281&gt;=4,"A+",IF(X2281&gt;=3.75,"A",IF(X2281&gt;=3.5,"A-",IF(X2281&gt;=3.25,"B+",IF(X2281&gt;=3,"B",IF(X2281&gt;=2.75,"B-",IF(X2281&gt;=2.5,"C+",IF(X2281&gt;=2,"C","F"))))))))</f>
        <v>B+</v>
      </c>
      <c r="Z2281" s="510"/>
    </row>
    <row r="2282" spans="1:26" ht="18">
      <c r="A2282" s="77" t="s">
        <v>28</v>
      </c>
      <c r="B2282" s="86"/>
      <c r="C2282" s="87">
        <f>'1st 1'!C44</f>
        <v>25</v>
      </c>
      <c r="D2282" s="87">
        <f>'1st 2'!C44</f>
        <v>29</v>
      </c>
      <c r="E2282" s="87">
        <f>'1st 3'!C44</f>
        <v>29</v>
      </c>
      <c r="F2282" s="87">
        <f>'1st 4'!C44</f>
        <v>23</v>
      </c>
      <c r="G2282" s="87">
        <f>'1st 5'!C44</f>
        <v>31</v>
      </c>
      <c r="H2282" s="87">
        <f>'1st 6'!C44</f>
        <v>32</v>
      </c>
      <c r="I2282" s="497"/>
      <c r="J2282" s="485">
        <f>I2281/(C2280+D2280+E2280+F2280+G2280+H2280)</f>
        <v>3.2250000000000001</v>
      </c>
      <c r="K2282" s="88"/>
      <c r="L2282" s="89">
        <f>'2nd 1'!C44</f>
        <v>24.75</v>
      </c>
      <c r="M2282" s="87">
        <f>'2nd 2'!C44</f>
        <v>31</v>
      </c>
      <c r="N2282" s="87">
        <f>'2nd 3'!C44</f>
        <v>28.5</v>
      </c>
      <c r="O2282" s="87">
        <f>'2nd 4'!C44</f>
        <v>24.5</v>
      </c>
      <c r="P2282" s="87">
        <f>'2nd 5'!C44</f>
        <v>23</v>
      </c>
      <c r="Q2282" s="87">
        <f>'2nd 6'!C44</f>
        <v>32.5</v>
      </c>
      <c r="R2282" s="87">
        <f>'2nd 7'!C44</f>
        <v>0</v>
      </c>
      <c r="S2282" s="457"/>
      <c r="T2282" s="485">
        <f>S2281/(L2280+M2280+N2280+O2280+P2280+Q2280+R2280)</f>
        <v>3.2250000000000001</v>
      </c>
      <c r="U2282" s="90"/>
      <c r="V2282" s="499"/>
      <c r="W2282" s="501"/>
      <c r="X2282" s="453"/>
      <c r="Y2282" s="487" t="str">
        <f>IF(S2281&gt;0,(IF(X2281&gt;=2.5,Y2281,IF(X2281&gt;=2.25,"C",IF(X2281&gt;=2,"D","F")))),K2283)</f>
        <v>B+</v>
      </c>
      <c r="Z2282" s="510"/>
    </row>
    <row r="2283" spans="1:26" ht="16.5" customHeight="1">
      <c r="A2283" s="423" t="s">
        <v>26</v>
      </c>
      <c r="B2283" s="91" t="s">
        <v>60</v>
      </c>
      <c r="C2283" s="87">
        <f>'1st 1'!J44</f>
        <v>39.5</v>
      </c>
      <c r="D2283" s="87">
        <f>'1st 2'!J44</f>
        <v>37.5</v>
      </c>
      <c r="E2283" s="87">
        <f>'1st 3'!J44</f>
        <v>44</v>
      </c>
      <c r="F2283" s="87">
        <f>'1st 4'!J44</f>
        <v>31</v>
      </c>
      <c r="G2283" s="87">
        <f>'1st 5'!J44</f>
        <v>41</v>
      </c>
      <c r="H2283" s="87">
        <f>'1st 6'!J44</f>
        <v>40.5</v>
      </c>
      <c r="I2283" s="497"/>
      <c r="J2283" s="505"/>
      <c r="K2283" s="489" t="str">
        <f>IF(J2282&gt;=2.5,K2281,IF(J2282&gt;=2.25,"C",IF(J2282&gt;=2,"D",IF(J2282=0,0,"F"))))</f>
        <v>B</v>
      </c>
      <c r="L2283" s="89">
        <f>'2nd 1'!J44</f>
        <v>37</v>
      </c>
      <c r="M2283" s="87">
        <f>'2nd 2'!J44</f>
        <v>41</v>
      </c>
      <c r="N2283" s="87">
        <f>'2nd 3'!J44</f>
        <v>46.5</v>
      </c>
      <c r="O2283" s="87">
        <f>'2nd 4'!J44</f>
        <v>44.5</v>
      </c>
      <c r="P2283" s="87">
        <f>'2nd 5'!J44</f>
        <v>31</v>
      </c>
      <c r="Q2283" s="87">
        <f>'2nd 6'!J44</f>
        <v>40.5</v>
      </c>
      <c r="R2283" s="87">
        <f>'2nd 7'!J44</f>
        <v>0</v>
      </c>
      <c r="S2283" s="457"/>
      <c r="T2283" s="486"/>
      <c r="U2283" s="442" t="str">
        <f>IF(T2282&gt;=2.5,U2281,IF(T2282&gt;=2.25,"C",IF(T2282&gt;=2,"D",IF(T2282=0,0,"F"))))</f>
        <v>B</v>
      </c>
      <c r="V2283" s="499"/>
      <c r="W2283" s="501"/>
      <c r="X2283" s="453"/>
      <c r="Y2283" s="488"/>
      <c r="Z2283" s="510"/>
    </row>
    <row r="2284" spans="1:26" ht="16.5" customHeight="1">
      <c r="A2284" s="424"/>
      <c r="B2284" s="91" t="s">
        <v>67</v>
      </c>
      <c r="C2284" s="115">
        <f>'1st 1'!K44</f>
        <v>65</v>
      </c>
      <c r="D2284" s="115">
        <f>'1st 2'!K44</f>
        <v>67</v>
      </c>
      <c r="E2284" s="115">
        <f>'1st 3'!K44</f>
        <v>73</v>
      </c>
      <c r="F2284" s="115">
        <f>'1st 4'!K44</f>
        <v>54</v>
      </c>
      <c r="G2284" s="115">
        <f>'1st 5'!K44</f>
        <v>72</v>
      </c>
      <c r="H2284" s="115">
        <f>'1st 6'!K44</f>
        <v>73</v>
      </c>
      <c r="I2284" s="497"/>
      <c r="J2284" s="505"/>
      <c r="K2284" s="490"/>
      <c r="L2284" s="116">
        <f>'2nd 1'!K44</f>
        <v>62</v>
      </c>
      <c r="M2284" s="115">
        <f>'2nd 2'!K44</f>
        <v>72</v>
      </c>
      <c r="N2284" s="115">
        <f>'2nd 3'!K44</f>
        <v>75</v>
      </c>
      <c r="O2284" s="115">
        <f>'2nd 4'!K44</f>
        <v>69</v>
      </c>
      <c r="P2284" s="115">
        <f>'2nd 5'!K44</f>
        <v>54</v>
      </c>
      <c r="Q2284" s="115">
        <f>'2nd 6'!K44</f>
        <v>73</v>
      </c>
      <c r="R2284" s="115">
        <f>'2nd 7'!K44</f>
        <v>0</v>
      </c>
      <c r="S2284" s="457"/>
      <c r="T2284" s="486"/>
      <c r="U2284" s="491"/>
      <c r="V2284" s="499"/>
      <c r="W2284" s="501"/>
      <c r="X2284" s="453"/>
      <c r="Y2284" s="488"/>
      <c r="Z2284" s="510"/>
    </row>
    <row r="2285" spans="1:26" ht="18">
      <c r="A2285" s="424"/>
      <c r="B2285" s="91" t="s">
        <v>1</v>
      </c>
      <c r="C2285" s="87">
        <f>'1st 1'!M44</f>
        <v>3.25</v>
      </c>
      <c r="D2285" s="87">
        <f>'1st 2'!M44</f>
        <v>3.25</v>
      </c>
      <c r="E2285" s="87">
        <f>'1st 3'!M44</f>
        <v>3.5</v>
      </c>
      <c r="F2285" s="87">
        <f>'1st 4'!M44</f>
        <v>2.5</v>
      </c>
      <c r="G2285" s="87">
        <f>'1st 5'!M44</f>
        <v>3.5</v>
      </c>
      <c r="H2285" s="87">
        <f>'1st 6'!M44</f>
        <v>3.5</v>
      </c>
      <c r="I2285" s="497"/>
      <c r="J2285" s="505"/>
      <c r="K2285" s="92"/>
      <c r="L2285" s="89">
        <f>'2nd 1'!M44</f>
        <v>3</v>
      </c>
      <c r="M2285" s="87">
        <f>'2nd 2'!M44</f>
        <v>3.5</v>
      </c>
      <c r="N2285" s="87">
        <f>'2nd 3'!M44</f>
        <v>3.75</v>
      </c>
      <c r="O2285" s="87">
        <f>'2nd 4'!M44</f>
        <v>3.25</v>
      </c>
      <c r="P2285" s="87">
        <f>'2nd 5'!M44</f>
        <v>2.5</v>
      </c>
      <c r="Q2285" s="87">
        <f>'2nd 6'!M44</f>
        <v>3.5</v>
      </c>
      <c r="R2285" s="87">
        <f>'2nd 7'!M44</f>
        <v>0</v>
      </c>
      <c r="S2285" s="457"/>
      <c r="T2285" s="486"/>
      <c r="U2285" s="93"/>
      <c r="V2285" s="499"/>
      <c r="W2285" s="501"/>
      <c r="X2285" s="453"/>
      <c r="Y2285" s="155"/>
      <c r="Z2285" s="510"/>
    </row>
    <row r="2286" spans="1:26" ht="17.25" customHeight="1" thickBot="1">
      <c r="A2286" s="424"/>
      <c r="B2286" s="94" t="s">
        <v>2</v>
      </c>
      <c r="C2286" s="95" t="str">
        <f>'1st 1'!L44</f>
        <v>B+</v>
      </c>
      <c r="D2286" s="95" t="str">
        <f>'1st 2'!L44</f>
        <v>B+</v>
      </c>
      <c r="E2286" s="95" t="str">
        <f>'1st 3'!L44</f>
        <v>A-</v>
      </c>
      <c r="F2286" s="95" t="str">
        <f>'1st 4'!L44</f>
        <v>C+</v>
      </c>
      <c r="G2286" s="95" t="str">
        <f>'1st 5'!L44</f>
        <v>A-</v>
      </c>
      <c r="H2286" s="95" t="str">
        <f>'1st 6'!L44</f>
        <v>A-</v>
      </c>
      <c r="I2286" s="472"/>
      <c r="J2286" s="96"/>
      <c r="K2286" s="88"/>
      <c r="L2286" s="97" t="str">
        <f>'2nd 1'!L44</f>
        <v>B</v>
      </c>
      <c r="M2286" s="95" t="str">
        <f>'2nd 2'!L44</f>
        <v>A-</v>
      </c>
      <c r="N2286" s="95" t="str">
        <f>'2nd 3'!L44</f>
        <v>A</v>
      </c>
      <c r="O2286" s="95" t="str">
        <f>'2nd 4'!L44</f>
        <v>B+</v>
      </c>
      <c r="P2286" s="95" t="str">
        <f>'2nd 5'!L44</f>
        <v>C+</v>
      </c>
      <c r="Q2286" s="95" t="str">
        <f>'2nd 6'!L44</f>
        <v>A-</v>
      </c>
      <c r="R2286" s="95">
        <f>'2nd 7'!L44</f>
        <v>0</v>
      </c>
      <c r="S2286" s="457"/>
      <c r="T2286" s="98"/>
      <c r="U2286" s="90"/>
      <c r="V2286" s="500"/>
      <c r="W2286" s="502"/>
      <c r="X2286" s="504"/>
      <c r="Y2286" s="156"/>
      <c r="Z2286" s="510"/>
    </row>
    <row r="2287" spans="1:26" ht="18.75" thickTop="1">
      <c r="A2287" s="413" t="s">
        <v>127</v>
      </c>
      <c r="B2287" s="91" t="s">
        <v>1</v>
      </c>
      <c r="C2287" s="87">
        <f>'1st 1'!N44</f>
        <v>0</v>
      </c>
      <c r="D2287" s="87">
        <f>'1st 2'!N44</f>
        <v>0</v>
      </c>
      <c r="E2287" s="87">
        <f>'1st 3'!N44</f>
        <v>0</v>
      </c>
      <c r="F2287" s="87">
        <f>'1st 4'!N44</f>
        <v>0</v>
      </c>
      <c r="G2287" s="87">
        <f>'1st 5'!N44</f>
        <v>0</v>
      </c>
      <c r="H2287" s="87">
        <f>'1st 6'!N44</f>
        <v>0</v>
      </c>
      <c r="I2287" s="530">
        <f>(C2287*C2280)+(D2287*D2280)+(E2287*E2280)+(F2287*F2280)+(G2287*G2280)+(H2287*H2280)</f>
        <v>0</v>
      </c>
      <c r="J2287" s="417">
        <f>IF(C2287&gt;0,(C2285*C2280),0)+IF(D2287&gt;0,(D2285*D2280),0)+IF(E2287&gt;0,(E2285*E2280),0)+IF(F2287&gt;0,(F2285*F2280),0)+IF(G2287&gt;0,(G2285*G2280),0)+IF(H2287&gt;0,(H2285*H2280),0)</f>
        <v>0</v>
      </c>
      <c r="K2287" s="473">
        <f>IF(C2287&gt;C2285,((C2287*C2280)-(C2285*C2280)),0)+IF(D2287&gt;D2285,((D2287*D2280)-(D2285*D2280)),0)+IF(E2287&gt;E2285,((E2287*E2280)-(E2285*E2280)),0)+IF(F2287&gt;F2285,((F2287*F2280)-(F2285*F2280)),0)+IF(G2287&gt;G2285,((G2287*G2280)-(G2285*G2280)),0)+IF(H2287&gt;H2285,((H2287*H2280)-(H2285*H2280)),0)</f>
        <v>0</v>
      </c>
      <c r="L2287" s="89">
        <f>'2nd 1'!N44</f>
        <v>0</v>
      </c>
      <c r="M2287" s="87">
        <f>'2nd 2'!N44</f>
        <v>0</v>
      </c>
      <c r="N2287" s="87">
        <f>'2nd 3'!N44</f>
        <v>0</v>
      </c>
      <c r="O2287" s="87">
        <f>'2nd 4'!N44</f>
        <v>0</v>
      </c>
      <c r="P2287" s="87">
        <f>'2nd 5'!N44</f>
        <v>0</v>
      </c>
      <c r="Q2287" s="87">
        <f>'2nd 6'!N44</f>
        <v>0</v>
      </c>
      <c r="R2287" s="87">
        <f>'2nd 7'!N44</f>
        <v>0</v>
      </c>
      <c r="S2287" s="401">
        <f>(L2287*L2280)+(M2287*M2280)+(N2287*N2280)+(O2287*O2280)+(P2287*P2280)+(Q2287*Q2280)+(R2287*R2280)</f>
        <v>0</v>
      </c>
      <c r="T2287" s="417">
        <f>IF(L2287&gt;0,(L2285*L2280),0)+IF(M2287&gt;0,(M2285*M2280),0)+IF(N2287&gt;0,(N2285*N2280),0)+IF(O2287&gt;0,(O2285*O2280),0)+IF(P2287&gt;0,(P2285*P2280),0)+IF(Q2287&gt;0,(Q2285*Q2280),0)+IF(R2287&gt;0,(R2285*R2280),0)</f>
        <v>0</v>
      </c>
      <c r="U2287" s="399">
        <f>IF(L2287&gt;L2285,((L2287*L2280)-(L2285*L2280)),0)+IF(M2287&gt;M2285,((M2287*M2280)-(M2285*M2280)),0)+IF(N2287&gt;N2285,((N2287*N2280)-(N2285*N2280)),0)+IF(O2287&gt;O2285,((O2287*O2280)-(O2285*O2280)),0)+IF(P2287&gt;P2285,((P2287*P2280)-(P2285*P2280)),0)+IF(Q2287&gt;Q2285,((Q2287*Q2280)-(Q2285*Q2280)),0)+IF(R2287&gt;R2285,((R2287*R2280)-(R2285*R2280)),0)</f>
        <v>0</v>
      </c>
      <c r="V2287" s="401">
        <f>I2287+S2287</f>
        <v>0</v>
      </c>
      <c r="W2287" s="436">
        <f>J2287+T2287</f>
        <v>0</v>
      </c>
      <c r="X2287" s="526">
        <f>K2287+U2287</f>
        <v>0</v>
      </c>
      <c r="Y2287" s="527"/>
      <c r="Z2287" s="510"/>
    </row>
    <row r="2288" spans="1:26" ht="15.75" customHeight="1" thickBot="1">
      <c r="A2288" s="414"/>
      <c r="B2288" s="157" t="s">
        <v>23</v>
      </c>
      <c r="C2288" s="178" t="str">
        <f>'1st 1'!O44</f>
        <v/>
      </c>
      <c r="D2288" s="178" t="str">
        <f>'1st 2'!O44</f>
        <v/>
      </c>
      <c r="E2288" s="178" t="str">
        <f>'1st 3'!O44</f>
        <v/>
      </c>
      <c r="F2288" s="178" t="str">
        <f>'1st 4'!O44</f>
        <v/>
      </c>
      <c r="G2288" s="178" t="str">
        <f>'1st 5'!O44</f>
        <v/>
      </c>
      <c r="H2288" s="178" t="str">
        <f>'1st 6'!O44</f>
        <v/>
      </c>
      <c r="I2288" s="472"/>
      <c r="J2288" s="472"/>
      <c r="K2288" s="474"/>
      <c r="L2288" s="179" t="str">
        <f>'2nd 1'!O44</f>
        <v/>
      </c>
      <c r="M2288" s="178" t="str">
        <f>'2nd 2'!O44</f>
        <v/>
      </c>
      <c r="N2288" s="178" t="str">
        <f>'2nd 3'!O44</f>
        <v/>
      </c>
      <c r="O2288" s="178" t="str">
        <f>'2nd 4'!O44</f>
        <v/>
      </c>
      <c r="P2288" s="178" t="str">
        <f>'2nd 5'!O44</f>
        <v/>
      </c>
      <c r="Q2288" s="178" t="str">
        <f>'2nd 6'!O44</f>
        <v/>
      </c>
      <c r="R2288" s="178" t="str">
        <f>'2nd 7'!O44</f>
        <v/>
      </c>
      <c r="S2288" s="475"/>
      <c r="T2288" s="420"/>
      <c r="U2288" s="400"/>
      <c r="V2288" s="402"/>
      <c r="W2288" s="437"/>
      <c r="X2288" s="528"/>
      <c r="Y2288" s="529"/>
      <c r="Z2288" s="510"/>
    </row>
    <row r="2289" spans="1:28" ht="21" customHeight="1" thickTop="1" thickBot="1">
      <c r="A2289" s="435" t="s">
        <v>30</v>
      </c>
      <c r="B2289" s="435"/>
      <c r="C2289" s="435"/>
      <c r="D2289" s="435"/>
      <c r="E2289" s="435"/>
      <c r="F2289" s="435"/>
      <c r="G2289" s="435"/>
      <c r="H2289" s="435"/>
      <c r="I2289" s="435"/>
      <c r="J2289" s="435"/>
      <c r="K2289" s="435"/>
      <c r="L2289" s="435"/>
      <c r="M2289" s="435"/>
      <c r="N2289" s="435"/>
      <c r="O2289" s="435"/>
      <c r="P2289" s="435"/>
      <c r="Q2289" s="435"/>
      <c r="R2289" s="435"/>
      <c r="S2289" s="435"/>
      <c r="T2289" s="435"/>
      <c r="U2289" s="435"/>
      <c r="V2289" s="435"/>
      <c r="W2289" s="435"/>
      <c r="X2289" s="435"/>
      <c r="Y2289" s="435"/>
      <c r="Z2289" s="510"/>
    </row>
    <row r="2290" spans="1:28" ht="19.5" customHeight="1" thickTop="1" thickBot="1">
      <c r="A2290" s="478" t="s">
        <v>44</v>
      </c>
      <c r="B2290" s="479"/>
      <c r="C2290" s="479"/>
      <c r="D2290" s="479"/>
      <c r="E2290" s="479"/>
      <c r="F2290" s="479"/>
      <c r="G2290" s="479"/>
      <c r="H2290" s="479"/>
      <c r="I2290" s="479"/>
      <c r="J2290" s="479"/>
      <c r="K2290" s="506"/>
      <c r="L2290" s="425" t="s">
        <v>45</v>
      </c>
      <c r="M2290" s="426"/>
      <c r="N2290" s="426"/>
      <c r="O2290" s="426"/>
      <c r="P2290" s="426"/>
      <c r="Q2290" s="426"/>
      <c r="R2290" s="426"/>
      <c r="S2290" s="426"/>
      <c r="T2290" s="426"/>
      <c r="U2290" s="426"/>
      <c r="V2290" s="160"/>
      <c r="W2290" s="428" t="s">
        <v>39</v>
      </c>
      <c r="X2290" s="428"/>
      <c r="Y2290" s="161"/>
      <c r="Z2290" s="510"/>
    </row>
    <row r="2291" spans="1:28" ht="17.25" customHeight="1" thickTop="1">
      <c r="A2291" s="99" t="s">
        <v>22</v>
      </c>
      <c r="B2291" s="100"/>
      <c r="C2291" s="101">
        <f>'3rd 1'!B4</f>
        <v>201</v>
      </c>
      <c r="D2291" s="101">
        <f>'3rd 2'!B4</f>
        <v>202</v>
      </c>
      <c r="E2291" s="101">
        <f>'3rd 3'!B4</f>
        <v>203</v>
      </c>
      <c r="F2291" s="101">
        <f>'3rd 4'!B4</f>
        <v>204</v>
      </c>
      <c r="G2291" s="101">
        <f>'3rd 5'!B4</f>
        <v>205</v>
      </c>
      <c r="H2291" s="101">
        <f>'3rd 6'!B4</f>
        <v>0</v>
      </c>
      <c r="I2291" s="430" t="s">
        <v>0</v>
      </c>
      <c r="J2291" s="430" t="s">
        <v>3</v>
      </c>
      <c r="K2291" s="432" t="s">
        <v>2</v>
      </c>
      <c r="L2291" s="101">
        <f>'4th 1'!B4</f>
        <v>206</v>
      </c>
      <c r="M2291" s="101">
        <f>'4th 2'!B4</f>
        <v>207</v>
      </c>
      <c r="N2291" s="101">
        <f>'4th 3'!B4</f>
        <v>208</v>
      </c>
      <c r="O2291" s="101">
        <f>'4th 4'!B4</f>
        <v>209</v>
      </c>
      <c r="P2291" s="101">
        <f>'4th 5'!B4</f>
        <v>210</v>
      </c>
      <c r="Q2291" s="101">
        <f>'4th 6'!B4</f>
        <v>211</v>
      </c>
      <c r="R2291" s="101">
        <f>'4th 7'!B4</f>
        <v>0</v>
      </c>
      <c r="S2291" s="429" t="s">
        <v>0</v>
      </c>
      <c r="T2291" s="429" t="s">
        <v>3</v>
      </c>
      <c r="U2291" s="431" t="s">
        <v>2</v>
      </c>
      <c r="V2291" s="433" t="s">
        <v>62</v>
      </c>
      <c r="W2291" s="434"/>
      <c r="X2291" s="434"/>
      <c r="Y2291" s="162" t="str">
        <f>IF(X2292&gt;=4,"A+",IF(X2292&gt;=3.75,"A",IF(X2292&gt;=3.5,"A-",IF(X2292&gt;=3.25,"B+",IF(X2292&gt;=3,"B",IF(X2292&gt;=2.75,"B-",IF(X2292&gt;=2.5,"C+",IF(X2292&gt;=2,"C","F"))))))))</f>
        <v>B</v>
      </c>
      <c r="Z2291" s="510"/>
    </row>
    <row r="2292" spans="1:28" ht="63.75" customHeight="1">
      <c r="A2292" s="77" t="s">
        <v>63</v>
      </c>
      <c r="B2292" s="86"/>
      <c r="C2292" s="79" t="str">
        <f>IF('3rd 1'!C44&gt;0,'3rd 1'!D6,IF('3rd 1'!K44&gt;0,'3rd 1'!L6,IF('3rd 1'!S44&gt;0,'3rd 1'!T6,0)))</f>
        <v>Basic Design</v>
      </c>
      <c r="D2292" s="79" t="str">
        <f>IF('3rd 2'!C44&gt;0,'3rd 2'!D6,IF('3rd 2'!K44&gt;0,'3rd 2'!L6,IF('3rd 2'!S44&gt;0,'3rd 2'!T6,0)))</f>
        <v>Still Life-1</v>
      </c>
      <c r="E2292" s="79" t="str">
        <f>IF('3rd 3'!C44&gt;0,'3rd 3'!D6,IF('3rd 3'!K44&gt;0,'3rd 3'!L6,IF('3rd 3'!S44&gt;0,'3rd 3'!T6,0)))</f>
        <v>Drawing-3</v>
      </c>
      <c r="F2292" s="79" t="str">
        <f>IF('3rd 4'!C44&gt;0,'3rd 4'!D6,IF('3rd 4'!K44&gt;0,'3rd 4'!L6,IF('3rd 4'!S44&gt;0,'3rd 4'!T6,0)))</f>
        <v>Sketch-3</v>
      </c>
      <c r="G2292" s="79" t="str">
        <f>IF('3rd 5'!C44&gt;0,'3rd 5'!D6,IF('3rd 5'!K44&gt;0,'3rd 5'!L6,IF('3rd 5'!S44&gt;0,'3rd 5'!T6,0)))</f>
        <v>History of Ancient Indian Civilization</v>
      </c>
      <c r="H2292" s="79">
        <f>IF('3rd 6'!C44&gt;0,'3rd 6'!D6,IF('3rd 6'!K44&gt;0,'3rd 6'!L6,IF('3rd 6'!S44&gt;0,'3rd 6'!T6,0)))</f>
        <v>0</v>
      </c>
      <c r="I2292" s="481"/>
      <c r="J2292" s="481"/>
      <c r="K2292" s="482"/>
      <c r="L2292" s="79" t="str">
        <f>IF('4th 1'!C44&gt;0,'4th 1'!D6,IF('4th 1'!K44&gt;0,'4th 1'!L6,IF('4th 1'!S44&gt;0,'4th 1'!T6,0)))</f>
        <v>Folk Design</v>
      </c>
      <c r="M2292" s="79" t="str">
        <f>IF('4th 2'!C44&gt;0,'4th 2'!D6,IF('4th 2'!K44&gt;0,'4th 2'!L6,IF('4th 2'!S44&gt;0,'4th 2'!T6,0)))</f>
        <v>Still Life-2</v>
      </c>
      <c r="N2292" s="79" t="str">
        <f>IF('4th 3'!C44&gt;0,'4th 3'!D6,IF('4th 3'!K44&gt;0,'4th 3'!L6,IF('4th 3'!S44&gt;0,'4th 3'!T6,0)))</f>
        <v>Drawing-4</v>
      </c>
      <c r="O2292" s="79" t="str">
        <f>IF('4th 4'!C44&gt;0,'4th 4'!D6,IF('4th 4'!K44&gt;0,'4th 4'!L6,IF('4th 4'!S44&gt;0,'4th 4'!T6,0)))</f>
        <v>Typography-1</v>
      </c>
      <c r="P2292" s="79" t="str">
        <f>IF('4th 5'!C44&gt;0,'4th 5'!D6,IF('4th 5'!K44&gt;0,'4th 5'!L6,IF('4th 5'!S44&gt;0,'4th 5'!T6,0)))</f>
        <v>Material &amp; Technique of Graphic Design</v>
      </c>
      <c r="Q2292" s="79" t="str">
        <f>IF('4th 6'!C44&gt;0,'4th 6'!D6,IF('4th 6'!K44&gt;0,'4th 6'!L6,IF('4th 6'!S44&gt;0,'4th 6'!T6,0)))</f>
        <v>History of Ancient Bengal Civilization</v>
      </c>
      <c r="R2292" s="79">
        <f>IF('4th 7'!C44&gt;0,'4th 7'!D6,IF('4th 7'!K44&gt;0,'4th 7'!L6,IF('4th 7'!S44&gt;0,'4th 7'!T6,0)))</f>
        <v>0</v>
      </c>
      <c r="S2292" s="429"/>
      <c r="T2292" s="429"/>
      <c r="U2292" s="431"/>
      <c r="V2292" s="335">
        <f>IF(I2294&gt;0,(V2297+V2281),0)</f>
        <v>63</v>
      </c>
      <c r="W2292" s="254">
        <f>IF(I2294&gt;0,(W2297+W2281),0)</f>
        <v>204.375</v>
      </c>
      <c r="X2292" s="336">
        <f>IF(S2294&gt;0,(W2292/63),IF(I2294&gt;0,(W2292/46.5),0))</f>
        <v>3.2440476190476191</v>
      </c>
      <c r="Y2292" s="163" t="str">
        <f>IF(X2292&gt;=2.5,Y2291,IF(X2292&gt;=2.25,"C",IF(X2292&gt;=2,"D",IF(X2292=0,0,"F"))))</f>
        <v>B</v>
      </c>
      <c r="Z2292" s="510"/>
    </row>
    <row r="2293" spans="1:28" ht="16.5">
      <c r="A2293" s="458" t="s">
        <v>27</v>
      </c>
      <c r="B2293" s="459"/>
      <c r="C2293" s="102">
        <f>IF('3rd 1'!C44&gt;0,'3rd 1'!H4,IF('3rd 1'!K44&gt;0,'3rd 1'!P4,IF('3rd 1'!S44&gt;0,'3rd 1'!X4,0)))</f>
        <v>3</v>
      </c>
      <c r="D2293" s="102">
        <f>IF('3rd 2'!C44&gt;0,'3rd 2'!H4,IF('3rd 2'!K44&gt;0,'3rd 2'!P4,IF('3rd 2'!S44&gt;0,'3rd 2'!X4,0)))</f>
        <v>3</v>
      </c>
      <c r="E2293" s="102">
        <f>IF('3rd 3'!C44&gt;0,'3rd 3'!H4,IF('3rd 3'!K44&gt;0,'3rd 3'!P4,IF('3rd 3'!S44&gt;0,'3rd 3'!X4,0)))</f>
        <v>3</v>
      </c>
      <c r="F2293" s="102">
        <f>IF('3rd 4'!C44&gt;0,'3rd 4'!H4,IF('3rd 4'!K44&gt;0,'3rd 4'!P4,IF('3rd 4'!S44&gt;0,'3rd 4'!X4,0)))</f>
        <v>3</v>
      </c>
      <c r="G2293" s="102">
        <f>IF('3rd 5'!C44&gt;0,'3rd 5'!H4,IF('3rd 5'!K44&gt;0,'3rd 5'!P4,IF('3rd 5'!S44&gt;0,'3rd 5'!X4,0)))</f>
        <v>3</v>
      </c>
      <c r="H2293" s="102">
        <f>IF('3rd 6'!C44&gt;0,'3rd 6'!H4,IF('3rd 6'!K44&gt;0,'3rd 6'!P4,IF('3rd 6'!S44&gt;0,'3rd 6'!X4,0)))</f>
        <v>0</v>
      </c>
      <c r="I2293" s="481"/>
      <c r="J2293" s="481"/>
      <c r="K2293" s="482"/>
      <c r="L2293" s="102">
        <f>IF('4th 1'!C44&gt;0,'4th 1'!H4,IF('4th 1'!K44&gt;0,'4th 1'!P4,IF('4th 1'!S44&gt;0,'4th 1'!X4,0)))</f>
        <v>3</v>
      </c>
      <c r="M2293" s="102">
        <f>IF('4th 2'!C44&gt;0,'4th 2'!H4,IF('4th 2'!K44&gt;0,'4th 2'!P4,IF('4th 2'!S44&gt;0,'4th 2'!X4,0)))</f>
        <v>3</v>
      </c>
      <c r="N2293" s="102">
        <f>IF('4th 3'!C44&gt;0,'4th 3'!H4,IF('4th 3'!K44&gt;0,'4th 3'!P4,IF('4th 3'!S44&gt;0,'4th 3'!X4,0)))</f>
        <v>3</v>
      </c>
      <c r="O2293" s="102">
        <f>IF('4th 4'!C44&gt;0,'4th 4'!H4,IF('4th 4'!K44&gt;0,'4th 4'!P4,IF('4th 4'!S44&gt;0,'4th 4'!X4,0)))</f>
        <v>1.5</v>
      </c>
      <c r="P2293" s="102">
        <f>IF('4th 5'!C44&gt;0,'4th 5'!H4,IF('4th 5'!K44&gt;0,'4th 5'!P4,IF('4th 5'!S44&gt;0,'4th 5'!X4,0)))</f>
        <v>1.5</v>
      </c>
      <c r="Q2293" s="102">
        <f>IF('4th 6'!C44&gt;0,'4th 6'!H4,IF('4th 6'!K44&gt;0,'4th 6'!P4,IF('4th 6'!S44&gt;0,'4th 6'!X4,0)))</f>
        <v>3</v>
      </c>
      <c r="R2293" s="102">
        <f>IF('4th 7'!C44&gt;0,'4th 7'!H4,IF('4th 7'!K44&gt;0,'4th 7'!P4,IF('4th 7'!S44&gt;0,'4th 7'!X4,0)))</f>
        <v>0</v>
      </c>
      <c r="S2293" s="430"/>
      <c r="T2293" s="430"/>
      <c r="U2293" s="432"/>
      <c r="V2293" s="460" t="s">
        <v>41</v>
      </c>
      <c r="W2293" s="461"/>
      <c r="X2293" s="461"/>
      <c r="Y2293" s="462"/>
      <c r="Z2293" s="510"/>
    </row>
    <row r="2294" spans="1:28" ht="17.25" thickBot="1">
      <c r="A2294" s="463" t="s">
        <v>11</v>
      </c>
      <c r="B2294" s="464"/>
      <c r="C2294" s="102">
        <v>100</v>
      </c>
      <c r="D2294" s="102">
        <v>100</v>
      </c>
      <c r="E2294" s="102">
        <v>100</v>
      </c>
      <c r="F2294" s="102">
        <v>100</v>
      </c>
      <c r="G2294" s="102">
        <v>100</v>
      </c>
      <c r="H2294" s="102">
        <v>100</v>
      </c>
      <c r="I2294" s="465">
        <f>(C2298*C2293)+(D2298*D2293)+(E2298*E2293)+(F2298*F2293)+(G2298*G2293)+(H2298*H2293)</f>
        <v>46.5</v>
      </c>
      <c r="J2294" s="84"/>
      <c r="K2294" s="103" t="str">
        <f>IF(J2295&gt;=4,"A+",IF(J2295&gt;=3.75,"A",IF(J2295&gt;=3.5,"A-",IF(J2295&gt;=3.25,"B+",IF(J2295&gt;=3,"B",IF(J2295&gt;=2.75,"B-",IF(J2295&gt;=2.5,"C+",IF(J2295&gt;=2,"C","F"))))))))</f>
        <v>B</v>
      </c>
      <c r="L2294" s="102">
        <v>100</v>
      </c>
      <c r="M2294" s="102">
        <v>100</v>
      </c>
      <c r="N2294" s="102">
        <v>100</v>
      </c>
      <c r="O2294" s="102">
        <v>100</v>
      </c>
      <c r="P2294" s="102">
        <v>100</v>
      </c>
      <c r="Q2294" s="102">
        <v>100</v>
      </c>
      <c r="R2294" s="102">
        <v>100</v>
      </c>
      <c r="S2294" s="465">
        <f>(L2298*L2293)+(M2298*M2293)+(N2298*N2293)+(O2298*O2293)+(P2298*P2293)+(Q2298*Q2293)+(R2298*R2293)</f>
        <v>49.875</v>
      </c>
      <c r="T2294" s="84"/>
      <c r="U2294" s="103" t="str">
        <f>IF(T2295&gt;=4,"A+",IF(T2295&gt;=3.75,"A",IF(T2295&gt;=3.5,"A-",IF(T2295&gt;=3.25,"B+",IF(T2295&gt;=3,"B",IF(T2295&gt;=2.75,"B-",IF(T2295&gt;=2.5,"C+",IF(T2295&gt;=2,"C","F"))))))))</f>
        <v>B+</v>
      </c>
      <c r="V2294" s="467" t="s">
        <v>29</v>
      </c>
      <c r="W2294" s="469" t="s">
        <v>0</v>
      </c>
      <c r="X2294" s="469" t="s">
        <v>3</v>
      </c>
      <c r="Y2294" s="476" t="s">
        <v>2</v>
      </c>
      <c r="Z2294" s="510"/>
    </row>
    <row r="2295" spans="1:28" ht="17.25" thickTop="1">
      <c r="A2295" s="77" t="s">
        <v>28</v>
      </c>
      <c r="B2295" s="86"/>
      <c r="C2295" s="104">
        <f>IF('3rd 1'!C44&gt;0,'3rd 1'!C44,IF('3rd 1'!K44&gt;0,'3rd 1'!K44,IF('3rd 1'!S44&gt;0,'3rd 1'!S44,0)))</f>
        <v>28.5</v>
      </c>
      <c r="D2295" s="104">
        <f>IF('3rd 2'!C44&gt;0,'3rd 2'!C44,IF('3rd 2'!K44&gt;0,'3rd 2'!K44,IF('3rd 2'!S44&gt;0,'3rd 2'!S44,0)))</f>
        <v>32</v>
      </c>
      <c r="E2295" s="104">
        <f>IF('3rd 3'!C44&gt;0,'3rd 3'!C44,IF('3rd 3'!K44&gt;0,'3rd 3'!K44,IF('3rd 3'!S44&gt;0,'3rd 3'!S44,0)))</f>
        <v>19</v>
      </c>
      <c r="F2295" s="104">
        <f>IF('3rd 4'!C44&gt;0,'3rd 4'!C44,IF('3rd 4'!K44&gt;0,'3rd 4'!K44,IF('3rd 4'!S44&gt;0,'3rd 4'!S44,0)))</f>
        <v>18</v>
      </c>
      <c r="G2295" s="104">
        <f>IF('3rd 5'!C44&gt;0,'3rd 5'!C44,IF('3rd 5'!K44&gt;0,'3rd 5'!K44,IF('3rd 5'!S44&gt;0,'3rd 5'!S44,0)))</f>
        <v>28</v>
      </c>
      <c r="H2295" s="104">
        <f>IF('3rd 6'!C44&gt;0,'3rd 6'!C44,IF('3rd 6'!K44&gt;0,'3rd 6'!K44,IF('3rd 6'!S44&gt;0,'3rd 6'!S44,0)))</f>
        <v>0</v>
      </c>
      <c r="I2295" s="457"/>
      <c r="J2295" s="485">
        <f>I2294/(C2293+D2293+E2293+F2293+G2293+H2293)</f>
        <v>3.1</v>
      </c>
      <c r="K2295" s="90"/>
      <c r="L2295" s="104">
        <f>IF('4th 1'!C44&gt;0,'4th 1'!C44,IF('4th 1'!K44&gt;0,'4th 1'!K44,IF('4th 1'!S44&gt;0,'4th 1'!S44,0)))</f>
        <v>31.5</v>
      </c>
      <c r="M2295" s="104">
        <f>IF('4th 2'!C44&gt;0,'4th 2'!C44,IF('4th 2'!K44&gt;0,'4th 2'!K44,IF('4th 2'!S44&gt;0,'4th 2'!S44,0)))</f>
        <v>31.5</v>
      </c>
      <c r="N2295" s="104">
        <f>IF('4th 3'!C44&gt;0,'4th 3'!C44,IF('4th 3'!K44&gt;0,'4th 3'!K44,IF('4th 3'!S44&gt;0,'4th 3'!S44,0)))</f>
        <v>19</v>
      </c>
      <c r="O2295" s="104">
        <f>IF('4th 4'!C44&gt;0,'4th 4'!C44,IF('4th 4'!K44&gt;0,'4th 4'!K44,IF('4th 4'!S44&gt;0,'4th 4'!S44,0)))</f>
        <v>28</v>
      </c>
      <c r="P2295" s="104">
        <f>IF('4th 5'!C44&gt;0,'4th 5'!C44,IF('4th 5'!K44&gt;0,'4th 5'!K44,IF('4th 5'!S44&gt;0,'4th 5'!S44,0)))</f>
        <v>34</v>
      </c>
      <c r="Q2295" s="104">
        <f>IF('4th 6'!C44&gt;0,'4th 6'!C44,IF('4th 6'!K44&gt;0,'4th 6'!K44,IF('4th 6'!S44&gt;0,'4th 6'!S44,0)))</f>
        <v>28</v>
      </c>
      <c r="R2295" s="104">
        <f>IF('4th 7'!C44&gt;0,'4th 7'!C44,IF('4th 7'!K44&gt;0,'4th 7'!K44,IF('4th 7'!S44&gt;0,'4th 7'!S44,0)))</f>
        <v>0</v>
      </c>
      <c r="S2295" s="457"/>
      <c r="T2295" s="485">
        <f>S2294/(L2293+M2293+N2293+O2293+P2293+Q2293+R2293)</f>
        <v>3.3250000000000002</v>
      </c>
      <c r="U2295" s="90"/>
      <c r="V2295" s="468"/>
      <c r="W2295" s="470"/>
      <c r="X2295" s="471"/>
      <c r="Y2295" s="477"/>
      <c r="Z2295" s="510"/>
    </row>
    <row r="2296" spans="1:28" ht="17.25">
      <c r="A2296" s="423" t="s">
        <v>26</v>
      </c>
      <c r="B2296" s="91" t="s">
        <v>60</v>
      </c>
      <c r="C2296" s="104">
        <f>IF('3rd 1'!C44&gt;0,'3rd 1'!J44,IF('3rd 1'!K44&gt;0,'3rd 1'!R44,IF('3rd 1'!S44&gt;0,'3rd 1'!Z44,0)))</f>
        <v>40</v>
      </c>
      <c r="D2296" s="104">
        <f>IF('3rd 2'!C44&gt;0,'3rd 2'!J44,IF('3rd 2'!K44&gt;0,'3rd 2'!R44,IF('3rd 2'!S44&gt;0,'3rd 2'!Z44,0)))</f>
        <v>43</v>
      </c>
      <c r="E2296" s="104">
        <f>IF('3rd 3'!C44&gt;0,'3rd 3'!J44,IF('3rd 3'!K44&gt;0,'3rd 3'!R44,IF('3rd 3'!S44&gt;0,'3rd 3'!Z44,0)))</f>
        <v>35</v>
      </c>
      <c r="F2296" s="104">
        <f>IF('3rd 4'!C44&gt;0,'3rd 4'!J44,IF('3rd 4'!K44&gt;0,'3rd 4'!R44,IF('3rd 4'!S44&gt;0,'3rd 4'!Z44,0)))</f>
        <v>36</v>
      </c>
      <c r="G2296" s="104">
        <f>IF('3rd 5'!C44&gt;0,'3rd 5'!J44,IF('3rd 5'!K44&gt;0,'3rd 5'!R44,IF('3rd 5'!S44&gt;0,'3rd 5'!Z44,0)))</f>
        <v>45</v>
      </c>
      <c r="H2296" s="104">
        <f>IF('3rd 6'!C44&gt;0,'3rd 6'!J44,IF('3rd 6'!K44&gt;0,'3rd 6'!R44,IF('3rd 6'!S44&gt;0,'3rd 6'!Z44,0)))</f>
        <v>0</v>
      </c>
      <c r="I2296" s="457"/>
      <c r="J2296" s="525"/>
      <c r="K2296" s="442" t="str">
        <f>IF(J2295&gt;=2.5,K2294,IF(J2295&gt;=2.25,"C",IF(J2295&gt;=2,"D",IF(J2295=0,0,"F"))))</f>
        <v>B</v>
      </c>
      <c r="L2296" s="104">
        <f>IF('4th 1'!C44&gt;0,'4th 1'!J44,IF('4th 1'!K44&gt;0,'4th 1'!R44,IF('4th 1'!S44&gt;0,'4th 1'!Z44,0)))</f>
        <v>37.5</v>
      </c>
      <c r="M2296" s="104">
        <f>IF('4th 2'!C44&gt;0,'4th 2'!J44,IF('4th 2'!K44&gt;0,'4th 2'!R44,IF('4th 2'!S44&gt;0,'4th 2'!Z44,0)))</f>
        <v>37.5</v>
      </c>
      <c r="N2296" s="104">
        <f>IF('4th 3'!C44&gt;0,'4th 3'!J44,IF('4th 3'!K44&gt;0,'4th 3'!R44,IF('4th 3'!S44&gt;0,'4th 3'!Z44,0)))</f>
        <v>43</v>
      </c>
      <c r="O2296" s="104">
        <f>IF('4th 4'!C44&gt;0,'4th 4'!J44,IF('4th 4'!K44&gt;0,'4th 4'!R44,IF('4th 4'!S44&gt;0,'4th 4'!Z44,0)))</f>
        <v>46</v>
      </c>
      <c r="P2296" s="104">
        <f>IF('4th 5'!C44&gt;0,'4th 5'!J44,IF('4th 5'!K44&gt;0,'4th 5'!R44,IF('4th 5'!S44&gt;0,'4th 5'!Z44,0)))</f>
        <v>44</v>
      </c>
      <c r="Q2296" s="104">
        <f>IF('4th 6'!C44&gt;0,'4th 6'!J44,IF('4th 6'!K44&gt;0,'4th 6'!R44,IF('4th 6'!S44&gt;0,'4th 6'!Z44,0)))</f>
        <v>45.5</v>
      </c>
      <c r="R2296" s="104">
        <f>IF('4th 7'!C44&gt;0,'4th 7'!J44,IF('4th 7'!K44&gt;0,'4th 7'!R44,IF('4th 7'!S44&gt;0,'4th 7'!Z44,0)))</f>
        <v>0</v>
      </c>
      <c r="S2296" s="457"/>
      <c r="T2296" s="525"/>
      <c r="U2296" s="442" t="str">
        <f>IF(T2295&gt;=2.5,U2294,IF(T2295&gt;=2.25,"C",IF(T2295&gt;=2,"D",IF(T2295=0,0,"F"))))</f>
        <v>B+</v>
      </c>
      <c r="V2296" s="454" t="s">
        <v>40</v>
      </c>
      <c r="W2296" s="443"/>
      <c r="X2296" s="443"/>
      <c r="Y2296" s="455"/>
      <c r="Z2296" s="510"/>
      <c r="AA2296" s="105"/>
      <c r="AB2296" s="105"/>
    </row>
    <row r="2297" spans="1:28" ht="16.5" customHeight="1">
      <c r="A2297" s="424"/>
      <c r="B2297" s="91" t="s">
        <v>67</v>
      </c>
      <c r="C2297" s="117">
        <f>'3rd 1'!AA44</f>
        <v>69</v>
      </c>
      <c r="D2297" s="117">
        <f>'3rd 2'!AA44</f>
        <v>75</v>
      </c>
      <c r="E2297" s="117">
        <f>'3rd 3'!AA44</f>
        <v>54</v>
      </c>
      <c r="F2297" s="117">
        <f>'3rd 4'!AA44</f>
        <v>54</v>
      </c>
      <c r="G2297" s="117">
        <f>'3rd 5'!AA44</f>
        <v>73</v>
      </c>
      <c r="H2297" s="117">
        <f>'3rd 6'!AA44</f>
        <v>0</v>
      </c>
      <c r="I2297" s="457"/>
      <c r="J2297" s="525"/>
      <c r="K2297" s="491"/>
      <c r="L2297" s="117">
        <f>'4th 1'!AA44</f>
        <v>69</v>
      </c>
      <c r="M2297" s="117">
        <f>'4th 2'!AA44</f>
        <v>69</v>
      </c>
      <c r="N2297" s="117">
        <f>'4th 3'!AA44</f>
        <v>62</v>
      </c>
      <c r="O2297" s="117">
        <f>'4th 4'!AA44</f>
        <v>74</v>
      </c>
      <c r="P2297" s="117">
        <f>'4th 5'!AA44</f>
        <v>78</v>
      </c>
      <c r="Q2297" s="117">
        <f>'4th 6'!AA44</f>
        <v>74</v>
      </c>
      <c r="R2297" s="117">
        <f>'4th 7'!AA44</f>
        <v>0</v>
      </c>
      <c r="S2297" s="457"/>
      <c r="T2297" s="525"/>
      <c r="U2297" s="491"/>
      <c r="V2297" s="444">
        <f>IF((C2298+C2300)=0,0,C2293)+IF((D2298+D2300)=0,0,D2293)+IF((E2298+E2300)=0,0,E2293)+IF((F2298+F2300)=0,0,F2293)+IF((G2298+G2300)=0,0,G2293)+IF((H2298+H2300)=0,0,H2293)+IF((L2298+L2300)=0,0,L2293)+IF((M2298+M2300)=0,0,M2293)+IF((N2298+N2300)=0,0,N2293)+IF((O2298+O2300)=0,0,O2293)+IF((P2298+P2300)=0,0,P2293)+IF((Q2298+Q2300)=0,0,Q2293)+IF((R2298+R2300)=0,0,R2293)+IF(E2330&gt;0,1.5,0)</f>
        <v>31.5</v>
      </c>
      <c r="W2297" s="457">
        <f>I2294+S2294+(E2330*1.5)</f>
        <v>102</v>
      </c>
      <c r="X2297" s="440">
        <f>IF(S2294&gt;0,(W2297/31.5),J2295)</f>
        <v>3.2380952380952381</v>
      </c>
      <c r="Y2297" s="164" t="str">
        <f>IF(X2297&gt;=4,"A+",IF(X2297&gt;=3.75,"A",IF(X2297&gt;=3.5,"A-",IF(X2297&gt;=3.25,"B+",IF(X2297&gt;=3,"B",IF(X2297&gt;=2.75,"B-",IF(X2297&gt;=2.5,"C+",IF(X2297&gt;=2,"C","F"))))))))</f>
        <v>B</v>
      </c>
      <c r="Z2297" s="510"/>
    </row>
    <row r="2298" spans="1:28" ht="16.5">
      <c r="A2298" s="424"/>
      <c r="B2298" s="91" t="s">
        <v>1</v>
      </c>
      <c r="C2298" s="104">
        <f>'3rd 1'!AC44</f>
        <v>3.25</v>
      </c>
      <c r="D2298" s="104">
        <f>'3rd 2'!AC44</f>
        <v>3.75</v>
      </c>
      <c r="E2298" s="104">
        <f>'3rd 3'!AC44</f>
        <v>2.5</v>
      </c>
      <c r="F2298" s="104">
        <f>'3rd 4'!AC44</f>
        <v>2.5</v>
      </c>
      <c r="G2298" s="104">
        <f>'3rd 5'!AC44</f>
        <v>3.5</v>
      </c>
      <c r="H2298" s="104">
        <f>'3rd 6'!AC44</f>
        <v>0</v>
      </c>
      <c r="I2298" s="457"/>
      <c r="J2298" s="525"/>
      <c r="K2298" s="106"/>
      <c r="L2298" s="104">
        <f>'4th 1'!AC44</f>
        <v>3.25</v>
      </c>
      <c r="M2298" s="104">
        <f>'4th 2'!AC44</f>
        <v>3.25</v>
      </c>
      <c r="N2298" s="104">
        <f>'4th 3'!AC44</f>
        <v>3</v>
      </c>
      <c r="O2298" s="104">
        <f>'4th 4'!AC44</f>
        <v>3.5</v>
      </c>
      <c r="P2298" s="104">
        <f>'4th 5'!AC44</f>
        <v>3.75</v>
      </c>
      <c r="Q2298" s="104">
        <f>'4th 6'!AC44</f>
        <v>3.5</v>
      </c>
      <c r="R2298" s="107">
        <f>'4th 7'!AC44</f>
        <v>0</v>
      </c>
      <c r="S2298" s="457"/>
      <c r="T2298" s="525"/>
      <c r="U2298" s="108"/>
      <c r="V2298" s="456"/>
      <c r="W2298" s="448"/>
      <c r="X2298" s="441"/>
      <c r="Y2298" s="451" t="str">
        <f>IF(S2294&gt;0,(IF(X2297&gt;=2.5,Y2297,IF(X2297&gt;=2.25,"C",IF(X2297&gt;=2,"D","F")))),K2296)</f>
        <v>B</v>
      </c>
      <c r="Z2298" s="510"/>
    </row>
    <row r="2299" spans="1:28" ht="16.5">
      <c r="A2299" s="424"/>
      <c r="B2299" s="91" t="s">
        <v>2</v>
      </c>
      <c r="C2299" s="104" t="str">
        <f>'3rd 1'!AB44</f>
        <v>B+</v>
      </c>
      <c r="D2299" s="104" t="str">
        <f>'3rd 2'!AB44</f>
        <v>A</v>
      </c>
      <c r="E2299" s="104" t="str">
        <f>'3rd 3'!AB44</f>
        <v>C+</v>
      </c>
      <c r="F2299" s="104" t="str">
        <f>'3rd 4'!AB44</f>
        <v>C+</v>
      </c>
      <c r="G2299" s="104" t="str">
        <f>'3rd 5'!AB44</f>
        <v>A-</v>
      </c>
      <c r="H2299" s="104" t="str">
        <f>'3rd 6'!AB44</f>
        <v/>
      </c>
      <c r="I2299" s="457"/>
      <c r="J2299" s="98"/>
      <c r="K2299" s="90"/>
      <c r="L2299" s="104" t="str">
        <f>'4th 1'!AB44</f>
        <v>B+</v>
      </c>
      <c r="M2299" s="104" t="str">
        <f>'4th 2'!AB44</f>
        <v>B+</v>
      </c>
      <c r="N2299" s="104" t="str">
        <f>'4th 3'!AB44</f>
        <v>B</v>
      </c>
      <c r="O2299" s="104" t="str">
        <f>'4th 4'!AB44</f>
        <v>A-</v>
      </c>
      <c r="P2299" s="104" t="str">
        <f>'4th 5'!AB44</f>
        <v>A</v>
      </c>
      <c r="Q2299" s="104" t="str">
        <f>'4th 6'!AB44</f>
        <v>A-</v>
      </c>
      <c r="R2299" s="104" t="str">
        <f>'4th 7'!AB44</f>
        <v/>
      </c>
      <c r="S2299" s="457"/>
      <c r="T2299" s="98"/>
      <c r="U2299" s="109"/>
      <c r="V2299" s="446"/>
      <c r="W2299" s="449"/>
      <c r="X2299" s="450"/>
      <c r="Y2299" s="452"/>
      <c r="Z2299" s="510"/>
    </row>
    <row r="2300" spans="1:28" ht="16.5" customHeight="1">
      <c r="A2300" s="413" t="s">
        <v>127</v>
      </c>
      <c r="B2300" s="91" t="s">
        <v>1</v>
      </c>
      <c r="C2300" s="104">
        <f>'3rd 1'!AD44</f>
        <v>0</v>
      </c>
      <c r="D2300" s="104">
        <f>'3rd 2'!AD44</f>
        <v>0</v>
      </c>
      <c r="E2300" s="104">
        <f>'3rd 3'!AD44</f>
        <v>0</v>
      </c>
      <c r="F2300" s="104">
        <f>'3rd 4'!AD44</f>
        <v>0</v>
      </c>
      <c r="G2300" s="104">
        <f>'3rd 5'!AD44</f>
        <v>0</v>
      </c>
      <c r="H2300" s="104">
        <f>'3rd 6'!AD44</f>
        <v>0</v>
      </c>
      <c r="I2300" s="415">
        <f>(C2300*C2293)+(D2300*D2293)+(E2300*E2293)+(F2300*F2293)+(G2300*G2293)+(H2300*H2293)</f>
        <v>0</v>
      </c>
      <c r="J2300" s="417">
        <f>IF(C2300&gt;0,(C2298*C2293),0)+IF(D2300&gt;0,(D2298*D2293),0)+IF(E2300&gt;0,(E2298*E2293),0)+IF(F2300&gt;0,(F2298*F2293),0)+IF(G2300&gt;0,(G2298*G2293),0)+IF(H2300&gt;0,(H2298*H2293),0)</f>
        <v>0</v>
      </c>
      <c r="K2300" s="418">
        <f>IF(C2300&gt;C2298,((C2300*C2293)-(C2298*C2293)),0)+IF(D2300&gt;D2298,((D2300*D2293)-(D2298*D2293)),0)+IF(E2300&gt;E2298,((E2300*E2293)-(E2298*E2293)),0)+IF(F2300&gt;F2298,((F2300*F2293)-(F2298*F2293)),0)+IF(G2300&gt;G2298,((G2300*G2293)-(G2298*G2293)),0)+IF(H2300&gt;H2298,((H2300*H2293)-(H2298*H2293)),0)</f>
        <v>0</v>
      </c>
      <c r="L2300" s="165">
        <f>'4th 1'!AD44</f>
        <v>0</v>
      </c>
      <c r="M2300" s="104">
        <f>'4th 2'!AD44</f>
        <v>0</v>
      </c>
      <c r="N2300" s="104">
        <f>'4th 3'!AD44</f>
        <v>0</v>
      </c>
      <c r="O2300" s="104">
        <f>'4th 4'!AD44</f>
        <v>0</v>
      </c>
      <c r="P2300" s="104">
        <f>'4th 5'!AD44</f>
        <v>0</v>
      </c>
      <c r="Q2300" s="104">
        <f>'4th 6'!AD44</f>
        <v>0</v>
      </c>
      <c r="R2300" s="104">
        <f>'4th 7'!AD44</f>
        <v>0</v>
      </c>
      <c r="S2300" s="415">
        <f>(L2300*L2293)+(M2300*M2293)+(N2300*N2293)+(O2300*O2293)+(P2300*P2293)+(Q2300*Q2293)+(R2300*R2293)</f>
        <v>0</v>
      </c>
      <c r="T2300" s="417">
        <f>IF(L2300&gt;0,(L2298*L2293),0)+IF(M2300&gt;0,(M2298*M2293),0)+IF(N2300&gt;0,(N2298*N2293),0)+IF(O2300&gt;0,(O2298*O2293),0)+IF(P2300&gt;0,(P2298*P2293),0)+IF(Q2300&gt;0,(Q2298*Q2293),0)+IF(R2300&gt;0,(R2298*R2293),0)</f>
        <v>0</v>
      </c>
      <c r="U2300" s="484">
        <f>IF(L2300&gt;L2298,((L2300*L2293)-(L2298*L2293)),0)+IF(M2300&gt;M2298,((M2300*M2293)-(M2298*M2293)),0)+IF(N2300&gt;N2298,((N2300*N2293)-(N2298*N2293)),0)+IF(O2300&gt;O2298,((O2300*O2293)-(O2298*O2293)),0)+IF(P2300&gt;P2298,((P2300*P2293)-(P2298*P2293)),0)+IF(Q2300&gt;Q2298,((Q2300*Q2293)-(Q2298*Q2293)),0)+IF(R2300&gt;R2298,((R2300*R2293)-(R2298*R2293)),0)</f>
        <v>0</v>
      </c>
      <c r="V2300" s="401">
        <f>I2300+S2300</f>
        <v>0</v>
      </c>
      <c r="W2300" s="436">
        <f>J2300+T2300</f>
        <v>0</v>
      </c>
      <c r="X2300" s="438">
        <f>K2300+U2300</f>
        <v>0</v>
      </c>
      <c r="Y2300" s="483">
        <f>K2300+U2300+X2287</f>
        <v>0</v>
      </c>
      <c r="Z2300" s="510"/>
    </row>
    <row r="2301" spans="1:28" ht="16.5" thickBot="1">
      <c r="A2301" s="414"/>
      <c r="B2301" s="157" t="s">
        <v>23</v>
      </c>
      <c r="C2301" s="180" t="str">
        <f>'3rd 1'!AE44</f>
        <v/>
      </c>
      <c r="D2301" s="180" t="str">
        <f>'3rd 2'!AE44</f>
        <v/>
      </c>
      <c r="E2301" s="180" t="str">
        <f>'3rd 3'!AE44</f>
        <v/>
      </c>
      <c r="F2301" s="180" t="str">
        <f>'3rd 4'!AE44</f>
        <v/>
      </c>
      <c r="G2301" s="180" t="str">
        <f>'3rd 5'!AE44</f>
        <v/>
      </c>
      <c r="H2301" s="180" t="str">
        <f>'3rd 6'!AE44</f>
        <v/>
      </c>
      <c r="I2301" s="416"/>
      <c r="J2301" s="416"/>
      <c r="K2301" s="419"/>
      <c r="L2301" s="180" t="str">
        <f>'4th 1'!AE44</f>
        <v/>
      </c>
      <c r="M2301" s="180" t="str">
        <f>'4th 2'!AE44</f>
        <v/>
      </c>
      <c r="N2301" s="180" t="str">
        <f>'4th 3'!AE44</f>
        <v/>
      </c>
      <c r="O2301" s="180" t="str">
        <f>'4th 4'!AE44</f>
        <v/>
      </c>
      <c r="P2301" s="180" t="str">
        <f>'4th 5'!AE44</f>
        <v/>
      </c>
      <c r="Q2301" s="180" t="str">
        <f>'4th 6'!AE44</f>
        <v/>
      </c>
      <c r="R2301" s="180" t="str">
        <f>'4th 7'!AE44</f>
        <v/>
      </c>
      <c r="S2301" s="416"/>
      <c r="T2301" s="416"/>
      <c r="U2301" s="419"/>
      <c r="V2301" s="402"/>
      <c r="W2301" s="437"/>
      <c r="X2301" s="439"/>
      <c r="Y2301" s="406"/>
      <c r="Z2301" s="510"/>
    </row>
    <row r="2302" spans="1:28" ht="19.5" customHeight="1" thickTop="1" thickBot="1">
      <c r="A2302" s="435" t="s">
        <v>31</v>
      </c>
      <c r="B2302" s="435"/>
      <c r="C2302" s="435"/>
      <c r="D2302" s="435"/>
      <c r="E2302" s="435"/>
      <c r="F2302" s="435"/>
      <c r="G2302" s="435"/>
      <c r="H2302" s="435"/>
      <c r="I2302" s="435"/>
      <c r="J2302" s="435"/>
      <c r="K2302" s="435"/>
      <c r="L2302" s="435"/>
      <c r="M2302" s="435"/>
      <c r="N2302" s="435"/>
      <c r="O2302" s="435"/>
      <c r="P2302" s="435"/>
      <c r="Q2302" s="435"/>
      <c r="R2302" s="435"/>
      <c r="S2302" s="435"/>
      <c r="T2302" s="435"/>
      <c r="U2302" s="435"/>
      <c r="V2302" s="435"/>
      <c r="W2302" s="435"/>
      <c r="X2302" s="435"/>
      <c r="Y2302" s="435"/>
      <c r="Z2302" s="510"/>
    </row>
    <row r="2303" spans="1:28" ht="17.25" customHeight="1" thickTop="1" thickBot="1">
      <c r="A2303" s="478" t="s">
        <v>46</v>
      </c>
      <c r="B2303" s="479"/>
      <c r="C2303" s="479"/>
      <c r="D2303" s="479"/>
      <c r="E2303" s="479"/>
      <c r="F2303" s="479"/>
      <c r="G2303" s="479"/>
      <c r="H2303" s="479"/>
      <c r="I2303" s="479"/>
      <c r="J2303" s="479"/>
      <c r="K2303" s="480"/>
      <c r="L2303" s="426" t="s">
        <v>47</v>
      </c>
      <c r="M2303" s="426"/>
      <c r="N2303" s="426"/>
      <c r="O2303" s="426"/>
      <c r="P2303" s="426"/>
      <c r="Q2303" s="426"/>
      <c r="R2303" s="426"/>
      <c r="S2303" s="426"/>
      <c r="T2303" s="426"/>
      <c r="U2303" s="427"/>
      <c r="V2303" s="160"/>
      <c r="W2303" s="428" t="s">
        <v>39</v>
      </c>
      <c r="X2303" s="428"/>
      <c r="Y2303" s="161"/>
      <c r="Z2303" s="510"/>
    </row>
    <row r="2304" spans="1:28" ht="17.25" thickTop="1">
      <c r="A2304" s="99" t="s">
        <v>22</v>
      </c>
      <c r="B2304" s="100"/>
      <c r="C2304" s="101">
        <f>'5th 1'!B4</f>
        <v>301</v>
      </c>
      <c r="D2304" s="101">
        <f>'5th 2'!B4</f>
        <v>302</v>
      </c>
      <c r="E2304" s="101">
        <f>'5th 3'!B4</f>
        <v>303</v>
      </c>
      <c r="F2304" s="101">
        <f>'5th 4'!B4</f>
        <v>304</v>
      </c>
      <c r="G2304" s="101">
        <f>'5th 5'!B4</f>
        <v>305</v>
      </c>
      <c r="H2304" s="101">
        <f>'5th 6'!B4</f>
        <v>0</v>
      </c>
      <c r="I2304" s="430" t="s">
        <v>0</v>
      </c>
      <c r="J2304" s="430" t="s">
        <v>3</v>
      </c>
      <c r="K2304" s="432" t="s">
        <v>2</v>
      </c>
      <c r="L2304" s="101">
        <f>'6th 1'!B4</f>
        <v>306</v>
      </c>
      <c r="M2304" s="101">
        <f>'6th 2'!B4</f>
        <v>307</v>
      </c>
      <c r="N2304" s="101">
        <f>'6th 3'!B4</f>
        <v>308</v>
      </c>
      <c r="O2304" s="101">
        <f>'6th 4'!B4</f>
        <v>309</v>
      </c>
      <c r="P2304" s="101">
        <f>'6th 5'!B4</f>
        <v>310</v>
      </c>
      <c r="Q2304" s="101">
        <f>'6th 6'!B4</f>
        <v>0</v>
      </c>
      <c r="R2304" s="101">
        <f>'6th 7'!B4</f>
        <v>0</v>
      </c>
      <c r="S2304" s="429" t="s">
        <v>0</v>
      </c>
      <c r="T2304" s="429" t="s">
        <v>3</v>
      </c>
      <c r="U2304" s="431" t="s">
        <v>2</v>
      </c>
      <c r="V2304" s="433" t="s">
        <v>62</v>
      </c>
      <c r="W2304" s="434"/>
      <c r="X2304" s="434"/>
      <c r="Y2304" s="162" t="str">
        <f>IF(X2305&gt;=4,"A+",IF(X2305&gt;=3.75,"A",IF(X2305&gt;=3.5,"A-",IF(X2305&gt;=3.25,"B+",IF(X2305&gt;=3,"B",IF(X2305&gt;=2.75,"B-",IF(X2305&gt;=2.5,"C+",IF(X2305&gt;=2,"C","F"))))))))</f>
        <v>B+</v>
      </c>
      <c r="Z2304" s="510"/>
    </row>
    <row r="2305" spans="1:26" ht="65.25" customHeight="1">
      <c r="A2305" s="77" t="s">
        <v>63</v>
      </c>
      <c r="B2305" s="78"/>
      <c r="C2305" s="79" t="str">
        <f>IF('5th 1'!C44&gt;0,'5th 1'!D6,IF('5th 1'!K44&gt;0,'5th 1'!L6,IF('5th 1'!S44&gt;0,'5th 1'!T6,0)))</f>
        <v>Creative Idea Genaration</v>
      </c>
      <c r="D2305" s="79" t="str">
        <f>IF('5th 2'!C44&gt;0,'5th 2'!D6,IF('5th 2'!K44&gt;0,'5th 2'!L6,IF('5th 2'!S44&gt;0,'5th 2'!T6,0)))</f>
        <v>Drawing for Illustration-1</v>
      </c>
      <c r="E2305" s="79" t="str">
        <f>IF('5th 3'!C44&gt;0,'5th 3'!D6,IF('5th 3'!K44&gt;0,'5th 3'!L6,IF('5th 3'!S44&gt;0,'5th 3'!T6,0)))</f>
        <v>Ad Art-1</v>
      </c>
      <c r="F2305" s="79" t="str">
        <f>IF('5th 4'!C44&gt;0,'5th 4'!D6,IF('5th 4'!K44&gt;0,'5th 4'!L6,IF('5th 4'!S44&gt;0,'5th 4'!T6,0)))</f>
        <v>Typography-2</v>
      </c>
      <c r="G2305" s="79" t="str">
        <f>IF('5th 5'!C44&gt;0,'5th 5'!D6,IF('5th 5'!K44&gt;0,'5th 5'!L6,IF('5th 5'!S44&gt;0,'5th 5'!T6,0)))</f>
        <v>History of Art</v>
      </c>
      <c r="H2305" s="79">
        <f>IF('5th 6'!C44&gt;0,'5th 6'!D6,IF('5th 6'!K44&gt;0,'5th 6'!L6,IF('5th 6'!S44&gt;0,'5th 6'!T6,0)))</f>
        <v>0</v>
      </c>
      <c r="I2305" s="481"/>
      <c r="J2305" s="481"/>
      <c r="K2305" s="482"/>
      <c r="L2305" s="79" t="str">
        <f>IF('6th 1'!C44&gt;0,'6th 1'!D6,IF('6th 1'!K44&gt;0,'6th 1'!L6,IF('6th 1'!S44&gt;0,'6th 1'!T6,0)))</f>
        <v>Computar Application in Art and Design</v>
      </c>
      <c r="M2305" s="79" t="str">
        <f>IF('6th 2'!C44&gt;0,'6th 2'!D6,IF('6th 2'!K44&gt;0,'6th 2'!L6,IF('6th 2'!S44&gt;0,'6th 2'!T6,0)))</f>
        <v>Drawing for Illustration-2</v>
      </c>
      <c r="N2305" s="79" t="str">
        <f>IF('6th 3'!C44&gt;0,'6th 3'!D6,IF('6th 3'!K44&gt;0,'6th 3'!L6,IF('6th 3'!S44&gt;0,'6th 3'!T6,0)))</f>
        <v>Ad Art-2</v>
      </c>
      <c r="O2305" s="79" t="str">
        <f>IF('6th 4'!C44&gt;0,'6th 4'!D6,IF('6th 4'!K44&gt;0,'6th 4'!L6,IF('6th 4'!S44&gt;0,'6th 4'!T6,0)))</f>
        <v>Sketch &amp; landscape-1</v>
      </c>
      <c r="P2305" s="79" t="str">
        <f>IF('6th 5'!C44&gt;0,'6th 5'!D6,IF('6th 5'!K44&gt;0,'6th 5'!L6,IF('6th 5'!S44&gt;0,'6th 5'!T6,0)))</f>
        <v>History of Arts</v>
      </c>
      <c r="Q2305" s="79">
        <f>IF('6th 6'!C44&gt;0,'6th 6'!D6,IF('6th 6'!K44&gt;0,'6th 6'!L6,IF('6th 6'!S44&gt;0,'6th 6'!T6,0)))</f>
        <v>0</v>
      </c>
      <c r="R2305" s="79">
        <f>IF('6th 7'!C44&gt;0,'6th 7'!D6,IF('6th 7'!K44&gt;0,'6th 7'!L6,IF('6th 7'!S44&gt;0,'6th 7'!T6,0)))</f>
        <v>0</v>
      </c>
      <c r="S2305" s="429"/>
      <c r="T2305" s="429"/>
      <c r="U2305" s="431"/>
      <c r="V2305" s="335">
        <f>IF(I2307&gt;0,(V2310+V2292),0)</f>
        <v>94.5</v>
      </c>
      <c r="W2305" s="254">
        <f>IF(I2307&gt;0,(W2310+W2292),0)</f>
        <v>310.125</v>
      </c>
      <c r="X2305" s="336">
        <f>IF(S2307&gt;0,(W2305/94.5),IF(I2307&gt;0,(W2305/78),0))</f>
        <v>3.2817460317460316</v>
      </c>
      <c r="Y2305" s="163" t="str">
        <f>IF(X2305&gt;=2.5,Y2304,IF(X2305&gt;=2.25,"C",IF(X2305&gt;=2,"D",IF(X2305=0,0,"F"))))</f>
        <v>B+</v>
      </c>
      <c r="Z2305" s="510"/>
    </row>
    <row r="2306" spans="1:26" ht="16.5">
      <c r="A2306" s="77" t="s">
        <v>12</v>
      </c>
      <c r="B2306" s="78"/>
      <c r="C2306" s="102">
        <f>IF('5th 1'!C44&gt;0,'5th 1'!H4,IF('5th 1'!K44&gt;0,'5th 1'!P4,IF('5th 1'!S44&gt;0,'5th 1'!X4,0)))</f>
        <v>3</v>
      </c>
      <c r="D2306" s="102">
        <f>IF('5th 2'!C44&gt;0,'5th 2'!H4,IF('5th 2'!K44&gt;0,'5th 2'!P4,IF('5th 2'!S44&gt;0,'5th 2'!X4,0)))</f>
        <v>3</v>
      </c>
      <c r="E2306" s="102">
        <f>IF('5th 3'!C44&gt;0,'5th 3'!H4,IF('5th 3'!K44&gt;0,'5th 3'!P4,IF('5th 3'!S44&gt;0,'5th 3'!X4,0)))</f>
        <v>3</v>
      </c>
      <c r="F2306" s="102">
        <f>IF('5th 4'!C44&gt;0,'5th 4'!H4,IF('5th 4'!K44&gt;0,'5th 4'!P4,IF('5th 4'!S44&gt;0,'5th 4'!X4,0)))</f>
        <v>3</v>
      </c>
      <c r="G2306" s="102">
        <f>IF('5th 5'!C44&gt;0,'5th 5'!H4,IF('5th 5'!K44&gt;0,'5th 5'!P4,IF('5th 5'!S44&gt;0,'5th 5'!X4,0)))</f>
        <v>3</v>
      </c>
      <c r="H2306" s="102">
        <f>IF('5th 6'!C44&gt;0,'5th 6'!H4,IF('5th 6'!K44&gt;0,'5th 6'!P4,IF('5th 6'!S44&gt;0,'5th 6'!X4,0)))</f>
        <v>0</v>
      </c>
      <c r="I2306" s="481"/>
      <c r="J2306" s="481"/>
      <c r="K2306" s="482"/>
      <c r="L2306" s="102">
        <f>IF('6th 1'!C44&gt;0,'6th 1'!H4,IF('6th 1'!K44&gt;0,'6th 1'!P4,IF('6th 1'!S44&gt;0,'6th 1'!X4,0)))</f>
        <v>3</v>
      </c>
      <c r="M2306" s="102">
        <f>IF('6th 2'!C44&gt;0,'6th 2'!H4,IF('6th 2'!K44&gt;0,'6th 2'!P4,IF('6th 2'!S44&gt;0,'6th 2'!X4,0)))</f>
        <v>3</v>
      </c>
      <c r="N2306" s="102">
        <f>IF('6th 3'!C44&gt;0,'6th 3'!H4,IF('6th 3'!K44&gt;0,'6th 3'!P4,IF('6th 3'!S44&gt;0,'6th 3'!X4,0)))</f>
        <v>3</v>
      </c>
      <c r="O2306" s="102">
        <f>IF('6th 4'!C44&gt;0,'6th 4'!H4,IF('6th 4'!K44&gt;0,'6th 4'!P4,IF('6th 4'!S44&gt;0,'6th 4'!X4,0)))</f>
        <v>3</v>
      </c>
      <c r="P2306" s="102">
        <f>IF('6th 5'!C44&gt;0,'6th 5'!H4,IF('6th 5'!K44&gt;0,'6th 5'!P4,IF('6th 5'!S44&gt;0,'6th 5'!X4,0)))</f>
        <v>3</v>
      </c>
      <c r="Q2306" s="102">
        <f>IF('6th 6'!C44&gt;0,'6th 6'!H4,IF('6th 6'!K44&gt;0,'6th 6'!#REF!,IF('6th 6'!S44&gt;0,'6th 6'!X4,0)))</f>
        <v>0</v>
      </c>
      <c r="R2306" s="102">
        <f>IF('6th 7'!C44&gt;0,'6th 7'!H4,IF('6th 7'!K44&gt;0,'6th 7'!P4,IF('6th 7'!S44&gt;0,'6th 7'!X4,0)))</f>
        <v>0</v>
      </c>
      <c r="S2306" s="430"/>
      <c r="T2306" s="430"/>
      <c r="U2306" s="432"/>
      <c r="V2306" s="460" t="s">
        <v>41</v>
      </c>
      <c r="W2306" s="461"/>
      <c r="X2306" s="461"/>
      <c r="Y2306" s="462"/>
      <c r="Z2306" s="510"/>
    </row>
    <row r="2307" spans="1:26" ht="17.25" thickBot="1">
      <c r="A2307" s="77" t="s">
        <v>11</v>
      </c>
      <c r="B2307" s="78"/>
      <c r="C2307" s="102">
        <v>100</v>
      </c>
      <c r="D2307" s="102">
        <v>100</v>
      </c>
      <c r="E2307" s="102">
        <v>100</v>
      </c>
      <c r="F2307" s="102">
        <v>100</v>
      </c>
      <c r="G2307" s="102">
        <v>100</v>
      </c>
      <c r="H2307" s="102">
        <v>100</v>
      </c>
      <c r="I2307" s="465">
        <f>(C2311*C2306)+(D2311*D2306)+(E2311*E2306)+(F2311*F2306)+(G2311*G2306)+(H2311*H2306)</f>
        <v>48.75</v>
      </c>
      <c r="J2307" s="84"/>
      <c r="K2307" s="103" t="str">
        <f>IF(J2309&gt;=4,"A+",IF(J2309&gt;=3.75,"A",IF(J2309&gt;=3.5,"A-",IF(J2309&gt;=3.25,"B+",IF(J2309&gt;=3,"B",IF(J2309&gt;=2.75,"B-",IF(J2309&gt;=2.5,"C+",IF(J2309&gt;=2,"C","F"))))))))</f>
        <v>B+</v>
      </c>
      <c r="L2307" s="102">
        <v>100</v>
      </c>
      <c r="M2307" s="102">
        <v>100</v>
      </c>
      <c r="N2307" s="102">
        <v>100</v>
      </c>
      <c r="O2307" s="102">
        <v>100</v>
      </c>
      <c r="P2307" s="102">
        <v>100</v>
      </c>
      <c r="Q2307" s="102">
        <v>100</v>
      </c>
      <c r="R2307" s="102">
        <v>100</v>
      </c>
      <c r="S2307" s="465">
        <f>(L2311*L2306)+(M2311*M2306)+(N2311*N2306)+(O2311*O2306)+(P2311*P2306)+(Q2311*Q2306)+(R2311*R2306)</f>
        <v>51</v>
      </c>
      <c r="T2307" s="84"/>
      <c r="U2307" s="103" t="str">
        <f>IF(T2309&gt;=4,"A+",IF(T2309&gt;=3.75,"A",IF(T2309&gt;=3.5,"A-",IF(T2309&gt;=3.25,"B+",IF(T2309&gt;=3,"B",IF(T2309&gt;=2.75,"B-",IF(T2309&gt;=2.5,"C+",IF(T2309&gt;=2,"C","F"))))))))</f>
        <v>B+</v>
      </c>
      <c r="V2307" s="467" t="s">
        <v>29</v>
      </c>
      <c r="W2307" s="469" t="s">
        <v>0</v>
      </c>
      <c r="X2307" s="469" t="s">
        <v>3</v>
      </c>
      <c r="Y2307" s="476" t="s">
        <v>2</v>
      </c>
      <c r="Z2307" s="510"/>
    </row>
    <row r="2308" spans="1:26" ht="17.25" thickTop="1">
      <c r="A2308" s="77" t="s">
        <v>28</v>
      </c>
      <c r="B2308" s="86"/>
      <c r="C2308" s="104">
        <f>IF('5th 1'!C44&gt;0,'5th 1'!C44,IF('5th 1'!K44&gt;0,'5th 1'!K44,IF('5th 1'!S44&gt;0,'5th 1'!S44,0)))</f>
        <v>30</v>
      </c>
      <c r="D2308" s="104">
        <f>IF('5th 2'!C44&gt;0,'5th 2'!C44,IF('5th 2'!K44&gt;0,'5th 2'!K44,IF('5th 2'!S44&gt;0,'5th 2'!S44,0)))</f>
        <v>29.5</v>
      </c>
      <c r="E2308" s="104">
        <f>IF('5th 3'!C44&gt;0,'5th 3'!C44,IF('5th 3'!K44&gt;0,'5th 3'!K44,IF('5th 3'!S44&gt;0,'5th 3'!S44,0)))</f>
        <v>26</v>
      </c>
      <c r="F2308" s="104">
        <f>IF('5th 4'!C44&gt;0,'5th 4'!C44,IF('5th 4'!K44&gt;0,'5th 4'!K44,IF('5th 4'!S44&gt;0,'5th 4'!S44,0)))</f>
        <v>31</v>
      </c>
      <c r="G2308" s="104">
        <f>IF('5th 5'!C44&gt;0,'5th 5'!C44,IF('5th 5'!K44&gt;0,'5th 5'!K44,IF('5th 5'!S44&gt;0,'5th 5'!S44,0)))</f>
        <v>34</v>
      </c>
      <c r="H2308" s="104">
        <f>IF('5th 6'!C44&gt;0,'5th 6'!C44,IF('5th 6'!K44&gt;0,'5th 6'!K44,IF('5th 6'!S44&gt;0,'5th 6'!S44,0)))</f>
        <v>0</v>
      </c>
      <c r="I2308" s="448"/>
      <c r="J2308" s="98"/>
      <c r="K2308" s="90"/>
      <c r="L2308" s="104">
        <f>IF('6th 1'!C44&gt;0,'6th 1'!C44,IF('6th 1'!K44&gt;0,'6th 1'!K44,IF('6th 1'!S44&gt;0,'6th 1'!S44,0)))</f>
        <v>29</v>
      </c>
      <c r="M2308" s="104">
        <f>IF('6th 2'!C44&gt;0,'6th 2'!C44,IF('6th 2'!K44&gt;0,'6th 2'!K44,IF('6th 2'!S44&gt;0,'6th 2'!S44,0)))</f>
        <v>29.5</v>
      </c>
      <c r="N2308" s="104">
        <f>IF('6th 3'!C44&gt;0,'6th 3'!C44,IF('6th 3'!K44&gt;0,'6th 3'!K44,IF('6th 3'!S44&gt;0,'6th 3'!S44,0)))</f>
        <v>27</v>
      </c>
      <c r="O2308" s="104">
        <f>IF('6th 4'!C44&gt;0,'6th 4'!C44,IF('6th 4'!K44&gt;0,'6th 4'!K44,IF('6th 4'!S44&gt;0,'6th 4'!S44,0)))</f>
        <v>27</v>
      </c>
      <c r="P2308" s="104">
        <f>IF('6th 5'!C44&gt;0,'6th 5'!C44,IF('6th 5'!K44&gt;0,'6th 5'!K44,IF('6th 5'!S44&gt;0,'6th 5'!S44,0)))</f>
        <v>32</v>
      </c>
      <c r="Q2308" s="104">
        <f>IF('6th 6'!C44&gt;0,'6th 6'!C44,IF('6th 6'!K44&gt;0,'6th 6'!K44,IF('6th 6'!S44&gt;0,'6th 6'!S44,0)))</f>
        <v>0</v>
      </c>
      <c r="R2308" s="104">
        <f>IF('6th 7'!C44&gt;0,'6th 7'!C44,IF('6th 7'!K44&gt;0,'6th 7'!K44,IF('6th 7'!S44&gt;0,'6th 7'!S44,0)))</f>
        <v>0</v>
      </c>
      <c r="S2308" s="448"/>
      <c r="T2308" s="98"/>
      <c r="U2308" s="90"/>
      <c r="V2308" s="468"/>
      <c r="W2308" s="470"/>
      <c r="X2308" s="471"/>
      <c r="Y2308" s="477"/>
      <c r="Z2308" s="510"/>
    </row>
    <row r="2309" spans="1:26" ht="16.5" customHeight="1">
      <c r="A2309" s="423" t="s">
        <v>26</v>
      </c>
      <c r="B2309" s="91" t="s">
        <v>60</v>
      </c>
      <c r="C2309" s="104">
        <f>IF('5th 1'!C44&gt;0,'5th 1'!J44,IF('5th 1'!K44&gt;0,'5th 1'!R44,IF('5th 1'!S44&gt;0,'5th 1'!Z44,0)))</f>
        <v>34.5</v>
      </c>
      <c r="D2309" s="104">
        <f>IF('5th 2'!C44&gt;0,'5th 2'!J44,IF('5th 2'!K44&gt;0,'5th 2'!R44,IF('5th 2'!S44&gt;0,'5th 2'!Z44,0)))</f>
        <v>35</v>
      </c>
      <c r="E2309" s="104">
        <f>IF('5th 3'!C44&gt;0,'5th 3'!J44,IF('5th 3'!K44&gt;0,'5th 3'!R44,IF('5th 3'!S44&gt;0,'5th 3'!Z44,0)))</f>
        <v>37.5</v>
      </c>
      <c r="F2309" s="104">
        <f>IF('5th 4'!C44&gt;0,'5th 4'!J44,IF('5th 4'!K44&gt;0,'5th 4'!R44,IF('5th 4'!S44&gt;0,'5th 4'!Z44,0)))</f>
        <v>38</v>
      </c>
      <c r="G2309" s="104">
        <f>IF('5th 5'!C44&gt;0,'5th 5'!J44,IF('5th 5'!K44&gt;0,'5th 5'!R44,IF('5th 5'!S44&gt;0,'5th 5'!Z44,0)))</f>
        <v>38.75</v>
      </c>
      <c r="H2309" s="104">
        <f>IF('5th 6'!C44&gt;0,'5th 6'!J44,IF('5th 6'!K44&gt;0,'5th 6'!R44,IF('5th 6'!S44&gt;0,'5th 6'!Z44,0)))</f>
        <v>0</v>
      </c>
      <c r="I2309" s="448"/>
      <c r="J2309" s="440">
        <f>I2307/(C2306+D2306+E2306+F2306+G2306+H2306)</f>
        <v>3.25</v>
      </c>
      <c r="K2309" s="442" t="str">
        <f>IF(J2309&gt;=2.5,K2307,IF(J2309&gt;=2.25,"C",IF(J2309&gt;=2,"D",IF(J2309=0,0,"F"))))</f>
        <v>B+</v>
      </c>
      <c r="L2309" s="107">
        <f>IF('6th 1'!C44&gt;0,'6th 1'!J44,IF('6th 1'!K44&gt;0,'6th 1'!R44,IF('6th 1'!S44&gt;0,'6th 1'!Z44,0)))</f>
        <v>40.5</v>
      </c>
      <c r="M2309" s="104">
        <f>IF('6th 2'!C44&gt;0,'6th 2'!J44,IF('6th 2'!K44&gt;0,'6th 2'!R44,IF('6th 2'!S44&gt;0,'6th 2'!Z44,0)))</f>
        <v>39.25</v>
      </c>
      <c r="N2309" s="104">
        <f>IF('6th 3'!C44&gt;0,'6th 3'!J44,IF('6th 3'!K44&gt;0,'6th 3'!R44,IF('6th 3'!S44&gt;0,'6th 3'!Z44,0)))</f>
        <v>36</v>
      </c>
      <c r="O2309" s="104">
        <f>IF('6th 4'!C44&gt;0,'6th 4'!J44,IF('6th 4'!K44&gt;0,'6th 4'!R44,IF('6th 4'!S44&gt;0,'6th 4'!Z44,0)))</f>
        <v>47</v>
      </c>
      <c r="P2309" s="104">
        <f>IF('6th 5'!C44&gt;0,'6th 5'!J44,IF('6th 5'!K44&gt;0,'6th 5'!R44,IF('6th 5'!S44&gt;0,'6th 5'!Z44,0)))</f>
        <v>42.75</v>
      </c>
      <c r="Q2309" s="104">
        <f>IF('6th 6'!C44&gt;0,'6th 6'!J44,IF('6th 6'!K44&gt;0,'6th 6'!R44,IF('6th 6'!S44&gt;0,'6th 6'!Z44,0)))</f>
        <v>0</v>
      </c>
      <c r="R2309" s="104">
        <f>IF('6th 7'!C44&gt;0,'6th 7'!J44,IF('6th 7'!K44&gt;0,'6th 7'!R44,IF('6th 7'!S44&gt;0,'6th 7'!Z44,0)))</f>
        <v>0</v>
      </c>
      <c r="S2309" s="448"/>
      <c r="T2309" s="440">
        <f>S2307/(L2306+M2306+N2306+O2306+P2306+Q2306+R2306)</f>
        <v>3.4</v>
      </c>
      <c r="U2309" s="442" t="str">
        <f>IF(T2309&gt;=2.5,U2307,IF(T2309&gt;=2.25,"C",IF(T2309&gt;=2,"D",IF(T2309=0,0,"F"))))</f>
        <v>B+</v>
      </c>
      <c r="V2309" s="443" t="s">
        <v>40</v>
      </c>
      <c r="W2309" s="443"/>
      <c r="X2309" s="443"/>
      <c r="Y2309" s="443"/>
      <c r="Z2309" s="510"/>
    </row>
    <row r="2310" spans="1:26" ht="16.5" customHeight="1">
      <c r="A2310" s="424"/>
      <c r="B2310" s="91" t="s">
        <v>67</v>
      </c>
      <c r="C2310" s="117">
        <f>'5th 1'!AA44</f>
        <v>65</v>
      </c>
      <c r="D2310" s="117">
        <f>'5th 2'!AA44</f>
        <v>65</v>
      </c>
      <c r="E2310" s="117">
        <f>'5th 3'!AA44</f>
        <v>64</v>
      </c>
      <c r="F2310" s="117">
        <f>'5th 4'!AA44</f>
        <v>69</v>
      </c>
      <c r="G2310" s="117">
        <f>'5th 5'!AA44</f>
        <v>73</v>
      </c>
      <c r="H2310" s="117">
        <f>'5th 6'!AA44</f>
        <v>0</v>
      </c>
      <c r="I2310" s="448"/>
      <c r="J2310" s="441"/>
      <c r="K2310" s="442"/>
      <c r="L2310" s="118">
        <f>'6th 1'!AA44</f>
        <v>70</v>
      </c>
      <c r="M2310" s="117">
        <f>'6th 2'!AA44</f>
        <v>69</v>
      </c>
      <c r="N2310" s="117">
        <f>'6th 3'!AA44</f>
        <v>63</v>
      </c>
      <c r="O2310" s="117">
        <f>'6th 4'!AA44</f>
        <v>74</v>
      </c>
      <c r="P2310" s="117">
        <f>'6th 5'!AA44</f>
        <v>75</v>
      </c>
      <c r="Q2310" s="117">
        <f>'6th 6'!AA44</f>
        <v>0</v>
      </c>
      <c r="R2310" s="117">
        <f>'6th 7'!AA44</f>
        <v>0</v>
      </c>
      <c r="S2310" s="448"/>
      <c r="T2310" s="441"/>
      <c r="U2310" s="442"/>
      <c r="V2310" s="444">
        <f>IF((C2311+C2313)=0,0,C2306)+IF((D2311+D2313)=0,0,D2306)+IF((E2311+E2313)=0,0,E2306)+IF((F2311+F2313)=0,0,F2306)+IF((G2311+G2313)=0,0,G2306)+IF((H2311+H2313)=0,0,H2306)+IF((L2311+L2313)=0,0,L2306)+IF((M2311+M2313)=0,0,M2306)+IF((N2311+N2313)=0,0,N2306)+IF((O2311+O2313)=0,0,O2306)+IF((P2311+P2313)=0,0,P2306)+IF((Q2311+Q2313)=0,0,Q2306)+IF((R2311+R2313)=0,0,R2306)+IF(G2330&gt;0,1.5,0)</f>
        <v>31.5</v>
      </c>
      <c r="W2310" s="447">
        <f>I2307+S2307+(G2330*1.5)</f>
        <v>105.75</v>
      </c>
      <c r="X2310" s="440">
        <f>IF(S2307&gt;0,(W2310/31.5),J2309)</f>
        <v>3.3571428571428572</v>
      </c>
      <c r="Y2310" s="164" t="str">
        <f>IF(X2310&gt;=4,"A+",IF(X2310&gt;=3.75,"A",IF(X2310&gt;=3.5,"A-",IF(X2310&gt;=3.25,"B+",IF(X2310&gt;=3,"B",IF(X2310&gt;=2.75,"B-",IF(X2310&gt;=2.5,"C+",IF(X2310&gt;=2,"C","F"))))))))</f>
        <v>B+</v>
      </c>
      <c r="Z2310" s="510"/>
    </row>
    <row r="2311" spans="1:26" ht="16.5">
      <c r="A2311" s="424"/>
      <c r="B2311" s="91" t="s">
        <v>1</v>
      </c>
      <c r="C2311" s="104">
        <f>'5th 1'!AC44</f>
        <v>3.25</v>
      </c>
      <c r="D2311" s="104">
        <f>'5th 2'!AC44</f>
        <v>3.25</v>
      </c>
      <c r="E2311" s="104">
        <f>'5th 3'!AC44</f>
        <v>3</v>
      </c>
      <c r="F2311" s="104">
        <f>'5th 4'!AC44</f>
        <v>3.25</v>
      </c>
      <c r="G2311" s="104">
        <f>'5th 5'!AC44</f>
        <v>3.5</v>
      </c>
      <c r="H2311" s="104">
        <f>'5th 6'!AC44</f>
        <v>0</v>
      </c>
      <c r="I2311" s="448"/>
      <c r="J2311" s="98"/>
      <c r="K2311" s="110"/>
      <c r="L2311" s="107">
        <f>'6th 1'!AC44</f>
        <v>3.5</v>
      </c>
      <c r="M2311" s="104">
        <f>'6th 2'!AC44</f>
        <v>3.25</v>
      </c>
      <c r="N2311" s="104">
        <f>'6th 3'!AC44</f>
        <v>3</v>
      </c>
      <c r="O2311" s="104">
        <f>'6th 4'!AC44</f>
        <v>3.5</v>
      </c>
      <c r="P2311" s="104">
        <f>'6th 5'!AC44</f>
        <v>3.75</v>
      </c>
      <c r="Q2311" s="104">
        <f>'6th 6'!AC44</f>
        <v>0</v>
      </c>
      <c r="R2311" s="104">
        <f>'6th 7'!AC44</f>
        <v>0</v>
      </c>
      <c r="S2311" s="448"/>
      <c r="T2311" s="98"/>
      <c r="U2311" s="110"/>
      <c r="V2311" s="445"/>
      <c r="W2311" s="448"/>
      <c r="X2311" s="441"/>
      <c r="Y2311" s="451" t="str">
        <f>IF(S2307&gt;0,(IF(X2310&gt;=2.5,Y2310,IF(X2310&gt;=2.25,"C",IF(X2310&gt;=2,"D","F")))),K2309)</f>
        <v>B+</v>
      </c>
      <c r="Z2311" s="510"/>
    </row>
    <row r="2312" spans="1:26" ht="17.25" customHeight="1" thickBot="1">
      <c r="A2312" s="424"/>
      <c r="B2312" s="91" t="s">
        <v>2</v>
      </c>
      <c r="C2312" s="104" t="str">
        <f>'5th 1'!AB44</f>
        <v>B+</v>
      </c>
      <c r="D2312" s="104" t="str">
        <f>'5th 2'!AB44</f>
        <v>B+</v>
      </c>
      <c r="E2312" s="104" t="str">
        <f>'5th 3'!AB44</f>
        <v>B</v>
      </c>
      <c r="F2312" s="104" t="str">
        <f>'5th 4'!AB44</f>
        <v>B+</v>
      </c>
      <c r="G2312" s="104" t="str">
        <f>'5th 5'!AB44</f>
        <v>A-</v>
      </c>
      <c r="H2312" s="104" t="str">
        <f>'5th 6'!AB44</f>
        <v/>
      </c>
      <c r="I2312" s="448"/>
      <c r="J2312" s="98"/>
      <c r="K2312" s="109"/>
      <c r="L2312" s="111" t="str">
        <f>'6th 1'!AB44</f>
        <v>A-</v>
      </c>
      <c r="M2312" s="104" t="str">
        <f>'6th 2'!AB44</f>
        <v>B+</v>
      </c>
      <c r="N2312" s="104" t="str">
        <f>'6th 3'!AB44</f>
        <v>B</v>
      </c>
      <c r="O2312" s="104" t="str">
        <f>'6th 4'!AB44</f>
        <v>A-</v>
      </c>
      <c r="P2312" s="104" t="str">
        <f>'6th 5'!AB44</f>
        <v>A</v>
      </c>
      <c r="Q2312" s="104" t="str">
        <f>'6th 6'!AB44</f>
        <v/>
      </c>
      <c r="R2312" s="104" t="str">
        <f>'6th 7'!AB44</f>
        <v/>
      </c>
      <c r="S2312" s="448"/>
      <c r="T2312" s="98"/>
      <c r="U2312" s="109"/>
      <c r="V2312" s="446"/>
      <c r="W2312" s="449"/>
      <c r="X2312" s="450"/>
      <c r="Y2312" s="452"/>
      <c r="Z2312" s="510"/>
    </row>
    <row r="2313" spans="1:26" ht="17.25" thickTop="1">
      <c r="A2313" s="413" t="s">
        <v>127</v>
      </c>
      <c r="B2313" s="91" t="s">
        <v>1</v>
      </c>
      <c r="C2313" s="104">
        <f>'5th 1'!AD44</f>
        <v>0</v>
      </c>
      <c r="D2313" s="104">
        <f>'5th 2'!AD44</f>
        <v>0</v>
      </c>
      <c r="E2313" s="104">
        <f>'5th 3'!AD44</f>
        <v>0</v>
      </c>
      <c r="F2313" s="104">
        <f>'5th 4'!AD44</f>
        <v>0</v>
      </c>
      <c r="G2313" s="104">
        <f>'5th 5'!AD44</f>
        <v>0</v>
      </c>
      <c r="H2313" s="104">
        <f>'5th 6'!AD44</f>
        <v>0</v>
      </c>
      <c r="I2313" s="415">
        <f>(C2313*C2306)+(D2313*D2306)+(E2313*E2306)+(F2313*F2306)+(G2313*G2306)+(H2313*H2306)</f>
        <v>0</v>
      </c>
      <c r="J2313" s="417">
        <f>IF(C2313&gt;0,(C2311*C2306),0)+IF(D2313&gt;0,(D2311*D2306),0)+IF(E2313&gt;0,(E2311*E2306),0)+IF(F2313&gt;0,(F2311*F2306),0)+IF(G2313&gt;0,(G2311*G2306),0)+IF(H2313&gt;0,(H2311*H2306),0)</f>
        <v>0</v>
      </c>
      <c r="K2313" s="418">
        <f>IF(C2313&gt;C2311,((C2313*C2306)-(C2311*C2306)),0)+IF(D2313&gt;D2311,((D2313*D2306)-(D2311*D2306)),0)+IF(E2313&gt;E2311,((E2313*E2306)-(E2311*E2306)),0)+IF(F2313&gt;F2311,((F2313*F2306)-(F2311*F2306)),0)+IF(G2313&gt;G2311,((G2313*G2306)-(G2311*G2306)),0)+IF(H2313&gt;H2311,((H2313*H2306)-(H2311*H2306)),0)</f>
        <v>0</v>
      </c>
      <c r="L2313" s="165">
        <f>'6th 1'!AD44</f>
        <v>0</v>
      </c>
      <c r="M2313" s="104">
        <f>'6th 2'!AD44</f>
        <v>0</v>
      </c>
      <c r="N2313" s="104">
        <f>'6th 3'!AD44</f>
        <v>0</v>
      </c>
      <c r="O2313" s="104">
        <f>'6th 4'!AD44</f>
        <v>0</v>
      </c>
      <c r="P2313" s="104">
        <f>'6th 5'!AD44</f>
        <v>0</v>
      </c>
      <c r="Q2313" s="104">
        <f>'6th 6'!AD44</f>
        <v>0</v>
      </c>
      <c r="R2313" s="104">
        <f>'6th 7'!AD44</f>
        <v>0</v>
      </c>
      <c r="S2313" s="403">
        <f>(L2313*L2306)+(M2313*M2306)+(N2313*N2306)+(O2313*O2306)+(P2313*P2306)+(Q2313*Q2306)+(R2313*R2306)</f>
        <v>0</v>
      </c>
      <c r="T2313" s="417">
        <f>IF(L2313&gt;0,(L2311*L2306),0)+IF(M2313&gt;0,(M2311*M2306),0)+IF(N2313&gt;0,(N2311*N2306),0)+IF(O2313&gt;0,(O2311*O2306),0)+IF(P2313&gt;0,(P2311*P2306),0)+IF(Q2313&gt;0,(Q2311*Q2306),0)+IF(R2313&gt;0,(R2311*R2306),0)</f>
        <v>0</v>
      </c>
      <c r="U2313" s="399">
        <f>IF(L2313&gt;L2311,((L2313*L2306)-(L2311*L2306)),0)+IF(M2313&gt;M2311,((M2313*M2306)-(M2311*M2306)),0)+IF(N2313&gt;N2311,((N2313*N2306)-(N2311*N2306)),0)+IF(O2313&gt;O2311,((O2313*O2306)-(O2311*O2306)),0)+IF(P2313&gt;P2311,((P2313*P2306)-(P2311*P2306)),0)+IF(Q2313&gt;Q2311,((Q2313*Q2306)-(Q2311*Q2306)),0)+IF(R2313&gt;R2311,((R2313*R2306)-(R2311*R2306)),0)</f>
        <v>0</v>
      </c>
      <c r="V2313" s="401">
        <f>I2313+S2313</f>
        <v>0</v>
      </c>
      <c r="W2313" s="436">
        <f>J2313+T2313</f>
        <v>0</v>
      </c>
      <c r="X2313" s="438">
        <f>K2313+U2313</f>
        <v>0</v>
      </c>
      <c r="Y2313" s="405">
        <f>IF(V2305&gt;0,(X2313+Y2300),0)</f>
        <v>0</v>
      </c>
      <c r="Z2313" s="510"/>
    </row>
    <row r="2314" spans="1:26" ht="15.75" customHeight="1" thickBot="1">
      <c r="A2314" s="414"/>
      <c r="B2314" s="157" t="s">
        <v>23</v>
      </c>
      <c r="C2314" s="181" t="str">
        <f>'5th 1'!AE44</f>
        <v/>
      </c>
      <c r="D2314" s="181" t="str">
        <f>'5th 2'!AE44</f>
        <v/>
      </c>
      <c r="E2314" s="181" t="str">
        <f>'5th 3'!AE44</f>
        <v/>
      </c>
      <c r="F2314" s="181" t="str">
        <f>'5th 4'!AE44</f>
        <v/>
      </c>
      <c r="G2314" s="181" t="str">
        <f>'5th 5'!AE44</f>
        <v/>
      </c>
      <c r="H2314" s="181" t="str">
        <f>'5th 6'!AE44</f>
        <v/>
      </c>
      <c r="I2314" s="416"/>
      <c r="J2314" s="416"/>
      <c r="K2314" s="419"/>
      <c r="L2314" s="181" t="str">
        <f>'6th 1'!AE44</f>
        <v/>
      </c>
      <c r="M2314" s="181" t="str">
        <f>'6th 2'!AE44</f>
        <v/>
      </c>
      <c r="N2314" s="181" t="str">
        <f>'6th 3'!AE44</f>
        <v/>
      </c>
      <c r="O2314" s="181" t="str">
        <f>'6th 4'!AE44</f>
        <v/>
      </c>
      <c r="P2314" s="181" t="str">
        <f>'6th 5'!AE44</f>
        <v/>
      </c>
      <c r="Q2314" s="181" t="str">
        <f>'6th 6'!AE44</f>
        <v/>
      </c>
      <c r="R2314" s="181" t="str">
        <f>'6th 7'!AE44</f>
        <v/>
      </c>
      <c r="S2314" s="420"/>
      <c r="T2314" s="420"/>
      <c r="U2314" s="400"/>
      <c r="V2314" s="402"/>
      <c r="W2314" s="437"/>
      <c r="X2314" s="439"/>
      <c r="Y2314" s="406"/>
      <c r="Z2314" s="510"/>
    </row>
    <row r="2315" spans="1:26" ht="21" customHeight="1" thickTop="1" thickBot="1">
      <c r="A2315" s="435" t="s">
        <v>32</v>
      </c>
      <c r="B2315" s="435"/>
      <c r="C2315" s="435"/>
      <c r="D2315" s="435"/>
      <c r="E2315" s="435"/>
      <c r="F2315" s="435"/>
      <c r="G2315" s="435"/>
      <c r="H2315" s="435"/>
      <c r="I2315" s="435"/>
      <c r="J2315" s="435"/>
      <c r="K2315" s="435"/>
      <c r="L2315" s="435"/>
      <c r="M2315" s="435"/>
      <c r="N2315" s="435"/>
      <c r="O2315" s="435"/>
      <c r="P2315" s="435"/>
      <c r="Q2315" s="435"/>
      <c r="R2315" s="435"/>
      <c r="S2315" s="435"/>
      <c r="T2315" s="435"/>
      <c r="U2315" s="435"/>
      <c r="V2315" s="435"/>
      <c r="W2315" s="435"/>
      <c r="X2315" s="435"/>
      <c r="Y2315" s="435"/>
      <c r="Z2315" s="510"/>
    </row>
    <row r="2316" spans="1:26" ht="17.25" thickTop="1" thickBot="1">
      <c r="A2316" s="425" t="s">
        <v>48</v>
      </c>
      <c r="B2316" s="426"/>
      <c r="C2316" s="426"/>
      <c r="D2316" s="426"/>
      <c r="E2316" s="426"/>
      <c r="F2316" s="426"/>
      <c r="G2316" s="426"/>
      <c r="H2316" s="426"/>
      <c r="I2316" s="426"/>
      <c r="J2316" s="426"/>
      <c r="K2316" s="427"/>
      <c r="L2316" s="426" t="s">
        <v>49</v>
      </c>
      <c r="M2316" s="426"/>
      <c r="N2316" s="426"/>
      <c r="O2316" s="426"/>
      <c r="P2316" s="426"/>
      <c r="Q2316" s="426"/>
      <c r="R2316" s="426"/>
      <c r="S2316" s="426"/>
      <c r="T2316" s="426"/>
      <c r="U2316" s="427"/>
      <c r="V2316" s="160"/>
      <c r="W2316" s="428" t="s">
        <v>39</v>
      </c>
      <c r="X2316" s="428"/>
      <c r="Y2316" s="161"/>
      <c r="Z2316" s="510"/>
    </row>
    <row r="2317" spans="1:26" ht="17.25" thickTop="1">
      <c r="A2317" s="99" t="s">
        <v>22</v>
      </c>
      <c r="B2317" s="100"/>
      <c r="C2317" s="101">
        <f>'7th 1'!B4</f>
        <v>401</v>
      </c>
      <c r="D2317" s="101">
        <f>'7th 2'!B4</f>
        <v>402</v>
      </c>
      <c r="E2317" s="101">
        <f>'7th 3'!B4</f>
        <v>403</v>
      </c>
      <c r="F2317" s="101">
        <f>'7th 4'!B4</f>
        <v>404</v>
      </c>
      <c r="G2317" s="101">
        <f>'7th 5'!B4</f>
        <v>405</v>
      </c>
      <c r="H2317" s="101">
        <f>'7th 6'!B4</f>
        <v>406</v>
      </c>
      <c r="I2317" s="429" t="s">
        <v>0</v>
      </c>
      <c r="J2317" s="429" t="s">
        <v>3</v>
      </c>
      <c r="K2317" s="431" t="s">
        <v>2</v>
      </c>
      <c r="L2317" s="101">
        <f>'8th 1'!B4</f>
        <v>407</v>
      </c>
      <c r="M2317" s="101">
        <f>'8th 2'!B4</f>
        <v>408</v>
      </c>
      <c r="N2317" s="101">
        <f>'8th 3'!B4</f>
        <v>409</v>
      </c>
      <c r="O2317" s="101">
        <f>'8th 4'!B4</f>
        <v>410</v>
      </c>
      <c r="P2317" s="101">
        <f>'8th 5'!B4</f>
        <v>411</v>
      </c>
      <c r="Q2317" s="101">
        <f>'8th 6'!B4</f>
        <v>412</v>
      </c>
      <c r="R2317" s="101">
        <f>'8th 7'!B4</f>
        <v>0</v>
      </c>
      <c r="S2317" s="429" t="s">
        <v>0</v>
      </c>
      <c r="T2317" s="429" t="s">
        <v>3</v>
      </c>
      <c r="U2317" s="431" t="s">
        <v>2</v>
      </c>
      <c r="V2317" s="433" t="s">
        <v>62</v>
      </c>
      <c r="W2317" s="434"/>
      <c r="X2317" s="434"/>
      <c r="Y2317" s="162" t="str">
        <f>IF(X2318&gt;=4,"A+",IF(X2318&gt;=3.75,"A",IF(X2318&gt;=3.5,"A-",IF(X2318&gt;=3.25,"B+",IF(X2318&gt;=3,"B",IF(X2318&gt;=2.75,"B-",IF(X2318&gt;=2.5,"C+",IF(X2318&gt;=2,"C","F"))))))))</f>
        <v>B+</v>
      </c>
      <c r="Z2317" s="510"/>
    </row>
    <row r="2318" spans="1:26" ht="65.25" customHeight="1">
      <c r="A2318" s="77" t="s">
        <v>63</v>
      </c>
      <c r="B2318" s="86"/>
      <c r="C2318" s="79" t="str">
        <f>IF('7th 1'!C44&gt;0,'7th 1'!D6,IF('7th 1'!K44&gt;0,'7th 1'!L6,IF('7th 1'!S44&gt;0,'7th 1'!T6,0)))</f>
        <v>Publicity Campaign</v>
      </c>
      <c r="D2318" s="79" t="str">
        <f>IF('7th 2'!C44&gt;0,'7th 2'!D6,IF('7th 2'!K44&gt;0,'7th 2'!L6,IF('7th 2'!S44&gt;0,'7th 2'!T6,0)))</f>
        <v>Produce Idea Formulation of Product</v>
      </c>
      <c r="E2318" s="79" t="str">
        <f>IF('7th 3'!C44&gt;0,'7th 3'!D6,IF('7th 3'!K44&gt;0,'7th 3'!L6,IF('7th 3'!S44&gt;0,'7th 3'!T6,0)))</f>
        <v>Computer Illustration-1</v>
      </c>
      <c r="F2318" s="79" t="str">
        <f>IF('7th 4'!C44&gt;0,'7th 4'!D6,IF('7th 4'!K44&gt;0,'7th 4'!L6,IF('7th 4'!S44&gt;0,'7th 4'!T6,0)))</f>
        <v>Computer Graphic -1</v>
      </c>
      <c r="G2318" s="79" t="str">
        <f>IF('7th 5'!C44&gt;0,'7th 5'!D6,IF('7th 5'!K44&gt;0,'7th 5'!L6,IF('7th 5'!S44&gt;0,'7th 5'!T6,0)))</f>
        <v>Sketch and Landscape -2</v>
      </c>
      <c r="H2318" s="79" t="str">
        <f>IF('7th 6'!C44&gt;0,'7th 6'!D6,IF('7th 6'!K44&gt;0,'7th 6'!L6,IF('7th 6'!S44&gt;0,'7th 6'!T6,0)))</f>
        <v>History of Western Art</v>
      </c>
      <c r="I2318" s="429"/>
      <c r="J2318" s="429"/>
      <c r="K2318" s="431"/>
      <c r="L2318" s="79" t="str">
        <f>IF('8th 1'!C44&gt;0,'8th 1'!D6,IF('8th 1'!K44&gt;0,'8th 1'!L6,IF('8th 1'!S44&gt;0,'8th 1'!T6,0)))</f>
        <v>Drawing a Package Design</v>
      </c>
      <c r="M2318" s="79" t="str">
        <f>IF('8th 2'!C44&gt;0,'8th 2'!D6,IF('8th 2'!K44&gt;0,'8th 2'!L6,IF('8th 2'!S44&gt;0,'8th 2'!T6,0)))</f>
        <v>Experimental Design</v>
      </c>
      <c r="N2318" s="79" t="str">
        <f>IF('8th 3'!C44&gt;0,'8th 3'!D6,IF('8th 3'!K44&gt;0,'8th 3'!L6,IF('8th 3'!S44&gt;0,'8th 3'!T6,0)))</f>
        <v>Computer Graphic -2</v>
      </c>
      <c r="O2318" s="79" t="str">
        <f>IF('8th 4'!C44&gt;0,'8th 4'!D6,IF('8th 4'!K44&gt;0,'8th 4'!L6,IF('8th 4'!S44&gt;0,'8th 4'!T6,0)))</f>
        <v>Interior &amp; Exterior Design</v>
      </c>
      <c r="P2318" s="79" t="str">
        <f>IF('8th 5'!C44&gt;0,'8th 5'!D6,IF('8th 5'!K44&gt;0,'8th 5'!L6,IF('8th 5'!S44&gt;0,'8th 5'!T6,0)))</f>
        <v>Aesthesic</v>
      </c>
      <c r="Q2318" s="79" t="str">
        <f>IF('8th 6'!C44&gt;0,'8th 6'!D6,IF('8th 6'!K44&gt;0,'8th 6'!L6,IF('8th 6'!S44&gt;0,'8th 6'!T6,0)))</f>
        <v>History of Arts in Bengal</v>
      </c>
      <c r="R2318" s="79">
        <f>IF('8th 7'!C44&gt;0,'8th 7'!D6,IF('8th 7'!K44&gt;0,'8th 7'!L6,IF('8th 7'!S44&gt;0,'8th 7'!T6,0)))</f>
        <v>0</v>
      </c>
      <c r="S2318" s="429"/>
      <c r="T2318" s="429"/>
      <c r="U2318" s="431"/>
      <c r="V2318" s="335">
        <f>IF(I2320&gt;0,(V2323+V2305),0)</f>
        <v>126</v>
      </c>
      <c r="W2318" s="254">
        <f>IF(I2320&gt;0,(W2323+W2305),0)</f>
        <v>422.625</v>
      </c>
      <c r="X2318" s="336">
        <f>IF(S2320&gt;0,(W2318/126),IF(I2320&gt;0,(W2318/109.5),0))</f>
        <v>3.3541666666666665</v>
      </c>
      <c r="Y2318" s="163" t="str">
        <f>IF(X2318&gt;=2.5,Y2317,IF(X2318&gt;=2.25,"C",IF(X2318&gt;=2,"D",IF(X2318=0,0,"F"))))</f>
        <v>B+</v>
      </c>
      <c r="Z2318" s="510"/>
    </row>
    <row r="2319" spans="1:26" ht="17.25" customHeight="1">
      <c r="A2319" s="458" t="s">
        <v>27</v>
      </c>
      <c r="B2319" s="459"/>
      <c r="C2319" s="102">
        <f>IF('7th 1'!C44&gt;0,'7th 1'!H4,IF('7th 1'!K44&gt;0,'7th 1'!P4,IF('7th 1'!S44&gt;0,'7th 1'!X4,0)))</f>
        <v>3</v>
      </c>
      <c r="D2319" s="102">
        <f>IF('7th 2'!C44&gt;0,'7th 2'!H4,IF('7th 2'!K44&gt;0,'7th 2'!P4,IF('7th 2'!S44&gt;0,'7th 2'!X4,0)))</f>
        <v>1.5</v>
      </c>
      <c r="E2319" s="102">
        <f>IF('7th 3'!C44&gt;0,'7th 3'!H4,IF('7th 3'!K44&gt;0,'7th 3'!P4,IF('7th 3'!S44&gt;0,'7th 3'!X4,0)))</f>
        <v>3</v>
      </c>
      <c r="F2319" s="102">
        <f>IF('7th 4'!C44&gt;0,'7th 4'!H4,IF('7th 4'!K44&gt;0,'7th 4'!P4,IF('7th 4'!S44&gt;0,'7th 4'!X4,0)))</f>
        <v>3</v>
      </c>
      <c r="G2319" s="102">
        <f>IF('7th 5'!C44&gt;0,'7th 5'!H4,IF('7th 5'!K44&gt;0,'7th 5'!P4,IF('7th 5'!S44&gt;0,'7th 5'!X4,0)))</f>
        <v>1.5</v>
      </c>
      <c r="H2319" s="102">
        <f>IF('7th 6'!C44&gt;0,'7th 6'!H4,IF('7th 6'!K44&gt;0,'7th 6'!P4,IF('7th 6'!S44&gt;0,'7th 6'!X4,0)))</f>
        <v>3</v>
      </c>
      <c r="I2319" s="430"/>
      <c r="J2319" s="430"/>
      <c r="K2319" s="432"/>
      <c r="L2319" s="102">
        <f>IF('8th 1'!C44&gt;0,'8th 1'!H4,IF('8th 1'!K44&gt;0,'8th 1'!P4,IF('8th 1'!S44&gt;0,'8th 1'!X4,0)))</f>
        <v>3</v>
      </c>
      <c r="M2319" s="102">
        <f>IF('8th 2'!C44&gt;0,'8th 2'!H4,IF('8th 2'!K44&gt;0,'8th 2'!P4,IF('8th 2'!S44&gt;0,'8th 2'!X4,0)))</f>
        <v>3</v>
      </c>
      <c r="N2319" s="102">
        <f>IF('8th 3'!C44&gt;0,'8th 3'!H4,IF('8th 3'!K44&gt;0,'8th 3'!P4,IF('8th 3'!S44&gt;0,'8th 3'!X4,0)))</f>
        <v>3</v>
      </c>
      <c r="O2319" s="102">
        <f>IF('8th 4'!C44&gt;0,'8th 4'!H4,IF('8th 4'!K44&gt;0,'8th 4'!P4,IF('8th 4'!S44&gt;0,'8th 4'!X4,0)))</f>
        <v>3</v>
      </c>
      <c r="P2319" s="102">
        <f>IF('8th 5'!C44&gt;0,'8th 5'!H4,IF('8th 5'!K44&gt;0,'8th 5'!P4,IF('8th 5'!S44&gt;0,'8th 5'!X4,0)))</f>
        <v>1.5</v>
      </c>
      <c r="Q2319" s="102">
        <f>IF('8th 6'!C44&gt;0,'8th 6'!H4,IF('8th 6'!K44&gt;0,'8th 6'!P4,IF('8th 6'!S44&gt;0,'8th 6'!X4,0)))</f>
        <v>1.5</v>
      </c>
      <c r="R2319" s="102">
        <f>IF('8th 7'!C44&gt;0,'8th 7'!H4,IF('8th 7'!K44&gt;0,'8th 7'!P4,IF('8th 7'!S44&gt;0,'8th 7'!X4,0)))</f>
        <v>0</v>
      </c>
      <c r="S2319" s="430"/>
      <c r="T2319" s="430"/>
      <c r="U2319" s="432"/>
      <c r="V2319" s="460" t="s">
        <v>41</v>
      </c>
      <c r="W2319" s="461"/>
      <c r="X2319" s="461"/>
      <c r="Y2319" s="462"/>
      <c r="Z2319" s="510"/>
    </row>
    <row r="2320" spans="1:26" ht="18.75" customHeight="1" thickBot="1">
      <c r="A2320" s="463" t="s">
        <v>11</v>
      </c>
      <c r="B2320" s="464"/>
      <c r="C2320" s="102">
        <v>100</v>
      </c>
      <c r="D2320" s="102">
        <v>100</v>
      </c>
      <c r="E2320" s="102">
        <v>100</v>
      </c>
      <c r="F2320" s="102">
        <v>100</v>
      </c>
      <c r="G2320" s="102">
        <v>100</v>
      </c>
      <c r="H2320" s="102">
        <v>100</v>
      </c>
      <c r="I2320" s="465">
        <f>(C2324*C2319)+(D2324*D2319)+(E2324*E2319)+(F2324*F2319)+(G2324*G2319)+(H2324*H2319)</f>
        <v>53.625</v>
      </c>
      <c r="J2320" s="84"/>
      <c r="K2320" s="103" t="str">
        <f>IF(J2322&gt;=4,"A+",IF(J2322&gt;=3.75,"A",IF(J2322&gt;=3.5,"A-",IF(J2322&gt;=3.25,"B+",IF(J2322&gt;=3,"B",IF(J2322&gt;=2.75,"B-",IF(J2322&gt;=2.5,"C+",IF(J2322&gt;=2,"C","F"))))))))</f>
        <v>A-</v>
      </c>
      <c r="L2320" s="102">
        <v>100</v>
      </c>
      <c r="M2320" s="102">
        <v>100</v>
      </c>
      <c r="N2320" s="102">
        <v>100</v>
      </c>
      <c r="O2320" s="102">
        <v>100</v>
      </c>
      <c r="P2320" s="102">
        <v>100</v>
      </c>
      <c r="Q2320" s="102">
        <v>100</v>
      </c>
      <c r="R2320" s="102">
        <v>100</v>
      </c>
      <c r="S2320" s="465">
        <f>(L2324*L2319)+(M2324*M2319)+(N2324*N2319)+(O2324*O2319)+(P2324*P2319)+(Q2324*Q2319)+(R2324*R2319)</f>
        <v>52.875</v>
      </c>
      <c r="T2320" s="84"/>
      <c r="U2320" s="103" t="str">
        <f>IF(T2322&gt;=4,"A+",IF(T2322&gt;=3.75,"A",IF(T2322&gt;=3.5,"A-",IF(T2322&gt;=3.25,"B+",IF(T2322&gt;=3,"B",IF(T2322&gt;=2.75,"B-",IF(T2322&gt;=2.5,"C+",IF(T2322&gt;=2,"C","F"))))))))</f>
        <v>A-</v>
      </c>
      <c r="V2320" s="467" t="s">
        <v>29</v>
      </c>
      <c r="W2320" s="469" t="s">
        <v>0</v>
      </c>
      <c r="X2320" s="469" t="s">
        <v>3</v>
      </c>
      <c r="Y2320" s="421" t="s">
        <v>2</v>
      </c>
      <c r="Z2320" s="510"/>
    </row>
    <row r="2321" spans="1:26" ht="17.25" thickTop="1">
      <c r="A2321" s="77" t="s">
        <v>28</v>
      </c>
      <c r="B2321" s="86"/>
      <c r="C2321" s="104">
        <f>IF('7th 1'!C44&gt;0,'7th 1'!C44,IF('7th 1'!K44&gt;0,'7th 1'!K44,IF('7th 1'!S44&gt;0,'7th 1'!S44,0)))</f>
        <v>32</v>
      </c>
      <c r="D2321" s="104">
        <f>IF('7th 2'!C44&gt;0,'7th 2'!C44,IF('7th 2'!K44&gt;0,'7th 2'!K44,IF('7th 2'!S44&gt;0,'7th 2'!S44,0)))</f>
        <v>28.5</v>
      </c>
      <c r="E2321" s="104">
        <f>IF('7th 3'!C44&gt;0,'7th 3'!C44,IF('7th 3'!K44&gt;0,'7th 3'!K44,IF('7th 3'!S44&gt;0,'7th 3'!S44,0)))</f>
        <v>30.5</v>
      </c>
      <c r="F2321" s="104">
        <f>IF('7th 4'!C44&gt;0,'7th 4'!C44,IF('7th 4'!K44&gt;0,'7th 4'!K44,IF('7th 4'!S44&gt;0,'7th 4'!S44,0)))</f>
        <v>27.5</v>
      </c>
      <c r="G2321" s="104">
        <f>IF('7th 5'!C44&gt;0,'7th 5'!C44,IF('7th 5'!K44&gt;0,'7th 5'!K44,IF('7th 5'!S44&gt;0,'7th 5'!S44,0)))</f>
        <v>29</v>
      </c>
      <c r="H2321" s="104">
        <f>IF('7th 6'!C44&gt;0,'7th 6'!C44,IF('7th 6'!K44&gt;0,'7th 6'!K44,IF('7th 6'!S44&gt;0,'7th 6'!S44,0)))</f>
        <v>31.5</v>
      </c>
      <c r="I2321" s="466"/>
      <c r="J2321" s="98"/>
      <c r="K2321" s="90"/>
      <c r="L2321" s="104">
        <f>IF('8th 1'!C44&gt;0,'8th 1'!C44,IF('8th 1'!K44&gt;0,'8th 1'!K44,IF('8th 1'!S44&gt;0,'8th 1'!S44,0)))</f>
        <v>31.5</v>
      </c>
      <c r="M2321" s="104">
        <f>IF('8th 2'!C44&gt;0,'8th 2'!C44,IF('8th 2'!K44&gt;0,'8th 2'!K44,IF('8th 2'!S44&gt;0,'8th 2'!S44,0)))</f>
        <v>33.5</v>
      </c>
      <c r="N2321" s="104">
        <f>IF('8th 3'!C44&gt;0,'8th 3'!C44,IF('8th 3'!K44&gt;0,'8th 3'!K44,IF('8th 3'!S44&gt;0,'8th 3'!S44,0)))</f>
        <v>32.5</v>
      </c>
      <c r="O2321" s="104">
        <f>IF('8th 4'!C44&gt;0,'8th 4'!C44,IF('8th 4'!K44&gt;0,'8th 4'!K44,IF('8th 4'!S44&gt;0,'8th 4'!S44,0)))</f>
        <v>26.5</v>
      </c>
      <c r="P2321" s="104">
        <f>IF('8th 5'!C44&gt;0,'8th 5'!C44,IF('8th 5'!K44&gt;0,'8th 5'!K44,IF('8th 5'!S44&gt;0,'8th 5'!S44,0)))</f>
        <v>34.25</v>
      </c>
      <c r="Q2321" s="104">
        <f>IF('8th 6'!C44&gt;0,'8th 6'!C44,IF('8th 6'!K44&gt;0,'8th 6'!K44,IF('8th 6'!S44&gt;0,'8th 6'!S44,0)))</f>
        <v>32.5</v>
      </c>
      <c r="R2321" s="104">
        <f>IF('8th 7'!C44&gt;0,'8th 7'!C44,IF('8th 7'!K44&gt;0,'8th 7'!K44,IF('8th 7'!S44&gt;0,'8th 7'!S44,0)))</f>
        <v>0</v>
      </c>
      <c r="S2321" s="466"/>
      <c r="T2321" s="98"/>
      <c r="U2321" s="90"/>
      <c r="V2321" s="468"/>
      <c r="W2321" s="470"/>
      <c r="X2321" s="471"/>
      <c r="Y2321" s="422"/>
      <c r="Z2321" s="510"/>
    </row>
    <row r="2322" spans="1:26" ht="17.25">
      <c r="A2322" s="423" t="s">
        <v>26</v>
      </c>
      <c r="B2322" s="91" t="s">
        <v>60</v>
      </c>
      <c r="C2322" s="104">
        <f>IF('7th 1'!C44&gt;0,'7th 1'!J44,IF('7th 1'!K44&gt;0,'7th 1'!R44,IF('7th 1'!S44&gt;0,'7th 1'!Z44,0)))</f>
        <v>41.5</v>
      </c>
      <c r="D2322" s="104">
        <f>IF('7th 2'!C44&gt;0,'7th 2'!J44,IF('7th 2'!K44&gt;0,'7th 2'!R44,IF('7th 2'!S44&gt;0,'7th 2'!Z44,0)))</f>
        <v>43.5</v>
      </c>
      <c r="E2322" s="104">
        <f>IF('7th 3'!C44&gt;0,'7th 3'!J44,IF('7th 3'!K44&gt;0,'7th 3'!R44,IF('7th 3'!S44&gt;0,'7th 3'!Z44,0)))</f>
        <v>44</v>
      </c>
      <c r="F2322" s="104">
        <f>IF('7th 4'!C44&gt;0,'7th 4'!J44,IF('7th 4'!K44&gt;0,'7th 4'!R44,IF('7th 4'!S44&gt;0,'7th 4'!Z44,0)))</f>
        <v>46</v>
      </c>
      <c r="G2322" s="104">
        <f>IF('7th 5'!C44&gt;0,'7th 5'!J44,IF('7th 5'!K44&gt;0,'7th 5'!R44,IF('7th 5'!S44&gt;0,'7th 5'!Z44,0)))</f>
        <v>46.5</v>
      </c>
      <c r="H2322" s="104">
        <f>IF('7th 6'!C44&gt;0,'7th 6'!J44,IF('7th 6'!K44&gt;0,'7th 6'!R44,IF('7th 6'!S44&gt;0,'7th 6'!Z44,0)))</f>
        <v>40.75</v>
      </c>
      <c r="I2322" s="466"/>
      <c r="J2322" s="440">
        <f>I2320/(C2319+D2319+E2319+F2319+G2319+H2319)</f>
        <v>3.5750000000000002</v>
      </c>
      <c r="K2322" s="442" t="str">
        <f>IF(J2322&gt;=2.5,K2320,IF(J2322&gt;=2.25,"C",IF(J2322&gt;=2,"D",IF(J2322=0,0,"F"))))</f>
        <v>A-</v>
      </c>
      <c r="L2322" s="104">
        <f>IF('8th 1'!C44&gt;0,'8th 1'!J44,IF('8th 1'!K44&gt;0,'8th 1'!R44,IF('8th 1'!S44&gt;0,'8th 1'!Z44,0)))</f>
        <v>44</v>
      </c>
      <c r="M2322" s="104">
        <f>IF('8th 2'!C44&gt;0,'8th 2'!J44,IF('8th 2'!K44&gt;0,'8th 2'!R44,IF('8th 2'!S44&gt;0,'8th 2'!Z44,0)))</f>
        <v>38</v>
      </c>
      <c r="N2322" s="104">
        <f>IF('8th 3'!C44&gt;0,'8th 3'!J44,IF('8th 3'!K44&gt;0,'8th 3'!R44,IF('8th 3'!S44&gt;0,'8th 3'!Z44,0)))</f>
        <v>41.75</v>
      </c>
      <c r="O2322" s="104">
        <f>IF('8th 4'!C44&gt;0,'8th 4'!J44,IF('8th 4'!K44&gt;0,'8th 4'!R44,IF('8th 4'!S44&gt;0,'8th 4'!Z44,0)))</f>
        <v>31</v>
      </c>
      <c r="P2322" s="104">
        <f>IF('8th 5'!C44&gt;0,'8th 5'!J44,IF('8th 5'!K44&gt;0,'8th 5'!R44,IF('8th 5'!S44&gt;0,'8th 5'!Z44,0)))</f>
        <v>44.5</v>
      </c>
      <c r="Q2322" s="104">
        <f>IF('8th 6'!C44&gt;0,'8th 6'!J44,IF('8th 6'!K44&gt;0,'8th 6'!R44,IF('8th 6'!S44&gt;0,'8th 6'!Z44,0)))</f>
        <v>47</v>
      </c>
      <c r="R2322" s="104">
        <f>IF('8th 7'!C44&gt;0,'8th 7'!J44,IF('8th 7'!K44&gt;0,'8th 7'!R44,IF('8th 7'!S44&gt;0,'8th 7'!Z44,0)))</f>
        <v>0</v>
      </c>
      <c r="S2322" s="466"/>
      <c r="T2322" s="440">
        <f>S2320/(L2319+M2319+N2319+O2319+P2319+Q2319+R2319)</f>
        <v>3.5249999999999999</v>
      </c>
      <c r="U2322" s="442" t="str">
        <f>IF(T2322&gt;=2.5,U2320,IF(T2322&gt;=2.25,"C",IF(T2322&gt;=2,"D",IF(T2322=0,0,"F"))))</f>
        <v>A-</v>
      </c>
      <c r="V2322" s="454" t="s">
        <v>40</v>
      </c>
      <c r="W2322" s="443"/>
      <c r="X2322" s="443"/>
      <c r="Y2322" s="455"/>
      <c r="Z2322" s="510"/>
    </row>
    <row r="2323" spans="1:26" ht="16.5" customHeight="1">
      <c r="A2323" s="424"/>
      <c r="B2323" s="91" t="s">
        <v>67</v>
      </c>
      <c r="C2323" s="117">
        <f>'7th 1'!AA44</f>
        <v>74</v>
      </c>
      <c r="D2323" s="117">
        <f>'7th 2'!AA44</f>
        <v>72</v>
      </c>
      <c r="E2323" s="117">
        <f>'7th 3'!AA44</f>
        <v>75</v>
      </c>
      <c r="F2323" s="117">
        <f>'7th 4'!AA44</f>
        <v>74</v>
      </c>
      <c r="G2323" s="117">
        <f>'7th 5'!AA44</f>
        <v>76</v>
      </c>
      <c r="H2323" s="117">
        <f>'7th 6'!AA44</f>
        <v>73</v>
      </c>
      <c r="I2323" s="466"/>
      <c r="J2323" s="453"/>
      <c r="K2323" s="442"/>
      <c r="L2323" s="117">
        <f>'8th 1'!AA44</f>
        <v>76</v>
      </c>
      <c r="M2323" s="117">
        <f>'8th 2'!AA44</f>
        <v>72</v>
      </c>
      <c r="N2323" s="117">
        <f>'8th 3'!AA44</f>
        <v>75</v>
      </c>
      <c r="O2323" s="117">
        <f>'8th 4'!AA44</f>
        <v>58</v>
      </c>
      <c r="P2323" s="117">
        <f>'8th 5'!AA44</f>
        <v>79</v>
      </c>
      <c r="Q2323" s="117">
        <f>'8th 6'!AA44</f>
        <v>80</v>
      </c>
      <c r="R2323" s="117">
        <f>'8th 7'!AA44</f>
        <v>0</v>
      </c>
      <c r="S2323" s="466"/>
      <c r="T2323" s="453"/>
      <c r="U2323" s="442"/>
      <c r="V2323" s="444">
        <f>IF((C2324+C2326)=0,0,C2319)+IF((D2324+D2326)=0,0,D2319)+IF((E2324+E2326)=0,0,E2319)+IF((F2324+F2326)=0,0,F2319)+IF((G2324+G2326)=0,0,G2319)+IF((H2324+H2326)=0,0,H2319)+IF((L2324+L2326)=0,0,L2319)+IF((M2324+M2326)=0,0,M2319)+IF((N2324+N2326)=0,0,N2319)+IF((O2324+O2326)=0,0,O2319)+IF((P2324+P2326)=0,0,P2319)+IF((Q2324+Q2326)=0,0,Q2319)+IF((R2324+R2326)=0,0,R2319)+IF(I2330&gt;0,1.5,0)</f>
        <v>31.5</v>
      </c>
      <c r="W2323" s="457">
        <f>I2320+S2320+(I2330*1.5)</f>
        <v>112.5</v>
      </c>
      <c r="X2323" s="440">
        <f>IF(S2320&gt;0,(W2323/31.5),J2322)</f>
        <v>3.5714285714285716</v>
      </c>
      <c r="Y2323" s="164" t="str">
        <f>IF(X2323&gt;=4,"A+",IF(X2323&gt;=3.75,"A",IF(X2323&gt;=3.5,"A-",IF(X2323&gt;=3.25,"B+",IF(X2323&gt;=3,"B",IF(X2323&gt;=2.75,"B-",IF(X2323&gt;=2.5,"C+",IF(X2323&gt;=2,"C","F"))))))))</f>
        <v>A-</v>
      </c>
      <c r="Z2323" s="510"/>
    </row>
    <row r="2324" spans="1:26" ht="16.5">
      <c r="A2324" s="424"/>
      <c r="B2324" s="91" t="s">
        <v>1</v>
      </c>
      <c r="C2324" s="104">
        <f>'7th 1'!AC44</f>
        <v>3.5</v>
      </c>
      <c r="D2324" s="104">
        <f>'7th 2'!AC44</f>
        <v>3.5</v>
      </c>
      <c r="E2324" s="104">
        <f>'7th 3'!AC44</f>
        <v>3.75</v>
      </c>
      <c r="F2324" s="104">
        <f>'7th 4'!AC44</f>
        <v>3.5</v>
      </c>
      <c r="G2324" s="104">
        <f>'7th 5'!AC44</f>
        <v>3.75</v>
      </c>
      <c r="H2324" s="104">
        <f>'7th 6'!AC44</f>
        <v>3.5</v>
      </c>
      <c r="I2324" s="466"/>
      <c r="J2324" s="98"/>
      <c r="K2324" s="112"/>
      <c r="L2324" s="104">
        <f>'8th 1'!AC44</f>
        <v>3.75</v>
      </c>
      <c r="M2324" s="104">
        <f>'8th 2'!AC44</f>
        <v>3.5</v>
      </c>
      <c r="N2324" s="104">
        <f>'8th 3'!AC44</f>
        <v>3.75</v>
      </c>
      <c r="O2324" s="104">
        <f>'8th 4'!AC44</f>
        <v>2.75</v>
      </c>
      <c r="P2324" s="104">
        <f>'8th 5'!AC44</f>
        <v>3.75</v>
      </c>
      <c r="Q2324" s="104">
        <f>'8th 6'!AC44</f>
        <v>4</v>
      </c>
      <c r="R2324" s="104">
        <f>'8th 7'!AC44</f>
        <v>0</v>
      </c>
      <c r="S2324" s="466"/>
      <c r="T2324" s="98"/>
      <c r="V2324" s="456"/>
      <c r="W2324" s="448"/>
      <c r="X2324" s="441"/>
      <c r="Y2324" s="451" t="str">
        <f>IF(S2320&gt;0,(IF(X2323&gt;=2.5,Y2323,IF(X2323&gt;=2.25,"C",IF(X2323&gt;=2,"D","F")))),K2322)</f>
        <v>A-</v>
      </c>
      <c r="Z2324" s="510"/>
    </row>
    <row r="2325" spans="1:26" ht="16.5">
      <c r="A2325" s="424"/>
      <c r="B2325" s="91" t="s">
        <v>2</v>
      </c>
      <c r="C2325" s="104" t="str">
        <f>'7th 1'!AB44</f>
        <v>A-</v>
      </c>
      <c r="D2325" s="104" t="str">
        <f>'7th 2'!AB44</f>
        <v>A-</v>
      </c>
      <c r="E2325" s="104" t="str">
        <f>'7th 3'!AB44</f>
        <v>A</v>
      </c>
      <c r="F2325" s="104" t="str">
        <f>'7th 4'!AB44</f>
        <v>A-</v>
      </c>
      <c r="G2325" s="104" t="str">
        <f>'7th 5'!AB44</f>
        <v>A</v>
      </c>
      <c r="H2325" s="104" t="str">
        <f>'7th 6'!AB44</f>
        <v>A-</v>
      </c>
      <c r="I2325" s="466"/>
      <c r="J2325" s="98"/>
      <c r="K2325" s="90"/>
      <c r="L2325" s="104" t="str">
        <f>'8th 1'!AB44</f>
        <v>A</v>
      </c>
      <c r="M2325" s="104" t="str">
        <f>'8th 2'!AB44</f>
        <v>A-</v>
      </c>
      <c r="N2325" s="104" t="str">
        <f>'8th 3'!AB44</f>
        <v>A</v>
      </c>
      <c r="O2325" s="104" t="str">
        <f>'8th 4'!AB44</f>
        <v>B-</v>
      </c>
      <c r="P2325" s="104" t="str">
        <f>'8th 5'!AB44</f>
        <v>A</v>
      </c>
      <c r="Q2325" s="104" t="str">
        <f>'8th 6'!AB44</f>
        <v>A+</v>
      </c>
      <c r="R2325" s="104" t="str">
        <f>'8th 7'!AB44</f>
        <v/>
      </c>
      <c r="S2325" s="466"/>
      <c r="T2325" s="98"/>
      <c r="U2325" s="90"/>
      <c r="V2325" s="446"/>
      <c r="W2325" s="449"/>
      <c r="X2325" s="450"/>
      <c r="Y2325" s="452"/>
      <c r="Z2325" s="510"/>
    </row>
    <row r="2326" spans="1:26" ht="16.5">
      <c r="A2326" s="413" t="s">
        <v>127</v>
      </c>
      <c r="B2326" s="91" t="s">
        <v>1</v>
      </c>
      <c r="C2326" s="104" t="str">
        <f>'7th 1'!AD44</f>
        <v>3.36</v>
      </c>
      <c r="D2326" s="104">
        <f>'7th 2'!AD44</f>
        <v>0</v>
      </c>
      <c r="E2326" s="104">
        <f>'7th 3'!AD44</f>
        <v>0</v>
      </c>
      <c r="F2326" s="104">
        <f>'7th 4'!AD44</f>
        <v>0</v>
      </c>
      <c r="G2326" s="104">
        <f>'7th 5'!AD44</f>
        <v>0</v>
      </c>
      <c r="H2326" s="104">
        <f>'7th 6'!AD44</f>
        <v>0</v>
      </c>
      <c r="I2326" s="415">
        <f>(C2326*C2319)+(D2326*D2319)+(E2326*E2319)+(F2326*F2319)+(G2326*G2319)+(H2326*H2319)</f>
        <v>10.08</v>
      </c>
      <c r="J2326" s="417">
        <f>IF(C2326&gt;0,(C2324*C2319),0)+IF(D2326&gt;0,(D2324*D2319),0)+IF(E2326&gt;0,(E2324*E2319),0)+IF(F2326&gt;0,(F2324*F2319),0)+IF(G2326&gt;0,(G2324*G2319),0)+IF(H2326&gt;0,(H2324*H2319),0)</f>
        <v>10.5</v>
      </c>
      <c r="K2326" s="418">
        <f>IF(C2326&gt;C2324,((C2326*C2319)-(C2324*C2319)),0)+IF(D2326&gt;D2324,((D2326*D2319)-(D2324*D2319)),0)+IF(E2326&gt;E2324,((E2326*E2319)-(E2324*E2319)),0)+IF(F2326&gt;F2324,((F2326*F2319)-(F2324*F2319)),0)+IF(G2326&gt;G2324,((G2326*G2319)-(G2324*G2319)),0)+IF(H2326&gt;H2324,((H2326*H2319)-(H2324*H2319)),0)</f>
        <v>-0.41999999999999993</v>
      </c>
      <c r="L2326" s="165">
        <f>'8th 1'!AD44</f>
        <v>0</v>
      </c>
      <c r="M2326" s="104">
        <f>'8th 2'!AD44</f>
        <v>0</v>
      </c>
      <c r="N2326" s="104">
        <f>'8th 3'!AD44</f>
        <v>0</v>
      </c>
      <c r="O2326" s="104">
        <f>'8th 4'!AD44</f>
        <v>0</v>
      </c>
      <c r="P2326" s="104">
        <f>'8th 5'!AD44</f>
        <v>0</v>
      </c>
      <c r="Q2326" s="104">
        <f>'8th 6'!AD44</f>
        <v>0</v>
      </c>
      <c r="R2326" s="104">
        <f>'8th 7'!AD44</f>
        <v>0</v>
      </c>
      <c r="S2326" s="403">
        <f>(L2326*L2319)+(M2326*M2319)+(N2326*N2319)+(O2326*O2319)+(P2326*P2319)+(Q2326*Q2319)+(R2326*R2319)</f>
        <v>0</v>
      </c>
      <c r="T2326" s="417">
        <f>IF(L2326&gt;0,(L2324*L2319),0)+IF(M2326&gt;0,(M2324*M2319),0)+IF(N2326&gt;0,(N2324*N2319),0)+IF(O2326&gt;0,(O2324*O2319),0)+IF(P2326&gt;0,(P2324*P2319),0)+IF(Q2326&gt;0,(Q2324*Q2319),0)+IF(R2326&gt;0,(R2324*R2319),0)</f>
        <v>0</v>
      </c>
      <c r="U2326" s="399">
        <f>IF(L2326&gt;L2324,((L2326*L2319)-(L2324*L2319)),0)+IF(M2326&gt;M2324,((M2326*M2319)-(M2324*M2319)),0)+IF(N2326&gt;N2324,((N2326*N2319)-(N2324*N2319)),0)+IF(O2326&gt;O2324,((O2326*O2319)-(O2324*O2319)),0)+IF(P2326&gt;P2324,((P2326*P2319)-(P2324*P2319)),0)+IF(Q2326&gt;Q2324,((Q2326*Q2319)-(Q2324*Q2319)),0)+IF(R2326&gt;R2324,((R2326*R2319)-(R2324*R2319)),0)</f>
        <v>0</v>
      </c>
      <c r="V2326" s="401">
        <f>I2326+S2326</f>
        <v>10.08</v>
      </c>
      <c r="W2326" s="403">
        <f>J2326+T2326</f>
        <v>10.5</v>
      </c>
      <c r="X2326" s="403">
        <f>K2326+U2326</f>
        <v>-0.41999999999999993</v>
      </c>
      <c r="Y2326" s="405">
        <f>IF(V2318&gt;0,(X2326+Y2313),0)</f>
        <v>-0.41999999999999993</v>
      </c>
      <c r="Z2326" s="510"/>
    </row>
    <row r="2327" spans="1:26" ht="15.75" customHeight="1" thickBot="1">
      <c r="A2327" s="414"/>
      <c r="B2327" s="157" t="s">
        <v>23</v>
      </c>
      <c r="C2327" s="180" t="str">
        <f>'7th 1'!AE44</f>
        <v>Imp:</v>
      </c>
      <c r="D2327" s="180" t="str">
        <f>'7th 2'!AE44</f>
        <v/>
      </c>
      <c r="E2327" s="180" t="str">
        <f>'7th 3'!AE44</f>
        <v/>
      </c>
      <c r="F2327" s="180" t="str">
        <f>'7th 4'!AE44</f>
        <v/>
      </c>
      <c r="G2327" s="180" t="str">
        <f>'7th 5'!AE44</f>
        <v/>
      </c>
      <c r="H2327" s="180" t="str">
        <f>'7th 6'!AE44</f>
        <v/>
      </c>
      <c r="I2327" s="416"/>
      <c r="J2327" s="416"/>
      <c r="K2327" s="419"/>
      <c r="L2327" s="180" t="str">
        <f>'8th 1'!AE44</f>
        <v/>
      </c>
      <c r="M2327" s="180" t="str">
        <f>'8th 2'!AE44</f>
        <v/>
      </c>
      <c r="N2327" s="180" t="str">
        <f>'8th 3'!AE44</f>
        <v/>
      </c>
      <c r="O2327" s="180" t="str">
        <f>'8th 4'!AE44</f>
        <v/>
      </c>
      <c r="P2327" s="180" t="str">
        <f>'8th 5'!AE44</f>
        <v/>
      </c>
      <c r="Q2327" s="180" t="str">
        <f>'8th 6'!AE44</f>
        <v/>
      </c>
      <c r="R2327" s="180" t="str">
        <f>'8th 7'!AE44</f>
        <v/>
      </c>
      <c r="S2327" s="420"/>
      <c r="T2327" s="420"/>
      <c r="U2327" s="400"/>
      <c r="V2327" s="402"/>
      <c r="W2327" s="404"/>
      <c r="X2327" s="404"/>
      <c r="Y2327" s="406"/>
      <c r="Z2327" s="510"/>
    </row>
    <row r="2328" spans="1:26" ht="9.75" customHeight="1" thickTop="1" thickBot="1">
      <c r="C2328" s="53"/>
      <c r="D2328" s="53"/>
      <c r="E2328" s="53"/>
      <c r="F2328" s="53"/>
      <c r="G2328" s="53"/>
      <c r="H2328" s="53"/>
      <c r="L2328" s="53"/>
      <c r="M2328" s="53"/>
      <c r="N2328" s="53"/>
      <c r="O2328" s="53"/>
      <c r="P2328" s="53"/>
      <c r="Q2328" s="53"/>
      <c r="R2328" s="53"/>
      <c r="V2328" s="53"/>
      <c r="W2328" s="53"/>
      <c r="X2328" s="53"/>
      <c r="Y2328" s="53"/>
    </row>
    <row r="2329" spans="1:26" ht="18.75" thickTop="1">
      <c r="A2329" s="407" t="s">
        <v>33</v>
      </c>
      <c r="B2329" s="408"/>
      <c r="C2329" s="376" t="s">
        <v>35</v>
      </c>
      <c r="D2329" s="380"/>
      <c r="E2329" s="376" t="s">
        <v>30</v>
      </c>
      <c r="F2329" s="380"/>
      <c r="G2329" s="376" t="s">
        <v>31</v>
      </c>
      <c r="H2329" s="380"/>
      <c r="I2329" s="376" t="s">
        <v>32</v>
      </c>
      <c r="J2329" s="411"/>
      <c r="K2329" s="411"/>
      <c r="L2329" s="412"/>
      <c r="M2329" s="370" t="s">
        <v>50</v>
      </c>
      <c r="N2329" s="371"/>
      <c r="O2329" s="376" t="s">
        <v>0</v>
      </c>
      <c r="P2329" s="377"/>
      <c r="Q2329" s="169" t="s">
        <v>29</v>
      </c>
      <c r="R2329" s="378" t="s">
        <v>216</v>
      </c>
      <c r="S2329" s="379"/>
      <c r="T2329" s="379"/>
      <c r="U2329" s="380"/>
      <c r="V2329" s="381" t="s">
        <v>2</v>
      </c>
      <c r="W2329" s="382"/>
      <c r="X2329" s="170"/>
      <c r="Y2329" s="171"/>
    </row>
    <row r="2330" spans="1:26" s="113" customFormat="1" ht="18" customHeight="1">
      <c r="A2330" s="409"/>
      <c r="B2330" s="410"/>
      <c r="C2330" s="383" t="str">
        <f>'viva-1'!K42</f>
        <v>3.75</v>
      </c>
      <c r="D2330" s="384"/>
      <c r="E2330" s="383" t="str">
        <f>'viva-2'!K42</f>
        <v>3.75</v>
      </c>
      <c r="F2330" s="384"/>
      <c r="G2330" s="385" t="str">
        <f>'viva-3'!K42</f>
        <v>4.00</v>
      </c>
      <c r="H2330" s="384"/>
      <c r="I2330" s="383" t="str">
        <f>'viva-4'!K42</f>
        <v>4.00</v>
      </c>
      <c r="J2330" s="386"/>
      <c r="K2330" s="386"/>
      <c r="L2330" s="387"/>
      <c r="M2330" s="372"/>
      <c r="N2330" s="373"/>
      <c r="O2330" s="388">
        <f>W2318+Y2326</f>
        <v>422.20499999999998</v>
      </c>
      <c r="P2330" s="389"/>
      <c r="Q2330" s="397">
        <f>V2318</f>
        <v>126</v>
      </c>
      <c r="R2330" s="392">
        <f>O2330/126</f>
        <v>3.3508333333333331</v>
      </c>
      <c r="S2330" s="393"/>
      <c r="T2330" s="393"/>
      <c r="U2330" s="394"/>
      <c r="V2330" s="359" t="str">
        <f>IF(R2330&gt;=2.5,Y2330,IF(R2330&gt;=2.25,"C",IF(R2330&gt;=2,"D",IF(R2330=0,0,"F"))))</f>
        <v>B+</v>
      </c>
      <c r="W2330" s="360"/>
      <c r="X2330" s="172"/>
      <c r="Y2330" s="173" t="str">
        <f>IF(R2330&gt;=4,"A+",IF(R2330&gt;=3.75,"A",IF(R2330&gt;=3.5,"A-",IF(R2330&gt;=3.25,"B+",IF(R2330&gt;=3,"B",IF(R2330&gt;=2.75,"B-",IF(R2330&gt;=2.5,"C+",IF(R2330&gt;=2,"C","F"))))))))</f>
        <v>B+</v>
      </c>
      <c r="Z2330" s="174"/>
    </row>
    <row r="2331" spans="1:26" ht="33.75" customHeight="1" thickBot="1">
      <c r="A2331" s="363" t="s">
        <v>34</v>
      </c>
      <c r="B2331" s="364"/>
      <c r="C2331" s="365" t="s">
        <v>1</v>
      </c>
      <c r="D2331" s="366"/>
      <c r="E2331" s="367">
        <f>C2330+E2330+G2330+I2330</f>
        <v>15.5</v>
      </c>
      <c r="F2331" s="368"/>
      <c r="G2331" s="365" t="s">
        <v>0</v>
      </c>
      <c r="H2331" s="366"/>
      <c r="I2331" s="367">
        <f>E2331*1.5</f>
        <v>23.25</v>
      </c>
      <c r="J2331" s="369"/>
      <c r="K2331" s="369"/>
      <c r="L2331" s="368"/>
      <c r="M2331" s="374"/>
      <c r="N2331" s="375"/>
      <c r="O2331" s="390"/>
      <c r="P2331" s="391"/>
      <c r="Q2331" s="398"/>
      <c r="R2331" s="395"/>
      <c r="S2331" s="395"/>
      <c r="T2331" s="395"/>
      <c r="U2331" s="396"/>
      <c r="V2331" s="361"/>
      <c r="W2331" s="362"/>
      <c r="X2331" s="175"/>
      <c r="Y2331" s="176"/>
    </row>
    <row r="2332" spans="1:26" ht="30" customHeight="1" thickTop="1">
      <c r="B2332" s="54"/>
      <c r="C2332" s="54"/>
      <c r="D2332" s="514" t="s">
        <v>24</v>
      </c>
      <c r="E2332" s="514"/>
      <c r="F2332" s="514"/>
      <c r="G2332" s="514"/>
      <c r="H2332" s="514"/>
      <c r="I2332" s="514"/>
      <c r="J2332" s="514"/>
      <c r="K2332" s="514"/>
      <c r="L2332" s="514"/>
      <c r="M2332" s="514"/>
      <c r="N2332" s="514"/>
      <c r="O2332" s="514"/>
      <c r="P2332" s="514"/>
      <c r="Q2332" s="514"/>
      <c r="R2332" s="514"/>
      <c r="S2332" s="514"/>
      <c r="T2332" s="55" t="s">
        <v>36</v>
      </c>
      <c r="U2332" s="56"/>
      <c r="V2332" s="515">
        <f>'1st 1'!R45</f>
        <v>0</v>
      </c>
      <c r="W2332" s="516"/>
      <c r="X2332" s="516"/>
      <c r="Y2332" s="516"/>
    </row>
    <row r="2333" spans="1:26" ht="19.5">
      <c r="A2333" s="57"/>
      <c r="B2333" s="58"/>
      <c r="C2333" s="59" t="s">
        <v>4</v>
      </c>
      <c r="D2333" s="60" t="s">
        <v>71</v>
      </c>
      <c r="E2333" s="60"/>
      <c r="F2333" s="53"/>
      <c r="G2333" s="61"/>
      <c r="H2333" s="517" t="s">
        <v>73</v>
      </c>
      <c r="I2333" s="518"/>
      <c r="J2333" s="518"/>
      <c r="K2333" s="518"/>
      <c r="L2333" s="518"/>
      <c r="M2333" s="518"/>
      <c r="N2333" s="518"/>
      <c r="O2333" s="62"/>
      <c r="P2333" s="62"/>
      <c r="Q2333" s="62"/>
      <c r="R2333" s="53"/>
      <c r="S2333" s="63"/>
      <c r="T2333" s="55" t="s">
        <v>37</v>
      </c>
      <c r="U2333" s="56"/>
      <c r="V2333" s="519">
        <f>'1st 1'!A45</f>
        <v>38</v>
      </c>
      <c r="W2333" s="516"/>
      <c r="X2333" s="516"/>
      <c r="Y2333" s="516"/>
    </row>
    <row r="2334" spans="1:26" ht="18.75">
      <c r="A2334" s="57"/>
      <c r="B2334" s="58"/>
      <c r="C2334" s="59" t="s">
        <v>5</v>
      </c>
      <c r="D2334" s="60" t="s">
        <v>66</v>
      </c>
      <c r="E2334" s="60"/>
      <c r="F2334" s="64"/>
      <c r="G2334" s="53"/>
      <c r="H2334" s="61"/>
      <c r="I2334" s="65"/>
      <c r="J2334" s="520">
        <f>'1st 1'!A2781</f>
        <v>0</v>
      </c>
      <c r="K2334" s="521"/>
      <c r="L2334" s="521"/>
      <c r="M2334" s="521"/>
      <c r="N2334" s="62"/>
      <c r="O2334" s="62"/>
      <c r="P2334" s="53"/>
      <c r="Q2334" s="53"/>
      <c r="R2334" s="53"/>
      <c r="S2334" s="63"/>
      <c r="T2334" s="55" t="s">
        <v>38</v>
      </c>
      <c r="U2334" s="56"/>
      <c r="V2334" s="56"/>
      <c r="W2334" s="56"/>
      <c r="X2334" s="56"/>
      <c r="Y2334" s="66">
        <f>'1st 1'!S45</f>
        <v>0</v>
      </c>
    </row>
    <row r="2335" spans="1:26" ht="18.75">
      <c r="A2335" s="57"/>
      <c r="B2335" s="58"/>
      <c r="C2335" s="59" t="s">
        <v>6</v>
      </c>
      <c r="D2335" s="60" t="s">
        <v>14</v>
      </c>
      <c r="E2335" s="58"/>
      <c r="F2335" s="67" t="s">
        <v>7</v>
      </c>
      <c r="G2335" s="68" t="str">
        <f>'1st 1'!B45</f>
        <v>N</v>
      </c>
      <c r="H2335" s="69"/>
      <c r="I2335" s="70"/>
      <c r="J2335" s="70"/>
      <c r="K2335" s="70"/>
      <c r="L2335" s="53"/>
      <c r="M2335" s="53"/>
      <c r="N2335" s="53"/>
      <c r="O2335" s="53"/>
      <c r="P2335" s="53"/>
      <c r="Q2335" s="53"/>
      <c r="R2335" s="53"/>
      <c r="V2335" s="53"/>
      <c r="W2335" s="53"/>
      <c r="X2335" s="53"/>
      <c r="Y2335" s="53"/>
    </row>
    <row r="2336" spans="1:26" ht="18.75">
      <c r="A2336" s="57"/>
      <c r="B2336" s="64"/>
      <c r="C2336" s="64"/>
      <c r="D2336" s="64"/>
      <c r="E2336" s="53"/>
      <c r="F2336" s="67" t="s">
        <v>8</v>
      </c>
      <c r="G2336" s="72">
        <f>'1st 1'!T45</f>
        <v>0</v>
      </c>
      <c r="H2336" s="69"/>
      <c r="I2336" s="70"/>
      <c r="J2336" s="70"/>
      <c r="K2336" s="70"/>
      <c r="L2336" s="53"/>
      <c r="M2336" s="53"/>
      <c r="N2336" s="53"/>
      <c r="O2336" s="53"/>
      <c r="P2336" s="53"/>
      <c r="Q2336" s="53"/>
      <c r="R2336" s="53"/>
      <c r="V2336" s="53"/>
      <c r="W2336" s="53"/>
      <c r="X2336" s="53"/>
      <c r="Y2336" s="53"/>
    </row>
    <row r="2337" spans="1:26" ht="18.75">
      <c r="A2337" s="57"/>
      <c r="B2337" s="64"/>
      <c r="C2337" s="64"/>
      <c r="D2337" s="64"/>
      <c r="E2337" s="53"/>
      <c r="F2337" s="67" t="s">
        <v>9</v>
      </c>
      <c r="G2337" s="72">
        <f>'1st 1'!U45</f>
        <v>0</v>
      </c>
      <c r="H2337" s="69"/>
      <c r="I2337" s="70"/>
      <c r="J2337" s="70"/>
      <c r="K2337" s="70"/>
      <c r="L2337" s="53"/>
      <c r="M2337" s="53"/>
      <c r="N2337" s="53"/>
      <c r="O2337" s="53"/>
      <c r="P2337" s="53"/>
      <c r="Q2337" s="53"/>
      <c r="R2337" s="53"/>
      <c r="V2337" s="53"/>
      <c r="W2337" s="53"/>
      <c r="X2337" s="53"/>
      <c r="Y2337" s="53"/>
    </row>
    <row r="2338" spans="1:26" ht="18.75">
      <c r="A2338" s="57"/>
      <c r="B2338" s="64"/>
      <c r="C2338" s="64"/>
      <c r="D2338" s="64"/>
      <c r="E2338" s="53"/>
      <c r="F2338" s="67" t="s">
        <v>10</v>
      </c>
      <c r="G2338" s="72">
        <f>'1st 1'!V45</f>
        <v>0</v>
      </c>
      <c r="H2338" s="69"/>
      <c r="I2338" s="73"/>
      <c r="J2338" s="73"/>
      <c r="K2338" s="73"/>
      <c r="L2338" s="53"/>
      <c r="M2338" s="53"/>
      <c r="N2338" s="53"/>
      <c r="O2338" s="53"/>
      <c r="P2338" s="53"/>
      <c r="Q2338" s="53"/>
      <c r="R2338" s="53"/>
      <c r="V2338" s="53"/>
      <c r="W2338" s="53"/>
      <c r="X2338" s="53"/>
      <c r="Y2338" s="53"/>
    </row>
    <row r="2339" spans="1:26" ht="21.75" customHeight="1" thickBot="1">
      <c r="A2339" s="522" t="s">
        <v>25</v>
      </c>
      <c r="B2339" s="522"/>
      <c r="C2339" s="523"/>
      <c r="D2339" s="523"/>
      <c r="E2339" s="523"/>
      <c r="F2339" s="523"/>
      <c r="G2339" s="523"/>
      <c r="H2339" s="523"/>
      <c r="I2339" s="523"/>
      <c r="J2339" s="523"/>
      <c r="K2339" s="523"/>
      <c r="L2339" s="524"/>
      <c r="M2339" s="524"/>
      <c r="N2339" s="524"/>
      <c r="O2339" s="524"/>
      <c r="P2339" s="524"/>
      <c r="Q2339" s="524"/>
      <c r="R2339" s="524"/>
      <c r="S2339" s="524"/>
      <c r="T2339" s="524"/>
      <c r="U2339" s="524"/>
      <c r="V2339" s="524"/>
      <c r="W2339" s="524"/>
      <c r="X2339" s="524"/>
      <c r="Y2339" s="524"/>
    </row>
    <row r="2340" spans="1:26" ht="19.5" customHeight="1" thickTop="1" thickBot="1">
      <c r="A2340" s="478" t="s">
        <v>42</v>
      </c>
      <c r="B2340" s="479"/>
      <c r="C2340" s="479"/>
      <c r="D2340" s="479"/>
      <c r="E2340" s="479"/>
      <c r="F2340" s="479"/>
      <c r="G2340" s="479"/>
      <c r="H2340" s="479"/>
      <c r="I2340" s="479"/>
      <c r="J2340" s="479"/>
      <c r="K2340" s="480"/>
      <c r="L2340" s="479" t="s">
        <v>43</v>
      </c>
      <c r="M2340" s="479"/>
      <c r="N2340" s="479"/>
      <c r="O2340" s="479"/>
      <c r="P2340" s="479"/>
      <c r="Q2340" s="479"/>
      <c r="R2340" s="479"/>
      <c r="S2340" s="479"/>
      <c r="T2340" s="479"/>
      <c r="U2340" s="506"/>
      <c r="V2340" s="507" t="s">
        <v>39</v>
      </c>
      <c r="W2340" s="508"/>
      <c r="X2340" s="508"/>
      <c r="Y2340" s="509"/>
      <c r="Z2340" s="510" t="s">
        <v>68</v>
      </c>
    </row>
    <row r="2341" spans="1:26" ht="19.5" thickTop="1" thickBot="1">
      <c r="A2341" s="74" t="s">
        <v>22</v>
      </c>
      <c r="B2341" s="75"/>
      <c r="C2341" s="76">
        <f>'1st 1'!C4</f>
        <v>101</v>
      </c>
      <c r="D2341" s="76">
        <f>'1st 2'!C4</f>
        <v>102</v>
      </c>
      <c r="E2341" s="76">
        <f>'1st 3'!C4</f>
        <v>103</v>
      </c>
      <c r="F2341" s="76">
        <f>'1st 4'!C4</f>
        <v>104</v>
      </c>
      <c r="G2341" s="76">
        <f>'1st 5'!C4</f>
        <v>105</v>
      </c>
      <c r="H2341" s="76">
        <f>'1st 6'!C4</f>
        <v>106</v>
      </c>
      <c r="I2341" s="511" t="s">
        <v>0</v>
      </c>
      <c r="J2341" s="511" t="s">
        <v>3</v>
      </c>
      <c r="K2341" s="512" t="s">
        <v>2</v>
      </c>
      <c r="L2341" s="76">
        <f>'2nd 1'!C4</f>
        <v>107</v>
      </c>
      <c r="M2341" s="76">
        <f>'2nd 2'!C4</f>
        <v>108</v>
      </c>
      <c r="N2341" s="76">
        <f>'2nd 3'!C4</f>
        <v>109</v>
      </c>
      <c r="O2341" s="76">
        <f>'2nd 4'!C4</f>
        <v>110</v>
      </c>
      <c r="P2341" s="76">
        <f>'2nd 5'!C4</f>
        <v>111</v>
      </c>
      <c r="Q2341" s="76">
        <f>'2nd 6'!C4</f>
        <v>112</v>
      </c>
      <c r="R2341" s="76">
        <f>'2nd 7'!C4</f>
        <v>0</v>
      </c>
      <c r="S2341" s="429" t="s">
        <v>0</v>
      </c>
      <c r="T2341" s="429" t="s">
        <v>3</v>
      </c>
      <c r="U2341" s="431" t="s">
        <v>2</v>
      </c>
      <c r="V2341" s="492" t="s">
        <v>29</v>
      </c>
      <c r="W2341" s="493" t="s">
        <v>0</v>
      </c>
      <c r="X2341" s="494" t="s">
        <v>3</v>
      </c>
      <c r="Y2341" s="495" t="s">
        <v>2</v>
      </c>
      <c r="Z2341" s="510"/>
    </row>
    <row r="2342" spans="1:26" ht="64.5" customHeight="1" thickTop="1" thickBot="1">
      <c r="A2342" s="77" t="s">
        <v>63</v>
      </c>
      <c r="B2342" s="78"/>
      <c r="C2342" s="114" t="str">
        <f>'1st 1'!C6</f>
        <v>Drawing-1</v>
      </c>
      <c r="D2342" s="114" t="str">
        <f>'1st 2'!C6</f>
        <v>Sketch-1</v>
      </c>
      <c r="E2342" s="114" t="str">
        <f>'1st 3'!C6</f>
        <v>Parspective-1</v>
      </c>
      <c r="F2342" s="114" t="str">
        <f>'1st 4'!C6</f>
        <v>Study and Composition-1</v>
      </c>
      <c r="G2342" s="114" t="str">
        <f>'1st 5'!C6</f>
        <v>History of Civilization-1</v>
      </c>
      <c r="H2342" s="114" t="str">
        <f>'1st 6'!C6</f>
        <v>Nazrul Studies</v>
      </c>
      <c r="I2342" s="481"/>
      <c r="J2342" s="481"/>
      <c r="K2342" s="482"/>
      <c r="L2342" s="114" t="str">
        <f>'2nd 1'!C6</f>
        <v>Drawing-2</v>
      </c>
      <c r="M2342" s="114" t="str">
        <f>'2nd 2'!C6</f>
        <v>Sketch-2</v>
      </c>
      <c r="N2342" s="114" t="str">
        <f>'2nd 3'!C6</f>
        <v>Perspective- 2</v>
      </c>
      <c r="O2342" s="114" t="str">
        <f>'2nd 4'!C6</f>
        <v>Basic Design</v>
      </c>
      <c r="P2342" s="114" t="str">
        <f>'2nd 5'!C6</f>
        <v xml:space="preserve"> Study &amp; composition 2</v>
      </c>
      <c r="Q2342" s="114" t="str">
        <f>'2nd 6'!C6</f>
        <v>History of Civilization -2</v>
      </c>
      <c r="R2342" s="114">
        <f>'2nd 7'!C6</f>
        <v>0</v>
      </c>
      <c r="S2342" s="429"/>
      <c r="T2342" s="429"/>
      <c r="U2342" s="431"/>
      <c r="V2342" s="492"/>
      <c r="W2342" s="493"/>
      <c r="X2342" s="493"/>
      <c r="Y2342" s="495"/>
      <c r="Z2342" s="510"/>
    </row>
    <row r="2343" spans="1:26" ht="18.75" thickTop="1">
      <c r="A2343" s="77" t="s">
        <v>12</v>
      </c>
      <c r="B2343" s="78"/>
      <c r="C2343" s="80">
        <f>'1st 1'!G4</f>
        <v>3</v>
      </c>
      <c r="D2343" s="80">
        <f>'1st 2'!G4</f>
        <v>1.5</v>
      </c>
      <c r="E2343" s="80">
        <f>'1st 3'!G4</f>
        <v>3</v>
      </c>
      <c r="F2343" s="80">
        <f>'1st 4'!G4</f>
        <v>3</v>
      </c>
      <c r="G2343" s="80">
        <f>'1st 5'!G4</f>
        <v>1.5</v>
      </c>
      <c r="H2343" s="80">
        <f>'1st 6'!G4</f>
        <v>3</v>
      </c>
      <c r="I2343" s="481"/>
      <c r="J2343" s="481"/>
      <c r="K2343" s="513"/>
      <c r="L2343" s="80">
        <f>'2nd 1'!G4</f>
        <v>3</v>
      </c>
      <c r="M2343" s="80">
        <f>'2nd 2'!G4</f>
        <v>1.5</v>
      </c>
      <c r="N2343" s="80">
        <f>'2nd 3'!G4</f>
        <v>3</v>
      </c>
      <c r="O2343" s="80">
        <f>'2nd 4'!G4</f>
        <v>1.5</v>
      </c>
      <c r="P2343" s="80">
        <f>'2nd 5'!G4</f>
        <v>3</v>
      </c>
      <c r="Q2343" s="80">
        <f>'2nd 6'!G4</f>
        <v>3</v>
      </c>
      <c r="R2343" s="80">
        <f>'2nd 7'!G4</f>
        <v>0</v>
      </c>
      <c r="S2343" s="430"/>
      <c r="T2343" s="430"/>
      <c r="U2343" s="432"/>
      <c r="V2343" s="468"/>
      <c r="W2343" s="471"/>
      <c r="X2343" s="471"/>
      <c r="Y2343" s="422"/>
      <c r="Z2343" s="510"/>
    </row>
    <row r="2344" spans="1:26" ht="16.5" customHeight="1">
      <c r="A2344" s="77" t="s">
        <v>11</v>
      </c>
      <c r="B2344" s="78"/>
      <c r="C2344" s="80">
        <v>100</v>
      </c>
      <c r="D2344" s="80">
        <v>100</v>
      </c>
      <c r="E2344" s="80">
        <v>100</v>
      </c>
      <c r="F2344" s="80">
        <v>100</v>
      </c>
      <c r="G2344" s="80">
        <v>100</v>
      </c>
      <c r="H2344" s="80">
        <v>100</v>
      </c>
      <c r="I2344" s="496">
        <f>(C2348*C2343)+(D2348*D2343)+(E2348*E2343)+(F2348*F2343)+(G2348*G2343)+(H2348*H2343)</f>
        <v>42.75</v>
      </c>
      <c r="J2344" s="82"/>
      <c r="K2344" s="83" t="str">
        <f>IF(J2345&gt;=4,"A+",IF(J2345&gt;=3.75,"A",IF(J2345&gt;=3.5,"A-",IF(J2345&gt;=3.25,"B+",IF(J2345&gt;=3,"B",IF(J2345&gt;=2.75,"B-",IF(J2345&gt;=2.5,"C+",IF(J2345&gt;=2,"C","F"))))))))</f>
        <v>B-</v>
      </c>
      <c r="L2344" s="81">
        <v>100</v>
      </c>
      <c r="M2344" s="80">
        <v>100</v>
      </c>
      <c r="N2344" s="80">
        <v>100</v>
      </c>
      <c r="O2344" s="80">
        <v>100</v>
      </c>
      <c r="P2344" s="80">
        <v>100</v>
      </c>
      <c r="Q2344" s="80">
        <v>100</v>
      </c>
      <c r="R2344" s="80">
        <v>100</v>
      </c>
      <c r="S2344" s="465">
        <f>(L2348*L2343)+(M2348*M2343)+(N2348*N2343)+(O2348*O2343)+(P2348*P2343)+(Q2348*Q2343)+(R2348*R2343)</f>
        <v>48</v>
      </c>
      <c r="T2344" s="84"/>
      <c r="U2344" s="85" t="str">
        <f>IF(T2345&gt;=4,"A+",IF(T2345&gt;=3.75,"A",IF(T2345&gt;=3.5,"A-",IF(T2345&gt;=3.25,"B+",IF(T2345&gt;=3,"B",IF(T2345&gt;=2.75,"B-",IF(T2345&gt;=2.5,"C+",IF(T2345&gt;=2,"C","F"))))))))</f>
        <v>B</v>
      </c>
      <c r="V2344" s="498">
        <f>IF((C2348+C2350)=0,0,C2343)+IF((D2348+D2350)=0,0,D2343)+IF((E2348+E2350)=0,0,E2343)+IF((F2348+F2350)=0,0,F2343)+IF((G2348+G2350)=0,0,G2343)+IF((H2348+H2350)=0,0,H2343)+IF((L2348+L2350)=0,0,L2343)+IF((M2348+M2350)=0,0,M2343)+IF((N2348+N2350)=0,0,N2343)+IF((O2348+O2350)=0,0,O2343)+IF((P2348+P2350)=0,0,P2343)+IF((Q2348+Q2350)=0,0,Q2343)+IF((R2348+R2350)=0,0,R2343)+IF(C2393=0,0,1.5)</f>
        <v>31.5</v>
      </c>
      <c r="W2344" s="415">
        <f>I2344+S2344+(C2393*1.5)</f>
        <v>96.375</v>
      </c>
      <c r="X2344" s="503">
        <f>IF(S2344&gt;0,(W2344/31.5),J2345)</f>
        <v>3.0595238095238093</v>
      </c>
      <c r="Y2344" s="154" t="str">
        <f>IF(X2344&gt;=4,"A+",IF(X2344&gt;=3.75,"A",IF(X2344&gt;=3.5,"A-",IF(X2344&gt;=3.25,"B+",IF(X2344&gt;=3,"B",IF(X2344&gt;=2.75,"B-",IF(X2344&gt;=2.5,"C+",IF(X2344&gt;=2,"C","F"))))))))</f>
        <v>B</v>
      </c>
      <c r="Z2344" s="510"/>
    </row>
    <row r="2345" spans="1:26" ht="18">
      <c r="A2345" s="77" t="s">
        <v>28</v>
      </c>
      <c r="B2345" s="86"/>
      <c r="C2345" s="87">
        <f>'1st 1'!C45</f>
        <v>18.5</v>
      </c>
      <c r="D2345" s="87">
        <f>'1st 2'!C45</f>
        <v>18</v>
      </c>
      <c r="E2345" s="87">
        <f>'1st 3'!C45</f>
        <v>22</v>
      </c>
      <c r="F2345" s="87">
        <f>'1st 4'!C45</f>
        <v>21</v>
      </c>
      <c r="G2345" s="87">
        <f>'1st 5'!C45</f>
        <v>32</v>
      </c>
      <c r="H2345" s="87">
        <f>'1st 6'!C45</f>
        <v>31.25</v>
      </c>
      <c r="I2345" s="497"/>
      <c r="J2345" s="485">
        <f>I2344/(C2343+D2343+E2343+F2343+G2343+H2343)</f>
        <v>2.85</v>
      </c>
      <c r="K2345" s="88"/>
      <c r="L2345" s="89">
        <f>'2nd 1'!C45</f>
        <v>26.5</v>
      </c>
      <c r="M2345" s="87">
        <f>'2nd 2'!C45</f>
        <v>26</v>
      </c>
      <c r="N2345" s="87">
        <f>'2nd 3'!C45</f>
        <v>29</v>
      </c>
      <c r="O2345" s="87">
        <f>'2nd 4'!C45</f>
        <v>26.5</v>
      </c>
      <c r="P2345" s="87">
        <f>'2nd 5'!C45</f>
        <v>26.5</v>
      </c>
      <c r="Q2345" s="87">
        <f>'2nd 6'!C45</f>
        <v>31.5</v>
      </c>
      <c r="R2345" s="87">
        <f>'2nd 7'!C45</f>
        <v>0</v>
      </c>
      <c r="S2345" s="457"/>
      <c r="T2345" s="485">
        <f>S2344/(L2343+M2343+N2343+O2343+P2343+Q2343+R2343)</f>
        <v>3.2</v>
      </c>
      <c r="U2345" s="90"/>
      <c r="V2345" s="499"/>
      <c r="W2345" s="501"/>
      <c r="X2345" s="453"/>
      <c r="Y2345" s="487" t="str">
        <f>IF(S2344&gt;0,(IF(X2344&gt;=2.5,Y2344,IF(X2344&gt;=2.25,"C",IF(X2344&gt;=2,"D","F")))),K2346)</f>
        <v>B</v>
      </c>
      <c r="Z2345" s="510"/>
    </row>
    <row r="2346" spans="1:26" ht="16.5" customHeight="1">
      <c r="A2346" s="423" t="s">
        <v>26</v>
      </c>
      <c r="B2346" s="91" t="s">
        <v>60</v>
      </c>
      <c r="C2346" s="87">
        <f>'1st 1'!J45</f>
        <v>38.5</v>
      </c>
      <c r="D2346" s="87">
        <f>'1st 2'!J45</f>
        <v>32</v>
      </c>
      <c r="E2346" s="87">
        <f>'1st 3'!J45</f>
        <v>35</v>
      </c>
      <c r="F2346" s="87">
        <f>'1st 4'!J45</f>
        <v>29.5</v>
      </c>
      <c r="G2346" s="87">
        <f>'1st 5'!J45</f>
        <v>40.5</v>
      </c>
      <c r="H2346" s="87">
        <f>'1st 6'!J45</f>
        <v>37</v>
      </c>
      <c r="I2346" s="497"/>
      <c r="J2346" s="505"/>
      <c r="K2346" s="489" t="str">
        <f>IF(J2345&gt;=2.5,K2344,IF(J2345&gt;=2.25,"C",IF(J2345&gt;=2,"D",IF(J2345=0,0,"F"))))</f>
        <v>B-</v>
      </c>
      <c r="L2346" s="89">
        <f>'2nd 1'!J45</f>
        <v>42.5</v>
      </c>
      <c r="M2346" s="87">
        <f>'2nd 2'!J45</f>
        <v>25</v>
      </c>
      <c r="N2346" s="87">
        <f>'2nd 3'!J45</f>
        <v>46</v>
      </c>
      <c r="O2346" s="87">
        <f>'2nd 4'!J45</f>
        <v>35.5</v>
      </c>
      <c r="P2346" s="87">
        <f>'2nd 5'!J45</f>
        <v>29</v>
      </c>
      <c r="Q2346" s="87">
        <f>'2nd 6'!J45</f>
        <v>40.25</v>
      </c>
      <c r="R2346" s="87">
        <f>'2nd 7'!J45</f>
        <v>0</v>
      </c>
      <c r="S2346" s="457"/>
      <c r="T2346" s="486"/>
      <c r="U2346" s="442" t="str">
        <f>IF(T2345&gt;=2.5,U2344,IF(T2345&gt;=2.25,"C",IF(T2345&gt;=2,"D",IF(T2345=0,0,"F"))))</f>
        <v>B</v>
      </c>
      <c r="V2346" s="499"/>
      <c r="W2346" s="501"/>
      <c r="X2346" s="453"/>
      <c r="Y2346" s="488"/>
      <c r="Z2346" s="510"/>
    </row>
    <row r="2347" spans="1:26" ht="16.5" customHeight="1">
      <c r="A2347" s="424"/>
      <c r="B2347" s="91" t="s">
        <v>67</v>
      </c>
      <c r="C2347" s="115">
        <f>'1st 1'!K45</f>
        <v>57</v>
      </c>
      <c r="D2347" s="115">
        <f>'1st 2'!K45</f>
        <v>50</v>
      </c>
      <c r="E2347" s="115">
        <f>'1st 3'!K45</f>
        <v>57</v>
      </c>
      <c r="F2347" s="115">
        <f>'1st 4'!K45</f>
        <v>51</v>
      </c>
      <c r="G2347" s="115">
        <f>'1st 5'!K45</f>
        <v>73</v>
      </c>
      <c r="H2347" s="115">
        <f>'1st 6'!K45</f>
        <v>69</v>
      </c>
      <c r="I2347" s="497"/>
      <c r="J2347" s="505"/>
      <c r="K2347" s="490"/>
      <c r="L2347" s="116">
        <f>'2nd 1'!K45</f>
        <v>69</v>
      </c>
      <c r="M2347" s="115">
        <f>'2nd 2'!K45</f>
        <v>51</v>
      </c>
      <c r="N2347" s="115">
        <f>'2nd 3'!K45</f>
        <v>75</v>
      </c>
      <c r="O2347" s="115">
        <f>'2nd 4'!K45</f>
        <v>62</v>
      </c>
      <c r="P2347" s="115">
        <f>'2nd 5'!K45</f>
        <v>56</v>
      </c>
      <c r="Q2347" s="115">
        <f>'2nd 6'!K45</f>
        <v>72</v>
      </c>
      <c r="R2347" s="115">
        <f>'2nd 7'!K45</f>
        <v>0</v>
      </c>
      <c r="S2347" s="457"/>
      <c r="T2347" s="486"/>
      <c r="U2347" s="491"/>
      <c r="V2347" s="499"/>
      <c r="W2347" s="501"/>
      <c r="X2347" s="453"/>
      <c r="Y2347" s="488"/>
      <c r="Z2347" s="510"/>
    </row>
    <row r="2348" spans="1:26" ht="18">
      <c r="A2348" s="424"/>
      <c r="B2348" s="91" t="s">
        <v>1</v>
      </c>
      <c r="C2348" s="87">
        <f>'1st 1'!M45</f>
        <v>2.75</v>
      </c>
      <c r="D2348" s="87">
        <f>'1st 2'!M45</f>
        <v>2.5</v>
      </c>
      <c r="E2348" s="87">
        <f>'1st 3'!M45</f>
        <v>2.75</v>
      </c>
      <c r="F2348" s="87">
        <f>'1st 4'!M45</f>
        <v>2.5</v>
      </c>
      <c r="G2348" s="87">
        <f>'1st 5'!M45</f>
        <v>3.5</v>
      </c>
      <c r="H2348" s="87">
        <f>'1st 6'!M45</f>
        <v>3.25</v>
      </c>
      <c r="I2348" s="497"/>
      <c r="J2348" s="505"/>
      <c r="K2348" s="92"/>
      <c r="L2348" s="89">
        <f>'2nd 1'!M45</f>
        <v>3.25</v>
      </c>
      <c r="M2348" s="87">
        <f>'2nd 2'!M45</f>
        <v>2.5</v>
      </c>
      <c r="N2348" s="87">
        <f>'2nd 3'!M45</f>
        <v>3.75</v>
      </c>
      <c r="O2348" s="87">
        <f>'2nd 4'!M45</f>
        <v>3</v>
      </c>
      <c r="P2348" s="87">
        <f>'2nd 5'!M45</f>
        <v>2.75</v>
      </c>
      <c r="Q2348" s="87">
        <f>'2nd 6'!M45</f>
        <v>3.5</v>
      </c>
      <c r="R2348" s="87">
        <f>'2nd 7'!M45</f>
        <v>0</v>
      </c>
      <c r="S2348" s="457"/>
      <c r="T2348" s="486"/>
      <c r="U2348" s="93"/>
      <c r="V2348" s="499"/>
      <c r="W2348" s="501"/>
      <c r="X2348" s="453"/>
      <c r="Y2348" s="155"/>
      <c r="Z2348" s="510"/>
    </row>
    <row r="2349" spans="1:26" ht="17.25" customHeight="1" thickBot="1">
      <c r="A2349" s="424"/>
      <c r="B2349" s="94" t="s">
        <v>2</v>
      </c>
      <c r="C2349" s="95" t="str">
        <f>'1st 1'!L45</f>
        <v>B-</v>
      </c>
      <c r="D2349" s="95" t="str">
        <f>'1st 2'!L45</f>
        <v>C+</v>
      </c>
      <c r="E2349" s="95" t="str">
        <f>'1st 3'!L45</f>
        <v>B-</v>
      </c>
      <c r="F2349" s="95" t="str">
        <f>'1st 4'!L45</f>
        <v>C+</v>
      </c>
      <c r="G2349" s="95" t="str">
        <f>'1st 5'!L45</f>
        <v>A-</v>
      </c>
      <c r="H2349" s="95" t="str">
        <f>'1st 6'!L45</f>
        <v>B+</v>
      </c>
      <c r="I2349" s="472"/>
      <c r="J2349" s="96"/>
      <c r="K2349" s="88"/>
      <c r="L2349" s="97" t="str">
        <f>'2nd 1'!L45</f>
        <v>B+</v>
      </c>
      <c r="M2349" s="95" t="str">
        <f>'2nd 2'!L45</f>
        <v>C+</v>
      </c>
      <c r="N2349" s="95" t="str">
        <f>'2nd 3'!L45</f>
        <v>A</v>
      </c>
      <c r="O2349" s="95" t="str">
        <f>'2nd 4'!L45</f>
        <v>B</v>
      </c>
      <c r="P2349" s="95" t="str">
        <f>'2nd 5'!L45</f>
        <v>B-</v>
      </c>
      <c r="Q2349" s="95" t="str">
        <f>'2nd 6'!L45</f>
        <v>A-</v>
      </c>
      <c r="R2349" s="95">
        <f>'2nd 7'!L45</f>
        <v>0</v>
      </c>
      <c r="S2349" s="457"/>
      <c r="T2349" s="98"/>
      <c r="U2349" s="90"/>
      <c r="V2349" s="500"/>
      <c r="W2349" s="502"/>
      <c r="X2349" s="504"/>
      <c r="Y2349" s="156"/>
      <c r="Z2349" s="510"/>
    </row>
    <row r="2350" spans="1:26" ht="18.75" thickTop="1">
      <c r="A2350" s="413" t="s">
        <v>127</v>
      </c>
      <c r="B2350" s="91" t="s">
        <v>1</v>
      </c>
      <c r="C2350" s="87">
        <f>'1st 1'!N45</f>
        <v>0</v>
      </c>
      <c r="D2350" s="87">
        <f>'1st 2'!N45</f>
        <v>0</v>
      </c>
      <c r="E2350" s="87">
        <f>'1st 3'!N45</f>
        <v>0</v>
      </c>
      <c r="F2350" s="87">
        <f>'1st 4'!N45</f>
        <v>0</v>
      </c>
      <c r="G2350" s="87">
        <f>'1st 5'!N45</f>
        <v>0</v>
      </c>
      <c r="H2350" s="87">
        <f>'1st 6'!N45</f>
        <v>0</v>
      </c>
      <c r="I2350" s="530">
        <f>(C2350*C2343)+(D2350*D2343)+(E2350*E2343)+(F2350*F2343)+(G2350*G2343)+(H2350*H2343)</f>
        <v>0</v>
      </c>
      <c r="J2350" s="417">
        <f>IF(C2350&gt;0,(C2348*C2343),0)+IF(D2350&gt;0,(D2348*D2343),0)+IF(E2350&gt;0,(E2348*E2343),0)+IF(F2350&gt;0,(F2348*F2343),0)+IF(G2350&gt;0,(G2348*G2343),0)+IF(H2350&gt;0,(H2348*H2343),0)</f>
        <v>0</v>
      </c>
      <c r="K2350" s="473">
        <f>IF(C2350&gt;C2348,((C2350*C2343)-(C2348*C2343)),0)+IF(D2350&gt;D2348,((D2350*D2343)-(D2348*D2343)),0)+IF(E2350&gt;E2348,((E2350*E2343)-(E2348*E2343)),0)+IF(F2350&gt;F2348,((F2350*F2343)-(F2348*F2343)),0)+IF(G2350&gt;G2348,((G2350*G2343)-(G2348*G2343)),0)+IF(H2350&gt;H2348,((H2350*H2343)-(H2348*H2343)),0)</f>
        <v>0</v>
      </c>
      <c r="L2350" s="89">
        <f>'2nd 1'!N45</f>
        <v>0</v>
      </c>
      <c r="M2350" s="87">
        <f>'2nd 2'!N45</f>
        <v>0</v>
      </c>
      <c r="N2350" s="87">
        <f>'2nd 3'!N45</f>
        <v>0</v>
      </c>
      <c r="O2350" s="87">
        <f>'2nd 4'!N45</f>
        <v>0</v>
      </c>
      <c r="P2350" s="87">
        <f>'2nd 5'!N45</f>
        <v>0</v>
      </c>
      <c r="Q2350" s="87">
        <f>'2nd 6'!N45</f>
        <v>0</v>
      </c>
      <c r="R2350" s="87">
        <f>'2nd 7'!N45</f>
        <v>0</v>
      </c>
      <c r="S2350" s="401">
        <f>(L2350*L2343)+(M2350*M2343)+(N2350*N2343)+(O2350*O2343)+(P2350*P2343)+(Q2350*Q2343)+(R2350*R2343)</f>
        <v>0</v>
      </c>
      <c r="T2350" s="417">
        <f>IF(L2350&gt;0,(L2348*L2343),0)+IF(M2350&gt;0,(M2348*M2343),0)+IF(N2350&gt;0,(N2348*N2343),0)+IF(O2350&gt;0,(O2348*O2343),0)+IF(P2350&gt;0,(P2348*P2343),0)+IF(Q2350&gt;0,(Q2348*Q2343),0)+IF(R2350&gt;0,(R2348*R2343),0)</f>
        <v>0</v>
      </c>
      <c r="U2350" s="399">
        <f>IF(L2350&gt;L2348,((L2350*L2343)-(L2348*L2343)),0)+IF(M2350&gt;M2348,((M2350*M2343)-(M2348*M2343)),0)+IF(N2350&gt;N2348,((N2350*N2343)-(N2348*N2343)),0)+IF(O2350&gt;O2348,((O2350*O2343)-(O2348*O2343)),0)+IF(P2350&gt;P2348,((P2350*P2343)-(P2348*P2343)),0)+IF(Q2350&gt;Q2348,((Q2350*Q2343)-(Q2348*Q2343)),0)+IF(R2350&gt;R2348,((R2350*R2343)-(R2348*R2343)),0)</f>
        <v>0</v>
      </c>
      <c r="V2350" s="401">
        <f>I2350+S2350</f>
        <v>0</v>
      </c>
      <c r="W2350" s="436">
        <f>J2350+T2350</f>
        <v>0</v>
      </c>
      <c r="X2350" s="526">
        <f>K2350+U2350</f>
        <v>0</v>
      </c>
      <c r="Y2350" s="527"/>
      <c r="Z2350" s="510"/>
    </row>
    <row r="2351" spans="1:26" ht="15.75" customHeight="1" thickBot="1">
      <c r="A2351" s="414"/>
      <c r="B2351" s="157" t="s">
        <v>23</v>
      </c>
      <c r="C2351" s="178" t="str">
        <f>'1st 1'!O45</f>
        <v/>
      </c>
      <c r="D2351" s="178" t="str">
        <f>'1st 2'!O45</f>
        <v/>
      </c>
      <c r="E2351" s="178" t="str">
        <f>'1st 3'!O45</f>
        <v/>
      </c>
      <c r="F2351" s="178" t="str">
        <f>'1st 4'!O45</f>
        <v/>
      </c>
      <c r="G2351" s="178" t="str">
        <f>'1st 5'!O45</f>
        <v/>
      </c>
      <c r="H2351" s="178" t="str">
        <f>'1st 6'!O45</f>
        <v/>
      </c>
      <c r="I2351" s="472"/>
      <c r="J2351" s="472"/>
      <c r="K2351" s="474"/>
      <c r="L2351" s="179" t="str">
        <f>'2nd 1'!O45</f>
        <v/>
      </c>
      <c r="M2351" s="178" t="str">
        <f>'2nd 2'!O45</f>
        <v/>
      </c>
      <c r="N2351" s="178" t="str">
        <f>'2nd 3'!O45</f>
        <v/>
      </c>
      <c r="O2351" s="178" t="str">
        <f>'2nd 4'!O45</f>
        <v/>
      </c>
      <c r="P2351" s="178" t="str">
        <f>'2nd 5'!O45</f>
        <v/>
      </c>
      <c r="Q2351" s="178" t="str">
        <f>'2nd 6'!O45</f>
        <v/>
      </c>
      <c r="R2351" s="178" t="str">
        <f>'2nd 7'!O45</f>
        <v/>
      </c>
      <c r="S2351" s="475"/>
      <c r="T2351" s="420"/>
      <c r="U2351" s="400"/>
      <c r="V2351" s="402"/>
      <c r="W2351" s="437"/>
      <c r="X2351" s="528"/>
      <c r="Y2351" s="529"/>
      <c r="Z2351" s="510"/>
    </row>
    <row r="2352" spans="1:26" ht="21" customHeight="1" thickTop="1" thickBot="1">
      <c r="A2352" s="435" t="s">
        <v>30</v>
      </c>
      <c r="B2352" s="435"/>
      <c r="C2352" s="435"/>
      <c r="D2352" s="435"/>
      <c r="E2352" s="435"/>
      <c r="F2352" s="435"/>
      <c r="G2352" s="435"/>
      <c r="H2352" s="435"/>
      <c r="I2352" s="435"/>
      <c r="J2352" s="435"/>
      <c r="K2352" s="435"/>
      <c r="L2352" s="435"/>
      <c r="M2352" s="435"/>
      <c r="N2352" s="435"/>
      <c r="O2352" s="435"/>
      <c r="P2352" s="435"/>
      <c r="Q2352" s="435"/>
      <c r="R2352" s="435"/>
      <c r="S2352" s="435"/>
      <c r="T2352" s="435"/>
      <c r="U2352" s="435"/>
      <c r="V2352" s="435"/>
      <c r="W2352" s="435"/>
      <c r="X2352" s="435"/>
      <c r="Y2352" s="435"/>
      <c r="Z2352" s="510"/>
    </row>
    <row r="2353" spans="1:28" ht="19.5" customHeight="1" thickTop="1" thickBot="1">
      <c r="A2353" s="478" t="s">
        <v>44</v>
      </c>
      <c r="B2353" s="479"/>
      <c r="C2353" s="479"/>
      <c r="D2353" s="479"/>
      <c r="E2353" s="479"/>
      <c r="F2353" s="479"/>
      <c r="G2353" s="479"/>
      <c r="H2353" s="479"/>
      <c r="I2353" s="479"/>
      <c r="J2353" s="479"/>
      <c r="K2353" s="506"/>
      <c r="L2353" s="425" t="s">
        <v>45</v>
      </c>
      <c r="M2353" s="426"/>
      <c r="N2353" s="426"/>
      <c r="O2353" s="426"/>
      <c r="P2353" s="426"/>
      <c r="Q2353" s="426"/>
      <c r="R2353" s="426"/>
      <c r="S2353" s="426"/>
      <c r="T2353" s="426"/>
      <c r="U2353" s="426"/>
      <c r="V2353" s="160"/>
      <c r="W2353" s="428" t="s">
        <v>39</v>
      </c>
      <c r="X2353" s="428"/>
      <c r="Y2353" s="161"/>
      <c r="Z2353" s="510"/>
    </row>
    <row r="2354" spans="1:28" ht="17.25" customHeight="1" thickTop="1">
      <c r="A2354" s="99" t="s">
        <v>22</v>
      </c>
      <c r="B2354" s="100"/>
      <c r="C2354" s="101">
        <f>'3rd 1'!B4</f>
        <v>201</v>
      </c>
      <c r="D2354" s="101">
        <f>'3rd 2'!B4</f>
        <v>202</v>
      </c>
      <c r="E2354" s="101">
        <f>'3rd 3'!B4</f>
        <v>203</v>
      </c>
      <c r="F2354" s="101">
        <f>'3rd 4'!B4</f>
        <v>204</v>
      </c>
      <c r="G2354" s="101">
        <f>'3rd 5'!B4</f>
        <v>205</v>
      </c>
      <c r="H2354" s="101">
        <f>'3rd 6'!B4</f>
        <v>0</v>
      </c>
      <c r="I2354" s="430" t="s">
        <v>0</v>
      </c>
      <c r="J2354" s="430" t="s">
        <v>3</v>
      </c>
      <c r="K2354" s="432" t="s">
        <v>2</v>
      </c>
      <c r="L2354" s="101">
        <f>'4th 1'!B4</f>
        <v>206</v>
      </c>
      <c r="M2354" s="101">
        <f>'4th 2'!B4</f>
        <v>207</v>
      </c>
      <c r="N2354" s="101">
        <f>'4th 3'!B4</f>
        <v>208</v>
      </c>
      <c r="O2354" s="101">
        <f>'4th 4'!B4</f>
        <v>209</v>
      </c>
      <c r="P2354" s="101">
        <f>'4th 5'!B4</f>
        <v>210</v>
      </c>
      <c r="Q2354" s="101">
        <f>'4th 6'!B4</f>
        <v>211</v>
      </c>
      <c r="R2354" s="101">
        <f>'4th 7'!B4</f>
        <v>0</v>
      </c>
      <c r="S2354" s="429" t="s">
        <v>0</v>
      </c>
      <c r="T2354" s="429" t="s">
        <v>3</v>
      </c>
      <c r="U2354" s="431" t="s">
        <v>2</v>
      </c>
      <c r="V2354" s="433" t="s">
        <v>62</v>
      </c>
      <c r="W2354" s="434"/>
      <c r="X2354" s="434"/>
      <c r="Y2354" s="162" t="str">
        <f>IF(X2355&gt;=4,"A+",IF(X2355&gt;=3.75,"A",IF(X2355&gt;=3.5,"A-",IF(X2355&gt;=3.25,"B+",IF(X2355&gt;=3,"B",IF(X2355&gt;=2.75,"B-",IF(X2355&gt;=2.5,"C+",IF(X2355&gt;=2,"C","F"))))))))</f>
        <v>B</v>
      </c>
      <c r="Z2354" s="510"/>
    </row>
    <row r="2355" spans="1:28" ht="63.75" customHeight="1">
      <c r="A2355" s="77" t="s">
        <v>63</v>
      </c>
      <c r="B2355" s="86"/>
      <c r="C2355" s="79" t="str">
        <f>IF('3rd 1'!C45&gt;0,'3rd 1'!D6,IF('3rd 1'!K45&gt;0,'3rd 1'!L6,IF('3rd 1'!S45&gt;0,'3rd 1'!T6,0)))</f>
        <v>Basic Design</v>
      </c>
      <c r="D2355" s="79" t="str">
        <f>IF('3rd 2'!C45&gt;0,'3rd 2'!D6,IF('3rd 2'!K45&gt;0,'3rd 2'!L6,IF('3rd 2'!S45&gt;0,'3rd 2'!T6,0)))</f>
        <v>Still Life-1</v>
      </c>
      <c r="E2355" s="79" t="str">
        <f>IF('3rd 3'!C45&gt;0,'3rd 3'!D6,IF('3rd 3'!K45&gt;0,'3rd 3'!L6,IF('3rd 3'!S45&gt;0,'3rd 3'!T6,0)))</f>
        <v>Drawing-3</v>
      </c>
      <c r="F2355" s="79" t="str">
        <f>IF('3rd 4'!C45&gt;0,'3rd 4'!D6,IF('3rd 4'!K45&gt;0,'3rd 4'!L6,IF('3rd 4'!S45&gt;0,'3rd 4'!T6,0)))</f>
        <v>Sketch-3</v>
      </c>
      <c r="G2355" s="79" t="str">
        <f>IF('3rd 5'!C45&gt;0,'3rd 5'!D6,IF('3rd 5'!K45&gt;0,'3rd 5'!L6,IF('3rd 5'!S45&gt;0,'3rd 5'!T6,0)))</f>
        <v>History of Ancient Indian Civilization</v>
      </c>
      <c r="H2355" s="79">
        <f>IF('3rd 6'!C45&gt;0,'3rd 6'!D6,IF('3rd 6'!K45&gt;0,'3rd 6'!L6,IF('3rd 6'!S45&gt;0,'3rd 6'!T6,0)))</f>
        <v>0</v>
      </c>
      <c r="I2355" s="481"/>
      <c r="J2355" s="481"/>
      <c r="K2355" s="482"/>
      <c r="L2355" s="79" t="str">
        <f>IF('4th 1'!C45&gt;0,'4th 1'!D6,IF('4th 1'!K45&gt;0,'4th 1'!L6,IF('4th 1'!S45&gt;0,'4th 1'!T6,0)))</f>
        <v>Folk Design</v>
      </c>
      <c r="M2355" s="79" t="str">
        <f>IF('4th 2'!C45&gt;0,'4th 2'!D6,IF('4th 2'!K45&gt;0,'4th 2'!L6,IF('4th 2'!S45&gt;0,'4th 2'!T6,0)))</f>
        <v>Still Life-2</v>
      </c>
      <c r="N2355" s="79" t="str">
        <f>IF('4th 3'!C45&gt;0,'4th 3'!D6,IF('4th 3'!K45&gt;0,'4th 3'!L6,IF('4th 3'!S45&gt;0,'4th 3'!T6,0)))</f>
        <v>Drawing-4</v>
      </c>
      <c r="O2355" s="79" t="str">
        <f>IF('4th 4'!C45&gt;0,'4th 4'!D6,IF('4th 4'!K45&gt;0,'4th 4'!L6,IF('4th 4'!S45&gt;0,'4th 4'!T6,0)))</f>
        <v>Typography-1</v>
      </c>
      <c r="P2355" s="79" t="str">
        <f>IF('4th 5'!C45&gt;0,'4th 5'!D6,IF('4th 5'!K45&gt;0,'4th 5'!L6,IF('4th 5'!S45&gt;0,'4th 5'!T6,0)))</f>
        <v>Material &amp; Technique of Graphic Design</v>
      </c>
      <c r="Q2355" s="79" t="str">
        <f>IF('4th 6'!C45&gt;0,'4th 6'!D6,IF('4th 6'!K45&gt;0,'4th 6'!L6,IF('4th 6'!S45&gt;0,'4th 6'!T6,0)))</f>
        <v>History of Ancient Bengal Civilization</v>
      </c>
      <c r="R2355" s="79">
        <f>IF('4th 7'!C45&gt;0,'4th 7'!D6,IF('4th 7'!K45&gt;0,'4th 7'!L6,IF('4th 7'!S45&gt;0,'4th 7'!T6,0)))</f>
        <v>0</v>
      </c>
      <c r="S2355" s="429"/>
      <c r="T2355" s="429"/>
      <c r="U2355" s="431"/>
      <c r="V2355" s="335">
        <f>IF(I2357&gt;0,(V2360+V2344),0)</f>
        <v>63</v>
      </c>
      <c r="W2355" s="254">
        <f>IF(I2357&gt;0,(W2360+W2344),0)</f>
        <v>193.125</v>
      </c>
      <c r="X2355" s="336">
        <f>IF(S2357&gt;0,(W2355/63),IF(I2357&gt;0,(W2355/46.5),0))</f>
        <v>3.0654761904761907</v>
      </c>
      <c r="Y2355" s="163" t="str">
        <f>IF(X2355&gt;=2.5,Y2354,IF(X2355&gt;=2.25,"C",IF(X2355&gt;=2,"D",IF(X2355=0,0,"F"))))</f>
        <v>B</v>
      </c>
      <c r="Z2355" s="510"/>
    </row>
    <row r="2356" spans="1:28" ht="16.5">
      <c r="A2356" s="458" t="s">
        <v>27</v>
      </c>
      <c r="B2356" s="459"/>
      <c r="C2356" s="102">
        <f>IF('3rd 1'!C45&gt;0,'3rd 1'!H4,IF('3rd 1'!K45&gt;0,'3rd 1'!P4,IF('3rd 1'!S45&gt;0,'3rd 1'!X4,0)))</f>
        <v>3</v>
      </c>
      <c r="D2356" s="102">
        <f>IF('3rd 2'!C45&gt;0,'3rd 2'!H4,IF('3rd 2'!K45&gt;0,'3rd 2'!P4,IF('3rd 2'!S45&gt;0,'3rd 2'!X4,0)))</f>
        <v>3</v>
      </c>
      <c r="E2356" s="102">
        <f>IF('3rd 3'!C45&gt;0,'3rd 3'!H4,IF('3rd 3'!K45&gt;0,'3rd 3'!P4,IF('3rd 3'!S45&gt;0,'3rd 3'!X4,0)))</f>
        <v>3</v>
      </c>
      <c r="F2356" s="102">
        <f>IF('3rd 4'!C45&gt;0,'3rd 4'!H4,IF('3rd 4'!K45&gt;0,'3rd 4'!P4,IF('3rd 4'!S45&gt;0,'3rd 4'!X4,0)))</f>
        <v>3</v>
      </c>
      <c r="G2356" s="102">
        <f>IF('3rd 5'!C45&gt;0,'3rd 5'!H4,IF('3rd 5'!K45&gt;0,'3rd 5'!P4,IF('3rd 5'!S45&gt;0,'3rd 5'!X4,0)))</f>
        <v>3</v>
      </c>
      <c r="H2356" s="102">
        <f>IF('3rd 6'!C45&gt;0,'3rd 6'!H4,IF('3rd 6'!K45&gt;0,'3rd 6'!P4,IF('3rd 6'!S45&gt;0,'3rd 6'!X4,0)))</f>
        <v>0</v>
      </c>
      <c r="I2356" s="481"/>
      <c r="J2356" s="481"/>
      <c r="K2356" s="482"/>
      <c r="L2356" s="102">
        <f>IF('4th 1'!C45&gt;0,'4th 1'!H4,IF('4th 1'!K45&gt;0,'4th 1'!P4,IF('4th 1'!S45&gt;0,'4th 1'!X4,0)))</f>
        <v>3</v>
      </c>
      <c r="M2356" s="102">
        <f>IF('4th 2'!C45&gt;0,'4th 2'!H4,IF('4th 2'!K45&gt;0,'4th 2'!P4,IF('4th 2'!S45&gt;0,'4th 2'!X4,0)))</f>
        <v>3</v>
      </c>
      <c r="N2356" s="102">
        <f>IF('4th 3'!C45&gt;0,'4th 3'!H4,IF('4th 3'!K45&gt;0,'4th 3'!P4,IF('4th 3'!S45&gt;0,'4th 3'!X4,0)))</f>
        <v>3</v>
      </c>
      <c r="O2356" s="102">
        <f>IF('4th 4'!C45&gt;0,'4th 4'!H4,IF('4th 4'!K45&gt;0,'4th 4'!P4,IF('4th 4'!S45&gt;0,'4th 4'!X4,0)))</f>
        <v>1.5</v>
      </c>
      <c r="P2356" s="102">
        <f>IF('4th 5'!C45&gt;0,'4th 5'!H4,IF('4th 5'!K45&gt;0,'4th 5'!P4,IF('4th 5'!S45&gt;0,'4th 5'!X4,0)))</f>
        <v>1.5</v>
      </c>
      <c r="Q2356" s="102">
        <f>IF('4th 6'!C45&gt;0,'4th 6'!H4,IF('4th 6'!K45&gt;0,'4th 6'!P4,IF('4th 6'!S45&gt;0,'4th 6'!X4,0)))</f>
        <v>3</v>
      </c>
      <c r="R2356" s="102">
        <f>IF('4th 7'!C45&gt;0,'4th 7'!H4,IF('4th 7'!K45&gt;0,'4th 7'!P4,IF('4th 7'!S45&gt;0,'4th 7'!X4,0)))</f>
        <v>0</v>
      </c>
      <c r="S2356" s="430"/>
      <c r="T2356" s="430"/>
      <c r="U2356" s="432"/>
      <c r="V2356" s="460" t="s">
        <v>41</v>
      </c>
      <c r="W2356" s="461"/>
      <c r="X2356" s="461"/>
      <c r="Y2356" s="462"/>
      <c r="Z2356" s="510"/>
    </row>
    <row r="2357" spans="1:28" ht="17.25" thickBot="1">
      <c r="A2357" s="463" t="s">
        <v>11</v>
      </c>
      <c r="B2357" s="464"/>
      <c r="C2357" s="102">
        <v>100</v>
      </c>
      <c r="D2357" s="102">
        <v>100</v>
      </c>
      <c r="E2357" s="102">
        <v>100</v>
      </c>
      <c r="F2357" s="102">
        <v>100</v>
      </c>
      <c r="G2357" s="102">
        <v>100</v>
      </c>
      <c r="H2357" s="102">
        <v>100</v>
      </c>
      <c r="I2357" s="465">
        <f>(C2361*C2356)+(D2361*D2356)+(E2361*E2356)+(F2361*F2356)+(G2361*G2356)+(H2361*H2356)</f>
        <v>44.25</v>
      </c>
      <c r="J2357" s="84"/>
      <c r="K2357" s="103" t="str">
        <f>IF(J2358&gt;=4,"A+",IF(J2358&gt;=3.75,"A",IF(J2358&gt;=3.5,"A-",IF(J2358&gt;=3.25,"B+",IF(J2358&gt;=3,"B",IF(J2358&gt;=2.75,"B-",IF(J2358&gt;=2.5,"C+",IF(J2358&gt;=2,"C","F"))))))))</f>
        <v>B-</v>
      </c>
      <c r="L2357" s="102">
        <v>100</v>
      </c>
      <c r="M2357" s="102">
        <v>100</v>
      </c>
      <c r="N2357" s="102">
        <v>100</v>
      </c>
      <c r="O2357" s="102">
        <v>100</v>
      </c>
      <c r="P2357" s="102">
        <v>100</v>
      </c>
      <c r="Q2357" s="102">
        <v>100</v>
      </c>
      <c r="R2357" s="102">
        <v>100</v>
      </c>
      <c r="S2357" s="465">
        <f>(L2361*L2356)+(M2361*M2356)+(N2361*N2356)+(O2361*O2356)+(P2361*P2356)+(Q2361*Q2356)+(R2361*R2356)</f>
        <v>47.625</v>
      </c>
      <c r="T2357" s="84"/>
      <c r="U2357" s="103" t="str">
        <f>IF(T2358&gt;=4,"A+",IF(T2358&gt;=3.75,"A",IF(T2358&gt;=3.5,"A-",IF(T2358&gt;=3.25,"B+",IF(T2358&gt;=3,"B",IF(T2358&gt;=2.75,"B-",IF(T2358&gt;=2.5,"C+",IF(T2358&gt;=2,"C","F"))))))))</f>
        <v>B</v>
      </c>
      <c r="V2357" s="467" t="s">
        <v>29</v>
      </c>
      <c r="W2357" s="469" t="s">
        <v>0</v>
      </c>
      <c r="X2357" s="469" t="s">
        <v>3</v>
      </c>
      <c r="Y2357" s="476" t="s">
        <v>2</v>
      </c>
      <c r="Z2357" s="510"/>
    </row>
    <row r="2358" spans="1:28" ht="17.25" thickTop="1">
      <c r="A2358" s="77" t="s">
        <v>28</v>
      </c>
      <c r="B2358" s="86"/>
      <c r="C2358" s="104">
        <f>IF('3rd 1'!C45&gt;0,'3rd 1'!C45,IF('3rd 1'!K45&gt;0,'3rd 1'!K45,IF('3rd 1'!S45&gt;0,'3rd 1'!S45,0)))</f>
        <v>31</v>
      </c>
      <c r="D2358" s="104">
        <f>IF('3rd 2'!C45&gt;0,'3rd 2'!C45,IF('3rd 2'!K45&gt;0,'3rd 2'!K45,IF('3rd 2'!S45&gt;0,'3rd 2'!S45,0)))</f>
        <v>24</v>
      </c>
      <c r="E2358" s="104">
        <f>IF('3rd 3'!C45&gt;0,'3rd 3'!C45,IF('3rd 3'!K45&gt;0,'3rd 3'!K45,IF('3rd 3'!S45&gt;0,'3rd 3'!S45,0)))</f>
        <v>24.5</v>
      </c>
      <c r="F2358" s="104">
        <f>IF('3rd 4'!C45&gt;0,'3rd 4'!C45,IF('3rd 4'!K45&gt;0,'3rd 4'!K45,IF('3rd 4'!S45&gt;0,'3rd 4'!S45,0)))</f>
        <v>24.5</v>
      </c>
      <c r="G2358" s="104">
        <f>IF('3rd 5'!C45&gt;0,'3rd 5'!C45,IF('3rd 5'!K45&gt;0,'3rd 5'!K45,IF('3rd 5'!S45&gt;0,'3rd 5'!S45,0)))</f>
        <v>30.5</v>
      </c>
      <c r="H2358" s="104">
        <f>IF('3rd 6'!C45&gt;0,'3rd 6'!C45,IF('3rd 6'!K45&gt;0,'3rd 6'!K45,IF('3rd 6'!S45&gt;0,'3rd 6'!S45,0)))</f>
        <v>0</v>
      </c>
      <c r="I2358" s="457"/>
      <c r="J2358" s="485">
        <f>I2357/(C2356+D2356+E2356+F2356+G2356+H2356)</f>
        <v>2.95</v>
      </c>
      <c r="K2358" s="90"/>
      <c r="L2358" s="104">
        <f>IF('4th 1'!C45&gt;0,'4th 1'!C45,IF('4th 1'!K45&gt;0,'4th 1'!K45,IF('4th 1'!S45&gt;0,'4th 1'!S45,0)))</f>
        <v>28.5</v>
      </c>
      <c r="M2358" s="104">
        <f>IF('4th 2'!C45&gt;0,'4th 2'!C45,IF('4th 2'!K45&gt;0,'4th 2'!K45,IF('4th 2'!S45&gt;0,'4th 2'!S45,0)))</f>
        <v>26</v>
      </c>
      <c r="N2358" s="104">
        <f>IF('4th 3'!C45&gt;0,'4th 3'!C45,IF('4th 3'!K45&gt;0,'4th 3'!K45,IF('4th 3'!S45&gt;0,'4th 3'!S45,0)))</f>
        <v>28.5</v>
      </c>
      <c r="O2358" s="104">
        <f>IF('4th 4'!C45&gt;0,'4th 4'!C45,IF('4th 4'!K45&gt;0,'4th 4'!K45,IF('4th 4'!S45&gt;0,'4th 4'!S45,0)))</f>
        <v>26.5</v>
      </c>
      <c r="P2358" s="104">
        <f>IF('4th 5'!C45&gt;0,'4th 5'!C45,IF('4th 5'!K45&gt;0,'4th 5'!K45,IF('4th 5'!S45&gt;0,'4th 5'!S45,0)))</f>
        <v>29.5</v>
      </c>
      <c r="Q2358" s="104">
        <f>IF('4th 6'!C45&gt;0,'4th 6'!C45,IF('4th 6'!K45&gt;0,'4th 6'!K45,IF('4th 6'!S45&gt;0,'4th 6'!S45,0)))</f>
        <v>27</v>
      </c>
      <c r="R2358" s="104">
        <f>IF('4th 7'!C45&gt;0,'4th 7'!C45,IF('4th 7'!K45&gt;0,'4th 7'!K45,IF('4th 7'!S45&gt;0,'4th 7'!S45,0)))</f>
        <v>0</v>
      </c>
      <c r="S2358" s="457"/>
      <c r="T2358" s="485">
        <f>S2357/(L2356+M2356+N2356+O2356+P2356+Q2356+R2356)</f>
        <v>3.1749999999999998</v>
      </c>
      <c r="U2358" s="90"/>
      <c r="V2358" s="468"/>
      <c r="W2358" s="470"/>
      <c r="X2358" s="471"/>
      <c r="Y2358" s="477"/>
      <c r="Z2358" s="510"/>
    </row>
    <row r="2359" spans="1:28" ht="17.25">
      <c r="A2359" s="423" t="s">
        <v>26</v>
      </c>
      <c r="B2359" s="91" t="s">
        <v>60</v>
      </c>
      <c r="C2359" s="104">
        <f>IF('3rd 1'!C45&gt;0,'3rd 1'!J45,IF('3rd 1'!K45&gt;0,'3rd 1'!R45,IF('3rd 1'!S45&gt;0,'3rd 1'!Z45,0)))</f>
        <v>36.5</v>
      </c>
      <c r="D2359" s="104">
        <f>IF('3rd 2'!C45&gt;0,'3rd 2'!J45,IF('3rd 2'!K45&gt;0,'3rd 2'!R45,IF('3rd 2'!S45&gt;0,'3rd 2'!Z45,0)))</f>
        <v>36</v>
      </c>
      <c r="E2359" s="104">
        <f>IF('3rd 3'!C45&gt;0,'3rd 3'!J45,IF('3rd 3'!K45&gt;0,'3rd 3'!R45,IF('3rd 3'!S45&gt;0,'3rd 3'!Z45,0)))</f>
        <v>32.5</v>
      </c>
      <c r="F2359" s="104">
        <f>IF('3rd 4'!C45&gt;0,'3rd 4'!J45,IF('3rd 4'!K45&gt;0,'3rd 4'!R45,IF('3rd 4'!S45&gt;0,'3rd 4'!Z45,0)))</f>
        <v>31</v>
      </c>
      <c r="G2359" s="104">
        <f>IF('3rd 5'!C45&gt;0,'3rd 5'!J45,IF('3rd 5'!K45&gt;0,'3rd 5'!R45,IF('3rd 5'!S45&gt;0,'3rd 5'!Z45,0)))</f>
        <v>30.5</v>
      </c>
      <c r="H2359" s="104">
        <f>IF('3rd 6'!C45&gt;0,'3rd 6'!J45,IF('3rd 6'!K45&gt;0,'3rd 6'!R45,IF('3rd 6'!S45&gt;0,'3rd 6'!Z45,0)))</f>
        <v>0</v>
      </c>
      <c r="I2359" s="457"/>
      <c r="J2359" s="525"/>
      <c r="K2359" s="442" t="str">
        <f>IF(J2358&gt;=2.5,K2357,IF(J2358&gt;=2.25,"C",IF(J2358&gt;=2,"D",IF(J2358=0,0,"F"))))</f>
        <v>B-</v>
      </c>
      <c r="L2359" s="104">
        <f>IF('4th 1'!C45&gt;0,'4th 1'!J45,IF('4th 1'!K45&gt;0,'4th 1'!R45,IF('4th 1'!S45&gt;0,'4th 1'!Z45,0)))</f>
        <v>33</v>
      </c>
      <c r="M2359" s="104">
        <f>IF('4th 2'!C45&gt;0,'4th 2'!J45,IF('4th 2'!K45&gt;0,'4th 2'!R45,IF('4th 2'!S45&gt;0,'4th 2'!Z45,0)))</f>
        <v>42</v>
      </c>
      <c r="N2359" s="104">
        <f>IF('4th 3'!C45&gt;0,'4th 3'!J45,IF('4th 3'!K45&gt;0,'4th 3'!R45,IF('4th 3'!S45&gt;0,'4th 3'!Z45,0)))</f>
        <v>38.5</v>
      </c>
      <c r="O2359" s="104">
        <f>IF('4th 4'!C45&gt;0,'4th 4'!J45,IF('4th 4'!K45&gt;0,'4th 4'!R45,IF('4th 4'!S45&gt;0,'4th 4'!Z45,0)))</f>
        <v>44</v>
      </c>
      <c r="P2359" s="104">
        <f>IF('4th 5'!C45&gt;0,'4th 5'!J45,IF('4th 5'!K45&gt;0,'4th 5'!R45,IF('4th 5'!S45&gt;0,'4th 5'!Z45,0)))</f>
        <v>37</v>
      </c>
      <c r="Q2359" s="104">
        <f>IF('4th 6'!C45&gt;0,'4th 6'!J45,IF('4th 6'!K45&gt;0,'4th 6'!R45,IF('4th 6'!S45&gt;0,'4th 6'!Z45,0)))</f>
        <v>32.5</v>
      </c>
      <c r="R2359" s="104">
        <f>IF('4th 7'!C45&gt;0,'4th 7'!J45,IF('4th 7'!K45&gt;0,'4th 7'!R45,IF('4th 7'!S45&gt;0,'4th 7'!Z45,0)))</f>
        <v>0</v>
      </c>
      <c r="S2359" s="457"/>
      <c r="T2359" s="525"/>
      <c r="U2359" s="442" t="str">
        <f>IF(T2358&gt;=2.5,U2357,IF(T2358&gt;=2.25,"C",IF(T2358&gt;=2,"D",IF(T2358=0,0,"F"))))</f>
        <v>B</v>
      </c>
      <c r="V2359" s="454" t="s">
        <v>40</v>
      </c>
      <c r="W2359" s="443"/>
      <c r="X2359" s="443"/>
      <c r="Y2359" s="455"/>
      <c r="Z2359" s="510"/>
      <c r="AA2359" s="105"/>
      <c r="AB2359" s="105"/>
    </row>
    <row r="2360" spans="1:28" ht="16.5" customHeight="1">
      <c r="A2360" s="424"/>
      <c r="B2360" s="91" t="s">
        <v>67</v>
      </c>
      <c r="C2360" s="117">
        <f>'3rd 1'!AA45</f>
        <v>68</v>
      </c>
      <c r="D2360" s="117">
        <f>'3rd 2'!AA45</f>
        <v>60</v>
      </c>
      <c r="E2360" s="117">
        <f>'3rd 3'!AA45</f>
        <v>57</v>
      </c>
      <c r="F2360" s="117">
        <f>'3rd 4'!AA45</f>
        <v>56</v>
      </c>
      <c r="G2360" s="117">
        <f>'3rd 5'!AA45</f>
        <v>61</v>
      </c>
      <c r="H2360" s="117">
        <f>'3rd 6'!AA45</f>
        <v>0</v>
      </c>
      <c r="I2360" s="457"/>
      <c r="J2360" s="525"/>
      <c r="K2360" s="491"/>
      <c r="L2360" s="117">
        <f>'4th 1'!AA45</f>
        <v>62</v>
      </c>
      <c r="M2360" s="117">
        <f>'4th 2'!AA45</f>
        <v>68</v>
      </c>
      <c r="N2360" s="117">
        <f>'4th 3'!AA45</f>
        <v>67</v>
      </c>
      <c r="O2360" s="117">
        <f>'4th 4'!AA45</f>
        <v>71</v>
      </c>
      <c r="P2360" s="117">
        <f>'4th 5'!AA45</f>
        <v>67</v>
      </c>
      <c r="Q2360" s="117">
        <f>'4th 6'!AA45</f>
        <v>60</v>
      </c>
      <c r="R2360" s="117">
        <f>'4th 7'!AA45</f>
        <v>0</v>
      </c>
      <c r="S2360" s="457"/>
      <c r="T2360" s="525"/>
      <c r="U2360" s="491"/>
      <c r="V2360" s="444">
        <f>IF((C2361+C2363)=0,0,C2356)+IF((D2361+D2363)=0,0,D2356)+IF((E2361+E2363)=0,0,E2356)+IF((F2361+F2363)=0,0,F2356)+IF((G2361+G2363)=0,0,G2356)+IF((H2361+H2363)=0,0,H2356)+IF((L2361+L2363)=0,0,L2356)+IF((M2361+M2363)=0,0,M2356)+IF((N2361+N2363)=0,0,N2356)+IF((O2361+O2363)=0,0,O2356)+IF((P2361+P2363)=0,0,P2356)+IF((Q2361+Q2363)=0,0,Q2356)+IF((R2361+R2363)=0,0,R2356)+IF(E2393&gt;0,1.5,0)</f>
        <v>31.5</v>
      </c>
      <c r="W2360" s="457">
        <f>I2357+S2357+(E2393*1.5)</f>
        <v>96.75</v>
      </c>
      <c r="X2360" s="440">
        <f>IF(S2357&gt;0,(W2360/31.5),J2358)</f>
        <v>3.0714285714285716</v>
      </c>
      <c r="Y2360" s="164" t="str">
        <f>IF(X2360&gt;=4,"A+",IF(X2360&gt;=3.75,"A",IF(X2360&gt;=3.5,"A-",IF(X2360&gt;=3.25,"B+",IF(X2360&gt;=3,"B",IF(X2360&gt;=2.75,"B-",IF(X2360&gt;=2.5,"C+",IF(X2360&gt;=2,"C","F"))))))))</f>
        <v>B</v>
      </c>
      <c r="Z2360" s="510"/>
    </row>
    <row r="2361" spans="1:28" ht="16.5">
      <c r="A2361" s="424"/>
      <c r="B2361" s="91" t="s">
        <v>1</v>
      </c>
      <c r="C2361" s="104">
        <f>'3rd 1'!AC45</f>
        <v>3.25</v>
      </c>
      <c r="D2361" s="104">
        <f>'3rd 2'!AC45</f>
        <v>3</v>
      </c>
      <c r="E2361" s="104">
        <f>'3rd 3'!AC45</f>
        <v>2.75</v>
      </c>
      <c r="F2361" s="104">
        <f>'3rd 4'!AC45</f>
        <v>2.75</v>
      </c>
      <c r="G2361" s="104">
        <f>'3rd 5'!AC45</f>
        <v>3</v>
      </c>
      <c r="H2361" s="104">
        <f>'3rd 6'!AC45</f>
        <v>0</v>
      </c>
      <c r="I2361" s="457"/>
      <c r="J2361" s="525"/>
      <c r="K2361" s="106"/>
      <c r="L2361" s="104">
        <f>'4th 1'!AC45</f>
        <v>3</v>
      </c>
      <c r="M2361" s="104">
        <f>'4th 2'!AC45</f>
        <v>3.25</v>
      </c>
      <c r="N2361" s="104">
        <f>'4th 3'!AC45</f>
        <v>3.25</v>
      </c>
      <c r="O2361" s="104">
        <f>'4th 4'!AC45</f>
        <v>3.5</v>
      </c>
      <c r="P2361" s="104">
        <f>'4th 5'!AC45</f>
        <v>3.25</v>
      </c>
      <c r="Q2361" s="104">
        <f>'4th 6'!AC45</f>
        <v>3</v>
      </c>
      <c r="R2361" s="107">
        <f>'4th 7'!AC45</f>
        <v>0</v>
      </c>
      <c r="S2361" s="457"/>
      <c r="T2361" s="525"/>
      <c r="U2361" s="108"/>
      <c r="V2361" s="456"/>
      <c r="W2361" s="448"/>
      <c r="X2361" s="441"/>
      <c r="Y2361" s="451" t="str">
        <f>IF(S2357&gt;0,(IF(X2360&gt;=2.5,Y2360,IF(X2360&gt;=2.25,"C",IF(X2360&gt;=2,"D","F")))),K2359)</f>
        <v>B</v>
      </c>
      <c r="Z2361" s="510"/>
    </row>
    <row r="2362" spans="1:28" ht="16.5">
      <c r="A2362" s="424"/>
      <c r="B2362" s="91" t="s">
        <v>2</v>
      </c>
      <c r="C2362" s="104" t="str">
        <f>'3rd 1'!AB45</f>
        <v>B+</v>
      </c>
      <c r="D2362" s="104" t="str">
        <f>'3rd 2'!AB45</f>
        <v>B</v>
      </c>
      <c r="E2362" s="104" t="str">
        <f>'3rd 3'!AB45</f>
        <v>B-</v>
      </c>
      <c r="F2362" s="104" t="str">
        <f>'3rd 4'!AB45</f>
        <v>B-</v>
      </c>
      <c r="G2362" s="104" t="str">
        <f>'3rd 5'!AB45</f>
        <v>B</v>
      </c>
      <c r="H2362" s="104" t="str">
        <f>'3rd 6'!AB45</f>
        <v/>
      </c>
      <c r="I2362" s="457"/>
      <c r="J2362" s="98"/>
      <c r="K2362" s="90"/>
      <c r="L2362" s="104" t="str">
        <f>'4th 1'!AB45</f>
        <v>B</v>
      </c>
      <c r="M2362" s="104" t="str">
        <f>'4th 2'!AB45</f>
        <v>B+</v>
      </c>
      <c r="N2362" s="104" t="str">
        <f>'4th 3'!AB45</f>
        <v>B+</v>
      </c>
      <c r="O2362" s="104" t="str">
        <f>'4th 4'!AB45</f>
        <v>A-</v>
      </c>
      <c r="P2362" s="104" t="str">
        <f>'4th 5'!AB45</f>
        <v>B+</v>
      </c>
      <c r="Q2362" s="104" t="str">
        <f>'4th 6'!AB45</f>
        <v>B</v>
      </c>
      <c r="R2362" s="104" t="str">
        <f>'4th 7'!AB45</f>
        <v/>
      </c>
      <c r="S2362" s="457"/>
      <c r="T2362" s="98"/>
      <c r="U2362" s="109"/>
      <c r="V2362" s="446"/>
      <c r="W2362" s="449"/>
      <c r="X2362" s="450"/>
      <c r="Y2362" s="452"/>
      <c r="Z2362" s="510"/>
    </row>
    <row r="2363" spans="1:28" ht="16.5" customHeight="1">
      <c r="A2363" s="413" t="s">
        <v>127</v>
      </c>
      <c r="B2363" s="91" t="s">
        <v>1</v>
      </c>
      <c r="C2363" s="104">
        <f>'3rd 1'!AD45</f>
        <v>0</v>
      </c>
      <c r="D2363" s="104">
        <f>'3rd 2'!AD45</f>
        <v>0</v>
      </c>
      <c r="E2363" s="104">
        <f>'3rd 3'!AD45</f>
        <v>0</v>
      </c>
      <c r="F2363" s="104">
        <f>'3rd 4'!AD45</f>
        <v>0</v>
      </c>
      <c r="G2363" s="104">
        <f>'3rd 5'!AD45</f>
        <v>0</v>
      </c>
      <c r="H2363" s="104">
        <f>'3rd 6'!AD45</f>
        <v>0</v>
      </c>
      <c r="I2363" s="415">
        <f>(C2363*C2356)+(D2363*D2356)+(E2363*E2356)+(F2363*F2356)+(G2363*G2356)+(H2363*H2356)</f>
        <v>0</v>
      </c>
      <c r="J2363" s="417">
        <f>IF(C2363&gt;0,(C2361*C2356),0)+IF(D2363&gt;0,(D2361*D2356),0)+IF(E2363&gt;0,(E2361*E2356),0)+IF(F2363&gt;0,(F2361*F2356),0)+IF(G2363&gt;0,(G2361*G2356),0)+IF(H2363&gt;0,(H2361*H2356),0)</f>
        <v>0</v>
      </c>
      <c r="K2363" s="418">
        <f>IF(C2363&gt;C2361,((C2363*C2356)-(C2361*C2356)),0)+IF(D2363&gt;D2361,((D2363*D2356)-(D2361*D2356)),0)+IF(E2363&gt;E2361,((E2363*E2356)-(E2361*E2356)),0)+IF(F2363&gt;F2361,((F2363*F2356)-(F2361*F2356)),0)+IF(G2363&gt;G2361,((G2363*G2356)-(G2361*G2356)),0)+IF(H2363&gt;H2361,((H2363*H2356)-(H2361*H2356)),0)</f>
        <v>0</v>
      </c>
      <c r="L2363" s="165">
        <f>'4th 1'!AD45</f>
        <v>0</v>
      </c>
      <c r="M2363" s="104">
        <f>'4th 2'!AD45</f>
        <v>0</v>
      </c>
      <c r="N2363" s="104">
        <f>'4th 3'!AD45</f>
        <v>0</v>
      </c>
      <c r="O2363" s="104">
        <f>'4th 4'!AD45</f>
        <v>0</v>
      </c>
      <c r="P2363" s="104">
        <f>'4th 5'!AD45</f>
        <v>0</v>
      </c>
      <c r="Q2363" s="104">
        <f>'4th 6'!AD45</f>
        <v>0</v>
      </c>
      <c r="R2363" s="104">
        <f>'4th 7'!AD45</f>
        <v>0</v>
      </c>
      <c r="S2363" s="415">
        <f>(L2363*L2356)+(M2363*M2356)+(N2363*N2356)+(O2363*O2356)+(P2363*P2356)+(Q2363*Q2356)+(R2363*R2356)</f>
        <v>0</v>
      </c>
      <c r="T2363" s="417">
        <f>IF(L2363&gt;0,(L2361*L2356),0)+IF(M2363&gt;0,(M2361*M2356),0)+IF(N2363&gt;0,(N2361*N2356),0)+IF(O2363&gt;0,(O2361*O2356),0)+IF(P2363&gt;0,(P2361*P2356),0)+IF(Q2363&gt;0,(Q2361*Q2356),0)+IF(R2363&gt;0,(R2361*R2356),0)</f>
        <v>0</v>
      </c>
      <c r="U2363" s="484">
        <f>IF(L2363&gt;L2361,((L2363*L2356)-(L2361*L2356)),0)+IF(M2363&gt;M2361,((M2363*M2356)-(M2361*M2356)),0)+IF(N2363&gt;N2361,((N2363*N2356)-(N2361*N2356)),0)+IF(O2363&gt;O2361,((O2363*O2356)-(O2361*O2356)),0)+IF(P2363&gt;P2361,((P2363*P2356)-(P2361*P2356)),0)+IF(Q2363&gt;Q2361,((Q2363*Q2356)-(Q2361*Q2356)),0)+IF(R2363&gt;R2361,((R2363*R2356)-(R2361*R2356)),0)</f>
        <v>0</v>
      </c>
      <c r="V2363" s="401">
        <f>I2363+S2363</f>
        <v>0</v>
      </c>
      <c r="W2363" s="436">
        <f>J2363+T2363</f>
        <v>0</v>
      </c>
      <c r="X2363" s="438">
        <f>K2363+U2363</f>
        <v>0</v>
      </c>
      <c r="Y2363" s="483">
        <f>K2363+U2363+X2350</f>
        <v>0</v>
      </c>
      <c r="Z2363" s="510"/>
    </row>
    <row r="2364" spans="1:28" ht="16.5" thickBot="1">
      <c r="A2364" s="414"/>
      <c r="B2364" s="157" t="s">
        <v>23</v>
      </c>
      <c r="C2364" s="180" t="str">
        <f>'3rd 1'!AE45</f>
        <v/>
      </c>
      <c r="D2364" s="180" t="str">
        <f>'3rd 2'!AE45</f>
        <v/>
      </c>
      <c r="E2364" s="180" t="str">
        <f>'3rd 3'!AE45</f>
        <v/>
      </c>
      <c r="F2364" s="180" t="str">
        <f>'3rd 4'!AE45</f>
        <v/>
      </c>
      <c r="G2364" s="180" t="str">
        <f>'3rd 5'!AE45</f>
        <v/>
      </c>
      <c r="H2364" s="180" t="str">
        <f>'3rd 6'!AE45</f>
        <v/>
      </c>
      <c r="I2364" s="416"/>
      <c r="J2364" s="416"/>
      <c r="K2364" s="419"/>
      <c r="L2364" s="180" t="str">
        <f>'4th 1'!AE45</f>
        <v/>
      </c>
      <c r="M2364" s="180" t="str">
        <f>'4th 2'!AE45</f>
        <v/>
      </c>
      <c r="N2364" s="180" t="str">
        <f>'4th 3'!AE45</f>
        <v/>
      </c>
      <c r="O2364" s="180" t="str">
        <f>'4th 4'!AE45</f>
        <v/>
      </c>
      <c r="P2364" s="180" t="str">
        <f>'4th 5'!AE45</f>
        <v/>
      </c>
      <c r="Q2364" s="180" t="str">
        <f>'4th 6'!AE45</f>
        <v/>
      </c>
      <c r="R2364" s="180" t="str">
        <f>'4th 7'!AE45</f>
        <v/>
      </c>
      <c r="S2364" s="416"/>
      <c r="T2364" s="416"/>
      <c r="U2364" s="419"/>
      <c r="V2364" s="402"/>
      <c r="W2364" s="437"/>
      <c r="X2364" s="439"/>
      <c r="Y2364" s="406"/>
      <c r="Z2364" s="510"/>
    </row>
    <row r="2365" spans="1:28" ht="19.5" customHeight="1" thickTop="1" thickBot="1">
      <c r="A2365" s="435" t="s">
        <v>31</v>
      </c>
      <c r="B2365" s="435"/>
      <c r="C2365" s="435"/>
      <c r="D2365" s="435"/>
      <c r="E2365" s="435"/>
      <c r="F2365" s="435"/>
      <c r="G2365" s="435"/>
      <c r="H2365" s="435"/>
      <c r="I2365" s="435"/>
      <c r="J2365" s="435"/>
      <c r="K2365" s="435"/>
      <c r="L2365" s="435"/>
      <c r="M2365" s="435"/>
      <c r="N2365" s="435"/>
      <c r="O2365" s="435"/>
      <c r="P2365" s="435"/>
      <c r="Q2365" s="435"/>
      <c r="R2365" s="435"/>
      <c r="S2365" s="435"/>
      <c r="T2365" s="435"/>
      <c r="U2365" s="435"/>
      <c r="V2365" s="435"/>
      <c r="W2365" s="435"/>
      <c r="X2365" s="435"/>
      <c r="Y2365" s="435"/>
      <c r="Z2365" s="510"/>
    </row>
    <row r="2366" spans="1:28" ht="17.25" customHeight="1" thickTop="1" thickBot="1">
      <c r="A2366" s="478" t="s">
        <v>46</v>
      </c>
      <c r="B2366" s="479"/>
      <c r="C2366" s="479"/>
      <c r="D2366" s="479"/>
      <c r="E2366" s="479"/>
      <c r="F2366" s="479"/>
      <c r="G2366" s="479"/>
      <c r="H2366" s="479"/>
      <c r="I2366" s="479"/>
      <c r="J2366" s="479"/>
      <c r="K2366" s="480"/>
      <c r="L2366" s="426" t="s">
        <v>47</v>
      </c>
      <c r="M2366" s="426"/>
      <c r="N2366" s="426"/>
      <c r="O2366" s="426"/>
      <c r="P2366" s="426"/>
      <c r="Q2366" s="426"/>
      <c r="R2366" s="426"/>
      <c r="S2366" s="426"/>
      <c r="T2366" s="426"/>
      <c r="U2366" s="427"/>
      <c r="V2366" s="160"/>
      <c r="W2366" s="428" t="s">
        <v>39</v>
      </c>
      <c r="X2366" s="428"/>
      <c r="Y2366" s="161"/>
      <c r="Z2366" s="510"/>
    </row>
    <row r="2367" spans="1:28" ht="17.25" thickTop="1">
      <c r="A2367" s="99" t="s">
        <v>22</v>
      </c>
      <c r="B2367" s="100"/>
      <c r="C2367" s="101">
        <f>'5th 1'!B4</f>
        <v>301</v>
      </c>
      <c r="D2367" s="101">
        <f>'5th 2'!B4</f>
        <v>302</v>
      </c>
      <c r="E2367" s="101">
        <f>'5th 3'!B4</f>
        <v>303</v>
      </c>
      <c r="F2367" s="101">
        <f>'5th 4'!B4</f>
        <v>304</v>
      </c>
      <c r="G2367" s="101">
        <f>'5th 5'!B4</f>
        <v>305</v>
      </c>
      <c r="H2367" s="101">
        <f>'5th 6'!B4</f>
        <v>0</v>
      </c>
      <c r="I2367" s="430" t="s">
        <v>0</v>
      </c>
      <c r="J2367" s="430" t="s">
        <v>3</v>
      </c>
      <c r="K2367" s="432" t="s">
        <v>2</v>
      </c>
      <c r="L2367" s="101">
        <f>'6th 1'!B4</f>
        <v>306</v>
      </c>
      <c r="M2367" s="101">
        <f>'6th 2'!B4</f>
        <v>307</v>
      </c>
      <c r="N2367" s="101">
        <f>'6th 3'!B4</f>
        <v>308</v>
      </c>
      <c r="O2367" s="101">
        <f>'6th 4'!B4</f>
        <v>309</v>
      </c>
      <c r="P2367" s="101">
        <f>'6th 5'!B4</f>
        <v>310</v>
      </c>
      <c r="Q2367" s="101">
        <f>'6th 6'!B4</f>
        <v>0</v>
      </c>
      <c r="R2367" s="101">
        <f>'6th 7'!B4</f>
        <v>0</v>
      </c>
      <c r="S2367" s="429" t="s">
        <v>0</v>
      </c>
      <c r="T2367" s="429" t="s">
        <v>3</v>
      </c>
      <c r="U2367" s="431" t="s">
        <v>2</v>
      </c>
      <c r="V2367" s="433" t="s">
        <v>62</v>
      </c>
      <c r="W2367" s="434"/>
      <c r="X2367" s="434"/>
      <c r="Y2367" s="162" t="str">
        <f>IF(X2368&gt;=4,"A+",IF(X2368&gt;=3.75,"A",IF(X2368&gt;=3.5,"A-",IF(X2368&gt;=3.25,"B+",IF(X2368&gt;=3,"B",IF(X2368&gt;=2.75,"B-",IF(X2368&gt;=2.5,"C+",IF(X2368&gt;=2,"C","F"))))))))</f>
        <v>B</v>
      </c>
      <c r="Z2367" s="510"/>
    </row>
    <row r="2368" spans="1:28" ht="65.25" customHeight="1">
      <c r="A2368" s="77" t="s">
        <v>63</v>
      </c>
      <c r="B2368" s="78"/>
      <c r="C2368" s="79" t="str">
        <f>IF('5th 1'!C45&gt;0,'5th 1'!D6,IF('5th 1'!K45&gt;0,'5th 1'!L6,IF('5th 1'!S45&gt;0,'5th 1'!T6,0)))</f>
        <v>Creative Idea Genaration</v>
      </c>
      <c r="D2368" s="79" t="str">
        <f>IF('5th 2'!C45&gt;0,'5th 2'!D6,IF('5th 2'!K45&gt;0,'5th 2'!L6,IF('5th 2'!S45&gt;0,'5th 2'!T6,0)))</f>
        <v>Drawing for Illustration-1</v>
      </c>
      <c r="E2368" s="79" t="str">
        <f>IF('5th 3'!C45&gt;0,'5th 3'!D6,IF('5th 3'!K45&gt;0,'5th 3'!L6,IF('5th 3'!S45&gt;0,'5th 3'!T6,0)))</f>
        <v>Ad Art-1</v>
      </c>
      <c r="F2368" s="79" t="str">
        <f>IF('5th 4'!C45&gt;0,'5th 4'!D6,IF('5th 4'!K45&gt;0,'5th 4'!L6,IF('5th 4'!S45&gt;0,'5th 4'!T6,0)))</f>
        <v>Typography-2</v>
      </c>
      <c r="G2368" s="79" t="str">
        <f>IF('5th 5'!C45&gt;0,'5th 5'!D6,IF('5th 5'!K45&gt;0,'5th 5'!L6,IF('5th 5'!S45&gt;0,'5th 5'!T6,0)))</f>
        <v>History of Art</v>
      </c>
      <c r="H2368" s="79">
        <f>IF('5th 6'!C45&gt;0,'5th 6'!D6,IF('5th 6'!K45&gt;0,'5th 6'!L6,IF('5th 6'!S45&gt;0,'5th 6'!T6,0)))</f>
        <v>0</v>
      </c>
      <c r="I2368" s="481"/>
      <c r="J2368" s="481"/>
      <c r="K2368" s="482"/>
      <c r="L2368" s="79" t="str">
        <f>IF('6th 1'!C45&gt;0,'6th 1'!D6,IF('6th 1'!K45&gt;0,'6th 1'!L6,IF('6th 1'!S45&gt;0,'6th 1'!T6,0)))</f>
        <v>Computar Application in Art and Design</v>
      </c>
      <c r="M2368" s="79" t="str">
        <f>IF('6th 2'!C45&gt;0,'6th 2'!D6,IF('6th 2'!K45&gt;0,'6th 2'!L6,IF('6th 2'!S45&gt;0,'6th 2'!T6,0)))</f>
        <v>Drawing for Illustration-2</v>
      </c>
      <c r="N2368" s="79" t="str">
        <f>IF('6th 3'!C45&gt;0,'6th 3'!D6,IF('6th 3'!K45&gt;0,'6th 3'!L6,IF('6th 3'!S45&gt;0,'6th 3'!T6,0)))</f>
        <v>Ad Art-2</v>
      </c>
      <c r="O2368" s="79" t="str">
        <f>IF('6th 4'!C45&gt;0,'6th 4'!D6,IF('6th 4'!K45&gt;0,'6th 4'!L6,IF('6th 4'!S45&gt;0,'6th 4'!T6,0)))</f>
        <v>Sketch &amp; landscape-1</v>
      </c>
      <c r="P2368" s="79" t="str">
        <f>IF('6th 5'!C45&gt;0,'6th 5'!D6,IF('6th 5'!K45&gt;0,'6th 5'!L6,IF('6th 5'!S45&gt;0,'6th 5'!T6,0)))</f>
        <v>History of Arts</v>
      </c>
      <c r="Q2368" s="79">
        <f>IF('6th 6'!C45&gt;0,'6th 6'!D6,IF('6th 6'!K45&gt;0,'6th 6'!L6,IF('6th 6'!S45&gt;0,'6th 6'!T6,0)))</f>
        <v>0</v>
      </c>
      <c r="R2368" s="79">
        <f>IF('6th 7'!C45&gt;0,'6th 7'!D6,IF('6th 7'!K45&gt;0,'6th 7'!L6,IF('6th 7'!S45&gt;0,'6th 7'!T6,0)))</f>
        <v>0</v>
      </c>
      <c r="S2368" s="429"/>
      <c r="T2368" s="429"/>
      <c r="U2368" s="431"/>
      <c r="V2368" s="335">
        <f>IF(I2370&gt;0,(V2373+V2355),0)</f>
        <v>94.5</v>
      </c>
      <c r="W2368" s="254">
        <f>IF(I2370&gt;0,(W2373+W2355),0)</f>
        <v>285.375</v>
      </c>
      <c r="X2368" s="336">
        <f>IF(S2370&gt;0,(W2368/94.5),IF(I2370&gt;0,(W2368/78),0))</f>
        <v>3.0198412698412698</v>
      </c>
      <c r="Y2368" s="163" t="str">
        <f>IF(X2368&gt;=2.5,Y2367,IF(X2368&gt;=2.25,"C",IF(X2368&gt;=2,"D",IF(X2368=0,0,"F"))))</f>
        <v>B</v>
      </c>
      <c r="Z2368" s="510"/>
    </row>
    <row r="2369" spans="1:26" ht="16.5">
      <c r="A2369" s="77" t="s">
        <v>12</v>
      </c>
      <c r="B2369" s="78"/>
      <c r="C2369" s="102">
        <f>IF('5th 1'!C45&gt;0,'5th 1'!H4,IF('5th 1'!K45&gt;0,'5th 1'!P4,IF('5th 1'!S45&gt;0,'5th 1'!X4,0)))</f>
        <v>3</v>
      </c>
      <c r="D2369" s="102">
        <f>IF('5th 2'!C45&gt;0,'5th 2'!H4,IF('5th 2'!K45&gt;0,'5th 2'!P4,IF('5th 2'!S45&gt;0,'5th 2'!X4,0)))</f>
        <v>3</v>
      </c>
      <c r="E2369" s="102">
        <f>IF('5th 3'!C45&gt;0,'5th 3'!H4,IF('5th 3'!K45&gt;0,'5th 3'!P4,IF('5th 3'!S45&gt;0,'5th 3'!X4,0)))</f>
        <v>3</v>
      </c>
      <c r="F2369" s="102">
        <f>IF('5th 4'!C45&gt;0,'5th 4'!H4,IF('5th 4'!K45&gt;0,'5th 4'!P4,IF('5th 4'!S45&gt;0,'5th 4'!X4,0)))</f>
        <v>3</v>
      </c>
      <c r="G2369" s="102">
        <f>IF('5th 5'!C45&gt;0,'5th 5'!H4,IF('5th 5'!K45&gt;0,'5th 5'!P4,IF('5th 5'!S45&gt;0,'5th 5'!X4,0)))</f>
        <v>3</v>
      </c>
      <c r="H2369" s="102">
        <f>IF('5th 6'!C45&gt;0,'5th 6'!H4,IF('5th 6'!K45&gt;0,'5th 6'!P4,IF('5th 6'!S45&gt;0,'5th 6'!X4,0)))</f>
        <v>0</v>
      </c>
      <c r="I2369" s="481"/>
      <c r="J2369" s="481"/>
      <c r="K2369" s="482"/>
      <c r="L2369" s="102">
        <f>IF('6th 1'!C45&gt;0,'6th 1'!H4,IF('6th 1'!K45&gt;0,'6th 1'!P4,IF('6th 1'!S45&gt;0,'6th 1'!X4,0)))</f>
        <v>3</v>
      </c>
      <c r="M2369" s="102">
        <f>IF('6th 2'!C45&gt;0,'6th 2'!H4,IF('6th 2'!K45&gt;0,'6th 2'!P4,IF('6th 2'!S45&gt;0,'6th 2'!X4,0)))</f>
        <v>3</v>
      </c>
      <c r="N2369" s="102">
        <f>IF('6th 3'!C45&gt;0,'6th 3'!H4,IF('6th 3'!K45&gt;0,'6th 3'!P4,IF('6th 3'!S45&gt;0,'6th 3'!X4,0)))</f>
        <v>3</v>
      </c>
      <c r="O2369" s="102">
        <f>IF('6th 4'!C45&gt;0,'6th 4'!H4,IF('6th 4'!K45&gt;0,'6th 4'!P4,IF('6th 4'!S45&gt;0,'6th 4'!X4,0)))</f>
        <v>3</v>
      </c>
      <c r="P2369" s="102">
        <f>IF('6th 5'!C45&gt;0,'6th 5'!H4,IF('6th 5'!K45&gt;0,'6th 5'!P4,IF('6th 5'!S45&gt;0,'6th 5'!X4,0)))</f>
        <v>3</v>
      </c>
      <c r="Q2369" s="102">
        <f>IF('6th 6'!C45&gt;0,'6th 6'!H4,IF('6th 6'!K45&gt;0,'6th 6'!#REF!,IF('6th 6'!S45&gt;0,'6th 6'!X4,0)))</f>
        <v>0</v>
      </c>
      <c r="R2369" s="102">
        <f>IF('6th 7'!C45&gt;0,'6th 7'!H4,IF('6th 7'!K45&gt;0,'6th 7'!P4,IF('6th 7'!S45&gt;0,'6th 7'!X4,0)))</f>
        <v>0</v>
      </c>
      <c r="S2369" s="430"/>
      <c r="T2369" s="430"/>
      <c r="U2369" s="432"/>
      <c r="V2369" s="460" t="s">
        <v>41</v>
      </c>
      <c r="W2369" s="461"/>
      <c r="X2369" s="461"/>
      <c r="Y2369" s="462"/>
      <c r="Z2369" s="510"/>
    </row>
    <row r="2370" spans="1:26" ht="17.25" thickBot="1">
      <c r="A2370" s="77" t="s">
        <v>11</v>
      </c>
      <c r="B2370" s="78"/>
      <c r="C2370" s="102">
        <v>100</v>
      </c>
      <c r="D2370" s="102">
        <v>100</v>
      </c>
      <c r="E2370" s="102">
        <v>100</v>
      </c>
      <c r="F2370" s="102">
        <v>100</v>
      </c>
      <c r="G2370" s="102">
        <v>100</v>
      </c>
      <c r="H2370" s="102">
        <v>100</v>
      </c>
      <c r="I2370" s="465">
        <f>(C2374*C2369)+(D2374*D2369)+(E2374*E2369)+(F2374*F2369)+(G2374*G2369)+(H2374*H2369)</f>
        <v>42</v>
      </c>
      <c r="J2370" s="84"/>
      <c r="K2370" s="103" t="str">
        <f>IF(J2372&gt;=4,"A+",IF(J2372&gt;=3.75,"A",IF(J2372&gt;=3.5,"A-",IF(J2372&gt;=3.25,"B+",IF(J2372&gt;=3,"B",IF(J2372&gt;=2.75,"B-",IF(J2372&gt;=2.5,"C+",IF(J2372&gt;=2,"C","F"))))))))</f>
        <v>B-</v>
      </c>
      <c r="L2370" s="102">
        <v>100</v>
      </c>
      <c r="M2370" s="102">
        <v>100</v>
      </c>
      <c r="N2370" s="102">
        <v>100</v>
      </c>
      <c r="O2370" s="102">
        <v>100</v>
      </c>
      <c r="P2370" s="102">
        <v>100</v>
      </c>
      <c r="Q2370" s="102">
        <v>100</v>
      </c>
      <c r="R2370" s="102">
        <v>100</v>
      </c>
      <c r="S2370" s="465">
        <f>(L2374*L2369)+(M2374*M2369)+(N2374*N2369)+(O2374*O2369)+(P2374*P2369)+(Q2374*Q2369)+(R2374*R2369)</f>
        <v>45</v>
      </c>
      <c r="T2370" s="84"/>
      <c r="U2370" s="103" t="str">
        <f>IF(T2372&gt;=4,"A+",IF(T2372&gt;=3.75,"A",IF(T2372&gt;=3.5,"A-",IF(T2372&gt;=3.25,"B+",IF(T2372&gt;=3,"B",IF(T2372&gt;=2.75,"B-",IF(T2372&gt;=2.5,"C+",IF(T2372&gt;=2,"C","F"))))))))</f>
        <v>B</v>
      </c>
      <c r="V2370" s="467" t="s">
        <v>29</v>
      </c>
      <c r="W2370" s="469" t="s">
        <v>0</v>
      </c>
      <c r="X2370" s="469" t="s">
        <v>3</v>
      </c>
      <c r="Y2370" s="476" t="s">
        <v>2</v>
      </c>
      <c r="Z2370" s="510"/>
    </row>
    <row r="2371" spans="1:26" ht="17.25" thickTop="1">
      <c r="A2371" s="77" t="s">
        <v>28</v>
      </c>
      <c r="B2371" s="86"/>
      <c r="C2371" s="104">
        <f>IF('5th 1'!C45&gt;0,'5th 1'!C45,IF('5th 1'!K45&gt;0,'5th 1'!K45,IF('5th 1'!S45&gt;0,'5th 1'!S45,0)))</f>
        <v>24</v>
      </c>
      <c r="D2371" s="104">
        <f>IF('5th 2'!C45&gt;0,'5th 2'!C45,IF('5th 2'!K45&gt;0,'5th 2'!K45,IF('5th 2'!S45&gt;0,'5th 2'!S45,0)))</f>
        <v>26.5</v>
      </c>
      <c r="E2371" s="104">
        <f>IF('5th 3'!C45&gt;0,'5th 3'!C45,IF('5th 3'!K45&gt;0,'5th 3'!K45,IF('5th 3'!S45&gt;0,'5th 3'!S45,0)))</f>
        <v>25</v>
      </c>
      <c r="F2371" s="104">
        <f>IF('5th 4'!C45&gt;0,'5th 4'!C45,IF('5th 4'!K45&gt;0,'5th 4'!K45,IF('5th 4'!S45&gt;0,'5th 4'!S45,0)))</f>
        <v>28</v>
      </c>
      <c r="G2371" s="104">
        <f>IF('5th 5'!C45&gt;0,'5th 5'!C45,IF('5th 5'!K45&gt;0,'5th 5'!K45,IF('5th 5'!S45&gt;0,'5th 5'!S45,0)))</f>
        <v>30</v>
      </c>
      <c r="H2371" s="104">
        <f>IF('5th 6'!C45&gt;0,'5th 6'!C45,IF('5th 6'!K45&gt;0,'5th 6'!K45,IF('5th 6'!S45&gt;0,'5th 6'!S45,0)))</f>
        <v>0</v>
      </c>
      <c r="I2371" s="448"/>
      <c r="J2371" s="98"/>
      <c r="K2371" s="90"/>
      <c r="L2371" s="104">
        <f>IF('6th 1'!C45&gt;0,'6th 1'!C45,IF('6th 1'!K45&gt;0,'6th 1'!K45,IF('6th 1'!S45&gt;0,'6th 1'!S45,0)))</f>
        <v>25.5</v>
      </c>
      <c r="M2371" s="104">
        <f>IF('6th 2'!C45&gt;0,'6th 2'!C45,IF('6th 2'!K45&gt;0,'6th 2'!K45,IF('6th 2'!S45&gt;0,'6th 2'!S45,0)))</f>
        <v>28</v>
      </c>
      <c r="N2371" s="104">
        <f>IF('6th 3'!C45&gt;0,'6th 3'!C45,IF('6th 3'!K45&gt;0,'6th 3'!K45,IF('6th 3'!S45&gt;0,'6th 3'!S45,0)))</f>
        <v>23.5</v>
      </c>
      <c r="O2371" s="104">
        <f>IF('6th 4'!C45&gt;0,'6th 4'!C45,IF('6th 4'!K45&gt;0,'6th 4'!K45,IF('6th 4'!S45&gt;0,'6th 4'!S45,0)))</f>
        <v>27</v>
      </c>
      <c r="P2371" s="104">
        <f>IF('6th 5'!C45&gt;0,'6th 5'!C45,IF('6th 5'!K45&gt;0,'6th 5'!K45,IF('6th 5'!S45&gt;0,'6th 5'!S45,0)))</f>
        <v>30</v>
      </c>
      <c r="Q2371" s="104">
        <f>IF('6th 6'!C45&gt;0,'6th 6'!C45,IF('6th 6'!K45&gt;0,'6th 6'!K45,IF('6th 6'!S45&gt;0,'6th 6'!S45,0)))</f>
        <v>0</v>
      </c>
      <c r="R2371" s="104">
        <f>IF('6th 7'!C45&gt;0,'6th 7'!C45,IF('6th 7'!K45&gt;0,'6th 7'!K45,IF('6th 7'!S45&gt;0,'6th 7'!S45,0)))</f>
        <v>0</v>
      </c>
      <c r="S2371" s="448"/>
      <c r="T2371" s="98"/>
      <c r="U2371" s="90"/>
      <c r="V2371" s="468"/>
      <c r="W2371" s="470"/>
      <c r="X2371" s="471"/>
      <c r="Y2371" s="477"/>
      <c r="Z2371" s="510"/>
    </row>
    <row r="2372" spans="1:26" ht="16.5" customHeight="1">
      <c r="A2372" s="423" t="s">
        <v>26</v>
      </c>
      <c r="B2372" s="91" t="s">
        <v>60</v>
      </c>
      <c r="C2372" s="104">
        <f>IF('5th 1'!C45&gt;0,'5th 1'!J45,IF('5th 1'!K45&gt;0,'5th 1'!R45,IF('5th 1'!S45&gt;0,'5th 1'!Z45,0)))</f>
        <v>32</v>
      </c>
      <c r="D2372" s="104">
        <f>IF('5th 2'!C45&gt;0,'5th 2'!J45,IF('5th 2'!K45&gt;0,'5th 2'!R45,IF('5th 2'!S45&gt;0,'5th 2'!Z45,0)))</f>
        <v>29.5</v>
      </c>
      <c r="E2372" s="104">
        <f>IF('5th 3'!C45&gt;0,'5th 3'!J45,IF('5th 3'!K45&gt;0,'5th 3'!R45,IF('5th 3'!S45&gt;0,'5th 3'!Z45,0)))</f>
        <v>30.5</v>
      </c>
      <c r="F2372" s="104">
        <f>IF('5th 4'!C45&gt;0,'5th 4'!J45,IF('5th 4'!K45&gt;0,'5th 4'!R45,IF('5th 4'!S45&gt;0,'5th 4'!Z45,0)))</f>
        <v>29</v>
      </c>
      <c r="G2372" s="104">
        <f>IF('5th 5'!C45&gt;0,'5th 5'!J45,IF('5th 5'!K45&gt;0,'5th 5'!R45,IF('5th 5'!S45&gt;0,'5th 5'!Z45,0)))</f>
        <v>33.75</v>
      </c>
      <c r="H2372" s="104">
        <f>IF('5th 6'!C45&gt;0,'5th 6'!J45,IF('5th 6'!K45&gt;0,'5th 6'!R45,IF('5th 6'!S45&gt;0,'5th 6'!Z45,0)))</f>
        <v>0</v>
      </c>
      <c r="I2372" s="448"/>
      <c r="J2372" s="440">
        <f>I2370/(C2369+D2369+E2369+F2369+G2369+H2369)</f>
        <v>2.8</v>
      </c>
      <c r="K2372" s="442" t="str">
        <f>IF(J2372&gt;=2.5,K2370,IF(J2372&gt;=2.25,"C",IF(J2372&gt;=2,"D",IF(J2372=0,0,"F"))))</f>
        <v>B-</v>
      </c>
      <c r="L2372" s="107">
        <f>IF('6th 1'!C45&gt;0,'6th 1'!J45,IF('6th 1'!K45&gt;0,'6th 1'!R45,IF('6th 1'!S45&gt;0,'6th 1'!Z45,0)))</f>
        <v>33.5</v>
      </c>
      <c r="M2372" s="104">
        <f>IF('6th 2'!C45&gt;0,'6th 2'!J45,IF('6th 2'!K45&gt;0,'6th 2'!R45,IF('6th 2'!S45&gt;0,'6th 2'!Z45,0)))</f>
        <v>35.5</v>
      </c>
      <c r="N2372" s="104">
        <f>IF('6th 3'!C45&gt;0,'6th 3'!J45,IF('6th 3'!K45&gt;0,'6th 3'!R45,IF('6th 3'!S45&gt;0,'6th 3'!Z45,0)))</f>
        <v>32.25</v>
      </c>
      <c r="O2372" s="104">
        <f>IF('6th 4'!C45&gt;0,'6th 4'!J45,IF('6th 4'!K45&gt;0,'6th 4'!R45,IF('6th 4'!S45&gt;0,'6th 4'!Z45,0)))</f>
        <v>32.75</v>
      </c>
      <c r="P2372" s="104">
        <f>IF('6th 5'!C45&gt;0,'6th 5'!J45,IF('6th 5'!K45&gt;0,'6th 5'!R45,IF('6th 5'!S45&gt;0,'6th 5'!Z45,0)))</f>
        <v>40.25</v>
      </c>
      <c r="Q2372" s="104">
        <f>IF('6th 6'!C45&gt;0,'6th 6'!J45,IF('6th 6'!K45&gt;0,'6th 6'!R45,IF('6th 6'!S45&gt;0,'6th 6'!Z45,0)))</f>
        <v>0</v>
      </c>
      <c r="R2372" s="104">
        <f>IF('6th 7'!C45&gt;0,'6th 7'!J45,IF('6th 7'!K45&gt;0,'6th 7'!R45,IF('6th 7'!S45&gt;0,'6th 7'!Z45,0)))</f>
        <v>0</v>
      </c>
      <c r="S2372" s="448"/>
      <c r="T2372" s="440">
        <f>S2370/(L2369+M2369+N2369+O2369+P2369+Q2369+R2369)</f>
        <v>3</v>
      </c>
      <c r="U2372" s="442" t="str">
        <f>IF(T2372&gt;=2.5,U2370,IF(T2372&gt;=2.25,"C",IF(T2372&gt;=2,"D",IF(T2372=0,0,"F"))))</f>
        <v>B</v>
      </c>
      <c r="V2372" s="443" t="s">
        <v>40</v>
      </c>
      <c r="W2372" s="443"/>
      <c r="X2372" s="443"/>
      <c r="Y2372" s="443"/>
      <c r="Z2372" s="510"/>
    </row>
    <row r="2373" spans="1:26" ht="16.5" customHeight="1">
      <c r="A2373" s="424"/>
      <c r="B2373" s="91" t="s">
        <v>67</v>
      </c>
      <c r="C2373" s="117">
        <f>'5th 1'!AA45</f>
        <v>56</v>
      </c>
      <c r="D2373" s="117">
        <f>'5th 2'!AA45</f>
        <v>56</v>
      </c>
      <c r="E2373" s="117">
        <f>'5th 3'!AA45</f>
        <v>56</v>
      </c>
      <c r="F2373" s="117">
        <f>'5th 4'!AA45</f>
        <v>57</v>
      </c>
      <c r="G2373" s="117">
        <f>'5th 5'!AA45</f>
        <v>64</v>
      </c>
      <c r="H2373" s="117">
        <f>'5th 6'!AA45</f>
        <v>0</v>
      </c>
      <c r="I2373" s="448"/>
      <c r="J2373" s="441"/>
      <c r="K2373" s="442"/>
      <c r="L2373" s="118">
        <f>'6th 1'!AA45</f>
        <v>59</v>
      </c>
      <c r="M2373" s="117">
        <f>'6th 2'!AA45</f>
        <v>64</v>
      </c>
      <c r="N2373" s="117">
        <f>'6th 3'!AA45</f>
        <v>56</v>
      </c>
      <c r="O2373" s="117">
        <f>'6th 4'!AA45</f>
        <v>60</v>
      </c>
      <c r="P2373" s="117">
        <f>'6th 5'!AA45</f>
        <v>71</v>
      </c>
      <c r="Q2373" s="117">
        <f>'6th 6'!AA45</f>
        <v>0</v>
      </c>
      <c r="R2373" s="117">
        <f>'6th 7'!AA45</f>
        <v>0</v>
      </c>
      <c r="S2373" s="448"/>
      <c r="T2373" s="441"/>
      <c r="U2373" s="442"/>
      <c r="V2373" s="444">
        <f>IF((C2374+C2376)=0,0,C2369)+IF((D2374+D2376)=0,0,D2369)+IF((E2374+E2376)=0,0,E2369)+IF((F2374+F2376)=0,0,F2369)+IF((G2374+G2376)=0,0,G2369)+IF((H2374+H2376)=0,0,H2369)+IF((L2374+L2376)=0,0,L2369)+IF((M2374+M2376)=0,0,M2369)+IF((N2374+N2376)=0,0,N2369)+IF((O2374+O2376)=0,0,O2369)+IF((P2374+P2376)=0,0,P2369)+IF((Q2374+Q2376)=0,0,Q2369)+IF((R2374+R2376)=0,0,R2369)+IF(G2393&gt;0,1.5,0)</f>
        <v>31.5</v>
      </c>
      <c r="W2373" s="447">
        <f>I2370+S2370+(G2393*1.5)</f>
        <v>92.25</v>
      </c>
      <c r="X2373" s="440">
        <f>IF(S2370&gt;0,(W2373/31.5),J2372)</f>
        <v>2.9285714285714284</v>
      </c>
      <c r="Y2373" s="164" t="str">
        <f>IF(X2373&gt;=4,"A+",IF(X2373&gt;=3.75,"A",IF(X2373&gt;=3.5,"A-",IF(X2373&gt;=3.25,"B+",IF(X2373&gt;=3,"B",IF(X2373&gt;=2.75,"B-",IF(X2373&gt;=2.5,"C+",IF(X2373&gt;=2,"C","F"))))))))</f>
        <v>B-</v>
      </c>
      <c r="Z2373" s="510"/>
    </row>
    <row r="2374" spans="1:26" ht="16.5">
      <c r="A2374" s="424"/>
      <c r="B2374" s="91" t="s">
        <v>1</v>
      </c>
      <c r="C2374" s="104">
        <f>'5th 1'!AC45</f>
        <v>2.75</v>
      </c>
      <c r="D2374" s="104">
        <f>'5th 2'!AC45</f>
        <v>2.75</v>
      </c>
      <c r="E2374" s="104">
        <f>'5th 3'!AC45</f>
        <v>2.75</v>
      </c>
      <c r="F2374" s="104">
        <f>'5th 4'!AC45</f>
        <v>2.75</v>
      </c>
      <c r="G2374" s="104">
        <f>'5th 5'!AC45</f>
        <v>3</v>
      </c>
      <c r="H2374" s="104">
        <f>'5th 6'!AC45</f>
        <v>0</v>
      </c>
      <c r="I2374" s="448"/>
      <c r="J2374" s="98"/>
      <c r="K2374" s="110"/>
      <c r="L2374" s="107">
        <f>'6th 1'!AC45</f>
        <v>2.75</v>
      </c>
      <c r="M2374" s="104">
        <f>'6th 2'!AC45</f>
        <v>3</v>
      </c>
      <c r="N2374" s="104">
        <f>'6th 3'!AC45</f>
        <v>2.75</v>
      </c>
      <c r="O2374" s="104">
        <f>'6th 4'!AC45</f>
        <v>3</v>
      </c>
      <c r="P2374" s="104">
        <f>'6th 5'!AC45</f>
        <v>3.5</v>
      </c>
      <c r="Q2374" s="104">
        <f>'6th 6'!AC45</f>
        <v>0</v>
      </c>
      <c r="R2374" s="104">
        <f>'6th 7'!AC45</f>
        <v>0</v>
      </c>
      <c r="S2374" s="448"/>
      <c r="T2374" s="98"/>
      <c r="U2374" s="110"/>
      <c r="V2374" s="445"/>
      <c r="W2374" s="448"/>
      <c r="X2374" s="441"/>
      <c r="Y2374" s="451" t="str">
        <f>IF(S2370&gt;0,(IF(X2373&gt;=2.5,Y2373,IF(X2373&gt;=2.25,"C",IF(X2373&gt;=2,"D","F")))),K2372)</f>
        <v>B-</v>
      </c>
      <c r="Z2374" s="510"/>
    </row>
    <row r="2375" spans="1:26" ht="17.25" customHeight="1" thickBot="1">
      <c r="A2375" s="424"/>
      <c r="B2375" s="91" t="s">
        <v>2</v>
      </c>
      <c r="C2375" s="104" t="str">
        <f>'5th 1'!AB45</f>
        <v>B-</v>
      </c>
      <c r="D2375" s="104" t="str">
        <f>'5th 2'!AB45</f>
        <v>B-</v>
      </c>
      <c r="E2375" s="104" t="str">
        <f>'5th 3'!AB45</f>
        <v>B-</v>
      </c>
      <c r="F2375" s="104" t="str">
        <f>'5th 4'!AB45</f>
        <v>B-</v>
      </c>
      <c r="G2375" s="104" t="str">
        <f>'5th 5'!AB45</f>
        <v>B</v>
      </c>
      <c r="H2375" s="104" t="str">
        <f>'5th 6'!AB45</f>
        <v/>
      </c>
      <c r="I2375" s="448"/>
      <c r="J2375" s="98"/>
      <c r="K2375" s="109"/>
      <c r="L2375" s="111" t="str">
        <f>'6th 1'!AB45</f>
        <v>B-</v>
      </c>
      <c r="M2375" s="104" t="str">
        <f>'6th 2'!AB45</f>
        <v>B</v>
      </c>
      <c r="N2375" s="104" t="str">
        <f>'6th 3'!AB45</f>
        <v>B-</v>
      </c>
      <c r="O2375" s="104" t="str">
        <f>'6th 4'!AB45</f>
        <v>B</v>
      </c>
      <c r="P2375" s="104" t="str">
        <f>'6th 5'!AB45</f>
        <v>A-</v>
      </c>
      <c r="Q2375" s="104" t="str">
        <f>'6th 6'!AB45</f>
        <v/>
      </c>
      <c r="R2375" s="104" t="str">
        <f>'6th 7'!AB45</f>
        <v/>
      </c>
      <c r="S2375" s="448"/>
      <c r="T2375" s="98"/>
      <c r="U2375" s="109"/>
      <c r="V2375" s="446"/>
      <c r="W2375" s="449"/>
      <c r="X2375" s="450"/>
      <c r="Y2375" s="452"/>
      <c r="Z2375" s="510"/>
    </row>
    <row r="2376" spans="1:26" ht="17.25" thickTop="1">
      <c r="A2376" s="413" t="s">
        <v>127</v>
      </c>
      <c r="B2376" s="91" t="s">
        <v>1</v>
      </c>
      <c r="C2376" s="104">
        <f>'5th 1'!AD45</f>
        <v>0</v>
      </c>
      <c r="D2376" s="104">
        <f>'5th 2'!AD45</f>
        <v>0</v>
      </c>
      <c r="E2376" s="104">
        <f>'5th 3'!AD45</f>
        <v>0</v>
      </c>
      <c r="F2376" s="104">
        <f>'5th 4'!AD45</f>
        <v>0</v>
      </c>
      <c r="G2376" s="104">
        <f>'5th 5'!AD45</f>
        <v>0</v>
      </c>
      <c r="H2376" s="104">
        <f>'5th 6'!AD45</f>
        <v>0</v>
      </c>
      <c r="I2376" s="415">
        <f>(C2376*C2369)+(D2376*D2369)+(E2376*E2369)+(F2376*F2369)+(G2376*G2369)+(H2376*H2369)</f>
        <v>0</v>
      </c>
      <c r="J2376" s="417">
        <f>IF(C2376&gt;0,(C2374*C2369),0)+IF(D2376&gt;0,(D2374*D2369),0)+IF(E2376&gt;0,(E2374*E2369),0)+IF(F2376&gt;0,(F2374*F2369),0)+IF(G2376&gt;0,(G2374*G2369),0)+IF(H2376&gt;0,(H2374*H2369),0)</f>
        <v>0</v>
      </c>
      <c r="K2376" s="418">
        <f>IF(C2376&gt;C2374,((C2376*C2369)-(C2374*C2369)),0)+IF(D2376&gt;D2374,((D2376*D2369)-(D2374*D2369)),0)+IF(E2376&gt;E2374,((E2376*E2369)-(E2374*E2369)),0)+IF(F2376&gt;F2374,((F2376*F2369)-(F2374*F2369)),0)+IF(G2376&gt;G2374,((G2376*G2369)-(G2374*G2369)),0)+IF(H2376&gt;H2374,((H2376*H2369)-(H2374*H2369)),0)</f>
        <v>0</v>
      </c>
      <c r="L2376" s="165">
        <f>'6th 1'!AD45</f>
        <v>0</v>
      </c>
      <c r="M2376" s="104">
        <f>'6th 2'!AD45</f>
        <v>0</v>
      </c>
      <c r="N2376" s="104">
        <f>'6th 3'!AD45</f>
        <v>0</v>
      </c>
      <c r="O2376" s="104">
        <f>'6th 4'!AD45</f>
        <v>0</v>
      </c>
      <c r="P2376" s="104">
        <f>'6th 5'!AD45</f>
        <v>0</v>
      </c>
      <c r="Q2376" s="104">
        <f>'6th 6'!AD45</f>
        <v>0</v>
      </c>
      <c r="R2376" s="104">
        <f>'6th 7'!AD45</f>
        <v>0</v>
      </c>
      <c r="S2376" s="403">
        <f>(L2376*L2369)+(M2376*M2369)+(N2376*N2369)+(O2376*O2369)+(P2376*P2369)+(Q2376*Q2369)+(R2376*R2369)</f>
        <v>0</v>
      </c>
      <c r="T2376" s="417">
        <f>IF(L2376&gt;0,(L2374*L2369),0)+IF(M2376&gt;0,(M2374*M2369),0)+IF(N2376&gt;0,(N2374*N2369),0)+IF(O2376&gt;0,(O2374*O2369),0)+IF(P2376&gt;0,(P2374*P2369),0)+IF(Q2376&gt;0,(Q2374*Q2369),0)+IF(R2376&gt;0,(R2374*R2369),0)</f>
        <v>0</v>
      </c>
      <c r="U2376" s="399">
        <f>IF(L2376&gt;L2374,((L2376*L2369)-(L2374*L2369)),0)+IF(M2376&gt;M2374,((M2376*M2369)-(M2374*M2369)),0)+IF(N2376&gt;N2374,((N2376*N2369)-(N2374*N2369)),0)+IF(O2376&gt;O2374,((O2376*O2369)-(O2374*O2369)),0)+IF(P2376&gt;P2374,((P2376*P2369)-(P2374*P2369)),0)+IF(Q2376&gt;Q2374,((Q2376*Q2369)-(Q2374*Q2369)),0)+IF(R2376&gt;R2374,((R2376*R2369)-(R2374*R2369)),0)</f>
        <v>0</v>
      </c>
      <c r="V2376" s="401">
        <f>I2376+S2376</f>
        <v>0</v>
      </c>
      <c r="W2376" s="436">
        <f>J2376+T2376</f>
        <v>0</v>
      </c>
      <c r="X2376" s="438">
        <f>K2376+U2376</f>
        <v>0</v>
      </c>
      <c r="Y2376" s="405">
        <f>IF(V2368&gt;0,(X2376+Y2363),0)</f>
        <v>0</v>
      </c>
      <c r="Z2376" s="510"/>
    </row>
    <row r="2377" spans="1:26" ht="15.75" customHeight="1" thickBot="1">
      <c r="A2377" s="414"/>
      <c r="B2377" s="157" t="s">
        <v>23</v>
      </c>
      <c r="C2377" s="181" t="str">
        <f>'5th 1'!AE45</f>
        <v/>
      </c>
      <c r="D2377" s="181" t="str">
        <f>'5th 2'!AE45</f>
        <v/>
      </c>
      <c r="E2377" s="181" t="str">
        <f>'5th 3'!AE45</f>
        <v/>
      </c>
      <c r="F2377" s="181" t="str">
        <f>'5th 4'!AE45</f>
        <v/>
      </c>
      <c r="G2377" s="181" t="str">
        <f>'5th 5'!AE45</f>
        <v/>
      </c>
      <c r="H2377" s="181" t="str">
        <f>'5th 6'!AE45</f>
        <v/>
      </c>
      <c r="I2377" s="416"/>
      <c r="J2377" s="416"/>
      <c r="K2377" s="419"/>
      <c r="L2377" s="181" t="str">
        <f>'6th 1'!AE45</f>
        <v/>
      </c>
      <c r="M2377" s="181" t="str">
        <f>'6th 2'!AE45</f>
        <v/>
      </c>
      <c r="N2377" s="181" t="str">
        <f>'6th 3'!AE45</f>
        <v/>
      </c>
      <c r="O2377" s="181" t="str">
        <f>'6th 4'!AE45</f>
        <v/>
      </c>
      <c r="P2377" s="181" t="str">
        <f>'6th 5'!AE45</f>
        <v/>
      </c>
      <c r="Q2377" s="181" t="str">
        <f>'6th 6'!AE45</f>
        <v/>
      </c>
      <c r="R2377" s="181" t="str">
        <f>'6th 7'!AE45</f>
        <v/>
      </c>
      <c r="S2377" s="420"/>
      <c r="T2377" s="420"/>
      <c r="U2377" s="400"/>
      <c r="V2377" s="402"/>
      <c r="W2377" s="437"/>
      <c r="X2377" s="439"/>
      <c r="Y2377" s="406"/>
      <c r="Z2377" s="510"/>
    </row>
    <row r="2378" spans="1:26" ht="21" customHeight="1" thickTop="1" thickBot="1">
      <c r="A2378" s="435" t="s">
        <v>32</v>
      </c>
      <c r="B2378" s="435"/>
      <c r="C2378" s="435"/>
      <c r="D2378" s="435"/>
      <c r="E2378" s="435"/>
      <c r="F2378" s="435"/>
      <c r="G2378" s="435"/>
      <c r="H2378" s="435"/>
      <c r="I2378" s="435"/>
      <c r="J2378" s="435"/>
      <c r="K2378" s="435"/>
      <c r="L2378" s="435"/>
      <c r="M2378" s="435"/>
      <c r="N2378" s="435"/>
      <c r="O2378" s="435"/>
      <c r="P2378" s="435"/>
      <c r="Q2378" s="435"/>
      <c r="R2378" s="435"/>
      <c r="S2378" s="435"/>
      <c r="T2378" s="435"/>
      <c r="U2378" s="435"/>
      <c r="V2378" s="435"/>
      <c r="W2378" s="435"/>
      <c r="X2378" s="435"/>
      <c r="Y2378" s="435"/>
      <c r="Z2378" s="510"/>
    </row>
    <row r="2379" spans="1:26" ht="17.25" thickTop="1" thickBot="1">
      <c r="A2379" s="425" t="s">
        <v>48</v>
      </c>
      <c r="B2379" s="426"/>
      <c r="C2379" s="426"/>
      <c r="D2379" s="426"/>
      <c r="E2379" s="426"/>
      <c r="F2379" s="426"/>
      <c r="G2379" s="426"/>
      <c r="H2379" s="426"/>
      <c r="I2379" s="426"/>
      <c r="J2379" s="426"/>
      <c r="K2379" s="427"/>
      <c r="L2379" s="426" t="s">
        <v>49</v>
      </c>
      <c r="M2379" s="426"/>
      <c r="N2379" s="426"/>
      <c r="O2379" s="426"/>
      <c r="P2379" s="426"/>
      <c r="Q2379" s="426"/>
      <c r="R2379" s="426"/>
      <c r="S2379" s="426"/>
      <c r="T2379" s="426"/>
      <c r="U2379" s="427"/>
      <c r="V2379" s="160"/>
      <c r="W2379" s="428" t="s">
        <v>39</v>
      </c>
      <c r="X2379" s="428"/>
      <c r="Y2379" s="161"/>
      <c r="Z2379" s="510"/>
    </row>
    <row r="2380" spans="1:26" ht="17.25" thickTop="1">
      <c r="A2380" s="99" t="s">
        <v>22</v>
      </c>
      <c r="B2380" s="100"/>
      <c r="C2380" s="101">
        <f>'7th 1'!B4</f>
        <v>401</v>
      </c>
      <c r="D2380" s="101">
        <f>'7th 2'!B4</f>
        <v>402</v>
      </c>
      <c r="E2380" s="101">
        <f>'7th 3'!B4</f>
        <v>403</v>
      </c>
      <c r="F2380" s="101">
        <f>'7th 4'!B4</f>
        <v>404</v>
      </c>
      <c r="G2380" s="101">
        <f>'7th 5'!B4</f>
        <v>405</v>
      </c>
      <c r="H2380" s="101">
        <f>'7th 6'!B4</f>
        <v>406</v>
      </c>
      <c r="I2380" s="429" t="s">
        <v>0</v>
      </c>
      <c r="J2380" s="429" t="s">
        <v>3</v>
      </c>
      <c r="K2380" s="431" t="s">
        <v>2</v>
      </c>
      <c r="L2380" s="101">
        <f>'8th 1'!B4</f>
        <v>407</v>
      </c>
      <c r="M2380" s="101">
        <f>'8th 2'!B4</f>
        <v>408</v>
      </c>
      <c r="N2380" s="101">
        <f>'8th 3'!B4</f>
        <v>409</v>
      </c>
      <c r="O2380" s="101">
        <f>'8th 4'!B4</f>
        <v>410</v>
      </c>
      <c r="P2380" s="101">
        <f>'8th 5'!B4</f>
        <v>411</v>
      </c>
      <c r="Q2380" s="101">
        <f>'8th 6'!B4</f>
        <v>412</v>
      </c>
      <c r="R2380" s="101">
        <f>'8th 7'!B4</f>
        <v>0</v>
      </c>
      <c r="S2380" s="429" t="s">
        <v>0</v>
      </c>
      <c r="T2380" s="429" t="s">
        <v>3</v>
      </c>
      <c r="U2380" s="431" t="s">
        <v>2</v>
      </c>
      <c r="V2380" s="433" t="s">
        <v>62</v>
      </c>
      <c r="W2380" s="434"/>
      <c r="X2380" s="434"/>
      <c r="Y2380" s="162" t="str">
        <f>IF(X2381&gt;=4,"A+",IF(X2381&gt;=3.75,"A",IF(X2381&gt;=3.5,"A-",IF(X2381&gt;=3.25,"B+",IF(X2381&gt;=3,"B",IF(X2381&gt;=2.75,"B-",IF(X2381&gt;=2.5,"C+",IF(X2381&gt;=2,"C","F"))))))))</f>
        <v>B</v>
      </c>
      <c r="Z2380" s="510"/>
    </row>
    <row r="2381" spans="1:26" ht="65.25" customHeight="1">
      <c r="A2381" s="77" t="s">
        <v>63</v>
      </c>
      <c r="B2381" s="86"/>
      <c r="C2381" s="79" t="str">
        <f>IF('7th 1'!C45&gt;0,'7th 1'!D6,IF('7th 1'!K45&gt;0,'7th 1'!L6,IF('7th 1'!S45&gt;0,'7th 1'!T6,0)))</f>
        <v>Publicity Campaign</v>
      </c>
      <c r="D2381" s="79" t="str">
        <f>IF('7th 2'!C45&gt;0,'7th 2'!D6,IF('7th 2'!K45&gt;0,'7th 2'!L6,IF('7th 2'!S45&gt;0,'7th 2'!T6,0)))</f>
        <v>Produce Idea Formulation of Product</v>
      </c>
      <c r="E2381" s="79" t="str">
        <f>IF('7th 3'!C45&gt;0,'7th 3'!D6,IF('7th 3'!K45&gt;0,'7th 3'!L6,IF('7th 3'!S45&gt;0,'7th 3'!T6,0)))</f>
        <v>Computer Illustration-1</v>
      </c>
      <c r="F2381" s="79" t="str">
        <f>IF('7th 4'!C45&gt;0,'7th 4'!D6,IF('7th 4'!K45&gt;0,'7th 4'!L6,IF('7th 4'!S45&gt;0,'7th 4'!T6,0)))</f>
        <v>Computer Graphic -1</v>
      </c>
      <c r="G2381" s="79" t="str">
        <f>IF('7th 5'!C45&gt;0,'7th 5'!D6,IF('7th 5'!K45&gt;0,'7th 5'!L6,IF('7th 5'!S45&gt;0,'7th 5'!T6,0)))</f>
        <v>Sketch and Landscape -2</v>
      </c>
      <c r="H2381" s="79" t="str">
        <f>IF('7th 6'!C45&gt;0,'7th 6'!D6,IF('7th 6'!K45&gt;0,'7th 6'!L6,IF('7th 6'!S45&gt;0,'7th 6'!T6,0)))</f>
        <v>History of Western Art</v>
      </c>
      <c r="I2381" s="429"/>
      <c r="J2381" s="429"/>
      <c r="K2381" s="431"/>
      <c r="L2381" s="79" t="str">
        <f>IF('8th 1'!C45&gt;0,'8th 1'!D6,IF('8th 1'!K45&gt;0,'8th 1'!L6,IF('8th 1'!S45&gt;0,'8th 1'!T6,0)))</f>
        <v>Drawing a Package Design</v>
      </c>
      <c r="M2381" s="79" t="str">
        <f>IF('8th 2'!C45&gt;0,'8th 2'!D6,IF('8th 2'!K45&gt;0,'8th 2'!L6,IF('8th 2'!S45&gt;0,'8th 2'!T6,0)))</f>
        <v>Experimental Design</v>
      </c>
      <c r="N2381" s="79" t="str">
        <f>IF('8th 3'!C45&gt;0,'8th 3'!D6,IF('8th 3'!K45&gt;0,'8th 3'!L6,IF('8th 3'!S45&gt;0,'8th 3'!T6,0)))</f>
        <v>Computer Graphic -2</v>
      </c>
      <c r="O2381" s="79" t="str">
        <f>IF('8th 4'!C45&gt;0,'8th 4'!D6,IF('8th 4'!K45&gt;0,'8th 4'!L6,IF('8th 4'!S45&gt;0,'8th 4'!T6,0)))</f>
        <v>Interior &amp; Exterior Design</v>
      </c>
      <c r="P2381" s="79" t="str">
        <f>IF('8th 5'!C45&gt;0,'8th 5'!D6,IF('8th 5'!K45&gt;0,'8th 5'!L6,IF('8th 5'!S45&gt;0,'8th 5'!T6,0)))</f>
        <v>Aesthesic</v>
      </c>
      <c r="Q2381" s="79" t="str">
        <f>IF('8th 6'!C45&gt;0,'8th 6'!D6,IF('8th 6'!K45&gt;0,'8th 6'!L6,IF('8th 6'!S45&gt;0,'8th 6'!T6,0)))</f>
        <v>History of Arts in Bengal</v>
      </c>
      <c r="R2381" s="79">
        <f>IF('8th 7'!C45&gt;0,'8th 7'!D6,IF('8th 7'!K45&gt;0,'8th 7'!L6,IF('8th 7'!S45&gt;0,'8th 7'!T6,0)))</f>
        <v>0</v>
      </c>
      <c r="S2381" s="429"/>
      <c r="T2381" s="429"/>
      <c r="U2381" s="431"/>
      <c r="V2381" s="335">
        <f>IF(I2383&gt;0,(V2386+V2368),0)</f>
        <v>126</v>
      </c>
      <c r="W2381" s="254">
        <f>IF(I2383&gt;0,(W2386+W2368),0)</f>
        <v>387.375</v>
      </c>
      <c r="X2381" s="336">
        <f>IF(S2383&gt;0,(W2381/126),IF(I2383&gt;0,(W2381/109.5),0))</f>
        <v>3.0744047619047619</v>
      </c>
      <c r="Y2381" s="163" t="str">
        <f>IF(X2381&gt;=2.5,Y2380,IF(X2381&gt;=2.25,"C",IF(X2381&gt;=2,"D",IF(X2381=0,0,"F"))))</f>
        <v>B</v>
      </c>
      <c r="Z2381" s="510"/>
    </row>
    <row r="2382" spans="1:26" ht="17.25" customHeight="1">
      <c r="A2382" s="458" t="s">
        <v>27</v>
      </c>
      <c r="B2382" s="459"/>
      <c r="C2382" s="102">
        <f>IF('7th 1'!C45&gt;0,'7th 1'!H4,IF('7th 1'!K45&gt;0,'7th 1'!P4,IF('7th 1'!S45&gt;0,'7th 1'!X4,0)))</f>
        <v>3</v>
      </c>
      <c r="D2382" s="102">
        <f>IF('7th 2'!C45&gt;0,'7th 2'!H4,IF('7th 2'!K45&gt;0,'7th 2'!P4,IF('7th 2'!S45&gt;0,'7th 2'!X4,0)))</f>
        <v>1.5</v>
      </c>
      <c r="E2382" s="102">
        <f>IF('7th 3'!C45&gt;0,'7th 3'!H4,IF('7th 3'!K45&gt;0,'7th 3'!P4,IF('7th 3'!S45&gt;0,'7th 3'!X4,0)))</f>
        <v>3</v>
      </c>
      <c r="F2382" s="102">
        <f>IF('7th 4'!C45&gt;0,'7th 4'!H4,IF('7th 4'!K45&gt;0,'7th 4'!P4,IF('7th 4'!S45&gt;0,'7th 4'!X4,0)))</f>
        <v>3</v>
      </c>
      <c r="G2382" s="102">
        <f>IF('7th 5'!C45&gt;0,'7th 5'!H4,IF('7th 5'!K45&gt;0,'7th 5'!P4,IF('7th 5'!S45&gt;0,'7th 5'!X4,0)))</f>
        <v>1.5</v>
      </c>
      <c r="H2382" s="102">
        <f>IF('7th 6'!C45&gt;0,'7th 6'!H4,IF('7th 6'!K45&gt;0,'7th 6'!P4,IF('7th 6'!S45&gt;0,'7th 6'!X4,0)))</f>
        <v>3</v>
      </c>
      <c r="I2382" s="430"/>
      <c r="J2382" s="430"/>
      <c r="K2382" s="432"/>
      <c r="L2382" s="102">
        <f>IF('8th 1'!C45&gt;0,'8th 1'!H4,IF('8th 1'!K45&gt;0,'8th 1'!P4,IF('8th 1'!S45&gt;0,'8th 1'!X4,0)))</f>
        <v>3</v>
      </c>
      <c r="M2382" s="102">
        <f>IF('8th 2'!C45&gt;0,'8th 2'!H4,IF('8th 2'!K45&gt;0,'8th 2'!P4,IF('8th 2'!S45&gt;0,'8th 2'!X4,0)))</f>
        <v>3</v>
      </c>
      <c r="N2382" s="102">
        <f>IF('8th 3'!C45&gt;0,'8th 3'!H4,IF('8th 3'!K45&gt;0,'8th 3'!P4,IF('8th 3'!S45&gt;0,'8th 3'!X4,0)))</f>
        <v>3</v>
      </c>
      <c r="O2382" s="102">
        <f>IF('8th 4'!C45&gt;0,'8th 4'!H4,IF('8th 4'!K45&gt;0,'8th 4'!P4,IF('8th 4'!S45&gt;0,'8th 4'!X4,0)))</f>
        <v>3</v>
      </c>
      <c r="P2382" s="102">
        <f>IF('8th 5'!C45&gt;0,'8th 5'!H4,IF('8th 5'!K45&gt;0,'8th 5'!P4,IF('8th 5'!S45&gt;0,'8th 5'!X4,0)))</f>
        <v>1.5</v>
      </c>
      <c r="Q2382" s="102">
        <f>IF('8th 6'!C45&gt;0,'8th 6'!H4,IF('8th 6'!K45&gt;0,'8th 6'!P4,IF('8th 6'!S45&gt;0,'8th 6'!X4,0)))</f>
        <v>1.5</v>
      </c>
      <c r="R2382" s="102">
        <f>IF('8th 7'!C45&gt;0,'8th 7'!H4,IF('8th 7'!K45&gt;0,'8th 7'!P4,IF('8th 7'!S45&gt;0,'8th 7'!X4,0)))</f>
        <v>0</v>
      </c>
      <c r="S2382" s="430"/>
      <c r="T2382" s="430"/>
      <c r="U2382" s="432"/>
      <c r="V2382" s="460" t="s">
        <v>41</v>
      </c>
      <c r="W2382" s="461"/>
      <c r="X2382" s="461"/>
      <c r="Y2382" s="462"/>
      <c r="Z2382" s="510"/>
    </row>
    <row r="2383" spans="1:26" ht="18.75" customHeight="1" thickBot="1">
      <c r="A2383" s="463" t="s">
        <v>11</v>
      </c>
      <c r="B2383" s="464"/>
      <c r="C2383" s="102">
        <v>100</v>
      </c>
      <c r="D2383" s="102">
        <v>100</v>
      </c>
      <c r="E2383" s="102">
        <v>100</v>
      </c>
      <c r="F2383" s="102">
        <v>100</v>
      </c>
      <c r="G2383" s="102">
        <v>100</v>
      </c>
      <c r="H2383" s="102">
        <v>100</v>
      </c>
      <c r="I2383" s="465">
        <f>(C2387*C2382)+(D2387*D2382)+(E2387*E2382)+(F2387*F2382)+(G2387*G2382)+(H2387*H2382)</f>
        <v>47.25</v>
      </c>
      <c r="J2383" s="84"/>
      <c r="K2383" s="103" t="str">
        <f>IF(J2385&gt;=4,"A+",IF(J2385&gt;=3.75,"A",IF(J2385&gt;=3.5,"A-",IF(J2385&gt;=3.25,"B+",IF(J2385&gt;=3,"B",IF(J2385&gt;=2.75,"B-",IF(J2385&gt;=2.5,"C+",IF(J2385&gt;=2,"C","F"))))))))</f>
        <v>B</v>
      </c>
      <c r="L2383" s="102">
        <v>100</v>
      </c>
      <c r="M2383" s="102">
        <v>100</v>
      </c>
      <c r="N2383" s="102">
        <v>100</v>
      </c>
      <c r="O2383" s="102">
        <v>100</v>
      </c>
      <c r="P2383" s="102">
        <v>100</v>
      </c>
      <c r="Q2383" s="102">
        <v>100</v>
      </c>
      <c r="R2383" s="102">
        <v>100</v>
      </c>
      <c r="S2383" s="465">
        <f>(L2387*L2382)+(M2387*M2382)+(N2387*N2382)+(O2387*O2382)+(P2387*P2382)+(Q2387*Q2382)+(R2387*R2382)</f>
        <v>48.75</v>
      </c>
      <c r="T2383" s="84"/>
      <c r="U2383" s="103" t="str">
        <f>IF(T2385&gt;=4,"A+",IF(T2385&gt;=3.75,"A",IF(T2385&gt;=3.5,"A-",IF(T2385&gt;=3.25,"B+",IF(T2385&gt;=3,"B",IF(T2385&gt;=2.75,"B-",IF(T2385&gt;=2.5,"C+",IF(T2385&gt;=2,"C","F"))))))))</f>
        <v>B+</v>
      </c>
      <c r="V2383" s="467" t="s">
        <v>29</v>
      </c>
      <c r="W2383" s="469" t="s">
        <v>0</v>
      </c>
      <c r="X2383" s="469" t="s">
        <v>3</v>
      </c>
      <c r="Y2383" s="421" t="s">
        <v>2</v>
      </c>
      <c r="Z2383" s="510"/>
    </row>
    <row r="2384" spans="1:26" ht="17.25" thickTop="1">
      <c r="A2384" s="77" t="s">
        <v>28</v>
      </c>
      <c r="B2384" s="86"/>
      <c r="C2384" s="104">
        <f>IF('7th 1'!C45&gt;0,'7th 1'!C45,IF('7th 1'!K45&gt;0,'7th 1'!K45,IF('7th 1'!S45&gt;0,'7th 1'!S45,0)))</f>
        <v>25</v>
      </c>
      <c r="D2384" s="104">
        <f>IF('7th 2'!C45&gt;0,'7th 2'!C45,IF('7th 2'!K45&gt;0,'7th 2'!K45,IF('7th 2'!S45&gt;0,'7th 2'!S45,0)))</f>
        <v>26.5</v>
      </c>
      <c r="E2384" s="104">
        <f>IF('7th 3'!C45&gt;0,'7th 3'!C45,IF('7th 3'!K45&gt;0,'7th 3'!K45,IF('7th 3'!S45&gt;0,'7th 3'!S45,0)))</f>
        <v>30</v>
      </c>
      <c r="F2384" s="104">
        <f>IF('7th 4'!C45&gt;0,'7th 4'!C45,IF('7th 4'!K45&gt;0,'7th 4'!K45,IF('7th 4'!S45&gt;0,'7th 4'!S45,0)))</f>
        <v>26.5</v>
      </c>
      <c r="G2384" s="104">
        <f>IF('7th 5'!C45&gt;0,'7th 5'!C45,IF('7th 5'!K45&gt;0,'7th 5'!K45,IF('7th 5'!S45&gt;0,'7th 5'!S45,0)))</f>
        <v>29</v>
      </c>
      <c r="H2384" s="104">
        <f>IF('7th 6'!C45&gt;0,'7th 6'!C45,IF('7th 6'!K45&gt;0,'7th 6'!K45,IF('7th 6'!S45&gt;0,'7th 6'!S45,0)))</f>
        <v>31</v>
      </c>
      <c r="I2384" s="466"/>
      <c r="J2384" s="98"/>
      <c r="K2384" s="90"/>
      <c r="L2384" s="104">
        <f>IF('8th 1'!C45&gt;0,'8th 1'!C45,IF('8th 1'!K45&gt;0,'8th 1'!K45,IF('8th 1'!S45&gt;0,'8th 1'!S45,0)))</f>
        <v>32</v>
      </c>
      <c r="M2384" s="104">
        <f>IF('8th 2'!C45&gt;0,'8th 2'!C45,IF('8th 2'!K45&gt;0,'8th 2'!K45,IF('8th 2'!S45&gt;0,'8th 2'!S45,0)))</f>
        <v>28</v>
      </c>
      <c r="N2384" s="104">
        <f>IF('8th 3'!C45&gt;0,'8th 3'!C45,IF('8th 3'!K45&gt;0,'8th 3'!K45,IF('8th 3'!S45&gt;0,'8th 3'!S45,0)))</f>
        <v>31</v>
      </c>
      <c r="O2384" s="104">
        <f>IF('8th 4'!C45&gt;0,'8th 4'!C45,IF('8th 4'!K45&gt;0,'8th 4'!K45,IF('8th 4'!S45&gt;0,'8th 4'!S45,0)))</f>
        <v>28</v>
      </c>
      <c r="P2384" s="104">
        <f>IF('8th 5'!C45&gt;0,'8th 5'!C45,IF('8th 5'!K45&gt;0,'8th 5'!K45,IF('8th 5'!S45&gt;0,'8th 5'!S45,0)))</f>
        <v>32.75</v>
      </c>
      <c r="Q2384" s="104">
        <f>IF('8th 6'!C45&gt;0,'8th 6'!C45,IF('8th 6'!K45&gt;0,'8th 6'!K45,IF('8th 6'!S45&gt;0,'8th 6'!S45,0)))</f>
        <v>30</v>
      </c>
      <c r="R2384" s="104">
        <f>IF('8th 7'!C45&gt;0,'8th 7'!C45,IF('8th 7'!K45&gt;0,'8th 7'!K45,IF('8th 7'!S45&gt;0,'8th 7'!S45,0)))</f>
        <v>0</v>
      </c>
      <c r="S2384" s="466"/>
      <c r="T2384" s="98"/>
      <c r="U2384" s="90"/>
      <c r="V2384" s="468"/>
      <c r="W2384" s="470"/>
      <c r="X2384" s="471"/>
      <c r="Y2384" s="422"/>
      <c r="Z2384" s="510"/>
    </row>
    <row r="2385" spans="1:26" ht="17.25">
      <c r="A2385" s="423" t="s">
        <v>26</v>
      </c>
      <c r="B2385" s="91" t="s">
        <v>60</v>
      </c>
      <c r="C2385" s="104">
        <f>IF('7th 1'!C45&gt;0,'7th 1'!J45,IF('7th 1'!K45&gt;0,'7th 1'!R45,IF('7th 1'!S45&gt;0,'7th 1'!Z45,0)))</f>
        <v>46.5</v>
      </c>
      <c r="D2385" s="104">
        <f>IF('7th 2'!C45&gt;0,'7th 2'!J45,IF('7th 2'!K45&gt;0,'7th 2'!R45,IF('7th 2'!S45&gt;0,'7th 2'!Z45,0)))</f>
        <v>41.5</v>
      </c>
      <c r="E2385" s="104">
        <f>IF('7th 3'!C45&gt;0,'7th 3'!J45,IF('7th 3'!K45&gt;0,'7th 3'!R45,IF('7th 3'!S45&gt;0,'7th 3'!Z45,0)))</f>
        <v>29</v>
      </c>
      <c r="F2385" s="104">
        <f>IF('7th 4'!C45&gt;0,'7th 4'!J45,IF('7th 4'!K45&gt;0,'7th 4'!R45,IF('7th 4'!S45&gt;0,'7th 4'!Z45,0)))</f>
        <v>36.5</v>
      </c>
      <c r="G2385" s="104">
        <f>IF('7th 5'!C45&gt;0,'7th 5'!J45,IF('7th 5'!K45&gt;0,'7th 5'!R45,IF('7th 5'!S45&gt;0,'7th 5'!Z45,0)))</f>
        <v>39.5</v>
      </c>
      <c r="H2385" s="104">
        <f>IF('7th 6'!C45&gt;0,'7th 6'!J45,IF('7th 6'!K45&gt;0,'7th 6'!R45,IF('7th 6'!S45&gt;0,'7th 6'!Z45,0)))</f>
        <v>35.75</v>
      </c>
      <c r="I2385" s="466"/>
      <c r="J2385" s="440">
        <f>I2383/(C2382+D2382+E2382+F2382+G2382+H2382)</f>
        <v>3.15</v>
      </c>
      <c r="K2385" s="442" t="str">
        <f>IF(J2385&gt;=2.5,K2383,IF(J2385&gt;=2.25,"C",IF(J2385&gt;=2,"D",IF(J2385=0,0,"F"))))</f>
        <v>B</v>
      </c>
      <c r="L2385" s="104">
        <f>IF('8th 1'!C45&gt;0,'8th 1'!J45,IF('8th 1'!K45&gt;0,'8th 1'!R45,IF('8th 1'!S45&gt;0,'8th 1'!Z45,0)))</f>
        <v>43</v>
      </c>
      <c r="M2385" s="104">
        <f>IF('8th 2'!C45&gt;0,'8th 2'!J45,IF('8th 2'!K45&gt;0,'8th 2'!R45,IF('8th 2'!S45&gt;0,'8th 2'!Z45,0)))</f>
        <v>35</v>
      </c>
      <c r="N2385" s="104">
        <f>IF('8th 3'!C45&gt;0,'8th 3'!J45,IF('8th 3'!K45&gt;0,'8th 3'!R45,IF('8th 3'!S45&gt;0,'8th 3'!Z45,0)))</f>
        <v>34.5</v>
      </c>
      <c r="O2385" s="104">
        <f>IF('8th 4'!C45&gt;0,'8th 4'!J45,IF('8th 4'!K45&gt;0,'8th 4'!R45,IF('8th 4'!S45&gt;0,'8th 4'!Z45,0)))</f>
        <v>25.5</v>
      </c>
      <c r="P2385" s="104">
        <f>IF('8th 5'!C45&gt;0,'8th 5'!J45,IF('8th 5'!K45&gt;0,'8th 5'!R45,IF('8th 5'!S45&gt;0,'8th 5'!Z45,0)))</f>
        <v>42.5</v>
      </c>
      <c r="Q2385" s="104">
        <f>IF('8th 6'!C45&gt;0,'8th 6'!J45,IF('8th 6'!K45&gt;0,'8th 6'!R45,IF('8th 6'!S45&gt;0,'8th 6'!Z45,0)))</f>
        <v>45</v>
      </c>
      <c r="R2385" s="104">
        <f>IF('8th 7'!C45&gt;0,'8th 7'!J45,IF('8th 7'!K45&gt;0,'8th 7'!R45,IF('8th 7'!S45&gt;0,'8th 7'!Z45,0)))</f>
        <v>0</v>
      </c>
      <c r="S2385" s="466"/>
      <c r="T2385" s="440">
        <f>S2383/(L2382+M2382+N2382+O2382+P2382+Q2382+R2382)</f>
        <v>3.25</v>
      </c>
      <c r="U2385" s="442" t="str">
        <f>IF(T2385&gt;=2.5,U2383,IF(T2385&gt;=2.25,"C",IF(T2385&gt;=2,"D",IF(T2385=0,0,"F"))))</f>
        <v>B+</v>
      </c>
      <c r="V2385" s="454" t="s">
        <v>40</v>
      </c>
      <c r="W2385" s="443"/>
      <c r="X2385" s="443"/>
      <c r="Y2385" s="455"/>
      <c r="Z2385" s="510"/>
    </row>
    <row r="2386" spans="1:26" ht="16.5" customHeight="1">
      <c r="A2386" s="424"/>
      <c r="B2386" s="91" t="s">
        <v>67</v>
      </c>
      <c r="C2386" s="117">
        <f>'7th 1'!AA45</f>
        <v>72</v>
      </c>
      <c r="D2386" s="117">
        <f>'7th 2'!AA45</f>
        <v>68</v>
      </c>
      <c r="E2386" s="117">
        <f>'7th 3'!AA45</f>
        <v>59</v>
      </c>
      <c r="F2386" s="117">
        <f>'7th 4'!AA45</f>
        <v>63</v>
      </c>
      <c r="G2386" s="117">
        <f>'7th 5'!AA45</f>
        <v>69</v>
      </c>
      <c r="H2386" s="117">
        <f>'7th 6'!AA45</f>
        <v>67</v>
      </c>
      <c r="I2386" s="466"/>
      <c r="J2386" s="453"/>
      <c r="K2386" s="442"/>
      <c r="L2386" s="117">
        <f>'8th 1'!AA45</f>
        <v>75</v>
      </c>
      <c r="M2386" s="117">
        <f>'8th 2'!AA45</f>
        <v>63</v>
      </c>
      <c r="N2386" s="117">
        <f>'8th 3'!AA45</f>
        <v>66</v>
      </c>
      <c r="O2386" s="117">
        <f>'8th 4'!AA45</f>
        <v>54</v>
      </c>
      <c r="P2386" s="117">
        <f>'8th 5'!AA45</f>
        <v>76</v>
      </c>
      <c r="Q2386" s="117">
        <f>'8th 6'!AA45</f>
        <v>75</v>
      </c>
      <c r="R2386" s="117">
        <f>'8th 7'!AA45</f>
        <v>0</v>
      </c>
      <c r="S2386" s="466"/>
      <c r="T2386" s="453"/>
      <c r="U2386" s="442"/>
      <c r="V2386" s="444">
        <f>IF((C2387+C2389)=0,0,C2382)+IF((D2387+D2389)=0,0,D2382)+IF((E2387+E2389)=0,0,E2382)+IF((F2387+F2389)=0,0,F2382)+IF((G2387+G2389)=0,0,G2382)+IF((H2387+H2389)=0,0,H2382)+IF((L2387+L2389)=0,0,L2382)+IF((M2387+M2389)=0,0,M2382)+IF((N2387+N2389)=0,0,N2382)+IF((O2387+O2389)=0,0,O2382)+IF((P2387+P2389)=0,0,P2382)+IF((Q2387+Q2389)=0,0,Q2382)+IF((R2387+R2389)=0,0,R2382)+IF(I2393&gt;0,1.5,0)</f>
        <v>31.5</v>
      </c>
      <c r="W2386" s="457">
        <f>I2383+S2383+(I2393*1.5)</f>
        <v>102</v>
      </c>
      <c r="X2386" s="440">
        <f>IF(S2383&gt;0,(W2386/31.5),J2385)</f>
        <v>3.2380952380952381</v>
      </c>
      <c r="Y2386" s="164" t="str">
        <f>IF(X2386&gt;=4,"A+",IF(X2386&gt;=3.75,"A",IF(X2386&gt;=3.5,"A-",IF(X2386&gt;=3.25,"B+",IF(X2386&gt;=3,"B",IF(X2386&gt;=2.75,"B-",IF(X2386&gt;=2.5,"C+",IF(X2386&gt;=2,"C","F"))))))))</f>
        <v>B</v>
      </c>
      <c r="Z2386" s="510"/>
    </row>
    <row r="2387" spans="1:26" ht="16.5">
      <c r="A2387" s="424"/>
      <c r="B2387" s="91" t="s">
        <v>1</v>
      </c>
      <c r="C2387" s="104">
        <f>'7th 1'!AC45</f>
        <v>3.5</v>
      </c>
      <c r="D2387" s="104">
        <f>'7th 2'!AC45</f>
        <v>3.25</v>
      </c>
      <c r="E2387" s="104">
        <f>'7th 3'!AC45</f>
        <v>2.75</v>
      </c>
      <c r="F2387" s="104">
        <f>'7th 4'!AC45</f>
        <v>3</v>
      </c>
      <c r="G2387" s="104">
        <f>'7th 5'!AC45</f>
        <v>3.25</v>
      </c>
      <c r="H2387" s="104">
        <f>'7th 6'!AC45</f>
        <v>3.25</v>
      </c>
      <c r="I2387" s="466"/>
      <c r="J2387" s="98"/>
      <c r="K2387" s="112"/>
      <c r="L2387" s="104">
        <f>'8th 1'!AC45</f>
        <v>3.75</v>
      </c>
      <c r="M2387" s="104">
        <f>'8th 2'!AC45</f>
        <v>3</v>
      </c>
      <c r="N2387" s="104">
        <f>'8th 3'!AC45</f>
        <v>3.25</v>
      </c>
      <c r="O2387" s="104">
        <f>'8th 4'!AC45</f>
        <v>2.5</v>
      </c>
      <c r="P2387" s="104">
        <f>'8th 5'!AC45</f>
        <v>3.75</v>
      </c>
      <c r="Q2387" s="104">
        <f>'8th 6'!AC45</f>
        <v>3.75</v>
      </c>
      <c r="R2387" s="104">
        <f>'8th 7'!AC45</f>
        <v>0</v>
      </c>
      <c r="S2387" s="466"/>
      <c r="T2387" s="98"/>
      <c r="V2387" s="456"/>
      <c r="W2387" s="448"/>
      <c r="X2387" s="441"/>
      <c r="Y2387" s="451" t="str">
        <f>IF(S2383&gt;0,(IF(X2386&gt;=2.5,Y2386,IF(X2386&gt;=2.25,"C",IF(X2386&gt;=2,"D","F")))),K2385)</f>
        <v>B</v>
      </c>
      <c r="Z2387" s="510"/>
    </row>
    <row r="2388" spans="1:26" ht="16.5">
      <c r="A2388" s="424"/>
      <c r="B2388" s="91" t="s">
        <v>2</v>
      </c>
      <c r="C2388" s="104" t="str">
        <f>'7th 1'!AB45</f>
        <v>A-</v>
      </c>
      <c r="D2388" s="104" t="str">
        <f>'7th 2'!AB45</f>
        <v>B+</v>
      </c>
      <c r="E2388" s="104" t="str">
        <f>'7th 3'!AB45</f>
        <v>B-</v>
      </c>
      <c r="F2388" s="104" t="str">
        <f>'7th 4'!AB45</f>
        <v>B</v>
      </c>
      <c r="G2388" s="104" t="str">
        <f>'7th 5'!AB45</f>
        <v>B+</v>
      </c>
      <c r="H2388" s="104" t="str">
        <f>'7th 6'!AB45</f>
        <v>B+</v>
      </c>
      <c r="I2388" s="466"/>
      <c r="J2388" s="98"/>
      <c r="K2388" s="90"/>
      <c r="L2388" s="104" t="str">
        <f>'8th 1'!AB45</f>
        <v>A</v>
      </c>
      <c r="M2388" s="104" t="str">
        <f>'8th 2'!AB45</f>
        <v>B</v>
      </c>
      <c r="N2388" s="104" t="str">
        <f>'8th 3'!AB45</f>
        <v>B+</v>
      </c>
      <c r="O2388" s="104" t="str">
        <f>'8th 4'!AB45</f>
        <v>C+</v>
      </c>
      <c r="P2388" s="104" t="str">
        <f>'8th 5'!AB45</f>
        <v>A</v>
      </c>
      <c r="Q2388" s="104" t="str">
        <f>'8th 6'!AB45</f>
        <v>A</v>
      </c>
      <c r="R2388" s="104" t="str">
        <f>'8th 7'!AB45</f>
        <v/>
      </c>
      <c r="S2388" s="466"/>
      <c r="T2388" s="98"/>
      <c r="U2388" s="90"/>
      <c r="V2388" s="446"/>
      <c r="W2388" s="449"/>
      <c r="X2388" s="450"/>
      <c r="Y2388" s="452"/>
      <c r="Z2388" s="510"/>
    </row>
    <row r="2389" spans="1:26" ht="16.5">
      <c r="A2389" s="413" t="s">
        <v>127</v>
      </c>
      <c r="B2389" s="91" t="s">
        <v>1</v>
      </c>
      <c r="C2389" s="104" t="str">
        <f>'7th 1'!AD45</f>
        <v>3.37</v>
      </c>
      <c r="D2389" s="104">
        <f>'7th 2'!AD45</f>
        <v>0</v>
      </c>
      <c r="E2389" s="104">
        <f>'7th 3'!AD45</f>
        <v>0</v>
      </c>
      <c r="F2389" s="104">
        <f>'7th 4'!AD45</f>
        <v>0</v>
      </c>
      <c r="G2389" s="104">
        <f>'7th 5'!AD45</f>
        <v>0</v>
      </c>
      <c r="H2389" s="104">
        <f>'7th 6'!AD45</f>
        <v>0</v>
      </c>
      <c r="I2389" s="415">
        <f>(C2389*C2382)+(D2389*D2382)+(E2389*E2382)+(F2389*F2382)+(G2389*G2382)+(H2389*H2382)</f>
        <v>10.11</v>
      </c>
      <c r="J2389" s="417">
        <f>IF(C2389&gt;0,(C2387*C2382),0)+IF(D2389&gt;0,(D2387*D2382),0)+IF(E2389&gt;0,(E2387*E2382),0)+IF(F2389&gt;0,(F2387*F2382),0)+IF(G2389&gt;0,(G2387*G2382),0)+IF(H2389&gt;0,(H2387*H2382),0)</f>
        <v>10.5</v>
      </c>
      <c r="K2389" s="418">
        <f>IF(C2389&gt;C2387,((C2389*C2382)-(C2387*C2382)),0)+IF(D2389&gt;D2387,((D2389*D2382)-(D2387*D2382)),0)+IF(E2389&gt;E2387,((E2389*E2382)-(E2387*E2382)),0)+IF(F2389&gt;F2387,((F2389*F2382)-(F2387*F2382)),0)+IF(G2389&gt;G2387,((G2389*G2382)-(G2387*G2382)),0)+IF(H2389&gt;H2387,((H2389*H2382)-(H2387*H2382)),0)</f>
        <v>-0.39000000000000057</v>
      </c>
      <c r="L2389" s="165">
        <f>'8th 1'!AD45</f>
        <v>0</v>
      </c>
      <c r="M2389" s="104">
        <f>'8th 2'!AD45</f>
        <v>0</v>
      </c>
      <c r="N2389" s="104">
        <f>'8th 3'!AD45</f>
        <v>0</v>
      </c>
      <c r="O2389" s="104">
        <f>'8th 4'!AD45</f>
        <v>0</v>
      </c>
      <c r="P2389" s="104">
        <f>'8th 5'!AD45</f>
        <v>0</v>
      </c>
      <c r="Q2389" s="104">
        <f>'8th 6'!AD45</f>
        <v>0</v>
      </c>
      <c r="R2389" s="104">
        <f>'8th 7'!AD45</f>
        <v>0</v>
      </c>
      <c r="S2389" s="403">
        <f>(L2389*L2382)+(M2389*M2382)+(N2389*N2382)+(O2389*O2382)+(P2389*P2382)+(Q2389*Q2382)+(R2389*R2382)</f>
        <v>0</v>
      </c>
      <c r="T2389" s="417">
        <f>IF(L2389&gt;0,(L2387*L2382),0)+IF(M2389&gt;0,(M2387*M2382),0)+IF(N2389&gt;0,(N2387*N2382),0)+IF(O2389&gt;0,(O2387*O2382),0)+IF(P2389&gt;0,(P2387*P2382),0)+IF(Q2389&gt;0,(Q2387*Q2382),0)+IF(R2389&gt;0,(R2387*R2382),0)</f>
        <v>0</v>
      </c>
      <c r="U2389" s="399">
        <f>IF(L2389&gt;L2387,((L2389*L2382)-(L2387*L2382)),0)+IF(M2389&gt;M2387,((M2389*M2382)-(M2387*M2382)),0)+IF(N2389&gt;N2387,((N2389*N2382)-(N2387*N2382)),0)+IF(O2389&gt;O2387,((O2389*O2382)-(O2387*O2382)),0)+IF(P2389&gt;P2387,((P2389*P2382)-(P2387*P2382)),0)+IF(Q2389&gt;Q2387,((Q2389*Q2382)-(Q2387*Q2382)),0)+IF(R2389&gt;R2387,((R2389*R2382)-(R2387*R2382)),0)</f>
        <v>0</v>
      </c>
      <c r="V2389" s="401">
        <f>I2389+S2389</f>
        <v>10.11</v>
      </c>
      <c r="W2389" s="403">
        <f>J2389+T2389</f>
        <v>10.5</v>
      </c>
      <c r="X2389" s="403">
        <f>K2389+U2389</f>
        <v>-0.39000000000000057</v>
      </c>
      <c r="Y2389" s="405">
        <f>IF(V2381&gt;0,(X2389+Y2376),0)</f>
        <v>-0.39000000000000057</v>
      </c>
      <c r="Z2389" s="510"/>
    </row>
    <row r="2390" spans="1:26" ht="15.75" customHeight="1" thickBot="1">
      <c r="A2390" s="414"/>
      <c r="B2390" s="157" t="s">
        <v>23</v>
      </c>
      <c r="C2390" s="180" t="str">
        <f>'7th 1'!AE45</f>
        <v>Imp:</v>
      </c>
      <c r="D2390" s="180" t="str">
        <f>'7th 2'!AE45</f>
        <v/>
      </c>
      <c r="E2390" s="180" t="str">
        <f>'7th 3'!AE45</f>
        <v/>
      </c>
      <c r="F2390" s="180" t="str">
        <f>'7th 4'!AE45</f>
        <v/>
      </c>
      <c r="G2390" s="180" t="str">
        <f>'7th 5'!AE45</f>
        <v/>
      </c>
      <c r="H2390" s="180" t="str">
        <f>'7th 6'!AE45</f>
        <v/>
      </c>
      <c r="I2390" s="416"/>
      <c r="J2390" s="416"/>
      <c r="K2390" s="419"/>
      <c r="L2390" s="180" t="str">
        <f>'8th 1'!AE45</f>
        <v/>
      </c>
      <c r="M2390" s="180" t="str">
        <f>'8th 2'!AE45</f>
        <v/>
      </c>
      <c r="N2390" s="180" t="str">
        <f>'8th 3'!AE45</f>
        <v/>
      </c>
      <c r="O2390" s="180" t="str">
        <f>'8th 4'!AE45</f>
        <v/>
      </c>
      <c r="P2390" s="180" t="str">
        <f>'8th 5'!AE45</f>
        <v/>
      </c>
      <c r="Q2390" s="180" t="str">
        <f>'8th 6'!AE45</f>
        <v/>
      </c>
      <c r="R2390" s="180" t="str">
        <f>'8th 7'!AE45</f>
        <v/>
      </c>
      <c r="S2390" s="420"/>
      <c r="T2390" s="420"/>
      <c r="U2390" s="400"/>
      <c r="V2390" s="402"/>
      <c r="W2390" s="404"/>
      <c r="X2390" s="404"/>
      <c r="Y2390" s="406"/>
      <c r="Z2390" s="510"/>
    </row>
    <row r="2391" spans="1:26" ht="9.75" customHeight="1" thickTop="1" thickBot="1">
      <c r="C2391" s="53"/>
      <c r="D2391" s="53"/>
      <c r="E2391" s="53"/>
      <c r="F2391" s="53"/>
      <c r="G2391" s="53"/>
      <c r="H2391" s="53"/>
      <c r="L2391" s="53"/>
      <c r="M2391" s="53"/>
      <c r="N2391" s="53"/>
      <c r="O2391" s="53"/>
      <c r="P2391" s="53"/>
      <c r="Q2391" s="53"/>
      <c r="R2391" s="53"/>
      <c r="V2391" s="53"/>
      <c r="W2391" s="53"/>
      <c r="X2391" s="53"/>
      <c r="Y2391" s="53"/>
    </row>
    <row r="2392" spans="1:26" ht="18.75" thickTop="1">
      <c r="A2392" s="407" t="s">
        <v>33</v>
      </c>
      <c r="B2392" s="408"/>
      <c r="C2392" s="376" t="s">
        <v>35</v>
      </c>
      <c r="D2392" s="380"/>
      <c r="E2392" s="376" t="s">
        <v>30</v>
      </c>
      <c r="F2392" s="380"/>
      <c r="G2392" s="376" t="s">
        <v>31</v>
      </c>
      <c r="H2392" s="380"/>
      <c r="I2392" s="376" t="s">
        <v>32</v>
      </c>
      <c r="J2392" s="411"/>
      <c r="K2392" s="411"/>
      <c r="L2392" s="412"/>
      <c r="M2392" s="370" t="s">
        <v>50</v>
      </c>
      <c r="N2392" s="371"/>
      <c r="O2392" s="376" t="s">
        <v>0</v>
      </c>
      <c r="P2392" s="377"/>
      <c r="Q2392" s="169" t="s">
        <v>29</v>
      </c>
      <c r="R2392" s="378" t="s">
        <v>216</v>
      </c>
      <c r="S2392" s="379"/>
      <c r="T2392" s="379"/>
      <c r="U2392" s="380"/>
      <c r="V2392" s="381" t="s">
        <v>2</v>
      </c>
      <c r="W2392" s="382"/>
      <c r="X2392" s="170"/>
      <c r="Y2392" s="171"/>
    </row>
    <row r="2393" spans="1:26" s="113" customFormat="1" ht="18" customHeight="1">
      <c r="A2393" s="409"/>
      <c r="B2393" s="410"/>
      <c r="C2393" s="383" t="str">
        <f>'viva-1'!K43</f>
        <v>3.75</v>
      </c>
      <c r="D2393" s="384"/>
      <c r="E2393" s="383" t="str">
        <f>'viva-2'!K43</f>
        <v>3.25</v>
      </c>
      <c r="F2393" s="384"/>
      <c r="G2393" s="385" t="str">
        <f>'viva-3'!K43</f>
        <v>3.50</v>
      </c>
      <c r="H2393" s="384"/>
      <c r="I2393" s="383" t="str">
        <f>'viva-4'!K43</f>
        <v>4.00</v>
      </c>
      <c r="J2393" s="386"/>
      <c r="K2393" s="386"/>
      <c r="L2393" s="387"/>
      <c r="M2393" s="372"/>
      <c r="N2393" s="373"/>
      <c r="O2393" s="388">
        <f>W2381+Y2389</f>
        <v>386.98500000000001</v>
      </c>
      <c r="P2393" s="389"/>
      <c r="Q2393" s="397">
        <f>V2381</f>
        <v>126</v>
      </c>
      <c r="R2393" s="392">
        <f>O2393/126</f>
        <v>3.071309523809524</v>
      </c>
      <c r="S2393" s="393"/>
      <c r="T2393" s="393"/>
      <c r="U2393" s="394"/>
      <c r="V2393" s="359" t="str">
        <f>IF(R2393&gt;=2.5,Y2393,IF(R2393&gt;=2.25,"C",IF(R2393&gt;=2,"D",IF(R2393=0,0,"F"))))</f>
        <v>B</v>
      </c>
      <c r="W2393" s="360"/>
      <c r="X2393" s="172"/>
      <c r="Y2393" s="173" t="str">
        <f>IF(R2393&gt;=4,"A+",IF(R2393&gt;=3.75,"A",IF(R2393&gt;=3.5,"A-",IF(R2393&gt;=3.25,"B+",IF(R2393&gt;=3,"B",IF(R2393&gt;=2.75,"B-",IF(R2393&gt;=2.5,"C+",IF(R2393&gt;=2,"C","F"))))))))</f>
        <v>B</v>
      </c>
      <c r="Z2393" s="174"/>
    </row>
    <row r="2394" spans="1:26" ht="45.75" customHeight="1" thickBot="1">
      <c r="A2394" s="363" t="s">
        <v>34</v>
      </c>
      <c r="B2394" s="364"/>
      <c r="C2394" s="365" t="s">
        <v>1</v>
      </c>
      <c r="D2394" s="366"/>
      <c r="E2394" s="367">
        <f>C2393+E2393+G2393+I2393</f>
        <v>14.5</v>
      </c>
      <c r="F2394" s="368"/>
      <c r="G2394" s="365" t="s">
        <v>0</v>
      </c>
      <c r="H2394" s="366"/>
      <c r="I2394" s="367">
        <f>E2394*1.5</f>
        <v>21.75</v>
      </c>
      <c r="J2394" s="369"/>
      <c r="K2394" s="369"/>
      <c r="L2394" s="368"/>
      <c r="M2394" s="374"/>
      <c r="N2394" s="375"/>
      <c r="O2394" s="390"/>
      <c r="P2394" s="391"/>
      <c r="Q2394" s="398"/>
      <c r="R2394" s="395"/>
      <c r="S2394" s="395"/>
      <c r="T2394" s="395"/>
      <c r="U2394" s="396"/>
      <c r="V2394" s="361"/>
      <c r="W2394" s="362"/>
      <c r="X2394" s="175"/>
      <c r="Y2394" s="176"/>
    </row>
    <row r="2395" spans="1:26" ht="30" customHeight="1" thickTop="1">
      <c r="B2395" s="54"/>
      <c r="C2395" s="54"/>
      <c r="D2395" s="514" t="s">
        <v>24</v>
      </c>
      <c r="E2395" s="514"/>
      <c r="F2395" s="514"/>
      <c r="G2395" s="514"/>
      <c r="H2395" s="514"/>
      <c r="I2395" s="514"/>
      <c r="J2395" s="514"/>
      <c r="K2395" s="514"/>
      <c r="L2395" s="514"/>
      <c r="M2395" s="514"/>
      <c r="N2395" s="514"/>
      <c r="O2395" s="514"/>
      <c r="P2395" s="514"/>
      <c r="Q2395" s="514"/>
      <c r="R2395" s="514"/>
      <c r="S2395" s="514"/>
      <c r="T2395" s="55" t="s">
        <v>36</v>
      </c>
      <c r="U2395" s="56"/>
      <c r="V2395" s="515">
        <f>'1st 1'!R46</f>
        <v>0</v>
      </c>
      <c r="W2395" s="516"/>
      <c r="X2395" s="516"/>
      <c r="Y2395" s="516"/>
    </row>
    <row r="2396" spans="1:26" ht="18.75">
      <c r="A2396" s="57"/>
      <c r="B2396" s="58"/>
      <c r="C2396" s="59" t="s">
        <v>4</v>
      </c>
      <c r="D2396" s="60" t="s">
        <v>71</v>
      </c>
      <c r="E2396" s="60"/>
      <c r="F2396" s="53"/>
      <c r="G2396" s="61"/>
      <c r="H2396" s="517" t="s">
        <v>73</v>
      </c>
      <c r="I2396" s="518"/>
      <c r="J2396" s="518"/>
      <c r="K2396" s="518"/>
      <c r="L2396" s="518"/>
      <c r="M2396" s="518"/>
      <c r="N2396" s="518"/>
      <c r="O2396" s="62"/>
      <c r="P2396" s="62"/>
      <c r="Q2396" s="62"/>
      <c r="R2396" s="53"/>
      <c r="S2396" s="63"/>
      <c r="T2396" s="55" t="s">
        <v>37</v>
      </c>
      <c r="U2396" s="56"/>
      <c r="V2396" s="519">
        <f>'1st 1'!A46</f>
        <v>39</v>
      </c>
      <c r="W2396" s="516"/>
      <c r="X2396" s="516"/>
      <c r="Y2396" s="516"/>
    </row>
    <row r="2397" spans="1:26" ht="18.75">
      <c r="A2397" s="57"/>
      <c r="B2397" s="58"/>
      <c r="C2397" s="59" t="s">
        <v>5</v>
      </c>
      <c r="D2397" s="60" t="s">
        <v>66</v>
      </c>
      <c r="E2397" s="60"/>
      <c r="F2397" s="64"/>
      <c r="G2397" s="53"/>
      <c r="H2397" s="61"/>
      <c r="I2397" s="65"/>
      <c r="J2397" s="520">
        <f>'1st 1'!A2856</f>
        <v>0</v>
      </c>
      <c r="K2397" s="521"/>
      <c r="L2397" s="521"/>
      <c r="M2397" s="521"/>
      <c r="N2397" s="62"/>
      <c r="O2397" s="62"/>
      <c r="P2397" s="53"/>
      <c r="Q2397" s="53"/>
      <c r="R2397" s="53"/>
      <c r="S2397" s="63"/>
      <c r="T2397" s="55" t="s">
        <v>38</v>
      </c>
      <c r="U2397" s="56"/>
      <c r="V2397" s="56"/>
      <c r="W2397" s="56"/>
      <c r="X2397" s="56"/>
      <c r="Y2397" s="66">
        <f>'1st 1'!S46</f>
        <v>0</v>
      </c>
    </row>
    <row r="2398" spans="1:26" ht="18.75">
      <c r="A2398" s="57"/>
      <c r="B2398" s="58"/>
      <c r="C2398" s="59" t="s">
        <v>6</v>
      </c>
      <c r="D2398" s="60" t="s">
        <v>14</v>
      </c>
      <c r="E2398" s="58"/>
      <c r="F2398" s="67" t="s">
        <v>7</v>
      </c>
      <c r="G2398" s="68" t="str">
        <f>'1st 1'!B46</f>
        <v>R</v>
      </c>
      <c r="H2398" s="69"/>
      <c r="I2398" s="70"/>
      <c r="J2398" s="70"/>
      <c r="K2398" s="70"/>
      <c r="L2398" s="53"/>
      <c r="M2398" s="53"/>
      <c r="N2398" s="53"/>
      <c r="O2398" s="53"/>
      <c r="P2398" s="53"/>
      <c r="Q2398" s="53"/>
      <c r="R2398" s="53"/>
      <c r="V2398" s="53"/>
      <c r="W2398" s="53"/>
      <c r="X2398" s="53"/>
      <c r="Y2398" s="53"/>
    </row>
    <row r="2399" spans="1:26" ht="18.75">
      <c r="A2399" s="57"/>
      <c r="B2399" s="64"/>
      <c r="C2399" s="64"/>
      <c r="D2399" s="64"/>
      <c r="E2399" s="53"/>
      <c r="F2399" s="67" t="s">
        <v>8</v>
      </c>
      <c r="G2399" s="72">
        <f>'1st 1'!T46</f>
        <v>0</v>
      </c>
      <c r="H2399" s="69"/>
      <c r="I2399" s="70"/>
      <c r="J2399" s="70"/>
      <c r="K2399" s="70"/>
      <c r="L2399" s="53"/>
      <c r="M2399" s="53"/>
      <c r="N2399" s="53"/>
      <c r="O2399" s="53"/>
      <c r="P2399" s="53"/>
      <c r="Q2399" s="53"/>
      <c r="R2399" s="53"/>
      <c r="V2399" s="53"/>
      <c r="W2399" s="53"/>
      <c r="X2399" s="53"/>
      <c r="Y2399" s="53"/>
    </row>
    <row r="2400" spans="1:26" ht="18.75">
      <c r="A2400" s="57"/>
      <c r="B2400" s="64"/>
      <c r="C2400" s="64"/>
      <c r="D2400" s="64"/>
      <c r="E2400" s="53"/>
      <c r="F2400" s="67" t="s">
        <v>9</v>
      </c>
      <c r="G2400" s="72">
        <f>'1st 1'!U46</f>
        <v>0</v>
      </c>
      <c r="H2400" s="69"/>
      <c r="I2400" s="70"/>
      <c r="J2400" s="70"/>
      <c r="K2400" s="70"/>
      <c r="L2400" s="53"/>
      <c r="M2400" s="53"/>
      <c r="N2400" s="53"/>
      <c r="O2400" s="53"/>
      <c r="P2400" s="53"/>
      <c r="Q2400" s="53"/>
      <c r="R2400" s="53"/>
      <c r="V2400" s="53"/>
      <c r="W2400" s="53"/>
      <c r="X2400" s="53"/>
      <c r="Y2400" s="53"/>
    </row>
    <row r="2401" spans="1:26" ht="18.75">
      <c r="A2401" s="57"/>
      <c r="B2401" s="64"/>
      <c r="C2401" s="64"/>
      <c r="D2401" s="64"/>
      <c r="E2401" s="53"/>
      <c r="F2401" s="67" t="s">
        <v>10</v>
      </c>
      <c r="G2401" s="72">
        <f>'1st 1'!V46</f>
        <v>0</v>
      </c>
      <c r="H2401" s="69"/>
      <c r="I2401" s="73"/>
      <c r="J2401" s="73"/>
      <c r="K2401" s="73"/>
      <c r="L2401" s="53"/>
      <c r="M2401" s="53"/>
      <c r="N2401" s="53"/>
      <c r="O2401" s="53"/>
      <c r="P2401" s="53"/>
      <c r="Q2401" s="53"/>
      <c r="R2401" s="53"/>
      <c r="V2401" s="53"/>
      <c r="W2401" s="53"/>
      <c r="X2401" s="53"/>
      <c r="Y2401" s="53"/>
    </row>
    <row r="2402" spans="1:26" ht="21.75" customHeight="1" thickBot="1">
      <c r="A2402" s="522" t="s">
        <v>25</v>
      </c>
      <c r="B2402" s="522"/>
      <c r="C2402" s="523"/>
      <c r="D2402" s="523"/>
      <c r="E2402" s="523"/>
      <c r="F2402" s="523"/>
      <c r="G2402" s="523"/>
      <c r="H2402" s="523"/>
      <c r="I2402" s="523"/>
      <c r="J2402" s="523"/>
      <c r="K2402" s="523"/>
      <c r="L2402" s="524"/>
      <c r="M2402" s="524"/>
      <c r="N2402" s="524"/>
      <c r="O2402" s="524"/>
      <c r="P2402" s="524"/>
      <c r="Q2402" s="524"/>
      <c r="R2402" s="524"/>
      <c r="S2402" s="524"/>
      <c r="T2402" s="524"/>
      <c r="U2402" s="524"/>
      <c r="V2402" s="524"/>
      <c r="W2402" s="524"/>
      <c r="X2402" s="524"/>
      <c r="Y2402" s="524"/>
    </row>
    <row r="2403" spans="1:26" ht="19.5" customHeight="1" thickTop="1" thickBot="1">
      <c r="A2403" s="478" t="s">
        <v>42</v>
      </c>
      <c r="B2403" s="479"/>
      <c r="C2403" s="479"/>
      <c r="D2403" s="479"/>
      <c r="E2403" s="479"/>
      <c r="F2403" s="479"/>
      <c r="G2403" s="479"/>
      <c r="H2403" s="479"/>
      <c r="I2403" s="479"/>
      <c r="J2403" s="479"/>
      <c r="K2403" s="480"/>
      <c r="L2403" s="479" t="s">
        <v>43</v>
      </c>
      <c r="M2403" s="479"/>
      <c r="N2403" s="479"/>
      <c r="O2403" s="479"/>
      <c r="P2403" s="479"/>
      <c r="Q2403" s="479"/>
      <c r="R2403" s="479"/>
      <c r="S2403" s="479"/>
      <c r="T2403" s="479"/>
      <c r="U2403" s="506"/>
      <c r="V2403" s="507" t="s">
        <v>39</v>
      </c>
      <c r="W2403" s="508"/>
      <c r="X2403" s="508"/>
      <c r="Y2403" s="509"/>
      <c r="Z2403" s="510" t="s">
        <v>68</v>
      </c>
    </row>
    <row r="2404" spans="1:26" ht="19.5" thickTop="1" thickBot="1">
      <c r="A2404" s="74" t="s">
        <v>22</v>
      </c>
      <c r="B2404" s="75"/>
      <c r="C2404" s="76">
        <f>'1st 1'!C4</f>
        <v>101</v>
      </c>
      <c r="D2404" s="76">
        <f>'1st 2'!C4</f>
        <v>102</v>
      </c>
      <c r="E2404" s="76">
        <f>'1st 3'!C4</f>
        <v>103</v>
      </c>
      <c r="F2404" s="76">
        <f>'1st 4'!C4</f>
        <v>104</v>
      </c>
      <c r="G2404" s="76">
        <f>'1st 5'!C4</f>
        <v>105</v>
      </c>
      <c r="H2404" s="76">
        <f>'1st 6'!C4</f>
        <v>106</v>
      </c>
      <c r="I2404" s="511" t="s">
        <v>0</v>
      </c>
      <c r="J2404" s="511" t="s">
        <v>3</v>
      </c>
      <c r="K2404" s="512" t="s">
        <v>2</v>
      </c>
      <c r="L2404" s="76">
        <f>'2nd 1'!C4</f>
        <v>107</v>
      </c>
      <c r="M2404" s="76">
        <f>'2nd 2'!C4</f>
        <v>108</v>
      </c>
      <c r="N2404" s="76">
        <f>'2nd 3'!C4</f>
        <v>109</v>
      </c>
      <c r="O2404" s="76">
        <f>'2nd 4'!C4</f>
        <v>110</v>
      </c>
      <c r="P2404" s="76">
        <f>'2nd 5'!C4</f>
        <v>111</v>
      </c>
      <c r="Q2404" s="76">
        <f>'2nd 6'!C4</f>
        <v>112</v>
      </c>
      <c r="R2404" s="76">
        <f>'2nd 7'!C4</f>
        <v>0</v>
      </c>
      <c r="S2404" s="429" t="s">
        <v>0</v>
      </c>
      <c r="T2404" s="429" t="s">
        <v>3</v>
      </c>
      <c r="U2404" s="431" t="s">
        <v>2</v>
      </c>
      <c r="V2404" s="492" t="s">
        <v>29</v>
      </c>
      <c r="W2404" s="493" t="s">
        <v>0</v>
      </c>
      <c r="X2404" s="494" t="s">
        <v>3</v>
      </c>
      <c r="Y2404" s="495" t="s">
        <v>2</v>
      </c>
      <c r="Z2404" s="510"/>
    </row>
    <row r="2405" spans="1:26" ht="64.5" customHeight="1" thickTop="1" thickBot="1">
      <c r="A2405" s="77" t="s">
        <v>63</v>
      </c>
      <c r="B2405" s="78"/>
      <c r="C2405" s="114" t="str">
        <f>'1st 1'!C6</f>
        <v>Drawing-1</v>
      </c>
      <c r="D2405" s="114" t="str">
        <f>'1st 2'!C6</f>
        <v>Sketch-1</v>
      </c>
      <c r="E2405" s="114" t="str">
        <f>'1st 3'!C6</f>
        <v>Parspective-1</v>
      </c>
      <c r="F2405" s="114" t="str">
        <f>'1st 4'!C6</f>
        <v>Study and Composition-1</v>
      </c>
      <c r="G2405" s="114" t="str">
        <f>'1st 5'!C6</f>
        <v>History of Civilization-1</v>
      </c>
      <c r="H2405" s="114" t="str">
        <f>'1st 6'!C6</f>
        <v>Nazrul Studies</v>
      </c>
      <c r="I2405" s="481"/>
      <c r="J2405" s="481"/>
      <c r="K2405" s="482"/>
      <c r="L2405" s="114" t="str">
        <f>'2nd 1'!C6</f>
        <v>Drawing-2</v>
      </c>
      <c r="M2405" s="114" t="str">
        <f>'2nd 2'!C6</f>
        <v>Sketch-2</v>
      </c>
      <c r="N2405" s="114" t="str">
        <f>'2nd 3'!C6</f>
        <v>Perspective- 2</v>
      </c>
      <c r="O2405" s="114" t="str">
        <f>'2nd 4'!C6</f>
        <v>Basic Design</v>
      </c>
      <c r="P2405" s="114" t="str">
        <f>'2nd 5'!C6</f>
        <v xml:space="preserve"> Study &amp; composition 2</v>
      </c>
      <c r="Q2405" s="114" t="str">
        <f>'2nd 6'!C6</f>
        <v>History of Civilization -2</v>
      </c>
      <c r="R2405" s="114">
        <f>'2nd 7'!C6</f>
        <v>0</v>
      </c>
      <c r="S2405" s="429"/>
      <c r="T2405" s="429"/>
      <c r="U2405" s="431"/>
      <c r="V2405" s="492"/>
      <c r="W2405" s="493"/>
      <c r="X2405" s="493"/>
      <c r="Y2405" s="495"/>
      <c r="Z2405" s="510"/>
    </row>
    <row r="2406" spans="1:26" ht="18.75" thickTop="1">
      <c r="A2406" s="77" t="s">
        <v>12</v>
      </c>
      <c r="B2406" s="78"/>
      <c r="C2406" s="80">
        <f>'1st 1'!G4</f>
        <v>3</v>
      </c>
      <c r="D2406" s="80">
        <f>'1st 2'!G4</f>
        <v>1.5</v>
      </c>
      <c r="E2406" s="80">
        <f>'1st 3'!G4</f>
        <v>3</v>
      </c>
      <c r="F2406" s="80">
        <f>'1st 4'!G4</f>
        <v>3</v>
      </c>
      <c r="G2406" s="80">
        <f>'1st 5'!G4</f>
        <v>1.5</v>
      </c>
      <c r="H2406" s="80">
        <f>'1st 6'!G4</f>
        <v>3</v>
      </c>
      <c r="I2406" s="481"/>
      <c r="J2406" s="481"/>
      <c r="K2406" s="513"/>
      <c r="L2406" s="80">
        <f>'2nd 1'!G4</f>
        <v>3</v>
      </c>
      <c r="M2406" s="80">
        <f>'2nd 2'!G4</f>
        <v>1.5</v>
      </c>
      <c r="N2406" s="80">
        <f>'2nd 3'!G4</f>
        <v>3</v>
      </c>
      <c r="O2406" s="80">
        <f>'2nd 4'!G4</f>
        <v>1.5</v>
      </c>
      <c r="P2406" s="80">
        <f>'2nd 5'!G4</f>
        <v>3</v>
      </c>
      <c r="Q2406" s="80">
        <f>'2nd 6'!G4</f>
        <v>3</v>
      </c>
      <c r="R2406" s="80">
        <f>'2nd 7'!G4</f>
        <v>0</v>
      </c>
      <c r="S2406" s="430"/>
      <c r="T2406" s="430"/>
      <c r="U2406" s="432"/>
      <c r="V2406" s="468"/>
      <c r="W2406" s="471"/>
      <c r="X2406" s="471"/>
      <c r="Y2406" s="422"/>
      <c r="Z2406" s="510"/>
    </row>
    <row r="2407" spans="1:26" ht="16.5" customHeight="1">
      <c r="A2407" s="77" t="s">
        <v>11</v>
      </c>
      <c r="B2407" s="78"/>
      <c r="C2407" s="80">
        <v>100</v>
      </c>
      <c r="D2407" s="80">
        <v>100</v>
      </c>
      <c r="E2407" s="80">
        <v>100</v>
      </c>
      <c r="F2407" s="80">
        <v>100</v>
      </c>
      <c r="G2407" s="80">
        <v>100</v>
      </c>
      <c r="H2407" s="80">
        <v>100</v>
      </c>
      <c r="I2407" s="496">
        <f>(C2411*C2406)+(D2411*D2406)+(E2411*E2406)+(F2411*F2406)+(G2411*G2406)+(H2411*H2406)</f>
        <v>40.875</v>
      </c>
      <c r="J2407" s="82"/>
      <c r="K2407" s="83" t="str">
        <f>IF(J2408&gt;=4,"A+",IF(J2408&gt;=3.75,"A",IF(J2408&gt;=3.5,"A-",IF(J2408&gt;=3.25,"B+",IF(J2408&gt;=3,"B",IF(J2408&gt;=2.75,"B-",IF(J2408&gt;=2.5,"C+",IF(J2408&gt;=2,"C","F"))))))))</f>
        <v>C+</v>
      </c>
      <c r="L2407" s="81">
        <v>100</v>
      </c>
      <c r="M2407" s="80">
        <v>100</v>
      </c>
      <c r="N2407" s="80">
        <v>100</v>
      </c>
      <c r="O2407" s="80">
        <v>100</v>
      </c>
      <c r="P2407" s="80">
        <v>100</v>
      </c>
      <c r="Q2407" s="80">
        <v>100</v>
      </c>
      <c r="R2407" s="80">
        <v>100</v>
      </c>
      <c r="S2407" s="465">
        <f>(L2411*L2406)+(M2411*M2406)+(N2411*N2406)+(O2411*O2406)+(P2411*P2406)+(Q2411*Q2406)+(R2411*R2406)</f>
        <v>40.875</v>
      </c>
      <c r="T2407" s="84"/>
      <c r="U2407" s="85" t="str">
        <f>IF(T2408&gt;=4,"A+",IF(T2408&gt;=3.75,"A",IF(T2408&gt;=3.5,"A-",IF(T2408&gt;=3.25,"B+",IF(T2408&gt;=3,"B",IF(T2408&gt;=2.75,"B-",IF(T2408&gt;=2.5,"C+",IF(T2408&gt;=2,"C","F"))))))))</f>
        <v>C+</v>
      </c>
      <c r="V2407" s="498">
        <f>IF((C2411+C2413)=0,0,C2406)+IF((D2411+D2413)=0,0,D2406)+IF((E2411+E2413)=0,0,E2406)+IF((F2411+F2413)=0,0,F2406)+IF((G2411+G2413)=0,0,G2406)+IF((H2411+H2413)=0,0,H2406)+IF((L2411+L2413)=0,0,L2406)+IF((M2411+M2413)=0,0,M2406)+IF((N2411+N2413)=0,0,N2406)+IF((O2411+O2413)=0,0,O2406)+IF((P2411+P2413)=0,0,P2406)+IF((Q2411+Q2413)=0,0,Q2406)+IF((R2411+R2413)=0,0,R2406)+IF(C2456=0,0,1.5)</f>
        <v>31.5</v>
      </c>
      <c r="W2407" s="415">
        <f>I2407+S2407+(C2456*1.5)</f>
        <v>85.5</v>
      </c>
      <c r="X2407" s="503">
        <f>IF(S2407&gt;0,(W2407/31.5),J2408)</f>
        <v>2.7142857142857144</v>
      </c>
      <c r="Y2407" s="154" t="str">
        <f>IF(X2407&gt;=4,"A+",IF(X2407&gt;=3.75,"A",IF(X2407&gt;=3.5,"A-",IF(X2407&gt;=3.25,"B+",IF(X2407&gt;=3,"B",IF(X2407&gt;=2.75,"B-",IF(X2407&gt;=2.5,"C+",IF(X2407&gt;=2,"C","F"))))))))</f>
        <v>C+</v>
      </c>
      <c r="Z2407" s="510"/>
    </row>
    <row r="2408" spans="1:26" ht="18">
      <c r="A2408" s="77" t="s">
        <v>28</v>
      </c>
      <c r="B2408" s="86"/>
      <c r="C2408" s="87">
        <f>'1st 1'!C46</f>
        <v>25</v>
      </c>
      <c r="D2408" s="87">
        <f>'1st 2'!C46</f>
        <v>18</v>
      </c>
      <c r="E2408" s="87">
        <f>'1st 3'!C46</f>
        <v>24</v>
      </c>
      <c r="F2408" s="87">
        <f>'1st 4'!C46</f>
        <v>23</v>
      </c>
      <c r="G2408" s="87">
        <f>'1st 5'!C46</f>
        <v>31</v>
      </c>
      <c r="H2408" s="87">
        <f>'1st 6'!C46</f>
        <v>31.5</v>
      </c>
      <c r="I2408" s="497"/>
      <c r="J2408" s="485">
        <f>I2407/(C2406+D2406+E2406+F2406+G2406+H2406)</f>
        <v>2.7250000000000001</v>
      </c>
      <c r="K2408" s="88"/>
      <c r="L2408" s="89">
        <f>'2nd 1'!C46</f>
        <v>22.5</v>
      </c>
      <c r="M2408" s="87">
        <f>'2nd 2'!C46</f>
        <v>26</v>
      </c>
      <c r="N2408" s="87">
        <f>'2nd 3'!C46</f>
        <v>26.5</v>
      </c>
      <c r="O2408" s="87">
        <f>'2nd 4'!C46</f>
        <v>27.5</v>
      </c>
      <c r="P2408" s="87">
        <f>'2nd 5'!C46</f>
        <v>25</v>
      </c>
      <c r="Q2408" s="87">
        <f>'2nd 6'!C46</f>
        <v>26.5</v>
      </c>
      <c r="R2408" s="87">
        <f>'2nd 7'!C46</f>
        <v>0</v>
      </c>
      <c r="S2408" s="457"/>
      <c r="T2408" s="485">
        <f>S2407/(L2406+M2406+N2406+O2406+P2406+Q2406+R2406)</f>
        <v>2.7250000000000001</v>
      </c>
      <c r="U2408" s="90"/>
      <c r="V2408" s="499"/>
      <c r="W2408" s="501"/>
      <c r="X2408" s="453"/>
      <c r="Y2408" s="487" t="str">
        <f>IF(S2407&gt;0,(IF(X2407&gt;=2.5,Y2407,IF(X2407&gt;=2.25,"C",IF(X2407&gt;=2,"D","F")))),K2409)</f>
        <v>C+</v>
      </c>
      <c r="Z2408" s="510"/>
    </row>
    <row r="2409" spans="1:26" ht="16.5" customHeight="1">
      <c r="A2409" s="423" t="s">
        <v>26</v>
      </c>
      <c r="B2409" s="91" t="s">
        <v>60</v>
      </c>
      <c r="C2409" s="87">
        <f>'1st 1'!J46</f>
        <v>39</v>
      </c>
      <c r="D2409" s="87">
        <f>'1st 2'!J46</f>
        <v>25</v>
      </c>
      <c r="E2409" s="87">
        <f>'1st 3'!J46</f>
        <v>31</v>
      </c>
      <c r="F2409" s="87">
        <f>'1st 4'!J46</f>
        <v>28.75</v>
      </c>
      <c r="G2409" s="87">
        <f>'1st 5'!J46</f>
        <v>36.5</v>
      </c>
      <c r="H2409" s="87">
        <f>'1st 6'!J46</f>
        <v>25</v>
      </c>
      <c r="I2409" s="497"/>
      <c r="J2409" s="505"/>
      <c r="K2409" s="489" t="str">
        <f>IF(J2408&gt;=2.5,K2407,IF(J2408&gt;=2.25,"C",IF(J2408&gt;=2,"D",IF(J2408=0,0,"F"))))</f>
        <v>C+</v>
      </c>
      <c r="L2409" s="89">
        <f>'2nd 1'!J46</f>
        <v>29</v>
      </c>
      <c r="M2409" s="87">
        <f>'2nd 2'!J46</f>
        <v>27</v>
      </c>
      <c r="N2409" s="87">
        <f>'2nd 3'!J46</f>
        <v>40</v>
      </c>
      <c r="O2409" s="87">
        <f>'2nd 4'!J46</f>
        <v>37.5</v>
      </c>
      <c r="P2409" s="87">
        <f>'2nd 5'!J46</f>
        <v>26</v>
      </c>
      <c r="Q2409" s="87">
        <f>'2nd 6'!J46</f>
        <v>23.75</v>
      </c>
      <c r="R2409" s="87">
        <f>'2nd 7'!J46</f>
        <v>0</v>
      </c>
      <c r="S2409" s="457"/>
      <c r="T2409" s="486"/>
      <c r="U2409" s="442" t="str">
        <f>IF(T2408&gt;=2.5,U2407,IF(T2408&gt;=2.25,"C",IF(T2408&gt;=2,"D",IF(T2408=0,0,"F"))))</f>
        <v>C+</v>
      </c>
      <c r="V2409" s="499"/>
      <c r="W2409" s="501"/>
      <c r="X2409" s="453"/>
      <c r="Y2409" s="488"/>
      <c r="Z2409" s="510"/>
    </row>
    <row r="2410" spans="1:26" ht="16.5" customHeight="1">
      <c r="A2410" s="424"/>
      <c r="B2410" s="91" t="s">
        <v>67</v>
      </c>
      <c r="C2410" s="115">
        <f>'1st 1'!K46</f>
        <v>64</v>
      </c>
      <c r="D2410" s="115">
        <f>'1st 2'!K46</f>
        <v>43</v>
      </c>
      <c r="E2410" s="115">
        <f>'1st 3'!K46</f>
        <v>55</v>
      </c>
      <c r="F2410" s="115">
        <f>'1st 4'!K46</f>
        <v>52</v>
      </c>
      <c r="G2410" s="115">
        <f>'1st 5'!K46</f>
        <v>68</v>
      </c>
      <c r="H2410" s="115">
        <f>'1st 6'!K46</f>
        <v>57</v>
      </c>
      <c r="I2410" s="497"/>
      <c r="J2410" s="505"/>
      <c r="K2410" s="490"/>
      <c r="L2410" s="116">
        <f>'2nd 1'!K46</f>
        <v>52</v>
      </c>
      <c r="M2410" s="115">
        <f>'2nd 2'!K46</f>
        <v>53</v>
      </c>
      <c r="N2410" s="115">
        <f>'2nd 3'!K46</f>
        <v>67</v>
      </c>
      <c r="O2410" s="115">
        <f>'2nd 4'!K46</f>
        <v>65</v>
      </c>
      <c r="P2410" s="115">
        <f>'2nd 5'!K46</f>
        <v>51</v>
      </c>
      <c r="Q2410" s="115">
        <f>'2nd 6'!K46</f>
        <v>51</v>
      </c>
      <c r="R2410" s="115">
        <f>'2nd 7'!K46</f>
        <v>0</v>
      </c>
      <c r="S2410" s="457"/>
      <c r="T2410" s="486"/>
      <c r="U2410" s="491"/>
      <c r="V2410" s="499"/>
      <c r="W2410" s="501"/>
      <c r="X2410" s="453"/>
      <c r="Y2410" s="488"/>
      <c r="Z2410" s="510"/>
    </row>
    <row r="2411" spans="1:26" ht="18">
      <c r="A2411" s="424"/>
      <c r="B2411" s="91" t="s">
        <v>1</v>
      </c>
      <c r="C2411" s="87">
        <f>'1st 1'!M46</f>
        <v>3</v>
      </c>
      <c r="D2411" s="87">
        <f>'1st 2'!M46</f>
        <v>2</v>
      </c>
      <c r="E2411" s="87">
        <f>'1st 3'!M46</f>
        <v>2.75</v>
      </c>
      <c r="F2411" s="87">
        <f>'1st 4'!M46</f>
        <v>2.5</v>
      </c>
      <c r="G2411" s="87">
        <f>'1st 5'!M46</f>
        <v>3.25</v>
      </c>
      <c r="H2411" s="87">
        <f>'1st 6'!M46</f>
        <v>2.75</v>
      </c>
      <c r="I2411" s="497"/>
      <c r="J2411" s="505"/>
      <c r="K2411" s="92"/>
      <c r="L2411" s="89">
        <f>'2nd 1'!M46</f>
        <v>2.5</v>
      </c>
      <c r="M2411" s="87">
        <f>'2nd 2'!M46</f>
        <v>2.5</v>
      </c>
      <c r="N2411" s="87">
        <f>'2nd 3'!M46</f>
        <v>3.25</v>
      </c>
      <c r="O2411" s="87">
        <f>'2nd 4'!M46</f>
        <v>3.25</v>
      </c>
      <c r="P2411" s="87">
        <f>'2nd 5'!M46</f>
        <v>2.5</v>
      </c>
      <c r="Q2411" s="87">
        <f>'2nd 6'!M46</f>
        <v>2.5</v>
      </c>
      <c r="R2411" s="87">
        <f>'2nd 7'!M46</f>
        <v>0</v>
      </c>
      <c r="S2411" s="457"/>
      <c r="T2411" s="486"/>
      <c r="U2411" s="93"/>
      <c r="V2411" s="499"/>
      <c r="W2411" s="501"/>
      <c r="X2411" s="453"/>
      <c r="Y2411" s="155"/>
      <c r="Z2411" s="510"/>
    </row>
    <row r="2412" spans="1:26" ht="17.25" customHeight="1" thickBot="1">
      <c r="A2412" s="424"/>
      <c r="B2412" s="94" t="s">
        <v>2</v>
      </c>
      <c r="C2412" s="95" t="str">
        <f>'1st 1'!L46</f>
        <v>B</v>
      </c>
      <c r="D2412" s="95" t="str">
        <f>'1st 2'!L46</f>
        <v>D</v>
      </c>
      <c r="E2412" s="95" t="str">
        <f>'1st 3'!L46</f>
        <v>B-</v>
      </c>
      <c r="F2412" s="95" t="str">
        <f>'1st 4'!L46</f>
        <v>C+</v>
      </c>
      <c r="G2412" s="95" t="str">
        <f>'1st 5'!L46</f>
        <v>B+</v>
      </c>
      <c r="H2412" s="95" t="str">
        <f>'1st 6'!L46</f>
        <v>B-</v>
      </c>
      <c r="I2412" s="472"/>
      <c r="J2412" s="96"/>
      <c r="K2412" s="88"/>
      <c r="L2412" s="97" t="str">
        <f>'2nd 1'!L46</f>
        <v>C+</v>
      </c>
      <c r="M2412" s="95" t="str">
        <f>'2nd 2'!L46</f>
        <v>C+</v>
      </c>
      <c r="N2412" s="95" t="str">
        <f>'2nd 3'!L46</f>
        <v>B+</v>
      </c>
      <c r="O2412" s="95" t="str">
        <f>'2nd 4'!L46</f>
        <v>B+</v>
      </c>
      <c r="P2412" s="95" t="str">
        <f>'2nd 5'!L46</f>
        <v>C+</v>
      </c>
      <c r="Q2412" s="95" t="str">
        <f>'2nd 6'!L46</f>
        <v>C+</v>
      </c>
      <c r="R2412" s="95">
        <f>'2nd 7'!L46</f>
        <v>0</v>
      </c>
      <c r="S2412" s="457"/>
      <c r="T2412" s="98"/>
      <c r="U2412" s="90"/>
      <c r="V2412" s="500"/>
      <c r="W2412" s="502"/>
      <c r="X2412" s="504"/>
      <c r="Y2412" s="156"/>
      <c r="Z2412" s="510"/>
    </row>
    <row r="2413" spans="1:26" ht="18.75" thickTop="1">
      <c r="A2413" s="413" t="s">
        <v>127</v>
      </c>
      <c r="B2413" s="91" t="s">
        <v>1</v>
      </c>
      <c r="C2413" s="87">
        <f>'1st 1'!N46</f>
        <v>0</v>
      </c>
      <c r="D2413" s="87">
        <f>'1st 2'!N46</f>
        <v>0</v>
      </c>
      <c r="E2413" s="87">
        <f>'1st 3'!N46</f>
        <v>0</v>
      </c>
      <c r="F2413" s="87">
        <f>'1st 4'!N46</f>
        <v>0</v>
      </c>
      <c r="G2413" s="87">
        <f>'1st 5'!N46</f>
        <v>0</v>
      </c>
      <c r="H2413" s="87">
        <f>'1st 6'!N46</f>
        <v>0</v>
      </c>
      <c r="I2413" s="530">
        <f>(C2413*C2406)+(D2413*D2406)+(E2413*E2406)+(F2413*F2406)+(G2413*G2406)+(H2413*H2406)</f>
        <v>0</v>
      </c>
      <c r="J2413" s="417">
        <f>IF(C2413&gt;0,(C2411*C2406),0)+IF(D2413&gt;0,(D2411*D2406),0)+IF(E2413&gt;0,(E2411*E2406),0)+IF(F2413&gt;0,(F2411*F2406),0)+IF(G2413&gt;0,(G2411*G2406),0)+IF(H2413&gt;0,(H2411*H2406),0)</f>
        <v>0</v>
      </c>
      <c r="K2413" s="473">
        <f>IF(C2413&gt;C2411,((C2413*C2406)-(C2411*C2406)),0)+IF(D2413&gt;D2411,((D2413*D2406)-(D2411*D2406)),0)+IF(E2413&gt;E2411,((E2413*E2406)-(E2411*E2406)),0)+IF(F2413&gt;F2411,((F2413*F2406)-(F2411*F2406)),0)+IF(G2413&gt;G2411,((G2413*G2406)-(G2411*G2406)),0)+IF(H2413&gt;H2411,((H2413*H2406)-(H2411*H2406)),0)</f>
        <v>0</v>
      </c>
      <c r="L2413" s="89">
        <f>'2nd 1'!N46</f>
        <v>0</v>
      </c>
      <c r="M2413" s="87">
        <f>'2nd 2'!N46</f>
        <v>0</v>
      </c>
      <c r="N2413" s="87">
        <f>'2nd 3'!N46</f>
        <v>0</v>
      </c>
      <c r="O2413" s="87">
        <f>'2nd 4'!N46</f>
        <v>0</v>
      </c>
      <c r="P2413" s="87">
        <f>'2nd 5'!N46</f>
        <v>0</v>
      </c>
      <c r="Q2413" s="87">
        <f>'2nd 6'!N46</f>
        <v>0</v>
      </c>
      <c r="R2413" s="87">
        <f>'2nd 7'!N46</f>
        <v>0</v>
      </c>
      <c r="S2413" s="401">
        <f>(L2413*L2406)+(M2413*M2406)+(N2413*N2406)+(O2413*O2406)+(P2413*P2406)+(Q2413*Q2406)+(R2413*R2406)</f>
        <v>0</v>
      </c>
      <c r="T2413" s="417">
        <f>IF(L2413&gt;0,(L2411*L2406),0)+IF(M2413&gt;0,(M2411*M2406),0)+IF(N2413&gt;0,(N2411*N2406),0)+IF(O2413&gt;0,(O2411*O2406),0)+IF(P2413&gt;0,(P2411*P2406),0)+IF(Q2413&gt;0,(Q2411*Q2406),0)+IF(R2413&gt;0,(R2411*R2406),0)</f>
        <v>0</v>
      </c>
      <c r="U2413" s="399">
        <f>IF(L2413&gt;L2411,((L2413*L2406)-(L2411*L2406)),0)+IF(M2413&gt;M2411,((M2413*M2406)-(M2411*M2406)),0)+IF(N2413&gt;N2411,((N2413*N2406)-(N2411*N2406)),0)+IF(O2413&gt;O2411,((O2413*O2406)-(O2411*O2406)),0)+IF(P2413&gt;P2411,((P2413*P2406)-(P2411*P2406)),0)+IF(Q2413&gt;Q2411,((Q2413*Q2406)-(Q2411*Q2406)),0)+IF(R2413&gt;R2411,((R2413*R2406)-(R2411*R2406)),0)</f>
        <v>0</v>
      </c>
      <c r="V2413" s="401">
        <f>I2413+S2413</f>
        <v>0</v>
      </c>
      <c r="W2413" s="436">
        <f>J2413+T2413</f>
        <v>0</v>
      </c>
      <c r="X2413" s="526">
        <f>K2413+U2413</f>
        <v>0</v>
      </c>
      <c r="Y2413" s="527"/>
      <c r="Z2413" s="510"/>
    </row>
    <row r="2414" spans="1:26" ht="15.75" customHeight="1" thickBot="1">
      <c r="A2414" s="414"/>
      <c r="B2414" s="157" t="s">
        <v>23</v>
      </c>
      <c r="C2414" s="178" t="str">
        <f>'1st 1'!O46</f>
        <v/>
      </c>
      <c r="D2414" s="178" t="str">
        <f>'1st 2'!O46</f>
        <v/>
      </c>
      <c r="E2414" s="178" t="str">
        <f>'1st 3'!O46</f>
        <v/>
      </c>
      <c r="F2414" s="178" t="str">
        <f>'1st 4'!O46</f>
        <v/>
      </c>
      <c r="G2414" s="178" t="str">
        <f>'1st 5'!O46</f>
        <v/>
      </c>
      <c r="H2414" s="178" t="str">
        <f>'1st 6'!O46</f>
        <v/>
      </c>
      <c r="I2414" s="472"/>
      <c r="J2414" s="472"/>
      <c r="K2414" s="474"/>
      <c r="L2414" s="179" t="str">
        <f>'2nd 1'!O46</f>
        <v/>
      </c>
      <c r="M2414" s="178" t="str">
        <f>'2nd 2'!O46</f>
        <v/>
      </c>
      <c r="N2414" s="178" t="str">
        <f>'2nd 3'!O46</f>
        <v/>
      </c>
      <c r="O2414" s="178" t="str">
        <f>'2nd 4'!O46</f>
        <v/>
      </c>
      <c r="P2414" s="178" t="str">
        <f>'2nd 5'!O46</f>
        <v/>
      </c>
      <c r="Q2414" s="178" t="str">
        <f>'2nd 6'!O46</f>
        <v/>
      </c>
      <c r="R2414" s="178" t="str">
        <f>'2nd 7'!O46</f>
        <v/>
      </c>
      <c r="S2414" s="475"/>
      <c r="T2414" s="420"/>
      <c r="U2414" s="400"/>
      <c r="V2414" s="402"/>
      <c r="W2414" s="437"/>
      <c r="X2414" s="528"/>
      <c r="Y2414" s="529"/>
      <c r="Z2414" s="510"/>
    </row>
    <row r="2415" spans="1:26" ht="21" customHeight="1" thickTop="1" thickBot="1">
      <c r="A2415" s="435" t="s">
        <v>30</v>
      </c>
      <c r="B2415" s="435"/>
      <c r="C2415" s="435"/>
      <c r="D2415" s="435"/>
      <c r="E2415" s="435"/>
      <c r="F2415" s="435"/>
      <c r="G2415" s="435"/>
      <c r="H2415" s="435"/>
      <c r="I2415" s="435"/>
      <c r="J2415" s="435"/>
      <c r="K2415" s="435"/>
      <c r="L2415" s="435"/>
      <c r="M2415" s="435"/>
      <c r="N2415" s="435"/>
      <c r="O2415" s="435"/>
      <c r="P2415" s="435"/>
      <c r="Q2415" s="435"/>
      <c r="R2415" s="435"/>
      <c r="S2415" s="435"/>
      <c r="T2415" s="435"/>
      <c r="U2415" s="435"/>
      <c r="V2415" s="435"/>
      <c r="W2415" s="435"/>
      <c r="X2415" s="435"/>
      <c r="Y2415" s="435"/>
      <c r="Z2415" s="510"/>
    </row>
    <row r="2416" spans="1:26" ht="19.5" customHeight="1" thickTop="1" thickBot="1">
      <c r="A2416" s="478" t="s">
        <v>44</v>
      </c>
      <c r="B2416" s="479"/>
      <c r="C2416" s="479"/>
      <c r="D2416" s="479"/>
      <c r="E2416" s="479"/>
      <c r="F2416" s="479"/>
      <c r="G2416" s="479"/>
      <c r="H2416" s="479"/>
      <c r="I2416" s="479"/>
      <c r="J2416" s="479"/>
      <c r="K2416" s="506"/>
      <c r="L2416" s="425" t="s">
        <v>45</v>
      </c>
      <c r="M2416" s="426"/>
      <c r="N2416" s="426"/>
      <c r="O2416" s="426"/>
      <c r="P2416" s="426"/>
      <c r="Q2416" s="426"/>
      <c r="R2416" s="426"/>
      <c r="S2416" s="426"/>
      <c r="T2416" s="426"/>
      <c r="U2416" s="426"/>
      <c r="V2416" s="160"/>
      <c r="W2416" s="428" t="s">
        <v>39</v>
      </c>
      <c r="X2416" s="428"/>
      <c r="Y2416" s="161"/>
      <c r="Z2416" s="510"/>
    </row>
    <row r="2417" spans="1:28" ht="17.25" customHeight="1" thickTop="1">
      <c r="A2417" s="99" t="s">
        <v>22</v>
      </c>
      <c r="B2417" s="100"/>
      <c r="C2417" s="101">
        <f>'3rd 1'!B4</f>
        <v>201</v>
      </c>
      <c r="D2417" s="101">
        <f>'3rd 2'!B4</f>
        <v>202</v>
      </c>
      <c r="E2417" s="101">
        <f>'3rd 3'!B4</f>
        <v>203</v>
      </c>
      <c r="F2417" s="101">
        <f>'3rd 4'!B4</f>
        <v>204</v>
      </c>
      <c r="G2417" s="101">
        <f>'3rd 5'!B4</f>
        <v>205</v>
      </c>
      <c r="H2417" s="101">
        <f>'3rd 6'!B4</f>
        <v>0</v>
      </c>
      <c r="I2417" s="430" t="s">
        <v>0</v>
      </c>
      <c r="J2417" s="430" t="s">
        <v>3</v>
      </c>
      <c r="K2417" s="432" t="s">
        <v>2</v>
      </c>
      <c r="L2417" s="101">
        <f>'4th 1'!B4</f>
        <v>206</v>
      </c>
      <c r="M2417" s="101">
        <f>'4th 2'!B4</f>
        <v>207</v>
      </c>
      <c r="N2417" s="101">
        <f>'4th 3'!B4</f>
        <v>208</v>
      </c>
      <c r="O2417" s="101">
        <f>'4th 4'!B4</f>
        <v>209</v>
      </c>
      <c r="P2417" s="101">
        <f>'4th 5'!B4</f>
        <v>210</v>
      </c>
      <c r="Q2417" s="101">
        <f>'4th 6'!B4</f>
        <v>211</v>
      </c>
      <c r="R2417" s="101">
        <f>'4th 7'!B4</f>
        <v>0</v>
      </c>
      <c r="S2417" s="429" t="s">
        <v>0</v>
      </c>
      <c r="T2417" s="429" t="s">
        <v>3</v>
      </c>
      <c r="U2417" s="431" t="s">
        <v>2</v>
      </c>
      <c r="V2417" s="433" t="s">
        <v>62</v>
      </c>
      <c r="W2417" s="434"/>
      <c r="X2417" s="434"/>
      <c r="Y2417" s="162" t="str">
        <f>IF(X2418&gt;=4,"A+",IF(X2418&gt;=3.75,"A",IF(X2418&gt;=3.5,"A-",IF(X2418&gt;=3.25,"B+",IF(X2418&gt;=3,"B",IF(X2418&gt;=2.75,"B-",IF(X2418&gt;=2.5,"C+",IF(X2418&gt;=2,"C","F"))))))))</f>
        <v>C+</v>
      </c>
      <c r="Z2417" s="510"/>
    </row>
    <row r="2418" spans="1:28" ht="63.75" customHeight="1">
      <c r="A2418" s="77" t="s">
        <v>63</v>
      </c>
      <c r="B2418" s="86"/>
      <c r="C2418" s="79" t="str">
        <f>IF('3rd 1'!C46&gt;0,'3rd 1'!D6,IF('3rd 1'!K46&gt;0,'3rd 1'!L6,IF('3rd 1'!S46&gt;0,'3rd 1'!T6,0)))</f>
        <v>Drawing-3</v>
      </c>
      <c r="D2418" s="79" t="str">
        <f>IF('3rd 2'!C46&gt;0,'3rd 2'!D6,IF('3rd 2'!K46&gt;0,'3rd 2'!L6,IF('3rd 2'!S46&gt;0,'3rd 2'!T6,0)))</f>
        <v>Still Life-1</v>
      </c>
      <c r="E2418" s="79" t="str">
        <f>IF('3rd 3'!C46&gt;0,'3rd 3'!D6,IF('3rd 3'!K46&gt;0,'3rd 3'!L6,IF('3rd 3'!S46&gt;0,'3rd 3'!T6,0)))</f>
        <v>Sketch-3</v>
      </c>
      <c r="F2418" s="79" t="str">
        <f>IF('3rd 4'!C46&gt;0,'3rd 4'!D6,IF('3rd 4'!K46&gt;0,'3rd 4'!L6,IF('3rd 4'!S46&gt;0,'3rd 4'!T6,0)))</f>
        <v>Nature Study</v>
      </c>
      <c r="G2418" s="79" t="str">
        <f>IF('3rd 5'!C46&gt;0,'3rd 5'!D6,IF('3rd 5'!K46&gt;0,'3rd 5'!L6,IF('3rd 5'!S46&gt;0,'3rd 5'!T6,0)))</f>
        <v>History of Ancient Indian Civilization</v>
      </c>
      <c r="H2418" s="79">
        <f>IF('3rd 6'!C46&gt;0,'3rd 6'!D6,IF('3rd 6'!K46&gt;0,'3rd 6'!L6,IF('3rd 6'!S46&gt;0,'3rd 6'!T6,0)))</f>
        <v>0</v>
      </c>
      <c r="I2418" s="481"/>
      <c r="J2418" s="481"/>
      <c r="K2418" s="482"/>
      <c r="L2418" s="79" t="str">
        <f>IF('4th 1'!C46&gt;0,'4th 1'!D6,IF('4th 1'!K46&gt;0,'4th 1'!L6,IF('4th 1'!S46&gt;0,'4th 1'!T6,0)))</f>
        <v>Drawing-4</v>
      </c>
      <c r="M2418" s="79" t="str">
        <f>IF('4th 2'!C46&gt;0,'4th 2'!D6,IF('4th 2'!K46&gt;0,'4th 2'!L6,IF('4th 2'!S46&gt;0,'4th 2'!T6,0)))</f>
        <v>Still Life-2</v>
      </c>
      <c r="N2418" s="79" t="str">
        <f>IF('4th 3'!C46&gt;0,'4th 3'!D6,IF('4th 3'!K46&gt;0,'4th 3'!L6,IF('4th 3'!S46&gt;0,'4th 3'!T6,0)))</f>
        <v>Landscape-2</v>
      </c>
      <c r="O2418" s="79" t="str">
        <f>IF('4th 4'!C46&gt;0,'4th 4'!D6,IF('4th 4'!K46&gt;0,'4th 4'!L6,IF('4th 4'!S46&gt;0,'4th 4'!T6,0)))</f>
        <v>Study &amp; Composition-2</v>
      </c>
      <c r="P2418" s="79" t="str">
        <f>IF('4th 5'!C46&gt;0,'4th 5'!D6,IF('4th 5'!K46&gt;0,'4th 5'!L6,IF('4th 5'!S46&gt;0,'4th 5'!T6,0)))</f>
        <v>Material &amp; Technique of Printmaking</v>
      </c>
      <c r="Q2418" s="79" t="str">
        <f>IF('4th 6'!C46&gt;0,'4th 6'!D6,IF('4th 6'!K46&gt;0,'4th 6'!L6,IF('4th 6'!S46&gt;0,'4th 6'!T6,0)))</f>
        <v>History of Ancient Bengal Civilization</v>
      </c>
      <c r="R2418" s="79">
        <f>IF('4th 7'!C46&gt;0,'4th 7'!D6,IF('4th 7'!K46&gt;0,'4th 7'!L6,IF('4th 7'!S46&gt;0,'4th 7'!T6,0)))</f>
        <v>0</v>
      </c>
      <c r="S2418" s="429"/>
      <c r="T2418" s="429"/>
      <c r="U2418" s="431"/>
      <c r="V2418" s="335">
        <f>IF(I2420&gt;0,(V2423+V2407),0)</f>
        <v>63</v>
      </c>
      <c r="W2418" s="254">
        <f>IF(I2420&gt;0,(W2423+W2407),0)</f>
        <v>170.625</v>
      </c>
      <c r="X2418" s="336">
        <f>IF(S2420&gt;0,(W2418/63),IF(I2420&gt;0,(W2418/46.5),0))</f>
        <v>2.7083333333333335</v>
      </c>
      <c r="Y2418" s="163" t="str">
        <f>IF(X2418&gt;=2.5,Y2417,IF(X2418&gt;=2.25,"C",IF(X2418&gt;=2,"D",IF(X2418=0,0,"F"))))</f>
        <v>C+</v>
      </c>
      <c r="Z2418" s="510"/>
    </row>
    <row r="2419" spans="1:28" ht="16.5">
      <c r="A2419" s="458" t="s">
        <v>27</v>
      </c>
      <c r="B2419" s="459"/>
      <c r="C2419" s="102">
        <f>IF('3rd 1'!C46&gt;0,'3rd 1'!H4,IF('3rd 1'!K46&gt;0,'3rd 1'!P4,IF('3rd 1'!S46&gt;0,'3rd 1'!X4,0)))</f>
        <v>3</v>
      </c>
      <c r="D2419" s="102">
        <f>IF('3rd 2'!C46&gt;0,'3rd 2'!H4,IF('3rd 2'!K46&gt;0,'3rd 2'!P4,IF('3rd 2'!S46&gt;0,'3rd 2'!X4,0)))</f>
        <v>3</v>
      </c>
      <c r="E2419" s="102">
        <f>IF('3rd 3'!C46&gt;0,'3rd 3'!H4,IF('3rd 3'!K46&gt;0,'3rd 3'!P4,IF('3rd 3'!S46&gt;0,'3rd 3'!X4,0)))</f>
        <v>3</v>
      </c>
      <c r="F2419" s="102">
        <f>IF('3rd 4'!C46&gt;0,'3rd 4'!H4,IF('3rd 4'!K46&gt;0,'3rd 4'!P4,IF('3rd 4'!S46&gt;0,'3rd 4'!X4,0)))</f>
        <v>3</v>
      </c>
      <c r="G2419" s="102">
        <f>IF('3rd 5'!C46&gt;0,'3rd 5'!H4,IF('3rd 5'!K46&gt;0,'3rd 5'!P4,IF('3rd 5'!S46&gt;0,'3rd 5'!X4,0)))</f>
        <v>3</v>
      </c>
      <c r="H2419" s="102">
        <f>IF('3rd 6'!C46&gt;0,'3rd 6'!H4,IF('3rd 6'!K46&gt;0,'3rd 6'!P4,IF('3rd 6'!S46&gt;0,'3rd 6'!X4,0)))</f>
        <v>0</v>
      </c>
      <c r="I2419" s="481"/>
      <c r="J2419" s="481"/>
      <c r="K2419" s="482"/>
      <c r="L2419" s="102">
        <f>IF('4th 1'!C46&gt;0,'4th 1'!H4,IF('4th 1'!K46&gt;0,'4th 1'!P4,IF('4th 1'!S46&gt;0,'4th 1'!X4,0)))</f>
        <v>3</v>
      </c>
      <c r="M2419" s="102">
        <f>IF('4th 2'!C46&gt;0,'4th 2'!H4,IF('4th 2'!K46&gt;0,'4th 2'!P4,IF('4th 2'!S46&gt;0,'4th 2'!X4,0)))</f>
        <v>3</v>
      </c>
      <c r="N2419" s="102">
        <f>IF('4th 3'!C46&gt;0,'4th 3'!H4,IF('4th 3'!K46&gt;0,'4th 3'!P4,IF('4th 3'!S46&gt;0,'4th 3'!X4,0)))</f>
        <v>3</v>
      </c>
      <c r="O2419" s="102">
        <f>IF('4th 4'!C46&gt;0,'4th 4'!H4,IF('4th 4'!K46&gt;0,'4th 4'!P4,IF('4th 4'!S46&gt;0,'4th 4'!X4,0)))</f>
        <v>1.5</v>
      </c>
      <c r="P2419" s="102">
        <f>IF('4th 5'!C46&gt;0,'4th 5'!H4,IF('4th 5'!K46&gt;0,'4th 5'!P4,IF('4th 5'!S46&gt;0,'4th 5'!X4,0)))</f>
        <v>1.5</v>
      </c>
      <c r="Q2419" s="102">
        <f>IF('4th 6'!C46&gt;0,'4th 6'!H4,IF('4th 6'!K46&gt;0,'4th 6'!P4,IF('4th 6'!S46&gt;0,'4th 6'!X4,0)))</f>
        <v>3</v>
      </c>
      <c r="R2419" s="102">
        <f>IF('4th 7'!C46&gt;0,'4th 7'!H4,IF('4th 7'!K46&gt;0,'4th 7'!P4,IF('4th 7'!S46&gt;0,'4th 7'!X4,0)))</f>
        <v>0</v>
      </c>
      <c r="S2419" s="430"/>
      <c r="T2419" s="430"/>
      <c r="U2419" s="432"/>
      <c r="V2419" s="460" t="s">
        <v>41</v>
      </c>
      <c r="W2419" s="461"/>
      <c r="X2419" s="461"/>
      <c r="Y2419" s="462"/>
      <c r="Z2419" s="510"/>
    </row>
    <row r="2420" spans="1:28" ht="17.25" thickBot="1">
      <c r="A2420" s="463" t="s">
        <v>11</v>
      </c>
      <c r="B2420" s="464"/>
      <c r="C2420" s="102">
        <v>100</v>
      </c>
      <c r="D2420" s="102">
        <v>100</v>
      </c>
      <c r="E2420" s="102">
        <v>100</v>
      </c>
      <c r="F2420" s="102">
        <v>100</v>
      </c>
      <c r="G2420" s="102">
        <v>100</v>
      </c>
      <c r="H2420" s="102">
        <v>100</v>
      </c>
      <c r="I2420" s="465">
        <f>(C2424*C2419)+(D2424*D2419)+(E2424*E2419)+(F2424*F2419)+(G2424*G2419)+(H2424*H2419)</f>
        <v>41.25</v>
      </c>
      <c r="J2420" s="84"/>
      <c r="K2420" s="103" t="str">
        <f>IF(J2421&gt;=4,"A+",IF(J2421&gt;=3.75,"A",IF(J2421&gt;=3.5,"A-",IF(J2421&gt;=3.25,"B+",IF(J2421&gt;=3,"B",IF(J2421&gt;=2.75,"B-",IF(J2421&gt;=2.5,"C+",IF(J2421&gt;=2,"C","F"))))))))</f>
        <v>B-</v>
      </c>
      <c r="L2420" s="102">
        <v>100</v>
      </c>
      <c r="M2420" s="102">
        <v>100</v>
      </c>
      <c r="N2420" s="102">
        <v>100</v>
      </c>
      <c r="O2420" s="102">
        <v>100</v>
      </c>
      <c r="P2420" s="102">
        <v>100</v>
      </c>
      <c r="Q2420" s="102">
        <v>100</v>
      </c>
      <c r="R2420" s="102">
        <v>100</v>
      </c>
      <c r="S2420" s="465">
        <f>(L2424*L2419)+(M2424*M2419)+(N2424*N2419)+(O2424*O2419)+(P2424*P2419)+(Q2424*Q2419)+(R2424*R2419)</f>
        <v>40.875</v>
      </c>
      <c r="T2420" s="84"/>
      <c r="U2420" s="103" t="str">
        <f>IF(T2421&gt;=4,"A+",IF(T2421&gt;=3.75,"A",IF(T2421&gt;=3.5,"A-",IF(T2421&gt;=3.25,"B+",IF(T2421&gt;=3,"B",IF(T2421&gt;=2.75,"B-",IF(T2421&gt;=2.5,"C+",IF(T2421&gt;=2,"C","F"))))))))</f>
        <v>C+</v>
      </c>
      <c r="V2420" s="467" t="s">
        <v>29</v>
      </c>
      <c r="W2420" s="469" t="s">
        <v>0</v>
      </c>
      <c r="X2420" s="469" t="s">
        <v>3</v>
      </c>
      <c r="Y2420" s="476" t="s">
        <v>2</v>
      </c>
      <c r="Z2420" s="510"/>
    </row>
    <row r="2421" spans="1:28" ht="17.25" thickTop="1">
      <c r="A2421" s="77" t="s">
        <v>28</v>
      </c>
      <c r="B2421" s="86"/>
      <c r="C2421" s="104">
        <f>IF('3rd 1'!C46&gt;0,'3rd 1'!C46,IF('3rd 1'!K46&gt;0,'3rd 1'!K46,IF('3rd 1'!S46&gt;0,'3rd 1'!S46,0)))</f>
        <v>20</v>
      </c>
      <c r="D2421" s="104">
        <f>IF('3rd 2'!C46&gt;0,'3rd 2'!C46,IF('3rd 2'!K46&gt;0,'3rd 2'!K46,IF('3rd 2'!S46&gt;0,'3rd 2'!S46,0)))</f>
        <v>25</v>
      </c>
      <c r="E2421" s="104">
        <f>IF('3rd 3'!C46&gt;0,'3rd 3'!C46,IF('3rd 3'!K46&gt;0,'3rd 3'!K46,IF('3rd 3'!S46&gt;0,'3rd 3'!S46,0)))</f>
        <v>17.5</v>
      </c>
      <c r="F2421" s="104">
        <f>IF('3rd 4'!C46&gt;0,'3rd 4'!C46,IF('3rd 4'!K46&gt;0,'3rd 4'!K46,IF('3rd 4'!S46&gt;0,'3rd 4'!S46,0)))</f>
        <v>26.5</v>
      </c>
      <c r="G2421" s="104">
        <f>IF('3rd 5'!C46&gt;0,'3rd 5'!C46,IF('3rd 5'!K46&gt;0,'3rd 5'!K46,IF('3rd 5'!S46&gt;0,'3rd 5'!S46,0)))</f>
        <v>24.5</v>
      </c>
      <c r="H2421" s="104">
        <f>IF('3rd 6'!C46&gt;0,'3rd 6'!C46,IF('3rd 6'!K46&gt;0,'3rd 6'!K46,IF('3rd 6'!S46&gt;0,'3rd 6'!S46,0)))</f>
        <v>0</v>
      </c>
      <c r="I2421" s="457"/>
      <c r="J2421" s="485">
        <f>I2420/(C2419+D2419+E2419+F2419+G2419+H2419)</f>
        <v>2.75</v>
      </c>
      <c r="K2421" s="90"/>
      <c r="L2421" s="104">
        <f>IF('4th 1'!C46&gt;0,'4th 1'!C46,IF('4th 1'!K46&gt;0,'4th 1'!K46,IF('4th 1'!S46&gt;0,'4th 1'!S46,0)))</f>
        <v>19</v>
      </c>
      <c r="M2421" s="104">
        <f>IF('4th 2'!C46&gt;0,'4th 2'!C46,IF('4th 2'!K46&gt;0,'4th 2'!K46,IF('4th 2'!S46&gt;0,'4th 2'!S46,0)))</f>
        <v>22</v>
      </c>
      <c r="N2421" s="104">
        <f>IF('4th 3'!C46&gt;0,'4th 3'!C46,IF('4th 3'!K46&gt;0,'4th 3'!K46,IF('4th 3'!S46&gt;0,'4th 3'!S46,0)))</f>
        <v>14</v>
      </c>
      <c r="O2421" s="104">
        <f>IF('4th 4'!C46&gt;0,'4th 4'!C46,IF('4th 4'!K46&gt;0,'4th 4'!K46,IF('4th 4'!S46&gt;0,'4th 4'!S46,0)))</f>
        <v>21</v>
      </c>
      <c r="P2421" s="104">
        <f>IF('4th 5'!C46&gt;0,'4th 5'!C46,IF('4th 5'!K46&gt;0,'4th 5'!K46,IF('4th 5'!S46&gt;0,'4th 5'!S46,0)))</f>
        <v>26.5</v>
      </c>
      <c r="Q2421" s="104">
        <f>IF('4th 6'!C46&gt;0,'4th 6'!C46,IF('4th 6'!K46&gt;0,'4th 6'!K46,IF('4th 6'!S46&gt;0,'4th 6'!S46,0)))</f>
        <v>20.8</v>
      </c>
      <c r="R2421" s="104">
        <f>IF('4th 7'!C46&gt;0,'4th 7'!C46,IF('4th 7'!K46&gt;0,'4th 7'!K46,IF('4th 7'!S46&gt;0,'4th 7'!S46,0)))</f>
        <v>0</v>
      </c>
      <c r="S2421" s="457"/>
      <c r="T2421" s="485">
        <f>S2420/(L2419+M2419+N2419+O2419+P2419+Q2419+R2419)</f>
        <v>2.7250000000000001</v>
      </c>
      <c r="U2421" s="90"/>
      <c r="V2421" s="468"/>
      <c r="W2421" s="470"/>
      <c r="X2421" s="471"/>
      <c r="Y2421" s="477"/>
      <c r="Z2421" s="510"/>
    </row>
    <row r="2422" spans="1:28" ht="17.25">
      <c r="A2422" s="423" t="s">
        <v>26</v>
      </c>
      <c r="B2422" s="91" t="s">
        <v>60</v>
      </c>
      <c r="C2422" s="104">
        <f>IF('3rd 1'!C46&gt;0,'3rd 1'!J46,IF('3rd 1'!K46&gt;0,'3rd 1'!R46,IF('3rd 1'!S46&gt;0,'3rd 1'!Z46,0)))</f>
        <v>33</v>
      </c>
      <c r="D2422" s="104">
        <f>IF('3rd 2'!C46&gt;0,'3rd 2'!J46,IF('3rd 2'!K46&gt;0,'3rd 2'!R46,IF('3rd 2'!S46&gt;0,'3rd 2'!Z46,0)))</f>
        <v>36</v>
      </c>
      <c r="E2422" s="104">
        <f>IF('3rd 3'!C46&gt;0,'3rd 3'!J46,IF('3rd 3'!K46&gt;0,'3rd 3'!R46,IF('3rd 3'!S46&gt;0,'3rd 3'!Z46,0)))</f>
        <v>28.5</v>
      </c>
      <c r="F2422" s="104">
        <f>IF('3rd 4'!C46&gt;0,'3rd 4'!J46,IF('3rd 4'!K46&gt;0,'3rd 4'!R46,IF('3rd 4'!S46&gt;0,'3rd 4'!Z46,0)))</f>
        <v>40</v>
      </c>
      <c r="G2422" s="104">
        <f>IF('3rd 5'!C46&gt;0,'3rd 5'!J46,IF('3rd 5'!K46&gt;0,'3rd 5'!R46,IF('3rd 5'!S46&gt;0,'3rd 5'!Z46,0)))</f>
        <v>30.5</v>
      </c>
      <c r="H2422" s="104">
        <f>IF('3rd 6'!C46&gt;0,'3rd 6'!J46,IF('3rd 6'!K46&gt;0,'3rd 6'!R46,IF('3rd 6'!S46&gt;0,'3rd 6'!Z46,0)))</f>
        <v>0</v>
      </c>
      <c r="I2422" s="457"/>
      <c r="J2422" s="525"/>
      <c r="K2422" s="442" t="str">
        <f>IF(J2421&gt;=2.5,K2420,IF(J2421&gt;=2.25,"C",IF(J2421&gt;=2,"D",IF(J2421=0,0,"F"))))</f>
        <v>B-</v>
      </c>
      <c r="L2422" s="104">
        <f>IF('4th 1'!C46&gt;0,'4th 1'!J46,IF('4th 1'!K46&gt;0,'4th 1'!R46,IF('4th 1'!S46&gt;0,'4th 1'!Z46,0)))</f>
        <v>40.5</v>
      </c>
      <c r="M2422" s="104">
        <f>IF('4th 2'!C46&gt;0,'4th 2'!J46,IF('4th 2'!K46&gt;0,'4th 2'!R46,IF('4th 2'!S46&gt;0,'4th 2'!Z46,0)))</f>
        <v>31.5</v>
      </c>
      <c r="N2422" s="104">
        <f>IF('4th 3'!C46&gt;0,'4th 3'!J46,IF('4th 3'!K46&gt;0,'4th 3'!R46,IF('4th 3'!S46&gt;0,'4th 3'!Z46,0)))</f>
        <v>42</v>
      </c>
      <c r="O2422" s="104">
        <f>IF('4th 4'!C46&gt;0,'4th 4'!J46,IF('4th 4'!K46&gt;0,'4th 4'!R46,IF('4th 4'!S46&gt;0,'4th 4'!Z46,0)))</f>
        <v>37</v>
      </c>
      <c r="P2422" s="104">
        <f>IF('4th 5'!C46&gt;0,'4th 5'!J46,IF('4th 5'!K46&gt;0,'4th 5'!R46,IF('4th 5'!S46&gt;0,'4th 5'!Z46,0)))</f>
        <v>26</v>
      </c>
      <c r="Q2422" s="104">
        <f>IF('4th 6'!C46&gt;0,'4th 6'!J46,IF('4th 6'!K46&gt;0,'4th 6'!R46,IF('4th 6'!S46&gt;0,'4th 6'!Z46,0)))</f>
        <v>35.5</v>
      </c>
      <c r="R2422" s="104">
        <f>IF('4th 7'!C46&gt;0,'4th 7'!J46,IF('4th 7'!K46&gt;0,'4th 7'!R46,IF('4th 7'!S46&gt;0,'4th 7'!Z46,0)))</f>
        <v>0</v>
      </c>
      <c r="S2422" s="457"/>
      <c r="T2422" s="525"/>
      <c r="U2422" s="442" t="str">
        <f>IF(T2421&gt;=2.5,U2420,IF(T2421&gt;=2.25,"C",IF(T2421&gt;=2,"D",IF(T2421=0,0,"F"))))</f>
        <v>C+</v>
      </c>
      <c r="V2422" s="454" t="s">
        <v>40</v>
      </c>
      <c r="W2422" s="443"/>
      <c r="X2422" s="443"/>
      <c r="Y2422" s="455"/>
      <c r="Z2422" s="510"/>
      <c r="AA2422" s="105"/>
      <c r="AB2422" s="105"/>
    </row>
    <row r="2423" spans="1:28" ht="16.5" customHeight="1">
      <c r="A2423" s="424"/>
      <c r="B2423" s="91" t="s">
        <v>67</v>
      </c>
      <c r="C2423" s="117">
        <f>'3rd 1'!AA46</f>
        <v>53</v>
      </c>
      <c r="D2423" s="117">
        <f>'3rd 2'!AA46</f>
        <v>61</v>
      </c>
      <c r="E2423" s="117">
        <f>'3rd 3'!AA46</f>
        <v>46</v>
      </c>
      <c r="F2423" s="117">
        <f>'3rd 4'!AA46</f>
        <v>67</v>
      </c>
      <c r="G2423" s="117">
        <f>'3rd 5'!AA46</f>
        <v>55</v>
      </c>
      <c r="H2423" s="117">
        <f>'3rd 6'!AA46</f>
        <v>0</v>
      </c>
      <c r="I2423" s="457"/>
      <c r="J2423" s="525"/>
      <c r="K2423" s="491"/>
      <c r="L2423" s="117">
        <f>'4th 1'!AA46</f>
        <v>60</v>
      </c>
      <c r="M2423" s="117">
        <f>'4th 2'!AA46</f>
        <v>54</v>
      </c>
      <c r="N2423" s="117">
        <f>'4th 3'!AA46</f>
        <v>56</v>
      </c>
      <c r="O2423" s="117">
        <f>'4th 4'!AA46</f>
        <v>58</v>
      </c>
      <c r="P2423" s="117">
        <f>'4th 5'!AA46</f>
        <v>53</v>
      </c>
      <c r="Q2423" s="117">
        <f>'4th 6'!AA46</f>
        <v>57</v>
      </c>
      <c r="R2423" s="117">
        <f>'4th 7'!AA46</f>
        <v>0</v>
      </c>
      <c r="S2423" s="457"/>
      <c r="T2423" s="525"/>
      <c r="U2423" s="491"/>
      <c r="V2423" s="444">
        <f>IF((C2424+C2426)=0,0,C2419)+IF((D2424+D2426)=0,0,D2419)+IF((E2424+E2426)=0,0,E2419)+IF((F2424+F2426)=0,0,F2419)+IF((G2424+G2426)=0,0,G2419)+IF((H2424+H2426)=0,0,H2419)+IF((L2424+L2426)=0,0,L2419)+IF((M2424+M2426)=0,0,M2419)+IF((N2424+N2426)=0,0,N2419)+IF((O2424+O2426)=0,0,O2419)+IF((P2424+P2426)=0,0,P2419)+IF((Q2424+Q2426)=0,0,Q2419)+IF((R2424+R2426)=0,0,R2419)+IF(E2456&gt;0,1.5,0)</f>
        <v>31.5</v>
      </c>
      <c r="W2423" s="457">
        <f>I2420+S2420+(E2456*1.5)</f>
        <v>85.125</v>
      </c>
      <c r="X2423" s="440">
        <f>IF(S2420&gt;0,(W2423/31.5),J2421)</f>
        <v>2.7023809523809526</v>
      </c>
      <c r="Y2423" s="164" t="str">
        <f>IF(X2423&gt;=4,"A+",IF(X2423&gt;=3.75,"A",IF(X2423&gt;=3.5,"A-",IF(X2423&gt;=3.25,"B+",IF(X2423&gt;=3,"B",IF(X2423&gt;=2.75,"B-",IF(X2423&gt;=2.5,"C+",IF(X2423&gt;=2,"C","F"))))))))</f>
        <v>C+</v>
      </c>
      <c r="Z2423" s="510"/>
    </row>
    <row r="2424" spans="1:28" ht="16.5">
      <c r="A2424" s="424"/>
      <c r="B2424" s="91" t="s">
        <v>1</v>
      </c>
      <c r="C2424" s="104">
        <f>'3rd 1'!AC46</f>
        <v>2.5</v>
      </c>
      <c r="D2424" s="104">
        <f>'3rd 2'!AC46</f>
        <v>3</v>
      </c>
      <c r="E2424" s="104">
        <f>'3rd 3'!AC46</f>
        <v>2.25</v>
      </c>
      <c r="F2424" s="104">
        <f>'3rd 4'!AC46</f>
        <v>3.25</v>
      </c>
      <c r="G2424" s="104">
        <f>'3rd 5'!AC46</f>
        <v>2.75</v>
      </c>
      <c r="H2424" s="104">
        <f>'3rd 6'!AC46</f>
        <v>0</v>
      </c>
      <c r="I2424" s="457"/>
      <c r="J2424" s="525"/>
      <c r="K2424" s="106"/>
      <c r="L2424" s="104">
        <f>'4th 1'!AC46</f>
        <v>3</v>
      </c>
      <c r="M2424" s="104">
        <f>'4th 2'!AC46</f>
        <v>2.5</v>
      </c>
      <c r="N2424" s="104">
        <f>'4th 3'!AC46</f>
        <v>2.75</v>
      </c>
      <c r="O2424" s="104">
        <f>'4th 4'!AC46</f>
        <v>2.75</v>
      </c>
      <c r="P2424" s="104">
        <f>'4th 5'!AC46</f>
        <v>2.5</v>
      </c>
      <c r="Q2424" s="104">
        <f>'4th 6'!AC46</f>
        <v>2.75</v>
      </c>
      <c r="R2424" s="107">
        <f>'4th 7'!AC46</f>
        <v>0</v>
      </c>
      <c r="S2424" s="457"/>
      <c r="T2424" s="525"/>
      <c r="U2424" s="108"/>
      <c r="V2424" s="456"/>
      <c r="W2424" s="448"/>
      <c r="X2424" s="441"/>
      <c r="Y2424" s="451" t="str">
        <f>IF(S2420&gt;0,(IF(X2423&gt;=2.5,Y2423,IF(X2423&gt;=2.25,"C",IF(X2423&gt;=2,"D","F")))),K2422)</f>
        <v>C+</v>
      </c>
      <c r="Z2424" s="510"/>
    </row>
    <row r="2425" spans="1:28" ht="16.5">
      <c r="A2425" s="424"/>
      <c r="B2425" s="91" t="s">
        <v>2</v>
      </c>
      <c r="C2425" s="104" t="str">
        <f>'3rd 1'!AB46</f>
        <v>C+</v>
      </c>
      <c r="D2425" s="104" t="str">
        <f>'3rd 2'!AB46</f>
        <v>B</v>
      </c>
      <c r="E2425" s="104" t="str">
        <f>'3rd 3'!AB46</f>
        <v>C</v>
      </c>
      <c r="F2425" s="104" t="str">
        <f>'3rd 4'!AB46</f>
        <v>B+</v>
      </c>
      <c r="G2425" s="104" t="str">
        <f>'3rd 5'!AB46</f>
        <v>B-</v>
      </c>
      <c r="H2425" s="104" t="str">
        <f>'3rd 6'!AB46</f>
        <v/>
      </c>
      <c r="I2425" s="457"/>
      <c r="J2425" s="98"/>
      <c r="K2425" s="90"/>
      <c r="L2425" s="104" t="str">
        <f>'4th 1'!AB46</f>
        <v>B</v>
      </c>
      <c r="M2425" s="104" t="str">
        <f>'4th 2'!AB46</f>
        <v>C+</v>
      </c>
      <c r="N2425" s="104" t="str">
        <f>'4th 3'!AB46</f>
        <v>B-</v>
      </c>
      <c r="O2425" s="104" t="str">
        <f>'4th 4'!AB46</f>
        <v>B-</v>
      </c>
      <c r="P2425" s="104" t="str">
        <f>'4th 5'!AB46</f>
        <v>C+</v>
      </c>
      <c r="Q2425" s="104" t="str">
        <f>'4th 6'!AB46</f>
        <v>B-</v>
      </c>
      <c r="R2425" s="104" t="str">
        <f>'4th 7'!AB46</f>
        <v/>
      </c>
      <c r="S2425" s="457"/>
      <c r="T2425" s="98"/>
      <c r="U2425" s="109"/>
      <c r="V2425" s="446"/>
      <c r="W2425" s="449"/>
      <c r="X2425" s="450"/>
      <c r="Y2425" s="452"/>
      <c r="Z2425" s="510"/>
    </row>
    <row r="2426" spans="1:28" ht="16.5" customHeight="1">
      <c r="A2426" s="413" t="s">
        <v>127</v>
      </c>
      <c r="B2426" s="91" t="s">
        <v>1</v>
      </c>
      <c r="C2426" s="104">
        <f>'3rd 1'!AD46</f>
        <v>0</v>
      </c>
      <c r="D2426" s="104">
        <f>'3rd 2'!AD46</f>
        <v>0</v>
      </c>
      <c r="E2426" s="104">
        <f>'3rd 3'!AD46</f>
        <v>0</v>
      </c>
      <c r="F2426" s="104">
        <f>'3rd 4'!AD46</f>
        <v>0</v>
      </c>
      <c r="G2426" s="104">
        <f>'3rd 5'!AD46</f>
        <v>0</v>
      </c>
      <c r="H2426" s="104">
        <f>'3rd 6'!AD46</f>
        <v>0</v>
      </c>
      <c r="I2426" s="415">
        <f>(C2426*C2419)+(D2426*D2419)+(E2426*E2419)+(F2426*F2419)+(G2426*G2419)+(H2426*H2419)</f>
        <v>0</v>
      </c>
      <c r="J2426" s="417">
        <f>IF(C2426&gt;0,(C2424*C2419),0)+IF(D2426&gt;0,(D2424*D2419),0)+IF(E2426&gt;0,(E2424*E2419),0)+IF(F2426&gt;0,(F2424*F2419),0)+IF(G2426&gt;0,(G2424*G2419),0)+IF(H2426&gt;0,(H2424*H2419),0)</f>
        <v>0</v>
      </c>
      <c r="K2426" s="418">
        <f>IF(C2426&gt;C2424,((C2426*C2419)-(C2424*C2419)),0)+IF(D2426&gt;D2424,((D2426*D2419)-(D2424*D2419)),0)+IF(E2426&gt;E2424,((E2426*E2419)-(E2424*E2419)),0)+IF(F2426&gt;F2424,((F2426*F2419)-(F2424*F2419)),0)+IF(G2426&gt;G2424,((G2426*G2419)-(G2424*G2419)),0)+IF(H2426&gt;H2424,((H2426*H2419)-(H2424*H2419)),0)</f>
        <v>0</v>
      </c>
      <c r="L2426" s="165">
        <f>'4th 1'!AD46</f>
        <v>0</v>
      </c>
      <c r="M2426" s="104">
        <f>'4th 2'!AD46</f>
        <v>0</v>
      </c>
      <c r="N2426" s="104">
        <f>'4th 3'!AD46</f>
        <v>0</v>
      </c>
      <c r="O2426" s="104">
        <f>'4th 4'!AD46</f>
        <v>0</v>
      </c>
      <c r="P2426" s="104">
        <f>'4th 5'!AD46</f>
        <v>0</v>
      </c>
      <c r="Q2426" s="104">
        <f>'4th 6'!AD46</f>
        <v>0</v>
      </c>
      <c r="R2426" s="104">
        <f>'4th 7'!AD46</f>
        <v>0</v>
      </c>
      <c r="S2426" s="415">
        <f>(L2426*L2419)+(M2426*M2419)+(N2426*N2419)+(O2426*O2419)+(P2426*P2419)+(Q2426*Q2419)+(R2426*R2419)</f>
        <v>0</v>
      </c>
      <c r="T2426" s="417">
        <f>IF(L2426&gt;0,(L2424*L2419),0)+IF(M2426&gt;0,(M2424*M2419),0)+IF(N2426&gt;0,(N2424*N2419),0)+IF(O2426&gt;0,(O2424*O2419),0)+IF(P2426&gt;0,(P2424*P2419),0)+IF(Q2426&gt;0,(Q2424*Q2419),0)+IF(R2426&gt;0,(R2424*R2419),0)</f>
        <v>0</v>
      </c>
      <c r="U2426" s="484">
        <f>IF(L2426&gt;L2424,((L2426*L2419)-(L2424*L2419)),0)+IF(M2426&gt;M2424,((M2426*M2419)-(M2424*M2419)),0)+IF(N2426&gt;N2424,((N2426*N2419)-(N2424*N2419)),0)+IF(O2426&gt;O2424,((O2426*O2419)-(O2424*O2419)),0)+IF(P2426&gt;P2424,((P2426*P2419)-(P2424*P2419)),0)+IF(Q2426&gt;Q2424,((Q2426*Q2419)-(Q2424*Q2419)),0)+IF(R2426&gt;R2424,((R2426*R2419)-(R2424*R2419)),0)</f>
        <v>0</v>
      </c>
      <c r="V2426" s="401">
        <f>I2426+S2426</f>
        <v>0</v>
      </c>
      <c r="W2426" s="436">
        <f>J2426+T2426</f>
        <v>0</v>
      </c>
      <c r="X2426" s="438">
        <f>K2426+U2426</f>
        <v>0</v>
      </c>
      <c r="Y2426" s="483">
        <f>K2426+U2426+X2413</f>
        <v>0</v>
      </c>
      <c r="Z2426" s="510"/>
    </row>
    <row r="2427" spans="1:28" ht="16.5" thickBot="1">
      <c r="A2427" s="414"/>
      <c r="B2427" s="157" t="s">
        <v>23</v>
      </c>
      <c r="C2427" s="180" t="str">
        <f>'3rd 1'!AE46</f>
        <v/>
      </c>
      <c r="D2427" s="180" t="str">
        <f>'3rd 2'!AE46</f>
        <v/>
      </c>
      <c r="E2427" s="180" t="str">
        <f>'3rd 3'!AE46</f>
        <v/>
      </c>
      <c r="F2427" s="180" t="str">
        <f>'3rd 4'!AE46</f>
        <v/>
      </c>
      <c r="G2427" s="180" t="str">
        <f>'3rd 5'!AE46</f>
        <v/>
      </c>
      <c r="H2427" s="180" t="str">
        <f>'3rd 6'!AE46</f>
        <v/>
      </c>
      <c r="I2427" s="416"/>
      <c r="J2427" s="416"/>
      <c r="K2427" s="419"/>
      <c r="L2427" s="180" t="str">
        <f>'4th 1'!AE46</f>
        <v/>
      </c>
      <c r="M2427" s="180" t="str">
        <f>'4th 2'!AE46</f>
        <v/>
      </c>
      <c r="N2427" s="180" t="str">
        <f>'4th 3'!AE46</f>
        <v/>
      </c>
      <c r="O2427" s="180" t="str">
        <f>'4th 4'!AE46</f>
        <v/>
      </c>
      <c r="P2427" s="180" t="str">
        <f>'4th 5'!AE46</f>
        <v/>
      </c>
      <c r="Q2427" s="180" t="str">
        <f>'4th 6'!AE46</f>
        <v/>
      </c>
      <c r="R2427" s="180" t="str">
        <f>'4th 7'!AE46</f>
        <v/>
      </c>
      <c r="S2427" s="416"/>
      <c r="T2427" s="416"/>
      <c r="U2427" s="419"/>
      <c r="V2427" s="402"/>
      <c r="W2427" s="437"/>
      <c r="X2427" s="439"/>
      <c r="Y2427" s="406"/>
      <c r="Z2427" s="510"/>
    </row>
    <row r="2428" spans="1:28" ht="19.5" customHeight="1" thickTop="1" thickBot="1">
      <c r="A2428" s="435" t="s">
        <v>31</v>
      </c>
      <c r="B2428" s="435"/>
      <c r="C2428" s="435"/>
      <c r="D2428" s="435"/>
      <c r="E2428" s="435"/>
      <c r="F2428" s="435"/>
      <c r="G2428" s="435"/>
      <c r="H2428" s="435"/>
      <c r="I2428" s="435"/>
      <c r="J2428" s="435"/>
      <c r="K2428" s="435"/>
      <c r="L2428" s="435"/>
      <c r="M2428" s="435"/>
      <c r="N2428" s="435"/>
      <c r="O2428" s="435"/>
      <c r="P2428" s="435"/>
      <c r="Q2428" s="435"/>
      <c r="R2428" s="435"/>
      <c r="S2428" s="435"/>
      <c r="T2428" s="435"/>
      <c r="U2428" s="435"/>
      <c r="V2428" s="435"/>
      <c r="W2428" s="435"/>
      <c r="X2428" s="435"/>
      <c r="Y2428" s="435"/>
      <c r="Z2428" s="510"/>
    </row>
    <row r="2429" spans="1:28" ht="17.25" customHeight="1" thickTop="1" thickBot="1">
      <c r="A2429" s="478" t="s">
        <v>46</v>
      </c>
      <c r="B2429" s="479"/>
      <c r="C2429" s="479"/>
      <c r="D2429" s="479"/>
      <c r="E2429" s="479"/>
      <c r="F2429" s="479"/>
      <c r="G2429" s="479"/>
      <c r="H2429" s="479"/>
      <c r="I2429" s="479"/>
      <c r="J2429" s="479"/>
      <c r="K2429" s="480"/>
      <c r="L2429" s="426" t="s">
        <v>47</v>
      </c>
      <c r="M2429" s="426"/>
      <c r="N2429" s="426"/>
      <c r="O2429" s="426"/>
      <c r="P2429" s="426"/>
      <c r="Q2429" s="426"/>
      <c r="R2429" s="426"/>
      <c r="S2429" s="426"/>
      <c r="T2429" s="426"/>
      <c r="U2429" s="427"/>
      <c r="V2429" s="160"/>
      <c r="W2429" s="428" t="s">
        <v>39</v>
      </c>
      <c r="X2429" s="428"/>
      <c r="Y2429" s="161"/>
      <c r="Z2429" s="510"/>
    </row>
    <row r="2430" spans="1:28" ht="17.25" thickTop="1">
      <c r="A2430" s="99" t="s">
        <v>22</v>
      </c>
      <c r="B2430" s="100"/>
      <c r="C2430" s="101">
        <f>'5th 1'!B4</f>
        <v>301</v>
      </c>
      <c r="D2430" s="101">
        <f>'5th 2'!B4</f>
        <v>302</v>
      </c>
      <c r="E2430" s="101">
        <f>'5th 3'!B4</f>
        <v>303</v>
      </c>
      <c r="F2430" s="101">
        <f>'5th 4'!B4</f>
        <v>304</v>
      </c>
      <c r="G2430" s="101">
        <f>'5th 5'!B4</f>
        <v>305</v>
      </c>
      <c r="H2430" s="101">
        <f>'5th 6'!B4</f>
        <v>0</v>
      </c>
      <c r="I2430" s="430" t="s">
        <v>0</v>
      </c>
      <c r="J2430" s="430" t="s">
        <v>3</v>
      </c>
      <c r="K2430" s="432" t="s">
        <v>2</v>
      </c>
      <c r="L2430" s="101">
        <f>'6th 1'!B4</f>
        <v>306</v>
      </c>
      <c r="M2430" s="101">
        <f>'6th 2'!B4</f>
        <v>307</v>
      </c>
      <c r="N2430" s="101">
        <f>'6th 3'!B4</f>
        <v>308</v>
      </c>
      <c r="O2430" s="101">
        <f>'6th 4'!B4</f>
        <v>309</v>
      </c>
      <c r="P2430" s="101">
        <f>'6th 5'!B4</f>
        <v>310</v>
      </c>
      <c r="Q2430" s="101">
        <f>'6th 6'!B4</f>
        <v>0</v>
      </c>
      <c r="R2430" s="101">
        <f>'6th 7'!B4</f>
        <v>0</v>
      </c>
      <c r="S2430" s="429" t="s">
        <v>0</v>
      </c>
      <c r="T2430" s="429" t="s">
        <v>3</v>
      </c>
      <c r="U2430" s="431" t="s">
        <v>2</v>
      </c>
      <c r="V2430" s="433" t="s">
        <v>62</v>
      </c>
      <c r="W2430" s="434"/>
      <c r="X2430" s="434"/>
      <c r="Y2430" s="162" t="str">
        <f>IF(X2431&gt;=4,"A+",IF(X2431&gt;=3.75,"A",IF(X2431&gt;=3.5,"A-",IF(X2431&gt;=3.25,"B+",IF(X2431&gt;=3,"B",IF(X2431&gt;=2.75,"B-",IF(X2431&gt;=2.5,"C+",IF(X2431&gt;=2,"C","F"))))))))</f>
        <v>C+</v>
      </c>
      <c r="Z2430" s="510"/>
    </row>
    <row r="2431" spans="1:28" ht="65.25" customHeight="1">
      <c r="A2431" s="77" t="s">
        <v>63</v>
      </c>
      <c r="B2431" s="78"/>
      <c r="C2431" s="79" t="str">
        <f>IF('5th 1'!C46&gt;0,'5th 1'!D6,IF('5th 1'!K46&gt;0,'5th 1'!L6,IF('5th 1'!S46&gt;0,'5th 1'!T6,0)))</f>
        <v>Drawing-5</v>
      </c>
      <c r="D2431" s="79" t="str">
        <f>IF('5th 2'!C46&gt;0,'5th 2'!D6,IF('5th 2'!K46&gt;0,'5th 2'!L6,IF('5th 2'!S46&gt;0,'5th 2'!T6,0)))</f>
        <v>Head Study-1</v>
      </c>
      <c r="E2431" s="79" t="str">
        <f>IF('5th 3'!C46&gt;0,'5th 3'!D6,IF('5th 3'!K46&gt;0,'5th 3'!L6,IF('5th 3'!S46&gt;0,'5th 3'!T6,0)))</f>
        <v>Still life-3</v>
      </c>
      <c r="F2431" s="79" t="str">
        <f>IF('5th 4'!C46&gt;0,'5th 4'!D6,IF('5th 4'!K46&gt;0,'5th 4'!L6,IF('5th 4'!S46&gt;0,'5th 4'!T6,0)))</f>
        <v>Composition-1</v>
      </c>
      <c r="G2431" s="79" t="str">
        <f>IF('5th 5'!C46&gt;0,'5th 5'!D6,IF('5th 5'!K46&gt;0,'5th 5'!L6,IF('5th 5'!S46&gt;0,'5th 5'!T6,0)))</f>
        <v>History of Art</v>
      </c>
      <c r="H2431" s="79">
        <f>IF('5th 6'!C46&gt;0,'5th 6'!D6,IF('5th 6'!K46&gt;0,'5th 6'!L6,IF('5th 6'!S46&gt;0,'5th 6'!T6,0)))</f>
        <v>0</v>
      </c>
      <c r="I2431" s="481"/>
      <c r="J2431" s="481"/>
      <c r="K2431" s="482"/>
      <c r="L2431" s="79" t="str">
        <f>IF('6th 1'!C46&gt;0,'6th 1'!D6,IF('6th 1'!K46&gt;0,'6th 1'!L6,IF('6th 1'!S46&gt;0,'6th 1'!T6,0)))</f>
        <v>Drawing-6</v>
      </c>
      <c r="M2431" s="79" t="str">
        <f>IF('6th 2'!C46&gt;0,'6th 2'!D6,IF('6th 2'!K46&gt;0,'6th 2'!L6,IF('6th 2'!S46&gt;0,'6th 2'!T6,0)))</f>
        <v>Head study-2</v>
      </c>
      <c r="N2431" s="79" t="str">
        <f>IF('6th 3'!C46&gt;0,'6th 3'!D6,IF('6th 3'!K46&gt;0,'6th 3'!L6,IF('6th 3'!S46&gt;0,'6th 3'!T6,0)))</f>
        <v>Copy from old Master study</v>
      </c>
      <c r="O2431" s="79" t="str">
        <f>IF('6th 4'!C46&gt;0,'6th 4'!D6,IF('6th 4'!K46&gt;0,'6th 4'!L6,IF('6th 4'!S46&gt;0,'6th 4'!T6,0)))</f>
        <v>Composition-2</v>
      </c>
      <c r="P2431" s="79" t="str">
        <f>IF('6th 5'!C46&gt;0,'6th 5'!D6,IF('6th 5'!K46&gt;0,'6th 5'!L6,IF('6th 5'!S46&gt;0,'6th 5'!T6,0)))</f>
        <v>History of Arts</v>
      </c>
      <c r="Q2431" s="79">
        <f>IF('6th 6'!C46&gt;0,'6th 6'!D6,IF('6th 6'!K46&gt;0,'6th 6'!L6,IF('6th 6'!S46&gt;0,'6th 6'!T6,0)))</f>
        <v>0</v>
      </c>
      <c r="R2431" s="79">
        <f>IF('6th 7'!C46&gt;0,'6th 7'!D6,IF('6th 7'!K46&gt;0,'6th 7'!L6,IF('6th 7'!S46&gt;0,'6th 7'!T6,0)))</f>
        <v>0</v>
      </c>
      <c r="S2431" s="429"/>
      <c r="T2431" s="429"/>
      <c r="U2431" s="431"/>
      <c r="V2431" s="335">
        <f>IF(I2433&gt;0,(V2436+V2418),0)</f>
        <v>94.5</v>
      </c>
      <c r="W2431" s="254">
        <f>IF(I2433&gt;0,(W2436+W2418),0)</f>
        <v>253.875</v>
      </c>
      <c r="X2431" s="336">
        <f>IF(S2433&gt;0,(W2431/94.5),IF(I2433&gt;0,(W2431/78),0))</f>
        <v>2.6865079365079363</v>
      </c>
      <c r="Y2431" s="163" t="str">
        <f>IF(X2431&gt;=2.5,Y2430,IF(X2431&gt;=2.25,"C",IF(X2431&gt;=2,"D",IF(X2431=0,0,"F"))))</f>
        <v>C+</v>
      </c>
      <c r="Z2431" s="510"/>
    </row>
    <row r="2432" spans="1:28" ht="16.5">
      <c r="A2432" s="77" t="s">
        <v>12</v>
      </c>
      <c r="B2432" s="78"/>
      <c r="C2432" s="102">
        <f>IF('5th 1'!C46&gt;0,'5th 1'!H4,IF('5th 1'!K46&gt;0,'5th 1'!P4,IF('5th 1'!S46&gt;0,'5th 1'!X4,0)))</f>
        <v>3</v>
      </c>
      <c r="D2432" s="102">
        <f>IF('5th 2'!C46&gt;0,'5th 2'!H4,IF('5th 2'!K46&gt;0,'5th 2'!P4,IF('5th 2'!S46&gt;0,'5th 2'!X4,0)))</f>
        <v>3</v>
      </c>
      <c r="E2432" s="102">
        <f>IF('5th 3'!C46&gt;0,'5th 3'!H4,IF('5th 3'!K46&gt;0,'5th 3'!P4,IF('5th 3'!S46&gt;0,'5th 3'!X4,0)))</f>
        <v>3</v>
      </c>
      <c r="F2432" s="102">
        <f>IF('5th 4'!C46&gt;0,'5th 4'!H4,IF('5th 4'!K46&gt;0,'5th 4'!P4,IF('5th 4'!S46&gt;0,'5th 4'!X4,0)))</f>
        <v>3</v>
      </c>
      <c r="G2432" s="102">
        <f>IF('5th 5'!C46&gt;0,'5th 5'!H4,IF('5th 5'!K46&gt;0,'5th 5'!P4,IF('5th 5'!S46&gt;0,'5th 5'!X4,0)))</f>
        <v>3</v>
      </c>
      <c r="H2432" s="102">
        <f>IF('5th 6'!C46&gt;0,'5th 6'!H4,IF('5th 6'!K46&gt;0,'5th 6'!P4,IF('5th 6'!S46&gt;0,'5th 6'!X4,0)))</f>
        <v>0</v>
      </c>
      <c r="I2432" s="481"/>
      <c r="J2432" s="481"/>
      <c r="K2432" s="482"/>
      <c r="L2432" s="102">
        <f>IF('6th 1'!C46&gt;0,'6th 1'!H4,IF('6th 1'!K46&gt;0,'6th 1'!P4,IF('6th 1'!S46&gt;0,'6th 1'!X4,0)))</f>
        <v>3</v>
      </c>
      <c r="M2432" s="102">
        <f>IF('6th 2'!C46&gt;0,'6th 2'!H4,IF('6th 2'!K46&gt;0,'6th 2'!P4,IF('6th 2'!S46&gt;0,'6th 2'!X4,0)))</f>
        <v>3</v>
      </c>
      <c r="N2432" s="102">
        <f>IF('6th 3'!C46&gt;0,'6th 3'!H4,IF('6th 3'!K46&gt;0,'6th 3'!P4,IF('6th 3'!S46&gt;0,'6th 3'!X4,0)))</f>
        <v>3</v>
      </c>
      <c r="O2432" s="102">
        <f>IF('6th 4'!C46&gt;0,'6th 4'!H4,IF('6th 4'!K46&gt;0,'6th 4'!P4,IF('6th 4'!S46&gt;0,'6th 4'!X4,0)))</f>
        <v>3</v>
      </c>
      <c r="P2432" s="102">
        <f>IF('6th 5'!C46&gt;0,'6th 5'!H4,IF('6th 5'!K46&gt;0,'6th 5'!P4,IF('6th 5'!S46&gt;0,'6th 5'!X4,0)))</f>
        <v>3</v>
      </c>
      <c r="Q2432" s="102">
        <f>IF('6th 6'!C46&gt;0,'6th 6'!H4,IF('6th 6'!K46&gt;0,'6th 6'!#REF!,IF('6th 6'!S46&gt;0,'6th 6'!X4,0)))</f>
        <v>0</v>
      </c>
      <c r="R2432" s="102">
        <f>IF('6th 7'!C46&gt;0,'6th 7'!H4,IF('6th 7'!K46&gt;0,'6th 7'!P4,IF('6th 7'!S46&gt;0,'6th 7'!X4,0)))</f>
        <v>0</v>
      </c>
      <c r="S2432" s="430"/>
      <c r="T2432" s="430"/>
      <c r="U2432" s="432"/>
      <c r="V2432" s="460" t="s">
        <v>41</v>
      </c>
      <c r="W2432" s="461"/>
      <c r="X2432" s="461"/>
      <c r="Y2432" s="462"/>
      <c r="Z2432" s="510"/>
    </row>
    <row r="2433" spans="1:26" ht="17.25" thickBot="1">
      <c r="A2433" s="77" t="s">
        <v>11</v>
      </c>
      <c r="B2433" s="78"/>
      <c r="C2433" s="102">
        <v>100</v>
      </c>
      <c r="D2433" s="102">
        <v>100</v>
      </c>
      <c r="E2433" s="102">
        <v>100</v>
      </c>
      <c r="F2433" s="102">
        <v>100</v>
      </c>
      <c r="G2433" s="102">
        <v>100</v>
      </c>
      <c r="H2433" s="102">
        <v>100</v>
      </c>
      <c r="I2433" s="465">
        <f>(C2437*C2432)+(D2437*D2432)+(E2437*E2432)+(F2437*F2432)+(G2437*G2432)+(H2437*H2432)</f>
        <v>39</v>
      </c>
      <c r="J2433" s="84"/>
      <c r="K2433" s="103" t="str">
        <f>IF(J2435&gt;=4,"A+",IF(J2435&gt;=3.75,"A",IF(J2435&gt;=3.5,"A-",IF(J2435&gt;=3.25,"B+",IF(J2435&gt;=3,"B",IF(J2435&gt;=2.75,"B-",IF(J2435&gt;=2.5,"C+",IF(J2435&gt;=2,"C","F"))))))))</f>
        <v>C+</v>
      </c>
      <c r="L2433" s="102">
        <v>100</v>
      </c>
      <c r="M2433" s="102">
        <v>100</v>
      </c>
      <c r="N2433" s="102">
        <v>100</v>
      </c>
      <c r="O2433" s="102">
        <v>100</v>
      </c>
      <c r="P2433" s="102">
        <v>100</v>
      </c>
      <c r="Q2433" s="102">
        <v>100</v>
      </c>
      <c r="R2433" s="102">
        <v>100</v>
      </c>
      <c r="S2433" s="465">
        <f>(L2437*L2432)+(M2437*M2432)+(N2437*N2432)+(O2437*O2432)+(P2437*P2432)+(Q2437*Q2432)+(R2437*R2432)</f>
        <v>40.5</v>
      </c>
      <c r="T2433" s="84"/>
      <c r="U2433" s="103" t="str">
        <f>IF(T2435&gt;=4,"A+",IF(T2435&gt;=3.75,"A",IF(T2435&gt;=3.5,"A-",IF(T2435&gt;=3.25,"B+",IF(T2435&gt;=3,"B",IF(T2435&gt;=2.75,"B-",IF(T2435&gt;=2.5,"C+",IF(T2435&gt;=2,"C","F"))))))))</f>
        <v>C+</v>
      </c>
      <c r="V2433" s="467" t="s">
        <v>29</v>
      </c>
      <c r="W2433" s="469" t="s">
        <v>0</v>
      </c>
      <c r="X2433" s="469" t="s">
        <v>3</v>
      </c>
      <c r="Y2433" s="476" t="s">
        <v>2</v>
      </c>
      <c r="Z2433" s="510"/>
    </row>
    <row r="2434" spans="1:26" ht="17.25" thickTop="1">
      <c r="A2434" s="77" t="s">
        <v>28</v>
      </c>
      <c r="B2434" s="86"/>
      <c r="C2434" s="104">
        <f>IF('5th 1'!C46&gt;0,'5th 1'!C46,IF('5th 1'!K46&gt;0,'5th 1'!K46,IF('5th 1'!S46&gt;0,'5th 1'!S46,0)))</f>
        <v>19.5</v>
      </c>
      <c r="D2434" s="104">
        <f>IF('5th 2'!C46&gt;0,'5th 2'!C46,IF('5th 2'!K46&gt;0,'5th 2'!K46,IF('5th 2'!S46&gt;0,'5th 2'!S46,0)))</f>
        <v>18.5</v>
      </c>
      <c r="E2434" s="104">
        <f>IF('5th 3'!C46&gt;0,'5th 3'!C46,IF('5th 3'!K46&gt;0,'5th 3'!K46,IF('5th 3'!S46&gt;0,'5th 3'!S46,0)))</f>
        <v>25.5</v>
      </c>
      <c r="F2434" s="104">
        <f>IF('5th 4'!C46&gt;0,'5th 4'!C46,IF('5th 4'!K46&gt;0,'5th 4'!K46,IF('5th 4'!S46&gt;0,'5th 4'!S46,0)))</f>
        <v>20</v>
      </c>
      <c r="G2434" s="104">
        <f>IF('5th 5'!C46&gt;0,'5th 5'!C46,IF('5th 5'!K46&gt;0,'5th 5'!K46,IF('5th 5'!S46&gt;0,'5th 5'!S46,0)))</f>
        <v>26</v>
      </c>
      <c r="H2434" s="104">
        <f>IF('5th 6'!C46&gt;0,'5th 6'!C46,IF('5th 6'!K46&gt;0,'5th 6'!K46,IF('5th 6'!S46&gt;0,'5th 6'!S46,0)))</f>
        <v>0</v>
      </c>
      <c r="I2434" s="448"/>
      <c r="J2434" s="98"/>
      <c r="K2434" s="90"/>
      <c r="L2434" s="104">
        <f>IF('6th 1'!C46&gt;0,'6th 1'!C46,IF('6th 1'!K46&gt;0,'6th 1'!K46,IF('6th 1'!S46&gt;0,'6th 1'!S46,0)))</f>
        <v>22.75</v>
      </c>
      <c r="M2434" s="104">
        <f>IF('6th 2'!C46&gt;0,'6th 2'!C46,IF('6th 2'!K46&gt;0,'6th 2'!K46,IF('6th 2'!S46&gt;0,'6th 2'!S46,0)))</f>
        <v>22</v>
      </c>
      <c r="N2434" s="104">
        <f>IF('6th 3'!C46&gt;0,'6th 3'!C46,IF('6th 3'!K46&gt;0,'6th 3'!K46,IF('6th 3'!S46&gt;0,'6th 3'!S46,0)))</f>
        <v>23.5</v>
      </c>
      <c r="O2434" s="104">
        <f>IF('6th 4'!C46&gt;0,'6th 4'!C46,IF('6th 4'!K46&gt;0,'6th 4'!K46,IF('6th 4'!S46&gt;0,'6th 4'!S46,0)))</f>
        <v>23.5</v>
      </c>
      <c r="P2434" s="104">
        <f>IF('6th 5'!C46&gt;0,'6th 5'!C46,IF('6th 5'!K46&gt;0,'6th 5'!K46,IF('6th 5'!S46&gt;0,'6th 5'!S46,0)))</f>
        <v>27</v>
      </c>
      <c r="Q2434" s="104">
        <f>IF('6th 6'!C46&gt;0,'6th 6'!C46,IF('6th 6'!K46&gt;0,'6th 6'!K46,IF('6th 6'!S46&gt;0,'6th 6'!S46,0)))</f>
        <v>0</v>
      </c>
      <c r="R2434" s="104">
        <f>IF('6th 7'!C46&gt;0,'6th 7'!C46,IF('6th 7'!K46&gt;0,'6th 7'!K46,IF('6th 7'!S46&gt;0,'6th 7'!S46,0)))</f>
        <v>0</v>
      </c>
      <c r="S2434" s="448"/>
      <c r="T2434" s="98"/>
      <c r="U2434" s="90"/>
      <c r="V2434" s="468"/>
      <c r="W2434" s="470"/>
      <c r="X2434" s="471"/>
      <c r="Y2434" s="477"/>
      <c r="Z2434" s="510"/>
    </row>
    <row r="2435" spans="1:26" ht="16.5" customHeight="1">
      <c r="A2435" s="423" t="s">
        <v>26</v>
      </c>
      <c r="B2435" s="91" t="s">
        <v>60</v>
      </c>
      <c r="C2435" s="104">
        <f>IF('5th 1'!C46&gt;0,'5th 1'!J46,IF('5th 1'!K46&gt;0,'5th 1'!R46,IF('5th 1'!S46&gt;0,'5th 1'!Z46,0)))</f>
        <v>34</v>
      </c>
      <c r="D2435" s="104">
        <f>IF('5th 2'!C46&gt;0,'5th 2'!J46,IF('5th 2'!K46&gt;0,'5th 2'!R46,IF('5th 2'!S46&gt;0,'5th 2'!Z46,0)))</f>
        <v>34.5</v>
      </c>
      <c r="E2435" s="104">
        <f>IF('5th 3'!C46&gt;0,'5th 3'!J46,IF('5th 3'!K46&gt;0,'5th 3'!R46,IF('5th 3'!S46&gt;0,'5th 3'!Z46,0)))</f>
        <v>35</v>
      </c>
      <c r="F2435" s="104">
        <f>IF('5th 4'!C46&gt;0,'5th 4'!J46,IF('5th 4'!K46&gt;0,'5th 4'!R46,IF('5th 4'!S46&gt;0,'5th 4'!Z46,0)))</f>
        <v>35.5</v>
      </c>
      <c r="G2435" s="104">
        <f>IF('5th 5'!C46&gt;0,'5th 5'!J46,IF('5th 5'!K46&gt;0,'5th 5'!R46,IF('5th 5'!S46&gt;0,'5th 5'!Z46,0)))</f>
        <v>20</v>
      </c>
      <c r="H2435" s="104">
        <f>IF('5th 6'!C46&gt;0,'5th 6'!J46,IF('5th 6'!K46&gt;0,'5th 6'!R46,IF('5th 6'!S46&gt;0,'5th 6'!Z46,0)))</f>
        <v>0</v>
      </c>
      <c r="I2435" s="448"/>
      <c r="J2435" s="440">
        <f>I2433/(C2432+D2432+E2432+F2432+G2432+H2432)</f>
        <v>2.6</v>
      </c>
      <c r="K2435" s="442" t="str">
        <f>IF(J2435&gt;=2.5,K2433,IF(J2435&gt;=2.25,"C",IF(J2435&gt;=2,"D",IF(J2435=0,0,"F"))))</f>
        <v>C+</v>
      </c>
      <c r="L2435" s="107">
        <f>IF('6th 1'!C46&gt;0,'6th 1'!J46,IF('6th 1'!K46&gt;0,'6th 1'!R46,IF('6th 1'!S46&gt;0,'6th 1'!Z46,0)))</f>
        <v>29.5</v>
      </c>
      <c r="M2435" s="104">
        <f>IF('6th 2'!C46&gt;0,'6th 2'!J46,IF('6th 2'!K46&gt;0,'6th 2'!R46,IF('6th 2'!S46&gt;0,'6th 2'!Z46,0)))</f>
        <v>33.5</v>
      </c>
      <c r="N2435" s="104">
        <f>IF('6th 3'!C46&gt;0,'6th 3'!J46,IF('6th 3'!K46&gt;0,'6th 3'!R46,IF('6th 3'!S46&gt;0,'6th 3'!Z46,0)))</f>
        <v>38.75</v>
      </c>
      <c r="O2435" s="104">
        <f>IF('6th 4'!C46&gt;0,'6th 4'!J46,IF('6th 4'!K46&gt;0,'6th 4'!R46,IF('6th 4'!S46&gt;0,'6th 4'!Z46,0)))</f>
        <v>38.75</v>
      </c>
      <c r="P2435" s="104">
        <f>IF('6th 5'!C46&gt;0,'6th 5'!J46,IF('6th 5'!K46&gt;0,'6th 5'!R46,IF('6th 5'!S46&gt;0,'6th 5'!Z46,0)))</f>
        <v>19</v>
      </c>
      <c r="Q2435" s="104">
        <f>IF('6th 6'!C46&gt;0,'6th 6'!J46,IF('6th 6'!K46&gt;0,'6th 6'!R46,IF('6th 6'!S46&gt;0,'6th 6'!Z46,0)))</f>
        <v>0</v>
      </c>
      <c r="R2435" s="104">
        <f>IF('6th 7'!C46&gt;0,'6th 7'!J46,IF('6th 7'!K46&gt;0,'6th 7'!R46,IF('6th 7'!S46&gt;0,'6th 7'!Z46,0)))</f>
        <v>0</v>
      </c>
      <c r="S2435" s="448"/>
      <c r="T2435" s="440">
        <f>S2433/(L2432+M2432+N2432+O2432+P2432+Q2432+R2432)</f>
        <v>2.7</v>
      </c>
      <c r="U2435" s="442" t="str">
        <f>IF(T2435&gt;=2.5,U2433,IF(T2435&gt;=2.25,"C",IF(T2435&gt;=2,"D",IF(T2435=0,0,"F"))))</f>
        <v>C+</v>
      </c>
      <c r="V2435" s="443" t="s">
        <v>40</v>
      </c>
      <c r="W2435" s="443"/>
      <c r="X2435" s="443"/>
      <c r="Y2435" s="443"/>
      <c r="Z2435" s="510"/>
    </row>
    <row r="2436" spans="1:26" ht="16.5" customHeight="1">
      <c r="A2436" s="424"/>
      <c r="B2436" s="91" t="s">
        <v>67</v>
      </c>
      <c r="C2436" s="117">
        <f>'5th 1'!AA46</f>
        <v>54</v>
      </c>
      <c r="D2436" s="117">
        <f>'5th 2'!AA46</f>
        <v>53</v>
      </c>
      <c r="E2436" s="117">
        <f>'5th 3'!AA46</f>
        <v>61</v>
      </c>
      <c r="F2436" s="117">
        <f>'5th 4'!AA46</f>
        <v>56</v>
      </c>
      <c r="G2436" s="117">
        <f>'5th 5'!AA46</f>
        <v>46</v>
      </c>
      <c r="H2436" s="117">
        <f>'5th 6'!AA46</f>
        <v>0</v>
      </c>
      <c r="I2436" s="448"/>
      <c r="J2436" s="441"/>
      <c r="K2436" s="442"/>
      <c r="L2436" s="118">
        <f>'6th 1'!AA46</f>
        <v>53</v>
      </c>
      <c r="M2436" s="117">
        <f>'6th 2'!AA46</f>
        <v>56</v>
      </c>
      <c r="N2436" s="117">
        <f>'6th 3'!AA46</f>
        <v>63</v>
      </c>
      <c r="O2436" s="117">
        <f>'6th 4'!AA46</f>
        <v>63</v>
      </c>
      <c r="P2436" s="117">
        <f>'6th 5'!AA46</f>
        <v>46</v>
      </c>
      <c r="Q2436" s="117">
        <f>'6th 6'!AA46</f>
        <v>0</v>
      </c>
      <c r="R2436" s="117">
        <f>'6th 7'!AA46</f>
        <v>0</v>
      </c>
      <c r="S2436" s="448"/>
      <c r="T2436" s="441"/>
      <c r="U2436" s="442"/>
      <c r="V2436" s="444">
        <f>IF((C2437+C2439)=0,0,C2432)+IF((D2437+D2439)=0,0,D2432)+IF((E2437+E2439)=0,0,E2432)+IF((F2437+F2439)=0,0,F2432)+IF((G2437+G2439)=0,0,G2432)+IF((H2437+H2439)=0,0,H2432)+IF((L2437+L2439)=0,0,L2432)+IF((M2437+M2439)=0,0,M2432)+IF((N2437+N2439)=0,0,N2432)+IF((O2437+O2439)=0,0,O2432)+IF((P2437+P2439)=0,0,P2432)+IF((Q2437+Q2439)=0,0,Q2432)+IF((R2437+R2439)=0,0,R2432)+IF(G2456&gt;0,1.5,0)</f>
        <v>31.5</v>
      </c>
      <c r="W2436" s="447">
        <f>I2433+S2433+(G2456*1.5)</f>
        <v>83.25</v>
      </c>
      <c r="X2436" s="440">
        <f>IF(S2433&gt;0,(W2436/31.5),J2435)</f>
        <v>2.6428571428571428</v>
      </c>
      <c r="Y2436" s="164" t="str">
        <f>IF(X2436&gt;=4,"A+",IF(X2436&gt;=3.75,"A",IF(X2436&gt;=3.5,"A-",IF(X2436&gt;=3.25,"B+",IF(X2436&gt;=3,"B",IF(X2436&gt;=2.75,"B-",IF(X2436&gt;=2.5,"C+",IF(X2436&gt;=2,"C","F"))))))))</f>
        <v>C+</v>
      </c>
      <c r="Z2436" s="510"/>
    </row>
    <row r="2437" spans="1:26" ht="16.5">
      <c r="A2437" s="424"/>
      <c r="B2437" s="91" t="s">
        <v>1</v>
      </c>
      <c r="C2437" s="104">
        <f>'5th 1'!AC46</f>
        <v>2.5</v>
      </c>
      <c r="D2437" s="104">
        <f>'5th 2'!AC46</f>
        <v>2.5</v>
      </c>
      <c r="E2437" s="104">
        <f>'5th 3'!AC46</f>
        <v>3</v>
      </c>
      <c r="F2437" s="104">
        <f>'5th 4'!AC46</f>
        <v>2.75</v>
      </c>
      <c r="G2437" s="104">
        <f>'5th 5'!AC46</f>
        <v>2.25</v>
      </c>
      <c r="H2437" s="104">
        <f>'5th 6'!AC46</f>
        <v>0</v>
      </c>
      <c r="I2437" s="448"/>
      <c r="J2437" s="98"/>
      <c r="K2437" s="110"/>
      <c r="L2437" s="107">
        <f>'6th 1'!AC46</f>
        <v>2.5</v>
      </c>
      <c r="M2437" s="104">
        <f>'6th 2'!AC46</f>
        <v>2.75</v>
      </c>
      <c r="N2437" s="104">
        <f>'6th 3'!AC46</f>
        <v>3</v>
      </c>
      <c r="O2437" s="104">
        <f>'6th 4'!AC46</f>
        <v>3</v>
      </c>
      <c r="P2437" s="104">
        <f>'6th 5'!AC46</f>
        <v>2.25</v>
      </c>
      <c r="Q2437" s="104">
        <f>'6th 6'!AC46</f>
        <v>0</v>
      </c>
      <c r="R2437" s="104">
        <f>'6th 7'!AC46</f>
        <v>0</v>
      </c>
      <c r="S2437" s="448"/>
      <c r="T2437" s="98"/>
      <c r="U2437" s="110"/>
      <c r="V2437" s="445"/>
      <c r="W2437" s="448"/>
      <c r="X2437" s="441"/>
      <c r="Y2437" s="451" t="str">
        <f>IF(S2433&gt;0,(IF(X2436&gt;=2.5,Y2436,IF(X2436&gt;=2.25,"C",IF(X2436&gt;=2,"D","F")))),K2435)</f>
        <v>C+</v>
      </c>
      <c r="Z2437" s="510"/>
    </row>
    <row r="2438" spans="1:26" ht="17.25" customHeight="1" thickBot="1">
      <c r="A2438" s="424"/>
      <c r="B2438" s="91" t="s">
        <v>2</v>
      </c>
      <c r="C2438" s="104" t="str">
        <f>'5th 1'!AB46</f>
        <v>C+</v>
      </c>
      <c r="D2438" s="104" t="str">
        <f>'5th 2'!AB46</f>
        <v>C+</v>
      </c>
      <c r="E2438" s="104" t="str">
        <f>'5th 3'!AB46</f>
        <v>B</v>
      </c>
      <c r="F2438" s="104" t="str">
        <f>'5th 4'!AB46</f>
        <v>B-</v>
      </c>
      <c r="G2438" s="104" t="str">
        <f>'5th 5'!AB46</f>
        <v>C</v>
      </c>
      <c r="H2438" s="104" t="str">
        <f>'5th 6'!AB46</f>
        <v/>
      </c>
      <c r="I2438" s="448"/>
      <c r="J2438" s="98"/>
      <c r="K2438" s="109"/>
      <c r="L2438" s="111" t="str">
        <f>'6th 1'!AB46</f>
        <v>C+</v>
      </c>
      <c r="M2438" s="104" t="str">
        <f>'6th 2'!AB46</f>
        <v>B-</v>
      </c>
      <c r="N2438" s="104" t="str">
        <f>'6th 3'!AB46</f>
        <v>B</v>
      </c>
      <c r="O2438" s="104" t="str">
        <f>'6th 4'!AB46</f>
        <v>B</v>
      </c>
      <c r="P2438" s="104" t="str">
        <f>'6th 5'!AB46</f>
        <v>C</v>
      </c>
      <c r="Q2438" s="104" t="str">
        <f>'6th 6'!AB46</f>
        <v/>
      </c>
      <c r="R2438" s="104" t="str">
        <f>'6th 7'!AB46</f>
        <v/>
      </c>
      <c r="S2438" s="448"/>
      <c r="T2438" s="98"/>
      <c r="U2438" s="109"/>
      <c r="V2438" s="446"/>
      <c r="W2438" s="449"/>
      <c r="X2438" s="450"/>
      <c r="Y2438" s="452"/>
      <c r="Z2438" s="510"/>
    </row>
    <row r="2439" spans="1:26" ht="17.25" thickTop="1">
      <c r="A2439" s="413" t="s">
        <v>127</v>
      </c>
      <c r="B2439" s="91" t="s">
        <v>1</v>
      </c>
      <c r="C2439" s="104">
        <f>'5th 1'!AD46</f>
        <v>0</v>
      </c>
      <c r="D2439" s="104">
        <f>'5th 2'!AD46</f>
        <v>0</v>
      </c>
      <c r="E2439" s="104">
        <f>'5th 3'!AD46</f>
        <v>0</v>
      </c>
      <c r="F2439" s="104">
        <f>'5th 4'!AD46</f>
        <v>0</v>
      </c>
      <c r="G2439" s="104">
        <f>'5th 5'!AD46</f>
        <v>0</v>
      </c>
      <c r="H2439" s="104">
        <f>'5th 6'!AD46</f>
        <v>0</v>
      </c>
      <c r="I2439" s="415">
        <f>(C2439*C2432)+(D2439*D2432)+(E2439*E2432)+(F2439*F2432)+(G2439*G2432)+(H2439*H2432)</f>
        <v>0</v>
      </c>
      <c r="J2439" s="417">
        <f>IF(C2439&gt;0,(C2437*C2432),0)+IF(D2439&gt;0,(D2437*D2432),0)+IF(E2439&gt;0,(E2437*E2432),0)+IF(F2439&gt;0,(F2437*F2432),0)+IF(G2439&gt;0,(G2437*G2432),0)+IF(H2439&gt;0,(H2437*H2432),0)</f>
        <v>0</v>
      </c>
      <c r="K2439" s="418">
        <f>IF(C2439&gt;C2437,((C2439*C2432)-(C2437*C2432)),0)+IF(D2439&gt;D2437,((D2439*D2432)-(D2437*D2432)),0)+IF(E2439&gt;E2437,((E2439*E2432)-(E2437*E2432)),0)+IF(F2439&gt;F2437,((F2439*F2432)-(F2437*F2432)),0)+IF(G2439&gt;G2437,((G2439*G2432)-(G2437*G2432)),0)+IF(H2439&gt;H2437,((H2439*H2432)-(H2437*H2432)),0)</f>
        <v>0</v>
      </c>
      <c r="L2439" s="165">
        <f>'6th 1'!AD46</f>
        <v>0</v>
      </c>
      <c r="M2439" s="104">
        <f>'6th 2'!AD46</f>
        <v>0</v>
      </c>
      <c r="N2439" s="104">
        <f>'6th 3'!AD46</f>
        <v>0</v>
      </c>
      <c r="O2439" s="104">
        <f>'6th 4'!AD46</f>
        <v>0</v>
      </c>
      <c r="P2439" s="104">
        <f>'6th 5'!AD46</f>
        <v>0</v>
      </c>
      <c r="Q2439" s="104">
        <f>'6th 6'!AD46</f>
        <v>0</v>
      </c>
      <c r="R2439" s="104">
        <f>'6th 7'!AD46</f>
        <v>0</v>
      </c>
      <c r="S2439" s="403">
        <f>(L2439*L2432)+(M2439*M2432)+(N2439*N2432)+(O2439*O2432)+(P2439*P2432)+(Q2439*Q2432)+(R2439*R2432)</f>
        <v>0</v>
      </c>
      <c r="T2439" s="417">
        <f>IF(L2439&gt;0,(L2437*L2432),0)+IF(M2439&gt;0,(M2437*M2432),0)+IF(N2439&gt;0,(N2437*N2432),0)+IF(O2439&gt;0,(O2437*O2432),0)+IF(P2439&gt;0,(P2437*P2432),0)+IF(Q2439&gt;0,(Q2437*Q2432),0)+IF(R2439&gt;0,(R2437*R2432),0)</f>
        <v>0</v>
      </c>
      <c r="U2439" s="399">
        <f>IF(L2439&gt;L2437,((L2439*L2432)-(L2437*L2432)),0)+IF(M2439&gt;M2437,((M2439*M2432)-(M2437*M2432)),0)+IF(N2439&gt;N2437,((N2439*N2432)-(N2437*N2432)),0)+IF(O2439&gt;O2437,((O2439*O2432)-(O2437*O2432)),0)+IF(P2439&gt;P2437,((P2439*P2432)-(P2437*P2432)),0)+IF(Q2439&gt;Q2437,((Q2439*Q2432)-(Q2437*Q2432)),0)+IF(R2439&gt;R2437,((R2439*R2432)-(R2437*R2432)),0)</f>
        <v>0</v>
      </c>
      <c r="V2439" s="401">
        <f>I2439+S2439</f>
        <v>0</v>
      </c>
      <c r="W2439" s="436">
        <f>J2439+T2439</f>
        <v>0</v>
      </c>
      <c r="X2439" s="438">
        <f>K2439+U2439</f>
        <v>0</v>
      </c>
      <c r="Y2439" s="405">
        <f>IF(V2431&gt;0,(X2439+Y2426),0)</f>
        <v>0</v>
      </c>
      <c r="Z2439" s="510"/>
    </row>
    <row r="2440" spans="1:26" ht="15.75" customHeight="1" thickBot="1">
      <c r="A2440" s="414"/>
      <c r="B2440" s="157" t="s">
        <v>23</v>
      </c>
      <c r="C2440" s="181" t="str">
        <f>'5th 1'!AE46</f>
        <v/>
      </c>
      <c r="D2440" s="181" t="str">
        <f>'5th 2'!AE46</f>
        <v/>
      </c>
      <c r="E2440" s="181" t="str">
        <f>'5th 3'!AE46</f>
        <v/>
      </c>
      <c r="F2440" s="181" t="str">
        <f>'5th 4'!AE46</f>
        <v/>
      </c>
      <c r="G2440" s="181" t="str">
        <f>'5th 5'!AE46</f>
        <v/>
      </c>
      <c r="H2440" s="181" t="str">
        <f>'5th 6'!AE46</f>
        <v/>
      </c>
      <c r="I2440" s="416"/>
      <c r="J2440" s="416"/>
      <c r="K2440" s="419"/>
      <c r="L2440" s="181" t="str">
        <f>'6th 1'!AE46</f>
        <v/>
      </c>
      <c r="M2440" s="181" t="str">
        <f>'6th 2'!AE46</f>
        <v/>
      </c>
      <c r="N2440" s="181" t="str">
        <f>'6th 3'!AE46</f>
        <v/>
      </c>
      <c r="O2440" s="181" t="str">
        <f>'6th 4'!AE46</f>
        <v/>
      </c>
      <c r="P2440" s="181" t="str">
        <f>'6th 5'!AE46</f>
        <v/>
      </c>
      <c r="Q2440" s="181" t="str">
        <f>'6th 6'!AE46</f>
        <v/>
      </c>
      <c r="R2440" s="181" t="str">
        <f>'6th 7'!AE46</f>
        <v/>
      </c>
      <c r="S2440" s="420"/>
      <c r="T2440" s="420"/>
      <c r="U2440" s="400"/>
      <c r="V2440" s="402"/>
      <c r="W2440" s="437"/>
      <c r="X2440" s="439"/>
      <c r="Y2440" s="406"/>
      <c r="Z2440" s="510"/>
    </row>
    <row r="2441" spans="1:26" ht="21" customHeight="1" thickTop="1" thickBot="1">
      <c r="A2441" s="435" t="s">
        <v>32</v>
      </c>
      <c r="B2441" s="435"/>
      <c r="C2441" s="435"/>
      <c r="D2441" s="435"/>
      <c r="E2441" s="435"/>
      <c r="F2441" s="435"/>
      <c r="G2441" s="435"/>
      <c r="H2441" s="435"/>
      <c r="I2441" s="435"/>
      <c r="J2441" s="435"/>
      <c r="K2441" s="435"/>
      <c r="L2441" s="435"/>
      <c r="M2441" s="435"/>
      <c r="N2441" s="435"/>
      <c r="O2441" s="435"/>
      <c r="P2441" s="435"/>
      <c r="Q2441" s="435"/>
      <c r="R2441" s="435"/>
      <c r="S2441" s="435"/>
      <c r="T2441" s="435"/>
      <c r="U2441" s="435"/>
      <c r="V2441" s="435"/>
      <c r="W2441" s="435"/>
      <c r="X2441" s="435"/>
      <c r="Y2441" s="435"/>
      <c r="Z2441" s="510"/>
    </row>
    <row r="2442" spans="1:26" ht="17.25" thickTop="1" thickBot="1">
      <c r="A2442" s="425" t="s">
        <v>48</v>
      </c>
      <c r="B2442" s="426"/>
      <c r="C2442" s="426"/>
      <c r="D2442" s="426"/>
      <c r="E2442" s="426"/>
      <c r="F2442" s="426"/>
      <c r="G2442" s="426"/>
      <c r="H2442" s="426"/>
      <c r="I2442" s="426"/>
      <c r="J2442" s="426"/>
      <c r="K2442" s="427"/>
      <c r="L2442" s="426" t="s">
        <v>49</v>
      </c>
      <c r="M2442" s="426"/>
      <c r="N2442" s="426"/>
      <c r="O2442" s="426"/>
      <c r="P2442" s="426"/>
      <c r="Q2442" s="426"/>
      <c r="R2442" s="426"/>
      <c r="S2442" s="426"/>
      <c r="T2442" s="426"/>
      <c r="U2442" s="427"/>
      <c r="V2442" s="160"/>
      <c r="W2442" s="428" t="s">
        <v>39</v>
      </c>
      <c r="X2442" s="428"/>
      <c r="Y2442" s="161"/>
      <c r="Z2442" s="510"/>
    </row>
    <row r="2443" spans="1:26" ht="17.25" thickTop="1">
      <c r="A2443" s="99" t="s">
        <v>22</v>
      </c>
      <c r="B2443" s="100"/>
      <c r="C2443" s="101">
        <f>'7th 1'!B4</f>
        <v>401</v>
      </c>
      <c r="D2443" s="101">
        <f>'7th 2'!B4</f>
        <v>402</v>
      </c>
      <c r="E2443" s="101">
        <f>'7th 3'!B4</f>
        <v>403</v>
      </c>
      <c r="F2443" s="101">
        <f>'7th 4'!B4</f>
        <v>404</v>
      </c>
      <c r="G2443" s="101">
        <f>'7th 5'!B4</f>
        <v>405</v>
      </c>
      <c r="H2443" s="101">
        <f>'7th 6'!B4</f>
        <v>406</v>
      </c>
      <c r="I2443" s="429" t="s">
        <v>0</v>
      </c>
      <c r="J2443" s="429" t="s">
        <v>3</v>
      </c>
      <c r="K2443" s="431" t="s">
        <v>2</v>
      </c>
      <c r="L2443" s="101">
        <f>'8th 1'!B4</f>
        <v>407</v>
      </c>
      <c r="M2443" s="101">
        <f>'8th 2'!B4</f>
        <v>408</v>
      </c>
      <c r="N2443" s="101">
        <f>'8th 3'!B4</f>
        <v>409</v>
      </c>
      <c r="O2443" s="101">
        <f>'8th 4'!B4</f>
        <v>410</v>
      </c>
      <c r="P2443" s="101">
        <f>'8th 5'!B4</f>
        <v>411</v>
      </c>
      <c r="Q2443" s="101">
        <f>'8th 6'!B4</f>
        <v>412</v>
      </c>
      <c r="R2443" s="101">
        <f>'8th 7'!B4</f>
        <v>0</v>
      </c>
      <c r="S2443" s="429" t="s">
        <v>0</v>
      </c>
      <c r="T2443" s="429" t="s">
        <v>3</v>
      </c>
      <c r="U2443" s="431" t="s">
        <v>2</v>
      </c>
      <c r="V2443" s="433" t="s">
        <v>62</v>
      </c>
      <c r="W2443" s="434"/>
      <c r="X2443" s="434"/>
      <c r="Y2443" s="162" t="str">
        <f>IF(X2444&gt;=4,"A+",IF(X2444&gt;=3.75,"A",IF(X2444&gt;=3.5,"A-",IF(X2444&gt;=3.25,"B+",IF(X2444&gt;=3,"B",IF(X2444&gt;=2.75,"B-",IF(X2444&gt;=2.5,"C+",IF(X2444&gt;=2,"C","F"))))))))</f>
        <v>C+</v>
      </c>
      <c r="Z2443" s="510"/>
    </row>
    <row r="2444" spans="1:26" ht="65.25" customHeight="1">
      <c r="A2444" s="77" t="s">
        <v>63</v>
      </c>
      <c r="B2444" s="86"/>
      <c r="C2444" s="79" t="str">
        <f>IF('7th 1'!C46&gt;0,'7th 1'!D6,IF('7th 1'!K46&gt;0,'7th 1'!L6,IF('7th 1'!S46&gt;0,'7th 1'!T6,0)))</f>
        <v>Drawing-7</v>
      </c>
      <c r="D2444" s="79" t="str">
        <f>IF('7th 2'!C46&gt;0,'7th 2'!D6,IF('7th 2'!K46&gt;0,'7th 2'!L6,IF('7th 2'!S46&gt;0,'7th 2'!T6,0)))</f>
        <v>Figure Study</v>
      </c>
      <c r="E2444" s="79" t="str">
        <f>IF('7th 3'!C46&gt;0,'7th 3'!D6,IF('7th 3'!K46&gt;0,'7th 3'!L6,IF('7th 3'!S46&gt;0,'7th 3'!T6,0)))</f>
        <v>Composition -3</v>
      </c>
      <c r="F2444" s="79" t="str">
        <f>IF('7th 4'!C46&gt;0,'7th 4'!D6,IF('7th 4'!K46&gt;0,'7th 4'!L6,IF('7th 4'!S46&gt;0,'7th 4'!T6,0)))</f>
        <v>Head Study -3</v>
      </c>
      <c r="G2444" s="79" t="str">
        <f>IF('7th 5'!C46&gt;0,'7th 5'!D6,IF('7th 5'!K46&gt;0,'7th 5'!L6,IF('7th 5'!S46&gt;0,'7th 5'!T6,0)))</f>
        <v>Landscape -3</v>
      </c>
      <c r="H2444" s="79" t="str">
        <f>IF('7th 6'!C46&gt;0,'7th 6'!D6,IF('7th 6'!K46&gt;0,'7th 6'!L6,IF('7th 6'!S46&gt;0,'7th 6'!T6,0)))</f>
        <v>History of Western Art</v>
      </c>
      <c r="I2444" s="429"/>
      <c r="J2444" s="429"/>
      <c r="K2444" s="431"/>
      <c r="L2444" s="79" t="str">
        <f>IF('8th 1'!C46&gt;0,'8th 1'!D6,IF('8th 1'!K46&gt;0,'8th 1'!L6,IF('8th 1'!S46&gt;0,'8th 1'!T6,0)))</f>
        <v>Drawing- 8</v>
      </c>
      <c r="M2444" s="79" t="str">
        <f>IF('8th 2'!C46&gt;0,'8th 2'!D6,IF('8th 2'!K46&gt;0,'8th 2'!L6,IF('8th 2'!S46&gt;0,'8th 2'!T6,0)))</f>
        <v>Figure Study</v>
      </c>
      <c r="N2444" s="79" t="str">
        <f>IF('8th 3'!C46&gt;0,'8th 3'!D6,IF('8th 3'!K46&gt;0,'8th 3'!L6,IF('8th 3'!S46&gt;0,'8th 3'!T6,0)))</f>
        <v>Experimental Composition</v>
      </c>
      <c r="O2444" s="79" t="str">
        <f>IF('8th 4'!C46&gt;0,'8th 4'!D6,IF('8th 4'!K46&gt;0,'8th 4'!L6,IF('8th 4'!S46&gt;0,'8th 4'!T6,0)))</f>
        <v>Landscape</v>
      </c>
      <c r="P2444" s="79" t="str">
        <f>IF('8th 5'!C46&gt;0,'8th 5'!D6,IF('8th 5'!K46&gt;0,'8th 5'!L6,IF('8th 5'!S46&gt;0,'8th 5'!T6,0)))</f>
        <v>Aesthesic</v>
      </c>
      <c r="Q2444" s="79" t="str">
        <f>IF('8th 6'!C46&gt;0,'8th 6'!D6,IF('8th 6'!K46&gt;0,'8th 6'!L6,IF('8th 6'!S46&gt;0,'8th 6'!T6,0)))</f>
        <v>History of Arts in Bengal</v>
      </c>
      <c r="R2444" s="79">
        <f>IF('8th 7'!C46&gt;0,'8th 7'!D6,IF('8th 7'!K46&gt;0,'8th 7'!L6,IF('8th 7'!S46&gt;0,'8th 7'!T6,0)))</f>
        <v>0</v>
      </c>
      <c r="S2444" s="429"/>
      <c r="T2444" s="429"/>
      <c r="U2444" s="431"/>
      <c r="V2444" s="335">
        <f>IF(I2446&gt;0,(V2449+V2431),0)</f>
        <v>123</v>
      </c>
      <c r="W2444" s="254">
        <f>IF(I2446&gt;0,(W2449+W2431),0)</f>
        <v>337.875</v>
      </c>
      <c r="X2444" s="336">
        <f>IF(S2446&gt;0,(W2444/126),IF(I2446&gt;0,(W2444/109.5),0))</f>
        <v>2.6815476190476191</v>
      </c>
      <c r="Y2444" s="163" t="str">
        <f>IF(X2444&gt;=2.5,Y2443,IF(X2444&gt;=2.25,"C",IF(X2444&gt;=2,"D",IF(X2444=0,0,"F"))))</f>
        <v>C+</v>
      </c>
      <c r="Z2444" s="510"/>
    </row>
    <row r="2445" spans="1:26" ht="17.25" customHeight="1">
      <c r="A2445" s="458" t="s">
        <v>27</v>
      </c>
      <c r="B2445" s="459"/>
      <c r="C2445" s="102">
        <f>IF('7th 1'!C46&gt;0,'7th 1'!H4,IF('7th 1'!K46&gt;0,'7th 1'!P4,IF('7th 1'!S46&gt;0,'7th 1'!X4,0)))</f>
        <v>3</v>
      </c>
      <c r="D2445" s="102">
        <f>IF('7th 2'!C46&gt;0,'7th 2'!H4,IF('7th 2'!K46&gt;0,'7th 2'!P4,IF('7th 2'!S46&gt;0,'7th 2'!X4,0)))</f>
        <v>3</v>
      </c>
      <c r="E2445" s="102">
        <f>IF('7th 3'!C46&gt;0,'7th 3'!H4,IF('7th 3'!K46&gt;0,'7th 3'!P4,IF('7th 3'!S46&gt;0,'7th 3'!X4,0)))</f>
        <v>3</v>
      </c>
      <c r="F2445" s="102">
        <f>IF('7th 4'!C46&gt;0,'7th 4'!H4,IF('7th 4'!K46&gt;0,'7th 4'!P4,IF('7th 4'!S46&gt;0,'7th 4'!X4,0)))</f>
        <v>1.5</v>
      </c>
      <c r="G2445" s="102">
        <f>IF('7th 5'!C46&gt;0,'7th 5'!H4,IF('7th 5'!K46&gt;0,'7th 5'!P4,IF('7th 5'!S46&gt;0,'7th 5'!X4,0)))</f>
        <v>1.5</v>
      </c>
      <c r="H2445" s="102">
        <f>IF('7th 6'!C46&gt;0,'7th 6'!H4,IF('7th 6'!K46&gt;0,'7th 6'!P4,IF('7th 6'!S46&gt;0,'7th 6'!X4,0)))</f>
        <v>3</v>
      </c>
      <c r="I2445" s="430"/>
      <c r="J2445" s="430"/>
      <c r="K2445" s="432"/>
      <c r="L2445" s="102">
        <f>IF('8th 1'!C46&gt;0,'8th 1'!H4,IF('8th 1'!K46&gt;0,'8th 1'!P4,IF('8th 1'!S46&gt;0,'8th 1'!X4,0)))</f>
        <v>3</v>
      </c>
      <c r="M2445" s="102">
        <f>IF('8th 2'!C46&gt;0,'8th 2'!H4,IF('8th 2'!K46&gt;0,'8th 2'!P4,IF('8th 2'!S46&gt;0,'8th 2'!X4,0)))</f>
        <v>3</v>
      </c>
      <c r="N2445" s="102">
        <f>IF('8th 3'!C46&gt;0,'8th 3'!H4,IF('8th 3'!K46&gt;0,'8th 3'!P4,IF('8th 3'!S46&gt;0,'8th 3'!X4,0)))</f>
        <v>3</v>
      </c>
      <c r="O2445" s="102">
        <f>IF('8th 4'!C46&gt;0,'8th 4'!H4,IF('8th 4'!K46&gt;0,'8th 4'!P4,IF('8th 4'!S46&gt;0,'8th 4'!X4,0)))</f>
        <v>3</v>
      </c>
      <c r="P2445" s="102">
        <f>IF('8th 5'!C46&gt;0,'8th 5'!H4,IF('8th 5'!K46&gt;0,'8th 5'!P4,IF('8th 5'!S46&gt;0,'8th 5'!X4,0)))</f>
        <v>1.5</v>
      </c>
      <c r="Q2445" s="102">
        <f>IF('8th 6'!C46&gt;0,'8th 6'!H4,IF('8th 6'!K46&gt;0,'8th 6'!P4,IF('8th 6'!S46&gt;0,'8th 6'!X4,0)))</f>
        <v>1.5</v>
      </c>
      <c r="R2445" s="102">
        <f>IF('8th 7'!C46&gt;0,'8th 7'!H4,IF('8th 7'!K46&gt;0,'8th 7'!P4,IF('8th 7'!S46&gt;0,'8th 7'!X4,0)))</f>
        <v>0</v>
      </c>
      <c r="S2445" s="430"/>
      <c r="T2445" s="430"/>
      <c r="U2445" s="432"/>
      <c r="V2445" s="460" t="s">
        <v>41</v>
      </c>
      <c r="W2445" s="461"/>
      <c r="X2445" s="461"/>
      <c r="Y2445" s="462"/>
      <c r="Z2445" s="510"/>
    </row>
    <row r="2446" spans="1:26" ht="18.75" customHeight="1" thickBot="1">
      <c r="A2446" s="463" t="s">
        <v>11</v>
      </c>
      <c r="B2446" s="464"/>
      <c r="C2446" s="102">
        <v>100</v>
      </c>
      <c r="D2446" s="102">
        <v>100</v>
      </c>
      <c r="E2446" s="102">
        <v>100</v>
      </c>
      <c r="F2446" s="102">
        <v>100</v>
      </c>
      <c r="G2446" s="102">
        <v>100</v>
      </c>
      <c r="H2446" s="102">
        <v>100</v>
      </c>
      <c r="I2446" s="465">
        <f>(C2450*C2445)+(D2450*D2445)+(E2450*E2445)+(F2450*F2445)+(G2450*G2445)+(H2450*H2445)</f>
        <v>35.25</v>
      </c>
      <c r="J2446" s="84"/>
      <c r="K2446" s="103" t="str">
        <f>IF(J2448&gt;=4,"A+",IF(J2448&gt;=3.75,"A",IF(J2448&gt;=3.5,"A-",IF(J2448&gt;=3.25,"B+",IF(J2448&gt;=3,"B",IF(J2448&gt;=2.75,"B-",IF(J2448&gt;=2.5,"C+",IF(J2448&gt;=2,"C","F"))))))))</f>
        <v>C</v>
      </c>
      <c r="L2446" s="102">
        <v>100</v>
      </c>
      <c r="M2446" s="102">
        <v>100</v>
      </c>
      <c r="N2446" s="102">
        <v>100</v>
      </c>
      <c r="O2446" s="102">
        <v>100</v>
      </c>
      <c r="P2446" s="102">
        <v>100</v>
      </c>
      <c r="Q2446" s="102">
        <v>100</v>
      </c>
      <c r="R2446" s="102">
        <v>100</v>
      </c>
      <c r="S2446" s="465">
        <f>(L2450*L2445)+(M2450*M2445)+(N2450*N2445)+(O2450*O2445)+(P2450*P2445)+(Q2450*Q2445)+(R2450*R2445)</f>
        <v>45</v>
      </c>
      <c r="T2446" s="84"/>
      <c r="U2446" s="103" t="str">
        <f>IF(T2448&gt;=4,"A+",IF(T2448&gt;=3.75,"A",IF(T2448&gt;=3.5,"A-",IF(T2448&gt;=3.25,"B+",IF(T2448&gt;=3,"B",IF(T2448&gt;=2.75,"B-",IF(T2448&gt;=2.5,"C+",IF(T2448&gt;=2,"C","F"))))))))</f>
        <v>B</v>
      </c>
      <c r="V2446" s="467" t="s">
        <v>29</v>
      </c>
      <c r="W2446" s="469" t="s">
        <v>0</v>
      </c>
      <c r="X2446" s="469" t="s">
        <v>3</v>
      </c>
      <c r="Y2446" s="421" t="s">
        <v>2</v>
      </c>
      <c r="Z2446" s="510"/>
    </row>
    <row r="2447" spans="1:26" ht="17.25" thickTop="1">
      <c r="A2447" s="77" t="s">
        <v>28</v>
      </c>
      <c r="B2447" s="86"/>
      <c r="C2447" s="104">
        <f>IF('7th 1'!C46&gt;0,'7th 1'!C46,IF('7th 1'!K46&gt;0,'7th 1'!K46,IF('7th 1'!S46&gt;0,'7th 1'!S46,0)))</f>
        <v>25</v>
      </c>
      <c r="D2447" s="104">
        <f>IF('7th 2'!C46&gt;0,'7th 2'!C46,IF('7th 2'!K46&gt;0,'7th 2'!K46,IF('7th 2'!S46&gt;0,'7th 2'!S46,0)))</f>
        <v>24</v>
      </c>
      <c r="E2447" s="104">
        <f>IF('7th 3'!C46&gt;0,'7th 3'!C46,IF('7th 3'!K46&gt;0,'7th 3'!K46,IF('7th 3'!S46&gt;0,'7th 3'!S46,0)))</f>
        <v>22</v>
      </c>
      <c r="F2447" s="104">
        <f>IF('7th 4'!C46&gt;0,'7th 4'!C46,IF('7th 4'!K46&gt;0,'7th 4'!K46,IF('7th 4'!S46&gt;0,'7th 4'!S46,0)))</f>
        <v>28</v>
      </c>
      <c r="G2447" s="104">
        <f>IF('7th 5'!C46&gt;0,'7th 5'!C46,IF('7th 5'!K46&gt;0,'7th 5'!K46,IF('7th 5'!S46&gt;0,'7th 5'!S46,0)))</f>
        <v>25.5</v>
      </c>
      <c r="H2447" s="104">
        <f>IF('7th 6'!C46&gt;0,'7th 6'!C46,IF('7th 6'!K46&gt;0,'7th 6'!K46,IF('7th 6'!S46&gt;0,'7th 6'!S46,0)))</f>
        <v>22.5</v>
      </c>
      <c r="I2447" s="466"/>
      <c r="J2447" s="98"/>
      <c r="K2447" s="90"/>
      <c r="L2447" s="104">
        <f>IF('8th 1'!C46&gt;0,'8th 1'!C46,IF('8th 1'!K46&gt;0,'8th 1'!K46,IF('8th 1'!S46&gt;0,'8th 1'!S46,0)))</f>
        <v>22.5</v>
      </c>
      <c r="M2447" s="104">
        <f>IF('8th 2'!C46&gt;0,'8th 2'!C46,IF('8th 2'!K46&gt;0,'8th 2'!K46,IF('8th 2'!S46&gt;0,'8th 2'!S46,0)))</f>
        <v>25.5</v>
      </c>
      <c r="N2447" s="104">
        <f>IF('8th 3'!C46&gt;0,'8th 3'!C46,IF('8th 3'!K46&gt;0,'8th 3'!K46,IF('8th 3'!S46&gt;0,'8th 3'!S46,0)))</f>
        <v>31.5</v>
      </c>
      <c r="O2447" s="104">
        <f>IF('8th 4'!C46&gt;0,'8th 4'!C46,IF('8th 4'!K46&gt;0,'8th 4'!K46,IF('8th 4'!S46&gt;0,'8th 4'!S46,0)))</f>
        <v>23.5</v>
      </c>
      <c r="P2447" s="104">
        <f>IF('8th 5'!C46&gt;0,'8th 5'!C46,IF('8th 5'!K46&gt;0,'8th 5'!K46,IF('8th 5'!S46&gt;0,'8th 5'!S46,0)))</f>
        <v>28.5</v>
      </c>
      <c r="Q2447" s="104">
        <f>IF('8th 6'!C46&gt;0,'8th 6'!C46,IF('8th 6'!K46&gt;0,'8th 6'!K46,IF('8th 6'!S46&gt;0,'8th 6'!S46,0)))</f>
        <v>24</v>
      </c>
      <c r="R2447" s="104">
        <f>IF('8th 7'!C46&gt;0,'8th 7'!C46,IF('8th 7'!K46&gt;0,'8th 7'!K46,IF('8th 7'!S46&gt;0,'8th 7'!S46,0)))</f>
        <v>0</v>
      </c>
      <c r="S2447" s="466"/>
      <c r="T2447" s="98"/>
      <c r="U2447" s="90"/>
      <c r="V2447" s="468"/>
      <c r="W2447" s="470"/>
      <c r="X2447" s="471"/>
      <c r="Y2447" s="422"/>
      <c r="Z2447" s="510"/>
    </row>
    <row r="2448" spans="1:26" ht="17.25">
      <c r="A2448" s="423" t="s">
        <v>26</v>
      </c>
      <c r="B2448" s="91" t="s">
        <v>60</v>
      </c>
      <c r="C2448" s="104">
        <f>IF('7th 1'!C46&gt;0,'7th 1'!J46,IF('7th 1'!K46&gt;0,'7th 1'!R46,IF('7th 1'!S46&gt;0,'7th 1'!Z46,0)))</f>
        <v>36.5</v>
      </c>
      <c r="D2448" s="104">
        <f>IF('7th 2'!C46&gt;0,'7th 2'!J46,IF('7th 2'!K46&gt;0,'7th 2'!R46,IF('7th 2'!S46&gt;0,'7th 2'!Z46,0)))</f>
        <v>35.25</v>
      </c>
      <c r="E2448" s="104">
        <f>IF('7th 3'!C46&gt;0,'7th 3'!J46,IF('7th 3'!K46&gt;0,'7th 3'!R46,IF('7th 3'!S46&gt;0,'7th 3'!Z46,0)))</f>
        <v>34.5</v>
      </c>
      <c r="F2448" s="104">
        <f>IF('7th 4'!C46&gt;0,'7th 4'!J46,IF('7th 4'!K46&gt;0,'7th 4'!R46,IF('7th 4'!S46&gt;0,'7th 4'!Z46,0)))</f>
        <v>34.5</v>
      </c>
      <c r="G2448" s="104">
        <f>IF('7th 5'!C46&gt;0,'7th 5'!J46,IF('7th 5'!K46&gt;0,'7th 5'!R46,IF('7th 5'!S46&gt;0,'7th 5'!Z46,0)))</f>
        <v>38</v>
      </c>
      <c r="H2448" s="104">
        <f>IF('7th 6'!C46&gt;0,'7th 6'!J46,IF('7th 6'!K46&gt;0,'7th 6'!R46,IF('7th 6'!S46&gt;0,'7th 6'!Z46,0)))</f>
        <v>14</v>
      </c>
      <c r="I2448" s="466"/>
      <c r="J2448" s="440">
        <f>I2446/(C2445+D2445+E2445+F2445+G2445+H2445)</f>
        <v>2.35</v>
      </c>
      <c r="K2448" s="442" t="str">
        <f>IF(J2448&gt;=2.5,K2446,IF(J2448&gt;=2.25,"C",IF(J2448&gt;=2,"D",IF(J2448=0,0,"F"))))</f>
        <v>C</v>
      </c>
      <c r="L2448" s="104">
        <f>IF('8th 1'!C46&gt;0,'8th 1'!J46,IF('8th 1'!K46&gt;0,'8th 1'!R46,IF('8th 1'!S46&gt;0,'8th 1'!Z46,0)))</f>
        <v>36</v>
      </c>
      <c r="M2448" s="104">
        <f>IF('8th 2'!C46&gt;0,'8th 2'!J46,IF('8th 2'!K46&gt;0,'8th 2'!R46,IF('8th 2'!S46&gt;0,'8th 2'!Z46,0)))</f>
        <v>35.75</v>
      </c>
      <c r="N2448" s="104">
        <f>IF('8th 3'!C46&gt;0,'8th 3'!J46,IF('8th 3'!K46&gt;0,'8th 3'!R46,IF('8th 3'!S46&gt;0,'8th 3'!Z46,0)))</f>
        <v>42</v>
      </c>
      <c r="O2448" s="104">
        <f>IF('8th 4'!C46&gt;0,'8th 4'!J46,IF('8th 4'!K46&gt;0,'8th 4'!R46,IF('8th 4'!S46&gt;0,'8th 4'!Z46,0)))</f>
        <v>37</v>
      </c>
      <c r="P2448" s="104">
        <f>IF('8th 5'!C46&gt;0,'8th 5'!J46,IF('8th 5'!K46&gt;0,'8th 5'!R46,IF('8th 5'!S46&gt;0,'8th 5'!Z46,0)))</f>
        <v>30.5</v>
      </c>
      <c r="Q2448" s="104">
        <f>IF('8th 6'!C46&gt;0,'8th 6'!J46,IF('8th 6'!K46&gt;0,'8th 6'!R46,IF('8th 6'!S46&gt;0,'8th 6'!Z46,0)))</f>
        <v>32</v>
      </c>
      <c r="R2448" s="104">
        <f>IF('8th 7'!C46&gt;0,'8th 7'!J46,IF('8th 7'!K46&gt;0,'8th 7'!R46,IF('8th 7'!S46&gt;0,'8th 7'!Z46,0)))</f>
        <v>0</v>
      </c>
      <c r="S2448" s="466"/>
      <c r="T2448" s="440">
        <f>S2446/(L2445+M2445+N2445+O2445+P2445+Q2445+R2445)</f>
        <v>3</v>
      </c>
      <c r="U2448" s="442" t="str">
        <f>IF(T2448&gt;=2.5,U2446,IF(T2448&gt;=2.25,"C",IF(T2448&gt;=2,"D",IF(T2448=0,0,"F"))))</f>
        <v>B</v>
      </c>
      <c r="V2448" s="454" t="s">
        <v>40</v>
      </c>
      <c r="W2448" s="443"/>
      <c r="X2448" s="443"/>
      <c r="Y2448" s="455"/>
      <c r="Z2448" s="510"/>
    </row>
    <row r="2449" spans="1:26" ht="16.5" customHeight="1">
      <c r="A2449" s="424"/>
      <c r="B2449" s="91" t="s">
        <v>67</v>
      </c>
      <c r="C2449" s="117">
        <f>'7th 1'!AA46</f>
        <v>62</v>
      </c>
      <c r="D2449" s="117">
        <f>'7th 2'!AA46</f>
        <v>60</v>
      </c>
      <c r="E2449" s="117">
        <f>'7th 3'!AA46</f>
        <v>57</v>
      </c>
      <c r="F2449" s="117">
        <f>'7th 4'!AA46</f>
        <v>63</v>
      </c>
      <c r="G2449" s="117">
        <f>'7th 5'!AA46</f>
        <v>64</v>
      </c>
      <c r="H2449" s="117">
        <f>'7th 6'!AA46</f>
        <v>37</v>
      </c>
      <c r="I2449" s="466"/>
      <c r="J2449" s="453"/>
      <c r="K2449" s="442"/>
      <c r="L2449" s="117">
        <f>'8th 1'!AA46</f>
        <v>59</v>
      </c>
      <c r="M2449" s="117">
        <f>'8th 2'!AA46</f>
        <v>62</v>
      </c>
      <c r="N2449" s="117">
        <f>'8th 3'!AA46</f>
        <v>74</v>
      </c>
      <c r="O2449" s="117">
        <f>'8th 4'!AA46</f>
        <v>61</v>
      </c>
      <c r="P2449" s="117">
        <f>'8th 5'!AA46</f>
        <v>59</v>
      </c>
      <c r="Q2449" s="117">
        <f>'8th 6'!AA46</f>
        <v>56</v>
      </c>
      <c r="R2449" s="117">
        <f>'8th 7'!AA46</f>
        <v>0</v>
      </c>
      <c r="S2449" s="466"/>
      <c r="T2449" s="453"/>
      <c r="U2449" s="442"/>
      <c r="V2449" s="444">
        <f>IF((C2450+C2452)=0,0,C2445)+IF((D2450+D2452)=0,0,D2445)+IF((E2450+E2452)=0,0,E2445)+IF((F2450+F2452)=0,0,F2445)+IF((G2450+G2452)=0,0,G2445)+IF((H2450+H2452)=0,0,H2445)+IF((L2450+L2452)=0,0,L2445)+IF((M2450+M2452)=0,0,M2445)+IF((N2450+N2452)=0,0,N2445)+IF((O2450+O2452)=0,0,O2445)+IF((P2450+P2452)=0,0,P2445)+IF((Q2450+Q2452)=0,0,Q2445)+IF((R2450+R2452)=0,0,R2445)+IF(I2456&gt;0,1.5,0)</f>
        <v>28.5</v>
      </c>
      <c r="W2449" s="457">
        <f>I2446+S2446+(I2456*1.5)</f>
        <v>84</v>
      </c>
      <c r="X2449" s="440">
        <f>IF(S2446&gt;0,(W2449/31.5),J2448)</f>
        <v>2.6666666666666665</v>
      </c>
      <c r="Y2449" s="164" t="str">
        <f>IF(X2449&gt;=4,"A+",IF(X2449&gt;=3.75,"A",IF(X2449&gt;=3.5,"A-",IF(X2449&gt;=3.25,"B+",IF(X2449&gt;=3,"B",IF(X2449&gt;=2.75,"B-",IF(X2449&gt;=2.5,"C+",IF(X2449&gt;=2,"C","F"))))))))</f>
        <v>C+</v>
      </c>
      <c r="Z2449" s="510"/>
    </row>
    <row r="2450" spans="1:26" ht="16.5">
      <c r="A2450" s="424"/>
      <c r="B2450" s="91" t="s">
        <v>1</v>
      </c>
      <c r="C2450" s="104">
        <f>'7th 1'!AC46</f>
        <v>3</v>
      </c>
      <c r="D2450" s="104">
        <f>'7th 2'!AC46</f>
        <v>3</v>
      </c>
      <c r="E2450" s="104">
        <f>'7th 3'!AC46</f>
        <v>2.75</v>
      </c>
      <c r="F2450" s="104">
        <f>'7th 4'!AC46</f>
        <v>3</v>
      </c>
      <c r="G2450" s="104">
        <f>'7th 5'!AC46</f>
        <v>3</v>
      </c>
      <c r="H2450" s="104" t="str">
        <f>'7th 6'!AC46</f>
        <v>0</v>
      </c>
      <c r="I2450" s="466"/>
      <c r="J2450" s="98"/>
      <c r="K2450" s="112"/>
      <c r="L2450" s="104">
        <f>'8th 1'!AC46</f>
        <v>2.75</v>
      </c>
      <c r="M2450" s="104">
        <f>'8th 2'!AC46</f>
        <v>3</v>
      </c>
      <c r="N2450" s="104">
        <f>'8th 3'!AC46</f>
        <v>3.5</v>
      </c>
      <c r="O2450" s="104">
        <f>'8th 4'!AC46</f>
        <v>3</v>
      </c>
      <c r="P2450" s="104">
        <f>'8th 5'!AC46</f>
        <v>2.75</v>
      </c>
      <c r="Q2450" s="104">
        <f>'8th 6'!AC46</f>
        <v>2.75</v>
      </c>
      <c r="R2450" s="104">
        <f>'8th 7'!AC46</f>
        <v>0</v>
      </c>
      <c r="S2450" s="466"/>
      <c r="T2450" s="98"/>
      <c r="V2450" s="456"/>
      <c r="W2450" s="448"/>
      <c r="X2450" s="441"/>
      <c r="Y2450" s="451" t="str">
        <f>IF(S2446&gt;0,(IF(X2449&gt;=2.5,Y2449,IF(X2449&gt;=2.25,"C",IF(X2449&gt;=2,"D","F")))),K2448)</f>
        <v>C+</v>
      </c>
      <c r="Z2450" s="510"/>
    </row>
    <row r="2451" spans="1:26" ht="16.5">
      <c r="A2451" s="424"/>
      <c r="B2451" s="91" t="s">
        <v>2</v>
      </c>
      <c r="C2451" s="104" t="str">
        <f>'7th 1'!AB46</f>
        <v>B</v>
      </c>
      <c r="D2451" s="104" t="str">
        <f>'7th 2'!AB46</f>
        <v>B</v>
      </c>
      <c r="E2451" s="104" t="str">
        <f>'7th 3'!AB46</f>
        <v>B-</v>
      </c>
      <c r="F2451" s="104" t="str">
        <f>'7th 4'!AB46</f>
        <v>B</v>
      </c>
      <c r="G2451" s="104" t="str">
        <f>'7th 5'!AB46</f>
        <v>B</v>
      </c>
      <c r="H2451" s="104" t="str">
        <f>'7th 6'!AB46</f>
        <v>F</v>
      </c>
      <c r="I2451" s="466"/>
      <c r="J2451" s="98"/>
      <c r="K2451" s="90"/>
      <c r="L2451" s="104" t="str">
        <f>'8th 1'!AB46</f>
        <v>B-</v>
      </c>
      <c r="M2451" s="104" t="str">
        <f>'8th 2'!AB46</f>
        <v>B</v>
      </c>
      <c r="N2451" s="104" t="str">
        <f>'8th 3'!AB46</f>
        <v>A-</v>
      </c>
      <c r="O2451" s="104" t="str">
        <f>'8th 4'!AB46</f>
        <v>B</v>
      </c>
      <c r="P2451" s="104" t="str">
        <f>'8th 5'!AB46</f>
        <v>B-</v>
      </c>
      <c r="Q2451" s="104" t="str">
        <f>'8th 6'!AB46</f>
        <v>B-</v>
      </c>
      <c r="R2451" s="104" t="str">
        <f>'8th 7'!AB46</f>
        <v/>
      </c>
      <c r="S2451" s="466"/>
      <c r="T2451" s="98"/>
      <c r="U2451" s="90"/>
      <c r="V2451" s="446"/>
      <c r="W2451" s="449"/>
      <c r="X2451" s="450"/>
      <c r="Y2451" s="452"/>
      <c r="Z2451" s="510"/>
    </row>
    <row r="2452" spans="1:26" ht="16.5">
      <c r="A2452" s="413" t="s">
        <v>127</v>
      </c>
      <c r="B2452" s="91" t="s">
        <v>1</v>
      </c>
      <c r="C2452" s="104" t="str">
        <f>'7th 1'!AD46</f>
        <v>3.38</v>
      </c>
      <c r="D2452" s="104">
        <f>'7th 2'!AD46</f>
        <v>0</v>
      </c>
      <c r="E2452" s="104">
        <f>'7th 3'!AD46</f>
        <v>0</v>
      </c>
      <c r="F2452" s="104">
        <f>'7th 4'!AD46</f>
        <v>0</v>
      </c>
      <c r="G2452" s="104">
        <f>'7th 5'!AD46</f>
        <v>0</v>
      </c>
      <c r="H2452" s="104">
        <f>'7th 6'!AD46</f>
        <v>0</v>
      </c>
      <c r="I2452" s="415">
        <f>(C2452*C2445)+(D2452*D2445)+(E2452*E2445)+(F2452*F2445)+(G2452*G2445)+(H2452*H2445)</f>
        <v>10.14</v>
      </c>
      <c r="J2452" s="417">
        <f>IF(C2452&gt;0,(C2450*C2445),0)+IF(D2452&gt;0,(D2450*D2445),0)+IF(E2452&gt;0,(E2450*E2445),0)+IF(F2452&gt;0,(F2450*F2445),0)+IF(G2452&gt;0,(G2450*G2445),0)+IF(H2452&gt;0,(H2450*H2445),0)</f>
        <v>9</v>
      </c>
      <c r="K2452" s="418">
        <f>IF(C2452&gt;C2450,((C2452*C2445)-(C2450*C2445)),0)+IF(D2452&gt;D2450,((D2452*D2445)-(D2450*D2445)),0)+IF(E2452&gt;E2450,((E2452*E2445)-(E2450*E2445)),0)+IF(F2452&gt;F2450,((F2452*F2445)-(F2450*F2445)),0)+IF(G2452&gt;G2450,((G2452*G2445)-(G2450*G2445)),0)+IF(H2452&gt;H2450,((H2452*H2445)-(H2450*H2445)),0)</f>
        <v>1.1400000000000006</v>
      </c>
      <c r="L2452" s="165">
        <f>'8th 1'!AD46</f>
        <v>0</v>
      </c>
      <c r="M2452" s="104">
        <f>'8th 2'!AD46</f>
        <v>0</v>
      </c>
      <c r="N2452" s="104">
        <f>'8th 3'!AD46</f>
        <v>0</v>
      </c>
      <c r="O2452" s="104">
        <f>'8th 4'!AD46</f>
        <v>0</v>
      </c>
      <c r="P2452" s="104">
        <f>'8th 5'!AD46</f>
        <v>0</v>
      </c>
      <c r="Q2452" s="104">
        <f>'8th 6'!AD46</f>
        <v>0</v>
      </c>
      <c r="R2452" s="104">
        <f>'8th 7'!AD46</f>
        <v>0</v>
      </c>
      <c r="S2452" s="403">
        <f>(L2452*L2445)+(M2452*M2445)+(N2452*N2445)+(O2452*O2445)+(P2452*P2445)+(Q2452*Q2445)+(R2452*R2445)</f>
        <v>0</v>
      </c>
      <c r="T2452" s="417">
        <f>IF(L2452&gt;0,(L2450*L2445),0)+IF(M2452&gt;0,(M2450*M2445),0)+IF(N2452&gt;0,(N2450*N2445),0)+IF(O2452&gt;0,(O2450*O2445),0)+IF(P2452&gt;0,(P2450*P2445),0)+IF(Q2452&gt;0,(Q2450*Q2445),0)+IF(R2452&gt;0,(R2450*R2445),0)</f>
        <v>0</v>
      </c>
      <c r="U2452" s="399">
        <f>IF(L2452&gt;L2450,((L2452*L2445)-(L2450*L2445)),0)+IF(M2452&gt;M2450,((M2452*M2445)-(M2450*M2445)),0)+IF(N2452&gt;N2450,((N2452*N2445)-(N2450*N2445)),0)+IF(O2452&gt;O2450,((O2452*O2445)-(O2450*O2445)),0)+IF(P2452&gt;P2450,((P2452*P2445)-(P2450*P2445)),0)+IF(Q2452&gt;Q2450,((Q2452*Q2445)-(Q2450*Q2445)),0)+IF(R2452&gt;R2450,((R2452*R2445)-(R2450*R2445)),0)</f>
        <v>0</v>
      </c>
      <c r="V2452" s="401">
        <f>I2452+S2452</f>
        <v>10.14</v>
      </c>
      <c r="W2452" s="403">
        <f>J2452+T2452</f>
        <v>9</v>
      </c>
      <c r="X2452" s="403">
        <f>K2452+U2452</f>
        <v>1.1400000000000006</v>
      </c>
      <c r="Y2452" s="405">
        <f>IF(V2444&gt;0,(X2452+Y2439),0)</f>
        <v>1.1400000000000006</v>
      </c>
      <c r="Z2452" s="510"/>
    </row>
    <row r="2453" spans="1:26" ht="15.75" customHeight="1" thickBot="1">
      <c r="A2453" s="414"/>
      <c r="B2453" s="157" t="s">
        <v>23</v>
      </c>
      <c r="C2453" s="180" t="str">
        <f>'7th 1'!AE46</f>
        <v>Imp:</v>
      </c>
      <c r="D2453" s="180" t="str">
        <f>'7th 2'!AE46</f>
        <v/>
      </c>
      <c r="E2453" s="180" t="str">
        <f>'7th 3'!AE46</f>
        <v/>
      </c>
      <c r="F2453" s="180" t="str">
        <f>'7th 4'!AE46</f>
        <v/>
      </c>
      <c r="G2453" s="180" t="str">
        <f>'7th 5'!AE46</f>
        <v/>
      </c>
      <c r="H2453" s="180" t="str">
        <f>'7th 6'!AE46</f>
        <v/>
      </c>
      <c r="I2453" s="416"/>
      <c r="J2453" s="416"/>
      <c r="K2453" s="419"/>
      <c r="L2453" s="180" t="str">
        <f>'8th 1'!AE46</f>
        <v/>
      </c>
      <c r="M2453" s="180" t="str">
        <f>'8th 2'!AE46</f>
        <v/>
      </c>
      <c r="N2453" s="180" t="str">
        <f>'8th 3'!AE46</f>
        <v/>
      </c>
      <c r="O2453" s="180" t="str">
        <f>'8th 4'!AE46</f>
        <v/>
      </c>
      <c r="P2453" s="180" t="str">
        <f>'8th 5'!AE46</f>
        <v/>
      </c>
      <c r="Q2453" s="180" t="str">
        <f>'8th 6'!AE46</f>
        <v/>
      </c>
      <c r="R2453" s="180" t="str">
        <f>'8th 7'!AE46</f>
        <v/>
      </c>
      <c r="S2453" s="420"/>
      <c r="T2453" s="420"/>
      <c r="U2453" s="400"/>
      <c r="V2453" s="402"/>
      <c r="W2453" s="404"/>
      <c r="X2453" s="404"/>
      <c r="Y2453" s="406"/>
      <c r="Z2453" s="510"/>
    </row>
    <row r="2454" spans="1:26" ht="9.75" customHeight="1" thickTop="1" thickBot="1">
      <c r="C2454" s="53"/>
      <c r="D2454" s="53"/>
      <c r="E2454" s="53"/>
      <c r="F2454" s="53"/>
      <c r="G2454" s="53"/>
      <c r="H2454" s="53"/>
      <c r="L2454" s="53"/>
      <c r="M2454" s="53"/>
      <c r="N2454" s="53"/>
      <c r="O2454" s="53"/>
      <c r="P2454" s="53"/>
      <c r="Q2454" s="53"/>
      <c r="R2454" s="53"/>
      <c r="V2454" s="53"/>
      <c r="W2454" s="53"/>
      <c r="X2454" s="53"/>
      <c r="Y2454" s="53"/>
    </row>
    <row r="2455" spans="1:26" ht="18.75" thickTop="1">
      <c r="A2455" s="407" t="s">
        <v>33</v>
      </c>
      <c r="B2455" s="408"/>
      <c r="C2455" s="376" t="s">
        <v>35</v>
      </c>
      <c r="D2455" s="380"/>
      <c r="E2455" s="376" t="s">
        <v>30</v>
      </c>
      <c r="F2455" s="380"/>
      <c r="G2455" s="376" t="s">
        <v>31</v>
      </c>
      <c r="H2455" s="380"/>
      <c r="I2455" s="376" t="s">
        <v>32</v>
      </c>
      <c r="J2455" s="411"/>
      <c r="K2455" s="411"/>
      <c r="L2455" s="412"/>
      <c r="M2455" s="370" t="s">
        <v>50</v>
      </c>
      <c r="N2455" s="371"/>
      <c r="O2455" s="376" t="s">
        <v>0</v>
      </c>
      <c r="P2455" s="377"/>
      <c r="Q2455" s="169" t="s">
        <v>29</v>
      </c>
      <c r="R2455" s="378" t="s">
        <v>216</v>
      </c>
      <c r="S2455" s="379"/>
      <c r="T2455" s="379"/>
      <c r="U2455" s="380"/>
      <c r="V2455" s="381" t="s">
        <v>2</v>
      </c>
      <c r="W2455" s="382"/>
      <c r="X2455" s="170"/>
      <c r="Y2455" s="171"/>
    </row>
    <row r="2456" spans="1:26" s="113" customFormat="1" ht="18" customHeight="1">
      <c r="A2456" s="409"/>
      <c r="B2456" s="410"/>
      <c r="C2456" s="383" t="str">
        <f>'viva-1'!K44</f>
        <v>2.50</v>
      </c>
      <c r="D2456" s="384"/>
      <c r="E2456" s="383" t="str">
        <f>'viva-2'!K44</f>
        <v>2.00</v>
      </c>
      <c r="F2456" s="384"/>
      <c r="G2456" s="385" t="str">
        <f>'viva-3'!K44</f>
        <v>2.50</v>
      </c>
      <c r="H2456" s="384"/>
      <c r="I2456" s="383" t="str">
        <f>'viva-4'!K44</f>
        <v>2.50</v>
      </c>
      <c r="J2456" s="386"/>
      <c r="K2456" s="386"/>
      <c r="L2456" s="387"/>
      <c r="M2456" s="372"/>
      <c r="N2456" s="373"/>
      <c r="O2456" s="388">
        <f>W2444+Y2452</f>
        <v>339.01499999999999</v>
      </c>
      <c r="P2456" s="389"/>
      <c r="Q2456" s="397">
        <f>V2444</f>
        <v>123</v>
      </c>
      <c r="R2456" s="392">
        <f>O2456/126</f>
        <v>2.6905952380952378</v>
      </c>
      <c r="S2456" s="393"/>
      <c r="T2456" s="393"/>
      <c r="U2456" s="394"/>
      <c r="V2456" s="359" t="str">
        <f>IF(R2456&gt;=2.5,Y2456,IF(R2456&gt;=2.25,"C",IF(R2456&gt;=2,"D",IF(R2456=0,0,"F"))))</f>
        <v>C+</v>
      </c>
      <c r="W2456" s="360"/>
      <c r="X2456" s="172"/>
      <c r="Y2456" s="173" t="str">
        <f>IF(R2456&gt;=4,"A+",IF(R2456&gt;=3.75,"A",IF(R2456&gt;=3.5,"A-",IF(R2456&gt;=3.25,"B+",IF(R2456&gt;=3,"B",IF(R2456&gt;=2.75,"B-",IF(R2456&gt;=2.5,"C+",IF(R2456&gt;=2,"C","F"))))))))</f>
        <v>C+</v>
      </c>
      <c r="Z2456" s="174"/>
    </row>
    <row r="2457" spans="1:26" ht="34.5" customHeight="1" thickBot="1">
      <c r="A2457" s="363" t="s">
        <v>34</v>
      </c>
      <c r="B2457" s="364"/>
      <c r="C2457" s="365" t="s">
        <v>1</v>
      </c>
      <c r="D2457" s="366"/>
      <c r="E2457" s="367">
        <f>C2456+E2456+G2456+I2456</f>
        <v>9.5</v>
      </c>
      <c r="F2457" s="368"/>
      <c r="G2457" s="365" t="s">
        <v>0</v>
      </c>
      <c r="H2457" s="366"/>
      <c r="I2457" s="367">
        <f>E2457*1.5</f>
        <v>14.25</v>
      </c>
      <c r="J2457" s="369"/>
      <c r="K2457" s="369"/>
      <c r="L2457" s="368"/>
      <c r="M2457" s="374"/>
      <c r="N2457" s="375"/>
      <c r="O2457" s="390"/>
      <c r="P2457" s="391"/>
      <c r="Q2457" s="398"/>
      <c r="R2457" s="395"/>
      <c r="S2457" s="395"/>
      <c r="T2457" s="395"/>
      <c r="U2457" s="396"/>
      <c r="V2457" s="361"/>
      <c r="W2457" s="362"/>
      <c r="X2457" s="175"/>
      <c r="Y2457" s="176"/>
    </row>
    <row r="2458" spans="1:26" ht="30" customHeight="1" thickTop="1">
      <c r="B2458" s="54"/>
      <c r="C2458" s="54"/>
      <c r="D2458" s="514" t="s">
        <v>24</v>
      </c>
      <c r="E2458" s="514"/>
      <c r="F2458" s="514"/>
      <c r="G2458" s="514"/>
      <c r="H2458" s="514"/>
      <c r="I2458" s="514"/>
      <c r="J2458" s="514"/>
      <c r="K2458" s="514"/>
      <c r="L2458" s="514"/>
      <c r="M2458" s="514"/>
      <c r="N2458" s="514"/>
      <c r="O2458" s="514"/>
      <c r="P2458" s="514"/>
      <c r="Q2458" s="514"/>
      <c r="R2458" s="514"/>
      <c r="S2458" s="514"/>
      <c r="T2458" s="55" t="s">
        <v>36</v>
      </c>
      <c r="U2458" s="56"/>
      <c r="V2458" s="515">
        <f>'1st 1'!R47</f>
        <v>0</v>
      </c>
      <c r="W2458" s="516"/>
      <c r="X2458" s="516"/>
      <c r="Y2458" s="516"/>
    </row>
    <row r="2459" spans="1:26" ht="18.75">
      <c r="A2459" s="57"/>
      <c r="B2459" s="58"/>
      <c r="C2459" s="59" t="s">
        <v>4</v>
      </c>
      <c r="D2459" s="60" t="s">
        <v>71</v>
      </c>
      <c r="E2459" s="60"/>
      <c r="F2459" s="53"/>
      <c r="G2459" s="61"/>
      <c r="H2459" s="517" t="s">
        <v>73</v>
      </c>
      <c r="I2459" s="518"/>
      <c r="J2459" s="518"/>
      <c r="K2459" s="518"/>
      <c r="L2459" s="518"/>
      <c r="M2459" s="518"/>
      <c r="N2459" s="518"/>
      <c r="O2459" s="62"/>
      <c r="P2459" s="62"/>
      <c r="Q2459" s="62"/>
      <c r="R2459" s="53"/>
      <c r="S2459" s="63"/>
      <c r="T2459" s="55" t="s">
        <v>37</v>
      </c>
      <c r="U2459" s="56"/>
      <c r="V2459" s="519">
        <f>'1st 1'!A47</f>
        <v>40</v>
      </c>
      <c r="W2459" s="516"/>
      <c r="X2459" s="516"/>
      <c r="Y2459" s="516"/>
    </row>
    <row r="2460" spans="1:26" ht="18.75">
      <c r="A2460" s="57"/>
      <c r="B2460" s="58"/>
      <c r="C2460" s="59" t="s">
        <v>5</v>
      </c>
      <c r="D2460" s="60" t="s">
        <v>66</v>
      </c>
      <c r="E2460" s="60"/>
      <c r="F2460" s="64"/>
      <c r="G2460" s="53"/>
      <c r="H2460" s="61"/>
      <c r="I2460" s="65"/>
      <c r="J2460" s="520">
        <f>'1st 1'!A2931</f>
        <v>0</v>
      </c>
      <c r="K2460" s="521"/>
      <c r="L2460" s="521"/>
      <c r="M2460" s="521"/>
      <c r="N2460" s="62"/>
      <c r="O2460" s="62"/>
      <c r="P2460" s="53"/>
      <c r="Q2460" s="53"/>
      <c r="R2460" s="53"/>
      <c r="S2460" s="63"/>
      <c r="T2460" s="55" t="s">
        <v>38</v>
      </c>
      <c r="U2460" s="56"/>
      <c r="V2460" s="56"/>
      <c r="W2460" s="56"/>
      <c r="X2460" s="56"/>
      <c r="Y2460" s="66">
        <f>'1st 1'!S47</f>
        <v>0</v>
      </c>
    </row>
    <row r="2461" spans="1:26" ht="18.75">
      <c r="A2461" s="57"/>
      <c r="B2461" s="58"/>
      <c r="C2461" s="59" t="s">
        <v>6</v>
      </c>
      <c r="D2461" s="60" t="s">
        <v>14</v>
      </c>
      <c r="E2461" s="58"/>
      <c r="F2461" s="67" t="s">
        <v>7</v>
      </c>
      <c r="G2461" s="68" t="str">
        <f>'1st 1'!B47</f>
        <v>U</v>
      </c>
      <c r="H2461" s="69"/>
      <c r="I2461" s="70"/>
      <c r="J2461" s="70"/>
      <c r="K2461" s="70"/>
      <c r="L2461" s="53"/>
      <c r="M2461" s="53"/>
      <c r="N2461" s="53"/>
      <c r="O2461" s="53"/>
      <c r="P2461" s="53"/>
      <c r="Q2461" s="53"/>
      <c r="R2461" s="53"/>
      <c r="V2461" s="53"/>
      <c r="W2461" s="53"/>
      <c r="X2461" s="53"/>
      <c r="Y2461" s="53"/>
    </row>
    <row r="2462" spans="1:26" ht="18.75">
      <c r="A2462" s="57"/>
      <c r="B2462" s="64"/>
      <c r="C2462" s="64"/>
      <c r="D2462" s="64"/>
      <c r="E2462" s="53"/>
      <c r="F2462" s="67" t="s">
        <v>8</v>
      </c>
      <c r="G2462" s="72">
        <f>'1st 1'!T47</f>
        <v>0</v>
      </c>
      <c r="H2462" s="69"/>
      <c r="I2462" s="70"/>
      <c r="J2462" s="70"/>
      <c r="K2462" s="70"/>
      <c r="L2462" s="53"/>
      <c r="M2462" s="53"/>
      <c r="N2462" s="53"/>
      <c r="O2462" s="53"/>
      <c r="P2462" s="53"/>
      <c r="Q2462" s="53"/>
      <c r="R2462" s="53"/>
      <c r="V2462" s="53"/>
      <c r="W2462" s="53"/>
      <c r="X2462" s="53"/>
      <c r="Y2462" s="53"/>
    </row>
    <row r="2463" spans="1:26" ht="18.75">
      <c r="A2463" s="57"/>
      <c r="B2463" s="64"/>
      <c r="C2463" s="64"/>
      <c r="D2463" s="64"/>
      <c r="E2463" s="53"/>
      <c r="F2463" s="67" t="s">
        <v>9</v>
      </c>
      <c r="G2463" s="72">
        <f>'1st 1'!U47</f>
        <v>0</v>
      </c>
      <c r="H2463" s="69"/>
      <c r="I2463" s="70"/>
      <c r="J2463" s="70"/>
      <c r="K2463" s="70"/>
      <c r="L2463" s="53"/>
      <c r="M2463" s="53"/>
      <c r="N2463" s="53"/>
      <c r="O2463" s="53"/>
      <c r="P2463" s="53"/>
      <c r="Q2463" s="53"/>
      <c r="R2463" s="53"/>
      <c r="V2463" s="53"/>
      <c r="W2463" s="53"/>
      <c r="X2463" s="53"/>
      <c r="Y2463" s="53"/>
    </row>
    <row r="2464" spans="1:26" ht="18.75">
      <c r="A2464" s="57"/>
      <c r="B2464" s="64"/>
      <c r="C2464" s="64"/>
      <c r="D2464" s="64"/>
      <c r="E2464" s="53"/>
      <c r="F2464" s="67" t="s">
        <v>10</v>
      </c>
      <c r="G2464" s="72">
        <f>'1st 1'!V47</f>
        <v>0</v>
      </c>
      <c r="H2464" s="69"/>
      <c r="I2464" s="73"/>
      <c r="J2464" s="73"/>
      <c r="K2464" s="73"/>
      <c r="L2464" s="53"/>
      <c r="M2464" s="53"/>
      <c r="N2464" s="53"/>
      <c r="O2464" s="53"/>
      <c r="P2464" s="53"/>
      <c r="Q2464" s="53"/>
      <c r="R2464" s="53"/>
      <c r="V2464" s="53"/>
      <c r="W2464" s="53"/>
      <c r="X2464" s="53"/>
      <c r="Y2464" s="53"/>
    </row>
    <row r="2465" spans="1:26" ht="21.75" customHeight="1" thickBot="1">
      <c r="A2465" s="522" t="s">
        <v>25</v>
      </c>
      <c r="B2465" s="522"/>
      <c r="C2465" s="523"/>
      <c r="D2465" s="523"/>
      <c r="E2465" s="523"/>
      <c r="F2465" s="523"/>
      <c r="G2465" s="523"/>
      <c r="H2465" s="523"/>
      <c r="I2465" s="523"/>
      <c r="J2465" s="523"/>
      <c r="K2465" s="523"/>
      <c r="L2465" s="524"/>
      <c r="M2465" s="524"/>
      <c r="N2465" s="524"/>
      <c r="O2465" s="524"/>
      <c r="P2465" s="524"/>
      <c r="Q2465" s="524"/>
      <c r="R2465" s="524"/>
      <c r="S2465" s="524"/>
      <c r="T2465" s="524"/>
      <c r="U2465" s="524"/>
      <c r="V2465" s="524"/>
      <c r="W2465" s="524"/>
      <c r="X2465" s="524"/>
      <c r="Y2465" s="524"/>
    </row>
    <row r="2466" spans="1:26" ht="19.5" customHeight="1" thickTop="1" thickBot="1">
      <c r="A2466" s="478" t="s">
        <v>42</v>
      </c>
      <c r="B2466" s="479"/>
      <c r="C2466" s="479"/>
      <c r="D2466" s="479"/>
      <c r="E2466" s="479"/>
      <c r="F2466" s="479"/>
      <c r="G2466" s="479"/>
      <c r="H2466" s="479"/>
      <c r="I2466" s="479"/>
      <c r="J2466" s="479"/>
      <c r="K2466" s="480"/>
      <c r="L2466" s="479" t="s">
        <v>43</v>
      </c>
      <c r="M2466" s="479"/>
      <c r="N2466" s="479"/>
      <c r="O2466" s="479"/>
      <c r="P2466" s="479"/>
      <c r="Q2466" s="479"/>
      <c r="R2466" s="479"/>
      <c r="S2466" s="479"/>
      <c r="T2466" s="479"/>
      <c r="U2466" s="506"/>
      <c r="V2466" s="507" t="s">
        <v>39</v>
      </c>
      <c r="W2466" s="508"/>
      <c r="X2466" s="508"/>
      <c r="Y2466" s="509"/>
      <c r="Z2466" s="510" t="s">
        <v>68</v>
      </c>
    </row>
    <row r="2467" spans="1:26" ht="19.5" thickTop="1" thickBot="1">
      <c r="A2467" s="74" t="s">
        <v>22</v>
      </c>
      <c r="B2467" s="75"/>
      <c r="C2467" s="76">
        <f>'1st 1'!C4</f>
        <v>101</v>
      </c>
      <c r="D2467" s="76">
        <f>'1st 2'!C4</f>
        <v>102</v>
      </c>
      <c r="E2467" s="76">
        <f>'1st 3'!C4</f>
        <v>103</v>
      </c>
      <c r="F2467" s="76">
        <f>'1st 4'!C4</f>
        <v>104</v>
      </c>
      <c r="G2467" s="76">
        <f>'1st 5'!C4</f>
        <v>105</v>
      </c>
      <c r="H2467" s="76">
        <f>'1st 6'!C4</f>
        <v>106</v>
      </c>
      <c r="I2467" s="511" t="s">
        <v>0</v>
      </c>
      <c r="J2467" s="511" t="s">
        <v>3</v>
      </c>
      <c r="K2467" s="512" t="s">
        <v>2</v>
      </c>
      <c r="L2467" s="76">
        <f>'2nd 1'!C4</f>
        <v>107</v>
      </c>
      <c r="M2467" s="76">
        <f>'2nd 2'!C4</f>
        <v>108</v>
      </c>
      <c r="N2467" s="76">
        <f>'2nd 3'!C4</f>
        <v>109</v>
      </c>
      <c r="O2467" s="76">
        <f>'2nd 4'!C4</f>
        <v>110</v>
      </c>
      <c r="P2467" s="76">
        <f>'2nd 5'!C4</f>
        <v>111</v>
      </c>
      <c r="Q2467" s="76">
        <f>'2nd 6'!C4</f>
        <v>112</v>
      </c>
      <c r="R2467" s="76">
        <f>'2nd 7'!C4</f>
        <v>0</v>
      </c>
      <c r="S2467" s="429" t="s">
        <v>0</v>
      </c>
      <c r="T2467" s="429" t="s">
        <v>3</v>
      </c>
      <c r="U2467" s="431" t="s">
        <v>2</v>
      </c>
      <c r="V2467" s="492" t="s">
        <v>29</v>
      </c>
      <c r="W2467" s="493" t="s">
        <v>0</v>
      </c>
      <c r="X2467" s="494" t="s">
        <v>3</v>
      </c>
      <c r="Y2467" s="495" t="s">
        <v>2</v>
      </c>
      <c r="Z2467" s="510"/>
    </row>
    <row r="2468" spans="1:26" ht="64.5" customHeight="1" thickTop="1" thickBot="1">
      <c r="A2468" s="77" t="s">
        <v>63</v>
      </c>
      <c r="B2468" s="78"/>
      <c r="C2468" s="114" t="str">
        <f>'1st 1'!C6</f>
        <v>Drawing-1</v>
      </c>
      <c r="D2468" s="114" t="str">
        <f>'1st 2'!C6</f>
        <v>Sketch-1</v>
      </c>
      <c r="E2468" s="114" t="str">
        <f>'1st 3'!C6</f>
        <v>Parspective-1</v>
      </c>
      <c r="F2468" s="114" t="str">
        <f>'1st 4'!C6</f>
        <v>Study and Composition-1</v>
      </c>
      <c r="G2468" s="114" t="str">
        <f>'1st 5'!C6</f>
        <v>History of Civilization-1</v>
      </c>
      <c r="H2468" s="114" t="str">
        <f>'1st 6'!C6</f>
        <v>Nazrul Studies</v>
      </c>
      <c r="I2468" s="481"/>
      <c r="J2468" s="481"/>
      <c r="K2468" s="482"/>
      <c r="L2468" s="114" t="str">
        <f>'2nd 1'!C6</f>
        <v>Drawing-2</v>
      </c>
      <c r="M2468" s="114" t="str">
        <f>'2nd 2'!C6</f>
        <v>Sketch-2</v>
      </c>
      <c r="N2468" s="114" t="str">
        <f>'2nd 3'!C6</f>
        <v>Perspective- 2</v>
      </c>
      <c r="O2468" s="114" t="str">
        <f>'2nd 4'!C6</f>
        <v>Basic Design</v>
      </c>
      <c r="P2468" s="114" t="str">
        <f>'2nd 5'!C6</f>
        <v xml:space="preserve"> Study &amp; composition 2</v>
      </c>
      <c r="Q2468" s="114" t="str">
        <f>'2nd 6'!C6</f>
        <v>History of Civilization -2</v>
      </c>
      <c r="R2468" s="114">
        <f>'2nd 7'!C6</f>
        <v>0</v>
      </c>
      <c r="S2468" s="429"/>
      <c r="T2468" s="429"/>
      <c r="U2468" s="431"/>
      <c r="V2468" s="492"/>
      <c r="W2468" s="493"/>
      <c r="X2468" s="493"/>
      <c r="Y2468" s="495"/>
      <c r="Z2468" s="510"/>
    </row>
    <row r="2469" spans="1:26" ht="18.75" thickTop="1">
      <c r="A2469" s="77" t="s">
        <v>12</v>
      </c>
      <c r="B2469" s="78"/>
      <c r="C2469" s="80">
        <f>'1st 1'!G4</f>
        <v>3</v>
      </c>
      <c r="D2469" s="80">
        <f>'1st 2'!G4</f>
        <v>1.5</v>
      </c>
      <c r="E2469" s="80">
        <f>'1st 3'!G4</f>
        <v>3</v>
      </c>
      <c r="F2469" s="80">
        <f>'1st 4'!G4</f>
        <v>3</v>
      </c>
      <c r="G2469" s="80">
        <f>'1st 5'!G4</f>
        <v>1.5</v>
      </c>
      <c r="H2469" s="80">
        <f>'1st 6'!G4</f>
        <v>3</v>
      </c>
      <c r="I2469" s="481"/>
      <c r="J2469" s="481"/>
      <c r="K2469" s="513"/>
      <c r="L2469" s="80">
        <f>'2nd 1'!G4</f>
        <v>3</v>
      </c>
      <c r="M2469" s="80">
        <f>'2nd 2'!G4</f>
        <v>1.5</v>
      </c>
      <c r="N2469" s="80">
        <f>'2nd 3'!G4</f>
        <v>3</v>
      </c>
      <c r="O2469" s="80">
        <f>'2nd 4'!G4</f>
        <v>1.5</v>
      </c>
      <c r="P2469" s="80">
        <f>'2nd 5'!G4</f>
        <v>3</v>
      </c>
      <c r="Q2469" s="80">
        <f>'2nd 6'!G4</f>
        <v>3</v>
      </c>
      <c r="R2469" s="80">
        <f>'2nd 7'!G4</f>
        <v>0</v>
      </c>
      <c r="S2469" s="430"/>
      <c r="T2469" s="430"/>
      <c r="U2469" s="432"/>
      <c r="V2469" s="468"/>
      <c r="W2469" s="471"/>
      <c r="X2469" s="471"/>
      <c r="Y2469" s="422"/>
      <c r="Z2469" s="510"/>
    </row>
    <row r="2470" spans="1:26" ht="16.5" customHeight="1">
      <c r="A2470" s="77" t="s">
        <v>11</v>
      </c>
      <c r="B2470" s="78"/>
      <c r="C2470" s="80">
        <v>100</v>
      </c>
      <c r="D2470" s="80">
        <v>100</v>
      </c>
      <c r="E2470" s="80">
        <v>100</v>
      </c>
      <c r="F2470" s="80">
        <v>100</v>
      </c>
      <c r="G2470" s="80">
        <v>100</v>
      </c>
      <c r="H2470" s="80">
        <v>100</v>
      </c>
      <c r="I2470" s="496">
        <f>(C2474*C2469)+(D2474*D2469)+(E2474*E2469)+(F2474*F2469)+(G2474*G2469)+(H2474*H2469)</f>
        <v>46.875</v>
      </c>
      <c r="J2470" s="82"/>
      <c r="K2470" s="83" t="str">
        <f>IF(J2471&gt;=4,"A+",IF(J2471&gt;=3.75,"A",IF(J2471&gt;=3.5,"A-",IF(J2471&gt;=3.25,"B+",IF(J2471&gt;=3,"B",IF(J2471&gt;=2.75,"B-",IF(J2471&gt;=2.5,"C+",IF(J2471&gt;=2,"C","F"))))))))</f>
        <v>B</v>
      </c>
      <c r="L2470" s="81">
        <v>100</v>
      </c>
      <c r="M2470" s="80">
        <v>100</v>
      </c>
      <c r="N2470" s="80">
        <v>100</v>
      </c>
      <c r="O2470" s="80">
        <v>100</v>
      </c>
      <c r="P2470" s="80">
        <v>100</v>
      </c>
      <c r="Q2470" s="80">
        <v>100</v>
      </c>
      <c r="R2470" s="80">
        <v>100</v>
      </c>
      <c r="S2470" s="465">
        <f>(L2474*L2469)+(M2474*M2469)+(N2474*N2469)+(O2474*O2469)+(P2474*P2469)+(Q2474*Q2469)+(R2474*R2469)</f>
        <v>42</v>
      </c>
      <c r="T2470" s="84"/>
      <c r="U2470" s="85" t="str">
        <f>IF(T2471&gt;=4,"A+",IF(T2471&gt;=3.75,"A",IF(T2471&gt;=3.5,"A-",IF(T2471&gt;=3.25,"B+",IF(T2471&gt;=3,"B",IF(T2471&gt;=2.75,"B-",IF(T2471&gt;=2.5,"C+",IF(T2471&gt;=2,"C","F"))))))))</f>
        <v>B-</v>
      </c>
      <c r="V2470" s="498">
        <f>IF((C2474+C2476)=0,0,C2469)+IF((D2474+D2476)=0,0,D2469)+IF((E2474+E2476)=0,0,E2469)+IF((F2474+F2476)=0,0,F2469)+IF((G2474+G2476)=0,0,G2469)+IF((H2474+H2476)=0,0,H2469)+IF((L2474+L2476)=0,0,L2469)+IF((M2474+M2476)=0,0,M2469)+IF((N2474+N2476)=0,0,N2469)+IF((O2474+O2476)=0,0,O2469)+IF((P2474+P2476)=0,0,P2469)+IF((Q2474+Q2476)=0,0,Q2469)+IF((R2474+R2476)=0,0,R2469)+IF(C2519=0,0,1.5)</f>
        <v>31.5</v>
      </c>
      <c r="W2470" s="415">
        <f>I2470+S2470+(C2519*1.5)</f>
        <v>94.125</v>
      </c>
      <c r="X2470" s="503">
        <f>IF(S2470&gt;0,(W2470/31.5),J2471)</f>
        <v>2.9880952380952381</v>
      </c>
      <c r="Y2470" s="154" t="str">
        <f>IF(X2470&gt;=4,"A+",IF(X2470&gt;=3.75,"A",IF(X2470&gt;=3.5,"A-",IF(X2470&gt;=3.25,"B+",IF(X2470&gt;=3,"B",IF(X2470&gt;=2.75,"B-",IF(X2470&gt;=2.5,"C+",IF(X2470&gt;=2,"C","F"))))))))</f>
        <v>B-</v>
      </c>
      <c r="Z2470" s="510"/>
    </row>
    <row r="2471" spans="1:26" ht="18">
      <c r="A2471" s="77" t="s">
        <v>28</v>
      </c>
      <c r="B2471" s="86"/>
      <c r="C2471" s="87">
        <f>'1st 1'!C47</f>
        <v>26</v>
      </c>
      <c r="D2471" s="87">
        <f>'1st 2'!C47</f>
        <v>24</v>
      </c>
      <c r="E2471" s="87">
        <f>'1st 3'!C47</f>
        <v>23</v>
      </c>
      <c r="F2471" s="87">
        <f>'1st 4'!C47</f>
        <v>25</v>
      </c>
      <c r="G2471" s="87">
        <f>'1st 5'!C47</f>
        <v>28</v>
      </c>
      <c r="H2471" s="87">
        <f>'1st 6'!C47</f>
        <v>32</v>
      </c>
      <c r="I2471" s="497"/>
      <c r="J2471" s="485">
        <f>I2470/(C2469+D2469+E2469+F2469+G2469+H2469)</f>
        <v>3.125</v>
      </c>
      <c r="K2471" s="88"/>
      <c r="L2471" s="89">
        <f>'2nd 1'!C47</f>
        <v>21.75</v>
      </c>
      <c r="M2471" s="87">
        <f>'2nd 2'!C47</f>
        <v>24</v>
      </c>
      <c r="N2471" s="87">
        <f>'2nd 3'!C47</f>
        <v>25</v>
      </c>
      <c r="O2471" s="87">
        <f>'2nd 4'!C47</f>
        <v>24</v>
      </c>
      <c r="P2471" s="87">
        <f>'2nd 5'!C47</f>
        <v>22.5</v>
      </c>
      <c r="Q2471" s="87">
        <f>'2nd 6'!C47</f>
        <v>22.5</v>
      </c>
      <c r="R2471" s="87">
        <f>'2nd 7'!C47</f>
        <v>0</v>
      </c>
      <c r="S2471" s="457"/>
      <c r="T2471" s="485">
        <f>S2470/(L2469+M2469+N2469+O2469+P2469+Q2469+R2469)</f>
        <v>2.8</v>
      </c>
      <c r="U2471" s="90"/>
      <c r="V2471" s="499"/>
      <c r="W2471" s="501"/>
      <c r="X2471" s="453"/>
      <c r="Y2471" s="487" t="str">
        <f>IF(S2470&gt;0,(IF(X2470&gt;=2.5,Y2470,IF(X2470&gt;=2.25,"C",IF(X2470&gt;=2,"D","F")))),K2472)</f>
        <v>B-</v>
      </c>
      <c r="Z2471" s="510"/>
    </row>
    <row r="2472" spans="1:26" ht="16.5" customHeight="1">
      <c r="A2472" s="423" t="s">
        <v>26</v>
      </c>
      <c r="B2472" s="91" t="s">
        <v>60</v>
      </c>
      <c r="C2472" s="87">
        <f>'1st 1'!J47</f>
        <v>47</v>
      </c>
      <c r="D2472" s="87">
        <f>'1st 2'!J47</f>
        <v>36</v>
      </c>
      <c r="E2472" s="87">
        <f>'1st 3'!J47</f>
        <v>31.5</v>
      </c>
      <c r="F2472" s="87">
        <f>'1st 4'!J47</f>
        <v>31.75</v>
      </c>
      <c r="G2472" s="87">
        <f>'1st 5'!J47</f>
        <v>40</v>
      </c>
      <c r="H2472" s="87">
        <f>'1st 6'!J47</f>
        <v>41.5</v>
      </c>
      <c r="I2472" s="497"/>
      <c r="J2472" s="505"/>
      <c r="K2472" s="489" t="str">
        <f>IF(J2471&gt;=2.5,K2470,IF(J2471&gt;=2.25,"C",IF(J2471&gt;=2,"D",IF(J2471=0,0,"F"))))</f>
        <v>B</v>
      </c>
      <c r="L2472" s="89">
        <f>'2nd 1'!J47</f>
        <v>28.5</v>
      </c>
      <c r="M2472" s="87">
        <f>'2nd 2'!J47</f>
        <v>38</v>
      </c>
      <c r="N2472" s="87">
        <f>'2nd 3'!J47</f>
        <v>41</v>
      </c>
      <c r="O2472" s="87">
        <f>'2nd 4'!J47</f>
        <v>35.5</v>
      </c>
      <c r="P2472" s="87">
        <f>'2nd 5'!J47</f>
        <v>28.5</v>
      </c>
      <c r="Q2472" s="87">
        <f>'2nd 6'!J47</f>
        <v>36.25</v>
      </c>
      <c r="R2472" s="87">
        <f>'2nd 7'!J47</f>
        <v>0</v>
      </c>
      <c r="S2472" s="457"/>
      <c r="T2472" s="486"/>
      <c r="U2472" s="442" t="str">
        <f>IF(T2471&gt;=2.5,U2470,IF(T2471&gt;=2.25,"C",IF(T2471&gt;=2,"D",IF(T2471=0,0,"F"))))</f>
        <v>B-</v>
      </c>
      <c r="V2472" s="499"/>
      <c r="W2472" s="501"/>
      <c r="X2472" s="453"/>
      <c r="Y2472" s="488"/>
      <c r="Z2472" s="510"/>
    </row>
    <row r="2473" spans="1:26" ht="16.5" customHeight="1">
      <c r="A2473" s="424"/>
      <c r="B2473" s="91" t="s">
        <v>67</v>
      </c>
      <c r="C2473" s="115">
        <f>'1st 1'!K47</f>
        <v>73</v>
      </c>
      <c r="D2473" s="115">
        <f>'1st 2'!K47</f>
        <v>60</v>
      </c>
      <c r="E2473" s="115">
        <f>'1st 3'!K47</f>
        <v>55</v>
      </c>
      <c r="F2473" s="115">
        <f>'1st 4'!K47</f>
        <v>57</v>
      </c>
      <c r="G2473" s="115">
        <f>'1st 5'!K47</f>
        <v>68</v>
      </c>
      <c r="H2473" s="115">
        <f>'1st 6'!K47</f>
        <v>74</v>
      </c>
      <c r="I2473" s="497"/>
      <c r="J2473" s="505"/>
      <c r="K2473" s="490"/>
      <c r="L2473" s="116">
        <f>'2nd 1'!K47</f>
        <v>51</v>
      </c>
      <c r="M2473" s="115">
        <f>'2nd 2'!K47</f>
        <v>62</v>
      </c>
      <c r="N2473" s="115">
        <f>'2nd 3'!K47</f>
        <v>66</v>
      </c>
      <c r="O2473" s="115">
        <f>'2nd 4'!K47</f>
        <v>60</v>
      </c>
      <c r="P2473" s="115">
        <f>'2nd 5'!K47</f>
        <v>51</v>
      </c>
      <c r="Q2473" s="115">
        <f>'2nd 6'!K47</f>
        <v>59</v>
      </c>
      <c r="R2473" s="115">
        <f>'2nd 7'!K47</f>
        <v>0</v>
      </c>
      <c r="S2473" s="457"/>
      <c r="T2473" s="486"/>
      <c r="U2473" s="491"/>
      <c r="V2473" s="499"/>
      <c r="W2473" s="501"/>
      <c r="X2473" s="453"/>
      <c r="Y2473" s="488"/>
      <c r="Z2473" s="510"/>
    </row>
    <row r="2474" spans="1:26" ht="18">
      <c r="A2474" s="424"/>
      <c r="B2474" s="91" t="s">
        <v>1</v>
      </c>
      <c r="C2474" s="87">
        <f>'1st 1'!M47</f>
        <v>3.5</v>
      </c>
      <c r="D2474" s="87">
        <f>'1st 2'!M47</f>
        <v>3</v>
      </c>
      <c r="E2474" s="87">
        <f>'1st 3'!M47</f>
        <v>2.75</v>
      </c>
      <c r="F2474" s="87">
        <f>'1st 4'!M47</f>
        <v>2.75</v>
      </c>
      <c r="G2474" s="87">
        <f>'1st 5'!M47</f>
        <v>3.25</v>
      </c>
      <c r="H2474" s="87">
        <f>'1st 6'!M47</f>
        <v>3.5</v>
      </c>
      <c r="I2474" s="497"/>
      <c r="J2474" s="505"/>
      <c r="K2474" s="92"/>
      <c r="L2474" s="89">
        <f>'2nd 1'!M47</f>
        <v>2.5</v>
      </c>
      <c r="M2474" s="87">
        <f>'2nd 2'!M47</f>
        <v>3</v>
      </c>
      <c r="N2474" s="87">
        <f>'2nd 3'!M47</f>
        <v>3.25</v>
      </c>
      <c r="O2474" s="87">
        <f>'2nd 4'!M47</f>
        <v>3</v>
      </c>
      <c r="P2474" s="87">
        <f>'2nd 5'!M47</f>
        <v>2.5</v>
      </c>
      <c r="Q2474" s="87">
        <f>'2nd 6'!M47</f>
        <v>2.75</v>
      </c>
      <c r="R2474" s="87">
        <f>'2nd 7'!M47</f>
        <v>0</v>
      </c>
      <c r="S2474" s="457"/>
      <c r="T2474" s="486"/>
      <c r="U2474" s="93"/>
      <c r="V2474" s="499"/>
      <c r="W2474" s="501"/>
      <c r="X2474" s="453"/>
      <c r="Y2474" s="155"/>
      <c r="Z2474" s="510"/>
    </row>
    <row r="2475" spans="1:26" ht="17.25" customHeight="1" thickBot="1">
      <c r="A2475" s="424"/>
      <c r="B2475" s="94" t="s">
        <v>2</v>
      </c>
      <c r="C2475" s="95" t="str">
        <f>'1st 1'!L47</f>
        <v>A-</v>
      </c>
      <c r="D2475" s="95" t="str">
        <f>'1st 2'!L47</f>
        <v>B</v>
      </c>
      <c r="E2475" s="95" t="str">
        <f>'1st 3'!L47</f>
        <v>B-</v>
      </c>
      <c r="F2475" s="95" t="str">
        <f>'1st 4'!L47</f>
        <v>B-</v>
      </c>
      <c r="G2475" s="95" t="str">
        <f>'1st 5'!L47</f>
        <v>B+</v>
      </c>
      <c r="H2475" s="95" t="str">
        <f>'1st 6'!L47</f>
        <v>A-</v>
      </c>
      <c r="I2475" s="472"/>
      <c r="J2475" s="96"/>
      <c r="K2475" s="88"/>
      <c r="L2475" s="97" t="str">
        <f>'2nd 1'!L47</f>
        <v>C+</v>
      </c>
      <c r="M2475" s="95" t="str">
        <f>'2nd 2'!L47</f>
        <v>B</v>
      </c>
      <c r="N2475" s="95" t="str">
        <f>'2nd 3'!L47</f>
        <v>B+</v>
      </c>
      <c r="O2475" s="95" t="str">
        <f>'2nd 4'!L47</f>
        <v>B</v>
      </c>
      <c r="P2475" s="95" t="str">
        <f>'2nd 5'!L47</f>
        <v>C+</v>
      </c>
      <c r="Q2475" s="95" t="str">
        <f>'2nd 6'!L47</f>
        <v>B-</v>
      </c>
      <c r="R2475" s="95">
        <f>'2nd 7'!L47</f>
        <v>0</v>
      </c>
      <c r="S2475" s="457"/>
      <c r="T2475" s="98"/>
      <c r="U2475" s="90"/>
      <c r="V2475" s="500"/>
      <c r="W2475" s="502"/>
      <c r="X2475" s="504"/>
      <c r="Y2475" s="156"/>
      <c r="Z2475" s="510"/>
    </row>
    <row r="2476" spans="1:26" ht="18.75" thickTop="1">
      <c r="A2476" s="413" t="s">
        <v>127</v>
      </c>
      <c r="B2476" s="91" t="s">
        <v>1</v>
      </c>
      <c r="C2476" s="87">
        <f>'1st 1'!N47</f>
        <v>0</v>
      </c>
      <c r="D2476" s="87">
        <f>'1st 2'!N47</f>
        <v>0</v>
      </c>
      <c r="E2476" s="87">
        <f>'1st 3'!N47</f>
        <v>0</v>
      </c>
      <c r="F2476" s="87">
        <f>'1st 4'!N47</f>
        <v>0</v>
      </c>
      <c r="G2476" s="87">
        <f>'1st 5'!N47</f>
        <v>0</v>
      </c>
      <c r="H2476" s="87">
        <f>'1st 6'!N47</f>
        <v>0</v>
      </c>
      <c r="I2476" s="530">
        <f>(C2476*C2469)+(D2476*D2469)+(E2476*E2469)+(F2476*F2469)+(G2476*G2469)+(H2476*H2469)</f>
        <v>0</v>
      </c>
      <c r="J2476" s="417">
        <f>IF(C2476&gt;0,(C2474*C2469),0)+IF(D2476&gt;0,(D2474*D2469),0)+IF(E2476&gt;0,(E2474*E2469),0)+IF(F2476&gt;0,(F2474*F2469),0)+IF(G2476&gt;0,(G2474*G2469),0)+IF(H2476&gt;0,(H2474*H2469),0)</f>
        <v>0</v>
      </c>
      <c r="K2476" s="473">
        <f>IF(C2476&gt;C2474,((C2476*C2469)-(C2474*C2469)),0)+IF(D2476&gt;D2474,((D2476*D2469)-(D2474*D2469)),0)+IF(E2476&gt;E2474,((E2476*E2469)-(E2474*E2469)),0)+IF(F2476&gt;F2474,((F2476*F2469)-(F2474*F2469)),0)+IF(G2476&gt;G2474,((G2476*G2469)-(G2474*G2469)),0)+IF(H2476&gt;H2474,((H2476*H2469)-(H2474*H2469)),0)</f>
        <v>0</v>
      </c>
      <c r="L2476" s="89">
        <f>'2nd 1'!N47</f>
        <v>0</v>
      </c>
      <c r="M2476" s="87">
        <f>'2nd 2'!N47</f>
        <v>0</v>
      </c>
      <c r="N2476" s="87">
        <f>'2nd 3'!N47</f>
        <v>0</v>
      </c>
      <c r="O2476" s="87">
        <f>'2nd 4'!N47</f>
        <v>0</v>
      </c>
      <c r="P2476" s="87">
        <f>'2nd 5'!N47</f>
        <v>0</v>
      </c>
      <c r="Q2476" s="87">
        <f>'2nd 6'!N47</f>
        <v>0</v>
      </c>
      <c r="R2476" s="87">
        <f>'2nd 7'!N47</f>
        <v>0</v>
      </c>
      <c r="S2476" s="401">
        <f>(L2476*L2469)+(M2476*M2469)+(N2476*N2469)+(O2476*O2469)+(P2476*P2469)+(Q2476*Q2469)+(R2476*R2469)</f>
        <v>0</v>
      </c>
      <c r="T2476" s="417">
        <f>IF(L2476&gt;0,(L2474*L2469),0)+IF(M2476&gt;0,(M2474*M2469),0)+IF(N2476&gt;0,(N2474*N2469),0)+IF(O2476&gt;0,(O2474*O2469),0)+IF(P2476&gt;0,(P2474*P2469),0)+IF(Q2476&gt;0,(Q2474*Q2469),0)+IF(R2476&gt;0,(R2474*R2469),0)</f>
        <v>0</v>
      </c>
      <c r="U2476" s="399">
        <f>IF(L2476&gt;L2474,((L2476*L2469)-(L2474*L2469)),0)+IF(M2476&gt;M2474,((M2476*M2469)-(M2474*M2469)),0)+IF(N2476&gt;N2474,((N2476*N2469)-(N2474*N2469)),0)+IF(O2476&gt;O2474,((O2476*O2469)-(O2474*O2469)),0)+IF(P2476&gt;P2474,((P2476*P2469)-(P2474*P2469)),0)+IF(Q2476&gt;Q2474,((Q2476*Q2469)-(Q2474*Q2469)),0)+IF(R2476&gt;R2474,((R2476*R2469)-(R2474*R2469)),0)</f>
        <v>0</v>
      </c>
      <c r="V2476" s="401">
        <f>I2476+S2476</f>
        <v>0</v>
      </c>
      <c r="W2476" s="436">
        <f>J2476+T2476</f>
        <v>0</v>
      </c>
      <c r="X2476" s="526">
        <f>K2476+U2476</f>
        <v>0</v>
      </c>
      <c r="Y2476" s="527"/>
      <c r="Z2476" s="510"/>
    </row>
    <row r="2477" spans="1:26" ht="15.75" customHeight="1" thickBot="1">
      <c r="A2477" s="414"/>
      <c r="B2477" s="157" t="s">
        <v>23</v>
      </c>
      <c r="C2477" s="178" t="str">
        <f>'1st 1'!O47</f>
        <v/>
      </c>
      <c r="D2477" s="178" t="str">
        <f>'1st 2'!O47</f>
        <v/>
      </c>
      <c r="E2477" s="178" t="str">
        <f>'1st 3'!O47</f>
        <v/>
      </c>
      <c r="F2477" s="178" t="str">
        <f>'1st 4'!O47</f>
        <v/>
      </c>
      <c r="G2477" s="178" t="str">
        <f>'1st 5'!O47</f>
        <v/>
      </c>
      <c r="H2477" s="178" t="str">
        <f>'1st 6'!O47</f>
        <v/>
      </c>
      <c r="I2477" s="472"/>
      <c r="J2477" s="472"/>
      <c r="K2477" s="474"/>
      <c r="L2477" s="179" t="str">
        <f>'2nd 1'!O47</f>
        <v/>
      </c>
      <c r="M2477" s="178" t="str">
        <f>'2nd 2'!O47</f>
        <v/>
      </c>
      <c r="N2477" s="178" t="str">
        <f>'2nd 3'!O47</f>
        <v/>
      </c>
      <c r="O2477" s="178" t="str">
        <f>'2nd 4'!O47</f>
        <v/>
      </c>
      <c r="P2477" s="178" t="str">
        <f>'2nd 5'!O47</f>
        <v/>
      </c>
      <c r="Q2477" s="178" t="str">
        <f>'2nd 6'!O47</f>
        <v/>
      </c>
      <c r="R2477" s="178" t="str">
        <f>'2nd 7'!O47</f>
        <v/>
      </c>
      <c r="S2477" s="475"/>
      <c r="T2477" s="420"/>
      <c r="U2477" s="400"/>
      <c r="V2477" s="402"/>
      <c r="W2477" s="437"/>
      <c r="X2477" s="528"/>
      <c r="Y2477" s="529"/>
      <c r="Z2477" s="510"/>
    </row>
    <row r="2478" spans="1:26" ht="21" customHeight="1" thickTop="1" thickBot="1">
      <c r="A2478" s="435" t="s">
        <v>30</v>
      </c>
      <c r="B2478" s="435"/>
      <c r="C2478" s="435"/>
      <c r="D2478" s="435"/>
      <c r="E2478" s="435"/>
      <c r="F2478" s="435"/>
      <c r="G2478" s="435"/>
      <c r="H2478" s="435"/>
      <c r="I2478" s="435"/>
      <c r="J2478" s="435"/>
      <c r="K2478" s="435"/>
      <c r="L2478" s="435"/>
      <c r="M2478" s="435"/>
      <c r="N2478" s="435"/>
      <c r="O2478" s="435"/>
      <c r="P2478" s="435"/>
      <c r="Q2478" s="435"/>
      <c r="R2478" s="435"/>
      <c r="S2478" s="435"/>
      <c r="T2478" s="435"/>
      <c r="U2478" s="435"/>
      <c r="V2478" s="435"/>
      <c r="W2478" s="435"/>
      <c r="X2478" s="435"/>
      <c r="Y2478" s="435"/>
      <c r="Z2478" s="510"/>
    </row>
    <row r="2479" spans="1:26" ht="19.5" customHeight="1" thickTop="1" thickBot="1">
      <c r="A2479" s="478" t="s">
        <v>44</v>
      </c>
      <c r="B2479" s="479"/>
      <c r="C2479" s="479"/>
      <c r="D2479" s="479"/>
      <c r="E2479" s="479"/>
      <c r="F2479" s="479"/>
      <c r="G2479" s="479"/>
      <c r="H2479" s="479"/>
      <c r="I2479" s="479"/>
      <c r="J2479" s="479"/>
      <c r="K2479" s="506"/>
      <c r="L2479" s="425" t="s">
        <v>45</v>
      </c>
      <c r="M2479" s="426"/>
      <c r="N2479" s="426"/>
      <c r="O2479" s="426"/>
      <c r="P2479" s="426"/>
      <c r="Q2479" s="426"/>
      <c r="R2479" s="426"/>
      <c r="S2479" s="426"/>
      <c r="T2479" s="426"/>
      <c r="U2479" s="426"/>
      <c r="V2479" s="160"/>
      <c r="W2479" s="428" t="s">
        <v>39</v>
      </c>
      <c r="X2479" s="428"/>
      <c r="Y2479" s="161"/>
      <c r="Z2479" s="510"/>
    </row>
    <row r="2480" spans="1:26" ht="17.25" customHeight="1" thickTop="1">
      <c r="A2480" s="99" t="s">
        <v>22</v>
      </c>
      <c r="B2480" s="100"/>
      <c r="C2480" s="101">
        <f>'3rd 1'!B4</f>
        <v>201</v>
      </c>
      <c r="D2480" s="101">
        <f>'3rd 2'!B4</f>
        <v>202</v>
      </c>
      <c r="E2480" s="101">
        <f>'3rd 3'!B4</f>
        <v>203</v>
      </c>
      <c r="F2480" s="101">
        <f>'3rd 4'!B4</f>
        <v>204</v>
      </c>
      <c r="G2480" s="101">
        <f>'3rd 5'!B4</f>
        <v>205</v>
      </c>
      <c r="H2480" s="101">
        <f>'3rd 6'!B4</f>
        <v>0</v>
      </c>
      <c r="I2480" s="430" t="s">
        <v>0</v>
      </c>
      <c r="J2480" s="430" t="s">
        <v>3</v>
      </c>
      <c r="K2480" s="432" t="s">
        <v>2</v>
      </c>
      <c r="L2480" s="101">
        <f>'4th 1'!B4</f>
        <v>206</v>
      </c>
      <c r="M2480" s="101">
        <f>'4th 2'!B4</f>
        <v>207</v>
      </c>
      <c r="N2480" s="101">
        <f>'4th 3'!B4</f>
        <v>208</v>
      </c>
      <c r="O2480" s="101">
        <f>'4th 4'!B4</f>
        <v>209</v>
      </c>
      <c r="P2480" s="101">
        <f>'4th 5'!B4</f>
        <v>210</v>
      </c>
      <c r="Q2480" s="101">
        <f>'4th 6'!B4</f>
        <v>211</v>
      </c>
      <c r="R2480" s="101">
        <f>'4th 7'!B4</f>
        <v>0</v>
      </c>
      <c r="S2480" s="429" t="s">
        <v>0</v>
      </c>
      <c r="T2480" s="429" t="s">
        <v>3</v>
      </c>
      <c r="U2480" s="431" t="s">
        <v>2</v>
      </c>
      <c r="V2480" s="433" t="s">
        <v>62</v>
      </c>
      <c r="W2480" s="434"/>
      <c r="X2480" s="434"/>
      <c r="Y2480" s="162" t="str">
        <f>IF(X2481&gt;=4,"A+",IF(X2481&gt;=3.75,"A",IF(X2481&gt;=3.5,"A-",IF(X2481&gt;=3.25,"B+",IF(X2481&gt;=3,"B",IF(X2481&gt;=2.75,"B-",IF(X2481&gt;=2.5,"C+",IF(X2481&gt;=2,"C","F"))))))))</f>
        <v>B-</v>
      </c>
      <c r="Z2480" s="510"/>
    </row>
    <row r="2481" spans="1:28" ht="63.75" customHeight="1">
      <c r="A2481" s="77" t="s">
        <v>63</v>
      </c>
      <c r="B2481" s="86"/>
      <c r="C2481" s="79" t="str">
        <f>IF('3rd 1'!C47&gt;0,'3rd 1'!D6,IF('3rd 1'!K47&gt;0,'3rd 1'!L6,IF('3rd 1'!S47&gt;0,'3rd 1'!T6,0)))</f>
        <v>Drawing-3</v>
      </c>
      <c r="D2481" s="79" t="str">
        <f>IF('3rd 2'!C47&gt;0,'3rd 2'!D6,IF('3rd 2'!K47&gt;0,'3rd 2'!L6,IF('3rd 2'!S47&gt;0,'3rd 2'!T6,0)))</f>
        <v>Still Life-1</v>
      </c>
      <c r="E2481" s="79" t="str">
        <f>IF('3rd 3'!C47&gt;0,'3rd 3'!D6,IF('3rd 3'!K47&gt;0,'3rd 3'!L6,IF('3rd 3'!S47&gt;0,'3rd 3'!T6,0)))</f>
        <v>Sketch-3</v>
      </c>
      <c r="F2481" s="79" t="str">
        <f>IF('3rd 4'!C47&gt;0,'3rd 4'!D6,IF('3rd 4'!K47&gt;0,'3rd 4'!L6,IF('3rd 4'!S47&gt;0,'3rd 4'!T6,0)))</f>
        <v>Nature Study</v>
      </c>
      <c r="G2481" s="79" t="str">
        <f>IF('3rd 5'!C47&gt;0,'3rd 5'!D6,IF('3rd 5'!K47&gt;0,'3rd 5'!L6,IF('3rd 5'!S47&gt;0,'3rd 5'!T6,0)))</f>
        <v>History of Ancient Indian Civilization</v>
      </c>
      <c r="H2481" s="79">
        <f>IF('3rd 6'!C47&gt;0,'3rd 6'!D6,IF('3rd 6'!K47&gt;0,'3rd 6'!L6,IF('3rd 6'!S47&gt;0,'3rd 6'!T6,0)))</f>
        <v>0</v>
      </c>
      <c r="I2481" s="481"/>
      <c r="J2481" s="481"/>
      <c r="K2481" s="482"/>
      <c r="L2481" s="79" t="str">
        <f>IF('4th 1'!C47&gt;0,'4th 1'!D6,IF('4th 1'!K47&gt;0,'4th 1'!L6,IF('4th 1'!S47&gt;0,'4th 1'!T6,0)))</f>
        <v>Drawing-4</v>
      </c>
      <c r="M2481" s="79" t="str">
        <f>IF('4th 2'!C47&gt;0,'4th 2'!D6,IF('4th 2'!K47&gt;0,'4th 2'!L6,IF('4th 2'!S47&gt;0,'4th 2'!T6,0)))</f>
        <v>Still Life-2</v>
      </c>
      <c r="N2481" s="79" t="str">
        <f>IF('4th 3'!C47&gt;0,'4th 3'!D6,IF('4th 3'!K47&gt;0,'4th 3'!L6,IF('4th 3'!S47&gt;0,'4th 3'!T6,0)))</f>
        <v>Landscape-2</v>
      </c>
      <c r="O2481" s="79" t="str">
        <f>IF('4th 4'!C47&gt;0,'4th 4'!D6,IF('4th 4'!K47&gt;0,'4th 4'!L6,IF('4th 4'!S47&gt;0,'4th 4'!T6,0)))</f>
        <v>Study &amp; Composition-2</v>
      </c>
      <c r="P2481" s="79" t="str">
        <f>IF('4th 5'!C47&gt;0,'4th 5'!D6,IF('4th 5'!K47&gt;0,'4th 5'!L6,IF('4th 5'!S47&gt;0,'4th 5'!T6,0)))</f>
        <v>Material &amp; Technique of Printmaking</v>
      </c>
      <c r="Q2481" s="79" t="str">
        <f>IF('4th 6'!C47&gt;0,'4th 6'!D6,IF('4th 6'!K47&gt;0,'4th 6'!L6,IF('4th 6'!S47&gt;0,'4th 6'!T6,0)))</f>
        <v>History of Ancient Bengal Civilization</v>
      </c>
      <c r="R2481" s="79">
        <f>IF('4th 7'!C47&gt;0,'4th 7'!D6,IF('4th 7'!K47&gt;0,'4th 7'!L6,IF('4th 7'!S47&gt;0,'4th 7'!T6,0)))</f>
        <v>0</v>
      </c>
      <c r="S2481" s="429"/>
      <c r="T2481" s="429"/>
      <c r="U2481" s="431"/>
      <c r="V2481" s="335">
        <f>IF(I2483&gt;0,(V2486+V2470),0)</f>
        <v>63</v>
      </c>
      <c r="W2481" s="254">
        <f>IF(I2483&gt;0,(W2486+W2470),0)</f>
        <v>179.25</v>
      </c>
      <c r="X2481" s="336">
        <f>IF(S2483&gt;0,(W2481/63),IF(I2483&gt;0,(W2481/46.5),0))</f>
        <v>2.8452380952380953</v>
      </c>
      <c r="Y2481" s="163" t="str">
        <f>IF(X2481&gt;=2.5,Y2480,IF(X2481&gt;=2.25,"C",IF(X2481&gt;=2,"D",IF(X2481=0,0,"F"))))</f>
        <v>B-</v>
      </c>
      <c r="Z2481" s="510"/>
    </row>
    <row r="2482" spans="1:28" ht="16.5">
      <c r="A2482" s="458" t="s">
        <v>27</v>
      </c>
      <c r="B2482" s="459"/>
      <c r="C2482" s="102">
        <f>IF('3rd 1'!C47&gt;0,'3rd 1'!H4,IF('3rd 1'!K47&gt;0,'3rd 1'!P4,IF('3rd 1'!S47&gt;0,'3rd 1'!X4,0)))</f>
        <v>3</v>
      </c>
      <c r="D2482" s="102">
        <f>IF('3rd 2'!C47&gt;0,'3rd 2'!H4,IF('3rd 2'!K47&gt;0,'3rd 2'!P4,IF('3rd 2'!S47&gt;0,'3rd 2'!X4,0)))</f>
        <v>3</v>
      </c>
      <c r="E2482" s="102">
        <f>IF('3rd 3'!C47&gt;0,'3rd 3'!H4,IF('3rd 3'!K47&gt;0,'3rd 3'!P4,IF('3rd 3'!S47&gt;0,'3rd 3'!X4,0)))</f>
        <v>3</v>
      </c>
      <c r="F2482" s="102">
        <f>IF('3rd 4'!C47&gt;0,'3rd 4'!H4,IF('3rd 4'!K47&gt;0,'3rd 4'!P4,IF('3rd 4'!S47&gt;0,'3rd 4'!X4,0)))</f>
        <v>3</v>
      </c>
      <c r="G2482" s="102">
        <f>IF('3rd 5'!C47&gt;0,'3rd 5'!H4,IF('3rd 5'!K47&gt;0,'3rd 5'!P4,IF('3rd 5'!S47&gt;0,'3rd 5'!X4,0)))</f>
        <v>3</v>
      </c>
      <c r="H2482" s="102">
        <f>IF('3rd 6'!C47&gt;0,'3rd 6'!H4,IF('3rd 6'!K47&gt;0,'3rd 6'!P4,IF('3rd 6'!S47&gt;0,'3rd 6'!X4,0)))</f>
        <v>0</v>
      </c>
      <c r="I2482" s="481"/>
      <c r="J2482" s="481"/>
      <c r="K2482" s="482"/>
      <c r="L2482" s="102">
        <f>IF('4th 1'!C47&gt;0,'4th 1'!H4,IF('4th 1'!K47&gt;0,'4th 1'!P4,IF('4th 1'!S47&gt;0,'4th 1'!X4,0)))</f>
        <v>3</v>
      </c>
      <c r="M2482" s="102">
        <f>IF('4th 2'!C47&gt;0,'4th 2'!H4,IF('4th 2'!K47&gt;0,'4th 2'!P4,IF('4th 2'!S47&gt;0,'4th 2'!X4,0)))</f>
        <v>3</v>
      </c>
      <c r="N2482" s="102">
        <f>IF('4th 3'!C47&gt;0,'4th 3'!H4,IF('4th 3'!K47&gt;0,'4th 3'!P4,IF('4th 3'!S47&gt;0,'4th 3'!X4,0)))</f>
        <v>3</v>
      </c>
      <c r="O2482" s="102">
        <f>IF('4th 4'!C47&gt;0,'4th 4'!H4,IF('4th 4'!K47&gt;0,'4th 4'!P4,IF('4th 4'!S47&gt;0,'4th 4'!X4,0)))</f>
        <v>1.5</v>
      </c>
      <c r="P2482" s="102">
        <f>IF('4th 5'!C47&gt;0,'4th 5'!H4,IF('4th 5'!K47&gt;0,'4th 5'!P4,IF('4th 5'!S47&gt;0,'4th 5'!X4,0)))</f>
        <v>1.5</v>
      </c>
      <c r="Q2482" s="102">
        <f>IF('4th 6'!C47&gt;0,'4th 6'!H4,IF('4th 6'!K47&gt;0,'4th 6'!P4,IF('4th 6'!S47&gt;0,'4th 6'!X4,0)))</f>
        <v>3</v>
      </c>
      <c r="R2482" s="102">
        <f>IF('4th 7'!C47&gt;0,'4th 7'!H4,IF('4th 7'!K47&gt;0,'4th 7'!P4,IF('4th 7'!S47&gt;0,'4th 7'!X4,0)))</f>
        <v>0</v>
      </c>
      <c r="S2482" s="430"/>
      <c r="T2482" s="430"/>
      <c r="U2482" s="432"/>
      <c r="V2482" s="460" t="s">
        <v>41</v>
      </c>
      <c r="W2482" s="461"/>
      <c r="X2482" s="461"/>
      <c r="Y2482" s="462"/>
      <c r="Z2482" s="510"/>
    </row>
    <row r="2483" spans="1:28" ht="17.25" thickBot="1">
      <c r="A2483" s="463" t="s">
        <v>11</v>
      </c>
      <c r="B2483" s="464"/>
      <c r="C2483" s="102">
        <v>100</v>
      </c>
      <c r="D2483" s="102">
        <v>100</v>
      </c>
      <c r="E2483" s="102">
        <v>100</v>
      </c>
      <c r="F2483" s="102">
        <v>100</v>
      </c>
      <c r="G2483" s="102">
        <v>100</v>
      </c>
      <c r="H2483" s="102">
        <v>100</v>
      </c>
      <c r="I2483" s="465">
        <f>(C2487*C2482)+(D2487*D2482)+(E2487*E2482)+(F2487*F2482)+(G2487*G2482)+(H2487*H2482)</f>
        <v>41.25</v>
      </c>
      <c r="J2483" s="84"/>
      <c r="K2483" s="103" t="str">
        <f>IF(J2484&gt;=4,"A+",IF(J2484&gt;=3.75,"A",IF(J2484&gt;=3.5,"A-",IF(J2484&gt;=3.25,"B+",IF(J2484&gt;=3,"B",IF(J2484&gt;=2.75,"B-",IF(J2484&gt;=2.5,"C+",IF(J2484&gt;=2,"C","F"))))))))</f>
        <v>B-</v>
      </c>
      <c r="L2483" s="102">
        <v>100</v>
      </c>
      <c r="M2483" s="102">
        <v>100</v>
      </c>
      <c r="N2483" s="102">
        <v>100</v>
      </c>
      <c r="O2483" s="102">
        <v>100</v>
      </c>
      <c r="P2483" s="102">
        <v>100</v>
      </c>
      <c r="Q2483" s="102">
        <v>100</v>
      </c>
      <c r="R2483" s="102">
        <v>100</v>
      </c>
      <c r="S2483" s="465">
        <f>(L2487*L2482)+(M2487*M2482)+(N2487*N2482)+(O2487*O2482)+(P2487*P2482)+(Q2487*Q2482)+(R2487*R2482)</f>
        <v>40.5</v>
      </c>
      <c r="T2483" s="84"/>
      <c r="U2483" s="103" t="str">
        <f>IF(T2484&gt;=4,"A+",IF(T2484&gt;=3.75,"A",IF(T2484&gt;=3.5,"A-",IF(T2484&gt;=3.25,"B+",IF(T2484&gt;=3,"B",IF(T2484&gt;=2.75,"B-",IF(T2484&gt;=2.5,"C+",IF(T2484&gt;=2,"C","F"))))))))</f>
        <v>C+</v>
      </c>
      <c r="V2483" s="467" t="s">
        <v>29</v>
      </c>
      <c r="W2483" s="469" t="s">
        <v>0</v>
      </c>
      <c r="X2483" s="469" t="s">
        <v>3</v>
      </c>
      <c r="Y2483" s="476" t="s">
        <v>2</v>
      </c>
      <c r="Z2483" s="510"/>
    </row>
    <row r="2484" spans="1:28" ht="17.25" thickTop="1">
      <c r="A2484" s="77" t="s">
        <v>28</v>
      </c>
      <c r="B2484" s="86"/>
      <c r="C2484" s="104">
        <f>IF('3rd 1'!C47&gt;0,'3rd 1'!C47,IF('3rd 1'!K47&gt;0,'3rd 1'!K47,IF('3rd 1'!S47&gt;0,'3rd 1'!S47,0)))</f>
        <v>19</v>
      </c>
      <c r="D2484" s="104">
        <f>IF('3rd 2'!C47&gt;0,'3rd 2'!C47,IF('3rd 2'!K47&gt;0,'3rd 2'!K47,IF('3rd 2'!S47&gt;0,'3rd 2'!S47,0)))</f>
        <v>26</v>
      </c>
      <c r="E2484" s="104">
        <f>IF('3rd 3'!C47&gt;0,'3rd 3'!C47,IF('3rd 3'!K47&gt;0,'3rd 3'!K47,IF('3rd 3'!S47&gt;0,'3rd 3'!S47,0)))</f>
        <v>17.5</v>
      </c>
      <c r="F2484" s="104">
        <f>IF('3rd 4'!C47&gt;0,'3rd 4'!C47,IF('3rd 4'!K47&gt;0,'3rd 4'!K47,IF('3rd 4'!S47&gt;0,'3rd 4'!S47,0)))</f>
        <v>22</v>
      </c>
      <c r="G2484" s="104">
        <f>IF('3rd 5'!C47&gt;0,'3rd 5'!C47,IF('3rd 5'!K47&gt;0,'3rd 5'!K47,IF('3rd 5'!S47&gt;0,'3rd 5'!S47,0)))</f>
        <v>23</v>
      </c>
      <c r="H2484" s="104">
        <f>IF('3rd 6'!C47&gt;0,'3rd 6'!C47,IF('3rd 6'!K47&gt;0,'3rd 6'!K47,IF('3rd 6'!S47&gt;0,'3rd 6'!S47,0)))</f>
        <v>0</v>
      </c>
      <c r="I2484" s="457"/>
      <c r="J2484" s="485">
        <f>I2483/(C2482+D2482+E2482+F2482+G2482+H2482)</f>
        <v>2.75</v>
      </c>
      <c r="K2484" s="90"/>
      <c r="L2484" s="104">
        <f>IF('4th 1'!C47&gt;0,'4th 1'!C47,IF('4th 1'!K47&gt;0,'4th 1'!K47,IF('4th 1'!S47&gt;0,'4th 1'!S47,0)))</f>
        <v>20.75</v>
      </c>
      <c r="M2484" s="104">
        <f>IF('4th 2'!C47&gt;0,'4th 2'!C47,IF('4th 2'!K47&gt;0,'4th 2'!K47,IF('4th 2'!S47&gt;0,'4th 2'!S47,0)))</f>
        <v>21</v>
      </c>
      <c r="N2484" s="104">
        <f>IF('4th 3'!C47&gt;0,'4th 3'!C47,IF('4th 3'!K47&gt;0,'4th 3'!K47,IF('4th 3'!S47&gt;0,'4th 3'!S47,0)))</f>
        <v>11.5</v>
      </c>
      <c r="O2484" s="104">
        <f>IF('4th 4'!C47&gt;0,'4th 4'!C47,IF('4th 4'!K47&gt;0,'4th 4'!K47,IF('4th 4'!S47&gt;0,'4th 4'!S47,0)))</f>
        <v>17.5</v>
      </c>
      <c r="P2484" s="104">
        <f>IF('4th 5'!C47&gt;0,'4th 5'!C47,IF('4th 5'!K47&gt;0,'4th 5'!K47,IF('4th 5'!S47&gt;0,'4th 5'!S47,0)))</f>
        <v>23.5</v>
      </c>
      <c r="Q2484" s="104">
        <f>IF('4th 6'!C47&gt;0,'4th 6'!C47,IF('4th 6'!K47&gt;0,'4th 6'!K47,IF('4th 6'!S47&gt;0,'4th 6'!S47,0)))</f>
        <v>21</v>
      </c>
      <c r="R2484" s="104">
        <f>IF('4th 7'!C47&gt;0,'4th 7'!C47,IF('4th 7'!K47&gt;0,'4th 7'!K47,IF('4th 7'!S47&gt;0,'4th 7'!S47,0)))</f>
        <v>0</v>
      </c>
      <c r="S2484" s="457"/>
      <c r="T2484" s="485">
        <f>S2483/(L2482+M2482+N2482+O2482+P2482+Q2482+R2482)</f>
        <v>2.7</v>
      </c>
      <c r="U2484" s="90"/>
      <c r="V2484" s="468"/>
      <c r="W2484" s="470"/>
      <c r="X2484" s="471"/>
      <c r="Y2484" s="477"/>
      <c r="Z2484" s="510"/>
    </row>
    <row r="2485" spans="1:28" ht="17.25">
      <c r="A2485" s="423" t="s">
        <v>26</v>
      </c>
      <c r="B2485" s="91" t="s">
        <v>60</v>
      </c>
      <c r="C2485" s="104">
        <f>IF('3rd 1'!C47&gt;0,'3rd 1'!J47,IF('3rd 1'!K47&gt;0,'3rd 1'!R47,IF('3rd 1'!S47&gt;0,'3rd 1'!Z47,0)))</f>
        <v>31.25</v>
      </c>
      <c r="D2485" s="104">
        <f>IF('3rd 2'!C47&gt;0,'3rd 2'!J47,IF('3rd 2'!K47&gt;0,'3rd 2'!R47,IF('3rd 2'!S47&gt;0,'3rd 2'!Z47,0)))</f>
        <v>36</v>
      </c>
      <c r="E2485" s="104">
        <f>IF('3rd 3'!C47&gt;0,'3rd 3'!J47,IF('3rd 3'!K47&gt;0,'3rd 3'!R47,IF('3rd 3'!S47&gt;0,'3rd 3'!Z47,0)))</f>
        <v>32.5</v>
      </c>
      <c r="F2485" s="104">
        <f>IF('3rd 4'!C47&gt;0,'3rd 4'!J47,IF('3rd 4'!K47&gt;0,'3rd 4'!R47,IF('3rd 4'!S47&gt;0,'3rd 4'!Z47,0)))</f>
        <v>42</v>
      </c>
      <c r="G2485" s="104">
        <f>IF('3rd 5'!C47&gt;0,'3rd 5'!J47,IF('3rd 5'!K47&gt;0,'3rd 5'!R47,IF('3rd 5'!S47&gt;0,'3rd 5'!Z47,0)))</f>
        <v>36</v>
      </c>
      <c r="H2485" s="104">
        <f>IF('3rd 6'!C47&gt;0,'3rd 6'!J47,IF('3rd 6'!K47&gt;0,'3rd 6'!R47,IF('3rd 6'!S47&gt;0,'3rd 6'!Z47,0)))</f>
        <v>0</v>
      </c>
      <c r="I2485" s="457"/>
      <c r="J2485" s="525"/>
      <c r="K2485" s="442" t="str">
        <f>IF(J2484&gt;=2.5,K2483,IF(J2484&gt;=2.25,"C",IF(J2484&gt;=2,"D",IF(J2484=0,0,"F"))))</f>
        <v>B-</v>
      </c>
      <c r="L2485" s="104">
        <f>IF('4th 1'!C47&gt;0,'4th 1'!J47,IF('4th 1'!K47&gt;0,'4th 1'!R47,IF('4th 1'!S47&gt;0,'4th 1'!Z47,0)))</f>
        <v>35</v>
      </c>
      <c r="M2485" s="104">
        <f>IF('4th 2'!C47&gt;0,'4th 2'!J47,IF('4th 2'!K47&gt;0,'4th 2'!R47,IF('4th 2'!S47&gt;0,'4th 2'!Z47,0)))</f>
        <v>33</v>
      </c>
      <c r="N2485" s="104">
        <f>IF('4th 3'!C47&gt;0,'4th 3'!J47,IF('4th 3'!K47&gt;0,'4th 3'!R47,IF('4th 3'!S47&gt;0,'4th 3'!Z47,0)))</f>
        <v>49.5</v>
      </c>
      <c r="O2485" s="104">
        <f>IF('4th 4'!C47&gt;0,'4th 4'!J47,IF('4th 4'!K47&gt;0,'4th 4'!R47,IF('4th 4'!S47&gt;0,'4th 4'!Z47,0)))</f>
        <v>42</v>
      </c>
      <c r="P2485" s="104">
        <f>IF('4th 5'!C47&gt;0,'4th 5'!J47,IF('4th 5'!K47&gt;0,'4th 5'!R47,IF('4th 5'!S47&gt;0,'4th 5'!Z47,0)))</f>
        <v>27.5</v>
      </c>
      <c r="Q2485" s="104">
        <f>IF('4th 6'!C47&gt;0,'4th 6'!J47,IF('4th 6'!K47&gt;0,'4th 6'!R47,IF('4th 6'!S47&gt;0,'4th 6'!Z47,0)))</f>
        <v>31.5</v>
      </c>
      <c r="R2485" s="104">
        <f>IF('4th 7'!C47&gt;0,'4th 7'!J47,IF('4th 7'!K47&gt;0,'4th 7'!R47,IF('4th 7'!S47&gt;0,'4th 7'!Z47,0)))</f>
        <v>0</v>
      </c>
      <c r="S2485" s="457"/>
      <c r="T2485" s="525"/>
      <c r="U2485" s="442" t="str">
        <f>IF(T2484&gt;=2.5,U2483,IF(T2484&gt;=2.25,"C",IF(T2484&gt;=2,"D",IF(T2484=0,0,"F"))))</f>
        <v>C+</v>
      </c>
      <c r="V2485" s="454" t="s">
        <v>40</v>
      </c>
      <c r="W2485" s="443"/>
      <c r="X2485" s="443"/>
      <c r="Y2485" s="455"/>
      <c r="Z2485" s="510"/>
      <c r="AA2485" s="105"/>
      <c r="AB2485" s="105"/>
    </row>
    <row r="2486" spans="1:28" ht="16.5" customHeight="1">
      <c r="A2486" s="424"/>
      <c r="B2486" s="91" t="s">
        <v>67</v>
      </c>
      <c r="C2486" s="117">
        <f>'3rd 1'!AA47</f>
        <v>51</v>
      </c>
      <c r="D2486" s="117">
        <f>'3rd 2'!AA47</f>
        <v>62</v>
      </c>
      <c r="E2486" s="117">
        <f>'3rd 3'!AA47</f>
        <v>50</v>
      </c>
      <c r="F2486" s="117">
        <f>'3rd 4'!AA47</f>
        <v>64</v>
      </c>
      <c r="G2486" s="117">
        <f>'3rd 5'!AA47</f>
        <v>59</v>
      </c>
      <c r="H2486" s="117">
        <f>'3rd 6'!AA47</f>
        <v>0</v>
      </c>
      <c r="I2486" s="457"/>
      <c r="J2486" s="525"/>
      <c r="K2486" s="491"/>
      <c r="L2486" s="117">
        <f>'4th 1'!AA47</f>
        <v>56</v>
      </c>
      <c r="M2486" s="117">
        <f>'4th 2'!AA47</f>
        <v>54</v>
      </c>
      <c r="N2486" s="117">
        <f>'4th 3'!AA47</f>
        <v>61</v>
      </c>
      <c r="O2486" s="117">
        <f>'4th 4'!AA47</f>
        <v>60</v>
      </c>
      <c r="P2486" s="117">
        <f>'4th 5'!AA47</f>
        <v>51</v>
      </c>
      <c r="Q2486" s="117">
        <f>'4th 6'!AA47</f>
        <v>53</v>
      </c>
      <c r="R2486" s="117">
        <f>'4th 7'!AA47</f>
        <v>0</v>
      </c>
      <c r="S2486" s="457"/>
      <c r="T2486" s="525"/>
      <c r="U2486" s="491"/>
      <c r="V2486" s="444">
        <f>IF((C2487+C2489)=0,0,C2482)+IF((D2487+D2489)=0,0,D2482)+IF((E2487+E2489)=0,0,E2482)+IF((F2487+F2489)=0,0,F2482)+IF((G2487+G2489)=0,0,G2482)+IF((H2487+H2489)=0,0,H2482)+IF((L2487+L2489)=0,0,L2482)+IF((M2487+M2489)=0,0,M2482)+IF((N2487+N2489)=0,0,N2482)+IF((O2487+O2489)=0,0,O2482)+IF((P2487+P2489)=0,0,P2482)+IF((Q2487+Q2489)=0,0,Q2482)+IF((R2487+R2489)=0,0,R2482)+IF(E2519&gt;0,1.5,0)</f>
        <v>31.5</v>
      </c>
      <c r="W2486" s="457">
        <f>I2483+S2483+(E2519*1.5)</f>
        <v>85.125</v>
      </c>
      <c r="X2486" s="440">
        <f>IF(S2483&gt;0,(W2486/31.5),J2484)</f>
        <v>2.7023809523809526</v>
      </c>
      <c r="Y2486" s="164" t="str">
        <f>IF(X2486&gt;=4,"A+",IF(X2486&gt;=3.75,"A",IF(X2486&gt;=3.5,"A-",IF(X2486&gt;=3.25,"B+",IF(X2486&gt;=3,"B",IF(X2486&gt;=2.75,"B-",IF(X2486&gt;=2.5,"C+",IF(X2486&gt;=2,"C","F"))))))))</f>
        <v>C+</v>
      </c>
      <c r="Z2486" s="510"/>
    </row>
    <row r="2487" spans="1:28" ht="16.5">
      <c r="A2487" s="424"/>
      <c r="B2487" s="91" t="s">
        <v>1</v>
      </c>
      <c r="C2487" s="104">
        <f>'3rd 1'!AC47</f>
        <v>2.5</v>
      </c>
      <c r="D2487" s="104">
        <f>'3rd 2'!AC47</f>
        <v>3</v>
      </c>
      <c r="E2487" s="104">
        <f>'3rd 3'!AC47</f>
        <v>2.5</v>
      </c>
      <c r="F2487" s="104">
        <f>'3rd 4'!AC47</f>
        <v>3</v>
      </c>
      <c r="G2487" s="104">
        <f>'3rd 5'!AC47</f>
        <v>2.75</v>
      </c>
      <c r="H2487" s="104">
        <f>'3rd 6'!AC47</f>
        <v>0</v>
      </c>
      <c r="I2487" s="457"/>
      <c r="J2487" s="525"/>
      <c r="K2487" s="106"/>
      <c r="L2487" s="104">
        <f>'4th 1'!AC47</f>
        <v>2.75</v>
      </c>
      <c r="M2487" s="104">
        <f>'4th 2'!AC47</f>
        <v>2.5</v>
      </c>
      <c r="N2487" s="104">
        <f>'4th 3'!AC47</f>
        <v>3</v>
      </c>
      <c r="O2487" s="104">
        <f>'4th 4'!AC47</f>
        <v>3</v>
      </c>
      <c r="P2487" s="104">
        <f>'4th 5'!AC47</f>
        <v>2.5</v>
      </c>
      <c r="Q2487" s="104">
        <f>'4th 6'!AC47</f>
        <v>2.5</v>
      </c>
      <c r="R2487" s="107">
        <f>'4th 7'!AC47</f>
        <v>0</v>
      </c>
      <c r="S2487" s="457"/>
      <c r="T2487" s="525"/>
      <c r="U2487" s="108"/>
      <c r="V2487" s="456"/>
      <c r="W2487" s="448"/>
      <c r="X2487" s="441"/>
      <c r="Y2487" s="451" t="str">
        <f>IF(S2483&gt;0,(IF(X2486&gt;=2.5,Y2486,IF(X2486&gt;=2.25,"C",IF(X2486&gt;=2,"D","F")))),K2485)</f>
        <v>C+</v>
      </c>
      <c r="Z2487" s="510"/>
    </row>
    <row r="2488" spans="1:28" ht="16.5">
      <c r="A2488" s="424"/>
      <c r="B2488" s="91" t="s">
        <v>2</v>
      </c>
      <c r="C2488" s="104" t="str">
        <f>'3rd 1'!AB47</f>
        <v>C+</v>
      </c>
      <c r="D2488" s="104" t="str">
        <f>'3rd 2'!AB47</f>
        <v>B</v>
      </c>
      <c r="E2488" s="104" t="str">
        <f>'3rd 3'!AB47</f>
        <v>C+</v>
      </c>
      <c r="F2488" s="104" t="str">
        <f>'3rd 4'!AB47</f>
        <v>B</v>
      </c>
      <c r="G2488" s="104" t="str">
        <f>'3rd 5'!AB47</f>
        <v>B-</v>
      </c>
      <c r="H2488" s="104" t="str">
        <f>'3rd 6'!AB47</f>
        <v/>
      </c>
      <c r="I2488" s="457"/>
      <c r="J2488" s="98"/>
      <c r="K2488" s="90"/>
      <c r="L2488" s="104" t="str">
        <f>'4th 1'!AB47</f>
        <v>B-</v>
      </c>
      <c r="M2488" s="104" t="str">
        <f>'4th 2'!AB47</f>
        <v>C+</v>
      </c>
      <c r="N2488" s="104" t="str">
        <f>'4th 3'!AB47</f>
        <v>B</v>
      </c>
      <c r="O2488" s="104" t="str">
        <f>'4th 4'!AB47</f>
        <v>B</v>
      </c>
      <c r="P2488" s="104" t="str">
        <f>'4th 5'!AB47</f>
        <v>C+</v>
      </c>
      <c r="Q2488" s="104" t="str">
        <f>'4th 6'!AB47</f>
        <v>C+</v>
      </c>
      <c r="R2488" s="104" t="str">
        <f>'4th 7'!AB47</f>
        <v/>
      </c>
      <c r="S2488" s="457"/>
      <c r="T2488" s="98"/>
      <c r="U2488" s="109"/>
      <c r="V2488" s="446"/>
      <c r="W2488" s="449"/>
      <c r="X2488" s="450"/>
      <c r="Y2488" s="452"/>
      <c r="Z2488" s="510"/>
    </row>
    <row r="2489" spans="1:28" ht="16.5" customHeight="1">
      <c r="A2489" s="413" t="s">
        <v>127</v>
      </c>
      <c r="B2489" s="91" t="s">
        <v>1</v>
      </c>
      <c r="C2489" s="104">
        <f>'3rd 1'!AD47</f>
        <v>0</v>
      </c>
      <c r="D2489" s="104">
        <f>'3rd 2'!AD47</f>
        <v>0</v>
      </c>
      <c r="E2489" s="104">
        <f>'3rd 3'!AD47</f>
        <v>0</v>
      </c>
      <c r="F2489" s="104">
        <f>'3rd 4'!AD47</f>
        <v>0</v>
      </c>
      <c r="G2489" s="104">
        <f>'3rd 5'!AD47</f>
        <v>0</v>
      </c>
      <c r="H2489" s="104">
        <f>'3rd 6'!AD47</f>
        <v>0</v>
      </c>
      <c r="I2489" s="415">
        <f>(C2489*C2482)+(D2489*D2482)+(E2489*E2482)+(F2489*F2482)+(G2489*G2482)+(H2489*H2482)</f>
        <v>0</v>
      </c>
      <c r="J2489" s="417">
        <f>IF(C2489&gt;0,(C2487*C2482),0)+IF(D2489&gt;0,(D2487*D2482),0)+IF(E2489&gt;0,(E2487*E2482),0)+IF(F2489&gt;0,(F2487*F2482),0)+IF(G2489&gt;0,(G2487*G2482),0)+IF(H2489&gt;0,(H2487*H2482),0)</f>
        <v>0</v>
      </c>
      <c r="K2489" s="418">
        <f>IF(C2489&gt;C2487,((C2489*C2482)-(C2487*C2482)),0)+IF(D2489&gt;D2487,((D2489*D2482)-(D2487*D2482)),0)+IF(E2489&gt;E2487,((E2489*E2482)-(E2487*E2482)),0)+IF(F2489&gt;F2487,((F2489*F2482)-(F2487*F2482)),0)+IF(G2489&gt;G2487,((G2489*G2482)-(G2487*G2482)),0)+IF(H2489&gt;H2487,((H2489*H2482)-(H2487*H2482)),0)</f>
        <v>0</v>
      </c>
      <c r="L2489" s="165">
        <f>'4th 1'!AD47</f>
        <v>0</v>
      </c>
      <c r="M2489" s="104">
        <f>'4th 2'!AD47</f>
        <v>0</v>
      </c>
      <c r="N2489" s="104">
        <f>'4th 3'!AD47</f>
        <v>0</v>
      </c>
      <c r="O2489" s="104">
        <f>'4th 4'!AD47</f>
        <v>0</v>
      </c>
      <c r="P2489" s="104">
        <f>'4th 5'!AD47</f>
        <v>0</v>
      </c>
      <c r="Q2489" s="104">
        <f>'4th 6'!AD47</f>
        <v>0</v>
      </c>
      <c r="R2489" s="104">
        <f>'4th 7'!AD47</f>
        <v>0</v>
      </c>
      <c r="S2489" s="415">
        <f>(L2489*L2482)+(M2489*M2482)+(N2489*N2482)+(O2489*O2482)+(P2489*P2482)+(Q2489*Q2482)+(R2489*R2482)</f>
        <v>0</v>
      </c>
      <c r="T2489" s="417">
        <f>IF(L2489&gt;0,(L2487*L2482),0)+IF(M2489&gt;0,(M2487*M2482),0)+IF(N2489&gt;0,(N2487*N2482),0)+IF(O2489&gt;0,(O2487*O2482),0)+IF(P2489&gt;0,(P2487*P2482),0)+IF(Q2489&gt;0,(Q2487*Q2482),0)+IF(R2489&gt;0,(R2487*R2482),0)</f>
        <v>0</v>
      </c>
      <c r="U2489" s="484">
        <f>IF(L2489&gt;L2487,((L2489*L2482)-(L2487*L2482)),0)+IF(M2489&gt;M2487,((M2489*M2482)-(M2487*M2482)),0)+IF(N2489&gt;N2487,((N2489*N2482)-(N2487*N2482)),0)+IF(O2489&gt;O2487,((O2489*O2482)-(O2487*O2482)),0)+IF(P2489&gt;P2487,((P2489*P2482)-(P2487*P2482)),0)+IF(Q2489&gt;Q2487,((Q2489*Q2482)-(Q2487*Q2482)),0)+IF(R2489&gt;R2487,((R2489*R2482)-(R2487*R2482)),0)</f>
        <v>0</v>
      </c>
      <c r="V2489" s="401">
        <f>I2489+S2489</f>
        <v>0</v>
      </c>
      <c r="W2489" s="436">
        <f>J2489+T2489</f>
        <v>0</v>
      </c>
      <c r="X2489" s="438">
        <f>K2489+U2489</f>
        <v>0</v>
      </c>
      <c r="Y2489" s="483">
        <f>K2489+U2489+X2476</f>
        <v>0</v>
      </c>
      <c r="Z2489" s="510"/>
    </row>
    <row r="2490" spans="1:28" ht="16.5" thickBot="1">
      <c r="A2490" s="414"/>
      <c r="B2490" s="157" t="s">
        <v>23</v>
      </c>
      <c r="C2490" s="180" t="str">
        <f>'3rd 1'!AE47</f>
        <v/>
      </c>
      <c r="D2490" s="180" t="str">
        <f>'3rd 2'!AE47</f>
        <v/>
      </c>
      <c r="E2490" s="180" t="str">
        <f>'3rd 3'!AE47</f>
        <v/>
      </c>
      <c r="F2490" s="180" t="str">
        <f>'3rd 4'!AE47</f>
        <v/>
      </c>
      <c r="G2490" s="180" t="str">
        <f>'3rd 5'!AE47</f>
        <v/>
      </c>
      <c r="H2490" s="180" t="str">
        <f>'3rd 6'!AE47</f>
        <v/>
      </c>
      <c r="I2490" s="416"/>
      <c r="J2490" s="416"/>
      <c r="K2490" s="419"/>
      <c r="L2490" s="180" t="str">
        <f>'4th 1'!AE47</f>
        <v/>
      </c>
      <c r="M2490" s="180" t="str">
        <f>'4th 2'!AE47</f>
        <v/>
      </c>
      <c r="N2490" s="180" t="str">
        <f>'4th 3'!AE47</f>
        <v/>
      </c>
      <c r="O2490" s="180" t="str">
        <f>'4th 4'!AE47</f>
        <v/>
      </c>
      <c r="P2490" s="180" t="str">
        <f>'4th 5'!AE47</f>
        <v/>
      </c>
      <c r="Q2490" s="180" t="str">
        <f>'4th 6'!AE47</f>
        <v/>
      </c>
      <c r="R2490" s="180" t="str">
        <f>'4th 7'!AE47</f>
        <v/>
      </c>
      <c r="S2490" s="416"/>
      <c r="T2490" s="416"/>
      <c r="U2490" s="419"/>
      <c r="V2490" s="402"/>
      <c r="W2490" s="437"/>
      <c r="X2490" s="439"/>
      <c r="Y2490" s="406"/>
      <c r="Z2490" s="510"/>
    </row>
    <row r="2491" spans="1:28" ht="19.5" customHeight="1" thickTop="1" thickBot="1">
      <c r="A2491" s="435" t="s">
        <v>31</v>
      </c>
      <c r="B2491" s="435"/>
      <c r="C2491" s="435"/>
      <c r="D2491" s="435"/>
      <c r="E2491" s="435"/>
      <c r="F2491" s="435"/>
      <c r="G2491" s="435"/>
      <c r="H2491" s="435"/>
      <c r="I2491" s="435"/>
      <c r="J2491" s="435"/>
      <c r="K2491" s="435"/>
      <c r="L2491" s="435"/>
      <c r="M2491" s="435"/>
      <c r="N2491" s="435"/>
      <c r="O2491" s="435"/>
      <c r="P2491" s="435"/>
      <c r="Q2491" s="435"/>
      <c r="R2491" s="435"/>
      <c r="S2491" s="435"/>
      <c r="T2491" s="435"/>
      <c r="U2491" s="435"/>
      <c r="V2491" s="435"/>
      <c r="W2491" s="435"/>
      <c r="X2491" s="435"/>
      <c r="Y2491" s="435"/>
      <c r="Z2491" s="510"/>
    </row>
    <row r="2492" spans="1:28" ht="17.25" customHeight="1" thickTop="1" thickBot="1">
      <c r="A2492" s="478" t="s">
        <v>46</v>
      </c>
      <c r="B2492" s="479"/>
      <c r="C2492" s="479"/>
      <c r="D2492" s="479"/>
      <c r="E2492" s="479"/>
      <c r="F2492" s="479"/>
      <c r="G2492" s="479"/>
      <c r="H2492" s="479"/>
      <c r="I2492" s="479"/>
      <c r="J2492" s="479"/>
      <c r="K2492" s="480"/>
      <c r="L2492" s="426" t="s">
        <v>47</v>
      </c>
      <c r="M2492" s="426"/>
      <c r="N2492" s="426"/>
      <c r="O2492" s="426"/>
      <c r="P2492" s="426"/>
      <c r="Q2492" s="426"/>
      <c r="R2492" s="426"/>
      <c r="S2492" s="426"/>
      <c r="T2492" s="426"/>
      <c r="U2492" s="427"/>
      <c r="V2492" s="160"/>
      <c r="W2492" s="428" t="s">
        <v>39</v>
      </c>
      <c r="X2492" s="428"/>
      <c r="Y2492" s="161"/>
      <c r="Z2492" s="510"/>
    </row>
    <row r="2493" spans="1:28" ht="17.25" thickTop="1">
      <c r="A2493" s="99" t="s">
        <v>22</v>
      </c>
      <c r="B2493" s="100"/>
      <c r="C2493" s="101">
        <f>'5th 1'!B4</f>
        <v>301</v>
      </c>
      <c r="D2493" s="101">
        <f>'5th 2'!B4</f>
        <v>302</v>
      </c>
      <c r="E2493" s="101">
        <f>'5th 3'!B4</f>
        <v>303</v>
      </c>
      <c r="F2493" s="101">
        <f>'5th 4'!B4</f>
        <v>304</v>
      </c>
      <c r="G2493" s="101">
        <f>'5th 5'!B4</f>
        <v>305</v>
      </c>
      <c r="H2493" s="101">
        <f>'5th 6'!B4</f>
        <v>0</v>
      </c>
      <c r="I2493" s="430" t="s">
        <v>0</v>
      </c>
      <c r="J2493" s="430" t="s">
        <v>3</v>
      </c>
      <c r="K2493" s="432" t="s">
        <v>2</v>
      </c>
      <c r="L2493" s="101">
        <f>'6th 1'!B4</f>
        <v>306</v>
      </c>
      <c r="M2493" s="101">
        <f>'6th 2'!B4</f>
        <v>307</v>
      </c>
      <c r="N2493" s="101">
        <f>'6th 3'!B4</f>
        <v>308</v>
      </c>
      <c r="O2493" s="101">
        <f>'6th 4'!B4</f>
        <v>309</v>
      </c>
      <c r="P2493" s="101">
        <f>'6th 5'!B4</f>
        <v>310</v>
      </c>
      <c r="Q2493" s="101">
        <f>'6th 6'!B4</f>
        <v>0</v>
      </c>
      <c r="R2493" s="101">
        <f>'6th 7'!B4</f>
        <v>0</v>
      </c>
      <c r="S2493" s="429" t="s">
        <v>0</v>
      </c>
      <c r="T2493" s="429" t="s">
        <v>3</v>
      </c>
      <c r="U2493" s="431" t="s">
        <v>2</v>
      </c>
      <c r="V2493" s="433" t="s">
        <v>62</v>
      </c>
      <c r="W2493" s="434"/>
      <c r="X2493" s="434"/>
      <c r="Y2493" s="162" t="str">
        <f>IF(X2494&gt;=4,"A+",IF(X2494&gt;=3.75,"A",IF(X2494&gt;=3.5,"A-",IF(X2494&gt;=3.25,"B+",IF(X2494&gt;=3,"B",IF(X2494&gt;=2.75,"B-",IF(X2494&gt;=2.5,"C+",IF(X2494&gt;=2,"C","F"))))))))</f>
        <v>B-</v>
      </c>
      <c r="Z2493" s="510"/>
    </row>
    <row r="2494" spans="1:28" ht="65.25" customHeight="1">
      <c r="A2494" s="77" t="s">
        <v>63</v>
      </c>
      <c r="B2494" s="78"/>
      <c r="C2494" s="79" t="str">
        <f>IF('5th 1'!C47&gt;0,'5th 1'!D6,IF('5th 1'!K47&gt;0,'5th 1'!L6,IF('5th 1'!S47&gt;0,'5th 1'!T6,0)))</f>
        <v>Drawing-5</v>
      </c>
      <c r="D2494" s="79" t="str">
        <f>IF('5th 2'!C47&gt;0,'5th 2'!D6,IF('5th 2'!K47&gt;0,'5th 2'!L6,IF('5th 2'!S47&gt;0,'5th 2'!T6,0)))</f>
        <v>Head Study-1</v>
      </c>
      <c r="E2494" s="79" t="str">
        <f>IF('5th 3'!C47&gt;0,'5th 3'!D6,IF('5th 3'!K47&gt;0,'5th 3'!L6,IF('5th 3'!S47&gt;0,'5th 3'!T6,0)))</f>
        <v>Still life-3</v>
      </c>
      <c r="F2494" s="79" t="str">
        <f>IF('5th 4'!C47&gt;0,'5th 4'!D6,IF('5th 4'!K47&gt;0,'5th 4'!L6,IF('5th 4'!S47&gt;0,'5th 4'!T6,0)))</f>
        <v>Composition-1</v>
      </c>
      <c r="G2494" s="79" t="str">
        <f>IF('5th 5'!C47&gt;0,'5th 5'!D6,IF('5th 5'!K47&gt;0,'5th 5'!L6,IF('5th 5'!S47&gt;0,'5th 5'!T6,0)))</f>
        <v>History of Art</v>
      </c>
      <c r="H2494" s="79">
        <f>IF('5th 6'!C47&gt;0,'5th 6'!D6,IF('5th 6'!K47&gt;0,'5th 6'!L6,IF('5th 6'!S47&gt;0,'5th 6'!T6,0)))</f>
        <v>0</v>
      </c>
      <c r="I2494" s="481"/>
      <c r="J2494" s="481"/>
      <c r="K2494" s="482"/>
      <c r="L2494" s="79" t="str">
        <f>IF('6th 1'!C47&gt;0,'6th 1'!D6,IF('6th 1'!K47&gt;0,'6th 1'!L6,IF('6th 1'!S47&gt;0,'6th 1'!T6,0)))</f>
        <v>Drawing-6</v>
      </c>
      <c r="M2494" s="79" t="str">
        <f>IF('6th 2'!C47&gt;0,'6th 2'!D6,IF('6th 2'!K47&gt;0,'6th 2'!L6,IF('6th 2'!S47&gt;0,'6th 2'!T6,0)))</f>
        <v>Head study-2</v>
      </c>
      <c r="N2494" s="79" t="str">
        <f>IF('6th 3'!C47&gt;0,'6th 3'!D6,IF('6th 3'!K47&gt;0,'6th 3'!L6,IF('6th 3'!S47&gt;0,'6th 3'!T6,0)))</f>
        <v>Copy from old Master study</v>
      </c>
      <c r="O2494" s="79" t="str">
        <f>IF('6th 4'!C47&gt;0,'6th 4'!D6,IF('6th 4'!K47&gt;0,'6th 4'!L6,IF('6th 4'!S47&gt;0,'6th 4'!T6,0)))</f>
        <v>Composition-2</v>
      </c>
      <c r="P2494" s="79" t="str">
        <f>IF('6th 5'!C47&gt;0,'6th 5'!D6,IF('6th 5'!K47&gt;0,'6th 5'!L6,IF('6th 5'!S47&gt;0,'6th 5'!T6,0)))</f>
        <v>History of Arts</v>
      </c>
      <c r="Q2494" s="79">
        <f>IF('6th 6'!C47&gt;0,'6th 6'!D6,IF('6th 6'!K47&gt;0,'6th 6'!L6,IF('6th 6'!S47&gt;0,'6th 6'!T6,0)))</f>
        <v>0</v>
      </c>
      <c r="R2494" s="79">
        <f>IF('6th 7'!C47&gt;0,'6th 7'!D6,IF('6th 7'!K47&gt;0,'6th 7'!L6,IF('6th 7'!S47&gt;0,'6th 7'!T6,0)))</f>
        <v>0</v>
      </c>
      <c r="S2494" s="429"/>
      <c r="T2494" s="429"/>
      <c r="U2494" s="431"/>
      <c r="V2494" s="335">
        <f>IF(I2496&gt;0,(V2499+V2481),0)</f>
        <v>94.5</v>
      </c>
      <c r="W2494" s="254">
        <f>IF(I2496&gt;0,(W2499+W2481),0)</f>
        <v>267.75</v>
      </c>
      <c r="X2494" s="336">
        <f>IF(S2496&gt;0,(W2494/94.5),IF(I2496&gt;0,(W2494/78),0))</f>
        <v>2.8333333333333335</v>
      </c>
      <c r="Y2494" s="163" t="str">
        <f>IF(X2494&gt;=2.5,Y2493,IF(X2494&gt;=2.25,"C",IF(X2494&gt;=2,"D",IF(X2494=0,0,"F"))))</f>
        <v>B-</v>
      </c>
      <c r="Z2494" s="510"/>
    </row>
    <row r="2495" spans="1:28" ht="16.5">
      <c r="A2495" s="77" t="s">
        <v>12</v>
      </c>
      <c r="B2495" s="78"/>
      <c r="C2495" s="102">
        <f>IF('5th 1'!C47&gt;0,'5th 1'!H4,IF('5th 1'!K47&gt;0,'5th 1'!P4,IF('5th 1'!S47&gt;0,'5th 1'!X4,0)))</f>
        <v>3</v>
      </c>
      <c r="D2495" s="102">
        <f>IF('5th 2'!C47&gt;0,'5th 2'!H4,IF('5th 2'!K47&gt;0,'5th 2'!P4,IF('5th 2'!S47&gt;0,'5th 2'!X4,0)))</f>
        <v>3</v>
      </c>
      <c r="E2495" s="102">
        <f>IF('5th 3'!C47&gt;0,'5th 3'!H4,IF('5th 3'!K47&gt;0,'5th 3'!P4,IF('5th 3'!S47&gt;0,'5th 3'!X4,0)))</f>
        <v>3</v>
      </c>
      <c r="F2495" s="102">
        <f>IF('5th 4'!C47&gt;0,'5th 4'!H4,IF('5th 4'!K47&gt;0,'5th 4'!P4,IF('5th 4'!S47&gt;0,'5th 4'!X4,0)))</f>
        <v>3</v>
      </c>
      <c r="G2495" s="102">
        <f>IF('5th 5'!C47&gt;0,'5th 5'!H4,IF('5th 5'!K47&gt;0,'5th 5'!P4,IF('5th 5'!S47&gt;0,'5th 5'!X4,0)))</f>
        <v>3</v>
      </c>
      <c r="H2495" s="102">
        <f>IF('5th 6'!C47&gt;0,'5th 6'!H4,IF('5th 6'!K47&gt;0,'5th 6'!P4,IF('5th 6'!S47&gt;0,'5th 6'!X4,0)))</f>
        <v>0</v>
      </c>
      <c r="I2495" s="481"/>
      <c r="J2495" s="481"/>
      <c r="K2495" s="482"/>
      <c r="L2495" s="102">
        <f>IF('6th 1'!C47&gt;0,'6th 1'!H4,IF('6th 1'!K47&gt;0,'6th 1'!P4,IF('6th 1'!S47&gt;0,'6th 1'!X4,0)))</f>
        <v>3</v>
      </c>
      <c r="M2495" s="102">
        <f>IF('6th 2'!C47&gt;0,'6th 2'!H4,IF('6th 2'!K47&gt;0,'6th 2'!P4,IF('6th 2'!S47&gt;0,'6th 2'!X4,0)))</f>
        <v>3</v>
      </c>
      <c r="N2495" s="102">
        <f>IF('6th 3'!C47&gt;0,'6th 3'!H4,IF('6th 3'!K47&gt;0,'6th 3'!P4,IF('6th 3'!S47&gt;0,'6th 3'!X4,0)))</f>
        <v>3</v>
      </c>
      <c r="O2495" s="102">
        <f>IF('6th 4'!C47&gt;0,'6th 4'!H4,IF('6th 4'!K47&gt;0,'6th 4'!P4,IF('6th 4'!S47&gt;0,'6th 4'!X4,0)))</f>
        <v>3</v>
      </c>
      <c r="P2495" s="102">
        <f>IF('6th 5'!C47&gt;0,'6th 5'!H4,IF('6th 5'!K47&gt;0,'6th 5'!P4,IF('6th 5'!S47&gt;0,'6th 5'!X4,0)))</f>
        <v>3</v>
      </c>
      <c r="Q2495" s="102">
        <f>IF('6th 6'!C47&gt;0,'6th 6'!H4,IF('6th 6'!K47&gt;0,'6th 6'!#REF!,IF('6th 6'!S47&gt;0,'6th 6'!X4,0)))</f>
        <v>0</v>
      </c>
      <c r="R2495" s="102">
        <f>IF('6th 7'!C47&gt;0,'6th 7'!H4,IF('6th 7'!K47&gt;0,'6th 7'!P4,IF('6th 7'!S47&gt;0,'6th 7'!X4,0)))</f>
        <v>0</v>
      </c>
      <c r="S2495" s="430"/>
      <c r="T2495" s="430"/>
      <c r="U2495" s="432"/>
      <c r="V2495" s="460" t="s">
        <v>41</v>
      </c>
      <c r="W2495" s="461"/>
      <c r="X2495" s="461"/>
      <c r="Y2495" s="462"/>
      <c r="Z2495" s="510"/>
    </row>
    <row r="2496" spans="1:28" ht="17.25" thickBot="1">
      <c r="A2496" s="77" t="s">
        <v>11</v>
      </c>
      <c r="B2496" s="78"/>
      <c r="C2496" s="102">
        <v>100</v>
      </c>
      <c r="D2496" s="102">
        <v>100</v>
      </c>
      <c r="E2496" s="102">
        <v>100</v>
      </c>
      <c r="F2496" s="102">
        <v>100</v>
      </c>
      <c r="G2496" s="102">
        <v>100</v>
      </c>
      <c r="H2496" s="102">
        <v>100</v>
      </c>
      <c r="I2496" s="465">
        <f>(C2500*C2495)+(D2500*D2495)+(E2500*E2495)+(F2500*F2495)+(G2500*G2495)+(H2500*H2495)</f>
        <v>42.75</v>
      </c>
      <c r="J2496" s="84"/>
      <c r="K2496" s="103" t="str">
        <f>IF(J2498&gt;=4,"A+",IF(J2498&gt;=3.75,"A",IF(J2498&gt;=3.5,"A-",IF(J2498&gt;=3.25,"B+",IF(J2498&gt;=3,"B",IF(J2498&gt;=2.75,"B-",IF(J2498&gt;=2.5,"C+",IF(J2498&gt;=2,"C","F"))))))))</f>
        <v>B-</v>
      </c>
      <c r="L2496" s="102">
        <v>100</v>
      </c>
      <c r="M2496" s="102">
        <v>100</v>
      </c>
      <c r="N2496" s="102">
        <v>100</v>
      </c>
      <c r="O2496" s="102">
        <v>100</v>
      </c>
      <c r="P2496" s="102">
        <v>100</v>
      </c>
      <c r="Q2496" s="102">
        <v>100</v>
      </c>
      <c r="R2496" s="102">
        <v>100</v>
      </c>
      <c r="S2496" s="465">
        <f>(L2500*L2495)+(M2500*M2495)+(N2500*N2495)+(O2500*O2495)+(P2500*P2495)+(Q2500*Q2495)+(R2500*R2495)</f>
        <v>41.25</v>
      </c>
      <c r="T2496" s="84"/>
      <c r="U2496" s="103" t="str">
        <f>IF(T2498&gt;=4,"A+",IF(T2498&gt;=3.75,"A",IF(T2498&gt;=3.5,"A-",IF(T2498&gt;=3.25,"B+",IF(T2498&gt;=3,"B",IF(T2498&gt;=2.75,"B-",IF(T2498&gt;=2.5,"C+",IF(T2498&gt;=2,"C","F"))))))))</f>
        <v>B-</v>
      </c>
      <c r="V2496" s="467" t="s">
        <v>29</v>
      </c>
      <c r="W2496" s="469" t="s">
        <v>0</v>
      </c>
      <c r="X2496" s="469" t="s">
        <v>3</v>
      </c>
      <c r="Y2496" s="476" t="s">
        <v>2</v>
      </c>
      <c r="Z2496" s="510"/>
    </row>
    <row r="2497" spans="1:26" ht="17.25" thickTop="1">
      <c r="A2497" s="77" t="s">
        <v>28</v>
      </c>
      <c r="B2497" s="86"/>
      <c r="C2497" s="104">
        <f>IF('5th 1'!C47&gt;0,'5th 1'!C47,IF('5th 1'!K47&gt;0,'5th 1'!K47,IF('5th 1'!S47&gt;0,'5th 1'!S47,0)))</f>
        <v>26.75</v>
      </c>
      <c r="D2497" s="104">
        <f>IF('5th 2'!C47&gt;0,'5th 2'!C47,IF('5th 2'!K47&gt;0,'5th 2'!K47,IF('5th 2'!S47&gt;0,'5th 2'!S47,0)))</f>
        <v>20</v>
      </c>
      <c r="E2497" s="104">
        <f>IF('5th 3'!C47&gt;0,'5th 3'!C47,IF('5th 3'!K47&gt;0,'5th 3'!K47,IF('5th 3'!S47&gt;0,'5th 3'!S47,0)))</f>
        <v>18.5</v>
      </c>
      <c r="F2497" s="104">
        <f>IF('5th 4'!C47&gt;0,'5th 4'!C47,IF('5th 4'!K47&gt;0,'5th 4'!K47,IF('5th 4'!S47&gt;0,'5th 4'!S47,0)))</f>
        <v>19</v>
      </c>
      <c r="G2497" s="104">
        <f>IF('5th 5'!C47&gt;0,'5th 5'!C47,IF('5th 5'!K47&gt;0,'5th 5'!K47,IF('5th 5'!S47&gt;0,'5th 5'!S47,0)))</f>
        <v>24</v>
      </c>
      <c r="H2497" s="104">
        <f>IF('5th 6'!C47&gt;0,'5th 6'!C47,IF('5th 6'!K47&gt;0,'5th 6'!K47,IF('5th 6'!S47&gt;0,'5th 6'!S47,0)))</f>
        <v>0</v>
      </c>
      <c r="I2497" s="448"/>
      <c r="J2497" s="98"/>
      <c r="K2497" s="90"/>
      <c r="L2497" s="104">
        <f>IF('6th 1'!C47&gt;0,'6th 1'!C47,IF('6th 1'!K47&gt;0,'6th 1'!K47,IF('6th 1'!S47&gt;0,'6th 1'!S47,0)))</f>
        <v>21.75</v>
      </c>
      <c r="M2497" s="104">
        <f>IF('6th 2'!C47&gt;0,'6th 2'!C47,IF('6th 2'!K47&gt;0,'6th 2'!K47,IF('6th 2'!S47&gt;0,'6th 2'!S47,0)))</f>
        <v>18</v>
      </c>
      <c r="N2497" s="104">
        <f>IF('6th 3'!C47&gt;0,'6th 3'!C47,IF('6th 3'!K47&gt;0,'6th 3'!K47,IF('6th 3'!S47&gt;0,'6th 3'!S47,0)))</f>
        <v>21.5</v>
      </c>
      <c r="O2497" s="104">
        <f>IF('6th 4'!C47&gt;0,'6th 4'!C47,IF('6th 4'!K47&gt;0,'6th 4'!K47,IF('6th 4'!S47&gt;0,'6th 4'!S47,0)))</f>
        <v>21.5</v>
      </c>
      <c r="P2497" s="104">
        <f>IF('6th 5'!C47&gt;0,'6th 5'!C47,IF('6th 5'!K47&gt;0,'6th 5'!K47,IF('6th 5'!S47&gt;0,'6th 5'!S47,0)))</f>
        <v>27</v>
      </c>
      <c r="Q2497" s="104">
        <f>IF('6th 6'!C47&gt;0,'6th 6'!C47,IF('6th 6'!K47&gt;0,'6th 6'!K47,IF('6th 6'!S47&gt;0,'6th 6'!S47,0)))</f>
        <v>0</v>
      </c>
      <c r="R2497" s="104">
        <f>IF('6th 7'!C47&gt;0,'6th 7'!C47,IF('6th 7'!K47&gt;0,'6th 7'!K47,IF('6th 7'!S47&gt;0,'6th 7'!S47,0)))</f>
        <v>0</v>
      </c>
      <c r="S2497" s="448"/>
      <c r="T2497" s="98"/>
      <c r="U2497" s="90"/>
      <c r="V2497" s="468"/>
      <c r="W2497" s="470"/>
      <c r="X2497" s="471"/>
      <c r="Y2497" s="477"/>
      <c r="Z2497" s="510"/>
    </row>
    <row r="2498" spans="1:26" ht="16.5" customHeight="1">
      <c r="A2498" s="423" t="s">
        <v>26</v>
      </c>
      <c r="B2498" s="91" t="s">
        <v>60</v>
      </c>
      <c r="C2498" s="104">
        <f>IF('5th 1'!C47&gt;0,'5th 1'!J47,IF('5th 1'!K47&gt;0,'5th 1'!R47,IF('5th 1'!S47&gt;0,'5th 1'!Z47,0)))</f>
        <v>40</v>
      </c>
      <c r="D2498" s="104">
        <f>IF('5th 2'!C47&gt;0,'5th 2'!J47,IF('5th 2'!K47&gt;0,'5th 2'!R47,IF('5th 2'!S47&gt;0,'5th 2'!Z47,0)))</f>
        <v>39</v>
      </c>
      <c r="E2498" s="104">
        <f>IF('5th 3'!C47&gt;0,'5th 3'!J47,IF('5th 3'!K47&gt;0,'5th 3'!R47,IF('5th 3'!S47&gt;0,'5th 3'!Z47,0)))</f>
        <v>44.5</v>
      </c>
      <c r="F2498" s="104">
        <f>IF('5th 4'!C47&gt;0,'5th 4'!J47,IF('5th 4'!K47&gt;0,'5th 4'!R47,IF('5th 4'!S47&gt;0,'5th 4'!Z47,0)))</f>
        <v>41</v>
      </c>
      <c r="G2498" s="104">
        <f>IF('5th 5'!C47&gt;0,'5th 5'!J47,IF('5th 5'!K47&gt;0,'5th 5'!R47,IF('5th 5'!S47&gt;0,'5th 5'!Z47,0)))</f>
        <v>23.25</v>
      </c>
      <c r="H2498" s="104">
        <f>IF('5th 6'!C47&gt;0,'5th 6'!J47,IF('5th 6'!K47&gt;0,'5th 6'!R47,IF('5th 6'!S47&gt;0,'5th 6'!Z47,0)))</f>
        <v>0</v>
      </c>
      <c r="I2498" s="448"/>
      <c r="J2498" s="440">
        <f>I2496/(C2495+D2495+E2495+F2495+G2495+H2495)</f>
        <v>2.85</v>
      </c>
      <c r="K2498" s="442" t="str">
        <f>IF(J2498&gt;=2.5,K2496,IF(J2498&gt;=2.25,"C",IF(J2498&gt;=2,"D",IF(J2498=0,0,"F"))))</f>
        <v>B-</v>
      </c>
      <c r="L2498" s="107">
        <f>IF('6th 1'!C47&gt;0,'6th 1'!J47,IF('6th 1'!K47&gt;0,'6th 1'!R47,IF('6th 1'!S47&gt;0,'6th 1'!Z47,0)))</f>
        <v>28.5</v>
      </c>
      <c r="M2498" s="104">
        <f>IF('6th 2'!C47&gt;0,'6th 2'!J47,IF('6th 2'!K47&gt;0,'6th 2'!R47,IF('6th 2'!S47&gt;0,'6th 2'!Z47,0)))</f>
        <v>30.5</v>
      </c>
      <c r="N2498" s="104">
        <f>IF('6th 3'!C47&gt;0,'6th 3'!J47,IF('6th 3'!K47&gt;0,'6th 3'!R47,IF('6th 3'!S47&gt;0,'6th 3'!Z47,0)))</f>
        <v>41</v>
      </c>
      <c r="O2498" s="104">
        <f>IF('6th 4'!C47&gt;0,'6th 4'!J47,IF('6th 4'!K47&gt;0,'6th 4'!R47,IF('6th 4'!S47&gt;0,'6th 4'!Z47,0)))</f>
        <v>39.25</v>
      </c>
      <c r="P2498" s="104">
        <f>IF('6th 5'!C47&gt;0,'6th 5'!J47,IF('6th 5'!K47&gt;0,'6th 5'!R47,IF('6th 5'!S47&gt;0,'6th 5'!Z47,0)))</f>
        <v>32.75</v>
      </c>
      <c r="Q2498" s="104">
        <f>IF('6th 6'!C47&gt;0,'6th 6'!J47,IF('6th 6'!K47&gt;0,'6th 6'!R47,IF('6th 6'!S47&gt;0,'6th 6'!Z47,0)))</f>
        <v>0</v>
      </c>
      <c r="R2498" s="104">
        <f>IF('6th 7'!C47&gt;0,'6th 7'!J47,IF('6th 7'!K47&gt;0,'6th 7'!R47,IF('6th 7'!S47&gt;0,'6th 7'!Z47,0)))</f>
        <v>0</v>
      </c>
      <c r="S2498" s="448"/>
      <c r="T2498" s="440">
        <f>S2496/(L2495+M2495+N2495+O2495+P2495+Q2495+R2495)</f>
        <v>2.75</v>
      </c>
      <c r="U2498" s="442" t="str">
        <f>IF(T2498&gt;=2.5,U2496,IF(T2498&gt;=2.25,"C",IF(T2498&gt;=2,"D",IF(T2498=0,0,"F"))))</f>
        <v>B-</v>
      </c>
      <c r="V2498" s="443" t="s">
        <v>40</v>
      </c>
      <c r="W2498" s="443"/>
      <c r="X2498" s="443"/>
      <c r="Y2498" s="443"/>
      <c r="Z2498" s="510"/>
    </row>
    <row r="2499" spans="1:26" ht="16.5" customHeight="1">
      <c r="A2499" s="424"/>
      <c r="B2499" s="91" t="s">
        <v>67</v>
      </c>
      <c r="C2499" s="117">
        <f>'5th 1'!AA47</f>
        <v>67</v>
      </c>
      <c r="D2499" s="117">
        <f>'5th 2'!AA47</f>
        <v>59</v>
      </c>
      <c r="E2499" s="117">
        <f>'5th 3'!AA47</f>
        <v>63</v>
      </c>
      <c r="F2499" s="117">
        <f>'5th 4'!AA47</f>
        <v>60</v>
      </c>
      <c r="G2499" s="117">
        <f>'5th 5'!AA47</f>
        <v>48</v>
      </c>
      <c r="H2499" s="117">
        <f>'5th 6'!AA47</f>
        <v>0</v>
      </c>
      <c r="I2499" s="448"/>
      <c r="J2499" s="441"/>
      <c r="K2499" s="442"/>
      <c r="L2499" s="118">
        <f>'6th 1'!AA47</f>
        <v>51</v>
      </c>
      <c r="M2499" s="117">
        <f>'6th 2'!AA47</f>
        <v>49</v>
      </c>
      <c r="N2499" s="117">
        <f>'6th 3'!AA47</f>
        <v>63</v>
      </c>
      <c r="O2499" s="117">
        <f>'6th 4'!AA47</f>
        <v>61</v>
      </c>
      <c r="P2499" s="117">
        <f>'6th 5'!AA47</f>
        <v>60</v>
      </c>
      <c r="Q2499" s="117">
        <f>'6th 6'!AA47</f>
        <v>0</v>
      </c>
      <c r="R2499" s="117">
        <f>'6th 7'!AA47</f>
        <v>0</v>
      </c>
      <c r="S2499" s="448"/>
      <c r="T2499" s="441"/>
      <c r="U2499" s="442"/>
      <c r="V2499" s="444">
        <f>IF((C2500+C2502)=0,0,C2495)+IF((D2500+D2502)=0,0,D2495)+IF((E2500+E2502)=0,0,E2495)+IF((F2500+F2502)=0,0,F2495)+IF((G2500+G2502)=0,0,G2495)+IF((H2500+H2502)=0,0,H2495)+IF((L2500+L2502)=0,0,L2495)+IF((M2500+M2502)=0,0,M2495)+IF((N2500+N2502)=0,0,N2495)+IF((O2500+O2502)=0,0,O2495)+IF((P2500+P2502)=0,0,P2495)+IF((Q2500+Q2502)=0,0,Q2495)+IF((R2500+R2502)=0,0,R2495)+IF(G2519&gt;0,1.5,0)</f>
        <v>31.5</v>
      </c>
      <c r="W2499" s="447">
        <f>I2496+S2496+(G2519*1.5)</f>
        <v>88.5</v>
      </c>
      <c r="X2499" s="440">
        <f>IF(S2496&gt;0,(W2499/31.5),J2498)</f>
        <v>2.8095238095238093</v>
      </c>
      <c r="Y2499" s="164" t="str">
        <f>IF(X2499&gt;=4,"A+",IF(X2499&gt;=3.75,"A",IF(X2499&gt;=3.5,"A-",IF(X2499&gt;=3.25,"B+",IF(X2499&gt;=3,"B",IF(X2499&gt;=2.75,"B-",IF(X2499&gt;=2.5,"C+",IF(X2499&gt;=2,"C","F"))))))))</f>
        <v>B-</v>
      </c>
      <c r="Z2499" s="510"/>
    </row>
    <row r="2500" spans="1:26" ht="16.5">
      <c r="A2500" s="424"/>
      <c r="B2500" s="91" t="s">
        <v>1</v>
      </c>
      <c r="C2500" s="104">
        <f>'5th 1'!AC47</f>
        <v>3.25</v>
      </c>
      <c r="D2500" s="104">
        <f>'5th 2'!AC47</f>
        <v>2.75</v>
      </c>
      <c r="E2500" s="104">
        <f>'5th 3'!AC47</f>
        <v>3</v>
      </c>
      <c r="F2500" s="104">
        <f>'5th 4'!AC47</f>
        <v>3</v>
      </c>
      <c r="G2500" s="104">
        <f>'5th 5'!AC47</f>
        <v>2.25</v>
      </c>
      <c r="H2500" s="104">
        <f>'5th 6'!AC47</f>
        <v>0</v>
      </c>
      <c r="I2500" s="448"/>
      <c r="J2500" s="98"/>
      <c r="K2500" s="110"/>
      <c r="L2500" s="107">
        <f>'6th 1'!AC47</f>
        <v>2.5</v>
      </c>
      <c r="M2500" s="104">
        <f>'6th 2'!AC47</f>
        <v>2.25</v>
      </c>
      <c r="N2500" s="104">
        <f>'6th 3'!AC47</f>
        <v>3</v>
      </c>
      <c r="O2500" s="104">
        <f>'6th 4'!AC47</f>
        <v>3</v>
      </c>
      <c r="P2500" s="104">
        <f>'6th 5'!AC47</f>
        <v>3</v>
      </c>
      <c r="Q2500" s="104">
        <f>'6th 6'!AC47</f>
        <v>0</v>
      </c>
      <c r="R2500" s="104">
        <f>'6th 7'!AC47</f>
        <v>0</v>
      </c>
      <c r="S2500" s="448"/>
      <c r="T2500" s="98"/>
      <c r="U2500" s="110"/>
      <c r="V2500" s="445"/>
      <c r="W2500" s="448"/>
      <c r="X2500" s="441"/>
      <c r="Y2500" s="451" t="str">
        <f>IF(S2496&gt;0,(IF(X2499&gt;=2.5,Y2499,IF(X2499&gt;=2.25,"C",IF(X2499&gt;=2,"D","F")))),K2498)</f>
        <v>B-</v>
      </c>
      <c r="Z2500" s="510"/>
    </row>
    <row r="2501" spans="1:26" ht="17.25" customHeight="1" thickBot="1">
      <c r="A2501" s="424"/>
      <c r="B2501" s="91" t="s">
        <v>2</v>
      </c>
      <c r="C2501" s="104" t="str">
        <f>'5th 1'!AB47</f>
        <v>B+</v>
      </c>
      <c r="D2501" s="104" t="str">
        <f>'5th 2'!AB47</f>
        <v>B-</v>
      </c>
      <c r="E2501" s="104" t="str">
        <f>'5th 3'!AB47</f>
        <v>B</v>
      </c>
      <c r="F2501" s="104" t="str">
        <f>'5th 4'!AB47</f>
        <v>B</v>
      </c>
      <c r="G2501" s="104" t="str">
        <f>'5th 5'!AB47</f>
        <v>C</v>
      </c>
      <c r="H2501" s="104" t="str">
        <f>'5th 6'!AB47</f>
        <v/>
      </c>
      <c r="I2501" s="448"/>
      <c r="J2501" s="98"/>
      <c r="K2501" s="109"/>
      <c r="L2501" s="111" t="str">
        <f>'6th 1'!AB47</f>
        <v>C+</v>
      </c>
      <c r="M2501" s="104" t="str">
        <f>'6th 2'!AB47</f>
        <v>C</v>
      </c>
      <c r="N2501" s="104" t="str">
        <f>'6th 3'!AB47</f>
        <v>B</v>
      </c>
      <c r="O2501" s="104" t="str">
        <f>'6th 4'!AB47</f>
        <v>B</v>
      </c>
      <c r="P2501" s="104" t="str">
        <f>'6th 5'!AB47</f>
        <v>B</v>
      </c>
      <c r="Q2501" s="104" t="str">
        <f>'6th 6'!AB47</f>
        <v/>
      </c>
      <c r="R2501" s="104" t="str">
        <f>'6th 7'!AB47</f>
        <v/>
      </c>
      <c r="S2501" s="448"/>
      <c r="T2501" s="98"/>
      <c r="U2501" s="109"/>
      <c r="V2501" s="446"/>
      <c r="W2501" s="449"/>
      <c r="X2501" s="450"/>
      <c r="Y2501" s="452"/>
      <c r="Z2501" s="510"/>
    </row>
    <row r="2502" spans="1:26" ht="17.25" thickTop="1">
      <c r="A2502" s="413" t="s">
        <v>127</v>
      </c>
      <c r="B2502" s="91" t="s">
        <v>1</v>
      </c>
      <c r="C2502" s="104">
        <f>'5th 1'!AD47</f>
        <v>0</v>
      </c>
      <c r="D2502" s="104">
        <f>'5th 2'!AD47</f>
        <v>0</v>
      </c>
      <c r="E2502" s="104">
        <f>'5th 3'!AD47</f>
        <v>0</v>
      </c>
      <c r="F2502" s="104">
        <f>'5th 4'!AD47</f>
        <v>0</v>
      </c>
      <c r="G2502" s="104">
        <f>'5th 5'!AD47</f>
        <v>0</v>
      </c>
      <c r="H2502" s="104">
        <f>'5th 6'!AD47</f>
        <v>0</v>
      </c>
      <c r="I2502" s="415">
        <f>(C2502*C2495)+(D2502*D2495)+(E2502*E2495)+(F2502*F2495)+(G2502*G2495)+(H2502*H2495)</f>
        <v>0</v>
      </c>
      <c r="J2502" s="417">
        <f>IF(C2502&gt;0,(C2500*C2495),0)+IF(D2502&gt;0,(D2500*D2495),0)+IF(E2502&gt;0,(E2500*E2495),0)+IF(F2502&gt;0,(F2500*F2495),0)+IF(G2502&gt;0,(G2500*G2495),0)+IF(H2502&gt;0,(H2500*H2495),0)</f>
        <v>0</v>
      </c>
      <c r="K2502" s="418">
        <f>IF(C2502&gt;C2500,((C2502*C2495)-(C2500*C2495)),0)+IF(D2502&gt;D2500,((D2502*D2495)-(D2500*D2495)),0)+IF(E2502&gt;E2500,((E2502*E2495)-(E2500*E2495)),0)+IF(F2502&gt;F2500,((F2502*F2495)-(F2500*F2495)),0)+IF(G2502&gt;G2500,((G2502*G2495)-(G2500*G2495)),0)+IF(H2502&gt;H2500,((H2502*H2495)-(H2500*H2495)),0)</f>
        <v>0</v>
      </c>
      <c r="L2502" s="165">
        <f>'6th 1'!AD47</f>
        <v>0</v>
      </c>
      <c r="M2502" s="104">
        <f>'6th 2'!AD47</f>
        <v>0</v>
      </c>
      <c r="N2502" s="104">
        <f>'6th 3'!AD47</f>
        <v>0</v>
      </c>
      <c r="O2502" s="104">
        <f>'6th 4'!AD47</f>
        <v>0</v>
      </c>
      <c r="P2502" s="104">
        <f>'6th 5'!AD47</f>
        <v>0</v>
      </c>
      <c r="Q2502" s="104">
        <f>'6th 6'!AD47</f>
        <v>0</v>
      </c>
      <c r="R2502" s="104">
        <f>'6th 7'!AD47</f>
        <v>0</v>
      </c>
      <c r="S2502" s="403">
        <f>(L2502*L2495)+(M2502*M2495)+(N2502*N2495)+(O2502*O2495)+(P2502*P2495)+(Q2502*Q2495)+(R2502*R2495)</f>
        <v>0</v>
      </c>
      <c r="T2502" s="417">
        <f>IF(L2502&gt;0,(L2500*L2495),0)+IF(M2502&gt;0,(M2500*M2495),0)+IF(N2502&gt;0,(N2500*N2495),0)+IF(O2502&gt;0,(O2500*O2495),0)+IF(P2502&gt;0,(P2500*P2495),0)+IF(Q2502&gt;0,(Q2500*Q2495),0)+IF(R2502&gt;0,(R2500*R2495),0)</f>
        <v>0</v>
      </c>
      <c r="U2502" s="399">
        <f>IF(L2502&gt;L2500,((L2502*L2495)-(L2500*L2495)),0)+IF(M2502&gt;M2500,((M2502*M2495)-(M2500*M2495)),0)+IF(N2502&gt;N2500,((N2502*N2495)-(N2500*N2495)),0)+IF(O2502&gt;O2500,((O2502*O2495)-(O2500*O2495)),0)+IF(P2502&gt;P2500,((P2502*P2495)-(P2500*P2495)),0)+IF(Q2502&gt;Q2500,((Q2502*Q2495)-(Q2500*Q2495)),0)+IF(R2502&gt;R2500,((R2502*R2495)-(R2500*R2495)),0)</f>
        <v>0</v>
      </c>
      <c r="V2502" s="401">
        <f>I2502+S2502</f>
        <v>0</v>
      </c>
      <c r="W2502" s="436">
        <f>J2502+T2502</f>
        <v>0</v>
      </c>
      <c r="X2502" s="438">
        <f>K2502+U2502</f>
        <v>0</v>
      </c>
      <c r="Y2502" s="405">
        <f>IF(V2494&gt;0,(X2502+Y2489),0)</f>
        <v>0</v>
      </c>
      <c r="Z2502" s="510"/>
    </row>
    <row r="2503" spans="1:26" ht="15.75" customHeight="1" thickBot="1">
      <c r="A2503" s="414"/>
      <c r="B2503" s="157" t="s">
        <v>23</v>
      </c>
      <c r="C2503" s="181" t="str">
        <f>'5th 1'!AE47</f>
        <v/>
      </c>
      <c r="D2503" s="181" t="str">
        <f>'5th 2'!AE47</f>
        <v/>
      </c>
      <c r="E2503" s="181" t="str">
        <f>'5th 3'!AE47</f>
        <v/>
      </c>
      <c r="F2503" s="181" t="str">
        <f>'5th 4'!AE47</f>
        <v/>
      </c>
      <c r="G2503" s="181" t="str">
        <f>'5th 5'!AE47</f>
        <v/>
      </c>
      <c r="H2503" s="181" t="str">
        <f>'5th 6'!AE47</f>
        <v/>
      </c>
      <c r="I2503" s="416"/>
      <c r="J2503" s="416"/>
      <c r="K2503" s="419"/>
      <c r="L2503" s="181" t="str">
        <f>'6th 1'!AE47</f>
        <v/>
      </c>
      <c r="M2503" s="181" t="str">
        <f>'6th 2'!AE47</f>
        <v/>
      </c>
      <c r="N2503" s="181" t="str">
        <f>'6th 3'!AE47</f>
        <v/>
      </c>
      <c r="O2503" s="181" t="str">
        <f>'6th 4'!AE47</f>
        <v/>
      </c>
      <c r="P2503" s="181" t="str">
        <f>'6th 5'!AE47</f>
        <v/>
      </c>
      <c r="Q2503" s="181" t="str">
        <f>'6th 6'!AE47</f>
        <v/>
      </c>
      <c r="R2503" s="181" t="str">
        <f>'6th 7'!AE47</f>
        <v/>
      </c>
      <c r="S2503" s="420"/>
      <c r="T2503" s="420"/>
      <c r="U2503" s="400"/>
      <c r="V2503" s="402"/>
      <c r="W2503" s="437"/>
      <c r="X2503" s="439"/>
      <c r="Y2503" s="406"/>
      <c r="Z2503" s="510"/>
    </row>
    <row r="2504" spans="1:26" ht="21" customHeight="1" thickTop="1" thickBot="1">
      <c r="A2504" s="435" t="s">
        <v>32</v>
      </c>
      <c r="B2504" s="435"/>
      <c r="C2504" s="435"/>
      <c r="D2504" s="435"/>
      <c r="E2504" s="435"/>
      <c r="F2504" s="435"/>
      <c r="G2504" s="435"/>
      <c r="H2504" s="435"/>
      <c r="I2504" s="435"/>
      <c r="J2504" s="435"/>
      <c r="K2504" s="435"/>
      <c r="L2504" s="435"/>
      <c r="M2504" s="435"/>
      <c r="N2504" s="435"/>
      <c r="O2504" s="435"/>
      <c r="P2504" s="435"/>
      <c r="Q2504" s="435"/>
      <c r="R2504" s="435"/>
      <c r="S2504" s="435"/>
      <c r="T2504" s="435"/>
      <c r="U2504" s="435"/>
      <c r="V2504" s="435"/>
      <c r="W2504" s="435"/>
      <c r="X2504" s="435"/>
      <c r="Y2504" s="435"/>
      <c r="Z2504" s="510"/>
    </row>
    <row r="2505" spans="1:26" ht="17.25" thickTop="1" thickBot="1">
      <c r="A2505" s="425" t="s">
        <v>48</v>
      </c>
      <c r="B2505" s="426"/>
      <c r="C2505" s="426"/>
      <c r="D2505" s="426"/>
      <c r="E2505" s="426"/>
      <c r="F2505" s="426"/>
      <c r="G2505" s="426"/>
      <c r="H2505" s="426"/>
      <c r="I2505" s="426"/>
      <c r="J2505" s="426"/>
      <c r="K2505" s="427"/>
      <c r="L2505" s="426" t="s">
        <v>49</v>
      </c>
      <c r="M2505" s="426"/>
      <c r="N2505" s="426"/>
      <c r="O2505" s="426"/>
      <c r="P2505" s="426"/>
      <c r="Q2505" s="426"/>
      <c r="R2505" s="426"/>
      <c r="S2505" s="426"/>
      <c r="T2505" s="426"/>
      <c r="U2505" s="427"/>
      <c r="V2505" s="160"/>
      <c r="W2505" s="428" t="s">
        <v>39</v>
      </c>
      <c r="X2505" s="428"/>
      <c r="Y2505" s="161"/>
      <c r="Z2505" s="510"/>
    </row>
    <row r="2506" spans="1:26" ht="17.25" thickTop="1">
      <c r="A2506" s="99" t="s">
        <v>22</v>
      </c>
      <c r="B2506" s="100"/>
      <c r="C2506" s="101">
        <f>'7th 1'!B4</f>
        <v>401</v>
      </c>
      <c r="D2506" s="101">
        <f>'7th 2'!B4</f>
        <v>402</v>
      </c>
      <c r="E2506" s="101">
        <f>'7th 3'!B4</f>
        <v>403</v>
      </c>
      <c r="F2506" s="101">
        <f>'7th 4'!B4</f>
        <v>404</v>
      </c>
      <c r="G2506" s="101">
        <f>'7th 5'!B4</f>
        <v>405</v>
      </c>
      <c r="H2506" s="101">
        <f>'7th 6'!B4</f>
        <v>406</v>
      </c>
      <c r="I2506" s="429" t="s">
        <v>0</v>
      </c>
      <c r="J2506" s="429" t="s">
        <v>3</v>
      </c>
      <c r="K2506" s="431" t="s">
        <v>2</v>
      </c>
      <c r="L2506" s="101">
        <f>'8th 1'!B4</f>
        <v>407</v>
      </c>
      <c r="M2506" s="101">
        <f>'8th 2'!B4</f>
        <v>408</v>
      </c>
      <c r="N2506" s="101">
        <f>'8th 3'!B4</f>
        <v>409</v>
      </c>
      <c r="O2506" s="101">
        <f>'8th 4'!B4</f>
        <v>410</v>
      </c>
      <c r="P2506" s="101">
        <f>'8th 5'!B4</f>
        <v>411</v>
      </c>
      <c r="Q2506" s="101">
        <f>'8th 6'!B4</f>
        <v>412</v>
      </c>
      <c r="R2506" s="101">
        <f>'8th 7'!B4</f>
        <v>0</v>
      </c>
      <c r="S2506" s="429" t="s">
        <v>0</v>
      </c>
      <c r="T2506" s="429" t="s">
        <v>3</v>
      </c>
      <c r="U2506" s="431" t="s">
        <v>2</v>
      </c>
      <c r="V2506" s="433" t="s">
        <v>62</v>
      </c>
      <c r="W2506" s="434"/>
      <c r="X2506" s="434"/>
      <c r="Y2506" s="162" t="str">
        <f>IF(X2507&gt;=4,"A+",IF(X2507&gt;=3.75,"A",IF(X2507&gt;=3.5,"A-",IF(X2507&gt;=3.25,"B+",IF(X2507&gt;=3,"B",IF(X2507&gt;=2.75,"B-",IF(X2507&gt;=2.5,"C+",IF(X2507&gt;=2,"C","F"))))))))</f>
        <v>B-</v>
      </c>
      <c r="Z2506" s="510"/>
    </row>
    <row r="2507" spans="1:26" ht="65.25" customHeight="1">
      <c r="A2507" s="77" t="s">
        <v>63</v>
      </c>
      <c r="B2507" s="86"/>
      <c r="C2507" s="79" t="str">
        <f>IF('7th 1'!C47&gt;0,'7th 1'!D6,IF('7th 1'!K47&gt;0,'7th 1'!L6,IF('7th 1'!S47&gt;0,'7th 1'!T6,0)))</f>
        <v>Drawing-7</v>
      </c>
      <c r="D2507" s="79" t="str">
        <f>IF('7th 2'!C47&gt;0,'7th 2'!D6,IF('7th 2'!K47&gt;0,'7th 2'!L6,IF('7th 2'!S47&gt;0,'7th 2'!T6,0)))</f>
        <v>Figure Study</v>
      </c>
      <c r="E2507" s="79" t="str">
        <f>IF('7th 3'!C47&gt;0,'7th 3'!D6,IF('7th 3'!K47&gt;0,'7th 3'!L6,IF('7th 3'!S47&gt;0,'7th 3'!T6,0)))</f>
        <v>Composition -3</v>
      </c>
      <c r="F2507" s="79" t="str">
        <f>IF('7th 4'!C47&gt;0,'7th 4'!D6,IF('7th 4'!K47&gt;0,'7th 4'!L6,IF('7th 4'!S47&gt;0,'7th 4'!T6,0)))</f>
        <v>Head Study -3</v>
      </c>
      <c r="G2507" s="79" t="str">
        <f>IF('7th 5'!C47&gt;0,'7th 5'!D6,IF('7th 5'!K47&gt;0,'7th 5'!L6,IF('7th 5'!S47&gt;0,'7th 5'!T6,0)))</f>
        <v>Landscape -3</v>
      </c>
      <c r="H2507" s="79" t="str">
        <f>IF('7th 6'!C47&gt;0,'7th 6'!D6,IF('7th 6'!K47&gt;0,'7th 6'!L6,IF('7th 6'!S47&gt;0,'7th 6'!T6,0)))</f>
        <v>History of Western Art</v>
      </c>
      <c r="I2507" s="429"/>
      <c r="J2507" s="429"/>
      <c r="K2507" s="431"/>
      <c r="L2507" s="79" t="str">
        <f>IF('8th 1'!C47&gt;0,'8th 1'!D6,IF('8th 1'!K47&gt;0,'8th 1'!L6,IF('8th 1'!S47&gt;0,'8th 1'!T6,0)))</f>
        <v>Drawing- 8</v>
      </c>
      <c r="M2507" s="79" t="str">
        <f>IF('8th 2'!C47&gt;0,'8th 2'!D6,IF('8th 2'!K47&gt;0,'8th 2'!L6,IF('8th 2'!S47&gt;0,'8th 2'!T6,0)))</f>
        <v>Figure Study</v>
      </c>
      <c r="N2507" s="79" t="str">
        <f>IF('8th 3'!C47&gt;0,'8th 3'!D6,IF('8th 3'!K47&gt;0,'8th 3'!L6,IF('8th 3'!S47&gt;0,'8th 3'!T6,0)))</f>
        <v>Experimental Composition</v>
      </c>
      <c r="O2507" s="79" t="str">
        <f>IF('8th 4'!C47&gt;0,'8th 4'!D6,IF('8th 4'!K47&gt;0,'8th 4'!L6,IF('8th 4'!S47&gt;0,'8th 4'!T6,0)))</f>
        <v>Landscape</v>
      </c>
      <c r="P2507" s="79" t="str">
        <f>IF('8th 5'!C47&gt;0,'8th 5'!D6,IF('8th 5'!K47&gt;0,'8th 5'!L6,IF('8th 5'!S47&gt;0,'8th 5'!T6,0)))</f>
        <v>Aesthesic</v>
      </c>
      <c r="Q2507" s="79" t="str">
        <f>IF('8th 6'!C47&gt;0,'8th 6'!D6,IF('8th 6'!K47&gt;0,'8th 6'!L6,IF('8th 6'!S47&gt;0,'8th 6'!T6,0)))</f>
        <v>History of Arts in Bengal</v>
      </c>
      <c r="R2507" s="79">
        <f>IF('8th 7'!C47&gt;0,'8th 7'!D6,IF('8th 7'!K47&gt;0,'8th 7'!L6,IF('8th 7'!S47&gt;0,'8th 7'!T6,0)))</f>
        <v>0</v>
      </c>
      <c r="S2507" s="429"/>
      <c r="T2507" s="429"/>
      <c r="U2507" s="431"/>
      <c r="V2507" s="335">
        <f>IF(I2509&gt;0,(V2512+V2494),0)</f>
        <v>126</v>
      </c>
      <c r="W2507" s="254">
        <f>IF(I2509&gt;0,(W2512+W2494),0)</f>
        <v>365.625</v>
      </c>
      <c r="X2507" s="336">
        <f>IF(S2509&gt;0,(W2507/126),IF(I2509&gt;0,(W2507/109.5),0))</f>
        <v>2.9017857142857144</v>
      </c>
      <c r="Y2507" s="163" t="str">
        <f>IF(X2507&gt;=2.5,Y2506,IF(X2507&gt;=2.25,"C",IF(X2507&gt;=2,"D",IF(X2507=0,0,"F"))))</f>
        <v>B-</v>
      </c>
      <c r="Z2507" s="510"/>
    </row>
    <row r="2508" spans="1:26" ht="17.25" customHeight="1">
      <c r="A2508" s="458" t="s">
        <v>27</v>
      </c>
      <c r="B2508" s="459"/>
      <c r="C2508" s="102">
        <f>IF('7th 1'!C47&gt;0,'7th 1'!H4,IF('7th 1'!K47&gt;0,'7th 1'!P4,IF('7th 1'!S47&gt;0,'7th 1'!X4,0)))</f>
        <v>3</v>
      </c>
      <c r="D2508" s="102">
        <f>IF('7th 2'!C47&gt;0,'7th 2'!H4,IF('7th 2'!K47&gt;0,'7th 2'!P4,IF('7th 2'!S47&gt;0,'7th 2'!X4,0)))</f>
        <v>3</v>
      </c>
      <c r="E2508" s="102">
        <f>IF('7th 3'!C47&gt;0,'7th 3'!H4,IF('7th 3'!K47&gt;0,'7th 3'!P4,IF('7th 3'!S47&gt;0,'7th 3'!X4,0)))</f>
        <v>3</v>
      </c>
      <c r="F2508" s="102">
        <f>IF('7th 4'!C47&gt;0,'7th 4'!H4,IF('7th 4'!K47&gt;0,'7th 4'!P4,IF('7th 4'!S47&gt;0,'7th 4'!X4,0)))</f>
        <v>1.5</v>
      </c>
      <c r="G2508" s="102">
        <f>IF('7th 5'!C47&gt;0,'7th 5'!H4,IF('7th 5'!K47&gt;0,'7th 5'!P4,IF('7th 5'!S47&gt;0,'7th 5'!X4,0)))</f>
        <v>1.5</v>
      </c>
      <c r="H2508" s="102">
        <f>IF('7th 6'!C47&gt;0,'7th 6'!H4,IF('7th 6'!K47&gt;0,'7th 6'!P4,IF('7th 6'!S47&gt;0,'7th 6'!X4,0)))</f>
        <v>3</v>
      </c>
      <c r="I2508" s="430"/>
      <c r="J2508" s="430"/>
      <c r="K2508" s="432"/>
      <c r="L2508" s="102">
        <f>IF('8th 1'!C47&gt;0,'8th 1'!H4,IF('8th 1'!K47&gt;0,'8th 1'!P4,IF('8th 1'!S47&gt;0,'8th 1'!X4,0)))</f>
        <v>3</v>
      </c>
      <c r="M2508" s="102">
        <f>IF('8th 2'!C47&gt;0,'8th 2'!H4,IF('8th 2'!K47&gt;0,'8th 2'!P4,IF('8th 2'!S47&gt;0,'8th 2'!X4,0)))</f>
        <v>3</v>
      </c>
      <c r="N2508" s="102">
        <f>IF('8th 3'!C47&gt;0,'8th 3'!H4,IF('8th 3'!K47&gt;0,'8th 3'!P4,IF('8th 3'!S47&gt;0,'8th 3'!X4,0)))</f>
        <v>3</v>
      </c>
      <c r="O2508" s="102">
        <f>IF('8th 4'!C47&gt;0,'8th 4'!H4,IF('8th 4'!K47&gt;0,'8th 4'!P4,IF('8th 4'!S47&gt;0,'8th 4'!X4,0)))</f>
        <v>3</v>
      </c>
      <c r="P2508" s="102">
        <f>IF('8th 5'!C47&gt;0,'8th 5'!H4,IF('8th 5'!K47&gt;0,'8th 5'!P4,IF('8th 5'!S47&gt;0,'8th 5'!X4,0)))</f>
        <v>1.5</v>
      </c>
      <c r="Q2508" s="102">
        <f>IF('8th 6'!C47&gt;0,'8th 6'!H4,IF('8th 6'!K47&gt;0,'8th 6'!P4,IF('8th 6'!S47&gt;0,'8th 6'!X4,0)))</f>
        <v>1.5</v>
      </c>
      <c r="R2508" s="102">
        <f>IF('8th 7'!C47&gt;0,'8th 7'!H4,IF('8th 7'!K47&gt;0,'8th 7'!P4,IF('8th 7'!S47&gt;0,'8th 7'!X4,0)))</f>
        <v>0</v>
      </c>
      <c r="S2508" s="430"/>
      <c r="T2508" s="430"/>
      <c r="U2508" s="432"/>
      <c r="V2508" s="460" t="s">
        <v>41</v>
      </c>
      <c r="W2508" s="461"/>
      <c r="X2508" s="461"/>
      <c r="Y2508" s="462"/>
      <c r="Z2508" s="510"/>
    </row>
    <row r="2509" spans="1:26" ht="18.75" customHeight="1" thickBot="1">
      <c r="A2509" s="463" t="s">
        <v>11</v>
      </c>
      <c r="B2509" s="464"/>
      <c r="C2509" s="102">
        <v>100</v>
      </c>
      <c r="D2509" s="102">
        <v>100</v>
      </c>
      <c r="E2509" s="102">
        <v>100</v>
      </c>
      <c r="F2509" s="102">
        <v>100</v>
      </c>
      <c r="G2509" s="102">
        <v>100</v>
      </c>
      <c r="H2509" s="102">
        <v>100</v>
      </c>
      <c r="I2509" s="465">
        <f>(C2513*C2508)+(D2513*D2508)+(E2513*E2508)+(F2513*F2508)+(G2513*G2508)+(H2513*H2508)</f>
        <v>44.625</v>
      </c>
      <c r="J2509" s="84"/>
      <c r="K2509" s="103" t="str">
        <f>IF(J2511&gt;=4,"A+",IF(J2511&gt;=3.75,"A",IF(J2511&gt;=3.5,"A-",IF(J2511&gt;=3.25,"B+",IF(J2511&gt;=3,"B",IF(J2511&gt;=2.75,"B-",IF(J2511&gt;=2.5,"C+",IF(J2511&gt;=2,"C","F"))))))))</f>
        <v>B-</v>
      </c>
      <c r="L2509" s="102">
        <v>100</v>
      </c>
      <c r="M2509" s="102">
        <v>100</v>
      </c>
      <c r="N2509" s="102">
        <v>100</v>
      </c>
      <c r="O2509" s="102">
        <v>100</v>
      </c>
      <c r="P2509" s="102">
        <v>100</v>
      </c>
      <c r="Q2509" s="102">
        <v>100</v>
      </c>
      <c r="R2509" s="102">
        <v>100</v>
      </c>
      <c r="S2509" s="465">
        <f>(L2513*L2508)+(M2513*M2508)+(N2513*N2508)+(O2513*O2508)+(P2513*P2508)+(Q2513*Q2508)+(R2513*R2508)</f>
        <v>47.25</v>
      </c>
      <c r="T2509" s="84"/>
      <c r="U2509" s="103" t="str">
        <f>IF(T2511&gt;=4,"A+",IF(T2511&gt;=3.75,"A",IF(T2511&gt;=3.5,"A-",IF(T2511&gt;=3.25,"B+",IF(T2511&gt;=3,"B",IF(T2511&gt;=2.75,"B-",IF(T2511&gt;=2.5,"C+",IF(T2511&gt;=2,"C","F"))))))))</f>
        <v>B</v>
      </c>
      <c r="V2509" s="467" t="s">
        <v>29</v>
      </c>
      <c r="W2509" s="469" t="s">
        <v>0</v>
      </c>
      <c r="X2509" s="469" t="s">
        <v>3</v>
      </c>
      <c r="Y2509" s="421" t="s">
        <v>2</v>
      </c>
      <c r="Z2509" s="510"/>
    </row>
    <row r="2510" spans="1:26" ht="17.25" thickTop="1">
      <c r="A2510" s="77" t="s">
        <v>28</v>
      </c>
      <c r="B2510" s="86"/>
      <c r="C2510" s="104">
        <f>IF('7th 1'!C47&gt;0,'7th 1'!C47,IF('7th 1'!K47&gt;0,'7th 1'!K47,IF('7th 1'!S47&gt;0,'7th 1'!S47,0)))</f>
        <v>17.5</v>
      </c>
      <c r="D2510" s="104">
        <f>IF('7th 2'!C47&gt;0,'7th 2'!C47,IF('7th 2'!K47&gt;0,'7th 2'!K47,IF('7th 2'!S47&gt;0,'7th 2'!S47,0)))</f>
        <v>29.25</v>
      </c>
      <c r="E2510" s="104">
        <f>IF('7th 3'!C47&gt;0,'7th 3'!C47,IF('7th 3'!K47&gt;0,'7th 3'!K47,IF('7th 3'!S47&gt;0,'7th 3'!S47,0)))</f>
        <v>23.75</v>
      </c>
      <c r="F2510" s="104">
        <f>IF('7th 4'!C47&gt;0,'7th 4'!C47,IF('7th 4'!K47&gt;0,'7th 4'!K47,IF('7th 4'!S47&gt;0,'7th 4'!S47,0)))</f>
        <v>27</v>
      </c>
      <c r="G2510" s="104">
        <f>IF('7th 5'!C47&gt;0,'7th 5'!C47,IF('7th 5'!K47&gt;0,'7th 5'!K47,IF('7th 5'!S47&gt;0,'7th 5'!S47,0)))</f>
        <v>26</v>
      </c>
      <c r="H2510" s="104">
        <f>IF('7th 6'!C47&gt;0,'7th 6'!C47,IF('7th 6'!K47&gt;0,'7th 6'!K47,IF('7th 6'!S47&gt;0,'7th 6'!S47,0)))</f>
        <v>27.5</v>
      </c>
      <c r="I2510" s="466"/>
      <c r="J2510" s="98"/>
      <c r="K2510" s="90"/>
      <c r="L2510" s="104">
        <f>IF('8th 1'!C47&gt;0,'8th 1'!C47,IF('8th 1'!K47&gt;0,'8th 1'!K47,IF('8th 1'!S47&gt;0,'8th 1'!S47,0)))</f>
        <v>22.5</v>
      </c>
      <c r="M2510" s="104">
        <f>IF('8th 2'!C47&gt;0,'8th 2'!C47,IF('8th 2'!K47&gt;0,'8th 2'!K47,IF('8th 2'!S47&gt;0,'8th 2'!S47,0)))</f>
        <v>22</v>
      </c>
      <c r="N2510" s="104">
        <f>IF('8th 3'!C47&gt;0,'8th 3'!C47,IF('8th 3'!K47&gt;0,'8th 3'!K47,IF('8th 3'!S47&gt;0,'8th 3'!S47,0)))</f>
        <v>30.5</v>
      </c>
      <c r="O2510" s="104">
        <f>IF('8th 4'!C47&gt;0,'8th 4'!C47,IF('8th 4'!K47&gt;0,'8th 4'!K47,IF('8th 4'!S47&gt;0,'8th 4'!S47,0)))</f>
        <v>28</v>
      </c>
      <c r="P2510" s="104">
        <f>IF('8th 5'!C47&gt;0,'8th 5'!C47,IF('8th 5'!K47&gt;0,'8th 5'!K47,IF('8th 5'!S47&gt;0,'8th 5'!S47,0)))</f>
        <v>28.75</v>
      </c>
      <c r="Q2510" s="104">
        <f>IF('8th 6'!C47&gt;0,'8th 6'!C47,IF('8th 6'!K47&gt;0,'8th 6'!K47,IF('8th 6'!S47&gt;0,'8th 6'!S47,0)))</f>
        <v>24.5</v>
      </c>
      <c r="R2510" s="104">
        <f>IF('8th 7'!C47&gt;0,'8th 7'!C47,IF('8th 7'!K47&gt;0,'8th 7'!K47,IF('8th 7'!S47&gt;0,'8th 7'!S47,0)))</f>
        <v>0</v>
      </c>
      <c r="S2510" s="466"/>
      <c r="T2510" s="98"/>
      <c r="U2510" s="90"/>
      <c r="V2510" s="468"/>
      <c r="W2510" s="470"/>
      <c r="X2510" s="471"/>
      <c r="Y2510" s="422"/>
      <c r="Z2510" s="510"/>
    </row>
    <row r="2511" spans="1:26" ht="17.25">
      <c r="A2511" s="423" t="s">
        <v>26</v>
      </c>
      <c r="B2511" s="91" t="s">
        <v>60</v>
      </c>
      <c r="C2511" s="104">
        <f>IF('7th 1'!C47&gt;0,'7th 1'!J47,IF('7th 1'!K47&gt;0,'7th 1'!R47,IF('7th 1'!S47&gt;0,'7th 1'!Z47,0)))</f>
        <v>36.5</v>
      </c>
      <c r="D2511" s="104">
        <f>IF('7th 2'!C47&gt;0,'7th 2'!J47,IF('7th 2'!K47&gt;0,'7th 2'!R47,IF('7th 2'!S47&gt;0,'7th 2'!Z47,0)))</f>
        <v>40</v>
      </c>
      <c r="E2511" s="104">
        <f>IF('7th 3'!C47&gt;0,'7th 3'!J47,IF('7th 3'!K47&gt;0,'7th 3'!R47,IF('7th 3'!S47&gt;0,'7th 3'!Z47,0)))</f>
        <v>34.5</v>
      </c>
      <c r="F2511" s="104">
        <f>IF('7th 4'!C47&gt;0,'7th 4'!J47,IF('7th 4'!K47&gt;0,'7th 4'!R47,IF('7th 4'!S47&gt;0,'7th 4'!Z47,0)))</f>
        <v>33</v>
      </c>
      <c r="G2511" s="104">
        <f>IF('7th 5'!C47&gt;0,'7th 5'!J47,IF('7th 5'!K47&gt;0,'7th 5'!R47,IF('7th 5'!S47&gt;0,'7th 5'!Z47,0)))</f>
        <v>40</v>
      </c>
      <c r="H2511" s="104">
        <f>IF('7th 6'!C47&gt;0,'7th 6'!J47,IF('7th 6'!K47&gt;0,'7th 6'!R47,IF('7th 6'!S47&gt;0,'7th 6'!Z47,0)))</f>
        <v>34.75</v>
      </c>
      <c r="I2511" s="466"/>
      <c r="J2511" s="440">
        <f>I2509/(C2508+D2508+E2508+F2508+G2508+H2508)</f>
        <v>2.9750000000000001</v>
      </c>
      <c r="K2511" s="442" t="str">
        <f>IF(J2511&gt;=2.5,K2509,IF(J2511&gt;=2.25,"C",IF(J2511&gt;=2,"D",IF(J2511=0,0,"F"))))</f>
        <v>B-</v>
      </c>
      <c r="L2511" s="104">
        <f>IF('8th 1'!C47&gt;0,'8th 1'!J47,IF('8th 1'!K47&gt;0,'8th 1'!R47,IF('8th 1'!S47&gt;0,'8th 1'!Z47,0)))</f>
        <v>40</v>
      </c>
      <c r="M2511" s="104">
        <f>IF('8th 2'!C47&gt;0,'8th 2'!J47,IF('8th 2'!K47&gt;0,'8th 2'!R47,IF('8th 2'!S47&gt;0,'8th 2'!Z47,0)))</f>
        <v>39</v>
      </c>
      <c r="N2511" s="104">
        <f>IF('8th 3'!C47&gt;0,'8th 3'!J47,IF('8th 3'!K47&gt;0,'8th 3'!R47,IF('8th 3'!S47&gt;0,'8th 3'!Z47,0)))</f>
        <v>41.5</v>
      </c>
      <c r="O2511" s="104">
        <f>IF('8th 4'!C47&gt;0,'8th 4'!J47,IF('8th 4'!K47&gt;0,'8th 4'!R47,IF('8th 4'!S47&gt;0,'8th 4'!Z47,0)))</f>
        <v>41</v>
      </c>
      <c r="P2511" s="104">
        <f>IF('8th 5'!C47&gt;0,'8th 5'!J47,IF('8th 5'!K47&gt;0,'8th 5'!R47,IF('8th 5'!S47&gt;0,'8th 5'!Z47,0)))</f>
        <v>38.5</v>
      </c>
      <c r="Q2511" s="104">
        <f>IF('8th 6'!C47&gt;0,'8th 6'!J47,IF('8th 6'!K47&gt;0,'8th 6'!R47,IF('8th 6'!S47&gt;0,'8th 6'!Z47,0)))</f>
        <v>33.5</v>
      </c>
      <c r="R2511" s="104">
        <f>IF('8th 7'!C47&gt;0,'8th 7'!J47,IF('8th 7'!K47&gt;0,'8th 7'!R47,IF('8th 7'!S47&gt;0,'8th 7'!Z47,0)))</f>
        <v>0</v>
      </c>
      <c r="S2511" s="466"/>
      <c r="T2511" s="440">
        <f>S2509/(L2508+M2508+N2508+O2508+P2508+Q2508+R2508)</f>
        <v>3.15</v>
      </c>
      <c r="U2511" s="442" t="str">
        <f>IF(T2511&gt;=2.5,U2509,IF(T2511&gt;=2.25,"C",IF(T2511&gt;=2,"D",IF(T2511=0,0,"F"))))</f>
        <v>B</v>
      </c>
      <c r="V2511" s="454" t="s">
        <v>40</v>
      </c>
      <c r="W2511" s="443"/>
      <c r="X2511" s="443"/>
      <c r="Y2511" s="455"/>
      <c r="Z2511" s="510"/>
    </row>
    <row r="2512" spans="1:26" ht="16.5" customHeight="1">
      <c r="A2512" s="424"/>
      <c r="B2512" s="91" t="s">
        <v>67</v>
      </c>
      <c r="C2512" s="117">
        <f>'7th 1'!AA47</f>
        <v>54</v>
      </c>
      <c r="D2512" s="117">
        <f>'7th 2'!AA47</f>
        <v>70</v>
      </c>
      <c r="E2512" s="117">
        <f>'7th 3'!AA47</f>
        <v>59</v>
      </c>
      <c r="F2512" s="117">
        <f>'7th 4'!AA47</f>
        <v>60</v>
      </c>
      <c r="G2512" s="117">
        <f>'7th 5'!AA47</f>
        <v>66</v>
      </c>
      <c r="H2512" s="117">
        <f>'7th 6'!AA47</f>
        <v>63</v>
      </c>
      <c r="I2512" s="466"/>
      <c r="J2512" s="453"/>
      <c r="K2512" s="442"/>
      <c r="L2512" s="117">
        <f>'8th 1'!AA47</f>
        <v>63</v>
      </c>
      <c r="M2512" s="117">
        <f>'8th 2'!AA47</f>
        <v>61</v>
      </c>
      <c r="N2512" s="117">
        <f>'8th 3'!AA47</f>
        <v>72</v>
      </c>
      <c r="O2512" s="117">
        <f>'8th 4'!AA47</f>
        <v>69</v>
      </c>
      <c r="P2512" s="117">
        <f>'8th 5'!AA47</f>
        <v>68</v>
      </c>
      <c r="Q2512" s="117">
        <f>'8th 6'!AA47</f>
        <v>58</v>
      </c>
      <c r="R2512" s="117">
        <f>'8th 7'!AA47</f>
        <v>0</v>
      </c>
      <c r="S2512" s="466"/>
      <c r="T2512" s="453"/>
      <c r="U2512" s="442"/>
      <c r="V2512" s="444">
        <f>IF((C2513+C2515)=0,0,C2508)+IF((D2513+D2515)=0,0,D2508)+IF((E2513+E2515)=0,0,E2508)+IF((F2513+F2515)=0,0,F2508)+IF((G2513+G2515)=0,0,G2508)+IF((H2513+H2515)=0,0,H2508)+IF((L2513+L2515)=0,0,L2508)+IF((M2513+M2515)=0,0,M2508)+IF((N2513+N2515)=0,0,N2508)+IF((O2513+O2515)=0,0,O2508)+IF((P2513+P2515)=0,0,P2508)+IF((Q2513+Q2515)=0,0,Q2508)+IF((R2513+R2515)=0,0,R2508)+IF(I2519&gt;0,1.5,0)</f>
        <v>31.5</v>
      </c>
      <c r="W2512" s="457">
        <f>I2509+S2509+(I2519*1.5)</f>
        <v>97.875</v>
      </c>
      <c r="X2512" s="440">
        <f>IF(S2509&gt;0,(W2512/31.5),J2511)</f>
        <v>3.1071428571428572</v>
      </c>
      <c r="Y2512" s="164" t="str">
        <f>IF(X2512&gt;=4,"A+",IF(X2512&gt;=3.75,"A",IF(X2512&gt;=3.5,"A-",IF(X2512&gt;=3.25,"B+",IF(X2512&gt;=3,"B",IF(X2512&gt;=2.75,"B-",IF(X2512&gt;=2.5,"C+",IF(X2512&gt;=2,"C","F"))))))))</f>
        <v>B</v>
      </c>
      <c r="Z2512" s="510"/>
    </row>
    <row r="2513" spans="1:26" ht="16.5">
      <c r="A2513" s="424"/>
      <c r="B2513" s="91" t="s">
        <v>1</v>
      </c>
      <c r="C2513" s="104">
        <f>'7th 1'!AC47</f>
        <v>2.5</v>
      </c>
      <c r="D2513" s="104">
        <f>'7th 2'!AC47</f>
        <v>3.5</v>
      </c>
      <c r="E2513" s="104">
        <f>'7th 3'!AC47</f>
        <v>2.75</v>
      </c>
      <c r="F2513" s="104">
        <f>'7th 4'!AC47</f>
        <v>3</v>
      </c>
      <c r="G2513" s="104">
        <f>'7th 5'!AC47</f>
        <v>3.25</v>
      </c>
      <c r="H2513" s="104">
        <f>'7th 6'!AC47</f>
        <v>3</v>
      </c>
      <c r="I2513" s="466"/>
      <c r="J2513" s="98"/>
      <c r="K2513" s="112"/>
      <c r="L2513" s="104">
        <f>'8th 1'!AC47</f>
        <v>3</v>
      </c>
      <c r="M2513" s="104">
        <f>'8th 2'!AC47</f>
        <v>3</v>
      </c>
      <c r="N2513" s="104">
        <f>'8th 3'!AC47</f>
        <v>3.5</v>
      </c>
      <c r="O2513" s="104">
        <f>'8th 4'!AC47</f>
        <v>3.25</v>
      </c>
      <c r="P2513" s="104">
        <f>'8th 5'!AC47</f>
        <v>3.25</v>
      </c>
      <c r="Q2513" s="104">
        <f>'8th 6'!AC47</f>
        <v>2.75</v>
      </c>
      <c r="R2513" s="104">
        <f>'8th 7'!AC47</f>
        <v>0</v>
      </c>
      <c r="S2513" s="466"/>
      <c r="T2513" s="98"/>
      <c r="V2513" s="456"/>
      <c r="W2513" s="448"/>
      <c r="X2513" s="441"/>
      <c r="Y2513" s="451" t="str">
        <f>IF(S2509&gt;0,(IF(X2512&gt;=2.5,Y2512,IF(X2512&gt;=2.25,"C",IF(X2512&gt;=2,"D","F")))),K2511)</f>
        <v>B</v>
      </c>
      <c r="Z2513" s="510"/>
    </row>
    <row r="2514" spans="1:26" ht="16.5">
      <c r="A2514" s="424"/>
      <c r="B2514" s="91" t="s">
        <v>2</v>
      </c>
      <c r="C2514" s="104" t="str">
        <f>'7th 1'!AB47</f>
        <v>C+</v>
      </c>
      <c r="D2514" s="104" t="str">
        <f>'7th 2'!AB47</f>
        <v>A-</v>
      </c>
      <c r="E2514" s="104" t="str">
        <f>'7th 3'!AB47</f>
        <v>B-</v>
      </c>
      <c r="F2514" s="104" t="str">
        <f>'7th 4'!AB47</f>
        <v>B</v>
      </c>
      <c r="G2514" s="104" t="str">
        <f>'7th 5'!AB47</f>
        <v>B+</v>
      </c>
      <c r="H2514" s="104" t="str">
        <f>'7th 6'!AB47</f>
        <v>B</v>
      </c>
      <c r="I2514" s="466"/>
      <c r="J2514" s="98"/>
      <c r="K2514" s="90"/>
      <c r="L2514" s="104" t="str">
        <f>'8th 1'!AB47</f>
        <v>B</v>
      </c>
      <c r="M2514" s="104" t="str">
        <f>'8th 2'!AB47</f>
        <v>B</v>
      </c>
      <c r="N2514" s="104" t="str">
        <f>'8th 3'!AB47</f>
        <v>A-</v>
      </c>
      <c r="O2514" s="104" t="str">
        <f>'8th 4'!AB47</f>
        <v>B+</v>
      </c>
      <c r="P2514" s="104" t="str">
        <f>'8th 5'!AB47</f>
        <v>B+</v>
      </c>
      <c r="Q2514" s="104" t="str">
        <f>'8th 6'!AB47</f>
        <v>B-</v>
      </c>
      <c r="R2514" s="104" t="str">
        <f>'8th 7'!AB47</f>
        <v/>
      </c>
      <c r="S2514" s="466"/>
      <c r="T2514" s="98"/>
      <c r="U2514" s="90"/>
      <c r="V2514" s="446"/>
      <c r="W2514" s="449"/>
      <c r="X2514" s="450"/>
      <c r="Y2514" s="452"/>
      <c r="Z2514" s="510"/>
    </row>
    <row r="2515" spans="1:26" ht="16.5">
      <c r="A2515" s="413" t="s">
        <v>127</v>
      </c>
      <c r="B2515" s="91" t="s">
        <v>1</v>
      </c>
      <c r="C2515" s="104" t="str">
        <f>'7th 1'!AD47</f>
        <v>3.39</v>
      </c>
      <c r="D2515" s="104">
        <f>'7th 2'!AD47</f>
        <v>0</v>
      </c>
      <c r="E2515" s="104">
        <f>'7th 3'!AD47</f>
        <v>0</v>
      </c>
      <c r="F2515" s="104">
        <f>'7th 4'!AD47</f>
        <v>0</v>
      </c>
      <c r="G2515" s="104">
        <f>'7th 5'!AD47</f>
        <v>0</v>
      </c>
      <c r="H2515" s="104">
        <f>'7th 6'!AD47</f>
        <v>0</v>
      </c>
      <c r="I2515" s="415">
        <f>(C2515*C2508)+(D2515*D2508)+(E2515*E2508)+(F2515*F2508)+(G2515*G2508)+(H2515*H2508)</f>
        <v>10.17</v>
      </c>
      <c r="J2515" s="417">
        <f>IF(C2515&gt;0,(C2513*C2508),0)+IF(D2515&gt;0,(D2513*D2508),0)+IF(E2515&gt;0,(E2513*E2508),0)+IF(F2515&gt;0,(F2513*F2508),0)+IF(G2515&gt;0,(G2513*G2508),0)+IF(H2515&gt;0,(H2513*H2508),0)</f>
        <v>7.5</v>
      </c>
      <c r="K2515" s="418">
        <f>IF(C2515&gt;C2513,((C2515*C2508)-(C2513*C2508)),0)+IF(D2515&gt;D2513,((D2515*D2508)-(D2513*D2508)),0)+IF(E2515&gt;E2513,((E2515*E2508)-(E2513*E2508)),0)+IF(F2515&gt;F2513,((F2515*F2508)-(F2513*F2508)),0)+IF(G2515&gt;G2513,((G2515*G2508)-(G2513*G2508)),0)+IF(H2515&gt;H2513,((H2515*H2508)-(H2513*H2508)),0)</f>
        <v>2.67</v>
      </c>
      <c r="L2515" s="165">
        <f>'8th 1'!AD47</f>
        <v>0</v>
      </c>
      <c r="M2515" s="104">
        <f>'8th 2'!AD47</f>
        <v>0</v>
      </c>
      <c r="N2515" s="104">
        <f>'8th 3'!AD47</f>
        <v>0</v>
      </c>
      <c r="O2515" s="104">
        <f>'8th 4'!AD47</f>
        <v>0</v>
      </c>
      <c r="P2515" s="104">
        <f>'8th 5'!AD47</f>
        <v>0</v>
      </c>
      <c r="Q2515" s="104">
        <f>'8th 6'!AD47</f>
        <v>0</v>
      </c>
      <c r="R2515" s="104">
        <f>'8th 7'!AD47</f>
        <v>0</v>
      </c>
      <c r="S2515" s="403">
        <f>(L2515*L2508)+(M2515*M2508)+(N2515*N2508)+(O2515*O2508)+(P2515*P2508)+(Q2515*Q2508)+(R2515*R2508)</f>
        <v>0</v>
      </c>
      <c r="T2515" s="417">
        <f>IF(L2515&gt;0,(L2513*L2508),0)+IF(M2515&gt;0,(M2513*M2508),0)+IF(N2515&gt;0,(N2513*N2508),0)+IF(O2515&gt;0,(O2513*O2508),0)+IF(P2515&gt;0,(P2513*P2508),0)+IF(Q2515&gt;0,(Q2513*Q2508),0)+IF(R2515&gt;0,(R2513*R2508),0)</f>
        <v>0</v>
      </c>
      <c r="U2515" s="399">
        <f>IF(L2515&gt;L2513,((L2515*L2508)-(L2513*L2508)),0)+IF(M2515&gt;M2513,((M2515*M2508)-(M2513*M2508)),0)+IF(N2515&gt;N2513,((N2515*N2508)-(N2513*N2508)),0)+IF(O2515&gt;O2513,((O2515*O2508)-(O2513*O2508)),0)+IF(P2515&gt;P2513,((P2515*P2508)-(P2513*P2508)),0)+IF(Q2515&gt;Q2513,((Q2515*Q2508)-(Q2513*Q2508)),0)+IF(R2515&gt;R2513,((R2515*R2508)-(R2513*R2508)),0)</f>
        <v>0</v>
      </c>
      <c r="V2515" s="401">
        <f>I2515+S2515</f>
        <v>10.17</v>
      </c>
      <c r="W2515" s="403">
        <f>J2515+T2515</f>
        <v>7.5</v>
      </c>
      <c r="X2515" s="403">
        <f>K2515+U2515</f>
        <v>2.67</v>
      </c>
      <c r="Y2515" s="405">
        <f>IF(V2507&gt;0,(X2515+Y2502),0)</f>
        <v>2.67</v>
      </c>
      <c r="Z2515" s="510"/>
    </row>
    <row r="2516" spans="1:26" ht="15.75" customHeight="1" thickBot="1">
      <c r="A2516" s="414"/>
      <c r="B2516" s="157" t="s">
        <v>23</v>
      </c>
      <c r="C2516" s="180" t="str">
        <f>'7th 1'!AE47</f>
        <v>Imp:</v>
      </c>
      <c r="D2516" s="180" t="str">
        <f>'7th 2'!AE47</f>
        <v/>
      </c>
      <c r="E2516" s="180" t="str">
        <f>'7th 3'!AE47</f>
        <v/>
      </c>
      <c r="F2516" s="180" t="str">
        <f>'7th 4'!AE47</f>
        <v/>
      </c>
      <c r="G2516" s="180" t="str">
        <f>'7th 5'!AE47</f>
        <v/>
      </c>
      <c r="H2516" s="180" t="str">
        <f>'7th 6'!AE47</f>
        <v/>
      </c>
      <c r="I2516" s="416"/>
      <c r="J2516" s="416"/>
      <c r="K2516" s="419"/>
      <c r="L2516" s="180" t="str">
        <f>'8th 1'!AE47</f>
        <v/>
      </c>
      <c r="M2516" s="180" t="str">
        <f>'8th 2'!AE47</f>
        <v/>
      </c>
      <c r="N2516" s="180" t="str">
        <f>'8th 3'!AE47</f>
        <v/>
      </c>
      <c r="O2516" s="180" t="str">
        <f>'8th 4'!AE47</f>
        <v/>
      </c>
      <c r="P2516" s="180" t="str">
        <f>'8th 5'!AE47</f>
        <v/>
      </c>
      <c r="Q2516" s="180" t="str">
        <f>'8th 6'!AE47</f>
        <v/>
      </c>
      <c r="R2516" s="180" t="str">
        <f>'8th 7'!AE47</f>
        <v/>
      </c>
      <c r="S2516" s="420"/>
      <c r="T2516" s="420"/>
      <c r="U2516" s="400"/>
      <c r="V2516" s="402"/>
      <c r="W2516" s="404"/>
      <c r="X2516" s="404"/>
      <c r="Y2516" s="406"/>
      <c r="Z2516" s="510"/>
    </row>
    <row r="2517" spans="1:26" ht="9.75" customHeight="1" thickTop="1" thickBot="1">
      <c r="C2517" s="53"/>
      <c r="D2517" s="53"/>
      <c r="E2517" s="53"/>
      <c r="F2517" s="53"/>
      <c r="G2517" s="53"/>
      <c r="H2517" s="53"/>
      <c r="L2517" s="53"/>
      <c r="M2517" s="53"/>
      <c r="N2517" s="53"/>
      <c r="O2517" s="53"/>
      <c r="P2517" s="53"/>
      <c r="Q2517" s="53"/>
      <c r="R2517" s="53"/>
      <c r="V2517" s="53"/>
      <c r="W2517" s="53"/>
      <c r="X2517" s="53"/>
      <c r="Y2517" s="53"/>
    </row>
    <row r="2518" spans="1:26" ht="18.75" thickTop="1">
      <c r="A2518" s="407" t="s">
        <v>33</v>
      </c>
      <c r="B2518" s="408"/>
      <c r="C2518" s="376" t="s">
        <v>35</v>
      </c>
      <c r="D2518" s="380"/>
      <c r="E2518" s="376" t="s">
        <v>30</v>
      </c>
      <c r="F2518" s="380"/>
      <c r="G2518" s="376" t="s">
        <v>31</v>
      </c>
      <c r="H2518" s="380"/>
      <c r="I2518" s="376" t="s">
        <v>32</v>
      </c>
      <c r="J2518" s="411"/>
      <c r="K2518" s="411"/>
      <c r="L2518" s="412"/>
      <c r="M2518" s="370" t="s">
        <v>50</v>
      </c>
      <c r="N2518" s="371"/>
      <c r="O2518" s="376" t="s">
        <v>0</v>
      </c>
      <c r="P2518" s="377"/>
      <c r="Q2518" s="169" t="s">
        <v>29</v>
      </c>
      <c r="R2518" s="378" t="s">
        <v>216</v>
      </c>
      <c r="S2518" s="379"/>
      <c r="T2518" s="379"/>
      <c r="U2518" s="380"/>
      <c r="V2518" s="381" t="s">
        <v>2</v>
      </c>
      <c r="W2518" s="382"/>
      <c r="X2518" s="170"/>
      <c r="Y2518" s="171"/>
    </row>
    <row r="2519" spans="1:26" s="113" customFormat="1" ht="18" customHeight="1">
      <c r="A2519" s="409"/>
      <c r="B2519" s="410"/>
      <c r="C2519" s="383" t="str">
        <f>'viva-1'!K45</f>
        <v>3.50</v>
      </c>
      <c r="D2519" s="384"/>
      <c r="E2519" s="383" t="str">
        <f>'viva-2'!K45</f>
        <v>2.25</v>
      </c>
      <c r="F2519" s="384"/>
      <c r="G2519" s="385" t="str">
        <f>'viva-3'!K45</f>
        <v>3.00</v>
      </c>
      <c r="H2519" s="384"/>
      <c r="I2519" s="383" t="str">
        <f>'viva-4'!K45</f>
        <v>4.00</v>
      </c>
      <c r="J2519" s="386"/>
      <c r="K2519" s="386"/>
      <c r="L2519" s="387"/>
      <c r="M2519" s="372"/>
      <c r="N2519" s="373"/>
      <c r="O2519" s="388">
        <f>W2507+Y2515</f>
        <v>368.29500000000002</v>
      </c>
      <c r="P2519" s="389"/>
      <c r="Q2519" s="397">
        <f>V2507</f>
        <v>126</v>
      </c>
      <c r="R2519" s="392">
        <f>O2519/126</f>
        <v>2.9229761904761906</v>
      </c>
      <c r="S2519" s="393"/>
      <c r="T2519" s="393"/>
      <c r="U2519" s="394"/>
      <c r="V2519" s="359" t="str">
        <f>IF(R2519&gt;=2.5,Y2519,IF(R2519&gt;=2.25,"C",IF(R2519&gt;=2,"D",IF(R2519=0,0,"F"))))</f>
        <v>B-</v>
      </c>
      <c r="W2519" s="360"/>
      <c r="X2519" s="172"/>
      <c r="Y2519" s="173" t="str">
        <f>IF(R2519&gt;=4,"A+",IF(R2519&gt;=3.75,"A",IF(R2519&gt;=3.5,"A-",IF(R2519&gt;=3.25,"B+",IF(R2519&gt;=3,"B",IF(R2519&gt;=2.75,"B-",IF(R2519&gt;=2.5,"C+",IF(R2519&gt;=2,"C","F"))))))))</f>
        <v>B-</v>
      </c>
      <c r="Z2519" s="174"/>
    </row>
    <row r="2520" spans="1:26" ht="48.75" customHeight="1" thickBot="1">
      <c r="A2520" s="363" t="s">
        <v>34</v>
      </c>
      <c r="B2520" s="364"/>
      <c r="C2520" s="365" t="s">
        <v>1</v>
      </c>
      <c r="D2520" s="366"/>
      <c r="E2520" s="367">
        <f>C2519+E2519+G2519+I2519</f>
        <v>12.75</v>
      </c>
      <c r="F2520" s="368"/>
      <c r="G2520" s="365" t="s">
        <v>0</v>
      </c>
      <c r="H2520" s="366"/>
      <c r="I2520" s="367">
        <f>E2520*1.5</f>
        <v>19.125</v>
      </c>
      <c r="J2520" s="369"/>
      <c r="K2520" s="369"/>
      <c r="L2520" s="368"/>
      <c r="M2520" s="374"/>
      <c r="N2520" s="375"/>
      <c r="O2520" s="390"/>
      <c r="P2520" s="391"/>
      <c r="Q2520" s="398"/>
      <c r="R2520" s="395"/>
      <c r="S2520" s="395"/>
      <c r="T2520" s="395"/>
      <c r="U2520" s="396"/>
      <c r="V2520" s="361"/>
      <c r="W2520" s="362"/>
      <c r="X2520" s="175"/>
      <c r="Y2520" s="176"/>
    </row>
    <row r="2521" spans="1:26" ht="30" customHeight="1" thickTop="1">
      <c r="B2521" s="54"/>
      <c r="C2521" s="54"/>
      <c r="D2521" s="514" t="s">
        <v>24</v>
      </c>
      <c r="E2521" s="514"/>
      <c r="F2521" s="514"/>
      <c r="G2521" s="514"/>
      <c r="H2521" s="514"/>
      <c r="I2521" s="514"/>
      <c r="J2521" s="514"/>
      <c r="K2521" s="514"/>
      <c r="L2521" s="514"/>
      <c r="M2521" s="514"/>
      <c r="N2521" s="514"/>
      <c r="O2521" s="514"/>
      <c r="P2521" s="514"/>
      <c r="Q2521" s="514"/>
      <c r="R2521" s="514"/>
      <c r="S2521" s="514"/>
      <c r="T2521" s="55" t="s">
        <v>36</v>
      </c>
      <c r="U2521" s="56"/>
      <c r="V2521" s="515">
        <f>'1st 1'!R48</f>
        <v>0</v>
      </c>
      <c r="W2521" s="516"/>
      <c r="X2521" s="516"/>
      <c r="Y2521" s="516"/>
    </row>
    <row r="2522" spans="1:26" ht="18.75">
      <c r="A2522" s="57"/>
      <c r="B2522" s="58"/>
      <c r="C2522" s="59" t="s">
        <v>4</v>
      </c>
      <c r="D2522" s="60" t="s">
        <v>71</v>
      </c>
      <c r="E2522" s="60"/>
      <c r="F2522" s="53"/>
      <c r="G2522" s="61"/>
      <c r="H2522" s="517" t="s">
        <v>73</v>
      </c>
      <c r="I2522" s="518"/>
      <c r="J2522" s="518"/>
      <c r="K2522" s="518"/>
      <c r="L2522" s="518"/>
      <c r="M2522" s="518"/>
      <c r="N2522" s="518"/>
      <c r="O2522" s="62"/>
      <c r="P2522" s="62"/>
      <c r="Q2522" s="62"/>
      <c r="R2522" s="53"/>
      <c r="S2522" s="63"/>
      <c r="T2522" s="55" t="s">
        <v>37</v>
      </c>
      <c r="U2522" s="56"/>
      <c r="V2522" s="519">
        <f>'1st 1'!A48</f>
        <v>41</v>
      </c>
      <c r="W2522" s="516"/>
      <c r="X2522" s="516"/>
      <c r="Y2522" s="516"/>
    </row>
    <row r="2523" spans="1:26" ht="18.75">
      <c r="A2523" s="57"/>
      <c r="B2523" s="58"/>
      <c r="C2523" s="59" t="s">
        <v>5</v>
      </c>
      <c r="D2523" s="60" t="s">
        <v>66</v>
      </c>
      <c r="E2523" s="60"/>
      <c r="F2523" s="64"/>
      <c r="G2523" s="53"/>
      <c r="H2523" s="61"/>
      <c r="I2523" s="65"/>
      <c r="J2523" s="520">
        <f>'1st 1'!A3006</f>
        <v>0</v>
      </c>
      <c r="K2523" s="521"/>
      <c r="L2523" s="521"/>
      <c r="M2523" s="521"/>
      <c r="N2523" s="62"/>
      <c r="O2523" s="62"/>
      <c r="P2523" s="53"/>
      <c r="Q2523" s="53"/>
      <c r="R2523" s="53"/>
      <c r="S2523" s="63"/>
      <c r="T2523" s="55" t="s">
        <v>38</v>
      </c>
      <c r="U2523" s="56"/>
      <c r="V2523" s="56"/>
      <c r="W2523" s="56"/>
      <c r="X2523" s="56"/>
      <c r="Y2523" s="66">
        <f>'1st 1'!S48</f>
        <v>0</v>
      </c>
    </row>
    <row r="2524" spans="1:26" ht="18.75">
      <c r="A2524" s="57"/>
      <c r="B2524" s="58"/>
      <c r="C2524" s="59" t="s">
        <v>6</v>
      </c>
      <c r="D2524" s="60" t="s">
        <v>14</v>
      </c>
      <c r="E2524" s="58"/>
      <c r="F2524" s="67" t="s">
        <v>7</v>
      </c>
      <c r="G2524" s="68" t="str">
        <f>'1st 1'!B48</f>
        <v>B</v>
      </c>
      <c r="H2524" s="69"/>
      <c r="I2524" s="70"/>
      <c r="J2524" s="70"/>
      <c r="K2524" s="70"/>
      <c r="L2524" s="53"/>
      <c r="M2524" s="53"/>
      <c r="N2524" s="53"/>
      <c r="O2524" s="53"/>
      <c r="P2524" s="53"/>
      <c r="Q2524" s="53"/>
      <c r="R2524" s="53"/>
      <c r="V2524" s="53"/>
      <c r="W2524" s="53"/>
      <c r="X2524" s="53"/>
      <c r="Y2524" s="53"/>
    </row>
    <row r="2525" spans="1:26" ht="18.75">
      <c r="A2525" s="57"/>
      <c r="B2525" s="64"/>
      <c r="C2525" s="64"/>
      <c r="D2525" s="64"/>
      <c r="E2525" s="53"/>
      <c r="F2525" s="67" t="s">
        <v>8</v>
      </c>
      <c r="G2525" s="72">
        <f>'1st 1'!T48</f>
        <v>0</v>
      </c>
      <c r="H2525" s="69"/>
      <c r="I2525" s="70"/>
      <c r="J2525" s="70"/>
      <c r="K2525" s="70"/>
      <c r="L2525" s="53"/>
      <c r="M2525" s="53"/>
      <c r="N2525" s="53"/>
      <c r="O2525" s="53"/>
      <c r="P2525" s="53"/>
      <c r="Q2525" s="53"/>
      <c r="R2525" s="53"/>
      <c r="V2525" s="53"/>
      <c r="W2525" s="53"/>
      <c r="X2525" s="53"/>
      <c r="Y2525" s="53"/>
    </row>
    <row r="2526" spans="1:26" ht="18.75">
      <c r="A2526" s="57"/>
      <c r="B2526" s="64"/>
      <c r="C2526" s="64"/>
      <c r="D2526" s="64"/>
      <c r="E2526" s="53"/>
      <c r="F2526" s="67" t="s">
        <v>9</v>
      </c>
      <c r="G2526" s="72">
        <f>'1st 1'!U48</f>
        <v>0</v>
      </c>
      <c r="H2526" s="69"/>
      <c r="I2526" s="70"/>
      <c r="J2526" s="70"/>
      <c r="K2526" s="70"/>
      <c r="L2526" s="53"/>
      <c r="M2526" s="53"/>
      <c r="N2526" s="53"/>
      <c r="O2526" s="53"/>
      <c r="P2526" s="53"/>
      <c r="Q2526" s="53"/>
      <c r="R2526" s="53"/>
      <c r="V2526" s="53"/>
      <c r="W2526" s="53"/>
      <c r="X2526" s="53"/>
      <c r="Y2526" s="53"/>
    </row>
    <row r="2527" spans="1:26" ht="18.75">
      <c r="A2527" s="57"/>
      <c r="B2527" s="64"/>
      <c r="C2527" s="64"/>
      <c r="D2527" s="64"/>
      <c r="E2527" s="53"/>
      <c r="F2527" s="67" t="s">
        <v>10</v>
      </c>
      <c r="G2527" s="72">
        <f>'1st 1'!V48</f>
        <v>0</v>
      </c>
      <c r="H2527" s="69"/>
      <c r="I2527" s="73"/>
      <c r="J2527" s="73"/>
      <c r="K2527" s="73"/>
      <c r="L2527" s="53"/>
      <c r="M2527" s="53"/>
      <c r="N2527" s="53"/>
      <c r="O2527" s="53"/>
      <c r="P2527" s="53"/>
      <c r="Q2527" s="53"/>
      <c r="R2527" s="53"/>
      <c r="V2527" s="53"/>
      <c r="W2527" s="53"/>
      <c r="X2527" s="53"/>
      <c r="Y2527" s="53"/>
    </row>
    <row r="2528" spans="1:26" ht="21.75" customHeight="1" thickBot="1">
      <c r="A2528" s="522" t="s">
        <v>25</v>
      </c>
      <c r="B2528" s="522"/>
      <c r="C2528" s="523"/>
      <c r="D2528" s="523"/>
      <c r="E2528" s="523"/>
      <c r="F2528" s="523"/>
      <c r="G2528" s="523"/>
      <c r="H2528" s="523"/>
      <c r="I2528" s="523"/>
      <c r="J2528" s="523"/>
      <c r="K2528" s="523"/>
      <c r="L2528" s="524"/>
      <c r="M2528" s="524"/>
      <c r="N2528" s="524"/>
      <c r="O2528" s="524"/>
      <c r="P2528" s="524"/>
      <c r="Q2528" s="524"/>
      <c r="R2528" s="524"/>
      <c r="S2528" s="524"/>
      <c r="T2528" s="524"/>
      <c r="U2528" s="524"/>
      <c r="V2528" s="524"/>
      <c r="W2528" s="524"/>
      <c r="X2528" s="524"/>
      <c r="Y2528" s="524"/>
    </row>
    <row r="2529" spans="1:26" ht="19.5" customHeight="1" thickTop="1" thickBot="1">
      <c r="A2529" s="478" t="s">
        <v>42</v>
      </c>
      <c r="B2529" s="479"/>
      <c r="C2529" s="479"/>
      <c r="D2529" s="479"/>
      <c r="E2529" s="479"/>
      <c r="F2529" s="479"/>
      <c r="G2529" s="479"/>
      <c r="H2529" s="479"/>
      <c r="I2529" s="479"/>
      <c r="J2529" s="479"/>
      <c r="K2529" s="480"/>
      <c r="L2529" s="479" t="s">
        <v>43</v>
      </c>
      <c r="M2529" s="479"/>
      <c r="N2529" s="479"/>
      <c r="O2529" s="479"/>
      <c r="P2529" s="479"/>
      <c r="Q2529" s="479"/>
      <c r="R2529" s="479"/>
      <c r="S2529" s="479"/>
      <c r="T2529" s="479"/>
      <c r="U2529" s="506"/>
      <c r="V2529" s="507" t="s">
        <v>39</v>
      </c>
      <c r="W2529" s="508"/>
      <c r="X2529" s="508"/>
      <c r="Y2529" s="509"/>
      <c r="Z2529" s="510" t="s">
        <v>68</v>
      </c>
    </row>
    <row r="2530" spans="1:26" ht="19.5" thickTop="1" thickBot="1">
      <c r="A2530" s="74" t="s">
        <v>22</v>
      </c>
      <c r="B2530" s="75"/>
      <c r="C2530" s="76">
        <f>'1st 1'!C4</f>
        <v>101</v>
      </c>
      <c r="D2530" s="76">
        <f>'1st 2'!C4</f>
        <v>102</v>
      </c>
      <c r="E2530" s="76">
        <f>'1st 3'!C4</f>
        <v>103</v>
      </c>
      <c r="F2530" s="76">
        <f>'1st 4'!C4</f>
        <v>104</v>
      </c>
      <c r="G2530" s="76">
        <f>'1st 5'!C4</f>
        <v>105</v>
      </c>
      <c r="H2530" s="76">
        <f>'1st 6'!C4</f>
        <v>106</v>
      </c>
      <c r="I2530" s="511" t="s">
        <v>0</v>
      </c>
      <c r="J2530" s="511" t="s">
        <v>3</v>
      </c>
      <c r="K2530" s="512" t="s">
        <v>2</v>
      </c>
      <c r="L2530" s="76">
        <f>'2nd 1'!C4</f>
        <v>107</v>
      </c>
      <c r="M2530" s="76">
        <f>'2nd 2'!C4</f>
        <v>108</v>
      </c>
      <c r="N2530" s="76">
        <f>'2nd 3'!C4</f>
        <v>109</v>
      </c>
      <c r="O2530" s="76">
        <f>'2nd 4'!C4</f>
        <v>110</v>
      </c>
      <c r="P2530" s="76">
        <f>'2nd 5'!C4</f>
        <v>111</v>
      </c>
      <c r="Q2530" s="76">
        <f>'2nd 6'!C4</f>
        <v>112</v>
      </c>
      <c r="R2530" s="76">
        <f>'2nd 7'!C4</f>
        <v>0</v>
      </c>
      <c r="S2530" s="429" t="s">
        <v>0</v>
      </c>
      <c r="T2530" s="429" t="s">
        <v>3</v>
      </c>
      <c r="U2530" s="431" t="s">
        <v>2</v>
      </c>
      <c r="V2530" s="492" t="s">
        <v>29</v>
      </c>
      <c r="W2530" s="493" t="s">
        <v>0</v>
      </c>
      <c r="X2530" s="494" t="s">
        <v>3</v>
      </c>
      <c r="Y2530" s="495" t="s">
        <v>2</v>
      </c>
      <c r="Z2530" s="510"/>
    </row>
    <row r="2531" spans="1:26" ht="64.5" customHeight="1" thickTop="1" thickBot="1">
      <c r="A2531" s="77" t="s">
        <v>63</v>
      </c>
      <c r="B2531" s="78"/>
      <c r="C2531" s="114" t="str">
        <f>'1st 1'!C6</f>
        <v>Drawing-1</v>
      </c>
      <c r="D2531" s="114" t="str">
        <f>'1st 2'!C6</f>
        <v>Sketch-1</v>
      </c>
      <c r="E2531" s="114" t="str">
        <f>'1st 3'!C6</f>
        <v>Parspective-1</v>
      </c>
      <c r="F2531" s="114" t="str">
        <f>'1st 4'!C6</f>
        <v>Study and Composition-1</v>
      </c>
      <c r="G2531" s="114" t="str">
        <f>'1st 5'!C6</f>
        <v>History of Civilization-1</v>
      </c>
      <c r="H2531" s="114" t="str">
        <f>'1st 6'!C6</f>
        <v>Nazrul Studies</v>
      </c>
      <c r="I2531" s="481"/>
      <c r="J2531" s="481"/>
      <c r="K2531" s="482"/>
      <c r="L2531" s="114" t="str">
        <f>'2nd 1'!C6</f>
        <v>Drawing-2</v>
      </c>
      <c r="M2531" s="114" t="str">
        <f>'2nd 2'!C6</f>
        <v>Sketch-2</v>
      </c>
      <c r="N2531" s="114" t="str">
        <f>'2nd 3'!C6</f>
        <v>Perspective- 2</v>
      </c>
      <c r="O2531" s="114" t="str">
        <f>'2nd 4'!C6</f>
        <v>Basic Design</v>
      </c>
      <c r="P2531" s="114" t="str">
        <f>'2nd 5'!C6</f>
        <v xml:space="preserve"> Study &amp; composition 2</v>
      </c>
      <c r="Q2531" s="114" t="str">
        <f>'2nd 6'!C6</f>
        <v>History of Civilization -2</v>
      </c>
      <c r="R2531" s="114">
        <f>'2nd 7'!C6</f>
        <v>0</v>
      </c>
      <c r="S2531" s="429"/>
      <c r="T2531" s="429"/>
      <c r="U2531" s="431"/>
      <c r="V2531" s="492"/>
      <c r="W2531" s="493"/>
      <c r="X2531" s="493"/>
      <c r="Y2531" s="495"/>
      <c r="Z2531" s="510"/>
    </row>
    <row r="2532" spans="1:26" ht="18.75" thickTop="1">
      <c r="A2532" s="77" t="s">
        <v>12</v>
      </c>
      <c r="B2532" s="78"/>
      <c r="C2532" s="80">
        <f>'1st 1'!G4</f>
        <v>3</v>
      </c>
      <c r="D2532" s="80">
        <f>'1st 2'!G4</f>
        <v>1.5</v>
      </c>
      <c r="E2532" s="80">
        <f>'1st 3'!G4</f>
        <v>3</v>
      </c>
      <c r="F2532" s="80">
        <f>'1st 4'!G4</f>
        <v>3</v>
      </c>
      <c r="G2532" s="80">
        <f>'1st 5'!G4</f>
        <v>1.5</v>
      </c>
      <c r="H2532" s="80">
        <f>'1st 6'!G4</f>
        <v>3</v>
      </c>
      <c r="I2532" s="481"/>
      <c r="J2532" s="481"/>
      <c r="K2532" s="513"/>
      <c r="L2532" s="80">
        <f>'2nd 1'!G4</f>
        <v>3</v>
      </c>
      <c r="M2532" s="80">
        <f>'2nd 2'!G4</f>
        <v>1.5</v>
      </c>
      <c r="N2532" s="80">
        <f>'2nd 3'!G4</f>
        <v>3</v>
      </c>
      <c r="O2532" s="80">
        <f>'2nd 4'!G4</f>
        <v>1.5</v>
      </c>
      <c r="P2532" s="80">
        <f>'2nd 5'!G4</f>
        <v>3</v>
      </c>
      <c r="Q2532" s="80">
        <f>'2nd 6'!G4</f>
        <v>3</v>
      </c>
      <c r="R2532" s="80">
        <f>'2nd 7'!G4</f>
        <v>0</v>
      </c>
      <c r="S2532" s="430"/>
      <c r="T2532" s="430"/>
      <c r="U2532" s="432"/>
      <c r="V2532" s="468"/>
      <c r="W2532" s="471"/>
      <c r="X2532" s="471"/>
      <c r="Y2532" s="422"/>
      <c r="Z2532" s="510"/>
    </row>
    <row r="2533" spans="1:26" ht="16.5" customHeight="1">
      <c r="A2533" s="77" t="s">
        <v>11</v>
      </c>
      <c r="B2533" s="78"/>
      <c r="C2533" s="80">
        <v>100</v>
      </c>
      <c r="D2533" s="80">
        <v>100</v>
      </c>
      <c r="E2533" s="80">
        <v>100</v>
      </c>
      <c r="F2533" s="80">
        <v>100</v>
      </c>
      <c r="G2533" s="80">
        <v>100</v>
      </c>
      <c r="H2533" s="80">
        <v>100</v>
      </c>
      <c r="I2533" s="496">
        <f>(C2537*C2532)+(D2537*D2532)+(E2537*E2532)+(F2537*F2532)+(G2537*G2532)+(H2537*H2532)</f>
        <v>50.25</v>
      </c>
      <c r="J2533" s="82"/>
      <c r="K2533" s="83" t="str">
        <f>IF(J2534&gt;=4,"A+",IF(J2534&gt;=3.75,"A",IF(J2534&gt;=3.5,"A-",IF(J2534&gt;=3.25,"B+",IF(J2534&gt;=3,"B",IF(J2534&gt;=2.75,"B-",IF(J2534&gt;=2.5,"C+",IF(J2534&gt;=2,"C","F"))))))))</f>
        <v>B+</v>
      </c>
      <c r="L2533" s="81">
        <v>100</v>
      </c>
      <c r="M2533" s="80">
        <v>100</v>
      </c>
      <c r="N2533" s="80">
        <v>100</v>
      </c>
      <c r="O2533" s="80">
        <v>100</v>
      </c>
      <c r="P2533" s="80">
        <v>100</v>
      </c>
      <c r="Q2533" s="80">
        <v>100</v>
      </c>
      <c r="R2533" s="80">
        <v>100</v>
      </c>
      <c r="S2533" s="465">
        <f>(L2537*L2532)+(M2537*M2532)+(N2537*N2532)+(O2537*O2532)+(P2537*P2532)+(Q2537*Q2532)+(R2537*R2532)</f>
        <v>49.875</v>
      </c>
      <c r="T2533" s="84"/>
      <c r="U2533" s="85" t="str">
        <f>IF(T2534&gt;=4,"A+",IF(T2534&gt;=3.75,"A",IF(T2534&gt;=3.5,"A-",IF(T2534&gt;=3.25,"B+",IF(T2534&gt;=3,"B",IF(T2534&gt;=2.75,"B-",IF(T2534&gt;=2.5,"C+",IF(T2534&gt;=2,"C","F"))))))))</f>
        <v>B+</v>
      </c>
      <c r="V2533" s="498">
        <f>IF((C2537+C2539)=0,0,C2532)+IF((D2537+D2539)=0,0,D2532)+IF((E2537+E2539)=0,0,E2532)+IF((F2537+F2539)=0,0,F2532)+IF((G2537+G2539)=0,0,G2532)+IF((H2537+H2539)=0,0,H2532)+IF((L2537+L2539)=0,0,L2532)+IF((M2537+M2539)=0,0,M2532)+IF((N2537+N2539)=0,0,N2532)+IF((O2537+O2539)=0,0,O2532)+IF((P2537+P2539)=0,0,P2532)+IF((Q2537+Q2539)=0,0,Q2532)+IF((R2537+R2539)=0,0,R2532)+IF(C2582=0,0,1.5)</f>
        <v>31.5</v>
      </c>
      <c r="W2533" s="415">
        <f>I2533+S2533+(C2582*1.5)</f>
        <v>104.625</v>
      </c>
      <c r="X2533" s="503">
        <f>IF(S2533&gt;0,(W2533/31.5),J2534)</f>
        <v>3.3214285714285716</v>
      </c>
      <c r="Y2533" s="154" t="str">
        <f>IF(X2533&gt;=4,"A+",IF(X2533&gt;=3.75,"A",IF(X2533&gt;=3.5,"A-",IF(X2533&gt;=3.25,"B+",IF(X2533&gt;=3,"B",IF(X2533&gt;=2.75,"B-",IF(X2533&gt;=2.5,"C+",IF(X2533&gt;=2,"C","F"))))))))</f>
        <v>B+</v>
      </c>
      <c r="Z2533" s="510"/>
    </row>
    <row r="2534" spans="1:26" ht="18">
      <c r="A2534" s="77" t="s">
        <v>28</v>
      </c>
      <c r="B2534" s="86"/>
      <c r="C2534" s="87">
        <f>'1st 1'!C48</f>
        <v>28</v>
      </c>
      <c r="D2534" s="87">
        <f>'1st 2'!C48</f>
        <v>30</v>
      </c>
      <c r="E2534" s="87">
        <f>'1st 3'!C48</f>
        <v>28.5</v>
      </c>
      <c r="F2534" s="87">
        <f>'1st 4'!C48</f>
        <v>25</v>
      </c>
      <c r="G2534" s="87">
        <f>'1st 5'!C48</f>
        <v>33</v>
      </c>
      <c r="H2534" s="87">
        <f>'1st 6'!C48</f>
        <v>32.299999999999997</v>
      </c>
      <c r="I2534" s="497"/>
      <c r="J2534" s="485">
        <f>I2533/(C2532+D2532+E2532+F2532+G2532+H2532)</f>
        <v>3.35</v>
      </c>
      <c r="K2534" s="88"/>
      <c r="L2534" s="89">
        <f>'2nd 1'!C48</f>
        <v>28.75</v>
      </c>
      <c r="M2534" s="87">
        <f>'2nd 2'!C48</f>
        <v>29</v>
      </c>
      <c r="N2534" s="87">
        <f>'2nd 3'!C48</f>
        <v>27</v>
      </c>
      <c r="O2534" s="87">
        <f>'2nd 4'!C48</f>
        <v>25.5</v>
      </c>
      <c r="P2534" s="87">
        <f>'2nd 5'!C48</f>
        <v>26</v>
      </c>
      <c r="Q2534" s="87">
        <f>'2nd 6'!C48</f>
        <v>28</v>
      </c>
      <c r="R2534" s="87">
        <f>'2nd 7'!C48</f>
        <v>0</v>
      </c>
      <c r="S2534" s="457"/>
      <c r="T2534" s="485">
        <f>S2533/(L2532+M2532+N2532+O2532+P2532+Q2532+R2532)</f>
        <v>3.3250000000000002</v>
      </c>
      <c r="U2534" s="90"/>
      <c r="V2534" s="499"/>
      <c r="W2534" s="501"/>
      <c r="X2534" s="453"/>
      <c r="Y2534" s="487" t="str">
        <f>IF(S2533&gt;0,(IF(X2533&gt;=2.5,Y2533,IF(X2533&gt;=2.25,"C",IF(X2533&gt;=2,"D","F")))),K2535)</f>
        <v>B+</v>
      </c>
      <c r="Z2534" s="510"/>
    </row>
    <row r="2535" spans="1:26" ht="16.5" customHeight="1">
      <c r="A2535" s="423" t="s">
        <v>26</v>
      </c>
      <c r="B2535" s="91" t="s">
        <v>60</v>
      </c>
      <c r="C2535" s="87">
        <f>'1st 1'!J48</f>
        <v>41</v>
      </c>
      <c r="D2535" s="87">
        <f>'1st 2'!J48</f>
        <v>39</v>
      </c>
      <c r="E2535" s="87">
        <f>'1st 3'!J48</f>
        <v>41</v>
      </c>
      <c r="F2535" s="87">
        <f>'1st 4'!J48</f>
        <v>38.5</v>
      </c>
      <c r="G2535" s="87">
        <f>'1st 5'!J48</f>
        <v>43.5</v>
      </c>
      <c r="H2535" s="87">
        <f>'1st 6'!J48</f>
        <v>38.5</v>
      </c>
      <c r="I2535" s="497"/>
      <c r="J2535" s="505"/>
      <c r="K2535" s="489" t="str">
        <f>IF(J2534&gt;=2.5,K2533,IF(J2534&gt;=2.25,"C",IF(J2534&gt;=2,"D",IF(J2534=0,0,"F"))))</f>
        <v>B+</v>
      </c>
      <c r="L2535" s="89">
        <f>'2nd 1'!J48</f>
        <v>47</v>
      </c>
      <c r="M2535" s="87">
        <f>'2nd 2'!J48</f>
        <v>44</v>
      </c>
      <c r="N2535" s="87">
        <f>'2nd 3'!J48</f>
        <v>43.5</v>
      </c>
      <c r="O2535" s="87">
        <f>'2nd 4'!J48</f>
        <v>33.5</v>
      </c>
      <c r="P2535" s="87">
        <f>'2nd 5'!J48</f>
        <v>35</v>
      </c>
      <c r="Q2535" s="87">
        <f>'2nd 6'!J48</f>
        <v>40.25</v>
      </c>
      <c r="R2535" s="87">
        <f>'2nd 7'!J48</f>
        <v>0</v>
      </c>
      <c r="S2535" s="457"/>
      <c r="T2535" s="486"/>
      <c r="U2535" s="442" t="str">
        <f>IF(T2534&gt;=2.5,U2533,IF(T2534&gt;=2.25,"C",IF(T2534&gt;=2,"D",IF(T2534=0,0,"F"))))</f>
        <v>B+</v>
      </c>
      <c r="V2535" s="499"/>
      <c r="W2535" s="501"/>
      <c r="X2535" s="453"/>
      <c r="Y2535" s="488"/>
      <c r="Z2535" s="510"/>
    </row>
    <row r="2536" spans="1:26" ht="16.5" customHeight="1">
      <c r="A2536" s="424"/>
      <c r="B2536" s="91" t="s">
        <v>67</v>
      </c>
      <c r="C2536" s="115">
        <f>'1st 1'!K48</f>
        <v>69</v>
      </c>
      <c r="D2536" s="115">
        <f>'1st 2'!K48</f>
        <v>69</v>
      </c>
      <c r="E2536" s="115">
        <f>'1st 3'!K48</f>
        <v>70</v>
      </c>
      <c r="F2536" s="115">
        <f>'1st 4'!K48</f>
        <v>64</v>
      </c>
      <c r="G2536" s="115">
        <f>'1st 5'!K48</f>
        <v>77</v>
      </c>
      <c r="H2536" s="115">
        <f>'1st 6'!K48</f>
        <v>71</v>
      </c>
      <c r="I2536" s="497"/>
      <c r="J2536" s="505"/>
      <c r="K2536" s="490"/>
      <c r="L2536" s="116">
        <f>'2nd 1'!K48</f>
        <v>76</v>
      </c>
      <c r="M2536" s="115">
        <f>'2nd 2'!K48</f>
        <v>73</v>
      </c>
      <c r="N2536" s="115">
        <f>'2nd 3'!K48</f>
        <v>71</v>
      </c>
      <c r="O2536" s="115">
        <f>'2nd 4'!K48</f>
        <v>59</v>
      </c>
      <c r="P2536" s="115">
        <f>'2nd 5'!K48</f>
        <v>61</v>
      </c>
      <c r="Q2536" s="115">
        <f>'2nd 6'!K48</f>
        <v>69</v>
      </c>
      <c r="R2536" s="115">
        <f>'2nd 7'!K48</f>
        <v>0</v>
      </c>
      <c r="S2536" s="457"/>
      <c r="T2536" s="486"/>
      <c r="U2536" s="491"/>
      <c r="V2536" s="499"/>
      <c r="W2536" s="501"/>
      <c r="X2536" s="453"/>
      <c r="Y2536" s="488"/>
      <c r="Z2536" s="510"/>
    </row>
    <row r="2537" spans="1:26" ht="18">
      <c r="A2537" s="424"/>
      <c r="B2537" s="91" t="s">
        <v>1</v>
      </c>
      <c r="C2537" s="87">
        <f>'1st 1'!M48</f>
        <v>3.25</v>
      </c>
      <c r="D2537" s="87">
        <f>'1st 2'!M48</f>
        <v>3.25</v>
      </c>
      <c r="E2537" s="87">
        <f>'1st 3'!M48</f>
        <v>3.5</v>
      </c>
      <c r="F2537" s="87">
        <f>'1st 4'!M48</f>
        <v>3</v>
      </c>
      <c r="G2537" s="87">
        <f>'1st 5'!M48</f>
        <v>3.75</v>
      </c>
      <c r="H2537" s="87">
        <f>'1st 6'!M48</f>
        <v>3.5</v>
      </c>
      <c r="I2537" s="497"/>
      <c r="J2537" s="505"/>
      <c r="K2537" s="92"/>
      <c r="L2537" s="89">
        <f>'2nd 1'!M48</f>
        <v>3.75</v>
      </c>
      <c r="M2537" s="87">
        <f>'2nd 2'!M48</f>
        <v>3.5</v>
      </c>
      <c r="N2537" s="87">
        <f>'2nd 3'!M48</f>
        <v>3.5</v>
      </c>
      <c r="O2537" s="87">
        <f>'2nd 4'!M48</f>
        <v>2.75</v>
      </c>
      <c r="P2537" s="87">
        <f>'2nd 5'!M48</f>
        <v>3</v>
      </c>
      <c r="Q2537" s="87">
        <f>'2nd 6'!M48</f>
        <v>3.25</v>
      </c>
      <c r="R2537" s="87">
        <f>'2nd 7'!M48</f>
        <v>0</v>
      </c>
      <c r="S2537" s="457"/>
      <c r="T2537" s="486"/>
      <c r="U2537" s="93"/>
      <c r="V2537" s="499"/>
      <c r="W2537" s="501"/>
      <c r="X2537" s="453"/>
      <c r="Y2537" s="155"/>
      <c r="Z2537" s="510"/>
    </row>
    <row r="2538" spans="1:26" ht="17.25" customHeight="1" thickBot="1">
      <c r="A2538" s="424"/>
      <c r="B2538" s="94" t="s">
        <v>2</v>
      </c>
      <c r="C2538" s="95" t="str">
        <f>'1st 1'!L48</f>
        <v>B+</v>
      </c>
      <c r="D2538" s="95" t="str">
        <f>'1st 2'!L48</f>
        <v>B+</v>
      </c>
      <c r="E2538" s="95" t="str">
        <f>'1st 3'!L48</f>
        <v>A-</v>
      </c>
      <c r="F2538" s="95" t="str">
        <f>'1st 4'!L48</f>
        <v>B</v>
      </c>
      <c r="G2538" s="95" t="str">
        <f>'1st 5'!L48</f>
        <v>A</v>
      </c>
      <c r="H2538" s="95" t="str">
        <f>'1st 6'!L48</f>
        <v>A-</v>
      </c>
      <c r="I2538" s="472"/>
      <c r="J2538" s="96"/>
      <c r="K2538" s="88"/>
      <c r="L2538" s="97" t="str">
        <f>'2nd 1'!L48</f>
        <v>A</v>
      </c>
      <c r="M2538" s="95" t="str">
        <f>'2nd 2'!L48</f>
        <v>A-</v>
      </c>
      <c r="N2538" s="95" t="str">
        <f>'2nd 3'!L48</f>
        <v>A-</v>
      </c>
      <c r="O2538" s="95" t="str">
        <f>'2nd 4'!L48</f>
        <v>B-</v>
      </c>
      <c r="P2538" s="95" t="str">
        <f>'2nd 5'!L48</f>
        <v>B</v>
      </c>
      <c r="Q2538" s="95" t="str">
        <f>'2nd 6'!L48</f>
        <v>B+</v>
      </c>
      <c r="R2538" s="95">
        <f>'2nd 7'!L48</f>
        <v>0</v>
      </c>
      <c r="S2538" s="457"/>
      <c r="T2538" s="98"/>
      <c r="U2538" s="90"/>
      <c r="V2538" s="500"/>
      <c r="W2538" s="502"/>
      <c r="X2538" s="504"/>
      <c r="Y2538" s="156"/>
      <c r="Z2538" s="510"/>
    </row>
    <row r="2539" spans="1:26" ht="18.75" thickTop="1">
      <c r="A2539" s="413" t="s">
        <v>127</v>
      </c>
      <c r="B2539" s="91" t="s">
        <v>1</v>
      </c>
      <c r="C2539" s="87">
        <f>'1st 1'!N48</f>
        <v>0</v>
      </c>
      <c r="D2539" s="87">
        <f>'1st 2'!N48</f>
        <v>0</v>
      </c>
      <c r="E2539" s="87">
        <f>'1st 3'!N48</f>
        <v>0</v>
      </c>
      <c r="F2539" s="87">
        <f>'1st 4'!N48</f>
        <v>0</v>
      </c>
      <c r="G2539" s="87">
        <f>'1st 5'!N48</f>
        <v>0</v>
      </c>
      <c r="H2539" s="87">
        <f>'1st 6'!N48</f>
        <v>0</v>
      </c>
      <c r="I2539" s="530">
        <f>(C2539*C2532)+(D2539*D2532)+(E2539*E2532)+(F2539*F2532)+(G2539*G2532)+(H2539*H2532)</f>
        <v>0</v>
      </c>
      <c r="J2539" s="417">
        <f>IF(C2539&gt;0,(C2537*C2532),0)+IF(D2539&gt;0,(D2537*D2532),0)+IF(E2539&gt;0,(E2537*E2532),0)+IF(F2539&gt;0,(F2537*F2532),0)+IF(G2539&gt;0,(G2537*G2532),0)+IF(H2539&gt;0,(H2537*H2532),0)</f>
        <v>0</v>
      </c>
      <c r="K2539" s="473">
        <f>IF(C2539&gt;C2537,((C2539*C2532)-(C2537*C2532)),0)+IF(D2539&gt;D2537,((D2539*D2532)-(D2537*D2532)),0)+IF(E2539&gt;E2537,((E2539*E2532)-(E2537*E2532)),0)+IF(F2539&gt;F2537,((F2539*F2532)-(F2537*F2532)),0)+IF(G2539&gt;G2537,((G2539*G2532)-(G2537*G2532)),0)+IF(H2539&gt;H2537,((H2539*H2532)-(H2537*H2532)),0)</f>
        <v>0</v>
      </c>
      <c r="L2539" s="89">
        <f>'2nd 1'!N48</f>
        <v>0</v>
      </c>
      <c r="M2539" s="87">
        <f>'2nd 2'!N48</f>
        <v>0</v>
      </c>
      <c r="N2539" s="87">
        <f>'2nd 3'!N48</f>
        <v>0</v>
      </c>
      <c r="O2539" s="87">
        <f>'2nd 4'!N48</f>
        <v>0</v>
      </c>
      <c r="P2539" s="87">
        <f>'2nd 5'!N48</f>
        <v>0</v>
      </c>
      <c r="Q2539" s="87">
        <f>'2nd 6'!N48</f>
        <v>0</v>
      </c>
      <c r="R2539" s="87">
        <f>'2nd 7'!N48</f>
        <v>0</v>
      </c>
      <c r="S2539" s="401">
        <f>(L2539*L2532)+(M2539*M2532)+(N2539*N2532)+(O2539*O2532)+(P2539*P2532)+(Q2539*Q2532)+(R2539*R2532)</f>
        <v>0</v>
      </c>
      <c r="T2539" s="417">
        <f>IF(L2539&gt;0,(L2537*L2532),0)+IF(M2539&gt;0,(M2537*M2532),0)+IF(N2539&gt;0,(N2537*N2532),0)+IF(O2539&gt;0,(O2537*O2532),0)+IF(P2539&gt;0,(P2537*P2532),0)+IF(Q2539&gt;0,(Q2537*Q2532),0)+IF(R2539&gt;0,(R2537*R2532),0)</f>
        <v>0</v>
      </c>
      <c r="U2539" s="399">
        <f>IF(L2539&gt;L2537,((L2539*L2532)-(L2537*L2532)),0)+IF(M2539&gt;M2537,((M2539*M2532)-(M2537*M2532)),0)+IF(N2539&gt;N2537,((N2539*N2532)-(N2537*N2532)),0)+IF(O2539&gt;O2537,((O2539*O2532)-(O2537*O2532)),0)+IF(P2539&gt;P2537,((P2539*P2532)-(P2537*P2532)),0)+IF(Q2539&gt;Q2537,((Q2539*Q2532)-(Q2537*Q2532)),0)+IF(R2539&gt;R2537,((R2539*R2532)-(R2537*R2532)),0)</f>
        <v>0</v>
      </c>
      <c r="V2539" s="401">
        <f>I2539+S2539</f>
        <v>0</v>
      </c>
      <c r="W2539" s="436">
        <f>J2539+T2539</f>
        <v>0</v>
      </c>
      <c r="X2539" s="526">
        <f>K2539+U2539</f>
        <v>0</v>
      </c>
      <c r="Y2539" s="527"/>
      <c r="Z2539" s="510"/>
    </row>
    <row r="2540" spans="1:26" ht="15.75" customHeight="1" thickBot="1">
      <c r="A2540" s="414"/>
      <c r="B2540" s="157" t="s">
        <v>23</v>
      </c>
      <c r="C2540" s="178" t="str">
        <f>'1st 1'!O48</f>
        <v/>
      </c>
      <c r="D2540" s="178" t="str">
        <f>'1st 2'!O48</f>
        <v/>
      </c>
      <c r="E2540" s="178" t="str">
        <f>'1st 3'!O48</f>
        <v/>
      </c>
      <c r="F2540" s="178" t="str">
        <f>'1st 4'!O48</f>
        <v/>
      </c>
      <c r="G2540" s="178" t="str">
        <f>'1st 5'!O48</f>
        <v/>
      </c>
      <c r="H2540" s="178" t="str">
        <f>'1st 6'!O48</f>
        <v/>
      </c>
      <c r="I2540" s="472"/>
      <c r="J2540" s="472"/>
      <c r="K2540" s="474"/>
      <c r="L2540" s="179" t="str">
        <f>'2nd 1'!O48</f>
        <v/>
      </c>
      <c r="M2540" s="178" t="str">
        <f>'2nd 2'!O48</f>
        <v/>
      </c>
      <c r="N2540" s="178" t="str">
        <f>'2nd 3'!O48</f>
        <v/>
      </c>
      <c r="O2540" s="178" t="str">
        <f>'2nd 4'!O48</f>
        <v/>
      </c>
      <c r="P2540" s="178" t="str">
        <f>'2nd 5'!O48</f>
        <v/>
      </c>
      <c r="Q2540" s="178" t="str">
        <f>'2nd 6'!O48</f>
        <v/>
      </c>
      <c r="R2540" s="178" t="str">
        <f>'2nd 7'!O48</f>
        <v/>
      </c>
      <c r="S2540" s="475"/>
      <c r="T2540" s="420"/>
      <c r="U2540" s="400"/>
      <c r="V2540" s="402"/>
      <c r="W2540" s="437"/>
      <c r="X2540" s="528"/>
      <c r="Y2540" s="529"/>
      <c r="Z2540" s="510"/>
    </row>
    <row r="2541" spans="1:26" ht="21" customHeight="1" thickTop="1" thickBot="1">
      <c r="A2541" s="435" t="s">
        <v>30</v>
      </c>
      <c r="B2541" s="435"/>
      <c r="C2541" s="435"/>
      <c r="D2541" s="435"/>
      <c r="E2541" s="435"/>
      <c r="F2541" s="435"/>
      <c r="G2541" s="435"/>
      <c r="H2541" s="435"/>
      <c r="I2541" s="435"/>
      <c r="J2541" s="435"/>
      <c r="K2541" s="435"/>
      <c r="L2541" s="435"/>
      <c r="M2541" s="435"/>
      <c r="N2541" s="435"/>
      <c r="O2541" s="435"/>
      <c r="P2541" s="435"/>
      <c r="Q2541" s="435"/>
      <c r="R2541" s="435"/>
      <c r="S2541" s="435"/>
      <c r="T2541" s="435"/>
      <c r="U2541" s="435"/>
      <c r="V2541" s="435"/>
      <c r="W2541" s="435"/>
      <c r="X2541" s="435"/>
      <c r="Y2541" s="435"/>
      <c r="Z2541" s="510"/>
    </row>
    <row r="2542" spans="1:26" ht="19.5" customHeight="1" thickTop="1" thickBot="1">
      <c r="A2542" s="478" t="s">
        <v>44</v>
      </c>
      <c r="B2542" s="479"/>
      <c r="C2542" s="479"/>
      <c r="D2542" s="479"/>
      <c r="E2542" s="479"/>
      <c r="F2542" s="479"/>
      <c r="G2542" s="479"/>
      <c r="H2542" s="479"/>
      <c r="I2542" s="479"/>
      <c r="J2542" s="479"/>
      <c r="K2542" s="506"/>
      <c r="L2542" s="425" t="s">
        <v>45</v>
      </c>
      <c r="M2542" s="426"/>
      <c r="N2542" s="426"/>
      <c r="O2542" s="426"/>
      <c r="P2542" s="426"/>
      <c r="Q2542" s="426"/>
      <c r="R2542" s="426"/>
      <c r="S2542" s="426"/>
      <c r="T2542" s="426"/>
      <c r="U2542" s="426"/>
      <c r="V2542" s="160"/>
      <c r="W2542" s="428" t="s">
        <v>39</v>
      </c>
      <c r="X2542" s="428"/>
      <c r="Y2542" s="161"/>
      <c r="Z2542" s="510"/>
    </row>
    <row r="2543" spans="1:26" ht="17.25" customHeight="1" thickTop="1">
      <c r="A2543" s="99" t="s">
        <v>22</v>
      </c>
      <c r="B2543" s="100"/>
      <c r="C2543" s="101">
        <f>'3rd 1'!B4</f>
        <v>201</v>
      </c>
      <c r="D2543" s="101">
        <f>'3rd 2'!B4</f>
        <v>202</v>
      </c>
      <c r="E2543" s="101">
        <f>'3rd 3'!B4</f>
        <v>203</v>
      </c>
      <c r="F2543" s="101">
        <f>'3rd 4'!B4</f>
        <v>204</v>
      </c>
      <c r="G2543" s="101">
        <f>'3rd 5'!B4</f>
        <v>205</v>
      </c>
      <c r="H2543" s="101">
        <f>'3rd 6'!B4</f>
        <v>0</v>
      </c>
      <c r="I2543" s="430" t="s">
        <v>0</v>
      </c>
      <c r="J2543" s="430" t="s">
        <v>3</v>
      </c>
      <c r="K2543" s="432" t="s">
        <v>2</v>
      </c>
      <c r="L2543" s="101">
        <f>'4th 1'!B4</f>
        <v>206</v>
      </c>
      <c r="M2543" s="101">
        <f>'4th 2'!B4</f>
        <v>207</v>
      </c>
      <c r="N2543" s="101">
        <f>'4th 3'!B4</f>
        <v>208</v>
      </c>
      <c r="O2543" s="101">
        <f>'4th 4'!B4</f>
        <v>209</v>
      </c>
      <c r="P2543" s="101">
        <f>'4th 5'!B4</f>
        <v>210</v>
      </c>
      <c r="Q2543" s="101">
        <f>'4th 6'!B4</f>
        <v>211</v>
      </c>
      <c r="R2543" s="101">
        <f>'4th 7'!B4</f>
        <v>0</v>
      </c>
      <c r="S2543" s="429" t="s">
        <v>0</v>
      </c>
      <c r="T2543" s="429" t="s">
        <v>3</v>
      </c>
      <c r="U2543" s="431" t="s">
        <v>2</v>
      </c>
      <c r="V2543" s="433" t="s">
        <v>62</v>
      </c>
      <c r="W2543" s="434"/>
      <c r="X2543" s="434"/>
      <c r="Y2543" s="162" t="str">
        <f>IF(X2544&gt;=4,"A+",IF(X2544&gt;=3.75,"A",IF(X2544&gt;=3.5,"A-",IF(X2544&gt;=3.25,"B+",IF(X2544&gt;=3,"B",IF(X2544&gt;=2.75,"B-",IF(X2544&gt;=2.5,"C+",IF(X2544&gt;=2,"C","F"))))))))</f>
        <v>B+</v>
      </c>
      <c r="Z2543" s="510"/>
    </row>
    <row r="2544" spans="1:26" ht="63.75" customHeight="1">
      <c r="A2544" s="77" t="s">
        <v>63</v>
      </c>
      <c r="B2544" s="86"/>
      <c r="C2544" s="79" t="str">
        <f>IF('3rd 1'!C48&gt;0,'3rd 1'!D6,IF('3rd 1'!K48&gt;0,'3rd 1'!L6,IF('3rd 1'!S48&gt;0,'3rd 1'!T6,0)))</f>
        <v>Drawing-3</v>
      </c>
      <c r="D2544" s="79" t="str">
        <f>IF('3rd 2'!C48&gt;0,'3rd 2'!D6,IF('3rd 2'!K48&gt;0,'3rd 2'!L6,IF('3rd 2'!S48&gt;0,'3rd 2'!T6,0)))</f>
        <v>Still Life-1</v>
      </c>
      <c r="E2544" s="79" t="str">
        <f>IF('3rd 3'!C48&gt;0,'3rd 3'!D6,IF('3rd 3'!K48&gt;0,'3rd 3'!L6,IF('3rd 3'!S48&gt;0,'3rd 3'!T6,0)))</f>
        <v>Sketch-3</v>
      </c>
      <c r="F2544" s="79" t="str">
        <f>IF('3rd 4'!C48&gt;0,'3rd 4'!D6,IF('3rd 4'!K48&gt;0,'3rd 4'!L6,IF('3rd 4'!S48&gt;0,'3rd 4'!T6,0)))</f>
        <v>Nature Study</v>
      </c>
      <c r="G2544" s="79" t="str">
        <f>IF('3rd 5'!C48&gt;0,'3rd 5'!D6,IF('3rd 5'!K48&gt;0,'3rd 5'!L6,IF('3rd 5'!S48&gt;0,'3rd 5'!T6,0)))</f>
        <v>History of Ancient Indian Civilization</v>
      </c>
      <c r="H2544" s="79">
        <f>IF('3rd 6'!C48&gt;0,'3rd 6'!D6,IF('3rd 6'!K48&gt;0,'3rd 6'!L6,IF('3rd 6'!S48&gt;0,'3rd 6'!T6,0)))</f>
        <v>0</v>
      </c>
      <c r="I2544" s="481"/>
      <c r="J2544" s="481"/>
      <c r="K2544" s="482"/>
      <c r="L2544" s="79" t="str">
        <f>IF('4th 1'!C48&gt;0,'4th 1'!D6,IF('4th 1'!K48&gt;0,'4th 1'!L6,IF('4th 1'!S48&gt;0,'4th 1'!T6,0)))</f>
        <v>Drawing-4</v>
      </c>
      <c r="M2544" s="79" t="str">
        <f>IF('4th 2'!C48&gt;0,'4th 2'!D6,IF('4th 2'!K48&gt;0,'4th 2'!L6,IF('4th 2'!S48&gt;0,'4th 2'!T6,0)))</f>
        <v>Still Life-2</v>
      </c>
      <c r="N2544" s="79" t="str">
        <f>IF('4th 3'!C48&gt;0,'4th 3'!D6,IF('4th 3'!K48&gt;0,'4th 3'!L6,IF('4th 3'!S48&gt;0,'4th 3'!T6,0)))</f>
        <v>Landscape-2</v>
      </c>
      <c r="O2544" s="79" t="str">
        <f>IF('4th 4'!C48&gt;0,'4th 4'!D6,IF('4th 4'!K48&gt;0,'4th 4'!L6,IF('4th 4'!S48&gt;0,'4th 4'!T6,0)))</f>
        <v>Study &amp; Composition-2</v>
      </c>
      <c r="P2544" s="79" t="str">
        <f>IF('4th 5'!C48&gt;0,'4th 5'!D6,IF('4th 5'!K48&gt;0,'4th 5'!L6,IF('4th 5'!S48&gt;0,'4th 5'!T6,0)))</f>
        <v>Material &amp; Technique of Printmaking</v>
      </c>
      <c r="Q2544" s="79" t="str">
        <f>IF('4th 6'!C48&gt;0,'4th 6'!D6,IF('4th 6'!K48&gt;0,'4th 6'!L6,IF('4th 6'!S48&gt;0,'4th 6'!T6,0)))</f>
        <v>History of Ancient Bengal Civilization</v>
      </c>
      <c r="R2544" s="79">
        <f>IF('4th 7'!C48&gt;0,'4th 7'!D6,IF('4th 7'!K48&gt;0,'4th 7'!L6,IF('4th 7'!S48&gt;0,'4th 7'!T6,0)))</f>
        <v>0</v>
      </c>
      <c r="S2544" s="429"/>
      <c r="T2544" s="429"/>
      <c r="U2544" s="431"/>
      <c r="V2544" s="335">
        <f>IF(I2546&gt;0,(V2549+V2533),0)</f>
        <v>63</v>
      </c>
      <c r="W2544" s="254">
        <f>IF(I2546&gt;0,(W2549+W2533),0)</f>
        <v>205.125</v>
      </c>
      <c r="X2544" s="336">
        <f>IF(S2546&gt;0,(W2544/63),IF(I2546&gt;0,(W2544/46.5),0))</f>
        <v>3.2559523809523809</v>
      </c>
      <c r="Y2544" s="163" t="str">
        <f>IF(X2544&gt;=2.5,Y2543,IF(X2544&gt;=2.25,"C",IF(X2544&gt;=2,"D",IF(X2544=0,0,"F"))))</f>
        <v>B+</v>
      </c>
      <c r="Z2544" s="510"/>
    </row>
    <row r="2545" spans="1:28" ht="16.5">
      <c r="A2545" s="458" t="s">
        <v>27</v>
      </c>
      <c r="B2545" s="459"/>
      <c r="C2545" s="102">
        <f>IF('3rd 1'!C48&gt;0,'3rd 1'!H4,IF('3rd 1'!K48&gt;0,'3rd 1'!P4,IF('3rd 1'!S48&gt;0,'3rd 1'!X4,0)))</f>
        <v>3</v>
      </c>
      <c r="D2545" s="102">
        <f>IF('3rd 2'!C48&gt;0,'3rd 2'!H4,IF('3rd 2'!K48&gt;0,'3rd 2'!P4,IF('3rd 2'!S48&gt;0,'3rd 2'!X4,0)))</f>
        <v>3</v>
      </c>
      <c r="E2545" s="102">
        <f>IF('3rd 3'!C48&gt;0,'3rd 3'!H4,IF('3rd 3'!K48&gt;0,'3rd 3'!P4,IF('3rd 3'!S48&gt;0,'3rd 3'!X4,0)))</f>
        <v>3</v>
      </c>
      <c r="F2545" s="102">
        <f>IF('3rd 4'!C48&gt;0,'3rd 4'!H4,IF('3rd 4'!K48&gt;0,'3rd 4'!P4,IF('3rd 4'!S48&gt;0,'3rd 4'!X4,0)))</f>
        <v>3</v>
      </c>
      <c r="G2545" s="102">
        <f>IF('3rd 5'!C48&gt;0,'3rd 5'!H4,IF('3rd 5'!K48&gt;0,'3rd 5'!P4,IF('3rd 5'!S48&gt;0,'3rd 5'!X4,0)))</f>
        <v>3</v>
      </c>
      <c r="H2545" s="102">
        <f>IF('3rd 6'!C48&gt;0,'3rd 6'!H4,IF('3rd 6'!K48&gt;0,'3rd 6'!P4,IF('3rd 6'!S48&gt;0,'3rd 6'!X4,0)))</f>
        <v>0</v>
      </c>
      <c r="I2545" s="481"/>
      <c r="J2545" s="481"/>
      <c r="K2545" s="482"/>
      <c r="L2545" s="102">
        <f>IF('4th 1'!C48&gt;0,'4th 1'!H4,IF('4th 1'!K48&gt;0,'4th 1'!P4,IF('4th 1'!S48&gt;0,'4th 1'!X4,0)))</f>
        <v>3</v>
      </c>
      <c r="M2545" s="102">
        <f>IF('4th 2'!C48&gt;0,'4th 2'!H4,IF('4th 2'!K48&gt;0,'4th 2'!P4,IF('4th 2'!S48&gt;0,'4th 2'!X4,0)))</f>
        <v>3</v>
      </c>
      <c r="N2545" s="102">
        <f>IF('4th 3'!C48&gt;0,'4th 3'!H4,IF('4th 3'!K48&gt;0,'4th 3'!P4,IF('4th 3'!S48&gt;0,'4th 3'!X4,0)))</f>
        <v>3</v>
      </c>
      <c r="O2545" s="102">
        <f>IF('4th 4'!C48&gt;0,'4th 4'!H4,IF('4th 4'!K48&gt;0,'4th 4'!P4,IF('4th 4'!S48&gt;0,'4th 4'!X4,0)))</f>
        <v>1.5</v>
      </c>
      <c r="P2545" s="102">
        <f>IF('4th 5'!C48&gt;0,'4th 5'!H4,IF('4th 5'!K48&gt;0,'4th 5'!P4,IF('4th 5'!S48&gt;0,'4th 5'!X4,0)))</f>
        <v>1.5</v>
      </c>
      <c r="Q2545" s="102">
        <f>IF('4th 6'!C48&gt;0,'4th 6'!H4,IF('4th 6'!K48&gt;0,'4th 6'!P4,IF('4th 6'!S48&gt;0,'4th 6'!X4,0)))</f>
        <v>3</v>
      </c>
      <c r="R2545" s="102">
        <f>IF('4th 7'!C48&gt;0,'4th 7'!H4,IF('4th 7'!K48&gt;0,'4th 7'!P4,IF('4th 7'!S48&gt;0,'4th 7'!X4,0)))</f>
        <v>0</v>
      </c>
      <c r="S2545" s="430"/>
      <c r="T2545" s="430"/>
      <c r="U2545" s="432"/>
      <c r="V2545" s="460" t="s">
        <v>41</v>
      </c>
      <c r="W2545" s="461"/>
      <c r="X2545" s="461"/>
      <c r="Y2545" s="462"/>
      <c r="Z2545" s="510"/>
    </row>
    <row r="2546" spans="1:28" ht="17.25" thickBot="1">
      <c r="A2546" s="463" t="s">
        <v>11</v>
      </c>
      <c r="B2546" s="464"/>
      <c r="C2546" s="102">
        <v>100</v>
      </c>
      <c r="D2546" s="102">
        <v>100</v>
      </c>
      <c r="E2546" s="102">
        <v>100</v>
      </c>
      <c r="F2546" s="102">
        <v>100</v>
      </c>
      <c r="G2546" s="102">
        <v>100</v>
      </c>
      <c r="H2546" s="102">
        <v>100</v>
      </c>
      <c r="I2546" s="465">
        <f>(C2550*C2545)+(D2550*D2545)+(E2550*E2545)+(F2550*F2545)+(G2550*G2545)+(H2550*H2545)</f>
        <v>49.5</v>
      </c>
      <c r="J2546" s="84"/>
      <c r="K2546" s="103" t="str">
        <f>IF(J2547&gt;=4,"A+",IF(J2547&gt;=3.75,"A",IF(J2547&gt;=3.5,"A-",IF(J2547&gt;=3.25,"B+",IF(J2547&gt;=3,"B",IF(J2547&gt;=2.75,"B-",IF(J2547&gt;=2.5,"C+",IF(J2547&gt;=2,"C","F"))))))))</f>
        <v>B+</v>
      </c>
      <c r="L2546" s="102">
        <v>100</v>
      </c>
      <c r="M2546" s="102">
        <v>100</v>
      </c>
      <c r="N2546" s="102">
        <v>100</v>
      </c>
      <c r="O2546" s="102">
        <v>100</v>
      </c>
      <c r="P2546" s="102">
        <v>100</v>
      </c>
      <c r="Q2546" s="102">
        <v>100</v>
      </c>
      <c r="R2546" s="102">
        <v>100</v>
      </c>
      <c r="S2546" s="465">
        <f>(L2550*L2545)+(M2550*M2545)+(N2550*N2545)+(O2550*O2545)+(P2550*P2545)+(Q2550*Q2545)+(R2550*R2545)</f>
        <v>47.625</v>
      </c>
      <c r="T2546" s="84"/>
      <c r="U2546" s="103" t="str">
        <f>IF(T2547&gt;=4,"A+",IF(T2547&gt;=3.75,"A",IF(T2547&gt;=3.5,"A-",IF(T2547&gt;=3.25,"B+",IF(T2547&gt;=3,"B",IF(T2547&gt;=2.75,"B-",IF(T2547&gt;=2.5,"C+",IF(T2547&gt;=2,"C","F"))))))))</f>
        <v>B</v>
      </c>
      <c r="V2546" s="467" t="s">
        <v>29</v>
      </c>
      <c r="W2546" s="469" t="s">
        <v>0</v>
      </c>
      <c r="X2546" s="469" t="s">
        <v>3</v>
      </c>
      <c r="Y2546" s="476" t="s">
        <v>2</v>
      </c>
      <c r="Z2546" s="510"/>
    </row>
    <row r="2547" spans="1:28" ht="17.25" thickTop="1">
      <c r="A2547" s="77" t="s">
        <v>28</v>
      </c>
      <c r="B2547" s="86"/>
      <c r="C2547" s="104">
        <f>IF('3rd 1'!C48&gt;0,'3rd 1'!C48,IF('3rd 1'!K48&gt;0,'3rd 1'!K48,IF('3rd 1'!S48&gt;0,'3rd 1'!S48,0)))</f>
        <v>27</v>
      </c>
      <c r="D2547" s="104">
        <f>IF('3rd 2'!C48&gt;0,'3rd 2'!C48,IF('3rd 2'!K48&gt;0,'3rd 2'!K48,IF('3rd 2'!S48&gt;0,'3rd 2'!S48,0)))</f>
        <v>29.5</v>
      </c>
      <c r="E2547" s="104">
        <f>IF('3rd 3'!C48&gt;0,'3rd 3'!C48,IF('3rd 3'!K48&gt;0,'3rd 3'!K48,IF('3rd 3'!S48&gt;0,'3rd 3'!S48,0)))</f>
        <v>27.5</v>
      </c>
      <c r="F2547" s="104">
        <f>IF('3rd 4'!C48&gt;0,'3rd 4'!C48,IF('3rd 4'!K48&gt;0,'3rd 4'!K48,IF('3rd 4'!S48&gt;0,'3rd 4'!S48,0)))</f>
        <v>31</v>
      </c>
      <c r="G2547" s="104">
        <f>IF('3rd 5'!C48&gt;0,'3rd 5'!C48,IF('3rd 5'!K48&gt;0,'3rd 5'!K48,IF('3rd 5'!S48&gt;0,'3rd 5'!S48,0)))</f>
        <v>28.5</v>
      </c>
      <c r="H2547" s="104">
        <f>IF('3rd 6'!C48&gt;0,'3rd 6'!C48,IF('3rd 6'!K48&gt;0,'3rd 6'!K48,IF('3rd 6'!S48&gt;0,'3rd 6'!S48,0)))</f>
        <v>0</v>
      </c>
      <c r="I2547" s="457"/>
      <c r="J2547" s="485">
        <f>I2546/(C2545+D2545+E2545+F2545+G2545+H2545)</f>
        <v>3.3</v>
      </c>
      <c r="K2547" s="90"/>
      <c r="L2547" s="104">
        <f>IF('4th 1'!C48&gt;0,'4th 1'!C48,IF('4th 1'!K48&gt;0,'4th 1'!K48,IF('4th 1'!S48&gt;0,'4th 1'!S48,0)))</f>
        <v>31</v>
      </c>
      <c r="M2547" s="104">
        <f>IF('4th 2'!C48&gt;0,'4th 2'!C48,IF('4th 2'!K48&gt;0,'4th 2'!K48,IF('4th 2'!S48&gt;0,'4th 2'!S48,0)))</f>
        <v>27.5</v>
      </c>
      <c r="N2547" s="104">
        <f>IF('4th 3'!C48&gt;0,'4th 3'!C48,IF('4th 3'!K48&gt;0,'4th 3'!K48,IF('4th 3'!S48&gt;0,'4th 3'!S48,0)))</f>
        <v>20.5</v>
      </c>
      <c r="O2547" s="104">
        <f>IF('4th 4'!C48&gt;0,'4th 4'!C48,IF('4th 4'!K48&gt;0,'4th 4'!K48,IF('4th 4'!S48&gt;0,'4th 4'!S48,0)))</f>
        <v>28</v>
      </c>
      <c r="P2547" s="104">
        <f>IF('4th 5'!C48&gt;0,'4th 5'!C48,IF('4th 5'!K48&gt;0,'4th 5'!K48,IF('4th 5'!S48&gt;0,'4th 5'!S48,0)))</f>
        <v>31.5</v>
      </c>
      <c r="Q2547" s="104">
        <f>IF('4th 6'!C48&gt;0,'4th 6'!C48,IF('4th 6'!K48&gt;0,'4th 6'!K48,IF('4th 6'!S48&gt;0,'4th 6'!S48,0)))</f>
        <v>22</v>
      </c>
      <c r="R2547" s="104">
        <f>IF('4th 7'!C48&gt;0,'4th 7'!C48,IF('4th 7'!K48&gt;0,'4th 7'!K48,IF('4th 7'!S48&gt;0,'4th 7'!S48,0)))</f>
        <v>0</v>
      </c>
      <c r="S2547" s="457"/>
      <c r="T2547" s="485">
        <f>S2546/(L2545+M2545+N2545+O2545+P2545+Q2545+R2545)</f>
        <v>3.1749999999999998</v>
      </c>
      <c r="U2547" s="90"/>
      <c r="V2547" s="468"/>
      <c r="W2547" s="470"/>
      <c r="X2547" s="471"/>
      <c r="Y2547" s="477"/>
      <c r="Z2547" s="510"/>
    </row>
    <row r="2548" spans="1:28" ht="17.25">
      <c r="A2548" s="423" t="s">
        <v>26</v>
      </c>
      <c r="B2548" s="91" t="s">
        <v>60</v>
      </c>
      <c r="C2548" s="104">
        <f>IF('3rd 1'!C48&gt;0,'3rd 1'!J48,IF('3rd 1'!K48&gt;0,'3rd 1'!R48,IF('3rd 1'!S48&gt;0,'3rd 1'!Z48,0)))</f>
        <v>40.75</v>
      </c>
      <c r="D2548" s="104">
        <f>IF('3rd 2'!C48&gt;0,'3rd 2'!J48,IF('3rd 2'!K48&gt;0,'3rd 2'!R48,IF('3rd 2'!S48&gt;0,'3rd 2'!Z48,0)))</f>
        <v>35</v>
      </c>
      <c r="E2548" s="104">
        <f>IF('3rd 3'!C48&gt;0,'3rd 3'!J48,IF('3rd 3'!K48&gt;0,'3rd 3'!R48,IF('3rd 3'!S48&gt;0,'3rd 3'!Z48,0)))</f>
        <v>37</v>
      </c>
      <c r="F2548" s="104">
        <f>IF('3rd 4'!C48&gt;0,'3rd 4'!J48,IF('3rd 4'!K48&gt;0,'3rd 4'!R48,IF('3rd 4'!S48&gt;0,'3rd 4'!Z48,0)))</f>
        <v>41</v>
      </c>
      <c r="G2548" s="104">
        <f>IF('3rd 5'!C48&gt;0,'3rd 5'!J48,IF('3rd 5'!K48&gt;0,'3rd 5'!R48,IF('3rd 5'!S48&gt;0,'3rd 5'!Z48,0)))</f>
        <v>38.75</v>
      </c>
      <c r="H2548" s="104">
        <f>IF('3rd 6'!C48&gt;0,'3rd 6'!J48,IF('3rd 6'!K48&gt;0,'3rd 6'!R48,IF('3rd 6'!S48&gt;0,'3rd 6'!Z48,0)))</f>
        <v>0</v>
      </c>
      <c r="I2548" s="457"/>
      <c r="J2548" s="525"/>
      <c r="K2548" s="442" t="str">
        <f>IF(J2547&gt;=2.5,K2546,IF(J2547&gt;=2.25,"C",IF(J2547&gt;=2,"D",IF(J2547=0,0,"F"))))</f>
        <v>B+</v>
      </c>
      <c r="L2548" s="104">
        <f>IF('4th 1'!C48&gt;0,'4th 1'!J48,IF('4th 1'!K48&gt;0,'4th 1'!R48,IF('4th 1'!S48&gt;0,'4th 1'!Z48,0)))</f>
        <v>47</v>
      </c>
      <c r="M2548" s="104">
        <f>IF('4th 2'!C48&gt;0,'4th 2'!J48,IF('4th 2'!K48&gt;0,'4th 2'!R48,IF('4th 2'!S48&gt;0,'4th 2'!Z48,0)))</f>
        <v>36</v>
      </c>
      <c r="N2548" s="104">
        <f>IF('4th 3'!C48&gt;0,'4th 3'!J48,IF('4th 3'!K48&gt;0,'4th 3'!R48,IF('4th 3'!S48&gt;0,'4th 3'!Z48,0)))</f>
        <v>44.5</v>
      </c>
      <c r="O2548" s="104">
        <f>IF('4th 4'!C48&gt;0,'4th 4'!J48,IF('4th 4'!K48&gt;0,'4th 4'!R48,IF('4th 4'!S48&gt;0,'4th 4'!Z48,0)))</f>
        <v>42</v>
      </c>
      <c r="P2548" s="104">
        <f>IF('4th 5'!C48&gt;0,'4th 5'!J48,IF('4th 5'!K48&gt;0,'4th 5'!R48,IF('4th 5'!S48&gt;0,'4th 5'!Z48,0)))</f>
        <v>35.5</v>
      </c>
      <c r="Q2548" s="104">
        <f>IF('4th 6'!C48&gt;0,'4th 6'!J48,IF('4th 6'!K48&gt;0,'4th 6'!R48,IF('4th 6'!S48&gt;0,'4th 6'!Z48,0)))</f>
        <v>31.5</v>
      </c>
      <c r="R2548" s="104">
        <f>IF('4th 7'!C48&gt;0,'4th 7'!J48,IF('4th 7'!K48&gt;0,'4th 7'!R48,IF('4th 7'!S48&gt;0,'4th 7'!Z48,0)))</f>
        <v>0</v>
      </c>
      <c r="S2548" s="457"/>
      <c r="T2548" s="525"/>
      <c r="U2548" s="442" t="str">
        <f>IF(T2547&gt;=2.5,U2546,IF(T2547&gt;=2.25,"C",IF(T2547&gt;=2,"D",IF(T2547=0,0,"F"))))</f>
        <v>B</v>
      </c>
      <c r="V2548" s="454" t="s">
        <v>40</v>
      </c>
      <c r="W2548" s="443"/>
      <c r="X2548" s="443"/>
      <c r="Y2548" s="455"/>
      <c r="Z2548" s="510"/>
      <c r="AA2548" s="105"/>
      <c r="AB2548" s="105"/>
    </row>
    <row r="2549" spans="1:28" ht="16.5" customHeight="1">
      <c r="A2549" s="424"/>
      <c r="B2549" s="91" t="s">
        <v>67</v>
      </c>
      <c r="C2549" s="117">
        <f>'3rd 1'!AA48</f>
        <v>68</v>
      </c>
      <c r="D2549" s="117">
        <f>'3rd 2'!AA48</f>
        <v>65</v>
      </c>
      <c r="E2549" s="117">
        <f>'3rd 3'!AA48</f>
        <v>65</v>
      </c>
      <c r="F2549" s="117">
        <f>'3rd 4'!AA48</f>
        <v>72</v>
      </c>
      <c r="G2549" s="117">
        <f>'3rd 5'!AA48</f>
        <v>68</v>
      </c>
      <c r="H2549" s="117">
        <f>'3rd 6'!AA48</f>
        <v>0</v>
      </c>
      <c r="I2549" s="457"/>
      <c r="J2549" s="525"/>
      <c r="K2549" s="491"/>
      <c r="L2549" s="117">
        <f>'4th 1'!AA48</f>
        <v>78</v>
      </c>
      <c r="M2549" s="117">
        <f>'4th 2'!AA48</f>
        <v>64</v>
      </c>
      <c r="N2549" s="117">
        <f>'4th 3'!AA48</f>
        <v>65</v>
      </c>
      <c r="O2549" s="117">
        <f>'4th 4'!AA48</f>
        <v>70</v>
      </c>
      <c r="P2549" s="117">
        <f>'4th 5'!AA48</f>
        <v>67</v>
      </c>
      <c r="Q2549" s="117">
        <f>'4th 6'!AA48</f>
        <v>54</v>
      </c>
      <c r="R2549" s="117">
        <f>'4th 7'!AA48</f>
        <v>0</v>
      </c>
      <c r="S2549" s="457"/>
      <c r="T2549" s="525"/>
      <c r="U2549" s="491"/>
      <c r="V2549" s="444">
        <f>IF((C2550+C2552)=0,0,C2545)+IF((D2550+D2552)=0,0,D2545)+IF((E2550+E2552)=0,0,E2545)+IF((F2550+F2552)=0,0,F2545)+IF((G2550+G2552)=0,0,G2545)+IF((H2550+H2552)=0,0,H2545)+IF((L2550+L2552)=0,0,L2545)+IF((M2550+M2552)=0,0,M2545)+IF((N2550+N2552)=0,0,N2545)+IF((O2550+O2552)=0,0,O2545)+IF((P2550+P2552)=0,0,P2545)+IF((Q2550+Q2552)=0,0,Q2545)+IF((R2550+R2552)=0,0,R2545)+IF(E2582&gt;0,1.5,0)</f>
        <v>31.5</v>
      </c>
      <c r="W2549" s="457">
        <f>I2546+S2546+(E2582*1.5)</f>
        <v>100.5</v>
      </c>
      <c r="X2549" s="440">
        <f>IF(S2546&gt;0,(W2549/31.5),J2547)</f>
        <v>3.1904761904761907</v>
      </c>
      <c r="Y2549" s="164" t="str">
        <f>IF(X2549&gt;=4,"A+",IF(X2549&gt;=3.75,"A",IF(X2549&gt;=3.5,"A-",IF(X2549&gt;=3.25,"B+",IF(X2549&gt;=3,"B",IF(X2549&gt;=2.75,"B-",IF(X2549&gt;=2.5,"C+",IF(X2549&gt;=2,"C","F"))))))))</f>
        <v>B</v>
      </c>
      <c r="Z2549" s="510"/>
    </row>
    <row r="2550" spans="1:28" ht="16.5">
      <c r="A2550" s="424"/>
      <c r="B2550" s="91" t="s">
        <v>1</v>
      </c>
      <c r="C2550" s="104">
        <f>'3rd 1'!AC48</f>
        <v>3.25</v>
      </c>
      <c r="D2550" s="104">
        <f>'3rd 2'!AC48</f>
        <v>3.25</v>
      </c>
      <c r="E2550" s="104">
        <f>'3rd 3'!AC48</f>
        <v>3.25</v>
      </c>
      <c r="F2550" s="104">
        <f>'3rd 4'!AC48</f>
        <v>3.5</v>
      </c>
      <c r="G2550" s="104">
        <f>'3rd 5'!AC48</f>
        <v>3.25</v>
      </c>
      <c r="H2550" s="104">
        <f>'3rd 6'!AC48</f>
        <v>0</v>
      </c>
      <c r="I2550" s="457"/>
      <c r="J2550" s="525"/>
      <c r="K2550" s="106"/>
      <c r="L2550" s="104">
        <f>'4th 1'!AC48</f>
        <v>3.75</v>
      </c>
      <c r="M2550" s="104">
        <f>'4th 2'!AC48</f>
        <v>3</v>
      </c>
      <c r="N2550" s="104">
        <f>'4th 3'!AC48</f>
        <v>3.25</v>
      </c>
      <c r="O2550" s="104">
        <f>'4th 4'!AC48</f>
        <v>3.5</v>
      </c>
      <c r="P2550" s="104">
        <f>'4th 5'!AC48</f>
        <v>3.25</v>
      </c>
      <c r="Q2550" s="104">
        <f>'4th 6'!AC48</f>
        <v>2.5</v>
      </c>
      <c r="R2550" s="107">
        <f>'4th 7'!AC48</f>
        <v>0</v>
      </c>
      <c r="S2550" s="457"/>
      <c r="T2550" s="525"/>
      <c r="U2550" s="108"/>
      <c r="V2550" s="456"/>
      <c r="W2550" s="448"/>
      <c r="X2550" s="441"/>
      <c r="Y2550" s="451" t="str">
        <f>IF(S2546&gt;0,(IF(X2549&gt;=2.5,Y2549,IF(X2549&gt;=2.25,"C",IF(X2549&gt;=2,"D","F")))),K2548)</f>
        <v>B</v>
      </c>
      <c r="Z2550" s="510"/>
    </row>
    <row r="2551" spans="1:28" ht="16.5">
      <c r="A2551" s="424"/>
      <c r="B2551" s="91" t="s">
        <v>2</v>
      </c>
      <c r="C2551" s="104" t="str">
        <f>'3rd 1'!AB48</f>
        <v>B+</v>
      </c>
      <c r="D2551" s="104" t="str">
        <f>'3rd 2'!AB48</f>
        <v>B+</v>
      </c>
      <c r="E2551" s="104" t="str">
        <f>'3rd 3'!AB48</f>
        <v>B+</v>
      </c>
      <c r="F2551" s="104" t="str">
        <f>'3rd 4'!AB48</f>
        <v>A-</v>
      </c>
      <c r="G2551" s="104" t="str">
        <f>'3rd 5'!AB48</f>
        <v>B+</v>
      </c>
      <c r="H2551" s="104" t="str">
        <f>'3rd 6'!AB48</f>
        <v/>
      </c>
      <c r="I2551" s="457"/>
      <c r="J2551" s="98"/>
      <c r="K2551" s="90"/>
      <c r="L2551" s="104" t="str">
        <f>'4th 1'!AB48</f>
        <v>A</v>
      </c>
      <c r="M2551" s="104" t="str">
        <f>'4th 2'!AB48</f>
        <v>B</v>
      </c>
      <c r="N2551" s="104" t="str">
        <f>'4th 3'!AB48</f>
        <v>B+</v>
      </c>
      <c r="O2551" s="104" t="str">
        <f>'4th 4'!AB48</f>
        <v>A-</v>
      </c>
      <c r="P2551" s="104" t="str">
        <f>'4th 5'!AB48</f>
        <v>B+</v>
      </c>
      <c r="Q2551" s="104" t="str">
        <f>'4th 6'!AB48</f>
        <v>C+</v>
      </c>
      <c r="R2551" s="104" t="str">
        <f>'4th 7'!AB48</f>
        <v/>
      </c>
      <c r="S2551" s="457"/>
      <c r="T2551" s="98"/>
      <c r="U2551" s="109"/>
      <c r="V2551" s="446"/>
      <c r="W2551" s="449"/>
      <c r="X2551" s="450"/>
      <c r="Y2551" s="452"/>
      <c r="Z2551" s="510"/>
    </row>
    <row r="2552" spans="1:28" ht="16.5" customHeight="1">
      <c r="A2552" s="413" t="s">
        <v>127</v>
      </c>
      <c r="B2552" s="91" t="s">
        <v>1</v>
      </c>
      <c r="C2552" s="104">
        <f>'3rd 1'!AD48</f>
        <v>0</v>
      </c>
      <c r="D2552" s="104">
        <f>'3rd 2'!AD48</f>
        <v>0</v>
      </c>
      <c r="E2552" s="104">
        <f>'3rd 3'!AD48</f>
        <v>0</v>
      </c>
      <c r="F2552" s="104">
        <f>'3rd 4'!AD48</f>
        <v>0</v>
      </c>
      <c r="G2552" s="104">
        <f>'3rd 5'!AD48</f>
        <v>0</v>
      </c>
      <c r="H2552" s="104">
        <f>'3rd 6'!AD48</f>
        <v>0</v>
      </c>
      <c r="I2552" s="415">
        <f>(C2552*C2545)+(D2552*D2545)+(E2552*E2545)+(F2552*F2545)+(G2552*G2545)+(H2552*H2545)</f>
        <v>0</v>
      </c>
      <c r="J2552" s="417">
        <f>IF(C2552&gt;0,(C2550*C2545),0)+IF(D2552&gt;0,(D2550*D2545),0)+IF(E2552&gt;0,(E2550*E2545),0)+IF(F2552&gt;0,(F2550*F2545),0)+IF(G2552&gt;0,(G2550*G2545),0)+IF(H2552&gt;0,(H2550*H2545),0)</f>
        <v>0</v>
      </c>
      <c r="K2552" s="418">
        <f>IF(C2552&gt;C2550,((C2552*C2545)-(C2550*C2545)),0)+IF(D2552&gt;D2550,((D2552*D2545)-(D2550*D2545)),0)+IF(E2552&gt;E2550,((E2552*E2545)-(E2550*E2545)),0)+IF(F2552&gt;F2550,((F2552*F2545)-(F2550*F2545)),0)+IF(G2552&gt;G2550,((G2552*G2545)-(G2550*G2545)),0)+IF(H2552&gt;H2550,((H2552*H2545)-(H2550*H2545)),0)</f>
        <v>0</v>
      </c>
      <c r="L2552" s="165">
        <f>'4th 1'!AD48</f>
        <v>0</v>
      </c>
      <c r="M2552" s="104">
        <f>'4th 2'!AD48</f>
        <v>0</v>
      </c>
      <c r="N2552" s="104">
        <f>'4th 3'!AD48</f>
        <v>0</v>
      </c>
      <c r="O2552" s="104">
        <f>'4th 4'!AD48</f>
        <v>0</v>
      </c>
      <c r="P2552" s="104">
        <f>'4th 5'!AD48</f>
        <v>0</v>
      </c>
      <c r="Q2552" s="104">
        <f>'4th 6'!AD48</f>
        <v>0</v>
      </c>
      <c r="R2552" s="104">
        <f>'4th 7'!AD48</f>
        <v>0</v>
      </c>
      <c r="S2552" s="415">
        <f>(L2552*L2545)+(M2552*M2545)+(N2552*N2545)+(O2552*O2545)+(P2552*P2545)+(Q2552*Q2545)+(R2552*R2545)</f>
        <v>0</v>
      </c>
      <c r="T2552" s="417">
        <f>IF(L2552&gt;0,(L2550*L2545),0)+IF(M2552&gt;0,(M2550*M2545),0)+IF(N2552&gt;0,(N2550*N2545),0)+IF(O2552&gt;0,(O2550*O2545),0)+IF(P2552&gt;0,(P2550*P2545),0)+IF(Q2552&gt;0,(Q2550*Q2545),0)+IF(R2552&gt;0,(R2550*R2545),0)</f>
        <v>0</v>
      </c>
      <c r="U2552" s="484">
        <f>IF(L2552&gt;L2550,((L2552*L2545)-(L2550*L2545)),0)+IF(M2552&gt;M2550,((M2552*M2545)-(M2550*M2545)),0)+IF(N2552&gt;N2550,((N2552*N2545)-(N2550*N2545)),0)+IF(O2552&gt;O2550,((O2552*O2545)-(O2550*O2545)),0)+IF(P2552&gt;P2550,((P2552*P2545)-(P2550*P2545)),0)+IF(Q2552&gt;Q2550,((Q2552*Q2545)-(Q2550*Q2545)),0)+IF(R2552&gt;R2550,((R2552*R2545)-(R2550*R2545)),0)</f>
        <v>0</v>
      </c>
      <c r="V2552" s="401">
        <f>I2552+S2552</f>
        <v>0</v>
      </c>
      <c r="W2552" s="436">
        <f>J2552+T2552</f>
        <v>0</v>
      </c>
      <c r="X2552" s="438">
        <f>K2552+U2552</f>
        <v>0</v>
      </c>
      <c r="Y2552" s="483">
        <f>K2552+U2552+X2539</f>
        <v>0</v>
      </c>
      <c r="Z2552" s="510"/>
    </row>
    <row r="2553" spans="1:28" ht="16.5" thickBot="1">
      <c r="A2553" s="414"/>
      <c r="B2553" s="157" t="s">
        <v>23</v>
      </c>
      <c r="C2553" s="180" t="str">
        <f>'3rd 1'!AE48</f>
        <v/>
      </c>
      <c r="D2553" s="180" t="str">
        <f>'3rd 2'!AE48</f>
        <v/>
      </c>
      <c r="E2553" s="180" t="str">
        <f>'3rd 3'!AE48</f>
        <v/>
      </c>
      <c r="F2553" s="180" t="str">
        <f>'3rd 4'!AE48</f>
        <v/>
      </c>
      <c r="G2553" s="180" t="str">
        <f>'3rd 5'!AE48</f>
        <v/>
      </c>
      <c r="H2553" s="180" t="str">
        <f>'3rd 6'!AE48</f>
        <v/>
      </c>
      <c r="I2553" s="416"/>
      <c r="J2553" s="416"/>
      <c r="K2553" s="419"/>
      <c r="L2553" s="180" t="str">
        <f>'4th 1'!AE48</f>
        <v/>
      </c>
      <c r="M2553" s="180" t="str">
        <f>'4th 2'!AE48</f>
        <v/>
      </c>
      <c r="N2553" s="180" t="str">
        <f>'4th 3'!AE48</f>
        <v/>
      </c>
      <c r="O2553" s="180" t="str">
        <f>'4th 4'!AE48</f>
        <v/>
      </c>
      <c r="P2553" s="180" t="str">
        <f>'4th 5'!AE48</f>
        <v/>
      </c>
      <c r="Q2553" s="180" t="str">
        <f>'4th 6'!AE48</f>
        <v/>
      </c>
      <c r="R2553" s="180" t="str">
        <f>'4th 7'!AE48</f>
        <v/>
      </c>
      <c r="S2553" s="416"/>
      <c r="T2553" s="416"/>
      <c r="U2553" s="419"/>
      <c r="V2553" s="402"/>
      <c r="W2553" s="437"/>
      <c r="X2553" s="439"/>
      <c r="Y2553" s="406"/>
      <c r="Z2553" s="510"/>
    </row>
    <row r="2554" spans="1:28" ht="19.5" customHeight="1" thickTop="1" thickBot="1">
      <c r="A2554" s="435" t="s">
        <v>31</v>
      </c>
      <c r="B2554" s="435"/>
      <c r="C2554" s="435"/>
      <c r="D2554" s="435"/>
      <c r="E2554" s="435"/>
      <c r="F2554" s="435"/>
      <c r="G2554" s="435"/>
      <c r="H2554" s="435"/>
      <c r="I2554" s="435"/>
      <c r="J2554" s="435"/>
      <c r="K2554" s="435"/>
      <c r="L2554" s="435"/>
      <c r="M2554" s="435"/>
      <c r="N2554" s="435"/>
      <c r="O2554" s="435"/>
      <c r="P2554" s="435"/>
      <c r="Q2554" s="435"/>
      <c r="R2554" s="435"/>
      <c r="S2554" s="435"/>
      <c r="T2554" s="435"/>
      <c r="U2554" s="435"/>
      <c r="V2554" s="435"/>
      <c r="W2554" s="435"/>
      <c r="X2554" s="435"/>
      <c r="Y2554" s="435"/>
      <c r="Z2554" s="510"/>
    </row>
    <row r="2555" spans="1:28" ht="17.25" customHeight="1" thickTop="1" thickBot="1">
      <c r="A2555" s="478" t="s">
        <v>46</v>
      </c>
      <c r="B2555" s="479"/>
      <c r="C2555" s="479"/>
      <c r="D2555" s="479"/>
      <c r="E2555" s="479"/>
      <c r="F2555" s="479"/>
      <c r="G2555" s="479"/>
      <c r="H2555" s="479"/>
      <c r="I2555" s="479"/>
      <c r="J2555" s="479"/>
      <c r="K2555" s="480"/>
      <c r="L2555" s="426" t="s">
        <v>47</v>
      </c>
      <c r="M2555" s="426"/>
      <c r="N2555" s="426"/>
      <c r="O2555" s="426"/>
      <c r="P2555" s="426"/>
      <c r="Q2555" s="426"/>
      <c r="R2555" s="426"/>
      <c r="S2555" s="426"/>
      <c r="T2555" s="426"/>
      <c r="U2555" s="427"/>
      <c r="V2555" s="160"/>
      <c r="W2555" s="428" t="s">
        <v>39</v>
      </c>
      <c r="X2555" s="428"/>
      <c r="Y2555" s="161"/>
      <c r="Z2555" s="510"/>
    </row>
    <row r="2556" spans="1:28" ht="17.25" thickTop="1">
      <c r="A2556" s="99" t="s">
        <v>22</v>
      </c>
      <c r="B2556" s="100"/>
      <c r="C2556" s="101">
        <f>'5th 1'!B4</f>
        <v>301</v>
      </c>
      <c r="D2556" s="101">
        <f>'5th 2'!B4</f>
        <v>302</v>
      </c>
      <c r="E2556" s="101">
        <f>'5th 3'!B4</f>
        <v>303</v>
      </c>
      <c r="F2556" s="101">
        <f>'5th 4'!B4</f>
        <v>304</v>
      </c>
      <c r="G2556" s="101">
        <f>'5th 5'!B4</f>
        <v>305</v>
      </c>
      <c r="H2556" s="101">
        <f>'5th 6'!B4</f>
        <v>0</v>
      </c>
      <c r="I2556" s="430" t="s">
        <v>0</v>
      </c>
      <c r="J2556" s="430" t="s">
        <v>3</v>
      </c>
      <c r="K2556" s="432" t="s">
        <v>2</v>
      </c>
      <c r="L2556" s="101">
        <f>'6th 1'!B4</f>
        <v>306</v>
      </c>
      <c r="M2556" s="101">
        <f>'6th 2'!B4</f>
        <v>307</v>
      </c>
      <c r="N2556" s="101">
        <f>'6th 3'!B4</f>
        <v>308</v>
      </c>
      <c r="O2556" s="101">
        <f>'6th 4'!B4</f>
        <v>309</v>
      </c>
      <c r="P2556" s="101">
        <f>'6th 5'!B4</f>
        <v>310</v>
      </c>
      <c r="Q2556" s="101">
        <f>'6th 6'!B4</f>
        <v>0</v>
      </c>
      <c r="R2556" s="101">
        <f>'6th 7'!B4</f>
        <v>0</v>
      </c>
      <c r="S2556" s="429" t="s">
        <v>0</v>
      </c>
      <c r="T2556" s="429" t="s">
        <v>3</v>
      </c>
      <c r="U2556" s="431" t="s">
        <v>2</v>
      </c>
      <c r="V2556" s="433" t="s">
        <v>62</v>
      </c>
      <c r="W2556" s="434"/>
      <c r="X2556" s="434"/>
      <c r="Y2556" s="162" t="str">
        <f>IF(X2557&gt;=4,"A+",IF(X2557&gt;=3.75,"A",IF(X2557&gt;=3.5,"A-",IF(X2557&gt;=3.25,"B+",IF(X2557&gt;=3,"B",IF(X2557&gt;=2.75,"B-",IF(X2557&gt;=2.5,"C+",IF(X2557&gt;=2,"C","F"))))))))</f>
        <v>B+</v>
      </c>
      <c r="Z2556" s="510"/>
    </row>
    <row r="2557" spans="1:28" ht="65.25" customHeight="1">
      <c r="A2557" s="77" t="s">
        <v>63</v>
      </c>
      <c r="B2557" s="78"/>
      <c r="C2557" s="79" t="str">
        <f>IF('5th 1'!C48&gt;0,'5th 1'!D6,IF('5th 1'!K48&gt;0,'5th 1'!L6,IF('5th 1'!S48&gt;0,'5th 1'!T6,0)))</f>
        <v>Drawing-5</v>
      </c>
      <c r="D2557" s="79" t="str">
        <f>IF('5th 2'!C48&gt;0,'5th 2'!D6,IF('5th 2'!K48&gt;0,'5th 2'!L6,IF('5th 2'!S48&gt;0,'5th 2'!T6,0)))</f>
        <v>Head Study-1</v>
      </c>
      <c r="E2557" s="79" t="str">
        <f>IF('5th 3'!C48&gt;0,'5th 3'!D6,IF('5th 3'!K48&gt;0,'5th 3'!L6,IF('5th 3'!S48&gt;0,'5th 3'!T6,0)))</f>
        <v>Still life-3</v>
      </c>
      <c r="F2557" s="79" t="str">
        <f>IF('5th 4'!C48&gt;0,'5th 4'!D6,IF('5th 4'!K48&gt;0,'5th 4'!L6,IF('5th 4'!S48&gt;0,'5th 4'!T6,0)))</f>
        <v>Composition-1</v>
      </c>
      <c r="G2557" s="79" t="str">
        <f>IF('5th 5'!C48&gt;0,'5th 5'!D6,IF('5th 5'!K48&gt;0,'5th 5'!L6,IF('5th 5'!S48&gt;0,'5th 5'!T6,0)))</f>
        <v>History of Art</v>
      </c>
      <c r="H2557" s="79">
        <f>IF('5th 6'!C48&gt;0,'5th 6'!D6,IF('5th 6'!K48&gt;0,'5th 6'!L6,IF('5th 6'!S48&gt;0,'5th 6'!T6,0)))</f>
        <v>0</v>
      </c>
      <c r="I2557" s="481"/>
      <c r="J2557" s="481"/>
      <c r="K2557" s="482"/>
      <c r="L2557" s="79" t="str">
        <f>IF('6th 1'!C48&gt;0,'6th 1'!D6,IF('6th 1'!K48&gt;0,'6th 1'!L6,IF('6th 1'!S48&gt;0,'6th 1'!T6,0)))</f>
        <v>Drawing-6</v>
      </c>
      <c r="M2557" s="79" t="str">
        <f>IF('6th 2'!C48&gt;0,'6th 2'!D6,IF('6th 2'!K48&gt;0,'6th 2'!L6,IF('6th 2'!S48&gt;0,'6th 2'!T6,0)))</f>
        <v>Head study-2</v>
      </c>
      <c r="N2557" s="79" t="str">
        <f>IF('6th 3'!C48&gt;0,'6th 3'!D6,IF('6th 3'!K48&gt;0,'6th 3'!L6,IF('6th 3'!S48&gt;0,'6th 3'!T6,0)))</f>
        <v>Copy from old Master study</v>
      </c>
      <c r="O2557" s="79" t="str">
        <f>IF('6th 4'!C48&gt;0,'6th 4'!D6,IF('6th 4'!K48&gt;0,'6th 4'!L6,IF('6th 4'!S48&gt;0,'6th 4'!T6,0)))</f>
        <v>Composition-2</v>
      </c>
      <c r="P2557" s="79" t="str">
        <f>IF('6th 5'!C48&gt;0,'6th 5'!D6,IF('6th 5'!K48&gt;0,'6th 5'!L6,IF('6th 5'!S48&gt;0,'6th 5'!T6,0)))</f>
        <v>History of Arts</v>
      </c>
      <c r="Q2557" s="79">
        <f>IF('6th 6'!C48&gt;0,'6th 6'!D6,IF('6th 6'!K48&gt;0,'6th 6'!L6,IF('6th 6'!S48&gt;0,'6th 6'!T6,0)))</f>
        <v>0</v>
      </c>
      <c r="R2557" s="79">
        <f>IF('6th 7'!C48&gt;0,'6th 7'!D6,IF('6th 7'!K48&gt;0,'6th 7'!L6,IF('6th 7'!S48&gt;0,'6th 7'!T6,0)))</f>
        <v>0</v>
      </c>
      <c r="S2557" s="429"/>
      <c r="T2557" s="429"/>
      <c r="U2557" s="431"/>
      <c r="V2557" s="335">
        <f>IF(I2559&gt;0,(V2562+V2544),0)</f>
        <v>94.5</v>
      </c>
      <c r="W2557" s="254">
        <f>IF(I2559&gt;0,(W2562+W2544),0)</f>
        <v>318.375</v>
      </c>
      <c r="X2557" s="336">
        <f>IF(S2559&gt;0,(W2557/94.5),IF(I2559&gt;0,(W2557/78),0))</f>
        <v>3.3690476190476191</v>
      </c>
      <c r="Y2557" s="163" t="str">
        <f>IF(X2557&gt;=2.5,Y2556,IF(X2557&gt;=2.25,"C",IF(X2557&gt;=2,"D",IF(X2557=0,0,"F"))))</f>
        <v>B+</v>
      </c>
      <c r="Z2557" s="510"/>
    </row>
    <row r="2558" spans="1:28" ht="16.5">
      <c r="A2558" s="77" t="s">
        <v>12</v>
      </c>
      <c r="B2558" s="78"/>
      <c r="C2558" s="102">
        <f>IF('5th 1'!C48&gt;0,'5th 1'!H4,IF('5th 1'!K48&gt;0,'5th 1'!P4,IF('5th 1'!S48&gt;0,'5th 1'!X4,0)))</f>
        <v>3</v>
      </c>
      <c r="D2558" s="102">
        <f>IF('5th 2'!C48&gt;0,'5th 2'!H4,IF('5th 2'!K48&gt;0,'5th 2'!P4,IF('5th 2'!S48&gt;0,'5th 2'!X4,0)))</f>
        <v>3</v>
      </c>
      <c r="E2558" s="102">
        <f>IF('5th 3'!C48&gt;0,'5th 3'!H4,IF('5th 3'!K48&gt;0,'5th 3'!P4,IF('5th 3'!S48&gt;0,'5th 3'!X4,0)))</f>
        <v>3</v>
      </c>
      <c r="F2558" s="102">
        <f>IF('5th 4'!C48&gt;0,'5th 4'!H4,IF('5th 4'!K48&gt;0,'5th 4'!P4,IF('5th 4'!S48&gt;0,'5th 4'!X4,0)))</f>
        <v>3</v>
      </c>
      <c r="G2558" s="102">
        <f>IF('5th 5'!C48&gt;0,'5th 5'!H4,IF('5th 5'!K48&gt;0,'5th 5'!P4,IF('5th 5'!S48&gt;0,'5th 5'!X4,0)))</f>
        <v>3</v>
      </c>
      <c r="H2558" s="102">
        <f>IF('5th 6'!C48&gt;0,'5th 6'!H4,IF('5th 6'!K48&gt;0,'5th 6'!P4,IF('5th 6'!S48&gt;0,'5th 6'!X4,0)))</f>
        <v>0</v>
      </c>
      <c r="I2558" s="481"/>
      <c r="J2558" s="481"/>
      <c r="K2558" s="482"/>
      <c r="L2558" s="102">
        <f>IF('6th 1'!C48&gt;0,'6th 1'!H4,IF('6th 1'!K48&gt;0,'6th 1'!P4,IF('6th 1'!S48&gt;0,'6th 1'!X4,0)))</f>
        <v>3</v>
      </c>
      <c r="M2558" s="102">
        <f>IF('6th 2'!C48&gt;0,'6th 2'!H4,IF('6th 2'!K48&gt;0,'6th 2'!P4,IF('6th 2'!S48&gt;0,'6th 2'!X4,0)))</f>
        <v>3</v>
      </c>
      <c r="N2558" s="102">
        <f>IF('6th 3'!C48&gt;0,'6th 3'!H4,IF('6th 3'!K48&gt;0,'6th 3'!P4,IF('6th 3'!S48&gt;0,'6th 3'!X4,0)))</f>
        <v>3</v>
      </c>
      <c r="O2558" s="102">
        <f>IF('6th 4'!C48&gt;0,'6th 4'!H4,IF('6th 4'!K48&gt;0,'6th 4'!P4,IF('6th 4'!S48&gt;0,'6th 4'!X4,0)))</f>
        <v>3</v>
      </c>
      <c r="P2558" s="102">
        <f>IF('6th 5'!C48&gt;0,'6th 5'!H4,IF('6th 5'!K48&gt;0,'6th 5'!P4,IF('6th 5'!S48&gt;0,'6th 5'!X4,0)))</f>
        <v>3</v>
      </c>
      <c r="Q2558" s="102">
        <f>IF('6th 6'!C48&gt;0,'6th 6'!H4,IF('6th 6'!K48&gt;0,'6th 6'!#REF!,IF('6th 6'!S48&gt;0,'6th 6'!X4,0)))</f>
        <v>0</v>
      </c>
      <c r="R2558" s="102">
        <f>IF('6th 7'!C48&gt;0,'6th 7'!H4,IF('6th 7'!K48&gt;0,'6th 7'!P4,IF('6th 7'!S48&gt;0,'6th 7'!X4,0)))</f>
        <v>0</v>
      </c>
      <c r="S2558" s="430"/>
      <c r="T2558" s="430"/>
      <c r="U2558" s="432"/>
      <c r="V2558" s="460" t="s">
        <v>41</v>
      </c>
      <c r="W2558" s="461"/>
      <c r="X2558" s="461"/>
      <c r="Y2558" s="462"/>
      <c r="Z2558" s="510"/>
    </row>
    <row r="2559" spans="1:28" ht="17.25" thickBot="1">
      <c r="A2559" s="77" t="s">
        <v>11</v>
      </c>
      <c r="B2559" s="78"/>
      <c r="C2559" s="102">
        <v>100</v>
      </c>
      <c r="D2559" s="102">
        <v>100</v>
      </c>
      <c r="E2559" s="102">
        <v>100</v>
      </c>
      <c r="F2559" s="102">
        <v>100</v>
      </c>
      <c r="G2559" s="102">
        <v>100</v>
      </c>
      <c r="H2559" s="102">
        <v>100</v>
      </c>
      <c r="I2559" s="465">
        <f>(C2563*C2558)+(D2563*D2558)+(E2563*E2558)+(F2563*F2558)+(G2563*G2558)+(H2563*H2558)</f>
        <v>54</v>
      </c>
      <c r="J2559" s="84"/>
      <c r="K2559" s="103" t="str">
        <f>IF(J2561&gt;=4,"A+",IF(J2561&gt;=3.75,"A",IF(J2561&gt;=3.5,"A-",IF(J2561&gt;=3.25,"B+",IF(J2561&gt;=3,"B",IF(J2561&gt;=2.75,"B-",IF(J2561&gt;=2.5,"C+",IF(J2561&gt;=2,"C","F"))))))))</f>
        <v>A-</v>
      </c>
      <c r="L2559" s="102">
        <v>100</v>
      </c>
      <c r="M2559" s="102">
        <v>100</v>
      </c>
      <c r="N2559" s="102">
        <v>100</v>
      </c>
      <c r="O2559" s="102">
        <v>100</v>
      </c>
      <c r="P2559" s="102">
        <v>100</v>
      </c>
      <c r="Q2559" s="102">
        <v>100</v>
      </c>
      <c r="R2559" s="102">
        <v>100</v>
      </c>
      <c r="S2559" s="465">
        <f>(L2563*L2558)+(M2563*M2558)+(N2563*N2558)+(O2563*O2558)+(P2563*P2558)+(Q2563*Q2558)+(R2563*R2558)</f>
        <v>54</v>
      </c>
      <c r="T2559" s="84"/>
      <c r="U2559" s="103" t="str">
        <f>IF(T2561&gt;=4,"A+",IF(T2561&gt;=3.75,"A",IF(T2561&gt;=3.5,"A-",IF(T2561&gt;=3.25,"B+",IF(T2561&gt;=3,"B",IF(T2561&gt;=2.75,"B-",IF(T2561&gt;=2.5,"C+",IF(T2561&gt;=2,"C","F"))))))))</f>
        <v>A-</v>
      </c>
      <c r="V2559" s="467" t="s">
        <v>29</v>
      </c>
      <c r="W2559" s="469" t="s">
        <v>0</v>
      </c>
      <c r="X2559" s="469" t="s">
        <v>3</v>
      </c>
      <c r="Y2559" s="476" t="s">
        <v>2</v>
      </c>
      <c r="Z2559" s="510"/>
    </row>
    <row r="2560" spans="1:28" ht="17.25" thickTop="1">
      <c r="A2560" s="77" t="s">
        <v>28</v>
      </c>
      <c r="B2560" s="86"/>
      <c r="C2560" s="104">
        <f>IF('5th 1'!C48&gt;0,'5th 1'!C48,IF('5th 1'!K48&gt;0,'5th 1'!K48,IF('5th 1'!S48&gt;0,'5th 1'!S48,0)))</f>
        <v>33.5</v>
      </c>
      <c r="D2560" s="104">
        <f>IF('5th 2'!C48&gt;0,'5th 2'!C48,IF('5th 2'!K48&gt;0,'5th 2'!K48,IF('5th 2'!S48&gt;0,'5th 2'!S48,0)))</f>
        <v>31</v>
      </c>
      <c r="E2560" s="104">
        <f>IF('5th 3'!C48&gt;0,'5th 3'!C48,IF('5th 3'!K48&gt;0,'5th 3'!K48,IF('5th 3'!S48&gt;0,'5th 3'!S48,0)))</f>
        <v>29.25</v>
      </c>
      <c r="F2560" s="104">
        <f>IF('5th 4'!C48&gt;0,'5th 4'!C48,IF('5th 4'!K48&gt;0,'5th 4'!K48,IF('5th 4'!S48&gt;0,'5th 4'!S48,0)))</f>
        <v>26</v>
      </c>
      <c r="G2560" s="104">
        <f>IF('5th 5'!C48&gt;0,'5th 5'!C48,IF('5th 5'!K48&gt;0,'5th 5'!K48,IF('5th 5'!S48&gt;0,'5th 5'!S48,0)))</f>
        <v>31</v>
      </c>
      <c r="H2560" s="104">
        <f>IF('5th 6'!C48&gt;0,'5th 6'!C48,IF('5th 6'!K48&gt;0,'5th 6'!K48,IF('5th 6'!S48&gt;0,'5th 6'!S48,0)))</f>
        <v>0</v>
      </c>
      <c r="I2560" s="448"/>
      <c r="J2560" s="98"/>
      <c r="K2560" s="90"/>
      <c r="L2560" s="104">
        <f>IF('6th 1'!C48&gt;0,'6th 1'!C48,IF('6th 1'!K48&gt;0,'6th 1'!K48,IF('6th 1'!S48&gt;0,'6th 1'!S48,0)))</f>
        <v>34.25</v>
      </c>
      <c r="M2560" s="104">
        <f>IF('6th 2'!C48&gt;0,'6th 2'!C48,IF('6th 2'!K48&gt;0,'6th 2'!K48,IF('6th 2'!S48&gt;0,'6th 2'!S48,0)))</f>
        <v>31</v>
      </c>
      <c r="N2560" s="104">
        <f>IF('6th 3'!C48&gt;0,'6th 3'!C48,IF('6th 3'!K48&gt;0,'6th 3'!K48,IF('6th 3'!S48&gt;0,'6th 3'!S48,0)))</f>
        <v>31</v>
      </c>
      <c r="O2560" s="104">
        <f>IF('6th 4'!C48&gt;0,'6th 4'!C48,IF('6th 4'!K48&gt;0,'6th 4'!K48,IF('6th 4'!S48&gt;0,'6th 4'!S48,0)))</f>
        <v>30</v>
      </c>
      <c r="P2560" s="104">
        <f>IF('6th 5'!C48&gt;0,'6th 5'!C48,IF('6th 5'!K48&gt;0,'6th 5'!K48,IF('6th 5'!S48&gt;0,'6th 5'!S48,0)))</f>
        <v>31.5</v>
      </c>
      <c r="Q2560" s="104">
        <f>IF('6th 6'!C48&gt;0,'6th 6'!C48,IF('6th 6'!K48&gt;0,'6th 6'!K48,IF('6th 6'!S48&gt;0,'6th 6'!S48,0)))</f>
        <v>0</v>
      </c>
      <c r="R2560" s="104">
        <f>IF('6th 7'!C48&gt;0,'6th 7'!C48,IF('6th 7'!K48&gt;0,'6th 7'!K48,IF('6th 7'!S48&gt;0,'6th 7'!S48,0)))</f>
        <v>0</v>
      </c>
      <c r="S2560" s="448"/>
      <c r="T2560" s="98"/>
      <c r="U2560" s="90"/>
      <c r="V2560" s="468"/>
      <c r="W2560" s="470"/>
      <c r="X2560" s="471"/>
      <c r="Y2560" s="477"/>
      <c r="Z2560" s="510"/>
    </row>
    <row r="2561" spans="1:26" ht="16.5" customHeight="1">
      <c r="A2561" s="423" t="s">
        <v>26</v>
      </c>
      <c r="B2561" s="91" t="s">
        <v>60</v>
      </c>
      <c r="C2561" s="104">
        <f>IF('5th 1'!C48&gt;0,'5th 1'!J48,IF('5th 1'!K48&gt;0,'5th 1'!R48,IF('5th 1'!S48&gt;0,'5th 1'!Z48,0)))</f>
        <v>50.5</v>
      </c>
      <c r="D2561" s="104">
        <f>IF('5th 2'!C48&gt;0,'5th 2'!J48,IF('5th 2'!K48&gt;0,'5th 2'!R48,IF('5th 2'!S48&gt;0,'5th 2'!Z48,0)))</f>
        <v>43.5</v>
      </c>
      <c r="E2561" s="104">
        <f>IF('5th 3'!C48&gt;0,'5th 3'!J48,IF('5th 3'!K48&gt;0,'5th 3'!R48,IF('5th 3'!S48&gt;0,'5th 3'!Z48,0)))</f>
        <v>40.5</v>
      </c>
      <c r="F2561" s="104">
        <f>IF('5th 4'!C48&gt;0,'5th 4'!J48,IF('5th 4'!K48&gt;0,'5th 4'!R48,IF('5th 4'!S48&gt;0,'5th 4'!Z48,0)))</f>
        <v>40.5</v>
      </c>
      <c r="G2561" s="104">
        <f>IF('5th 5'!C48&gt;0,'5th 5'!J48,IF('5th 5'!K48&gt;0,'5th 5'!R48,IF('5th 5'!S48&gt;0,'5th 5'!Z48,0)))</f>
        <v>40.75</v>
      </c>
      <c r="H2561" s="104">
        <f>IF('5th 6'!C48&gt;0,'5th 6'!J48,IF('5th 6'!K48&gt;0,'5th 6'!R48,IF('5th 6'!S48&gt;0,'5th 6'!Z48,0)))</f>
        <v>0</v>
      </c>
      <c r="I2561" s="448"/>
      <c r="J2561" s="440">
        <f>I2559/(C2558+D2558+E2558+F2558+G2558+H2558)</f>
        <v>3.6</v>
      </c>
      <c r="K2561" s="442" t="str">
        <f>IF(J2561&gt;=2.5,K2559,IF(J2561&gt;=2.25,"C",IF(J2561&gt;=2,"D",IF(J2561=0,0,"F"))))</f>
        <v>A-</v>
      </c>
      <c r="L2561" s="107">
        <f>IF('6th 1'!C48&gt;0,'6th 1'!J48,IF('6th 1'!K48&gt;0,'6th 1'!R48,IF('6th 1'!S48&gt;0,'6th 1'!Z48,0)))</f>
        <v>41</v>
      </c>
      <c r="M2561" s="104">
        <f>IF('6th 2'!C48&gt;0,'6th 2'!J48,IF('6th 2'!K48&gt;0,'6th 2'!R48,IF('6th 2'!S48&gt;0,'6th 2'!Z48,0)))</f>
        <v>40</v>
      </c>
      <c r="N2561" s="104">
        <f>IF('6th 3'!C48&gt;0,'6th 3'!J48,IF('6th 3'!K48&gt;0,'6th 3'!R48,IF('6th 3'!S48&gt;0,'6th 3'!Z48,0)))</f>
        <v>44</v>
      </c>
      <c r="O2561" s="104">
        <f>IF('6th 4'!C48&gt;0,'6th 4'!J48,IF('6th 4'!K48&gt;0,'6th 4'!R48,IF('6th 4'!S48&gt;0,'6th 4'!Z48,0)))</f>
        <v>41</v>
      </c>
      <c r="P2561" s="104">
        <f>IF('6th 5'!C48&gt;0,'6th 5'!J48,IF('6th 5'!K48&gt;0,'6th 5'!R48,IF('6th 5'!S48&gt;0,'6th 5'!Z48,0)))</f>
        <v>41</v>
      </c>
      <c r="Q2561" s="104">
        <f>IF('6th 6'!C48&gt;0,'6th 6'!J48,IF('6th 6'!K48&gt;0,'6th 6'!R48,IF('6th 6'!S48&gt;0,'6th 6'!Z48,0)))</f>
        <v>0</v>
      </c>
      <c r="R2561" s="104">
        <f>IF('6th 7'!C48&gt;0,'6th 7'!J48,IF('6th 7'!K48&gt;0,'6th 7'!R48,IF('6th 7'!S48&gt;0,'6th 7'!Z48,0)))</f>
        <v>0</v>
      </c>
      <c r="S2561" s="448"/>
      <c r="T2561" s="440">
        <f>S2559/(L2558+M2558+N2558+O2558+P2558+Q2558+R2558)</f>
        <v>3.6</v>
      </c>
      <c r="U2561" s="442" t="str">
        <f>IF(T2561&gt;=2.5,U2559,IF(T2561&gt;=2.25,"C",IF(T2561&gt;=2,"D",IF(T2561=0,0,"F"))))</f>
        <v>A-</v>
      </c>
      <c r="V2561" s="443" t="s">
        <v>40</v>
      </c>
      <c r="W2561" s="443"/>
      <c r="X2561" s="443"/>
      <c r="Y2561" s="443"/>
      <c r="Z2561" s="510"/>
    </row>
    <row r="2562" spans="1:26" ht="16.5" customHeight="1">
      <c r="A2562" s="424"/>
      <c r="B2562" s="91" t="s">
        <v>67</v>
      </c>
      <c r="C2562" s="117">
        <f>'5th 1'!AA48</f>
        <v>84</v>
      </c>
      <c r="D2562" s="117">
        <f>'5th 2'!AA48</f>
        <v>75</v>
      </c>
      <c r="E2562" s="117">
        <f>'5th 3'!AA48</f>
        <v>70</v>
      </c>
      <c r="F2562" s="117">
        <f>'5th 4'!AA48</f>
        <v>67</v>
      </c>
      <c r="G2562" s="117">
        <f>'5th 5'!AA48</f>
        <v>72</v>
      </c>
      <c r="H2562" s="117">
        <f>'5th 6'!AA48</f>
        <v>0</v>
      </c>
      <c r="I2562" s="448"/>
      <c r="J2562" s="441"/>
      <c r="K2562" s="442"/>
      <c r="L2562" s="118">
        <f>'6th 1'!AA48</f>
        <v>76</v>
      </c>
      <c r="M2562" s="117">
        <f>'6th 2'!AA48</f>
        <v>71</v>
      </c>
      <c r="N2562" s="117">
        <f>'6th 3'!AA48</f>
        <v>75</v>
      </c>
      <c r="O2562" s="117">
        <f>'6th 4'!AA48</f>
        <v>71</v>
      </c>
      <c r="P2562" s="117">
        <f>'6th 5'!AA48</f>
        <v>73</v>
      </c>
      <c r="Q2562" s="117">
        <f>'6th 6'!AA48</f>
        <v>0</v>
      </c>
      <c r="R2562" s="117">
        <f>'6th 7'!AA48</f>
        <v>0</v>
      </c>
      <c r="S2562" s="448"/>
      <c r="T2562" s="441"/>
      <c r="U2562" s="442"/>
      <c r="V2562" s="444">
        <f>IF((C2563+C2565)=0,0,C2558)+IF((D2563+D2565)=0,0,D2558)+IF((E2563+E2565)=0,0,E2558)+IF((F2563+F2565)=0,0,F2558)+IF((G2563+G2565)=0,0,G2558)+IF((H2563+H2565)=0,0,H2558)+IF((L2563+L2565)=0,0,L2558)+IF((M2563+M2565)=0,0,M2558)+IF((N2563+N2565)=0,0,N2558)+IF((O2563+O2565)=0,0,O2558)+IF((P2563+P2565)=0,0,P2558)+IF((Q2563+Q2565)=0,0,Q2558)+IF((R2563+R2565)=0,0,R2558)+IF(G2582&gt;0,1.5,0)</f>
        <v>31.5</v>
      </c>
      <c r="W2562" s="447">
        <f>I2559+S2559+(G2582*1.5)</f>
        <v>113.25</v>
      </c>
      <c r="X2562" s="440">
        <f>IF(S2559&gt;0,(W2562/31.5),J2561)</f>
        <v>3.5952380952380953</v>
      </c>
      <c r="Y2562" s="164" t="str">
        <f>IF(X2562&gt;=4,"A+",IF(X2562&gt;=3.75,"A",IF(X2562&gt;=3.5,"A-",IF(X2562&gt;=3.25,"B+",IF(X2562&gt;=3,"B",IF(X2562&gt;=2.75,"B-",IF(X2562&gt;=2.5,"C+",IF(X2562&gt;=2,"C","F"))))))))</f>
        <v>A-</v>
      </c>
      <c r="Z2562" s="510"/>
    </row>
    <row r="2563" spans="1:26" ht="16.5">
      <c r="A2563" s="424"/>
      <c r="B2563" s="91" t="s">
        <v>1</v>
      </c>
      <c r="C2563" s="104">
        <f>'5th 1'!AC48</f>
        <v>4</v>
      </c>
      <c r="D2563" s="104">
        <f>'5th 2'!AC48</f>
        <v>3.75</v>
      </c>
      <c r="E2563" s="104">
        <f>'5th 3'!AC48</f>
        <v>3.5</v>
      </c>
      <c r="F2563" s="104">
        <f>'5th 4'!AC48</f>
        <v>3.25</v>
      </c>
      <c r="G2563" s="104">
        <f>'5th 5'!AC48</f>
        <v>3.5</v>
      </c>
      <c r="H2563" s="104">
        <f>'5th 6'!AC48</f>
        <v>0</v>
      </c>
      <c r="I2563" s="448"/>
      <c r="J2563" s="98"/>
      <c r="K2563" s="110"/>
      <c r="L2563" s="107">
        <f>'6th 1'!AC48</f>
        <v>3.75</v>
      </c>
      <c r="M2563" s="104">
        <f>'6th 2'!AC48</f>
        <v>3.5</v>
      </c>
      <c r="N2563" s="104">
        <f>'6th 3'!AC48</f>
        <v>3.75</v>
      </c>
      <c r="O2563" s="104">
        <f>'6th 4'!AC48</f>
        <v>3.5</v>
      </c>
      <c r="P2563" s="104">
        <f>'6th 5'!AC48</f>
        <v>3.5</v>
      </c>
      <c r="Q2563" s="104">
        <f>'6th 6'!AC48</f>
        <v>0</v>
      </c>
      <c r="R2563" s="104">
        <f>'6th 7'!AC48</f>
        <v>0</v>
      </c>
      <c r="S2563" s="448"/>
      <c r="T2563" s="98"/>
      <c r="U2563" s="110"/>
      <c r="V2563" s="445"/>
      <c r="W2563" s="448"/>
      <c r="X2563" s="441"/>
      <c r="Y2563" s="451" t="str">
        <f>IF(S2559&gt;0,(IF(X2562&gt;=2.5,Y2562,IF(X2562&gt;=2.25,"C",IF(X2562&gt;=2,"D","F")))),K2561)</f>
        <v>A-</v>
      </c>
      <c r="Z2563" s="510"/>
    </row>
    <row r="2564" spans="1:26" ht="17.25" customHeight="1" thickBot="1">
      <c r="A2564" s="424"/>
      <c r="B2564" s="91" t="s">
        <v>2</v>
      </c>
      <c r="C2564" s="104" t="str">
        <f>'5th 1'!AB48</f>
        <v>A+</v>
      </c>
      <c r="D2564" s="104" t="str">
        <f>'5th 2'!AB48</f>
        <v>A</v>
      </c>
      <c r="E2564" s="104" t="str">
        <f>'5th 3'!AB48</f>
        <v>A-</v>
      </c>
      <c r="F2564" s="104" t="str">
        <f>'5th 4'!AB48</f>
        <v>B+</v>
      </c>
      <c r="G2564" s="104" t="str">
        <f>'5th 5'!AB48</f>
        <v>A-</v>
      </c>
      <c r="H2564" s="104" t="str">
        <f>'5th 6'!AB48</f>
        <v/>
      </c>
      <c r="I2564" s="448"/>
      <c r="J2564" s="98"/>
      <c r="K2564" s="109"/>
      <c r="L2564" s="111" t="str">
        <f>'6th 1'!AB48</f>
        <v>A</v>
      </c>
      <c r="M2564" s="104" t="str">
        <f>'6th 2'!AB48</f>
        <v>A-</v>
      </c>
      <c r="N2564" s="104" t="str">
        <f>'6th 3'!AB48</f>
        <v>A</v>
      </c>
      <c r="O2564" s="104" t="str">
        <f>'6th 4'!AB48</f>
        <v>A-</v>
      </c>
      <c r="P2564" s="104" t="str">
        <f>'6th 5'!AB48</f>
        <v>A-</v>
      </c>
      <c r="Q2564" s="104" t="str">
        <f>'6th 6'!AB48</f>
        <v/>
      </c>
      <c r="R2564" s="104" t="str">
        <f>'6th 7'!AB48</f>
        <v/>
      </c>
      <c r="S2564" s="448"/>
      <c r="T2564" s="98"/>
      <c r="U2564" s="109"/>
      <c r="V2564" s="446"/>
      <c r="W2564" s="449"/>
      <c r="X2564" s="450"/>
      <c r="Y2564" s="452"/>
      <c r="Z2564" s="510"/>
    </row>
    <row r="2565" spans="1:26" ht="17.25" thickTop="1">
      <c r="A2565" s="413" t="s">
        <v>127</v>
      </c>
      <c r="B2565" s="91" t="s">
        <v>1</v>
      </c>
      <c r="C2565" s="104">
        <f>'5th 1'!AD48</f>
        <v>0</v>
      </c>
      <c r="D2565" s="104">
        <f>'5th 2'!AD48</f>
        <v>0</v>
      </c>
      <c r="E2565" s="104">
        <f>'5th 3'!AD48</f>
        <v>0</v>
      </c>
      <c r="F2565" s="104">
        <f>'5th 4'!AD48</f>
        <v>0</v>
      </c>
      <c r="G2565" s="104">
        <f>'5th 5'!AD48</f>
        <v>0</v>
      </c>
      <c r="H2565" s="104">
        <f>'5th 6'!AD48</f>
        <v>0</v>
      </c>
      <c r="I2565" s="415">
        <f>(C2565*C2558)+(D2565*D2558)+(E2565*E2558)+(F2565*F2558)+(G2565*G2558)+(H2565*H2558)</f>
        <v>0</v>
      </c>
      <c r="J2565" s="417">
        <f>IF(C2565&gt;0,(C2563*C2558),0)+IF(D2565&gt;0,(D2563*D2558),0)+IF(E2565&gt;0,(E2563*E2558),0)+IF(F2565&gt;0,(F2563*F2558),0)+IF(G2565&gt;0,(G2563*G2558),0)+IF(H2565&gt;0,(H2563*H2558),0)</f>
        <v>0</v>
      </c>
      <c r="K2565" s="418">
        <f>IF(C2565&gt;C2563,((C2565*C2558)-(C2563*C2558)),0)+IF(D2565&gt;D2563,((D2565*D2558)-(D2563*D2558)),0)+IF(E2565&gt;E2563,((E2565*E2558)-(E2563*E2558)),0)+IF(F2565&gt;F2563,((F2565*F2558)-(F2563*F2558)),0)+IF(G2565&gt;G2563,((G2565*G2558)-(G2563*G2558)),0)+IF(H2565&gt;H2563,((H2565*H2558)-(H2563*H2558)),0)</f>
        <v>0</v>
      </c>
      <c r="L2565" s="165">
        <f>'6th 1'!AD48</f>
        <v>0</v>
      </c>
      <c r="M2565" s="104">
        <f>'6th 2'!AD48</f>
        <v>0</v>
      </c>
      <c r="N2565" s="104">
        <f>'6th 3'!AD48</f>
        <v>0</v>
      </c>
      <c r="O2565" s="104">
        <f>'6th 4'!AD48</f>
        <v>0</v>
      </c>
      <c r="P2565" s="104">
        <f>'6th 5'!AD48</f>
        <v>0</v>
      </c>
      <c r="Q2565" s="104">
        <f>'6th 6'!AD48</f>
        <v>0</v>
      </c>
      <c r="R2565" s="104">
        <f>'6th 7'!AD48</f>
        <v>0</v>
      </c>
      <c r="S2565" s="403">
        <f>(L2565*L2558)+(M2565*M2558)+(N2565*N2558)+(O2565*O2558)+(P2565*P2558)+(Q2565*Q2558)+(R2565*R2558)</f>
        <v>0</v>
      </c>
      <c r="T2565" s="417">
        <f>IF(L2565&gt;0,(L2563*L2558),0)+IF(M2565&gt;0,(M2563*M2558),0)+IF(N2565&gt;0,(N2563*N2558),0)+IF(O2565&gt;0,(O2563*O2558),0)+IF(P2565&gt;0,(P2563*P2558),0)+IF(Q2565&gt;0,(Q2563*Q2558),0)+IF(R2565&gt;0,(R2563*R2558),0)</f>
        <v>0</v>
      </c>
      <c r="U2565" s="399">
        <f>IF(L2565&gt;L2563,((L2565*L2558)-(L2563*L2558)),0)+IF(M2565&gt;M2563,((M2565*M2558)-(M2563*M2558)),0)+IF(N2565&gt;N2563,((N2565*N2558)-(N2563*N2558)),0)+IF(O2565&gt;O2563,((O2565*O2558)-(O2563*O2558)),0)+IF(P2565&gt;P2563,((P2565*P2558)-(P2563*P2558)),0)+IF(Q2565&gt;Q2563,((Q2565*Q2558)-(Q2563*Q2558)),0)+IF(R2565&gt;R2563,((R2565*R2558)-(R2563*R2558)),0)</f>
        <v>0</v>
      </c>
      <c r="V2565" s="401">
        <f>I2565+S2565</f>
        <v>0</v>
      </c>
      <c r="W2565" s="436">
        <f>J2565+T2565</f>
        <v>0</v>
      </c>
      <c r="X2565" s="438">
        <f>K2565+U2565</f>
        <v>0</v>
      </c>
      <c r="Y2565" s="405">
        <f>IF(V2557&gt;0,(X2565+Y2552),0)</f>
        <v>0</v>
      </c>
      <c r="Z2565" s="510"/>
    </row>
    <row r="2566" spans="1:26" ht="15.75" customHeight="1" thickBot="1">
      <c r="A2566" s="414"/>
      <c r="B2566" s="157" t="s">
        <v>23</v>
      </c>
      <c r="C2566" s="181" t="str">
        <f>'5th 1'!AE48</f>
        <v/>
      </c>
      <c r="D2566" s="181" t="str">
        <f>'5th 2'!AE48</f>
        <v/>
      </c>
      <c r="E2566" s="181" t="str">
        <f>'5th 3'!AE48</f>
        <v/>
      </c>
      <c r="F2566" s="181" t="str">
        <f>'5th 4'!AE48</f>
        <v/>
      </c>
      <c r="G2566" s="181" t="str">
        <f>'5th 5'!AE48</f>
        <v/>
      </c>
      <c r="H2566" s="181" t="str">
        <f>'5th 6'!AE48</f>
        <v/>
      </c>
      <c r="I2566" s="416"/>
      <c r="J2566" s="416"/>
      <c r="K2566" s="419"/>
      <c r="L2566" s="181" t="str">
        <f>'6th 1'!AE48</f>
        <v/>
      </c>
      <c r="M2566" s="181" t="str">
        <f>'6th 2'!AE48</f>
        <v/>
      </c>
      <c r="N2566" s="181" t="str">
        <f>'6th 3'!AE48</f>
        <v/>
      </c>
      <c r="O2566" s="181" t="str">
        <f>'6th 4'!AE48</f>
        <v/>
      </c>
      <c r="P2566" s="181" t="str">
        <f>'6th 5'!AE48</f>
        <v/>
      </c>
      <c r="Q2566" s="181" t="str">
        <f>'6th 6'!AE48</f>
        <v/>
      </c>
      <c r="R2566" s="181" t="str">
        <f>'6th 7'!AE48</f>
        <v/>
      </c>
      <c r="S2566" s="420"/>
      <c r="T2566" s="420"/>
      <c r="U2566" s="400"/>
      <c r="V2566" s="402"/>
      <c r="W2566" s="437"/>
      <c r="X2566" s="439"/>
      <c r="Y2566" s="406"/>
      <c r="Z2566" s="510"/>
    </row>
    <row r="2567" spans="1:26" ht="21" customHeight="1" thickTop="1" thickBot="1">
      <c r="A2567" s="435" t="s">
        <v>32</v>
      </c>
      <c r="B2567" s="435"/>
      <c r="C2567" s="435"/>
      <c r="D2567" s="435"/>
      <c r="E2567" s="435"/>
      <c r="F2567" s="435"/>
      <c r="G2567" s="435"/>
      <c r="H2567" s="435"/>
      <c r="I2567" s="435"/>
      <c r="J2567" s="435"/>
      <c r="K2567" s="435"/>
      <c r="L2567" s="435"/>
      <c r="M2567" s="435"/>
      <c r="N2567" s="435"/>
      <c r="O2567" s="435"/>
      <c r="P2567" s="435"/>
      <c r="Q2567" s="435"/>
      <c r="R2567" s="435"/>
      <c r="S2567" s="435"/>
      <c r="T2567" s="435"/>
      <c r="U2567" s="435"/>
      <c r="V2567" s="435"/>
      <c r="W2567" s="435"/>
      <c r="X2567" s="435"/>
      <c r="Y2567" s="435"/>
      <c r="Z2567" s="510"/>
    </row>
    <row r="2568" spans="1:26" ht="17.25" thickTop="1" thickBot="1">
      <c r="A2568" s="425" t="s">
        <v>48</v>
      </c>
      <c r="B2568" s="426"/>
      <c r="C2568" s="426"/>
      <c r="D2568" s="426"/>
      <c r="E2568" s="426"/>
      <c r="F2568" s="426"/>
      <c r="G2568" s="426"/>
      <c r="H2568" s="426"/>
      <c r="I2568" s="426"/>
      <c r="J2568" s="426"/>
      <c r="K2568" s="427"/>
      <c r="L2568" s="426" t="s">
        <v>49</v>
      </c>
      <c r="M2568" s="426"/>
      <c r="N2568" s="426"/>
      <c r="O2568" s="426"/>
      <c r="P2568" s="426"/>
      <c r="Q2568" s="426"/>
      <c r="R2568" s="426"/>
      <c r="S2568" s="426"/>
      <c r="T2568" s="426"/>
      <c r="U2568" s="427"/>
      <c r="V2568" s="160"/>
      <c r="W2568" s="428" t="s">
        <v>39</v>
      </c>
      <c r="X2568" s="428"/>
      <c r="Y2568" s="161"/>
      <c r="Z2568" s="510"/>
    </row>
    <row r="2569" spans="1:26" ht="17.25" thickTop="1">
      <c r="A2569" s="99" t="s">
        <v>22</v>
      </c>
      <c r="B2569" s="100"/>
      <c r="C2569" s="101">
        <f>'7th 1'!B4</f>
        <v>401</v>
      </c>
      <c r="D2569" s="101">
        <f>'7th 2'!B4</f>
        <v>402</v>
      </c>
      <c r="E2569" s="101">
        <f>'7th 3'!B4</f>
        <v>403</v>
      </c>
      <c r="F2569" s="101">
        <f>'7th 4'!B4</f>
        <v>404</v>
      </c>
      <c r="G2569" s="101">
        <f>'7th 5'!B4</f>
        <v>405</v>
      </c>
      <c r="H2569" s="101">
        <f>'7th 6'!B4</f>
        <v>406</v>
      </c>
      <c r="I2569" s="429" t="s">
        <v>0</v>
      </c>
      <c r="J2569" s="429" t="s">
        <v>3</v>
      </c>
      <c r="K2569" s="431" t="s">
        <v>2</v>
      </c>
      <c r="L2569" s="101">
        <f>'8th 1'!B4</f>
        <v>407</v>
      </c>
      <c r="M2569" s="101">
        <f>'8th 2'!B4</f>
        <v>408</v>
      </c>
      <c r="N2569" s="101">
        <f>'8th 3'!B4</f>
        <v>409</v>
      </c>
      <c r="O2569" s="101">
        <f>'8th 4'!B4</f>
        <v>410</v>
      </c>
      <c r="P2569" s="101">
        <f>'8th 5'!B4</f>
        <v>411</v>
      </c>
      <c r="Q2569" s="101">
        <f>'8th 6'!B4</f>
        <v>412</v>
      </c>
      <c r="R2569" s="101">
        <f>'8th 7'!B4</f>
        <v>0</v>
      </c>
      <c r="S2569" s="429" t="s">
        <v>0</v>
      </c>
      <c r="T2569" s="429" t="s">
        <v>3</v>
      </c>
      <c r="U2569" s="431" t="s">
        <v>2</v>
      </c>
      <c r="V2569" s="433" t="s">
        <v>62</v>
      </c>
      <c r="W2569" s="434"/>
      <c r="X2569" s="434"/>
      <c r="Y2569" s="162" t="str">
        <f>IF(X2570&gt;=4,"A+",IF(X2570&gt;=3.75,"A",IF(X2570&gt;=3.5,"A-",IF(X2570&gt;=3.25,"B+",IF(X2570&gt;=3,"B",IF(X2570&gt;=2.75,"B-",IF(X2570&gt;=2.5,"C+",IF(X2570&gt;=2,"C","F"))))))))</f>
        <v>B+</v>
      </c>
      <c r="Z2569" s="510"/>
    </row>
    <row r="2570" spans="1:26" ht="65.25" customHeight="1">
      <c r="A2570" s="77" t="s">
        <v>63</v>
      </c>
      <c r="B2570" s="86"/>
      <c r="C2570" s="79" t="str">
        <f>IF('7th 1'!C48&gt;0,'7th 1'!D6,IF('7th 1'!K48&gt;0,'7th 1'!L6,IF('7th 1'!S48&gt;0,'7th 1'!T6,0)))</f>
        <v>Drawing-7</v>
      </c>
      <c r="D2570" s="79" t="str">
        <f>IF('7th 2'!C48&gt;0,'7th 2'!D6,IF('7th 2'!K48&gt;0,'7th 2'!L6,IF('7th 2'!S48&gt;0,'7th 2'!T6,0)))</f>
        <v>Figure Study</v>
      </c>
      <c r="E2570" s="79" t="str">
        <f>IF('7th 3'!C48&gt;0,'7th 3'!D6,IF('7th 3'!K48&gt;0,'7th 3'!L6,IF('7th 3'!S48&gt;0,'7th 3'!T6,0)))</f>
        <v>Composition -3</v>
      </c>
      <c r="F2570" s="79" t="str">
        <f>IF('7th 4'!C48&gt;0,'7th 4'!D6,IF('7th 4'!K48&gt;0,'7th 4'!L6,IF('7th 4'!S48&gt;0,'7th 4'!T6,0)))</f>
        <v>Head Study -3</v>
      </c>
      <c r="G2570" s="79" t="str">
        <f>IF('7th 5'!C48&gt;0,'7th 5'!D6,IF('7th 5'!K48&gt;0,'7th 5'!L6,IF('7th 5'!S48&gt;0,'7th 5'!T6,0)))</f>
        <v>Landscape -3</v>
      </c>
      <c r="H2570" s="79" t="str">
        <f>IF('7th 6'!C48&gt;0,'7th 6'!D6,IF('7th 6'!K48&gt;0,'7th 6'!L6,IF('7th 6'!S48&gt;0,'7th 6'!T6,0)))</f>
        <v>History of Western Art</v>
      </c>
      <c r="I2570" s="429"/>
      <c r="J2570" s="429"/>
      <c r="K2570" s="431"/>
      <c r="L2570" s="79" t="str">
        <f>IF('8th 1'!C48&gt;0,'8th 1'!D6,IF('8th 1'!K48&gt;0,'8th 1'!L6,IF('8th 1'!S48&gt;0,'8th 1'!T6,0)))</f>
        <v>Drawing- 8</v>
      </c>
      <c r="M2570" s="79" t="str">
        <f>IF('8th 2'!C48&gt;0,'8th 2'!D6,IF('8th 2'!K48&gt;0,'8th 2'!L6,IF('8th 2'!S48&gt;0,'8th 2'!T6,0)))</f>
        <v>Figure Study</v>
      </c>
      <c r="N2570" s="79" t="str">
        <f>IF('8th 3'!C48&gt;0,'8th 3'!D6,IF('8th 3'!K48&gt;0,'8th 3'!L6,IF('8th 3'!S48&gt;0,'8th 3'!T6,0)))</f>
        <v>Experimental Composition</v>
      </c>
      <c r="O2570" s="79" t="str">
        <f>IF('8th 4'!C48&gt;0,'8th 4'!D6,IF('8th 4'!K48&gt;0,'8th 4'!L6,IF('8th 4'!S48&gt;0,'8th 4'!T6,0)))</f>
        <v>Landscape</v>
      </c>
      <c r="P2570" s="79" t="str">
        <f>IF('8th 5'!C48&gt;0,'8th 5'!D6,IF('8th 5'!K48&gt;0,'8th 5'!L6,IF('8th 5'!S48&gt;0,'8th 5'!T6,0)))</f>
        <v>Aesthesic</v>
      </c>
      <c r="Q2570" s="79" t="str">
        <f>IF('8th 6'!C48&gt;0,'8th 6'!D6,IF('8th 6'!K48&gt;0,'8th 6'!L6,IF('8th 6'!S48&gt;0,'8th 6'!T6,0)))</f>
        <v>History of Arts in Bengal</v>
      </c>
      <c r="R2570" s="79">
        <f>IF('8th 7'!C48&gt;0,'8th 7'!D6,IF('8th 7'!K48&gt;0,'8th 7'!L6,IF('8th 7'!S48&gt;0,'8th 7'!T6,0)))</f>
        <v>0</v>
      </c>
      <c r="S2570" s="429"/>
      <c r="T2570" s="429"/>
      <c r="U2570" s="431"/>
      <c r="V2570" s="335">
        <f>IF(I2572&gt;0,(V2575+V2557),0)</f>
        <v>126</v>
      </c>
      <c r="W2570" s="254">
        <f>IF(I2572&gt;0,(W2575+W2557),0)</f>
        <v>429.75</v>
      </c>
      <c r="X2570" s="336">
        <f>IF(S2572&gt;0,(W2570/126),IF(I2572&gt;0,(W2570/109.5),0))</f>
        <v>3.4107142857142856</v>
      </c>
      <c r="Y2570" s="163" t="str">
        <f>IF(X2570&gt;=2.5,Y2569,IF(X2570&gt;=2.25,"C",IF(X2570&gt;=2,"D",IF(X2570=0,0,"F"))))</f>
        <v>B+</v>
      </c>
      <c r="Z2570" s="510"/>
    </row>
    <row r="2571" spans="1:26" ht="17.25" customHeight="1">
      <c r="A2571" s="458" t="s">
        <v>27</v>
      </c>
      <c r="B2571" s="459"/>
      <c r="C2571" s="102">
        <f>IF('7th 1'!C48&gt;0,'7th 1'!H4,IF('7th 1'!K48&gt;0,'7th 1'!P4,IF('7th 1'!S48&gt;0,'7th 1'!X4,0)))</f>
        <v>3</v>
      </c>
      <c r="D2571" s="102">
        <f>IF('7th 2'!C48&gt;0,'7th 2'!H4,IF('7th 2'!K48&gt;0,'7th 2'!P4,IF('7th 2'!S48&gt;0,'7th 2'!X4,0)))</f>
        <v>3</v>
      </c>
      <c r="E2571" s="102">
        <f>IF('7th 3'!C48&gt;0,'7th 3'!H4,IF('7th 3'!K48&gt;0,'7th 3'!P4,IF('7th 3'!S48&gt;0,'7th 3'!X4,0)))</f>
        <v>3</v>
      </c>
      <c r="F2571" s="102">
        <f>IF('7th 4'!C48&gt;0,'7th 4'!H4,IF('7th 4'!K48&gt;0,'7th 4'!P4,IF('7th 4'!S48&gt;0,'7th 4'!X4,0)))</f>
        <v>1.5</v>
      </c>
      <c r="G2571" s="102">
        <f>IF('7th 5'!C48&gt;0,'7th 5'!H4,IF('7th 5'!K48&gt;0,'7th 5'!P4,IF('7th 5'!S48&gt;0,'7th 5'!X4,0)))</f>
        <v>1.5</v>
      </c>
      <c r="H2571" s="102">
        <f>IF('7th 6'!C48&gt;0,'7th 6'!H4,IF('7th 6'!K48&gt;0,'7th 6'!P4,IF('7th 6'!S48&gt;0,'7th 6'!X4,0)))</f>
        <v>3</v>
      </c>
      <c r="I2571" s="430"/>
      <c r="J2571" s="430"/>
      <c r="K2571" s="432"/>
      <c r="L2571" s="102">
        <f>IF('8th 1'!C48&gt;0,'8th 1'!H4,IF('8th 1'!K48&gt;0,'8th 1'!P4,IF('8th 1'!S48&gt;0,'8th 1'!X4,0)))</f>
        <v>3</v>
      </c>
      <c r="M2571" s="102">
        <f>IF('8th 2'!C48&gt;0,'8th 2'!H4,IF('8th 2'!K48&gt;0,'8th 2'!P4,IF('8th 2'!S48&gt;0,'8th 2'!X4,0)))</f>
        <v>3</v>
      </c>
      <c r="N2571" s="102">
        <f>IF('8th 3'!C48&gt;0,'8th 3'!H4,IF('8th 3'!K48&gt;0,'8th 3'!P4,IF('8th 3'!S48&gt;0,'8th 3'!X4,0)))</f>
        <v>3</v>
      </c>
      <c r="O2571" s="102">
        <f>IF('8th 4'!C48&gt;0,'8th 4'!H4,IF('8th 4'!K48&gt;0,'8th 4'!P4,IF('8th 4'!S48&gt;0,'8th 4'!X4,0)))</f>
        <v>3</v>
      </c>
      <c r="P2571" s="102">
        <f>IF('8th 5'!C48&gt;0,'8th 5'!H4,IF('8th 5'!K48&gt;0,'8th 5'!P4,IF('8th 5'!S48&gt;0,'8th 5'!X4,0)))</f>
        <v>1.5</v>
      </c>
      <c r="Q2571" s="102">
        <f>IF('8th 6'!C48&gt;0,'8th 6'!H4,IF('8th 6'!K48&gt;0,'8th 6'!P4,IF('8th 6'!S48&gt;0,'8th 6'!X4,0)))</f>
        <v>1.5</v>
      </c>
      <c r="R2571" s="102">
        <f>IF('8th 7'!C48&gt;0,'8th 7'!H4,IF('8th 7'!K48&gt;0,'8th 7'!P4,IF('8th 7'!S48&gt;0,'8th 7'!X4,0)))</f>
        <v>0</v>
      </c>
      <c r="S2571" s="430"/>
      <c r="T2571" s="430"/>
      <c r="U2571" s="432"/>
      <c r="V2571" s="460" t="s">
        <v>41</v>
      </c>
      <c r="W2571" s="461"/>
      <c r="X2571" s="461"/>
      <c r="Y2571" s="462"/>
      <c r="Z2571" s="510"/>
    </row>
    <row r="2572" spans="1:26" ht="18.75" customHeight="1" thickBot="1">
      <c r="A2572" s="463" t="s">
        <v>11</v>
      </c>
      <c r="B2572" s="464"/>
      <c r="C2572" s="102">
        <v>100</v>
      </c>
      <c r="D2572" s="102">
        <v>100</v>
      </c>
      <c r="E2572" s="102">
        <v>100</v>
      </c>
      <c r="F2572" s="102">
        <v>100</v>
      </c>
      <c r="G2572" s="102">
        <v>100</v>
      </c>
      <c r="H2572" s="102">
        <v>100</v>
      </c>
      <c r="I2572" s="465">
        <f>(C2576*C2571)+(D2576*D2571)+(E2576*E2571)+(F2576*F2571)+(G2576*G2571)+(H2576*H2571)</f>
        <v>52.125</v>
      </c>
      <c r="J2572" s="84"/>
      <c r="K2572" s="103" t="str">
        <f>IF(J2574&gt;=4,"A+",IF(J2574&gt;=3.75,"A",IF(J2574&gt;=3.5,"A-",IF(J2574&gt;=3.25,"B+",IF(J2574&gt;=3,"B",IF(J2574&gt;=2.75,"B-",IF(J2574&gt;=2.5,"C+",IF(J2574&gt;=2,"C","F"))))))))</f>
        <v>B+</v>
      </c>
      <c r="L2572" s="102">
        <v>100</v>
      </c>
      <c r="M2572" s="102">
        <v>100</v>
      </c>
      <c r="N2572" s="102">
        <v>100</v>
      </c>
      <c r="O2572" s="102">
        <v>100</v>
      </c>
      <c r="P2572" s="102">
        <v>100</v>
      </c>
      <c r="Q2572" s="102">
        <v>100</v>
      </c>
      <c r="R2572" s="102">
        <v>100</v>
      </c>
      <c r="S2572" s="465">
        <f>(L2576*L2571)+(M2576*M2571)+(N2576*N2571)+(O2576*O2571)+(P2576*P2571)+(Q2576*Q2571)+(R2576*R2571)</f>
        <v>53.625</v>
      </c>
      <c r="T2572" s="84"/>
      <c r="U2572" s="103" t="str">
        <f>IF(T2574&gt;=4,"A+",IF(T2574&gt;=3.75,"A",IF(T2574&gt;=3.5,"A-",IF(T2574&gt;=3.25,"B+",IF(T2574&gt;=3,"B",IF(T2574&gt;=2.75,"B-",IF(T2574&gt;=2.5,"C+",IF(T2574&gt;=2,"C","F"))))))))</f>
        <v>A-</v>
      </c>
      <c r="V2572" s="467" t="s">
        <v>29</v>
      </c>
      <c r="W2572" s="469" t="s">
        <v>0</v>
      </c>
      <c r="X2572" s="469" t="s">
        <v>3</v>
      </c>
      <c r="Y2572" s="421" t="s">
        <v>2</v>
      </c>
      <c r="Z2572" s="510"/>
    </row>
    <row r="2573" spans="1:26" ht="17.25" thickTop="1">
      <c r="A2573" s="77" t="s">
        <v>28</v>
      </c>
      <c r="B2573" s="86"/>
      <c r="C2573" s="104">
        <f>IF('7th 1'!C48&gt;0,'7th 1'!C48,IF('7th 1'!K48&gt;0,'7th 1'!K48,IF('7th 1'!S48&gt;0,'7th 1'!S48,0)))</f>
        <v>30</v>
      </c>
      <c r="D2573" s="104">
        <f>IF('7th 2'!C48&gt;0,'7th 2'!C48,IF('7th 2'!K48&gt;0,'7th 2'!K48,IF('7th 2'!S48&gt;0,'7th 2'!S48,0)))</f>
        <v>30.25</v>
      </c>
      <c r="E2573" s="104">
        <f>IF('7th 3'!C48&gt;0,'7th 3'!C48,IF('7th 3'!K48&gt;0,'7th 3'!K48,IF('7th 3'!S48&gt;0,'7th 3'!S48,0)))</f>
        <v>31</v>
      </c>
      <c r="F2573" s="104">
        <f>IF('7th 4'!C48&gt;0,'7th 4'!C48,IF('7th 4'!K48&gt;0,'7th 4'!K48,IF('7th 4'!S48&gt;0,'7th 4'!S48,0)))</f>
        <v>33.5</v>
      </c>
      <c r="G2573" s="104">
        <f>IF('7th 5'!C48&gt;0,'7th 5'!C48,IF('7th 5'!K48&gt;0,'7th 5'!K48,IF('7th 5'!S48&gt;0,'7th 5'!S48,0)))</f>
        <v>31.25</v>
      </c>
      <c r="H2573" s="104">
        <f>IF('7th 6'!C48&gt;0,'7th 6'!C48,IF('7th 6'!K48&gt;0,'7th 6'!K48,IF('7th 6'!S48&gt;0,'7th 6'!S48,0)))</f>
        <v>32</v>
      </c>
      <c r="I2573" s="466"/>
      <c r="J2573" s="98"/>
      <c r="K2573" s="90"/>
      <c r="L2573" s="104">
        <f>IF('8th 1'!C48&gt;0,'8th 1'!C48,IF('8th 1'!K48&gt;0,'8th 1'!K48,IF('8th 1'!S48&gt;0,'8th 1'!S48,0)))</f>
        <v>29</v>
      </c>
      <c r="M2573" s="104">
        <f>IF('8th 2'!C48&gt;0,'8th 2'!C48,IF('8th 2'!K48&gt;0,'8th 2'!K48,IF('8th 2'!S48&gt;0,'8th 2'!S48,0)))</f>
        <v>28.5</v>
      </c>
      <c r="N2573" s="104">
        <f>IF('8th 3'!C48&gt;0,'8th 3'!C48,IF('8th 3'!K48&gt;0,'8th 3'!K48,IF('8th 3'!S48&gt;0,'8th 3'!S48,0)))</f>
        <v>32.5</v>
      </c>
      <c r="O2573" s="104">
        <f>IF('8th 4'!C48&gt;0,'8th 4'!C48,IF('8th 4'!K48&gt;0,'8th 4'!K48,IF('8th 4'!S48&gt;0,'8th 4'!S48,0)))</f>
        <v>31</v>
      </c>
      <c r="P2573" s="104">
        <f>IF('8th 5'!C48&gt;0,'8th 5'!C48,IF('8th 5'!K48&gt;0,'8th 5'!K48,IF('8th 5'!S48&gt;0,'8th 5'!S48,0)))</f>
        <v>32.25</v>
      </c>
      <c r="Q2573" s="104">
        <f>IF('8th 6'!C48&gt;0,'8th 6'!C48,IF('8th 6'!K48&gt;0,'8th 6'!K48,IF('8th 6'!S48&gt;0,'8th 6'!S48,0)))</f>
        <v>32</v>
      </c>
      <c r="R2573" s="104">
        <f>IF('8th 7'!C48&gt;0,'8th 7'!C48,IF('8th 7'!K48&gt;0,'8th 7'!K48,IF('8th 7'!S48&gt;0,'8th 7'!S48,0)))</f>
        <v>0</v>
      </c>
      <c r="S2573" s="466"/>
      <c r="T2573" s="98"/>
      <c r="U2573" s="90"/>
      <c r="V2573" s="468"/>
      <c r="W2573" s="470"/>
      <c r="X2573" s="471"/>
      <c r="Y2573" s="422"/>
      <c r="Z2573" s="510"/>
    </row>
    <row r="2574" spans="1:26" ht="17.25">
      <c r="A2574" s="423" t="s">
        <v>26</v>
      </c>
      <c r="B2574" s="91" t="s">
        <v>60</v>
      </c>
      <c r="C2574" s="104">
        <f>IF('7th 1'!C48&gt;0,'7th 1'!J48,IF('7th 1'!K48&gt;0,'7th 1'!R48,IF('7th 1'!S48&gt;0,'7th 1'!Z48,0)))</f>
        <v>45.5</v>
      </c>
      <c r="D2574" s="104">
        <f>IF('7th 2'!C48&gt;0,'7th 2'!J48,IF('7th 2'!K48&gt;0,'7th 2'!R48,IF('7th 2'!S48&gt;0,'7th 2'!Z48,0)))</f>
        <v>40.75</v>
      </c>
      <c r="E2574" s="104">
        <f>IF('7th 3'!C48&gt;0,'7th 3'!J48,IF('7th 3'!K48&gt;0,'7th 3'!R48,IF('7th 3'!S48&gt;0,'7th 3'!Z48,0)))</f>
        <v>37</v>
      </c>
      <c r="F2574" s="104">
        <f>IF('7th 4'!C48&gt;0,'7th 4'!J48,IF('7th 4'!K48&gt;0,'7th 4'!R48,IF('7th 4'!S48&gt;0,'7th 4'!Z48,0)))</f>
        <v>44</v>
      </c>
      <c r="G2574" s="104">
        <f>IF('7th 5'!C48&gt;0,'7th 5'!J48,IF('7th 5'!K48&gt;0,'7th 5'!R48,IF('7th 5'!S48&gt;0,'7th 5'!Z48,0)))</f>
        <v>40</v>
      </c>
      <c r="H2574" s="104">
        <f>IF('7th 6'!C48&gt;0,'7th 6'!J48,IF('7th 6'!K48&gt;0,'7th 6'!R48,IF('7th 6'!S48&gt;0,'7th 6'!Z48,0)))</f>
        <v>34</v>
      </c>
      <c r="I2574" s="466"/>
      <c r="J2574" s="440">
        <f>I2572/(C2571+D2571+E2571+F2571+G2571+H2571)</f>
        <v>3.4750000000000001</v>
      </c>
      <c r="K2574" s="442" t="str">
        <f>IF(J2574&gt;=2.5,K2572,IF(J2574&gt;=2.25,"C",IF(J2574&gt;=2,"D",IF(J2574=0,0,"F"))))</f>
        <v>B+</v>
      </c>
      <c r="L2574" s="104">
        <f>IF('8th 1'!C48&gt;0,'8th 1'!J48,IF('8th 1'!K48&gt;0,'8th 1'!R48,IF('8th 1'!S48&gt;0,'8th 1'!Z48,0)))</f>
        <v>42</v>
      </c>
      <c r="M2574" s="104">
        <f>IF('8th 2'!C48&gt;0,'8th 2'!J48,IF('8th 2'!K48&gt;0,'8th 2'!R48,IF('8th 2'!S48&gt;0,'8th 2'!Z48,0)))</f>
        <v>45</v>
      </c>
      <c r="N2574" s="104">
        <f>IF('8th 3'!C48&gt;0,'8th 3'!J48,IF('8th 3'!K48&gt;0,'8th 3'!R48,IF('8th 3'!S48&gt;0,'8th 3'!Z48,0)))</f>
        <v>45.5</v>
      </c>
      <c r="O2574" s="104">
        <f>IF('8th 4'!C48&gt;0,'8th 4'!J48,IF('8th 4'!K48&gt;0,'8th 4'!R48,IF('8th 4'!S48&gt;0,'8th 4'!Z48,0)))</f>
        <v>39.5</v>
      </c>
      <c r="P2574" s="104">
        <f>IF('8th 5'!C48&gt;0,'8th 5'!J48,IF('8th 5'!K48&gt;0,'8th 5'!R48,IF('8th 5'!S48&gt;0,'8th 5'!Z48,0)))</f>
        <v>37.5</v>
      </c>
      <c r="Q2574" s="104">
        <f>IF('8th 6'!C48&gt;0,'8th 6'!J48,IF('8th 6'!K48&gt;0,'8th 6'!R48,IF('8th 6'!S48&gt;0,'8th 6'!Z48,0)))</f>
        <v>46.5</v>
      </c>
      <c r="R2574" s="104">
        <f>IF('8th 7'!C48&gt;0,'8th 7'!J48,IF('8th 7'!K48&gt;0,'8th 7'!R48,IF('8th 7'!S48&gt;0,'8th 7'!Z48,0)))</f>
        <v>0</v>
      </c>
      <c r="S2574" s="466"/>
      <c r="T2574" s="440">
        <f>S2572/(L2571+M2571+N2571+O2571+P2571+Q2571+R2571)</f>
        <v>3.5750000000000002</v>
      </c>
      <c r="U2574" s="442" t="str">
        <f>IF(T2574&gt;=2.5,U2572,IF(T2574&gt;=2.25,"C",IF(T2574&gt;=2,"D",IF(T2574=0,0,"F"))))</f>
        <v>A-</v>
      </c>
      <c r="V2574" s="454" t="s">
        <v>40</v>
      </c>
      <c r="W2574" s="443"/>
      <c r="X2574" s="443"/>
      <c r="Y2574" s="455"/>
      <c r="Z2574" s="510"/>
    </row>
    <row r="2575" spans="1:26" ht="16.5" customHeight="1">
      <c r="A2575" s="424"/>
      <c r="B2575" s="91" t="s">
        <v>67</v>
      </c>
      <c r="C2575" s="117">
        <f>'7th 1'!AA48</f>
        <v>76</v>
      </c>
      <c r="D2575" s="117">
        <f>'7th 2'!AA48</f>
        <v>71</v>
      </c>
      <c r="E2575" s="117">
        <f>'7th 3'!AA48</f>
        <v>68</v>
      </c>
      <c r="F2575" s="117">
        <f>'7th 4'!AA48</f>
        <v>78</v>
      </c>
      <c r="G2575" s="117">
        <f>'7th 5'!AA48</f>
        <v>72</v>
      </c>
      <c r="H2575" s="117">
        <f>'7th 6'!AA48</f>
        <v>66</v>
      </c>
      <c r="I2575" s="466"/>
      <c r="J2575" s="453"/>
      <c r="K2575" s="442"/>
      <c r="L2575" s="117">
        <f>'8th 1'!AA48</f>
        <v>71</v>
      </c>
      <c r="M2575" s="117">
        <f>'8th 2'!AA48</f>
        <v>74</v>
      </c>
      <c r="N2575" s="117">
        <f>'8th 3'!AA48</f>
        <v>78</v>
      </c>
      <c r="O2575" s="117">
        <f>'8th 4'!AA48</f>
        <v>71</v>
      </c>
      <c r="P2575" s="117">
        <f>'8th 5'!AA48</f>
        <v>70</v>
      </c>
      <c r="Q2575" s="117">
        <f>'8th 6'!AA48</f>
        <v>79</v>
      </c>
      <c r="R2575" s="117">
        <f>'8th 7'!AA48</f>
        <v>0</v>
      </c>
      <c r="S2575" s="466"/>
      <c r="T2575" s="453"/>
      <c r="U2575" s="442"/>
      <c r="V2575" s="444">
        <f>IF((C2576+C2578)=0,0,C2571)+IF((D2576+D2578)=0,0,D2571)+IF((E2576+E2578)=0,0,E2571)+IF((F2576+F2578)=0,0,F2571)+IF((G2576+G2578)=0,0,G2571)+IF((H2576+H2578)=0,0,H2571)+IF((L2576+L2578)=0,0,L2571)+IF((M2576+M2578)=0,0,M2571)+IF((N2576+N2578)=0,0,N2571)+IF((O2576+O2578)=0,0,O2571)+IF((P2576+P2578)=0,0,P2571)+IF((Q2576+Q2578)=0,0,Q2571)+IF((R2576+R2578)=0,0,R2571)+IF(I2582&gt;0,1.5,0)</f>
        <v>31.5</v>
      </c>
      <c r="W2575" s="457">
        <f>I2572+S2572+(I2582*1.5)</f>
        <v>111.375</v>
      </c>
      <c r="X2575" s="440">
        <f>IF(S2572&gt;0,(W2575/31.5),J2574)</f>
        <v>3.5357142857142856</v>
      </c>
      <c r="Y2575" s="164" t="str">
        <f>IF(X2575&gt;=4,"A+",IF(X2575&gt;=3.75,"A",IF(X2575&gt;=3.5,"A-",IF(X2575&gt;=3.25,"B+",IF(X2575&gt;=3,"B",IF(X2575&gt;=2.75,"B-",IF(X2575&gt;=2.5,"C+",IF(X2575&gt;=2,"C","F"))))))))</f>
        <v>A-</v>
      </c>
      <c r="Z2575" s="510"/>
    </row>
    <row r="2576" spans="1:26" ht="16.5">
      <c r="A2576" s="424"/>
      <c r="B2576" s="91" t="s">
        <v>1</v>
      </c>
      <c r="C2576" s="104">
        <f>'7th 1'!AC48</f>
        <v>3.75</v>
      </c>
      <c r="D2576" s="104">
        <f>'7th 2'!AC48</f>
        <v>3.5</v>
      </c>
      <c r="E2576" s="104">
        <f>'7th 3'!AC48</f>
        <v>3.25</v>
      </c>
      <c r="F2576" s="104">
        <f>'7th 4'!AC48</f>
        <v>3.75</v>
      </c>
      <c r="G2576" s="104">
        <f>'7th 5'!AC48</f>
        <v>3.5</v>
      </c>
      <c r="H2576" s="104">
        <f>'7th 6'!AC48</f>
        <v>3.25</v>
      </c>
      <c r="I2576" s="466"/>
      <c r="J2576" s="98"/>
      <c r="K2576" s="112"/>
      <c r="L2576" s="104">
        <f>'8th 1'!AC48</f>
        <v>3.5</v>
      </c>
      <c r="M2576" s="104">
        <f>'8th 2'!AC48</f>
        <v>3.5</v>
      </c>
      <c r="N2576" s="104">
        <f>'8th 3'!AC48</f>
        <v>3.75</v>
      </c>
      <c r="O2576" s="104">
        <f>'8th 4'!AC48</f>
        <v>3.5</v>
      </c>
      <c r="P2576" s="104">
        <f>'8th 5'!AC48</f>
        <v>3.5</v>
      </c>
      <c r="Q2576" s="104">
        <f>'8th 6'!AC48</f>
        <v>3.75</v>
      </c>
      <c r="R2576" s="104">
        <f>'8th 7'!AC48</f>
        <v>0</v>
      </c>
      <c r="S2576" s="466"/>
      <c r="T2576" s="98"/>
      <c r="V2576" s="456"/>
      <c r="W2576" s="448"/>
      <c r="X2576" s="441"/>
      <c r="Y2576" s="451" t="str">
        <f>IF(S2572&gt;0,(IF(X2575&gt;=2.5,Y2575,IF(X2575&gt;=2.25,"C",IF(X2575&gt;=2,"D","F")))),K2574)</f>
        <v>A-</v>
      </c>
      <c r="Z2576" s="510"/>
    </row>
    <row r="2577" spans="1:26" ht="16.5">
      <c r="A2577" s="424"/>
      <c r="B2577" s="91" t="s">
        <v>2</v>
      </c>
      <c r="C2577" s="104" t="str">
        <f>'7th 1'!AB48</f>
        <v>A</v>
      </c>
      <c r="D2577" s="104" t="str">
        <f>'7th 2'!AB48</f>
        <v>A-</v>
      </c>
      <c r="E2577" s="104" t="str">
        <f>'7th 3'!AB48</f>
        <v>B+</v>
      </c>
      <c r="F2577" s="104" t="str">
        <f>'7th 4'!AB48</f>
        <v>A</v>
      </c>
      <c r="G2577" s="104" t="str">
        <f>'7th 5'!AB48</f>
        <v>A-</v>
      </c>
      <c r="H2577" s="104" t="str">
        <f>'7th 6'!AB48</f>
        <v>B+</v>
      </c>
      <c r="I2577" s="466"/>
      <c r="J2577" s="98"/>
      <c r="K2577" s="90"/>
      <c r="L2577" s="104" t="str">
        <f>'8th 1'!AB48</f>
        <v>A-</v>
      </c>
      <c r="M2577" s="104" t="str">
        <f>'8th 2'!AB48</f>
        <v>A-</v>
      </c>
      <c r="N2577" s="104" t="str">
        <f>'8th 3'!AB48</f>
        <v>A</v>
      </c>
      <c r="O2577" s="104" t="str">
        <f>'8th 4'!AB48</f>
        <v>A-</v>
      </c>
      <c r="P2577" s="104" t="str">
        <f>'8th 5'!AB48</f>
        <v>A-</v>
      </c>
      <c r="Q2577" s="104" t="str">
        <f>'8th 6'!AB48</f>
        <v>A</v>
      </c>
      <c r="R2577" s="104" t="str">
        <f>'8th 7'!AB48</f>
        <v/>
      </c>
      <c r="S2577" s="466"/>
      <c r="T2577" s="98"/>
      <c r="U2577" s="90"/>
      <c r="V2577" s="446"/>
      <c r="W2577" s="449"/>
      <c r="X2577" s="450"/>
      <c r="Y2577" s="452"/>
      <c r="Z2577" s="510"/>
    </row>
    <row r="2578" spans="1:26" ht="16.5">
      <c r="A2578" s="413" t="s">
        <v>127</v>
      </c>
      <c r="B2578" s="91" t="s">
        <v>1</v>
      </c>
      <c r="C2578" s="104" t="str">
        <f>'7th 1'!AD48</f>
        <v>3.40</v>
      </c>
      <c r="D2578" s="104">
        <f>'7th 2'!AD48</f>
        <v>0</v>
      </c>
      <c r="E2578" s="104">
        <f>'7th 3'!AD48</f>
        <v>0</v>
      </c>
      <c r="F2578" s="104">
        <f>'7th 4'!AD48</f>
        <v>0</v>
      </c>
      <c r="G2578" s="104">
        <f>'7th 5'!AD48</f>
        <v>0</v>
      </c>
      <c r="H2578" s="104">
        <f>'7th 6'!AD48</f>
        <v>0</v>
      </c>
      <c r="I2578" s="415">
        <f>(C2578*C2571)+(D2578*D2571)+(E2578*E2571)+(F2578*F2571)+(G2578*G2571)+(H2578*H2571)</f>
        <v>10.199999999999999</v>
      </c>
      <c r="J2578" s="417">
        <f>IF(C2578&gt;0,(C2576*C2571),0)+IF(D2578&gt;0,(D2576*D2571),0)+IF(E2578&gt;0,(E2576*E2571),0)+IF(F2578&gt;0,(F2576*F2571),0)+IF(G2578&gt;0,(G2576*G2571),0)+IF(H2578&gt;0,(H2576*H2571),0)</f>
        <v>11.25</v>
      </c>
      <c r="K2578" s="418">
        <f>IF(C2578&gt;C2576,((C2578*C2571)-(C2576*C2571)),0)+IF(D2578&gt;D2576,((D2578*D2571)-(D2576*D2571)),0)+IF(E2578&gt;E2576,((E2578*E2571)-(E2576*E2571)),0)+IF(F2578&gt;F2576,((F2578*F2571)-(F2576*F2571)),0)+IF(G2578&gt;G2576,((G2578*G2571)-(G2576*G2571)),0)+IF(H2578&gt;H2576,((H2578*H2571)-(H2576*H2571)),0)</f>
        <v>-1.0500000000000007</v>
      </c>
      <c r="L2578" s="165">
        <f>'8th 1'!AD48</f>
        <v>0</v>
      </c>
      <c r="M2578" s="104">
        <f>'8th 2'!AD48</f>
        <v>0</v>
      </c>
      <c r="N2578" s="104">
        <f>'8th 3'!AD48</f>
        <v>0</v>
      </c>
      <c r="O2578" s="104">
        <f>'8th 4'!AD48</f>
        <v>0</v>
      </c>
      <c r="P2578" s="104">
        <f>'8th 5'!AD48</f>
        <v>0</v>
      </c>
      <c r="Q2578" s="104">
        <f>'8th 6'!AD48</f>
        <v>0</v>
      </c>
      <c r="R2578" s="104">
        <f>'8th 7'!AD48</f>
        <v>0</v>
      </c>
      <c r="S2578" s="403">
        <f>(L2578*L2571)+(M2578*M2571)+(N2578*N2571)+(O2578*O2571)+(P2578*P2571)+(Q2578*Q2571)+(R2578*R2571)</f>
        <v>0</v>
      </c>
      <c r="T2578" s="417">
        <f>IF(L2578&gt;0,(L2576*L2571),0)+IF(M2578&gt;0,(M2576*M2571),0)+IF(N2578&gt;0,(N2576*N2571),0)+IF(O2578&gt;0,(O2576*O2571),0)+IF(P2578&gt;0,(P2576*P2571),0)+IF(Q2578&gt;0,(Q2576*Q2571),0)+IF(R2578&gt;0,(R2576*R2571),0)</f>
        <v>0</v>
      </c>
      <c r="U2578" s="399">
        <f>IF(L2578&gt;L2576,((L2578*L2571)-(L2576*L2571)),0)+IF(M2578&gt;M2576,((M2578*M2571)-(M2576*M2571)),0)+IF(N2578&gt;N2576,((N2578*N2571)-(N2576*N2571)),0)+IF(O2578&gt;O2576,((O2578*O2571)-(O2576*O2571)),0)+IF(P2578&gt;P2576,((P2578*P2571)-(P2576*P2571)),0)+IF(Q2578&gt;Q2576,((Q2578*Q2571)-(Q2576*Q2571)),0)+IF(R2578&gt;R2576,((R2578*R2571)-(R2576*R2571)),0)</f>
        <v>0</v>
      </c>
      <c r="V2578" s="401">
        <f>I2578+S2578</f>
        <v>10.199999999999999</v>
      </c>
      <c r="W2578" s="403">
        <f>J2578+T2578</f>
        <v>11.25</v>
      </c>
      <c r="X2578" s="403">
        <f>K2578+U2578</f>
        <v>-1.0500000000000007</v>
      </c>
      <c r="Y2578" s="405">
        <f>IF(V2570&gt;0,(X2578+Y2565),0)</f>
        <v>-1.0500000000000007</v>
      </c>
      <c r="Z2578" s="510"/>
    </row>
    <row r="2579" spans="1:26" ht="15.75" customHeight="1" thickBot="1">
      <c r="A2579" s="414"/>
      <c r="B2579" s="157" t="s">
        <v>23</v>
      </c>
      <c r="C2579" s="180" t="str">
        <f>'7th 1'!AE48</f>
        <v>Imp:</v>
      </c>
      <c r="D2579" s="180" t="str">
        <f>'7th 2'!AE48</f>
        <v/>
      </c>
      <c r="E2579" s="180" t="str">
        <f>'7th 3'!AE48</f>
        <v/>
      </c>
      <c r="F2579" s="180" t="str">
        <f>'7th 4'!AE48</f>
        <v/>
      </c>
      <c r="G2579" s="180" t="str">
        <f>'7th 5'!AE48</f>
        <v/>
      </c>
      <c r="H2579" s="180" t="str">
        <f>'7th 6'!AE48</f>
        <v/>
      </c>
      <c r="I2579" s="416"/>
      <c r="J2579" s="416"/>
      <c r="K2579" s="419"/>
      <c r="L2579" s="180" t="str">
        <f>'8th 1'!AE48</f>
        <v/>
      </c>
      <c r="M2579" s="180" t="str">
        <f>'8th 2'!AE48</f>
        <v/>
      </c>
      <c r="N2579" s="180" t="str">
        <f>'8th 3'!AE48</f>
        <v/>
      </c>
      <c r="O2579" s="180" t="str">
        <f>'8th 4'!AE48</f>
        <v/>
      </c>
      <c r="P2579" s="180" t="str">
        <f>'8th 5'!AE48</f>
        <v/>
      </c>
      <c r="Q2579" s="180" t="str">
        <f>'8th 6'!AE48</f>
        <v/>
      </c>
      <c r="R2579" s="180" t="str">
        <f>'8th 7'!AE48</f>
        <v/>
      </c>
      <c r="S2579" s="420"/>
      <c r="T2579" s="420"/>
      <c r="U2579" s="400"/>
      <c r="V2579" s="402"/>
      <c r="W2579" s="404"/>
      <c r="X2579" s="404"/>
      <c r="Y2579" s="406"/>
      <c r="Z2579" s="510"/>
    </row>
    <row r="2580" spans="1:26" ht="9.75" customHeight="1" thickTop="1" thickBot="1">
      <c r="C2580" s="53"/>
      <c r="D2580" s="53"/>
      <c r="E2580" s="53"/>
      <c r="F2580" s="53"/>
      <c r="G2580" s="53"/>
      <c r="H2580" s="53"/>
      <c r="L2580" s="53"/>
      <c r="M2580" s="53"/>
      <c r="N2580" s="53"/>
      <c r="O2580" s="53"/>
      <c r="P2580" s="53"/>
      <c r="Q2580" s="53"/>
      <c r="R2580" s="53"/>
      <c r="V2580" s="53"/>
      <c r="W2580" s="53"/>
      <c r="X2580" s="53"/>
      <c r="Y2580" s="53"/>
    </row>
    <row r="2581" spans="1:26" ht="18.75" thickTop="1">
      <c r="A2581" s="407" t="s">
        <v>33</v>
      </c>
      <c r="B2581" s="408"/>
      <c r="C2581" s="376" t="s">
        <v>35</v>
      </c>
      <c r="D2581" s="380"/>
      <c r="E2581" s="376" t="s">
        <v>30</v>
      </c>
      <c r="F2581" s="380"/>
      <c r="G2581" s="376" t="s">
        <v>31</v>
      </c>
      <c r="H2581" s="380"/>
      <c r="I2581" s="376" t="s">
        <v>32</v>
      </c>
      <c r="J2581" s="411"/>
      <c r="K2581" s="411"/>
      <c r="L2581" s="412"/>
      <c r="M2581" s="370" t="s">
        <v>50</v>
      </c>
      <c r="N2581" s="371"/>
      <c r="O2581" s="376" t="s">
        <v>0</v>
      </c>
      <c r="P2581" s="377"/>
      <c r="Q2581" s="169" t="s">
        <v>29</v>
      </c>
      <c r="R2581" s="378" t="s">
        <v>216</v>
      </c>
      <c r="S2581" s="379"/>
      <c r="T2581" s="379"/>
      <c r="U2581" s="380"/>
      <c r="V2581" s="381" t="s">
        <v>2</v>
      </c>
      <c r="W2581" s="382"/>
      <c r="X2581" s="170"/>
      <c r="Y2581" s="171"/>
    </row>
    <row r="2582" spans="1:26" s="113" customFormat="1" ht="18" customHeight="1">
      <c r="A2582" s="409"/>
      <c r="B2582" s="410"/>
      <c r="C2582" s="383" t="str">
        <f>'viva-1'!K46</f>
        <v>3.00</v>
      </c>
      <c r="D2582" s="384"/>
      <c r="E2582" s="383" t="str">
        <f>'viva-2'!K46</f>
        <v>2.25</v>
      </c>
      <c r="F2582" s="384"/>
      <c r="G2582" s="385" t="str">
        <f>'viva-3'!K46</f>
        <v>3.50</v>
      </c>
      <c r="H2582" s="384"/>
      <c r="I2582" s="383" t="str">
        <f>'viva-4'!K46</f>
        <v>3.75</v>
      </c>
      <c r="J2582" s="386"/>
      <c r="K2582" s="386"/>
      <c r="L2582" s="387"/>
      <c r="M2582" s="372"/>
      <c r="N2582" s="373"/>
      <c r="O2582" s="388">
        <f>W2570+Y2578</f>
        <v>428.7</v>
      </c>
      <c r="P2582" s="389"/>
      <c r="Q2582" s="397">
        <f>V2570</f>
        <v>126</v>
      </c>
      <c r="R2582" s="392">
        <f>O2582/126</f>
        <v>3.4023809523809523</v>
      </c>
      <c r="S2582" s="393"/>
      <c r="T2582" s="393"/>
      <c r="U2582" s="394"/>
      <c r="V2582" s="359" t="str">
        <f>IF(R2582&gt;=2.5,Y2582,IF(R2582&gt;=2.25,"C",IF(R2582&gt;=2,"D",IF(R2582=0,0,"F"))))</f>
        <v>B+</v>
      </c>
      <c r="W2582" s="360"/>
      <c r="X2582" s="172"/>
      <c r="Y2582" s="173" t="str">
        <f>IF(R2582&gt;=4,"A+",IF(R2582&gt;=3.75,"A",IF(R2582&gt;=3.5,"A-",IF(R2582&gt;=3.25,"B+",IF(R2582&gt;=3,"B",IF(R2582&gt;=2.75,"B-",IF(R2582&gt;=2.5,"C+",IF(R2582&gt;=2,"C","F"))))))))</f>
        <v>B+</v>
      </c>
      <c r="Z2582" s="174"/>
    </row>
    <row r="2583" spans="1:26" ht="32.25" customHeight="1" thickBot="1">
      <c r="A2583" s="363" t="s">
        <v>34</v>
      </c>
      <c r="B2583" s="364"/>
      <c r="C2583" s="365" t="s">
        <v>1</v>
      </c>
      <c r="D2583" s="366"/>
      <c r="E2583" s="367">
        <f>C2582+E2582+G2582+I2582</f>
        <v>12.5</v>
      </c>
      <c r="F2583" s="368"/>
      <c r="G2583" s="365" t="s">
        <v>0</v>
      </c>
      <c r="H2583" s="366"/>
      <c r="I2583" s="367">
        <f>E2583*1.5</f>
        <v>18.75</v>
      </c>
      <c r="J2583" s="369"/>
      <c r="K2583" s="369"/>
      <c r="L2583" s="368"/>
      <c r="M2583" s="374"/>
      <c r="N2583" s="375"/>
      <c r="O2583" s="390"/>
      <c r="P2583" s="391"/>
      <c r="Q2583" s="398"/>
      <c r="R2583" s="395"/>
      <c r="S2583" s="395"/>
      <c r="T2583" s="395"/>
      <c r="U2583" s="396"/>
      <c r="V2583" s="361"/>
      <c r="W2583" s="362"/>
      <c r="X2583" s="175"/>
      <c r="Y2583" s="176"/>
    </row>
    <row r="2584" spans="1:26" ht="30" customHeight="1" thickTop="1">
      <c r="B2584" s="54"/>
      <c r="C2584" s="54"/>
      <c r="D2584" s="514" t="s">
        <v>24</v>
      </c>
      <c r="E2584" s="514"/>
      <c r="F2584" s="514"/>
      <c r="G2584" s="514"/>
      <c r="H2584" s="514"/>
      <c r="I2584" s="514"/>
      <c r="J2584" s="514"/>
      <c r="K2584" s="514"/>
      <c r="L2584" s="514"/>
      <c r="M2584" s="514"/>
      <c r="N2584" s="514"/>
      <c r="O2584" s="514"/>
      <c r="P2584" s="514"/>
      <c r="Q2584" s="514"/>
      <c r="R2584" s="514"/>
      <c r="S2584" s="514"/>
      <c r="T2584" s="55" t="s">
        <v>36</v>
      </c>
      <c r="U2584" s="56"/>
      <c r="V2584" s="515">
        <f>'1st 1'!R49</f>
        <v>0</v>
      </c>
      <c r="W2584" s="516"/>
      <c r="X2584" s="516"/>
      <c r="Y2584" s="516"/>
    </row>
    <row r="2585" spans="1:26" ht="18.75">
      <c r="A2585" s="57"/>
      <c r="B2585" s="58"/>
      <c r="C2585" s="59" t="s">
        <v>4</v>
      </c>
      <c r="D2585" s="60" t="s">
        <v>71</v>
      </c>
      <c r="E2585" s="60"/>
      <c r="F2585" s="53"/>
      <c r="G2585" s="61"/>
      <c r="H2585" s="517" t="s">
        <v>73</v>
      </c>
      <c r="I2585" s="518"/>
      <c r="J2585" s="518"/>
      <c r="K2585" s="518"/>
      <c r="L2585" s="518"/>
      <c r="M2585" s="518"/>
      <c r="N2585" s="518"/>
      <c r="O2585" s="62"/>
      <c r="P2585" s="62"/>
      <c r="Q2585" s="62"/>
      <c r="R2585" s="53"/>
      <c r="S2585" s="63"/>
      <c r="T2585" s="55" t="s">
        <v>37</v>
      </c>
      <c r="U2585" s="56"/>
      <c r="V2585" s="519">
        <f>'1st 1'!A49</f>
        <v>42</v>
      </c>
      <c r="W2585" s="516"/>
      <c r="X2585" s="516"/>
      <c r="Y2585" s="516"/>
    </row>
    <row r="2586" spans="1:26" ht="18.75">
      <c r="A2586" s="57"/>
      <c r="B2586" s="58"/>
      <c r="C2586" s="59" t="s">
        <v>5</v>
      </c>
      <c r="D2586" s="60" t="s">
        <v>66</v>
      </c>
      <c r="E2586" s="60"/>
      <c r="F2586" s="64"/>
      <c r="G2586" s="53"/>
      <c r="H2586" s="61"/>
      <c r="I2586" s="65"/>
      <c r="J2586" s="520">
        <f>'1st 1'!A3081</f>
        <v>0</v>
      </c>
      <c r="K2586" s="521"/>
      <c r="L2586" s="521"/>
      <c r="M2586" s="521"/>
      <c r="N2586" s="62"/>
      <c r="O2586" s="62"/>
      <c r="P2586" s="53"/>
      <c r="Q2586" s="53"/>
      <c r="R2586" s="53"/>
      <c r="S2586" s="63"/>
      <c r="T2586" s="55" t="s">
        <v>38</v>
      </c>
      <c r="U2586" s="56"/>
      <c r="V2586" s="56"/>
      <c r="W2586" s="56"/>
      <c r="X2586" s="56"/>
      <c r="Y2586" s="66">
        <f>'1st 1'!S49</f>
        <v>0</v>
      </c>
    </row>
    <row r="2587" spans="1:26" ht="18.75">
      <c r="A2587" s="57"/>
      <c r="B2587" s="58"/>
      <c r="C2587" s="59" t="s">
        <v>6</v>
      </c>
      <c r="D2587" s="60" t="s">
        <v>14</v>
      </c>
      <c r="E2587" s="58"/>
      <c r="F2587" s="67" t="s">
        <v>7</v>
      </c>
      <c r="G2587" s="68" t="str">
        <f>'1st 1'!B49</f>
        <v>K</v>
      </c>
      <c r="H2587" s="69"/>
      <c r="I2587" s="70"/>
      <c r="J2587" s="70"/>
      <c r="K2587" s="70"/>
      <c r="L2587" s="53"/>
      <c r="M2587" s="53"/>
      <c r="N2587" s="53"/>
      <c r="O2587" s="53"/>
      <c r="P2587" s="53"/>
      <c r="Q2587" s="53"/>
      <c r="R2587" s="53"/>
      <c r="V2587" s="53"/>
      <c r="W2587" s="53"/>
      <c r="X2587" s="53"/>
      <c r="Y2587" s="53"/>
    </row>
    <row r="2588" spans="1:26" ht="18.75">
      <c r="A2588" s="57"/>
      <c r="B2588" s="64"/>
      <c r="C2588" s="64"/>
      <c r="D2588" s="64"/>
      <c r="E2588" s="53"/>
      <c r="F2588" s="67" t="s">
        <v>8</v>
      </c>
      <c r="G2588" s="72">
        <f>'1st 1'!T49</f>
        <v>0</v>
      </c>
      <c r="H2588" s="69"/>
      <c r="I2588" s="70"/>
      <c r="J2588" s="70"/>
      <c r="K2588" s="70"/>
      <c r="L2588" s="53"/>
      <c r="M2588" s="53"/>
      <c r="N2588" s="53"/>
      <c r="O2588" s="53"/>
      <c r="P2588" s="53"/>
      <c r="Q2588" s="53"/>
      <c r="R2588" s="53"/>
      <c r="V2588" s="53"/>
      <c r="W2588" s="53"/>
      <c r="X2588" s="53"/>
      <c r="Y2588" s="53"/>
    </row>
    <row r="2589" spans="1:26" ht="18.75">
      <c r="A2589" s="57"/>
      <c r="B2589" s="64"/>
      <c r="C2589" s="64"/>
      <c r="D2589" s="64"/>
      <c r="E2589" s="53"/>
      <c r="F2589" s="67" t="s">
        <v>9</v>
      </c>
      <c r="G2589" s="72">
        <f>'1st 1'!U49</f>
        <v>0</v>
      </c>
      <c r="H2589" s="69"/>
      <c r="I2589" s="70"/>
      <c r="J2589" s="70"/>
      <c r="K2589" s="70"/>
      <c r="L2589" s="53"/>
      <c r="M2589" s="53"/>
      <c r="N2589" s="53"/>
      <c r="O2589" s="53"/>
      <c r="P2589" s="53"/>
      <c r="Q2589" s="53"/>
      <c r="R2589" s="53"/>
      <c r="V2589" s="53"/>
      <c r="W2589" s="53"/>
      <c r="X2589" s="53"/>
      <c r="Y2589" s="53"/>
    </row>
    <row r="2590" spans="1:26" ht="18.75">
      <c r="A2590" s="57"/>
      <c r="B2590" s="64"/>
      <c r="C2590" s="64"/>
      <c r="D2590" s="64"/>
      <c r="E2590" s="53"/>
      <c r="F2590" s="67" t="s">
        <v>10</v>
      </c>
      <c r="G2590" s="72">
        <f>'1st 1'!V49</f>
        <v>0</v>
      </c>
      <c r="H2590" s="69"/>
      <c r="I2590" s="73"/>
      <c r="J2590" s="73"/>
      <c r="K2590" s="73"/>
      <c r="L2590" s="53"/>
      <c r="M2590" s="53"/>
      <c r="N2590" s="53"/>
      <c r="O2590" s="53"/>
      <c r="P2590" s="53"/>
      <c r="Q2590" s="53"/>
      <c r="R2590" s="53"/>
      <c r="V2590" s="53"/>
      <c r="W2590" s="53"/>
      <c r="X2590" s="53"/>
      <c r="Y2590" s="53"/>
    </row>
    <row r="2591" spans="1:26" ht="21.75" customHeight="1" thickBot="1">
      <c r="A2591" s="522" t="s">
        <v>25</v>
      </c>
      <c r="B2591" s="522"/>
      <c r="C2591" s="523"/>
      <c r="D2591" s="523"/>
      <c r="E2591" s="523"/>
      <c r="F2591" s="523"/>
      <c r="G2591" s="523"/>
      <c r="H2591" s="523"/>
      <c r="I2591" s="523"/>
      <c r="J2591" s="523"/>
      <c r="K2591" s="523"/>
      <c r="L2591" s="524"/>
      <c r="M2591" s="524"/>
      <c r="N2591" s="524"/>
      <c r="O2591" s="524"/>
      <c r="P2591" s="524"/>
      <c r="Q2591" s="524"/>
      <c r="R2591" s="524"/>
      <c r="S2591" s="524"/>
      <c r="T2591" s="524"/>
      <c r="U2591" s="524"/>
      <c r="V2591" s="524"/>
      <c r="W2591" s="524"/>
      <c r="X2591" s="524"/>
      <c r="Y2591" s="524"/>
    </row>
    <row r="2592" spans="1:26" ht="19.5" customHeight="1" thickTop="1" thickBot="1">
      <c r="A2592" s="478" t="s">
        <v>42</v>
      </c>
      <c r="B2592" s="479"/>
      <c r="C2592" s="479"/>
      <c r="D2592" s="479"/>
      <c r="E2592" s="479"/>
      <c r="F2592" s="479"/>
      <c r="G2592" s="479"/>
      <c r="H2592" s="479"/>
      <c r="I2592" s="479"/>
      <c r="J2592" s="479"/>
      <c r="K2592" s="480"/>
      <c r="L2592" s="479" t="s">
        <v>43</v>
      </c>
      <c r="M2592" s="479"/>
      <c r="N2592" s="479"/>
      <c r="O2592" s="479"/>
      <c r="P2592" s="479"/>
      <c r="Q2592" s="479"/>
      <c r="R2592" s="479"/>
      <c r="S2592" s="479"/>
      <c r="T2592" s="479"/>
      <c r="U2592" s="506"/>
      <c r="V2592" s="507" t="s">
        <v>39</v>
      </c>
      <c r="W2592" s="508"/>
      <c r="X2592" s="508"/>
      <c r="Y2592" s="509"/>
      <c r="Z2592" s="510" t="s">
        <v>68</v>
      </c>
    </row>
    <row r="2593" spans="1:26" ht="19.5" thickTop="1" thickBot="1">
      <c r="A2593" s="74" t="s">
        <v>22</v>
      </c>
      <c r="B2593" s="75"/>
      <c r="C2593" s="76">
        <f>'1st 1'!C4</f>
        <v>101</v>
      </c>
      <c r="D2593" s="76">
        <f>'1st 2'!C4</f>
        <v>102</v>
      </c>
      <c r="E2593" s="76">
        <f>'1st 3'!C4</f>
        <v>103</v>
      </c>
      <c r="F2593" s="76">
        <f>'1st 4'!C4</f>
        <v>104</v>
      </c>
      <c r="G2593" s="76">
        <f>'1st 5'!C4</f>
        <v>105</v>
      </c>
      <c r="H2593" s="76">
        <f>'1st 6'!C4</f>
        <v>106</v>
      </c>
      <c r="I2593" s="511" t="s">
        <v>0</v>
      </c>
      <c r="J2593" s="511" t="s">
        <v>3</v>
      </c>
      <c r="K2593" s="512" t="s">
        <v>2</v>
      </c>
      <c r="L2593" s="76">
        <f>'2nd 1'!C4</f>
        <v>107</v>
      </c>
      <c r="M2593" s="76">
        <f>'2nd 2'!C4</f>
        <v>108</v>
      </c>
      <c r="N2593" s="76">
        <f>'2nd 3'!C4</f>
        <v>109</v>
      </c>
      <c r="O2593" s="76">
        <f>'2nd 4'!C4</f>
        <v>110</v>
      </c>
      <c r="P2593" s="76">
        <f>'2nd 5'!C4</f>
        <v>111</v>
      </c>
      <c r="Q2593" s="76">
        <f>'2nd 6'!C4</f>
        <v>112</v>
      </c>
      <c r="R2593" s="76">
        <f>'2nd 7'!C4</f>
        <v>0</v>
      </c>
      <c r="S2593" s="429" t="s">
        <v>0</v>
      </c>
      <c r="T2593" s="429" t="s">
        <v>3</v>
      </c>
      <c r="U2593" s="431" t="s">
        <v>2</v>
      </c>
      <c r="V2593" s="492" t="s">
        <v>29</v>
      </c>
      <c r="W2593" s="493" t="s">
        <v>0</v>
      </c>
      <c r="X2593" s="494" t="s">
        <v>3</v>
      </c>
      <c r="Y2593" s="495" t="s">
        <v>2</v>
      </c>
      <c r="Z2593" s="510"/>
    </row>
    <row r="2594" spans="1:26" ht="64.5" customHeight="1" thickTop="1" thickBot="1">
      <c r="A2594" s="77" t="s">
        <v>63</v>
      </c>
      <c r="B2594" s="78"/>
      <c r="C2594" s="114" t="str">
        <f>'1st 1'!C6</f>
        <v>Drawing-1</v>
      </c>
      <c r="D2594" s="114" t="str">
        <f>'1st 2'!C6</f>
        <v>Sketch-1</v>
      </c>
      <c r="E2594" s="114" t="str">
        <f>'1st 3'!C6</f>
        <v>Parspective-1</v>
      </c>
      <c r="F2594" s="114" t="str">
        <f>'1st 4'!C6</f>
        <v>Study and Composition-1</v>
      </c>
      <c r="G2594" s="114" t="str">
        <f>'1st 5'!C6</f>
        <v>History of Civilization-1</v>
      </c>
      <c r="H2594" s="114" t="str">
        <f>'1st 6'!C6</f>
        <v>Nazrul Studies</v>
      </c>
      <c r="I2594" s="481"/>
      <c r="J2594" s="481"/>
      <c r="K2594" s="482"/>
      <c r="L2594" s="114" t="str">
        <f>'2nd 1'!C6</f>
        <v>Drawing-2</v>
      </c>
      <c r="M2594" s="114" t="str">
        <f>'2nd 2'!C6</f>
        <v>Sketch-2</v>
      </c>
      <c r="N2594" s="114" t="str">
        <f>'2nd 3'!C6</f>
        <v>Perspective- 2</v>
      </c>
      <c r="O2594" s="114" t="str">
        <f>'2nd 4'!C6</f>
        <v>Basic Design</v>
      </c>
      <c r="P2594" s="114" t="str">
        <f>'2nd 5'!C6</f>
        <v xml:space="preserve"> Study &amp; composition 2</v>
      </c>
      <c r="Q2594" s="114" t="str">
        <f>'2nd 6'!C6</f>
        <v>History of Civilization -2</v>
      </c>
      <c r="R2594" s="114">
        <f>'2nd 7'!C6</f>
        <v>0</v>
      </c>
      <c r="S2594" s="429"/>
      <c r="T2594" s="429"/>
      <c r="U2594" s="431"/>
      <c r="V2594" s="492"/>
      <c r="W2594" s="493"/>
      <c r="X2594" s="493"/>
      <c r="Y2594" s="495"/>
      <c r="Z2594" s="510"/>
    </row>
    <row r="2595" spans="1:26" ht="18.75" thickTop="1">
      <c r="A2595" s="77" t="s">
        <v>12</v>
      </c>
      <c r="B2595" s="78"/>
      <c r="C2595" s="80">
        <f>'1st 1'!G4</f>
        <v>3</v>
      </c>
      <c r="D2595" s="80">
        <f>'1st 2'!G4</f>
        <v>1.5</v>
      </c>
      <c r="E2595" s="80">
        <f>'1st 3'!G4</f>
        <v>3</v>
      </c>
      <c r="F2595" s="80">
        <f>'1st 4'!G4</f>
        <v>3</v>
      </c>
      <c r="G2595" s="80">
        <f>'1st 5'!G4</f>
        <v>1.5</v>
      </c>
      <c r="H2595" s="80">
        <f>'1st 6'!G4</f>
        <v>3</v>
      </c>
      <c r="I2595" s="481"/>
      <c r="J2595" s="481"/>
      <c r="K2595" s="513"/>
      <c r="L2595" s="80">
        <f>'2nd 1'!G4</f>
        <v>3</v>
      </c>
      <c r="M2595" s="80">
        <f>'2nd 2'!G4</f>
        <v>1.5</v>
      </c>
      <c r="N2595" s="80">
        <f>'2nd 3'!G4</f>
        <v>3</v>
      </c>
      <c r="O2595" s="80">
        <f>'2nd 4'!G4</f>
        <v>1.5</v>
      </c>
      <c r="P2595" s="80">
        <f>'2nd 5'!G4</f>
        <v>3</v>
      </c>
      <c r="Q2595" s="80">
        <f>'2nd 6'!G4</f>
        <v>3</v>
      </c>
      <c r="R2595" s="80">
        <f>'2nd 7'!G4</f>
        <v>0</v>
      </c>
      <c r="S2595" s="430"/>
      <c r="T2595" s="430"/>
      <c r="U2595" s="432"/>
      <c r="V2595" s="468"/>
      <c r="W2595" s="471"/>
      <c r="X2595" s="471"/>
      <c r="Y2595" s="422"/>
      <c r="Z2595" s="510"/>
    </row>
    <row r="2596" spans="1:26" ht="16.5" customHeight="1">
      <c r="A2596" s="77" t="s">
        <v>11</v>
      </c>
      <c r="B2596" s="78"/>
      <c r="C2596" s="80">
        <v>100</v>
      </c>
      <c r="D2596" s="80">
        <v>100</v>
      </c>
      <c r="E2596" s="80">
        <v>100</v>
      </c>
      <c r="F2596" s="80">
        <v>100</v>
      </c>
      <c r="G2596" s="80">
        <v>100</v>
      </c>
      <c r="H2596" s="80">
        <v>100</v>
      </c>
      <c r="I2596" s="496">
        <f>(C2600*C2595)+(D2600*D2595)+(E2600*E2595)+(F2600*F2595)+(G2600*G2595)+(H2600*H2595)</f>
        <v>51.375</v>
      </c>
      <c r="J2596" s="82"/>
      <c r="K2596" s="83" t="str">
        <f>IF(J2597&gt;=4,"A+",IF(J2597&gt;=3.75,"A",IF(J2597&gt;=3.5,"A-",IF(J2597&gt;=3.25,"B+",IF(J2597&gt;=3,"B",IF(J2597&gt;=2.75,"B-",IF(J2597&gt;=2.5,"C+",IF(J2597&gt;=2,"C","F"))))))))</f>
        <v>B+</v>
      </c>
      <c r="L2596" s="81">
        <v>100</v>
      </c>
      <c r="M2596" s="80">
        <v>100</v>
      </c>
      <c r="N2596" s="80">
        <v>100</v>
      </c>
      <c r="O2596" s="80">
        <v>100</v>
      </c>
      <c r="P2596" s="80">
        <v>100</v>
      </c>
      <c r="Q2596" s="80">
        <v>100</v>
      </c>
      <c r="R2596" s="80">
        <v>100</v>
      </c>
      <c r="S2596" s="465">
        <f>(L2600*L2595)+(M2600*M2595)+(N2600*N2595)+(O2600*O2595)+(P2600*P2595)+(Q2600*Q2595)+(R2600*R2595)</f>
        <v>52.125</v>
      </c>
      <c r="T2596" s="84"/>
      <c r="U2596" s="85" t="str">
        <f>IF(T2597&gt;=4,"A+",IF(T2597&gt;=3.75,"A",IF(T2597&gt;=3.5,"A-",IF(T2597&gt;=3.25,"B+",IF(T2597&gt;=3,"B",IF(T2597&gt;=2.75,"B-",IF(T2597&gt;=2.5,"C+",IF(T2597&gt;=2,"C","F"))))))))</f>
        <v>B+</v>
      </c>
      <c r="V2596" s="498">
        <f>IF((C2600+C2602)=0,0,C2595)+IF((D2600+D2602)=0,0,D2595)+IF((E2600+E2602)=0,0,E2595)+IF((F2600+F2602)=0,0,F2595)+IF((G2600+G2602)=0,0,G2595)+IF((H2600+H2602)=0,0,H2595)+IF((L2600+L2602)=0,0,L2595)+IF((M2600+M2602)=0,0,M2595)+IF((N2600+N2602)=0,0,N2595)+IF((O2600+O2602)=0,0,O2595)+IF((P2600+P2602)=0,0,P2595)+IF((Q2600+Q2602)=0,0,Q2595)+IF((R2600+R2602)=0,0,R2595)+IF(C2645=0,0,1.5)</f>
        <v>31.5</v>
      </c>
      <c r="W2596" s="415">
        <f>I2596+S2596+(C2645*1.5)</f>
        <v>109.5</v>
      </c>
      <c r="X2596" s="503">
        <f>IF(S2596&gt;0,(W2596/31.5),J2597)</f>
        <v>3.4761904761904763</v>
      </c>
      <c r="Y2596" s="154" t="str">
        <f>IF(X2596&gt;=4,"A+",IF(X2596&gt;=3.75,"A",IF(X2596&gt;=3.5,"A-",IF(X2596&gt;=3.25,"B+",IF(X2596&gt;=3,"B",IF(X2596&gt;=2.75,"B-",IF(X2596&gt;=2.5,"C+",IF(X2596&gt;=2,"C","F"))))))))</f>
        <v>B+</v>
      </c>
      <c r="Z2596" s="510"/>
    </row>
    <row r="2597" spans="1:26" ht="18">
      <c r="A2597" s="77" t="s">
        <v>28</v>
      </c>
      <c r="B2597" s="86"/>
      <c r="C2597" s="87">
        <f>'1st 1'!C49</f>
        <v>26.5</v>
      </c>
      <c r="D2597" s="87">
        <f>'1st 2'!C49</f>
        <v>31</v>
      </c>
      <c r="E2597" s="87">
        <f>'1st 3'!C49</f>
        <v>30.5</v>
      </c>
      <c r="F2597" s="87">
        <f>'1st 4'!C49</f>
        <v>29</v>
      </c>
      <c r="G2597" s="87">
        <f>'1st 5'!C49</f>
        <v>27</v>
      </c>
      <c r="H2597" s="87">
        <f>'1st 6'!C49</f>
        <v>31</v>
      </c>
      <c r="I2597" s="497"/>
      <c r="J2597" s="485">
        <f>I2596/(C2595+D2595+E2595+F2595+G2595+H2595)</f>
        <v>3.4249999999999998</v>
      </c>
      <c r="K2597" s="88"/>
      <c r="L2597" s="89">
        <f>'2nd 1'!C49</f>
        <v>23.5</v>
      </c>
      <c r="M2597" s="87">
        <f>'2nd 2'!C49</f>
        <v>28</v>
      </c>
      <c r="N2597" s="87">
        <f>'2nd 3'!C49</f>
        <v>30</v>
      </c>
      <c r="O2597" s="87">
        <f>'2nd 4'!C49</f>
        <v>29</v>
      </c>
      <c r="P2597" s="87">
        <f>'2nd 5'!C49</f>
        <v>28</v>
      </c>
      <c r="Q2597" s="87">
        <f>'2nd 6'!C49</f>
        <v>32</v>
      </c>
      <c r="R2597" s="87">
        <f>'2nd 7'!C49</f>
        <v>0</v>
      </c>
      <c r="S2597" s="457"/>
      <c r="T2597" s="485">
        <f>S2596/(L2595+M2595+N2595+O2595+P2595+Q2595+R2595)</f>
        <v>3.4750000000000001</v>
      </c>
      <c r="U2597" s="90"/>
      <c r="V2597" s="499"/>
      <c r="W2597" s="501"/>
      <c r="X2597" s="453"/>
      <c r="Y2597" s="487" t="str">
        <f>IF(S2596&gt;0,(IF(X2596&gt;=2.5,Y2596,IF(X2596&gt;=2.25,"C",IF(X2596&gt;=2,"D","F")))),K2598)</f>
        <v>B+</v>
      </c>
      <c r="Z2597" s="510"/>
    </row>
    <row r="2598" spans="1:26" ht="16.5" customHeight="1">
      <c r="A2598" s="423" t="s">
        <v>26</v>
      </c>
      <c r="B2598" s="91" t="s">
        <v>60</v>
      </c>
      <c r="C2598" s="87">
        <f>'1st 1'!J49</f>
        <v>46</v>
      </c>
      <c r="D2598" s="87">
        <f>'1st 2'!J49</f>
        <v>47.5</v>
      </c>
      <c r="E2598" s="87">
        <f>'1st 3'!J49</f>
        <v>42.5</v>
      </c>
      <c r="F2598" s="87">
        <f>'1st 4'!J49</f>
        <v>40</v>
      </c>
      <c r="G2598" s="87">
        <f>'1st 5'!J49</f>
        <v>33</v>
      </c>
      <c r="H2598" s="87">
        <f>'1st 6'!J49</f>
        <v>41.5</v>
      </c>
      <c r="I2598" s="497"/>
      <c r="J2598" s="505"/>
      <c r="K2598" s="489" t="str">
        <f>IF(J2597&gt;=2.5,K2596,IF(J2597&gt;=2.25,"C",IF(J2597&gt;=2,"D",IF(J2597=0,0,"F"))))</f>
        <v>B+</v>
      </c>
      <c r="L2598" s="89">
        <f>'2nd 1'!J49</f>
        <v>40</v>
      </c>
      <c r="M2598" s="87">
        <f>'2nd 2'!J49</f>
        <v>50</v>
      </c>
      <c r="N2598" s="87">
        <f>'2nd 3'!J49</f>
        <v>46.5</v>
      </c>
      <c r="O2598" s="87">
        <f>'2nd 4'!J49</f>
        <v>45</v>
      </c>
      <c r="P2598" s="87">
        <f>'2nd 5'!J49</f>
        <v>45</v>
      </c>
      <c r="Q2598" s="87">
        <f>'2nd 6'!J49</f>
        <v>37.75</v>
      </c>
      <c r="R2598" s="87">
        <f>'2nd 7'!J49</f>
        <v>0</v>
      </c>
      <c r="S2598" s="457"/>
      <c r="T2598" s="486"/>
      <c r="U2598" s="442" t="str">
        <f>IF(T2597&gt;=2.5,U2596,IF(T2597&gt;=2.25,"C",IF(T2597&gt;=2,"D",IF(T2597=0,0,"F"))))</f>
        <v>B+</v>
      </c>
      <c r="V2598" s="499"/>
      <c r="W2598" s="501"/>
      <c r="X2598" s="453"/>
      <c r="Y2598" s="488"/>
      <c r="Z2598" s="510"/>
    </row>
    <row r="2599" spans="1:26" ht="16.5" customHeight="1">
      <c r="A2599" s="424"/>
      <c r="B2599" s="91" t="s">
        <v>67</v>
      </c>
      <c r="C2599" s="115">
        <f>'1st 1'!K49</f>
        <v>73</v>
      </c>
      <c r="D2599" s="115">
        <f>'1st 2'!K49</f>
        <v>79</v>
      </c>
      <c r="E2599" s="115">
        <f>'1st 3'!K49</f>
        <v>73</v>
      </c>
      <c r="F2599" s="115">
        <f>'1st 4'!K49</f>
        <v>69</v>
      </c>
      <c r="G2599" s="115">
        <f>'1st 5'!K49</f>
        <v>60</v>
      </c>
      <c r="H2599" s="115">
        <f>'1st 6'!K49</f>
        <v>73</v>
      </c>
      <c r="I2599" s="497"/>
      <c r="J2599" s="505"/>
      <c r="K2599" s="490"/>
      <c r="L2599" s="116">
        <f>'2nd 1'!K49</f>
        <v>64</v>
      </c>
      <c r="M2599" s="115">
        <f>'2nd 2'!K49</f>
        <v>78</v>
      </c>
      <c r="N2599" s="115">
        <f>'2nd 3'!K49</f>
        <v>77</v>
      </c>
      <c r="O2599" s="115">
        <f>'2nd 4'!K49</f>
        <v>74</v>
      </c>
      <c r="P2599" s="115">
        <f>'2nd 5'!K49</f>
        <v>73</v>
      </c>
      <c r="Q2599" s="115">
        <f>'2nd 6'!K49</f>
        <v>70</v>
      </c>
      <c r="R2599" s="115">
        <f>'2nd 7'!K49</f>
        <v>0</v>
      </c>
      <c r="S2599" s="457"/>
      <c r="T2599" s="486"/>
      <c r="U2599" s="491"/>
      <c r="V2599" s="499"/>
      <c r="W2599" s="501"/>
      <c r="X2599" s="453"/>
      <c r="Y2599" s="488"/>
      <c r="Z2599" s="510"/>
    </row>
    <row r="2600" spans="1:26" ht="18">
      <c r="A2600" s="424"/>
      <c r="B2600" s="91" t="s">
        <v>1</v>
      </c>
      <c r="C2600" s="87">
        <f>'1st 1'!M49</f>
        <v>3.5</v>
      </c>
      <c r="D2600" s="87">
        <f>'1st 2'!M49</f>
        <v>3.75</v>
      </c>
      <c r="E2600" s="87">
        <f>'1st 3'!M49</f>
        <v>3.5</v>
      </c>
      <c r="F2600" s="87">
        <f>'1st 4'!M49</f>
        <v>3.25</v>
      </c>
      <c r="G2600" s="87">
        <f>'1st 5'!M49</f>
        <v>3</v>
      </c>
      <c r="H2600" s="87">
        <f>'1st 6'!M49</f>
        <v>3.5</v>
      </c>
      <c r="I2600" s="497"/>
      <c r="J2600" s="505"/>
      <c r="K2600" s="92"/>
      <c r="L2600" s="89">
        <f>'2nd 1'!M49</f>
        <v>3</v>
      </c>
      <c r="M2600" s="87">
        <f>'2nd 2'!M49</f>
        <v>3.75</v>
      </c>
      <c r="N2600" s="87">
        <f>'2nd 3'!M49</f>
        <v>3.75</v>
      </c>
      <c r="O2600" s="87">
        <f>'2nd 4'!M49</f>
        <v>3.5</v>
      </c>
      <c r="P2600" s="87">
        <f>'2nd 5'!M49</f>
        <v>3.5</v>
      </c>
      <c r="Q2600" s="87">
        <f>'2nd 6'!M49</f>
        <v>3.5</v>
      </c>
      <c r="R2600" s="87">
        <f>'2nd 7'!M49</f>
        <v>0</v>
      </c>
      <c r="S2600" s="457"/>
      <c r="T2600" s="486"/>
      <c r="U2600" s="93"/>
      <c r="V2600" s="499"/>
      <c r="W2600" s="501"/>
      <c r="X2600" s="453"/>
      <c r="Y2600" s="155"/>
      <c r="Z2600" s="510"/>
    </row>
    <row r="2601" spans="1:26" ht="17.25" customHeight="1" thickBot="1">
      <c r="A2601" s="424"/>
      <c r="B2601" s="94" t="s">
        <v>2</v>
      </c>
      <c r="C2601" s="95" t="str">
        <f>'1st 1'!L49</f>
        <v>A-</v>
      </c>
      <c r="D2601" s="95" t="str">
        <f>'1st 2'!L49</f>
        <v>A</v>
      </c>
      <c r="E2601" s="95" t="str">
        <f>'1st 3'!L49</f>
        <v>A-</v>
      </c>
      <c r="F2601" s="95" t="str">
        <f>'1st 4'!L49</f>
        <v>B+</v>
      </c>
      <c r="G2601" s="95" t="str">
        <f>'1st 5'!L49</f>
        <v>B</v>
      </c>
      <c r="H2601" s="95" t="str">
        <f>'1st 6'!L49</f>
        <v>A-</v>
      </c>
      <c r="I2601" s="472"/>
      <c r="J2601" s="96"/>
      <c r="K2601" s="88"/>
      <c r="L2601" s="97" t="str">
        <f>'2nd 1'!L49</f>
        <v>B</v>
      </c>
      <c r="M2601" s="95" t="str">
        <f>'2nd 2'!L49</f>
        <v>A</v>
      </c>
      <c r="N2601" s="95" t="str">
        <f>'2nd 3'!L49</f>
        <v>A</v>
      </c>
      <c r="O2601" s="95" t="str">
        <f>'2nd 4'!L49</f>
        <v>A-</v>
      </c>
      <c r="P2601" s="95" t="str">
        <f>'2nd 5'!L49</f>
        <v>A-</v>
      </c>
      <c r="Q2601" s="95" t="str">
        <f>'2nd 6'!L49</f>
        <v>A-</v>
      </c>
      <c r="R2601" s="95">
        <f>'2nd 7'!L49</f>
        <v>0</v>
      </c>
      <c r="S2601" s="457"/>
      <c r="T2601" s="98"/>
      <c r="U2601" s="90"/>
      <c r="V2601" s="500"/>
      <c r="W2601" s="502"/>
      <c r="X2601" s="504"/>
      <c r="Y2601" s="156"/>
      <c r="Z2601" s="510"/>
    </row>
    <row r="2602" spans="1:26" ht="18.75" thickTop="1">
      <c r="A2602" s="413" t="s">
        <v>127</v>
      </c>
      <c r="B2602" s="91" t="s">
        <v>1</v>
      </c>
      <c r="C2602" s="87">
        <f>'1st 1'!N49</f>
        <v>0</v>
      </c>
      <c r="D2602" s="87">
        <f>'1st 2'!N49</f>
        <v>0</v>
      </c>
      <c r="E2602" s="87">
        <f>'1st 3'!N49</f>
        <v>0</v>
      </c>
      <c r="F2602" s="87">
        <f>'1st 4'!N49</f>
        <v>0</v>
      </c>
      <c r="G2602" s="87">
        <f>'1st 5'!N49</f>
        <v>0</v>
      </c>
      <c r="H2602" s="87">
        <f>'1st 6'!N49</f>
        <v>0</v>
      </c>
      <c r="I2602" s="530">
        <f>(C2602*C2595)+(D2602*D2595)+(E2602*E2595)+(F2602*F2595)+(G2602*G2595)+(H2602*H2595)</f>
        <v>0</v>
      </c>
      <c r="J2602" s="417">
        <f>IF(C2602&gt;0,(C2600*C2595),0)+IF(D2602&gt;0,(D2600*D2595),0)+IF(E2602&gt;0,(E2600*E2595),0)+IF(F2602&gt;0,(F2600*F2595),0)+IF(G2602&gt;0,(G2600*G2595),0)+IF(H2602&gt;0,(H2600*H2595),0)</f>
        <v>0</v>
      </c>
      <c r="K2602" s="473">
        <f>IF(C2602&gt;C2600,((C2602*C2595)-(C2600*C2595)),0)+IF(D2602&gt;D2600,((D2602*D2595)-(D2600*D2595)),0)+IF(E2602&gt;E2600,((E2602*E2595)-(E2600*E2595)),0)+IF(F2602&gt;F2600,((F2602*F2595)-(F2600*F2595)),0)+IF(G2602&gt;G2600,((G2602*G2595)-(G2600*G2595)),0)+IF(H2602&gt;H2600,((H2602*H2595)-(H2600*H2595)),0)</f>
        <v>0</v>
      </c>
      <c r="L2602" s="89">
        <f>'2nd 1'!N49</f>
        <v>0</v>
      </c>
      <c r="M2602" s="87">
        <f>'2nd 2'!N49</f>
        <v>0</v>
      </c>
      <c r="N2602" s="87">
        <f>'2nd 3'!N49</f>
        <v>0</v>
      </c>
      <c r="O2602" s="87">
        <f>'2nd 4'!N49</f>
        <v>0</v>
      </c>
      <c r="P2602" s="87">
        <f>'2nd 5'!N49</f>
        <v>0</v>
      </c>
      <c r="Q2602" s="87">
        <f>'2nd 6'!N49</f>
        <v>0</v>
      </c>
      <c r="R2602" s="87">
        <f>'2nd 7'!N49</f>
        <v>0</v>
      </c>
      <c r="S2602" s="401">
        <f>(L2602*L2595)+(M2602*M2595)+(N2602*N2595)+(O2602*O2595)+(P2602*P2595)+(Q2602*Q2595)+(R2602*R2595)</f>
        <v>0</v>
      </c>
      <c r="T2602" s="417">
        <f>IF(L2602&gt;0,(L2600*L2595),0)+IF(M2602&gt;0,(M2600*M2595),0)+IF(N2602&gt;0,(N2600*N2595),0)+IF(O2602&gt;0,(O2600*O2595),0)+IF(P2602&gt;0,(P2600*P2595),0)+IF(Q2602&gt;0,(Q2600*Q2595),0)+IF(R2602&gt;0,(R2600*R2595),0)</f>
        <v>0</v>
      </c>
      <c r="U2602" s="399">
        <f>IF(L2602&gt;L2600,((L2602*L2595)-(L2600*L2595)),0)+IF(M2602&gt;M2600,((M2602*M2595)-(M2600*M2595)),0)+IF(N2602&gt;N2600,((N2602*N2595)-(N2600*N2595)),0)+IF(O2602&gt;O2600,((O2602*O2595)-(O2600*O2595)),0)+IF(P2602&gt;P2600,((P2602*P2595)-(P2600*P2595)),0)+IF(Q2602&gt;Q2600,((Q2602*Q2595)-(Q2600*Q2595)),0)+IF(R2602&gt;R2600,((R2602*R2595)-(R2600*R2595)),0)</f>
        <v>0</v>
      </c>
      <c r="V2602" s="401">
        <f>I2602+S2602</f>
        <v>0</v>
      </c>
      <c r="W2602" s="436">
        <f>J2602+T2602</f>
        <v>0</v>
      </c>
      <c r="X2602" s="526">
        <f>K2602+U2602</f>
        <v>0</v>
      </c>
      <c r="Y2602" s="527"/>
      <c r="Z2602" s="510"/>
    </row>
    <row r="2603" spans="1:26" ht="15.75" customHeight="1" thickBot="1">
      <c r="A2603" s="414"/>
      <c r="B2603" s="157" t="s">
        <v>23</v>
      </c>
      <c r="C2603" s="178" t="str">
        <f>'1st 1'!O49</f>
        <v/>
      </c>
      <c r="D2603" s="178" t="str">
        <f>'1st 2'!O49</f>
        <v/>
      </c>
      <c r="E2603" s="178" t="str">
        <f>'1st 3'!O49</f>
        <v/>
      </c>
      <c r="F2603" s="178" t="str">
        <f>'1st 4'!O49</f>
        <v/>
      </c>
      <c r="G2603" s="178" t="str">
        <f>'1st 5'!O49</f>
        <v/>
      </c>
      <c r="H2603" s="178" t="str">
        <f>'1st 6'!O49</f>
        <v/>
      </c>
      <c r="I2603" s="472"/>
      <c r="J2603" s="472"/>
      <c r="K2603" s="474"/>
      <c r="L2603" s="179" t="str">
        <f>'2nd 1'!O49</f>
        <v/>
      </c>
      <c r="M2603" s="178" t="str">
        <f>'2nd 2'!O49</f>
        <v/>
      </c>
      <c r="N2603" s="178" t="str">
        <f>'2nd 3'!O49</f>
        <v/>
      </c>
      <c r="O2603" s="178" t="str">
        <f>'2nd 4'!O49</f>
        <v/>
      </c>
      <c r="P2603" s="178" t="str">
        <f>'2nd 5'!O49</f>
        <v/>
      </c>
      <c r="Q2603" s="178" t="str">
        <f>'2nd 6'!O49</f>
        <v/>
      </c>
      <c r="R2603" s="178" t="str">
        <f>'2nd 7'!O49</f>
        <v/>
      </c>
      <c r="S2603" s="475"/>
      <c r="T2603" s="420"/>
      <c r="U2603" s="400"/>
      <c r="V2603" s="402"/>
      <c r="W2603" s="437"/>
      <c r="X2603" s="528"/>
      <c r="Y2603" s="529"/>
      <c r="Z2603" s="510"/>
    </row>
    <row r="2604" spans="1:26" ht="21" customHeight="1" thickTop="1" thickBot="1">
      <c r="A2604" s="435" t="s">
        <v>30</v>
      </c>
      <c r="B2604" s="435"/>
      <c r="C2604" s="435"/>
      <c r="D2604" s="435"/>
      <c r="E2604" s="435"/>
      <c r="F2604" s="435"/>
      <c r="G2604" s="435"/>
      <c r="H2604" s="435"/>
      <c r="I2604" s="435"/>
      <c r="J2604" s="435"/>
      <c r="K2604" s="435"/>
      <c r="L2604" s="435"/>
      <c r="M2604" s="435"/>
      <c r="N2604" s="435"/>
      <c r="O2604" s="435"/>
      <c r="P2604" s="435"/>
      <c r="Q2604" s="435"/>
      <c r="R2604" s="435"/>
      <c r="S2604" s="435"/>
      <c r="T2604" s="435"/>
      <c r="U2604" s="435"/>
      <c r="V2604" s="435"/>
      <c r="W2604" s="435"/>
      <c r="X2604" s="435"/>
      <c r="Y2604" s="435"/>
      <c r="Z2604" s="510"/>
    </row>
    <row r="2605" spans="1:26" ht="19.5" customHeight="1" thickTop="1" thickBot="1">
      <c r="A2605" s="478" t="s">
        <v>44</v>
      </c>
      <c r="B2605" s="479"/>
      <c r="C2605" s="479"/>
      <c r="D2605" s="479"/>
      <c r="E2605" s="479"/>
      <c r="F2605" s="479"/>
      <c r="G2605" s="479"/>
      <c r="H2605" s="479"/>
      <c r="I2605" s="479"/>
      <c r="J2605" s="479"/>
      <c r="K2605" s="506"/>
      <c r="L2605" s="425" t="s">
        <v>45</v>
      </c>
      <c r="M2605" s="426"/>
      <c r="N2605" s="426"/>
      <c r="O2605" s="426"/>
      <c r="P2605" s="426"/>
      <c r="Q2605" s="426"/>
      <c r="R2605" s="426"/>
      <c r="S2605" s="426"/>
      <c r="T2605" s="426"/>
      <c r="U2605" s="426"/>
      <c r="V2605" s="160"/>
      <c r="W2605" s="428" t="s">
        <v>39</v>
      </c>
      <c r="X2605" s="428"/>
      <c r="Y2605" s="161"/>
      <c r="Z2605" s="510"/>
    </row>
    <row r="2606" spans="1:26" ht="17.25" customHeight="1" thickTop="1">
      <c r="A2606" s="99" t="s">
        <v>22</v>
      </c>
      <c r="B2606" s="100"/>
      <c r="C2606" s="101">
        <f>'3rd 1'!B4</f>
        <v>201</v>
      </c>
      <c r="D2606" s="101">
        <f>'3rd 2'!B4</f>
        <v>202</v>
      </c>
      <c r="E2606" s="101">
        <f>'3rd 3'!B4</f>
        <v>203</v>
      </c>
      <c r="F2606" s="101">
        <f>'3rd 4'!B4</f>
        <v>204</v>
      </c>
      <c r="G2606" s="101">
        <f>'3rd 5'!B4</f>
        <v>205</v>
      </c>
      <c r="H2606" s="101">
        <f>'3rd 6'!B4</f>
        <v>0</v>
      </c>
      <c r="I2606" s="430" t="s">
        <v>0</v>
      </c>
      <c r="J2606" s="430" t="s">
        <v>3</v>
      </c>
      <c r="K2606" s="432" t="s">
        <v>2</v>
      </c>
      <c r="L2606" s="101">
        <f>'4th 1'!B4</f>
        <v>206</v>
      </c>
      <c r="M2606" s="101">
        <f>'4th 2'!B4</f>
        <v>207</v>
      </c>
      <c r="N2606" s="101">
        <f>'4th 3'!B4</f>
        <v>208</v>
      </c>
      <c r="O2606" s="101">
        <f>'4th 4'!B4</f>
        <v>209</v>
      </c>
      <c r="P2606" s="101">
        <f>'4th 5'!B4</f>
        <v>210</v>
      </c>
      <c r="Q2606" s="101">
        <f>'4th 6'!B4</f>
        <v>211</v>
      </c>
      <c r="R2606" s="101">
        <f>'4th 7'!B4</f>
        <v>0</v>
      </c>
      <c r="S2606" s="429" t="s">
        <v>0</v>
      </c>
      <c r="T2606" s="429" t="s">
        <v>3</v>
      </c>
      <c r="U2606" s="431" t="s">
        <v>2</v>
      </c>
      <c r="V2606" s="433" t="s">
        <v>62</v>
      </c>
      <c r="W2606" s="434"/>
      <c r="X2606" s="434"/>
      <c r="Y2606" s="162" t="str">
        <f>IF(X2607&gt;=4,"A+",IF(X2607&gt;=3.75,"A",IF(X2607&gt;=3.5,"A-",IF(X2607&gt;=3.25,"B+",IF(X2607&gt;=3,"B",IF(X2607&gt;=2.75,"B-",IF(X2607&gt;=2.5,"C+",IF(X2607&gt;=2,"C","F"))))))))</f>
        <v>B+</v>
      </c>
      <c r="Z2606" s="510"/>
    </row>
    <row r="2607" spans="1:26" ht="63.75" customHeight="1">
      <c r="A2607" s="77" t="s">
        <v>63</v>
      </c>
      <c r="B2607" s="86"/>
      <c r="C2607" s="79" t="str">
        <f>IF('3rd 1'!C49&gt;0,'3rd 1'!D6,IF('3rd 1'!K49&gt;0,'3rd 1'!L6,IF('3rd 1'!S49&gt;0,'3rd 1'!T6,0)))</f>
        <v>Drawing-3</v>
      </c>
      <c r="D2607" s="79" t="str">
        <f>IF('3rd 2'!C49&gt;0,'3rd 2'!D6,IF('3rd 2'!K49&gt;0,'3rd 2'!L6,IF('3rd 2'!S49&gt;0,'3rd 2'!T6,0)))</f>
        <v>Still Life-1</v>
      </c>
      <c r="E2607" s="79" t="str">
        <f>IF('3rd 3'!C49&gt;0,'3rd 3'!D6,IF('3rd 3'!K49&gt;0,'3rd 3'!L6,IF('3rd 3'!S49&gt;0,'3rd 3'!T6,0)))</f>
        <v>Sketch-3</v>
      </c>
      <c r="F2607" s="79" t="str">
        <f>IF('3rd 4'!C49&gt;0,'3rd 4'!D6,IF('3rd 4'!K49&gt;0,'3rd 4'!L6,IF('3rd 4'!S49&gt;0,'3rd 4'!T6,0)))</f>
        <v>Nature Study</v>
      </c>
      <c r="G2607" s="79" t="str">
        <f>IF('3rd 5'!C49&gt;0,'3rd 5'!D6,IF('3rd 5'!K49&gt;0,'3rd 5'!L6,IF('3rd 5'!S49&gt;0,'3rd 5'!T6,0)))</f>
        <v>History of Ancient Indian Civilization</v>
      </c>
      <c r="H2607" s="79">
        <f>IF('3rd 6'!C49&gt;0,'3rd 6'!D6,IF('3rd 6'!K49&gt;0,'3rd 6'!L6,IF('3rd 6'!S49&gt;0,'3rd 6'!T6,0)))</f>
        <v>0</v>
      </c>
      <c r="I2607" s="481"/>
      <c r="J2607" s="481"/>
      <c r="K2607" s="482"/>
      <c r="L2607" s="79" t="str">
        <f>IF('4th 1'!C49&gt;0,'4th 1'!D6,IF('4th 1'!K49&gt;0,'4th 1'!L6,IF('4th 1'!S49&gt;0,'4th 1'!T6,0)))</f>
        <v>Drawing-4</v>
      </c>
      <c r="M2607" s="79" t="str">
        <f>IF('4th 2'!C49&gt;0,'4th 2'!D6,IF('4th 2'!K49&gt;0,'4th 2'!L6,IF('4th 2'!S49&gt;0,'4th 2'!T6,0)))</f>
        <v>Still Life-2</v>
      </c>
      <c r="N2607" s="79" t="str">
        <f>IF('4th 3'!C49&gt;0,'4th 3'!D6,IF('4th 3'!K49&gt;0,'4th 3'!L6,IF('4th 3'!S49&gt;0,'4th 3'!T6,0)))</f>
        <v>Landscape-2</v>
      </c>
      <c r="O2607" s="79" t="str">
        <f>IF('4th 4'!C49&gt;0,'4th 4'!D6,IF('4th 4'!K49&gt;0,'4th 4'!L6,IF('4th 4'!S49&gt;0,'4th 4'!T6,0)))</f>
        <v>Study &amp; Composition-2</v>
      </c>
      <c r="P2607" s="79" t="str">
        <f>IF('4th 5'!C49&gt;0,'4th 5'!D6,IF('4th 5'!K49&gt;0,'4th 5'!L6,IF('4th 5'!S49&gt;0,'4th 5'!T6,0)))</f>
        <v>Material &amp; Technique of Printmaking</v>
      </c>
      <c r="Q2607" s="79" t="str">
        <f>IF('4th 6'!C49&gt;0,'4th 6'!D6,IF('4th 6'!K49&gt;0,'4th 6'!L6,IF('4th 6'!S49&gt;0,'4th 6'!T6,0)))</f>
        <v>History of Ancient Bengal Civilization</v>
      </c>
      <c r="R2607" s="79">
        <f>IF('4th 7'!C49&gt;0,'4th 7'!D6,IF('4th 7'!K49&gt;0,'4th 7'!L6,IF('4th 7'!S49&gt;0,'4th 7'!T6,0)))</f>
        <v>0</v>
      </c>
      <c r="S2607" s="429"/>
      <c r="T2607" s="429"/>
      <c r="U2607" s="431"/>
      <c r="V2607" s="335">
        <f>IF(I2609&gt;0,(V2612+V2596),0)</f>
        <v>63</v>
      </c>
      <c r="W2607" s="254">
        <f>IF(I2609&gt;0,(W2612+W2596),0)</f>
        <v>214.125</v>
      </c>
      <c r="X2607" s="336">
        <f>IF(S2609&gt;0,(W2607/63),IF(I2609&gt;0,(W2607/46.5),0))</f>
        <v>3.3988095238095237</v>
      </c>
      <c r="Y2607" s="163" t="str">
        <f>IF(X2607&gt;=2.5,Y2606,IF(X2607&gt;=2.25,"C",IF(X2607&gt;=2,"D",IF(X2607=0,0,"F"))))</f>
        <v>B+</v>
      </c>
      <c r="Z2607" s="510"/>
    </row>
    <row r="2608" spans="1:26" ht="16.5">
      <c r="A2608" s="458" t="s">
        <v>27</v>
      </c>
      <c r="B2608" s="459"/>
      <c r="C2608" s="102">
        <f>IF('3rd 1'!C49&gt;0,'3rd 1'!H4,IF('3rd 1'!K49&gt;0,'3rd 1'!P4,IF('3rd 1'!S49&gt;0,'3rd 1'!X4,0)))</f>
        <v>3</v>
      </c>
      <c r="D2608" s="102">
        <f>IF('3rd 2'!C49&gt;0,'3rd 2'!H4,IF('3rd 2'!K49&gt;0,'3rd 2'!P4,IF('3rd 2'!S49&gt;0,'3rd 2'!X4,0)))</f>
        <v>3</v>
      </c>
      <c r="E2608" s="102">
        <f>IF('3rd 3'!C49&gt;0,'3rd 3'!H4,IF('3rd 3'!K49&gt;0,'3rd 3'!P4,IF('3rd 3'!S49&gt;0,'3rd 3'!X4,0)))</f>
        <v>3</v>
      </c>
      <c r="F2608" s="102">
        <f>IF('3rd 4'!C49&gt;0,'3rd 4'!H4,IF('3rd 4'!K49&gt;0,'3rd 4'!P4,IF('3rd 4'!S49&gt;0,'3rd 4'!X4,0)))</f>
        <v>3</v>
      </c>
      <c r="G2608" s="102">
        <f>IF('3rd 5'!C49&gt;0,'3rd 5'!H4,IF('3rd 5'!K49&gt;0,'3rd 5'!P4,IF('3rd 5'!S49&gt;0,'3rd 5'!X4,0)))</f>
        <v>3</v>
      </c>
      <c r="H2608" s="102">
        <f>IF('3rd 6'!C49&gt;0,'3rd 6'!H4,IF('3rd 6'!K49&gt;0,'3rd 6'!P4,IF('3rd 6'!S49&gt;0,'3rd 6'!X4,0)))</f>
        <v>0</v>
      </c>
      <c r="I2608" s="481"/>
      <c r="J2608" s="481"/>
      <c r="K2608" s="482"/>
      <c r="L2608" s="102">
        <f>IF('4th 1'!C49&gt;0,'4th 1'!H4,IF('4th 1'!K49&gt;0,'4th 1'!P4,IF('4th 1'!S49&gt;0,'4th 1'!X4,0)))</f>
        <v>3</v>
      </c>
      <c r="M2608" s="102">
        <f>IF('4th 2'!C49&gt;0,'4th 2'!H4,IF('4th 2'!K49&gt;0,'4th 2'!P4,IF('4th 2'!S49&gt;0,'4th 2'!X4,0)))</f>
        <v>3</v>
      </c>
      <c r="N2608" s="102">
        <f>IF('4th 3'!C49&gt;0,'4th 3'!H4,IF('4th 3'!K49&gt;0,'4th 3'!P4,IF('4th 3'!S49&gt;0,'4th 3'!X4,0)))</f>
        <v>3</v>
      </c>
      <c r="O2608" s="102">
        <f>IF('4th 4'!C49&gt;0,'4th 4'!H4,IF('4th 4'!K49&gt;0,'4th 4'!P4,IF('4th 4'!S49&gt;0,'4th 4'!X4,0)))</f>
        <v>1.5</v>
      </c>
      <c r="P2608" s="102">
        <f>IF('4th 5'!C49&gt;0,'4th 5'!H4,IF('4th 5'!K49&gt;0,'4th 5'!P4,IF('4th 5'!S49&gt;0,'4th 5'!X4,0)))</f>
        <v>1.5</v>
      </c>
      <c r="Q2608" s="102">
        <f>IF('4th 6'!C49&gt;0,'4th 6'!H4,IF('4th 6'!K49&gt;0,'4th 6'!P4,IF('4th 6'!S49&gt;0,'4th 6'!X4,0)))</f>
        <v>3</v>
      </c>
      <c r="R2608" s="102">
        <f>IF('4th 7'!C49&gt;0,'4th 7'!H4,IF('4th 7'!K49&gt;0,'4th 7'!P4,IF('4th 7'!S49&gt;0,'4th 7'!X4,0)))</f>
        <v>0</v>
      </c>
      <c r="S2608" s="430"/>
      <c r="T2608" s="430"/>
      <c r="U2608" s="432"/>
      <c r="V2608" s="460" t="s">
        <v>41</v>
      </c>
      <c r="W2608" s="461"/>
      <c r="X2608" s="461"/>
      <c r="Y2608" s="462"/>
      <c r="Z2608" s="510"/>
    </row>
    <row r="2609" spans="1:28" ht="17.25" thickBot="1">
      <c r="A2609" s="463" t="s">
        <v>11</v>
      </c>
      <c r="B2609" s="464"/>
      <c r="C2609" s="102">
        <v>100</v>
      </c>
      <c r="D2609" s="102">
        <v>100</v>
      </c>
      <c r="E2609" s="102">
        <v>100</v>
      </c>
      <c r="F2609" s="102">
        <v>100</v>
      </c>
      <c r="G2609" s="102">
        <v>100</v>
      </c>
      <c r="H2609" s="102">
        <v>100</v>
      </c>
      <c r="I2609" s="465">
        <f>(C2613*C2608)+(D2613*D2608)+(E2613*E2608)+(F2613*F2608)+(G2613*G2608)+(H2613*H2608)</f>
        <v>50.25</v>
      </c>
      <c r="J2609" s="84"/>
      <c r="K2609" s="103" t="str">
        <f>IF(J2610&gt;=4,"A+",IF(J2610&gt;=3.75,"A",IF(J2610&gt;=3.5,"A-",IF(J2610&gt;=3.25,"B+",IF(J2610&gt;=3,"B",IF(J2610&gt;=2.75,"B-",IF(J2610&gt;=2.5,"C+",IF(J2610&gt;=2,"C","F"))))))))</f>
        <v>B+</v>
      </c>
      <c r="L2609" s="102">
        <v>100</v>
      </c>
      <c r="M2609" s="102">
        <v>100</v>
      </c>
      <c r="N2609" s="102">
        <v>100</v>
      </c>
      <c r="O2609" s="102">
        <v>100</v>
      </c>
      <c r="P2609" s="102">
        <v>100</v>
      </c>
      <c r="Q2609" s="102">
        <v>100</v>
      </c>
      <c r="R2609" s="102">
        <v>100</v>
      </c>
      <c r="S2609" s="465">
        <f>(L2613*L2608)+(M2613*M2608)+(N2613*N2608)+(O2613*O2608)+(P2613*P2608)+(Q2613*Q2608)+(R2613*R2608)</f>
        <v>50.25</v>
      </c>
      <c r="T2609" s="84"/>
      <c r="U2609" s="103" t="str">
        <f>IF(T2610&gt;=4,"A+",IF(T2610&gt;=3.75,"A",IF(T2610&gt;=3.5,"A-",IF(T2610&gt;=3.25,"B+",IF(T2610&gt;=3,"B",IF(T2610&gt;=2.75,"B-",IF(T2610&gt;=2.5,"C+",IF(T2610&gt;=2,"C","F"))))))))</f>
        <v>B+</v>
      </c>
      <c r="V2609" s="467" t="s">
        <v>29</v>
      </c>
      <c r="W2609" s="469" t="s">
        <v>0</v>
      </c>
      <c r="X2609" s="469" t="s">
        <v>3</v>
      </c>
      <c r="Y2609" s="476" t="s">
        <v>2</v>
      </c>
      <c r="Z2609" s="510"/>
    </row>
    <row r="2610" spans="1:28" ht="17.25" thickTop="1">
      <c r="A2610" s="77" t="s">
        <v>28</v>
      </c>
      <c r="B2610" s="86"/>
      <c r="C2610" s="104">
        <f>IF('3rd 1'!C49&gt;0,'3rd 1'!C49,IF('3rd 1'!K49&gt;0,'3rd 1'!K49,IF('3rd 1'!S49&gt;0,'3rd 1'!S49,0)))</f>
        <v>27</v>
      </c>
      <c r="D2610" s="104">
        <f>IF('3rd 2'!C49&gt;0,'3rd 2'!C49,IF('3rd 2'!K49&gt;0,'3rd 2'!K49,IF('3rd 2'!S49&gt;0,'3rd 2'!S49,0)))</f>
        <v>28</v>
      </c>
      <c r="E2610" s="104">
        <f>IF('3rd 3'!C49&gt;0,'3rd 3'!C49,IF('3rd 3'!K49&gt;0,'3rd 3'!K49,IF('3rd 3'!S49&gt;0,'3rd 3'!S49,0)))</f>
        <v>30.5</v>
      </c>
      <c r="F2610" s="104">
        <f>IF('3rd 4'!C49&gt;0,'3rd 4'!C49,IF('3rd 4'!K49&gt;0,'3rd 4'!K49,IF('3rd 4'!S49&gt;0,'3rd 4'!S49,0)))</f>
        <v>29.5</v>
      </c>
      <c r="G2610" s="104">
        <f>IF('3rd 5'!C49&gt;0,'3rd 5'!C49,IF('3rd 5'!K49&gt;0,'3rd 5'!K49,IF('3rd 5'!S49&gt;0,'3rd 5'!S49,0)))</f>
        <v>28</v>
      </c>
      <c r="H2610" s="104">
        <f>IF('3rd 6'!C49&gt;0,'3rd 6'!C49,IF('3rd 6'!K49&gt;0,'3rd 6'!K49,IF('3rd 6'!S49&gt;0,'3rd 6'!S49,0)))</f>
        <v>0</v>
      </c>
      <c r="I2610" s="457"/>
      <c r="J2610" s="485">
        <f>I2609/(C2608+D2608+E2608+F2608+G2608+H2608)</f>
        <v>3.35</v>
      </c>
      <c r="K2610" s="90"/>
      <c r="L2610" s="104">
        <f>IF('4th 1'!C49&gt;0,'4th 1'!C49,IF('4th 1'!K49&gt;0,'4th 1'!K49,IF('4th 1'!S49&gt;0,'4th 1'!S49,0)))</f>
        <v>25</v>
      </c>
      <c r="M2610" s="104">
        <f>IF('4th 2'!C49&gt;0,'4th 2'!C49,IF('4th 2'!K49&gt;0,'4th 2'!K49,IF('4th 2'!S49&gt;0,'4th 2'!S49,0)))</f>
        <v>26.5</v>
      </c>
      <c r="N2610" s="104">
        <f>IF('4th 3'!C49&gt;0,'4th 3'!C49,IF('4th 3'!K49&gt;0,'4th 3'!K49,IF('4th 3'!S49&gt;0,'4th 3'!S49,0)))</f>
        <v>28</v>
      </c>
      <c r="O2610" s="104">
        <f>IF('4th 4'!C49&gt;0,'4th 4'!C49,IF('4th 4'!K49&gt;0,'4th 4'!K49,IF('4th 4'!S49&gt;0,'4th 4'!S49,0)))</f>
        <v>25.5</v>
      </c>
      <c r="P2610" s="104">
        <f>IF('4th 5'!C49&gt;0,'4th 5'!C49,IF('4th 5'!K49&gt;0,'4th 5'!K49,IF('4th 5'!S49&gt;0,'4th 5'!S49,0)))</f>
        <v>31</v>
      </c>
      <c r="Q2610" s="104">
        <f>IF('4th 6'!C49&gt;0,'4th 6'!C49,IF('4th 6'!K49&gt;0,'4th 6'!K49,IF('4th 6'!S49&gt;0,'4th 6'!S49,0)))</f>
        <v>28.5</v>
      </c>
      <c r="R2610" s="104">
        <f>IF('4th 7'!C49&gt;0,'4th 7'!C49,IF('4th 7'!K49&gt;0,'4th 7'!K49,IF('4th 7'!S49&gt;0,'4th 7'!S49,0)))</f>
        <v>0</v>
      </c>
      <c r="S2610" s="457"/>
      <c r="T2610" s="485">
        <f>S2609/(L2608+M2608+N2608+O2608+P2608+Q2608+R2608)</f>
        <v>3.35</v>
      </c>
      <c r="U2610" s="90"/>
      <c r="V2610" s="468"/>
      <c r="W2610" s="470"/>
      <c r="X2610" s="471"/>
      <c r="Y2610" s="477"/>
      <c r="Z2610" s="510"/>
    </row>
    <row r="2611" spans="1:28" ht="17.25">
      <c r="A2611" s="423" t="s">
        <v>26</v>
      </c>
      <c r="B2611" s="91" t="s">
        <v>60</v>
      </c>
      <c r="C2611" s="104">
        <f>IF('3rd 1'!C49&gt;0,'3rd 1'!J49,IF('3rd 1'!K49&gt;0,'3rd 1'!R49,IF('3rd 1'!S49&gt;0,'3rd 1'!Z49,0)))</f>
        <v>34</v>
      </c>
      <c r="D2611" s="104">
        <f>IF('3rd 2'!C49&gt;0,'3rd 2'!J49,IF('3rd 2'!K49&gt;0,'3rd 2'!R49,IF('3rd 2'!S49&gt;0,'3rd 2'!Z49,0)))</f>
        <v>34.5</v>
      </c>
      <c r="E2611" s="104">
        <f>IF('3rd 3'!C49&gt;0,'3rd 3'!J49,IF('3rd 3'!K49&gt;0,'3rd 3'!R49,IF('3rd 3'!S49&gt;0,'3rd 3'!Z49,0)))</f>
        <v>45</v>
      </c>
      <c r="F2611" s="104">
        <f>IF('3rd 4'!C49&gt;0,'3rd 4'!J49,IF('3rd 4'!K49&gt;0,'3rd 4'!R49,IF('3rd 4'!S49&gt;0,'3rd 4'!Z49,0)))</f>
        <v>41</v>
      </c>
      <c r="G2611" s="104">
        <f>IF('3rd 5'!C49&gt;0,'3rd 5'!J49,IF('3rd 5'!K49&gt;0,'3rd 5'!R49,IF('3rd 5'!S49&gt;0,'3rd 5'!Z49,0)))</f>
        <v>43.75</v>
      </c>
      <c r="H2611" s="104">
        <f>IF('3rd 6'!C49&gt;0,'3rd 6'!J49,IF('3rd 6'!K49&gt;0,'3rd 6'!R49,IF('3rd 6'!S49&gt;0,'3rd 6'!Z49,0)))</f>
        <v>0</v>
      </c>
      <c r="I2611" s="457"/>
      <c r="J2611" s="525"/>
      <c r="K2611" s="442" t="str">
        <f>IF(J2610&gt;=2.5,K2609,IF(J2610&gt;=2.25,"C",IF(J2610&gt;=2,"D",IF(J2610=0,0,"F"))))</f>
        <v>B+</v>
      </c>
      <c r="L2611" s="104">
        <f>IF('4th 1'!C49&gt;0,'4th 1'!J49,IF('4th 1'!K49&gt;0,'4th 1'!R49,IF('4th 1'!S49&gt;0,'4th 1'!Z49,0)))</f>
        <v>47.5</v>
      </c>
      <c r="M2611" s="104">
        <f>IF('4th 2'!C49&gt;0,'4th 2'!J49,IF('4th 2'!K49&gt;0,'4th 2'!R49,IF('4th 2'!S49&gt;0,'4th 2'!Z49,0)))</f>
        <v>34.25</v>
      </c>
      <c r="N2611" s="104">
        <f>IF('4th 3'!C49&gt;0,'4th 3'!J49,IF('4th 3'!K49&gt;0,'4th 3'!R49,IF('4th 3'!S49&gt;0,'4th 3'!Z49,0)))</f>
        <v>44</v>
      </c>
      <c r="O2611" s="104">
        <f>IF('4th 4'!C49&gt;0,'4th 4'!J49,IF('4th 4'!K49&gt;0,'4th 4'!R49,IF('4th 4'!S49&gt;0,'4th 4'!Z49,0)))</f>
        <v>52.5</v>
      </c>
      <c r="P2611" s="104">
        <f>IF('4th 5'!C49&gt;0,'4th 5'!J49,IF('4th 5'!K49&gt;0,'4th 5'!R49,IF('4th 5'!S49&gt;0,'4th 5'!Z49,0)))</f>
        <v>38</v>
      </c>
      <c r="Q2611" s="104">
        <f>IF('4th 6'!C49&gt;0,'4th 6'!J49,IF('4th 6'!K49&gt;0,'4th 6'!R49,IF('4th 6'!S49&gt;0,'4th 6'!Z49,0)))</f>
        <v>39</v>
      </c>
      <c r="R2611" s="104">
        <f>IF('4th 7'!C49&gt;0,'4th 7'!J49,IF('4th 7'!K49&gt;0,'4th 7'!R49,IF('4th 7'!S49&gt;0,'4th 7'!Z49,0)))</f>
        <v>0</v>
      </c>
      <c r="S2611" s="457"/>
      <c r="T2611" s="525"/>
      <c r="U2611" s="442" t="str">
        <f>IF(T2610&gt;=2.5,U2609,IF(T2610&gt;=2.25,"C",IF(T2610&gt;=2,"D",IF(T2610=0,0,"F"))))</f>
        <v>B+</v>
      </c>
      <c r="V2611" s="454" t="s">
        <v>40</v>
      </c>
      <c r="W2611" s="443"/>
      <c r="X2611" s="443"/>
      <c r="Y2611" s="455"/>
      <c r="Z2611" s="510"/>
      <c r="AA2611" s="105"/>
      <c r="AB2611" s="105"/>
    </row>
    <row r="2612" spans="1:28" ht="16.5" customHeight="1">
      <c r="A2612" s="424"/>
      <c r="B2612" s="91" t="s">
        <v>67</v>
      </c>
      <c r="C2612" s="117">
        <f>'3rd 1'!AA49</f>
        <v>61</v>
      </c>
      <c r="D2612" s="117">
        <f>'3rd 2'!AA49</f>
        <v>63</v>
      </c>
      <c r="E2612" s="117">
        <f>'3rd 3'!AA49</f>
        <v>76</v>
      </c>
      <c r="F2612" s="117">
        <f>'3rd 4'!AA49</f>
        <v>71</v>
      </c>
      <c r="G2612" s="117">
        <f>'3rd 5'!AA49</f>
        <v>72</v>
      </c>
      <c r="H2612" s="117">
        <f>'3rd 6'!AA49</f>
        <v>0</v>
      </c>
      <c r="I2612" s="457"/>
      <c r="J2612" s="525"/>
      <c r="K2612" s="491"/>
      <c r="L2612" s="117">
        <f>'4th 1'!AA49</f>
        <v>73</v>
      </c>
      <c r="M2612" s="117">
        <f>'4th 2'!AA49</f>
        <v>61</v>
      </c>
      <c r="N2612" s="117">
        <f>'4th 3'!AA49</f>
        <v>72</v>
      </c>
      <c r="O2612" s="117">
        <f>'4th 4'!AA49</f>
        <v>78</v>
      </c>
      <c r="P2612" s="117">
        <f>'4th 5'!AA49</f>
        <v>69</v>
      </c>
      <c r="Q2612" s="117">
        <f>'4th 6'!AA49</f>
        <v>68</v>
      </c>
      <c r="R2612" s="117">
        <f>'4th 7'!AA49</f>
        <v>0</v>
      </c>
      <c r="S2612" s="457"/>
      <c r="T2612" s="525"/>
      <c r="U2612" s="491"/>
      <c r="V2612" s="444">
        <f>IF((C2613+C2615)=0,0,C2608)+IF((D2613+D2615)=0,0,D2608)+IF((E2613+E2615)=0,0,E2608)+IF((F2613+F2615)=0,0,F2608)+IF((G2613+G2615)=0,0,G2608)+IF((H2613+H2615)=0,0,H2608)+IF((L2613+L2615)=0,0,L2608)+IF((M2613+M2615)=0,0,M2608)+IF((N2613+N2615)=0,0,N2608)+IF((O2613+O2615)=0,0,O2608)+IF((P2613+P2615)=0,0,P2608)+IF((Q2613+Q2615)=0,0,Q2608)+IF((R2613+R2615)=0,0,R2608)+IF(E2645&gt;0,1.5,0)</f>
        <v>31.5</v>
      </c>
      <c r="W2612" s="457">
        <f>I2609+S2609+(E2645*1.5)</f>
        <v>104.625</v>
      </c>
      <c r="X2612" s="440">
        <f>IF(S2609&gt;0,(W2612/31.5),J2610)</f>
        <v>3.3214285714285716</v>
      </c>
      <c r="Y2612" s="164" t="str">
        <f>IF(X2612&gt;=4,"A+",IF(X2612&gt;=3.75,"A",IF(X2612&gt;=3.5,"A-",IF(X2612&gt;=3.25,"B+",IF(X2612&gt;=3,"B",IF(X2612&gt;=2.75,"B-",IF(X2612&gt;=2.5,"C+",IF(X2612&gt;=2,"C","F"))))))))</f>
        <v>B+</v>
      </c>
      <c r="Z2612" s="510"/>
    </row>
    <row r="2613" spans="1:28" ht="16.5">
      <c r="A2613" s="424"/>
      <c r="B2613" s="91" t="s">
        <v>1</v>
      </c>
      <c r="C2613" s="104">
        <f>'3rd 1'!AC49</f>
        <v>3</v>
      </c>
      <c r="D2613" s="104">
        <f>'3rd 2'!AC49</f>
        <v>3</v>
      </c>
      <c r="E2613" s="104">
        <f>'3rd 3'!AC49</f>
        <v>3.75</v>
      </c>
      <c r="F2613" s="104">
        <f>'3rd 4'!AC49</f>
        <v>3.5</v>
      </c>
      <c r="G2613" s="104">
        <f>'3rd 5'!AC49</f>
        <v>3.5</v>
      </c>
      <c r="H2613" s="104">
        <f>'3rd 6'!AC49</f>
        <v>0</v>
      </c>
      <c r="I2613" s="457"/>
      <c r="J2613" s="525"/>
      <c r="K2613" s="106"/>
      <c r="L2613" s="104">
        <f>'4th 1'!AC49</f>
        <v>3.5</v>
      </c>
      <c r="M2613" s="104">
        <f>'4th 2'!AC49</f>
        <v>3</v>
      </c>
      <c r="N2613" s="104">
        <f>'4th 3'!AC49</f>
        <v>3.5</v>
      </c>
      <c r="O2613" s="104">
        <f>'4th 4'!AC49</f>
        <v>3.75</v>
      </c>
      <c r="P2613" s="104">
        <f>'4th 5'!AC49</f>
        <v>3.25</v>
      </c>
      <c r="Q2613" s="104">
        <f>'4th 6'!AC49</f>
        <v>3.25</v>
      </c>
      <c r="R2613" s="107">
        <f>'4th 7'!AC49</f>
        <v>0</v>
      </c>
      <c r="S2613" s="457"/>
      <c r="T2613" s="525"/>
      <c r="U2613" s="108"/>
      <c r="V2613" s="456"/>
      <c r="W2613" s="448"/>
      <c r="X2613" s="441"/>
      <c r="Y2613" s="451" t="str">
        <f>IF(S2609&gt;0,(IF(X2612&gt;=2.5,Y2612,IF(X2612&gt;=2.25,"C",IF(X2612&gt;=2,"D","F")))),K2611)</f>
        <v>B+</v>
      </c>
      <c r="Z2613" s="510"/>
    </row>
    <row r="2614" spans="1:28" ht="16.5">
      <c r="A2614" s="424"/>
      <c r="B2614" s="91" t="s">
        <v>2</v>
      </c>
      <c r="C2614" s="104" t="str">
        <f>'3rd 1'!AB49</f>
        <v>B</v>
      </c>
      <c r="D2614" s="104" t="str">
        <f>'3rd 2'!AB49</f>
        <v>B</v>
      </c>
      <c r="E2614" s="104" t="str">
        <f>'3rd 3'!AB49</f>
        <v>A</v>
      </c>
      <c r="F2614" s="104" t="str">
        <f>'3rd 4'!AB49</f>
        <v>A-</v>
      </c>
      <c r="G2614" s="104" t="str">
        <f>'3rd 5'!AB49</f>
        <v>A-</v>
      </c>
      <c r="H2614" s="104" t="str">
        <f>'3rd 6'!AB49</f>
        <v/>
      </c>
      <c r="I2614" s="457"/>
      <c r="J2614" s="98"/>
      <c r="K2614" s="90"/>
      <c r="L2614" s="104" t="str">
        <f>'4th 1'!AB49</f>
        <v>A-</v>
      </c>
      <c r="M2614" s="104" t="str">
        <f>'4th 2'!AB49</f>
        <v>B</v>
      </c>
      <c r="N2614" s="104" t="str">
        <f>'4th 3'!AB49</f>
        <v>A-</v>
      </c>
      <c r="O2614" s="104" t="str">
        <f>'4th 4'!AB49</f>
        <v>A</v>
      </c>
      <c r="P2614" s="104" t="str">
        <f>'4th 5'!AB49</f>
        <v>B+</v>
      </c>
      <c r="Q2614" s="104" t="str">
        <f>'4th 6'!AB49</f>
        <v>B+</v>
      </c>
      <c r="R2614" s="104" t="str">
        <f>'4th 7'!AB49</f>
        <v/>
      </c>
      <c r="S2614" s="457"/>
      <c r="T2614" s="98"/>
      <c r="U2614" s="109"/>
      <c r="V2614" s="446"/>
      <c r="W2614" s="449"/>
      <c r="X2614" s="450"/>
      <c r="Y2614" s="452"/>
      <c r="Z2614" s="510"/>
    </row>
    <row r="2615" spans="1:28" ht="16.5" customHeight="1">
      <c r="A2615" s="413" t="s">
        <v>127</v>
      </c>
      <c r="B2615" s="91" t="s">
        <v>1</v>
      </c>
      <c r="C2615" s="104">
        <f>'3rd 1'!AD49</f>
        <v>0</v>
      </c>
      <c r="D2615" s="104">
        <f>'3rd 2'!AD49</f>
        <v>0</v>
      </c>
      <c r="E2615" s="104">
        <f>'3rd 3'!AD49</f>
        <v>0</v>
      </c>
      <c r="F2615" s="104">
        <f>'3rd 4'!AD49</f>
        <v>0</v>
      </c>
      <c r="G2615" s="104">
        <f>'3rd 5'!AD49</f>
        <v>0</v>
      </c>
      <c r="H2615" s="104">
        <f>'3rd 6'!AD49</f>
        <v>0</v>
      </c>
      <c r="I2615" s="415">
        <f>(C2615*C2608)+(D2615*D2608)+(E2615*E2608)+(F2615*F2608)+(G2615*G2608)+(H2615*H2608)</f>
        <v>0</v>
      </c>
      <c r="J2615" s="417">
        <f>IF(C2615&gt;0,(C2613*C2608),0)+IF(D2615&gt;0,(D2613*D2608),0)+IF(E2615&gt;0,(E2613*E2608),0)+IF(F2615&gt;0,(F2613*F2608),0)+IF(G2615&gt;0,(G2613*G2608),0)+IF(H2615&gt;0,(H2613*H2608),0)</f>
        <v>0</v>
      </c>
      <c r="K2615" s="418">
        <f>IF(C2615&gt;C2613,((C2615*C2608)-(C2613*C2608)),0)+IF(D2615&gt;D2613,((D2615*D2608)-(D2613*D2608)),0)+IF(E2615&gt;E2613,((E2615*E2608)-(E2613*E2608)),0)+IF(F2615&gt;F2613,((F2615*F2608)-(F2613*F2608)),0)+IF(G2615&gt;G2613,((G2615*G2608)-(G2613*G2608)),0)+IF(H2615&gt;H2613,((H2615*H2608)-(H2613*H2608)),0)</f>
        <v>0</v>
      </c>
      <c r="L2615" s="165">
        <f>'4th 1'!AD49</f>
        <v>0</v>
      </c>
      <c r="M2615" s="104">
        <f>'4th 2'!AD49</f>
        <v>0</v>
      </c>
      <c r="N2615" s="104">
        <f>'4th 3'!AD49</f>
        <v>0</v>
      </c>
      <c r="O2615" s="104">
        <f>'4th 4'!AD49</f>
        <v>0</v>
      </c>
      <c r="P2615" s="104">
        <f>'4th 5'!AD49</f>
        <v>0</v>
      </c>
      <c r="Q2615" s="104">
        <f>'4th 6'!AD49</f>
        <v>0</v>
      </c>
      <c r="R2615" s="104">
        <f>'4th 7'!AD49</f>
        <v>0</v>
      </c>
      <c r="S2615" s="415">
        <f>(L2615*L2608)+(M2615*M2608)+(N2615*N2608)+(O2615*O2608)+(P2615*P2608)+(Q2615*Q2608)+(R2615*R2608)</f>
        <v>0</v>
      </c>
      <c r="T2615" s="417">
        <f>IF(L2615&gt;0,(L2613*L2608),0)+IF(M2615&gt;0,(M2613*M2608),0)+IF(N2615&gt;0,(N2613*N2608),0)+IF(O2615&gt;0,(O2613*O2608),0)+IF(P2615&gt;0,(P2613*P2608),0)+IF(Q2615&gt;0,(Q2613*Q2608),0)+IF(R2615&gt;0,(R2613*R2608),0)</f>
        <v>0</v>
      </c>
      <c r="U2615" s="484">
        <f>IF(L2615&gt;L2613,((L2615*L2608)-(L2613*L2608)),0)+IF(M2615&gt;M2613,((M2615*M2608)-(M2613*M2608)),0)+IF(N2615&gt;N2613,((N2615*N2608)-(N2613*N2608)),0)+IF(O2615&gt;O2613,((O2615*O2608)-(O2613*O2608)),0)+IF(P2615&gt;P2613,((P2615*P2608)-(P2613*P2608)),0)+IF(Q2615&gt;Q2613,((Q2615*Q2608)-(Q2613*Q2608)),0)+IF(R2615&gt;R2613,((R2615*R2608)-(R2613*R2608)),0)</f>
        <v>0</v>
      </c>
      <c r="V2615" s="401">
        <f>I2615+S2615</f>
        <v>0</v>
      </c>
      <c r="W2615" s="436">
        <f>J2615+T2615</f>
        <v>0</v>
      </c>
      <c r="X2615" s="438">
        <f>K2615+U2615</f>
        <v>0</v>
      </c>
      <c r="Y2615" s="483">
        <f>K2615+U2615+X2602</f>
        <v>0</v>
      </c>
      <c r="Z2615" s="510"/>
    </row>
    <row r="2616" spans="1:28" ht="16.5" thickBot="1">
      <c r="A2616" s="414"/>
      <c r="B2616" s="157" t="s">
        <v>23</v>
      </c>
      <c r="C2616" s="180" t="str">
        <f>'3rd 1'!AE49</f>
        <v/>
      </c>
      <c r="D2616" s="180" t="str">
        <f>'3rd 2'!AE49</f>
        <v/>
      </c>
      <c r="E2616" s="180" t="str">
        <f>'3rd 3'!AE49</f>
        <v/>
      </c>
      <c r="F2616" s="180" t="str">
        <f>'3rd 4'!AE49</f>
        <v/>
      </c>
      <c r="G2616" s="180" t="str">
        <f>'3rd 5'!AE49</f>
        <v/>
      </c>
      <c r="H2616" s="180" t="str">
        <f>'3rd 6'!AE49</f>
        <v/>
      </c>
      <c r="I2616" s="416"/>
      <c r="J2616" s="416"/>
      <c r="K2616" s="419"/>
      <c r="L2616" s="180" t="str">
        <f>'4th 1'!AE49</f>
        <v/>
      </c>
      <c r="M2616" s="180" t="str">
        <f>'4th 2'!AE49</f>
        <v/>
      </c>
      <c r="N2616" s="180" t="str">
        <f>'4th 3'!AE49</f>
        <v/>
      </c>
      <c r="O2616" s="180" t="str">
        <f>'4th 4'!AE49</f>
        <v/>
      </c>
      <c r="P2616" s="180" t="str">
        <f>'4th 5'!AE49</f>
        <v/>
      </c>
      <c r="Q2616" s="180" t="str">
        <f>'4th 6'!AE49</f>
        <v/>
      </c>
      <c r="R2616" s="180" t="str">
        <f>'4th 7'!AE49</f>
        <v/>
      </c>
      <c r="S2616" s="416"/>
      <c r="T2616" s="416"/>
      <c r="U2616" s="419"/>
      <c r="V2616" s="402"/>
      <c r="W2616" s="437"/>
      <c r="X2616" s="439"/>
      <c r="Y2616" s="406"/>
      <c r="Z2616" s="510"/>
    </row>
    <row r="2617" spans="1:28" ht="19.5" customHeight="1" thickTop="1" thickBot="1">
      <c r="A2617" s="435" t="s">
        <v>31</v>
      </c>
      <c r="B2617" s="435"/>
      <c r="C2617" s="435"/>
      <c r="D2617" s="435"/>
      <c r="E2617" s="435"/>
      <c r="F2617" s="435"/>
      <c r="G2617" s="435"/>
      <c r="H2617" s="435"/>
      <c r="I2617" s="435"/>
      <c r="J2617" s="435"/>
      <c r="K2617" s="435"/>
      <c r="L2617" s="435"/>
      <c r="M2617" s="435"/>
      <c r="N2617" s="435"/>
      <c r="O2617" s="435"/>
      <c r="P2617" s="435"/>
      <c r="Q2617" s="435"/>
      <c r="R2617" s="435"/>
      <c r="S2617" s="435"/>
      <c r="T2617" s="435"/>
      <c r="U2617" s="435"/>
      <c r="V2617" s="435"/>
      <c r="W2617" s="435"/>
      <c r="X2617" s="435"/>
      <c r="Y2617" s="435"/>
      <c r="Z2617" s="510"/>
    </row>
    <row r="2618" spans="1:28" ht="17.25" customHeight="1" thickTop="1" thickBot="1">
      <c r="A2618" s="478" t="s">
        <v>46</v>
      </c>
      <c r="B2618" s="479"/>
      <c r="C2618" s="479"/>
      <c r="D2618" s="479"/>
      <c r="E2618" s="479"/>
      <c r="F2618" s="479"/>
      <c r="G2618" s="479"/>
      <c r="H2618" s="479"/>
      <c r="I2618" s="479"/>
      <c r="J2618" s="479"/>
      <c r="K2618" s="480"/>
      <c r="L2618" s="426" t="s">
        <v>47</v>
      </c>
      <c r="M2618" s="426"/>
      <c r="N2618" s="426"/>
      <c r="O2618" s="426"/>
      <c r="P2618" s="426"/>
      <c r="Q2618" s="426"/>
      <c r="R2618" s="426"/>
      <c r="S2618" s="426"/>
      <c r="T2618" s="426"/>
      <c r="U2618" s="427"/>
      <c r="V2618" s="160"/>
      <c r="W2618" s="428" t="s">
        <v>39</v>
      </c>
      <c r="X2618" s="428"/>
      <c r="Y2618" s="161"/>
      <c r="Z2618" s="510"/>
    </row>
    <row r="2619" spans="1:28" ht="17.25" thickTop="1">
      <c r="A2619" s="99" t="s">
        <v>22</v>
      </c>
      <c r="B2619" s="100"/>
      <c r="C2619" s="101">
        <f>'5th 1'!B4</f>
        <v>301</v>
      </c>
      <c r="D2619" s="101">
        <f>'5th 2'!B4</f>
        <v>302</v>
      </c>
      <c r="E2619" s="101">
        <f>'5th 3'!B4</f>
        <v>303</v>
      </c>
      <c r="F2619" s="101">
        <f>'5th 4'!B4</f>
        <v>304</v>
      </c>
      <c r="G2619" s="101">
        <f>'5th 5'!B4</f>
        <v>305</v>
      </c>
      <c r="H2619" s="101">
        <f>'5th 6'!B4</f>
        <v>0</v>
      </c>
      <c r="I2619" s="430" t="s">
        <v>0</v>
      </c>
      <c r="J2619" s="430" t="s">
        <v>3</v>
      </c>
      <c r="K2619" s="432" t="s">
        <v>2</v>
      </c>
      <c r="L2619" s="101">
        <f>'6th 1'!B4</f>
        <v>306</v>
      </c>
      <c r="M2619" s="101">
        <f>'6th 2'!B4</f>
        <v>307</v>
      </c>
      <c r="N2619" s="101">
        <f>'6th 3'!B4</f>
        <v>308</v>
      </c>
      <c r="O2619" s="101">
        <f>'6th 4'!B4</f>
        <v>309</v>
      </c>
      <c r="P2619" s="101">
        <f>'6th 5'!B4</f>
        <v>310</v>
      </c>
      <c r="Q2619" s="101">
        <f>'6th 6'!B4</f>
        <v>0</v>
      </c>
      <c r="R2619" s="101">
        <f>'6th 7'!B4</f>
        <v>0</v>
      </c>
      <c r="S2619" s="429" t="s">
        <v>0</v>
      </c>
      <c r="T2619" s="429" t="s">
        <v>3</v>
      </c>
      <c r="U2619" s="431" t="s">
        <v>2</v>
      </c>
      <c r="V2619" s="433" t="s">
        <v>62</v>
      </c>
      <c r="W2619" s="434"/>
      <c r="X2619" s="434"/>
      <c r="Y2619" s="162" t="str">
        <f>IF(X2620&gt;=4,"A+",IF(X2620&gt;=3.75,"A",IF(X2620&gt;=3.5,"A-",IF(X2620&gt;=3.25,"B+",IF(X2620&gt;=3,"B",IF(X2620&gt;=2.75,"B-",IF(X2620&gt;=2.5,"C+",IF(X2620&gt;=2,"C","F"))))))))</f>
        <v>B+</v>
      </c>
      <c r="Z2619" s="510"/>
    </row>
    <row r="2620" spans="1:28" ht="65.25" customHeight="1">
      <c r="A2620" s="77" t="s">
        <v>63</v>
      </c>
      <c r="B2620" s="78"/>
      <c r="C2620" s="79" t="str">
        <f>IF('5th 1'!C49&gt;0,'5th 1'!D6,IF('5th 1'!K49&gt;0,'5th 1'!L6,IF('5th 1'!S49&gt;0,'5th 1'!T6,0)))</f>
        <v>Drawing-5</v>
      </c>
      <c r="D2620" s="79" t="str">
        <f>IF('5th 2'!C49&gt;0,'5th 2'!D6,IF('5th 2'!K49&gt;0,'5th 2'!L6,IF('5th 2'!S49&gt;0,'5th 2'!T6,0)))</f>
        <v>Head Study-1</v>
      </c>
      <c r="E2620" s="79" t="str">
        <f>IF('5th 3'!C49&gt;0,'5th 3'!D6,IF('5th 3'!K49&gt;0,'5th 3'!L6,IF('5th 3'!S49&gt;0,'5th 3'!T6,0)))</f>
        <v>Still life-3</v>
      </c>
      <c r="F2620" s="79" t="str">
        <f>IF('5th 4'!C49&gt;0,'5th 4'!D6,IF('5th 4'!K49&gt;0,'5th 4'!L6,IF('5th 4'!S49&gt;0,'5th 4'!T6,0)))</f>
        <v>Composition-1</v>
      </c>
      <c r="G2620" s="79" t="str">
        <f>IF('5th 5'!C49&gt;0,'5th 5'!D6,IF('5th 5'!K49&gt;0,'5th 5'!L6,IF('5th 5'!S49&gt;0,'5th 5'!T6,0)))</f>
        <v>History of Art</v>
      </c>
      <c r="H2620" s="79">
        <f>IF('5th 6'!C49&gt;0,'5th 6'!D6,IF('5th 6'!K49&gt;0,'5th 6'!L6,IF('5th 6'!S49&gt;0,'5th 6'!T6,0)))</f>
        <v>0</v>
      </c>
      <c r="I2620" s="481"/>
      <c r="J2620" s="481"/>
      <c r="K2620" s="482"/>
      <c r="L2620" s="79" t="str">
        <f>IF('6th 1'!C49&gt;0,'6th 1'!D6,IF('6th 1'!K49&gt;0,'6th 1'!L6,IF('6th 1'!S49&gt;0,'6th 1'!T6,0)))</f>
        <v>Drawing-6</v>
      </c>
      <c r="M2620" s="79" t="str">
        <f>IF('6th 2'!C49&gt;0,'6th 2'!D6,IF('6th 2'!K49&gt;0,'6th 2'!L6,IF('6th 2'!S49&gt;0,'6th 2'!T6,0)))</f>
        <v>Head study-2</v>
      </c>
      <c r="N2620" s="79" t="str">
        <f>IF('6th 3'!C49&gt;0,'6th 3'!D6,IF('6th 3'!K49&gt;0,'6th 3'!L6,IF('6th 3'!S49&gt;0,'6th 3'!T6,0)))</f>
        <v>Copy from old Master study</v>
      </c>
      <c r="O2620" s="79" t="str">
        <f>IF('6th 4'!C49&gt;0,'6th 4'!D6,IF('6th 4'!K49&gt;0,'6th 4'!L6,IF('6th 4'!S49&gt;0,'6th 4'!T6,0)))</f>
        <v>Composition-2</v>
      </c>
      <c r="P2620" s="79" t="str">
        <f>IF('6th 5'!C49&gt;0,'6th 5'!D6,IF('6th 5'!K49&gt;0,'6th 5'!L6,IF('6th 5'!S49&gt;0,'6th 5'!T6,0)))</f>
        <v>History of Arts</v>
      </c>
      <c r="Q2620" s="79">
        <f>IF('6th 6'!C49&gt;0,'6th 6'!D6,IF('6th 6'!K49&gt;0,'6th 6'!L6,IF('6th 6'!S49&gt;0,'6th 6'!T6,0)))</f>
        <v>0</v>
      </c>
      <c r="R2620" s="79">
        <f>IF('6th 7'!C49&gt;0,'6th 7'!D6,IF('6th 7'!K49&gt;0,'6th 7'!L6,IF('6th 7'!S49&gt;0,'6th 7'!T6,0)))</f>
        <v>0</v>
      </c>
      <c r="S2620" s="429"/>
      <c r="T2620" s="429"/>
      <c r="U2620" s="431"/>
      <c r="V2620" s="335">
        <f>IF(I2622&gt;0,(V2625+V2607),0)</f>
        <v>94.5</v>
      </c>
      <c r="W2620" s="254">
        <f>IF(I2622&gt;0,(W2625+W2607),0)</f>
        <v>328.875</v>
      </c>
      <c r="X2620" s="336">
        <f>IF(S2622&gt;0,(W2620/94.5),IF(I2622&gt;0,(W2620/78),0))</f>
        <v>3.4801587301587302</v>
      </c>
      <c r="Y2620" s="163" t="str">
        <f>IF(X2620&gt;=2.5,Y2619,IF(X2620&gt;=2.25,"C",IF(X2620&gt;=2,"D",IF(X2620=0,0,"F"))))</f>
        <v>B+</v>
      </c>
      <c r="Z2620" s="510"/>
    </row>
    <row r="2621" spans="1:28" ht="16.5">
      <c r="A2621" s="77" t="s">
        <v>12</v>
      </c>
      <c r="B2621" s="78"/>
      <c r="C2621" s="102">
        <f>IF('5th 1'!C49&gt;0,'5th 1'!H4,IF('5th 1'!K49&gt;0,'5th 1'!P4,IF('5th 1'!S49&gt;0,'5th 1'!X4,0)))</f>
        <v>3</v>
      </c>
      <c r="D2621" s="102">
        <f>IF('5th 2'!C49&gt;0,'5th 2'!H4,IF('5th 2'!K49&gt;0,'5th 2'!P4,IF('5th 2'!S49&gt;0,'5th 2'!X4,0)))</f>
        <v>3</v>
      </c>
      <c r="E2621" s="102">
        <f>IF('5th 3'!C49&gt;0,'5th 3'!H4,IF('5th 3'!K49&gt;0,'5th 3'!P4,IF('5th 3'!S49&gt;0,'5th 3'!X4,0)))</f>
        <v>3</v>
      </c>
      <c r="F2621" s="102">
        <f>IF('5th 4'!C49&gt;0,'5th 4'!H4,IF('5th 4'!K49&gt;0,'5th 4'!P4,IF('5th 4'!S49&gt;0,'5th 4'!X4,0)))</f>
        <v>3</v>
      </c>
      <c r="G2621" s="102">
        <f>IF('5th 5'!C49&gt;0,'5th 5'!H4,IF('5th 5'!K49&gt;0,'5th 5'!P4,IF('5th 5'!S49&gt;0,'5th 5'!X4,0)))</f>
        <v>3</v>
      </c>
      <c r="H2621" s="102">
        <f>IF('5th 6'!C49&gt;0,'5th 6'!H4,IF('5th 6'!K49&gt;0,'5th 6'!P4,IF('5th 6'!S49&gt;0,'5th 6'!X4,0)))</f>
        <v>0</v>
      </c>
      <c r="I2621" s="481"/>
      <c r="J2621" s="481"/>
      <c r="K2621" s="482"/>
      <c r="L2621" s="102">
        <f>IF('6th 1'!C49&gt;0,'6th 1'!H4,IF('6th 1'!K49&gt;0,'6th 1'!P4,IF('6th 1'!S49&gt;0,'6th 1'!X4,0)))</f>
        <v>3</v>
      </c>
      <c r="M2621" s="102">
        <f>IF('6th 2'!C49&gt;0,'6th 2'!H4,IF('6th 2'!K49&gt;0,'6th 2'!P4,IF('6th 2'!S49&gt;0,'6th 2'!X4,0)))</f>
        <v>3</v>
      </c>
      <c r="N2621" s="102">
        <f>IF('6th 3'!C49&gt;0,'6th 3'!H4,IF('6th 3'!K49&gt;0,'6th 3'!P4,IF('6th 3'!S49&gt;0,'6th 3'!X4,0)))</f>
        <v>3</v>
      </c>
      <c r="O2621" s="102">
        <f>IF('6th 4'!C49&gt;0,'6th 4'!H4,IF('6th 4'!K49&gt;0,'6th 4'!P4,IF('6th 4'!S49&gt;0,'6th 4'!X4,0)))</f>
        <v>3</v>
      </c>
      <c r="P2621" s="102">
        <f>IF('6th 5'!C49&gt;0,'6th 5'!H4,IF('6th 5'!K49&gt;0,'6th 5'!P4,IF('6th 5'!S49&gt;0,'6th 5'!X4,0)))</f>
        <v>3</v>
      </c>
      <c r="Q2621" s="102">
        <f>IF('6th 6'!C49&gt;0,'6th 6'!H4,IF('6th 6'!K49&gt;0,'6th 6'!#REF!,IF('6th 6'!S49&gt;0,'6th 6'!X4,0)))</f>
        <v>0</v>
      </c>
      <c r="R2621" s="102">
        <f>IF('6th 7'!C49&gt;0,'6th 7'!H4,IF('6th 7'!K49&gt;0,'6th 7'!P4,IF('6th 7'!S49&gt;0,'6th 7'!X4,0)))</f>
        <v>0</v>
      </c>
      <c r="S2621" s="430"/>
      <c r="T2621" s="430"/>
      <c r="U2621" s="432"/>
      <c r="V2621" s="460" t="s">
        <v>41</v>
      </c>
      <c r="W2621" s="461"/>
      <c r="X2621" s="461"/>
      <c r="Y2621" s="462"/>
      <c r="Z2621" s="510"/>
    </row>
    <row r="2622" spans="1:28" ht="17.25" thickBot="1">
      <c r="A2622" s="77" t="s">
        <v>11</v>
      </c>
      <c r="B2622" s="78"/>
      <c r="C2622" s="102">
        <v>100</v>
      </c>
      <c r="D2622" s="102">
        <v>100</v>
      </c>
      <c r="E2622" s="102">
        <v>100</v>
      </c>
      <c r="F2622" s="102">
        <v>100</v>
      </c>
      <c r="G2622" s="102">
        <v>100</v>
      </c>
      <c r="H2622" s="102">
        <v>100</v>
      </c>
      <c r="I2622" s="465">
        <f>(C2626*C2621)+(D2626*D2621)+(E2626*E2621)+(F2626*F2621)+(G2626*G2621)+(H2626*H2621)</f>
        <v>53.25</v>
      </c>
      <c r="J2622" s="84"/>
      <c r="K2622" s="103" t="str">
        <f>IF(J2624&gt;=4,"A+",IF(J2624&gt;=3.75,"A",IF(J2624&gt;=3.5,"A-",IF(J2624&gt;=3.25,"B+",IF(J2624&gt;=3,"B",IF(J2624&gt;=2.75,"B-",IF(J2624&gt;=2.5,"C+",IF(J2624&gt;=2,"C","F"))))))))</f>
        <v>A-</v>
      </c>
      <c r="L2622" s="102">
        <v>100</v>
      </c>
      <c r="M2622" s="102">
        <v>100</v>
      </c>
      <c r="N2622" s="102">
        <v>100</v>
      </c>
      <c r="O2622" s="102">
        <v>100</v>
      </c>
      <c r="P2622" s="102">
        <v>100</v>
      </c>
      <c r="Q2622" s="102">
        <v>100</v>
      </c>
      <c r="R2622" s="102">
        <v>100</v>
      </c>
      <c r="S2622" s="465">
        <f>(L2626*L2621)+(M2626*M2621)+(N2626*N2621)+(O2626*O2621)+(P2626*P2621)+(Q2626*Q2621)+(R2626*R2621)</f>
        <v>55.5</v>
      </c>
      <c r="T2622" s="84"/>
      <c r="U2622" s="103" t="str">
        <f>IF(T2624&gt;=4,"A+",IF(T2624&gt;=3.75,"A",IF(T2624&gt;=3.5,"A-",IF(T2624&gt;=3.25,"B+",IF(T2624&gt;=3,"B",IF(T2624&gt;=2.75,"B-",IF(T2624&gt;=2.5,"C+",IF(T2624&gt;=2,"C","F"))))))))</f>
        <v>A-</v>
      </c>
      <c r="V2622" s="467" t="s">
        <v>29</v>
      </c>
      <c r="W2622" s="469" t="s">
        <v>0</v>
      </c>
      <c r="X2622" s="469" t="s">
        <v>3</v>
      </c>
      <c r="Y2622" s="476" t="s">
        <v>2</v>
      </c>
      <c r="Z2622" s="510"/>
    </row>
    <row r="2623" spans="1:28" ht="17.25" thickTop="1">
      <c r="A2623" s="77" t="s">
        <v>28</v>
      </c>
      <c r="B2623" s="86"/>
      <c r="C2623" s="104">
        <f>IF('5th 1'!C49&gt;0,'5th 1'!C49,IF('5th 1'!K49&gt;0,'5th 1'!K49,IF('5th 1'!S49&gt;0,'5th 1'!S49,0)))</f>
        <v>30</v>
      </c>
      <c r="D2623" s="104">
        <f>IF('5th 2'!C49&gt;0,'5th 2'!C49,IF('5th 2'!K49&gt;0,'5th 2'!K49,IF('5th 2'!S49&gt;0,'5th 2'!S49,0)))</f>
        <v>29.75</v>
      </c>
      <c r="E2623" s="104">
        <f>IF('5th 3'!C49&gt;0,'5th 3'!C49,IF('5th 3'!K49&gt;0,'5th 3'!K49,IF('5th 3'!S49&gt;0,'5th 3'!S49,0)))</f>
        <v>30.5</v>
      </c>
      <c r="F2623" s="104">
        <f>IF('5th 4'!C49&gt;0,'5th 4'!C49,IF('5th 4'!K49&gt;0,'5th 4'!K49,IF('5th 4'!S49&gt;0,'5th 4'!S49,0)))</f>
        <v>26.5</v>
      </c>
      <c r="G2623" s="104">
        <f>IF('5th 5'!C49&gt;0,'5th 5'!C49,IF('5th 5'!K49&gt;0,'5th 5'!K49,IF('5th 5'!S49&gt;0,'5th 5'!S49,0)))</f>
        <v>31.5</v>
      </c>
      <c r="H2623" s="104">
        <f>IF('5th 6'!C49&gt;0,'5th 6'!C49,IF('5th 6'!K49&gt;0,'5th 6'!K49,IF('5th 6'!S49&gt;0,'5th 6'!S49,0)))</f>
        <v>0</v>
      </c>
      <c r="I2623" s="448"/>
      <c r="J2623" s="98"/>
      <c r="K2623" s="90"/>
      <c r="L2623" s="104">
        <f>IF('6th 1'!C49&gt;0,'6th 1'!C49,IF('6th 1'!K49&gt;0,'6th 1'!K49,IF('6th 1'!S49&gt;0,'6th 1'!S49,0)))</f>
        <v>30.75</v>
      </c>
      <c r="M2623" s="104">
        <f>IF('6th 2'!C49&gt;0,'6th 2'!C49,IF('6th 2'!K49&gt;0,'6th 2'!K49,IF('6th 2'!S49&gt;0,'6th 2'!S49,0)))</f>
        <v>28</v>
      </c>
      <c r="N2623" s="104">
        <f>IF('6th 3'!C49&gt;0,'6th 3'!C49,IF('6th 3'!K49&gt;0,'6th 3'!K49,IF('6th 3'!S49&gt;0,'6th 3'!S49,0)))</f>
        <v>30.75</v>
      </c>
      <c r="O2623" s="104">
        <f>IF('6th 4'!C49&gt;0,'6th 4'!C49,IF('6th 4'!K49&gt;0,'6th 4'!K49,IF('6th 4'!S49&gt;0,'6th 4'!S49,0)))</f>
        <v>30.5</v>
      </c>
      <c r="P2623" s="104">
        <f>IF('6th 5'!C49&gt;0,'6th 5'!C49,IF('6th 5'!K49&gt;0,'6th 5'!K49,IF('6th 5'!S49&gt;0,'6th 5'!S49,0)))</f>
        <v>32</v>
      </c>
      <c r="Q2623" s="104">
        <f>IF('6th 6'!C49&gt;0,'6th 6'!C49,IF('6th 6'!K49&gt;0,'6th 6'!K49,IF('6th 6'!S49&gt;0,'6th 6'!S49,0)))</f>
        <v>0</v>
      </c>
      <c r="R2623" s="104">
        <f>IF('6th 7'!C49&gt;0,'6th 7'!C49,IF('6th 7'!K49&gt;0,'6th 7'!K49,IF('6th 7'!S49&gt;0,'6th 7'!S49,0)))</f>
        <v>0</v>
      </c>
      <c r="S2623" s="448"/>
      <c r="T2623" s="98"/>
      <c r="U2623" s="90"/>
      <c r="V2623" s="468"/>
      <c r="W2623" s="470"/>
      <c r="X2623" s="471"/>
      <c r="Y2623" s="477"/>
      <c r="Z2623" s="510"/>
    </row>
    <row r="2624" spans="1:28" ht="16.5" customHeight="1">
      <c r="A2624" s="423" t="s">
        <v>26</v>
      </c>
      <c r="B2624" s="91" t="s">
        <v>60</v>
      </c>
      <c r="C2624" s="104">
        <f>IF('5th 1'!C49&gt;0,'5th 1'!J49,IF('5th 1'!K49&gt;0,'5th 1'!R49,IF('5th 1'!S49&gt;0,'5th 1'!Z49,0)))</f>
        <v>47.5</v>
      </c>
      <c r="D2624" s="104">
        <f>IF('5th 2'!C49&gt;0,'5th 2'!J49,IF('5th 2'!K49&gt;0,'5th 2'!R49,IF('5th 2'!S49&gt;0,'5th 2'!Z49,0)))</f>
        <v>44</v>
      </c>
      <c r="E2624" s="104">
        <f>IF('5th 3'!C49&gt;0,'5th 3'!J49,IF('5th 3'!K49&gt;0,'5th 3'!R49,IF('5th 3'!S49&gt;0,'5th 3'!Z49,0)))</f>
        <v>46.5</v>
      </c>
      <c r="F2624" s="104">
        <f>IF('5th 4'!C49&gt;0,'5th 4'!J49,IF('5th 4'!K49&gt;0,'5th 4'!R49,IF('5th 4'!S49&gt;0,'5th 4'!Z49,0)))</f>
        <v>38.5</v>
      </c>
      <c r="G2624" s="104">
        <f>IF('5th 5'!C49&gt;0,'5th 5'!J49,IF('5th 5'!K49&gt;0,'5th 5'!R49,IF('5th 5'!S49&gt;0,'5th 5'!Z49,0)))</f>
        <v>42.5</v>
      </c>
      <c r="H2624" s="104">
        <f>IF('5th 6'!C49&gt;0,'5th 6'!J49,IF('5th 6'!K49&gt;0,'5th 6'!R49,IF('5th 6'!S49&gt;0,'5th 6'!Z49,0)))</f>
        <v>0</v>
      </c>
      <c r="I2624" s="448"/>
      <c r="J2624" s="440">
        <f>I2622/(C2621+D2621+E2621+F2621+G2621+H2621)</f>
        <v>3.55</v>
      </c>
      <c r="K2624" s="442" t="str">
        <f>IF(J2624&gt;=2.5,K2622,IF(J2624&gt;=2.25,"C",IF(J2624&gt;=2,"D",IF(J2624=0,0,"F"))))</f>
        <v>A-</v>
      </c>
      <c r="L2624" s="107">
        <f>IF('6th 1'!C49&gt;0,'6th 1'!J49,IF('6th 1'!K49&gt;0,'6th 1'!R49,IF('6th 1'!S49&gt;0,'6th 1'!Z49,0)))</f>
        <v>40</v>
      </c>
      <c r="M2624" s="104">
        <f>IF('6th 2'!C49&gt;0,'6th 2'!J49,IF('6th 2'!K49&gt;0,'6th 2'!R49,IF('6th 2'!S49&gt;0,'6th 2'!Z49,0)))</f>
        <v>46.5</v>
      </c>
      <c r="N2624" s="104">
        <f>IF('6th 3'!C49&gt;0,'6th 3'!J49,IF('6th 3'!K49&gt;0,'6th 3'!R49,IF('6th 3'!S49&gt;0,'6th 3'!Z49,0)))</f>
        <v>46.5</v>
      </c>
      <c r="O2624" s="104">
        <f>IF('6th 4'!C49&gt;0,'6th 4'!J49,IF('6th 4'!K49&gt;0,'6th 4'!R49,IF('6th 4'!S49&gt;0,'6th 4'!Z49,0)))</f>
        <v>47.5</v>
      </c>
      <c r="P2624" s="104">
        <f>IF('6th 5'!C49&gt;0,'6th 5'!J49,IF('6th 5'!K49&gt;0,'6th 5'!R49,IF('6th 5'!S49&gt;0,'6th 5'!Z49,0)))</f>
        <v>44.5</v>
      </c>
      <c r="Q2624" s="104">
        <f>IF('6th 6'!C49&gt;0,'6th 6'!J49,IF('6th 6'!K49&gt;0,'6th 6'!R49,IF('6th 6'!S49&gt;0,'6th 6'!Z49,0)))</f>
        <v>0</v>
      </c>
      <c r="R2624" s="104">
        <f>IF('6th 7'!C49&gt;0,'6th 7'!J49,IF('6th 7'!K49&gt;0,'6th 7'!R49,IF('6th 7'!S49&gt;0,'6th 7'!Z49,0)))</f>
        <v>0</v>
      </c>
      <c r="S2624" s="448"/>
      <c r="T2624" s="440">
        <f>S2622/(L2621+M2621+N2621+O2621+P2621+Q2621+R2621)</f>
        <v>3.7</v>
      </c>
      <c r="U2624" s="442" t="str">
        <f>IF(T2624&gt;=2.5,U2622,IF(T2624&gt;=2.25,"C",IF(T2624&gt;=2,"D",IF(T2624=0,0,"F"))))</f>
        <v>A-</v>
      </c>
      <c r="V2624" s="443" t="s">
        <v>40</v>
      </c>
      <c r="W2624" s="443"/>
      <c r="X2624" s="443"/>
      <c r="Y2624" s="443"/>
      <c r="Z2624" s="510"/>
    </row>
    <row r="2625" spans="1:26" ht="16.5" customHeight="1">
      <c r="A2625" s="424"/>
      <c r="B2625" s="91" t="s">
        <v>67</v>
      </c>
      <c r="C2625" s="117">
        <f>'5th 1'!AA49</f>
        <v>78</v>
      </c>
      <c r="D2625" s="117">
        <f>'5th 2'!AA49</f>
        <v>74</v>
      </c>
      <c r="E2625" s="117">
        <f>'5th 3'!AA49</f>
        <v>77</v>
      </c>
      <c r="F2625" s="117">
        <f>'5th 4'!AA49</f>
        <v>65</v>
      </c>
      <c r="G2625" s="117">
        <f>'5th 5'!AA49</f>
        <v>74</v>
      </c>
      <c r="H2625" s="117">
        <f>'5th 6'!AA49</f>
        <v>0</v>
      </c>
      <c r="I2625" s="448"/>
      <c r="J2625" s="441"/>
      <c r="K2625" s="442"/>
      <c r="L2625" s="118">
        <f>'6th 1'!AA49</f>
        <v>71</v>
      </c>
      <c r="M2625" s="117">
        <f>'6th 2'!AA49</f>
        <v>75</v>
      </c>
      <c r="N2625" s="117">
        <f>'6th 3'!AA49</f>
        <v>78</v>
      </c>
      <c r="O2625" s="117">
        <f>'6th 4'!AA49</f>
        <v>78</v>
      </c>
      <c r="P2625" s="117">
        <f>'6th 5'!AA49</f>
        <v>77</v>
      </c>
      <c r="Q2625" s="117">
        <f>'6th 6'!AA49</f>
        <v>0</v>
      </c>
      <c r="R2625" s="117">
        <f>'6th 7'!AA49</f>
        <v>0</v>
      </c>
      <c r="S2625" s="448"/>
      <c r="T2625" s="441"/>
      <c r="U2625" s="442"/>
      <c r="V2625" s="444">
        <f>IF((C2626+C2628)=0,0,C2621)+IF((D2626+D2628)=0,0,D2621)+IF((E2626+E2628)=0,0,E2621)+IF((F2626+F2628)=0,0,F2621)+IF((G2626+G2628)=0,0,G2621)+IF((H2626+H2628)=0,0,H2621)+IF((L2626+L2628)=0,0,L2621)+IF((M2626+M2628)=0,0,M2621)+IF((N2626+N2628)=0,0,N2621)+IF((O2626+O2628)=0,0,O2621)+IF((P2626+P2628)=0,0,P2621)+IF((Q2626+Q2628)=0,0,Q2621)+IF((R2626+R2628)=0,0,R2621)+IF(G2645&gt;0,1.5,0)</f>
        <v>31.5</v>
      </c>
      <c r="W2625" s="447">
        <f>I2622+S2622+(G2645*1.5)</f>
        <v>114.75</v>
      </c>
      <c r="X2625" s="440">
        <f>IF(S2622&gt;0,(W2625/31.5),J2624)</f>
        <v>3.6428571428571428</v>
      </c>
      <c r="Y2625" s="164" t="str">
        <f>IF(X2625&gt;=4,"A+",IF(X2625&gt;=3.75,"A",IF(X2625&gt;=3.5,"A-",IF(X2625&gt;=3.25,"B+",IF(X2625&gt;=3,"B",IF(X2625&gt;=2.75,"B-",IF(X2625&gt;=2.5,"C+",IF(X2625&gt;=2,"C","F"))))))))</f>
        <v>A-</v>
      </c>
      <c r="Z2625" s="510"/>
    </row>
    <row r="2626" spans="1:26" ht="16.5">
      <c r="A2626" s="424"/>
      <c r="B2626" s="91" t="s">
        <v>1</v>
      </c>
      <c r="C2626" s="104">
        <f>'5th 1'!AC49</f>
        <v>3.75</v>
      </c>
      <c r="D2626" s="104">
        <f>'5th 2'!AC49</f>
        <v>3.5</v>
      </c>
      <c r="E2626" s="104">
        <f>'5th 3'!AC49</f>
        <v>3.75</v>
      </c>
      <c r="F2626" s="104">
        <f>'5th 4'!AC49</f>
        <v>3.25</v>
      </c>
      <c r="G2626" s="104">
        <f>'5th 5'!AC49</f>
        <v>3.5</v>
      </c>
      <c r="H2626" s="104">
        <f>'5th 6'!AC49</f>
        <v>0</v>
      </c>
      <c r="I2626" s="448"/>
      <c r="J2626" s="98"/>
      <c r="K2626" s="110"/>
      <c r="L2626" s="107">
        <f>'6th 1'!AC49</f>
        <v>3.5</v>
      </c>
      <c r="M2626" s="104">
        <f>'6th 2'!AC49</f>
        <v>3.75</v>
      </c>
      <c r="N2626" s="104">
        <f>'6th 3'!AC49</f>
        <v>3.75</v>
      </c>
      <c r="O2626" s="104">
        <f>'6th 4'!AC49</f>
        <v>3.75</v>
      </c>
      <c r="P2626" s="104">
        <f>'6th 5'!AC49</f>
        <v>3.75</v>
      </c>
      <c r="Q2626" s="104">
        <f>'6th 6'!AC49</f>
        <v>0</v>
      </c>
      <c r="R2626" s="104">
        <f>'6th 7'!AC49</f>
        <v>0</v>
      </c>
      <c r="S2626" s="448"/>
      <c r="T2626" s="98"/>
      <c r="U2626" s="110"/>
      <c r="V2626" s="445"/>
      <c r="W2626" s="448"/>
      <c r="X2626" s="441"/>
      <c r="Y2626" s="451" t="str">
        <f>IF(S2622&gt;0,(IF(X2625&gt;=2.5,Y2625,IF(X2625&gt;=2.25,"C",IF(X2625&gt;=2,"D","F")))),K2624)</f>
        <v>A-</v>
      </c>
      <c r="Z2626" s="510"/>
    </row>
    <row r="2627" spans="1:26" ht="17.25" customHeight="1" thickBot="1">
      <c r="A2627" s="424"/>
      <c r="B2627" s="91" t="s">
        <v>2</v>
      </c>
      <c r="C2627" s="104" t="str">
        <f>'5th 1'!AB49</f>
        <v>A</v>
      </c>
      <c r="D2627" s="104" t="str">
        <f>'5th 2'!AB49</f>
        <v>A-</v>
      </c>
      <c r="E2627" s="104" t="str">
        <f>'5th 3'!AB49</f>
        <v>A</v>
      </c>
      <c r="F2627" s="104" t="str">
        <f>'5th 4'!AB49</f>
        <v>B+</v>
      </c>
      <c r="G2627" s="104" t="str">
        <f>'5th 5'!AB49</f>
        <v>A-</v>
      </c>
      <c r="H2627" s="104" t="str">
        <f>'5th 6'!AB49</f>
        <v/>
      </c>
      <c r="I2627" s="448"/>
      <c r="J2627" s="98"/>
      <c r="K2627" s="109"/>
      <c r="L2627" s="111" t="str">
        <f>'6th 1'!AB49</f>
        <v>A-</v>
      </c>
      <c r="M2627" s="104" t="str">
        <f>'6th 2'!AB49</f>
        <v>A</v>
      </c>
      <c r="N2627" s="104" t="str">
        <f>'6th 3'!AB49</f>
        <v>A</v>
      </c>
      <c r="O2627" s="104" t="str">
        <f>'6th 4'!AB49</f>
        <v>A</v>
      </c>
      <c r="P2627" s="104" t="str">
        <f>'6th 5'!AB49</f>
        <v>A</v>
      </c>
      <c r="Q2627" s="104" t="str">
        <f>'6th 6'!AB49</f>
        <v/>
      </c>
      <c r="R2627" s="104" t="str">
        <f>'6th 7'!AB49</f>
        <v/>
      </c>
      <c r="S2627" s="448"/>
      <c r="T2627" s="98"/>
      <c r="U2627" s="109"/>
      <c r="V2627" s="446"/>
      <c r="W2627" s="449"/>
      <c r="X2627" s="450"/>
      <c r="Y2627" s="452"/>
      <c r="Z2627" s="510"/>
    </row>
    <row r="2628" spans="1:26" ht="17.25" thickTop="1">
      <c r="A2628" s="413" t="s">
        <v>127</v>
      </c>
      <c r="B2628" s="91" t="s">
        <v>1</v>
      </c>
      <c r="C2628" s="104">
        <f>'5th 1'!AD49</f>
        <v>0</v>
      </c>
      <c r="D2628" s="104">
        <f>'5th 2'!AD49</f>
        <v>0</v>
      </c>
      <c r="E2628" s="104">
        <f>'5th 3'!AD49</f>
        <v>0</v>
      </c>
      <c r="F2628" s="104">
        <f>'5th 4'!AD49</f>
        <v>0</v>
      </c>
      <c r="G2628" s="104">
        <f>'5th 5'!AD49</f>
        <v>0</v>
      </c>
      <c r="H2628" s="104">
        <f>'5th 6'!AD49</f>
        <v>0</v>
      </c>
      <c r="I2628" s="415">
        <f>(C2628*C2621)+(D2628*D2621)+(E2628*E2621)+(F2628*F2621)+(G2628*G2621)+(H2628*H2621)</f>
        <v>0</v>
      </c>
      <c r="J2628" s="417">
        <f>IF(C2628&gt;0,(C2626*C2621),0)+IF(D2628&gt;0,(D2626*D2621),0)+IF(E2628&gt;0,(E2626*E2621),0)+IF(F2628&gt;0,(F2626*F2621),0)+IF(G2628&gt;0,(G2626*G2621),0)+IF(H2628&gt;0,(H2626*H2621),0)</f>
        <v>0</v>
      </c>
      <c r="K2628" s="418">
        <f>IF(C2628&gt;C2626,((C2628*C2621)-(C2626*C2621)),0)+IF(D2628&gt;D2626,((D2628*D2621)-(D2626*D2621)),0)+IF(E2628&gt;E2626,((E2628*E2621)-(E2626*E2621)),0)+IF(F2628&gt;F2626,((F2628*F2621)-(F2626*F2621)),0)+IF(G2628&gt;G2626,((G2628*G2621)-(G2626*G2621)),0)+IF(H2628&gt;H2626,((H2628*H2621)-(H2626*H2621)),0)</f>
        <v>0</v>
      </c>
      <c r="L2628" s="165">
        <f>'6th 1'!AD49</f>
        <v>0</v>
      </c>
      <c r="M2628" s="104">
        <f>'6th 2'!AD49</f>
        <v>0</v>
      </c>
      <c r="N2628" s="104">
        <f>'6th 3'!AD49</f>
        <v>0</v>
      </c>
      <c r="O2628" s="104">
        <f>'6th 4'!AD49</f>
        <v>0</v>
      </c>
      <c r="P2628" s="104">
        <f>'6th 5'!AD49</f>
        <v>0</v>
      </c>
      <c r="Q2628" s="104">
        <f>'6th 6'!AD49</f>
        <v>0</v>
      </c>
      <c r="R2628" s="104">
        <f>'6th 7'!AD49</f>
        <v>0</v>
      </c>
      <c r="S2628" s="403">
        <f>(L2628*L2621)+(M2628*M2621)+(N2628*N2621)+(O2628*O2621)+(P2628*P2621)+(Q2628*Q2621)+(R2628*R2621)</f>
        <v>0</v>
      </c>
      <c r="T2628" s="417">
        <f>IF(L2628&gt;0,(L2626*L2621),0)+IF(M2628&gt;0,(M2626*M2621),0)+IF(N2628&gt;0,(N2626*N2621),0)+IF(O2628&gt;0,(O2626*O2621),0)+IF(P2628&gt;0,(P2626*P2621),0)+IF(Q2628&gt;0,(Q2626*Q2621),0)+IF(R2628&gt;0,(R2626*R2621),0)</f>
        <v>0</v>
      </c>
      <c r="U2628" s="399">
        <f>IF(L2628&gt;L2626,((L2628*L2621)-(L2626*L2621)),0)+IF(M2628&gt;M2626,((M2628*M2621)-(M2626*M2621)),0)+IF(N2628&gt;N2626,((N2628*N2621)-(N2626*N2621)),0)+IF(O2628&gt;O2626,((O2628*O2621)-(O2626*O2621)),0)+IF(P2628&gt;P2626,((P2628*P2621)-(P2626*P2621)),0)+IF(Q2628&gt;Q2626,((Q2628*Q2621)-(Q2626*Q2621)),0)+IF(R2628&gt;R2626,((R2628*R2621)-(R2626*R2621)),0)</f>
        <v>0</v>
      </c>
      <c r="V2628" s="401">
        <f>I2628+S2628</f>
        <v>0</v>
      </c>
      <c r="W2628" s="436">
        <f>J2628+T2628</f>
        <v>0</v>
      </c>
      <c r="X2628" s="438">
        <f>K2628+U2628</f>
        <v>0</v>
      </c>
      <c r="Y2628" s="405">
        <f>IF(V2620&gt;0,(X2628+Y2615),0)</f>
        <v>0</v>
      </c>
      <c r="Z2628" s="510"/>
    </row>
    <row r="2629" spans="1:26" ht="15.75" customHeight="1" thickBot="1">
      <c r="A2629" s="414"/>
      <c r="B2629" s="157" t="s">
        <v>23</v>
      </c>
      <c r="C2629" s="181" t="str">
        <f>'5th 1'!AE49</f>
        <v/>
      </c>
      <c r="D2629" s="181" t="str">
        <f>'5th 2'!AE49</f>
        <v/>
      </c>
      <c r="E2629" s="181" t="str">
        <f>'5th 3'!AE49</f>
        <v/>
      </c>
      <c r="F2629" s="181" t="str">
        <f>'5th 4'!AE49</f>
        <v/>
      </c>
      <c r="G2629" s="181" t="str">
        <f>'5th 5'!AE49</f>
        <v/>
      </c>
      <c r="H2629" s="181" t="str">
        <f>'5th 6'!AE49</f>
        <v/>
      </c>
      <c r="I2629" s="416"/>
      <c r="J2629" s="416"/>
      <c r="K2629" s="419"/>
      <c r="L2629" s="181" t="str">
        <f>'6th 1'!AE49</f>
        <v/>
      </c>
      <c r="M2629" s="181" t="str">
        <f>'6th 2'!AE49</f>
        <v/>
      </c>
      <c r="N2629" s="181" t="str">
        <f>'6th 3'!AE49</f>
        <v/>
      </c>
      <c r="O2629" s="181" t="str">
        <f>'6th 4'!AE49</f>
        <v/>
      </c>
      <c r="P2629" s="181" t="str">
        <f>'6th 5'!AE49</f>
        <v/>
      </c>
      <c r="Q2629" s="181" t="str">
        <f>'6th 6'!AE49</f>
        <v/>
      </c>
      <c r="R2629" s="181" t="str">
        <f>'6th 7'!AE49</f>
        <v/>
      </c>
      <c r="S2629" s="420"/>
      <c r="T2629" s="420"/>
      <c r="U2629" s="400"/>
      <c r="V2629" s="402"/>
      <c r="W2629" s="437"/>
      <c r="X2629" s="439"/>
      <c r="Y2629" s="406"/>
      <c r="Z2629" s="510"/>
    </row>
    <row r="2630" spans="1:26" ht="21" customHeight="1" thickTop="1" thickBot="1">
      <c r="A2630" s="435" t="s">
        <v>32</v>
      </c>
      <c r="B2630" s="435"/>
      <c r="C2630" s="435"/>
      <c r="D2630" s="435"/>
      <c r="E2630" s="435"/>
      <c r="F2630" s="435"/>
      <c r="G2630" s="435"/>
      <c r="H2630" s="435"/>
      <c r="I2630" s="435"/>
      <c r="J2630" s="435"/>
      <c r="K2630" s="435"/>
      <c r="L2630" s="435"/>
      <c r="M2630" s="435"/>
      <c r="N2630" s="435"/>
      <c r="O2630" s="435"/>
      <c r="P2630" s="435"/>
      <c r="Q2630" s="435"/>
      <c r="R2630" s="435"/>
      <c r="S2630" s="435"/>
      <c r="T2630" s="435"/>
      <c r="U2630" s="435"/>
      <c r="V2630" s="435"/>
      <c r="W2630" s="435"/>
      <c r="X2630" s="435"/>
      <c r="Y2630" s="435"/>
      <c r="Z2630" s="510"/>
    </row>
    <row r="2631" spans="1:26" ht="17.25" thickTop="1" thickBot="1">
      <c r="A2631" s="425" t="s">
        <v>48</v>
      </c>
      <c r="B2631" s="426"/>
      <c r="C2631" s="426"/>
      <c r="D2631" s="426"/>
      <c r="E2631" s="426"/>
      <c r="F2631" s="426"/>
      <c r="G2631" s="426"/>
      <c r="H2631" s="426"/>
      <c r="I2631" s="426"/>
      <c r="J2631" s="426"/>
      <c r="K2631" s="427"/>
      <c r="L2631" s="426" t="s">
        <v>49</v>
      </c>
      <c r="M2631" s="426"/>
      <c r="N2631" s="426"/>
      <c r="O2631" s="426"/>
      <c r="P2631" s="426"/>
      <c r="Q2631" s="426"/>
      <c r="R2631" s="426"/>
      <c r="S2631" s="426"/>
      <c r="T2631" s="426"/>
      <c r="U2631" s="427"/>
      <c r="V2631" s="160"/>
      <c r="W2631" s="428" t="s">
        <v>39</v>
      </c>
      <c r="X2631" s="428"/>
      <c r="Y2631" s="161"/>
      <c r="Z2631" s="510"/>
    </row>
    <row r="2632" spans="1:26" ht="17.25" thickTop="1">
      <c r="A2632" s="99" t="s">
        <v>22</v>
      </c>
      <c r="B2632" s="100"/>
      <c r="C2632" s="101">
        <f>'7th 1'!B4</f>
        <v>401</v>
      </c>
      <c r="D2632" s="101">
        <f>'7th 2'!B4</f>
        <v>402</v>
      </c>
      <c r="E2632" s="101">
        <f>'7th 3'!B4</f>
        <v>403</v>
      </c>
      <c r="F2632" s="101">
        <f>'7th 4'!B4</f>
        <v>404</v>
      </c>
      <c r="G2632" s="101">
        <f>'7th 5'!B4</f>
        <v>405</v>
      </c>
      <c r="H2632" s="101">
        <f>'7th 6'!B4</f>
        <v>406</v>
      </c>
      <c r="I2632" s="429" t="s">
        <v>0</v>
      </c>
      <c r="J2632" s="429" t="s">
        <v>3</v>
      </c>
      <c r="K2632" s="431" t="s">
        <v>2</v>
      </c>
      <c r="L2632" s="101">
        <f>'8th 1'!B4</f>
        <v>407</v>
      </c>
      <c r="M2632" s="101">
        <f>'8th 2'!B4</f>
        <v>408</v>
      </c>
      <c r="N2632" s="101">
        <f>'8th 3'!B4</f>
        <v>409</v>
      </c>
      <c r="O2632" s="101">
        <f>'8th 4'!B4</f>
        <v>410</v>
      </c>
      <c r="P2632" s="101">
        <f>'8th 5'!B4</f>
        <v>411</v>
      </c>
      <c r="Q2632" s="101">
        <f>'8th 6'!B4</f>
        <v>412</v>
      </c>
      <c r="R2632" s="101">
        <f>'8th 7'!B4</f>
        <v>0</v>
      </c>
      <c r="S2632" s="429" t="s">
        <v>0</v>
      </c>
      <c r="T2632" s="429" t="s">
        <v>3</v>
      </c>
      <c r="U2632" s="431" t="s">
        <v>2</v>
      </c>
      <c r="V2632" s="433" t="s">
        <v>62</v>
      </c>
      <c r="W2632" s="434"/>
      <c r="X2632" s="434"/>
      <c r="Y2632" s="162" t="str">
        <f>IF(X2633&gt;=4,"A+",IF(X2633&gt;=3.75,"A",IF(X2633&gt;=3.5,"A-",IF(X2633&gt;=3.25,"B+",IF(X2633&gt;=3,"B",IF(X2633&gt;=2.75,"B-",IF(X2633&gt;=2.5,"C+",IF(X2633&gt;=2,"C","F"))))))))</f>
        <v>A-</v>
      </c>
      <c r="Z2632" s="510"/>
    </row>
    <row r="2633" spans="1:26" ht="65.25" customHeight="1">
      <c r="A2633" s="77" t="s">
        <v>63</v>
      </c>
      <c r="B2633" s="86"/>
      <c r="C2633" s="79" t="str">
        <f>IF('7th 1'!C49&gt;0,'7th 1'!D6,IF('7th 1'!K49&gt;0,'7th 1'!L6,IF('7th 1'!S49&gt;0,'7th 1'!T6,0)))</f>
        <v>Drawing-7</v>
      </c>
      <c r="D2633" s="79" t="str">
        <f>IF('7th 2'!C49&gt;0,'7th 2'!D6,IF('7th 2'!K49&gt;0,'7th 2'!L6,IF('7th 2'!S49&gt;0,'7th 2'!T6,0)))</f>
        <v>Figure Study</v>
      </c>
      <c r="E2633" s="79" t="str">
        <f>IF('7th 3'!C49&gt;0,'7th 3'!D6,IF('7th 3'!K49&gt;0,'7th 3'!L6,IF('7th 3'!S49&gt;0,'7th 3'!T6,0)))</f>
        <v>Composition -3</v>
      </c>
      <c r="F2633" s="79" t="str">
        <f>IF('7th 4'!C49&gt;0,'7th 4'!D6,IF('7th 4'!K49&gt;0,'7th 4'!L6,IF('7th 4'!S49&gt;0,'7th 4'!T6,0)))</f>
        <v>Head Study -3</v>
      </c>
      <c r="G2633" s="79" t="str">
        <f>IF('7th 5'!C49&gt;0,'7th 5'!D6,IF('7th 5'!K49&gt;0,'7th 5'!L6,IF('7th 5'!S49&gt;0,'7th 5'!T6,0)))</f>
        <v>Landscape -3</v>
      </c>
      <c r="H2633" s="79" t="str">
        <f>IF('7th 6'!C49&gt;0,'7th 6'!D6,IF('7th 6'!K49&gt;0,'7th 6'!L6,IF('7th 6'!S49&gt;0,'7th 6'!T6,0)))</f>
        <v>History of Western Art</v>
      </c>
      <c r="I2633" s="429"/>
      <c r="J2633" s="429"/>
      <c r="K2633" s="431"/>
      <c r="L2633" s="79" t="str">
        <f>IF('8th 1'!C49&gt;0,'8th 1'!D6,IF('8th 1'!K49&gt;0,'8th 1'!L6,IF('8th 1'!S49&gt;0,'8th 1'!T6,0)))</f>
        <v>Drawing- 8</v>
      </c>
      <c r="M2633" s="79" t="str">
        <f>IF('8th 2'!C49&gt;0,'8th 2'!D6,IF('8th 2'!K49&gt;0,'8th 2'!L6,IF('8th 2'!S49&gt;0,'8th 2'!T6,0)))</f>
        <v>Figure Study</v>
      </c>
      <c r="N2633" s="79" t="str">
        <f>IF('8th 3'!C49&gt;0,'8th 3'!D6,IF('8th 3'!K49&gt;0,'8th 3'!L6,IF('8th 3'!S49&gt;0,'8th 3'!T6,0)))</f>
        <v>Experimental Composition</v>
      </c>
      <c r="O2633" s="79" t="str">
        <f>IF('8th 4'!C49&gt;0,'8th 4'!D6,IF('8th 4'!K49&gt;0,'8th 4'!L6,IF('8th 4'!S49&gt;0,'8th 4'!T6,0)))</f>
        <v>Landscape</v>
      </c>
      <c r="P2633" s="79" t="str">
        <f>IF('8th 5'!C49&gt;0,'8th 5'!D6,IF('8th 5'!K49&gt;0,'8th 5'!L6,IF('8th 5'!S49&gt;0,'8th 5'!T6,0)))</f>
        <v>Aesthesic</v>
      </c>
      <c r="Q2633" s="79" t="str">
        <f>IF('8th 6'!C49&gt;0,'8th 6'!D6,IF('8th 6'!K49&gt;0,'8th 6'!L6,IF('8th 6'!S49&gt;0,'8th 6'!T6,0)))</f>
        <v>History of Arts in Bengal</v>
      </c>
      <c r="R2633" s="79">
        <f>IF('8th 7'!C49&gt;0,'8th 7'!D6,IF('8th 7'!K49&gt;0,'8th 7'!L6,IF('8th 7'!S49&gt;0,'8th 7'!T6,0)))</f>
        <v>0</v>
      </c>
      <c r="S2633" s="429"/>
      <c r="T2633" s="429"/>
      <c r="U2633" s="431"/>
      <c r="V2633" s="335">
        <f>IF(I2635&gt;0,(V2638+V2620),0)</f>
        <v>126</v>
      </c>
      <c r="W2633" s="254">
        <f>IF(I2635&gt;0,(W2638+W2620),0)</f>
        <v>444.375</v>
      </c>
      <c r="X2633" s="336">
        <f>IF(S2635&gt;0,(W2633/126),IF(I2635&gt;0,(W2633/109.5),0))</f>
        <v>3.5267857142857144</v>
      </c>
      <c r="Y2633" s="163" t="str">
        <f>IF(X2633&gt;=2.5,Y2632,IF(X2633&gt;=2.25,"C",IF(X2633&gt;=2,"D",IF(X2633=0,0,"F"))))</f>
        <v>A-</v>
      </c>
      <c r="Z2633" s="510"/>
    </row>
    <row r="2634" spans="1:26" ht="17.25" customHeight="1">
      <c r="A2634" s="458" t="s">
        <v>27</v>
      </c>
      <c r="B2634" s="459"/>
      <c r="C2634" s="102">
        <f>IF('7th 1'!C49&gt;0,'7th 1'!H4,IF('7th 1'!K49&gt;0,'7th 1'!P4,IF('7th 1'!S49&gt;0,'7th 1'!X4,0)))</f>
        <v>3</v>
      </c>
      <c r="D2634" s="102">
        <f>IF('7th 2'!C49&gt;0,'7th 2'!H4,IF('7th 2'!K49&gt;0,'7th 2'!P4,IF('7th 2'!S49&gt;0,'7th 2'!X4,0)))</f>
        <v>3</v>
      </c>
      <c r="E2634" s="102">
        <f>IF('7th 3'!C49&gt;0,'7th 3'!H4,IF('7th 3'!K49&gt;0,'7th 3'!P4,IF('7th 3'!S49&gt;0,'7th 3'!X4,0)))</f>
        <v>3</v>
      </c>
      <c r="F2634" s="102">
        <f>IF('7th 4'!C49&gt;0,'7th 4'!H4,IF('7th 4'!K49&gt;0,'7th 4'!P4,IF('7th 4'!S49&gt;0,'7th 4'!X4,0)))</f>
        <v>1.5</v>
      </c>
      <c r="G2634" s="102">
        <f>IF('7th 5'!C49&gt;0,'7th 5'!H4,IF('7th 5'!K49&gt;0,'7th 5'!P4,IF('7th 5'!S49&gt;0,'7th 5'!X4,0)))</f>
        <v>1.5</v>
      </c>
      <c r="H2634" s="102">
        <f>IF('7th 6'!C49&gt;0,'7th 6'!H4,IF('7th 6'!K49&gt;0,'7th 6'!P4,IF('7th 6'!S49&gt;0,'7th 6'!X4,0)))</f>
        <v>3</v>
      </c>
      <c r="I2634" s="430"/>
      <c r="J2634" s="430"/>
      <c r="K2634" s="432"/>
      <c r="L2634" s="102">
        <f>IF('8th 1'!C49&gt;0,'8th 1'!H4,IF('8th 1'!K49&gt;0,'8th 1'!P4,IF('8th 1'!S49&gt;0,'8th 1'!X4,0)))</f>
        <v>3</v>
      </c>
      <c r="M2634" s="102">
        <f>IF('8th 2'!C49&gt;0,'8th 2'!H4,IF('8th 2'!K49&gt;0,'8th 2'!P4,IF('8th 2'!S49&gt;0,'8th 2'!X4,0)))</f>
        <v>3</v>
      </c>
      <c r="N2634" s="102">
        <f>IF('8th 3'!C49&gt;0,'8th 3'!H4,IF('8th 3'!K49&gt;0,'8th 3'!P4,IF('8th 3'!S49&gt;0,'8th 3'!X4,0)))</f>
        <v>3</v>
      </c>
      <c r="O2634" s="102">
        <f>IF('8th 4'!C49&gt;0,'8th 4'!H4,IF('8th 4'!K49&gt;0,'8th 4'!P4,IF('8th 4'!S49&gt;0,'8th 4'!X4,0)))</f>
        <v>3</v>
      </c>
      <c r="P2634" s="102">
        <f>IF('8th 5'!C49&gt;0,'8th 5'!H4,IF('8th 5'!K49&gt;0,'8th 5'!P4,IF('8th 5'!S49&gt;0,'8th 5'!X4,0)))</f>
        <v>1.5</v>
      </c>
      <c r="Q2634" s="102">
        <f>IF('8th 6'!C49&gt;0,'8th 6'!H4,IF('8th 6'!K49&gt;0,'8th 6'!P4,IF('8th 6'!S49&gt;0,'8th 6'!X4,0)))</f>
        <v>1.5</v>
      </c>
      <c r="R2634" s="102">
        <f>IF('8th 7'!C49&gt;0,'8th 7'!H4,IF('8th 7'!K49&gt;0,'8th 7'!P4,IF('8th 7'!S49&gt;0,'8th 7'!X4,0)))</f>
        <v>0</v>
      </c>
      <c r="S2634" s="430"/>
      <c r="T2634" s="430"/>
      <c r="U2634" s="432"/>
      <c r="V2634" s="460" t="s">
        <v>41</v>
      </c>
      <c r="W2634" s="461"/>
      <c r="X2634" s="461"/>
      <c r="Y2634" s="462"/>
      <c r="Z2634" s="510"/>
    </row>
    <row r="2635" spans="1:26" ht="18.75" customHeight="1" thickBot="1">
      <c r="A2635" s="463" t="s">
        <v>11</v>
      </c>
      <c r="B2635" s="464"/>
      <c r="C2635" s="102">
        <v>100</v>
      </c>
      <c r="D2635" s="102">
        <v>100</v>
      </c>
      <c r="E2635" s="102">
        <v>100</v>
      </c>
      <c r="F2635" s="102">
        <v>100</v>
      </c>
      <c r="G2635" s="102">
        <v>100</v>
      </c>
      <c r="H2635" s="102">
        <v>100</v>
      </c>
      <c r="I2635" s="465">
        <f>(C2639*C2634)+(D2639*D2634)+(E2639*E2634)+(F2639*F2634)+(G2639*G2634)+(H2639*H2634)</f>
        <v>54.375</v>
      </c>
      <c r="J2635" s="84"/>
      <c r="K2635" s="103" t="str">
        <f>IF(J2637&gt;=4,"A+",IF(J2637&gt;=3.75,"A",IF(J2637&gt;=3.5,"A-",IF(J2637&gt;=3.25,"B+",IF(J2637&gt;=3,"B",IF(J2637&gt;=2.75,"B-",IF(J2637&gt;=2.5,"C+",IF(J2637&gt;=2,"C","F"))))))))</f>
        <v>A-</v>
      </c>
      <c r="L2635" s="102">
        <v>100</v>
      </c>
      <c r="M2635" s="102">
        <v>100</v>
      </c>
      <c r="N2635" s="102">
        <v>100</v>
      </c>
      <c r="O2635" s="102">
        <v>100</v>
      </c>
      <c r="P2635" s="102">
        <v>100</v>
      </c>
      <c r="Q2635" s="102">
        <v>100</v>
      </c>
      <c r="R2635" s="102">
        <v>100</v>
      </c>
      <c r="S2635" s="465">
        <f>(L2639*L2634)+(M2639*M2634)+(N2639*N2634)+(O2639*O2634)+(P2639*P2634)+(Q2639*Q2634)+(R2639*R2634)</f>
        <v>55.875</v>
      </c>
      <c r="T2635" s="84"/>
      <c r="U2635" s="103" t="str">
        <f>IF(T2637&gt;=4,"A+",IF(T2637&gt;=3.75,"A",IF(T2637&gt;=3.5,"A-",IF(T2637&gt;=3.25,"B+",IF(T2637&gt;=3,"B",IF(T2637&gt;=2.75,"B-",IF(T2637&gt;=2.5,"C+",IF(T2637&gt;=2,"C","F"))))))))</f>
        <v>A-</v>
      </c>
      <c r="V2635" s="467" t="s">
        <v>29</v>
      </c>
      <c r="W2635" s="469" t="s">
        <v>0</v>
      </c>
      <c r="X2635" s="469" t="s">
        <v>3</v>
      </c>
      <c r="Y2635" s="421" t="s">
        <v>2</v>
      </c>
      <c r="Z2635" s="510"/>
    </row>
    <row r="2636" spans="1:26" ht="17.25" thickTop="1">
      <c r="A2636" s="77" t="s">
        <v>28</v>
      </c>
      <c r="B2636" s="86"/>
      <c r="C2636" s="104">
        <f>IF('7th 1'!C49&gt;0,'7th 1'!C49,IF('7th 1'!K49&gt;0,'7th 1'!K49,IF('7th 1'!S49&gt;0,'7th 1'!S49,0)))</f>
        <v>31.25</v>
      </c>
      <c r="D2636" s="104">
        <f>IF('7th 2'!C49&gt;0,'7th 2'!C49,IF('7th 2'!K49&gt;0,'7th 2'!K49,IF('7th 2'!S49&gt;0,'7th 2'!S49,0)))</f>
        <v>30</v>
      </c>
      <c r="E2636" s="104">
        <f>IF('7th 3'!C49&gt;0,'7th 3'!C49,IF('7th 3'!K49&gt;0,'7th 3'!K49,IF('7th 3'!S49&gt;0,'7th 3'!S49,0)))</f>
        <v>30.75</v>
      </c>
      <c r="F2636" s="104">
        <f>IF('7th 4'!C49&gt;0,'7th 4'!C49,IF('7th 4'!K49&gt;0,'7th 4'!K49,IF('7th 4'!S49&gt;0,'7th 4'!S49,0)))</f>
        <v>34</v>
      </c>
      <c r="G2636" s="104">
        <f>IF('7th 5'!C49&gt;0,'7th 5'!C49,IF('7th 5'!K49&gt;0,'7th 5'!K49,IF('7th 5'!S49&gt;0,'7th 5'!S49,0)))</f>
        <v>31.75</v>
      </c>
      <c r="H2636" s="104">
        <f>IF('7th 6'!C49&gt;0,'7th 6'!C49,IF('7th 6'!K49&gt;0,'7th 6'!K49,IF('7th 6'!S49&gt;0,'7th 6'!S49,0)))</f>
        <v>32.5</v>
      </c>
      <c r="I2636" s="466"/>
      <c r="J2636" s="98"/>
      <c r="K2636" s="90"/>
      <c r="L2636" s="104">
        <f>IF('8th 1'!C49&gt;0,'8th 1'!C49,IF('8th 1'!K49&gt;0,'8th 1'!K49,IF('8th 1'!S49&gt;0,'8th 1'!S49,0)))</f>
        <v>30.75</v>
      </c>
      <c r="M2636" s="104">
        <f>IF('8th 2'!C49&gt;0,'8th 2'!C49,IF('8th 2'!K49&gt;0,'8th 2'!K49,IF('8th 2'!S49&gt;0,'8th 2'!S49,0)))</f>
        <v>30.5</v>
      </c>
      <c r="N2636" s="104">
        <f>IF('8th 3'!C49&gt;0,'8th 3'!C49,IF('8th 3'!K49&gt;0,'8th 3'!K49,IF('8th 3'!S49&gt;0,'8th 3'!S49,0)))</f>
        <v>35.5</v>
      </c>
      <c r="O2636" s="104">
        <f>IF('8th 4'!C49&gt;0,'8th 4'!C49,IF('8th 4'!K49&gt;0,'8th 4'!K49,IF('8th 4'!S49&gt;0,'8th 4'!S49,0)))</f>
        <v>31</v>
      </c>
      <c r="P2636" s="104">
        <f>IF('8th 5'!C49&gt;0,'8th 5'!C49,IF('8th 5'!K49&gt;0,'8th 5'!K49,IF('8th 5'!S49&gt;0,'8th 5'!S49,0)))</f>
        <v>32.75</v>
      </c>
      <c r="Q2636" s="104">
        <f>IF('8th 6'!C49&gt;0,'8th 6'!C49,IF('8th 6'!K49&gt;0,'8th 6'!K49,IF('8th 6'!S49&gt;0,'8th 6'!S49,0)))</f>
        <v>29</v>
      </c>
      <c r="R2636" s="104">
        <f>IF('8th 7'!C49&gt;0,'8th 7'!C49,IF('8th 7'!K49&gt;0,'8th 7'!K49,IF('8th 7'!S49&gt;0,'8th 7'!S49,0)))</f>
        <v>0</v>
      </c>
      <c r="S2636" s="466"/>
      <c r="T2636" s="98"/>
      <c r="U2636" s="90"/>
      <c r="V2636" s="468"/>
      <c r="W2636" s="470"/>
      <c r="X2636" s="471"/>
      <c r="Y2636" s="422"/>
      <c r="Z2636" s="510"/>
    </row>
    <row r="2637" spans="1:26" ht="17.25">
      <c r="A2637" s="423" t="s">
        <v>26</v>
      </c>
      <c r="B2637" s="91" t="s">
        <v>60</v>
      </c>
      <c r="C2637" s="104">
        <f>IF('7th 1'!C49&gt;0,'7th 1'!J49,IF('7th 1'!K49&gt;0,'7th 1'!R49,IF('7th 1'!S49&gt;0,'7th 1'!Z49,0)))</f>
        <v>41</v>
      </c>
      <c r="D2637" s="104">
        <f>IF('7th 2'!C49&gt;0,'7th 2'!J49,IF('7th 2'!K49&gt;0,'7th 2'!R49,IF('7th 2'!S49&gt;0,'7th 2'!Z49,0)))</f>
        <v>40.5</v>
      </c>
      <c r="E2637" s="104">
        <f>IF('7th 3'!C49&gt;0,'7th 3'!J49,IF('7th 3'!K49&gt;0,'7th 3'!R49,IF('7th 3'!S49&gt;0,'7th 3'!Z49,0)))</f>
        <v>40.5</v>
      </c>
      <c r="F2637" s="104">
        <f>IF('7th 4'!C49&gt;0,'7th 4'!J49,IF('7th 4'!K49&gt;0,'7th 4'!R49,IF('7th 4'!S49&gt;0,'7th 4'!Z49,0)))</f>
        <v>46.5</v>
      </c>
      <c r="G2637" s="104">
        <f>IF('7th 5'!C49&gt;0,'7th 5'!J49,IF('7th 5'!K49&gt;0,'7th 5'!R49,IF('7th 5'!S49&gt;0,'7th 5'!Z49,0)))</f>
        <v>42.5</v>
      </c>
      <c r="H2637" s="104">
        <f>IF('7th 6'!C49&gt;0,'7th 6'!J49,IF('7th 6'!K49&gt;0,'7th 6'!R49,IF('7th 6'!S49&gt;0,'7th 6'!Z49,0)))</f>
        <v>43.75</v>
      </c>
      <c r="I2637" s="466"/>
      <c r="J2637" s="440">
        <f>I2635/(C2634+D2634+E2634+F2634+G2634+H2634)</f>
        <v>3.625</v>
      </c>
      <c r="K2637" s="442" t="str">
        <f>IF(J2637&gt;=2.5,K2635,IF(J2637&gt;=2.25,"C",IF(J2637&gt;=2,"D",IF(J2637=0,0,"F"))))</f>
        <v>A-</v>
      </c>
      <c r="L2637" s="104">
        <f>IF('8th 1'!C49&gt;0,'8th 1'!J49,IF('8th 1'!K49&gt;0,'8th 1'!R49,IF('8th 1'!S49&gt;0,'8th 1'!Z49,0)))</f>
        <v>44</v>
      </c>
      <c r="M2637" s="104">
        <f>IF('8th 2'!C49&gt;0,'8th 2'!J49,IF('8th 2'!K49&gt;0,'8th 2'!R49,IF('8th 2'!S49&gt;0,'8th 2'!Z49,0)))</f>
        <v>42.25</v>
      </c>
      <c r="N2637" s="104">
        <f>IF('8th 3'!C49&gt;0,'8th 3'!J49,IF('8th 3'!K49&gt;0,'8th 3'!R49,IF('8th 3'!S49&gt;0,'8th 3'!Z49,0)))</f>
        <v>42.5</v>
      </c>
      <c r="O2637" s="104">
        <f>IF('8th 4'!C49&gt;0,'8th 4'!J49,IF('8th 4'!K49&gt;0,'8th 4'!R49,IF('8th 4'!S49&gt;0,'8th 4'!Z49,0)))</f>
        <v>46.5</v>
      </c>
      <c r="P2637" s="104">
        <f>IF('8th 5'!C49&gt;0,'8th 5'!J49,IF('8th 5'!K49&gt;0,'8th 5'!R49,IF('8th 5'!S49&gt;0,'8th 5'!Z49,0)))</f>
        <v>49.5</v>
      </c>
      <c r="Q2637" s="104">
        <f>IF('8th 6'!C49&gt;0,'8th 6'!J49,IF('8th 6'!K49&gt;0,'8th 6'!R49,IF('8th 6'!S49&gt;0,'8th 6'!Z49,0)))</f>
        <v>47</v>
      </c>
      <c r="R2637" s="104">
        <f>IF('8th 7'!C49&gt;0,'8th 7'!J49,IF('8th 7'!K49&gt;0,'8th 7'!R49,IF('8th 7'!S49&gt;0,'8th 7'!Z49,0)))</f>
        <v>0</v>
      </c>
      <c r="S2637" s="466"/>
      <c r="T2637" s="440">
        <f>S2635/(L2634+M2634+N2634+O2634+P2634+Q2634+R2634)</f>
        <v>3.7250000000000001</v>
      </c>
      <c r="U2637" s="442" t="str">
        <f>IF(T2637&gt;=2.5,U2635,IF(T2637&gt;=2.25,"C",IF(T2637&gt;=2,"D",IF(T2637=0,0,"F"))))</f>
        <v>A-</v>
      </c>
      <c r="V2637" s="454" t="s">
        <v>40</v>
      </c>
      <c r="W2637" s="443"/>
      <c r="X2637" s="443"/>
      <c r="Y2637" s="455"/>
      <c r="Z2637" s="510"/>
    </row>
    <row r="2638" spans="1:26" ht="16.5" customHeight="1">
      <c r="A2638" s="424"/>
      <c r="B2638" s="91" t="s">
        <v>67</v>
      </c>
      <c r="C2638" s="117">
        <f>'7th 1'!AA49</f>
        <v>73</v>
      </c>
      <c r="D2638" s="117">
        <f>'7th 2'!AA49</f>
        <v>71</v>
      </c>
      <c r="E2638" s="117">
        <f>'7th 3'!AA49</f>
        <v>72</v>
      </c>
      <c r="F2638" s="117">
        <f>'7th 4'!AA49</f>
        <v>81</v>
      </c>
      <c r="G2638" s="117">
        <f>'7th 5'!AA49</f>
        <v>75</v>
      </c>
      <c r="H2638" s="117">
        <f>'7th 6'!AA49</f>
        <v>77</v>
      </c>
      <c r="I2638" s="466"/>
      <c r="J2638" s="453"/>
      <c r="K2638" s="442"/>
      <c r="L2638" s="117">
        <f>'8th 1'!AA49</f>
        <v>75</v>
      </c>
      <c r="M2638" s="117">
        <f>'8th 2'!AA49</f>
        <v>73</v>
      </c>
      <c r="N2638" s="117">
        <f>'8th 3'!AA49</f>
        <v>78</v>
      </c>
      <c r="O2638" s="117">
        <f>'8th 4'!AA49</f>
        <v>78</v>
      </c>
      <c r="P2638" s="117">
        <f>'8th 5'!AA49</f>
        <v>83</v>
      </c>
      <c r="Q2638" s="117">
        <f>'8th 6'!AA49</f>
        <v>76</v>
      </c>
      <c r="R2638" s="117">
        <f>'8th 7'!AA49</f>
        <v>0</v>
      </c>
      <c r="S2638" s="466"/>
      <c r="T2638" s="453"/>
      <c r="U2638" s="442"/>
      <c r="V2638" s="444">
        <f>IF((C2639+C2641)=0,0,C2634)+IF((D2639+D2641)=0,0,D2634)+IF((E2639+E2641)=0,0,E2634)+IF((F2639+F2641)=0,0,F2634)+IF((G2639+G2641)=0,0,G2634)+IF((H2639+H2641)=0,0,H2634)+IF((L2639+L2641)=0,0,L2634)+IF((M2639+M2641)=0,0,M2634)+IF((N2639+N2641)=0,0,N2634)+IF((O2639+O2641)=0,0,O2634)+IF((P2639+P2641)=0,0,P2634)+IF((Q2639+Q2641)=0,0,Q2634)+IF((R2639+R2641)=0,0,R2634)+IF(I2645&gt;0,1.5,0)</f>
        <v>31.5</v>
      </c>
      <c r="W2638" s="457">
        <f>I2635+S2635+(I2645*1.5)</f>
        <v>115.5</v>
      </c>
      <c r="X2638" s="440">
        <f>IF(S2635&gt;0,(W2638/31.5),J2637)</f>
        <v>3.6666666666666665</v>
      </c>
      <c r="Y2638" s="164" t="str">
        <f>IF(X2638&gt;=4,"A+",IF(X2638&gt;=3.75,"A",IF(X2638&gt;=3.5,"A-",IF(X2638&gt;=3.25,"B+",IF(X2638&gt;=3,"B",IF(X2638&gt;=2.75,"B-",IF(X2638&gt;=2.5,"C+",IF(X2638&gt;=2,"C","F"))))))))</f>
        <v>A-</v>
      </c>
      <c r="Z2638" s="510"/>
    </row>
    <row r="2639" spans="1:26" ht="16.5">
      <c r="A2639" s="424"/>
      <c r="B2639" s="91" t="s">
        <v>1</v>
      </c>
      <c r="C2639" s="104">
        <f>'7th 1'!AC49</f>
        <v>3.5</v>
      </c>
      <c r="D2639" s="104">
        <f>'7th 2'!AC49</f>
        <v>3.5</v>
      </c>
      <c r="E2639" s="104">
        <f>'7th 3'!AC49</f>
        <v>3.5</v>
      </c>
      <c r="F2639" s="104">
        <f>'7th 4'!AC49</f>
        <v>4</v>
      </c>
      <c r="G2639" s="104">
        <f>'7th 5'!AC49</f>
        <v>3.75</v>
      </c>
      <c r="H2639" s="104">
        <f>'7th 6'!AC49</f>
        <v>3.75</v>
      </c>
      <c r="I2639" s="466"/>
      <c r="J2639" s="98"/>
      <c r="K2639" s="112"/>
      <c r="L2639" s="104">
        <f>'8th 1'!AC49</f>
        <v>3.75</v>
      </c>
      <c r="M2639" s="104">
        <f>'8th 2'!AC49</f>
        <v>3.5</v>
      </c>
      <c r="N2639" s="104">
        <f>'8th 3'!AC49</f>
        <v>3.75</v>
      </c>
      <c r="O2639" s="104">
        <f>'8th 4'!AC49</f>
        <v>3.75</v>
      </c>
      <c r="P2639" s="104">
        <f>'8th 5'!AC49</f>
        <v>4</v>
      </c>
      <c r="Q2639" s="104">
        <f>'8th 6'!AC49</f>
        <v>3.75</v>
      </c>
      <c r="R2639" s="104">
        <f>'8th 7'!AC49</f>
        <v>0</v>
      </c>
      <c r="S2639" s="466"/>
      <c r="T2639" s="98"/>
      <c r="V2639" s="456"/>
      <c r="W2639" s="448"/>
      <c r="X2639" s="441"/>
      <c r="Y2639" s="451" t="str">
        <f>IF(S2635&gt;0,(IF(X2638&gt;=2.5,Y2638,IF(X2638&gt;=2.25,"C",IF(X2638&gt;=2,"D","F")))),K2637)</f>
        <v>A-</v>
      </c>
      <c r="Z2639" s="510"/>
    </row>
    <row r="2640" spans="1:26" ht="16.5">
      <c r="A2640" s="424"/>
      <c r="B2640" s="91" t="s">
        <v>2</v>
      </c>
      <c r="C2640" s="104" t="str">
        <f>'7th 1'!AB49</f>
        <v>A-</v>
      </c>
      <c r="D2640" s="104" t="str">
        <f>'7th 2'!AB49</f>
        <v>A-</v>
      </c>
      <c r="E2640" s="104" t="str">
        <f>'7th 3'!AB49</f>
        <v>A-</v>
      </c>
      <c r="F2640" s="104" t="str">
        <f>'7th 4'!AB49</f>
        <v>A+</v>
      </c>
      <c r="G2640" s="104" t="str">
        <f>'7th 5'!AB49</f>
        <v>A</v>
      </c>
      <c r="H2640" s="104" t="str">
        <f>'7th 6'!AB49</f>
        <v>A</v>
      </c>
      <c r="I2640" s="466"/>
      <c r="J2640" s="98"/>
      <c r="K2640" s="90"/>
      <c r="L2640" s="104" t="str">
        <f>'8th 1'!AB49</f>
        <v>A</v>
      </c>
      <c r="M2640" s="104" t="str">
        <f>'8th 2'!AB49</f>
        <v>A-</v>
      </c>
      <c r="N2640" s="104" t="str">
        <f>'8th 3'!AB49</f>
        <v>A</v>
      </c>
      <c r="O2640" s="104" t="str">
        <f>'8th 4'!AB49</f>
        <v>A</v>
      </c>
      <c r="P2640" s="104" t="str">
        <f>'8th 5'!AB49</f>
        <v>A+</v>
      </c>
      <c r="Q2640" s="104" t="str">
        <f>'8th 6'!AB49</f>
        <v>A</v>
      </c>
      <c r="R2640" s="104" t="str">
        <f>'8th 7'!AB49</f>
        <v/>
      </c>
      <c r="S2640" s="466"/>
      <c r="T2640" s="98"/>
      <c r="U2640" s="90"/>
      <c r="V2640" s="446"/>
      <c r="W2640" s="449"/>
      <c r="X2640" s="450"/>
      <c r="Y2640" s="452"/>
      <c r="Z2640" s="510"/>
    </row>
    <row r="2641" spans="1:26" ht="16.5">
      <c r="A2641" s="413" t="s">
        <v>127</v>
      </c>
      <c r="B2641" s="91" t="s">
        <v>1</v>
      </c>
      <c r="C2641" s="104" t="str">
        <f>'7th 1'!AD49</f>
        <v>3.41</v>
      </c>
      <c r="D2641" s="104">
        <f>'7th 2'!AD49</f>
        <v>0</v>
      </c>
      <c r="E2641" s="104">
        <f>'7th 3'!AD49</f>
        <v>0</v>
      </c>
      <c r="F2641" s="104">
        <f>'7th 4'!AD49</f>
        <v>0</v>
      </c>
      <c r="G2641" s="104">
        <f>'7th 5'!AD49</f>
        <v>0</v>
      </c>
      <c r="H2641" s="104">
        <f>'7th 6'!AD49</f>
        <v>0</v>
      </c>
      <c r="I2641" s="415">
        <f>(C2641*C2634)+(D2641*D2634)+(E2641*E2634)+(F2641*F2634)+(G2641*G2634)+(H2641*H2634)</f>
        <v>10.23</v>
      </c>
      <c r="J2641" s="417">
        <f>IF(C2641&gt;0,(C2639*C2634),0)+IF(D2641&gt;0,(D2639*D2634),0)+IF(E2641&gt;0,(E2639*E2634),0)+IF(F2641&gt;0,(F2639*F2634),0)+IF(G2641&gt;0,(G2639*G2634),0)+IF(H2641&gt;0,(H2639*H2634),0)</f>
        <v>10.5</v>
      </c>
      <c r="K2641" s="418">
        <f>IF(C2641&gt;C2639,((C2641*C2634)-(C2639*C2634)),0)+IF(D2641&gt;D2639,((D2641*D2634)-(D2639*D2634)),0)+IF(E2641&gt;E2639,((E2641*E2634)-(E2639*E2634)),0)+IF(F2641&gt;F2639,((F2641*F2634)-(F2639*F2634)),0)+IF(G2641&gt;G2639,((G2641*G2634)-(G2639*G2634)),0)+IF(H2641&gt;H2639,((H2641*H2634)-(H2639*H2634)),0)</f>
        <v>-0.26999999999999957</v>
      </c>
      <c r="L2641" s="165">
        <f>'8th 1'!AD49</f>
        <v>0</v>
      </c>
      <c r="M2641" s="104">
        <f>'8th 2'!AD49</f>
        <v>0</v>
      </c>
      <c r="N2641" s="104">
        <f>'8th 3'!AD49</f>
        <v>0</v>
      </c>
      <c r="O2641" s="104">
        <f>'8th 4'!AD49</f>
        <v>0</v>
      </c>
      <c r="P2641" s="104">
        <f>'8th 5'!AD49</f>
        <v>0</v>
      </c>
      <c r="Q2641" s="104">
        <f>'8th 6'!AD49</f>
        <v>0</v>
      </c>
      <c r="R2641" s="104">
        <f>'8th 7'!AD49</f>
        <v>0</v>
      </c>
      <c r="S2641" s="403">
        <f>(L2641*L2634)+(M2641*M2634)+(N2641*N2634)+(O2641*O2634)+(P2641*P2634)+(Q2641*Q2634)+(R2641*R2634)</f>
        <v>0</v>
      </c>
      <c r="T2641" s="417">
        <f>IF(L2641&gt;0,(L2639*L2634),0)+IF(M2641&gt;0,(M2639*M2634),0)+IF(N2641&gt;0,(N2639*N2634),0)+IF(O2641&gt;0,(O2639*O2634),0)+IF(P2641&gt;0,(P2639*P2634),0)+IF(Q2641&gt;0,(Q2639*Q2634),0)+IF(R2641&gt;0,(R2639*R2634),0)</f>
        <v>0</v>
      </c>
      <c r="U2641" s="399">
        <f>IF(L2641&gt;L2639,((L2641*L2634)-(L2639*L2634)),0)+IF(M2641&gt;M2639,((M2641*M2634)-(M2639*M2634)),0)+IF(N2641&gt;N2639,((N2641*N2634)-(N2639*N2634)),0)+IF(O2641&gt;O2639,((O2641*O2634)-(O2639*O2634)),0)+IF(P2641&gt;P2639,((P2641*P2634)-(P2639*P2634)),0)+IF(Q2641&gt;Q2639,((Q2641*Q2634)-(Q2639*Q2634)),0)+IF(R2641&gt;R2639,((R2641*R2634)-(R2639*R2634)),0)</f>
        <v>0</v>
      </c>
      <c r="V2641" s="401">
        <f>I2641+S2641</f>
        <v>10.23</v>
      </c>
      <c r="W2641" s="403">
        <f>J2641+T2641</f>
        <v>10.5</v>
      </c>
      <c r="X2641" s="403">
        <f>K2641+U2641</f>
        <v>-0.26999999999999957</v>
      </c>
      <c r="Y2641" s="405">
        <f>IF(V2633&gt;0,(X2641+Y2628),0)</f>
        <v>-0.26999999999999957</v>
      </c>
      <c r="Z2641" s="510"/>
    </row>
    <row r="2642" spans="1:26" ht="15.75" customHeight="1" thickBot="1">
      <c r="A2642" s="414"/>
      <c r="B2642" s="157" t="s">
        <v>23</v>
      </c>
      <c r="C2642" s="180" t="str">
        <f>'7th 1'!AE49</f>
        <v>Imp:</v>
      </c>
      <c r="D2642" s="180" t="str">
        <f>'7th 2'!AE49</f>
        <v/>
      </c>
      <c r="E2642" s="180" t="str">
        <f>'7th 3'!AE49</f>
        <v/>
      </c>
      <c r="F2642" s="180" t="str">
        <f>'7th 4'!AE49</f>
        <v/>
      </c>
      <c r="G2642" s="180" t="str">
        <f>'7th 5'!AE49</f>
        <v/>
      </c>
      <c r="H2642" s="180" t="str">
        <f>'7th 6'!AE49</f>
        <v/>
      </c>
      <c r="I2642" s="416"/>
      <c r="J2642" s="416"/>
      <c r="K2642" s="419"/>
      <c r="L2642" s="180" t="str">
        <f>'8th 1'!AE49</f>
        <v/>
      </c>
      <c r="M2642" s="180" t="str">
        <f>'8th 2'!AE49</f>
        <v/>
      </c>
      <c r="N2642" s="180" t="str">
        <f>'8th 3'!AE49</f>
        <v/>
      </c>
      <c r="O2642" s="180" t="str">
        <f>'8th 4'!AE49</f>
        <v/>
      </c>
      <c r="P2642" s="180" t="str">
        <f>'8th 5'!AE49</f>
        <v/>
      </c>
      <c r="Q2642" s="180" t="str">
        <f>'8th 6'!AE49</f>
        <v/>
      </c>
      <c r="R2642" s="180" t="str">
        <f>'8th 7'!AE49</f>
        <v/>
      </c>
      <c r="S2642" s="420"/>
      <c r="T2642" s="420"/>
      <c r="U2642" s="400"/>
      <c r="V2642" s="402"/>
      <c r="W2642" s="404"/>
      <c r="X2642" s="404"/>
      <c r="Y2642" s="406"/>
      <c r="Z2642" s="510"/>
    </row>
    <row r="2643" spans="1:26" ht="9.75" customHeight="1" thickTop="1" thickBot="1">
      <c r="C2643" s="53"/>
      <c r="D2643" s="53"/>
      <c r="E2643" s="53"/>
      <c r="F2643" s="53"/>
      <c r="G2643" s="53"/>
      <c r="H2643" s="53"/>
      <c r="L2643" s="53"/>
      <c r="M2643" s="53"/>
      <c r="N2643" s="53"/>
      <c r="O2643" s="53"/>
      <c r="P2643" s="53"/>
      <c r="Q2643" s="53"/>
      <c r="R2643" s="53"/>
      <c r="V2643" s="53"/>
      <c r="W2643" s="53"/>
      <c r="X2643" s="53"/>
      <c r="Y2643" s="53"/>
    </row>
    <row r="2644" spans="1:26" ht="18.75" thickTop="1">
      <c r="A2644" s="407" t="s">
        <v>33</v>
      </c>
      <c r="B2644" s="408"/>
      <c r="C2644" s="376" t="s">
        <v>35</v>
      </c>
      <c r="D2644" s="380"/>
      <c r="E2644" s="376" t="s">
        <v>30</v>
      </c>
      <c r="F2644" s="380"/>
      <c r="G2644" s="376" t="s">
        <v>31</v>
      </c>
      <c r="H2644" s="380"/>
      <c r="I2644" s="376" t="s">
        <v>32</v>
      </c>
      <c r="J2644" s="411"/>
      <c r="K2644" s="411"/>
      <c r="L2644" s="412"/>
      <c r="M2644" s="370" t="s">
        <v>50</v>
      </c>
      <c r="N2644" s="371"/>
      <c r="O2644" s="376" t="s">
        <v>0</v>
      </c>
      <c r="P2644" s="377"/>
      <c r="Q2644" s="169" t="s">
        <v>29</v>
      </c>
      <c r="R2644" s="378" t="s">
        <v>216</v>
      </c>
      <c r="S2644" s="379"/>
      <c r="T2644" s="379"/>
      <c r="U2644" s="380"/>
      <c r="V2644" s="381" t="s">
        <v>2</v>
      </c>
      <c r="W2644" s="382"/>
      <c r="X2644" s="170"/>
      <c r="Y2644" s="171"/>
    </row>
    <row r="2645" spans="1:26" s="113" customFormat="1" ht="18" customHeight="1">
      <c r="A2645" s="409"/>
      <c r="B2645" s="410"/>
      <c r="C2645" s="383" t="str">
        <f>'viva-1'!K47</f>
        <v>4.00</v>
      </c>
      <c r="D2645" s="384"/>
      <c r="E2645" s="383" t="str">
        <f>'viva-2'!K47</f>
        <v>2.75</v>
      </c>
      <c r="F2645" s="384"/>
      <c r="G2645" s="385" t="str">
        <f>'viva-3'!K47</f>
        <v>4.00</v>
      </c>
      <c r="H2645" s="384"/>
      <c r="I2645" s="383" t="str">
        <f>'viva-4'!K47</f>
        <v>3.50</v>
      </c>
      <c r="J2645" s="386"/>
      <c r="K2645" s="386"/>
      <c r="L2645" s="387"/>
      <c r="M2645" s="372"/>
      <c r="N2645" s="373"/>
      <c r="O2645" s="388">
        <f>W2633+Y2641</f>
        <v>444.10500000000002</v>
      </c>
      <c r="P2645" s="389"/>
      <c r="Q2645" s="397">
        <f>V2633</f>
        <v>126</v>
      </c>
      <c r="R2645" s="392">
        <f>O2645/126</f>
        <v>3.5246428571428572</v>
      </c>
      <c r="S2645" s="393"/>
      <c r="T2645" s="393"/>
      <c r="U2645" s="394"/>
      <c r="V2645" s="359" t="str">
        <f>IF(R2645&gt;=2.5,Y2645,IF(R2645&gt;=2.25,"C",IF(R2645&gt;=2,"D",IF(R2645=0,0,"F"))))</f>
        <v>A-</v>
      </c>
      <c r="W2645" s="360"/>
      <c r="X2645" s="172"/>
      <c r="Y2645" s="173" t="str">
        <f>IF(R2645&gt;=4,"A+",IF(R2645&gt;=3.75,"A",IF(R2645&gt;=3.5,"A-",IF(R2645&gt;=3.25,"B+",IF(R2645&gt;=3,"B",IF(R2645&gt;=2.75,"B-",IF(R2645&gt;=2.5,"C+",IF(R2645&gt;=2,"C","F"))))))))</f>
        <v>A-</v>
      </c>
      <c r="Z2645" s="174"/>
    </row>
    <row r="2646" spans="1:26" ht="39.75" customHeight="1" thickBot="1">
      <c r="A2646" s="363" t="s">
        <v>34</v>
      </c>
      <c r="B2646" s="364"/>
      <c r="C2646" s="365" t="s">
        <v>1</v>
      </c>
      <c r="D2646" s="366"/>
      <c r="E2646" s="367">
        <f>C2645+E2645+G2645+I2645</f>
        <v>14.25</v>
      </c>
      <c r="F2646" s="368"/>
      <c r="G2646" s="365" t="s">
        <v>0</v>
      </c>
      <c r="H2646" s="366"/>
      <c r="I2646" s="367">
        <f>E2646*1.5</f>
        <v>21.375</v>
      </c>
      <c r="J2646" s="369"/>
      <c r="K2646" s="369"/>
      <c r="L2646" s="368"/>
      <c r="M2646" s="374"/>
      <c r="N2646" s="375"/>
      <c r="O2646" s="390"/>
      <c r="P2646" s="391"/>
      <c r="Q2646" s="398"/>
      <c r="R2646" s="395"/>
      <c r="S2646" s="395"/>
      <c r="T2646" s="395"/>
      <c r="U2646" s="396"/>
      <c r="V2646" s="361"/>
      <c r="W2646" s="362"/>
      <c r="X2646" s="175"/>
      <c r="Y2646" s="176"/>
    </row>
    <row r="2647" spans="1:26" ht="30" customHeight="1" thickTop="1">
      <c r="B2647" s="54"/>
      <c r="C2647" s="54"/>
      <c r="D2647" s="514" t="s">
        <v>24</v>
      </c>
      <c r="E2647" s="514"/>
      <c r="F2647" s="514"/>
      <c r="G2647" s="514"/>
      <c r="H2647" s="514"/>
      <c r="I2647" s="514"/>
      <c r="J2647" s="514"/>
      <c r="K2647" s="514"/>
      <c r="L2647" s="514"/>
      <c r="M2647" s="514"/>
      <c r="N2647" s="514"/>
      <c r="O2647" s="514"/>
      <c r="P2647" s="514"/>
      <c r="Q2647" s="514"/>
      <c r="R2647" s="514"/>
      <c r="S2647" s="514"/>
      <c r="T2647" s="55" t="s">
        <v>36</v>
      </c>
      <c r="U2647" s="56"/>
      <c r="V2647" s="515">
        <f>'1st 1'!R50</f>
        <v>0</v>
      </c>
      <c r="W2647" s="516"/>
      <c r="X2647" s="516"/>
      <c r="Y2647" s="516"/>
    </row>
    <row r="2648" spans="1:26" ht="18.75">
      <c r="A2648" s="57"/>
      <c r="B2648" s="58"/>
      <c r="C2648" s="59" t="s">
        <v>4</v>
      </c>
      <c r="D2648" s="60" t="s">
        <v>71</v>
      </c>
      <c r="E2648" s="60"/>
      <c r="F2648" s="53"/>
      <c r="G2648" s="61"/>
      <c r="H2648" s="517" t="s">
        <v>73</v>
      </c>
      <c r="I2648" s="518"/>
      <c r="J2648" s="518"/>
      <c r="K2648" s="518"/>
      <c r="L2648" s="518"/>
      <c r="M2648" s="518"/>
      <c r="N2648" s="518"/>
      <c r="O2648" s="62"/>
      <c r="P2648" s="62"/>
      <c r="Q2648" s="62"/>
      <c r="R2648" s="53"/>
      <c r="S2648" s="63"/>
      <c r="T2648" s="55" t="s">
        <v>37</v>
      </c>
      <c r="U2648" s="56"/>
      <c r="V2648" s="519">
        <f>'1st 1'!A50</f>
        <v>43</v>
      </c>
      <c r="W2648" s="516"/>
      <c r="X2648" s="516"/>
      <c r="Y2648" s="516"/>
    </row>
    <row r="2649" spans="1:26" ht="18.75">
      <c r="A2649" s="57"/>
      <c r="B2649" s="58"/>
      <c r="C2649" s="59" t="s">
        <v>5</v>
      </c>
      <c r="D2649" s="60" t="s">
        <v>66</v>
      </c>
      <c r="E2649" s="60"/>
      <c r="F2649" s="64"/>
      <c r="G2649" s="53"/>
      <c r="H2649" s="61"/>
      <c r="I2649" s="65"/>
      <c r="J2649" s="520">
        <f>'1st 1'!A3156</f>
        <v>0</v>
      </c>
      <c r="K2649" s="521"/>
      <c r="L2649" s="521"/>
      <c r="M2649" s="521"/>
      <c r="N2649" s="62"/>
      <c r="O2649" s="62"/>
      <c r="P2649" s="53"/>
      <c r="Q2649" s="53"/>
      <c r="R2649" s="53"/>
      <c r="S2649" s="63"/>
      <c r="T2649" s="55" t="s">
        <v>38</v>
      </c>
      <c r="U2649" s="56"/>
      <c r="V2649" s="56"/>
      <c r="W2649" s="56"/>
      <c r="X2649" s="56"/>
      <c r="Y2649" s="66">
        <f>'1st 1'!S50</f>
        <v>0</v>
      </c>
    </row>
    <row r="2650" spans="1:26" ht="18.75">
      <c r="A2650" s="57"/>
      <c r="B2650" s="58"/>
      <c r="C2650" s="59" t="s">
        <v>6</v>
      </c>
      <c r="D2650" s="60" t="s">
        <v>14</v>
      </c>
      <c r="E2650" s="58"/>
      <c r="F2650" s="67" t="s">
        <v>7</v>
      </c>
      <c r="G2650" s="68" t="str">
        <f>'1st 1'!B50</f>
        <v>N</v>
      </c>
      <c r="H2650" s="69"/>
      <c r="I2650" s="70"/>
      <c r="J2650" s="70"/>
      <c r="K2650" s="70"/>
      <c r="L2650" s="53"/>
      <c r="M2650" s="53"/>
      <c r="N2650" s="53"/>
      <c r="O2650" s="53"/>
      <c r="P2650" s="53"/>
      <c r="Q2650" s="53"/>
      <c r="R2650" s="53"/>
      <c r="V2650" s="53"/>
      <c r="W2650" s="53"/>
      <c r="X2650" s="53"/>
      <c r="Y2650" s="53"/>
    </row>
    <row r="2651" spans="1:26" ht="18.75">
      <c r="A2651" s="57"/>
      <c r="B2651" s="64"/>
      <c r="C2651" s="64"/>
      <c r="D2651" s="64"/>
      <c r="E2651" s="53"/>
      <c r="F2651" s="67" t="s">
        <v>8</v>
      </c>
      <c r="G2651" s="72">
        <f>'1st 1'!T50</f>
        <v>0</v>
      </c>
      <c r="H2651" s="69"/>
      <c r="I2651" s="70"/>
      <c r="J2651" s="70"/>
      <c r="K2651" s="70"/>
      <c r="L2651" s="53"/>
      <c r="M2651" s="53"/>
      <c r="N2651" s="53"/>
      <c r="O2651" s="53"/>
      <c r="P2651" s="53"/>
      <c r="Q2651" s="53"/>
      <c r="R2651" s="53"/>
      <c r="V2651" s="53"/>
      <c r="W2651" s="53"/>
      <c r="X2651" s="53"/>
      <c r="Y2651" s="53"/>
    </row>
    <row r="2652" spans="1:26" ht="18.75">
      <c r="A2652" s="57"/>
      <c r="B2652" s="64"/>
      <c r="C2652" s="64"/>
      <c r="D2652" s="64"/>
      <c r="E2652" s="53"/>
      <c r="F2652" s="67" t="s">
        <v>9</v>
      </c>
      <c r="G2652" s="72">
        <f>'1st 1'!U50</f>
        <v>0</v>
      </c>
      <c r="H2652" s="69"/>
      <c r="I2652" s="70"/>
      <c r="J2652" s="70"/>
      <c r="K2652" s="70"/>
      <c r="L2652" s="53"/>
      <c r="M2652" s="53"/>
      <c r="N2652" s="53"/>
      <c r="O2652" s="53"/>
      <c r="P2652" s="53"/>
      <c r="Q2652" s="53"/>
      <c r="R2652" s="53"/>
      <c r="V2652" s="53"/>
      <c r="W2652" s="53"/>
      <c r="X2652" s="53"/>
      <c r="Y2652" s="53"/>
    </row>
    <row r="2653" spans="1:26" ht="18.75">
      <c r="A2653" s="57"/>
      <c r="B2653" s="64"/>
      <c r="C2653" s="64"/>
      <c r="D2653" s="64"/>
      <c r="E2653" s="53"/>
      <c r="F2653" s="67" t="s">
        <v>10</v>
      </c>
      <c r="G2653" s="72">
        <f>'1st 1'!V50</f>
        <v>0</v>
      </c>
      <c r="H2653" s="69"/>
      <c r="I2653" s="73"/>
      <c r="J2653" s="73"/>
      <c r="K2653" s="73"/>
      <c r="L2653" s="53"/>
      <c r="M2653" s="53"/>
      <c r="N2653" s="53"/>
      <c r="O2653" s="53"/>
      <c r="P2653" s="53"/>
      <c r="Q2653" s="53"/>
      <c r="R2653" s="53"/>
      <c r="V2653" s="53"/>
      <c r="W2653" s="53"/>
      <c r="X2653" s="53"/>
      <c r="Y2653" s="53"/>
    </row>
    <row r="2654" spans="1:26" ht="21.75" customHeight="1" thickBot="1">
      <c r="A2654" s="522" t="s">
        <v>25</v>
      </c>
      <c r="B2654" s="522"/>
      <c r="C2654" s="523"/>
      <c r="D2654" s="523"/>
      <c r="E2654" s="523"/>
      <c r="F2654" s="523"/>
      <c r="G2654" s="523"/>
      <c r="H2654" s="523"/>
      <c r="I2654" s="523"/>
      <c r="J2654" s="523"/>
      <c r="K2654" s="523"/>
      <c r="L2654" s="524"/>
      <c r="M2654" s="524"/>
      <c r="N2654" s="524"/>
      <c r="O2654" s="524"/>
      <c r="P2654" s="524"/>
      <c r="Q2654" s="524"/>
      <c r="R2654" s="524"/>
      <c r="S2654" s="524"/>
      <c r="T2654" s="524"/>
      <c r="U2654" s="524"/>
      <c r="V2654" s="524"/>
      <c r="W2654" s="524"/>
      <c r="X2654" s="524"/>
      <c r="Y2654" s="524"/>
    </row>
    <row r="2655" spans="1:26" ht="19.5" customHeight="1" thickTop="1" thickBot="1">
      <c r="A2655" s="478" t="s">
        <v>42</v>
      </c>
      <c r="B2655" s="479"/>
      <c r="C2655" s="479"/>
      <c r="D2655" s="479"/>
      <c r="E2655" s="479"/>
      <c r="F2655" s="479"/>
      <c r="G2655" s="479"/>
      <c r="H2655" s="479"/>
      <c r="I2655" s="479"/>
      <c r="J2655" s="479"/>
      <c r="K2655" s="480"/>
      <c r="L2655" s="479" t="s">
        <v>43</v>
      </c>
      <c r="M2655" s="479"/>
      <c r="N2655" s="479"/>
      <c r="O2655" s="479"/>
      <c r="P2655" s="479"/>
      <c r="Q2655" s="479"/>
      <c r="R2655" s="479"/>
      <c r="S2655" s="479"/>
      <c r="T2655" s="479"/>
      <c r="U2655" s="506"/>
      <c r="V2655" s="507" t="s">
        <v>39</v>
      </c>
      <c r="W2655" s="508"/>
      <c r="X2655" s="508"/>
      <c r="Y2655" s="509"/>
      <c r="Z2655" s="510" t="s">
        <v>68</v>
      </c>
    </row>
    <row r="2656" spans="1:26" ht="19.5" thickTop="1" thickBot="1">
      <c r="A2656" s="74" t="s">
        <v>22</v>
      </c>
      <c r="B2656" s="75"/>
      <c r="C2656" s="76">
        <f>'1st 1'!C4</f>
        <v>101</v>
      </c>
      <c r="D2656" s="76">
        <f>'1st 2'!C4</f>
        <v>102</v>
      </c>
      <c r="E2656" s="76">
        <f>'1st 3'!C4</f>
        <v>103</v>
      </c>
      <c r="F2656" s="76">
        <f>'1st 4'!C4</f>
        <v>104</v>
      </c>
      <c r="G2656" s="76">
        <f>'1st 5'!C4</f>
        <v>105</v>
      </c>
      <c r="H2656" s="76">
        <f>'1st 6'!C4</f>
        <v>106</v>
      </c>
      <c r="I2656" s="511" t="s">
        <v>0</v>
      </c>
      <c r="J2656" s="511" t="s">
        <v>3</v>
      </c>
      <c r="K2656" s="512" t="s">
        <v>2</v>
      </c>
      <c r="L2656" s="76">
        <f>'2nd 1'!C4</f>
        <v>107</v>
      </c>
      <c r="M2656" s="76">
        <f>'2nd 2'!C4</f>
        <v>108</v>
      </c>
      <c r="N2656" s="76">
        <f>'2nd 3'!C4</f>
        <v>109</v>
      </c>
      <c r="O2656" s="76">
        <f>'2nd 4'!C4</f>
        <v>110</v>
      </c>
      <c r="P2656" s="76">
        <f>'2nd 5'!C4</f>
        <v>111</v>
      </c>
      <c r="Q2656" s="76">
        <f>'2nd 6'!C4</f>
        <v>112</v>
      </c>
      <c r="R2656" s="76">
        <f>'2nd 7'!C4</f>
        <v>0</v>
      </c>
      <c r="S2656" s="429" t="s">
        <v>0</v>
      </c>
      <c r="T2656" s="429" t="s">
        <v>3</v>
      </c>
      <c r="U2656" s="431" t="s">
        <v>2</v>
      </c>
      <c r="V2656" s="492" t="s">
        <v>29</v>
      </c>
      <c r="W2656" s="493" t="s">
        <v>0</v>
      </c>
      <c r="X2656" s="494" t="s">
        <v>3</v>
      </c>
      <c r="Y2656" s="495" t="s">
        <v>2</v>
      </c>
      <c r="Z2656" s="510"/>
    </row>
    <row r="2657" spans="1:26" ht="64.5" customHeight="1" thickTop="1" thickBot="1">
      <c r="A2657" s="77" t="s">
        <v>63</v>
      </c>
      <c r="B2657" s="78"/>
      <c r="C2657" s="114" t="str">
        <f>'1st 1'!C6</f>
        <v>Drawing-1</v>
      </c>
      <c r="D2657" s="114" t="str">
        <f>'1st 2'!C6</f>
        <v>Sketch-1</v>
      </c>
      <c r="E2657" s="114" t="str">
        <f>'1st 3'!C6</f>
        <v>Parspective-1</v>
      </c>
      <c r="F2657" s="114" t="str">
        <f>'1st 4'!C6</f>
        <v>Study and Composition-1</v>
      </c>
      <c r="G2657" s="114" t="str">
        <f>'1st 5'!C6</f>
        <v>History of Civilization-1</v>
      </c>
      <c r="H2657" s="114" t="str">
        <f>'1st 6'!C6</f>
        <v>Nazrul Studies</v>
      </c>
      <c r="I2657" s="481"/>
      <c r="J2657" s="481"/>
      <c r="K2657" s="482"/>
      <c r="L2657" s="114" t="str">
        <f>'2nd 1'!C6</f>
        <v>Drawing-2</v>
      </c>
      <c r="M2657" s="114" t="str">
        <f>'2nd 2'!C6</f>
        <v>Sketch-2</v>
      </c>
      <c r="N2657" s="114" t="str">
        <f>'2nd 3'!C6</f>
        <v>Perspective- 2</v>
      </c>
      <c r="O2657" s="114" t="str">
        <f>'2nd 4'!C6</f>
        <v>Basic Design</v>
      </c>
      <c r="P2657" s="114" t="str">
        <f>'2nd 5'!C6</f>
        <v xml:space="preserve"> Study &amp; composition 2</v>
      </c>
      <c r="Q2657" s="114" t="str">
        <f>'2nd 6'!C6</f>
        <v>History of Civilization -2</v>
      </c>
      <c r="R2657" s="114">
        <f>'2nd 7'!C6</f>
        <v>0</v>
      </c>
      <c r="S2657" s="429"/>
      <c r="T2657" s="429"/>
      <c r="U2657" s="431"/>
      <c r="V2657" s="492"/>
      <c r="W2657" s="493"/>
      <c r="X2657" s="493"/>
      <c r="Y2657" s="495"/>
      <c r="Z2657" s="510"/>
    </row>
    <row r="2658" spans="1:26" ht="18.75" thickTop="1">
      <c r="A2658" s="77" t="s">
        <v>12</v>
      </c>
      <c r="B2658" s="78"/>
      <c r="C2658" s="80">
        <f>'1st 1'!G4</f>
        <v>3</v>
      </c>
      <c r="D2658" s="80">
        <f>'1st 2'!G4</f>
        <v>1.5</v>
      </c>
      <c r="E2658" s="80">
        <f>'1st 3'!G4</f>
        <v>3</v>
      </c>
      <c r="F2658" s="80">
        <f>'1st 4'!G4</f>
        <v>3</v>
      </c>
      <c r="G2658" s="80">
        <f>'1st 5'!G4</f>
        <v>1.5</v>
      </c>
      <c r="H2658" s="80">
        <f>'1st 6'!G4</f>
        <v>3</v>
      </c>
      <c r="I2658" s="481"/>
      <c r="J2658" s="481"/>
      <c r="K2658" s="513"/>
      <c r="L2658" s="80">
        <f>'2nd 1'!G4</f>
        <v>3</v>
      </c>
      <c r="M2658" s="80">
        <f>'2nd 2'!G4</f>
        <v>1.5</v>
      </c>
      <c r="N2658" s="80">
        <f>'2nd 3'!G4</f>
        <v>3</v>
      </c>
      <c r="O2658" s="80">
        <f>'2nd 4'!G4</f>
        <v>1.5</v>
      </c>
      <c r="P2658" s="80">
        <f>'2nd 5'!G4</f>
        <v>3</v>
      </c>
      <c r="Q2658" s="80">
        <f>'2nd 6'!G4</f>
        <v>3</v>
      </c>
      <c r="R2658" s="80">
        <f>'2nd 7'!G4</f>
        <v>0</v>
      </c>
      <c r="S2658" s="430"/>
      <c r="T2658" s="430"/>
      <c r="U2658" s="432"/>
      <c r="V2658" s="468"/>
      <c r="W2658" s="471"/>
      <c r="X2658" s="471"/>
      <c r="Y2658" s="422"/>
      <c r="Z2658" s="510"/>
    </row>
    <row r="2659" spans="1:26" ht="16.5" customHeight="1">
      <c r="A2659" s="77" t="s">
        <v>11</v>
      </c>
      <c r="B2659" s="78"/>
      <c r="C2659" s="80">
        <v>100</v>
      </c>
      <c r="D2659" s="80">
        <v>100</v>
      </c>
      <c r="E2659" s="80">
        <v>100</v>
      </c>
      <c r="F2659" s="80">
        <v>100</v>
      </c>
      <c r="G2659" s="80">
        <v>100</v>
      </c>
      <c r="H2659" s="80">
        <v>100</v>
      </c>
      <c r="I2659" s="496">
        <f>(C2663*C2658)+(D2663*D2658)+(E2663*E2658)+(F2663*F2658)+(G2663*G2658)+(H2663*H2658)</f>
        <v>55.125</v>
      </c>
      <c r="J2659" s="82"/>
      <c r="K2659" s="83" t="str">
        <f>IF(J2660&gt;=4,"A+",IF(J2660&gt;=3.75,"A",IF(J2660&gt;=3.5,"A-",IF(J2660&gt;=3.25,"B+",IF(J2660&gt;=3,"B",IF(J2660&gt;=2.75,"B-",IF(J2660&gt;=2.5,"C+",IF(J2660&gt;=2,"C","F"))))))))</f>
        <v>A-</v>
      </c>
      <c r="L2659" s="81">
        <v>100</v>
      </c>
      <c r="M2659" s="80">
        <v>100</v>
      </c>
      <c r="N2659" s="80">
        <v>100</v>
      </c>
      <c r="O2659" s="80">
        <v>100</v>
      </c>
      <c r="P2659" s="80">
        <v>100</v>
      </c>
      <c r="Q2659" s="80">
        <v>100</v>
      </c>
      <c r="R2659" s="80">
        <v>100</v>
      </c>
      <c r="S2659" s="465">
        <f>(L2663*L2658)+(M2663*M2658)+(N2663*N2658)+(O2663*O2658)+(P2663*P2658)+(Q2663*Q2658)+(R2663*R2658)</f>
        <v>54</v>
      </c>
      <c r="T2659" s="84"/>
      <c r="U2659" s="85" t="str">
        <f>IF(T2660&gt;=4,"A+",IF(T2660&gt;=3.75,"A",IF(T2660&gt;=3.5,"A-",IF(T2660&gt;=3.25,"B+",IF(T2660&gt;=3,"B",IF(T2660&gt;=2.75,"B-",IF(T2660&gt;=2.5,"C+",IF(T2660&gt;=2,"C","F"))))))))</f>
        <v>A-</v>
      </c>
      <c r="V2659" s="498">
        <f>IF((C2663+C2665)=0,0,C2658)+IF((D2663+D2665)=0,0,D2658)+IF((E2663+E2665)=0,0,E2658)+IF((F2663+F2665)=0,0,F2658)+IF((G2663+G2665)=0,0,G2658)+IF((H2663+H2665)=0,0,H2658)+IF((L2663+L2665)=0,0,L2658)+IF((M2663+M2665)=0,0,M2658)+IF((N2663+N2665)=0,0,N2658)+IF((O2663+O2665)=0,0,O2658)+IF((P2663+P2665)=0,0,P2658)+IF((Q2663+Q2665)=0,0,Q2658)+IF((R2663+R2665)=0,0,R2658)+IF(C2708=0,0,1.5)</f>
        <v>31.5</v>
      </c>
      <c r="W2659" s="415">
        <f>I2659+S2659+(C2708*1.5)</f>
        <v>115.125</v>
      </c>
      <c r="X2659" s="503">
        <f>IF(S2659&gt;0,(W2659/31.5),J2660)</f>
        <v>3.6547619047619047</v>
      </c>
      <c r="Y2659" s="154" t="str">
        <f>IF(X2659&gt;=4,"A+",IF(X2659&gt;=3.75,"A",IF(X2659&gt;=3.5,"A-",IF(X2659&gt;=3.25,"B+",IF(X2659&gt;=3,"B",IF(X2659&gt;=2.75,"B-",IF(X2659&gt;=2.5,"C+",IF(X2659&gt;=2,"C","F"))))))))</f>
        <v>A-</v>
      </c>
      <c r="Z2659" s="510"/>
    </row>
    <row r="2660" spans="1:26" ht="18">
      <c r="A2660" s="77" t="s">
        <v>28</v>
      </c>
      <c r="B2660" s="86"/>
      <c r="C2660" s="87">
        <f>'1st 1'!C50</f>
        <v>27.5</v>
      </c>
      <c r="D2660" s="87">
        <f>'1st 2'!C50</f>
        <v>32</v>
      </c>
      <c r="E2660" s="87">
        <f>'1st 3'!C50</f>
        <v>32</v>
      </c>
      <c r="F2660" s="87">
        <f>'1st 4'!C50</f>
        <v>30</v>
      </c>
      <c r="G2660" s="87">
        <f>'1st 5'!C50</f>
        <v>31</v>
      </c>
      <c r="H2660" s="87">
        <f>'1st 6'!C50</f>
        <v>31.5</v>
      </c>
      <c r="I2660" s="497"/>
      <c r="J2660" s="485">
        <f>I2659/(C2658+D2658+E2658+F2658+G2658+H2658)</f>
        <v>3.6749999999999998</v>
      </c>
      <c r="K2660" s="88"/>
      <c r="L2660" s="89">
        <f>'2nd 1'!C50</f>
        <v>29.5</v>
      </c>
      <c r="M2660" s="87">
        <f>'2nd 2'!C50</f>
        <v>28</v>
      </c>
      <c r="N2660" s="87">
        <f>'2nd 3'!C50</f>
        <v>33.5</v>
      </c>
      <c r="O2660" s="87">
        <f>'2nd 4'!C50</f>
        <v>29.5</v>
      </c>
      <c r="P2660" s="87">
        <f>'2nd 5'!C50</f>
        <v>33.5</v>
      </c>
      <c r="Q2660" s="87">
        <f>'2nd 6'!C50</f>
        <v>33.5</v>
      </c>
      <c r="R2660" s="87">
        <f>'2nd 7'!C50</f>
        <v>0</v>
      </c>
      <c r="S2660" s="457"/>
      <c r="T2660" s="485">
        <f>S2659/(L2658+M2658+N2658+O2658+P2658+Q2658+R2658)</f>
        <v>3.6</v>
      </c>
      <c r="U2660" s="90"/>
      <c r="V2660" s="499"/>
      <c r="W2660" s="501"/>
      <c r="X2660" s="453"/>
      <c r="Y2660" s="487" t="str">
        <f>IF(S2659&gt;0,(IF(X2659&gt;=2.5,Y2659,IF(X2659&gt;=2.25,"C",IF(X2659&gt;=2,"D","F")))),K2661)</f>
        <v>A-</v>
      </c>
      <c r="Z2660" s="510"/>
    </row>
    <row r="2661" spans="1:26" ht="16.5" customHeight="1">
      <c r="A2661" s="423" t="s">
        <v>26</v>
      </c>
      <c r="B2661" s="91" t="s">
        <v>60</v>
      </c>
      <c r="C2661" s="87">
        <f>'1st 1'!J50</f>
        <v>49</v>
      </c>
      <c r="D2661" s="87">
        <f>'1st 2'!J50</f>
        <v>36.5</v>
      </c>
      <c r="E2661" s="87">
        <f>'1st 3'!J50</f>
        <v>51</v>
      </c>
      <c r="F2661" s="87">
        <f>'1st 4'!J50</f>
        <v>48</v>
      </c>
      <c r="G2661" s="87">
        <f>'1st 5'!J50</f>
        <v>42</v>
      </c>
      <c r="H2661" s="87">
        <f>'1st 6'!J50</f>
        <v>39.5</v>
      </c>
      <c r="I2661" s="497"/>
      <c r="J2661" s="505"/>
      <c r="K2661" s="489" t="str">
        <f>IF(J2660&gt;=2.5,K2659,IF(J2660&gt;=2.25,"C",IF(J2660&gt;=2,"D",IF(J2660=0,0,"F"))))</f>
        <v>A-</v>
      </c>
      <c r="L2661" s="89">
        <f>'2nd 1'!J50</f>
        <v>51</v>
      </c>
      <c r="M2661" s="87">
        <f>'2nd 2'!J50</f>
        <v>34</v>
      </c>
      <c r="N2661" s="87">
        <f>'2nd 3'!J50</f>
        <v>49.5</v>
      </c>
      <c r="O2661" s="87">
        <f>'2nd 4'!J50</f>
        <v>41.5</v>
      </c>
      <c r="P2661" s="87">
        <f>'2nd 5'!J50</f>
        <v>36</v>
      </c>
      <c r="Q2661" s="87">
        <f>'2nd 6'!J50</f>
        <v>31.5</v>
      </c>
      <c r="R2661" s="87">
        <f>'2nd 7'!J50</f>
        <v>0</v>
      </c>
      <c r="S2661" s="457"/>
      <c r="T2661" s="486"/>
      <c r="U2661" s="442" t="str">
        <f>IF(T2660&gt;=2.5,U2659,IF(T2660&gt;=2.25,"C",IF(T2660&gt;=2,"D",IF(T2660=0,0,"F"))))</f>
        <v>A-</v>
      </c>
      <c r="V2661" s="499"/>
      <c r="W2661" s="501"/>
      <c r="X2661" s="453"/>
      <c r="Y2661" s="488"/>
      <c r="Z2661" s="510"/>
    </row>
    <row r="2662" spans="1:26" ht="16.5" customHeight="1">
      <c r="A2662" s="424"/>
      <c r="B2662" s="91" t="s">
        <v>67</v>
      </c>
      <c r="C2662" s="115">
        <f>'1st 1'!K50</f>
        <v>77</v>
      </c>
      <c r="D2662" s="115">
        <f>'1st 2'!K50</f>
        <v>69</v>
      </c>
      <c r="E2662" s="115">
        <f>'1st 3'!K50</f>
        <v>83</v>
      </c>
      <c r="F2662" s="115">
        <f>'1st 4'!K50</f>
        <v>78</v>
      </c>
      <c r="G2662" s="115">
        <f>'1st 5'!K50</f>
        <v>73</v>
      </c>
      <c r="H2662" s="115">
        <f>'1st 6'!K50</f>
        <v>71</v>
      </c>
      <c r="I2662" s="497"/>
      <c r="J2662" s="505"/>
      <c r="K2662" s="490"/>
      <c r="L2662" s="116">
        <f>'2nd 1'!K50</f>
        <v>81</v>
      </c>
      <c r="M2662" s="115">
        <f>'2nd 2'!K50</f>
        <v>62</v>
      </c>
      <c r="N2662" s="115">
        <f>'2nd 3'!K50</f>
        <v>83</v>
      </c>
      <c r="O2662" s="115">
        <f>'2nd 4'!K50</f>
        <v>71</v>
      </c>
      <c r="P2662" s="115">
        <f>'2nd 5'!K50</f>
        <v>70</v>
      </c>
      <c r="Q2662" s="115">
        <f>'2nd 6'!K50</f>
        <v>65</v>
      </c>
      <c r="R2662" s="115">
        <f>'2nd 7'!K50</f>
        <v>0</v>
      </c>
      <c r="S2662" s="457"/>
      <c r="T2662" s="486"/>
      <c r="U2662" s="491"/>
      <c r="V2662" s="499"/>
      <c r="W2662" s="501"/>
      <c r="X2662" s="453"/>
      <c r="Y2662" s="488"/>
      <c r="Z2662" s="510"/>
    </row>
    <row r="2663" spans="1:26" ht="18">
      <c r="A2663" s="424"/>
      <c r="B2663" s="91" t="s">
        <v>1</v>
      </c>
      <c r="C2663" s="87">
        <f>'1st 1'!M50</f>
        <v>3.75</v>
      </c>
      <c r="D2663" s="87">
        <f>'1st 2'!M50</f>
        <v>3.25</v>
      </c>
      <c r="E2663" s="87">
        <f>'1st 3'!M50</f>
        <v>4</v>
      </c>
      <c r="F2663" s="87">
        <f>'1st 4'!M50</f>
        <v>3.75</v>
      </c>
      <c r="G2663" s="87">
        <f>'1st 5'!M50</f>
        <v>3.5</v>
      </c>
      <c r="H2663" s="87">
        <f>'1st 6'!M50</f>
        <v>3.5</v>
      </c>
      <c r="I2663" s="497"/>
      <c r="J2663" s="505"/>
      <c r="K2663" s="92"/>
      <c r="L2663" s="89">
        <f>'2nd 1'!M50</f>
        <v>4</v>
      </c>
      <c r="M2663" s="87">
        <f>'2nd 2'!M50</f>
        <v>3</v>
      </c>
      <c r="N2663" s="87">
        <f>'2nd 3'!M50</f>
        <v>4</v>
      </c>
      <c r="O2663" s="87">
        <f>'2nd 4'!M50</f>
        <v>3.5</v>
      </c>
      <c r="P2663" s="87">
        <f>'2nd 5'!M50</f>
        <v>3.5</v>
      </c>
      <c r="Q2663" s="87">
        <f>'2nd 6'!M50</f>
        <v>3.25</v>
      </c>
      <c r="R2663" s="87">
        <f>'2nd 7'!M50</f>
        <v>0</v>
      </c>
      <c r="S2663" s="457"/>
      <c r="T2663" s="486"/>
      <c r="U2663" s="93"/>
      <c r="V2663" s="499"/>
      <c r="W2663" s="501"/>
      <c r="X2663" s="453"/>
      <c r="Y2663" s="155"/>
      <c r="Z2663" s="510"/>
    </row>
    <row r="2664" spans="1:26" ht="17.25" customHeight="1" thickBot="1">
      <c r="A2664" s="424"/>
      <c r="B2664" s="94" t="s">
        <v>2</v>
      </c>
      <c r="C2664" s="95" t="str">
        <f>'1st 1'!L50</f>
        <v>A</v>
      </c>
      <c r="D2664" s="95" t="str">
        <f>'1st 2'!L50</f>
        <v>B+</v>
      </c>
      <c r="E2664" s="95" t="str">
        <f>'1st 3'!L50</f>
        <v>A+</v>
      </c>
      <c r="F2664" s="95" t="str">
        <f>'1st 4'!L50</f>
        <v>A</v>
      </c>
      <c r="G2664" s="95" t="str">
        <f>'1st 5'!L50</f>
        <v>A-</v>
      </c>
      <c r="H2664" s="95" t="str">
        <f>'1st 6'!L50</f>
        <v>A-</v>
      </c>
      <c r="I2664" s="472"/>
      <c r="J2664" s="96"/>
      <c r="K2664" s="88"/>
      <c r="L2664" s="97" t="str">
        <f>'2nd 1'!L50</f>
        <v>A+</v>
      </c>
      <c r="M2664" s="95" t="str">
        <f>'2nd 2'!L50</f>
        <v>B</v>
      </c>
      <c r="N2664" s="95" t="str">
        <f>'2nd 3'!L50</f>
        <v>A+</v>
      </c>
      <c r="O2664" s="95" t="str">
        <f>'2nd 4'!L50</f>
        <v>A-</v>
      </c>
      <c r="P2664" s="95" t="str">
        <f>'2nd 5'!L50</f>
        <v>A-</v>
      </c>
      <c r="Q2664" s="95" t="str">
        <f>'2nd 6'!L50</f>
        <v>B+</v>
      </c>
      <c r="R2664" s="95">
        <f>'2nd 7'!L50</f>
        <v>0</v>
      </c>
      <c r="S2664" s="457"/>
      <c r="T2664" s="98"/>
      <c r="U2664" s="90"/>
      <c r="V2664" s="500"/>
      <c r="W2664" s="502"/>
      <c r="X2664" s="504"/>
      <c r="Y2664" s="156"/>
      <c r="Z2664" s="510"/>
    </row>
    <row r="2665" spans="1:26" ht="18.75" thickTop="1">
      <c r="A2665" s="413" t="s">
        <v>127</v>
      </c>
      <c r="B2665" s="91" t="s">
        <v>1</v>
      </c>
      <c r="C2665" s="87">
        <f>'1st 1'!N50</f>
        <v>0</v>
      </c>
      <c r="D2665" s="87">
        <f>'1st 2'!N50</f>
        <v>0</v>
      </c>
      <c r="E2665" s="87">
        <f>'1st 3'!N50</f>
        <v>0</v>
      </c>
      <c r="F2665" s="87">
        <f>'1st 4'!N50</f>
        <v>0</v>
      </c>
      <c r="G2665" s="87">
        <f>'1st 5'!N50</f>
        <v>0</v>
      </c>
      <c r="H2665" s="87">
        <f>'1st 6'!N50</f>
        <v>0</v>
      </c>
      <c r="I2665" s="530">
        <f>(C2665*C2658)+(D2665*D2658)+(E2665*E2658)+(F2665*F2658)+(G2665*G2658)+(H2665*H2658)</f>
        <v>0</v>
      </c>
      <c r="J2665" s="417">
        <f>IF(C2665&gt;0,(C2663*C2658),0)+IF(D2665&gt;0,(D2663*D2658),0)+IF(E2665&gt;0,(E2663*E2658),0)+IF(F2665&gt;0,(F2663*F2658),0)+IF(G2665&gt;0,(G2663*G2658),0)+IF(H2665&gt;0,(H2663*H2658),0)</f>
        <v>0</v>
      </c>
      <c r="K2665" s="473">
        <f>IF(C2665&gt;C2663,((C2665*C2658)-(C2663*C2658)),0)+IF(D2665&gt;D2663,((D2665*D2658)-(D2663*D2658)),0)+IF(E2665&gt;E2663,((E2665*E2658)-(E2663*E2658)),0)+IF(F2665&gt;F2663,((F2665*F2658)-(F2663*F2658)),0)+IF(G2665&gt;G2663,((G2665*G2658)-(G2663*G2658)),0)+IF(H2665&gt;H2663,((H2665*H2658)-(H2663*H2658)),0)</f>
        <v>0</v>
      </c>
      <c r="L2665" s="89">
        <f>'2nd 1'!N50</f>
        <v>0</v>
      </c>
      <c r="M2665" s="87">
        <f>'2nd 2'!N50</f>
        <v>0</v>
      </c>
      <c r="N2665" s="87">
        <f>'2nd 3'!N50</f>
        <v>0</v>
      </c>
      <c r="O2665" s="87">
        <f>'2nd 4'!N50</f>
        <v>0</v>
      </c>
      <c r="P2665" s="87">
        <f>'2nd 5'!N50</f>
        <v>0</v>
      </c>
      <c r="Q2665" s="87">
        <f>'2nd 6'!N50</f>
        <v>0</v>
      </c>
      <c r="R2665" s="87">
        <f>'2nd 7'!N50</f>
        <v>0</v>
      </c>
      <c r="S2665" s="401">
        <f>(L2665*L2658)+(M2665*M2658)+(N2665*N2658)+(O2665*O2658)+(P2665*P2658)+(Q2665*Q2658)+(R2665*R2658)</f>
        <v>0</v>
      </c>
      <c r="T2665" s="417">
        <f>IF(L2665&gt;0,(L2663*L2658),0)+IF(M2665&gt;0,(M2663*M2658),0)+IF(N2665&gt;0,(N2663*N2658),0)+IF(O2665&gt;0,(O2663*O2658),0)+IF(P2665&gt;0,(P2663*P2658),0)+IF(Q2665&gt;0,(Q2663*Q2658),0)+IF(R2665&gt;0,(R2663*R2658),0)</f>
        <v>0</v>
      </c>
      <c r="U2665" s="399">
        <f>IF(L2665&gt;L2663,((L2665*L2658)-(L2663*L2658)),0)+IF(M2665&gt;M2663,((M2665*M2658)-(M2663*M2658)),0)+IF(N2665&gt;N2663,((N2665*N2658)-(N2663*N2658)),0)+IF(O2665&gt;O2663,((O2665*O2658)-(O2663*O2658)),0)+IF(P2665&gt;P2663,((P2665*P2658)-(P2663*P2658)),0)+IF(Q2665&gt;Q2663,((Q2665*Q2658)-(Q2663*Q2658)),0)+IF(R2665&gt;R2663,((R2665*R2658)-(R2663*R2658)),0)</f>
        <v>0</v>
      </c>
      <c r="V2665" s="401">
        <f>I2665+S2665</f>
        <v>0</v>
      </c>
      <c r="W2665" s="436">
        <f>J2665+T2665</f>
        <v>0</v>
      </c>
      <c r="X2665" s="526">
        <f>K2665+U2665</f>
        <v>0</v>
      </c>
      <c r="Y2665" s="527"/>
      <c r="Z2665" s="510"/>
    </row>
    <row r="2666" spans="1:26" ht="15.75" customHeight="1" thickBot="1">
      <c r="A2666" s="414"/>
      <c r="B2666" s="157" t="s">
        <v>23</v>
      </c>
      <c r="C2666" s="178" t="str">
        <f>'1st 1'!O50</f>
        <v/>
      </c>
      <c r="D2666" s="178" t="str">
        <f>'1st 2'!O50</f>
        <v/>
      </c>
      <c r="E2666" s="178" t="str">
        <f>'1st 3'!O50</f>
        <v/>
      </c>
      <c r="F2666" s="178" t="str">
        <f>'1st 4'!O50</f>
        <v/>
      </c>
      <c r="G2666" s="178" t="str">
        <f>'1st 5'!O50</f>
        <v/>
      </c>
      <c r="H2666" s="178" t="str">
        <f>'1st 6'!O50</f>
        <v/>
      </c>
      <c r="I2666" s="472"/>
      <c r="J2666" s="472"/>
      <c r="K2666" s="474"/>
      <c r="L2666" s="179" t="str">
        <f>'2nd 1'!O50</f>
        <v/>
      </c>
      <c r="M2666" s="178" t="str">
        <f>'2nd 2'!O50</f>
        <v/>
      </c>
      <c r="N2666" s="178" t="str">
        <f>'2nd 3'!O50</f>
        <v/>
      </c>
      <c r="O2666" s="178" t="str">
        <f>'2nd 4'!O50</f>
        <v/>
      </c>
      <c r="P2666" s="178" t="str">
        <f>'2nd 5'!O50</f>
        <v/>
      </c>
      <c r="Q2666" s="178" t="str">
        <f>'2nd 6'!O50</f>
        <v/>
      </c>
      <c r="R2666" s="178" t="str">
        <f>'2nd 7'!O50</f>
        <v/>
      </c>
      <c r="S2666" s="475"/>
      <c r="T2666" s="420"/>
      <c r="U2666" s="400"/>
      <c r="V2666" s="402"/>
      <c r="W2666" s="437"/>
      <c r="X2666" s="528"/>
      <c r="Y2666" s="529"/>
      <c r="Z2666" s="510"/>
    </row>
    <row r="2667" spans="1:26" ht="21" customHeight="1" thickTop="1" thickBot="1">
      <c r="A2667" s="435" t="s">
        <v>30</v>
      </c>
      <c r="B2667" s="435"/>
      <c r="C2667" s="435"/>
      <c r="D2667" s="435"/>
      <c r="E2667" s="435"/>
      <c r="F2667" s="435"/>
      <c r="G2667" s="435"/>
      <c r="H2667" s="435"/>
      <c r="I2667" s="435"/>
      <c r="J2667" s="435"/>
      <c r="K2667" s="435"/>
      <c r="L2667" s="435"/>
      <c r="M2667" s="435"/>
      <c r="N2667" s="435"/>
      <c r="O2667" s="435"/>
      <c r="P2667" s="435"/>
      <c r="Q2667" s="435"/>
      <c r="R2667" s="435"/>
      <c r="S2667" s="435"/>
      <c r="T2667" s="435"/>
      <c r="U2667" s="435"/>
      <c r="V2667" s="435"/>
      <c r="W2667" s="435"/>
      <c r="X2667" s="435"/>
      <c r="Y2667" s="435"/>
      <c r="Z2667" s="510"/>
    </row>
    <row r="2668" spans="1:26" ht="19.5" customHeight="1" thickTop="1" thickBot="1">
      <c r="A2668" s="478" t="s">
        <v>44</v>
      </c>
      <c r="B2668" s="479"/>
      <c r="C2668" s="479"/>
      <c r="D2668" s="479"/>
      <c r="E2668" s="479"/>
      <c r="F2668" s="479"/>
      <c r="G2668" s="479"/>
      <c r="H2668" s="479"/>
      <c r="I2668" s="479"/>
      <c r="J2668" s="479"/>
      <c r="K2668" s="506"/>
      <c r="L2668" s="425" t="s">
        <v>45</v>
      </c>
      <c r="M2668" s="426"/>
      <c r="N2668" s="426"/>
      <c r="O2668" s="426"/>
      <c r="P2668" s="426"/>
      <c r="Q2668" s="426"/>
      <c r="R2668" s="426"/>
      <c r="S2668" s="426"/>
      <c r="T2668" s="426"/>
      <c r="U2668" s="426"/>
      <c r="V2668" s="160"/>
      <c r="W2668" s="428" t="s">
        <v>39</v>
      </c>
      <c r="X2668" s="428"/>
      <c r="Y2668" s="161"/>
      <c r="Z2668" s="510"/>
    </row>
    <row r="2669" spans="1:26" ht="17.25" customHeight="1" thickTop="1">
      <c r="A2669" s="99" t="s">
        <v>22</v>
      </c>
      <c r="B2669" s="100"/>
      <c r="C2669" s="101">
        <f>'3rd 1'!B4</f>
        <v>201</v>
      </c>
      <c r="D2669" s="101">
        <f>'3rd 2'!B4</f>
        <v>202</v>
      </c>
      <c r="E2669" s="101">
        <f>'3rd 3'!B4</f>
        <v>203</v>
      </c>
      <c r="F2669" s="101">
        <f>'3rd 4'!B4</f>
        <v>204</v>
      </c>
      <c r="G2669" s="101">
        <f>'3rd 5'!B4</f>
        <v>205</v>
      </c>
      <c r="H2669" s="101">
        <f>'3rd 6'!B4</f>
        <v>0</v>
      </c>
      <c r="I2669" s="430" t="s">
        <v>0</v>
      </c>
      <c r="J2669" s="430" t="s">
        <v>3</v>
      </c>
      <c r="K2669" s="432" t="s">
        <v>2</v>
      </c>
      <c r="L2669" s="101">
        <f>'4th 1'!B4</f>
        <v>206</v>
      </c>
      <c r="M2669" s="101">
        <f>'4th 2'!B4</f>
        <v>207</v>
      </c>
      <c r="N2669" s="101">
        <f>'4th 3'!B4</f>
        <v>208</v>
      </c>
      <c r="O2669" s="101">
        <f>'4th 4'!B4</f>
        <v>209</v>
      </c>
      <c r="P2669" s="101">
        <f>'4th 5'!B4</f>
        <v>210</v>
      </c>
      <c r="Q2669" s="101">
        <f>'4th 6'!B4</f>
        <v>211</v>
      </c>
      <c r="R2669" s="101">
        <f>'4th 7'!B4</f>
        <v>0</v>
      </c>
      <c r="S2669" s="429" t="s">
        <v>0</v>
      </c>
      <c r="T2669" s="429" t="s">
        <v>3</v>
      </c>
      <c r="U2669" s="431" t="s">
        <v>2</v>
      </c>
      <c r="V2669" s="433" t="s">
        <v>62</v>
      </c>
      <c r="W2669" s="434"/>
      <c r="X2669" s="434"/>
      <c r="Y2669" s="162" t="str">
        <f>IF(X2670&gt;=4,"A+",IF(X2670&gt;=3.75,"A",IF(X2670&gt;=3.5,"A-",IF(X2670&gt;=3.25,"B+",IF(X2670&gt;=3,"B",IF(X2670&gt;=2.75,"B-",IF(X2670&gt;=2.5,"C+",IF(X2670&gt;=2,"C","F"))))))))</f>
        <v>A-</v>
      </c>
      <c r="Z2669" s="510"/>
    </row>
    <row r="2670" spans="1:26" ht="63.75" customHeight="1">
      <c r="A2670" s="77" t="s">
        <v>63</v>
      </c>
      <c r="B2670" s="86"/>
      <c r="C2670" s="79" t="str">
        <f>IF('3rd 1'!C50&gt;0,'3rd 1'!D6,IF('3rd 1'!K50&gt;0,'3rd 1'!L6,IF('3rd 1'!S50&gt;0,'3rd 1'!T6,0)))</f>
        <v>Drawing-3</v>
      </c>
      <c r="D2670" s="79" t="str">
        <f>IF('3rd 2'!C50&gt;0,'3rd 2'!D6,IF('3rd 2'!K50&gt;0,'3rd 2'!L6,IF('3rd 2'!S50&gt;0,'3rd 2'!T6,0)))</f>
        <v>Still Life-1</v>
      </c>
      <c r="E2670" s="79" t="str">
        <f>IF('3rd 3'!C50&gt;0,'3rd 3'!D6,IF('3rd 3'!K50&gt;0,'3rd 3'!L6,IF('3rd 3'!S50&gt;0,'3rd 3'!T6,0)))</f>
        <v>Sketch-3</v>
      </c>
      <c r="F2670" s="79" t="str">
        <f>IF('3rd 4'!C50&gt;0,'3rd 4'!D6,IF('3rd 4'!K50&gt;0,'3rd 4'!L6,IF('3rd 4'!S50&gt;0,'3rd 4'!T6,0)))</f>
        <v>Nature Study</v>
      </c>
      <c r="G2670" s="79" t="str">
        <f>IF('3rd 5'!C50&gt;0,'3rd 5'!D6,IF('3rd 5'!K50&gt;0,'3rd 5'!L6,IF('3rd 5'!S50&gt;0,'3rd 5'!T6,0)))</f>
        <v>History of Ancient Indian Civilization</v>
      </c>
      <c r="H2670" s="79">
        <f>IF('3rd 6'!C50&gt;0,'3rd 6'!D6,IF('3rd 6'!K50&gt;0,'3rd 6'!L6,IF('3rd 6'!S50&gt;0,'3rd 6'!T6,0)))</f>
        <v>0</v>
      </c>
      <c r="I2670" s="481"/>
      <c r="J2670" s="481"/>
      <c r="K2670" s="482"/>
      <c r="L2670" s="79" t="str">
        <f>IF('4th 1'!C50&gt;0,'4th 1'!D6,IF('4th 1'!K50&gt;0,'4th 1'!L6,IF('4th 1'!S50&gt;0,'4th 1'!T6,0)))</f>
        <v>Drawing-4</v>
      </c>
      <c r="M2670" s="79" t="str">
        <f>IF('4th 2'!C50&gt;0,'4th 2'!D6,IF('4th 2'!K50&gt;0,'4th 2'!L6,IF('4th 2'!S50&gt;0,'4th 2'!T6,0)))</f>
        <v>Still Life-2</v>
      </c>
      <c r="N2670" s="79" t="str">
        <f>IF('4th 3'!C50&gt;0,'4th 3'!D6,IF('4th 3'!K50&gt;0,'4th 3'!L6,IF('4th 3'!S50&gt;0,'4th 3'!T6,0)))</f>
        <v>Landscape-2</v>
      </c>
      <c r="O2670" s="79" t="str">
        <f>IF('4th 4'!C50&gt;0,'4th 4'!D6,IF('4th 4'!K50&gt;0,'4th 4'!L6,IF('4th 4'!S50&gt;0,'4th 4'!T6,0)))</f>
        <v>Study &amp; Composition-2</v>
      </c>
      <c r="P2670" s="79" t="str">
        <f>IF('4th 5'!C50&gt;0,'4th 5'!D6,IF('4th 5'!K50&gt;0,'4th 5'!L6,IF('4th 5'!S50&gt;0,'4th 5'!T6,0)))</f>
        <v>Material &amp; Technique of Printmaking</v>
      </c>
      <c r="Q2670" s="79" t="str">
        <f>IF('4th 6'!C50&gt;0,'4th 6'!D6,IF('4th 6'!K50&gt;0,'4th 6'!L6,IF('4th 6'!S50&gt;0,'4th 6'!T6,0)))</f>
        <v>History of Ancient Bengal Civilization</v>
      </c>
      <c r="R2670" s="79">
        <f>IF('4th 7'!C50&gt;0,'4th 7'!D6,IF('4th 7'!K50&gt;0,'4th 7'!L6,IF('4th 7'!S50&gt;0,'4th 7'!T6,0)))</f>
        <v>0</v>
      </c>
      <c r="S2670" s="429"/>
      <c r="T2670" s="429"/>
      <c r="U2670" s="431"/>
      <c r="V2670" s="335">
        <f>IF(I2672&gt;0,(V2675+V2659),0)</f>
        <v>63</v>
      </c>
      <c r="W2670" s="254">
        <f>IF(I2672&gt;0,(W2675+W2659),0)</f>
        <v>222</v>
      </c>
      <c r="X2670" s="336">
        <f>IF(S2672&gt;0,(W2670/63),IF(I2672&gt;0,(W2670/46.5),0))</f>
        <v>3.5238095238095237</v>
      </c>
      <c r="Y2670" s="163" t="str">
        <f>IF(X2670&gt;=2.5,Y2669,IF(X2670&gt;=2.25,"C",IF(X2670&gt;=2,"D",IF(X2670=0,0,"F"))))</f>
        <v>A-</v>
      </c>
      <c r="Z2670" s="510"/>
    </row>
    <row r="2671" spans="1:26" ht="16.5">
      <c r="A2671" s="458" t="s">
        <v>27</v>
      </c>
      <c r="B2671" s="459"/>
      <c r="C2671" s="102">
        <f>IF('3rd 1'!C50&gt;0,'3rd 1'!H4,IF('3rd 1'!K50&gt;0,'3rd 1'!P4,IF('3rd 1'!S50&gt;0,'3rd 1'!X4,0)))</f>
        <v>3</v>
      </c>
      <c r="D2671" s="102">
        <f>IF('3rd 2'!C50&gt;0,'3rd 2'!H4,IF('3rd 2'!K50&gt;0,'3rd 2'!P4,IF('3rd 2'!S50&gt;0,'3rd 2'!X4,0)))</f>
        <v>3</v>
      </c>
      <c r="E2671" s="102">
        <f>IF('3rd 3'!C50&gt;0,'3rd 3'!H4,IF('3rd 3'!K50&gt;0,'3rd 3'!P4,IF('3rd 3'!S50&gt;0,'3rd 3'!X4,0)))</f>
        <v>3</v>
      </c>
      <c r="F2671" s="102">
        <f>IF('3rd 4'!C50&gt;0,'3rd 4'!H4,IF('3rd 4'!K50&gt;0,'3rd 4'!P4,IF('3rd 4'!S50&gt;0,'3rd 4'!X4,0)))</f>
        <v>3</v>
      </c>
      <c r="G2671" s="102">
        <f>IF('3rd 5'!C50&gt;0,'3rd 5'!H4,IF('3rd 5'!K50&gt;0,'3rd 5'!P4,IF('3rd 5'!S50&gt;0,'3rd 5'!X4,0)))</f>
        <v>3</v>
      </c>
      <c r="H2671" s="102">
        <f>IF('3rd 6'!C50&gt;0,'3rd 6'!H4,IF('3rd 6'!K50&gt;0,'3rd 6'!P4,IF('3rd 6'!S50&gt;0,'3rd 6'!X4,0)))</f>
        <v>0</v>
      </c>
      <c r="I2671" s="481"/>
      <c r="J2671" s="481"/>
      <c r="K2671" s="482"/>
      <c r="L2671" s="102">
        <f>IF('4th 1'!C50&gt;0,'4th 1'!H4,IF('4th 1'!K50&gt;0,'4th 1'!P4,IF('4th 1'!S50&gt;0,'4th 1'!X4,0)))</f>
        <v>3</v>
      </c>
      <c r="M2671" s="102">
        <f>IF('4th 2'!C50&gt;0,'4th 2'!H4,IF('4th 2'!K50&gt;0,'4th 2'!P4,IF('4th 2'!S50&gt;0,'4th 2'!X4,0)))</f>
        <v>3</v>
      </c>
      <c r="N2671" s="102">
        <f>IF('4th 3'!C50&gt;0,'4th 3'!H4,IF('4th 3'!K50&gt;0,'4th 3'!P4,IF('4th 3'!S50&gt;0,'4th 3'!X4,0)))</f>
        <v>3</v>
      </c>
      <c r="O2671" s="102">
        <f>IF('4th 4'!C50&gt;0,'4th 4'!H4,IF('4th 4'!K50&gt;0,'4th 4'!P4,IF('4th 4'!S50&gt;0,'4th 4'!X4,0)))</f>
        <v>1.5</v>
      </c>
      <c r="P2671" s="102">
        <f>IF('4th 5'!C50&gt;0,'4th 5'!H4,IF('4th 5'!K50&gt;0,'4th 5'!P4,IF('4th 5'!S50&gt;0,'4th 5'!X4,0)))</f>
        <v>1.5</v>
      </c>
      <c r="Q2671" s="102">
        <f>IF('4th 6'!C50&gt;0,'4th 6'!H4,IF('4th 6'!K50&gt;0,'4th 6'!P4,IF('4th 6'!S50&gt;0,'4th 6'!X4,0)))</f>
        <v>3</v>
      </c>
      <c r="R2671" s="102">
        <f>IF('4th 7'!C50&gt;0,'4th 7'!H4,IF('4th 7'!K50&gt;0,'4th 7'!P4,IF('4th 7'!S50&gt;0,'4th 7'!X4,0)))</f>
        <v>0</v>
      </c>
      <c r="S2671" s="430"/>
      <c r="T2671" s="430"/>
      <c r="U2671" s="432"/>
      <c r="V2671" s="460" t="s">
        <v>41</v>
      </c>
      <c r="W2671" s="461"/>
      <c r="X2671" s="461"/>
      <c r="Y2671" s="462"/>
      <c r="Z2671" s="510"/>
    </row>
    <row r="2672" spans="1:26" ht="17.25" thickBot="1">
      <c r="A2672" s="463" t="s">
        <v>11</v>
      </c>
      <c r="B2672" s="464"/>
      <c r="C2672" s="102">
        <v>100</v>
      </c>
      <c r="D2672" s="102">
        <v>100</v>
      </c>
      <c r="E2672" s="102">
        <v>100</v>
      </c>
      <c r="F2672" s="102">
        <v>100</v>
      </c>
      <c r="G2672" s="102">
        <v>100</v>
      </c>
      <c r="H2672" s="102">
        <v>100</v>
      </c>
      <c r="I2672" s="465">
        <f>(C2676*C2671)+(D2676*D2671)+(E2676*E2671)+(F2676*F2671)+(G2676*G2671)+(H2676*H2671)</f>
        <v>49.5</v>
      </c>
      <c r="J2672" s="84"/>
      <c r="K2672" s="103" t="str">
        <f>IF(J2673&gt;=4,"A+",IF(J2673&gt;=3.75,"A",IF(J2673&gt;=3.5,"A-",IF(J2673&gt;=3.25,"B+",IF(J2673&gt;=3,"B",IF(J2673&gt;=2.75,"B-",IF(J2673&gt;=2.5,"C+",IF(J2673&gt;=2,"C","F"))))))))</f>
        <v>B+</v>
      </c>
      <c r="L2672" s="102">
        <v>100</v>
      </c>
      <c r="M2672" s="102">
        <v>100</v>
      </c>
      <c r="N2672" s="102">
        <v>100</v>
      </c>
      <c r="O2672" s="102">
        <v>100</v>
      </c>
      <c r="P2672" s="102">
        <v>100</v>
      </c>
      <c r="Q2672" s="102">
        <v>100</v>
      </c>
      <c r="R2672" s="102">
        <v>100</v>
      </c>
      <c r="S2672" s="465">
        <f>(L2676*L2671)+(M2676*M2671)+(N2676*N2671)+(O2676*O2671)+(P2676*P2671)+(Q2676*Q2671)+(R2676*R2671)</f>
        <v>52.125</v>
      </c>
      <c r="T2672" s="84"/>
      <c r="U2672" s="103" t="str">
        <f>IF(T2673&gt;=4,"A+",IF(T2673&gt;=3.75,"A",IF(T2673&gt;=3.5,"A-",IF(T2673&gt;=3.25,"B+",IF(T2673&gt;=3,"B",IF(T2673&gt;=2.75,"B-",IF(T2673&gt;=2.5,"C+",IF(T2673&gt;=2,"C","F"))))))))</f>
        <v>B+</v>
      </c>
      <c r="V2672" s="467" t="s">
        <v>29</v>
      </c>
      <c r="W2672" s="469" t="s">
        <v>0</v>
      </c>
      <c r="X2672" s="469" t="s">
        <v>3</v>
      </c>
      <c r="Y2672" s="476" t="s">
        <v>2</v>
      </c>
      <c r="Z2672" s="510"/>
    </row>
    <row r="2673" spans="1:28" ht="17.25" thickTop="1">
      <c r="A2673" s="77" t="s">
        <v>28</v>
      </c>
      <c r="B2673" s="86"/>
      <c r="C2673" s="104">
        <f>IF('3rd 1'!C50&gt;0,'3rd 1'!C50,IF('3rd 1'!K50&gt;0,'3rd 1'!K50,IF('3rd 1'!S50&gt;0,'3rd 1'!S50,0)))</f>
        <v>30.5</v>
      </c>
      <c r="D2673" s="104">
        <f>IF('3rd 2'!C50&gt;0,'3rd 2'!C50,IF('3rd 2'!K50&gt;0,'3rd 2'!K50,IF('3rd 2'!S50&gt;0,'3rd 2'!S50,0)))</f>
        <v>27</v>
      </c>
      <c r="E2673" s="104">
        <f>IF('3rd 3'!C50&gt;0,'3rd 3'!C50,IF('3rd 3'!K50&gt;0,'3rd 3'!K50,IF('3rd 3'!S50&gt;0,'3rd 3'!S50,0)))</f>
        <v>31</v>
      </c>
      <c r="F2673" s="104">
        <f>IF('3rd 4'!C50&gt;0,'3rd 4'!C50,IF('3rd 4'!K50&gt;0,'3rd 4'!K50,IF('3rd 4'!S50&gt;0,'3rd 4'!S50,0)))</f>
        <v>28.5</v>
      </c>
      <c r="G2673" s="104">
        <f>IF('3rd 5'!C50&gt;0,'3rd 5'!C50,IF('3rd 5'!K50&gt;0,'3rd 5'!K50,IF('3rd 5'!S50&gt;0,'3rd 5'!S50,0)))</f>
        <v>26</v>
      </c>
      <c r="H2673" s="104">
        <f>IF('3rd 6'!C50&gt;0,'3rd 6'!C50,IF('3rd 6'!K50&gt;0,'3rd 6'!K50,IF('3rd 6'!S50&gt;0,'3rd 6'!S50,0)))</f>
        <v>0</v>
      </c>
      <c r="I2673" s="457"/>
      <c r="J2673" s="485">
        <f>I2672/(C2671+D2671+E2671+F2671+G2671+H2671)</f>
        <v>3.3</v>
      </c>
      <c r="K2673" s="90"/>
      <c r="L2673" s="104">
        <f>IF('4th 1'!C50&gt;0,'4th 1'!C50,IF('4th 1'!K50&gt;0,'4th 1'!K50,IF('4th 1'!S50&gt;0,'4th 1'!S50,0)))</f>
        <v>32</v>
      </c>
      <c r="M2673" s="104">
        <f>IF('4th 2'!C50&gt;0,'4th 2'!C50,IF('4th 2'!K50&gt;0,'4th 2'!K50,IF('4th 2'!S50&gt;0,'4th 2'!S50,0)))</f>
        <v>31</v>
      </c>
      <c r="N2673" s="104">
        <f>IF('4th 3'!C50&gt;0,'4th 3'!C50,IF('4th 3'!K50&gt;0,'4th 3'!K50,IF('4th 3'!S50&gt;0,'4th 3'!S50,0)))</f>
        <v>31</v>
      </c>
      <c r="O2673" s="104">
        <f>IF('4th 4'!C50&gt;0,'4th 4'!C50,IF('4th 4'!K50&gt;0,'4th 4'!K50,IF('4th 4'!S50&gt;0,'4th 4'!S50,0)))</f>
        <v>29.25</v>
      </c>
      <c r="P2673" s="104">
        <f>IF('4th 5'!C50&gt;0,'4th 5'!C50,IF('4th 5'!K50&gt;0,'4th 5'!K50,IF('4th 5'!S50&gt;0,'4th 5'!S50,0)))</f>
        <v>32</v>
      </c>
      <c r="Q2673" s="104">
        <f>IF('4th 6'!C50&gt;0,'4th 6'!C50,IF('4th 6'!K50&gt;0,'4th 6'!K50,IF('4th 6'!S50&gt;0,'4th 6'!S50,0)))</f>
        <v>27</v>
      </c>
      <c r="R2673" s="104">
        <f>IF('4th 7'!C50&gt;0,'4th 7'!C50,IF('4th 7'!K50&gt;0,'4th 7'!K50,IF('4th 7'!S50&gt;0,'4th 7'!S50,0)))</f>
        <v>0</v>
      </c>
      <c r="S2673" s="457"/>
      <c r="T2673" s="485">
        <f>S2672/(L2671+M2671+N2671+O2671+P2671+Q2671+R2671)</f>
        <v>3.4750000000000001</v>
      </c>
      <c r="U2673" s="90"/>
      <c r="V2673" s="468"/>
      <c r="W2673" s="470"/>
      <c r="X2673" s="471"/>
      <c r="Y2673" s="477"/>
      <c r="Z2673" s="510"/>
    </row>
    <row r="2674" spans="1:28" ht="17.25">
      <c r="A2674" s="423" t="s">
        <v>26</v>
      </c>
      <c r="B2674" s="91" t="s">
        <v>60</v>
      </c>
      <c r="C2674" s="104">
        <f>IF('3rd 1'!C50&gt;0,'3rd 1'!J50,IF('3rd 1'!K50&gt;0,'3rd 1'!R50,IF('3rd 1'!S50&gt;0,'3rd 1'!Z50,0)))</f>
        <v>44.5</v>
      </c>
      <c r="D2674" s="104">
        <f>IF('3rd 2'!C50&gt;0,'3rd 2'!J50,IF('3rd 2'!K50&gt;0,'3rd 2'!R50,IF('3rd 2'!S50&gt;0,'3rd 2'!Z50,0)))</f>
        <v>29.5</v>
      </c>
      <c r="E2674" s="104">
        <f>IF('3rd 3'!C50&gt;0,'3rd 3'!J50,IF('3rd 3'!K50&gt;0,'3rd 3'!R50,IF('3rd 3'!S50&gt;0,'3rd 3'!Z50,0)))</f>
        <v>39.5</v>
      </c>
      <c r="F2674" s="104">
        <f>IF('3rd 4'!C50&gt;0,'3rd 4'!J50,IF('3rd 4'!K50&gt;0,'3rd 4'!R50,IF('3rd 4'!S50&gt;0,'3rd 4'!Z50,0)))</f>
        <v>40</v>
      </c>
      <c r="G2674" s="104">
        <f>IF('3rd 5'!C50&gt;0,'3rd 5'!J50,IF('3rd 5'!K50&gt;0,'3rd 5'!R50,IF('3rd 5'!S50&gt;0,'3rd 5'!Z50,0)))</f>
        <v>41.75</v>
      </c>
      <c r="H2674" s="104">
        <f>IF('3rd 6'!C50&gt;0,'3rd 6'!J50,IF('3rd 6'!K50&gt;0,'3rd 6'!R50,IF('3rd 6'!S50&gt;0,'3rd 6'!Z50,0)))</f>
        <v>0</v>
      </c>
      <c r="I2674" s="457"/>
      <c r="J2674" s="525"/>
      <c r="K2674" s="442" t="str">
        <f>IF(J2673&gt;=2.5,K2672,IF(J2673&gt;=2.25,"C",IF(J2673&gt;=2,"D",IF(J2673=0,0,"F"))))</f>
        <v>B+</v>
      </c>
      <c r="L2674" s="104">
        <f>IF('4th 1'!C50&gt;0,'4th 1'!J50,IF('4th 1'!K50&gt;0,'4th 1'!R50,IF('4th 1'!S50&gt;0,'4th 1'!Z50,0)))</f>
        <v>48.5</v>
      </c>
      <c r="M2674" s="104">
        <f>IF('4th 2'!C50&gt;0,'4th 2'!J50,IF('4th 2'!K50&gt;0,'4th 2'!R50,IF('4th 2'!S50&gt;0,'4th 2'!Z50,0)))</f>
        <v>34</v>
      </c>
      <c r="N2674" s="104">
        <f>IF('4th 3'!C50&gt;0,'4th 3'!J50,IF('4th 3'!K50&gt;0,'4th 3'!R50,IF('4th 3'!S50&gt;0,'4th 3'!Z50,0)))</f>
        <v>41.5</v>
      </c>
      <c r="O2674" s="104">
        <f>IF('4th 4'!C50&gt;0,'4th 4'!J50,IF('4th 4'!K50&gt;0,'4th 4'!R50,IF('4th 4'!S50&gt;0,'4th 4'!Z50,0)))</f>
        <v>44</v>
      </c>
      <c r="P2674" s="104">
        <f>IF('4th 5'!C50&gt;0,'4th 5'!J50,IF('4th 5'!K50&gt;0,'4th 5'!R50,IF('4th 5'!S50&gt;0,'4th 5'!Z50,0)))</f>
        <v>36</v>
      </c>
      <c r="Q2674" s="104">
        <f>IF('4th 6'!C50&gt;0,'4th 6'!J50,IF('4th 6'!K50&gt;0,'4th 6'!R50,IF('4th 6'!S50&gt;0,'4th 6'!Z50,0)))</f>
        <v>38.75</v>
      </c>
      <c r="R2674" s="104">
        <f>IF('4th 7'!C50&gt;0,'4th 7'!J50,IF('4th 7'!K50&gt;0,'4th 7'!R50,IF('4th 7'!S50&gt;0,'4th 7'!Z50,0)))</f>
        <v>0</v>
      </c>
      <c r="S2674" s="457"/>
      <c r="T2674" s="525"/>
      <c r="U2674" s="442" t="str">
        <f>IF(T2673&gt;=2.5,U2672,IF(T2673&gt;=2.25,"C",IF(T2673&gt;=2,"D",IF(T2673=0,0,"F"))))</f>
        <v>B+</v>
      </c>
      <c r="V2674" s="454" t="s">
        <v>40</v>
      </c>
      <c r="W2674" s="443"/>
      <c r="X2674" s="443"/>
      <c r="Y2674" s="455"/>
      <c r="Z2674" s="510"/>
      <c r="AA2674" s="105"/>
      <c r="AB2674" s="105"/>
    </row>
    <row r="2675" spans="1:28" ht="16.5" customHeight="1">
      <c r="A2675" s="424"/>
      <c r="B2675" s="91" t="s">
        <v>67</v>
      </c>
      <c r="C2675" s="117">
        <f>'3rd 1'!AA50</f>
        <v>75</v>
      </c>
      <c r="D2675" s="117">
        <f>'3rd 2'!AA50</f>
        <v>57</v>
      </c>
      <c r="E2675" s="117">
        <f>'3rd 3'!AA50</f>
        <v>71</v>
      </c>
      <c r="F2675" s="117">
        <f>'3rd 4'!AA50</f>
        <v>69</v>
      </c>
      <c r="G2675" s="117">
        <f>'3rd 5'!AA50</f>
        <v>68</v>
      </c>
      <c r="H2675" s="117">
        <f>'3rd 6'!AA50</f>
        <v>0</v>
      </c>
      <c r="I2675" s="457"/>
      <c r="J2675" s="525"/>
      <c r="K2675" s="491"/>
      <c r="L2675" s="117">
        <f>'4th 1'!AA50</f>
        <v>81</v>
      </c>
      <c r="M2675" s="117">
        <f>'4th 2'!AA50</f>
        <v>65</v>
      </c>
      <c r="N2675" s="117">
        <f>'4th 3'!AA50</f>
        <v>73</v>
      </c>
      <c r="O2675" s="117">
        <f>'4th 4'!AA50</f>
        <v>74</v>
      </c>
      <c r="P2675" s="117">
        <f>'4th 5'!AA50</f>
        <v>68</v>
      </c>
      <c r="Q2675" s="117">
        <f>'4th 6'!AA50</f>
        <v>66</v>
      </c>
      <c r="R2675" s="117">
        <f>'4th 7'!AA50</f>
        <v>0</v>
      </c>
      <c r="S2675" s="457"/>
      <c r="T2675" s="525"/>
      <c r="U2675" s="491"/>
      <c r="V2675" s="444">
        <f>IF((C2676+C2678)=0,0,C2671)+IF((D2676+D2678)=0,0,D2671)+IF((E2676+E2678)=0,0,E2671)+IF((F2676+F2678)=0,0,F2671)+IF((G2676+G2678)=0,0,G2671)+IF((H2676+H2678)=0,0,H2671)+IF((L2676+L2678)=0,0,L2671)+IF((M2676+M2678)=0,0,M2671)+IF((N2676+N2678)=0,0,N2671)+IF((O2676+O2678)=0,0,O2671)+IF((P2676+P2678)=0,0,P2671)+IF((Q2676+Q2678)=0,0,Q2671)+IF((R2676+R2678)=0,0,R2671)+IF(E2708&gt;0,1.5,0)</f>
        <v>31.5</v>
      </c>
      <c r="W2675" s="457">
        <f>I2672+S2672+(E2708*1.5)</f>
        <v>106.875</v>
      </c>
      <c r="X2675" s="440">
        <f>IF(S2672&gt;0,(W2675/31.5),J2673)</f>
        <v>3.3928571428571428</v>
      </c>
      <c r="Y2675" s="164" t="str">
        <f>IF(X2675&gt;=4,"A+",IF(X2675&gt;=3.75,"A",IF(X2675&gt;=3.5,"A-",IF(X2675&gt;=3.25,"B+",IF(X2675&gt;=3,"B",IF(X2675&gt;=2.75,"B-",IF(X2675&gt;=2.5,"C+",IF(X2675&gt;=2,"C","F"))))))))</f>
        <v>B+</v>
      </c>
      <c r="Z2675" s="510"/>
    </row>
    <row r="2676" spans="1:28" ht="16.5">
      <c r="A2676" s="424"/>
      <c r="B2676" s="91" t="s">
        <v>1</v>
      </c>
      <c r="C2676" s="104">
        <f>'3rd 1'!AC50</f>
        <v>3.75</v>
      </c>
      <c r="D2676" s="104">
        <f>'3rd 2'!AC50</f>
        <v>2.75</v>
      </c>
      <c r="E2676" s="104">
        <f>'3rd 3'!AC50</f>
        <v>3.5</v>
      </c>
      <c r="F2676" s="104">
        <f>'3rd 4'!AC50</f>
        <v>3.25</v>
      </c>
      <c r="G2676" s="104">
        <f>'3rd 5'!AC50</f>
        <v>3.25</v>
      </c>
      <c r="H2676" s="104">
        <f>'3rd 6'!AC50</f>
        <v>0</v>
      </c>
      <c r="I2676" s="457"/>
      <c r="J2676" s="525"/>
      <c r="K2676" s="106"/>
      <c r="L2676" s="104">
        <f>'4th 1'!AC50</f>
        <v>4</v>
      </c>
      <c r="M2676" s="104">
        <f>'4th 2'!AC50</f>
        <v>3.25</v>
      </c>
      <c r="N2676" s="104">
        <f>'4th 3'!AC50</f>
        <v>3.5</v>
      </c>
      <c r="O2676" s="104">
        <f>'4th 4'!AC50</f>
        <v>3.5</v>
      </c>
      <c r="P2676" s="104">
        <f>'4th 5'!AC50</f>
        <v>3.25</v>
      </c>
      <c r="Q2676" s="104">
        <f>'4th 6'!AC50</f>
        <v>3.25</v>
      </c>
      <c r="R2676" s="107">
        <f>'4th 7'!AC50</f>
        <v>0</v>
      </c>
      <c r="S2676" s="457"/>
      <c r="T2676" s="525"/>
      <c r="U2676" s="108"/>
      <c r="V2676" s="456"/>
      <c r="W2676" s="448"/>
      <c r="X2676" s="441"/>
      <c r="Y2676" s="451" t="str">
        <f>IF(S2672&gt;0,(IF(X2675&gt;=2.5,Y2675,IF(X2675&gt;=2.25,"C",IF(X2675&gt;=2,"D","F")))),K2674)</f>
        <v>B+</v>
      </c>
      <c r="Z2676" s="510"/>
    </row>
    <row r="2677" spans="1:28" ht="16.5">
      <c r="A2677" s="424"/>
      <c r="B2677" s="91" t="s">
        <v>2</v>
      </c>
      <c r="C2677" s="104" t="str">
        <f>'3rd 1'!AB50</f>
        <v>A</v>
      </c>
      <c r="D2677" s="104" t="str">
        <f>'3rd 2'!AB50</f>
        <v>B-</v>
      </c>
      <c r="E2677" s="104" t="str">
        <f>'3rd 3'!AB50</f>
        <v>A-</v>
      </c>
      <c r="F2677" s="104" t="str">
        <f>'3rd 4'!AB50</f>
        <v>B+</v>
      </c>
      <c r="G2677" s="104" t="str">
        <f>'3rd 5'!AB50</f>
        <v>B+</v>
      </c>
      <c r="H2677" s="104" t="str">
        <f>'3rd 6'!AB50</f>
        <v/>
      </c>
      <c r="I2677" s="457"/>
      <c r="J2677" s="98"/>
      <c r="K2677" s="90"/>
      <c r="L2677" s="104" t="str">
        <f>'4th 1'!AB50</f>
        <v>A+</v>
      </c>
      <c r="M2677" s="104" t="str">
        <f>'4th 2'!AB50</f>
        <v>B+</v>
      </c>
      <c r="N2677" s="104" t="str">
        <f>'4th 3'!AB50</f>
        <v>A-</v>
      </c>
      <c r="O2677" s="104" t="str">
        <f>'4th 4'!AB50</f>
        <v>A-</v>
      </c>
      <c r="P2677" s="104" t="str">
        <f>'4th 5'!AB50</f>
        <v>B+</v>
      </c>
      <c r="Q2677" s="104" t="str">
        <f>'4th 6'!AB50</f>
        <v>B+</v>
      </c>
      <c r="R2677" s="104" t="str">
        <f>'4th 7'!AB50</f>
        <v/>
      </c>
      <c r="S2677" s="457"/>
      <c r="T2677" s="98"/>
      <c r="U2677" s="109"/>
      <c r="V2677" s="446"/>
      <c r="W2677" s="449"/>
      <c r="X2677" s="450"/>
      <c r="Y2677" s="452"/>
      <c r="Z2677" s="510"/>
    </row>
    <row r="2678" spans="1:28" ht="16.5" customHeight="1">
      <c r="A2678" s="413" t="s">
        <v>127</v>
      </c>
      <c r="B2678" s="91" t="s">
        <v>1</v>
      </c>
      <c r="C2678" s="104">
        <f>'3rd 1'!AD50</f>
        <v>0</v>
      </c>
      <c r="D2678" s="104">
        <f>'3rd 2'!AD50</f>
        <v>0</v>
      </c>
      <c r="E2678" s="104">
        <f>'3rd 3'!AD50</f>
        <v>0</v>
      </c>
      <c r="F2678" s="104">
        <f>'3rd 4'!AD50</f>
        <v>0</v>
      </c>
      <c r="G2678" s="104">
        <f>'3rd 5'!AD50</f>
        <v>0</v>
      </c>
      <c r="H2678" s="104">
        <f>'3rd 6'!AD50</f>
        <v>0</v>
      </c>
      <c r="I2678" s="415">
        <f>(C2678*C2671)+(D2678*D2671)+(E2678*E2671)+(F2678*F2671)+(G2678*G2671)+(H2678*H2671)</f>
        <v>0</v>
      </c>
      <c r="J2678" s="417">
        <f>IF(C2678&gt;0,(C2676*C2671),0)+IF(D2678&gt;0,(D2676*D2671),0)+IF(E2678&gt;0,(E2676*E2671),0)+IF(F2678&gt;0,(F2676*F2671),0)+IF(G2678&gt;0,(G2676*G2671),0)+IF(H2678&gt;0,(H2676*H2671),0)</f>
        <v>0</v>
      </c>
      <c r="K2678" s="418">
        <f>IF(C2678&gt;C2676,((C2678*C2671)-(C2676*C2671)),0)+IF(D2678&gt;D2676,((D2678*D2671)-(D2676*D2671)),0)+IF(E2678&gt;E2676,((E2678*E2671)-(E2676*E2671)),0)+IF(F2678&gt;F2676,((F2678*F2671)-(F2676*F2671)),0)+IF(G2678&gt;G2676,((G2678*G2671)-(G2676*G2671)),0)+IF(H2678&gt;H2676,((H2678*H2671)-(H2676*H2671)),0)</f>
        <v>0</v>
      </c>
      <c r="L2678" s="165">
        <f>'4th 1'!AD50</f>
        <v>0</v>
      </c>
      <c r="M2678" s="104">
        <f>'4th 2'!AD50</f>
        <v>0</v>
      </c>
      <c r="N2678" s="104">
        <f>'4th 3'!AD50</f>
        <v>0</v>
      </c>
      <c r="O2678" s="104">
        <f>'4th 4'!AD50</f>
        <v>0</v>
      </c>
      <c r="P2678" s="104">
        <f>'4th 5'!AD50</f>
        <v>0</v>
      </c>
      <c r="Q2678" s="104">
        <f>'4th 6'!AD50</f>
        <v>0</v>
      </c>
      <c r="R2678" s="104">
        <f>'4th 7'!AD50</f>
        <v>0</v>
      </c>
      <c r="S2678" s="415">
        <f>(L2678*L2671)+(M2678*M2671)+(N2678*N2671)+(O2678*O2671)+(P2678*P2671)+(Q2678*Q2671)+(R2678*R2671)</f>
        <v>0</v>
      </c>
      <c r="T2678" s="417">
        <f>IF(L2678&gt;0,(L2676*L2671),0)+IF(M2678&gt;0,(M2676*M2671),0)+IF(N2678&gt;0,(N2676*N2671),0)+IF(O2678&gt;0,(O2676*O2671),0)+IF(P2678&gt;0,(P2676*P2671),0)+IF(Q2678&gt;0,(Q2676*Q2671),0)+IF(R2678&gt;0,(R2676*R2671),0)</f>
        <v>0</v>
      </c>
      <c r="U2678" s="484">
        <f>IF(L2678&gt;L2676,((L2678*L2671)-(L2676*L2671)),0)+IF(M2678&gt;M2676,((M2678*M2671)-(M2676*M2671)),0)+IF(N2678&gt;N2676,((N2678*N2671)-(N2676*N2671)),0)+IF(O2678&gt;O2676,((O2678*O2671)-(O2676*O2671)),0)+IF(P2678&gt;P2676,((P2678*P2671)-(P2676*P2671)),0)+IF(Q2678&gt;Q2676,((Q2678*Q2671)-(Q2676*Q2671)),0)+IF(R2678&gt;R2676,((R2678*R2671)-(R2676*R2671)),0)</f>
        <v>0</v>
      </c>
      <c r="V2678" s="401">
        <f>I2678+S2678</f>
        <v>0</v>
      </c>
      <c r="W2678" s="436">
        <f>J2678+T2678</f>
        <v>0</v>
      </c>
      <c r="X2678" s="438">
        <f>K2678+U2678</f>
        <v>0</v>
      </c>
      <c r="Y2678" s="483">
        <f>K2678+U2678+X2665</f>
        <v>0</v>
      </c>
      <c r="Z2678" s="510"/>
    </row>
    <row r="2679" spans="1:28" ht="16.5" thickBot="1">
      <c r="A2679" s="414"/>
      <c r="B2679" s="157" t="s">
        <v>23</v>
      </c>
      <c r="C2679" s="180" t="str">
        <f>'3rd 1'!AE50</f>
        <v/>
      </c>
      <c r="D2679" s="180" t="str">
        <f>'3rd 2'!AE50</f>
        <v/>
      </c>
      <c r="E2679" s="180" t="str">
        <f>'3rd 3'!AE50</f>
        <v/>
      </c>
      <c r="F2679" s="180" t="str">
        <f>'3rd 4'!AE50</f>
        <v/>
      </c>
      <c r="G2679" s="180" t="str">
        <f>'3rd 5'!AE50</f>
        <v/>
      </c>
      <c r="H2679" s="180" t="str">
        <f>'3rd 6'!AE50</f>
        <v/>
      </c>
      <c r="I2679" s="416"/>
      <c r="J2679" s="416"/>
      <c r="K2679" s="419"/>
      <c r="L2679" s="180" t="str">
        <f>'4th 1'!AE50</f>
        <v/>
      </c>
      <c r="M2679" s="180" t="str">
        <f>'4th 2'!AE50</f>
        <v/>
      </c>
      <c r="N2679" s="180" t="str">
        <f>'4th 3'!AE50</f>
        <v/>
      </c>
      <c r="O2679" s="180" t="str">
        <f>'4th 4'!AE50</f>
        <v/>
      </c>
      <c r="P2679" s="180" t="str">
        <f>'4th 5'!AE50</f>
        <v/>
      </c>
      <c r="Q2679" s="180" t="str">
        <f>'4th 6'!AE50</f>
        <v/>
      </c>
      <c r="R2679" s="180" t="str">
        <f>'4th 7'!AE50</f>
        <v/>
      </c>
      <c r="S2679" s="416"/>
      <c r="T2679" s="416"/>
      <c r="U2679" s="419"/>
      <c r="V2679" s="402"/>
      <c r="W2679" s="437"/>
      <c r="X2679" s="439"/>
      <c r="Y2679" s="406"/>
      <c r="Z2679" s="510"/>
    </row>
    <row r="2680" spans="1:28" ht="19.5" customHeight="1" thickTop="1" thickBot="1">
      <c r="A2680" s="435" t="s">
        <v>31</v>
      </c>
      <c r="B2680" s="435"/>
      <c r="C2680" s="435"/>
      <c r="D2680" s="435"/>
      <c r="E2680" s="435"/>
      <c r="F2680" s="435"/>
      <c r="G2680" s="435"/>
      <c r="H2680" s="435"/>
      <c r="I2680" s="435"/>
      <c r="J2680" s="435"/>
      <c r="K2680" s="435"/>
      <c r="L2680" s="435"/>
      <c r="M2680" s="435"/>
      <c r="N2680" s="435"/>
      <c r="O2680" s="435"/>
      <c r="P2680" s="435"/>
      <c r="Q2680" s="435"/>
      <c r="R2680" s="435"/>
      <c r="S2680" s="435"/>
      <c r="T2680" s="435"/>
      <c r="U2680" s="435"/>
      <c r="V2680" s="435"/>
      <c r="W2680" s="435"/>
      <c r="X2680" s="435"/>
      <c r="Y2680" s="435"/>
      <c r="Z2680" s="510"/>
    </row>
    <row r="2681" spans="1:28" ht="17.25" customHeight="1" thickTop="1" thickBot="1">
      <c r="A2681" s="478" t="s">
        <v>46</v>
      </c>
      <c r="B2681" s="479"/>
      <c r="C2681" s="479"/>
      <c r="D2681" s="479"/>
      <c r="E2681" s="479"/>
      <c r="F2681" s="479"/>
      <c r="G2681" s="479"/>
      <c r="H2681" s="479"/>
      <c r="I2681" s="479"/>
      <c r="J2681" s="479"/>
      <c r="K2681" s="480"/>
      <c r="L2681" s="426" t="s">
        <v>47</v>
      </c>
      <c r="M2681" s="426"/>
      <c r="N2681" s="426"/>
      <c r="O2681" s="426"/>
      <c r="P2681" s="426"/>
      <c r="Q2681" s="426"/>
      <c r="R2681" s="426"/>
      <c r="S2681" s="426"/>
      <c r="T2681" s="426"/>
      <c r="U2681" s="427"/>
      <c r="V2681" s="160"/>
      <c r="W2681" s="428" t="s">
        <v>39</v>
      </c>
      <c r="X2681" s="428"/>
      <c r="Y2681" s="161"/>
      <c r="Z2681" s="510"/>
    </row>
    <row r="2682" spans="1:28" ht="17.25" thickTop="1">
      <c r="A2682" s="99" t="s">
        <v>22</v>
      </c>
      <c r="B2682" s="100"/>
      <c r="C2682" s="101">
        <f>'5th 1'!B4</f>
        <v>301</v>
      </c>
      <c r="D2682" s="101">
        <f>'5th 2'!B4</f>
        <v>302</v>
      </c>
      <c r="E2682" s="101">
        <f>'5th 3'!B4</f>
        <v>303</v>
      </c>
      <c r="F2682" s="101">
        <f>'5th 4'!B4</f>
        <v>304</v>
      </c>
      <c r="G2682" s="101">
        <f>'5th 5'!B4</f>
        <v>305</v>
      </c>
      <c r="H2682" s="101">
        <f>'5th 6'!B4</f>
        <v>0</v>
      </c>
      <c r="I2682" s="430" t="s">
        <v>0</v>
      </c>
      <c r="J2682" s="430" t="s">
        <v>3</v>
      </c>
      <c r="K2682" s="432" t="s">
        <v>2</v>
      </c>
      <c r="L2682" s="101">
        <f>'6th 1'!B4</f>
        <v>306</v>
      </c>
      <c r="M2682" s="101">
        <f>'6th 2'!B4</f>
        <v>307</v>
      </c>
      <c r="N2682" s="101">
        <f>'6th 3'!B4</f>
        <v>308</v>
      </c>
      <c r="O2682" s="101">
        <f>'6th 4'!B4</f>
        <v>309</v>
      </c>
      <c r="P2682" s="101">
        <f>'6th 5'!B4</f>
        <v>310</v>
      </c>
      <c r="Q2682" s="101">
        <f>'6th 6'!B4</f>
        <v>0</v>
      </c>
      <c r="R2682" s="101">
        <f>'6th 7'!B4</f>
        <v>0</v>
      </c>
      <c r="S2682" s="429" t="s">
        <v>0</v>
      </c>
      <c r="T2682" s="429" t="s">
        <v>3</v>
      </c>
      <c r="U2682" s="431" t="s">
        <v>2</v>
      </c>
      <c r="V2682" s="433" t="s">
        <v>62</v>
      </c>
      <c r="W2682" s="434"/>
      <c r="X2682" s="434"/>
      <c r="Y2682" s="162" t="str">
        <f>IF(X2683&gt;=4,"A+",IF(X2683&gt;=3.75,"A",IF(X2683&gt;=3.5,"A-",IF(X2683&gt;=3.25,"B+",IF(X2683&gt;=3,"B",IF(X2683&gt;=2.75,"B-",IF(X2683&gt;=2.5,"C+",IF(X2683&gt;=2,"C","F"))))))))</f>
        <v>A-</v>
      </c>
      <c r="Z2682" s="510"/>
    </row>
    <row r="2683" spans="1:28" ht="65.25" customHeight="1">
      <c r="A2683" s="77" t="s">
        <v>63</v>
      </c>
      <c r="B2683" s="78"/>
      <c r="C2683" s="79" t="str">
        <f>IF('5th 1'!C50&gt;0,'5th 1'!D6,IF('5th 1'!K50&gt;0,'5th 1'!L6,IF('5th 1'!S50&gt;0,'5th 1'!T6,0)))</f>
        <v>Drawing-5</v>
      </c>
      <c r="D2683" s="79" t="str">
        <f>IF('5th 2'!C50&gt;0,'5th 2'!D6,IF('5th 2'!K50&gt;0,'5th 2'!L6,IF('5th 2'!S50&gt;0,'5th 2'!T6,0)))</f>
        <v>Head Study-1</v>
      </c>
      <c r="E2683" s="79" t="str">
        <f>IF('5th 3'!C50&gt;0,'5th 3'!D6,IF('5th 3'!K50&gt;0,'5th 3'!L6,IF('5th 3'!S50&gt;0,'5th 3'!T6,0)))</f>
        <v>Still life-3</v>
      </c>
      <c r="F2683" s="79" t="str">
        <f>IF('5th 4'!C50&gt;0,'5th 4'!D6,IF('5th 4'!K50&gt;0,'5th 4'!L6,IF('5th 4'!S50&gt;0,'5th 4'!T6,0)))</f>
        <v>Composition-1</v>
      </c>
      <c r="G2683" s="79" t="str">
        <f>IF('5th 5'!C50&gt;0,'5th 5'!D6,IF('5th 5'!K50&gt;0,'5th 5'!L6,IF('5th 5'!S50&gt;0,'5th 5'!T6,0)))</f>
        <v>History of Art</v>
      </c>
      <c r="H2683" s="79">
        <f>IF('5th 6'!C50&gt;0,'5th 6'!D6,IF('5th 6'!K50&gt;0,'5th 6'!L6,IF('5th 6'!S50&gt;0,'5th 6'!T6,0)))</f>
        <v>0</v>
      </c>
      <c r="I2683" s="481"/>
      <c r="J2683" s="481"/>
      <c r="K2683" s="482"/>
      <c r="L2683" s="79" t="str">
        <f>IF('6th 1'!C50&gt;0,'6th 1'!D6,IF('6th 1'!K50&gt;0,'6th 1'!L6,IF('6th 1'!S50&gt;0,'6th 1'!T6,0)))</f>
        <v>Drawing-6</v>
      </c>
      <c r="M2683" s="79" t="str">
        <f>IF('6th 2'!C50&gt;0,'6th 2'!D6,IF('6th 2'!K50&gt;0,'6th 2'!L6,IF('6th 2'!S50&gt;0,'6th 2'!T6,0)))</f>
        <v>Head study-2</v>
      </c>
      <c r="N2683" s="79" t="str">
        <f>IF('6th 3'!C50&gt;0,'6th 3'!D6,IF('6th 3'!K50&gt;0,'6th 3'!L6,IF('6th 3'!S50&gt;0,'6th 3'!T6,0)))</f>
        <v>Copy from old Master study</v>
      </c>
      <c r="O2683" s="79" t="str">
        <f>IF('6th 4'!C50&gt;0,'6th 4'!D6,IF('6th 4'!K50&gt;0,'6th 4'!L6,IF('6th 4'!S50&gt;0,'6th 4'!T6,0)))</f>
        <v>Composition-2</v>
      </c>
      <c r="P2683" s="79" t="str">
        <f>IF('6th 5'!C50&gt;0,'6th 5'!D6,IF('6th 5'!K50&gt;0,'6th 5'!L6,IF('6th 5'!S50&gt;0,'6th 5'!T6,0)))</f>
        <v>History of Arts</v>
      </c>
      <c r="Q2683" s="79">
        <f>IF('6th 6'!C50&gt;0,'6th 6'!D6,IF('6th 6'!K50&gt;0,'6th 6'!L6,IF('6th 6'!S50&gt;0,'6th 6'!T6,0)))</f>
        <v>0</v>
      </c>
      <c r="R2683" s="79">
        <f>IF('6th 7'!C50&gt;0,'6th 7'!D6,IF('6th 7'!K50&gt;0,'6th 7'!L6,IF('6th 7'!S50&gt;0,'6th 7'!T6,0)))</f>
        <v>0</v>
      </c>
      <c r="S2683" s="429"/>
      <c r="T2683" s="429"/>
      <c r="U2683" s="431"/>
      <c r="V2683" s="335">
        <f>IF(I2685&gt;0,(V2688+V2670),0)</f>
        <v>94.5</v>
      </c>
      <c r="W2683" s="254">
        <f>IF(I2685&gt;0,(W2688+W2670),0)</f>
        <v>336.75</v>
      </c>
      <c r="X2683" s="336">
        <f>IF(S2685&gt;0,(W2683/94.5),IF(I2685&gt;0,(W2683/78),0))</f>
        <v>3.5634920634920637</v>
      </c>
      <c r="Y2683" s="163" t="str">
        <f>IF(X2683&gt;=2.5,Y2682,IF(X2683&gt;=2.25,"C",IF(X2683&gt;=2,"D",IF(X2683=0,0,"F"))))</f>
        <v>A-</v>
      </c>
      <c r="Z2683" s="510"/>
    </row>
    <row r="2684" spans="1:28" ht="16.5">
      <c r="A2684" s="77" t="s">
        <v>12</v>
      </c>
      <c r="B2684" s="78"/>
      <c r="C2684" s="102">
        <f>IF('5th 1'!C50&gt;0,'5th 1'!H4,IF('5th 1'!K50&gt;0,'5th 1'!P4,IF('5th 1'!S50&gt;0,'5th 1'!X4,0)))</f>
        <v>3</v>
      </c>
      <c r="D2684" s="102">
        <f>IF('5th 2'!C50&gt;0,'5th 2'!H4,IF('5th 2'!K50&gt;0,'5th 2'!P4,IF('5th 2'!S50&gt;0,'5th 2'!X4,0)))</f>
        <v>3</v>
      </c>
      <c r="E2684" s="102">
        <f>IF('5th 3'!C50&gt;0,'5th 3'!H4,IF('5th 3'!K50&gt;0,'5th 3'!P4,IF('5th 3'!S50&gt;0,'5th 3'!X4,0)))</f>
        <v>3</v>
      </c>
      <c r="F2684" s="102">
        <f>IF('5th 4'!C50&gt;0,'5th 4'!H4,IF('5th 4'!K50&gt;0,'5th 4'!P4,IF('5th 4'!S50&gt;0,'5th 4'!X4,0)))</f>
        <v>3</v>
      </c>
      <c r="G2684" s="102">
        <f>IF('5th 5'!C50&gt;0,'5th 5'!H4,IF('5th 5'!K50&gt;0,'5th 5'!P4,IF('5th 5'!S50&gt;0,'5th 5'!X4,0)))</f>
        <v>3</v>
      </c>
      <c r="H2684" s="102">
        <f>IF('5th 6'!C50&gt;0,'5th 6'!H4,IF('5th 6'!K50&gt;0,'5th 6'!P4,IF('5th 6'!S50&gt;0,'5th 6'!X4,0)))</f>
        <v>0</v>
      </c>
      <c r="I2684" s="481"/>
      <c r="J2684" s="481"/>
      <c r="K2684" s="482"/>
      <c r="L2684" s="102">
        <f>IF('6th 1'!C50&gt;0,'6th 1'!H4,IF('6th 1'!K50&gt;0,'6th 1'!P4,IF('6th 1'!S50&gt;0,'6th 1'!X4,0)))</f>
        <v>3</v>
      </c>
      <c r="M2684" s="102">
        <f>IF('6th 2'!C50&gt;0,'6th 2'!H4,IF('6th 2'!K50&gt;0,'6th 2'!P4,IF('6th 2'!S50&gt;0,'6th 2'!X4,0)))</f>
        <v>3</v>
      </c>
      <c r="N2684" s="102">
        <f>IF('6th 3'!C50&gt;0,'6th 3'!H4,IF('6th 3'!K50&gt;0,'6th 3'!P4,IF('6th 3'!S50&gt;0,'6th 3'!X4,0)))</f>
        <v>3</v>
      </c>
      <c r="O2684" s="102">
        <f>IF('6th 4'!C50&gt;0,'6th 4'!H4,IF('6th 4'!K50&gt;0,'6th 4'!P4,IF('6th 4'!S50&gt;0,'6th 4'!X4,0)))</f>
        <v>3</v>
      </c>
      <c r="P2684" s="102">
        <f>IF('6th 5'!C50&gt;0,'6th 5'!H4,IF('6th 5'!K50&gt;0,'6th 5'!P4,IF('6th 5'!S50&gt;0,'6th 5'!X4,0)))</f>
        <v>3</v>
      </c>
      <c r="Q2684" s="102">
        <f>IF('6th 6'!C50&gt;0,'6th 6'!H4,IF('6th 6'!K50&gt;0,'6th 6'!#REF!,IF('6th 6'!S50&gt;0,'6th 6'!X4,0)))</f>
        <v>0</v>
      </c>
      <c r="R2684" s="102">
        <f>IF('6th 7'!C50&gt;0,'6th 7'!H4,IF('6th 7'!K50&gt;0,'6th 7'!P4,IF('6th 7'!S50&gt;0,'6th 7'!X4,0)))</f>
        <v>0</v>
      </c>
      <c r="S2684" s="430"/>
      <c r="T2684" s="430"/>
      <c r="U2684" s="432"/>
      <c r="V2684" s="460" t="s">
        <v>41</v>
      </c>
      <c r="W2684" s="461"/>
      <c r="X2684" s="461"/>
      <c r="Y2684" s="462"/>
      <c r="Z2684" s="510"/>
    </row>
    <row r="2685" spans="1:28" ht="17.25" thickBot="1">
      <c r="A2685" s="77" t="s">
        <v>11</v>
      </c>
      <c r="B2685" s="78"/>
      <c r="C2685" s="102">
        <v>100</v>
      </c>
      <c r="D2685" s="102">
        <v>100</v>
      </c>
      <c r="E2685" s="102">
        <v>100</v>
      </c>
      <c r="F2685" s="102">
        <v>100</v>
      </c>
      <c r="G2685" s="102">
        <v>100</v>
      </c>
      <c r="H2685" s="102">
        <v>100</v>
      </c>
      <c r="I2685" s="465">
        <f>(C2689*C2684)+(D2689*D2684)+(E2689*E2684)+(F2689*F2684)+(G2689*G2684)+(H2689*H2684)</f>
        <v>54.75</v>
      </c>
      <c r="J2685" s="84"/>
      <c r="K2685" s="103" t="str">
        <f>IF(J2687&gt;=4,"A+",IF(J2687&gt;=3.75,"A",IF(J2687&gt;=3.5,"A-",IF(J2687&gt;=3.25,"B+",IF(J2687&gt;=3,"B",IF(J2687&gt;=2.75,"B-",IF(J2687&gt;=2.5,"C+",IF(J2687&gt;=2,"C","F"))))))))</f>
        <v>A-</v>
      </c>
      <c r="L2685" s="102">
        <v>100</v>
      </c>
      <c r="M2685" s="102">
        <v>100</v>
      </c>
      <c r="N2685" s="102">
        <v>100</v>
      </c>
      <c r="O2685" s="102">
        <v>100</v>
      </c>
      <c r="P2685" s="102">
        <v>100</v>
      </c>
      <c r="Q2685" s="102">
        <v>100</v>
      </c>
      <c r="R2685" s="102">
        <v>100</v>
      </c>
      <c r="S2685" s="465">
        <f>(L2689*L2684)+(M2689*M2684)+(N2689*N2684)+(O2689*O2684)+(P2689*P2684)+(Q2689*Q2684)+(R2689*R2684)</f>
        <v>54</v>
      </c>
      <c r="T2685" s="84"/>
      <c r="U2685" s="103" t="str">
        <f>IF(T2687&gt;=4,"A+",IF(T2687&gt;=3.75,"A",IF(T2687&gt;=3.5,"A-",IF(T2687&gt;=3.25,"B+",IF(T2687&gt;=3,"B",IF(T2687&gt;=2.75,"B-",IF(T2687&gt;=2.5,"C+",IF(T2687&gt;=2,"C","F"))))))))</f>
        <v>A-</v>
      </c>
      <c r="V2685" s="467" t="s">
        <v>29</v>
      </c>
      <c r="W2685" s="469" t="s">
        <v>0</v>
      </c>
      <c r="X2685" s="469" t="s">
        <v>3</v>
      </c>
      <c r="Y2685" s="476" t="s">
        <v>2</v>
      </c>
      <c r="Z2685" s="510"/>
    </row>
    <row r="2686" spans="1:28" ht="17.25" thickTop="1">
      <c r="A2686" s="77" t="s">
        <v>28</v>
      </c>
      <c r="B2686" s="86"/>
      <c r="C2686" s="104">
        <f>IF('5th 1'!C50&gt;0,'5th 1'!C50,IF('5th 1'!K50&gt;0,'5th 1'!K50,IF('5th 1'!S50&gt;0,'5th 1'!S50,0)))</f>
        <v>30.5</v>
      </c>
      <c r="D2686" s="104">
        <f>IF('5th 2'!C50&gt;0,'5th 2'!C50,IF('5th 2'!K50&gt;0,'5th 2'!K50,IF('5th 2'!S50&gt;0,'5th 2'!S50,0)))</f>
        <v>32.25</v>
      </c>
      <c r="E2686" s="104">
        <f>IF('5th 3'!C50&gt;0,'5th 3'!C50,IF('5th 3'!K50&gt;0,'5th 3'!K50,IF('5th 3'!S50&gt;0,'5th 3'!S50,0)))</f>
        <v>31.75</v>
      </c>
      <c r="F2686" s="104">
        <f>IF('5th 4'!C50&gt;0,'5th 4'!C50,IF('5th 4'!K50&gt;0,'5th 4'!K50,IF('5th 4'!S50&gt;0,'5th 4'!S50,0)))</f>
        <v>31.5</v>
      </c>
      <c r="G2686" s="104">
        <f>IF('5th 5'!C50&gt;0,'5th 5'!C50,IF('5th 5'!K50&gt;0,'5th 5'!K50,IF('5th 5'!S50&gt;0,'5th 5'!S50,0)))</f>
        <v>29.5</v>
      </c>
      <c r="H2686" s="104">
        <f>IF('5th 6'!C50&gt;0,'5th 6'!C50,IF('5th 6'!K50&gt;0,'5th 6'!K50,IF('5th 6'!S50&gt;0,'5th 6'!S50,0)))</f>
        <v>0</v>
      </c>
      <c r="I2686" s="448"/>
      <c r="J2686" s="98"/>
      <c r="K2686" s="90"/>
      <c r="L2686" s="104">
        <f>IF('6th 1'!C50&gt;0,'6th 1'!C50,IF('6th 1'!K50&gt;0,'6th 1'!K50,IF('6th 1'!S50&gt;0,'6th 1'!S50,0)))</f>
        <v>31</v>
      </c>
      <c r="M2686" s="104">
        <f>IF('6th 2'!C50&gt;0,'6th 2'!C50,IF('6th 2'!K50&gt;0,'6th 2'!K50,IF('6th 2'!S50&gt;0,'6th 2'!S50,0)))</f>
        <v>32</v>
      </c>
      <c r="N2686" s="104">
        <f>IF('6th 3'!C50&gt;0,'6th 3'!C50,IF('6th 3'!K50&gt;0,'6th 3'!K50,IF('6th 3'!S50&gt;0,'6th 3'!S50,0)))</f>
        <v>30.5</v>
      </c>
      <c r="O2686" s="104">
        <f>IF('6th 4'!C50&gt;0,'6th 4'!C50,IF('6th 4'!K50&gt;0,'6th 4'!K50,IF('6th 4'!S50&gt;0,'6th 4'!S50,0)))</f>
        <v>32.25</v>
      </c>
      <c r="P2686" s="104">
        <f>IF('6th 5'!C50&gt;0,'6th 5'!C50,IF('6th 5'!K50&gt;0,'6th 5'!K50,IF('6th 5'!S50&gt;0,'6th 5'!S50,0)))</f>
        <v>30.5</v>
      </c>
      <c r="Q2686" s="104">
        <f>IF('6th 6'!C50&gt;0,'6th 6'!C50,IF('6th 6'!K50&gt;0,'6th 6'!K50,IF('6th 6'!S50&gt;0,'6th 6'!S50,0)))</f>
        <v>0</v>
      </c>
      <c r="R2686" s="104">
        <f>IF('6th 7'!C50&gt;0,'6th 7'!C50,IF('6th 7'!K50&gt;0,'6th 7'!K50,IF('6th 7'!S50&gt;0,'6th 7'!S50,0)))</f>
        <v>0</v>
      </c>
      <c r="S2686" s="448"/>
      <c r="T2686" s="98"/>
      <c r="U2686" s="90"/>
      <c r="V2686" s="468"/>
      <c r="W2686" s="470"/>
      <c r="X2686" s="471"/>
      <c r="Y2686" s="477"/>
      <c r="Z2686" s="510"/>
    </row>
    <row r="2687" spans="1:28" ht="16.5" customHeight="1">
      <c r="A2687" s="423" t="s">
        <v>26</v>
      </c>
      <c r="B2687" s="91" t="s">
        <v>60</v>
      </c>
      <c r="C2687" s="104">
        <f>IF('5th 1'!C50&gt;0,'5th 1'!J50,IF('5th 1'!K50&gt;0,'5th 1'!R50,IF('5th 1'!S50&gt;0,'5th 1'!Z50,0)))</f>
        <v>48</v>
      </c>
      <c r="D2687" s="104">
        <f>IF('5th 2'!C50&gt;0,'5th 2'!J50,IF('5th 2'!K50&gt;0,'5th 2'!R50,IF('5th 2'!S50&gt;0,'5th 2'!Z50,0)))</f>
        <v>46</v>
      </c>
      <c r="E2687" s="104">
        <f>IF('5th 3'!C50&gt;0,'5th 3'!J50,IF('5th 3'!K50&gt;0,'5th 3'!R50,IF('5th 3'!S50&gt;0,'5th 3'!Z50,0)))</f>
        <v>43</v>
      </c>
      <c r="F2687" s="104">
        <f>IF('5th 4'!C50&gt;0,'5th 4'!J50,IF('5th 4'!K50&gt;0,'5th 4'!R50,IF('5th 4'!S50&gt;0,'5th 4'!Z50,0)))</f>
        <v>47.5</v>
      </c>
      <c r="G2687" s="104">
        <f>IF('5th 5'!C50&gt;0,'5th 5'!J50,IF('5th 5'!K50&gt;0,'5th 5'!R50,IF('5th 5'!S50&gt;0,'5th 5'!Z50,0)))</f>
        <v>36.25</v>
      </c>
      <c r="H2687" s="104">
        <f>IF('5th 6'!C50&gt;0,'5th 6'!J50,IF('5th 6'!K50&gt;0,'5th 6'!R50,IF('5th 6'!S50&gt;0,'5th 6'!Z50,0)))</f>
        <v>0</v>
      </c>
      <c r="I2687" s="448"/>
      <c r="J2687" s="440">
        <f>I2685/(C2684+D2684+E2684+F2684+G2684+H2684)</f>
        <v>3.65</v>
      </c>
      <c r="K2687" s="442" t="str">
        <f>IF(J2687&gt;=2.5,K2685,IF(J2687&gt;=2.25,"C",IF(J2687&gt;=2,"D",IF(J2687=0,0,"F"))))</f>
        <v>A-</v>
      </c>
      <c r="L2687" s="107">
        <f>IF('6th 1'!C50&gt;0,'6th 1'!J50,IF('6th 1'!K50&gt;0,'6th 1'!R50,IF('6th 1'!S50&gt;0,'6th 1'!Z50,0)))</f>
        <v>38</v>
      </c>
      <c r="M2687" s="104">
        <f>IF('6th 2'!C50&gt;0,'6th 2'!J50,IF('6th 2'!K50&gt;0,'6th 2'!R50,IF('6th 2'!S50&gt;0,'6th 2'!Z50,0)))</f>
        <v>46</v>
      </c>
      <c r="N2687" s="104">
        <f>IF('6th 3'!C50&gt;0,'6th 3'!J50,IF('6th 3'!K50&gt;0,'6th 3'!R50,IF('6th 3'!S50&gt;0,'6th 3'!Z50,0)))</f>
        <v>47.5</v>
      </c>
      <c r="O2687" s="104">
        <f>IF('6th 4'!C50&gt;0,'6th 4'!J50,IF('6th 4'!K50&gt;0,'6th 4'!R50,IF('6th 4'!S50&gt;0,'6th 4'!Z50,0)))</f>
        <v>43</v>
      </c>
      <c r="P2687" s="104">
        <f>IF('6th 5'!C50&gt;0,'6th 5'!J50,IF('6th 5'!K50&gt;0,'6th 5'!R50,IF('6th 5'!S50&gt;0,'6th 5'!Z50,0)))</f>
        <v>41.25</v>
      </c>
      <c r="Q2687" s="104">
        <f>IF('6th 6'!C50&gt;0,'6th 6'!J50,IF('6th 6'!K50&gt;0,'6th 6'!R50,IF('6th 6'!S50&gt;0,'6th 6'!Z50,0)))</f>
        <v>0</v>
      </c>
      <c r="R2687" s="104">
        <f>IF('6th 7'!C50&gt;0,'6th 7'!J50,IF('6th 7'!K50&gt;0,'6th 7'!R50,IF('6th 7'!S50&gt;0,'6th 7'!Z50,0)))</f>
        <v>0</v>
      </c>
      <c r="S2687" s="448"/>
      <c r="T2687" s="440">
        <f>S2685/(L2684+M2684+N2684+O2684+P2684+Q2684+R2684)</f>
        <v>3.6</v>
      </c>
      <c r="U2687" s="442" t="str">
        <f>IF(T2687&gt;=2.5,U2685,IF(T2687&gt;=2.25,"C",IF(T2687&gt;=2,"D",IF(T2687=0,0,"F"))))</f>
        <v>A-</v>
      </c>
      <c r="V2687" s="443" t="s">
        <v>40</v>
      </c>
      <c r="W2687" s="443"/>
      <c r="X2687" s="443"/>
      <c r="Y2687" s="443"/>
      <c r="Z2687" s="510"/>
    </row>
    <row r="2688" spans="1:28" ht="16.5" customHeight="1">
      <c r="A2688" s="424"/>
      <c r="B2688" s="91" t="s">
        <v>67</v>
      </c>
      <c r="C2688" s="117">
        <f>'5th 1'!AA50</f>
        <v>79</v>
      </c>
      <c r="D2688" s="117">
        <f>'5th 2'!AA50</f>
        <v>79</v>
      </c>
      <c r="E2688" s="117">
        <f>'5th 3'!AA50</f>
        <v>75</v>
      </c>
      <c r="F2688" s="117">
        <f>'5th 4'!AA50</f>
        <v>79</v>
      </c>
      <c r="G2688" s="117">
        <f>'5th 5'!AA50</f>
        <v>66</v>
      </c>
      <c r="H2688" s="117">
        <f>'5th 6'!AA50</f>
        <v>0</v>
      </c>
      <c r="I2688" s="448"/>
      <c r="J2688" s="441"/>
      <c r="K2688" s="442"/>
      <c r="L2688" s="118">
        <f>'6th 1'!AA50</f>
        <v>69</v>
      </c>
      <c r="M2688" s="117">
        <f>'6th 2'!AA50</f>
        <v>78</v>
      </c>
      <c r="N2688" s="117">
        <f>'6th 3'!AA50</f>
        <v>78</v>
      </c>
      <c r="O2688" s="117">
        <f>'6th 4'!AA50</f>
        <v>76</v>
      </c>
      <c r="P2688" s="117">
        <f>'6th 5'!AA50</f>
        <v>72</v>
      </c>
      <c r="Q2688" s="117">
        <f>'6th 6'!AA50</f>
        <v>0</v>
      </c>
      <c r="R2688" s="117">
        <f>'6th 7'!AA50</f>
        <v>0</v>
      </c>
      <c r="S2688" s="448"/>
      <c r="T2688" s="441"/>
      <c r="U2688" s="442"/>
      <c r="V2688" s="444">
        <f>IF((C2689+C2691)=0,0,C2684)+IF((D2689+D2691)=0,0,D2684)+IF((E2689+E2691)=0,0,E2684)+IF((F2689+F2691)=0,0,F2684)+IF((G2689+G2691)=0,0,G2684)+IF((H2689+H2691)=0,0,H2684)+IF((L2689+L2691)=0,0,L2684)+IF((M2689+M2691)=0,0,M2684)+IF((N2689+N2691)=0,0,N2684)+IF((O2689+O2691)=0,0,O2684)+IF((P2689+P2691)=0,0,P2684)+IF((Q2689+Q2691)=0,0,Q2684)+IF((R2689+R2691)=0,0,R2684)+IF(G2708&gt;0,1.5,0)</f>
        <v>31.5</v>
      </c>
      <c r="W2688" s="447">
        <f>I2685+S2685+(G2708*1.5)</f>
        <v>114.75</v>
      </c>
      <c r="X2688" s="440">
        <f>IF(S2685&gt;0,(W2688/31.5),J2687)</f>
        <v>3.6428571428571428</v>
      </c>
      <c r="Y2688" s="164" t="str">
        <f>IF(X2688&gt;=4,"A+",IF(X2688&gt;=3.75,"A",IF(X2688&gt;=3.5,"A-",IF(X2688&gt;=3.25,"B+",IF(X2688&gt;=3,"B",IF(X2688&gt;=2.75,"B-",IF(X2688&gt;=2.5,"C+",IF(X2688&gt;=2,"C","F"))))))))</f>
        <v>A-</v>
      </c>
      <c r="Z2688" s="510"/>
    </row>
    <row r="2689" spans="1:26" ht="16.5">
      <c r="A2689" s="424"/>
      <c r="B2689" s="91" t="s">
        <v>1</v>
      </c>
      <c r="C2689" s="104">
        <f>'5th 1'!AC50</f>
        <v>3.75</v>
      </c>
      <c r="D2689" s="104">
        <f>'5th 2'!AC50</f>
        <v>3.75</v>
      </c>
      <c r="E2689" s="104">
        <f>'5th 3'!AC50</f>
        <v>3.75</v>
      </c>
      <c r="F2689" s="104">
        <f>'5th 4'!AC50</f>
        <v>3.75</v>
      </c>
      <c r="G2689" s="104">
        <f>'5th 5'!AC50</f>
        <v>3.25</v>
      </c>
      <c r="H2689" s="104">
        <f>'5th 6'!AC50</f>
        <v>0</v>
      </c>
      <c r="I2689" s="448"/>
      <c r="J2689" s="98"/>
      <c r="K2689" s="110"/>
      <c r="L2689" s="107">
        <f>'6th 1'!AC50</f>
        <v>3.25</v>
      </c>
      <c r="M2689" s="104">
        <f>'6th 2'!AC50</f>
        <v>3.75</v>
      </c>
      <c r="N2689" s="104">
        <f>'6th 3'!AC50</f>
        <v>3.75</v>
      </c>
      <c r="O2689" s="104">
        <f>'6th 4'!AC50</f>
        <v>3.75</v>
      </c>
      <c r="P2689" s="104">
        <f>'6th 5'!AC50</f>
        <v>3.5</v>
      </c>
      <c r="Q2689" s="104">
        <f>'6th 6'!AC50</f>
        <v>0</v>
      </c>
      <c r="R2689" s="104">
        <f>'6th 7'!AC50</f>
        <v>0</v>
      </c>
      <c r="S2689" s="448"/>
      <c r="T2689" s="98"/>
      <c r="U2689" s="110"/>
      <c r="V2689" s="445"/>
      <c r="W2689" s="448"/>
      <c r="X2689" s="441"/>
      <c r="Y2689" s="451" t="str">
        <f>IF(S2685&gt;0,(IF(X2688&gt;=2.5,Y2688,IF(X2688&gt;=2.25,"C",IF(X2688&gt;=2,"D","F")))),K2687)</f>
        <v>A-</v>
      </c>
      <c r="Z2689" s="510"/>
    </row>
    <row r="2690" spans="1:26" ht="17.25" customHeight="1" thickBot="1">
      <c r="A2690" s="424"/>
      <c r="B2690" s="91" t="s">
        <v>2</v>
      </c>
      <c r="C2690" s="104" t="str">
        <f>'5th 1'!AB50</f>
        <v>A</v>
      </c>
      <c r="D2690" s="104" t="str">
        <f>'5th 2'!AB50</f>
        <v>A</v>
      </c>
      <c r="E2690" s="104" t="str">
        <f>'5th 3'!AB50</f>
        <v>A</v>
      </c>
      <c r="F2690" s="104" t="str">
        <f>'5th 4'!AB50</f>
        <v>A</v>
      </c>
      <c r="G2690" s="104" t="str">
        <f>'5th 5'!AB50</f>
        <v>B+</v>
      </c>
      <c r="H2690" s="104" t="str">
        <f>'5th 6'!AB50</f>
        <v/>
      </c>
      <c r="I2690" s="448"/>
      <c r="J2690" s="98"/>
      <c r="K2690" s="109"/>
      <c r="L2690" s="111" t="str">
        <f>'6th 1'!AB50</f>
        <v>B+</v>
      </c>
      <c r="M2690" s="104" t="str">
        <f>'6th 2'!AB50</f>
        <v>A</v>
      </c>
      <c r="N2690" s="104" t="str">
        <f>'6th 3'!AB50</f>
        <v>A</v>
      </c>
      <c r="O2690" s="104" t="str">
        <f>'6th 4'!AB50</f>
        <v>A</v>
      </c>
      <c r="P2690" s="104" t="str">
        <f>'6th 5'!AB50</f>
        <v>A-</v>
      </c>
      <c r="Q2690" s="104" t="str">
        <f>'6th 6'!AB50</f>
        <v/>
      </c>
      <c r="R2690" s="104" t="str">
        <f>'6th 7'!AB50</f>
        <v/>
      </c>
      <c r="S2690" s="448"/>
      <c r="T2690" s="98"/>
      <c r="U2690" s="109"/>
      <c r="V2690" s="446"/>
      <c r="W2690" s="449"/>
      <c r="X2690" s="450"/>
      <c r="Y2690" s="452"/>
      <c r="Z2690" s="510"/>
    </row>
    <row r="2691" spans="1:26" ht="17.25" thickTop="1">
      <c r="A2691" s="413" t="s">
        <v>127</v>
      </c>
      <c r="B2691" s="91" t="s">
        <v>1</v>
      </c>
      <c r="C2691" s="104">
        <f>'5th 1'!AD50</f>
        <v>0</v>
      </c>
      <c r="D2691" s="104">
        <f>'5th 2'!AD50</f>
        <v>0</v>
      </c>
      <c r="E2691" s="104">
        <f>'5th 3'!AD50</f>
        <v>0</v>
      </c>
      <c r="F2691" s="104">
        <f>'5th 4'!AD50</f>
        <v>0</v>
      </c>
      <c r="G2691" s="104">
        <f>'5th 5'!AD50</f>
        <v>0</v>
      </c>
      <c r="H2691" s="104">
        <f>'5th 6'!AD50</f>
        <v>0</v>
      </c>
      <c r="I2691" s="415">
        <f>(C2691*C2684)+(D2691*D2684)+(E2691*E2684)+(F2691*F2684)+(G2691*G2684)+(H2691*H2684)</f>
        <v>0</v>
      </c>
      <c r="J2691" s="417">
        <f>IF(C2691&gt;0,(C2689*C2684),0)+IF(D2691&gt;0,(D2689*D2684),0)+IF(E2691&gt;0,(E2689*E2684),0)+IF(F2691&gt;0,(F2689*F2684),0)+IF(G2691&gt;0,(G2689*G2684),0)+IF(H2691&gt;0,(H2689*H2684),0)</f>
        <v>0</v>
      </c>
      <c r="K2691" s="418">
        <f>IF(C2691&gt;C2689,((C2691*C2684)-(C2689*C2684)),0)+IF(D2691&gt;D2689,((D2691*D2684)-(D2689*D2684)),0)+IF(E2691&gt;E2689,((E2691*E2684)-(E2689*E2684)),0)+IF(F2691&gt;F2689,((F2691*F2684)-(F2689*F2684)),0)+IF(G2691&gt;G2689,((G2691*G2684)-(G2689*G2684)),0)+IF(H2691&gt;H2689,((H2691*H2684)-(H2689*H2684)),0)</f>
        <v>0</v>
      </c>
      <c r="L2691" s="165">
        <f>'6th 1'!AD50</f>
        <v>0</v>
      </c>
      <c r="M2691" s="104">
        <f>'6th 2'!AD50</f>
        <v>0</v>
      </c>
      <c r="N2691" s="104">
        <f>'6th 3'!AD50</f>
        <v>0</v>
      </c>
      <c r="O2691" s="104">
        <f>'6th 4'!AD50</f>
        <v>0</v>
      </c>
      <c r="P2691" s="104">
        <f>'6th 5'!AD50</f>
        <v>0</v>
      </c>
      <c r="Q2691" s="104">
        <f>'6th 6'!AD50</f>
        <v>0</v>
      </c>
      <c r="R2691" s="104">
        <f>'6th 7'!AD50</f>
        <v>0</v>
      </c>
      <c r="S2691" s="403">
        <f>(L2691*L2684)+(M2691*M2684)+(N2691*N2684)+(O2691*O2684)+(P2691*P2684)+(Q2691*Q2684)+(R2691*R2684)</f>
        <v>0</v>
      </c>
      <c r="T2691" s="417">
        <f>IF(L2691&gt;0,(L2689*L2684),0)+IF(M2691&gt;0,(M2689*M2684),0)+IF(N2691&gt;0,(N2689*N2684),0)+IF(O2691&gt;0,(O2689*O2684),0)+IF(P2691&gt;0,(P2689*P2684),0)+IF(Q2691&gt;0,(Q2689*Q2684),0)+IF(R2691&gt;0,(R2689*R2684),0)</f>
        <v>0</v>
      </c>
      <c r="U2691" s="399">
        <f>IF(L2691&gt;L2689,((L2691*L2684)-(L2689*L2684)),0)+IF(M2691&gt;M2689,((M2691*M2684)-(M2689*M2684)),0)+IF(N2691&gt;N2689,((N2691*N2684)-(N2689*N2684)),0)+IF(O2691&gt;O2689,((O2691*O2684)-(O2689*O2684)),0)+IF(P2691&gt;P2689,((P2691*P2684)-(P2689*P2684)),0)+IF(Q2691&gt;Q2689,((Q2691*Q2684)-(Q2689*Q2684)),0)+IF(R2691&gt;R2689,((R2691*R2684)-(R2689*R2684)),0)</f>
        <v>0</v>
      </c>
      <c r="V2691" s="401">
        <f>I2691+S2691</f>
        <v>0</v>
      </c>
      <c r="W2691" s="436">
        <f>J2691+T2691</f>
        <v>0</v>
      </c>
      <c r="X2691" s="438">
        <f>K2691+U2691</f>
        <v>0</v>
      </c>
      <c r="Y2691" s="405">
        <f>IF(V2683&gt;0,(X2691+Y2678),0)</f>
        <v>0</v>
      </c>
      <c r="Z2691" s="510"/>
    </row>
    <row r="2692" spans="1:26" ht="15.75" customHeight="1" thickBot="1">
      <c r="A2692" s="414"/>
      <c r="B2692" s="157" t="s">
        <v>23</v>
      </c>
      <c r="C2692" s="181" t="str">
        <f>'5th 1'!AE50</f>
        <v/>
      </c>
      <c r="D2692" s="181" t="str">
        <f>'5th 2'!AE50</f>
        <v/>
      </c>
      <c r="E2692" s="181" t="str">
        <f>'5th 3'!AE50</f>
        <v/>
      </c>
      <c r="F2692" s="181" t="str">
        <f>'5th 4'!AE50</f>
        <v/>
      </c>
      <c r="G2692" s="181" t="str">
        <f>'5th 5'!AE50</f>
        <v/>
      </c>
      <c r="H2692" s="181" t="str">
        <f>'5th 6'!AE50</f>
        <v/>
      </c>
      <c r="I2692" s="416"/>
      <c r="J2692" s="416"/>
      <c r="K2692" s="419"/>
      <c r="L2692" s="181" t="str">
        <f>'6th 1'!AE50</f>
        <v/>
      </c>
      <c r="M2692" s="181" t="str">
        <f>'6th 2'!AE50</f>
        <v/>
      </c>
      <c r="N2692" s="181" t="str">
        <f>'6th 3'!AE50</f>
        <v/>
      </c>
      <c r="O2692" s="181" t="str">
        <f>'6th 4'!AE50</f>
        <v/>
      </c>
      <c r="P2692" s="181" t="str">
        <f>'6th 5'!AE50</f>
        <v/>
      </c>
      <c r="Q2692" s="181" t="str">
        <f>'6th 6'!AE50</f>
        <v/>
      </c>
      <c r="R2692" s="181" t="str">
        <f>'6th 7'!AE50</f>
        <v/>
      </c>
      <c r="S2692" s="420"/>
      <c r="T2692" s="420"/>
      <c r="U2692" s="400"/>
      <c r="V2692" s="402"/>
      <c r="W2692" s="437"/>
      <c r="X2692" s="439"/>
      <c r="Y2692" s="406"/>
      <c r="Z2692" s="510"/>
    </row>
    <row r="2693" spans="1:26" ht="21" customHeight="1" thickTop="1" thickBot="1">
      <c r="A2693" s="435" t="s">
        <v>32</v>
      </c>
      <c r="B2693" s="435"/>
      <c r="C2693" s="435"/>
      <c r="D2693" s="435"/>
      <c r="E2693" s="435"/>
      <c r="F2693" s="435"/>
      <c r="G2693" s="435"/>
      <c r="H2693" s="435"/>
      <c r="I2693" s="435"/>
      <c r="J2693" s="435"/>
      <c r="K2693" s="435"/>
      <c r="L2693" s="435"/>
      <c r="M2693" s="435"/>
      <c r="N2693" s="435"/>
      <c r="O2693" s="435"/>
      <c r="P2693" s="435"/>
      <c r="Q2693" s="435"/>
      <c r="R2693" s="435"/>
      <c r="S2693" s="435"/>
      <c r="T2693" s="435"/>
      <c r="U2693" s="435"/>
      <c r="V2693" s="435"/>
      <c r="W2693" s="435"/>
      <c r="X2693" s="435"/>
      <c r="Y2693" s="435"/>
      <c r="Z2693" s="510"/>
    </row>
    <row r="2694" spans="1:26" ht="17.25" thickTop="1" thickBot="1">
      <c r="A2694" s="425" t="s">
        <v>48</v>
      </c>
      <c r="B2694" s="426"/>
      <c r="C2694" s="426"/>
      <c r="D2694" s="426"/>
      <c r="E2694" s="426"/>
      <c r="F2694" s="426"/>
      <c r="G2694" s="426"/>
      <c r="H2694" s="426"/>
      <c r="I2694" s="426"/>
      <c r="J2694" s="426"/>
      <c r="K2694" s="427"/>
      <c r="L2694" s="426" t="s">
        <v>49</v>
      </c>
      <c r="M2694" s="426"/>
      <c r="N2694" s="426"/>
      <c r="O2694" s="426"/>
      <c r="P2694" s="426"/>
      <c r="Q2694" s="426"/>
      <c r="R2694" s="426"/>
      <c r="S2694" s="426"/>
      <c r="T2694" s="426"/>
      <c r="U2694" s="427"/>
      <c r="V2694" s="160"/>
      <c r="W2694" s="428" t="s">
        <v>39</v>
      </c>
      <c r="X2694" s="428"/>
      <c r="Y2694" s="161"/>
      <c r="Z2694" s="510"/>
    </row>
    <row r="2695" spans="1:26" ht="17.25" thickTop="1">
      <c r="A2695" s="99" t="s">
        <v>22</v>
      </c>
      <c r="B2695" s="100"/>
      <c r="C2695" s="101">
        <f>'7th 1'!B4</f>
        <v>401</v>
      </c>
      <c r="D2695" s="101">
        <f>'7th 2'!B4</f>
        <v>402</v>
      </c>
      <c r="E2695" s="101">
        <f>'7th 3'!B4</f>
        <v>403</v>
      </c>
      <c r="F2695" s="101">
        <f>'7th 4'!B4</f>
        <v>404</v>
      </c>
      <c r="G2695" s="101">
        <f>'7th 5'!B4</f>
        <v>405</v>
      </c>
      <c r="H2695" s="101">
        <f>'7th 6'!B4</f>
        <v>406</v>
      </c>
      <c r="I2695" s="429" t="s">
        <v>0</v>
      </c>
      <c r="J2695" s="429" t="s">
        <v>3</v>
      </c>
      <c r="K2695" s="431" t="s">
        <v>2</v>
      </c>
      <c r="L2695" s="101">
        <f>'8th 1'!B4</f>
        <v>407</v>
      </c>
      <c r="M2695" s="101">
        <f>'8th 2'!B4</f>
        <v>408</v>
      </c>
      <c r="N2695" s="101">
        <f>'8th 3'!B4</f>
        <v>409</v>
      </c>
      <c r="O2695" s="101">
        <f>'8th 4'!B4</f>
        <v>410</v>
      </c>
      <c r="P2695" s="101">
        <f>'8th 5'!B4</f>
        <v>411</v>
      </c>
      <c r="Q2695" s="101">
        <f>'8th 6'!B4</f>
        <v>412</v>
      </c>
      <c r="R2695" s="101">
        <f>'8th 7'!B4</f>
        <v>0</v>
      </c>
      <c r="S2695" s="429" t="s">
        <v>0</v>
      </c>
      <c r="T2695" s="429" t="s">
        <v>3</v>
      </c>
      <c r="U2695" s="431" t="s">
        <v>2</v>
      </c>
      <c r="V2695" s="433" t="s">
        <v>62</v>
      </c>
      <c r="W2695" s="434"/>
      <c r="X2695" s="434"/>
      <c r="Y2695" s="162" t="str">
        <f>IF(X2696&gt;=4,"A+",IF(X2696&gt;=3.75,"A",IF(X2696&gt;=3.5,"A-",IF(X2696&gt;=3.25,"B+",IF(X2696&gt;=3,"B",IF(X2696&gt;=2.75,"B-",IF(X2696&gt;=2.5,"C+",IF(X2696&gt;=2,"C","F"))))))))</f>
        <v>A-</v>
      </c>
      <c r="Z2695" s="510"/>
    </row>
    <row r="2696" spans="1:26" ht="65.25" customHeight="1">
      <c r="A2696" s="77" t="s">
        <v>63</v>
      </c>
      <c r="B2696" s="86"/>
      <c r="C2696" s="79" t="str">
        <f>IF('7th 1'!C50&gt;0,'7th 1'!D6,IF('7th 1'!K50&gt;0,'7th 1'!L6,IF('7th 1'!S50&gt;0,'7th 1'!T6,0)))</f>
        <v>Drawing-7</v>
      </c>
      <c r="D2696" s="79" t="str">
        <f>IF('7th 2'!C50&gt;0,'7th 2'!D6,IF('7th 2'!K50&gt;0,'7th 2'!L6,IF('7th 2'!S50&gt;0,'7th 2'!T6,0)))</f>
        <v>Figure Study</v>
      </c>
      <c r="E2696" s="79" t="str">
        <f>IF('7th 3'!C50&gt;0,'7th 3'!D6,IF('7th 3'!K50&gt;0,'7th 3'!L6,IF('7th 3'!S50&gt;0,'7th 3'!T6,0)))</f>
        <v>Composition -3</v>
      </c>
      <c r="F2696" s="79" t="str">
        <f>IF('7th 4'!C50&gt;0,'7th 4'!D6,IF('7th 4'!K50&gt;0,'7th 4'!L6,IF('7th 4'!S50&gt;0,'7th 4'!T6,0)))</f>
        <v>Head Study -3</v>
      </c>
      <c r="G2696" s="79" t="str">
        <f>IF('7th 5'!C50&gt;0,'7th 5'!D6,IF('7th 5'!K50&gt;0,'7th 5'!L6,IF('7th 5'!S50&gt;0,'7th 5'!T6,0)))</f>
        <v>Landscape -3</v>
      </c>
      <c r="H2696" s="79" t="str">
        <f>IF('7th 6'!C50&gt;0,'7th 6'!D6,IF('7th 6'!K50&gt;0,'7th 6'!L6,IF('7th 6'!S50&gt;0,'7th 6'!T6,0)))</f>
        <v>History of Western Art</v>
      </c>
      <c r="I2696" s="429"/>
      <c r="J2696" s="429"/>
      <c r="K2696" s="431"/>
      <c r="L2696" s="79" t="str">
        <f>IF('8th 1'!C50&gt;0,'8th 1'!D6,IF('8th 1'!K50&gt;0,'8th 1'!L6,IF('8th 1'!S50&gt;0,'8th 1'!T6,0)))</f>
        <v>Drawing- 8</v>
      </c>
      <c r="M2696" s="79" t="str">
        <f>IF('8th 2'!C50&gt;0,'8th 2'!D6,IF('8th 2'!K50&gt;0,'8th 2'!L6,IF('8th 2'!S50&gt;0,'8th 2'!T6,0)))</f>
        <v>Figure Study</v>
      </c>
      <c r="N2696" s="79" t="str">
        <f>IF('8th 3'!C50&gt;0,'8th 3'!D6,IF('8th 3'!K50&gt;0,'8th 3'!L6,IF('8th 3'!S50&gt;0,'8th 3'!T6,0)))</f>
        <v>Experimental Composition</v>
      </c>
      <c r="O2696" s="79" t="str">
        <f>IF('8th 4'!C50&gt;0,'8th 4'!D6,IF('8th 4'!K50&gt;0,'8th 4'!L6,IF('8th 4'!S50&gt;0,'8th 4'!T6,0)))</f>
        <v>Landscape</v>
      </c>
      <c r="P2696" s="79" t="str">
        <f>IF('8th 5'!C50&gt;0,'8th 5'!D6,IF('8th 5'!K50&gt;0,'8th 5'!L6,IF('8th 5'!S50&gt;0,'8th 5'!T6,0)))</f>
        <v>Aesthesic</v>
      </c>
      <c r="Q2696" s="79" t="str">
        <f>IF('8th 6'!C50&gt;0,'8th 6'!D6,IF('8th 6'!K50&gt;0,'8th 6'!L6,IF('8th 6'!S50&gt;0,'8th 6'!T6,0)))</f>
        <v>History of Arts in Bengal</v>
      </c>
      <c r="R2696" s="79">
        <f>IF('8th 7'!C50&gt;0,'8th 7'!D6,IF('8th 7'!K50&gt;0,'8th 7'!L6,IF('8th 7'!S50&gt;0,'8th 7'!T6,0)))</f>
        <v>0</v>
      </c>
      <c r="S2696" s="429"/>
      <c r="T2696" s="429"/>
      <c r="U2696" s="431"/>
      <c r="V2696" s="335">
        <f>IF(I2698&gt;0,(V2701+V2683),0)</f>
        <v>126</v>
      </c>
      <c r="W2696" s="254">
        <f>IF(I2698&gt;0,(W2701+W2683),0)</f>
        <v>454.125</v>
      </c>
      <c r="X2696" s="336">
        <f>IF(S2698&gt;0,(W2696/126),IF(I2698&gt;0,(W2696/109.5),0))</f>
        <v>3.6041666666666665</v>
      </c>
      <c r="Y2696" s="163" t="str">
        <f>IF(X2696&gt;=2.5,Y2695,IF(X2696&gt;=2.25,"C",IF(X2696&gt;=2,"D",IF(X2696=0,0,"F"))))</f>
        <v>A-</v>
      </c>
      <c r="Z2696" s="510"/>
    </row>
    <row r="2697" spans="1:26" ht="17.25" customHeight="1">
      <c r="A2697" s="458" t="s">
        <v>27</v>
      </c>
      <c r="B2697" s="459"/>
      <c r="C2697" s="102">
        <f>IF('7th 1'!C50&gt;0,'7th 1'!H4,IF('7th 1'!K50&gt;0,'7th 1'!P4,IF('7th 1'!S50&gt;0,'7th 1'!X4,0)))</f>
        <v>3</v>
      </c>
      <c r="D2697" s="102">
        <f>IF('7th 2'!C50&gt;0,'7th 2'!H4,IF('7th 2'!K50&gt;0,'7th 2'!P4,IF('7th 2'!S50&gt;0,'7th 2'!X4,0)))</f>
        <v>3</v>
      </c>
      <c r="E2697" s="102">
        <f>IF('7th 3'!C50&gt;0,'7th 3'!H4,IF('7th 3'!K50&gt;0,'7th 3'!P4,IF('7th 3'!S50&gt;0,'7th 3'!X4,0)))</f>
        <v>3</v>
      </c>
      <c r="F2697" s="102">
        <f>IF('7th 4'!C50&gt;0,'7th 4'!H4,IF('7th 4'!K50&gt;0,'7th 4'!P4,IF('7th 4'!S50&gt;0,'7th 4'!X4,0)))</f>
        <v>1.5</v>
      </c>
      <c r="G2697" s="102">
        <f>IF('7th 5'!C50&gt;0,'7th 5'!H4,IF('7th 5'!K50&gt;0,'7th 5'!P4,IF('7th 5'!S50&gt;0,'7th 5'!X4,0)))</f>
        <v>1.5</v>
      </c>
      <c r="H2697" s="102">
        <f>IF('7th 6'!C50&gt;0,'7th 6'!H4,IF('7th 6'!K50&gt;0,'7th 6'!P4,IF('7th 6'!S50&gt;0,'7th 6'!X4,0)))</f>
        <v>3</v>
      </c>
      <c r="I2697" s="430"/>
      <c r="J2697" s="430"/>
      <c r="K2697" s="432"/>
      <c r="L2697" s="102">
        <f>IF('8th 1'!C50&gt;0,'8th 1'!H4,IF('8th 1'!K50&gt;0,'8th 1'!P4,IF('8th 1'!S50&gt;0,'8th 1'!X4,0)))</f>
        <v>3</v>
      </c>
      <c r="M2697" s="102">
        <f>IF('8th 2'!C50&gt;0,'8th 2'!H4,IF('8th 2'!K50&gt;0,'8th 2'!P4,IF('8th 2'!S50&gt;0,'8th 2'!X4,0)))</f>
        <v>3</v>
      </c>
      <c r="N2697" s="102">
        <f>IF('8th 3'!C50&gt;0,'8th 3'!H4,IF('8th 3'!K50&gt;0,'8th 3'!P4,IF('8th 3'!S50&gt;0,'8th 3'!X4,0)))</f>
        <v>3</v>
      </c>
      <c r="O2697" s="102">
        <f>IF('8th 4'!C50&gt;0,'8th 4'!H4,IF('8th 4'!K50&gt;0,'8th 4'!P4,IF('8th 4'!S50&gt;0,'8th 4'!X4,0)))</f>
        <v>3</v>
      </c>
      <c r="P2697" s="102">
        <f>IF('8th 5'!C50&gt;0,'8th 5'!H4,IF('8th 5'!K50&gt;0,'8th 5'!P4,IF('8th 5'!S50&gt;0,'8th 5'!X4,0)))</f>
        <v>1.5</v>
      </c>
      <c r="Q2697" s="102">
        <f>IF('8th 6'!C50&gt;0,'8th 6'!H4,IF('8th 6'!K50&gt;0,'8th 6'!P4,IF('8th 6'!S50&gt;0,'8th 6'!X4,0)))</f>
        <v>1.5</v>
      </c>
      <c r="R2697" s="102">
        <f>IF('8th 7'!C50&gt;0,'8th 7'!H4,IF('8th 7'!K50&gt;0,'8th 7'!P4,IF('8th 7'!S50&gt;0,'8th 7'!X4,0)))</f>
        <v>0</v>
      </c>
      <c r="S2697" s="430"/>
      <c r="T2697" s="430"/>
      <c r="U2697" s="432"/>
      <c r="V2697" s="460" t="s">
        <v>41</v>
      </c>
      <c r="W2697" s="461"/>
      <c r="X2697" s="461"/>
      <c r="Y2697" s="462"/>
      <c r="Z2697" s="510"/>
    </row>
    <row r="2698" spans="1:26" ht="18.75" customHeight="1" thickBot="1">
      <c r="A2698" s="463" t="s">
        <v>11</v>
      </c>
      <c r="B2698" s="464"/>
      <c r="C2698" s="102">
        <v>100</v>
      </c>
      <c r="D2698" s="102">
        <v>100</v>
      </c>
      <c r="E2698" s="102">
        <v>100</v>
      </c>
      <c r="F2698" s="102">
        <v>100</v>
      </c>
      <c r="G2698" s="102">
        <v>100</v>
      </c>
      <c r="H2698" s="102">
        <v>100</v>
      </c>
      <c r="I2698" s="465">
        <f>(C2702*C2697)+(D2702*D2697)+(E2702*E2697)+(F2702*F2697)+(G2702*G2697)+(H2702*H2697)</f>
        <v>53.625</v>
      </c>
      <c r="J2698" s="84"/>
      <c r="K2698" s="103" t="str">
        <f>IF(J2700&gt;=4,"A+",IF(J2700&gt;=3.75,"A",IF(J2700&gt;=3.5,"A-",IF(J2700&gt;=3.25,"B+",IF(J2700&gt;=3,"B",IF(J2700&gt;=2.75,"B-",IF(J2700&gt;=2.5,"C+",IF(J2700&gt;=2,"C","F"))))))))</f>
        <v>A-</v>
      </c>
      <c r="L2698" s="102">
        <v>100</v>
      </c>
      <c r="M2698" s="102">
        <v>100</v>
      </c>
      <c r="N2698" s="102">
        <v>100</v>
      </c>
      <c r="O2698" s="102">
        <v>100</v>
      </c>
      <c r="P2698" s="102">
        <v>100</v>
      </c>
      <c r="Q2698" s="102">
        <v>100</v>
      </c>
      <c r="R2698" s="102">
        <v>100</v>
      </c>
      <c r="S2698" s="465">
        <f>(L2702*L2697)+(M2702*M2697)+(N2702*N2697)+(O2702*O2697)+(P2702*P2697)+(Q2702*Q2697)+(R2702*R2697)</f>
        <v>57.75</v>
      </c>
      <c r="T2698" s="84"/>
      <c r="U2698" s="103" t="str">
        <f>IF(T2700&gt;=4,"A+",IF(T2700&gt;=3.75,"A",IF(T2700&gt;=3.5,"A-",IF(T2700&gt;=3.25,"B+",IF(T2700&gt;=3,"B",IF(T2700&gt;=2.75,"B-",IF(T2700&gt;=2.5,"C+",IF(T2700&gt;=2,"C","F"))))))))</f>
        <v>A</v>
      </c>
      <c r="V2698" s="467" t="s">
        <v>29</v>
      </c>
      <c r="W2698" s="469" t="s">
        <v>0</v>
      </c>
      <c r="X2698" s="469" t="s">
        <v>3</v>
      </c>
      <c r="Y2698" s="421" t="s">
        <v>2</v>
      </c>
      <c r="Z2698" s="510"/>
    </row>
    <row r="2699" spans="1:26" ht="17.25" thickTop="1">
      <c r="A2699" s="77" t="s">
        <v>28</v>
      </c>
      <c r="B2699" s="86"/>
      <c r="C2699" s="104">
        <f>IF('7th 1'!C50&gt;0,'7th 1'!C50,IF('7th 1'!K50&gt;0,'7th 1'!K50,IF('7th 1'!S50&gt;0,'7th 1'!S50,0)))</f>
        <v>28.5</v>
      </c>
      <c r="D2699" s="104">
        <f>IF('7th 2'!C50&gt;0,'7th 2'!C50,IF('7th 2'!K50&gt;0,'7th 2'!K50,IF('7th 2'!S50&gt;0,'7th 2'!S50,0)))</f>
        <v>32.75</v>
      </c>
      <c r="E2699" s="104">
        <f>IF('7th 3'!C50&gt;0,'7th 3'!C50,IF('7th 3'!K50&gt;0,'7th 3'!K50,IF('7th 3'!S50&gt;0,'7th 3'!S50,0)))</f>
        <v>31.75</v>
      </c>
      <c r="F2699" s="104">
        <f>IF('7th 4'!C50&gt;0,'7th 4'!C50,IF('7th 4'!K50&gt;0,'7th 4'!K50,IF('7th 4'!S50&gt;0,'7th 4'!S50,0)))</f>
        <v>34</v>
      </c>
      <c r="G2699" s="104">
        <f>IF('7th 5'!C50&gt;0,'7th 5'!C50,IF('7th 5'!K50&gt;0,'7th 5'!K50,IF('7th 5'!S50&gt;0,'7th 5'!S50,0)))</f>
        <v>33</v>
      </c>
      <c r="H2699" s="104">
        <f>IF('7th 6'!C50&gt;0,'7th 6'!C50,IF('7th 6'!K50&gt;0,'7th 6'!K50,IF('7th 6'!S50&gt;0,'7th 6'!S50,0)))</f>
        <v>32</v>
      </c>
      <c r="I2699" s="466"/>
      <c r="J2699" s="98"/>
      <c r="K2699" s="90"/>
      <c r="L2699" s="104">
        <f>IF('8th 1'!C50&gt;0,'8th 1'!C50,IF('8th 1'!K50&gt;0,'8th 1'!K50,IF('8th 1'!S50&gt;0,'8th 1'!S50,0)))</f>
        <v>32</v>
      </c>
      <c r="M2699" s="104">
        <f>IF('8th 2'!C50&gt;0,'8th 2'!C50,IF('8th 2'!K50&gt;0,'8th 2'!K50,IF('8th 2'!S50&gt;0,'8th 2'!S50,0)))</f>
        <v>32</v>
      </c>
      <c r="N2699" s="104">
        <f>IF('8th 3'!C50&gt;0,'8th 3'!C50,IF('8th 3'!K50&gt;0,'8th 3'!K50,IF('8th 3'!S50&gt;0,'8th 3'!S50,0)))</f>
        <v>34.5</v>
      </c>
      <c r="O2699" s="104">
        <f>IF('8th 4'!C50&gt;0,'8th 4'!C50,IF('8th 4'!K50&gt;0,'8th 4'!K50,IF('8th 4'!S50&gt;0,'8th 4'!S50,0)))</f>
        <v>33.5</v>
      </c>
      <c r="P2699" s="104">
        <f>IF('8th 5'!C50&gt;0,'8th 5'!C50,IF('8th 5'!K50&gt;0,'8th 5'!K50,IF('8th 5'!S50&gt;0,'8th 5'!S50,0)))</f>
        <v>31.25</v>
      </c>
      <c r="Q2699" s="104">
        <f>IF('8th 6'!C50&gt;0,'8th 6'!C50,IF('8th 6'!K50&gt;0,'8th 6'!K50,IF('8th 6'!S50&gt;0,'8th 6'!S50,0)))</f>
        <v>28.5</v>
      </c>
      <c r="R2699" s="104">
        <f>IF('8th 7'!C50&gt;0,'8th 7'!C50,IF('8th 7'!K50&gt;0,'8th 7'!K50,IF('8th 7'!S50&gt;0,'8th 7'!S50,0)))</f>
        <v>0</v>
      </c>
      <c r="S2699" s="466"/>
      <c r="T2699" s="98"/>
      <c r="U2699" s="90"/>
      <c r="V2699" s="468"/>
      <c r="W2699" s="470"/>
      <c r="X2699" s="471"/>
      <c r="Y2699" s="422"/>
      <c r="Z2699" s="510"/>
    </row>
    <row r="2700" spans="1:26" ht="17.25">
      <c r="A2700" s="423" t="s">
        <v>26</v>
      </c>
      <c r="B2700" s="91" t="s">
        <v>60</v>
      </c>
      <c r="C2700" s="104">
        <f>IF('7th 1'!C50&gt;0,'7th 1'!J50,IF('7th 1'!K50&gt;0,'7th 1'!R50,IF('7th 1'!S50&gt;0,'7th 1'!Z50,0)))</f>
        <v>48</v>
      </c>
      <c r="D2700" s="104">
        <f>IF('7th 2'!C50&gt;0,'7th 2'!J50,IF('7th 2'!K50&gt;0,'7th 2'!R50,IF('7th 2'!S50&gt;0,'7th 2'!Z50,0)))</f>
        <v>43.75</v>
      </c>
      <c r="E2700" s="104">
        <f>IF('7th 3'!C50&gt;0,'7th 3'!J50,IF('7th 3'!K50&gt;0,'7th 3'!R50,IF('7th 3'!S50&gt;0,'7th 3'!Z50,0)))</f>
        <v>43.5</v>
      </c>
      <c r="F2700" s="104">
        <f>IF('7th 4'!C50&gt;0,'7th 4'!J50,IF('7th 4'!K50&gt;0,'7th 4'!R50,IF('7th 4'!S50&gt;0,'7th 4'!Z50,0)))</f>
        <v>39</v>
      </c>
      <c r="G2700" s="104">
        <f>IF('7th 5'!C50&gt;0,'7th 5'!J50,IF('7th 5'!K50&gt;0,'7th 5'!R50,IF('7th 5'!S50&gt;0,'7th 5'!Z50,0)))</f>
        <v>44.5</v>
      </c>
      <c r="H2700" s="104">
        <f>IF('7th 6'!C50&gt;0,'7th 6'!J50,IF('7th 6'!K50&gt;0,'7th 6'!R50,IF('7th 6'!S50&gt;0,'7th 6'!Z50,0)))</f>
        <v>32</v>
      </c>
      <c r="I2700" s="466"/>
      <c r="J2700" s="440">
        <f>I2698/(C2697+D2697+E2697+F2697+G2697+H2697)</f>
        <v>3.5750000000000002</v>
      </c>
      <c r="K2700" s="442" t="str">
        <f>IF(J2700&gt;=2.5,K2698,IF(J2700&gt;=2.25,"C",IF(J2700&gt;=2,"D",IF(J2700=0,0,"F"))))</f>
        <v>A-</v>
      </c>
      <c r="L2700" s="104">
        <f>IF('8th 1'!C50&gt;0,'8th 1'!J50,IF('8th 1'!K50&gt;0,'8th 1'!R50,IF('8th 1'!S50&gt;0,'8th 1'!Z50,0)))</f>
        <v>47.75</v>
      </c>
      <c r="M2700" s="104">
        <f>IF('8th 2'!C50&gt;0,'8th 2'!J50,IF('8th 2'!K50&gt;0,'8th 2'!R50,IF('8th 2'!S50&gt;0,'8th 2'!Z50,0)))</f>
        <v>47.5</v>
      </c>
      <c r="N2700" s="104">
        <f>IF('8th 3'!C50&gt;0,'8th 3'!J50,IF('8th 3'!K50&gt;0,'8th 3'!R50,IF('8th 3'!S50&gt;0,'8th 3'!Z50,0)))</f>
        <v>43.5</v>
      </c>
      <c r="O2700" s="104">
        <f>IF('8th 4'!C50&gt;0,'8th 4'!J50,IF('8th 4'!K50&gt;0,'8th 4'!R50,IF('8th 4'!S50&gt;0,'8th 4'!Z50,0)))</f>
        <v>48</v>
      </c>
      <c r="P2700" s="104">
        <f>IF('8th 5'!C50&gt;0,'8th 5'!J50,IF('8th 5'!K50&gt;0,'8th 5'!R50,IF('8th 5'!S50&gt;0,'8th 5'!Z50,0)))</f>
        <v>41</v>
      </c>
      <c r="Q2700" s="104">
        <f>IF('8th 6'!C50&gt;0,'8th 6'!J50,IF('8th 6'!K50&gt;0,'8th 6'!R50,IF('8th 6'!S50&gt;0,'8th 6'!Z50,0)))</f>
        <v>41.5</v>
      </c>
      <c r="R2700" s="104">
        <f>IF('8th 7'!C50&gt;0,'8th 7'!J50,IF('8th 7'!K50&gt;0,'8th 7'!R50,IF('8th 7'!S50&gt;0,'8th 7'!Z50,0)))</f>
        <v>0</v>
      </c>
      <c r="S2700" s="466"/>
      <c r="T2700" s="440">
        <f>S2698/(L2697+M2697+N2697+O2697+P2697+Q2697+R2697)</f>
        <v>3.85</v>
      </c>
      <c r="U2700" s="442" t="str">
        <f>IF(T2700&gt;=2.5,U2698,IF(T2700&gt;=2.25,"C",IF(T2700&gt;=2,"D",IF(T2700=0,0,"F"))))</f>
        <v>A</v>
      </c>
      <c r="V2700" s="454" t="s">
        <v>40</v>
      </c>
      <c r="W2700" s="443"/>
      <c r="X2700" s="443"/>
      <c r="Y2700" s="455"/>
      <c r="Z2700" s="510"/>
    </row>
    <row r="2701" spans="1:26" ht="16.5" customHeight="1">
      <c r="A2701" s="424"/>
      <c r="B2701" s="91" t="s">
        <v>67</v>
      </c>
      <c r="C2701" s="117">
        <f>'7th 1'!AA50</f>
        <v>77</v>
      </c>
      <c r="D2701" s="117">
        <f>'7th 2'!AA50</f>
        <v>77</v>
      </c>
      <c r="E2701" s="117">
        <f>'7th 3'!AA50</f>
        <v>76</v>
      </c>
      <c r="F2701" s="117">
        <f>'7th 4'!AA50</f>
        <v>73</v>
      </c>
      <c r="G2701" s="117">
        <f>'7th 5'!AA50</f>
        <v>78</v>
      </c>
      <c r="H2701" s="117">
        <f>'7th 6'!AA50</f>
        <v>64</v>
      </c>
      <c r="I2701" s="466"/>
      <c r="J2701" s="453"/>
      <c r="K2701" s="442"/>
      <c r="L2701" s="117">
        <f>'8th 1'!AA50</f>
        <v>80</v>
      </c>
      <c r="M2701" s="117">
        <f>'8th 2'!AA50</f>
        <v>80</v>
      </c>
      <c r="N2701" s="117">
        <f>'8th 3'!AA50</f>
        <v>78</v>
      </c>
      <c r="O2701" s="117">
        <f>'8th 4'!AA50</f>
        <v>82</v>
      </c>
      <c r="P2701" s="117">
        <f>'8th 5'!AA50</f>
        <v>73</v>
      </c>
      <c r="Q2701" s="117">
        <f>'8th 6'!AA50</f>
        <v>70</v>
      </c>
      <c r="R2701" s="117">
        <f>'8th 7'!AA50</f>
        <v>0</v>
      </c>
      <c r="S2701" s="466"/>
      <c r="T2701" s="453"/>
      <c r="U2701" s="442"/>
      <c r="V2701" s="444">
        <f>IF((C2702+C2704)=0,0,C2697)+IF((D2702+D2704)=0,0,D2697)+IF((E2702+E2704)=0,0,E2697)+IF((F2702+F2704)=0,0,F2697)+IF((G2702+G2704)=0,0,G2697)+IF((H2702+H2704)=0,0,H2697)+IF((L2702+L2704)=0,0,L2697)+IF((M2702+M2704)=0,0,M2697)+IF((N2702+N2704)=0,0,N2697)+IF((O2702+O2704)=0,0,O2697)+IF((P2702+P2704)=0,0,P2697)+IF((Q2702+Q2704)=0,0,Q2697)+IF((R2702+R2704)=0,0,R2697)+IF(I2708&gt;0,1.5,0)</f>
        <v>31.5</v>
      </c>
      <c r="W2701" s="457">
        <f>I2698+S2698+(I2708*1.5)</f>
        <v>117.375</v>
      </c>
      <c r="X2701" s="440">
        <f>IF(S2698&gt;0,(W2701/31.5),J2700)</f>
        <v>3.7261904761904763</v>
      </c>
      <c r="Y2701" s="164" t="str">
        <f>IF(X2701&gt;=4,"A+",IF(X2701&gt;=3.75,"A",IF(X2701&gt;=3.5,"A-",IF(X2701&gt;=3.25,"B+",IF(X2701&gt;=3,"B",IF(X2701&gt;=2.75,"B-",IF(X2701&gt;=2.5,"C+",IF(X2701&gt;=2,"C","F"))))))))</f>
        <v>A-</v>
      </c>
      <c r="Z2701" s="510"/>
    </row>
    <row r="2702" spans="1:26" ht="16.5">
      <c r="A2702" s="424"/>
      <c r="B2702" s="91" t="s">
        <v>1</v>
      </c>
      <c r="C2702" s="104">
        <f>'7th 1'!AC50</f>
        <v>3.75</v>
      </c>
      <c r="D2702" s="104">
        <f>'7th 2'!AC50</f>
        <v>3.75</v>
      </c>
      <c r="E2702" s="104">
        <f>'7th 3'!AC50</f>
        <v>3.75</v>
      </c>
      <c r="F2702" s="104">
        <f>'7th 4'!AC50</f>
        <v>3.5</v>
      </c>
      <c r="G2702" s="104">
        <f>'7th 5'!AC50</f>
        <v>3.75</v>
      </c>
      <c r="H2702" s="104">
        <f>'7th 6'!AC50</f>
        <v>3</v>
      </c>
      <c r="I2702" s="466"/>
      <c r="J2702" s="98"/>
      <c r="K2702" s="112"/>
      <c r="L2702" s="104">
        <f>'8th 1'!AC50</f>
        <v>4</v>
      </c>
      <c r="M2702" s="104">
        <f>'8th 2'!AC50</f>
        <v>4</v>
      </c>
      <c r="N2702" s="104">
        <f>'8th 3'!AC50</f>
        <v>3.75</v>
      </c>
      <c r="O2702" s="104">
        <f>'8th 4'!AC50</f>
        <v>4</v>
      </c>
      <c r="P2702" s="104">
        <f>'8th 5'!AC50</f>
        <v>3.5</v>
      </c>
      <c r="Q2702" s="104">
        <f>'8th 6'!AC50</f>
        <v>3.5</v>
      </c>
      <c r="R2702" s="104">
        <f>'8th 7'!AC50</f>
        <v>0</v>
      </c>
      <c r="S2702" s="466"/>
      <c r="T2702" s="98"/>
      <c r="V2702" s="456"/>
      <c r="W2702" s="448"/>
      <c r="X2702" s="441"/>
      <c r="Y2702" s="451" t="str">
        <f>IF(S2698&gt;0,(IF(X2701&gt;=2.5,Y2701,IF(X2701&gt;=2.25,"C",IF(X2701&gt;=2,"D","F")))),K2700)</f>
        <v>A-</v>
      </c>
      <c r="Z2702" s="510"/>
    </row>
    <row r="2703" spans="1:26" ht="16.5">
      <c r="A2703" s="424"/>
      <c r="B2703" s="91" t="s">
        <v>2</v>
      </c>
      <c r="C2703" s="104" t="str">
        <f>'7th 1'!AB50</f>
        <v>A</v>
      </c>
      <c r="D2703" s="104" t="str">
        <f>'7th 2'!AB50</f>
        <v>A</v>
      </c>
      <c r="E2703" s="104" t="str">
        <f>'7th 3'!AB50</f>
        <v>A</v>
      </c>
      <c r="F2703" s="104" t="str">
        <f>'7th 4'!AB50</f>
        <v>A-</v>
      </c>
      <c r="G2703" s="104" t="str">
        <f>'7th 5'!AB50</f>
        <v>A</v>
      </c>
      <c r="H2703" s="104" t="str">
        <f>'7th 6'!AB50</f>
        <v>B</v>
      </c>
      <c r="I2703" s="466"/>
      <c r="J2703" s="98"/>
      <c r="K2703" s="90"/>
      <c r="L2703" s="104" t="str">
        <f>'8th 1'!AB50</f>
        <v>A+</v>
      </c>
      <c r="M2703" s="104" t="str">
        <f>'8th 2'!AB50</f>
        <v>A+</v>
      </c>
      <c r="N2703" s="104" t="str">
        <f>'8th 3'!AB50</f>
        <v>A</v>
      </c>
      <c r="O2703" s="104" t="str">
        <f>'8th 4'!AB50</f>
        <v>A+</v>
      </c>
      <c r="P2703" s="104" t="str">
        <f>'8th 5'!AB50</f>
        <v>A-</v>
      </c>
      <c r="Q2703" s="104" t="str">
        <f>'8th 6'!AB50</f>
        <v>A-</v>
      </c>
      <c r="R2703" s="104" t="str">
        <f>'8th 7'!AB50</f>
        <v/>
      </c>
      <c r="S2703" s="466"/>
      <c r="T2703" s="98"/>
      <c r="U2703" s="90"/>
      <c r="V2703" s="446"/>
      <c r="W2703" s="449"/>
      <c r="X2703" s="450"/>
      <c r="Y2703" s="452"/>
      <c r="Z2703" s="510"/>
    </row>
    <row r="2704" spans="1:26" ht="16.5">
      <c r="A2704" s="413" t="s">
        <v>127</v>
      </c>
      <c r="B2704" s="91" t="s">
        <v>1</v>
      </c>
      <c r="C2704" s="104" t="str">
        <f>'7th 1'!AD50</f>
        <v>3.42</v>
      </c>
      <c r="D2704" s="104">
        <f>'7th 2'!AD50</f>
        <v>0</v>
      </c>
      <c r="E2704" s="104">
        <f>'7th 3'!AD50</f>
        <v>0</v>
      </c>
      <c r="F2704" s="104">
        <f>'7th 4'!AD50</f>
        <v>0</v>
      </c>
      <c r="G2704" s="104">
        <f>'7th 5'!AD50</f>
        <v>0</v>
      </c>
      <c r="H2704" s="104">
        <f>'7th 6'!AD50</f>
        <v>0</v>
      </c>
      <c r="I2704" s="415">
        <f>(C2704*C2697)+(D2704*D2697)+(E2704*E2697)+(F2704*F2697)+(G2704*G2697)+(H2704*H2697)</f>
        <v>10.26</v>
      </c>
      <c r="J2704" s="417">
        <f>IF(C2704&gt;0,(C2702*C2697),0)+IF(D2704&gt;0,(D2702*D2697),0)+IF(E2704&gt;0,(E2702*E2697),0)+IF(F2704&gt;0,(F2702*F2697),0)+IF(G2704&gt;0,(G2702*G2697),0)+IF(H2704&gt;0,(H2702*H2697),0)</f>
        <v>11.25</v>
      </c>
      <c r="K2704" s="418">
        <f>IF(C2704&gt;C2702,((C2704*C2697)-(C2702*C2697)),0)+IF(D2704&gt;D2702,((D2704*D2697)-(D2702*D2697)),0)+IF(E2704&gt;E2702,((E2704*E2697)-(E2702*E2697)),0)+IF(F2704&gt;F2702,((F2704*F2697)-(F2702*F2697)),0)+IF(G2704&gt;G2702,((G2704*G2697)-(G2702*G2697)),0)+IF(H2704&gt;H2702,((H2704*H2697)-(H2702*H2697)),0)</f>
        <v>-0.99000000000000021</v>
      </c>
      <c r="L2704" s="165">
        <f>'8th 1'!AD50</f>
        <v>0</v>
      </c>
      <c r="M2704" s="104">
        <f>'8th 2'!AD50</f>
        <v>0</v>
      </c>
      <c r="N2704" s="104">
        <f>'8th 3'!AD50</f>
        <v>0</v>
      </c>
      <c r="O2704" s="104">
        <f>'8th 4'!AD50</f>
        <v>0</v>
      </c>
      <c r="P2704" s="104">
        <f>'8th 5'!AD50</f>
        <v>0</v>
      </c>
      <c r="Q2704" s="104">
        <f>'8th 6'!AD50</f>
        <v>0</v>
      </c>
      <c r="R2704" s="104">
        <f>'8th 7'!AD50</f>
        <v>0</v>
      </c>
      <c r="S2704" s="403">
        <f>(L2704*L2697)+(M2704*M2697)+(N2704*N2697)+(O2704*O2697)+(P2704*P2697)+(Q2704*Q2697)+(R2704*R2697)</f>
        <v>0</v>
      </c>
      <c r="T2704" s="417">
        <f>IF(L2704&gt;0,(L2702*L2697),0)+IF(M2704&gt;0,(M2702*M2697),0)+IF(N2704&gt;0,(N2702*N2697),0)+IF(O2704&gt;0,(O2702*O2697),0)+IF(P2704&gt;0,(P2702*P2697),0)+IF(Q2704&gt;0,(Q2702*Q2697),0)+IF(R2704&gt;0,(R2702*R2697),0)</f>
        <v>0</v>
      </c>
      <c r="U2704" s="399">
        <f>IF(L2704&gt;L2702,((L2704*L2697)-(L2702*L2697)),0)+IF(M2704&gt;M2702,((M2704*M2697)-(M2702*M2697)),0)+IF(N2704&gt;N2702,((N2704*N2697)-(N2702*N2697)),0)+IF(O2704&gt;O2702,((O2704*O2697)-(O2702*O2697)),0)+IF(P2704&gt;P2702,((P2704*P2697)-(P2702*P2697)),0)+IF(Q2704&gt;Q2702,((Q2704*Q2697)-(Q2702*Q2697)),0)+IF(R2704&gt;R2702,((R2704*R2697)-(R2702*R2697)),0)</f>
        <v>0</v>
      </c>
      <c r="V2704" s="401">
        <f>I2704+S2704</f>
        <v>10.26</v>
      </c>
      <c r="W2704" s="403">
        <f>J2704+T2704</f>
        <v>11.25</v>
      </c>
      <c r="X2704" s="403">
        <f>K2704+U2704</f>
        <v>-0.99000000000000021</v>
      </c>
      <c r="Y2704" s="405">
        <f>IF(V2696&gt;0,(X2704+Y2691),0)</f>
        <v>-0.99000000000000021</v>
      </c>
      <c r="Z2704" s="510"/>
    </row>
    <row r="2705" spans="1:26" ht="15.75" customHeight="1" thickBot="1">
      <c r="A2705" s="414"/>
      <c r="B2705" s="157" t="s">
        <v>23</v>
      </c>
      <c r="C2705" s="180" t="str">
        <f>'7th 1'!AE50</f>
        <v>Imp:</v>
      </c>
      <c r="D2705" s="180" t="str">
        <f>'7th 2'!AE50</f>
        <v/>
      </c>
      <c r="E2705" s="180" t="str">
        <f>'7th 3'!AE50</f>
        <v/>
      </c>
      <c r="F2705" s="180" t="str">
        <f>'7th 4'!AE50</f>
        <v/>
      </c>
      <c r="G2705" s="180" t="str">
        <f>'7th 5'!AE50</f>
        <v/>
      </c>
      <c r="H2705" s="180" t="str">
        <f>'7th 6'!AE50</f>
        <v/>
      </c>
      <c r="I2705" s="416"/>
      <c r="J2705" s="416"/>
      <c r="K2705" s="419"/>
      <c r="L2705" s="180" t="str">
        <f>'8th 1'!AE50</f>
        <v/>
      </c>
      <c r="M2705" s="180" t="str">
        <f>'8th 2'!AE50</f>
        <v/>
      </c>
      <c r="N2705" s="180" t="str">
        <f>'8th 3'!AE50</f>
        <v/>
      </c>
      <c r="O2705" s="180" t="str">
        <f>'8th 4'!AE50</f>
        <v/>
      </c>
      <c r="P2705" s="180" t="str">
        <f>'8th 5'!AE50</f>
        <v/>
      </c>
      <c r="Q2705" s="180" t="str">
        <f>'8th 6'!AE50</f>
        <v/>
      </c>
      <c r="R2705" s="180" t="str">
        <f>'8th 7'!AE50</f>
        <v/>
      </c>
      <c r="S2705" s="420"/>
      <c r="T2705" s="420"/>
      <c r="U2705" s="400"/>
      <c r="V2705" s="402"/>
      <c r="W2705" s="404"/>
      <c r="X2705" s="404"/>
      <c r="Y2705" s="406"/>
      <c r="Z2705" s="510"/>
    </row>
    <row r="2706" spans="1:26" ht="9.75" customHeight="1" thickTop="1" thickBot="1">
      <c r="C2706" s="53"/>
      <c r="D2706" s="53"/>
      <c r="E2706" s="53"/>
      <c r="F2706" s="53"/>
      <c r="G2706" s="53"/>
      <c r="H2706" s="53"/>
      <c r="L2706" s="53"/>
      <c r="M2706" s="53"/>
      <c r="N2706" s="53"/>
      <c r="O2706" s="53"/>
      <c r="P2706" s="53"/>
      <c r="Q2706" s="53"/>
      <c r="R2706" s="53"/>
      <c r="V2706" s="53"/>
      <c r="W2706" s="53"/>
      <c r="X2706" s="53"/>
      <c r="Y2706" s="53"/>
    </row>
    <row r="2707" spans="1:26" ht="18.75" thickTop="1">
      <c r="A2707" s="407" t="s">
        <v>33</v>
      </c>
      <c r="B2707" s="408"/>
      <c r="C2707" s="376" t="s">
        <v>35</v>
      </c>
      <c r="D2707" s="380"/>
      <c r="E2707" s="376" t="s">
        <v>30</v>
      </c>
      <c r="F2707" s="380"/>
      <c r="G2707" s="376" t="s">
        <v>31</v>
      </c>
      <c r="H2707" s="380"/>
      <c r="I2707" s="376" t="s">
        <v>32</v>
      </c>
      <c r="J2707" s="411"/>
      <c r="K2707" s="411"/>
      <c r="L2707" s="412"/>
      <c r="M2707" s="370" t="s">
        <v>50</v>
      </c>
      <c r="N2707" s="371"/>
      <c r="O2707" s="376" t="s">
        <v>0</v>
      </c>
      <c r="P2707" s="377"/>
      <c r="Q2707" s="169" t="s">
        <v>29</v>
      </c>
      <c r="R2707" s="378" t="s">
        <v>216</v>
      </c>
      <c r="S2707" s="379"/>
      <c r="T2707" s="379"/>
      <c r="U2707" s="380"/>
      <c r="V2707" s="381" t="s">
        <v>2</v>
      </c>
      <c r="W2707" s="382"/>
      <c r="X2707" s="170"/>
      <c r="Y2707" s="171"/>
    </row>
    <row r="2708" spans="1:26" s="113" customFormat="1" ht="18" customHeight="1">
      <c r="A2708" s="409"/>
      <c r="B2708" s="410"/>
      <c r="C2708" s="383" t="str">
        <f>'viva-1'!K48</f>
        <v>4.00</v>
      </c>
      <c r="D2708" s="384"/>
      <c r="E2708" s="383" t="str">
        <f>'viva-2'!K48</f>
        <v>3.50</v>
      </c>
      <c r="F2708" s="384"/>
      <c r="G2708" s="385" t="str">
        <f>'viva-3'!K48</f>
        <v>4.00</v>
      </c>
      <c r="H2708" s="384"/>
      <c r="I2708" s="383" t="str">
        <f>'viva-4'!K48</f>
        <v>4.00</v>
      </c>
      <c r="J2708" s="386"/>
      <c r="K2708" s="386"/>
      <c r="L2708" s="387"/>
      <c r="M2708" s="372"/>
      <c r="N2708" s="373"/>
      <c r="O2708" s="388">
        <f>W2696+Y2704</f>
        <v>453.13499999999999</v>
      </c>
      <c r="P2708" s="389"/>
      <c r="Q2708" s="397">
        <f>V2696</f>
        <v>126</v>
      </c>
      <c r="R2708" s="392">
        <f>O2708/126</f>
        <v>3.596309523809524</v>
      </c>
      <c r="S2708" s="393"/>
      <c r="T2708" s="393"/>
      <c r="U2708" s="394"/>
      <c r="V2708" s="359" t="str">
        <f>IF(R2708&gt;=2.5,Y2708,IF(R2708&gt;=2.25,"C",IF(R2708&gt;=2,"D",IF(R2708=0,0,"F"))))</f>
        <v>A-</v>
      </c>
      <c r="W2708" s="360"/>
      <c r="X2708" s="172"/>
      <c r="Y2708" s="173" t="str">
        <f>IF(R2708&gt;=4,"A+",IF(R2708&gt;=3.75,"A",IF(R2708&gt;=3.5,"A-",IF(R2708&gt;=3.25,"B+",IF(R2708&gt;=3,"B",IF(R2708&gt;=2.75,"B-",IF(R2708&gt;=2.5,"C+",IF(R2708&gt;=2,"C","F"))))))))</f>
        <v>A-</v>
      </c>
      <c r="Z2708" s="174"/>
    </row>
    <row r="2709" spans="1:26" ht="38.25" customHeight="1" thickBot="1">
      <c r="A2709" s="363" t="s">
        <v>34</v>
      </c>
      <c r="B2709" s="364"/>
      <c r="C2709" s="365" t="s">
        <v>1</v>
      </c>
      <c r="D2709" s="366"/>
      <c r="E2709" s="367">
        <f>C2708+E2708+G2708+I2708</f>
        <v>15.5</v>
      </c>
      <c r="F2709" s="368"/>
      <c r="G2709" s="365" t="s">
        <v>0</v>
      </c>
      <c r="H2709" s="366"/>
      <c r="I2709" s="367">
        <f>E2709*1.5</f>
        <v>23.25</v>
      </c>
      <c r="J2709" s="369"/>
      <c r="K2709" s="369"/>
      <c r="L2709" s="368"/>
      <c r="M2709" s="374"/>
      <c r="N2709" s="375"/>
      <c r="O2709" s="390"/>
      <c r="P2709" s="391"/>
      <c r="Q2709" s="398"/>
      <c r="R2709" s="395"/>
      <c r="S2709" s="395"/>
      <c r="T2709" s="395"/>
      <c r="U2709" s="396"/>
      <c r="V2709" s="361"/>
      <c r="W2709" s="362"/>
      <c r="X2709" s="175"/>
      <c r="Y2709" s="176"/>
    </row>
    <row r="2710" spans="1:26" ht="30" customHeight="1" thickTop="1">
      <c r="B2710" s="54"/>
      <c r="C2710" s="54"/>
      <c r="D2710" s="514" t="s">
        <v>24</v>
      </c>
      <c r="E2710" s="514"/>
      <c r="F2710" s="514"/>
      <c r="G2710" s="514"/>
      <c r="H2710" s="514"/>
      <c r="I2710" s="514"/>
      <c r="J2710" s="514"/>
      <c r="K2710" s="514"/>
      <c r="L2710" s="514"/>
      <c r="M2710" s="514"/>
      <c r="N2710" s="514"/>
      <c r="O2710" s="514"/>
      <c r="P2710" s="514"/>
      <c r="Q2710" s="514"/>
      <c r="R2710" s="514"/>
      <c r="S2710" s="514"/>
      <c r="T2710" s="55" t="s">
        <v>36</v>
      </c>
      <c r="U2710" s="56"/>
      <c r="V2710" s="515">
        <f>'1st 1'!R51</f>
        <v>0</v>
      </c>
      <c r="W2710" s="516"/>
      <c r="X2710" s="516"/>
      <c r="Y2710" s="516"/>
    </row>
    <row r="2711" spans="1:26" ht="18.75">
      <c r="A2711" s="57"/>
      <c r="B2711" s="58"/>
      <c r="C2711" s="59" t="s">
        <v>4</v>
      </c>
      <c r="D2711" s="60" t="s">
        <v>71</v>
      </c>
      <c r="E2711" s="60"/>
      <c r="F2711" s="53"/>
      <c r="G2711" s="61"/>
      <c r="H2711" s="517" t="s">
        <v>73</v>
      </c>
      <c r="I2711" s="518"/>
      <c r="J2711" s="518"/>
      <c r="K2711" s="518"/>
      <c r="L2711" s="518"/>
      <c r="M2711" s="518"/>
      <c r="N2711" s="518"/>
      <c r="O2711" s="62"/>
      <c r="P2711" s="62"/>
      <c r="Q2711" s="62"/>
      <c r="R2711" s="53"/>
      <c r="S2711" s="63"/>
      <c r="T2711" s="55" t="s">
        <v>37</v>
      </c>
      <c r="U2711" s="56"/>
      <c r="V2711" s="519">
        <f>'1st 1'!A51</f>
        <v>44</v>
      </c>
      <c r="W2711" s="516"/>
      <c r="X2711" s="516"/>
      <c r="Y2711" s="516"/>
    </row>
    <row r="2712" spans="1:26" ht="18.75">
      <c r="A2712" s="57"/>
      <c r="B2712" s="58"/>
      <c r="C2712" s="59" t="s">
        <v>5</v>
      </c>
      <c r="D2712" s="60" t="s">
        <v>66</v>
      </c>
      <c r="E2712" s="60"/>
      <c r="F2712" s="64"/>
      <c r="G2712" s="53"/>
      <c r="H2712" s="61"/>
      <c r="I2712" s="65"/>
      <c r="J2712" s="520">
        <f>'1st 1'!A3231</f>
        <v>0</v>
      </c>
      <c r="K2712" s="521"/>
      <c r="L2712" s="521"/>
      <c r="M2712" s="521"/>
      <c r="N2712" s="62"/>
      <c r="O2712" s="62"/>
      <c r="P2712" s="53"/>
      <c r="Q2712" s="53"/>
      <c r="R2712" s="53"/>
      <c r="S2712" s="63"/>
      <c r="T2712" s="55" t="s">
        <v>38</v>
      </c>
      <c r="U2712" s="56"/>
      <c r="V2712" s="56"/>
      <c r="W2712" s="56"/>
      <c r="X2712" s="56"/>
      <c r="Y2712" s="66">
        <f>'1st 1'!S51</f>
        <v>0</v>
      </c>
    </row>
    <row r="2713" spans="1:26" ht="18.75">
      <c r="A2713" s="57"/>
      <c r="B2713" s="58"/>
      <c r="C2713" s="59" t="s">
        <v>6</v>
      </c>
      <c r="D2713" s="60" t="s">
        <v>14</v>
      </c>
      <c r="E2713" s="58"/>
      <c r="F2713" s="67" t="s">
        <v>7</v>
      </c>
      <c r="G2713" s="68" t="str">
        <f>'1st 1'!B51</f>
        <v>M</v>
      </c>
      <c r="H2713" s="69"/>
      <c r="I2713" s="70"/>
      <c r="J2713" s="70"/>
      <c r="K2713" s="70"/>
      <c r="L2713" s="53"/>
      <c r="M2713" s="53"/>
      <c r="N2713" s="53"/>
      <c r="O2713" s="53"/>
      <c r="P2713" s="53"/>
      <c r="Q2713" s="53"/>
      <c r="R2713" s="53"/>
      <c r="V2713" s="53"/>
      <c r="W2713" s="53"/>
      <c r="X2713" s="53"/>
      <c r="Y2713" s="53"/>
    </row>
    <row r="2714" spans="1:26" ht="18.75">
      <c r="A2714" s="57"/>
      <c r="B2714" s="64"/>
      <c r="C2714" s="64"/>
      <c r="D2714" s="64"/>
      <c r="E2714" s="53"/>
      <c r="F2714" s="67" t="s">
        <v>8</v>
      </c>
      <c r="G2714" s="72">
        <f>'1st 1'!T51</f>
        <v>0</v>
      </c>
      <c r="H2714" s="69"/>
      <c r="I2714" s="70"/>
      <c r="J2714" s="70"/>
      <c r="K2714" s="70"/>
      <c r="L2714" s="53"/>
      <c r="M2714" s="53"/>
      <c r="N2714" s="53"/>
      <c r="O2714" s="53"/>
      <c r="P2714" s="53"/>
      <c r="Q2714" s="53"/>
      <c r="R2714" s="53"/>
      <c r="V2714" s="53"/>
      <c r="W2714" s="53"/>
      <c r="X2714" s="53"/>
      <c r="Y2714" s="53"/>
    </row>
    <row r="2715" spans="1:26" ht="18.75">
      <c r="A2715" s="57"/>
      <c r="B2715" s="64"/>
      <c r="C2715" s="64"/>
      <c r="D2715" s="64"/>
      <c r="E2715" s="53"/>
      <c r="F2715" s="67" t="s">
        <v>9</v>
      </c>
      <c r="G2715" s="72">
        <f>'1st 1'!U51</f>
        <v>0</v>
      </c>
      <c r="H2715" s="69"/>
      <c r="I2715" s="70"/>
      <c r="J2715" s="70"/>
      <c r="K2715" s="70"/>
      <c r="L2715" s="53"/>
      <c r="M2715" s="53"/>
      <c r="N2715" s="53"/>
      <c r="O2715" s="53"/>
      <c r="P2715" s="53"/>
      <c r="Q2715" s="53"/>
      <c r="R2715" s="53"/>
      <c r="V2715" s="53"/>
      <c r="W2715" s="53"/>
      <c r="X2715" s="53"/>
      <c r="Y2715" s="53"/>
    </row>
    <row r="2716" spans="1:26" ht="18.75">
      <c r="A2716" s="57"/>
      <c r="B2716" s="64"/>
      <c r="C2716" s="64"/>
      <c r="D2716" s="64"/>
      <c r="E2716" s="53"/>
      <c r="F2716" s="67" t="s">
        <v>10</v>
      </c>
      <c r="G2716" s="72">
        <f>'1st 1'!V51</f>
        <v>0</v>
      </c>
      <c r="H2716" s="69"/>
      <c r="I2716" s="73"/>
      <c r="J2716" s="73"/>
      <c r="K2716" s="73"/>
      <c r="L2716" s="53"/>
      <c r="M2716" s="53"/>
      <c r="N2716" s="53"/>
      <c r="O2716" s="53"/>
      <c r="P2716" s="53"/>
      <c r="Q2716" s="53"/>
      <c r="R2716" s="53"/>
      <c r="V2716" s="53"/>
      <c r="W2716" s="53"/>
      <c r="X2716" s="53"/>
      <c r="Y2716" s="53"/>
    </row>
    <row r="2717" spans="1:26" ht="21.75" customHeight="1" thickBot="1">
      <c r="A2717" s="522" t="s">
        <v>25</v>
      </c>
      <c r="B2717" s="522"/>
      <c r="C2717" s="523"/>
      <c r="D2717" s="523"/>
      <c r="E2717" s="523"/>
      <c r="F2717" s="523"/>
      <c r="G2717" s="523"/>
      <c r="H2717" s="523"/>
      <c r="I2717" s="523"/>
      <c r="J2717" s="523"/>
      <c r="K2717" s="523"/>
      <c r="L2717" s="524"/>
      <c r="M2717" s="524"/>
      <c r="N2717" s="524"/>
      <c r="O2717" s="524"/>
      <c r="P2717" s="524"/>
      <c r="Q2717" s="524"/>
      <c r="R2717" s="524"/>
      <c r="S2717" s="524"/>
      <c r="T2717" s="524"/>
      <c r="U2717" s="524"/>
      <c r="V2717" s="524"/>
      <c r="W2717" s="524"/>
      <c r="X2717" s="524"/>
      <c r="Y2717" s="524"/>
    </row>
    <row r="2718" spans="1:26" ht="19.5" customHeight="1" thickTop="1" thickBot="1">
      <c r="A2718" s="478" t="s">
        <v>42</v>
      </c>
      <c r="B2718" s="479"/>
      <c r="C2718" s="479"/>
      <c r="D2718" s="479"/>
      <c r="E2718" s="479"/>
      <c r="F2718" s="479"/>
      <c r="G2718" s="479"/>
      <c r="H2718" s="479"/>
      <c r="I2718" s="479"/>
      <c r="J2718" s="479"/>
      <c r="K2718" s="480"/>
      <c r="L2718" s="479" t="s">
        <v>43</v>
      </c>
      <c r="M2718" s="479"/>
      <c r="N2718" s="479"/>
      <c r="O2718" s="479"/>
      <c r="P2718" s="479"/>
      <c r="Q2718" s="479"/>
      <c r="R2718" s="479"/>
      <c r="S2718" s="479"/>
      <c r="T2718" s="479"/>
      <c r="U2718" s="506"/>
      <c r="V2718" s="507" t="s">
        <v>39</v>
      </c>
      <c r="W2718" s="508"/>
      <c r="X2718" s="508"/>
      <c r="Y2718" s="509"/>
      <c r="Z2718" s="510" t="s">
        <v>68</v>
      </c>
    </row>
    <row r="2719" spans="1:26" ht="19.5" thickTop="1" thickBot="1">
      <c r="A2719" s="74" t="s">
        <v>22</v>
      </c>
      <c r="B2719" s="75"/>
      <c r="C2719" s="76">
        <f>'1st 1'!C4</f>
        <v>101</v>
      </c>
      <c r="D2719" s="76">
        <f>'1st 2'!C4</f>
        <v>102</v>
      </c>
      <c r="E2719" s="76">
        <f>'1st 3'!C4</f>
        <v>103</v>
      </c>
      <c r="F2719" s="76">
        <f>'1st 4'!C4</f>
        <v>104</v>
      </c>
      <c r="G2719" s="76">
        <f>'1st 5'!C4</f>
        <v>105</v>
      </c>
      <c r="H2719" s="76">
        <f>'1st 6'!C4</f>
        <v>106</v>
      </c>
      <c r="I2719" s="511" t="s">
        <v>0</v>
      </c>
      <c r="J2719" s="511" t="s">
        <v>3</v>
      </c>
      <c r="K2719" s="512" t="s">
        <v>2</v>
      </c>
      <c r="L2719" s="76">
        <f>'2nd 1'!C4</f>
        <v>107</v>
      </c>
      <c r="M2719" s="76">
        <f>'2nd 2'!C4</f>
        <v>108</v>
      </c>
      <c r="N2719" s="76">
        <f>'2nd 3'!C4</f>
        <v>109</v>
      </c>
      <c r="O2719" s="76">
        <f>'2nd 4'!C4</f>
        <v>110</v>
      </c>
      <c r="P2719" s="76">
        <f>'2nd 5'!C4</f>
        <v>111</v>
      </c>
      <c r="Q2719" s="76">
        <f>'2nd 6'!C4</f>
        <v>112</v>
      </c>
      <c r="R2719" s="76">
        <f>'2nd 7'!C4</f>
        <v>0</v>
      </c>
      <c r="S2719" s="429" t="s">
        <v>0</v>
      </c>
      <c r="T2719" s="429" t="s">
        <v>3</v>
      </c>
      <c r="U2719" s="431" t="s">
        <v>2</v>
      </c>
      <c r="V2719" s="492" t="s">
        <v>29</v>
      </c>
      <c r="W2719" s="493" t="s">
        <v>0</v>
      </c>
      <c r="X2719" s="494" t="s">
        <v>3</v>
      </c>
      <c r="Y2719" s="495" t="s">
        <v>2</v>
      </c>
      <c r="Z2719" s="510"/>
    </row>
    <row r="2720" spans="1:26" ht="64.5" customHeight="1" thickTop="1" thickBot="1">
      <c r="A2720" s="77" t="s">
        <v>63</v>
      </c>
      <c r="B2720" s="78"/>
      <c r="C2720" s="114" t="str">
        <f>'1st 1'!C6</f>
        <v>Drawing-1</v>
      </c>
      <c r="D2720" s="114" t="str">
        <f>'1st 2'!C6</f>
        <v>Sketch-1</v>
      </c>
      <c r="E2720" s="114" t="str">
        <f>'1st 3'!C6</f>
        <v>Parspective-1</v>
      </c>
      <c r="F2720" s="114" t="str">
        <f>'1st 4'!C6</f>
        <v>Study and Composition-1</v>
      </c>
      <c r="G2720" s="114" t="str">
        <f>'1st 5'!C6</f>
        <v>History of Civilization-1</v>
      </c>
      <c r="H2720" s="114" t="str">
        <f>'1st 6'!C6</f>
        <v>Nazrul Studies</v>
      </c>
      <c r="I2720" s="481"/>
      <c r="J2720" s="481"/>
      <c r="K2720" s="482"/>
      <c r="L2720" s="114" t="str">
        <f>'2nd 1'!C6</f>
        <v>Drawing-2</v>
      </c>
      <c r="M2720" s="114" t="str">
        <f>'2nd 2'!C6</f>
        <v>Sketch-2</v>
      </c>
      <c r="N2720" s="114" t="str">
        <f>'2nd 3'!C6</f>
        <v>Perspective- 2</v>
      </c>
      <c r="O2720" s="114" t="str">
        <f>'2nd 4'!C6</f>
        <v>Basic Design</v>
      </c>
      <c r="P2720" s="114" t="str">
        <f>'2nd 5'!C6</f>
        <v xml:space="preserve"> Study &amp; composition 2</v>
      </c>
      <c r="Q2720" s="114" t="str">
        <f>'2nd 6'!C6</f>
        <v>History of Civilization -2</v>
      </c>
      <c r="R2720" s="114">
        <f>'2nd 7'!C6</f>
        <v>0</v>
      </c>
      <c r="S2720" s="429"/>
      <c r="T2720" s="429"/>
      <c r="U2720" s="431"/>
      <c r="V2720" s="492"/>
      <c r="W2720" s="493"/>
      <c r="X2720" s="493"/>
      <c r="Y2720" s="495"/>
      <c r="Z2720" s="510"/>
    </row>
    <row r="2721" spans="1:26" ht="18.75" thickTop="1">
      <c r="A2721" s="77" t="s">
        <v>12</v>
      </c>
      <c r="B2721" s="78"/>
      <c r="C2721" s="80">
        <f>'1st 1'!G4</f>
        <v>3</v>
      </c>
      <c r="D2721" s="80">
        <f>'1st 2'!G4</f>
        <v>1.5</v>
      </c>
      <c r="E2721" s="80">
        <f>'1st 3'!G4</f>
        <v>3</v>
      </c>
      <c r="F2721" s="80">
        <f>'1st 4'!G4</f>
        <v>3</v>
      </c>
      <c r="G2721" s="80">
        <f>'1st 5'!G4</f>
        <v>1.5</v>
      </c>
      <c r="H2721" s="80">
        <f>'1st 6'!G4</f>
        <v>3</v>
      </c>
      <c r="I2721" s="481"/>
      <c r="J2721" s="481"/>
      <c r="K2721" s="513"/>
      <c r="L2721" s="80">
        <f>'2nd 1'!G4</f>
        <v>3</v>
      </c>
      <c r="M2721" s="80">
        <f>'2nd 2'!G4</f>
        <v>1.5</v>
      </c>
      <c r="N2721" s="80">
        <f>'2nd 3'!G4</f>
        <v>3</v>
      </c>
      <c r="O2721" s="80">
        <f>'2nd 4'!G4</f>
        <v>1.5</v>
      </c>
      <c r="P2721" s="80">
        <f>'2nd 5'!G4</f>
        <v>3</v>
      </c>
      <c r="Q2721" s="80">
        <f>'2nd 6'!G4</f>
        <v>3</v>
      </c>
      <c r="R2721" s="80">
        <f>'2nd 7'!G4</f>
        <v>0</v>
      </c>
      <c r="S2721" s="430"/>
      <c r="T2721" s="430"/>
      <c r="U2721" s="432"/>
      <c r="V2721" s="468"/>
      <c r="W2721" s="471"/>
      <c r="X2721" s="471"/>
      <c r="Y2721" s="422"/>
      <c r="Z2721" s="510"/>
    </row>
    <row r="2722" spans="1:26" ht="16.5" customHeight="1">
      <c r="A2722" s="77" t="s">
        <v>11</v>
      </c>
      <c r="B2722" s="78"/>
      <c r="C2722" s="80">
        <v>100</v>
      </c>
      <c r="D2722" s="80">
        <v>100</v>
      </c>
      <c r="E2722" s="80">
        <v>100</v>
      </c>
      <c r="F2722" s="80">
        <v>100</v>
      </c>
      <c r="G2722" s="80">
        <v>100</v>
      </c>
      <c r="H2722" s="80">
        <v>100</v>
      </c>
      <c r="I2722" s="496">
        <f>(C2726*C2721)+(D2726*D2721)+(E2726*E2721)+(F2726*F2721)+(G2726*G2721)+(H2726*H2721)</f>
        <v>43.125</v>
      </c>
      <c r="J2722" s="82"/>
      <c r="K2722" s="83" t="str">
        <f>IF(J2723&gt;=4,"A+",IF(J2723&gt;=3.75,"A",IF(J2723&gt;=3.5,"A-",IF(J2723&gt;=3.25,"B+",IF(J2723&gt;=3,"B",IF(J2723&gt;=2.75,"B-",IF(J2723&gt;=2.5,"C+",IF(J2723&gt;=2,"C","F"))))))))</f>
        <v>B-</v>
      </c>
      <c r="L2722" s="81">
        <v>100</v>
      </c>
      <c r="M2722" s="80">
        <v>100</v>
      </c>
      <c r="N2722" s="80">
        <v>100</v>
      </c>
      <c r="O2722" s="80">
        <v>100</v>
      </c>
      <c r="P2722" s="80">
        <v>100</v>
      </c>
      <c r="Q2722" s="80">
        <v>100</v>
      </c>
      <c r="R2722" s="80">
        <v>100</v>
      </c>
      <c r="S2722" s="465">
        <f>(L2726*L2721)+(M2726*M2721)+(N2726*N2721)+(O2726*O2721)+(P2726*P2721)+(Q2726*Q2721)+(R2726*R2721)</f>
        <v>38.625</v>
      </c>
      <c r="T2722" s="84"/>
      <c r="U2722" s="85" t="str">
        <f>IF(T2723&gt;=4,"A+",IF(T2723&gt;=3.75,"A",IF(T2723&gt;=3.5,"A-",IF(T2723&gt;=3.25,"B+",IF(T2723&gt;=3,"B",IF(T2723&gt;=2.75,"B-",IF(T2723&gt;=2.5,"C+",IF(T2723&gt;=2,"C","F"))))))))</f>
        <v>C+</v>
      </c>
      <c r="V2722" s="498">
        <f>IF((C2726+C2728)=0,0,C2721)+IF((D2726+D2728)=0,0,D2721)+IF((E2726+E2728)=0,0,E2721)+IF((F2726+F2728)=0,0,F2721)+IF((G2726+G2728)=0,0,G2721)+IF((H2726+H2728)=0,0,H2721)+IF((L2726+L2728)=0,0,L2721)+IF((M2726+M2728)=0,0,M2721)+IF((N2726+N2728)=0,0,N2721)+IF((O2726+O2728)=0,0,O2721)+IF((P2726+P2728)=0,0,P2721)+IF((Q2726+Q2728)=0,0,Q2721)+IF((R2726+R2728)=0,0,R2721)+IF(C2771=0,0,1.5)</f>
        <v>31.5</v>
      </c>
      <c r="W2722" s="415">
        <f>I2722+S2722+(C2771*1.5)</f>
        <v>85.5</v>
      </c>
      <c r="X2722" s="503">
        <f>IF(S2722&gt;0,(W2722/31.5),J2723)</f>
        <v>2.7142857142857144</v>
      </c>
      <c r="Y2722" s="154" t="str">
        <f>IF(X2722&gt;=4,"A+",IF(X2722&gt;=3.75,"A",IF(X2722&gt;=3.5,"A-",IF(X2722&gt;=3.25,"B+",IF(X2722&gt;=3,"B",IF(X2722&gt;=2.75,"B-",IF(X2722&gt;=2.5,"C+",IF(X2722&gt;=2,"C","F"))))))))</f>
        <v>C+</v>
      </c>
      <c r="Z2722" s="510"/>
    </row>
    <row r="2723" spans="1:26" ht="18">
      <c r="A2723" s="77" t="s">
        <v>28</v>
      </c>
      <c r="B2723" s="86"/>
      <c r="C2723" s="87">
        <f>'1st 1'!C51</f>
        <v>34</v>
      </c>
      <c r="D2723" s="87">
        <f>'1st 2'!C51</f>
        <v>15</v>
      </c>
      <c r="E2723" s="87">
        <f>'1st 3'!C51</f>
        <v>25</v>
      </c>
      <c r="F2723" s="87">
        <f>'1st 4'!C51</f>
        <v>16.5</v>
      </c>
      <c r="G2723" s="87">
        <f>'1st 5'!C51</f>
        <v>29</v>
      </c>
      <c r="H2723" s="87">
        <f>'1st 6'!C51</f>
        <v>29.5</v>
      </c>
      <c r="I2723" s="497"/>
      <c r="J2723" s="485">
        <f>I2722/(C2721+D2721+E2721+F2721+G2721+H2721)</f>
        <v>2.875</v>
      </c>
      <c r="K2723" s="88"/>
      <c r="L2723" s="89">
        <f>'2nd 1'!C51</f>
        <v>21</v>
      </c>
      <c r="M2723" s="87">
        <f>'2nd 2'!C51</f>
        <v>21</v>
      </c>
      <c r="N2723" s="87">
        <f>'2nd 3'!C51</f>
        <v>23</v>
      </c>
      <c r="O2723" s="87">
        <f>'2nd 4'!C51</f>
        <v>21</v>
      </c>
      <c r="P2723" s="87">
        <f>'2nd 5'!C51</f>
        <v>25.5</v>
      </c>
      <c r="Q2723" s="87">
        <f>'2nd 6'!C51</f>
        <v>14.5</v>
      </c>
      <c r="R2723" s="87">
        <f>'2nd 7'!C51</f>
        <v>0</v>
      </c>
      <c r="S2723" s="457"/>
      <c r="T2723" s="485">
        <f>S2722/(L2721+M2721+N2721+O2721+P2721+Q2721+R2721)</f>
        <v>2.5750000000000002</v>
      </c>
      <c r="U2723" s="90"/>
      <c r="V2723" s="499"/>
      <c r="W2723" s="501"/>
      <c r="X2723" s="453"/>
      <c r="Y2723" s="487" t="str">
        <f>IF(S2722&gt;0,(IF(X2722&gt;=2.5,Y2722,IF(X2722&gt;=2.25,"C",IF(X2722&gt;=2,"D","F")))),K2724)</f>
        <v>C+</v>
      </c>
      <c r="Z2723" s="510"/>
    </row>
    <row r="2724" spans="1:26" ht="16.5" customHeight="1">
      <c r="A2724" s="423" t="s">
        <v>26</v>
      </c>
      <c r="B2724" s="91" t="s">
        <v>60</v>
      </c>
      <c r="C2724" s="87">
        <f>'1st 1'!J51</f>
        <v>35.5</v>
      </c>
      <c r="D2724" s="87">
        <f>'1st 2'!J51</f>
        <v>32.5</v>
      </c>
      <c r="E2724" s="87">
        <f>'1st 3'!J51</f>
        <v>41</v>
      </c>
      <c r="F2724" s="87">
        <f>'1st 4'!J51</f>
        <v>29</v>
      </c>
      <c r="G2724" s="87">
        <f>'1st 5'!J51</f>
        <v>33.5</v>
      </c>
      <c r="H2724" s="87">
        <f>'1st 6'!J51</f>
        <v>28.5</v>
      </c>
      <c r="I2724" s="497"/>
      <c r="J2724" s="505"/>
      <c r="K2724" s="489" t="str">
        <f>IF(J2723&gt;=2.5,K2722,IF(J2723&gt;=2.25,"C",IF(J2723&gt;=2,"D",IF(J2723=0,0,"F"))))</f>
        <v>B-</v>
      </c>
      <c r="L2724" s="89">
        <f>'2nd 1'!J51</f>
        <v>27.5</v>
      </c>
      <c r="M2724" s="87">
        <f>'2nd 2'!J51</f>
        <v>34</v>
      </c>
      <c r="N2724" s="87">
        <f>'2nd 3'!J51</f>
        <v>36.5</v>
      </c>
      <c r="O2724" s="87">
        <f>'2nd 4'!J51</f>
        <v>39</v>
      </c>
      <c r="P2724" s="87">
        <f>'2nd 5'!J51</f>
        <v>26</v>
      </c>
      <c r="Q2724" s="87">
        <f>'2nd 6'!J51</f>
        <v>33.25</v>
      </c>
      <c r="R2724" s="87">
        <f>'2nd 7'!J51</f>
        <v>0</v>
      </c>
      <c r="S2724" s="457"/>
      <c r="T2724" s="486"/>
      <c r="U2724" s="442" t="str">
        <f>IF(T2723&gt;=2.5,U2722,IF(T2723&gt;=2.25,"C",IF(T2723&gt;=2,"D",IF(T2723=0,0,"F"))))</f>
        <v>C+</v>
      </c>
      <c r="V2724" s="499"/>
      <c r="W2724" s="501"/>
      <c r="X2724" s="453"/>
      <c r="Y2724" s="488"/>
      <c r="Z2724" s="510"/>
    </row>
    <row r="2725" spans="1:26" ht="16.5" customHeight="1">
      <c r="A2725" s="424"/>
      <c r="B2725" s="91" t="s">
        <v>67</v>
      </c>
      <c r="C2725" s="115">
        <f>'1st 1'!K51</f>
        <v>70</v>
      </c>
      <c r="D2725" s="115">
        <f>'1st 2'!K51</f>
        <v>48</v>
      </c>
      <c r="E2725" s="115">
        <f>'1st 3'!K51</f>
        <v>66</v>
      </c>
      <c r="F2725" s="115">
        <f>'1st 4'!K51</f>
        <v>46</v>
      </c>
      <c r="G2725" s="115">
        <f>'1st 5'!K51</f>
        <v>63</v>
      </c>
      <c r="H2725" s="115">
        <f>'1st 6'!K51</f>
        <v>58</v>
      </c>
      <c r="I2725" s="497"/>
      <c r="J2725" s="505"/>
      <c r="K2725" s="490"/>
      <c r="L2725" s="116">
        <f>'2nd 1'!K51</f>
        <v>49</v>
      </c>
      <c r="M2725" s="115">
        <f>'2nd 2'!K51</f>
        <v>55</v>
      </c>
      <c r="N2725" s="115">
        <f>'2nd 3'!K51</f>
        <v>60</v>
      </c>
      <c r="O2725" s="115">
        <f>'2nd 4'!K51</f>
        <v>60</v>
      </c>
      <c r="P2725" s="115">
        <f>'2nd 5'!K51</f>
        <v>52</v>
      </c>
      <c r="Q2725" s="115">
        <f>'2nd 6'!K51</f>
        <v>48</v>
      </c>
      <c r="R2725" s="115">
        <f>'2nd 7'!K51</f>
        <v>0</v>
      </c>
      <c r="S2725" s="457"/>
      <c r="T2725" s="486"/>
      <c r="U2725" s="491"/>
      <c r="V2725" s="499"/>
      <c r="W2725" s="501"/>
      <c r="X2725" s="453"/>
      <c r="Y2725" s="488"/>
      <c r="Z2725" s="510"/>
    </row>
    <row r="2726" spans="1:26" ht="18">
      <c r="A2726" s="424"/>
      <c r="B2726" s="91" t="s">
        <v>1</v>
      </c>
      <c r="C2726" s="87">
        <f>'1st 1'!M51</f>
        <v>3.5</v>
      </c>
      <c r="D2726" s="87">
        <f>'1st 2'!M51</f>
        <v>2.25</v>
      </c>
      <c r="E2726" s="87">
        <f>'1st 3'!M51</f>
        <v>3.25</v>
      </c>
      <c r="F2726" s="87">
        <f>'1st 4'!M51</f>
        <v>2.25</v>
      </c>
      <c r="G2726" s="87">
        <f>'1st 5'!M51</f>
        <v>3</v>
      </c>
      <c r="H2726" s="87">
        <f>'1st 6'!M51</f>
        <v>2.75</v>
      </c>
      <c r="I2726" s="497"/>
      <c r="J2726" s="505"/>
      <c r="K2726" s="92"/>
      <c r="L2726" s="89">
        <f>'2nd 1'!M51</f>
        <v>2.25</v>
      </c>
      <c r="M2726" s="87">
        <f>'2nd 2'!M51</f>
        <v>2.75</v>
      </c>
      <c r="N2726" s="87">
        <f>'2nd 3'!M51</f>
        <v>3</v>
      </c>
      <c r="O2726" s="87">
        <f>'2nd 4'!M51</f>
        <v>3</v>
      </c>
      <c r="P2726" s="87">
        <f>'2nd 5'!M51</f>
        <v>2.5</v>
      </c>
      <c r="Q2726" s="87">
        <f>'2nd 6'!M51</f>
        <v>2.25</v>
      </c>
      <c r="R2726" s="87">
        <f>'2nd 7'!M51</f>
        <v>0</v>
      </c>
      <c r="S2726" s="457"/>
      <c r="T2726" s="486"/>
      <c r="U2726" s="93"/>
      <c r="V2726" s="499"/>
      <c r="W2726" s="501"/>
      <c r="X2726" s="453"/>
      <c r="Y2726" s="155"/>
      <c r="Z2726" s="510"/>
    </row>
    <row r="2727" spans="1:26" ht="17.25" customHeight="1" thickBot="1">
      <c r="A2727" s="424"/>
      <c r="B2727" s="94" t="s">
        <v>2</v>
      </c>
      <c r="C2727" s="95" t="str">
        <f>'1st 1'!L51</f>
        <v>A-</v>
      </c>
      <c r="D2727" s="95" t="str">
        <f>'1st 2'!L51</f>
        <v>C</v>
      </c>
      <c r="E2727" s="95" t="str">
        <f>'1st 3'!L51</f>
        <v>B+</v>
      </c>
      <c r="F2727" s="95" t="str">
        <f>'1st 4'!L51</f>
        <v>C</v>
      </c>
      <c r="G2727" s="95" t="str">
        <f>'1st 5'!L51</f>
        <v>B</v>
      </c>
      <c r="H2727" s="95" t="str">
        <f>'1st 6'!L51</f>
        <v>B-</v>
      </c>
      <c r="I2727" s="472"/>
      <c r="J2727" s="96"/>
      <c r="K2727" s="88"/>
      <c r="L2727" s="97" t="str">
        <f>'2nd 1'!L51</f>
        <v>C</v>
      </c>
      <c r="M2727" s="95" t="str">
        <f>'2nd 2'!L51</f>
        <v>B-</v>
      </c>
      <c r="N2727" s="95" t="str">
        <f>'2nd 3'!L51</f>
        <v>B</v>
      </c>
      <c r="O2727" s="95" t="str">
        <f>'2nd 4'!L51</f>
        <v>B</v>
      </c>
      <c r="P2727" s="95" t="str">
        <f>'2nd 5'!L51</f>
        <v>C+</v>
      </c>
      <c r="Q2727" s="95" t="str">
        <f>'2nd 6'!L51</f>
        <v>C</v>
      </c>
      <c r="R2727" s="95">
        <f>'2nd 7'!L51</f>
        <v>0</v>
      </c>
      <c r="S2727" s="457"/>
      <c r="T2727" s="98"/>
      <c r="U2727" s="90"/>
      <c r="V2727" s="500"/>
      <c r="W2727" s="502"/>
      <c r="X2727" s="504"/>
      <c r="Y2727" s="156"/>
      <c r="Z2727" s="510"/>
    </row>
    <row r="2728" spans="1:26" ht="18.75" thickTop="1">
      <c r="A2728" s="413" t="s">
        <v>127</v>
      </c>
      <c r="B2728" s="91" t="s">
        <v>1</v>
      </c>
      <c r="C2728" s="87">
        <f>'1st 1'!N51</f>
        <v>0</v>
      </c>
      <c r="D2728" s="87">
        <f>'1st 2'!N51</f>
        <v>0</v>
      </c>
      <c r="E2728" s="87">
        <f>'1st 3'!N51</f>
        <v>0</v>
      </c>
      <c r="F2728" s="87">
        <f>'1st 4'!N51</f>
        <v>0</v>
      </c>
      <c r="G2728" s="87">
        <f>'1st 5'!N51</f>
        <v>0</v>
      </c>
      <c r="H2728" s="87">
        <f>'1st 6'!N51</f>
        <v>0</v>
      </c>
      <c r="I2728" s="530">
        <f>(C2728*C2721)+(D2728*D2721)+(E2728*E2721)+(F2728*F2721)+(G2728*G2721)+(H2728*H2721)</f>
        <v>0</v>
      </c>
      <c r="J2728" s="417">
        <f>IF(C2728&gt;0,(C2726*C2721),0)+IF(D2728&gt;0,(D2726*D2721),0)+IF(E2728&gt;0,(E2726*E2721),0)+IF(F2728&gt;0,(F2726*F2721),0)+IF(G2728&gt;0,(G2726*G2721),0)+IF(H2728&gt;0,(H2726*H2721),0)</f>
        <v>0</v>
      </c>
      <c r="K2728" s="473">
        <f>IF(C2728&gt;C2726,((C2728*C2721)-(C2726*C2721)),0)+IF(D2728&gt;D2726,((D2728*D2721)-(D2726*D2721)),0)+IF(E2728&gt;E2726,((E2728*E2721)-(E2726*E2721)),0)+IF(F2728&gt;F2726,((F2728*F2721)-(F2726*F2721)),0)+IF(G2728&gt;G2726,((G2728*G2721)-(G2726*G2721)),0)+IF(H2728&gt;H2726,((H2728*H2721)-(H2726*H2721)),0)</f>
        <v>0</v>
      </c>
      <c r="L2728" s="89">
        <f>'2nd 1'!N51</f>
        <v>0</v>
      </c>
      <c r="M2728" s="87">
        <f>'2nd 2'!N51</f>
        <v>0</v>
      </c>
      <c r="N2728" s="87">
        <f>'2nd 3'!N51</f>
        <v>0</v>
      </c>
      <c r="O2728" s="87">
        <f>'2nd 4'!N51</f>
        <v>0</v>
      </c>
      <c r="P2728" s="87">
        <f>'2nd 5'!N51</f>
        <v>0</v>
      </c>
      <c r="Q2728" s="87">
        <f>'2nd 6'!N51</f>
        <v>0</v>
      </c>
      <c r="R2728" s="87">
        <f>'2nd 7'!N51</f>
        <v>0</v>
      </c>
      <c r="S2728" s="401">
        <f>(L2728*L2721)+(M2728*M2721)+(N2728*N2721)+(O2728*O2721)+(P2728*P2721)+(Q2728*Q2721)+(R2728*R2721)</f>
        <v>0</v>
      </c>
      <c r="T2728" s="417">
        <f>IF(L2728&gt;0,(L2726*L2721),0)+IF(M2728&gt;0,(M2726*M2721),0)+IF(N2728&gt;0,(N2726*N2721),0)+IF(O2728&gt;0,(O2726*O2721),0)+IF(P2728&gt;0,(P2726*P2721),0)+IF(Q2728&gt;0,(Q2726*Q2721),0)+IF(R2728&gt;0,(R2726*R2721),0)</f>
        <v>0</v>
      </c>
      <c r="U2728" s="399">
        <f>IF(L2728&gt;L2726,((L2728*L2721)-(L2726*L2721)),0)+IF(M2728&gt;M2726,((M2728*M2721)-(M2726*M2721)),0)+IF(N2728&gt;N2726,((N2728*N2721)-(N2726*N2721)),0)+IF(O2728&gt;O2726,((O2728*O2721)-(O2726*O2721)),0)+IF(P2728&gt;P2726,((P2728*P2721)-(P2726*P2721)),0)+IF(Q2728&gt;Q2726,((Q2728*Q2721)-(Q2726*Q2721)),0)+IF(R2728&gt;R2726,((R2728*R2721)-(R2726*R2721)),0)</f>
        <v>0</v>
      </c>
      <c r="V2728" s="401">
        <f>I2728+S2728</f>
        <v>0</v>
      </c>
      <c r="W2728" s="436">
        <f>J2728+T2728</f>
        <v>0</v>
      </c>
      <c r="X2728" s="526">
        <f>K2728+U2728</f>
        <v>0</v>
      </c>
      <c r="Y2728" s="527"/>
      <c r="Z2728" s="510"/>
    </row>
    <row r="2729" spans="1:26" ht="15.75" customHeight="1" thickBot="1">
      <c r="A2729" s="414"/>
      <c r="B2729" s="157" t="s">
        <v>23</v>
      </c>
      <c r="C2729" s="178" t="str">
        <f>'1st 1'!O51</f>
        <v/>
      </c>
      <c r="D2729" s="178" t="str">
        <f>'1st 2'!O51</f>
        <v/>
      </c>
      <c r="E2729" s="178" t="str">
        <f>'1st 3'!O51</f>
        <v/>
      </c>
      <c r="F2729" s="178" t="str">
        <f>'1st 4'!O51</f>
        <v/>
      </c>
      <c r="G2729" s="178" t="str">
        <f>'1st 5'!O51</f>
        <v/>
      </c>
      <c r="H2729" s="178" t="str">
        <f>'1st 6'!O51</f>
        <v/>
      </c>
      <c r="I2729" s="472"/>
      <c r="J2729" s="472"/>
      <c r="K2729" s="474"/>
      <c r="L2729" s="179" t="str">
        <f>'2nd 1'!O51</f>
        <v/>
      </c>
      <c r="M2729" s="178" t="str">
        <f>'2nd 2'!O51</f>
        <v/>
      </c>
      <c r="N2729" s="178" t="str">
        <f>'2nd 3'!O51</f>
        <v/>
      </c>
      <c r="O2729" s="178" t="str">
        <f>'2nd 4'!O51</f>
        <v/>
      </c>
      <c r="P2729" s="178" t="str">
        <f>'2nd 5'!O51</f>
        <v/>
      </c>
      <c r="Q2729" s="178" t="str">
        <f>'2nd 6'!O51</f>
        <v/>
      </c>
      <c r="R2729" s="178" t="str">
        <f>'2nd 7'!O51</f>
        <v/>
      </c>
      <c r="S2729" s="475"/>
      <c r="T2729" s="420"/>
      <c r="U2729" s="400"/>
      <c r="V2729" s="402"/>
      <c r="W2729" s="437"/>
      <c r="X2729" s="528"/>
      <c r="Y2729" s="529"/>
      <c r="Z2729" s="510"/>
    </row>
    <row r="2730" spans="1:26" ht="21" customHeight="1" thickTop="1" thickBot="1">
      <c r="A2730" s="435" t="s">
        <v>30</v>
      </c>
      <c r="B2730" s="435"/>
      <c r="C2730" s="435"/>
      <c r="D2730" s="435"/>
      <c r="E2730" s="435"/>
      <c r="F2730" s="435"/>
      <c r="G2730" s="435"/>
      <c r="H2730" s="435"/>
      <c r="I2730" s="435"/>
      <c r="J2730" s="435"/>
      <c r="K2730" s="435"/>
      <c r="L2730" s="435"/>
      <c r="M2730" s="435"/>
      <c r="N2730" s="435"/>
      <c r="O2730" s="435"/>
      <c r="P2730" s="435"/>
      <c r="Q2730" s="435"/>
      <c r="R2730" s="435"/>
      <c r="S2730" s="435"/>
      <c r="T2730" s="435"/>
      <c r="U2730" s="435"/>
      <c r="V2730" s="435"/>
      <c r="W2730" s="435"/>
      <c r="X2730" s="435"/>
      <c r="Y2730" s="435"/>
      <c r="Z2730" s="510"/>
    </row>
    <row r="2731" spans="1:26" ht="19.5" customHeight="1" thickTop="1" thickBot="1">
      <c r="A2731" s="478" t="s">
        <v>44</v>
      </c>
      <c r="B2731" s="479"/>
      <c r="C2731" s="479"/>
      <c r="D2731" s="479"/>
      <c r="E2731" s="479"/>
      <c r="F2731" s="479"/>
      <c r="G2731" s="479"/>
      <c r="H2731" s="479"/>
      <c r="I2731" s="479"/>
      <c r="J2731" s="479"/>
      <c r="K2731" s="506"/>
      <c r="L2731" s="425" t="s">
        <v>45</v>
      </c>
      <c r="M2731" s="426"/>
      <c r="N2731" s="426"/>
      <c r="O2731" s="426"/>
      <c r="P2731" s="426"/>
      <c r="Q2731" s="426"/>
      <c r="R2731" s="426"/>
      <c r="S2731" s="426"/>
      <c r="T2731" s="426"/>
      <c r="U2731" s="426"/>
      <c r="V2731" s="160"/>
      <c r="W2731" s="428" t="s">
        <v>39</v>
      </c>
      <c r="X2731" s="428"/>
      <c r="Y2731" s="161"/>
      <c r="Z2731" s="510"/>
    </row>
    <row r="2732" spans="1:26" ht="17.25" customHeight="1" thickTop="1">
      <c r="A2732" s="99" t="s">
        <v>22</v>
      </c>
      <c r="B2732" s="100"/>
      <c r="C2732" s="101">
        <f>'3rd 1'!B4</f>
        <v>201</v>
      </c>
      <c r="D2732" s="101">
        <f>'3rd 2'!B4</f>
        <v>202</v>
      </c>
      <c r="E2732" s="101">
        <f>'3rd 3'!B4</f>
        <v>203</v>
      </c>
      <c r="F2732" s="101">
        <f>'3rd 4'!B4</f>
        <v>204</v>
      </c>
      <c r="G2732" s="101">
        <f>'3rd 5'!B4</f>
        <v>205</v>
      </c>
      <c r="H2732" s="101">
        <f>'3rd 6'!B4</f>
        <v>0</v>
      </c>
      <c r="I2732" s="430" t="s">
        <v>0</v>
      </c>
      <c r="J2732" s="430" t="s">
        <v>3</v>
      </c>
      <c r="K2732" s="432" t="s">
        <v>2</v>
      </c>
      <c r="L2732" s="101">
        <f>'4th 1'!B4</f>
        <v>206</v>
      </c>
      <c r="M2732" s="101">
        <f>'4th 2'!B4</f>
        <v>207</v>
      </c>
      <c r="N2732" s="101">
        <f>'4th 3'!B4</f>
        <v>208</v>
      </c>
      <c r="O2732" s="101">
        <f>'4th 4'!B4</f>
        <v>209</v>
      </c>
      <c r="P2732" s="101">
        <f>'4th 5'!B4</f>
        <v>210</v>
      </c>
      <c r="Q2732" s="101">
        <f>'4th 6'!B4</f>
        <v>211</v>
      </c>
      <c r="R2732" s="101">
        <f>'4th 7'!B4</f>
        <v>0</v>
      </c>
      <c r="S2732" s="429" t="s">
        <v>0</v>
      </c>
      <c r="T2732" s="429" t="s">
        <v>3</v>
      </c>
      <c r="U2732" s="431" t="s">
        <v>2</v>
      </c>
      <c r="V2732" s="433" t="s">
        <v>62</v>
      </c>
      <c r="W2732" s="434"/>
      <c r="X2732" s="434"/>
      <c r="Y2732" s="162" t="str">
        <f>IF(X2733&gt;=4,"A+",IF(X2733&gt;=3.75,"A",IF(X2733&gt;=3.5,"A-",IF(X2733&gt;=3.25,"B+",IF(X2733&gt;=3,"B",IF(X2733&gt;=2.75,"B-",IF(X2733&gt;=2.5,"C+",IF(X2733&gt;=2,"C","F"))))))))</f>
        <v>C+</v>
      </c>
      <c r="Z2732" s="510"/>
    </row>
    <row r="2733" spans="1:26" ht="63.75" customHeight="1">
      <c r="A2733" s="77" t="s">
        <v>63</v>
      </c>
      <c r="B2733" s="86"/>
      <c r="C2733" s="79" t="str">
        <f>IF('3rd 1'!C51&gt;0,'3rd 1'!D6,IF('3rd 1'!K51&gt;0,'3rd 1'!L6,IF('3rd 1'!S51&gt;0,'3rd 1'!T6,0)))</f>
        <v>Drawing-3</v>
      </c>
      <c r="D2733" s="79" t="str">
        <f>IF('3rd 2'!C51&gt;0,'3rd 2'!D6,IF('3rd 2'!K51&gt;0,'3rd 2'!L6,IF('3rd 2'!S51&gt;0,'3rd 2'!T6,0)))</f>
        <v>Still Life-1</v>
      </c>
      <c r="E2733" s="79" t="str">
        <f>IF('3rd 3'!C51&gt;0,'3rd 3'!D6,IF('3rd 3'!K51&gt;0,'3rd 3'!L6,IF('3rd 3'!S51&gt;0,'3rd 3'!T6,0)))</f>
        <v>Sketch-3</v>
      </c>
      <c r="F2733" s="79" t="str">
        <f>IF('3rd 4'!C51&gt;0,'3rd 4'!D6,IF('3rd 4'!K51&gt;0,'3rd 4'!L6,IF('3rd 4'!S51&gt;0,'3rd 4'!T6,0)))</f>
        <v>Nature Study</v>
      </c>
      <c r="G2733" s="79" t="str">
        <f>IF('3rd 5'!C51&gt;0,'3rd 5'!D6,IF('3rd 5'!K51&gt;0,'3rd 5'!L6,IF('3rd 5'!S51&gt;0,'3rd 5'!T6,0)))</f>
        <v>History of Ancient Indian Civilization</v>
      </c>
      <c r="H2733" s="79">
        <f>IF('3rd 6'!C51&gt;0,'3rd 6'!D6,IF('3rd 6'!K51&gt;0,'3rd 6'!L6,IF('3rd 6'!S51&gt;0,'3rd 6'!T6,0)))</f>
        <v>0</v>
      </c>
      <c r="I2733" s="481"/>
      <c r="J2733" s="481"/>
      <c r="K2733" s="482"/>
      <c r="L2733" s="79" t="str">
        <f>IF('4th 1'!C51&gt;0,'4th 1'!D6,IF('4th 1'!K51&gt;0,'4th 1'!L6,IF('4th 1'!S51&gt;0,'4th 1'!T6,0)))</f>
        <v>Drawing-4</v>
      </c>
      <c r="M2733" s="79" t="str">
        <f>IF('4th 2'!C51&gt;0,'4th 2'!D6,IF('4th 2'!K51&gt;0,'4th 2'!L6,IF('4th 2'!S51&gt;0,'4th 2'!T6,0)))</f>
        <v>Still Life-2</v>
      </c>
      <c r="N2733" s="79" t="str">
        <f>IF('4th 3'!C51&gt;0,'4th 3'!D6,IF('4th 3'!K51&gt;0,'4th 3'!L6,IF('4th 3'!S51&gt;0,'4th 3'!T6,0)))</f>
        <v>Landscape-2</v>
      </c>
      <c r="O2733" s="79" t="str">
        <f>IF('4th 4'!C51&gt;0,'4th 4'!D6,IF('4th 4'!K51&gt;0,'4th 4'!L6,IF('4th 4'!S51&gt;0,'4th 4'!T6,0)))</f>
        <v>Study &amp; Composition-2</v>
      </c>
      <c r="P2733" s="79" t="str">
        <f>IF('4th 5'!C51&gt;0,'4th 5'!D6,IF('4th 5'!K51&gt;0,'4th 5'!L6,IF('4th 5'!S51&gt;0,'4th 5'!T6,0)))</f>
        <v>Material &amp; Technique of Printmaking</v>
      </c>
      <c r="Q2733" s="79" t="str">
        <f>IF('4th 6'!C51&gt;0,'4th 6'!D6,IF('4th 6'!K51&gt;0,'4th 6'!L6,IF('4th 6'!S51&gt;0,'4th 6'!T6,0)))</f>
        <v>History of Ancient Bengal Civilization</v>
      </c>
      <c r="R2733" s="79">
        <f>IF('4th 7'!C51&gt;0,'4th 7'!D6,IF('4th 7'!K51&gt;0,'4th 7'!L6,IF('4th 7'!S51&gt;0,'4th 7'!T6,0)))</f>
        <v>0</v>
      </c>
      <c r="S2733" s="429"/>
      <c r="T2733" s="429"/>
      <c r="U2733" s="431"/>
      <c r="V2733" s="335">
        <f>IF(I2735&gt;0,(V2738+V2722),0)</f>
        <v>63</v>
      </c>
      <c r="W2733" s="254">
        <f>IF(I2735&gt;0,(W2738+W2722),0)</f>
        <v>168</v>
      </c>
      <c r="X2733" s="336">
        <f>IF(S2735&gt;0,(W2733/63),IF(I2735&gt;0,(W2733/46.5),0))</f>
        <v>2.6666666666666665</v>
      </c>
      <c r="Y2733" s="163" t="str">
        <f>IF(X2733&gt;=2.5,Y2732,IF(X2733&gt;=2.25,"C",IF(X2733&gt;=2,"D",IF(X2733=0,0,"F"))))</f>
        <v>C+</v>
      </c>
      <c r="Z2733" s="510"/>
    </row>
    <row r="2734" spans="1:26" ht="16.5">
      <c r="A2734" s="458" t="s">
        <v>27</v>
      </c>
      <c r="B2734" s="459"/>
      <c r="C2734" s="102">
        <f>IF('3rd 1'!C51&gt;0,'3rd 1'!H4,IF('3rd 1'!K51&gt;0,'3rd 1'!P4,IF('3rd 1'!S51&gt;0,'3rd 1'!X4,0)))</f>
        <v>3</v>
      </c>
      <c r="D2734" s="102">
        <f>IF('3rd 2'!C51&gt;0,'3rd 2'!H4,IF('3rd 2'!K51&gt;0,'3rd 2'!P4,IF('3rd 2'!S51&gt;0,'3rd 2'!X4,0)))</f>
        <v>3</v>
      </c>
      <c r="E2734" s="102">
        <f>IF('3rd 3'!C51&gt;0,'3rd 3'!H4,IF('3rd 3'!K51&gt;0,'3rd 3'!P4,IF('3rd 3'!S51&gt;0,'3rd 3'!X4,0)))</f>
        <v>3</v>
      </c>
      <c r="F2734" s="102">
        <f>IF('3rd 4'!C51&gt;0,'3rd 4'!H4,IF('3rd 4'!K51&gt;0,'3rd 4'!P4,IF('3rd 4'!S51&gt;0,'3rd 4'!X4,0)))</f>
        <v>3</v>
      </c>
      <c r="G2734" s="102">
        <f>IF('3rd 5'!C51&gt;0,'3rd 5'!H4,IF('3rd 5'!K51&gt;0,'3rd 5'!P4,IF('3rd 5'!S51&gt;0,'3rd 5'!X4,0)))</f>
        <v>3</v>
      </c>
      <c r="H2734" s="102">
        <f>IF('3rd 6'!C51&gt;0,'3rd 6'!H4,IF('3rd 6'!K51&gt;0,'3rd 6'!P4,IF('3rd 6'!S51&gt;0,'3rd 6'!X4,0)))</f>
        <v>0</v>
      </c>
      <c r="I2734" s="481"/>
      <c r="J2734" s="481"/>
      <c r="K2734" s="482"/>
      <c r="L2734" s="102">
        <f>IF('4th 1'!C51&gt;0,'4th 1'!H4,IF('4th 1'!K51&gt;0,'4th 1'!P4,IF('4th 1'!S51&gt;0,'4th 1'!X4,0)))</f>
        <v>3</v>
      </c>
      <c r="M2734" s="102">
        <f>IF('4th 2'!C51&gt;0,'4th 2'!H4,IF('4th 2'!K51&gt;0,'4th 2'!P4,IF('4th 2'!S51&gt;0,'4th 2'!X4,0)))</f>
        <v>3</v>
      </c>
      <c r="N2734" s="102">
        <f>IF('4th 3'!C51&gt;0,'4th 3'!H4,IF('4th 3'!K51&gt;0,'4th 3'!P4,IF('4th 3'!S51&gt;0,'4th 3'!X4,0)))</f>
        <v>3</v>
      </c>
      <c r="O2734" s="102">
        <f>IF('4th 4'!C51&gt;0,'4th 4'!H4,IF('4th 4'!K51&gt;0,'4th 4'!P4,IF('4th 4'!S51&gt;0,'4th 4'!X4,0)))</f>
        <v>1.5</v>
      </c>
      <c r="P2734" s="102">
        <f>IF('4th 5'!C51&gt;0,'4th 5'!H4,IF('4th 5'!K51&gt;0,'4th 5'!P4,IF('4th 5'!S51&gt;0,'4th 5'!X4,0)))</f>
        <v>1.5</v>
      </c>
      <c r="Q2734" s="102">
        <f>IF('4th 6'!C51&gt;0,'4th 6'!H4,IF('4th 6'!K51&gt;0,'4th 6'!P4,IF('4th 6'!S51&gt;0,'4th 6'!X4,0)))</f>
        <v>3</v>
      </c>
      <c r="R2734" s="102">
        <f>IF('4th 7'!C51&gt;0,'4th 7'!H4,IF('4th 7'!K51&gt;0,'4th 7'!P4,IF('4th 7'!S51&gt;0,'4th 7'!X4,0)))</f>
        <v>0</v>
      </c>
      <c r="S2734" s="430"/>
      <c r="T2734" s="430"/>
      <c r="U2734" s="432"/>
      <c r="V2734" s="460" t="s">
        <v>41</v>
      </c>
      <c r="W2734" s="461"/>
      <c r="X2734" s="461"/>
      <c r="Y2734" s="462"/>
      <c r="Z2734" s="510"/>
    </row>
    <row r="2735" spans="1:26" ht="17.25" thickBot="1">
      <c r="A2735" s="463" t="s">
        <v>11</v>
      </c>
      <c r="B2735" s="464"/>
      <c r="C2735" s="102">
        <v>100</v>
      </c>
      <c r="D2735" s="102">
        <v>100</v>
      </c>
      <c r="E2735" s="102">
        <v>100</v>
      </c>
      <c r="F2735" s="102">
        <v>100</v>
      </c>
      <c r="G2735" s="102">
        <v>100</v>
      </c>
      <c r="H2735" s="102">
        <v>100</v>
      </c>
      <c r="I2735" s="465">
        <f>(C2739*C2734)+(D2739*D2734)+(E2739*E2734)+(F2739*F2734)+(G2739*G2734)+(H2739*H2734)</f>
        <v>37.5</v>
      </c>
      <c r="J2735" s="84"/>
      <c r="K2735" s="103" t="str">
        <f>IF(J2736&gt;=4,"A+",IF(J2736&gt;=3.75,"A",IF(J2736&gt;=3.5,"A-",IF(J2736&gt;=3.25,"B+",IF(J2736&gt;=3,"B",IF(J2736&gt;=2.75,"B-",IF(J2736&gt;=2.5,"C+",IF(J2736&gt;=2,"C","F"))))))))</f>
        <v>C+</v>
      </c>
      <c r="L2735" s="102">
        <v>100</v>
      </c>
      <c r="M2735" s="102">
        <v>100</v>
      </c>
      <c r="N2735" s="102">
        <v>100</v>
      </c>
      <c r="O2735" s="102">
        <v>100</v>
      </c>
      <c r="P2735" s="102">
        <v>100</v>
      </c>
      <c r="Q2735" s="102">
        <v>100</v>
      </c>
      <c r="R2735" s="102">
        <v>100</v>
      </c>
      <c r="S2735" s="465">
        <f>(L2739*L2734)+(M2739*M2734)+(N2739*N2734)+(O2739*O2734)+(P2739*P2734)+(Q2739*Q2734)+(R2739*R2734)</f>
        <v>40.875</v>
      </c>
      <c r="T2735" s="84"/>
      <c r="U2735" s="103" t="str">
        <f>IF(T2736&gt;=4,"A+",IF(T2736&gt;=3.75,"A",IF(T2736&gt;=3.5,"A-",IF(T2736&gt;=3.25,"B+",IF(T2736&gt;=3,"B",IF(T2736&gt;=2.75,"B-",IF(T2736&gt;=2.5,"C+",IF(T2736&gt;=2,"C","F"))))))))</f>
        <v>C+</v>
      </c>
      <c r="V2735" s="467" t="s">
        <v>29</v>
      </c>
      <c r="W2735" s="469" t="s">
        <v>0</v>
      </c>
      <c r="X2735" s="469" t="s">
        <v>3</v>
      </c>
      <c r="Y2735" s="476" t="s">
        <v>2</v>
      </c>
      <c r="Z2735" s="510"/>
    </row>
    <row r="2736" spans="1:26" ht="17.25" thickTop="1">
      <c r="A2736" s="77" t="s">
        <v>28</v>
      </c>
      <c r="B2736" s="86"/>
      <c r="C2736" s="104">
        <f>IF('3rd 1'!C51&gt;0,'3rd 1'!C51,IF('3rd 1'!K51&gt;0,'3rd 1'!K51,IF('3rd 1'!S51&gt;0,'3rd 1'!S51,0)))</f>
        <v>15.5</v>
      </c>
      <c r="D2736" s="104">
        <f>IF('3rd 2'!C51&gt;0,'3rd 2'!C51,IF('3rd 2'!K51&gt;0,'3rd 2'!K51,IF('3rd 2'!S51&gt;0,'3rd 2'!S51,0)))</f>
        <v>25</v>
      </c>
      <c r="E2736" s="104">
        <f>IF('3rd 3'!C51&gt;0,'3rd 3'!C51,IF('3rd 3'!K51&gt;0,'3rd 3'!K51,IF('3rd 3'!S51&gt;0,'3rd 3'!S51,0)))</f>
        <v>13</v>
      </c>
      <c r="F2736" s="104">
        <f>IF('3rd 4'!C51&gt;0,'3rd 4'!C51,IF('3rd 4'!K51&gt;0,'3rd 4'!K51,IF('3rd 4'!S51&gt;0,'3rd 4'!S51,0)))</f>
        <v>21</v>
      </c>
      <c r="G2736" s="104">
        <f>IF('3rd 5'!C51&gt;0,'3rd 5'!C51,IF('3rd 5'!K51&gt;0,'3rd 5'!K51,IF('3rd 5'!S51&gt;0,'3rd 5'!S51,0)))</f>
        <v>20.5</v>
      </c>
      <c r="H2736" s="104">
        <f>IF('3rd 6'!C51&gt;0,'3rd 6'!C51,IF('3rd 6'!K51&gt;0,'3rd 6'!K51,IF('3rd 6'!S51&gt;0,'3rd 6'!S51,0)))</f>
        <v>0</v>
      </c>
      <c r="I2736" s="457"/>
      <c r="J2736" s="485">
        <f>I2735/(C2734+D2734+E2734+F2734+G2734+H2734)</f>
        <v>2.5</v>
      </c>
      <c r="K2736" s="90"/>
      <c r="L2736" s="104">
        <f>IF('4th 1'!C51&gt;0,'4th 1'!C51,IF('4th 1'!K51&gt;0,'4th 1'!K51,IF('4th 1'!S51&gt;0,'4th 1'!S51,0)))</f>
        <v>25.75</v>
      </c>
      <c r="M2736" s="104">
        <f>IF('4th 2'!C51&gt;0,'4th 2'!C51,IF('4th 2'!K51&gt;0,'4th 2'!K51,IF('4th 2'!S51&gt;0,'4th 2'!S51,0)))</f>
        <v>23.5</v>
      </c>
      <c r="N2736" s="104">
        <f>IF('4th 3'!C51&gt;0,'4th 3'!C51,IF('4th 3'!K51&gt;0,'4th 3'!K51,IF('4th 3'!S51&gt;0,'4th 3'!S51,0)))</f>
        <v>21.5</v>
      </c>
      <c r="O2736" s="104">
        <f>IF('4th 4'!C51&gt;0,'4th 4'!C51,IF('4th 4'!K51&gt;0,'4th 4'!K51,IF('4th 4'!S51&gt;0,'4th 4'!S51,0)))</f>
        <v>19</v>
      </c>
      <c r="P2736" s="104">
        <f>IF('4th 5'!C51&gt;0,'4th 5'!C51,IF('4th 5'!K51&gt;0,'4th 5'!K51,IF('4th 5'!S51&gt;0,'4th 5'!S51,0)))</f>
        <v>27.5</v>
      </c>
      <c r="Q2736" s="104">
        <f>IF('4th 6'!C51&gt;0,'4th 6'!C51,IF('4th 6'!K51&gt;0,'4th 6'!K51,IF('4th 6'!S51&gt;0,'4th 6'!S51,0)))</f>
        <v>17</v>
      </c>
      <c r="R2736" s="104">
        <f>IF('4th 7'!C51&gt;0,'4th 7'!C51,IF('4th 7'!K51&gt;0,'4th 7'!K51,IF('4th 7'!S51&gt;0,'4th 7'!S51,0)))</f>
        <v>0</v>
      </c>
      <c r="S2736" s="457"/>
      <c r="T2736" s="485">
        <f>S2735/(L2734+M2734+N2734+O2734+P2734+Q2734+R2734)</f>
        <v>2.7250000000000001</v>
      </c>
      <c r="U2736" s="90"/>
      <c r="V2736" s="468"/>
      <c r="W2736" s="470"/>
      <c r="X2736" s="471"/>
      <c r="Y2736" s="477"/>
      <c r="Z2736" s="510"/>
    </row>
    <row r="2737" spans="1:28" ht="17.25">
      <c r="A2737" s="423" t="s">
        <v>26</v>
      </c>
      <c r="B2737" s="91" t="s">
        <v>60</v>
      </c>
      <c r="C2737" s="104">
        <f>IF('3rd 1'!C51&gt;0,'3rd 1'!J51,IF('3rd 1'!K51&gt;0,'3rd 1'!R51,IF('3rd 1'!S51&gt;0,'3rd 1'!Z51,0)))</f>
        <v>29</v>
      </c>
      <c r="D2737" s="104">
        <f>IF('3rd 2'!C51&gt;0,'3rd 2'!J51,IF('3rd 2'!K51&gt;0,'3rd 2'!R51,IF('3rd 2'!S51&gt;0,'3rd 2'!Z51,0)))</f>
        <v>34.5</v>
      </c>
      <c r="E2737" s="104">
        <f>IF('3rd 3'!C51&gt;0,'3rd 3'!J51,IF('3rd 3'!K51&gt;0,'3rd 3'!R51,IF('3rd 3'!S51&gt;0,'3rd 3'!Z51,0)))</f>
        <v>34</v>
      </c>
      <c r="F2737" s="104">
        <f>IF('3rd 4'!C51&gt;0,'3rd 4'!J51,IF('3rd 4'!K51&gt;0,'3rd 4'!R51,IF('3rd 4'!S51&gt;0,'3rd 4'!Z51,0)))</f>
        <v>41.5</v>
      </c>
      <c r="G2737" s="104">
        <f>IF('3rd 5'!C51&gt;0,'3rd 5'!J51,IF('3rd 5'!K51&gt;0,'3rd 5'!R51,IF('3rd 5'!S51&gt;0,'3rd 5'!Z51,0)))</f>
        <v>22.25</v>
      </c>
      <c r="H2737" s="104">
        <f>IF('3rd 6'!C51&gt;0,'3rd 6'!J51,IF('3rd 6'!K51&gt;0,'3rd 6'!R51,IF('3rd 6'!S51&gt;0,'3rd 6'!Z51,0)))</f>
        <v>0</v>
      </c>
      <c r="I2737" s="457"/>
      <c r="J2737" s="525"/>
      <c r="K2737" s="442" t="str">
        <f>IF(J2736&gt;=2.5,K2735,IF(J2736&gt;=2.25,"C",IF(J2736&gt;=2,"D",IF(J2736=0,0,"F"))))</f>
        <v>C+</v>
      </c>
      <c r="L2737" s="104">
        <f>IF('4th 1'!C51&gt;0,'4th 1'!J51,IF('4th 1'!K51&gt;0,'4th 1'!R51,IF('4th 1'!S51&gt;0,'4th 1'!Z51,0)))</f>
        <v>35.5</v>
      </c>
      <c r="M2737" s="104">
        <f>IF('4th 2'!C51&gt;0,'4th 2'!J51,IF('4th 2'!K51&gt;0,'4th 2'!R51,IF('4th 2'!S51&gt;0,'4th 2'!Z51,0)))</f>
        <v>32.75</v>
      </c>
      <c r="N2737" s="104">
        <f>IF('4th 3'!C51&gt;0,'4th 3'!J51,IF('4th 3'!K51&gt;0,'4th 3'!R51,IF('4th 3'!S51&gt;0,'4th 3'!Z51,0)))</f>
        <v>38.25</v>
      </c>
      <c r="O2737" s="104">
        <f>IF('4th 4'!C51&gt;0,'4th 4'!J51,IF('4th 4'!K51&gt;0,'4th 4'!R51,IF('4th 4'!S51&gt;0,'4th 4'!Z51,0)))</f>
        <v>37</v>
      </c>
      <c r="P2737" s="104">
        <f>IF('4th 5'!C51&gt;0,'4th 5'!J51,IF('4th 5'!K51&gt;0,'4th 5'!R51,IF('4th 5'!S51&gt;0,'4th 5'!Z51,0)))</f>
        <v>26</v>
      </c>
      <c r="Q2737" s="104">
        <f>IF('4th 6'!C51&gt;0,'4th 6'!J51,IF('4th 6'!K51&gt;0,'4th 6'!R51,IF('4th 6'!S51&gt;0,'4th 6'!Z51,0)))</f>
        <v>29.75</v>
      </c>
      <c r="R2737" s="104">
        <f>IF('4th 7'!C51&gt;0,'4th 7'!J51,IF('4th 7'!K51&gt;0,'4th 7'!R51,IF('4th 7'!S51&gt;0,'4th 7'!Z51,0)))</f>
        <v>0</v>
      </c>
      <c r="S2737" s="457"/>
      <c r="T2737" s="525"/>
      <c r="U2737" s="442" t="str">
        <f>IF(T2736&gt;=2.5,U2735,IF(T2736&gt;=2.25,"C",IF(T2736&gt;=2,"D",IF(T2736=0,0,"F"))))</f>
        <v>C+</v>
      </c>
      <c r="V2737" s="454" t="s">
        <v>40</v>
      </c>
      <c r="W2737" s="443"/>
      <c r="X2737" s="443"/>
      <c r="Y2737" s="455"/>
      <c r="Z2737" s="510"/>
      <c r="AA2737" s="105"/>
      <c r="AB2737" s="105"/>
    </row>
    <row r="2738" spans="1:28" ht="16.5" customHeight="1">
      <c r="A2738" s="424"/>
      <c r="B2738" s="91" t="s">
        <v>67</v>
      </c>
      <c r="C2738" s="117">
        <f>'3rd 1'!AA51</f>
        <v>45</v>
      </c>
      <c r="D2738" s="117">
        <f>'3rd 2'!AA51</f>
        <v>60</v>
      </c>
      <c r="E2738" s="117">
        <f>'3rd 3'!AA51</f>
        <v>47</v>
      </c>
      <c r="F2738" s="117">
        <f>'3rd 4'!AA51</f>
        <v>63</v>
      </c>
      <c r="G2738" s="117">
        <f>'3rd 5'!AA51</f>
        <v>43</v>
      </c>
      <c r="H2738" s="117">
        <f>'3rd 6'!AA51</f>
        <v>0</v>
      </c>
      <c r="I2738" s="457"/>
      <c r="J2738" s="525"/>
      <c r="K2738" s="491"/>
      <c r="L2738" s="117">
        <f>'4th 1'!AA51</f>
        <v>62</v>
      </c>
      <c r="M2738" s="117">
        <f>'4th 2'!AA51</f>
        <v>57</v>
      </c>
      <c r="N2738" s="117">
        <f>'4th 3'!AA51</f>
        <v>60</v>
      </c>
      <c r="O2738" s="117">
        <f>'4th 4'!AA51</f>
        <v>56</v>
      </c>
      <c r="P2738" s="117">
        <f>'4th 5'!AA51</f>
        <v>54</v>
      </c>
      <c r="Q2738" s="117">
        <f>'4th 6'!AA51</f>
        <v>47</v>
      </c>
      <c r="R2738" s="117">
        <f>'4th 7'!AA51</f>
        <v>0</v>
      </c>
      <c r="S2738" s="457"/>
      <c r="T2738" s="525"/>
      <c r="U2738" s="491"/>
      <c r="V2738" s="444">
        <f>IF((C2739+C2741)=0,0,C2734)+IF((D2739+D2741)=0,0,D2734)+IF((E2739+E2741)=0,0,E2734)+IF((F2739+F2741)=0,0,F2734)+IF((G2739+G2741)=0,0,G2734)+IF((H2739+H2741)=0,0,H2734)+IF((L2739+L2741)=0,0,L2734)+IF((M2739+M2741)=0,0,M2734)+IF((N2739+N2741)=0,0,N2734)+IF((O2739+O2741)=0,0,O2734)+IF((P2739+P2741)=0,0,P2734)+IF((Q2739+Q2741)=0,0,Q2734)+IF((R2739+R2741)=0,0,R2734)+IF(E2771&gt;0,1.5,0)</f>
        <v>31.5</v>
      </c>
      <c r="W2738" s="457">
        <f>I2735+S2735+(E2771*1.5)</f>
        <v>82.5</v>
      </c>
      <c r="X2738" s="440">
        <f>IF(S2735&gt;0,(W2738/31.5),J2736)</f>
        <v>2.6190476190476191</v>
      </c>
      <c r="Y2738" s="164" t="str">
        <f>IF(X2738&gt;=4,"A+",IF(X2738&gt;=3.75,"A",IF(X2738&gt;=3.5,"A-",IF(X2738&gt;=3.25,"B+",IF(X2738&gt;=3,"B",IF(X2738&gt;=2.75,"B-",IF(X2738&gt;=2.5,"C+",IF(X2738&gt;=2,"C","F"))))))))</f>
        <v>C+</v>
      </c>
      <c r="Z2738" s="510"/>
    </row>
    <row r="2739" spans="1:28" ht="16.5">
      <c r="A2739" s="424"/>
      <c r="B2739" s="91" t="s">
        <v>1</v>
      </c>
      <c r="C2739" s="104">
        <f>'3rd 1'!AC51</f>
        <v>2.25</v>
      </c>
      <c r="D2739" s="104">
        <f>'3rd 2'!AC51</f>
        <v>3</v>
      </c>
      <c r="E2739" s="104">
        <f>'3rd 3'!AC51</f>
        <v>2.25</v>
      </c>
      <c r="F2739" s="104">
        <f>'3rd 4'!AC51</f>
        <v>3</v>
      </c>
      <c r="G2739" s="104">
        <f>'3rd 5'!AC51</f>
        <v>2</v>
      </c>
      <c r="H2739" s="104">
        <f>'3rd 6'!AC51</f>
        <v>0</v>
      </c>
      <c r="I2739" s="457"/>
      <c r="J2739" s="525"/>
      <c r="K2739" s="106"/>
      <c r="L2739" s="104">
        <f>'4th 1'!AC51</f>
        <v>3</v>
      </c>
      <c r="M2739" s="104">
        <f>'4th 2'!AC51</f>
        <v>2.75</v>
      </c>
      <c r="N2739" s="104">
        <f>'4th 3'!AC51</f>
        <v>3</v>
      </c>
      <c r="O2739" s="104">
        <f>'4th 4'!AC51</f>
        <v>2.75</v>
      </c>
      <c r="P2739" s="104">
        <f>'4th 5'!AC51</f>
        <v>2.5</v>
      </c>
      <c r="Q2739" s="104">
        <f>'4th 6'!AC51</f>
        <v>2.25</v>
      </c>
      <c r="R2739" s="107">
        <f>'4th 7'!AC51</f>
        <v>0</v>
      </c>
      <c r="S2739" s="457"/>
      <c r="T2739" s="525"/>
      <c r="U2739" s="108"/>
      <c r="V2739" s="456"/>
      <c r="W2739" s="448"/>
      <c r="X2739" s="441"/>
      <c r="Y2739" s="451" t="str">
        <f>IF(S2735&gt;0,(IF(X2738&gt;=2.5,Y2738,IF(X2738&gt;=2.25,"C",IF(X2738&gt;=2,"D","F")))),K2737)</f>
        <v>C+</v>
      </c>
      <c r="Z2739" s="510"/>
    </row>
    <row r="2740" spans="1:28" ht="16.5">
      <c r="A2740" s="424"/>
      <c r="B2740" s="91" t="s">
        <v>2</v>
      </c>
      <c r="C2740" s="104" t="str">
        <f>'3rd 1'!AB51</f>
        <v>C</v>
      </c>
      <c r="D2740" s="104" t="str">
        <f>'3rd 2'!AB51</f>
        <v>B</v>
      </c>
      <c r="E2740" s="104" t="str">
        <f>'3rd 3'!AB51</f>
        <v>C</v>
      </c>
      <c r="F2740" s="104" t="str">
        <f>'3rd 4'!AB51</f>
        <v>B</v>
      </c>
      <c r="G2740" s="104" t="str">
        <f>'3rd 5'!AB51</f>
        <v>D</v>
      </c>
      <c r="H2740" s="104" t="str">
        <f>'3rd 6'!AB51</f>
        <v/>
      </c>
      <c r="I2740" s="457"/>
      <c r="J2740" s="98"/>
      <c r="K2740" s="90"/>
      <c r="L2740" s="104" t="str">
        <f>'4th 1'!AB51</f>
        <v>B</v>
      </c>
      <c r="M2740" s="104" t="str">
        <f>'4th 2'!AB51</f>
        <v>B-</v>
      </c>
      <c r="N2740" s="104" t="str">
        <f>'4th 3'!AB51</f>
        <v>B</v>
      </c>
      <c r="O2740" s="104" t="str">
        <f>'4th 4'!AB51</f>
        <v>B-</v>
      </c>
      <c r="P2740" s="104" t="str">
        <f>'4th 5'!AB51</f>
        <v>C+</v>
      </c>
      <c r="Q2740" s="104" t="str">
        <f>'4th 6'!AB51</f>
        <v>C</v>
      </c>
      <c r="R2740" s="104" t="str">
        <f>'4th 7'!AB51</f>
        <v/>
      </c>
      <c r="S2740" s="457"/>
      <c r="T2740" s="98"/>
      <c r="U2740" s="109"/>
      <c r="V2740" s="446"/>
      <c r="W2740" s="449"/>
      <c r="X2740" s="450"/>
      <c r="Y2740" s="452"/>
      <c r="Z2740" s="510"/>
    </row>
    <row r="2741" spans="1:28" ht="16.5" customHeight="1">
      <c r="A2741" s="413" t="s">
        <v>127</v>
      </c>
      <c r="B2741" s="91" t="s">
        <v>1</v>
      </c>
      <c r="C2741" s="104">
        <f>'3rd 1'!AD51</f>
        <v>0</v>
      </c>
      <c r="D2741" s="104">
        <f>'3rd 2'!AD51</f>
        <v>0</v>
      </c>
      <c r="E2741" s="104">
        <f>'3rd 3'!AD51</f>
        <v>0</v>
      </c>
      <c r="F2741" s="104">
        <f>'3rd 4'!AD51</f>
        <v>0</v>
      </c>
      <c r="G2741" s="104">
        <f>'3rd 5'!AD51</f>
        <v>0</v>
      </c>
      <c r="H2741" s="104">
        <f>'3rd 6'!AD51</f>
        <v>0</v>
      </c>
      <c r="I2741" s="415">
        <f>(C2741*C2734)+(D2741*D2734)+(E2741*E2734)+(F2741*F2734)+(G2741*G2734)+(H2741*H2734)</f>
        <v>0</v>
      </c>
      <c r="J2741" s="417">
        <f>IF(C2741&gt;0,(C2739*C2734),0)+IF(D2741&gt;0,(D2739*D2734),0)+IF(E2741&gt;0,(E2739*E2734),0)+IF(F2741&gt;0,(F2739*F2734),0)+IF(G2741&gt;0,(G2739*G2734),0)+IF(H2741&gt;0,(H2739*H2734),0)</f>
        <v>0</v>
      </c>
      <c r="K2741" s="418">
        <f>IF(C2741&gt;C2739,((C2741*C2734)-(C2739*C2734)),0)+IF(D2741&gt;D2739,((D2741*D2734)-(D2739*D2734)),0)+IF(E2741&gt;E2739,((E2741*E2734)-(E2739*E2734)),0)+IF(F2741&gt;F2739,((F2741*F2734)-(F2739*F2734)),0)+IF(G2741&gt;G2739,((G2741*G2734)-(G2739*G2734)),0)+IF(H2741&gt;H2739,((H2741*H2734)-(H2739*H2734)),0)</f>
        <v>0</v>
      </c>
      <c r="L2741" s="165">
        <f>'4th 1'!AD51</f>
        <v>0</v>
      </c>
      <c r="M2741" s="104">
        <f>'4th 2'!AD51</f>
        <v>0</v>
      </c>
      <c r="N2741" s="104">
        <f>'4th 3'!AD51</f>
        <v>0</v>
      </c>
      <c r="O2741" s="104">
        <f>'4th 4'!AD51</f>
        <v>0</v>
      </c>
      <c r="P2741" s="104">
        <f>'4th 5'!AD51</f>
        <v>0</v>
      </c>
      <c r="Q2741" s="104">
        <f>'4th 6'!AD51</f>
        <v>0</v>
      </c>
      <c r="R2741" s="104">
        <f>'4th 7'!AD51</f>
        <v>0</v>
      </c>
      <c r="S2741" s="415">
        <f>(L2741*L2734)+(M2741*M2734)+(N2741*N2734)+(O2741*O2734)+(P2741*P2734)+(Q2741*Q2734)+(R2741*R2734)</f>
        <v>0</v>
      </c>
      <c r="T2741" s="417">
        <f>IF(L2741&gt;0,(L2739*L2734),0)+IF(M2741&gt;0,(M2739*M2734),0)+IF(N2741&gt;0,(N2739*N2734),0)+IF(O2741&gt;0,(O2739*O2734),0)+IF(P2741&gt;0,(P2739*P2734),0)+IF(Q2741&gt;0,(Q2739*Q2734),0)+IF(R2741&gt;0,(R2739*R2734),0)</f>
        <v>0</v>
      </c>
      <c r="U2741" s="484">
        <f>IF(L2741&gt;L2739,((L2741*L2734)-(L2739*L2734)),0)+IF(M2741&gt;M2739,((M2741*M2734)-(M2739*M2734)),0)+IF(N2741&gt;N2739,((N2741*N2734)-(N2739*N2734)),0)+IF(O2741&gt;O2739,((O2741*O2734)-(O2739*O2734)),0)+IF(P2741&gt;P2739,((P2741*P2734)-(P2739*P2734)),0)+IF(Q2741&gt;Q2739,((Q2741*Q2734)-(Q2739*Q2734)),0)+IF(R2741&gt;R2739,((R2741*R2734)-(R2739*R2734)),0)</f>
        <v>0</v>
      </c>
      <c r="V2741" s="401">
        <f>I2741+S2741</f>
        <v>0</v>
      </c>
      <c r="W2741" s="436">
        <f>J2741+T2741</f>
        <v>0</v>
      </c>
      <c r="X2741" s="438">
        <f>K2741+U2741</f>
        <v>0</v>
      </c>
      <c r="Y2741" s="483">
        <f>K2741+U2741+X2728</f>
        <v>0</v>
      </c>
      <c r="Z2741" s="510"/>
    </row>
    <row r="2742" spans="1:28" ht="16.5" thickBot="1">
      <c r="A2742" s="414"/>
      <c r="B2742" s="157" t="s">
        <v>23</v>
      </c>
      <c r="C2742" s="180" t="str">
        <f>'3rd 1'!AE51</f>
        <v/>
      </c>
      <c r="D2742" s="180" t="str">
        <f>'3rd 2'!AE51</f>
        <v/>
      </c>
      <c r="E2742" s="180" t="str">
        <f>'3rd 3'!AE51</f>
        <v/>
      </c>
      <c r="F2742" s="180" t="str">
        <f>'3rd 4'!AE51</f>
        <v/>
      </c>
      <c r="G2742" s="180" t="str">
        <f>'3rd 5'!AE51</f>
        <v/>
      </c>
      <c r="H2742" s="180" t="str">
        <f>'3rd 6'!AE51</f>
        <v/>
      </c>
      <c r="I2742" s="416"/>
      <c r="J2742" s="416"/>
      <c r="K2742" s="419"/>
      <c r="L2742" s="180" t="str">
        <f>'4th 1'!AE51</f>
        <v/>
      </c>
      <c r="M2742" s="180" t="str">
        <f>'4th 2'!AE51</f>
        <v/>
      </c>
      <c r="N2742" s="180" t="str">
        <f>'4th 3'!AE51</f>
        <v/>
      </c>
      <c r="O2742" s="180" t="str">
        <f>'4th 4'!AE51</f>
        <v/>
      </c>
      <c r="P2742" s="180" t="str">
        <f>'4th 5'!AE51</f>
        <v/>
      </c>
      <c r="Q2742" s="180" t="str">
        <f>'4th 6'!AE51</f>
        <v/>
      </c>
      <c r="R2742" s="180" t="str">
        <f>'4th 7'!AE51</f>
        <v/>
      </c>
      <c r="S2742" s="416"/>
      <c r="T2742" s="416"/>
      <c r="U2742" s="419"/>
      <c r="V2742" s="402"/>
      <c r="W2742" s="437"/>
      <c r="X2742" s="439"/>
      <c r="Y2742" s="406"/>
      <c r="Z2742" s="510"/>
    </row>
    <row r="2743" spans="1:28" ht="19.5" customHeight="1" thickTop="1" thickBot="1">
      <c r="A2743" s="435" t="s">
        <v>31</v>
      </c>
      <c r="B2743" s="435"/>
      <c r="C2743" s="435"/>
      <c r="D2743" s="435"/>
      <c r="E2743" s="435"/>
      <c r="F2743" s="435"/>
      <c r="G2743" s="435"/>
      <c r="H2743" s="435"/>
      <c r="I2743" s="435"/>
      <c r="J2743" s="435"/>
      <c r="K2743" s="435"/>
      <c r="L2743" s="435"/>
      <c r="M2743" s="435"/>
      <c r="N2743" s="435"/>
      <c r="O2743" s="435"/>
      <c r="P2743" s="435"/>
      <c r="Q2743" s="435"/>
      <c r="R2743" s="435"/>
      <c r="S2743" s="435"/>
      <c r="T2743" s="435"/>
      <c r="U2743" s="435"/>
      <c r="V2743" s="435"/>
      <c r="W2743" s="435"/>
      <c r="X2743" s="435"/>
      <c r="Y2743" s="435"/>
      <c r="Z2743" s="510"/>
    </row>
    <row r="2744" spans="1:28" ht="17.25" customHeight="1" thickTop="1" thickBot="1">
      <c r="A2744" s="478" t="s">
        <v>46</v>
      </c>
      <c r="B2744" s="479"/>
      <c r="C2744" s="479"/>
      <c r="D2744" s="479"/>
      <c r="E2744" s="479"/>
      <c r="F2744" s="479"/>
      <c r="G2744" s="479"/>
      <c r="H2744" s="479"/>
      <c r="I2744" s="479"/>
      <c r="J2744" s="479"/>
      <c r="K2744" s="480"/>
      <c r="L2744" s="426" t="s">
        <v>47</v>
      </c>
      <c r="M2744" s="426"/>
      <c r="N2744" s="426"/>
      <c r="O2744" s="426"/>
      <c r="P2744" s="426"/>
      <c r="Q2744" s="426"/>
      <c r="R2744" s="426"/>
      <c r="S2744" s="426"/>
      <c r="T2744" s="426"/>
      <c r="U2744" s="427"/>
      <c r="V2744" s="160"/>
      <c r="W2744" s="428" t="s">
        <v>39</v>
      </c>
      <c r="X2744" s="428"/>
      <c r="Y2744" s="161"/>
      <c r="Z2744" s="510"/>
    </row>
    <row r="2745" spans="1:28" ht="17.25" thickTop="1">
      <c r="A2745" s="99" t="s">
        <v>22</v>
      </c>
      <c r="B2745" s="100"/>
      <c r="C2745" s="101">
        <f>'5th 1'!B4</f>
        <v>301</v>
      </c>
      <c r="D2745" s="101">
        <f>'5th 2'!B4</f>
        <v>302</v>
      </c>
      <c r="E2745" s="101">
        <f>'5th 3'!B4</f>
        <v>303</v>
      </c>
      <c r="F2745" s="101">
        <f>'5th 4'!B4</f>
        <v>304</v>
      </c>
      <c r="G2745" s="101">
        <f>'5th 5'!B4</f>
        <v>305</v>
      </c>
      <c r="H2745" s="101">
        <f>'5th 6'!B4</f>
        <v>0</v>
      </c>
      <c r="I2745" s="430" t="s">
        <v>0</v>
      </c>
      <c r="J2745" s="430" t="s">
        <v>3</v>
      </c>
      <c r="K2745" s="432" t="s">
        <v>2</v>
      </c>
      <c r="L2745" s="101">
        <f>'6th 1'!B4</f>
        <v>306</v>
      </c>
      <c r="M2745" s="101">
        <f>'6th 2'!B4</f>
        <v>307</v>
      </c>
      <c r="N2745" s="101">
        <f>'6th 3'!B4</f>
        <v>308</v>
      </c>
      <c r="O2745" s="101">
        <f>'6th 4'!B4</f>
        <v>309</v>
      </c>
      <c r="P2745" s="101">
        <f>'6th 5'!B4</f>
        <v>310</v>
      </c>
      <c r="Q2745" s="101">
        <f>'6th 6'!B4</f>
        <v>0</v>
      </c>
      <c r="R2745" s="101">
        <f>'6th 7'!B4</f>
        <v>0</v>
      </c>
      <c r="S2745" s="429" t="s">
        <v>0</v>
      </c>
      <c r="T2745" s="429" t="s">
        <v>3</v>
      </c>
      <c r="U2745" s="431" t="s">
        <v>2</v>
      </c>
      <c r="V2745" s="433" t="s">
        <v>62</v>
      </c>
      <c r="W2745" s="434"/>
      <c r="X2745" s="434"/>
      <c r="Y2745" s="162" t="str">
        <f>IF(X2746&gt;=4,"A+",IF(X2746&gt;=3.75,"A",IF(X2746&gt;=3.5,"A-",IF(X2746&gt;=3.25,"B+",IF(X2746&gt;=3,"B",IF(X2746&gt;=2.75,"B-",IF(X2746&gt;=2.5,"C+",IF(X2746&gt;=2,"C","F"))))))))</f>
        <v>B-</v>
      </c>
      <c r="Z2745" s="510"/>
    </row>
    <row r="2746" spans="1:28" ht="65.25" customHeight="1">
      <c r="A2746" s="77" t="s">
        <v>63</v>
      </c>
      <c r="B2746" s="78"/>
      <c r="C2746" s="79" t="str">
        <f>IF('5th 1'!C51&gt;0,'5th 1'!D6,IF('5th 1'!K51&gt;0,'5th 1'!L6,IF('5th 1'!S51&gt;0,'5th 1'!T6,0)))</f>
        <v>Drawing-5</v>
      </c>
      <c r="D2746" s="79" t="str">
        <f>IF('5th 2'!C51&gt;0,'5th 2'!D6,IF('5th 2'!K51&gt;0,'5th 2'!L6,IF('5th 2'!S51&gt;0,'5th 2'!T6,0)))</f>
        <v>Head Study-1</v>
      </c>
      <c r="E2746" s="79" t="str">
        <f>IF('5th 3'!C51&gt;0,'5th 3'!D6,IF('5th 3'!K51&gt;0,'5th 3'!L6,IF('5th 3'!S51&gt;0,'5th 3'!T6,0)))</f>
        <v>Still life-3</v>
      </c>
      <c r="F2746" s="79" t="str">
        <f>IF('5th 4'!C51&gt;0,'5th 4'!D6,IF('5th 4'!K51&gt;0,'5th 4'!L6,IF('5th 4'!S51&gt;0,'5th 4'!T6,0)))</f>
        <v>Composition-1</v>
      </c>
      <c r="G2746" s="79" t="str">
        <f>IF('5th 5'!C51&gt;0,'5th 5'!D6,IF('5th 5'!K51&gt;0,'5th 5'!L6,IF('5th 5'!S51&gt;0,'5th 5'!T6,0)))</f>
        <v>History of Art</v>
      </c>
      <c r="H2746" s="79">
        <f>IF('5th 6'!C51&gt;0,'5th 6'!D6,IF('5th 6'!K51&gt;0,'5th 6'!L6,IF('5th 6'!S51&gt;0,'5th 6'!T6,0)))</f>
        <v>0</v>
      </c>
      <c r="I2746" s="481"/>
      <c r="J2746" s="481"/>
      <c r="K2746" s="482"/>
      <c r="L2746" s="79" t="str">
        <f>IF('6th 1'!C51&gt;0,'6th 1'!D6,IF('6th 1'!K51&gt;0,'6th 1'!L6,IF('6th 1'!S51&gt;0,'6th 1'!T6,0)))</f>
        <v>Drawing-6</v>
      </c>
      <c r="M2746" s="79" t="str">
        <f>IF('6th 2'!C51&gt;0,'6th 2'!D6,IF('6th 2'!K51&gt;0,'6th 2'!L6,IF('6th 2'!S51&gt;0,'6th 2'!T6,0)))</f>
        <v>Head study-2</v>
      </c>
      <c r="N2746" s="79" t="str">
        <f>IF('6th 3'!C51&gt;0,'6th 3'!D6,IF('6th 3'!K51&gt;0,'6th 3'!L6,IF('6th 3'!S51&gt;0,'6th 3'!T6,0)))</f>
        <v>Copy from old Master study</v>
      </c>
      <c r="O2746" s="79" t="str">
        <f>IF('6th 4'!C51&gt;0,'6th 4'!D6,IF('6th 4'!K51&gt;0,'6th 4'!L6,IF('6th 4'!S51&gt;0,'6th 4'!T6,0)))</f>
        <v>Composition-2</v>
      </c>
      <c r="P2746" s="79" t="str">
        <f>IF('6th 5'!C51&gt;0,'6th 5'!D6,IF('6th 5'!K51&gt;0,'6th 5'!L6,IF('6th 5'!S51&gt;0,'6th 5'!T6,0)))</f>
        <v>History of Arts</v>
      </c>
      <c r="Q2746" s="79">
        <f>IF('6th 6'!C51&gt;0,'6th 6'!D6,IF('6th 6'!K51&gt;0,'6th 6'!L6,IF('6th 6'!S51&gt;0,'6th 6'!T6,0)))</f>
        <v>0</v>
      </c>
      <c r="R2746" s="79">
        <f>IF('6th 7'!C51&gt;0,'6th 7'!D6,IF('6th 7'!K51&gt;0,'6th 7'!L6,IF('6th 7'!S51&gt;0,'6th 7'!T6,0)))</f>
        <v>0</v>
      </c>
      <c r="S2746" s="429"/>
      <c r="T2746" s="429"/>
      <c r="U2746" s="431"/>
      <c r="V2746" s="335">
        <f>IF(I2748&gt;0,(V2751+V2733),0)</f>
        <v>94.5</v>
      </c>
      <c r="W2746" s="254">
        <f>IF(I2748&gt;0,(W2751+W2733),0)</f>
        <v>260.625</v>
      </c>
      <c r="X2746" s="336">
        <f>IF(S2748&gt;0,(W2746/94.5),IF(I2748&gt;0,(W2746/78),0))</f>
        <v>2.7579365079365079</v>
      </c>
      <c r="Y2746" s="163" t="str">
        <f>IF(X2746&gt;=2.5,Y2745,IF(X2746&gt;=2.25,"C",IF(X2746&gt;=2,"D",IF(X2746=0,0,"F"))))</f>
        <v>B-</v>
      </c>
      <c r="Z2746" s="510"/>
    </row>
    <row r="2747" spans="1:28" ht="16.5">
      <c r="A2747" s="77" t="s">
        <v>12</v>
      </c>
      <c r="B2747" s="78"/>
      <c r="C2747" s="102">
        <f>IF('5th 1'!C51&gt;0,'5th 1'!H4,IF('5th 1'!K51&gt;0,'5th 1'!P4,IF('5th 1'!S51&gt;0,'5th 1'!X4,0)))</f>
        <v>3</v>
      </c>
      <c r="D2747" s="102">
        <f>IF('5th 2'!C51&gt;0,'5th 2'!H4,IF('5th 2'!K51&gt;0,'5th 2'!P4,IF('5th 2'!S51&gt;0,'5th 2'!X4,0)))</f>
        <v>3</v>
      </c>
      <c r="E2747" s="102">
        <f>IF('5th 3'!C51&gt;0,'5th 3'!H4,IF('5th 3'!K51&gt;0,'5th 3'!P4,IF('5th 3'!S51&gt;0,'5th 3'!X4,0)))</f>
        <v>3</v>
      </c>
      <c r="F2747" s="102">
        <f>IF('5th 4'!C51&gt;0,'5th 4'!H4,IF('5th 4'!K51&gt;0,'5th 4'!P4,IF('5th 4'!S51&gt;0,'5th 4'!X4,0)))</f>
        <v>3</v>
      </c>
      <c r="G2747" s="102">
        <f>IF('5th 5'!C51&gt;0,'5th 5'!H4,IF('5th 5'!K51&gt;0,'5th 5'!P4,IF('5th 5'!S51&gt;0,'5th 5'!X4,0)))</f>
        <v>3</v>
      </c>
      <c r="H2747" s="102">
        <f>IF('5th 6'!C51&gt;0,'5th 6'!H4,IF('5th 6'!K51&gt;0,'5th 6'!P4,IF('5th 6'!S51&gt;0,'5th 6'!X4,0)))</f>
        <v>0</v>
      </c>
      <c r="I2747" s="481"/>
      <c r="J2747" s="481"/>
      <c r="K2747" s="482"/>
      <c r="L2747" s="102">
        <f>IF('6th 1'!C51&gt;0,'6th 1'!H4,IF('6th 1'!K51&gt;0,'6th 1'!P4,IF('6th 1'!S51&gt;0,'6th 1'!X4,0)))</f>
        <v>3</v>
      </c>
      <c r="M2747" s="102">
        <f>IF('6th 2'!C51&gt;0,'6th 2'!H4,IF('6th 2'!K51&gt;0,'6th 2'!P4,IF('6th 2'!S51&gt;0,'6th 2'!X4,0)))</f>
        <v>3</v>
      </c>
      <c r="N2747" s="102">
        <f>IF('6th 3'!C51&gt;0,'6th 3'!H4,IF('6th 3'!K51&gt;0,'6th 3'!P4,IF('6th 3'!S51&gt;0,'6th 3'!X4,0)))</f>
        <v>3</v>
      </c>
      <c r="O2747" s="102">
        <f>IF('6th 4'!C51&gt;0,'6th 4'!H4,IF('6th 4'!K51&gt;0,'6th 4'!P4,IF('6th 4'!S51&gt;0,'6th 4'!X4,0)))</f>
        <v>3</v>
      </c>
      <c r="P2747" s="102">
        <f>IF('6th 5'!C51&gt;0,'6th 5'!H4,IF('6th 5'!K51&gt;0,'6th 5'!P4,IF('6th 5'!S51&gt;0,'6th 5'!X4,0)))</f>
        <v>3</v>
      </c>
      <c r="Q2747" s="102">
        <f>IF('6th 6'!C51&gt;0,'6th 6'!H4,IF('6th 6'!K51&gt;0,'6th 6'!#REF!,IF('6th 6'!S51&gt;0,'6th 6'!X4,0)))</f>
        <v>0</v>
      </c>
      <c r="R2747" s="102">
        <f>IF('6th 7'!C51&gt;0,'6th 7'!H4,IF('6th 7'!K51&gt;0,'6th 7'!P4,IF('6th 7'!S51&gt;0,'6th 7'!X4,0)))</f>
        <v>0</v>
      </c>
      <c r="S2747" s="430"/>
      <c r="T2747" s="430"/>
      <c r="U2747" s="432"/>
      <c r="V2747" s="460" t="s">
        <v>41</v>
      </c>
      <c r="W2747" s="461"/>
      <c r="X2747" s="461"/>
      <c r="Y2747" s="462"/>
      <c r="Z2747" s="510"/>
    </row>
    <row r="2748" spans="1:28" ht="17.25" thickBot="1">
      <c r="A2748" s="77" t="s">
        <v>11</v>
      </c>
      <c r="B2748" s="78"/>
      <c r="C2748" s="102">
        <v>100</v>
      </c>
      <c r="D2748" s="102">
        <v>100</v>
      </c>
      <c r="E2748" s="102">
        <v>100</v>
      </c>
      <c r="F2748" s="102">
        <v>100</v>
      </c>
      <c r="G2748" s="102">
        <v>100</v>
      </c>
      <c r="H2748" s="102">
        <v>100</v>
      </c>
      <c r="I2748" s="465">
        <f>(C2752*C2747)+(D2752*D2747)+(E2752*E2747)+(F2752*F2747)+(G2752*G2747)+(H2752*H2747)</f>
        <v>43.5</v>
      </c>
      <c r="J2748" s="84"/>
      <c r="K2748" s="103" t="str">
        <f>IF(J2750&gt;=4,"A+",IF(J2750&gt;=3.75,"A",IF(J2750&gt;=3.5,"A-",IF(J2750&gt;=3.25,"B+",IF(J2750&gt;=3,"B",IF(J2750&gt;=2.75,"B-",IF(J2750&gt;=2.5,"C+",IF(J2750&gt;=2,"C","F"))))))))</f>
        <v>B-</v>
      </c>
      <c r="L2748" s="102">
        <v>100</v>
      </c>
      <c r="M2748" s="102">
        <v>100</v>
      </c>
      <c r="N2748" s="102">
        <v>100</v>
      </c>
      <c r="O2748" s="102">
        <v>100</v>
      </c>
      <c r="P2748" s="102">
        <v>100</v>
      </c>
      <c r="Q2748" s="102">
        <v>100</v>
      </c>
      <c r="R2748" s="102">
        <v>100</v>
      </c>
      <c r="S2748" s="465">
        <f>(L2752*L2747)+(M2752*M2747)+(N2752*N2747)+(O2752*O2747)+(P2752*P2747)+(Q2752*Q2747)+(R2752*R2747)</f>
        <v>44.25</v>
      </c>
      <c r="T2748" s="84"/>
      <c r="U2748" s="103" t="str">
        <f>IF(T2750&gt;=4,"A+",IF(T2750&gt;=3.75,"A",IF(T2750&gt;=3.5,"A-",IF(T2750&gt;=3.25,"B+",IF(T2750&gt;=3,"B",IF(T2750&gt;=2.75,"B-",IF(T2750&gt;=2.5,"C+",IF(T2750&gt;=2,"C","F"))))))))</f>
        <v>B-</v>
      </c>
      <c r="V2748" s="467" t="s">
        <v>29</v>
      </c>
      <c r="W2748" s="469" t="s">
        <v>0</v>
      </c>
      <c r="X2748" s="469" t="s">
        <v>3</v>
      </c>
      <c r="Y2748" s="476" t="s">
        <v>2</v>
      </c>
      <c r="Z2748" s="510"/>
    </row>
    <row r="2749" spans="1:28" ht="17.25" thickTop="1">
      <c r="A2749" s="77" t="s">
        <v>28</v>
      </c>
      <c r="B2749" s="86"/>
      <c r="C2749" s="104">
        <f>IF('5th 1'!C51&gt;0,'5th 1'!C51,IF('5th 1'!K51&gt;0,'5th 1'!K51,IF('5th 1'!S51&gt;0,'5th 1'!S51,0)))</f>
        <v>27.5</v>
      </c>
      <c r="D2749" s="104">
        <f>IF('5th 2'!C51&gt;0,'5th 2'!C51,IF('5th 2'!K51&gt;0,'5th 2'!K51,IF('5th 2'!S51&gt;0,'5th 2'!S51,0)))</f>
        <v>24</v>
      </c>
      <c r="E2749" s="104">
        <f>IF('5th 3'!C51&gt;0,'5th 3'!C51,IF('5th 3'!K51&gt;0,'5th 3'!K51,IF('5th 3'!S51&gt;0,'5th 3'!S51,0)))</f>
        <v>29</v>
      </c>
      <c r="F2749" s="104">
        <f>IF('5th 4'!C51&gt;0,'5th 4'!C51,IF('5th 4'!K51&gt;0,'5th 4'!K51,IF('5th 4'!S51&gt;0,'5th 4'!S51,0)))</f>
        <v>24</v>
      </c>
      <c r="G2749" s="104">
        <f>IF('5th 5'!C51&gt;0,'5th 5'!C51,IF('5th 5'!K51&gt;0,'5th 5'!K51,IF('5th 5'!S51&gt;0,'5th 5'!S51,0)))</f>
        <v>20</v>
      </c>
      <c r="H2749" s="104">
        <f>IF('5th 6'!C51&gt;0,'5th 6'!C51,IF('5th 6'!K51&gt;0,'5th 6'!K51,IF('5th 6'!S51&gt;0,'5th 6'!S51,0)))</f>
        <v>0</v>
      </c>
      <c r="I2749" s="448"/>
      <c r="J2749" s="98"/>
      <c r="K2749" s="90"/>
      <c r="L2749" s="104">
        <f>IF('6th 1'!C51&gt;0,'6th 1'!C51,IF('6th 1'!K51&gt;0,'6th 1'!K51,IF('6th 1'!S51&gt;0,'6th 1'!S51,0)))</f>
        <v>17.75</v>
      </c>
      <c r="M2749" s="104">
        <f>IF('6th 2'!C51&gt;0,'6th 2'!C51,IF('6th 2'!K51&gt;0,'6th 2'!K51,IF('6th 2'!S51&gt;0,'6th 2'!S51,0)))</f>
        <v>23</v>
      </c>
      <c r="N2749" s="104">
        <f>IF('6th 3'!C51&gt;0,'6th 3'!C51,IF('6th 3'!K51&gt;0,'6th 3'!K51,IF('6th 3'!S51&gt;0,'6th 3'!S51,0)))</f>
        <v>22.5</v>
      </c>
      <c r="O2749" s="104">
        <f>IF('6th 4'!C51&gt;0,'6th 4'!C51,IF('6th 4'!K51&gt;0,'6th 4'!K51,IF('6th 4'!S51&gt;0,'6th 4'!S51,0)))</f>
        <v>25.5</v>
      </c>
      <c r="P2749" s="104">
        <f>IF('6th 5'!C51&gt;0,'6th 5'!C51,IF('6th 5'!K51&gt;0,'6th 5'!K51,IF('6th 5'!S51&gt;0,'6th 5'!S51,0)))</f>
        <v>19</v>
      </c>
      <c r="Q2749" s="104">
        <f>IF('6th 6'!C51&gt;0,'6th 6'!C51,IF('6th 6'!K51&gt;0,'6th 6'!K51,IF('6th 6'!S51&gt;0,'6th 6'!S51,0)))</f>
        <v>0</v>
      </c>
      <c r="R2749" s="104">
        <f>IF('6th 7'!C51&gt;0,'6th 7'!C51,IF('6th 7'!K51&gt;0,'6th 7'!K51,IF('6th 7'!S51&gt;0,'6th 7'!S51,0)))</f>
        <v>0</v>
      </c>
      <c r="S2749" s="448"/>
      <c r="T2749" s="98"/>
      <c r="U2749" s="90"/>
      <c r="V2749" s="468"/>
      <c r="W2749" s="470"/>
      <c r="X2749" s="471"/>
      <c r="Y2749" s="477"/>
      <c r="Z2749" s="510"/>
    </row>
    <row r="2750" spans="1:28" ht="16.5" customHeight="1">
      <c r="A2750" s="423" t="s">
        <v>26</v>
      </c>
      <c r="B2750" s="91" t="s">
        <v>60</v>
      </c>
      <c r="C2750" s="104">
        <f>IF('5th 1'!C51&gt;0,'5th 1'!J51,IF('5th 1'!K51&gt;0,'5th 1'!R51,IF('5th 1'!S51&gt;0,'5th 1'!Z51,0)))</f>
        <v>36</v>
      </c>
      <c r="D2750" s="104">
        <f>IF('5th 2'!C51&gt;0,'5th 2'!J51,IF('5th 2'!K51&gt;0,'5th 2'!R51,IF('5th 2'!S51&gt;0,'5th 2'!Z51,0)))</f>
        <v>35.5</v>
      </c>
      <c r="E2750" s="104">
        <f>IF('5th 3'!C51&gt;0,'5th 3'!J51,IF('5th 3'!K51&gt;0,'5th 3'!R51,IF('5th 3'!S51&gt;0,'5th 3'!Z51,0)))</f>
        <v>41.5</v>
      </c>
      <c r="F2750" s="104">
        <f>IF('5th 4'!C51&gt;0,'5th 4'!J51,IF('5th 4'!K51&gt;0,'5th 4'!R51,IF('5th 4'!S51&gt;0,'5th 4'!Z51,0)))</f>
        <v>38</v>
      </c>
      <c r="G2750" s="104">
        <f>IF('5th 5'!C51&gt;0,'5th 5'!J51,IF('5th 5'!K51&gt;0,'5th 5'!R51,IF('5th 5'!S51&gt;0,'5th 5'!Z51,0)))</f>
        <v>21</v>
      </c>
      <c r="H2750" s="104">
        <f>IF('5th 6'!C51&gt;0,'5th 6'!J51,IF('5th 6'!K51&gt;0,'5th 6'!R51,IF('5th 6'!S51&gt;0,'5th 6'!Z51,0)))</f>
        <v>0</v>
      </c>
      <c r="I2750" s="448"/>
      <c r="J2750" s="440">
        <f>I2748/(C2747+D2747+E2747+F2747+G2747+H2747)</f>
        <v>2.9</v>
      </c>
      <c r="K2750" s="442" t="str">
        <f>IF(J2750&gt;=2.5,K2748,IF(J2750&gt;=2.25,"C",IF(J2750&gt;=2,"D",IF(J2750=0,0,"F"))))</f>
        <v>B-</v>
      </c>
      <c r="L2750" s="107">
        <f>IF('6th 1'!C51&gt;0,'6th 1'!J51,IF('6th 1'!K51&gt;0,'6th 1'!R51,IF('6th 1'!S51&gt;0,'6th 1'!Z51,0)))</f>
        <v>34.5</v>
      </c>
      <c r="M2750" s="104">
        <f>IF('6th 2'!C51&gt;0,'6th 2'!J51,IF('6th 2'!K51&gt;0,'6th 2'!R51,IF('6th 2'!S51&gt;0,'6th 2'!Z51,0)))</f>
        <v>42</v>
      </c>
      <c r="N2750" s="104">
        <f>IF('6th 3'!C51&gt;0,'6th 3'!J51,IF('6th 3'!K51&gt;0,'6th 3'!R51,IF('6th 3'!S51&gt;0,'6th 3'!Z51,0)))</f>
        <v>43.5</v>
      </c>
      <c r="O2750" s="104">
        <f>IF('6th 4'!C51&gt;0,'6th 4'!J51,IF('6th 4'!K51&gt;0,'6th 4'!R51,IF('6th 4'!S51&gt;0,'6th 4'!Z51,0)))</f>
        <v>44</v>
      </c>
      <c r="P2750" s="104">
        <f>IF('6th 5'!C51&gt;0,'6th 5'!J51,IF('6th 5'!K51&gt;0,'6th 5'!R51,IF('6th 5'!S51&gt;0,'6th 5'!Z51,0)))</f>
        <v>27.5</v>
      </c>
      <c r="Q2750" s="104">
        <f>IF('6th 6'!C51&gt;0,'6th 6'!J51,IF('6th 6'!K51&gt;0,'6th 6'!R51,IF('6th 6'!S51&gt;0,'6th 6'!Z51,0)))</f>
        <v>0</v>
      </c>
      <c r="R2750" s="104">
        <f>IF('6th 7'!C51&gt;0,'6th 7'!J51,IF('6th 7'!K51&gt;0,'6th 7'!R51,IF('6th 7'!S51&gt;0,'6th 7'!Z51,0)))</f>
        <v>0</v>
      </c>
      <c r="S2750" s="448"/>
      <c r="T2750" s="440">
        <f>S2748/(L2747+M2747+N2747+O2747+P2747+Q2747+R2747)</f>
        <v>2.95</v>
      </c>
      <c r="U2750" s="442" t="str">
        <f>IF(T2750&gt;=2.5,U2748,IF(T2750&gt;=2.25,"C",IF(T2750&gt;=2,"D",IF(T2750=0,0,"F"))))</f>
        <v>B-</v>
      </c>
      <c r="V2750" s="443" t="s">
        <v>40</v>
      </c>
      <c r="W2750" s="443"/>
      <c r="X2750" s="443"/>
      <c r="Y2750" s="443"/>
      <c r="Z2750" s="510"/>
    </row>
    <row r="2751" spans="1:28" ht="16.5" customHeight="1">
      <c r="A2751" s="424"/>
      <c r="B2751" s="91" t="s">
        <v>67</v>
      </c>
      <c r="C2751" s="117">
        <f>'5th 1'!AA51</f>
        <v>64</v>
      </c>
      <c r="D2751" s="117">
        <f>'5th 2'!AA51</f>
        <v>60</v>
      </c>
      <c r="E2751" s="117">
        <f>'5th 3'!AA51</f>
        <v>71</v>
      </c>
      <c r="F2751" s="117">
        <f>'5th 4'!AA51</f>
        <v>62</v>
      </c>
      <c r="G2751" s="117">
        <f>'5th 5'!AA51</f>
        <v>41</v>
      </c>
      <c r="H2751" s="117">
        <f>'5th 6'!AA51</f>
        <v>0</v>
      </c>
      <c r="I2751" s="448"/>
      <c r="J2751" s="441"/>
      <c r="K2751" s="442"/>
      <c r="L2751" s="118">
        <f>'6th 1'!AA51</f>
        <v>53</v>
      </c>
      <c r="M2751" s="117">
        <f>'6th 2'!AA51</f>
        <v>65</v>
      </c>
      <c r="N2751" s="117">
        <f>'6th 3'!AA51</f>
        <v>66</v>
      </c>
      <c r="O2751" s="117">
        <f>'6th 4'!AA51</f>
        <v>70</v>
      </c>
      <c r="P2751" s="117">
        <f>'6th 5'!AA51</f>
        <v>47</v>
      </c>
      <c r="Q2751" s="117">
        <f>'6th 6'!AA51</f>
        <v>0</v>
      </c>
      <c r="R2751" s="117">
        <f>'6th 7'!AA51</f>
        <v>0</v>
      </c>
      <c r="S2751" s="448"/>
      <c r="T2751" s="441"/>
      <c r="U2751" s="442"/>
      <c r="V2751" s="444">
        <f>IF((C2752+C2754)=0,0,C2747)+IF((D2752+D2754)=0,0,D2747)+IF((E2752+E2754)=0,0,E2747)+IF((F2752+F2754)=0,0,F2747)+IF((G2752+G2754)=0,0,G2747)+IF((H2752+H2754)=0,0,H2747)+IF((L2752+L2754)=0,0,L2747)+IF((M2752+M2754)=0,0,M2747)+IF((N2752+N2754)=0,0,N2747)+IF((O2752+O2754)=0,0,O2747)+IF((P2752+P2754)=0,0,P2747)+IF((Q2752+Q2754)=0,0,Q2747)+IF((R2752+R2754)=0,0,R2747)+IF(G2771&gt;0,1.5,0)</f>
        <v>31.5</v>
      </c>
      <c r="W2751" s="447">
        <f>I2748+S2748+(G2771*1.5)</f>
        <v>92.625</v>
      </c>
      <c r="X2751" s="440">
        <f>IF(S2748&gt;0,(W2751/31.5),J2750)</f>
        <v>2.9404761904761907</v>
      </c>
      <c r="Y2751" s="164" t="str">
        <f>IF(X2751&gt;=4,"A+",IF(X2751&gt;=3.75,"A",IF(X2751&gt;=3.5,"A-",IF(X2751&gt;=3.25,"B+",IF(X2751&gt;=3,"B",IF(X2751&gt;=2.75,"B-",IF(X2751&gt;=2.5,"C+",IF(X2751&gt;=2,"C","F"))))))))</f>
        <v>B-</v>
      </c>
      <c r="Z2751" s="510"/>
    </row>
    <row r="2752" spans="1:28" ht="16.5">
      <c r="A2752" s="424"/>
      <c r="B2752" s="91" t="s">
        <v>1</v>
      </c>
      <c r="C2752" s="104">
        <f>'5th 1'!AC51</f>
        <v>3</v>
      </c>
      <c r="D2752" s="104">
        <f>'5th 2'!AC51</f>
        <v>3</v>
      </c>
      <c r="E2752" s="104">
        <f>'5th 3'!AC51</f>
        <v>3.5</v>
      </c>
      <c r="F2752" s="104">
        <f>'5th 4'!AC51</f>
        <v>3</v>
      </c>
      <c r="G2752" s="104">
        <f>'5th 5'!AC51</f>
        <v>2</v>
      </c>
      <c r="H2752" s="104">
        <f>'5th 6'!AC51</f>
        <v>0</v>
      </c>
      <c r="I2752" s="448"/>
      <c r="J2752" s="98"/>
      <c r="K2752" s="110"/>
      <c r="L2752" s="107">
        <f>'6th 1'!AC51</f>
        <v>2.5</v>
      </c>
      <c r="M2752" s="104">
        <f>'6th 2'!AC51</f>
        <v>3.25</v>
      </c>
      <c r="N2752" s="104">
        <f>'6th 3'!AC51</f>
        <v>3.25</v>
      </c>
      <c r="O2752" s="104">
        <f>'6th 4'!AC51</f>
        <v>3.5</v>
      </c>
      <c r="P2752" s="104">
        <f>'6th 5'!AC51</f>
        <v>2.25</v>
      </c>
      <c r="Q2752" s="104">
        <f>'6th 6'!AC51</f>
        <v>0</v>
      </c>
      <c r="R2752" s="104">
        <f>'6th 7'!AC51</f>
        <v>0</v>
      </c>
      <c r="S2752" s="448"/>
      <c r="T2752" s="98"/>
      <c r="U2752" s="110"/>
      <c r="V2752" s="445"/>
      <c r="W2752" s="448"/>
      <c r="X2752" s="441"/>
      <c r="Y2752" s="451" t="str">
        <f>IF(S2748&gt;0,(IF(X2751&gt;=2.5,Y2751,IF(X2751&gt;=2.25,"C",IF(X2751&gt;=2,"D","F")))),K2750)</f>
        <v>B-</v>
      </c>
      <c r="Z2752" s="510"/>
    </row>
    <row r="2753" spans="1:26" ht="17.25" customHeight="1" thickBot="1">
      <c r="A2753" s="424"/>
      <c r="B2753" s="91" t="s">
        <v>2</v>
      </c>
      <c r="C2753" s="104" t="str">
        <f>'5th 1'!AB51</f>
        <v>B</v>
      </c>
      <c r="D2753" s="104" t="str">
        <f>'5th 2'!AB51</f>
        <v>B</v>
      </c>
      <c r="E2753" s="104" t="str">
        <f>'5th 3'!AB51</f>
        <v>A-</v>
      </c>
      <c r="F2753" s="104" t="str">
        <f>'5th 4'!AB51</f>
        <v>B</v>
      </c>
      <c r="G2753" s="104" t="str">
        <f>'5th 5'!AB51</f>
        <v>D</v>
      </c>
      <c r="H2753" s="104" t="str">
        <f>'5th 6'!AB51</f>
        <v/>
      </c>
      <c r="I2753" s="448"/>
      <c r="J2753" s="98"/>
      <c r="K2753" s="109"/>
      <c r="L2753" s="111" t="str">
        <f>'6th 1'!AB51</f>
        <v>C+</v>
      </c>
      <c r="M2753" s="104" t="str">
        <f>'6th 2'!AB51</f>
        <v>B+</v>
      </c>
      <c r="N2753" s="104" t="str">
        <f>'6th 3'!AB51</f>
        <v>B+</v>
      </c>
      <c r="O2753" s="104" t="str">
        <f>'6th 4'!AB51</f>
        <v>A-</v>
      </c>
      <c r="P2753" s="104" t="str">
        <f>'6th 5'!AB51</f>
        <v>C</v>
      </c>
      <c r="Q2753" s="104" t="str">
        <f>'6th 6'!AB51</f>
        <v/>
      </c>
      <c r="R2753" s="104" t="str">
        <f>'6th 7'!AB51</f>
        <v/>
      </c>
      <c r="S2753" s="448"/>
      <c r="T2753" s="98"/>
      <c r="U2753" s="109"/>
      <c r="V2753" s="446"/>
      <c r="W2753" s="449"/>
      <c r="X2753" s="450"/>
      <c r="Y2753" s="452"/>
      <c r="Z2753" s="510"/>
    </row>
    <row r="2754" spans="1:26" ht="17.25" thickTop="1">
      <c r="A2754" s="413" t="s">
        <v>127</v>
      </c>
      <c r="B2754" s="91" t="s">
        <v>1</v>
      </c>
      <c r="C2754" s="104">
        <f>'5th 1'!AD51</f>
        <v>0</v>
      </c>
      <c r="D2754" s="104">
        <f>'5th 2'!AD51</f>
        <v>0</v>
      </c>
      <c r="E2754" s="104">
        <f>'5th 3'!AD51</f>
        <v>0</v>
      </c>
      <c r="F2754" s="104">
        <f>'5th 4'!AD51</f>
        <v>0</v>
      </c>
      <c r="G2754" s="104">
        <f>'5th 5'!AD51</f>
        <v>0</v>
      </c>
      <c r="H2754" s="104">
        <f>'5th 6'!AD51</f>
        <v>0</v>
      </c>
      <c r="I2754" s="415">
        <f>(C2754*C2747)+(D2754*D2747)+(E2754*E2747)+(F2754*F2747)+(G2754*G2747)+(H2754*H2747)</f>
        <v>0</v>
      </c>
      <c r="J2754" s="417">
        <f>IF(C2754&gt;0,(C2752*C2747),0)+IF(D2754&gt;0,(D2752*D2747),0)+IF(E2754&gt;0,(E2752*E2747),0)+IF(F2754&gt;0,(F2752*F2747),0)+IF(G2754&gt;0,(G2752*G2747),0)+IF(H2754&gt;0,(H2752*H2747),0)</f>
        <v>0</v>
      </c>
      <c r="K2754" s="418">
        <f>IF(C2754&gt;C2752,((C2754*C2747)-(C2752*C2747)),0)+IF(D2754&gt;D2752,((D2754*D2747)-(D2752*D2747)),0)+IF(E2754&gt;E2752,((E2754*E2747)-(E2752*E2747)),0)+IF(F2754&gt;F2752,((F2754*F2747)-(F2752*F2747)),0)+IF(G2754&gt;G2752,((G2754*G2747)-(G2752*G2747)),0)+IF(H2754&gt;H2752,((H2754*H2747)-(H2752*H2747)),0)</f>
        <v>0</v>
      </c>
      <c r="L2754" s="165">
        <f>'6th 1'!AD51</f>
        <v>0</v>
      </c>
      <c r="M2754" s="104">
        <f>'6th 2'!AD51</f>
        <v>0</v>
      </c>
      <c r="N2754" s="104">
        <f>'6th 3'!AD51</f>
        <v>0</v>
      </c>
      <c r="O2754" s="104">
        <f>'6th 4'!AD51</f>
        <v>0</v>
      </c>
      <c r="P2754" s="104">
        <f>'6th 5'!AD51</f>
        <v>0</v>
      </c>
      <c r="Q2754" s="104">
        <f>'6th 6'!AD51</f>
        <v>0</v>
      </c>
      <c r="R2754" s="104">
        <f>'6th 7'!AD51</f>
        <v>0</v>
      </c>
      <c r="S2754" s="403">
        <f>(L2754*L2747)+(M2754*M2747)+(N2754*N2747)+(O2754*O2747)+(P2754*P2747)+(Q2754*Q2747)+(R2754*R2747)</f>
        <v>0</v>
      </c>
      <c r="T2754" s="417">
        <f>IF(L2754&gt;0,(L2752*L2747),0)+IF(M2754&gt;0,(M2752*M2747),0)+IF(N2754&gt;0,(N2752*N2747),0)+IF(O2754&gt;0,(O2752*O2747),0)+IF(P2754&gt;0,(P2752*P2747),0)+IF(Q2754&gt;0,(Q2752*Q2747),0)+IF(R2754&gt;0,(R2752*R2747),0)</f>
        <v>0</v>
      </c>
      <c r="U2754" s="399">
        <f>IF(L2754&gt;L2752,((L2754*L2747)-(L2752*L2747)),0)+IF(M2754&gt;M2752,((M2754*M2747)-(M2752*M2747)),0)+IF(N2754&gt;N2752,((N2754*N2747)-(N2752*N2747)),0)+IF(O2754&gt;O2752,((O2754*O2747)-(O2752*O2747)),0)+IF(P2754&gt;P2752,((P2754*P2747)-(P2752*P2747)),0)+IF(Q2754&gt;Q2752,((Q2754*Q2747)-(Q2752*Q2747)),0)+IF(R2754&gt;R2752,((R2754*R2747)-(R2752*R2747)),0)</f>
        <v>0</v>
      </c>
      <c r="V2754" s="401">
        <f>I2754+S2754</f>
        <v>0</v>
      </c>
      <c r="W2754" s="436">
        <f>J2754+T2754</f>
        <v>0</v>
      </c>
      <c r="X2754" s="438">
        <f>K2754+U2754</f>
        <v>0</v>
      </c>
      <c r="Y2754" s="405">
        <f>IF(V2746&gt;0,(X2754+Y2741),0)</f>
        <v>0</v>
      </c>
      <c r="Z2754" s="510"/>
    </row>
    <row r="2755" spans="1:26" ht="15.75" customHeight="1" thickBot="1">
      <c r="A2755" s="414"/>
      <c r="B2755" s="157" t="s">
        <v>23</v>
      </c>
      <c r="C2755" s="181" t="str">
        <f>'5th 1'!AE51</f>
        <v/>
      </c>
      <c r="D2755" s="181" t="str">
        <f>'5th 2'!AE51</f>
        <v/>
      </c>
      <c r="E2755" s="181" t="str">
        <f>'5th 3'!AE51</f>
        <v/>
      </c>
      <c r="F2755" s="181" t="str">
        <f>'5th 4'!AE51</f>
        <v/>
      </c>
      <c r="G2755" s="181" t="str">
        <f>'5th 5'!AE51</f>
        <v/>
      </c>
      <c r="H2755" s="181" t="str">
        <f>'5th 6'!AE51</f>
        <v/>
      </c>
      <c r="I2755" s="416"/>
      <c r="J2755" s="416"/>
      <c r="K2755" s="419"/>
      <c r="L2755" s="181" t="str">
        <f>'6th 1'!AE51</f>
        <v/>
      </c>
      <c r="M2755" s="181" t="str">
        <f>'6th 2'!AE51</f>
        <v/>
      </c>
      <c r="N2755" s="181" t="str">
        <f>'6th 3'!AE51</f>
        <v/>
      </c>
      <c r="O2755" s="181" t="str">
        <f>'6th 4'!AE51</f>
        <v/>
      </c>
      <c r="P2755" s="181" t="str">
        <f>'6th 5'!AE51</f>
        <v/>
      </c>
      <c r="Q2755" s="181" t="str">
        <f>'6th 6'!AE51</f>
        <v/>
      </c>
      <c r="R2755" s="181" t="str">
        <f>'6th 7'!AE51</f>
        <v/>
      </c>
      <c r="S2755" s="420"/>
      <c r="T2755" s="420"/>
      <c r="U2755" s="400"/>
      <c r="V2755" s="402"/>
      <c r="W2755" s="437"/>
      <c r="X2755" s="439"/>
      <c r="Y2755" s="406"/>
      <c r="Z2755" s="510"/>
    </row>
    <row r="2756" spans="1:26" ht="21" customHeight="1" thickTop="1" thickBot="1">
      <c r="A2756" s="435" t="s">
        <v>32</v>
      </c>
      <c r="B2756" s="435"/>
      <c r="C2756" s="435"/>
      <c r="D2756" s="435"/>
      <c r="E2756" s="435"/>
      <c r="F2756" s="435"/>
      <c r="G2756" s="435"/>
      <c r="H2756" s="435"/>
      <c r="I2756" s="435"/>
      <c r="J2756" s="435"/>
      <c r="K2756" s="435"/>
      <c r="L2756" s="435"/>
      <c r="M2756" s="435"/>
      <c r="N2756" s="435"/>
      <c r="O2756" s="435"/>
      <c r="P2756" s="435"/>
      <c r="Q2756" s="435"/>
      <c r="R2756" s="435"/>
      <c r="S2756" s="435"/>
      <c r="T2756" s="435"/>
      <c r="U2756" s="435"/>
      <c r="V2756" s="435"/>
      <c r="W2756" s="435"/>
      <c r="X2756" s="435"/>
      <c r="Y2756" s="435"/>
      <c r="Z2756" s="510"/>
    </row>
    <row r="2757" spans="1:26" ht="17.25" thickTop="1" thickBot="1">
      <c r="A2757" s="425" t="s">
        <v>48</v>
      </c>
      <c r="B2757" s="426"/>
      <c r="C2757" s="426"/>
      <c r="D2757" s="426"/>
      <c r="E2757" s="426"/>
      <c r="F2757" s="426"/>
      <c r="G2757" s="426"/>
      <c r="H2757" s="426"/>
      <c r="I2757" s="426"/>
      <c r="J2757" s="426"/>
      <c r="K2757" s="427"/>
      <c r="L2757" s="426" t="s">
        <v>49</v>
      </c>
      <c r="M2757" s="426"/>
      <c r="N2757" s="426"/>
      <c r="O2757" s="426"/>
      <c r="P2757" s="426"/>
      <c r="Q2757" s="426"/>
      <c r="R2757" s="426"/>
      <c r="S2757" s="426"/>
      <c r="T2757" s="426"/>
      <c r="U2757" s="427"/>
      <c r="V2757" s="160"/>
      <c r="W2757" s="428" t="s">
        <v>39</v>
      </c>
      <c r="X2757" s="428"/>
      <c r="Y2757" s="161"/>
      <c r="Z2757" s="510"/>
    </row>
    <row r="2758" spans="1:26" ht="17.25" thickTop="1">
      <c r="A2758" s="99" t="s">
        <v>22</v>
      </c>
      <c r="B2758" s="100"/>
      <c r="C2758" s="101">
        <f>'7th 1'!B4</f>
        <v>401</v>
      </c>
      <c r="D2758" s="101">
        <f>'7th 2'!B4</f>
        <v>402</v>
      </c>
      <c r="E2758" s="101">
        <f>'7th 3'!B4</f>
        <v>403</v>
      </c>
      <c r="F2758" s="101">
        <f>'7th 4'!B4</f>
        <v>404</v>
      </c>
      <c r="G2758" s="101">
        <f>'7th 5'!B4</f>
        <v>405</v>
      </c>
      <c r="H2758" s="101">
        <f>'7th 6'!B4</f>
        <v>406</v>
      </c>
      <c r="I2758" s="429" t="s">
        <v>0</v>
      </c>
      <c r="J2758" s="429" t="s">
        <v>3</v>
      </c>
      <c r="K2758" s="431" t="s">
        <v>2</v>
      </c>
      <c r="L2758" s="101">
        <f>'8th 1'!B4</f>
        <v>407</v>
      </c>
      <c r="M2758" s="101">
        <f>'8th 2'!B4</f>
        <v>408</v>
      </c>
      <c r="N2758" s="101">
        <f>'8th 3'!B4</f>
        <v>409</v>
      </c>
      <c r="O2758" s="101">
        <f>'8th 4'!B4</f>
        <v>410</v>
      </c>
      <c r="P2758" s="101">
        <f>'8th 5'!B4</f>
        <v>411</v>
      </c>
      <c r="Q2758" s="101">
        <f>'8th 6'!B4</f>
        <v>412</v>
      </c>
      <c r="R2758" s="101">
        <f>'8th 7'!B4</f>
        <v>0</v>
      </c>
      <c r="S2758" s="429" t="s">
        <v>0</v>
      </c>
      <c r="T2758" s="429" t="s">
        <v>3</v>
      </c>
      <c r="U2758" s="431" t="s">
        <v>2</v>
      </c>
      <c r="V2758" s="433" t="s">
        <v>62</v>
      </c>
      <c r="W2758" s="434"/>
      <c r="X2758" s="434"/>
      <c r="Y2758" s="162" t="str">
        <f>IF(X2759&gt;=4,"A+",IF(X2759&gt;=3.75,"A",IF(X2759&gt;=3.5,"A-",IF(X2759&gt;=3.25,"B+",IF(X2759&gt;=3,"B",IF(X2759&gt;=2.75,"B-",IF(X2759&gt;=2.5,"C+",IF(X2759&gt;=2,"C","F"))))))))</f>
        <v>B-</v>
      </c>
      <c r="Z2758" s="510"/>
    </row>
    <row r="2759" spans="1:26" ht="65.25" customHeight="1">
      <c r="A2759" s="77" t="s">
        <v>63</v>
      </c>
      <c r="B2759" s="86"/>
      <c r="C2759" s="79" t="str">
        <f>IF('7th 1'!C51&gt;0,'7th 1'!D6,IF('7th 1'!K51&gt;0,'7th 1'!L6,IF('7th 1'!S51&gt;0,'7th 1'!T6,0)))</f>
        <v>Drawing-7</v>
      </c>
      <c r="D2759" s="79" t="str">
        <f>IF('7th 2'!C51&gt;0,'7th 2'!D6,IF('7th 2'!K51&gt;0,'7th 2'!L6,IF('7th 2'!S51&gt;0,'7th 2'!T6,0)))</f>
        <v>Figure Study</v>
      </c>
      <c r="E2759" s="79" t="str">
        <f>IF('7th 3'!C51&gt;0,'7th 3'!D6,IF('7th 3'!K51&gt;0,'7th 3'!L6,IF('7th 3'!S51&gt;0,'7th 3'!T6,0)))</f>
        <v>Composition -3</v>
      </c>
      <c r="F2759" s="79" t="str">
        <f>IF('7th 4'!C51&gt;0,'7th 4'!D6,IF('7th 4'!K51&gt;0,'7th 4'!L6,IF('7th 4'!S51&gt;0,'7th 4'!T6,0)))</f>
        <v>Head Study -3</v>
      </c>
      <c r="G2759" s="79" t="str">
        <f>IF('7th 5'!C51&gt;0,'7th 5'!D6,IF('7th 5'!K51&gt;0,'7th 5'!L6,IF('7th 5'!S51&gt;0,'7th 5'!T6,0)))</f>
        <v>Landscape -3</v>
      </c>
      <c r="H2759" s="79" t="str">
        <f>IF('7th 6'!C51&gt;0,'7th 6'!D6,IF('7th 6'!K51&gt;0,'7th 6'!L6,IF('7th 6'!S51&gt;0,'7th 6'!T6,0)))</f>
        <v>History of Western Art</v>
      </c>
      <c r="I2759" s="429"/>
      <c r="J2759" s="429"/>
      <c r="K2759" s="431"/>
      <c r="L2759" s="79" t="str">
        <f>IF('8th 1'!C51&gt;0,'8th 1'!D6,IF('8th 1'!K51&gt;0,'8th 1'!L6,IF('8th 1'!S51&gt;0,'8th 1'!T6,0)))</f>
        <v>Drawing- 8</v>
      </c>
      <c r="M2759" s="79" t="str">
        <f>IF('8th 2'!C51&gt;0,'8th 2'!D6,IF('8th 2'!K51&gt;0,'8th 2'!L6,IF('8th 2'!S51&gt;0,'8th 2'!T6,0)))</f>
        <v>Figure Study</v>
      </c>
      <c r="N2759" s="79" t="str">
        <f>IF('8th 3'!C51&gt;0,'8th 3'!D6,IF('8th 3'!K51&gt;0,'8th 3'!L6,IF('8th 3'!S51&gt;0,'8th 3'!T6,0)))</f>
        <v>Experimental Composition</v>
      </c>
      <c r="O2759" s="79" t="str">
        <f>IF('8th 4'!C51&gt;0,'8th 4'!D6,IF('8th 4'!K51&gt;0,'8th 4'!L6,IF('8th 4'!S51&gt;0,'8th 4'!T6,0)))</f>
        <v>Landscape</v>
      </c>
      <c r="P2759" s="79" t="str">
        <f>IF('8th 5'!C51&gt;0,'8th 5'!D6,IF('8th 5'!K51&gt;0,'8th 5'!L6,IF('8th 5'!S51&gt;0,'8th 5'!T6,0)))</f>
        <v>Aesthesic</v>
      </c>
      <c r="Q2759" s="79" t="str">
        <f>IF('8th 6'!C51&gt;0,'8th 6'!D6,IF('8th 6'!K51&gt;0,'8th 6'!L6,IF('8th 6'!S51&gt;0,'8th 6'!T6,0)))</f>
        <v>History of Arts in Bengal</v>
      </c>
      <c r="R2759" s="79">
        <f>IF('8th 7'!C51&gt;0,'8th 7'!D6,IF('8th 7'!K51&gt;0,'8th 7'!L6,IF('8th 7'!S51&gt;0,'8th 7'!T6,0)))</f>
        <v>0</v>
      </c>
      <c r="S2759" s="429"/>
      <c r="T2759" s="429"/>
      <c r="U2759" s="431"/>
      <c r="V2759" s="335">
        <f>IF(I2761&gt;0,(V2764+V2746),0)</f>
        <v>123</v>
      </c>
      <c r="W2759" s="254">
        <f>IF(I2761&gt;0,(W2764+W2746),0)</f>
        <v>352.875</v>
      </c>
      <c r="X2759" s="336">
        <f>IF(S2761&gt;0,(W2759/126),IF(I2761&gt;0,(W2759/109.5),0))</f>
        <v>2.8005952380952381</v>
      </c>
      <c r="Y2759" s="163" t="str">
        <f>IF(X2759&gt;=2.5,Y2758,IF(X2759&gt;=2.25,"C",IF(X2759&gt;=2,"D",IF(X2759=0,0,"F"))))</f>
        <v>B-</v>
      </c>
      <c r="Z2759" s="510"/>
    </row>
    <row r="2760" spans="1:26" ht="17.25" customHeight="1">
      <c r="A2760" s="458" t="s">
        <v>27</v>
      </c>
      <c r="B2760" s="459"/>
      <c r="C2760" s="102">
        <f>IF('7th 1'!C51&gt;0,'7th 1'!H4,IF('7th 1'!K51&gt;0,'7th 1'!P4,IF('7th 1'!S51&gt;0,'7th 1'!X4,0)))</f>
        <v>3</v>
      </c>
      <c r="D2760" s="102">
        <f>IF('7th 2'!C51&gt;0,'7th 2'!H4,IF('7th 2'!K51&gt;0,'7th 2'!P4,IF('7th 2'!S51&gt;0,'7th 2'!X4,0)))</f>
        <v>3</v>
      </c>
      <c r="E2760" s="102">
        <f>IF('7th 3'!C51&gt;0,'7th 3'!H4,IF('7th 3'!K51&gt;0,'7th 3'!P4,IF('7th 3'!S51&gt;0,'7th 3'!X4,0)))</f>
        <v>3</v>
      </c>
      <c r="F2760" s="102">
        <f>IF('7th 4'!C51&gt;0,'7th 4'!H4,IF('7th 4'!K51&gt;0,'7th 4'!P4,IF('7th 4'!S51&gt;0,'7th 4'!X4,0)))</f>
        <v>1.5</v>
      </c>
      <c r="G2760" s="102">
        <f>IF('7th 5'!C51&gt;0,'7th 5'!H4,IF('7th 5'!K51&gt;0,'7th 5'!P4,IF('7th 5'!S51&gt;0,'7th 5'!X4,0)))</f>
        <v>1.5</v>
      </c>
      <c r="H2760" s="102">
        <f>IF('7th 6'!C51&gt;0,'7th 6'!H4,IF('7th 6'!K51&gt;0,'7th 6'!P4,IF('7th 6'!S51&gt;0,'7th 6'!X4,0)))</f>
        <v>3</v>
      </c>
      <c r="I2760" s="430"/>
      <c r="J2760" s="430"/>
      <c r="K2760" s="432"/>
      <c r="L2760" s="102">
        <f>IF('8th 1'!C51&gt;0,'8th 1'!H4,IF('8th 1'!K51&gt;0,'8th 1'!P4,IF('8th 1'!S51&gt;0,'8th 1'!X4,0)))</f>
        <v>3</v>
      </c>
      <c r="M2760" s="102">
        <f>IF('8th 2'!C51&gt;0,'8th 2'!H4,IF('8th 2'!K51&gt;0,'8th 2'!P4,IF('8th 2'!S51&gt;0,'8th 2'!X4,0)))</f>
        <v>3</v>
      </c>
      <c r="N2760" s="102">
        <f>IF('8th 3'!C51&gt;0,'8th 3'!H4,IF('8th 3'!K51&gt;0,'8th 3'!P4,IF('8th 3'!S51&gt;0,'8th 3'!X4,0)))</f>
        <v>3</v>
      </c>
      <c r="O2760" s="102">
        <f>IF('8th 4'!C51&gt;0,'8th 4'!H4,IF('8th 4'!K51&gt;0,'8th 4'!P4,IF('8th 4'!S51&gt;0,'8th 4'!X4,0)))</f>
        <v>3</v>
      </c>
      <c r="P2760" s="102">
        <f>IF('8th 5'!C51&gt;0,'8th 5'!H4,IF('8th 5'!K51&gt;0,'8th 5'!P4,IF('8th 5'!S51&gt;0,'8th 5'!X4,0)))</f>
        <v>1.5</v>
      </c>
      <c r="Q2760" s="102">
        <f>IF('8th 6'!C51&gt;0,'8th 6'!H4,IF('8th 6'!K51&gt;0,'8th 6'!P4,IF('8th 6'!S51&gt;0,'8th 6'!X4,0)))</f>
        <v>1.5</v>
      </c>
      <c r="R2760" s="102">
        <f>IF('8th 7'!C51&gt;0,'8th 7'!H4,IF('8th 7'!K51&gt;0,'8th 7'!P4,IF('8th 7'!S51&gt;0,'8th 7'!X4,0)))</f>
        <v>0</v>
      </c>
      <c r="S2760" s="430"/>
      <c r="T2760" s="430"/>
      <c r="U2760" s="432"/>
      <c r="V2760" s="460" t="s">
        <v>41</v>
      </c>
      <c r="W2760" s="461"/>
      <c r="X2760" s="461"/>
      <c r="Y2760" s="462"/>
      <c r="Z2760" s="510"/>
    </row>
    <row r="2761" spans="1:26" ht="18.75" customHeight="1" thickBot="1">
      <c r="A2761" s="463" t="s">
        <v>11</v>
      </c>
      <c r="B2761" s="464"/>
      <c r="C2761" s="102">
        <v>100</v>
      </c>
      <c r="D2761" s="102">
        <v>100</v>
      </c>
      <c r="E2761" s="102">
        <v>100</v>
      </c>
      <c r="F2761" s="102">
        <v>100</v>
      </c>
      <c r="G2761" s="102">
        <v>100</v>
      </c>
      <c r="H2761" s="102">
        <v>100</v>
      </c>
      <c r="I2761" s="465">
        <f>(C2765*C2760)+(D2765*D2760)+(E2765*E2760)+(F2765*F2760)+(G2765*G2760)+(H2765*H2760)</f>
        <v>40.125</v>
      </c>
      <c r="J2761" s="84"/>
      <c r="K2761" s="103" t="str">
        <f>IF(J2763&gt;=4,"A+",IF(J2763&gt;=3.75,"A",IF(J2763&gt;=3.5,"A-",IF(J2763&gt;=3.25,"B+",IF(J2763&gt;=3,"B",IF(J2763&gt;=2.75,"B-",IF(J2763&gt;=2.5,"C+",IF(J2763&gt;=2,"C","F"))))))))</f>
        <v>C+</v>
      </c>
      <c r="L2761" s="102">
        <v>100</v>
      </c>
      <c r="M2761" s="102">
        <v>100</v>
      </c>
      <c r="N2761" s="102">
        <v>100</v>
      </c>
      <c r="O2761" s="102">
        <v>100</v>
      </c>
      <c r="P2761" s="102">
        <v>100</v>
      </c>
      <c r="Q2761" s="102">
        <v>100</v>
      </c>
      <c r="R2761" s="102">
        <v>100</v>
      </c>
      <c r="S2761" s="465">
        <f>(L2765*L2760)+(M2765*M2760)+(N2765*N2760)+(O2765*O2760)+(P2765*P2760)+(Q2765*Q2760)+(R2765*R2760)</f>
        <v>47.625</v>
      </c>
      <c r="T2761" s="84"/>
      <c r="U2761" s="103" t="str">
        <f>IF(T2763&gt;=4,"A+",IF(T2763&gt;=3.75,"A",IF(T2763&gt;=3.5,"A-",IF(T2763&gt;=3.25,"B+",IF(T2763&gt;=3,"B",IF(T2763&gt;=2.75,"B-",IF(T2763&gt;=2.5,"C+",IF(T2763&gt;=2,"C","F"))))))))</f>
        <v>B</v>
      </c>
      <c r="V2761" s="467" t="s">
        <v>29</v>
      </c>
      <c r="W2761" s="469" t="s">
        <v>0</v>
      </c>
      <c r="X2761" s="469" t="s">
        <v>3</v>
      </c>
      <c r="Y2761" s="421" t="s">
        <v>2</v>
      </c>
      <c r="Z2761" s="510"/>
    </row>
    <row r="2762" spans="1:26" ht="17.25" thickTop="1">
      <c r="A2762" s="77" t="s">
        <v>28</v>
      </c>
      <c r="B2762" s="86"/>
      <c r="C2762" s="104">
        <f>IF('7th 1'!C51&gt;0,'7th 1'!C51,IF('7th 1'!K51&gt;0,'7th 1'!K51,IF('7th 1'!S51&gt;0,'7th 1'!S51,0)))</f>
        <v>31</v>
      </c>
      <c r="D2762" s="104">
        <f>IF('7th 2'!C51&gt;0,'7th 2'!C51,IF('7th 2'!K51&gt;0,'7th 2'!K51,IF('7th 2'!S51&gt;0,'7th 2'!S51,0)))</f>
        <v>25.5</v>
      </c>
      <c r="E2762" s="104">
        <f>IF('7th 3'!C51&gt;0,'7th 3'!C51,IF('7th 3'!K51&gt;0,'7th 3'!K51,IF('7th 3'!S51&gt;0,'7th 3'!S51,0)))</f>
        <v>26</v>
      </c>
      <c r="F2762" s="104">
        <f>IF('7th 4'!C51&gt;0,'7th 4'!C51,IF('7th 4'!K51&gt;0,'7th 4'!K51,IF('7th 4'!S51&gt;0,'7th 4'!S51,0)))</f>
        <v>30</v>
      </c>
      <c r="G2762" s="104">
        <f>IF('7th 5'!C51&gt;0,'7th 5'!C51,IF('7th 5'!K51&gt;0,'7th 5'!K51,IF('7th 5'!S51&gt;0,'7th 5'!S51,0)))</f>
        <v>25.25</v>
      </c>
      <c r="H2762" s="104">
        <f>IF('7th 6'!C51&gt;0,'7th 6'!C51,IF('7th 6'!K51&gt;0,'7th 6'!K51,IF('7th 6'!S51&gt;0,'7th 6'!S51,0)))</f>
        <v>23.75</v>
      </c>
      <c r="I2762" s="466"/>
      <c r="J2762" s="98"/>
      <c r="K2762" s="90"/>
      <c r="L2762" s="104">
        <f>IF('8th 1'!C51&gt;0,'8th 1'!C51,IF('8th 1'!K51&gt;0,'8th 1'!K51,IF('8th 1'!S51&gt;0,'8th 1'!S51,0)))</f>
        <v>26.5</v>
      </c>
      <c r="M2762" s="104">
        <f>IF('8th 2'!C51&gt;0,'8th 2'!C51,IF('8th 2'!K51&gt;0,'8th 2'!K51,IF('8th 2'!S51&gt;0,'8th 2'!S51,0)))</f>
        <v>23</v>
      </c>
      <c r="N2762" s="104">
        <f>IF('8th 3'!C51&gt;0,'8th 3'!C51,IF('8th 3'!K51&gt;0,'8th 3'!K51,IF('8th 3'!S51&gt;0,'8th 3'!S51,0)))</f>
        <v>30</v>
      </c>
      <c r="O2762" s="104">
        <f>IF('8th 4'!C51&gt;0,'8th 4'!C51,IF('8th 4'!K51&gt;0,'8th 4'!K51,IF('8th 4'!S51&gt;0,'8th 4'!S51,0)))</f>
        <v>24.5</v>
      </c>
      <c r="P2762" s="104">
        <f>IF('8th 5'!C51&gt;0,'8th 5'!C51,IF('8th 5'!K51&gt;0,'8th 5'!K51,IF('8th 5'!S51&gt;0,'8th 5'!S51,0)))</f>
        <v>25.25</v>
      </c>
      <c r="Q2762" s="104">
        <f>IF('8th 6'!C51&gt;0,'8th 6'!C51,IF('8th 6'!K51&gt;0,'8th 6'!K51,IF('8th 6'!S51&gt;0,'8th 6'!S51,0)))</f>
        <v>25</v>
      </c>
      <c r="R2762" s="104">
        <f>IF('8th 7'!C51&gt;0,'8th 7'!C51,IF('8th 7'!K51&gt;0,'8th 7'!K51,IF('8th 7'!S51&gt;0,'8th 7'!S51,0)))</f>
        <v>0</v>
      </c>
      <c r="S2762" s="466"/>
      <c r="T2762" s="98"/>
      <c r="U2762" s="90"/>
      <c r="V2762" s="468"/>
      <c r="W2762" s="470"/>
      <c r="X2762" s="471"/>
      <c r="Y2762" s="422"/>
      <c r="Z2762" s="510"/>
    </row>
    <row r="2763" spans="1:26" ht="17.25">
      <c r="A2763" s="423" t="s">
        <v>26</v>
      </c>
      <c r="B2763" s="91" t="s">
        <v>60</v>
      </c>
      <c r="C2763" s="104">
        <f>IF('7th 1'!C51&gt;0,'7th 1'!J51,IF('7th 1'!K51&gt;0,'7th 1'!R51,IF('7th 1'!S51&gt;0,'7th 1'!Z51,0)))</f>
        <v>45.5</v>
      </c>
      <c r="D2763" s="104">
        <f>IF('7th 2'!C51&gt;0,'7th 2'!J51,IF('7th 2'!K51&gt;0,'7th 2'!R51,IF('7th 2'!S51&gt;0,'7th 2'!Z51,0)))</f>
        <v>37.75</v>
      </c>
      <c r="E2763" s="104">
        <f>IF('7th 3'!C51&gt;0,'7th 3'!J51,IF('7th 3'!K51&gt;0,'7th 3'!R51,IF('7th 3'!S51&gt;0,'7th 3'!Z51,0)))</f>
        <v>38.5</v>
      </c>
      <c r="F2763" s="104">
        <f>IF('7th 4'!C51&gt;0,'7th 4'!J51,IF('7th 4'!K51&gt;0,'7th 4'!R51,IF('7th 4'!S51&gt;0,'7th 4'!Z51,0)))</f>
        <v>45.5</v>
      </c>
      <c r="G2763" s="104">
        <f>IF('7th 5'!C51&gt;0,'7th 5'!J51,IF('7th 5'!K51&gt;0,'7th 5'!R51,IF('7th 5'!S51&gt;0,'7th 5'!Z51,0)))</f>
        <v>36</v>
      </c>
      <c r="H2763" s="104">
        <f>IF('7th 6'!C51&gt;0,'7th 6'!J51,IF('7th 6'!K51&gt;0,'7th 6'!R51,IF('7th 6'!S51&gt;0,'7th 6'!Z51,0)))</f>
        <v>0.75</v>
      </c>
      <c r="I2763" s="466"/>
      <c r="J2763" s="440">
        <f>I2761/(C2760+D2760+E2760+F2760+G2760+H2760)</f>
        <v>2.6749999999999998</v>
      </c>
      <c r="K2763" s="442" t="str">
        <f>IF(J2763&gt;=2.5,K2761,IF(J2763&gt;=2.25,"C",IF(J2763&gt;=2,"D",IF(J2763=0,0,"F"))))</f>
        <v>C+</v>
      </c>
      <c r="L2763" s="104">
        <f>IF('8th 1'!C51&gt;0,'8th 1'!J51,IF('8th 1'!K51&gt;0,'8th 1'!R51,IF('8th 1'!S51&gt;0,'8th 1'!Z51,0)))</f>
        <v>42.75</v>
      </c>
      <c r="M2763" s="104">
        <f>IF('8th 2'!C51&gt;0,'8th 2'!J51,IF('8th 2'!K51&gt;0,'8th 2'!R51,IF('8th 2'!S51&gt;0,'8th 2'!Z51,0)))</f>
        <v>36</v>
      </c>
      <c r="N2763" s="104">
        <f>IF('8th 3'!C51&gt;0,'8th 3'!J51,IF('8th 3'!K51&gt;0,'8th 3'!R51,IF('8th 3'!S51&gt;0,'8th 3'!Z51,0)))</f>
        <v>40</v>
      </c>
      <c r="O2763" s="104">
        <f>IF('8th 4'!C51&gt;0,'8th 4'!J51,IF('8th 4'!K51&gt;0,'8th 4'!R51,IF('8th 4'!S51&gt;0,'8th 4'!Z51,0)))</f>
        <v>40</v>
      </c>
      <c r="P2763" s="104">
        <f>IF('8th 5'!C51&gt;0,'8th 5'!J51,IF('8th 5'!K51&gt;0,'8th 5'!R51,IF('8th 5'!S51&gt;0,'8th 5'!Z51,0)))</f>
        <v>35.5</v>
      </c>
      <c r="Q2763" s="104">
        <f>IF('8th 6'!C51&gt;0,'8th 6'!J51,IF('8th 6'!K51&gt;0,'8th 6'!R51,IF('8th 6'!S51&gt;0,'8th 6'!Z51,0)))</f>
        <v>32</v>
      </c>
      <c r="R2763" s="104">
        <f>IF('8th 7'!C51&gt;0,'8th 7'!J51,IF('8th 7'!K51&gt;0,'8th 7'!R51,IF('8th 7'!S51&gt;0,'8th 7'!Z51,0)))</f>
        <v>0</v>
      </c>
      <c r="S2763" s="466"/>
      <c r="T2763" s="440">
        <f>S2761/(L2760+M2760+N2760+O2760+P2760+Q2760+R2760)</f>
        <v>3.1749999999999998</v>
      </c>
      <c r="U2763" s="442" t="str">
        <f>IF(T2763&gt;=2.5,U2761,IF(T2763&gt;=2.25,"C",IF(T2763&gt;=2,"D",IF(T2763=0,0,"F"))))</f>
        <v>B</v>
      </c>
      <c r="V2763" s="454" t="s">
        <v>40</v>
      </c>
      <c r="W2763" s="443"/>
      <c r="X2763" s="443"/>
      <c r="Y2763" s="455"/>
      <c r="Z2763" s="510"/>
    </row>
    <row r="2764" spans="1:26" ht="16.5" customHeight="1">
      <c r="A2764" s="424"/>
      <c r="B2764" s="91" t="s">
        <v>67</v>
      </c>
      <c r="C2764" s="117">
        <f>'7th 1'!AA51</f>
        <v>77</v>
      </c>
      <c r="D2764" s="117">
        <f>'7th 2'!AA51</f>
        <v>64</v>
      </c>
      <c r="E2764" s="117">
        <f>'7th 3'!AA51</f>
        <v>65</v>
      </c>
      <c r="F2764" s="117">
        <f>'7th 4'!AA51</f>
        <v>76</v>
      </c>
      <c r="G2764" s="117">
        <f>'7th 5'!AA51</f>
        <v>62</v>
      </c>
      <c r="H2764" s="117">
        <f>'7th 6'!AA51</f>
        <v>25</v>
      </c>
      <c r="I2764" s="466"/>
      <c r="J2764" s="453"/>
      <c r="K2764" s="442"/>
      <c r="L2764" s="117">
        <f>'8th 1'!AA51</f>
        <v>70</v>
      </c>
      <c r="M2764" s="117">
        <f>'8th 2'!AA51</f>
        <v>59</v>
      </c>
      <c r="N2764" s="117">
        <f>'8th 3'!AA51</f>
        <v>70</v>
      </c>
      <c r="O2764" s="117">
        <f>'8th 4'!AA51</f>
        <v>65</v>
      </c>
      <c r="P2764" s="117">
        <f>'8th 5'!AA51</f>
        <v>61</v>
      </c>
      <c r="Q2764" s="117">
        <f>'8th 6'!AA51</f>
        <v>57</v>
      </c>
      <c r="R2764" s="117">
        <f>'8th 7'!AA51</f>
        <v>0</v>
      </c>
      <c r="S2764" s="466"/>
      <c r="T2764" s="453"/>
      <c r="U2764" s="442"/>
      <c r="V2764" s="444">
        <f>IF((C2765+C2767)=0,0,C2760)+IF((D2765+D2767)=0,0,D2760)+IF((E2765+E2767)=0,0,E2760)+IF((F2765+F2767)=0,0,F2760)+IF((G2765+G2767)=0,0,G2760)+IF((H2765+H2767)=0,0,H2760)+IF((L2765+L2767)=0,0,L2760)+IF((M2765+M2767)=0,0,M2760)+IF((N2765+N2767)=0,0,N2760)+IF((O2765+O2767)=0,0,O2760)+IF((P2765+P2767)=0,0,P2760)+IF((Q2765+Q2767)=0,0,Q2760)+IF((R2765+R2767)=0,0,R2760)+IF(I2771&gt;0,1.5,0)</f>
        <v>28.5</v>
      </c>
      <c r="W2764" s="457">
        <f>I2761+S2761+(I2771*1.5)</f>
        <v>92.25</v>
      </c>
      <c r="X2764" s="440">
        <f>IF(S2761&gt;0,(W2764/31.5),J2763)</f>
        <v>2.9285714285714284</v>
      </c>
      <c r="Y2764" s="164" t="str">
        <f>IF(X2764&gt;=4,"A+",IF(X2764&gt;=3.75,"A",IF(X2764&gt;=3.5,"A-",IF(X2764&gt;=3.25,"B+",IF(X2764&gt;=3,"B",IF(X2764&gt;=2.75,"B-",IF(X2764&gt;=2.5,"C+",IF(X2764&gt;=2,"C","F"))))))))</f>
        <v>B-</v>
      </c>
      <c r="Z2764" s="510"/>
    </row>
    <row r="2765" spans="1:26" ht="16.5">
      <c r="A2765" s="424"/>
      <c r="B2765" s="91" t="s">
        <v>1</v>
      </c>
      <c r="C2765" s="104">
        <f>'7th 1'!AC51</f>
        <v>3.75</v>
      </c>
      <c r="D2765" s="104">
        <f>'7th 2'!AC51</f>
        <v>3</v>
      </c>
      <c r="E2765" s="104">
        <f>'7th 3'!AC51</f>
        <v>3.25</v>
      </c>
      <c r="F2765" s="104">
        <f>'7th 4'!AC51</f>
        <v>3.75</v>
      </c>
      <c r="G2765" s="104">
        <f>'7th 5'!AC51</f>
        <v>3</v>
      </c>
      <c r="H2765" s="104" t="str">
        <f>'7th 6'!AC51</f>
        <v>0</v>
      </c>
      <c r="I2765" s="466"/>
      <c r="J2765" s="98"/>
      <c r="K2765" s="112"/>
      <c r="L2765" s="104">
        <f>'8th 1'!AC51</f>
        <v>3.5</v>
      </c>
      <c r="M2765" s="104">
        <f>'8th 2'!AC51</f>
        <v>2.75</v>
      </c>
      <c r="N2765" s="104">
        <f>'8th 3'!AC51</f>
        <v>3.5</v>
      </c>
      <c r="O2765" s="104">
        <f>'8th 4'!AC51</f>
        <v>3.25</v>
      </c>
      <c r="P2765" s="104">
        <f>'8th 5'!AC51</f>
        <v>3</v>
      </c>
      <c r="Q2765" s="104">
        <f>'8th 6'!AC51</f>
        <v>2.75</v>
      </c>
      <c r="R2765" s="104">
        <f>'8th 7'!AC51</f>
        <v>0</v>
      </c>
      <c r="S2765" s="466"/>
      <c r="T2765" s="98"/>
      <c r="V2765" s="456"/>
      <c r="W2765" s="448"/>
      <c r="X2765" s="441"/>
      <c r="Y2765" s="451" t="str">
        <f>IF(S2761&gt;0,(IF(X2764&gt;=2.5,Y2764,IF(X2764&gt;=2.25,"C",IF(X2764&gt;=2,"D","F")))),K2763)</f>
        <v>B-</v>
      </c>
      <c r="Z2765" s="510"/>
    </row>
    <row r="2766" spans="1:26" ht="16.5">
      <c r="A2766" s="424"/>
      <c r="B2766" s="91" t="s">
        <v>2</v>
      </c>
      <c r="C2766" s="104" t="str">
        <f>'7th 1'!AB51</f>
        <v>A</v>
      </c>
      <c r="D2766" s="104" t="str">
        <f>'7th 2'!AB51</f>
        <v>B</v>
      </c>
      <c r="E2766" s="104" t="str">
        <f>'7th 3'!AB51</f>
        <v>B+</v>
      </c>
      <c r="F2766" s="104" t="str">
        <f>'7th 4'!AB51</f>
        <v>A</v>
      </c>
      <c r="G2766" s="104" t="str">
        <f>'7th 5'!AB51</f>
        <v>B</v>
      </c>
      <c r="H2766" s="104" t="str">
        <f>'7th 6'!AB51</f>
        <v>F</v>
      </c>
      <c r="I2766" s="466"/>
      <c r="J2766" s="98"/>
      <c r="K2766" s="90"/>
      <c r="L2766" s="104" t="str">
        <f>'8th 1'!AB51</f>
        <v>A-</v>
      </c>
      <c r="M2766" s="104" t="str">
        <f>'8th 2'!AB51</f>
        <v>B-</v>
      </c>
      <c r="N2766" s="104" t="str">
        <f>'8th 3'!AB51</f>
        <v>A-</v>
      </c>
      <c r="O2766" s="104" t="str">
        <f>'8th 4'!AB51</f>
        <v>B+</v>
      </c>
      <c r="P2766" s="104" t="str">
        <f>'8th 5'!AB51</f>
        <v>B</v>
      </c>
      <c r="Q2766" s="104" t="str">
        <f>'8th 6'!AB51</f>
        <v>B-</v>
      </c>
      <c r="R2766" s="104" t="str">
        <f>'8th 7'!AB51</f>
        <v/>
      </c>
      <c r="S2766" s="466"/>
      <c r="T2766" s="98"/>
      <c r="U2766" s="90"/>
      <c r="V2766" s="446"/>
      <c r="W2766" s="449"/>
      <c r="X2766" s="450"/>
      <c r="Y2766" s="452"/>
      <c r="Z2766" s="510"/>
    </row>
    <row r="2767" spans="1:26" ht="16.5">
      <c r="A2767" s="413" t="s">
        <v>127</v>
      </c>
      <c r="B2767" s="91" t="s">
        <v>1</v>
      </c>
      <c r="C2767" s="104" t="str">
        <f>'7th 1'!AD51</f>
        <v>3.43</v>
      </c>
      <c r="D2767" s="104">
        <f>'7th 2'!AD51</f>
        <v>0</v>
      </c>
      <c r="E2767" s="104">
        <f>'7th 3'!AD51</f>
        <v>0</v>
      </c>
      <c r="F2767" s="104">
        <f>'7th 4'!AD51</f>
        <v>0</v>
      </c>
      <c r="G2767" s="104">
        <f>'7th 5'!AD51</f>
        <v>0</v>
      </c>
      <c r="H2767" s="104">
        <f>'7th 6'!AD51</f>
        <v>0</v>
      </c>
      <c r="I2767" s="415">
        <f>(C2767*C2760)+(D2767*D2760)+(E2767*E2760)+(F2767*F2760)+(G2767*G2760)+(H2767*H2760)</f>
        <v>10.290000000000001</v>
      </c>
      <c r="J2767" s="417">
        <f>IF(C2767&gt;0,(C2765*C2760),0)+IF(D2767&gt;0,(D2765*D2760),0)+IF(E2767&gt;0,(E2765*E2760),0)+IF(F2767&gt;0,(F2765*F2760),0)+IF(G2767&gt;0,(G2765*G2760),0)+IF(H2767&gt;0,(H2765*H2760),0)</f>
        <v>11.25</v>
      </c>
      <c r="K2767" s="418">
        <f>IF(C2767&gt;C2765,((C2767*C2760)-(C2765*C2760)),0)+IF(D2767&gt;D2765,((D2767*D2760)-(D2765*D2760)),0)+IF(E2767&gt;E2765,((E2767*E2760)-(E2765*E2760)),0)+IF(F2767&gt;F2765,((F2767*F2760)-(F2765*F2760)),0)+IF(G2767&gt;G2765,((G2767*G2760)-(G2765*G2760)),0)+IF(H2767&gt;H2765,((H2767*H2760)-(H2765*H2760)),0)</f>
        <v>-0.95999999999999908</v>
      </c>
      <c r="L2767" s="165">
        <f>'8th 1'!AD51</f>
        <v>0</v>
      </c>
      <c r="M2767" s="104">
        <f>'8th 2'!AD51</f>
        <v>0</v>
      </c>
      <c r="N2767" s="104">
        <f>'8th 3'!AD51</f>
        <v>0</v>
      </c>
      <c r="O2767" s="104">
        <f>'8th 4'!AD51</f>
        <v>0</v>
      </c>
      <c r="P2767" s="104">
        <f>'8th 5'!AD51</f>
        <v>0</v>
      </c>
      <c r="Q2767" s="104">
        <f>'8th 6'!AD51</f>
        <v>0</v>
      </c>
      <c r="R2767" s="104">
        <f>'8th 7'!AD51</f>
        <v>0</v>
      </c>
      <c r="S2767" s="403">
        <f>(L2767*L2760)+(M2767*M2760)+(N2767*N2760)+(O2767*O2760)+(P2767*P2760)+(Q2767*Q2760)+(R2767*R2760)</f>
        <v>0</v>
      </c>
      <c r="T2767" s="417">
        <f>IF(L2767&gt;0,(L2765*L2760),0)+IF(M2767&gt;0,(M2765*M2760),0)+IF(N2767&gt;0,(N2765*N2760),0)+IF(O2767&gt;0,(O2765*O2760),0)+IF(P2767&gt;0,(P2765*P2760),0)+IF(Q2767&gt;0,(Q2765*Q2760),0)+IF(R2767&gt;0,(R2765*R2760),0)</f>
        <v>0</v>
      </c>
      <c r="U2767" s="399">
        <f>IF(L2767&gt;L2765,((L2767*L2760)-(L2765*L2760)),0)+IF(M2767&gt;M2765,((M2767*M2760)-(M2765*M2760)),0)+IF(N2767&gt;N2765,((N2767*N2760)-(N2765*N2760)),0)+IF(O2767&gt;O2765,((O2767*O2760)-(O2765*O2760)),0)+IF(P2767&gt;P2765,((P2767*P2760)-(P2765*P2760)),0)+IF(Q2767&gt;Q2765,((Q2767*Q2760)-(Q2765*Q2760)),0)+IF(R2767&gt;R2765,((R2767*R2760)-(R2765*R2760)),0)</f>
        <v>0</v>
      </c>
      <c r="V2767" s="401">
        <f>I2767+S2767</f>
        <v>10.290000000000001</v>
      </c>
      <c r="W2767" s="403">
        <f>J2767+T2767</f>
        <v>11.25</v>
      </c>
      <c r="X2767" s="403">
        <f>K2767+U2767</f>
        <v>-0.95999999999999908</v>
      </c>
      <c r="Y2767" s="405">
        <f>IF(V2759&gt;0,(X2767+Y2754),0)</f>
        <v>-0.95999999999999908</v>
      </c>
      <c r="Z2767" s="510"/>
    </row>
    <row r="2768" spans="1:26" ht="15.75" customHeight="1" thickBot="1">
      <c r="A2768" s="414"/>
      <c r="B2768" s="157" t="s">
        <v>23</v>
      </c>
      <c r="C2768" s="180" t="str">
        <f>'7th 1'!AE51</f>
        <v>Imp:</v>
      </c>
      <c r="D2768" s="180" t="str">
        <f>'7th 2'!AE51</f>
        <v/>
      </c>
      <c r="E2768" s="180" t="str">
        <f>'7th 3'!AE51</f>
        <v/>
      </c>
      <c r="F2768" s="180" t="str">
        <f>'7th 4'!AE51</f>
        <v/>
      </c>
      <c r="G2768" s="180" t="str">
        <f>'7th 5'!AE51</f>
        <v/>
      </c>
      <c r="H2768" s="180" t="str">
        <f>'7th 6'!AE51</f>
        <v/>
      </c>
      <c r="I2768" s="416"/>
      <c r="J2768" s="416"/>
      <c r="K2768" s="419"/>
      <c r="L2768" s="180" t="str">
        <f>'8th 1'!AE51</f>
        <v/>
      </c>
      <c r="M2768" s="180" t="str">
        <f>'8th 2'!AE51</f>
        <v/>
      </c>
      <c r="N2768" s="180" t="str">
        <f>'8th 3'!AE51</f>
        <v/>
      </c>
      <c r="O2768" s="180" t="str">
        <f>'8th 4'!AE51</f>
        <v/>
      </c>
      <c r="P2768" s="180" t="str">
        <f>'8th 5'!AE51</f>
        <v/>
      </c>
      <c r="Q2768" s="180" t="str">
        <f>'8th 6'!AE51</f>
        <v/>
      </c>
      <c r="R2768" s="180" t="str">
        <f>'8th 7'!AE51</f>
        <v/>
      </c>
      <c r="S2768" s="420"/>
      <c r="T2768" s="420"/>
      <c r="U2768" s="400"/>
      <c r="V2768" s="402"/>
      <c r="W2768" s="404"/>
      <c r="X2768" s="404"/>
      <c r="Y2768" s="406"/>
      <c r="Z2768" s="510"/>
    </row>
    <row r="2769" spans="1:26" ht="9.75" customHeight="1" thickTop="1" thickBot="1">
      <c r="C2769" s="53"/>
      <c r="D2769" s="53"/>
      <c r="E2769" s="53"/>
      <c r="F2769" s="53"/>
      <c r="G2769" s="53"/>
      <c r="H2769" s="53"/>
      <c r="L2769" s="53"/>
      <c r="M2769" s="53"/>
      <c r="N2769" s="53"/>
      <c r="O2769" s="53"/>
      <c r="P2769" s="53"/>
      <c r="Q2769" s="53"/>
      <c r="R2769" s="53"/>
      <c r="V2769" s="53"/>
      <c r="W2769" s="53"/>
      <c r="X2769" s="53"/>
      <c r="Y2769" s="53"/>
    </row>
    <row r="2770" spans="1:26" ht="18.75" thickTop="1">
      <c r="A2770" s="407" t="s">
        <v>33</v>
      </c>
      <c r="B2770" s="408"/>
      <c r="C2770" s="376" t="s">
        <v>35</v>
      </c>
      <c r="D2770" s="380"/>
      <c r="E2770" s="376" t="s">
        <v>30</v>
      </c>
      <c r="F2770" s="380"/>
      <c r="G2770" s="376" t="s">
        <v>31</v>
      </c>
      <c r="H2770" s="380"/>
      <c r="I2770" s="376" t="s">
        <v>32</v>
      </c>
      <c r="J2770" s="411"/>
      <c r="K2770" s="411"/>
      <c r="L2770" s="412"/>
      <c r="M2770" s="370" t="s">
        <v>50</v>
      </c>
      <c r="N2770" s="371"/>
      <c r="O2770" s="376" t="s">
        <v>0</v>
      </c>
      <c r="P2770" s="377"/>
      <c r="Q2770" s="169" t="s">
        <v>29</v>
      </c>
      <c r="R2770" s="378" t="s">
        <v>216</v>
      </c>
      <c r="S2770" s="379"/>
      <c r="T2770" s="379"/>
      <c r="U2770" s="380"/>
      <c r="V2770" s="381" t="s">
        <v>2</v>
      </c>
      <c r="W2770" s="382"/>
      <c r="X2770" s="170"/>
      <c r="Y2770" s="171"/>
    </row>
    <row r="2771" spans="1:26" s="113" customFormat="1" ht="18" customHeight="1">
      <c r="A2771" s="409"/>
      <c r="B2771" s="410"/>
      <c r="C2771" s="383" t="str">
        <f>'viva-1'!K49</f>
        <v>2.50</v>
      </c>
      <c r="D2771" s="384"/>
      <c r="E2771" s="383" t="str">
        <f>'viva-2'!K49</f>
        <v>2.75</v>
      </c>
      <c r="F2771" s="384"/>
      <c r="G2771" s="385" t="str">
        <f>'viva-3'!K49</f>
        <v>3.25</v>
      </c>
      <c r="H2771" s="384"/>
      <c r="I2771" s="383" t="str">
        <f>'viva-4'!K49</f>
        <v>3.00</v>
      </c>
      <c r="J2771" s="386"/>
      <c r="K2771" s="386"/>
      <c r="L2771" s="387"/>
      <c r="M2771" s="372"/>
      <c r="N2771" s="373"/>
      <c r="O2771" s="388">
        <f>W2759+Y2767</f>
        <v>351.91500000000002</v>
      </c>
      <c r="P2771" s="389"/>
      <c r="Q2771" s="397">
        <f>V2759</f>
        <v>123</v>
      </c>
      <c r="R2771" s="392">
        <f>O2771/126</f>
        <v>2.7929761904761907</v>
      </c>
      <c r="S2771" s="393"/>
      <c r="T2771" s="393"/>
      <c r="U2771" s="394"/>
      <c r="V2771" s="359" t="str">
        <f>IF(R2771&gt;=2.5,Y2771,IF(R2771&gt;=2.25,"C",IF(R2771&gt;=2,"D",IF(R2771=0,0,"F"))))</f>
        <v>B-</v>
      </c>
      <c r="W2771" s="360"/>
      <c r="X2771" s="172"/>
      <c r="Y2771" s="173" t="str">
        <f>IF(R2771&gt;=4,"A+",IF(R2771&gt;=3.75,"A",IF(R2771&gt;=3.5,"A-",IF(R2771&gt;=3.25,"B+",IF(R2771&gt;=3,"B",IF(R2771&gt;=2.75,"B-",IF(R2771&gt;=2.5,"C+",IF(R2771&gt;=2,"C","F"))))))))</f>
        <v>B-</v>
      </c>
      <c r="Z2771" s="174"/>
    </row>
    <row r="2772" spans="1:26" ht="39.75" customHeight="1" thickBot="1">
      <c r="A2772" s="363" t="s">
        <v>34</v>
      </c>
      <c r="B2772" s="364"/>
      <c r="C2772" s="365" t="s">
        <v>1</v>
      </c>
      <c r="D2772" s="366"/>
      <c r="E2772" s="367">
        <f>C2771+E2771+G2771+I2771</f>
        <v>11.5</v>
      </c>
      <c r="F2772" s="368"/>
      <c r="G2772" s="365" t="s">
        <v>0</v>
      </c>
      <c r="H2772" s="366"/>
      <c r="I2772" s="367">
        <f>E2772*1.5</f>
        <v>17.25</v>
      </c>
      <c r="J2772" s="369"/>
      <c r="K2772" s="369"/>
      <c r="L2772" s="368"/>
      <c r="M2772" s="374"/>
      <c r="N2772" s="375"/>
      <c r="O2772" s="390"/>
      <c r="P2772" s="391"/>
      <c r="Q2772" s="398"/>
      <c r="R2772" s="395"/>
      <c r="S2772" s="395"/>
      <c r="T2772" s="395"/>
      <c r="U2772" s="396"/>
      <c r="V2772" s="361"/>
      <c r="W2772" s="362"/>
      <c r="X2772" s="175"/>
      <c r="Y2772" s="176"/>
    </row>
    <row r="2773" spans="1:26" ht="30" customHeight="1" thickTop="1">
      <c r="B2773" s="54"/>
      <c r="C2773" s="54"/>
      <c r="D2773" s="514" t="s">
        <v>24</v>
      </c>
      <c r="E2773" s="514"/>
      <c r="F2773" s="514"/>
      <c r="G2773" s="514"/>
      <c r="H2773" s="514"/>
      <c r="I2773" s="514"/>
      <c r="J2773" s="514"/>
      <c r="K2773" s="514"/>
      <c r="L2773" s="514"/>
      <c r="M2773" s="514"/>
      <c r="N2773" s="514"/>
      <c r="O2773" s="514"/>
      <c r="P2773" s="514"/>
      <c r="Q2773" s="514"/>
      <c r="R2773" s="514"/>
      <c r="S2773" s="514"/>
      <c r="T2773" s="55" t="s">
        <v>36</v>
      </c>
      <c r="U2773" s="56"/>
      <c r="V2773" s="515">
        <f>'1st 1'!R52</f>
        <v>0</v>
      </c>
      <c r="W2773" s="516"/>
      <c r="X2773" s="516"/>
      <c r="Y2773" s="516"/>
    </row>
    <row r="2774" spans="1:26" ht="18.75">
      <c r="A2774" s="57"/>
      <c r="B2774" s="58"/>
      <c r="C2774" s="59" t="s">
        <v>4</v>
      </c>
      <c r="D2774" s="60" t="s">
        <v>71</v>
      </c>
      <c r="E2774" s="60"/>
      <c r="F2774" s="53"/>
      <c r="G2774" s="61"/>
      <c r="H2774" s="517" t="s">
        <v>73</v>
      </c>
      <c r="I2774" s="518"/>
      <c r="J2774" s="518"/>
      <c r="K2774" s="518"/>
      <c r="L2774" s="518"/>
      <c r="M2774" s="518"/>
      <c r="N2774" s="518"/>
      <c r="O2774" s="62"/>
      <c r="P2774" s="62"/>
      <c r="Q2774" s="62"/>
      <c r="R2774" s="53"/>
      <c r="S2774" s="63"/>
      <c r="T2774" s="55" t="s">
        <v>37</v>
      </c>
      <c r="U2774" s="56"/>
      <c r="V2774" s="519">
        <f>'1st 1'!A52</f>
        <v>45</v>
      </c>
      <c r="W2774" s="516"/>
      <c r="X2774" s="516"/>
      <c r="Y2774" s="516"/>
    </row>
    <row r="2775" spans="1:26" ht="18.75">
      <c r="A2775" s="57"/>
      <c r="B2775" s="58"/>
      <c r="C2775" s="59" t="s">
        <v>5</v>
      </c>
      <c r="D2775" s="60" t="s">
        <v>66</v>
      </c>
      <c r="E2775" s="60"/>
      <c r="F2775" s="64"/>
      <c r="G2775" s="53"/>
      <c r="H2775" s="61"/>
      <c r="I2775" s="65"/>
      <c r="J2775" s="520">
        <f>'1st 1'!A3306</f>
        <v>0</v>
      </c>
      <c r="K2775" s="521"/>
      <c r="L2775" s="521"/>
      <c r="M2775" s="521"/>
      <c r="N2775" s="62"/>
      <c r="O2775" s="62"/>
      <c r="P2775" s="53"/>
      <c r="Q2775" s="53"/>
      <c r="R2775" s="53"/>
      <c r="S2775" s="63"/>
      <c r="T2775" s="55" t="s">
        <v>38</v>
      </c>
      <c r="U2775" s="56"/>
      <c r="V2775" s="56"/>
      <c r="W2775" s="56"/>
      <c r="X2775" s="56"/>
      <c r="Y2775" s="66">
        <f>'1st 1'!S52</f>
        <v>0</v>
      </c>
    </row>
    <row r="2776" spans="1:26" ht="18.75">
      <c r="A2776" s="57"/>
      <c r="B2776" s="58"/>
      <c r="C2776" s="59" t="s">
        <v>6</v>
      </c>
      <c r="D2776" s="60" t="s">
        <v>14</v>
      </c>
      <c r="E2776" s="58"/>
      <c r="F2776" s="67" t="s">
        <v>7</v>
      </c>
      <c r="G2776" s="68" t="str">
        <f>'1st 1'!B52</f>
        <v>H</v>
      </c>
      <c r="H2776" s="69"/>
      <c r="I2776" s="70"/>
      <c r="J2776" s="70"/>
      <c r="K2776" s="70"/>
      <c r="L2776" s="53"/>
      <c r="M2776" s="53"/>
      <c r="N2776" s="53"/>
      <c r="O2776" s="53"/>
      <c r="P2776" s="53"/>
      <c r="Q2776" s="53"/>
      <c r="R2776" s="53"/>
      <c r="V2776" s="53"/>
      <c r="W2776" s="53"/>
      <c r="X2776" s="53"/>
      <c r="Y2776" s="53"/>
    </row>
    <row r="2777" spans="1:26" ht="18.75">
      <c r="A2777" s="57"/>
      <c r="B2777" s="64"/>
      <c r="C2777" s="64"/>
      <c r="D2777" s="64"/>
      <c r="E2777" s="53"/>
      <c r="F2777" s="67" t="s">
        <v>8</v>
      </c>
      <c r="G2777" s="72">
        <f>'1st 1'!T52</f>
        <v>0</v>
      </c>
      <c r="H2777" s="69"/>
      <c r="I2777" s="70"/>
      <c r="J2777" s="70"/>
      <c r="K2777" s="70"/>
      <c r="L2777" s="53"/>
      <c r="M2777" s="53"/>
      <c r="N2777" s="53"/>
      <c r="O2777" s="53"/>
      <c r="P2777" s="53"/>
      <c r="Q2777" s="53"/>
      <c r="R2777" s="53"/>
      <c r="V2777" s="53"/>
      <c r="W2777" s="53"/>
      <c r="X2777" s="53"/>
      <c r="Y2777" s="53"/>
    </row>
    <row r="2778" spans="1:26" ht="18.75">
      <c r="A2778" s="57"/>
      <c r="B2778" s="64"/>
      <c r="C2778" s="64"/>
      <c r="D2778" s="64"/>
      <c r="E2778" s="53"/>
      <c r="F2778" s="67" t="s">
        <v>9</v>
      </c>
      <c r="G2778" s="72">
        <f>'1st 1'!U52</f>
        <v>0</v>
      </c>
      <c r="H2778" s="69"/>
      <c r="I2778" s="70"/>
      <c r="J2778" s="70"/>
      <c r="K2778" s="70"/>
      <c r="L2778" s="53"/>
      <c r="M2778" s="53"/>
      <c r="N2778" s="53"/>
      <c r="O2778" s="53"/>
      <c r="P2778" s="53"/>
      <c r="Q2778" s="53"/>
      <c r="R2778" s="53"/>
      <c r="V2778" s="53"/>
      <c r="W2778" s="53"/>
      <c r="X2778" s="53"/>
      <c r="Y2778" s="53"/>
    </row>
    <row r="2779" spans="1:26" ht="18.75">
      <c r="A2779" s="57"/>
      <c r="B2779" s="64"/>
      <c r="C2779" s="64"/>
      <c r="D2779" s="64"/>
      <c r="E2779" s="53"/>
      <c r="F2779" s="67" t="s">
        <v>10</v>
      </c>
      <c r="G2779" s="72">
        <f>'1st 1'!V52</f>
        <v>0</v>
      </c>
      <c r="H2779" s="69"/>
      <c r="I2779" s="73"/>
      <c r="J2779" s="73"/>
      <c r="K2779" s="73"/>
      <c r="L2779" s="53"/>
      <c r="M2779" s="53"/>
      <c r="N2779" s="53"/>
      <c r="O2779" s="53"/>
      <c r="P2779" s="53"/>
      <c r="Q2779" s="53"/>
      <c r="R2779" s="53"/>
      <c r="V2779" s="53"/>
      <c r="W2779" s="53"/>
      <c r="X2779" s="53"/>
      <c r="Y2779" s="53"/>
    </row>
    <row r="2780" spans="1:26" ht="21.75" customHeight="1" thickBot="1">
      <c r="A2780" s="522" t="s">
        <v>25</v>
      </c>
      <c r="B2780" s="522"/>
      <c r="C2780" s="523"/>
      <c r="D2780" s="523"/>
      <c r="E2780" s="523"/>
      <c r="F2780" s="523"/>
      <c r="G2780" s="523"/>
      <c r="H2780" s="523"/>
      <c r="I2780" s="523"/>
      <c r="J2780" s="523"/>
      <c r="K2780" s="523"/>
      <c r="L2780" s="524"/>
      <c r="M2780" s="524"/>
      <c r="N2780" s="524"/>
      <c r="O2780" s="524"/>
      <c r="P2780" s="524"/>
      <c r="Q2780" s="524"/>
      <c r="R2780" s="524"/>
      <c r="S2780" s="524"/>
      <c r="T2780" s="524"/>
      <c r="U2780" s="524"/>
      <c r="V2780" s="524"/>
      <c r="W2780" s="524"/>
      <c r="X2780" s="524"/>
      <c r="Y2780" s="524"/>
    </row>
    <row r="2781" spans="1:26" ht="19.5" customHeight="1" thickTop="1" thickBot="1">
      <c r="A2781" s="478" t="s">
        <v>42</v>
      </c>
      <c r="B2781" s="479"/>
      <c r="C2781" s="479"/>
      <c r="D2781" s="479"/>
      <c r="E2781" s="479"/>
      <c r="F2781" s="479"/>
      <c r="G2781" s="479"/>
      <c r="H2781" s="479"/>
      <c r="I2781" s="479"/>
      <c r="J2781" s="479"/>
      <c r="K2781" s="480"/>
      <c r="L2781" s="479" t="s">
        <v>43</v>
      </c>
      <c r="M2781" s="479"/>
      <c r="N2781" s="479"/>
      <c r="O2781" s="479"/>
      <c r="P2781" s="479"/>
      <c r="Q2781" s="479"/>
      <c r="R2781" s="479"/>
      <c r="S2781" s="479"/>
      <c r="T2781" s="479"/>
      <c r="U2781" s="506"/>
      <c r="V2781" s="507" t="s">
        <v>39</v>
      </c>
      <c r="W2781" s="508"/>
      <c r="X2781" s="508"/>
      <c r="Y2781" s="509"/>
      <c r="Z2781" s="510" t="s">
        <v>68</v>
      </c>
    </row>
    <row r="2782" spans="1:26" ht="19.5" thickTop="1" thickBot="1">
      <c r="A2782" s="74" t="s">
        <v>22</v>
      </c>
      <c r="B2782" s="75"/>
      <c r="C2782" s="76">
        <f>'1st 1'!C4</f>
        <v>101</v>
      </c>
      <c r="D2782" s="76">
        <f>'1st 2'!C4</f>
        <v>102</v>
      </c>
      <c r="E2782" s="76">
        <f>'1st 3'!C4</f>
        <v>103</v>
      </c>
      <c r="F2782" s="76">
        <f>'1st 4'!C4</f>
        <v>104</v>
      </c>
      <c r="G2782" s="76">
        <f>'1st 5'!C4</f>
        <v>105</v>
      </c>
      <c r="H2782" s="76">
        <f>'1st 6'!C4</f>
        <v>106</v>
      </c>
      <c r="I2782" s="511" t="s">
        <v>0</v>
      </c>
      <c r="J2782" s="511" t="s">
        <v>3</v>
      </c>
      <c r="K2782" s="512" t="s">
        <v>2</v>
      </c>
      <c r="L2782" s="76">
        <f>'2nd 1'!C4</f>
        <v>107</v>
      </c>
      <c r="M2782" s="76">
        <f>'2nd 2'!C4</f>
        <v>108</v>
      </c>
      <c r="N2782" s="76">
        <f>'2nd 3'!C4</f>
        <v>109</v>
      </c>
      <c r="O2782" s="76">
        <f>'2nd 4'!C4</f>
        <v>110</v>
      </c>
      <c r="P2782" s="76">
        <f>'2nd 5'!C4</f>
        <v>111</v>
      </c>
      <c r="Q2782" s="76">
        <f>'2nd 6'!C4</f>
        <v>112</v>
      </c>
      <c r="R2782" s="76">
        <f>'2nd 7'!C4</f>
        <v>0</v>
      </c>
      <c r="S2782" s="429" t="s">
        <v>0</v>
      </c>
      <c r="T2782" s="429" t="s">
        <v>3</v>
      </c>
      <c r="U2782" s="431" t="s">
        <v>2</v>
      </c>
      <c r="V2782" s="492" t="s">
        <v>29</v>
      </c>
      <c r="W2782" s="493" t="s">
        <v>0</v>
      </c>
      <c r="X2782" s="494" t="s">
        <v>3</v>
      </c>
      <c r="Y2782" s="495" t="s">
        <v>2</v>
      </c>
      <c r="Z2782" s="510"/>
    </row>
    <row r="2783" spans="1:26" ht="64.5" customHeight="1" thickTop="1" thickBot="1">
      <c r="A2783" s="77" t="s">
        <v>63</v>
      </c>
      <c r="B2783" s="78"/>
      <c r="C2783" s="114" t="str">
        <f>'1st 1'!C6</f>
        <v>Drawing-1</v>
      </c>
      <c r="D2783" s="114" t="str">
        <f>'1st 2'!C6</f>
        <v>Sketch-1</v>
      </c>
      <c r="E2783" s="114" t="str">
        <f>'1st 3'!C6</f>
        <v>Parspective-1</v>
      </c>
      <c r="F2783" s="114" t="str">
        <f>'1st 4'!C6</f>
        <v>Study and Composition-1</v>
      </c>
      <c r="G2783" s="114" t="str">
        <f>'1st 5'!C6</f>
        <v>History of Civilization-1</v>
      </c>
      <c r="H2783" s="114" t="str">
        <f>'1st 6'!C6</f>
        <v>Nazrul Studies</v>
      </c>
      <c r="I2783" s="481"/>
      <c r="J2783" s="481"/>
      <c r="K2783" s="482"/>
      <c r="L2783" s="114" t="str">
        <f>'2nd 1'!C6</f>
        <v>Drawing-2</v>
      </c>
      <c r="M2783" s="114" t="str">
        <f>'2nd 2'!C6</f>
        <v>Sketch-2</v>
      </c>
      <c r="N2783" s="114" t="str">
        <f>'2nd 3'!C6</f>
        <v>Perspective- 2</v>
      </c>
      <c r="O2783" s="114" t="str">
        <f>'2nd 4'!C6</f>
        <v>Basic Design</v>
      </c>
      <c r="P2783" s="114" t="str">
        <f>'2nd 5'!C6</f>
        <v xml:space="preserve"> Study &amp; composition 2</v>
      </c>
      <c r="Q2783" s="114" t="str">
        <f>'2nd 6'!C6</f>
        <v>History of Civilization -2</v>
      </c>
      <c r="R2783" s="114">
        <f>'2nd 7'!C6</f>
        <v>0</v>
      </c>
      <c r="S2783" s="429"/>
      <c r="T2783" s="429"/>
      <c r="U2783" s="431"/>
      <c r="V2783" s="492"/>
      <c r="W2783" s="493"/>
      <c r="X2783" s="493"/>
      <c r="Y2783" s="495"/>
      <c r="Z2783" s="510"/>
    </row>
    <row r="2784" spans="1:26" ht="18.75" thickTop="1">
      <c r="A2784" s="77" t="s">
        <v>12</v>
      </c>
      <c r="B2784" s="78"/>
      <c r="C2784" s="80">
        <f>'1st 1'!G4</f>
        <v>3</v>
      </c>
      <c r="D2784" s="80">
        <f>'1st 2'!G4</f>
        <v>1.5</v>
      </c>
      <c r="E2784" s="80">
        <f>'1st 3'!G4</f>
        <v>3</v>
      </c>
      <c r="F2784" s="80">
        <f>'1st 4'!G4</f>
        <v>3</v>
      </c>
      <c r="G2784" s="80">
        <f>'1st 5'!G4</f>
        <v>1.5</v>
      </c>
      <c r="H2784" s="80">
        <f>'1st 6'!G4</f>
        <v>3</v>
      </c>
      <c r="I2784" s="481"/>
      <c r="J2784" s="481"/>
      <c r="K2784" s="513"/>
      <c r="L2784" s="80">
        <f>'2nd 1'!G4</f>
        <v>3</v>
      </c>
      <c r="M2784" s="80">
        <f>'2nd 2'!G4</f>
        <v>1.5</v>
      </c>
      <c r="N2784" s="80">
        <f>'2nd 3'!G4</f>
        <v>3</v>
      </c>
      <c r="O2784" s="80">
        <f>'2nd 4'!G4</f>
        <v>1.5</v>
      </c>
      <c r="P2784" s="80">
        <f>'2nd 5'!G4</f>
        <v>3</v>
      </c>
      <c r="Q2784" s="80">
        <f>'2nd 6'!G4</f>
        <v>3</v>
      </c>
      <c r="R2784" s="80">
        <f>'2nd 7'!G4</f>
        <v>0</v>
      </c>
      <c r="S2784" s="430"/>
      <c r="T2784" s="430"/>
      <c r="U2784" s="432"/>
      <c r="V2784" s="468"/>
      <c r="W2784" s="471"/>
      <c r="X2784" s="471"/>
      <c r="Y2784" s="422"/>
      <c r="Z2784" s="510"/>
    </row>
    <row r="2785" spans="1:28" ht="16.5" customHeight="1">
      <c r="A2785" s="77" t="s">
        <v>11</v>
      </c>
      <c r="B2785" s="78"/>
      <c r="C2785" s="80">
        <v>100</v>
      </c>
      <c r="D2785" s="80">
        <v>100</v>
      </c>
      <c r="E2785" s="80">
        <v>100</v>
      </c>
      <c r="F2785" s="80">
        <v>100</v>
      </c>
      <c r="G2785" s="80">
        <v>100</v>
      </c>
      <c r="H2785" s="80">
        <v>100</v>
      </c>
      <c r="I2785" s="496">
        <f>(C2789*C2784)+(D2789*D2784)+(E2789*E2784)+(F2789*F2784)+(G2789*G2784)+(H2789*H2784)</f>
        <v>42.75</v>
      </c>
      <c r="J2785" s="82"/>
      <c r="K2785" s="83" t="str">
        <f>IF(J2786&gt;=4,"A+",IF(J2786&gt;=3.75,"A",IF(J2786&gt;=3.5,"A-",IF(J2786&gt;=3.25,"B+",IF(J2786&gt;=3,"B",IF(J2786&gt;=2.75,"B-",IF(J2786&gt;=2.5,"C+",IF(J2786&gt;=2,"C","F"))))))))</f>
        <v>B-</v>
      </c>
      <c r="L2785" s="81">
        <v>100</v>
      </c>
      <c r="M2785" s="80">
        <v>100</v>
      </c>
      <c r="N2785" s="80">
        <v>100</v>
      </c>
      <c r="O2785" s="80">
        <v>100</v>
      </c>
      <c r="P2785" s="80">
        <v>100</v>
      </c>
      <c r="Q2785" s="80">
        <v>100</v>
      </c>
      <c r="R2785" s="80">
        <v>100</v>
      </c>
      <c r="S2785" s="465">
        <f>(L2789*L2784)+(M2789*M2784)+(N2789*N2784)+(O2789*O2784)+(P2789*P2784)+(Q2789*Q2784)+(R2789*R2784)</f>
        <v>43.5</v>
      </c>
      <c r="T2785" s="84"/>
      <c r="U2785" s="85" t="str">
        <f>IF(T2786&gt;=4,"A+",IF(T2786&gt;=3.75,"A",IF(T2786&gt;=3.5,"A-",IF(T2786&gt;=3.25,"B+",IF(T2786&gt;=3,"B",IF(T2786&gt;=2.75,"B-",IF(T2786&gt;=2.5,"C+",IF(T2786&gt;=2,"C","F"))))))))</f>
        <v>B-</v>
      </c>
      <c r="V2785" s="498">
        <f>IF((C2789+C2791)=0,0,C2784)+IF((D2789+D2791)=0,0,D2784)+IF((E2789+E2791)=0,0,E2784)+IF((F2789+F2791)=0,0,F2784)+IF((G2789+G2791)=0,0,G2784)+IF((H2789+H2791)=0,0,H2784)+IF((L2789+L2791)=0,0,L2784)+IF((M2789+M2791)=0,0,M2784)+IF((N2789+N2791)=0,0,N2784)+IF((O2789+O2791)=0,0,O2784)+IF((P2789+P2791)=0,0,P2784)+IF((Q2789+Q2791)=0,0,Q2784)+IF((R2789+R2791)=0,0,R2784)+IF(C2834=0,0,1.5)</f>
        <v>31.5</v>
      </c>
      <c r="W2785" s="415">
        <f>I2785+S2785+(C2834*1.5)</f>
        <v>90.375</v>
      </c>
      <c r="X2785" s="503">
        <f>IF(S2785&gt;0,(W2785/31.5),J2786)</f>
        <v>2.8690476190476191</v>
      </c>
      <c r="Y2785" s="154" t="str">
        <f>IF(X2785&gt;=4,"A+",IF(X2785&gt;=3.75,"A",IF(X2785&gt;=3.5,"A-",IF(X2785&gt;=3.25,"B+",IF(X2785&gt;=3,"B",IF(X2785&gt;=2.75,"B-",IF(X2785&gt;=2.5,"C+",IF(X2785&gt;=2,"C","F"))))))))</f>
        <v>B-</v>
      </c>
      <c r="Z2785" s="510"/>
    </row>
    <row r="2786" spans="1:28" ht="18">
      <c r="A2786" s="77" t="s">
        <v>28</v>
      </c>
      <c r="B2786" s="86"/>
      <c r="C2786" s="87">
        <f>'1st 1'!C52</f>
        <v>29.5</v>
      </c>
      <c r="D2786" s="87">
        <f>'1st 2'!C52</f>
        <v>23</v>
      </c>
      <c r="E2786" s="87">
        <f>'1st 3'!C52</f>
        <v>24</v>
      </c>
      <c r="F2786" s="87">
        <f>'1st 4'!C52</f>
        <v>18.5</v>
      </c>
      <c r="G2786" s="87">
        <f>'1st 5'!C52</f>
        <v>29</v>
      </c>
      <c r="H2786" s="87">
        <f>'1st 6'!C52</f>
        <v>29.5</v>
      </c>
      <c r="I2786" s="497"/>
      <c r="J2786" s="485">
        <f>I2785/(C2784+D2784+E2784+F2784+G2784+H2784)</f>
        <v>2.85</v>
      </c>
      <c r="K2786" s="88"/>
      <c r="L2786" s="89">
        <f>'2nd 1'!C52</f>
        <v>23.75</v>
      </c>
      <c r="M2786" s="87">
        <f>'2nd 2'!C52</f>
        <v>26</v>
      </c>
      <c r="N2786" s="87">
        <f>'2nd 3'!C52</f>
        <v>24.5</v>
      </c>
      <c r="O2786" s="87">
        <f>'2nd 4'!C52</f>
        <v>25</v>
      </c>
      <c r="P2786" s="87">
        <f>'2nd 5'!C52</f>
        <v>25</v>
      </c>
      <c r="Q2786" s="87">
        <f>'2nd 6'!C52</f>
        <v>27.5</v>
      </c>
      <c r="R2786" s="87">
        <f>'2nd 7'!C52</f>
        <v>0</v>
      </c>
      <c r="S2786" s="457"/>
      <c r="T2786" s="485">
        <f>S2785/(L2784+M2784+N2784+O2784+P2784+Q2784+R2784)</f>
        <v>2.9</v>
      </c>
      <c r="U2786" s="90"/>
      <c r="V2786" s="499"/>
      <c r="W2786" s="501"/>
      <c r="X2786" s="453"/>
      <c r="Y2786" s="487" t="str">
        <f>IF(S2785&gt;0,(IF(X2785&gt;=2.5,Y2785,IF(X2785&gt;=2.25,"C",IF(X2785&gt;=2,"D","F")))),K2787)</f>
        <v>B-</v>
      </c>
      <c r="Z2786" s="510"/>
    </row>
    <row r="2787" spans="1:28" ht="16.5" customHeight="1">
      <c r="A2787" s="423" t="s">
        <v>26</v>
      </c>
      <c r="B2787" s="91" t="s">
        <v>60</v>
      </c>
      <c r="C2787" s="87">
        <f>'1st 1'!J52</f>
        <v>32</v>
      </c>
      <c r="D2787" s="87">
        <f>'1st 2'!J52</f>
        <v>26.5</v>
      </c>
      <c r="E2787" s="87">
        <f>'1st 3'!J52</f>
        <v>44.5</v>
      </c>
      <c r="F2787" s="87">
        <f>'1st 4'!J52</f>
        <v>32</v>
      </c>
      <c r="G2787" s="87">
        <f>'1st 5'!J52</f>
        <v>32.5</v>
      </c>
      <c r="H2787" s="87">
        <f>'1st 6'!J52</f>
        <v>27</v>
      </c>
      <c r="I2787" s="497"/>
      <c r="J2787" s="505"/>
      <c r="K2787" s="489" t="str">
        <f>IF(J2786&gt;=2.5,K2785,IF(J2786&gt;=2.25,"C",IF(J2786&gt;=2,"D",IF(J2786=0,0,"F"))))</f>
        <v>B-</v>
      </c>
      <c r="L2787" s="89">
        <f>'2nd 1'!J52</f>
        <v>31</v>
      </c>
      <c r="M2787" s="87">
        <f>'2nd 2'!J52</f>
        <v>32</v>
      </c>
      <c r="N2787" s="87">
        <f>'2nd 3'!J52</f>
        <v>45.5</v>
      </c>
      <c r="O2787" s="87">
        <f>'2nd 4'!J52</f>
        <v>40</v>
      </c>
      <c r="P2787" s="87">
        <f>'2nd 5'!J52</f>
        <v>30</v>
      </c>
      <c r="Q2787" s="87">
        <f>'2nd 6'!J52</f>
        <v>25.25</v>
      </c>
      <c r="R2787" s="87">
        <f>'2nd 7'!J52</f>
        <v>0</v>
      </c>
      <c r="S2787" s="457"/>
      <c r="T2787" s="486"/>
      <c r="U2787" s="442" t="str">
        <f>IF(T2786&gt;=2.5,U2785,IF(T2786&gt;=2.25,"C",IF(T2786&gt;=2,"D",IF(T2786=0,0,"F"))))</f>
        <v>B-</v>
      </c>
      <c r="V2787" s="499"/>
      <c r="W2787" s="501"/>
      <c r="X2787" s="453"/>
      <c r="Y2787" s="488"/>
      <c r="Z2787" s="510"/>
    </row>
    <row r="2788" spans="1:28" ht="16.5" customHeight="1">
      <c r="A2788" s="424"/>
      <c r="B2788" s="91" t="s">
        <v>67</v>
      </c>
      <c r="C2788" s="115">
        <f>'1st 1'!K52</f>
        <v>62</v>
      </c>
      <c r="D2788" s="115">
        <f>'1st 2'!K52</f>
        <v>50</v>
      </c>
      <c r="E2788" s="115">
        <f>'1st 3'!K52</f>
        <v>69</v>
      </c>
      <c r="F2788" s="115">
        <f>'1st 4'!K52</f>
        <v>51</v>
      </c>
      <c r="G2788" s="115">
        <f>'1st 5'!K52</f>
        <v>62</v>
      </c>
      <c r="H2788" s="115">
        <f>'1st 6'!K52</f>
        <v>57</v>
      </c>
      <c r="I2788" s="497"/>
      <c r="J2788" s="505"/>
      <c r="K2788" s="490"/>
      <c r="L2788" s="116">
        <f>'2nd 1'!K52</f>
        <v>55</v>
      </c>
      <c r="M2788" s="115">
        <f>'2nd 2'!K52</f>
        <v>58</v>
      </c>
      <c r="N2788" s="115">
        <f>'2nd 3'!K52</f>
        <v>70</v>
      </c>
      <c r="O2788" s="115">
        <f>'2nd 4'!K52</f>
        <v>65</v>
      </c>
      <c r="P2788" s="115">
        <f>'2nd 5'!K52</f>
        <v>55</v>
      </c>
      <c r="Q2788" s="115">
        <f>'2nd 6'!K52</f>
        <v>53</v>
      </c>
      <c r="R2788" s="115">
        <f>'2nd 7'!K52</f>
        <v>0</v>
      </c>
      <c r="S2788" s="457"/>
      <c r="T2788" s="486"/>
      <c r="U2788" s="491"/>
      <c r="V2788" s="499"/>
      <c r="W2788" s="501"/>
      <c r="X2788" s="453"/>
      <c r="Y2788" s="488"/>
      <c r="Z2788" s="510"/>
    </row>
    <row r="2789" spans="1:28" ht="18">
      <c r="A2789" s="424"/>
      <c r="B2789" s="91" t="s">
        <v>1</v>
      </c>
      <c r="C2789" s="87">
        <f>'1st 1'!M52</f>
        <v>3</v>
      </c>
      <c r="D2789" s="87">
        <f>'1st 2'!M52</f>
        <v>2.5</v>
      </c>
      <c r="E2789" s="87">
        <f>'1st 3'!M52</f>
        <v>3.25</v>
      </c>
      <c r="F2789" s="87">
        <f>'1st 4'!M52</f>
        <v>2.5</v>
      </c>
      <c r="G2789" s="87">
        <f>'1st 5'!M52</f>
        <v>3</v>
      </c>
      <c r="H2789" s="87">
        <f>'1st 6'!M52</f>
        <v>2.75</v>
      </c>
      <c r="I2789" s="497"/>
      <c r="J2789" s="505"/>
      <c r="K2789" s="92"/>
      <c r="L2789" s="89">
        <f>'2nd 1'!M52</f>
        <v>2.75</v>
      </c>
      <c r="M2789" s="87">
        <f>'2nd 2'!M52</f>
        <v>2.75</v>
      </c>
      <c r="N2789" s="87">
        <f>'2nd 3'!M52</f>
        <v>3.5</v>
      </c>
      <c r="O2789" s="87">
        <f>'2nd 4'!M52</f>
        <v>3.25</v>
      </c>
      <c r="P2789" s="87">
        <f>'2nd 5'!M52</f>
        <v>2.75</v>
      </c>
      <c r="Q2789" s="87">
        <f>'2nd 6'!M52</f>
        <v>2.5</v>
      </c>
      <c r="R2789" s="87">
        <f>'2nd 7'!M52</f>
        <v>0</v>
      </c>
      <c r="S2789" s="457"/>
      <c r="T2789" s="486"/>
      <c r="U2789" s="93"/>
      <c r="V2789" s="499"/>
      <c r="W2789" s="501"/>
      <c r="X2789" s="453"/>
      <c r="Y2789" s="155"/>
      <c r="Z2789" s="510"/>
    </row>
    <row r="2790" spans="1:28" ht="17.25" customHeight="1" thickBot="1">
      <c r="A2790" s="424"/>
      <c r="B2790" s="94" t="s">
        <v>2</v>
      </c>
      <c r="C2790" s="95" t="str">
        <f>'1st 1'!L52</f>
        <v>B</v>
      </c>
      <c r="D2790" s="95" t="str">
        <f>'1st 2'!L52</f>
        <v>C+</v>
      </c>
      <c r="E2790" s="95" t="str">
        <f>'1st 3'!L52</f>
        <v>B+</v>
      </c>
      <c r="F2790" s="95" t="str">
        <f>'1st 4'!L52</f>
        <v>C+</v>
      </c>
      <c r="G2790" s="95" t="str">
        <f>'1st 5'!L52</f>
        <v>B</v>
      </c>
      <c r="H2790" s="95" t="str">
        <f>'1st 6'!L52</f>
        <v>B-</v>
      </c>
      <c r="I2790" s="472"/>
      <c r="J2790" s="96"/>
      <c r="K2790" s="88"/>
      <c r="L2790" s="97" t="str">
        <f>'2nd 1'!L52</f>
        <v>B-</v>
      </c>
      <c r="M2790" s="95" t="str">
        <f>'2nd 2'!L52</f>
        <v>B-</v>
      </c>
      <c r="N2790" s="95" t="str">
        <f>'2nd 3'!L52</f>
        <v>A-</v>
      </c>
      <c r="O2790" s="95" t="str">
        <f>'2nd 4'!L52</f>
        <v>B+</v>
      </c>
      <c r="P2790" s="95" t="str">
        <f>'2nd 5'!L52</f>
        <v>B-</v>
      </c>
      <c r="Q2790" s="95" t="str">
        <f>'2nd 6'!L52</f>
        <v>C+</v>
      </c>
      <c r="R2790" s="95">
        <f>'2nd 7'!L52</f>
        <v>0</v>
      </c>
      <c r="S2790" s="457"/>
      <c r="T2790" s="98"/>
      <c r="U2790" s="90"/>
      <c r="V2790" s="500"/>
      <c r="W2790" s="502"/>
      <c r="X2790" s="504"/>
      <c r="Y2790" s="156"/>
      <c r="Z2790" s="510"/>
    </row>
    <row r="2791" spans="1:28" ht="18.75" thickTop="1">
      <c r="A2791" s="413" t="s">
        <v>127</v>
      </c>
      <c r="B2791" s="91" t="s">
        <v>1</v>
      </c>
      <c r="C2791" s="87">
        <f>'1st 1'!N52</f>
        <v>0</v>
      </c>
      <c r="D2791" s="87">
        <f>'1st 2'!N52</f>
        <v>0</v>
      </c>
      <c r="E2791" s="87">
        <f>'1st 3'!N52</f>
        <v>0</v>
      </c>
      <c r="F2791" s="87">
        <f>'1st 4'!N52</f>
        <v>0</v>
      </c>
      <c r="G2791" s="87">
        <f>'1st 5'!N52</f>
        <v>0</v>
      </c>
      <c r="H2791" s="87">
        <f>'1st 6'!N52</f>
        <v>0</v>
      </c>
      <c r="I2791" s="530">
        <f>(C2791*C2784)+(D2791*D2784)+(E2791*E2784)+(F2791*F2784)+(G2791*G2784)+(H2791*H2784)</f>
        <v>0</v>
      </c>
      <c r="J2791" s="417">
        <f>IF(C2791&gt;0,(C2789*C2784),0)+IF(D2791&gt;0,(D2789*D2784),0)+IF(E2791&gt;0,(E2789*E2784),0)+IF(F2791&gt;0,(F2789*F2784),0)+IF(G2791&gt;0,(G2789*G2784),0)+IF(H2791&gt;0,(H2789*H2784),0)</f>
        <v>0</v>
      </c>
      <c r="K2791" s="473">
        <f>IF(C2791&gt;C2789,((C2791*C2784)-(C2789*C2784)),0)+IF(D2791&gt;D2789,((D2791*D2784)-(D2789*D2784)),0)+IF(E2791&gt;E2789,((E2791*E2784)-(E2789*E2784)),0)+IF(F2791&gt;F2789,((F2791*F2784)-(F2789*F2784)),0)+IF(G2791&gt;G2789,((G2791*G2784)-(G2789*G2784)),0)+IF(H2791&gt;H2789,((H2791*H2784)-(H2789*H2784)),0)</f>
        <v>0</v>
      </c>
      <c r="L2791" s="89">
        <f>'2nd 1'!N52</f>
        <v>0</v>
      </c>
      <c r="M2791" s="87">
        <f>'2nd 2'!N52</f>
        <v>0</v>
      </c>
      <c r="N2791" s="87">
        <f>'2nd 3'!N52</f>
        <v>0</v>
      </c>
      <c r="O2791" s="87">
        <f>'2nd 4'!N52</f>
        <v>0</v>
      </c>
      <c r="P2791" s="87">
        <f>'2nd 5'!N52</f>
        <v>0</v>
      </c>
      <c r="Q2791" s="87">
        <f>'2nd 6'!N52</f>
        <v>0</v>
      </c>
      <c r="R2791" s="87">
        <f>'2nd 7'!N52</f>
        <v>0</v>
      </c>
      <c r="S2791" s="401">
        <f>(L2791*L2784)+(M2791*M2784)+(N2791*N2784)+(O2791*O2784)+(P2791*P2784)+(Q2791*Q2784)+(R2791*R2784)</f>
        <v>0</v>
      </c>
      <c r="T2791" s="417">
        <f>IF(L2791&gt;0,(L2789*L2784),0)+IF(M2791&gt;0,(M2789*M2784),0)+IF(N2791&gt;0,(N2789*N2784),0)+IF(O2791&gt;0,(O2789*O2784),0)+IF(P2791&gt;0,(P2789*P2784),0)+IF(Q2791&gt;0,(Q2789*Q2784),0)+IF(R2791&gt;0,(R2789*R2784),0)</f>
        <v>0</v>
      </c>
      <c r="U2791" s="399">
        <f>IF(L2791&gt;L2789,((L2791*L2784)-(L2789*L2784)),0)+IF(M2791&gt;M2789,((M2791*M2784)-(M2789*M2784)),0)+IF(N2791&gt;N2789,((N2791*N2784)-(N2789*N2784)),0)+IF(O2791&gt;O2789,((O2791*O2784)-(O2789*O2784)),0)+IF(P2791&gt;P2789,((P2791*P2784)-(P2789*P2784)),0)+IF(Q2791&gt;Q2789,((Q2791*Q2784)-(Q2789*Q2784)),0)+IF(R2791&gt;R2789,((R2791*R2784)-(R2789*R2784)),0)</f>
        <v>0</v>
      </c>
      <c r="V2791" s="401">
        <f>I2791+S2791</f>
        <v>0</v>
      </c>
      <c r="W2791" s="436">
        <f>J2791+T2791</f>
        <v>0</v>
      </c>
      <c r="X2791" s="526">
        <f>K2791+U2791</f>
        <v>0</v>
      </c>
      <c r="Y2791" s="527"/>
      <c r="Z2791" s="510"/>
    </row>
    <row r="2792" spans="1:28" ht="15.75" customHeight="1" thickBot="1">
      <c r="A2792" s="414"/>
      <c r="B2792" s="157" t="s">
        <v>23</v>
      </c>
      <c r="C2792" s="178" t="str">
        <f>'1st 1'!O52</f>
        <v/>
      </c>
      <c r="D2792" s="178" t="str">
        <f>'1st 2'!O52</f>
        <v/>
      </c>
      <c r="E2792" s="178" t="str">
        <f>'1st 3'!O52</f>
        <v/>
      </c>
      <c r="F2792" s="178" t="str">
        <f>'1st 4'!O52</f>
        <v/>
      </c>
      <c r="G2792" s="178" t="str">
        <f>'1st 5'!O52</f>
        <v/>
      </c>
      <c r="H2792" s="178" t="str">
        <f>'1st 6'!O52</f>
        <v/>
      </c>
      <c r="I2792" s="472"/>
      <c r="J2792" s="472"/>
      <c r="K2792" s="474"/>
      <c r="L2792" s="179" t="str">
        <f>'2nd 1'!O52</f>
        <v/>
      </c>
      <c r="M2792" s="178" t="str">
        <f>'2nd 2'!O52</f>
        <v/>
      </c>
      <c r="N2792" s="178" t="str">
        <f>'2nd 3'!O52</f>
        <v/>
      </c>
      <c r="O2792" s="178" t="str">
        <f>'2nd 4'!O52</f>
        <v/>
      </c>
      <c r="P2792" s="178" t="str">
        <f>'2nd 5'!O52</f>
        <v/>
      </c>
      <c r="Q2792" s="178" t="str">
        <f>'2nd 6'!O52</f>
        <v/>
      </c>
      <c r="R2792" s="178" t="str">
        <f>'2nd 7'!O52</f>
        <v/>
      </c>
      <c r="S2792" s="475"/>
      <c r="T2792" s="420"/>
      <c r="U2792" s="400"/>
      <c r="V2792" s="402"/>
      <c r="W2792" s="437"/>
      <c r="X2792" s="528"/>
      <c r="Y2792" s="529"/>
      <c r="Z2792" s="510"/>
    </row>
    <row r="2793" spans="1:28" ht="21" customHeight="1" thickTop="1" thickBot="1">
      <c r="A2793" s="435" t="s">
        <v>30</v>
      </c>
      <c r="B2793" s="435"/>
      <c r="C2793" s="435"/>
      <c r="D2793" s="435"/>
      <c r="E2793" s="435"/>
      <c r="F2793" s="435"/>
      <c r="G2793" s="435"/>
      <c r="H2793" s="435"/>
      <c r="I2793" s="435"/>
      <c r="J2793" s="435"/>
      <c r="K2793" s="435"/>
      <c r="L2793" s="435"/>
      <c r="M2793" s="435"/>
      <c r="N2793" s="435"/>
      <c r="O2793" s="435"/>
      <c r="P2793" s="435"/>
      <c r="Q2793" s="435"/>
      <c r="R2793" s="435"/>
      <c r="S2793" s="435"/>
      <c r="T2793" s="435"/>
      <c r="U2793" s="435"/>
      <c r="V2793" s="435"/>
      <c r="W2793" s="435"/>
      <c r="X2793" s="435"/>
      <c r="Y2793" s="435"/>
      <c r="Z2793" s="510"/>
    </row>
    <row r="2794" spans="1:28" ht="19.5" customHeight="1" thickTop="1" thickBot="1">
      <c r="A2794" s="478" t="s">
        <v>44</v>
      </c>
      <c r="B2794" s="479"/>
      <c r="C2794" s="479"/>
      <c r="D2794" s="479"/>
      <c r="E2794" s="479"/>
      <c r="F2794" s="479"/>
      <c r="G2794" s="479"/>
      <c r="H2794" s="479"/>
      <c r="I2794" s="479"/>
      <c r="J2794" s="479"/>
      <c r="K2794" s="506"/>
      <c r="L2794" s="425" t="s">
        <v>45</v>
      </c>
      <c r="M2794" s="426"/>
      <c r="N2794" s="426"/>
      <c r="O2794" s="426"/>
      <c r="P2794" s="426"/>
      <c r="Q2794" s="426"/>
      <c r="R2794" s="426"/>
      <c r="S2794" s="426"/>
      <c r="T2794" s="426"/>
      <c r="U2794" s="426"/>
      <c r="V2794" s="160"/>
      <c r="W2794" s="428" t="s">
        <v>39</v>
      </c>
      <c r="X2794" s="428"/>
      <c r="Y2794" s="161"/>
      <c r="Z2794" s="510"/>
    </row>
    <row r="2795" spans="1:28" ht="17.25" customHeight="1" thickTop="1">
      <c r="A2795" s="99" t="s">
        <v>22</v>
      </c>
      <c r="B2795" s="100"/>
      <c r="C2795" s="101">
        <f>'3rd 1'!B4</f>
        <v>201</v>
      </c>
      <c r="D2795" s="101">
        <f>'3rd 2'!B4</f>
        <v>202</v>
      </c>
      <c r="E2795" s="101">
        <f>'3rd 3'!B4</f>
        <v>203</v>
      </c>
      <c r="F2795" s="101">
        <f>'3rd 4'!B4</f>
        <v>204</v>
      </c>
      <c r="G2795" s="101">
        <f>'3rd 5'!B4</f>
        <v>205</v>
      </c>
      <c r="H2795" s="101">
        <f>'3rd 6'!B4</f>
        <v>0</v>
      </c>
      <c r="I2795" s="430" t="s">
        <v>0</v>
      </c>
      <c r="J2795" s="430" t="s">
        <v>3</v>
      </c>
      <c r="K2795" s="432" t="s">
        <v>2</v>
      </c>
      <c r="L2795" s="101">
        <f>'4th 1'!B4</f>
        <v>206</v>
      </c>
      <c r="M2795" s="101">
        <f>'4th 2'!B4</f>
        <v>207</v>
      </c>
      <c r="N2795" s="101">
        <f>'4th 3'!B4</f>
        <v>208</v>
      </c>
      <c r="O2795" s="101">
        <f>'4th 4'!B4</f>
        <v>209</v>
      </c>
      <c r="P2795" s="101">
        <f>'4th 5'!B4</f>
        <v>210</v>
      </c>
      <c r="Q2795" s="101">
        <f>'4th 6'!B4</f>
        <v>211</v>
      </c>
      <c r="R2795" s="101">
        <f>'4th 7'!B4</f>
        <v>0</v>
      </c>
      <c r="S2795" s="429" t="s">
        <v>0</v>
      </c>
      <c r="T2795" s="429" t="s">
        <v>3</v>
      </c>
      <c r="U2795" s="431" t="s">
        <v>2</v>
      </c>
      <c r="V2795" s="433" t="s">
        <v>62</v>
      </c>
      <c r="W2795" s="434"/>
      <c r="X2795" s="434"/>
      <c r="Y2795" s="162" t="str">
        <f>IF(X2796&gt;=4,"A+",IF(X2796&gt;=3.75,"A",IF(X2796&gt;=3.5,"A-",IF(X2796&gt;=3.25,"B+",IF(X2796&gt;=3,"B",IF(X2796&gt;=2.75,"B-",IF(X2796&gt;=2.5,"C+",IF(X2796&gt;=2,"C","F"))))))))</f>
        <v>B-</v>
      </c>
      <c r="Z2795" s="510"/>
    </row>
    <row r="2796" spans="1:28" ht="63.75" customHeight="1">
      <c r="A2796" s="77" t="s">
        <v>63</v>
      </c>
      <c r="B2796" s="86"/>
      <c r="C2796" s="79" t="str">
        <f>IF('3rd 1'!C52&gt;0,'3rd 1'!D6,IF('3rd 1'!K52&gt;0,'3rd 1'!L6,IF('3rd 1'!S52&gt;0,'3rd 1'!T6,0)))</f>
        <v>Drawing-3</v>
      </c>
      <c r="D2796" s="79" t="str">
        <f>IF('3rd 2'!C52&gt;0,'3rd 2'!D6,IF('3rd 2'!K52&gt;0,'3rd 2'!L6,IF('3rd 2'!S52&gt;0,'3rd 2'!T6,0)))</f>
        <v>Still Life-1</v>
      </c>
      <c r="E2796" s="79" t="str">
        <f>IF('3rd 3'!C52&gt;0,'3rd 3'!D6,IF('3rd 3'!K52&gt;0,'3rd 3'!L6,IF('3rd 3'!S52&gt;0,'3rd 3'!T6,0)))</f>
        <v>Sketch-3</v>
      </c>
      <c r="F2796" s="79" t="str">
        <f>IF('3rd 4'!C52&gt;0,'3rd 4'!D6,IF('3rd 4'!K52&gt;0,'3rd 4'!L6,IF('3rd 4'!S52&gt;0,'3rd 4'!T6,0)))</f>
        <v>Nature Study</v>
      </c>
      <c r="G2796" s="79" t="str">
        <f>IF('3rd 5'!C52&gt;0,'3rd 5'!D6,IF('3rd 5'!K52&gt;0,'3rd 5'!L6,IF('3rd 5'!S52&gt;0,'3rd 5'!T6,0)))</f>
        <v>History of Ancient Indian Civilization</v>
      </c>
      <c r="H2796" s="79">
        <f>IF('3rd 6'!C52&gt;0,'3rd 6'!D6,IF('3rd 6'!K52&gt;0,'3rd 6'!L6,IF('3rd 6'!S52&gt;0,'3rd 6'!T6,0)))</f>
        <v>0</v>
      </c>
      <c r="I2796" s="481"/>
      <c r="J2796" s="481"/>
      <c r="K2796" s="482"/>
      <c r="L2796" s="79" t="str">
        <f>IF('4th 1'!C52&gt;0,'4th 1'!D6,IF('4th 1'!K52&gt;0,'4th 1'!L6,IF('4th 1'!S52&gt;0,'4th 1'!T6,0)))</f>
        <v>Drawing-4</v>
      </c>
      <c r="M2796" s="79" t="str">
        <f>IF('4th 2'!C52&gt;0,'4th 2'!D6,IF('4th 2'!K52&gt;0,'4th 2'!L6,IF('4th 2'!S52&gt;0,'4th 2'!T6,0)))</f>
        <v>Still Life-2</v>
      </c>
      <c r="N2796" s="79" t="str">
        <f>IF('4th 3'!C52&gt;0,'4th 3'!D6,IF('4th 3'!K52&gt;0,'4th 3'!L6,IF('4th 3'!S52&gt;0,'4th 3'!T6,0)))</f>
        <v>Landscape-2</v>
      </c>
      <c r="O2796" s="79" t="str">
        <f>IF('4th 4'!C52&gt;0,'4th 4'!D6,IF('4th 4'!K52&gt;0,'4th 4'!L6,IF('4th 4'!S52&gt;0,'4th 4'!T6,0)))</f>
        <v>Study &amp; Composition-2</v>
      </c>
      <c r="P2796" s="79" t="str">
        <f>IF('4th 5'!C52&gt;0,'4th 5'!D6,IF('4th 5'!K52&gt;0,'4th 5'!L6,IF('4th 5'!S52&gt;0,'4th 5'!T6,0)))</f>
        <v>Material &amp; Technique of Printmaking</v>
      </c>
      <c r="Q2796" s="79" t="str">
        <f>IF('4th 6'!C52&gt;0,'4th 6'!D6,IF('4th 6'!K52&gt;0,'4th 6'!L6,IF('4th 6'!S52&gt;0,'4th 6'!T6,0)))</f>
        <v>History of Ancient Bengal Civilization</v>
      </c>
      <c r="R2796" s="79">
        <f>IF('4th 7'!C52&gt;0,'4th 7'!D6,IF('4th 7'!K52&gt;0,'4th 7'!L6,IF('4th 7'!S52&gt;0,'4th 7'!T6,0)))</f>
        <v>0</v>
      </c>
      <c r="S2796" s="429"/>
      <c r="T2796" s="429"/>
      <c r="U2796" s="431"/>
      <c r="V2796" s="335">
        <f>IF(I2798&gt;0,(V2801+V2785),0)</f>
        <v>63</v>
      </c>
      <c r="W2796" s="254">
        <f>IF(I2798&gt;0,(W2801+W2785),0)</f>
        <v>175.125</v>
      </c>
      <c r="X2796" s="336">
        <f>IF(S2798&gt;0,(W2796/63),IF(I2798&gt;0,(W2796/46.5),0))</f>
        <v>2.7797619047619047</v>
      </c>
      <c r="Y2796" s="163" t="str">
        <f>IF(X2796&gt;=2.5,Y2795,IF(X2796&gt;=2.25,"C",IF(X2796&gt;=2,"D",IF(X2796=0,0,"F"))))</f>
        <v>B-</v>
      </c>
      <c r="Z2796" s="510"/>
    </row>
    <row r="2797" spans="1:28" ht="16.5">
      <c r="A2797" s="458" t="s">
        <v>27</v>
      </c>
      <c r="B2797" s="459"/>
      <c r="C2797" s="102">
        <f>IF('3rd 1'!C52&gt;0,'3rd 1'!H4,IF('3rd 1'!K52&gt;0,'3rd 1'!P4,IF('3rd 1'!S52&gt;0,'3rd 1'!X4,0)))</f>
        <v>3</v>
      </c>
      <c r="D2797" s="102">
        <f>IF('3rd 2'!C52&gt;0,'3rd 2'!H4,IF('3rd 2'!K52&gt;0,'3rd 2'!P4,IF('3rd 2'!S52&gt;0,'3rd 2'!X4,0)))</f>
        <v>3</v>
      </c>
      <c r="E2797" s="102">
        <f>IF('3rd 3'!C52&gt;0,'3rd 3'!H4,IF('3rd 3'!K52&gt;0,'3rd 3'!P4,IF('3rd 3'!S52&gt;0,'3rd 3'!X4,0)))</f>
        <v>3</v>
      </c>
      <c r="F2797" s="102">
        <f>IF('3rd 4'!C52&gt;0,'3rd 4'!H4,IF('3rd 4'!K52&gt;0,'3rd 4'!P4,IF('3rd 4'!S52&gt;0,'3rd 4'!X4,0)))</f>
        <v>3</v>
      </c>
      <c r="G2797" s="102">
        <f>IF('3rd 5'!C52&gt;0,'3rd 5'!H4,IF('3rd 5'!K52&gt;0,'3rd 5'!P4,IF('3rd 5'!S52&gt;0,'3rd 5'!X4,0)))</f>
        <v>3</v>
      </c>
      <c r="H2797" s="102">
        <f>IF('3rd 6'!C52&gt;0,'3rd 6'!H4,IF('3rd 6'!K52&gt;0,'3rd 6'!P4,IF('3rd 6'!S52&gt;0,'3rd 6'!X4,0)))</f>
        <v>0</v>
      </c>
      <c r="I2797" s="481"/>
      <c r="J2797" s="481"/>
      <c r="K2797" s="482"/>
      <c r="L2797" s="102">
        <f>IF('4th 1'!C52&gt;0,'4th 1'!H4,IF('4th 1'!K52&gt;0,'4th 1'!P4,IF('4th 1'!S52&gt;0,'4th 1'!X4,0)))</f>
        <v>3</v>
      </c>
      <c r="M2797" s="102">
        <f>IF('4th 2'!C52&gt;0,'4th 2'!H4,IF('4th 2'!K52&gt;0,'4th 2'!P4,IF('4th 2'!S52&gt;0,'4th 2'!X4,0)))</f>
        <v>3</v>
      </c>
      <c r="N2797" s="102">
        <f>IF('4th 3'!C52&gt;0,'4th 3'!H4,IF('4th 3'!K52&gt;0,'4th 3'!P4,IF('4th 3'!S52&gt;0,'4th 3'!X4,0)))</f>
        <v>3</v>
      </c>
      <c r="O2797" s="102">
        <f>IF('4th 4'!C52&gt;0,'4th 4'!H4,IF('4th 4'!K52&gt;0,'4th 4'!P4,IF('4th 4'!S52&gt;0,'4th 4'!X4,0)))</f>
        <v>1.5</v>
      </c>
      <c r="P2797" s="102">
        <f>IF('4th 5'!C52&gt;0,'4th 5'!H4,IF('4th 5'!K52&gt;0,'4th 5'!P4,IF('4th 5'!S52&gt;0,'4th 5'!X4,0)))</f>
        <v>1.5</v>
      </c>
      <c r="Q2797" s="102">
        <f>IF('4th 6'!C52&gt;0,'4th 6'!H4,IF('4th 6'!K52&gt;0,'4th 6'!P4,IF('4th 6'!S52&gt;0,'4th 6'!X4,0)))</f>
        <v>3</v>
      </c>
      <c r="R2797" s="102">
        <f>IF('4th 7'!C52&gt;0,'4th 7'!H4,IF('4th 7'!K52&gt;0,'4th 7'!P4,IF('4th 7'!S52&gt;0,'4th 7'!X4,0)))</f>
        <v>0</v>
      </c>
      <c r="S2797" s="430"/>
      <c r="T2797" s="430"/>
      <c r="U2797" s="432"/>
      <c r="V2797" s="460" t="s">
        <v>41</v>
      </c>
      <c r="W2797" s="461"/>
      <c r="X2797" s="461"/>
      <c r="Y2797" s="462"/>
      <c r="Z2797" s="510"/>
    </row>
    <row r="2798" spans="1:28" ht="17.25" thickBot="1">
      <c r="A2798" s="463" t="s">
        <v>11</v>
      </c>
      <c r="B2798" s="464"/>
      <c r="C2798" s="102">
        <v>100</v>
      </c>
      <c r="D2798" s="102">
        <v>100</v>
      </c>
      <c r="E2798" s="102">
        <v>100</v>
      </c>
      <c r="F2798" s="102">
        <v>100</v>
      </c>
      <c r="G2798" s="102">
        <v>100</v>
      </c>
      <c r="H2798" s="102">
        <v>100</v>
      </c>
      <c r="I2798" s="465">
        <f>(C2802*C2797)+(D2802*D2797)+(E2802*E2797)+(F2802*F2797)+(G2802*G2797)+(H2802*H2797)</f>
        <v>39</v>
      </c>
      <c r="J2798" s="84"/>
      <c r="K2798" s="103" t="str">
        <f>IF(J2799&gt;=4,"A+",IF(J2799&gt;=3.75,"A",IF(J2799&gt;=3.5,"A-",IF(J2799&gt;=3.25,"B+",IF(J2799&gt;=3,"B",IF(J2799&gt;=2.75,"B-",IF(J2799&gt;=2.5,"C+",IF(J2799&gt;=2,"C","F"))))))))</f>
        <v>C+</v>
      </c>
      <c r="L2798" s="102">
        <v>100</v>
      </c>
      <c r="M2798" s="102">
        <v>100</v>
      </c>
      <c r="N2798" s="102">
        <v>100</v>
      </c>
      <c r="O2798" s="102">
        <v>100</v>
      </c>
      <c r="P2798" s="102">
        <v>100</v>
      </c>
      <c r="Q2798" s="102">
        <v>100</v>
      </c>
      <c r="R2798" s="102">
        <v>100</v>
      </c>
      <c r="S2798" s="465">
        <f>(L2802*L2797)+(M2802*M2797)+(N2802*N2797)+(O2802*O2797)+(P2802*P2797)+(Q2802*Q2797)+(R2802*R2797)</f>
        <v>42</v>
      </c>
      <c r="T2798" s="84"/>
      <c r="U2798" s="103" t="str">
        <f>IF(T2799&gt;=4,"A+",IF(T2799&gt;=3.75,"A",IF(T2799&gt;=3.5,"A-",IF(T2799&gt;=3.25,"B+",IF(T2799&gt;=3,"B",IF(T2799&gt;=2.75,"B-",IF(T2799&gt;=2.5,"C+",IF(T2799&gt;=2,"C","F"))))))))</f>
        <v>B-</v>
      </c>
      <c r="V2798" s="467" t="s">
        <v>29</v>
      </c>
      <c r="W2798" s="469" t="s">
        <v>0</v>
      </c>
      <c r="X2798" s="469" t="s">
        <v>3</v>
      </c>
      <c r="Y2798" s="476" t="s">
        <v>2</v>
      </c>
      <c r="Z2798" s="510"/>
    </row>
    <row r="2799" spans="1:28" ht="17.25" thickTop="1">
      <c r="A2799" s="77" t="s">
        <v>28</v>
      </c>
      <c r="B2799" s="86"/>
      <c r="C2799" s="104">
        <f>IF('3rd 1'!C52&gt;0,'3rd 1'!C52,IF('3rd 1'!K52&gt;0,'3rd 1'!K52,IF('3rd 1'!S52&gt;0,'3rd 1'!S52,0)))</f>
        <v>14.5</v>
      </c>
      <c r="D2799" s="104">
        <f>IF('3rd 2'!C52&gt;0,'3rd 2'!C52,IF('3rd 2'!K52&gt;0,'3rd 2'!K52,IF('3rd 2'!S52&gt;0,'3rd 2'!S52,0)))</f>
        <v>23.5</v>
      </c>
      <c r="E2799" s="104">
        <f>IF('3rd 3'!C52&gt;0,'3rd 3'!C52,IF('3rd 3'!K52&gt;0,'3rd 3'!K52,IF('3rd 3'!S52&gt;0,'3rd 3'!S52,0)))</f>
        <v>15</v>
      </c>
      <c r="F2799" s="104">
        <f>IF('3rd 4'!C52&gt;0,'3rd 4'!C52,IF('3rd 4'!K52&gt;0,'3rd 4'!K52,IF('3rd 4'!S52&gt;0,'3rd 4'!S52,0)))</f>
        <v>21.5</v>
      </c>
      <c r="G2799" s="104">
        <f>IF('3rd 5'!C52&gt;0,'3rd 5'!C52,IF('3rd 5'!K52&gt;0,'3rd 5'!K52,IF('3rd 5'!S52&gt;0,'3rd 5'!S52,0)))</f>
        <v>22</v>
      </c>
      <c r="H2799" s="104">
        <f>IF('3rd 6'!C52&gt;0,'3rd 6'!C52,IF('3rd 6'!K52&gt;0,'3rd 6'!K52,IF('3rd 6'!S52&gt;0,'3rd 6'!S52,0)))</f>
        <v>0</v>
      </c>
      <c r="I2799" s="457"/>
      <c r="J2799" s="485">
        <f>I2798/(C2797+D2797+E2797+F2797+G2797+H2797)</f>
        <v>2.6</v>
      </c>
      <c r="K2799" s="90"/>
      <c r="L2799" s="104">
        <f>IF('4th 1'!C52&gt;0,'4th 1'!C52,IF('4th 1'!K52&gt;0,'4th 1'!K52,IF('4th 1'!S52&gt;0,'4th 1'!S52,0)))</f>
        <v>24</v>
      </c>
      <c r="M2799" s="104">
        <f>IF('4th 2'!C52&gt;0,'4th 2'!C52,IF('4th 2'!K52&gt;0,'4th 2'!K52,IF('4th 2'!S52&gt;0,'4th 2'!S52,0)))</f>
        <v>17</v>
      </c>
      <c r="N2799" s="104">
        <f>IF('4th 3'!C52&gt;0,'4th 3'!C52,IF('4th 3'!K52&gt;0,'4th 3'!K52,IF('4th 3'!S52&gt;0,'4th 3'!S52,0)))</f>
        <v>20</v>
      </c>
      <c r="O2799" s="104">
        <f>IF('4th 4'!C52&gt;0,'4th 4'!C52,IF('4th 4'!K52&gt;0,'4th 4'!K52,IF('4th 4'!S52&gt;0,'4th 4'!S52,0)))</f>
        <v>19.5</v>
      </c>
      <c r="P2799" s="104">
        <f>IF('4th 5'!C52&gt;0,'4th 5'!C52,IF('4th 5'!K52&gt;0,'4th 5'!K52,IF('4th 5'!S52&gt;0,'4th 5'!S52,0)))</f>
        <v>28.5</v>
      </c>
      <c r="Q2799" s="104">
        <f>IF('4th 6'!C52&gt;0,'4th 6'!C52,IF('4th 6'!K52&gt;0,'4th 6'!K52,IF('4th 6'!S52&gt;0,'4th 6'!S52,0)))</f>
        <v>25</v>
      </c>
      <c r="R2799" s="104">
        <f>IF('4th 7'!C52&gt;0,'4th 7'!C52,IF('4th 7'!K52&gt;0,'4th 7'!K52,IF('4th 7'!S52&gt;0,'4th 7'!S52,0)))</f>
        <v>0</v>
      </c>
      <c r="S2799" s="457"/>
      <c r="T2799" s="485">
        <f>S2798/(L2797+M2797+N2797+O2797+P2797+Q2797+R2797)</f>
        <v>2.8</v>
      </c>
      <c r="U2799" s="90"/>
      <c r="V2799" s="468"/>
      <c r="W2799" s="470"/>
      <c r="X2799" s="471"/>
      <c r="Y2799" s="477"/>
      <c r="Z2799" s="510"/>
    </row>
    <row r="2800" spans="1:28" ht="17.25">
      <c r="A2800" s="423" t="s">
        <v>26</v>
      </c>
      <c r="B2800" s="91" t="s">
        <v>60</v>
      </c>
      <c r="C2800" s="104">
        <f>IF('3rd 1'!C52&gt;0,'3rd 1'!J52,IF('3rd 1'!K52&gt;0,'3rd 1'!R52,IF('3rd 1'!S52&gt;0,'3rd 1'!Z52,0)))</f>
        <v>31</v>
      </c>
      <c r="D2800" s="104">
        <f>IF('3rd 2'!C52&gt;0,'3rd 2'!J52,IF('3rd 2'!K52&gt;0,'3rd 2'!R52,IF('3rd 2'!S52&gt;0,'3rd 2'!Z52,0)))</f>
        <v>42.5</v>
      </c>
      <c r="E2800" s="104">
        <f>IF('3rd 3'!C52&gt;0,'3rd 3'!J52,IF('3rd 3'!K52&gt;0,'3rd 3'!R52,IF('3rd 3'!S52&gt;0,'3rd 3'!Z52,0)))</f>
        <v>26.5</v>
      </c>
      <c r="F2800" s="104">
        <f>IF('3rd 4'!C52&gt;0,'3rd 4'!J52,IF('3rd 4'!K52&gt;0,'3rd 4'!R52,IF('3rd 4'!S52&gt;0,'3rd 4'!Z52,0)))</f>
        <v>47</v>
      </c>
      <c r="G2800" s="104">
        <f>IF('3rd 5'!C52&gt;0,'3rd 5'!J52,IF('3rd 5'!K52&gt;0,'3rd 5'!R52,IF('3rd 5'!S52&gt;0,'3rd 5'!Z52,0)))</f>
        <v>26</v>
      </c>
      <c r="H2800" s="104">
        <f>IF('3rd 6'!C52&gt;0,'3rd 6'!J52,IF('3rd 6'!K52&gt;0,'3rd 6'!R52,IF('3rd 6'!S52&gt;0,'3rd 6'!Z52,0)))</f>
        <v>0</v>
      </c>
      <c r="I2800" s="457"/>
      <c r="J2800" s="525"/>
      <c r="K2800" s="442" t="str">
        <f>IF(J2799&gt;=2.5,K2798,IF(J2799&gt;=2.25,"C",IF(J2799&gt;=2,"D",IF(J2799=0,0,"F"))))</f>
        <v>C+</v>
      </c>
      <c r="L2800" s="104">
        <f>IF('4th 1'!C52&gt;0,'4th 1'!J52,IF('4th 1'!K52&gt;0,'4th 1'!R52,IF('4th 1'!S52&gt;0,'4th 1'!Z52,0)))</f>
        <v>40.5</v>
      </c>
      <c r="M2800" s="104">
        <f>IF('4th 2'!C52&gt;0,'4th 2'!J52,IF('4th 2'!K52&gt;0,'4th 2'!R52,IF('4th 2'!S52&gt;0,'4th 2'!Z52,0)))</f>
        <v>32</v>
      </c>
      <c r="N2800" s="104">
        <f>IF('4th 3'!C52&gt;0,'4th 3'!J52,IF('4th 3'!K52&gt;0,'4th 3'!R52,IF('4th 3'!S52&gt;0,'4th 3'!Z52,0)))</f>
        <v>40.5</v>
      </c>
      <c r="O2800" s="104">
        <f>IF('4th 4'!C52&gt;0,'4th 4'!J52,IF('4th 4'!K52&gt;0,'4th 4'!R52,IF('4th 4'!S52&gt;0,'4th 4'!Z52,0)))</f>
        <v>41</v>
      </c>
      <c r="P2800" s="104">
        <f>IF('4th 5'!C52&gt;0,'4th 5'!J52,IF('4th 5'!K52&gt;0,'4th 5'!R52,IF('4th 5'!S52&gt;0,'4th 5'!Z52,0)))</f>
        <v>25</v>
      </c>
      <c r="Q2800" s="104">
        <f>IF('4th 6'!C52&gt;0,'4th 6'!J52,IF('4th 6'!K52&gt;0,'4th 6'!R52,IF('4th 6'!S52&gt;0,'4th 6'!Z52,0)))</f>
        <v>32</v>
      </c>
      <c r="R2800" s="104">
        <f>IF('4th 7'!C52&gt;0,'4th 7'!J52,IF('4th 7'!K52&gt;0,'4th 7'!R52,IF('4th 7'!S52&gt;0,'4th 7'!Z52,0)))</f>
        <v>0</v>
      </c>
      <c r="S2800" s="457"/>
      <c r="T2800" s="525"/>
      <c r="U2800" s="442" t="str">
        <f>IF(T2799&gt;=2.5,U2798,IF(T2799&gt;=2.25,"C",IF(T2799&gt;=2,"D",IF(T2799=0,0,"F"))))</f>
        <v>B-</v>
      </c>
      <c r="V2800" s="454" t="s">
        <v>40</v>
      </c>
      <c r="W2800" s="443"/>
      <c r="X2800" s="443"/>
      <c r="Y2800" s="455"/>
      <c r="Z2800" s="510"/>
      <c r="AA2800" s="105"/>
      <c r="AB2800" s="105"/>
    </row>
    <row r="2801" spans="1:26" ht="16.5" customHeight="1">
      <c r="A2801" s="424"/>
      <c r="B2801" s="91" t="s">
        <v>67</v>
      </c>
      <c r="C2801" s="117">
        <f>'3rd 1'!AA52</f>
        <v>46</v>
      </c>
      <c r="D2801" s="117">
        <f>'3rd 2'!AA52</f>
        <v>66</v>
      </c>
      <c r="E2801" s="117">
        <f>'3rd 3'!AA52</f>
        <v>42</v>
      </c>
      <c r="F2801" s="117">
        <f>'3rd 4'!AA52</f>
        <v>69</v>
      </c>
      <c r="G2801" s="117">
        <f>'3rd 5'!AA52</f>
        <v>48</v>
      </c>
      <c r="H2801" s="117">
        <f>'3rd 6'!AA52</f>
        <v>0</v>
      </c>
      <c r="I2801" s="457"/>
      <c r="J2801" s="525"/>
      <c r="K2801" s="491"/>
      <c r="L2801" s="117">
        <f>'4th 1'!AA52</f>
        <v>65</v>
      </c>
      <c r="M2801" s="117">
        <f>'4th 2'!AA52</f>
        <v>49</v>
      </c>
      <c r="N2801" s="117">
        <f>'4th 3'!AA52</f>
        <v>61</v>
      </c>
      <c r="O2801" s="117">
        <f>'4th 4'!AA52</f>
        <v>61</v>
      </c>
      <c r="P2801" s="117">
        <f>'4th 5'!AA52</f>
        <v>54</v>
      </c>
      <c r="Q2801" s="117">
        <f>'4th 6'!AA52</f>
        <v>57</v>
      </c>
      <c r="R2801" s="117">
        <f>'4th 7'!AA52</f>
        <v>0</v>
      </c>
      <c r="S2801" s="457"/>
      <c r="T2801" s="525"/>
      <c r="U2801" s="491"/>
      <c r="V2801" s="444">
        <f>IF((C2802+C2804)=0,0,C2797)+IF((D2802+D2804)=0,0,D2797)+IF((E2802+E2804)=0,0,E2797)+IF((F2802+F2804)=0,0,F2797)+IF((G2802+G2804)=0,0,G2797)+IF((H2802+H2804)=0,0,H2797)+IF((L2802+L2804)=0,0,L2797)+IF((M2802+M2804)=0,0,M2797)+IF((N2802+N2804)=0,0,N2797)+IF((O2802+O2804)=0,0,O2797)+IF((P2802+P2804)=0,0,P2797)+IF((Q2802+Q2804)=0,0,Q2797)+IF((R2802+R2804)=0,0,R2797)+IF(E2834&gt;0,1.5,0)</f>
        <v>31.5</v>
      </c>
      <c r="W2801" s="457">
        <f>I2798+S2798+(E2834*1.5)</f>
        <v>84.75</v>
      </c>
      <c r="X2801" s="440">
        <f>IF(S2798&gt;0,(W2801/31.5),J2799)</f>
        <v>2.6904761904761907</v>
      </c>
      <c r="Y2801" s="164" t="str">
        <f>IF(X2801&gt;=4,"A+",IF(X2801&gt;=3.75,"A",IF(X2801&gt;=3.5,"A-",IF(X2801&gt;=3.25,"B+",IF(X2801&gt;=3,"B",IF(X2801&gt;=2.75,"B-",IF(X2801&gt;=2.5,"C+",IF(X2801&gt;=2,"C","F"))))))))</f>
        <v>C+</v>
      </c>
      <c r="Z2801" s="510"/>
    </row>
    <row r="2802" spans="1:26" ht="16.5">
      <c r="A2802" s="424"/>
      <c r="B2802" s="91" t="s">
        <v>1</v>
      </c>
      <c r="C2802" s="104">
        <f>'3rd 1'!AC52</f>
        <v>2.25</v>
      </c>
      <c r="D2802" s="104">
        <f>'3rd 2'!AC52</f>
        <v>3.25</v>
      </c>
      <c r="E2802" s="104">
        <f>'3rd 3'!AC52</f>
        <v>2</v>
      </c>
      <c r="F2802" s="104">
        <f>'3rd 4'!AC52</f>
        <v>3.25</v>
      </c>
      <c r="G2802" s="104">
        <f>'3rd 5'!AC52</f>
        <v>2.25</v>
      </c>
      <c r="H2802" s="104">
        <f>'3rd 6'!AC52</f>
        <v>0</v>
      </c>
      <c r="I2802" s="457"/>
      <c r="J2802" s="525"/>
      <c r="K2802" s="106"/>
      <c r="L2802" s="104">
        <f>'4th 1'!AC52</f>
        <v>3.25</v>
      </c>
      <c r="M2802" s="104">
        <f>'4th 2'!AC52</f>
        <v>2.25</v>
      </c>
      <c r="N2802" s="104">
        <f>'4th 3'!AC52</f>
        <v>3</v>
      </c>
      <c r="O2802" s="104">
        <f>'4th 4'!AC52</f>
        <v>3</v>
      </c>
      <c r="P2802" s="104">
        <f>'4th 5'!AC52</f>
        <v>2.5</v>
      </c>
      <c r="Q2802" s="104">
        <f>'4th 6'!AC52</f>
        <v>2.75</v>
      </c>
      <c r="R2802" s="107">
        <f>'4th 7'!AC52</f>
        <v>0</v>
      </c>
      <c r="S2802" s="457"/>
      <c r="T2802" s="525"/>
      <c r="U2802" s="108"/>
      <c r="V2802" s="456"/>
      <c r="W2802" s="448"/>
      <c r="X2802" s="441"/>
      <c r="Y2802" s="451" t="str">
        <f>IF(S2798&gt;0,(IF(X2801&gt;=2.5,Y2801,IF(X2801&gt;=2.25,"C",IF(X2801&gt;=2,"D","F")))),K2800)</f>
        <v>C+</v>
      </c>
      <c r="Z2802" s="510"/>
    </row>
    <row r="2803" spans="1:26" ht="16.5">
      <c r="A2803" s="424"/>
      <c r="B2803" s="91" t="s">
        <v>2</v>
      </c>
      <c r="C2803" s="104" t="str">
        <f>'3rd 1'!AB52</f>
        <v>C</v>
      </c>
      <c r="D2803" s="104" t="str">
        <f>'3rd 2'!AB52</f>
        <v>B+</v>
      </c>
      <c r="E2803" s="104" t="str">
        <f>'3rd 3'!AB52</f>
        <v>D</v>
      </c>
      <c r="F2803" s="104" t="str">
        <f>'3rd 4'!AB52</f>
        <v>B+</v>
      </c>
      <c r="G2803" s="104" t="str">
        <f>'3rd 5'!AB52</f>
        <v>C</v>
      </c>
      <c r="H2803" s="104" t="str">
        <f>'3rd 6'!AB52</f>
        <v/>
      </c>
      <c r="I2803" s="457"/>
      <c r="J2803" s="98"/>
      <c r="K2803" s="90"/>
      <c r="L2803" s="104" t="str">
        <f>'4th 1'!AB52</f>
        <v>B+</v>
      </c>
      <c r="M2803" s="104" t="str">
        <f>'4th 2'!AB52</f>
        <v>C</v>
      </c>
      <c r="N2803" s="104" t="str">
        <f>'4th 3'!AB52</f>
        <v>B</v>
      </c>
      <c r="O2803" s="104" t="str">
        <f>'4th 4'!AB52</f>
        <v>B</v>
      </c>
      <c r="P2803" s="104" t="str">
        <f>'4th 5'!AB52</f>
        <v>C+</v>
      </c>
      <c r="Q2803" s="104" t="str">
        <f>'4th 6'!AB52</f>
        <v>B-</v>
      </c>
      <c r="R2803" s="104" t="str">
        <f>'4th 7'!AB52</f>
        <v/>
      </c>
      <c r="S2803" s="457"/>
      <c r="T2803" s="98"/>
      <c r="U2803" s="109"/>
      <c r="V2803" s="446"/>
      <c r="W2803" s="449"/>
      <c r="X2803" s="450"/>
      <c r="Y2803" s="452"/>
      <c r="Z2803" s="510"/>
    </row>
    <row r="2804" spans="1:26" ht="16.5" customHeight="1">
      <c r="A2804" s="413" t="s">
        <v>127</v>
      </c>
      <c r="B2804" s="91" t="s">
        <v>1</v>
      </c>
      <c r="C2804" s="104">
        <f>'3rd 1'!AD52</f>
        <v>0</v>
      </c>
      <c r="D2804" s="104">
        <f>'3rd 2'!AD52</f>
        <v>0</v>
      </c>
      <c r="E2804" s="104">
        <f>'3rd 3'!AD52</f>
        <v>0</v>
      </c>
      <c r="F2804" s="104">
        <f>'3rd 4'!AD52</f>
        <v>0</v>
      </c>
      <c r="G2804" s="104">
        <f>'3rd 5'!AD52</f>
        <v>0</v>
      </c>
      <c r="H2804" s="104">
        <f>'3rd 6'!AD52</f>
        <v>0</v>
      </c>
      <c r="I2804" s="415">
        <f>(C2804*C2797)+(D2804*D2797)+(E2804*E2797)+(F2804*F2797)+(G2804*G2797)+(H2804*H2797)</f>
        <v>0</v>
      </c>
      <c r="J2804" s="417">
        <f>IF(C2804&gt;0,(C2802*C2797),0)+IF(D2804&gt;0,(D2802*D2797),0)+IF(E2804&gt;0,(E2802*E2797),0)+IF(F2804&gt;0,(F2802*F2797),0)+IF(G2804&gt;0,(G2802*G2797),0)+IF(H2804&gt;0,(H2802*H2797),0)</f>
        <v>0</v>
      </c>
      <c r="K2804" s="418">
        <f>IF(C2804&gt;C2802,((C2804*C2797)-(C2802*C2797)),0)+IF(D2804&gt;D2802,((D2804*D2797)-(D2802*D2797)),0)+IF(E2804&gt;E2802,((E2804*E2797)-(E2802*E2797)),0)+IF(F2804&gt;F2802,((F2804*F2797)-(F2802*F2797)),0)+IF(G2804&gt;G2802,((G2804*G2797)-(G2802*G2797)),0)+IF(H2804&gt;H2802,((H2804*H2797)-(H2802*H2797)),0)</f>
        <v>0</v>
      </c>
      <c r="L2804" s="165">
        <f>'4th 1'!AD52</f>
        <v>0</v>
      </c>
      <c r="M2804" s="104">
        <f>'4th 2'!AD52</f>
        <v>0</v>
      </c>
      <c r="N2804" s="104">
        <f>'4th 3'!AD52</f>
        <v>0</v>
      </c>
      <c r="O2804" s="104">
        <f>'4th 4'!AD52</f>
        <v>0</v>
      </c>
      <c r="P2804" s="104">
        <f>'4th 5'!AD52</f>
        <v>0</v>
      </c>
      <c r="Q2804" s="104">
        <f>'4th 6'!AD52</f>
        <v>0</v>
      </c>
      <c r="R2804" s="104">
        <f>'4th 7'!AD52</f>
        <v>0</v>
      </c>
      <c r="S2804" s="415">
        <f>(L2804*L2797)+(M2804*M2797)+(N2804*N2797)+(O2804*O2797)+(P2804*P2797)+(Q2804*Q2797)+(R2804*R2797)</f>
        <v>0</v>
      </c>
      <c r="T2804" s="417">
        <f>IF(L2804&gt;0,(L2802*L2797),0)+IF(M2804&gt;0,(M2802*M2797),0)+IF(N2804&gt;0,(N2802*N2797),0)+IF(O2804&gt;0,(O2802*O2797),0)+IF(P2804&gt;0,(P2802*P2797),0)+IF(Q2804&gt;0,(Q2802*Q2797),0)+IF(R2804&gt;0,(R2802*R2797),0)</f>
        <v>0</v>
      </c>
      <c r="U2804" s="484">
        <f>IF(L2804&gt;L2802,((L2804*L2797)-(L2802*L2797)),0)+IF(M2804&gt;M2802,((M2804*M2797)-(M2802*M2797)),0)+IF(N2804&gt;N2802,((N2804*N2797)-(N2802*N2797)),0)+IF(O2804&gt;O2802,((O2804*O2797)-(O2802*O2797)),0)+IF(P2804&gt;P2802,((P2804*P2797)-(P2802*P2797)),0)+IF(Q2804&gt;Q2802,((Q2804*Q2797)-(Q2802*Q2797)),0)+IF(R2804&gt;R2802,((R2804*R2797)-(R2802*R2797)),0)</f>
        <v>0</v>
      </c>
      <c r="V2804" s="401">
        <f>I2804+S2804</f>
        <v>0</v>
      </c>
      <c r="W2804" s="436">
        <f>J2804+T2804</f>
        <v>0</v>
      </c>
      <c r="X2804" s="438">
        <f>K2804+U2804</f>
        <v>0</v>
      </c>
      <c r="Y2804" s="483">
        <f>K2804+U2804+X2791</f>
        <v>0</v>
      </c>
      <c r="Z2804" s="510"/>
    </row>
    <row r="2805" spans="1:26" ht="16.5" thickBot="1">
      <c r="A2805" s="414"/>
      <c r="B2805" s="157" t="s">
        <v>23</v>
      </c>
      <c r="C2805" s="180" t="str">
        <f>'3rd 1'!AE52</f>
        <v/>
      </c>
      <c r="D2805" s="180" t="str">
        <f>'3rd 2'!AE52</f>
        <v/>
      </c>
      <c r="E2805" s="180" t="str">
        <f>'3rd 3'!AE52</f>
        <v/>
      </c>
      <c r="F2805" s="180" t="str">
        <f>'3rd 4'!AE52</f>
        <v/>
      </c>
      <c r="G2805" s="180" t="str">
        <f>'3rd 5'!AE52</f>
        <v/>
      </c>
      <c r="H2805" s="180" t="str">
        <f>'3rd 6'!AE52</f>
        <v/>
      </c>
      <c r="I2805" s="416"/>
      <c r="J2805" s="416"/>
      <c r="K2805" s="419"/>
      <c r="L2805" s="180" t="str">
        <f>'4th 1'!AE52</f>
        <v/>
      </c>
      <c r="M2805" s="180" t="str">
        <f>'4th 2'!AE52</f>
        <v/>
      </c>
      <c r="N2805" s="180" t="str">
        <f>'4th 3'!AE52</f>
        <v/>
      </c>
      <c r="O2805" s="180" t="str">
        <f>'4th 4'!AE52</f>
        <v/>
      </c>
      <c r="P2805" s="180" t="str">
        <f>'4th 5'!AE52</f>
        <v/>
      </c>
      <c r="Q2805" s="180" t="str">
        <f>'4th 6'!AE52</f>
        <v/>
      </c>
      <c r="R2805" s="180" t="str">
        <f>'4th 7'!AE52</f>
        <v/>
      </c>
      <c r="S2805" s="416"/>
      <c r="T2805" s="416"/>
      <c r="U2805" s="419"/>
      <c r="V2805" s="402"/>
      <c r="W2805" s="437"/>
      <c r="X2805" s="439"/>
      <c r="Y2805" s="406"/>
      <c r="Z2805" s="510"/>
    </row>
    <row r="2806" spans="1:26" ht="19.5" customHeight="1" thickTop="1" thickBot="1">
      <c r="A2806" s="435" t="s">
        <v>31</v>
      </c>
      <c r="B2806" s="435"/>
      <c r="C2806" s="435"/>
      <c r="D2806" s="435"/>
      <c r="E2806" s="435"/>
      <c r="F2806" s="435"/>
      <c r="G2806" s="435"/>
      <c r="H2806" s="435"/>
      <c r="I2806" s="435"/>
      <c r="J2806" s="435"/>
      <c r="K2806" s="435"/>
      <c r="L2806" s="435"/>
      <c r="M2806" s="435"/>
      <c r="N2806" s="435"/>
      <c r="O2806" s="435"/>
      <c r="P2806" s="435"/>
      <c r="Q2806" s="435"/>
      <c r="R2806" s="435"/>
      <c r="S2806" s="435"/>
      <c r="T2806" s="435"/>
      <c r="U2806" s="435"/>
      <c r="V2806" s="435"/>
      <c r="W2806" s="435"/>
      <c r="X2806" s="435"/>
      <c r="Y2806" s="435"/>
      <c r="Z2806" s="510"/>
    </row>
    <row r="2807" spans="1:26" ht="17.25" customHeight="1" thickTop="1" thickBot="1">
      <c r="A2807" s="478" t="s">
        <v>46</v>
      </c>
      <c r="B2807" s="479"/>
      <c r="C2807" s="479"/>
      <c r="D2807" s="479"/>
      <c r="E2807" s="479"/>
      <c r="F2807" s="479"/>
      <c r="G2807" s="479"/>
      <c r="H2807" s="479"/>
      <c r="I2807" s="479"/>
      <c r="J2807" s="479"/>
      <c r="K2807" s="480"/>
      <c r="L2807" s="426" t="s">
        <v>47</v>
      </c>
      <c r="M2807" s="426"/>
      <c r="N2807" s="426"/>
      <c r="O2807" s="426"/>
      <c r="P2807" s="426"/>
      <c r="Q2807" s="426"/>
      <c r="R2807" s="426"/>
      <c r="S2807" s="426"/>
      <c r="T2807" s="426"/>
      <c r="U2807" s="427"/>
      <c r="V2807" s="160"/>
      <c r="W2807" s="428" t="s">
        <v>39</v>
      </c>
      <c r="X2807" s="428"/>
      <c r="Y2807" s="161"/>
      <c r="Z2807" s="510"/>
    </row>
    <row r="2808" spans="1:26" ht="17.25" thickTop="1">
      <c r="A2808" s="99" t="s">
        <v>22</v>
      </c>
      <c r="B2808" s="100"/>
      <c r="C2808" s="101">
        <f>'5th 1'!B4</f>
        <v>301</v>
      </c>
      <c r="D2808" s="101">
        <f>'5th 2'!B4</f>
        <v>302</v>
      </c>
      <c r="E2808" s="101">
        <f>'5th 3'!B4</f>
        <v>303</v>
      </c>
      <c r="F2808" s="101">
        <f>'5th 4'!B4</f>
        <v>304</v>
      </c>
      <c r="G2808" s="101">
        <f>'5th 5'!B4</f>
        <v>305</v>
      </c>
      <c r="H2808" s="101">
        <f>'5th 6'!B4</f>
        <v>0</v>
      </c>
      <c r="I2808" s="430" t="s">
        <v>0</v>
      </c>
      <c r="J2808" s="430" t="s">
        <v>3</v>
      </c>
      <c r="K2808" s="432" t="s">
        <v>2</v>
      </c>
      <c r="L2808" s="101">
        <f>'6th 1'!B4</f>
        <v>306</v>
      </c>
      <c r="M2808" s="101">
        <f>'6th 2'!B4</f>
        <v>307</v>
      </c>
      <c r="N2808" s="101">
        <f>'6th 3'!B4</f>
        <v>308</v>
      </c>
      <c r="O2808" s="101">
        <f>'6th 4'!B4</f>
        <v>309</v>
      </c>
      <c r="P2808" s="101">
        <f>'6th 5'!B4</f>
        <v>310</v>
      </c>
      <c r="Q2808" s="101">
        <f>'6th 6'!B4</f>
        <v>0</v>
      </c>
      <c r="R2808" s="101">
        <f>'6th 7'!B4</f>
        <v>0</v>
      </c>
      <c r="S2808" s="429" t="s">
        <v>0</v>
      </c>
      <c r="T2808" s="429" t="s">
        <v>3</v>
      </c>
      <c r="U2808" s="431" t="s">
        <v>2</v>
      </c>
      <c r="V2808" s="433" t="s">
        <v>62</v>
      </c>
      <c r="W2808" s="434"/>
      <c r="X2808" s="434"/>
      <c r="Y2808" s="162" t="str">
        <f>IF(X2809&gt;=4,"A+",IF(X2809&gt;=3.75,"A",IF(X2809&gt;=3.5,"A-",IF(X2809&gt;=3.25,"B+",IF(X2809&gt;=3,"B",IF(X2809&gt;=2.75,"B-",IF(X2809&gt;=2.5,"C+",IF(X2809&gt;=2,"C","F"))))))))</f>
        <v>B-</v>
      </c>
      <c r="Z2808" s="510"/>
    </row>
    <row r="2809" spans="1:26" ht="65.25" customHeight="1">
      <c r="A2809" s="77" t="s">
        <v>63</v>
      </c>
      <c r="B2809" s="78"/>
      <c r="C2809" s="79" t="str">
        <f>IF('5th 1'!C52&gt;0,'5th 1'!D6,IF('5th 1'!K52&gt;0,'5th 1'!L6,IF('5th 1'!S52&gt;0,'5th 1'!T6,0)))</f>
        <v>Drawing-5</v>
      </c>
      <c r="D2809" s="79" t="str">
        <f>IF('5th 2'!C52&gt;0,'5th 2'!D6,IF('5th 2'!K52&gt;0,'5th 2'!L6,IF('5th 2'!S52&gt;0,'5th 2'!T6,0)))</f>
        <v>Head Study-1</v>
      </c>
      <c r="E2809" s="79" t="str">
        <f>IF('5th 3'!C52&gt;0,'5th 3'!D6,IF('5th 3'!K52&gt;0,'5th 3'!L6,IF('5th 3'!S52&gt;0,'5th 3'!T6,0)))</f>
        <v>Still life-3</v>
      </c>
      <c r="F2809" s="79" t="str">
        <f>IF('5th 4'!C52&gt;0,'5th 4'!D6,IF('5th 4'!K52&gt;0,'5th 4'!L6,IF('5th 4'!S52&gt;0,'5th 4'!T6,0)))</f>
        <v>Composition-1</v>
      </c>
      <c r="G2809" s="79" t="str">
        <f>IF('5th 5'!C52&gt;0,'5th 5'!D6,IF('5th 5'!K52&gt;0,'5th 5'!L6,IF('5th 5'!S52&gt;0,'5th 5'!T6,0)))</f>
        <v>History of Art</v>
      </c>
      <c r="H2809" s="79">
        <f>IF('5th 6'!C52&gt;0,'5th 6'!D6,IF('5th 6'!K52&gt;0,'5th 6'!L6,IF('5th 6'!S52&gt;0,'5th 6'!T6,0)))</f>
        <v>0</v>
      </c>
      <c r="I2809" s="481"/>
      <c r="J2809" s="481"/>
      <c r="K2809" s="482"/>
      <c r="L2809" s="79" t="str">
        <f>IF('6th 1'!C52&gt;0,'6th 1'!D6,IF('6th 1'!K52&gt;0,'6th 1'!L6,IF('6th 1'!S52&gt;0,'6th 1'!T6,0)))</f>
        <v>Drawing-6</v>
      </c>
      <c r="M2809" s="79" t="str">
        <f>IF('6th 2'!C52&gt;0,'6th 2'!D6,IF('6th 2'!K52&gt;0,'6th 2'!L6,IF('6th 2'!S52&gt;0,'6th 2'!T6,0)))</f>
        <v>Head study-2</v>
      </c>
      <c r="N2809" s="79" t="str">
        <f>IF('6th 3'!C52&gt;0,'6th 3'!D6,IF('6th 3'!K52&gt;0,'6th 3'!L6,IF('6th 3'!S52&gt;0,'6th 3'!T6,0)))</f>
        <v>Copy from old Master study</v>
      </c>
      <c r="O2809" s="79" t="str">
        <f>IF('6th 4'!C52&gt;0,'6th 4'!D6,IF('6th 4'!K52&gt;0,'6th 4'!L6,IF('6th 4'!S52&gt;0,'6th 4'!T6,0)))</f>
        <v>Composition-2</v>
      </c>
      <c r="P2809" s="79" t="str">
        <f>IF('6th 5'!C52&gt;0,'6th 5'!D6,IF('6th 5'!K52&gt;0,'6th 5'!L6,IF('6th 5'!S52&gt;0,'6th 5'!T6,0)))</f>
        <v>History of Arts</v>
      </c>
      <c r="Q2809" s="79">
        <f>IF('6th 6'!C52&gt;0,'6th 6'!D6,IF('6th 6'!K52&gt;0,'6th 6'!L6,IF('6th 6'!S52&gt;0,'6th 6'!T6,0)))</f>
        <v>0</v>
      </c>
      <c r="R2809" s="79">
        <f>IF('6th 7'!C52&gt;0,'6th 7'!D6,IF('6th 7'!K52&gt;0,'6th 7'!L6,IF('6th 7'!S52&gt;0,'6th 7'!T6,0)))</f>
        <v>0</v>
      </c>
      <c r="S2809" s="429"/>
      <c r="T2809" s="429"/>
      <c r="U2809" s="431"/>
      <c r="V2809" s="335">
        <f>IF(I2811&gt;0,(V2814+V2796),0)</f>
        <v>94.5</v>
      </c>
      <c r="W2809" s="254">
        <f>IF(I2811&gt;0,(W2814+W2796),0)</f>
        <v>267.375</v>
      </c>
      <c r="X2809" s="336">
        <f>IF(S2811&gt;0,(W2809/94.5),IF(I2811&gt;0,(W2809/78),0))</f>
        <v>2.8293650793650795</v>
      </c>
      <c r="Y2809" s="163" t="str">
        <f>IF(X2809&gt;=2.5,Y2808,IF(X2809&gt;=2.25,"C",IF(X2809&gt;=2,"D",IF(X2809=0,0,"F"))))</f>
        <v>B-</v>
      </c>
      <c r="Z2809" s="510"/>
    </row>
    <row r="2810" spans="1:26" ht="16.5">
      <c r="A2810" s="77" t="s">
        <v>12</v>
      </c>
      <c r="B2810" s="78"/>
      <c r="C2810" s="102">
        <f>IF('5th 1'!C52&gt;0,'5th 1'!H4,IF('5th 1'!K52&gt;0,'5th 1'!P4,IF('5th 1'!S52&gt;0,'5th 1'!X4,0)))</f>
        <v>3</v>
      </c>
      <c r="D2810" s="102">
        <f>IF('5th 2'!C52&gt;0,'5th 2'!H4,IF('5th 2'!K52&gt;0,'5th 2'!P4,IF('5th 2'!S52&gt;0,'5th 2'!X4,0)))</f>
        <v>3</v>
      </c>
      <c r="E2810" s="102">
        <f>IF('5th 3'!C52&gt;0,'5th 3'!H4,IF('5th 3'!K52&gt;0,'5th 3'!P4,IF('5th 3'!S52&gt;0,'5th 3'!X4,0)))</f>
        <v>3</v>
      </c>
      <c r="F2810" s="102">
        <f>IF('5th 4'!C52&gt;0,'5th 4'!H4,IF('5th 4'!K52&gt;0,'5th 4'!P4,IF('5th 4'!S52&gt;0,'5th 4'!X4,0)))</f>
        <v>3</v>
      </c>
      <c r="G2810" s="102">
        <f>IF('5th 5'!C52&gt;0,'5th 5'!H4,IF('5th 5'!K52&gt;0,'5th 5'!P4,IF('5th 5'!S52&gt;0,'5th 5'!X4,0)))</f>
        <v>3</v>
      </c>
      <c r="H2810" s="102">
        <f>IF('5th 6'!C52&gt;0,'5th 6'!H4,IF('5th 6'!K52&gt;0,'5th 6'!P4,IF('5th 6'!S52&gt;0,'5th 6'!X4,0)))</f>
        <v>0</v>
      </c>
      <c r="I2810" s="481"/>
      <c r="J2810" s="481"/>
      <c r="K2810" s="482"/>
      <c r="L2810" s="102">
        <f>IF('6th 1'!C52&gt;0,'6th 1'!H4,IF('6th 1'!K52&gt;0,'6th 1'!P4,IF('6th 1'!S52&gt;0,'6th 1'!X4,0)))</f>
        <v>3</v>
      </c>
      <c r="M2810" s="102">
        <f>IF('6th 2'!C52&gt;0,'6th 2'!H4,IF('6th 2'!K52&gt;0,'6th 2'!P4,IF('6th 2'!S52&gt;0,'6th 2'!X4,0)))</f>
        <v>3</v>
      </c>
      <c r="N2810" s="102">
        <f>IF('6th 3'!C52&gt;0,'6th 3'!H4,IF('6th 3'!K52&gt;0,'6th 3'!P4,IF('6th 3'!S52&gt;0,'6th 3'!X4,0)))</f>
        <v>3</v>
      </c>
      <c r="O2810" s="102">
        <f>IF('6th 4'!C52&gt;0,'6th 4'!H4,IF('6th 4'!K52&gt;0,'6th 4'!P4,IF('6th 4'!S52&gt;0,'6th 4'!X4,0)))</f>
        <v>3</v>
      </c>
      <c r="P2810" s="102">
        <f>IF('6th 5'!C52&gt;0,'6th 5'!H4,IF('6th 5'!K52&gt;0,'6th 5'!P4,IF('6th 5'!S52&gt;0,'6th 5'!X4,0)))</f>
        <v>3</v>
      </c>
      <c r="Q2810" s="102">
        <f>IF('6th 6'!C52&gt;0,'6th 6'!H4,IF('6th 6'!K52&gt;0,'6th 6'!#REF!,IF('6th 6'!S52&gt;0,'6th 6'!X4,0)))</f>
        <v>0</v>
      </c>
      <c r="R2810" s="102">
        <f>IF('6th 7'!C52&gt;0,'6th 7'!H4,IF('6th 7'!K52&gt;0,'6th 7'!P4,IF('6th 7'!S52&gt;0,'6th 7'!X4,0)))</f>
        <v>0</v>
      </c>
      <c r="S2810" s="430"/>
      <c r="T2810" s="430"/>
      <c r="U2810" s="432"/>
      <c r="V2810" s="460" t="s">
        <v>41</v>
      </c>
      <c r="W2810" s="461"/>
      <c r="X2810" s="461"/>
      <c r="Y2810" s="462"/>
      <c r="Z2810" s="510"/>
    </row>
    <row r="2811" spans="1:26" ht="17.25" thickBot="1">
      <c r="A2811" s="77" t="s">
        <v>11</v>
      </c>
      <c r="B2811" s="78"/>
      <c r="C2811" s="102">
        <v>100</v>
      </c>
      <c r="D2811" s="102">
        <v>100</v>
      </c>
      <c r="E2811" s="102">
        <v>100</v>
      </c>
      <c r="F2811" s="102">
        <v>100</v>
      </c>
      <c r="G2811" s="102">
        <v>100</v>
      </c>
      <c r="H2811" s="102">
        <v>100</v>
      </c>
      <c r="I2811" s="465">
        <f>(C2815*C2810)+(D2815*D2810)+(E2815*E2810)+(F2815*F2810)+(G2815*G2810)+(H2815*H2810)</f>
        <v>45</v>
      </c>
      <c r="J2811" s="84"/>
      <c r="K2811" s="103" t="str">
        <f>IF(J2813&gt;=4,"A+",IF(J2813&gt;=3.75,"A",IF(J2813&gt;=3.5,"A-",IF(J2813&gt;=3.25,"B+",IF(J2813&gt;=3,"B",IF(J2813&gt;=2.75,"B-",IF(J2813&gt;=2.5,"C+",IF(J2813&gt;=2,"C","F"))))))))</f>
        <v>B</v>
      </c>
      <c r="L2811" s="102">
        <v>100</v>
      </c>
      <c r="M2811" s="102">
        <v>100</v>
      </c>
      <c r="N2811" s="102">
        <v>100</v>
      </c>
      <c r="O2811" s="102">
        <v>100</v>
      </c>
      <c r="P2811" s="102">
        <v>100</v>
      </c>
      <c r="Q2811" s="102">
        <v>100</v>
      </c>
      <c r="R2811" s="102">
        <v>100</v>
      </c>
      <c r="S2811" s="465">
        <f>(L2815*L2810)+(M2815*M2810)+(N2815*N2810)+(O2815*O2810)+(P2815*P2810)+(Q2815*Q2810)+(R2815*R2810)</f>
        <v>42.75</v>
      </c>
      <c r="T2811" s="84"/>
      <c r="U2811" s="103" t="str">
        <f>IF(T2813&gt;=4,"A+",IF(T2813&gt;=3.75,"A",IF(T2813&gt;=3.5,"A-",IF(T2813&gt;=3.25,"B+",IF(T2813&gt;=3,"B",IF(T2813&gt;=2.75,"B-",IF(T2813&gt;=2.5,"C+",IF(T2813&gt;=2,"C","F"))))))))</f>
        <v>B-</v>
      </c>
      <c r="V2811" s="467" t="s">
        <v>29</v>
      </c>
      <c r="W2811" s="469" t="s">
        <v>0</v>
      </c>
      <c r="X2811" s="469" t="s">
        <v>3</v>
      </c>
      <c r="Y2811" s="476" t="s">
        <v>2</v>
      </c>
      <c r="Z2811" s="510"/>
    </row>
    <row r="2812" spans="1:26" ht="17.25" thickTop="1">
      <c r="A2812" s="77" t="s">
        <v>28</v>
      </c>
      <c r="B2812" s="86"/>
      <c r="C2812" s="104">
        <f>IF('5th 1'!C52&gt;0,'5th 1'!C52,IF('5th 1'!K52&gt;0,'5th 1'!K52,IF('5th 1'!S52&gt;0,'5th 1'!S52,0)))</f>
        <v>19</v>
      </c>
      <c r="D2812" s="104">
        <f>IF('5th 2'!C52&gt;0,'5th 2'!C52,IF('5th 2'!K52&gt;0,'5th 2'!K52,IF('5th 2'!S52&gt;0,'5th 2'!S52,0)))</f>
        <v>23.5</v>
      </c>
      <c r="E2812" s="104">
        <f>IF('5th 3'!C52&gt;0,'5th 3'!C52,IF('5th 3'!K52&gt;0,'5th 3'!K52,IF('5th 3'!S52&gt;0,'5th 3'!S52,0)))</f>
        <v>24</v>
      </c>
      <c r="F2812" s="104">
        <f>IF('5th 4'!C52&gt;0,'5th 4'!C52,IF('5th 4'!K52&gt;0,'5th 4'!K52,IF('5th 4'!S52&gt;0,'5th 4'!S52,0)))</f>
        <v>22.5</v>
      </c>
      <c r="G2812" s="104">
        <f>IF('5th 5'!C52&gt;0,'5th 5'!C52,IF('5th 5'!K52&gt;0,'5th 5'!K52,IF('5th 5'!S52&gt;0,'5th 5'!S52,0)))</f>
        <v>29</v>
      </c>
      <c r="H2812" s="104">
        <f>IF('5th 6'!C52&gt;0,'5th 6'!C52,IF('5th 6'!K52&gt;0,'5th 6'!K52,IF('5th 6'!S52&gt;0,'5th 6'!S52,0)))</f>
        <v>0</v>
      </c>
      <c r="I2812" s="448"/>
      <c r="J2812" s="98"/>
      <c r="K2812" s="90"/>
      <c r="L2812" s="104">
        <f>IF('6th 1'!C52&gt;0,'6th 1'!C52,IF('6th 1'!K52&gt;0,'6th 1'!K52,IF('6th 1'!S52&gt;0,'6th 1'!S52,0)))</f>
        <v>21.5</v>
      </c>
      <c r="M2812" s="104">
        <f>IF('6th 2'!C52&gt;0,'6th 2'!C52,IF('6th 2'!K52&gt;0,'6th 2'!K52,IF('6th 2'!S52&gt;0,'6th 2'!S52,0)))</f>
        <v>22.5</v>
      </c>
      <c r="N2812" s="104">
        <f>IF('6th 3'!C52&gt;0,'6th 3'!C52,IF('6th 3'!K52&gt;0,'6th 3'!K52,IF('6th 3'!S52&gt;0,'6th 3'!S52,0)))</f>
        <v>22.5</v>
      </c>
      <c r="O2812" s="104">
        <f>IF('6th 4'!C52&gt;0,'6th 4'!C52,IF('6th 4'!K52&gt;0,'6th 4'!K52,IF('6th 4'!S52&gt;0,'6th 4'!S52,0)))</f>
        <v>25</v>
      </c>
      <c r="P2812" s="104">
        <f>IF('6th 5'!C52&gt;0,'6th 5'!C52,IF('6th 5'!K52&gt;0,'6th 5'!K52,IF('6th 5'!S52&gt;0,'6th 5'!S52,0)))</f>
        <v>29</v>
      </c>
      <c r="Q2812" s="104">
        <f>IF('6th 6'!C52&gt;0,'6th 6'!C52,IF('6th 6'!K52&gt;0,'6th 6'!K52,IF('6th 6'!S52&gt;0,'6th 6'!S52,0)))</f>
        <v>0</v>
      </c>
      <c r="R2812" s="104">
        <f>IF('6th 7'!C52&gt;0,'6th 7'!C52,IF('6th 7'!K52&gt;0,'6th 7'!K52,IF('6th 7'!S52&gt;0,'6th 7'!S52,0)))</f>
        <v>0</v>
      </c>
      <c r="S2812" s="448"/>
      <c r="T2812" s="98"/>
      <c r="U2812" s="90"/>
      <c r="V2812" s="468"/>
      <c r="W2812" s="470"/>
      <c r="X2812" s="471"/>
      <c r="Y2812" s="477"/>
      <c r="Z2812" s="510"/>
    </row>
    <row r="2813" spans="1:26" ht="16.5" customHeight="1">
      <c r="A2813" s="423" t="s">
        <v>26</v>
      </c>
      <c r="B2813" s="91" t="s">
        <v>60</v>
      </c>
      <c r="C2813" s="104">
        <f>IF('5th 1'!C52&gt;0,'5th 1'!J52,IF('5th 1'!K52&gt;0,'5th 1'!R52,IF('5th 1'!S52&gt;0,'5th 1'!Z52,0)))</f>
        <v>45</v>
      </c>
      <c r="D2813" s="104">
        <f>IF('5th 2'!C52&gt;0,'5th 2'!J52,IF('5th 2'!K52&gt;0,'5th 2'!R52,IF('5th 2'!S52&gt;0,'5th 2'!Z52,0)))</f>
        <v>36</v>
      </c>
      <c r="E2813" s="104">
        <f>IF('5th 3'!C52&gt;0,'5th 3'!J52,IF('5th 3'!K52&gt;0,'5th 3'!R52,IF('5th 3'!S52&gt;0,'5th 3'!Z52,0)))</f>
        <v>37</v>
      </c>
      <c r="F2813" s="104">
        <f>IF('5th 4'!C52&gt;0,'5th 4'!J52,IF('5th 4'!K52&gt;0,'5th 4'!R52,IF('5th 4'!S52&gt;0,'5th 4'!Z52,0)))</f>
        <v>37</v>
      </c>
      <c r="G2813" s="104">
        <f>IF('5th 5'!C52&gt;0,'5th 5'!J52,IF('5th 5'!K52&gt;0,'5th 5'!R52,IF('5th 5'!S52&gt;0,'5th 5'!Z52,0)))</f>
        <v>31.5</v>
      </c>
      <c r="H2813" s="104">
        <f>IF('5th 6'!C52&gt;0,'5th 6'!J52,IF('5th 6'!K52&gt;0,'5th 6'!R52,IF('5th 6'!S52&gt;0,'5th 6'!Z52,0)))</f>
        <v>0</v>
      </c>
      <c r="I2813" s="448"/>
      <c r="J2813" s="440">
        <f>I2811/(C2810+D2810+E2810+F2810+G2810+H2810)</f>
        <v>3</v>
      </c>
      <c r="K2813" s="442" t="str">
        <f>IF(J2813&gt;=2.5,K2811,IF(J2813&gt;=2.25,"C",IF(J2813&gt;=2,"D",IF(J2813=0,0,"F"))))</f>
        <v>B</v>
      </c>
      <c r="L2813" s="107">
        <f>IF('6th 1'!C52&gt;0,'6th 1'!J52,IF('6th 1'!K52&gt;0,'6th 1'!R52,IF('6th 1'!S52&gt;0,'6th 1'!Z52,0)))</f>
        <v>32</v>
      </c>
      <c r="M2813" s="104">
        <f>IF('6th 2'!C52&gt;0,'6th 2'!J52,IF('6th 2'!K52&gt;0,'6th 2'!R52,IF('6th 2'!S52&gt;0,'6th 2'!Z52,0)))</f>
        <v>35</v>
      </c>
      <c r="N2813" s="104">
        <f>IF('6th 3'!C52&gt;0,'6th 3'!J52,IF('6th 3'!K52&gt;0,'6th 3'!R52,IF('6th 3'!S52&gt;0,'6th 3'!Z52,0)))</f>
        <v>38.75</v>
      </c>
      <c r="O2813" s="104">
        <f>IF('6th 4'!C52&gt;0,'6th 4'!J52,IF('6th 4'!K52&gt;0,'6th 4'!R52,IF('6th 4'!S52&gt;0,'6th 4'!Z52,0)))</f>
        <v>38.5</v>
      </c>
      <c r="P2813" s="104">
        <f>IF('6th 5'!C52&gt;0,'6th 5'!J52,IF('6th 5'!K52&gt;0,'6th 5'!R52,IF('6th 5'!S52&gt;0,'6th 5'!Z52,0)))</f>
        <v>32.75</v>
      </c>
      <c r="Q2813" s="104">
        <f>IF('6th 6'!C52&gt;0,'6th 6'!J52,IF('6th 6'!K52&gt;0,'6th 6'!R52,IF('6th 6'!S52&gt;0,'6th 6'!Z52,0)))</f>
        <v>0</v>
      </c>
      <c r="R2813" s="104">
        <f>IF('6th 7'!C52&gt;0,'6th 7'!J52,IF('6th 7'!K52&gt;0,'6th 7'!R52,IF('6th 7'!S52&gt;0,'6th 7'!Z52,0)))</f>
        <v>0</v>
      </c>
      <c r="S2813" s="448"/>
      <c r="T2813" s="440">
        <f>S2811/(L2810+M2810+N2810+O2810+P2810+Q2810+R2810)</f>
        <v>2.85</v>
      </c>
      <c r="U2813" s="442" t="str">
        <f>IF(T2813&gt;=2.5,U2811,IF(T2813&gt;=2.25,"C",IF(T2813&gt;=2,"D",IF(T2813=0,0,"F"))))</f>
        <v>B-</v>
      </c>
      <c r="V2813" s="443" t="s">
        <v>40</v>
      </c>
      <c r="W2813" s="443"/>
      <c r="X2813" s="443"/>
      <c r="Y2813" s="443"/>
      <c r="Z2813" s="510"/>
    </row>
    <row r="2814" spans="1:26" ht="16.5" customHeight="1">
      <c r="A2814" s="424"/>
      <c r="B2814" s="91" t="s">
        <v>67</v>
      </c>
      <c r="C2814" s="117">
        <f>'5th 1'!AA52</f>
        <v>64</v>
      </c>
      <c r="D2814" s="117">
        <f>'5th 2'!AA52</f>
        <v>60</v>
      </c>
      <c r="E2814" s="117">
        <f>'5th 3'!AA52</f>
        <v>61</v>
      </c>
      <c r="F2814" s="117">
        <f>'5th 4'!AA52</f>
        <v>60</v>
      </c>
      <c r="G2814" s="117">
        <f>'5th 5'!AA52</f>
        <v>61</v>
      </c>
      <c r="H2814" s="117">
        <f>'5th 6'!AA52</f>
        <v>0</v>
      </c>
      <c r="I2814" s="448"/>
      <c r="J2814" s="441"/>
      <c r="K2814" s="442"/>
      <c r="L2814" s="118">
        <f>'6th 1'!AA52</f>
        <v>54</v>
      </c>
      <c r="M2814" s="117">
        <f>'6th 2'!AA52</f>
        <v>58</v>
      </c>
      <c r="N2814" s="117">
        <f>'6th 3'!AA52</f>
        <v>62</v>
      </c>
      <c r="O2814" s="117">
        <f>'6th 4'!AA52</f>
        <v>64</v>
      </c>
      <c r="P2814" s="117">
        <f>'6th 5'!AA52</f>
        <v>62</v>
      </c>
      <c r="Q2814" s="117">
        <f>'6th 6'!AA52</f>
        <v>0</v>
      </c>
      <c r="R2814" s="117">
        <f>'6th 7'!AA52</f>
        <v>0</v>
      </c>
      <c r="S2814" s="448"/>
      <c r="T2814" s="441"/>
      <c r="U2814" s="442"/>
      <c r="V2814" s="444">
        <f>IF((C2815+C2817)=0,0,C2810)+IF((D2815+D2817)=0,0,D2810)+IF((E2815+E2817)=0,0,E2810)+IF((F2815+F2817)=0,0,F2810)+IF((G2815+G2817)=0,0,G2810)+IF((H2815+H2817)=0,0,H2810)+IF((L2815+L2817)=0,0,L2810)+IF((M2815+M2817)=0,0,M2810)+IF((N2815+N2817)=0,0,N2810)+IF((O2815+O2817)=0,0,O2810)+IF((P2815+P2817)=0,0,P2810)+IF((Q2815+Q2817)=0,0,Q2810)+IF((R2815+R2817)=0,0,R2810)+IF(G2834&gt;0,1.5,0)</f>
        <v>31.5</v>
      </c>
      <c r="W2814" s="447">
        <f>I2811+S2811+(G2834*1.5)</f>
        <v>92.25</v>
      </c>
      <c r="X2814" s="440">
        <f>IF(S2811&gt;0,(W2814/31.5),J2813)</f>
        <v>2.9285714285714284</v>
      </c>
      <c r="Y2814" s="164" t="str">
        <f>IF(X2814&gt;=4,"A+",IF(X2814&gt;=3.75,"A",IF(X2814&gt;=3.5,"A-",IF(X2814&gt;=3.25,"B+",IF(X2814&gt;=3,"B",IF(X2814&gt;=2.75,"B-",IF(X2814&gt;=2.5,"C+",IF(X2814&gt;=2,"C","F"))))))))</f>
        <v>B-</v>
      </c>
      <c r="Z2814" s="510"/>
    </row>
    <row r="2815" spans="1:26" ht="16.5">
      <c r="A2815" s="424"/>
      <c r="B2815" s="91" t="s">
        <v>1</v>
      </c>
      <c r="C2815" s="104">
        <f>'5th 1'!AC52</f>
        <v>3</v>
      </c>
      <c r="D2815" s="104">
        <f>'5th 2'!AC52</f>
        <v>3</v>
      </c>
      <c r="E2815" s="104">
        <f>'5th 3'!AC52</f>
        <v>3</v>
      </c>
      <c r="F2815" s="104">
        <f>'5th 4'!AC52</f>
        <v>3</v>
      </c>
      <c r="G2815" s="104">
        <f>'5th 5'!AC52</f>
        <v>3</v>
      </c>
      <c r="H2815" s="104">
        <f>'5th 6'!AC52</f>
        <v>0</v>
      </c>
      <c r="I2815" s="448"/>
      <c r="J2815" s="98"/>
      <c r="K2815" s="110"/>
      <c r="L2815" s="107">
        <f>'6th 1'!AC52</f>
        <v>2.5</v>
      </c>
      <c r="M2815" s="104">
        <f>'6th 2'!AC52</f>
        <v>2.75</v>
      </c>
      <c r="N2815" s="104">
        <f>'6th 3'!AC52</f>
        <v>3</v>
      </c>
      <c r="O2815" s="104">
        <f>'6th 4'!AC52</f>
        <v>3</v>
      </c>
      <c r="P2815" s="104">
        <f>'6th 5'!AC52</f>
        <v>3</v>
      </c>
      <c r="Q2815" s="104">
        <f>'6th 6'!AC52</f>
        <v>0</v>
      </c>
      <c r="R2815" s="104">
        <f>'6th 7'!AC52</f>
        <v>0</v>
      </c>
      <c r="S2815" s="448"/>
      <c r="T2815" s="98"/>
      <c r="U2815" s="110"/>
      <c r="V2815" s="445"/>
      <c r="W2815" s="448"/>
      <c r="X2815" s="441"/>
      <c r="Y2815" s="451" t="str">
        <f>IF(S2811&gt;0,(IF(X2814&gt;=2.5,Y2814,IF(X2814&gt;=2.25,"C",IF(X2814&gt;=2,"D","F")))),K2813)</f>
        <v>B-</v>
      </c>
      <c r="Z2815" s="510"/>
    </row>
    <row r="2816" spans="1:26" ht="17.25" customHeight="1" thickBot="1">
      <c r="A2816" s="424"/>
      <c r="B2816" s="91" t="s">
        <v>2</v>
      </c>
      <c r="C2816" s="104" t="str">
        <f>'5th 1'!AB52</f>
        <v>B</v>
      </c>
      <c r="D2816" s="104" t="str">
        <f>'5th 2'!AB52</f>
        <v>B</v>
      </c>
      <c r="E2816" s="104" t="str">
        <f>'5th 3'!AB52</f>
        <v>B</v>
      </c>
      <c r="F2816" s="104" t="str">
        <f>'5th 4'!AB52</f>
        <v>B</v>
      </c>
      <c r="G2816" s="104" t="str">
        <f>'5th 5'!AB52</f>
        <v>B</v>
      </c>
      <c r="H2816" s="104" t="str">
        <f>'5th 6'!AB52</f>
        <v/>
      </c>
      <c r="I2816" s="448"/>
      <c r="J2816" s="98"/>
      <c r="K2816" s="109"/>
      <c r="L2816" s="111" t="str">
        <f>'6th 1'!AB52</f>
        <v>C+</v>
      </c>
      <c r="M2816" s="104" t="str">
        <f>'6th 2'!AB52</f>
        <v>B-</v>
      </c>
      <c r="N2816" s="104" t="str">
        <f>'6th 3'!AB52</f>
        <v>B</v>
      </c>
      <c r="O2816" s="104" t="str">
        <f>'6th 4'!AB52</f>
        <v>B</v>
      </c>
      <c r="P2816" s="104" t="str">
        <f>'6th 5'!AB52</f>
        <v>B</v>
      </c>
      <c r="Q2816" s="104" t="str">
        <f>'6th 6'!AB52</f>
        <v/>
      </c>
      <c r="R2816" s="104" t="str">
        <f>'6th 7'!AB52</f>
        <v/>
      </c>
      <c r="S2816" s="448"/>
      <c r="T2816" s="98"/>
      <c r="U2816" s="109"/>
      <c r="V2816" s="446"/>
      <c r="W2816" s="449"/>
      <c r="X2816" s="450"/>
      <c r="Y2816" s="452"/>
      <c r="Z2816" s="510"/>
    </row>
    <row r="2817" spans="1:26" ht="17.25" thickTop="1">
      <c r="A2817" s="413" t="s">
        <v>127</v>
      </c>
      <c r="B2817" s="91" t="s">
        <v>1</v>
      </c>
      <c r="C2817" s="104">
        <f>'5th 1'!AD52</f>
        <v>0</v>
      </c>
      <c r="D2817" s="104">
        <f>'5th 2'!AD52</f>
        <v>0</v>
      </c>
      <c r="E2817" s="104">
        <f>'5th 3'!AD52</f>
        <v>0</v>
      </c>
      <c r="F2817" s="104">
        <f>'5th 4'!AD52</f>
        <v>0</v>
      </c>
      <c r="G2817" s="104">
        <f>'5th 5'!AD52</f>
        <v>0</v>
      </c>
      <c r="H2817" s="104">
        <f>'5th 6'!AD52</f>
        <v>0</v>
      </c>
      <c r="I2817" s="415">
        <f>(C2817*C2810)+(D2817*D2810)+(E2817*E2810)+(F2817*F2810)+(G2817*G2810)+(H2817*H2810)</f>
        <v>0</v>
      </c>
      <c r="J2817" s="417">
        <f>IF(C2817&gt;0,(C2815*C2810),0)+IF(D2817&gt;0,(D2815*D2810),0)+IF(E2817&gt;0,(E2815*E2810),0)+IF(F2817&gt;0,(F2815*F2810),0)+IF(G2817&gt;0,(G2815*G2810),0)+IF(H2817&gt;0,(H2815*H2810),0)</f>
        <v>0</v>
      </c>
      <c r="K2817" s="418">
        <f>IF(C2817&gt;C2815,((C2817*C2810)-(C2815*C2810)),0)+IF(D2817&gt;D2815,((D2817*D2810)-(D2815*D2810)),0)+IF(E2817&gt;E2815,((E2817*E2810)-(E2815*E2810)),0)+IF(F2817&gt;F2815,((F2817*F2810)-(F2815*F2810)),0)+IF(G2817&gt;G2815,((G2817*G2810)-(G2815*G2810)),0)+IF(H2817&gt;H2815,((H2817*H2810)-(H2815*H2810)),0)</f>
        <v>0</v>
      </c>
      <c r="L2817" s="165">
        <f>'6th 1'!AD52</f>
        <v>0</v>
      </c>
      <c r="M2817" s="104">
        <f>'6th 2'!AD52</f>
        <v>0</v>
      </c>
      <c r="N2817" s="104">
        <f>'6th 3'!AD52</f>
        <v>0</v>
      </c>
      <c r="O2817" s="104">
        <f>'6th 4'!AD52</f>
        <v>0</v>
      </c>
      <c r="P2817" s="104">
        <f>'6th 5'!AD52</f>
        <v>0</v>
      </c>
      <c r="Q2817" s="104">
        <f>'6th 6'!AD52</f>
        <v>0</v>
      </c>
      <c r="R2817" s="104">
        <f>'6th 7'!AD52</f>
        <v>0</v>
      </c>
      <c r="S2817" s="403">
        <f>(L2817*L2810)+(M2817*M2810)+(N2817*N2810)+(O2817*O2810)+(P2817*P2810)+(Q2817*Q2810)+(R2817*R2810)</f>
        <v>0</v>
      </c>
      <c r="T2817" s="417">
        <f>IF(L2817&gt;0,(L2815*L2810),0)+IF(M2817&gt;0,(M2815*M2810),0)+IF(N2817&gt;0,(N2815*N2810),0)+IF(O2817&gt;0,(O2815*O2810),0)+IF(P2817&gt;0,(P2815*P2810),0)+IF(Q2817&gt;0,(Q2815*Q2810),0)+IF(R2817&gt;0,(R2815*R2810),0)</f>
        <v>0</v>
      </c>
      <c r="U2817" s="399">
        <f>IF(L2817&gt;L2815,((L2817*L2810)-(L2815*L2810)),0)+IF(M2817&gt;M2815,((M2817*M2810)-(M2815*M2810)),0)+IF(N2817&gt;N2815,((N2817*N2810)-(N2815*N2810)),0)+IF(O2817&gt;O2815,((O2817*O2810)-(O2815*O2810)),0)+IF(P2817&gt;P2815,((P2817*P2810)-(P2815*P2810)),0)+IF(Q2817&gt;Q2815,((Q2817*Q2810)-(Q2815*Q2810)),0)+IF(R2817&gt;R2815,((R2817*R2810)-(R2815*R2810)),0)</f>
        <v>0</v>
      </c>
      <c r="V2817" s="401">
        <f>I2817+S2817</f>
        <v>0</v>
      </c>
      <c r="W2817" s="436">
        <f>J2817+T2817</f>
        <v>0</v>
      </c>
      <c r="X2817" s="438">
        <f>K2817+U2817</f>
        <v>0</v>
      </c>
      <c r="Y2817" s="405">
        <f>IF(V2809&gt;0,(X2817+Y2804),0)</f>
        <v>0</v>
      </c>
      <c r="Z2817" s="510"/>
    </row>
    <row r="2818" spans="1:26" ht="15.75" customHeight="1" thickBot="1">
      <c r="A2818" s="414"/>
      <c r="B2818" s="157" t="s">
        <v>23</v>
      </c>
      <c r="C2818" s="181" t="str">
        <f>'5th 1'!AE52</f>
        <v/>
      </c>
      <c r="D2818" s="181" t="str">
        <f>'5th 2'!AE52</f>
        <v/>
      </c>
      <c r="E2818" s="181" t="str">
        <f>'5th 3'!AE52</f>
        <v/>
      </c>
      <c r="F2818" s="181" t="str">
        <f>'5th 4'!AE52</f>
        <v/>
      </c>
      <c r="G2818" s="181" t="str">
        <f>'5th 5'!AE52</f>
        <v/>
      </c>
      <c r="H2818" s="181" t="str">
        <f>'5th 6'!AE52</f>
        <v/>
      </c>
      <c r="I2818" s="416"/>
      <c r="J2818" s="416"/>
      <c r="K2818" s="419"/>
      <c r="L2818" s="181" t="str">
        <f>'6th 1'!AE52</f>
        <v/>
      </c>
      <c r="M2818" s="181" t="str">
        <f>'6th 2'!AE52</f>
        <v/>
      </c>
      <c r="N2818" s="181" t="str">
        <f>'6th 3'!AE52</f>
        <v/>
      </c>
      <c r="O2818" s="181" t="str">
        <f>'6th 4'!AE52</f>
        <v/>
      </c>
      <c r="P2818" s="181" t="str">
        <f>'6th 5'!AE52</f>
        <v/>
      </c>
      <c r="Q2818" s="181" t="str">
        <f>'6th 6'!AE52</f>
        <v/>
      </c>
      <c r="R2818" s="181" t="str">
        <f>'6th 7'!AE52</f>
        <v/>
      </c>
      <c r="S2818" s="420"/>
      <c r="T2818" s="420"/>
      <c r="U2818" s="400"/>
      <c r="V2818" s="402"/>
      <c r="W2818" s="437"/>
      <c r="X2818" s="439"/>
      <c r="Y2818" s="406"/>
      <c r="Z2818" s="510"/>
    </row>
    <row r="2819" spans="1:26" ht="21" customHeight="1" thickTop="1" thickBot="1">
      <c r="A2819" s="435" t="s">
        <v>32</v>
      </c>
      <c r="B2819" s="435"/>
      <c r="C2819" s="435"/>
      <c r="D2819" s="435"/>
      <c r="E2819" s="435"/>
      <c r="F2819" s="435"/>
      <c r="G2819" s="435"/>
      <c r="H2819" s="435"/>
      <c r="I2819" s="435"/>
      <c r="J2819" s="435"/>
      <c r="K2819" s="435"/>
      <c r="L2819" s="435"/>
      <c r="M2819" s="435"/>
      <c r="N2819" s="435"/>
      <c r="O2819" s="435"/>
      <c r="P2819" s="435"/>
      <c r="Q2819" s="435"/>
      <c r="R2819" s="435"/>
      <c r="S2819" s="435"/>
      <c r="T2819" s="435"/>
      <c r="U2819" s="435"/>
      <c r="V2819" s="435"/>
      <c r="W2819" s="435"/>
      <c r="X2819" s="435"/>
      <c r="Y2819" s="435"/>
      <c r="Z2819" s="510"/>
    </row>
    <row r="2820" spans="1:26" ht="17.25" thickTop="1" thickBot="1">
      <c r="A2820" s="425" t="s">
        <v>48</v>
      </c>
      <c r="B2820" s="426"/>
      <c r="C2820" s="426"/>
      <c r="D2820" s="426"/>
      <c r="E2820" s="426"/>
      <c r="F2820" s="426"/>
      <c r="G2820" s="426"/>
      <c r="H2820" s="426"/>
      <c r="I2820" s="426"/>
      <c r="J2820" s="426"/>
      <c r="K2820" s="427"/>
      <c r="L2820" s="426" t="s">
        <v>49</v>
      </c>
      <c r="M2820" s="426"/>
      <c r="N2820" s="426"/>
      <c r="O2820" s="426"/>
      <c r="P2820" s="426"/>
      <c r="Q2820" s="426"/>
      <c r="R2820" s="426"/>
      <c r="S2820" s="426"/>
      <c r="T2820" s="426"/>
      <c r="U2820" s="427"/>
      <c r="V2820" s="160"/>
      <c r="W2820" s="428" t="s">
        <v>39</v>
      </c>
      <c r="X2820" s="428"/>
      <c r="Y2820" s="161"/>
      <c r="Z2820" s="510"/>
    </row>
    <row r="2821" spans="1:26" ht="17.25" thickTop="1">
      <c r="A2821" s="99" t="s">
        <v>22</v>
      </c>
      <c r="B2821" s="100"/>
      <c r="C2821" s="101">
        <f>'7th 1'!B4</f>
        <v>401</v>
      </c>
      <c r="D2821" s="101">
        <f>'7th 2'!B4</f>
        <v>402</v>
      </c>
      <c r="E2821" s="101">
        <f>'7th 3'!B4</f>
        <v>403</v>
      </c>
      <c r="F2821" s="101">
        <f>'7th 4'!B4</f>
        <v>404</v>
      </c>
      <c r="G2821" s="101">
        <f>'7th 5'!B4</f>
        <v>405</v>
      </c>
      <c r="H2821" s="101">
        <f>'7th 6'!B4</f>
        <v>406</v>
      </c>
      <c r="I2821" s="429" t="s">
        <v>0</v>
      </c>
      <c r="J2821" s="429" t="s">
        <v>3</v>
      </c>
      <c r="K2821" s="431" t="s">
        <v>2</v>
      </c>
      <c r="L2821" s="101">
        <f>'8th 1'!B4</f>
        <v>407</v>
      </c>
      <c r="M2821" s="101">
        <f>'8th 2'!B4</f>
        <v>408</v>
      </c>
      <c r="N2821" s="101">
        <f>'8th 3'!B4</f>
        <v>409</v>
      </c>
      <c r="O2821" s="101">
        <f>'8th 4'!B4</f>
        <v>410</v>
      </c>
      <c r="P2821" s="101">
        <f>'8th 5'!B4</f>
        <v>411</v>
      </c>
      <c r="Q2821" s="101">
        <f>'8th 6'!B4</f>
        <v>412</v>
      </c>
      <c r="R2821" s="101">
        <f>'8th 7'!B4</f>
        <v>0</v>
      </c>
      <c r="S2821" s="429" t="s">
        <v>0</v>
      </c>
      <c r="T2821" s="429" t="s">
        <v>3</v>
      </c>
      <c r="U2821" s="431" t="s">
        <v>2</v>
      </c>
      <c r="V2821" s="433" t="s">
        <v>62</v>
      </c>
      <c r="W2821" s="434"/>
      <c r="X2821" s="434"/>
      <c r="Y2821" s="162" t="str">
        <f>IF(X2822&gt;=4,"A+",IF(X2822&gt;=3.75,"A",IF(X2822&gt;=3.5,"A-",IF(X2822&gt;=3.25,"B+",IF(X2822&gt;=3,"B",IF(X2822&gt;=2.75,"B-",IF(X2822&gt;=2.5,"C+",IF(X2822&gt;=2,"C","F"))))))))</f>
        <v>B-</v>
      </c>
      <c r="Z2821" s="510"/>
    </row>
    <row r="2822" spans="1:26" ht="65.25" customHeight="1">
      <c r="A2822" s="77" t="s">
        <v>63</v>
      </c>
      <c r="B2822" s="86"/>
      <c r="C2822" s="79" t="str">
        <f>IF('7th 1'!C52&gt;0,'7th 1'!D6,IF('7th 1'!K52&gt;0,'7th 1'!L6,IF('7th 1'!S52&gt;0,'7th 1'!T6,0)))</f>
        <v>Drawing-7</v>
      </c>
      <c r="D2822" s="79" t="str">
        <f>IF('7th 2'!C52&gt;0,'7th 2'!D6,IF('7th 2'!K52&gt;0,'7th 2'!L6,IF('7th 2'!S52&gt;0,'7th 2'!T6,0)))</f>
        <v>Figure Study</v>
      </c>
      <c r="E2822" s="79" t="str">
        <f>IF('7th 3'!C52&gt;0,'7th 3'!D6,IF('7th 3'!K52&gt;0,'7th 3'!L6,IF('7th 3'!S52&gt;0,'7th 3'!T6,0)))</f>
        <v>Composition -3</v>
      </c>
      <c r="F2822" s="79" t="str">
        <f>IF('7th 4'!C52&gt;0,'7th 4'!D6,IF('7th 4'!K52&gt;0,'7th 4'!L6,IF('7th 4'!S52&gt;0,'7th 4'!T6,0)))</f>
        <v>Head Study -3</v>
      </c>
      <c r="G2822" s="79" t="str">
        <f>IF('7th 5'!C52&gt;0,'7th 5'!D6,IF('7th 5'!K52&gt;0,'7th 5'!L6,IF('7th 5'!S52&gt;0,'7th 5'!T6,0)))</f>
        <v>Landscape -3</v>
      </c>
      <c r="H2822" s="79" t="str">
        <f>IF('7th 6'!C52&gt;0,'7th 6'!D6,IF('7th 6'!K52&gt;0,'7th 6'!L6,IF('7th 6'!S52&gt;0,'7th 6'!T6,0)))</f>
        <v>History of Western Art</v>
      </c>
      <c r="I2822" s="429"/>
      <c r="J2822" s="429"/>
      <c r="K2822" s="431"/>
      <c r="L2822" s="79" t="str">
        <f>IF('8th 1'!C52&gt;0,'8th 1'!D6,IF('8th 1'!K52&gt;0,'8th 1'!L6,IF('8th 1'!S52&gt;0,'8th 1'!T6,0)))</f>
        <v>Drawing- 8</v>
      </c>
      <c r="M2822" s="79" t="str">
        <f>IF('8th 2'!C52&gt;0,'8th 2'!D6,IF('8th 2'!K52&gt;0,'8th 2'!L6,IF('8th 2'!S52&gt;0,'8th 2'!T6,0)))</f>
        <v>Figure Study</v>
      </c>
      <c r="N2822" s="79" t="str">
        <f>IF('8th 3'!C52&gt;0,'8th 3'!D6,IF('8th 3'!K52&gt;0,'8th 3'!L6,IF('8th 3'!S52&gt;0,'8th 3'!T6,0)))</f>
        <v>Experimental Composition</v>
      </c>
      <c r="O2822" s="79" t="str">
        <f>IF('8th 4'!C52&gt;0,'8th 4'!D6,IF('8th 4'!K52&gt;0,'8th 4'!L6,IF('8th 4'!S52&gt;0,'8th 4'!T6,0)))</f>
        <v>Landscape</v>
      </c>
      <c r="P2822" s="79" t="str">
        <f>IF('8th 5'!C52&gt;0,'8th 5'!D6,IF('8th 5'!K52&gt;0,'8th 5'!L6,IF('8th 5'!S52&gt;0,'8th 5'!T6,0)))</f>
        <v>Aesthesic</v>
      </c>
      <c r="Q2822" s="79" t="str">
        <f>IF('8th 6'!C52&gt;0,'8th 6'!D6,IF('8th 6'!K52&gt;0,'8th 6'!L6,IF('8th 6'!S52&gt;0,'8th 6'!T6,0)))</f>
        <v>History of Arts in Bengal</v>
      </c>
      <c r="R2822" s="79">
        <f>IF('8th 7'!C52&gt;0,'8th 7'!D6,IF('8th 7'!K52&gt;0,'8th 7'!L6,IF('8th 7'!S52&gt;0,'8th 7'!T6,0)))</f>
        <v>0</v>
      </c>
      <c r="S2822" s="429"/>
      <c r="T2822" s="429"/>
      <c r="U2822" s="431"/>
      <c r="V2822" s="335">
        <f>IF(I2824&gt;0,(V2827+V2809),0)</f>
        <v>126</v>
      </c>
      <c r="W2822" s="254">
        <f>IF(I2824&gt;0,(W2827+W2809),0)</f>
        <v>365.625</v>
      </c>
      <c r="X2822" s="336">
        <f>IF(S2824&gt;0,(W2822/126),IF(I2824&gt;0,(W2822/109.5),0))</f>
        <v>2.9017857142857144</v>
      </c>
      <c r="Y2822" s="163" t="str">
        <f>IF(X2822&gt;=2.5,Y2821,IF(X2822&gt;=2.25,"C",IF(X2822&gt;=2,"D",IF(X2822=0,0,"F"))))</f>
        <v>B-</v>
      </c>
      <c r="Z2822" s="510"/>
    </row>
    <row r="2823" spans="1:26" ht="17.25" customHeight="1">
      <c r="A2823" s="458" t="s">
        <v>27</v>
      </c>
      <c r="B2823" s="459"/>
      <c r="C2823" s="102">
        <f>IF('7th 1'!C52&gt;0,'7th 1'!H4,IF('7th 1'!K52&gt;0,'7th 1'!P4,IF('7th 1'!S52&gt;0,'7th 1'!X4,0)))</f>
        <v>3</v>
      </c>
      <c r="D2823" s="102">
        <f>IF('7th 2'!C52&gt;0,'7th 2'!H4,IF('7th 2'!K52&gt;0,'7th 2'!P4,IF('7th 2'!S52&gt;0,'7th 2'!X4,0)))</f>
        <v>3</v>
      </c>
      <c r="E2823" s="102">
        <f>IF('7th 3'!C52&gt;0,'7th 3'!H4,IF('7th 3'!K52&gt;0,'7th 3'!P4,IF('7th 3'!S52&gt;0,'7th 3'!X4,0)))</f>
        <v>3</v>
      </c>
      <c r="F2823" s="102">
        <f>IF('7th 4'!C52&gt;0,'7th 4'!H4,IF('7th 4'!K52&gt;0,'7th 4'!P4,IF('7th 4'!S52&gt;0,'7th 4'!X4,0)))</f>
        <v>1.5</v>
      </c>
      <c r="G2823" s="102">
        <f>IF('7th 5'!C52&gt;0,'7th 5'!H4,IF('7th 5'!K52&gt;0,'7th 5'!P4,IF('7th 5'!S52&gt;0,'7th 5'!X4,0)))</f>
        <v>1.5</v>
      </c>
      <c r="H2823" s="102">
        <f>IF('7th 6'!C52&gt;0,'7th 6'!H4,IF('7th 6'!K52&gt;0,'7th 6'!P4,IF('7th 6'!S52&gt;0,'7th 6'!X4,0)))</f>
        <v>3</v>
      </c>
      <c r="I2823" s="430"/>
      <c r="J2823" s="430"/>
      <c r="K2823" s="432"/>
      <c r="L2823" s="102">
        <f>IF('8th 1'!C52&gt;0,'8th 1'!H4,IF('8th 1'!K52&gt;0,'8th 1'!P4,IF('8th 1'!S52&gt;0,'8th 1'!X4,0)))</f>
        <v>3</v>
      </c>
      <c r="M2823" s="102">
        <f>IF('8th 2'!C52&gt;0,'8th 2'!H4,IF('8th 2'!K52&gt;0,'8th 2'!P4,IF('8th 2'!S52&gt;0,'8th 2'!X4,0)))</f>
        <v>3</v>
      </c>
      <c r="N2823" s="102">
        <f>IF('8th 3'!C52&gt;0,'8th 3'!H4,IF('8th 3'!K52&gt;0,'8th 3'!P4,IF('8th 3'!S52&gt;0,'8th 3'!X4,0)))</f>
        <v>3</v>
      </c>
      <c r="O2823" s="102">
        <f>IF('8th 4'!C52&gt;0,'8th 4'!H4,IF('8th 4'!K52&gt;0,'8th 4'!P4,IF('8th 4'!S52&gt;0,'8th 4'!X4,0)))</f>
        <v>3</v>
      </c>
      <c r="P2823" s="102">
        <f>IF('8th 5'!C52&gt;0,'8th 5'!H4,IF('8th 5'!K52&gt;0,'8th 5'!P4,IF('8th 5'!S52&gt;0,'8th 5'!X4,0)))</f>
        <v>1.5</v>
      </c>
      <c r="Q2823" s="102">
        <f>IF('8th 6'!C52&gt;0,'8th 6'!H4,IF('8th 6'!K52&gt;0,'8th 6'!P4,IF('8th 6'!S52&gt;0,'8th 6'!X4,0)))</f>
        <v>1.5</v>
      </c>
      <c r="R2823" s="102">
        <f>IF('8th 7'!C52&gt;0,'8th 7'!H4,IF('8th 7'!K52&gt;0,'8th 7'!P4,IF('8th 7'!S52&gt;0,'8th 7'!X4,0)))</f>
        <v>0</v>
      </c>
      <c r="S2823" s="430"/>
      <c r="T2823" s="430"/>
      <c r="U2823" s="432"/>
      <c r="V2823" s="460" t="s">
        <v>41</v>
      </c>
      <c r="W2823" s="461"/>
      <c r="X2823" s="461"/>
      <c r="Y2823" s="462"/>
      <c r="Z2823" s="510"/>
    </row>
    <row r="2824" spans="1:26" ht="18.75" customHeight="1" thickBot="1">
      <c r="A2824" s="463" t="s">
        <v>11</v>
      </c>
      <c r="B2824" s="464"/>
      <c r="C2824" s="102">
        <v>100</v>
      </c>
      <c r="D2824" s="102">
        <v>100</v>
      </c>
      <c r="E2824" s="102">
        <v>100</v>
      </c>
      <c r="F2824" s="102">
        <v>100</v>
      </c>
      <c r="G2824" s="102">
        <v>100</v>
      </c>
      <c r="H2824" s="102">
        <v>100</v>
      </c>
      <c r="I2824" s="465">
        <f>(C2828*C2823)+(D2828*D2823)+(E2828*E2823)+(F2828*F2823)+(G2828*G2823)+(H2828*H2823)</f>
        <v>45.375</v>
      </c>
      <c r="J2824" s="84"/>
      <c r="K2824" s="103" t="str">
        <f>IF(J2826&gt;=4,"A+",IF(J2826&gt;=3.75,"A",IF(J2826&gt;=3.5,"A-",IF(J2826&gt;=3.25,"B+",IF(J2826&gt;=3,"B",IF(J2826&gt;=2.75,"B-",IF(J2826&gt;=2.5,"C+",IF(J2826&gt;=2,"C","F"))))))))</f>
        <v>B</v>
      </c>
      <c r="L2824" s="102">
        <v>100</v>
      </c>
      <c r="M2824" s="102">
        <v>100</v>
      </c>
      <c r="N2824" s="102">
        <v>100</v>
      </c>
      <c r="O2824" s="102">
        <v>100</v>
      </c>
      <c r="P2824" s="102">
        <v>100</v>
      </c>
      <c r="Q2824" s="102">
        <v>100</v>
      </c>
      <c r="R2824" s="102">
        <v>100</v>
      </c>
      <c r="S2824" s="465">
        <f>(L2828*L2823)+(M2828*M2823)+(N2828*N2823)+(O2828*O2823)+(P2828*P2823)+(Q2828*Q2823)+(R2828*R2823)</f>
        <v>47.625</v>
      </c>
      <c r="T2824" s="84"/>
      <c r="U2824" s="103" t="str">
        <f>IF(T2826&gt;=4,"A+",IF(T2826&gt;=3.75,"A",IF(T2826&gt;=3.5,"A-",IF(T2826&gt;=3.25,"B+",IF(T2826&gt;=3,"B",IF(T2826&gt;=2.75,"B-",IF(T2826&gt;=2.5,"C+",IF(T2826&gt;=2,"C","F"))))))))</f>
        <v>B</v>
      </c>
      <c r="V2824" s="467" t="s">
        <v>29</v>
      </c>
      <c r="W2824" s="469" t="s">
        <v>0</v>
      </c>
      <c r="X2824" s="469" t="s">
        <v>3</v>
      </c>
      <c r="Y2824" s="421" t="s">
        <v>2</v>
      </c>
      <c r="Z2824" s="510"/>
    </row>
    <row r="2825" spans="1:26" ht="17.25" thickTop="1">
      <c r="A2825" s="77" t="s">
        <v>28</v>
      </c>
      <c r="B2825" s="86"/>
      <c r="C2825" s="104">
        <f>IF('7th 1'!C52&gt;0,'7th 1'!C52,IF('7th 1'!K52&gt;0,'7th 1'!K52,IF('7th 1'!S52&gt;0,'7th 1'!S52,0)))</f>
        <v>24</v>
      </c>
      <c r="D2825" s="104">
        <f>IF('7th 2'!C52&gt;0,'7th 2'!C52,IF('7th 2'!K52&gt;0,'7th 2'!K52,IF('7th 2'!S52&gt;0,'7th 2'!S52,0)))</f>
        <v>23.75</v>
      </c>
      <c r="E2825" s="104">
        <f>IF('7th 3'!C52&gt;0,'7th 3'!C52,IF('7th 3'!K52&gt;0,'7th 3'!K52,IF('7th 3'!S52&gt;0,'7th 3'!S52,0)))</f>
        <v>24.25</v>
      </c>
      <c r="F2825" s="104">
        <f>IF('7th 4'!C52&gt;0,'7th 4'!C52,IF('7th 4'!K52&gt;0,'7th 4'!K52,IF('7th 4'!S52&gt;0,'7th 4'!S52,0)))</f>
        <v>25</v>
      </c>
      <c r="G2825" s="104">
        <f>IF('7th 5'!C52&gt;0,'7th 5'!C52,IF('7th 5'!K52&gt;0,'7th 5'!K52,IF('7th 5'!S52&gt;0,'7th 5'!S52,0)))</f>
        <v>28</v>
      </c>
      <c r="H2825" s="104">
        <f>IF('7th 6'!C52&gt;0,'7th 6'!C52,IF('7th 6'!K52&gt;0,'7th 6'!K52,IF('7th 6'!S52&gt;0,'7th 6'!S52,0)))</f>
        <v>26.75</v>
      </c>
      <c r="I2825" s="466"/>
      <c r="J2825" s="98"/>
      <c r="K2825" s="90"/>
      <c r="L2825" s="104">
        <f>IF('8th 1'!C52&gt;0,'8th 1'!C52,IF('8th 1'!K52&gt;0,'8th 1'!K52,IF('8th 1'!S52&gt;0,'8th 1'!S52,0)))</f>
        <v>26</v>
      </c>
      <c r="M2825" s="104">
        <f>IF('8th 2'!C52&gt;0,'8th 2'!C52,IF('8th 2'!K52&gt;0,'8th 2'!K52,IF('8th 2'!S52&gt;0,'8th 2'!S52,0)))</f>
        <v>26.25</v>
      </c>
      <c r="N2825" s="104">
        <f>IF('8th 3'!C52&gt;0,'8th 3'!C52,IF('8th 3'!K52&gt;0,'8th 3'!K52,IF('8th 3'!S52&gt;0,'8th 3'!S52,0)))</f>
        <v>31</v>
      </c>
      <c r="O2825" s="104">
        <f>IF('8th 4'!C52&gt;0,'8th 4'!C52,IF('8th 4'!K52&gt;0,'8th 4'!K52,IF('8th 4'!S52&gt;0,'8th 4'!S52,0)))</f>
        <v>24.5</v>
      </c>
      <c r="P2825" s="104">
        <f>IF('8th 5'!C52&gt;0,'8th 5'!C52,IF('8th 5'!K52&gt;0,'8th 5'!K52,IF('8th 5'!S52&gt;0,'8th 5'!S52,0)))</f>
        <v>27.75</v>
      </c>
      <c r="Q2825" s="104">
        <f>IF('8th 6'!C52&gt;0,'8th 6'!C52,IF('8th 6'!K52&gt;0,'8th 6'!K52,IF('8th 6'!S52&gt;0,'8th 6'!S52,0)))</f>
        <v>25.5</v>
      </c>
      <c r="R2825" s="104">
        <f>IF('8th 7'!C52&gt;0,'8th 7'!C52,IF('8th 7'!K52&gt;0,'8th 7'!K52,IF('8th 7'!S52&gt;0,'8th 7'!S52,0)))</f>
        <v>0</v>
      </c>
      <c r="S2825" s="466"/>
      <c r="T2825" s="98"/>
      <c r="U2825" s="90"/>
      <c r="V2825" s="468"/>
      <c r="W2825" s="470"/>
      <c r="X2825" s="471"/>
      <c r="Y2825" s="422"/>
      <c r="Z2825" s="510"/>
    </row>
    <row r="2826" spans="1:26" ht="17.25">
      <c r="A2826" s="423" t="s">
        <v>26</v>
      </c>
      <c r="B2826" s="91" t="s">
        <v>60</v>
      </c>
      <c r="C2826" s="104">
        <f>IF('7th 1'!C52&gt;0,'7th 1'!J52,IF('7th 1'!K52&gt;0,'7th 1'!R52,IF('7th 1'!S52&gt;0,'7th 1'!Z52,0)))</f>
        <v>40.5</v>
      </c>
      <c r="D2826" s="104">
        <f>IF('7th 2'!C52&gt;0,'7th 2'!J52,IF('7th 2'!K52&gt;0,'7th 2'!R52,IF('7th 2'!S52&gt;0,'7th 2'!Z52,0)))</f>
        <v>40.5</v>
      </c>
      <c r="E2826" s="104">
        <f>IF('7th 3'!C52&gt;0,'7th 3'!J52,IF('7th 3'!K52&gt;0,'7th 3'!R52,IF('7th 3'!S52&gt;0,'7th 3'!Z52,0)))</f>
        <v>33</v>
      </c>
      <c r="F2826" s="104">
        <f>IF('7th 4'!C52&gt;0,'7th 4'!J52,IF('7th 4'!K52&gt;0,'7th 4'!R52,IF('7th 4'!S52&gt;0,'7th 4'!Z52,0)))</f>
        <v>40</v>
      </c>
      <c r="G2826" s="104">
        <f>IF('7th 5'!C52&gt;0,'7th 5'!J52,IF('7th 5'!K52&gt;0,'7th 5'!R52,IF('7th 5'!S52&gt;0,'7th 5'!Z52,0)))</f>
        <v>36</v>
      </c>
      <c r="H2826" s="104">
        <f>IF('7th 6'!C52&gt;0,'7th 6'!J52,IF('7th 6'!K52&gt;0,'7th 6'!R52,IF('7th 6'!S52&gt;0,'7th 6'!Z52,0)))</f>
        <v>29.25</v>
      </c>
      <c r="I2826" s="466"/>
      <c r="J2826" s="440">
        <f>I2824/(C2823+D2823+E2823+F2823+G2823+H2823)</f>
        <v>3.0249999999999999</v>
      </c>
      <c r="K2826" s="442" t="str">
        <f>IF(J2826&gt;=2.5,K2824,IF(J2826&gt;=2.25,"C",IF(J2826&gt;=2,"D",IF(J2826=0,0,"F"))))</f>
        <v>B</v>
      </c>
      <c r="L2826" s="104">
        <f>IF('8th 1'!C52&gt;0,'8th 1'!J52,IF('8th 1'!K52&gt;0,'8th 1'!R52,IF('8th 1'!S52&gt;0,'8th 1'!Z52,0)))</f>
        <v>39</v>
      </c>
      <c r="M2826" s="104">
        <f>IF('8th 2'!C52&gt;0,'8th 2'!J52,IF('8th 2'!K52&gt;0,'8th 2'!R52,IF('8th 2'!S52&gt;0,'8th 2'!Z52,0)))</f>
        <v>40</v>
      </c>
      <c r="N2826" s="104">
        <f>IF('8th 3'!C52&gt;0,'8th 3'!J52,IF('8th 3'!K52&gt;0,'8th 3'!R52,IF('8th 3'!S52&gt;0,'8th 3'!Z52,0)))</f>
        <v>39</v>
      </c>
      <c r="O2826" s="104">
        <f>IF('8th 4'!C52&gt;0,'8th 4'!J52,IF('8th 4'!K52&gt;0,'8th 4'!R52,IF('8th 4'!S52&gt;0,'8th 4'!Z52,0)))</f>
        <v>41</v>
      </c>
      <c r="P2826" s="104">
        <f>IF('8th 5'!C52&gt;0,'8th 5'!J52,IF('8th 5'!K52&gt;0,'8th 5'!R52,IF('8th 5'!S52&gt;0,'8th 5'!Z52,0)))</f>
        <v>32.5</v>
      </c>
      <c r="Q2826" s="104">
        <f>IF('8th 6'!C52&gt;0,'8th 6'!J52,IF('8th 6'!K52&gt;0,'8th 6'!R52,IF('8th 6'!S52&gt;0,'8th 6'!Z52,0)))</f>
        <v>23.5</v>
      </c>
      <c r="R2826" s="104">
        <f>IF('8th 7'!C52&gt;0,'8th 7'!J52,IF('8th 7'!K52&gt;0,'8th 7'!R52,IF('8th 7'!S52&gt;0,'8th 7'!Z52,0)))</f>
        <v>0</v>
      </c>
      <c r="S2826" s="466"/>
      <c r="T2826" s="440">
        <f>S2824/(L2823+M2823+N2823+O2823+P2823+Q2823+R2823)</f>
        <v>3.1749999999999998</v>
      </c>
      <c r="U2826" s="442" t="str">
        <f>IF(T2826&gt;=2.5,U2824,IF(T2826&gt;=2.25,"C",IF(T2826&gt;=2,"D",IF(T2826=0,0,"F"))))</f>
        <v>B</v>
      </c>
      <c r="V2826" s="454" t="s">
        <v>40</v>
      </c>
      <c r="W2826" s="443"/>
      <c r="X2826" s="443"/>
      <c r="Y2826" s="455"/>
      <c r="Z2826" s="510"/>
    </row>
    <row r="2827" spans="1:26" ht="16.5" customHeight="1">
      <c r="A2827" s="424"/>
      <c r="B2827" s="91" t="s">
        <v>67</v>
      </c>
      <c r="C2827" s="117">
        <f>'7th 1'!AA52</f>
        <v>65</v>
      </c>
      <c r="D2827" s="117">
        <f>'7th 2'!AA52</f>
        <v>65</v>
      </c>
      <c r="E2827" s="117">
        <f>'7th 3'!AA52</f>
        <v>58</v>
      </c>
      <c r="F2827" s="117">
        <f>'7th 4'!AA52</f>
        <v>65</v>
      </c>
      <c r="G2827" s="117">
        <f>'7th 5'!AA52</f>
        <v>64</v>
      </c>
      <c r="H2827" s="117">
        <f>'7th 6'!AA52</f>
        <v>56</v>
      </c>
      <c r="I2827" s="466"/>
      <c r="J2827" s="453"/>
      <c r="K2827" s="442"/>
      <c r="L2827" s="117">
        <f>'8th 1'!AA52</f>
        <v>65</v>
      </c>
      <c r="M2827" s="117">
        <f>'8th 2'!AA52</f>
        <v>67</v>
      </c>
      <c r="N2827" s="117">
        <f>'8th 3'!AA52</f>
        <v>70</v>
      </c>
      <c r="O2827" s="117">
        <f>'8th 4'!AA52</f>
        <v>66</v>
      </c>
      <c r="P2827" s="117">
        <f>'8th 5'!AA52</f>
        <v>61</v>
      </c>
      <c r="Q2827" s="117">
        <f>'8th 6'!AA52</f>
        <v>49</v>
      </c>
      <c r="R2827" s="117">
        <f>'8th 7'!AA52</f>
        <v>0</v>
      </c>
      <c r="S2827" s="466"/>
      <c r="T2827" s="453"/>
      <c r="U2827" s="442"/>
      <c r="V2827" s="444">
        <f>IF((C2828+C2830)=0,0,C2823)+IF((D2828+D2830)=0,0,D2823)+IF((E2828+E2830)=0,0,E2823)+IF((F2828+F2830)=0,0,F2823)+IF((G2828+G2830)=0,0,G2823)+IF((H2828+H2830)=0,0,H2823)+IF((L2828+L2830)=0,0,L2823)+IF((M2828+M2830)=0,0,M2823)+IF((N2828+N2830)=0,0,N2823)+IF((O2828+O2830)=0,0,O2823)+IF((P2828+P2830)=0,0,P2823)+IF((Q2828+Q2830)=0,0,Q2823)+IF((R2828+R2830)=0,0,R2823)+IF(I2834&gt;0,1.5,0)</f>
        <v>31.5</v>
      </c>
      <c r="W2827" s="457">
        <f>I2824+S2824+(I2834*1.5)</f>
        <v>98.25</v>
      </c>
      <c r="X2827" s="440">
        <f>IF(S2824&gt;0,(W2827/31.5),J2826)</f>
        <v>3.1190476190476191</v>
      </c>
      <c r="Y2827" s="164" t="str">
        <f>IF(X2827&gt;=4,"A+",IF(X2827&gt;=3.75,"A",IF(X2827&gt;=3.5,"A-",IF(X2827&gt;=3.25,"B+",IF(X2827&gt;=3,"B",IF(X2827&gt;=2.75,"B-",IF(X2827&gt;=2.5,"C+",IF(X2827&gt;=2,"C","F"))))))))</f>
        <v>B</v>
      </c>
      <c r="Z2827" s="510"/>
    </row>
    <row r="2828" spans="1:26" ht="16.5">
      <c r="A2828" s="424"/>
      <c r="B2828" s="91" t="s">
        <v>1</v>
      </c>
      <c r="C2828" s="104">
        <f>'7th 1'!AC52</f>
        <v>3.25</v>
      </c>
      <c r="D2828" s="104">
        <f>'7th 2'!AC52</f>
        <v>3.25</v>
      </c>
      <c r="E2828" s="104">
        <f>'7th 3'!AC52</f>
        <v>2.75</v>
      </c>
      <c r="F2828" s="104">
        <f>'7th 4'!AC52</f>
        <v>3.25</v>
      </c>
      <c r="G2828" s="104">
        <f>'7th 5'!AC52</f>
        <v>3</v>
      </c>
      <c r="H2828" s="104">
        <f>'7th 6'!AC52</f>
        <v>2.75</v>
      </c>
      <c r="I2828" s="466"/>
      <c r="J2828" s="98"/>
      <c r="K2828" s="112"/>
      <c r="L2828" s="104">
        <f>'8th 1'!AC52</f>
        <v>3.25</v>
      </c>
      <c r="M2828" s="104">
        <f>'8th 2'!AC52</f>
        <v>3.25</v>
      </c>
      <c r="N2828" s="104">
        <f>'8th 3'!AC52</f>
        <v>3.5</v>
      </c>
      <c r="O2828" s="104">
        <f>'8th 4'!AC52</f>
        <v>3.25</v>
      </c>
      <c r="P2828" s="104">
        <f>'8th 5'!AC52</f>
        <v>3</v>
      </c>
      <c r="Q2828" s="104">
        <f>'8th 6'!AC52</f>
        <v>2.25</v>
      </c>
      <c r="R2828" s="104">
        <f>'8th 7'!AC52</f>
        <v>0</v>
      </c>
      <c r="S2828" s="466"/>
      <c r="T2828" s="98"/>
      <c r="V2828" s="456"/>
      <c r="W2828" s="448"/>
      <c r="X2828" s="441"/>
      <c r="Y2828" s="451" t="str">
        <f>IF(S2824&gt;0,(IF(X2827&gt;=2.5,Y2827,IF(X2827&gt;=2.25,"C",IF(X2827&gt;=2,"D","F")))),K2826)</f>
        <v>B</v>
      </c>
      <c r="Z2828" s="510"/>
    </row>
    <row r="2829" spans="1:26" ht="16.5">
      <c r="A2829" s="424"/>
      <c r="B2829" s="91" t="s">
        <v>2</v>
      </c>
      <c r="C2829" s="104" t="str">
        <f>'7th 1'!AB52</f>
        <v>B+</v>
      </c>
      <c r="D2829" s="104" t="str">
        <f>'7th 2'!AB52</f>
        <v>B+</v>
      </c>
      <c r="E2829" s="104" t="str">
        <f>'7th 3'!AB52</f>
        <v>B-</v>
      </c>
      <c r="F2829" s="104" t="str">
        <f>'7th 4'!AB52</f>
        <v>B+</v>
      </c>
      <c r="G2829" s="104" t="str">
        <f>'7th 5'!AB52</f>
        <v>B</v>
      </c>
      <c r="H2829" s="104" t="str">
        <f>'7th 6'!AB52</f>
        <v>B-</v>
      </c>
      <c r="I2829" s="466"/>
      <c r="J2829" s="98"/>
      <c r="K2829" s="90"/>
      <c r="L2829" s="104" t="str">
        <f>'8th 1'!AB52</f>
        <v>B+</v>
      </c>
      <c r="M2829" s="104" t="str">
        <f>'8th 2'!AB52</f>
        <v>B+</v>
      </c>
      <c r="N2829" s="104" t="str">
        <f>'8th 3'!AB52</f>
        <v>A-</v>
      </c>
      <c r="O2829" s="104" t="str">
        <f>'8th 4'!AB52</f>
        <v>B+</v>
      </c>
      <c r="P2829" s="104" t="str">
        <f>'8th 5'!AB52</f>
        <v>B</v>
      </c>
      <c r="Q2829" s="104" t="str">
        <f>'8th 6'!AB52</f>
        <v>C</v>
      </c>
      <c r="R2829" s="104" t="str">
        <f>'8th 7'!AB52</f>
        <v/>
      </c>
      <c r="S2829" s="466"/>
      <c r="T2829" s="98"/>
      <c r="U2829" s="90"/>
      <c r="V2829" s="446"/>
      <c r="W2829" s="449"/>
      <c r="X2829" s="450"/>
      <c r="Y2829" s="452"/>
      <c r="Z2829" s="510"/>
    </row>
    <row r="2830" spans="1:26" ht="16.5">
      <c r="A2830" s="413" t="s">
        <v>127</v>
      </c>
      <c r="B2830" s="91" t="s">
        <v>1</v>
      </c>
      <c r="C2830" s="104" t="str">
        <f>'7th 1'!AD52</f>
        <v>3.44</v>
      </c>
      <c r="D2830" s="104">
        <f>'7th 2'!AD52</f>
        <v>0</v>
      </c>
      <c r="E2830" s="104">
        <f>'7th 3'!AD52</f>
        <v>0</v>
      </c>
      <c r="F2830" s="104">
        <f>'7th 4'!AD52</f>
        <v>0</v>
      </c>
      <c r="G2830" s="104">
        <f>'7th 5'!AD52</f>
        <v>0</v>
      </c>
      <c r="H2830" s="104">
        <f>'7th 6'!AD52</f>
        <v>0</v>
      </c>
      <c r="I2830" s="415">
        <f>(C2830*C2823)+(D2830*D2823)+(E2830*E2823)+(F2830*F2823)+(G2830*G2823)+(H2830*H2823)</f>
        <v>10.32</v>
      </c>
      <c r="J2830" s="417">
        <f>IF(C2830&gt;0,(C2828*C2823),0)+IF(D2830&gt;0,(D2828*D2823),0)+IF(E2830&gt;0,(E2828*E2823),0)+IF(F2830&gt;0,(F2828*F2823),0)+IF(G2830&gt;0,(G2828*G2823),0)+IF(H2830&gt;0,(H2828*H2823),0)</f>
        <v>9.75</v>
      </c>
      <c r="K2830" s="418">
        <f>IF(C2830&gt;C2828,((C2830*C2823)-(C2828*C2823)),0)+IF(D2830&gt;D2828,((D2830*D2823)-(D2828*D2823)),0)+IF(E2830&gt;E2828,((E2830*E2823)-(E2828*E2823)),0)+IF(F2830&gt;F2828,((F2830*F2823)-(F2828*F2823)),0)+IF(G2830&gt;G2828,((G2830*G2823)-(G2828*G2823)),0)+IF(H2830&gt;H2828,((H2830*H2823)-(H2828*H2823)),0)</f>
        <v>0.57000000000000028</v>
      </c>
      <c r="L2830" s="165">
        <f>'8th 1'!AD52</f>
        <v>0</v>
      </c>
      <c r="M2830" s="104">
        <f>'8th 2'!AD52</f>
        <v>0</v>
      </c>
      <c r="N2830" s="104">
        <f>'8th 3'!AD52</f>
        <v>0</v>
      </c>
      <c r="O2830" s="104">
        <f>'8th 4'!AD52</f>
        <v>0</v>
      </c>
      <c r="P2830" s="104">
        <f>'8th 5'!AD52</f>
        <v>0</v>
      </c>
      <c r="Q2830" s="104">
        <f>'8th 6'!AD52</f>
        <v>0</v>
      </c>
      <c r="R2830" s="104">
        <f>'8th 7'!AD52</f>
        <v>0</v>
      </c>
      <c r="S2830" s="403">
        <f>(L2830*L2823)+(M2830*M2823)+(N2830*N2823)+(O2830*O2823)+(P2830*P2823)+(Q2830*Q2823)+(R2830*R2823)</f>
        <v>0</v>
      </c>
      <c r="T2830" s="417">
        <f>IF(L2830&gt;0,(L2828*L2823),0)+IF(M2830&gt;0,(M2828*M2823),0)+IF(N2830&gt;0,(N2828*N2823),0)+IF(O2830&gt;0,(O2828*O2823),0)+IF(P2830&gt;0,(P2828*P2823),0)+IF(Q2830&gt;0,(Q2828*Q2823),0)+IF(R2830&gt;0,(R2828*R2823),0)</f>
        <v>0</v>
      </c>
      <c r="U2830" s="399">
        <f>IF(L2830&gt;L2828,((L2830*L2823)-(L2828*L2823)),0)+IF(M2830&gt;M2828,((M2830*M2823)-(M2828*M2823)),0)+IF(N2830&gt;N2828,((N2830*N2823)-(N2828*N2823)),0)+IF(O2830&gt;O2828,((O2830*O2823)-(O2828*O2823)),0)+IF(P2830&gt;P2828,((P2830*P2823)-(P2828*P2823)),0)+IF(Q2830&gt;Q2828,((Q2830*Q2823)-(Q2828*Q2823)),0)+IF(R2830&gt;R2828,((R2830*R2823)-(R2828*R2823)),0)</f>
        <v>0</v>
      </c>
      <c r="V2830" s="401">
        <f>I2830+S2830</f>
        <v>10.32</v>
      </c>
      <c r="W2830" s="403">
        <f>J2830+T2830</f>
        <v>9.75</v>
      </c>
      <c r="X2830" s="403">
        <f>K2830+U2830</f>
        <v>0.57000000000000028</v>
      </c>
      <c r="Y2830" s="405">
        <f>IF(V2822&gt;0,(X2830+Y2817),0)</f>
        <v>0.57000000000000028</v>
      </c>
      <c r="Z2830" s="510"/>
    </row>
    <row r="2831" spans="1:26" ht="15.75" customHeight="1" thickBot="1">
      <c r="A2831" s="414"/>
      <c r="B2831" s="157" t="s">
        <v>23</v>
      </c>
      <c r="C2831" s="180" t="str">
        <f>'7th 1'!AE52</f>
        <v>Imp:</v>
      </c>
      <c r="D2831" s="180" t="str">
        <f>'7th 2'!AE52</f>
        <v/>
      </c>
      <c r="E2831" s="180" t="str">
        <f>'7th 3'!AE52</f>
        <v/>
      </c>
      <c r="F2831" s="180" t="str">
        <f>'7th 4'!AE52</f>
        <v/>
      </c>
      <c r="G2831" s="180" t="str">
        <f>'7th 5'!AE52</f>
        <v/>
      </c>
      <c r="H2831" s="180" t="str">
        <f>'7th 6'!AE52</f>
        <v/>
      </c>
      <c r="I2831" s="416"/>
      <c r="J2831" s="416"/>
      <c r="K2831" s="419"/>
      <c r="L2831" s="180" t="str">
        <f>'8th 1'!AE52</f>
        <v/>
      </c>
      <c r="M2831" s="180" t="str">
        <f>'8th 2'!AE52</f>
        <v/>
      </c>
      <c r="N2831" s="180" t="str">
        <f>'8th 3'!AE52</f>
        <v/>
      </c>
      <c r="O2831" s="180" t="str">
        <f>'8th 4'!AE52</f>
        <v/>
      </c>
      <c r="P2831" s="180" t="str">
        <f>'8th 5'!AE52</f>
        <v/>
      </c>
      <c r="Q2831" s="180" t="str">
        <f>'8th 6'!AE52</f>
        <v/>
      </c>
      <c r="R2831" s="180" t="str">
        <f>'8th 7'!AE52</f>
        <v/>
      </c>
      <c r="S2831" s="420"/>
      <c r="T2831" s="420"/>
      <c r="U2831" s="400"/>
      <c r="V2831" s="402"/>
      <c r="W2831" s="404"/>
      <c r="X2831" s="404"/>
      <c r="Y2831" s="406"/>
      <c r="Z2831" s="510"/>
    </row>
    <row r="2832" spans="1:26" ht="9.75" customHeight="1" thickTop="1" thickBot="1">
      <c r="C2832" s="53"/>
      <c r="D2832" s="53"/>
      <c r="E2832" s="53"/>
      <c r="F2832" s="53"/>
      <c r="G2832" s="53"/>
      <c r="H2832" s="53"/>
      <c r="L2832" s="53"/>
      <c r="M2832" s="53"/>
      <c r="N2832" s="53"/>
      <c r="O2832" s="53"/>
      <c r="P2832" s="53"/>
      <c r="Q2832" s="53"/>
      <c r="R2832" s="53"/>
      <c r="V2832" s="53"/>
      <c r="W2832" s="53"/>
      <c r="X2832" s="53"/>
      <c r="Y2832" s="53"/>
    </row>
    <row r="2833" spans="1:26" ht="18.75" thickTop="1">
      <c r="A2833" s="407" t="s">
        <v>33</v>
      </c>
      <c r="B2833" s="408"/>
      <c r="C2833" s="376" t="s">
        <v>35</v>
      </c>
      <c r="D2833" s="380"/>
      <c r="E2833" s="376" t="s">
        <v>30</v>
      </c>
      <c r="F2833" s="380"/>
      <c r="G2833" s="376" t="s">
        <v>31</v>
      </c>
      <c r="H2833" s="380"/>
      <c r="I2833" s="376" t="s">
        <v>32</v>
      </c>
      <c r="J2833" s="411"/>
      <c r="K2833" s="411"/>
      <c r="L2833" s="412"/>
      <c r="M2833" s="370" t="s">
        <v>50</v>
      </c>
      <c r="N2833" s="371"/>
      <c r="O2833" s="376" t="s">
        <v>0</v>
      </c>
      <c r="P2833" s="377"/>
      <c r="Q2833" s="169" t="s">
        <v>29</v>
      </c>
      <c r="R2833" s="378" t="s">
        <v>216</v>
      </c>
      <c r="S2833" s="379"/>
      <c r="T2833" s="379"/>
      <c r="U2833" s="380"/>
      <c r="V2833" s="381" t="s">
        <v>2</v>
      </c>
      <c r="W2833" s="382"/>
      <c r="X2833" s="170"/>
      <c r="Y2833" s="171"/>
    </row>
    <row r="2834" spans="1:26" s="113" customFormat="1" ht="18" customHeight="1">
      <c r="A2834" s="409"/>
      <c r="B2834" s="410"/>
      <c r="C2834" s="383" t="str">
        <f>'viva-1'!K50</f>
        <v>2.75</v>
      </c>
      <c r="D2834" s="384"/>
      <c r="E2834" s="383" t="str">
        <f>'viva-2'!K50</f>
        <v>2.50</v>
      </c>
      <c r="F2834" s="384"/>
      <c r="G2834" s="385" t="str">
        <f>'viva-3'!K50</f>
        <v>3.00</v>
      </c>
      <c r="H2834" s="384"/>
      <c r="I2834" s="383" t="str">
        <f>'viva-4'!K50</f>
        <v>3.50</v>
      </c>
      <c r="J2834" s="386"/>
      <c r="K2834" s="386"/>
      <c r="L2834" s="387"/>
      <c r="M2834" s="372"/>
      <c r="N2834" s="373"/>
      <c r="O2834" s="388">
        <f>W2822+Y2830</f>
        <v>366.19499999999999</v>
      </c>
      <c r="P2834" s="389"/>
      <c r="Q2834" s="397">
        <f>V2822</f>
        <v>126</v>
      </c>
      <c r="R2834" s="392">
        <f>O2834/126</f>
        <v>2.9063095238095236</v>
      </c>
      <c r="S2834" s="393"/>
      <c r="T2834" s="393"/>
      <c r="U2834" s="394"/>
      <c r="V2834" s="359" t="str">
        <f>IF(R2834&gt;=2.5,Y2834,IF(R2834&gt;=2.25,"C",IF(R2834&gt;=2,"D",IF(R2834=0,0,"F"))))</f>
        <v>B-</v>
      </c>
      <c r="W2834" s="360"/>
      <c r="X2834" s="172"/>
      <c r="Y2834" s="173" t="str">
        <f>IF(R2834&gt;=4,"A+",IF(R2834&gt;=3.75,"A",IF(R2834&gt;=3.5,"A-",IF(R2834&gt;=3.25,"B+",IF(R2834&gt;=3,"B",IF(R2834&gt;=2.75,"B-",IF(R2834&gt;=2.5,"C+",IF(R2834&gt;=2,"C","F"))))))))</f>
        <v>B-</v>
      </c>
      <c r="Z2834" s="174"/>
    </row>
    <row r="2835" spans="1:26" ht="38.25" customHeight="1" thickBot="1">
      <c r="A2835" s="363" t="s">
        <v>34</v>
      </c>
      <c r="B2835" s="364"/>
      <c r="C2835" s="365" t="s">
        <v>1</v>
      </c>
      <c r="D2835" s="366"/>
      <c r="E2835" s="367">
        <f>C2834+E2834+G2834+I2834</f>
        <v>11.75</v>
      </c>
      <c r="F2835" s="368"/>
      <c r="G2835" s="365" t="s">
        <v>0</v>
      </c>
      <c r="H2835" s="366"/>
      <c r="I2835" s="367">
        <f>E2835*1.5</f>
        <v>17.625</v>
      </c>
      <c r="J2835" s="369"/>
      <c r="K2835" s="369"/>
      <c r="L2835" s="368"/>
      <c r="M2835" s="374"/>
      <c r="N2835" s="375"/>
      <c r="O2835" s="390"/>
      <c r="P2835" s="391"/>
      <c r="Q2835" s="398"/>
      <c r="R2835" s="395"/>
      <c r="S2835" s="395"/>
      <c r="T2835" s="395"/>
      <c r="U2835" s="396"/>
      <c r="V2835" s="361"/>
      <c r="W2835" s="362"/>
      <c r="X2835" s="175"/>
      <c r="Y2835" s="176"/>
    </row>
    <row r="2836" spans="1:26" ht="30" customHeight="1" thickTop="1">
      <c r="B2836" s="54"/>
      <c r="C2836" s="54"/>
      <c r="D2836" s="514" t="s">
        <v>24</v>
      </c>
      <c r="E2836" s="514"/>
      <c r="F2836" s="514"/>
      <c r="G2836" s="514"/>
      <c r="H2836" s="514"/>
      <c r="I2836" s="514"/>
      <c r="J2836" s="514"/>
      <c r="K2836" s="514"/>
      <c r="L2836" s="514"/>
      <c r="M2836" s="514"/>
      <c r="N2836" s="514"/>
      <c r="O2836" s="514"/>
      <c r="P2836" s="514"/>
      <c r="Q2836" s="514"/>
      <c r="R2836" s="514"/>
      <c r="S2836" s="514"/>
      <c r="T2836" s="55" t="s">
        <v>36</v>
      </c>
      <c r="U2836" s="56"/>
      <c r="V2836" s="515">
        <f>'1st 1'!R53</f>
        <v>0</v>
      </c>
      <c r="W2836" s="516"/>
      <c r="X2836" s="516"/>
      <c r="Y2836" s="516"/>
    </row>
    <row r="2837" spans="1:26" ht="18.75">
      <c r="A2837" s="57"/>
      <c r="B2837" s="58"/>
      <c r="C2837" s="59" t="s">
        <v>4</v>
      </c>
      <c r="D2837" s="60" t="s">
        <v>71</v>
      </c>
      <c r="E2837" s="60"/>
      <c r="F2837" s="53"/>
      <c r="G2837" s="61"/>
      <c r="H2837" s="517" t="s">
        <v>73</v>
      </c>
      <c r="I2837" s="518"/>
      <c r="J2837" s="518"/>
      <c r="K2837" s="518"/>
      <c r="L2837" s="518"/>
      <c r="M2837" s="518"/>
      <c r="N2837" s="518"/>
      <c r="O2837" s="62"/>
      <c r="P2837" s="62"/>
      <c r="Q2837" s="62"/>
      <c r="R2837" s="53"/>
      <c r="S2837" s="63"/>
      <c r="T2837" s="55" t="s">
        <v>37</v>
      </c>
      <c r="U2837" s="56"/>
      <c r="V2837" s="519">
        <f>'1st 1'!A53</f>
        <v>46</v>
      </c>
      <c r="W2837" s="516"/>
      <c r="X2837" s="516"/>
      <c r="Y2837" s="516"/>
    </row>
    <row r="2838" spans="1:26" ht="18.75">
      <c r="A2838" s="57"/>
      <c r="B2838" s="58"/>
      <c r="C2838" s="59" t="s">
        <v>5</v>
      </c>
      <c r="D2838" s="60" t="s">
        <v>66</v>
      </c>
      <c r="E2838" s="60"/>
      <c r="F2838" s="64"/>
      <c r="G2838" s="53"/>
      <c r="H2838" s="61"/>
      <c r="I2838" s="65"/>
      <c r="J2838" s="520">
        <f>'1st 1'!A3381</f>
        <v>0</v>
      </c>
      <c r="K2838" s="521"/>
      <c r="L2838" s="521"/>
      <c r="M2838" s="521"/>
      <c r="N2838" s="62"/>
      <c r="O2838" s="62"/>
      <c r="P2838" s="53"/>
      <c r="Q2838" s="53"/>
      <c r="R2838" s="53"/>
      <c r="S2838" s="63"/>
      <c r="T2838" s="55" t="s">
        <v>38</v>
      </c>
      <c r="U2838" s="56"/>
      <c r="V2838" s="56"/>
      <c r="W2838" s="56"/>
      <c r="X2838" s="56"/>
      <c r="Y2838" s="66">
        <f>'1st 1'!S53</f>
        <v>0</v>
      </c>
    </row>
    <row r="2839" spans="1:26" ht="18.75">
      <c r="A2839" s="57"/>
      <c r="B2839" s="58"/>
      <c r="C2839" s="59" t="s">
        <v>6</v>
      </c>
      <c r="D2839" s="60" t="s">
        <v>14</v>
      </c>
      <c r="E2839" s="58"/>
      <c r="F2839" s="67" t="s">
        <v>7</v>
      </c>
      <c r="G2839" s="68" t="str">
        <f>'1st 1'!B53</f>
        <v>S</v>
      </c>
      <c r="H2839" s="69"/>
      <c r="I2839" s="70"/>
      <c r="J2839" s="70"/>
      <c r="K2839" s="70"/>
      <c r="L2839" s="53"/>
      <c r="M2839" s="53"/>
      <c r="N2839" s="53"/>
      <c r="O2839" s="53"/>
      <c r="P2839" s="53"/>
      <c r="Q2839" s="53"/>
      <c r="R2839" s="53"/>
      <c r="V2839" s="53"/>
      <c r="W2839" s="53"/>
      <c r="X2839" s="53"/>
      <c r="Y2839" s="53"/>
    </row>
    <row r="2840" spans="1:26" ht="18.75">
      <c r="A2840" s="57"/>
      <c r="B2840" s="64"/>
      <c r="C2840" s="64"/>
      <c r="D2840" s="64"/>
      <c r="E2840" s="53"/>
      <c r="F2840" s="67" t="s">
        <v>8</v>
      </c>
      <c r="G2840" s="72">
        <f>'1st 1'!T53</f>
        <v>0</v>
      </c>
      <c r="H2840" s="69"/>
      <c r="I2840" s="70"/>
      <c r="J2840" s="70"/>
      <c r="K2840" s="70"/>
      <c r="L2840" s="53"/>
      <c r="M2840" s="53"/>
      <c r="N2840" s="53"/>
      <c r="O2840" s="53"/>
      <c r="P2840" s="53"/>
      <c r="Q2840" s="53"/>
      <c r="R2840" s="53"/>
      <c r="V2840" s="53"/>
      <c r="W2840" s="53"/>
      <c r="X2840" s="53"/>
      <c r="Y2840" s="53"/>
    </row>
    <row r="2841" spans="1:26" ht="18.75">
      <c r="A2841" s="57"/>
      <c r="B2841" s="64"/>
      <c r="C2841" s="64"/>
      <c r="D2841" s="64"/>
      <c r="E2841" s="53"/>
      <c r="F2841" s="67" t="s">
        <v>9</v>
      </c>
      <c r="G2841" s="72">
        <f>'1st 1'!U53</f>
        <v>0</v>
      </c>
      <c r="H2841" s="69"/>
      <c r="I2841" s="70"/>
      <c r="J2841" s="70"/>
      <c r="K2841" s="70"/>
      <c r="L2841" s="53"/>
      <c r="M2841" s="53"/>
      <c r="N2841" s="53"/>
      <c r="O2841" s="53"/>
      <c r="P2841" s="53"/>
      <c r="Q2841" s="53"/>
      <c r="R2841" s="53"/>
      <c r="V2841" s="53"/>
      <c r="W2841" s="53"/>
      <c r="X2841" s="53"/>
      <c r="Y2841" s="53"/>
    </row>
    <row r="2842" spans="1:26" ht="18.75">
      <c r="A2842" s="57"/>
      <c r="B2842" s="64"/>
      <c r="C2842" s="64"/>
      <c r="D2842" s="64"/>
      <c r="E2842" s="53"/>
      <c r="F2842" s="67" t="s">
        <v>10</v>
      </c>
      <c r="G2842" s="72">
        <f>'1st 1'!V53</f>
        <v>0</v>
      </c>
      <c r="H2842" s="69"/>
      <c r="I2842" s="73"/>
      <c r="J2842" s="73"/>
      <c r="K2842" s="73"/>
      <c r="L2842" s="53"/>
      <c r="M2842" s="53"/>
      <c r="N2842" s="53"/>
      <c r="O2842" s="53"/>
      <c r="P2842" s="53"/>
      <c r="Q2842" s="53"/>
      <c r="R2842" s="53"/>
      <c r="V2842" s="53"/>
      <c r="W2842" s="53"/>
      <c r="X2842" s="53"/>
      <c r="Y2842" s="53"/>
    </row>
    <row r="2843" spans="1:26" ht="21.75" customHeight="1" thickBot="1">
      <c r="A2843" s="522" t="s">
        <v>25</v>
      </c>
      <c r="B2843" s="522"/>
      <c r="C2843" s="523"/>
      <c r="D2843" s="523"/>
      <c r="E2843" s="523"/>
      <c r="F2843" s="523"/>
      <c r="G2843" s="523"/>
      <c r="H2843" s="523"/>
      <c r="I2843" s="523"/>
      <c r="J2843" s="523"/>
      <c r="K2843" s="523"/>
      <c r="L2843" s="524"/>
      <c r="M2843" s="524"/>
      <c r="N2843" s="524"/>
      <c r="O2843" s="524"/>
      <c r="P2843" s="524"/>
      <c r="Q2843" s="524"/>
      <c r="R2843" s="524"/>
      <c r="S2843" s="524"/>
      <c r="T2843" s="524"/>
      <c r="U2843" s="524"/>
      <c r="V2843" s="524"/>
      <c r="W2843" s="524"/>
      <c r="X2843" s="524"/>
      <c r="Y2843" s="524"/>
    </row>
    <row r="2844" spans="1:26" ht="19.5" customHeight="1" thickTop="1" thickBot="1">
      <c r="A2844" s="478" t="s">
        <v>42</v>
      </c>
      <c r="B2844" s="479"/>
      <c r="C2844" s="479"/>
      <c r="D2844" s="479"/>
      <c r="E2844" s="479"/>
      <c r="F2844" s="479"/>
      <c r="G2844" s="479"/>
      <c r="H2844" s="479"/>
      <c r="I2844" s="479"/>
      <c r="J2844" s="479"/>
      <c r="K2844" s="480"/>
      <c r="L2844" s="479" t="s">
        <v>43</v>
      </c>
      <c r="M2844" s="479"/>
      <c r="N2844" s="479"/>
      <c r="O2844" s="479"/>
      <c r="P2844" s="479"/>
      <c r="Q2844" s="479"/>
      <c r="R2844" s="479"/>
      <c r="S2844" s="479"/>
      <c r="T2844" s="479"/>
      <c r="U2844" s="506"/>
      <c r="V2844" s="507" t="s">
        <v>39</v>
      </c>
      <c r="W2844" s="508"/>
      <c r="X2844" s="508"/>
      <c r="Y2844" s="509"/>
      <c r="Z2844" s="510" t="s">
        <v>68</v>
      </c>
    </row>
    <row r="2845" spans="1:26" ht="19.5" thickTop="1" thickBot="1">
      <c r="A2845" s="74" t="s">
        <v>22</v>
      </c>
      <c r="B2845" s="75"/>
      <c r="C2845" s="76">
        <f>'1st 1'!C4</f>
        <v>101</v>
      </c>
      <c r="D2845" s="76">
        <f>'1st 2'!C4</f>
        <v>102</v>
      </c>
      <c r="E2845" s="76">
        <f>'1st 3'!C4</f>
        <v>103</v>
      </c>
      <c r="F2845" s="76">
        <f>'1st 4'!C4</f>
        <v>104</v>
      </c>
      <c r="G2845" s="76">
        <f>'1st 5'!C4</f>
        <v>105</v>
      </c>
      <c r="H2845" s="76">
        <f>'1st 6'!C4</f>
        <v>106</v>
      </c>
      <c r="I2845" s="511" t="s">
        <v>0</v>
      </c>
      <c r="J2845" s="511" t="s">
        <v>3</v>
      </c>
      <c r="K2845" s="512" t="s">
        <v>2</v>
      </c>
      <c r="L2845" s="76">
        <f>'2nd 1'!C4</f>
        <v>107</v>
      </c>
      <c r="M2845" s="76">
        <f>'2nd 2'!C4</f>
        <v>108</v>
      </c>
      <c r="N2845" s="76">
        <f>'2nd 3'!C4</f>
        <v>109</v>
      </c>
      <c r="O2845" s="76">
        <f>'2nd 4'!C4</f>
        <v>110</v>
      </c>
      <c r="P2845" s="76">
        <f>'2nd 5'!C4</f>
        <v>111</v>
      </c>
      <c r="Q2845" s="76">
        <f>'2nd 6'!C4</f>
        <v>112</v>
      </c>
      <c r="R2845" s="76">
        <f>'2nd 7'!C4</f>
        <v>0</v>
      </c>
      <c r="S2845" s="429" t="s">
        <v>0</v>
      </c>
      <c r="T2845" s="429" t="s">
        <v>3</v>
      </c>
      <c r="U2845" s="431" t="s">
        <v>2</v>
      </c>
      <c r="V2845" s="492" t="s">
        <v>29</v>
      </c>
      <c r="W2845" s="493" t="s">
        <v>0</v>
      </c>
      <c r="X2845" s="494" t="s">
        <v>3</v>
      </c>
      <c r="Y2845" s="495" t="s">
        <v>2</v>
      </c>
      <c r="Z2845" s="510"/>
    </row>
    <row r="2846" spans="1:26" ht="64.5" customHeight="1" thickTop="1" thickBot="1">
      <c r="A2846" s="77" t="s">
        <v>63</v>
      </c>
      <c r="B2846" s="78"/>
      <c r="C2846" s="114" t="str">
        <f>'1st 1'!C6</f>
        <v>Drawing-1</v>
      </c>
      <c r="D2846" s="114" t="str">
        <f>'1st 2'!C6</f>
        <v>Sketch-1</v>
      </c>
      <c r="E2846" s="114" t="str">
        <f>'1st 3'!C6</f>
        <v>Parspective-1</v>
      </c>
      <c r="F2846" s="114" t="str">
        <f>'1st 4'!C6</f>
        <v>Study and Composition-1</v>
      </c>
      <c r="G2846" s="114" t="str">
        <f>'1st 5'!C6</f>
        <v>History of Civilization-1</v>
      </c>
      <c r="H2846" s="114" t="str">
        <f>'1st 6'!C6</f>
        <v>Nazrul Studies</v>
      </c>
      <c r="I2846" s="481"/>
      <c r="J2846" s="481"/>
      <c r="K2846" s="482"/>
      <c r="L2846" s="114" t="str">
        <f>'2nd 1'!C6</f>
        <v>Drawing-2</v>
      </c>
      <c r="M2846" s="114" t="str">
        <f>'2nd 2'!C6</f>
        <v>Sketch-2</v>
      </c>
      <c r="N2846" s="114" t="str">
        <f>'2nd 3'!C6</f>
        <v>Perspective- 2</v>
      </c>
      <c r="O2846" s="114" t="str">
        <f>'2nd 4'!C6</f>
        <v>Basic Design</v>
      </c>
      <c r="P2846" s="114" t="str">
        <f>'2nd 5'!C6</f>
        <v xml:space="preserve"> Study &amp; composition 2</v>
      </c>
      <c r="Q2846" s="114" t="str">
        <f>'2nd 6'!C6</f>
        <v>History of Civilization -2</v>
      </c>
      <c r="R2846" s="114">
        <f>'2nd 7'!C6</f>
        <v>0</v>
      </c>
      <c r="S2846" s="429"/>
      <c r="T2846" s="429"/>
      <c r="U2846" s="431"/>
      <c r="V2846" s="492"/>
      <c r="W2846" s="493"/>
      <c r="X2846" s="493"/>
      <c r="Y2846" s="495"/>
      <c r="Z2846" s="510"/>
    </row>
    <row r="2847" spans="1:26" ht="18.75" thickTop="1">
      <c r="A2847" s="77" t="s">
        <v>12</v>
      </c>
      <c r="B2847" s="78"/>
      <c r="C2847" s="80">
        <f>'1st 1'!G4</f>
        <v>3</v>
      </c>
      <c r="D2847" s="80">
        <f>'1st 2'!G4</f>
        <v>1.5</v>
      </c>
      <c r="E2847" s="80">
        <f>'1st 3'!G4</f>
        <v>3</v>
      </c>
      <c r="F2847" s="80">
        <f>'1st 4'!G4</f>
        <v>3</v>
      </c>
      <c r="G2847" s="80">
        <f>'1st 5'!G4</f>
        <v>1.5</v>
      </c>
      <c r="H2847" s="80">
        <f>'1st 6'!G4</f>
        <v>3</v>
      </c>
      <c r="I2847" s="481"/>
      <c r="J2847" s="481"/>
      <c r="K2847" s="513"/>
      <c r="L2847" s="80">
        <f>'2nd 1'!G4</f>
        <v>3</v>
      </c>
      <c r="M2847" s="80">
        <f>'2nd 2'!G4</f>
        <v>1.5</v>
      </c>
      <c r="N2847" s="80">
        <f>'2nd 3'!G4</f>
        <v>3</v>
      </c>
      <c r="O2847" s="80">
        <f>'2nd 4'!G4</f>
        <v>1.5</v>
      </c>
      <c r="P2847" s="80">
        <f>'2nd 5'!G4</f>
        <v>3</v>
      </c>
      <c r="Q2847" s="80">
        <f>'2nd 6'!G4</f>
        <v>3</v>
      </c>
      <c r="R2847" s="80">
        <f>'2nd 7'!G4</f>
        <v>0</v>
      </c>
      <c r="S2847" s="430"/>
      <c r="T2847" s="430"/>
      <c r="U2847" s="432"/>
      <c r="V2847" s="468"/>
      <c r="W2847" s="471"/>
      <c r="X2847" s="471"/>
      <c r="Y2847" s="422"/>
      <c r="Z2847" s="510"/>
    </row>
    <row r="2848" spans="1:26" ht="16.5" customHeight="1">
      <c r="A2848" s="77" t="s">
        <v>11</v>
      </c>
      <c r="B2848" s="78"/>
      <c r="C2848" s="80">
        <v>100</v>
      </c>
      <c r="D2848" s="80">
        <v>100</v>
      </c>
      <c r="E2848" s="80">
        <v>100</v>
      </c>
      <c r="F2848" s="80">
        <v>100</v>
      </c>
      <c r="G2848" s="80">
        <v>100</v>
      </c>
      <c r="H2848" s="80">
        <v>100</v>
      </c>
      <c r="I2848" s="496">
        <f>(C2852*C2847)+(D2852*D2847)+(E2852*E2847)+(F2852*F2847)+(G2852*G2847)+(H2852*H2847)</f>
        <v>47.25</v>
      </c>
      <c r="J2848" s="82"/>
      <c r="K2848" s="83" t="str">
        <f>IF(J2849&gt;=4,"A+",IF(J2849&gt;=3.75,"A",IF(J2849&gt;=3.5,"A-",IF(J2849&gt;=3.25,"B+",IF(J2849&gt;=3,"B",IF(J2849&gt;=2.75,"B-",IF(J2849&gt;=2.5,"C+",IF(J2849&gt;=2,"C","F"))))))))</f>
        <v>B</v>
      </c>
      <c r="L2848" s="81">
        <v>100</v>
      </c>
      <c r="M2848" s="80">
        <v>100</v>
      </c>
      <c r="N2848" s="80">
        <v>100</v>
      </c>
      <c r="O2848" s="80">
        <v>100</v>
      </c>
      <c r="P2848" s="80">
        <v>100</v>
      </c>
      <c r="Q2848" s="80">
        <v>100</v>
      </c>
      <c r="R2848" s="80">
        <v>100</v>
      </c>
      <c r="S2848" s="465">
        <f>(L2852*L2847)+(M2852*M2847)+(N2852*N2847)+(O2852*O2847)+(P2852*P2847)+(Q2852*Q2847)+(R2852*R2847)</f>
        <v>50.25</v>
      </c>
      <c r="T2848" s="84"/>
      <c r="U2848" s="85" t="str">
        <f>IF(T2849&gt;=4,"A+",IF(T2849&gt;=3.75,"A",IF(T2849&gt;=3.5,"A-",IF(T2849&gt;=3.25,"B+",IF(T2849&gt;=3,"B",IF(T2849&gt;=2.75,"B-",IF(T2849&gt;=2.5,"C+",IF(T2849&gt;=2,"C","F"))))))))</f>
        <v>B+</v>
      </c>
      <c r="V2848" s="498">
        <f>IF((C2852+C2854)=0,0,C2847)+IF((D2852+D2854)=0,0,D2847)+IF((E2852+E2854)=0,0,E2847)+IF((F2852+F2854)=0,0,F2847)+IF((G2852+G2854)=0,0,G2847)+IF((H2852+H2854)=0,0,H2847)+IF((L2852+L2854)=0,0,L2847)+IF((M2852+M2854)=0,0,M2847)+IF((N2852+N2854)=0,0,N2847)+IF((O2852+O2854)=0,0,O2847)+IF((P2852+P2854)=0,0,P2847)+IF((Q2852+Q2854)=0,0,Q2847)+IF((R2852+R2854)=0,0,R2847)+IF(C2897=0,0,1.5)</f>
        <v>31.5</v>
      </c>
      <c r="W2848" s="415">
        <f>I2848+S2848+(C2897*1.5)</f>
        <v>102</v>
      </c>
      <c r="X2848" s="503">
        <f>IF(S2848&gt;0,(W2848/31.5),J2849)</f>
        <v>3.2380952380952381</v>
      </c>
      <c r="Y2848" s="154" t="str">
        <f>IF(X2848&gt;=4,"A+",IF(X2848&gt;=3.75,"A",IF(X2848&gt;=3.5,"A-",IF(X2848&gt;=3.25,"B+",IF(X2848&gt;=3,"B",IF(X2848&gt;=2.75,"B-",IF(X2848&gt;=2.5,"C+",IF(X2848&gt;=2,"C","F"))))))))</f>
        <v>B</v>
      </c>
      <c r="Z2848" s="510"/>
    </row>
    <row r="2849" spans="1:28" ht="18">
      <c r="A2849" s="77" t="s">
        <v>28</v>
      </c>
      <c r="B2849" s="86"/>
      <c r="C2849" s="87">
        <f>'1st 1'!C53</f>
        <v>18</v>
      </c>
      <c r="D2849" s="87">
        <f>'1st 2'!C53</f>
        <v>21</v>
      </c>
      <c r="E2849" s="87">
        <f>'1st 3'!C53</f>
        <v>28</v>
      </c>
      <c r="F2849" s="87">
        <f>'1st 4'!C53</f>
        <v>21.5</v>
      </c>
      <c r="G2849" s="87">
        <f>'1st 5'!C53</f>
        <v>35</v>
      </c>
      <c r="H2849" s="87">
        <f>'1st 6'!C53</f>
        <v>33.5</v>
      </c>
      <c r="I2849" s="497"/>
      <c r="J2849" s="485">
        <f>I2848/(C2847+D2847+E2847+F2847+G2847+H2847)</f>
        <v>3.15</v>
      </c>
      <c r="K2849" s="88"/>
      <c r="L2849" s="89">
        <f>'2nd 1'!C53</f>
        <v>25.5</v>
      </c>
      <c r="M2849" s="87">
        <f>'2nd 2'!C53</f>
        <v>27</v>
      </c>
      <c r="N2849" s="87">
        <f>'2nd 3'!C53</f>
        <v>31</v>
      </c>
      <c r="O2849" s="87">
        <f>'2nd 4'!C53</f>
        <v>25</v>
      </c>
      <c r="P2849" s="87">
        <f>'2nd 5'!C53</f>
        <v>27</v>
      </c>
      <c r="Q2849" s="87">
        <f>'2nd 6'!C53</f>
        <v>34</v>
      </c>
      <c r="R2849" s="87">
        <f>'2nd 7'!C53</f>
        <v>0</v>
      </c>
      <c r="S2849" s="457"/>
      <c r="T2849" s="485">
        <f>S2848/(L2847+M2847+N2847+O2847+P2847+Q2847+R2847)</f>
        <v>3.35</v>
      </c>
      <c r="U2849" s="90"/>
      <c r="V2849" s="499"/>
      <c r="W2849" s="501"/>
      <c r="X2849" s="453"/>
      <c r="Y2849" s="487" t="str">
        <f>IF(S2848&gt;0,(IF(X2848&gt;=2.5,Y2848,IF(X2848&gt;=2.25,"C",IF(X2848&gt;=2,"D","F")))),K2850)</f>
        <v>B</v>
      </c>
      <c r="Z2849" s="510"/>
    </row>
    <row r="2850" spans="1:28" ht="16.5" customHeight="1">
      <c r="A2850" s="423" t="s">
        <v>26</v>
      </c>
      <c r="B2850" s="91" t="s">
        <v>60</v>
      </c>
      <c r="C2850" s="87">
        <f>'1st 1'!J53</f>
        <v>42.5</v>
      </c>
      <c r="D2850" s="87">
        <f>'1st 2'!J53</f>
        <v>28</v>
      </c>
      <c r="E2850" s="87">
        <f>'1st 3'!J53</f>
        <v>39</v>
      </c>
      <c r="F2850" s="87">
        <f>'1st 4'!J53</f>
        <v>33</v>
      </c>
      <c r="G2850" s="87">
        <f>'1st 5'!J53</f>
        <v>43</v>
      </c>
      <c r="H2850" s="87">
        <f>'1st 6'!J53</f>
        <v>44</v>
      </c>
      <c r="I2850" s="497"/>
      <c r="J2850" s="505"/>
      <c r="K2850" s="489" t="str">
        <f>IF(J2849&gt;=2.5,K2848,IF(J2849&gt;=2.25,"C",IF(J2849&gt;=2,"D",IF(J2849=0,0,"F"))))</f>
        <v>B</v>
      </c>
      <c r="L2850" s="89">
        <f>'2nd 1'!J53</f>
        <v>47.5</v>
      </c>
      <c r="M2850" s="87">
        <f>'2nd 2'!J53</f>
        <v>30</v>
      </c>
      <c r="N2850" s="87">
        <f>'2nd 3'!J53</f>
        <v>43.5</v>
      </c>
      <c r="O2850" s="87">
        <f>'2nd 4'!J53</f>
        <v>44</v>
      </c>
      <c r="P2850" s="87">
        <f>'2nd 5'!J53</f>
        <v>34.5</v>
      </c>
      <c r="Q2850" s="87">
        <f>'2nd 6'!J53</f>
        <v>36</v>
      </c>
      <c r="R2850" s="87">
        <f>'2nd 7'!J53</f>
        <v>0</v>
      </c>
      <c r="S2850" s="457"/>
      <c r="T2850" s="486"/>
      <c r="U2850" s="442" t="str">
        <f>IF(T2849&gt;=2.5,U2848,IF(T2849&gt;=2.25,"C",IF(T2849&gt;=2,"D",IF(T2849=0,0,"F"))))</f>
        <v>B+</v>
      </c>
      <c r="V2850" s="499"/>
      <c r="W2850" s="501"/>
      <c r="X2850" s="453"/>
      <c r="Y2850" s="488"/>
      <c r="Z2850" s="510"/>
    </row>
    <row r="2851" spans="1:28" ht="16.5" customHeight="1">
      <c r="A2851" s="424"/>
      <c r="B2851" s="91" t="s">
        <v>67</v>
      </c>
      <c r="C2851" s="115">
        <f>'1st 1'!K53</f>
        <v>61</v>
      </c>
      <c r="D2851" s="115">
        <f>'1st 2'!K53</f>
        <v>49</v>
      </c>
      <c r="E2851" s="115">
        <f>'1st 3'!K53</f>
        <v>67</v>
      </c>
      <c r="F2851" s="115">
        <f>'1st 4'!K53</f>
        <v>55</v>
      </c>
      <c r="G2851" s="115">
        <f>'1st 5'!K53</f>
        <v>78</v>
      </c>
      <c r="H2851" s="115">
        <f>'1st 6'!K53</f>
        <v>78</v>
      </c>
      <c r="I2851" s="497"/>
      <c r="J2851" s="505"/>
      <c r="K2851" s="490"/>
      <c r="L2851" s="116">
        <f>'2nd 1'!K53</f>
        <v>73</v>
      </c>
      <c r="M2851" s="115">
        <f>'2nd 2'!K53</f>
        <v>57</v>
      </c>
      <c r="N2851" s="115">
        <f>'2nd 3'!K53</f>
        <v>75</v>
      </c>
      <c r="O2851" s="115">
        <f>'2nd 4'!K53</f>
        <v>69</v>
      </c>
      <c r="P2851" s="115">
        <f>'2nd 5'!K53</f>
        <v>62</v>
      </c>
      <c r="Q2851" s="115">
        <f>'2nd 6'!K53</f>
        <v>70</v>
      </c>
      <c r="R2851" s="115">
        <f>'2nd 7'!K53</f>
        <v>0</v>
      </c>
      <c r="S2851" s="457"/>
      <c r="T2851" s="486"/>
      <c r="U2851" s="491"/>
      <c r="V2851" s="499"/>
      <c r="W2851" s="501"/>
      <c r="X2851" s="453"/>
      <c r="Y2851" s="488"/>
      <c r="Z2851" s="510"/>
    </row>
    <row r="2852" spans="1:28" ht="18">
      <c r="A2852" s="424"/>
      <c r="B2852" s="91" t="s">
        <v>1</v>
      </c>
      <c r="C2852" s="87">
        <f>'1st 1'!M53</f>
        <v>3</v>
      </c>
      <c r="D2852" s="87">
        <f>'1st 2'!M53</f>
        <v>2.25</v>
      </c>
      <c r="E2852" s="87">
        <f>'1st 3'!M53</f>
        <v>3.25</v>
      </c>
      <c r="F2852" s="87">
        <f>'1st 4'!M53</f>
        <v>2.75</v>
      </c>
      <c r="G2852" s="87">
        <f>'1st 5'!M53</f>
        <v>3.75</v>
      </c>
      <c r="H2852" s="87">
        <f>'1st 6'!M53</f>
        <v>3.75</v>
      </c>
      <c r="I2852" s="497"/>
      <c r="J2852" s="505"/>
      <c r="K2852" s="92"/>
      <c r="L2852" s="89">
        <f>'2nd 1'!M53</f>
        <v>3.5</v>
      </c>
      <c r="M2852" s="87">
        <f>'2nd 2'!M53</f>
        <v>2.75</v>
      </c>
      <c r="N2852" s="87">
        <f>'2nd 3'!M53</f>
        <v>3.75</v>
      </c>
      <c r="O2852" s="87">
        <f>'2nd 4'!M53</f>
        <v>3.25</v>
      </c>
      <c r="P2852" s="87">
        <f>'2nd 5'!M53</f>
        <v>3</v>
      </c>
      <c r="Q2852" s="87">
        <f>'2nd 6'!M53</f>
        <v>3.5</v>
      </c>
      <c r="R2852" s="87">
        <f>'2nd 7'!M53</f>
        <v>0</v>
      </c>
      <c r="S2852" s="457"/>
      <c r="T2852" s="486"/>
      <c r="U2852" s="93"/>
      <c r="V2852" s="499"/>
      <c r="W2852" s="501"/>
      <c r="X2852" s="453"/>
      <c r="Y2852" s="155"/>
      <c r="Z2852" s="510"/>
    </row>
    <row r="2853" spans="1:28" ht="17.25" customHeight="1" thickBot="1">
      <c r="A2853" s="424"/>
      <c r="B2853" s="94" t="s">
        <v>2</v>
      </c>
      <c r="C2853" s="95" t="str">
        <f>'1st 1'!L53</f>
        <v>B</v>
      </c>
      <c r="D2853" s="95" t="str">
        <f>'1st 2'!L53</f>
        <v>C</v>
      </c>
      <c r="E2853" s="95" t="str">
        <f>'1st 3'!L53</f>
        <v>B+</v>
      </c>
      <c r="F2853" s="95" t="str">
        <f>'1st 4'!L53</f>
        <v>B-</v>
      </c>
      <c r="G2853" s="95" t="str">
        <f>'1st 5'!L53</f>
        <v>A</v>
      </c>
      <c r="H2853" s="95" t="str">
        <f>'1st 6'!L53</f>
        <v>A</v>
      </c>
      <c r="I2853" s="472"/>
      <c r="J2853" s="96"/>
      <c r="K2853" s="88"/>
      <c r="L2853" s="97" t="str">
        <f>'2nd 1'!L53</f>
        <v>A-</v>
      </c>
      <c r="M2853" s="95" t="str">
        <f>'2nd 2'!L53</f>
        <v>B-</v>
      </c>
      <c r="N2853" s="95" t="str">
        <f>'2nd 3'!L53</f>
        <v>A</v>
      </c>
      <c r="O2853" s="95" t="str">
        <f>'2nd 4'!L53</f>
        <v>B+</v>
      </c>
      <c r="P2853" s="95" t="str">
        <f>'2nd 5'!L53</f>
        <v>B</v>
      </c>
      <c r="Q2853" s="95" t="str">
        <f>'2nd 6'!L53</f>
        <v>A-</v>
      </c>
      <c r="R2853" s="95">
        <f>'2nd 7'!L53</f>
        <v>0</v>
      </c>
      <c r="S2853" s="457"/>
      <c r="T2853" s="98"/>
      <c r="U2853" s="90"/>
      <c r="V2853" s="500"/>
      <c r="W2853" s="502"/>
      <c r="X2853" s="504"/>
      <c r="Y2853" s="156"/>
      <c r="Z2853" s="510"/>
    </row>
    <row r="2854" spans="1:28" ht="18.75" thickTop="1">
      <c r="A2854" s="413" t="s">
        <v>127</v>
      </c>
      <c r="B2854" s="91" t="s">
        <v>1</v>
      </c>
      <c r="C2854" s="87">
        <f>'1st 1'!N53</f>
        <v>0</v>
      </c>
      <c r="D2854" s="87">
        <f>'1st 2'!N53</f>
        <v>0</v>
      </c>
      <c r="E2854" s="87">
        <f>'1st 3'!N53</f>
        <v>0</v>
      </c>
      <c r="F2854" s="87">
        <f>'1st 4'!N53</f>
        <v>0</v>
      </c>
      <c r="G2854" s="87">
        <f>'1st 5'!N53</f>
        <v>0</v>
      </c>
      <c r="H2854" s="87">
        <f>'1st 6'!N53</f>
        <v>0</v>
      </c>
      <c r="I2854" s="530">
        <f>(C2854*C2847)+(D2854*D2847)+(E2854*E2847)+(F2854*F2847)+(G2854*G2847)+(H2854*H2847)</f>
        <v>0</v>
      </c>
      <c r="J2854" s="417">
        <f>IF(C2854&gt;0,(C2852*C2847),0)+IF(D2854&gt;0,(D2852*D2847),0)+IF(E2854&gt;0,(E2852*E2847),0)+IF(F2854&gt;0,(F2852*F2847),0)+IF(G2854&gt;0,(G2852*G2847),0)+IF(H2854&gt;0,(H2852*H2847),0)</f>
        <v>0</v>
      </c>
      <c r="K2854" s="473">
        <f>IF(C2854&gt;C2852,((C2854*C2847)-(C2852*C2847)),0)+IF(D2854&gt;D2852,((D2854*D2847)-(D2852*D2847)),0)+IF(E2854&gt;E2852,((E2854*E2847)-(E2852*E2847)),0)+IF(F2854&gt;F2852,((F2854*F2847)-(F2852*F2847)),0)+IF(G2854&gt;G2852,((G2854*G2847)-(G2852*G2847)),0)+IF(H2854&gt;H2852,((H2854*H2847)-(H2852*H2847)),0)</f>
        <v>0</v>
      </c>
      <c r="L2854" s="89">
        <f>'2nd 1'!N53</f>
        <v>0</v>
      </c>
      <c r="M2854" s="87">
        <f>'2nd 2'!N53</f>
        <v>0</v>
      </c>
      <c r="N2854" s="87">
        <f>'2nd 3'!N53</f>
        <v>0</v>
      </c>
      <c r="O2854" s="87">
        <f>'2nd 4'!N53</f>
        <v>0</v>
      </c>
      <c r="P2854" s="87">
        <f>'2nd 5'!N53</f>
        <v>0</v>
      </c>
      <c r="Q2854" s="87">
        <f>'2nd 6'!N53</f>
        <v>0</v>
      </c>
      <c r="R2854" s="87">
        <f>'2nd 7'!N53</f>
        <v>0</v>
      </c>
      <c r="S2854" s="401">
        <f>(L2854*L2847)+(M2854*M2847)+(N2854*N2847)+(O2854*O2847)+(P2854*P2847)+(Q2854*Q2847)+(R2854*R2847)</f>
        <v>0</v>
      </c>
      <c r="T2854" s="417">
        <f>IF(L2854&gt;0,(L2852*L2847),0)+IF(M2854&gt;0,(M2852*M2847),0)+IF(N2854&gt;0,(N2852*N2847),0)+IF(O2854&gt;0,(O2852*O2847),0)+IF(P2854&gt;0,(P2852*P2847),0)+IF(Q2854&gt;0,(Q2852*Q2847),0)+IF(R2854&gt;0,(R2852*R2847),0)</f>
        <v>0</v>
      </c>
      <c r="U2854" s="399">
        <f>IF(L2854&gt;L2852,((L2854*L2847)-(L2852*L2847)),0)+IF(M2854&gt;M2852,((M2854*M2847)-(M2852*M2847)),0)+IF(N2854&gt;N2852,((N2854*N2847)-(N2852*N2847)),0)+IF(O2854&gt;O2852,((O2854*O2847)-(O2852*O2847)),0)+IF(P2854&gt;P2852,((P2854*P2847)-(P2852*P2847)),0)+IF(Q2854&gt;Q2852,((Q2854*Q2847)-(Q2852*Q2847)),0)+IF(R2854&gt;R2852,((R2854*R2847)-(R2852*R2847)),0)</f>
        <v>0</v>
      </c>
      <c r="V2854" s="401">
        <f>I2854+S2854</f>
        <v>0</v>
      </c>
      <c r="W2854" s="436">
        <f>J2854+T2854</f>
        <v>0</v>
      </c>
      <c r="X2854" s="526">
        <f>K2854+U2854</f>
        <v>0</v>
      </c>
      <c r="Y2854" s="527"/>
      <c r="Z2854" s="510"/>
    </row>
    <row r="2855" spans="1:28" ht="15.75" customHeight="1" thickBot="1">
      <c r="A2855" s="414"/>
      <c r="B2855" s="157" t="s">
        <v>23</v>
      </c>
      <c r="C2855" s="178" t="str">
        <f>'1st 1'!O53</f>
        <v/>
      </c>
      <c r="D2855" s="178" t="str">
        <f>'1st 2'!O53</f>
        <v/>
      </c>
      <c r="E2855" s="178" t="str">
        <f>'1st 3'!O53</f>
        <v/>
      </c>
      <c r="F2855" s="178" t="str">
        <f>'1st 4'!O53</f>
        <v/>
      </c>
      <c r="G2855" s="178" t="str">
        <f>'1st 5'!O53</f>
        <v/>
      </c>
      <c r="H2855" s="178" t="str">
        <f>'1st 6'!O53</f>
        <v/>
      </c>
      <c r="I2855" s="472"/>
      <c r="J2855" s="472"/>
      <c r="K2855" s="474"/>
      <c r="L2855" s="179" t="str">
        <f>'2nd 1'!O53</f>
        <v/>
      </c>
      <c r="M2855" s="178" t="str">
        <f>'2nd 2'!O53</f>
        <v/>
      </c>
      <c r="N2855" s="178" t="str">
        <f>'2nd 3'!O53</f>
        <v/>
      </c>
      <c r="O2855" s="178" t="str">
        <f>'2nd 4'!O53</f>
        <v/>
      </c>
      <c r="P2855" s="178" t="str">
        <f>'2nd 5'!O53</f>
        <v/>
      </c>
      <c r="Q2855" s="178" t="str">
        <f>'2nd 6'!O53</f>
        <v/>
      </c>
      <c r="R2855" s="178" t="str">
        <f>'2nd 7'!O53</f>
        <v/>
      </c>
      <c r="S2855" s="475"/>
      <c r="T2855" s="420"/>
      <c r="U2855" s="400"/>
      <c r="V2855" s="402"/>
      <c r="W2855" s="437"/>
      <c r="X2855" s="528"/>
      <c r="Y2855" s="529"/>
      <c r="Z2855" s="510"/>
    </row>
    <row r="2856" spans="1:28" ht="21" customHeight="1" thickTop="1" thickBot="1">
      <c r="A2856" s="435" t="s">
        <v>30</v>
      </c>
      <c r="B2856" s="435"/>
      <c r="C2856" s="435"/>
      <c r="D2856" s="435"/>
      <c r="E2856" s="435"/>
      <c r="F2856" s="435"/>
      <c r="G2856" s="435"/>
      <c r="H2856" s="435"/>
      <c r="I2856" s="435"/>
      <c r="J2856" s="435"/>
      <c r="K2856" s="435"/>
      <c r="L2856" s="435"/>
      <c r="M2856" s="435"/>
      <c r="N2856" s="435"/>
      <c r="O2856" s="435"/>
      <c r="P2856" s="435"/>
      <c r="Q2856" s="435"/>
      <c r="R2856" s="435"/>
      <c r="S2856" s="435"/>
      <c r="T2856" s="435"/>
      <c r="U2856" s="435"/>
      <c r="V2856" s="435"/>
      <c r="W2856" s="435"/>
      <c r="X2856" s="435"/>
      <c r="Y2856" s="435"/>
      <c r="Z2856" s="510"/>
    </row>
    <row r="2857" spans="1:28" ht="19.5" customHeight="1" thickTop="1" thickBot="1">
      <c r="A2857" s="478" t="s">
        <v>44</v>
      </c>
      <c r="B2857" s="479"/>
      <c r="C2857" s="479"/>
      <c r="D2857" s="479"/>
      <c r="E2857" s="479"/>
      <c r="F2857" s="479"/>
      <c r="G2857" s="479"/>
      <c r="H2857" s="479"/>
      <c r="I2857" s="479"/>
      <c r="J2857" s="479"/>
      <c r="K2857" s="506"/>
      <c r="L2857" s="425" t="s">
        <v>45</v>
      </c>
      <c r="M2857" s="426"/>
      <c r="N2857" s="426"/>
      <c r="O2857" s="426"/>
      <c r="P2857" s="426"/>
      <c r="Q2857" s="426"/>
      <c r="R2857" s="426"/>
      <c r="S2857" s="426"/>
      <c r="T2857" s="426"/>
      <c r="U2857" s="426"/>
      <c r="V2857" s="160"/>
      <c r="W2857" s="428" t="s">
        <v>39</v>
      </c>
      <c r="X2857" s="428"/>
      <c r="Y2857" s="161"/>
      <c r="Z2857" s="510"/>
    </row>
    <row r="2858" spans="1:28" ht="17.25" customHeight="1" thickTop="1">
      <c r="A2858" s="99" t="s">
        <v>22</v>
      </c>
      <c r="B2858" s="100"/>
      <c r="C2858" s="101">
        <f>'3rd 1'!B4</f>
        <v>201</v>
      </c>
      <c r="D2858" s="101">
        <f>'3rd 2'!B4</f>
        <v>202</v>
      </c>
      <c r="E2858" s="101">
        <f>'3rd 3'!B4</f>
        <v>203</v>
      </c>
      <c r="F2858" s="101">
        <f>'3rd 4'!B4</f>
        <v>204</v>
      </c>
      <c r="G2858" s="101">
        <f>'3rd 5'!B4</f>
        <v>205</v>
      </c>
      <c r="H2858" s="101">
        <f>'3rd 6'!B4</f>
        <v>0</v>
      </c>
      <c r="I2858" s="430" t="s">
        <v>0</v>
      </c>
      <c r="J2858" s="430" t="s">
        <v>3</v>
      </c>
      <c r="K2858" s="432" t="s">
        <v>2</v>
      </c>
      <c r="L2858" s="101">
        <f>'4th 1'!B4</f>
        <v>206</v>
      </c>
      <c r="M2858" s="101">
        <f>'4th 2'!B4</f>
        <v>207</v>
      </c>
      <c r="N2858" s="101">
        <f>'4th 3'!B4</f>
        <v>208</v>
      </c>
      <c r="O2858" s="101">
        <f>'4th 4'!B4</f>
        <v>209</v>
      </c>
      <c r="P2858" s="101">
        <f>'4th 5'!B4</f>
        <v>210</v>
      </c>
      <c r="Q2858" s="101">
        <f>'4th 6'!B4</f>
        <v>211</v>
      </c>
      <c r="R2858" s="101">
        <f>'4th 7'!B4</f>
        <v>0</v>
      </c>
      <c r="S2858" s="429" t="s">
        <v>0</v>
      </c>
      <c r="T2858" s="429" t="s">
        <v>3</v>
      </c>
      <c r="U2858" s="431" t="s">
        <v>2</v>
      </c>
      <c r="V2858" s="433" t="s">
        <v>62</v>
      </c>
      <c r="W2858" s="434"/>
      <c r="X2858" s="434"/>
      <c r="Y2858" s="162" t="str">
        <f>IF(X2859&gt;=4,"A+",IF(X2859&gt;=3.75,"A",IF(X2859&gt;=3.5,"A-",IF(X2859&gt;=3.25,"B+",IF(X2859&gt;=3,"B",IF(X2859&gt;=2.75,"B-",IF(X2859&gt;=2.5,"C+",IF(X2859&gt;=2,"C","F"))))))))</f>
        <v>B+</v>
      </c>
      <c r="Z2858" s="510"/>
    </row>
    <row r="2859" spans="1:28" ht="63.75" customHeight="1">
      <c r="A2859" s="77" t="s">
        <v>63</v>
      </c>
      <c r="B2859" s="86"/>
      <c r="C2859" s="79" t="str">
        <f>IF('3rd 1'!C53&gt;0,'3rd 1'!D6,IF('3rd 1'!K53&gt;0,'3rd 1'!L6,IF('3rd 1'!S53&gt;0,'3rd 1'!T6,0)))</f>
        <v>Drawing-3</v>
      </c>
      <c r="D2859" s="79" t="str">
        <f>IF('3rd 2'!C53&gt;0,'3rd 2'!D6,IF('3rd 2'!K53&gt;0,'3rd 2'!L6,IF('3rd 2'!S53&gt;0,'3rd 2'!T6,0)))</f>
        <v>Still Life-1</v>
      </c>
      <c r="E2859" s="79" t="str">
        <f>IF('3rd 3'!C53&gt;0,'3rd 3'!D6,IF('3rd 3'!K53&gt;0,'3rd 3'!L6,IF('3rd 3'!S53&gt;0,'3rd 3'!T6,0)))</f>
        <v>Sketch-3</v>
      </c>
      <c r="F2859" s="79" t="str">
        <f>IF('3rd 4'!C53&gt;0,'3rd 4'!D6,IF('3rd 4'!K53&gt;0,'3rd 4'!L6,IF('3rd 4'!S53&gt;0,'3rd 4'!T6,0)))</f>
        <v>Nature Study</v>
      </c>
      <c r="G2859" s="79" t="str">
        <f>IF('3rd 5'!C53&gt;0,'3rd 5'!D6,IF('3rd 5'!K53&gt;0,'3rd 5'!L6,IF('3rd 5'!S53&gt;0,'3rd 5'!T6,0)))</f>
        <v>History of Ancient Indian Civilization</v>
      </c>
      <c r="H2859" s="79">
        <f>IF('3rd 6'!C53&gt;0,'3rd 6'!D6,IF('3rd 6'!K53&gt;0,'3rd 6'!L6,IF('3rd 6'!S53&gt;0,'3rd 6'!T6,0)))</f>
        <v>0</v>
      </c>
      <c r="I2859" s="481"/>
      <c r="J2859" s="481"/>
      <c r="K2859" s="482"/>
      <c r="L2859" s="79" t="str">
        <f>IF('4th 1'!C53&gt;0,'4th 1'!D6,IF('4th 1'!K53&gt;0,'4th 1'!L6,IF('4th 1'!S53&gt;0,'4th 1'!T6,0)))</f>
        <v>Drawing-4</v>
      </c>
      <c r="M2859" s="79" t="str">
        <f>IF('4th 2'!C53&gt;0,'4th 2'!D6,IF('4th 2'!K53&gt;0,'4th 2'!L6,IF('4th 2'!S53&gt;0,'4th 2'!T6,0)))</f>
        <v>Still Life-2</v>
      </c>
      <c r="N2859" s="79" t="str">
        <f>IF('4th 3'!C53&gt;0,'4th 3'!D6,IF('4th 3'!K53&gt;0,'4th 3'!L6,IF('4th 3'!S53&gt;0,'4th 3'!T6,0)))</f>
        <v>Landscape-2</v>
      </c>
      <c r="O2859" s="79" t="str">
        <f>IF('4th 4'!C53&gt;0,'4th 4'!D6,IF('4th 4'!K53&gt;0,'4th 4'!L6,IF('4th 4'!S53&gt;0,'4th 4'!T6,0)))</f>
        <v>Study &amp; Composition-2</v>
      </c>
      <c r="P2859" s="79" t="str">
        <f>IF('4th 5'!C53&gt;0,'4th 5'!D6,IF('4th 5'!K53&gt;0,'4th 5'!L6,IF('4th 5'!S53&gt;0,'4th 5'!T6,0)))</f>
        <v>Material &amp; Technique of Printmaking</v>
      </c>
      <c r="Q2859" s="79" t="str">
        <f>IF('4th 6'!C53&gt;0,'4th 6'!D6,IF('4th 6'!K53&gt;0,'4th 6'!L6,IF('4th 6'!S53&gt;0,'4th 6'!T6,0)))</f>
        <v>History of Ancient Bengal Civilization</v>
      </c>
      <c r="R2859" s="79">
        <f>IF('4th 7'!C53&gt;0,'4th 7'!D6,IF('4th 7'!K53&gt;0,'4th 7'!L6,IF('4th 7'!S53&gt;0,'4th 7'!T6,0)))</f>
        <v>0</v>
      </c>
      <c r="S2859" s="429"/>
      <c r="T2859" s="429"/>
      <c r="U2859" s="431"/>
      <c r="V2859" s="335">
        <f>IF(I2861&gt;0,(V2864+V2848),0)</f>
        <v>63</v>
      </c>
      <c r="W2859" s="254">
        <f>IF(I2861&gt;0,(W2864+W2848),0)</f>
        <v>210.375</v>
      </c>
      <c r="X2859" s="336">
        <f>IF(S2861&gt;0,(W2859/63),IF(I2861&gt;0,(W2859/46.5),0))</f>
        <v>3.3392857142857144</v>
      </c>
      <c r="Y2859" s="163" t="str">
        <f>IF(X2859&gt;=2.5,Y2858,IF(X2859&gt;=2.25,"C",IF(X2859&gt;=2,"D",IF(X2859=0,0,"F"))))</f>
        <v>B+</v>
      </c>
      <c r="Z2859" s="510"/>
    </row>
    <row r="2860" spans="1:28" ht="16.5">
      <c r="A2860" s="458" t="s">
        <v>27</v>
      </c>
      <c r="B2860" s="459"/>
      <c r="C2860" s="102">
        <f>IF('3rd 1'!C53&gt;0,'3rd 1'!H4,IF('3rd 1'!K53&gt;0,'3rd 1'!P4,IF('3rd 1'!S53&gt;0,'3rd 1'!X4,0)))</f>
        <v>3</v>
      </c>
      <c r="D2860" s="102">
        <f>IF('3rd 2'!C53&gt;0,'3rd 2'!H4,IF('3rd 2'!K53&gt;0,'3rd 2'!P4,IF('3rd 2'!S53&gt;0,'3rd 2'!X4,0)))</f>
        <v>3</v>
      </c>
      <c r="E2860" s="102">
        <f>IF('3rd 3'!C53&gt;0,'3rd 3'!H4,IF('3rd 3'!K53&gt;0,'3rd 3'!P4,IF('3rd 3'!S53&gt;0,'3rd 3'!X4,0)))</f>
        <v>3</v>
      </c>
      <c r="F2860" s="102">
        <f>IF('3rd 4'!C53&gt;0,'3rd 4'!H4,IF('3rd 4'!K53&gt;0,'3rd 4'!P4,IF('3rd 4'!S53&gt;0,'3rd 4'!X4,0)))</f>
        <v>3</v>
      </c>
      <c r="G2860" s="102">
        <f>IF('3rd 5'!C53&gt;0,'3rd 5'!H4,IF('3rd 5'!K53&gt;0,'3rd 5'!P4,IF('3rd 5'!S53&gt;0,'3rd 5'!X4,0)))</f>
        <v>3</v>
      </c>
      <c r="H2860" s="102">
        <f>IF('3rd 6'!C53&gt;0,'3rd 6'!H4,IF('3rd 6'!K53&gt;0,'3rd 6'!P4,IF('3rd 6'!S53&gt;0,'3rd 6'!X4,0)))</f>
        <v>0</v>
      </c>
      <c r="I2860" s="481"/>
      <c r="J2860" s="481"/>
      <c r="K2860" s="482"/>
      <c r="L2860" s="102">
        <f>IF('4th 1'!C53&gt;0,'4th 1'!H4,IF('4th 1'!K53&gt;0,'4th 1'!P4,IF('4th 1'!S53&gt;0,'4th 1'!X4,0)))</f>
        <v>3</v>
      </c>
      <c r="M2860" s="102">
        <f>IF('4th 2'!C53&gt;0,'4th 2'!H4,IF('4th 2'!K53&gt;0,'4th 2'!P4,IF('4th 2'!S53&gt;0,'4th 2'!X4,0)))</f>
        <v>3</v>
      </c>
      <c r="N2860" s="102">
        <f>IF('4th 3'!C53&gt;0,'4th 3'!H4,IF('4th 3'!K53&gt;0,'4th 3'!P4,IF('4th 3'!S53&gt;0,'4th 3'!X4,0)))</f>
        <v>3</v>
      </c>
      <c r="O2860" s="102">
        <f>IF('4th 4'!C53&gt;0,'4th 4'!H4,IF('4th 4'!K53&gt;0,'4th 4'!P4,IF('4th 4'!S53&gt;0,'4th 4'!X4,0)))</f>
        <v>1.5</v>
      </c>
      <c r="P2860" s="102">
        <f>IF('4th 5'!C53&gt;0,'4th 5'!H4,IF('4th 5'!K53&gt;0,'4th 5'!P4,IF('4th 5'!S53&gt;0,'4th 5'!X4,0)))</f>
        <v>1.5</v>
      </c>
      <c r="Q2860" s="102">
        <f>IF('4th 6'!C53&gt;0,'4th 6'!H4,IF('4th 6'!K53&gt;0,'4th 6'!P4,IF('4th 6'!S53&gt;0,'4th 6'!X4,0)))</f>
        <v>3</v>
      </c>
      <c r="R2860" s="102">
        <f>IF('4th 7'!C53&gt;0,'4th 7'!H4,IF('4th 7'!K53&gt;0,'4th 7'!P4,IF('4th 7'!S53&gt;0,'4th 7'!X4,0)))</f>
        <v>0</v>
      </c>
      <c r="S2860" s="430"/>
      <c r="T2860" s="430"/>
      <c r="U2860" s="432"/>
      <c r="V2860" s="460" t="s">
        <v>41</v>
      </c>
      <c r="W2860" s="461"/>
      <c r="X2860" s="461"/>
      <c r="Y2860" s="462"/>
      <c r="Z2860" s="510"/>
    </row>
    <row r="2861" spans="1:28" ht="17.25" thickBot="1">
      <c r="A2861" s="463" t="s">
        <v>11</v>
      </c>
      <c r="B2861" s="464"/>
      <c r="C2861" s="102">
        <v>100</v>
      </c>
      <c r="D2861" s="102">
        <v>100</v>
      </c>
      <c r="E2861" s="102">
        <v>100</v>
      </c>
      <c r="F2861" s="102">
        <v>100</v>
      </c>
      <c r="G2861" s="102">
        <v>100</v>
      </c>
      <c r="H2861" s="102">
        <v>100</v>
      </c>
      <c r="I2861" s="465">
        <f>(C2865*C2860)+(D2865*D2860)+(E2865*E2860)+(F2865*F2860)+(G2865*G2860)+(H2865*H2860)</f>
        <v>48.75</v>
      </c>
      <c r="J2861" s="84"/>
      <c r="K2861" s="103" t="str">
        <f>IF(J2862&gt;=4,"A+",IF(J2862&gt;=3.75,"A",IF(J2862&gt;=3.5,"A-",IF(J2862&gt;=3.25,"B+",IF(J2862&gt;=3,"B",IF(J2862&gt;=2.75,"B-",IF(J2862&gt;=2.5,"C+",IF(J2862&gt;=2,"C","F"))))))))</f>
        <v>B+</v>
      </c>
      <c r="L2861" s="102">
        <v>100</v>
      </c>
      <c r="M2861" s="102">
        <v>100</v>
      </c>
      <c r="N2861" s="102">
        <v>100</v>
      </c>
      <c r="O2861" s="102">
        <v>100</v>
      </c>
      <c r="P2861" s="102">
        <v>100</v>
      </c>
      <c r="Q2861" s="102">
        <v>100</v>
      </c>
      <c r="R2861" s="102">
        <v>100</v>
      </c>
      <c r="S2861" s="465">
        <f>(L2865*L2860)+(M2865*M2860)+(N2865*N2860)+(O2865*O2860)+(P2865*P2860)+(Q2865*Q2860)+(R2865*R2860)</f>
        <v>54</v>
      </c>
      <c r="T2861" s="84"/>
      <c r="U2861" s="103" t="str">
        <f>IF(T2862&gt;=4,"A+",IF(T2862&gt;=3.75,"A",IF(T2862&gt;=3.5,"A-",IF(T2862&gt;=3.25,"B+",IF(T2862&gt;=3,"B",IF(T2862&gt;=2.75,"B-",IF(T2862&gt;=2.5,"C+",IF(T2862&gt;=2,"C","F"))))))))</f>
        <v>A-</v>
      </c>
      <c r="V2861" s="467" t="s">
        <v>29</v>
      </c>
      <c r="W2861" s="469" t="s">
        <v>0</v>
      </c>
      <c r="X2861" s="469" t="s">
        <v>3</v>
      </c>
      <c r="Y2861" s="476" t="s">
        <v>2</v>
      </c>
      <c r="Z2861" s="510"/>
    </row>
    <row r="2862" spans="1:28" ht="17.25" thickTop="1">
      <c r="A2862" s="77" t="s">
        <v>28</v>
      </c>
      <c r="B2862" s="86"/>
      <c r="C2862" s="104">
        <f>IF('3rd 1'!C53&gt;0,'3rd 1'!C53,IF('3rd 1'!K53&gt;0,'3rd 1'!K53,IF('3rd 1'!S53&gt;0,'3rd 1'!S53,0)))</f>
        <v>23</v>
      </c>
      <c r="D2862" s="104">
        <f>IF('3rd 2'!C53&gt;0,'3rd 2'!C53,IF('3rd 2'!K53&gt;0,'3rd 2'!K53,IF('3rd 2'!S53&gt;0,'3rd 2'!S53,0)))</f>
        <v>24.5</v>
      </c>
      <c r="E2862" s="104">
        <f>IF('3rd 3'!C53&gt;0,'3rd 3'!C53,IF('3rd 3'!K53&gt;0,'3rd 3'!K53,IF('3rd 3'!S53&gt;0,'3rd 3'!S53,0)))</f>
        <v>27.5</v>
      </c>
      <c r="F2862" s="104">
        <f>IF('3rd 4'!C53&gt;0,'3rd 4'!C53,IF('3rd 4'!K53&gt;0,'3rd 4'!K53,IF('3rd 4'!S53&gt;0,'3rd 4'!S53,0)))</f>
        <v>29.5</v>
      </c>
      <c r="G2862" s="104">
        <f>IF('3rd 5'!C53&gt;0,'3rd 5'!C53,IF('3rd 5'!K53&gt;0,'3rd 5'!K53,IF('3rd 5'!S53&gt;0,'3rd 5'!S53,0)))</f>
        <v>30.5</v>
      </c>
      <c r="H2862" s="104">
        <f>IF('3rd 6'!C53&gt;0,'3rd 6'!C53,IF('3rd 6'!K53&gt;0,'3rd 6'!K53,IF('3rd 6'!S53&gt;0,'3rd 6'!S53,0)))</f>
        <v>0</v>
      </c>
      <c r="I2862" s="457"/>
      <c r="J2862" s="485">
        <f>I2861/(C2860+D2860+E2860+F2860+G2860+H2860)</f>
        <v>3.25</v>
      </c>
      <c r="K2862" s="90"/>
      <c r="L2862" s="104">
        <f>IF('4th 1'!C53&gt;0,'4th 1'!C53,IF('4th 1'!K53&gt;0,'4th 1'!K53,IF('4th 1'!S53&gt;0,'4th 1'!S53,0)))</f>
        <v>26.25</v>
      </c>
      <c r="M2862" s="104">
        <f>IF('4th 2'!C53&gt;0,'4th 2'!C53,IF('4th 2'!K53&gt;0,'4th 2'!K53,IF('4th 2'!S53&gt;0,'4th 2'!S53,0)))</f>
        <v>29.25</v>
      </c>
      <c r="N2862" s="104">
        <f>IF('4th 3'!C53&gt;0,'4th 3'!C53,IF('4th 3'!K53&gt;0,'4th 3'!K53,IF('4th 3'!S53&gt;0,'4th 3'!S53,0)))</f>
        <v>30.5</v>
      </c>
      <c r="O2862" s="104">
        <f>IF('4th 4'!C53&gt;0,'4th 4'!C53,IF('4th 4'!K53&gt;0,'4th 4'!K53,IF('4th 4'!S53&gt;0,'4th 4'!S53,0)))</f>
        <v>28.5</v>
      </c>
      <c r="P2862" s="104">
        <f>IF('4th 5'!C53&gt;0,'4th 5'!C53,IF('4th 5'!K53&gt;0,'4th 5'!K53,IF('4th 5'!S53&gt;0,'4th 5'!S53,0)))</f>
        <v>33.5</v>
      </c>
      <c r="Q2862" s="104">
        <f>IF('4th 6'!C53&gt;0,'4th 6'!C53,IF('4th 6'!K53&gt;0,'4th 6'!K53,IF('4th 6'!S53&gt;0,'4th 6'!S53,0)))</f>
        <v>29.5</v>
      </c>
      <c r="R2862" s="104">
        <f>IF('4th 7'!C53&gt;0,'4th 7'!C53,IF('4th 7'!K53&gt;0,'4th 7'!K53,IF('4th 7'!S53&gt;0,'4th 7'!S53,0)))</f>
        <v>0</v>
      </c>
      <c r="S2862" s="457"/>
      <c r="T2862" s="485">
        <f>S2861/(L2860+M2860+N2860+O2860+P2860+Q2860+R2860)</f>
        <v>3.6</v>
      </c>
      <c r="U2862" s="90"/>
      <c r="V2862" s="468"/>
      <c r="W2862" s="470"/>
      <c r="X2862" s="471"/>
      <c r="Y2862" s="477"/>
      <c r="Z2862" s="510"/>
    </row>
    <row r="2863" spans="1:28" ht="17.25">
      <c r="A2863" s="423" t="s">
        <v>26</v>
      </c>
      <c r="B2863" s="91" t="s">
        <v>60</v>
      </c>
      <c r="C2863" s="104">
        <f>IF('3rd 1'!C53&gt;0,'3rd 1'!J53,IF('3rd 1'!K53&gt;0,'3rd 1'!R53,IF('3rd 1'!S53&gt;0,'3rd 1'!Z53,0)))</f>
        <v>36</v>
      </c>
      <c r="D2863" s="104">
        <f>IF('3rd 2'!C53&gt;0,'3rd 2'!J53,IF('3rd 2'!K53&gt;0,'3rd 2'!R53,IF('3rd 2'!S53&gt;0,'3rd 2'!Z53,0)))</f>
        <v>40</v>
      </c>
      <c r="E2863" s="104">
        <f>IF('3rd 3'!C53&gt;0,'3rd 3'!J53,IF('3rd 3'!K53&gt;0,'3rd 3'!R53,IF('3rd 3'!S53&gt;0,'3rd 3'!Z53,0)))</f>
        <v>37.5</v>
      </c>
      <c r="F2863" s="104">
        <f>IF('3rd 4'!C53&gt;0,'3rd 4'!J53,IF('3rd 4'!K53&gt;0,'3rd 4'!R53,IF('3rd 4'!S53&gt;0,'3rd 4'!Z53,0)))</f>
        <v>49.5</v>
      </c>
      <c r="G2863" s="104">
        <f>IF('3rd 5'!C53&gt;0,'3rd 5'!J53,IF('3rd 5'!K53&gt;0,'3rd 5'!R53,IF('3rd 5'!S53&gt;0,'3rd 5'!Z53,0)))</f>
        <v>35.25</v>
      </c>
      <c r="H2863" s="104">
        <f>IF('3rd 6'!C53&gt;0,'3rd 6'!J53,IF('3rd 6'!K53&gt;0,'3rd 6'!R53,IF('3rd 6'!S53&gt;0,'3rd 6'!Z53,0)))</f>
        <v>0</v>
      </c>
      <c r="I2863" s="457"/>
      <c r="J2863" s="525"/>
      <c r="K2863" s="442" t="str">
        <f>IF(J2862&gt;=2.5,K2861,IF(J2862&gt;=2.25,"C",IF(J2862&gt;=2,"D",IF(J2862=0,0,"F"))))</f>
        <v>B+</v>
      </c>
      <c r="L2863" s="104">
        <f>IF('4th 1'!C53&gt;0,'4th 1'!J53,IF('4th 1'!K53&gt;0,'4th 1'!R53,IF('4th 1'!S53&gt;0,'4th 1'!Z53,0)))</f>
        <v>45.5</v>
      </c>
      <c r="M2863" s="104">
        <f>IF('4th 2'!C53&gt;0,'4th 2'!J53,IF('4th 2'!K53&gt;0,'4th 2'!R53,IF('4th 2'!S53&gt;0,'4th 2'!Z53,0)))</f>
        <v>40</v>
      </c>
      <c r="N2863" s="104">
        <f>IF('4th 3'!C53&gt;0,'4th 3'!J53,IF('4th 3'!K53&gt;0,'4th 3'!R53,IF('4th 3'!S53&gt;0,'4th 3'!Z53,0)))</f>
        <v>48.25</v>
      </c>
      <c r="O2863" s="104">
        <f>IF('4th 4'!C53&gt;0,'4th 4'!J53,IF('4th 4'!K53&gt;0,'4th 4'!R53,IF('4th 4'!S53&gt;0,'4th 4'!Z53,0)))</f>
        <v>49</v>
      </c>
      <c r="P2863" s="104">
        <f>IF('4th 5'!C53&gt;0,'4th 5'!J53,IF('4th 5'!K53&gt;0,'4th 5'!R53,IF('4th 5'!S53&gt;0,'4th 5'!Z53,0)))</f>
        <v>45</v>
      </c>
      <c r="Q2863" s="104">
        <f>IF('4th 6'!C53&gt;0,'4th 6'!J53,IF('4th 6'!K53&gt;0,'4th 6'!R53,IF('4th 6'!S53&gt;0,'4th 6'!Z53,0)))</f>
        <v>39.75</v>
      </c>
      <c r="R2863" s="104">
        <f>IF('4th 7'!C53&gt;0,'4th 7'!J53,IF('4th 7'!K53&gt;0,'4th 7'!R53,IF('4th 7'!S53&gt;0,'4th 7'!Z53,0)))</f>
        <v>0</v>
      </c>
      <c r="S2863" s="457"/>
      <c r="T2863" s="525"/>
      <c r="U2863" s="442" t="str">
        <f>IF(T2862&gt;=2.5,U2861,IF(T2862&gt;=2.25,"C",IF(T2862&gt;=2,"D",IF(T2862=0,0,"F"))))</f>
        <v>A-</v>
      </c>
      <c r="V2863" s="454" t="s">
        <v>40</v>
      </c>
      <c r="W2863" s="443"/>
      <c r="X2863" s="443"/>
      <c r="Y2863" s="455"/>
      <c r="Z2863" s="510"/>
      <c r="AA2863" s="105"/>
      <c r="AB2863" s="105"/>
    </row>
    <row r="2864" spans="1:28" ht="16.5" customHeight="1">
      <c r="A2864" s="424"/>
      <c r="B2864" s="91" t="s">
        <v>67</v>
      </c>
      <c r="C2864" s="117">
        <f>'3rd 1'!AA53</f>
        <v>59</v>
      </c>
      <c r="D2864" s="117">
        <f>'3rd 2'!AA53</f>
        <v>65</v>
      </c>
      <c r="E2864" s="117">
        <f>'3rd 3'!AA53</f>
        <v>65</v>
      </c>
      <c r="F2864" s="117">
        <f>'3rd 4'!AA53</f>
        <v>79</v>
      </c>
      <c r="G2864" s="117">
        <f>'3rd 5'!AA53</f>
        <v>66</v>
      </c>
      <c r="H2864" s="117">
        <f>'3rd 6'!AA53</f>
        <v>0</v>
      </c>
      <c r="I2864" s="457"/>
      <c r="J2864" s="525"/>
      <c r="K2864" s="491"/>
      <c r="L2864" s="117">
        <f>'4th 1'!AA53</f>
        <v>72</v>
      </c>
      <c r="M2864" s="117">
        <f>'4th 2'!AA53</f>
        <v>70</v>
      </c>
      <c r="N2864" s="117">
        <f>'4th 3'!AA53</f>
        <v>79</v>
      </c>
      <c r="O2864" s="117">
        <f>'4th 4'!AA53</f>
        <v>78</v>
      </c>
      <c r="P2864" s="117">
        <f>'4th 5'!AA53</f>
        <v>79</v>
      </c>
      <c r="Q2864" s="117">
        <f>'4th 6'!AA53</f>
        <v>70</v>
      </c>
      <c r="R2864" s="117">
        <f>'4th 7'!AA53</f>
        <v>0</v>
      </c>
      <c r="S2864" s="457"/>
      <c r="T2864" s="525"/>
      <c r="U2864" s="491"/>
      <c r="V2864" s="444">
        <f>IF((C2865+C2867)=0,0,C2860)+IF((D2865+D2867)=0,0,D2860)+IF((E2865+E2867)=0,0,E2860)+IF((F2865+F2867)=0,0,F2860)+IF((G2865+G2867)=0,0,G2860)+IF((H2865+H2867)=0,0,H2860)+IF((L2865+L2867)=0,0,L2860)+IF((M2865+M2867)=0,0,M2860)+IF((N2865+N2867)=0,0,N2860)+IF((O2865+O2867)=0,0,O2860)+IF((P2865+P2867)=0,0,P2860)+IF((Q2865+Q2867)=0,0,Q2860)+IF((R2865+R2867)=0,0,R2860)+IF(E2897&gt;0,1.5,0)</f>
        <v>31.5</v>
      </c>
      <c r="W2864" s="457">
        <f>I2861+S2861+(E2897*1.5)</f>
        <v>108.375</v>
      </c>
      <c r="X2864" s="440">
        <f>IF(S2861&gt;0,(W2864/31.5),J2862)</f>
        <v>3.4404761904761907</v>
      </c>
      <c r="Y2864" s="164" t="str">
        <f>IF(X2864&gt;=4,"A+",IF(X2864&gt;=3.75,"A",IF(X2864&gt;=3.5,"A-",IF(X2864&gt;=3.25,"B+",IF(X2864&gt;=3,"B",IF(X2864&gt;=2.75,"B-",IF(X2864&gt;=2.5,"C+",IF(X2864&gt;=2,"C","F"))))))))</f>
        <v>B+</v>
      </c>
      <c r="Z2864" s="510"/>
    </row>
    <row r="2865" spans="1:26" ht="16.5">
      <c r="A2865" s="424"/>
      <c r="B2865" s="91" t="s">
        <v>1</v>
      </c>
      <c r="C2865" s="104">
        <f>'3rd 1'!AC53</f>
        <v>2.75</v>
      </c>
      <c r="D2865" s="104">
        <f>'3rd 2'!AC53</f>
        <v>3.25</v>
      </c>
      <c r="E2865" s="104">
        <f>'3rd 3'!AC53</f>
        <v>3.25</v>
      </c>
      <c r="F2865" s="104">
        <f>'3rd 4'!AC53</f>
        <v>3.75</v>
      </c>
      <c r="G2865" s="104">
        <f>'3rd 5'!AC53</f>
        <v>3.25</v>
      </c>
      <c r="H2865" s="104">
        <f>'3rd 6'!AC53</f>
        <v>0</v>
      </c>
      <c r="I2865" s="457"/>
      <c r="J2865" s="525"/>
      <c r="K2865" s="106"/>
      <c r="L2865" s="104">
        <f>'4th 1'!AC53</f>
        <v>3.5</v>
      </c>
      <c r="M2865" s="104">
        <f>'4th 2'!AC53</f>
        <v>3.5</v>
      </c>
      <c r="N2865" s="104">
        <f>'4th 3'!AC53</f>
        <v>3.75</v>
      </c>
      <c r="O2865" s="104">
        <f>'4th 4'!AC53</f>
        <v>3.75</v>
      </c>
      <c r="P2865" s="104">
        <f>'4th 5'!AC53</f>
        <v>3.75</v>
      </c>
      <c r="Q2865" s="104">
        <f>'4th 6'!AC53</f>
        <v>3.5</v>
      </c>
      <c r="R2865" s="107">
        <f>'4th 7'!AC53</f>
        <v>0</v>
      </c>
      <c r="S2865" s="457"/>
      <c r="T2865" s="525"/>
      <c r="U2865" s="108"/>
      <c r="V2865" s="456"/>
      <c r="W2865" s="448"/>
      <c r="X2865" s="441"/>
      <c r="Y2865" s="451" t="str">
        <f>IF(S2861&gt;0,(IF(X2864&gt;=2.5,Y2864,IF(X2864&gt;=2.25,"C",IF(X2864&gt;=2,"D","F")))),K2863)</f>
        <v>B+</v>
      </c>
      <c r="Z2865" s="510"/>
    </row>
    <row r="2866" spans="1:26" ht="16.5">
      <c r="A2866" s="424"/>
      <c r="B2866" s="91" t="s">
        <v>2</v>
      </c>
      <c r="C2866" s="104" t="str">
        <f>'3rd 1'!AB53</f>
        <v>B-</v>
      </c>
      <c r="D2866" s="104" t="str">
        <f>'3rd 2'!AB53</f>
        <v>B+</v>
      </c>
      <c r="E2866" s="104" t="str">
        <f>'3rd 3'!AB53</f>
        <v>B+</v>
      </c>
      <c r="F2866" s="104" t="str">
        <f>'3rd 4'!AB53</f>
        <v>A</v>
      </c>
      <c r="G2866" s="104" t="str">
        <f>'3rd 5'!AB53</f>
        <v>B+</v>
      </c>
      <c r="H2866" s="104" t="str">
        <f>'3rd 6'!AB53</f>
        <v/>
      </c>
      <c r="I2866" s="457"/>
      <c r="J2866" s="98"/>
      <c r="K2866" s="90"/>
      <c r="L2866" s="104" t="str">
        <f>'4th 1'!AB53</f>
        <v>A-</v>
      </c>
      <c r="M2866" s="104" t="str">
        <f>'4th 2'!AB53</f>
        <v>A-</v>
      </c>
      <c r="N2866" s="104" t="str">
        <f>'4th 3'!AB53</f>
        <v>A</v>
      </c>
      <c r="O2866" s="104" t="str">
        <f>'4th 4'!AB53</f>
        <v>A</v>
      </c>
      <c r="P2866" s="104" t="str">
        <f>'4th 5'!AB53</f>
        <v>A</v>
      </c>
      <c r="Q2866" s="104" t="str">
        <f>'4th 6'!AB53</f>
        <v>A-</v>
      </c>
      <c r="R2866" s="104" t="str">
        <f>'4th 7'!AB53</f>
        <v/>
      </c>
      <c r="S2866" s="457"/>
      <c r="T2866" s="98"/>
      <c r="U2866" s="109"/>
      <c r="V2866" s="446"/>
      <c r="W2866" s="449"/>
      <c r="X2866" s="450"/>
      <c r="Y2866" s="452"/>
      <c r="Z2866" s="510"/>
    </row>
    <row r="2867" spans="1:26" ht="16.5" customHeight="1">
      <c r="A2867" s="413" t="s">
        <v>127</v>
      </c>
      <c r="B2867" s="91" t="s">
        <v>1</v>
      </c>
      <c r="C2867" s="104">
        <f>'3rd 1'!AD53</f>
        <v>0</v>
      </c>
      <c r="D2867" s="104">
        <f>'3rd 2'!AD53</f>
        <v>0</v>
      </c>
      <c r="E2867" s="104">
        <f>'3rd 3'!AD53</f>
        <v>0</v>
      </c>
      <c r="F2867" s="104">
        <f>'3rd 4'!AD53</f>
        <v>0</v>
      </c>
      <c r="G2867" s="104">
        <f>'3rd 5'!AD53</f>
        <v>0</v>
      </c>
      <c r="H2867" s="104">
        <f>'3rd 6'!AD53</f>
        <v>0</v>
      </c>
      <c r="I2867" s="415">
        <f>(C2867*C2860)+(D2867*D2860)+(E2867*E2860)+(F2867*F2860)+(G2867*G2860)+(H2867*H2860)</f>
        <v>0</v>
      </c>
      <c r="J2867" s="417">
        <f>IF(C2867&gt;0,(C2865*C2860),0)+IF(D2867&gt;0,(D2865*D2860),0)+IF(E2867&gt;0,(E2865*E2860),0)+IF(F2867&gt;0,(F2865*F2860),0)+IF(G2867&gt;0,(G2865*G2860),0)+IF(H2867&gt;0,(H2865*H2860),0)</f>
        <v>0</v>
      </c>
      <c r="K2867" s="418">
        <f>IF(C2867&gt;C2865,((C2867*C2860)-(C2865*C2860)),0)+IF(D2867&gt;D2865,((D2867*D2860)-(D2865*D2860)),0)+IF(E2867&gt;E2865,((E2867*E2860)-(E2865*E2860)),0)+IF(F2867&gt;F2865,((F2867*F2860)-(F2865*F2860)),0)+IF(G2867&gt;G2865,((G2867*G2860)-(G2865*G2860)),0)+IF(H2867&gt;H2865,((H2867*H2860)-(H2865*H2860)),0)</f>
        <v>0</v>
      </c>
      <c r="L2867" s="165">
        <f>'4th 1'!AD53</f>
        <v>0</v>
      </c>
      <c r="M2867" s="104">
        <f>'4th 2'!AD53</f>
        <v>0</v>
      </c>
      <c r="N2867" s="104">
        <f>'4th 3'!AD53</f>
        <v>0</v>
      </c>
      <c r="O2867" s="104">
        <f>'4th 4'!AD53</f>
        <v>0</v>
      </c>
      <c r="P2867" s="104">
        <f>'4th 5'!AD53</f>
        <v>0</v>
      </c>
      <c r="Q2867" s="104">
        <f>'4th 6'!AD53</f>
        <v>0</v>
      </c>
      <c r="R2867" s="104">
        <f>'4th 7'!AD53</f>
        <v>0</v>
      </c>
      <c r="S2867" s="415">
        <f>(L2867*L2860)+(M2867*M2860)+(N2867*N2860)+(O2867*O2860)+(P2867*P2860)+(Q2867*Q2860)+(R2867*R2860)</f>
        <v>0</v>
      </c>
      <c r="T2867" s="417">
        <f>IF(L2867&gt;0,(L2865*L2860),0)+IF(M2867&gt;0,(M2865*M2860),0)+IF(N2867&gt;0,(N2865*N2860),0)+IF(O2867&gt;0,(O2865*O2860),0)+IF(P2867&gt;0,(P2865*P2860),0)+IF(Q2867&gt;0,(Q2865*Q2860),0)+IF(R2867&gt;0,(R2865*R2860),0)</f>
        <v>0</v>
      </c>
      <c r="U2867" s="484">
        <f>IF(L2867&gt;L2865,((L2867*L2860)-(L2865*L2860)),0)+IF(M2867&gt;M2865,((M2867*M2860)-(M2865*M2860)),0)+IF(N2867&gt;N2865,((N2867*N2860)-(N2865*N2860)),0)+IF(O2867&gt;O2865,((O2867*O2860)-(O2865*O2860)),0)+IF(P2867&gt;P2865,((P2867*P2860)-(P2865*P2860)),0)+IF(Q2867&gt;Q2865,((Q2867*Q2860)-(Q2865*Q2860)),0)+IF(R2867&gt;R2865,((R2867*R2860)-(R2865*R2860)),0)</f>
        <v>0</v>
      </c>
      <c r="V2867" s="401">
        <f>I2867+S2867</f>
        <v>0</v>
      </c>
      <c r="W2867" s="436">
        <f>J2867+T2867</f>
        <v>0</v>
      </c>
      <c r="X2867" s="438">
        <f>K2867+U2867</f>
        <v>0</v>
      </c>
      <c r="Y2867" s="483">
        <f>K2867+U2867+X2854</f>
        <v>0</v>
      </c>
      <c r="Z2867" s="510"/>
    </row>
    <row r="2868" spans="1:26" ht="16.5" thickBot="1">
      <c r="A2868" s="414"/>
      <c r="B2868" s="157" t="s">
        <v>23</v>
      </c>
      <c r="C2868" s="180" t="str">
        <f>'3rd 1'!AE53</f>
        <v/>
      </c>
      <c r="D2868" s="180" t="str">
        <f>'3rd 2'!AE53</f>
        <v/>
      </c>
      <c r="E2868" s="180" t="str">
        <f>'3rd 3'!AE53</f>
        <v/>
      </c>
      <c r="F2868" s="180" t="str">
        <f>'3rd 4'!AE53</f>
        <v/>
      </c>
      <c r="G2868" s="180" t="str">
        <f>'3rd 5'!AE53</f>
        <v/>
      </c>
      <c r="H2868" s="180" t="str">
        <f>'3rd 6'!AE53</f>
        <v/>
      </c>
      <c r="I2868" s="416"/>
      <c r="J2868" s="416"/>
      <c r="K2868" s="419"/>
      <c r="L2868" s="180" t="str">
        <f>'4th 1'!AE53</f>
        <v/>
      </c>
      <c r="M2868" s="180" t="str">
        <f>'4th 2'!AE53</f>
        <v/>
      </c>
      <c r="N2868" s="180" t="str">
        <f>'4th 3'!AE53</f>
        <v/>
      </c>
      <c r="O2868" s="180" t="str">
        <f>'4th 4'!AE53</f>
        <v/>
      </c>
      <c r="P2868" s="180" t="str">
        <f>'4th 5'!AE53</f>
        <v/>
      </c>
      <c r="Q2868" s="180" t="str">
        <f>'4th 6'!AE53</f>
        <v/>
      </c>
      <c r="R2868" s="180" t="str">
        <f>'4th 7'!AE53</f>
        <v/>
      </c>
      <c r="S2868" s="416"/>
      <c r="T2868" s="416"/>
      <c r="U2868" s="419"/>
      <c r="V2868" s="402"/>
      <c r="W2868" s="437"/>
      <c r="X2868" s="439"/>
      <c r="Y2868" s="406"/>
      <c r="Z2868" s="510"/>
    </row>
    <row r="2869" spans="1:26" ht="19.5" customHeight="1" thickTop="1" thickBot="1">
      <c r="A2869" s="435" t="s">
        <v>31</v>
      </c>
      <c r="B2869" s="435"/>
      <c r="C2869" s="435"/>
      <c r="D2869" s="435"/>
      <c r="E2869" s="435"/>
      <c r="F2869" s="435"/>
      <c r="G2869" s="435"/>
      <c r="H2869" s="435"/>
      <c r="I2869" s="435"/>
      <c r="J2869" s="435"/>
      <c r="K2869" s="435"/>
      <c r="L2869" s="435"/>
      <c r="M2869" s="435"/>
      <c r="N2869" s="435"/>
      <c r="O2869" s="435"/>
      <c r="P2869" s="435"/>
      <c r="Q2869" s="435"/>
      <c r="R2869" s="435"/>
      <c r="S2869" s="435"/>
      <c r="T2869" s="435"/>
      <c r="U2869" s="435"/>
      <c r="V2869" s="435"/>
      <c r="W2869" s="435"/>
      <c r="X2869" s="435"/>
      <c r="Y2869" s="435"/>
      <c r="Z2869" s="510"/>
    </row>
    <row r="2870" spans="1:26" ht="17.25" customHeight="1" thickTop="1" thickBot="1">
      <c r="A2870" s="478" t="s">
        <v>46</v>
      </c>
      <c r="B2870" s="479"/>
      <c r="C2870" s="479"/>
      <c r="D2870" s="479"/>
      <c r="E2870" s="479"/>
      <c r="F2870" s="479"/>
      <c r="G2870" s="479"/>
      <c r="H2870" s="479"/>
      <c r="I2870" s="479"/>
      <c r="J2870" s="479"/>
      <c r="K2870" s="480"/>
      <c r="L2870" s="426" t="s">
        <v>47</v>
      </c>
      <c r="M2870" s="426"/>
      <c r="N2870" s="426"/>
      <c r="O2870" s="426"/>
      <c r="P2870" s="426"/>
      <c r="Q2870" s="426"/>
      <c r="R2870" s="426"/>
      <c r="S2870" s="426"/>
      <c r="T2870" s="426"/>
      <c r="U2870" s="427"/>
      <c r="V2870" s="160"/>
      <c r="W2870" s="428" t="s">
        <v>39</v>
      </c>
      <c r="X2870" s="428"/>
      <c r="Y2870" s="161"/>
      <c r="Z2870" s="510"/>
    </row>
    <row r="2871" spans="1:26" ht="17.25" thickTop="1">
      <c r="A2871" s="99" t="s">
        <v>22</v>
      </c>
      <c r="B2871" s="100"/>
      <c r="C2871" s="101">
        <f>'5th 1'!B4</f>
        <v>301</v>
      </c>
      <c r="D2871" s="101">
        <f>'5th 2'!B4</f>
        <v>302</v>
      </c>
      <c r="E2871" s="101">
        <f>'5th 3'!B4</f>
        <v>303</v>
      </c>
      <c r="F2871" s="101">
        <f>'5th 4'!B4</f>
        <v>304</v>
      </c>
      <c r="G2871" s="101">
        <f>'5th 5'!B4</f>
        <v>305</v>
      </c>
      <c r="H2871" s="101">
        <f>'5th 6'!B4</f>
        <v>0</v>
      </c>
      <c r="I2871" s="430" t="s">
        <v>0</v>
      </c>
      <c r="J2871" s="430" t="s">
        <v>3</v>
      </c>
      <c r="K2871" s="432" t="s">
        <v>2</v>
      </c>
      <c r="L2871" s="101">
        <f>'6th 1'!B4</f>
        <v>306</v>
      </c>
      <c r="M2871" s="101">
        <f>'6th 2'!B4</f>
        <v>307</v>
      </c>
      <c r="N2871" s="101">
        <f>'6th 3'!B4</f>
        <v>308</v>
      </c>
      <c r="O2871" s="101">
        <f>'6th 4'!B4</f>
        <v>309</v>
      </c>
      <c r="P2871" s="101">
        <f>'6th 5'!B4</f>
        <v>310</v>
      </c>
      <c r="Q2871" s="101">
        <f>'6th 6'!B4</f>
        <v>0</v>
      </c>
      <c r="R2871" s="101">
        <f>'6th 7'!B4</f>
        <v>0</v>
      </c>
      <c r="S2871" s="429" t="s">
        <v>0</v>
      </c>
      <c r="T2871" s="429" t="s">
        <v>3</v>
      </c>
      <c r="U2871" s="431" t="s">
        <v>2</v>
      </c>
      <c r="V2871" s="433" t="s">
        <v>62</v>
      </c>
      <c r="W2871" s="434"/>
      <c r="X2871" s="434"/>
      <c r="Y2871" s="162" t="str">
        <f>IF(X2872&gt;=4,"A+",IF(X2872&gt;=3.75,"A",IF(X2872&gt;=3.5,"A-",IF(X2872&gt;=3.25,"B+",IF(X2872&gt;=3,"B",IF(X2872&gt;=2.75,"B-",IF(X2872&gt;=2.5,"C+",IF(X2872&gt;=2,"C","F"))))))))</f>
        <v>B+</v>
      </c>
      <c r="Z2871" s="510"/>
    </row>
    <row r="2872" spans="1:26" ht="65.25" customHeight="1">
      <c r="A2872" s="77" t="s">
        <v>63</v>
      </c>
      <c r="B2872" s="78"/>
      <c r="C2872" s="79" t="str">
        <f>IF('5th 1'!C53&gt;0,'5th 1'!D6,IF('5th 1'!K53&gt;0,'5th 1'!L6,IF('5th 1'!S53&gt;0,'5th 1'!T6,0)))</f>
        <v>Drawing-5</v>
      </c>
      <c r="D2872" s="79" t="str">
        <f>IF('5th 2'!C53&gt;0,'5th 2'!D6,IF('5th 2'!K53&gt;0,'5th 2'!L6,IF('5th 2'!S53&gt;0,'5th 2'!T6,0)))</f>
        <v>Head Study-1</v>
      </c>
      <c r="E2872" s="79" t="str">
        <f>IF('5th 3'!C53&gt;0,'5th 3'!D6,IF('5th 3'!K53&gt;0,'5th 3'!L6,IF('5th 3'!S53&gt;0,'5th 3'!T6,0)))</f>
        <v>Still life-3</v>
      </c>
      <c r="F2872" s="79" t="str">
        <f>IF('5th 4'!C53&gt;0,'5th 4'!D6,IF('5th 4'!K53&gt;0,'5th 4'!L6,IF('5th 4'!S53&gt;0,'5th 4'!T6,0)))</f>
        <v>Composition-1</v>
      </c>
      <c r="G2872" s="79" t="str">
        <f>IF('5th 5'!C53&gt;0,'5th 5'!D6,IF('5th 5'!K53&gt;0,'5th 5'!L6,IF('5th 5'!S53&gt;0,'5th 5'!T6,0)))</f>
        <v>History of Art</v>
      </c>
      <c r="H2872" s="79">
        <f>IF('5th 6'!C53&gt;0,'5th 6'!D6,IF('5th 6'!K53&gt;0,'5th 6'!L6,IF('5th 6'!S53&gt;0,'5th 6'!T6,0)))</f>
        <v>0</v>
      </c>
      <c r="I2872" s="481"/>
      <c r="J2872" s="481"/>
      <c r="K2872" s="482"/>
      <c r="L2872" s="79" t="str">
        <f>IF('6th 1'!C53&gt;0,'6th 1'!D6,IF('6th 1'!K53&gt;0,'6th 1'!L6,IF('6th 1'!S53&gt;0,'6th 1'!T6,0)))</f>
        <v>Drawing-6</v>
      </c>
      <c r="M2872" s="79" t="str">
        <f>IF('6th 2'!C53&gt;0,'6th 2'!D6,IF('6th 2'!K53&gt;0,'6th 2'!L6,IF('6th 2'!S53&gt;0,'6th 2'!T6,0)))</f>
        <v>Head study-2</v>
      </c>
      <c r="N2872" s="79" t="str">
        <f>IF('6th 3'!C53&gt;0,'6th 3'!D6,IF('6th 3'!K53&gt;0,'6th 3'!L6,IF('6th 3'!S53&gt;0,'6th 3'!T6,0)))</f>
        <v>Copy from old Master study</v>
      </c>
      <c r="O2872" s="79" t="str">
        <f>IF('6th 4'!C53&gt;0,'6th 4'!D6,IF('6th 4'!K53&gt;0,'6th 4'!L6,IF('6th 4'!S53&gt;0,'6th 4'!T6,0)))</f>
        <v>Composition-2</v>
      </c>
      <c r="P2872" s="79" t="str">
        <f>IF('6th 5'!C53&gt;0,'6th 5'!D6,IF('6th 5'!K53&gt;0,'6th 5'!L6,IF('6th 5'!S53&gt;0,'6th 5'!T6,0)))</f>
        <v>History of Arts</v>
      </c>
      <c r="Q2872" s="79">
        <f>IF('6th 6'!C53&gt;0,'6th 6'!D6,IF('6th 6'!K53&gt;0,'6th 6'!L6,IF('6th 6'!S53&gt;0,'6th 6'!T6,0)))</f>
        <v>0</v>
      </c>
      <c r="R2872" s="79">
        <f>IF('6th 7'!C53&gt;0,'6th 7'!D6,IF('6th 7'!K53&gt;0,'6th 7'!L6,IF('6th 7'!S53&gt;0,'6th 7'!T6,0)))</f>
        <v>0</v>
      </c>
      <c r="S2872" s="429"/>
      <c r="T2872" s="429"/>
      <c r="U2872" s="431"/>
      <c r="V2872" s="335">
        <f>IF(I2874&gt;0,(V2877+V2859),0)</f>
        <v>94.5</v>
      </c>
      <c r="W2872" s="254">
        <f>IF(I2874&gt;0,(W2877+W2859),0)</f>
        <v>323.25</v>
      </c>
      <c r="X2872" s="336">
        <f>IF(S2874&gt;0,(W2872/94.5),IF(I2874&gt;0,(W2872/78),0))</f>
        <v>3.4206349206349205</v>
      </c>
      <c r="Y2872" s="163" t="str">
        <f>IF(X2872&gt;=2.5,Y2871,IF(X2872&gt;=2.25,"C",IF(X2872&gt;=2,"D",IF(X2872=0,0,"F"))))</f>
        <v>B+</v>
      </c>
      <c r="Z2872" s="510"/>
    </row>
    <row r="2873" spans="1:26" ht="16.5">
      <c r="A2873" s="77" t="s">
        <v>12</v>
      </c>
      <c r="B2873" s="78"/>
      <c r="C2873" s="102">
        <f>IF('5th 1'!C53&gt;0,'5th 1'!H4,IF('5th 1'!K53&gt;0,'5th 1'!P4,IF('5th 1'!S53&gt;0,'5th 1'!X4,0)))</f>
        <v>3</v>
      </c>
      <c r="D2873" s="102">
        <f>IF('5th 2'!C53&gt;0,'5th 2'!H4,IF('5th 2'!K53&gt;0,'5th 2'!P4,IF('5th 2'!S53&gt;0,'5th 2'!X4,0)))</f>
        <v>3</v>
      </c>
      <c r="E2873" s="102">
        <f>IF('5th 3'!C53&gt;0,'5th 3'!H4,IF('5th 3'!K53&gt;0,'5th 3'!P4,IF('5th 3'!S53&gt;0,'5th 3'!X4,0)))</f>
        <v>3</v>
      </c>
      <c r="F2873" s="102">
        <f>IF('5th 4'!C53&gt;0,'5th 4'!H4,IF('5th 4'!K53&gt;0,'5th 4'!P4,IF('5th 4'!S53&gt;0,'5th 4'!X4,0)))</f>
        <v>3</v>
      </c>
      <c r="G2873" s="102">
        <f>IF('5th 5'!C53&gt;0,'5th 5'!H4,IF('5th 5'!K53&gt;0,'5th 5'!P4,IF('5th 5'!S53&gt;0,'5th 5'!X4,0)))</f>
        <v>3</v>
      </c>
      <c r="H2873" s="102">
        <f>IF('5th 6'!C53&gt;0,'5th 6'!H4,IF('5th 6'!K53&gt;0,'5th 6'!P4,IF('5th 6'!S53&gt;0,'5th 6'!X4,0)))</f>
        <v>0</v>
      </c>
      <c r="I2873" s="481"/>
      <c r="J2873" s="481"/>
      <c r="K2873" s="482"/>
      <c r="L2873" s="102">
        <f>IF('6th 1'!C53&gt;0,'6th 1'!H4,IF('6th 1'!K53&gt;0,'6th 1'!P4,IF('6th 1'!S53&gt;0,'6th 1'!X4,0)))</f>
        <v>3</v>
      </c>
      <c r="M2873" s="102">
        <f>IF('6th 2'!C53&gt;0,'6th 2'!H4,IF('6th 2'!K53&gt;0,'6th 2'!P4,IF('6th 2'!S53&gt;0,'6th 2'!X4,0)))</f>
        <v>3</v>
      </c>
      <c r="N2873" s="102">
        <f>IF('6th 3'!C53&gt;0,'6th 3'!H4,IF('6th 3'!K53&gt;0,'6th 3'!P4,IF('6th 3'!S53&gt;0,'6th 3'!X4,0)))</f>
        <v>3</v>
      </c>
      <c r="O2873" s="102">
        <f>IF('6th 4'!C53&gt;0,'6th 4'!H4,IF('6th 4'!K53&gt;0,'6th 4'!P4,IF('6th 4'!S53&gt;0,'6th 4'!X4,0)))</f>
        <v>3</v>
      </c>
      <c r="P2873" s="102">
        <f>IF('6th 5'!C53&gt;0,'6th 5'!H4,IF('6th 5'!K53&gt;0,'6th 5'!P4,IF('6th 5'!S53&gt;0,'6th 5'!X4,0)))</f>
        <v>3</v>
      </c>
      <c r="Q2873" s="102">
        <f>IF('6th 6'!C53&gt;0,'6th 6'!H4,IF('6th 6'!K53&gt;0,'6th 6'!#REF!,IF('6th 6'!S53&gt;0,'6th 6'!X4,0)))</f>
        <v>0</v>
      </c>
      <c r="R2873" s="102">
        <f>IF('6th 7'!C53&gt;0,'6th 7'!H4,IF('6th 7'!K53&gt;0,'6th 7'!P4,IF('6th 7'!S53&gt;0,'6th 7'!X4,0)))</f>
        <v>0</v>
      </c>
      <c r="S2873" s="430"/>
      <c r="T2873" s="430"/>
      <c r="U2873" s="432"/>
      <c r="V2873" s="460" t="s">
        <v>41</v>
      </c>
      <c r="W2873" s="461"/>
      <c r="X2873" s="461"/>
      <c r="Y2873" s="462"/>
      <c r="Z2873" s="510"/>
    </row>
    <row r="2874" spans="1:26" ht="17.25" thickBot="1">
      <c r="A2874" s="77" t="s">
        <v>11</v>
      </c>
      <c r="B2874" s="78"/>
      <c r="C2874" s="102">
        <v>100</v>
      </c>
      <c r="D2874" s="102">
        <v>100</v>
      </c>
      <c r="E2874" s="102">
        <v>100</v>
      </c>
      <c r="F2874" s="102">
        <v>100</v>
      </c>
      <c r="G2874" s="102">
        <v>100</v>
      </c>
      <c r="H2874" s="102">
        <v>100</v>
      </c>
      <c r="I2874" s="465">
        <f>(C2878*C2873)+(D2878*D2873)+(E2878*E2873)+(F2878*F2873)+(G2878*G2873)+(H2878*H2873)</f>
        <v>54.75</v>
      </c>
      <c r="J2874" s="84"/>
      <c r="K2874" s="103" t="str">
        <f>IF(J2876&gt;=4,"A+",IF(J2876&gt;=3.75,"A",IF(J2876&gt;=3.5,"A-",IF(J2876&gt;=3.25,"B+",IF(J2876&gt;=3,"B",IF(J2876&gt;=2.75,"B-",IF(J2876&gt;=2.5,"C+",IF(J2876&gt;=2,"C","F"))))))))</f>
        <v>A-</v>
      </c>
      <c r="L2874" s="102">
        <v>100</v>
      </c>
      <c r="M2874" s="102">
        <v>100</v>
      </c>
      <c r="N2874" s="102">
        <v>100</v>
      </c>
      <c r="O2874" s="102">
        <v>100</v>
      </c>
      <c r="P2874" s="102">
        <v>100</v>
      </c>
      <c r="Q2874" s="102">
        <v>100</v>
      </c>
      <c r="R2874" s="102">
        <v>100</v>
      </c>
      <c r="S2874" s="465">
        <f>(L2878*L2873)+(M2878*M2873)+(N2878*N2873)+(O2878*O2873)+(P2878*P2873)+(Q2878*Q2873)+(R2878*R2873)</f>
        <v>52.5</v>
      </c>
      <c r="T2874" s="84"/>
      <c r="U2874" s="103" t="str">
        <f>IF(T2876&gt;=4,"A+",IF(T2876&gt;=3.75,"A",IF(T2876&gt;=3.5,"A-",IF(T2876&gt;=3.25,"B+",IF(T2876&gt;=3,"B",IF(T2876&gt;=2.75,"B-",IF(T2876&gt;=2.5,"C+",IF(T2876&gt;=2,"C","F"))))))))</f>
        <v>A-</v>
      </c>
      <c r="V2874" s="467" t="s">
        <v>29</v>
      </c>
      <c r="W2874" s="469" t="s">
        <v>0</v>
      </c>
      <c r="X2874" s="469" t="s">
        <v>3</v>
      </c>
      <c r="Y2874" s="476" t="s">
        <v>2</v>
      </c>
      <c r="Z2874" s="510"/>
    </row>
    <row r="2875" spans="1:26" ht="17.25" thickTop="1">
      <c r="A2875" s="77" t="s">
        <v>28</v>
      </c>
      <c r="B2875" s="86"/>
      <c r="C2875" s="104">
        <f>IF('5th 1'!C53&gt;0,'5th 1'!C53,IF('5th 1'!K53&gt;0,'5th 1'!K53,IF('5th 1'!S53&gt;0,'5th 1'!S53,0)))</f>
        <v>30.75</v>
      </c>
      <c r="D2875" s="104">
        <f>IF('5th 2'!C53&gt;0,'5th 2'!C53,IF('5th 2'!K53&gt;0,'5th 2'!K53,IF('5th 2'!S53&gt;0,'5th 2'!S53,0)))</f>
        <v>28.5</v>
      </c>
      <c r="E2875" s="104">
        <f>IF('5th 3'!C53&gt;0,'5th 3'!C53,IF('5th 3'!K53&gt;0,'5th 3'!K53,IF('5th 3'!S53&gt;0,'5th 3'!S53,0)))</f>
        <v>28</v>
      </c>
      <c r="F2875" s="104">
        <f>IF('5th 4'!C53&gt;0,'5th 4'!C53,IF('5th 4'!K53&gt;0,'5th 4'!K53,IF('5th 4'!S53&gt;0,'5th 4'!S53,0)))</f>
        <v>29.5</v>
      </c>
      <c r="G2875" s="104">
        <f>IF('5th 5'!C53&gt;0,'5th 5'!C53,IF('5th 5'!K53&gt;0,'5th 5'!K53,IF('5th 5'!S53&gt;0,'5th 5'!S53,0)))</f>
        <v>32</v>
      </c>
      <c r="H2875" s="104">
        <f>IF('5th 6'!C53&gt;0,'5th 6'!C53,IF('5th 6'!K53&gt;0,'5th 6'!K53,IF('5th 6'!S53&gt;0,'5th 6'!S53,0)))</f>
        <v>0</v>
      </c>
      <c r="I2875" s="448"/>
      <c r="J2875" s="98"/>
      <c r="K2875" s="90"/>
      <c r="L2875" s="104">
        <f>IF('6th 1'!C53&gt;0,'6th 1'!C53,IF('6th 1'!K53&gt;0,'6th 1'!K53,IF('6th 1'!S53&gt;0,'6th 1'!S53,0)))</f>
        <v>29.5</v>
      </c>
      <c r="M2875" s="104">
        <f>IF('6th 2'!C53&gt;0,'6th 2'!C53,IF('6th 2'!K53&gt;0,'6th 2'!K53,IF('6th 2'!S53&gt;0,'6th 2'!S53,0)))</f>
        <v>30</v>
      </c>
      <c r="N2875" s="104">
        <f>IF('6th 3'!C53&gt;0,'6th 3'!C53,IF('6th 3'!K53&gt;0,'6th 3'!K53,IF('6th 3'!S53&gt;0,'6th 3'!S53,0)))</f>
        <v>31</v>
      </c>
      <c r="O2875" s="104">
        <f>IF('6th 4'!C53&gt;0,'6th 4'!C53,IF('6th 4'!K53&gt;0,'6th 4'!K53,IF('6th 4'!S53&gt;0,'6th 4'!S53,0)))</f>
        <v>31.75</v>
      </c>
      <c r="P2875" s="104">
        <f>IF('6th 5'!C53&gt;0,'6th 5'!C53,IF('6th 5'!K53&gt;0,'6th 5'!K53,IF('6th 5'!S53&gt;0,'6th 5'!S53,0)))</f>
        <v>32.5</v>
      </c>
      <c r="Q2875" s="104">
        <f>IF('6th 6'!C53&gt;0,'6th 6'!C53,IF('6th 6'!K53&gt;0,'6th 6'!K53,IF('6th 6'!S53&gt;0,'6th 6'!S53,0)))</f>
        <v>0</v>
      </c>
      <c r="R2875" s="104">
        <f>IF('6th 7'!C53&gt;0,'6th 7'!C53,IF('6th 7'!K53&gt;0,'6th 7'!K53,IF('6th 7'!S53&gt;0,'6th 7'!S53,0)))</f>
        <v>0</v>
      </c>
      <c r="S2875" s="448"/>
      <c r="T2875" s="98"/>
      <c r="U2875" s="90"/>
      <c r="V2875" s="468"/>
      <c r="W2875" s="470"/>
      <c r="X2875" s="471"/>
      <c r="Y2875" s="477"/>
      <c r="Z2875" s="510"/>
    </row>
    <row r="2876" spans="1:26" ht="16.5" customHeight="1">
      <c r="A2876" s="423" t="s">
        <v>26</v>
      </c>
      <c r="B2876" s="91" t="s">
        <v>60</v>
      </c>
      <c r="C2876" s="104">
        <f>IF('5th 1'!C53&gt;0,'5th 1'!J53,IF('5th 1'!K53&gt;0,'5th 1'!R53,IF('5th 1'!S53&gt;0,'5th 1'!Z53,0)))</f>
        <v>46.5</v>
      </c>
      <c r="D2876" s="104">
        <f>IF('5th 2'!C53&gt;0,'5th 2'!J53,IF('5th 2'!K53&gt;0,'5th 2'!R53,IF('5th 2'!S53&gt;0,'5th 2'!Z53,0)))</f>
        <v>46.5</v>
      </c>
      <c r="E2876" s="104">
        <f>IF('5th 3'!C53&gt;0,'5th 3'!J53,IF('5th 3'!K53&gt;0,'5th 3'!R53,IF('5th 3'!S53&gt;0,'5th 3'!Z53,0)))</f>
        <v>48.5</v>
      </c>
      <c r="F2876" s="104">
        <f>IF('5th 4'!C53&gt;0,'5th 4'!J53,IF('5th 4'!K53&gt;0,'5th 4'!R53,IF('5th 4'!S53&gt;0,'5th 4'!Z53,0)))</f>
        <v>43</v>
      </c>
      <c r="G2876" s="104">
        <f>IF('5th 5'!C53&gt;0,'5th 5'!J53,IF('5th 5'!K53&gt;0,'5th 5'!R53,IF('5th 5'!S53&gt;0,'5th 5'!Z53,0)))</f>
        <v>38</v>
      </c>
      <c r="H2876" s="104">
        <f>IF('5th 6'!C53&gt;0,'5th 6'!J53,IF('5th 6'!K53&gt;0,'5th 6'!R53,IF('5th 6'!S53&gt;0,'5th 6'!Z53,0)))</f>
        <v>0</v>
      </c>
      <c r="I2876" s="448"/>
      <c r="J2876" s="440">
        <f>I2874/(C2873+D2873+E2873+F2873+G2873+H2873)</f>
        <v>3.65</v>
      </c>
      <c r="K2876" s="442" t="str">
        <f>IF(J2876&gt;=2.5,K2874,IF(J2876&gt;=2.25,"C",IF(J2876&gt;=2,"D",IF(J2876=0,0,"F"))))</f>
        <v>A-</v>
      </c>
      <c r="L2876" s="107">
        <f>IF('6th 1'!C53&gt;0,'6th 1'!J53,IF('6th 1'!K53&gt;0,'6th 1'!R53,IF('6th 1'!S53&gt;0,'6th 1'!Z53,0)))</f>
        <v>34.5</v>
      </c>
      <c r="M2876" s="104">
        <f>IF('6th 2'!C53&gt;0,'6th 2'!J53,IF('6th 2'!K53&gt;0,'6th 2'!R53,IF('6th 2'!S53&gt;0,'6th 2'!Z53,0)))</f>
        <v>47</v>
      </c>
      <c r="N2876" s="104">
        <f>IF('6th 3'!C53&gt;0,'6th 3'!J53,IF('6th 3'!K53&gt;0,'6th 3'!R53,IF('6th 3'!S53&gt;0,'6th 3'!Z53,0)))</f>
        <v>42.5</v>
      </c>
      <c r="O2876" s="104">
        <f>IF('6th 4'!C53&gt;0,'6th 4'!J53,IF('6th 4'!K53&gt;0,'6th 4'!R53,IF('6th 4'!S53&gt;0,'6th 4'!Z53,0)))</f>
        <v>43.5</v>
      </c>
      <c r="P2876" s="104">
        <f>IF('6th 5'!C53&gt;0,'6th 5'!J53,IF('6th 5'!K53&gt;0,'6th 5'!R53,IF('6th 5'!S53&gt;0,'6th 5'!Z53,0)))</f>
        <v>40.25</v>
      </c>
      <c r="Q2876" s="104">
        <f>IF('6th 6'!C53&gt;0,'6th 6'!J53,IF('6th 6'!K53&gt;0,'6th 6'!R53,IF('6th 6'!S53&gt;0,'6th 6'!Z53,0)))</f>
        <v>0</v>
      </c>
      <c r="R2876" s="104">
        <f>IF('6th 7'!C53&gt;0,'6th 7'!J53,IF('6th 7'!K53&gt;0,'6th 7'!R53,IF('6th 7'!S53&gt;0,'6th 7'!Z53,0)))</f>
        <v>0</v>
      </c>
      <c r="S2876" s="448"/>
      <c r="T2876" s="440">
        <f>S2874/(L2873+M2873+N2873+O2873+P2873+Q2873+R2873)</f>
        <v>3.5</v>
      </c>
      <c r="U2876" s="442" t="str">
        <f>IF(T2876&gt;=2.5,U2874,IF(T2876&gt;=2.25,"C",IF(T2876&gt;=2,"D",IF(T2876=0,0,"F"))))</f>
        <v>A-</v>
      </c>
      <c r="V2876" s="443" t="s">
        <v>40</v>
      </c>
      <c r="W2876" s="443"/>
      <c r="X2876" s="443"/>
      <c r="Y2876" s="443"/>
      <c r="Z2876" s="510"/>
    </row>
    <row r="2877" spans="1:26" ht="16.5" customHeight="1">
      <c r="A2877" s="424"/>
      <c r="B2877" s="91" t="s">
        <v>67</v>
      </c>
      <c r="C2877" s="117">
        <f>'5th 1'!AA53</f>
        <v>78</v>
      </c>
      <c r="D2877" s="117">
        <f>'5th 2'!AA53</f>
        <v>75</v>
      </c>
      <c r="E2877" s="117">
        <f>'5th 3'!AA53</f>
        <v>77</v>
      </c>
      <c r="F2877" s="117">
        <f>'5th 4'!AA53</f>
        <v>73</v>
      </c>
      <c r="G2877" s="117">
        <f>'5th 5'!AA53</f>
        <v>70</v>
      </c>
      <c r="H2877" s="117">
        <f>'5th 6'!AA53</f>
        <v>0</v>
      </c>
      <c r="I2877" s="448"/>
      <c r="J2877" s="441"/>
      <c r="K2877" s="442"/>
      <c r="L2877" s="118">
        <f>'6th 1'!AA53</f>
        <v>64</v>
      </c>
      <c r="M2877" s="117">
        <f>'6th 2'!AA53</f>
        <v>77</v>
      </c>
      <c r="N2877" s="117">
        <f>'6th 3'!AA53</f>
        <v>74</v>
      </c>
      <c r="O2877" s="117">
        <f>'6th 4'!AA53</f>
        <v>76</v>
      </c>
      <c r="P2877" s="117">
        <f>'6th 5'!AA53</f>
        <v>73</v>
      </c>
      <c r="Q2877" s="117">
        <f>'6th 6'!AA53</f>
        <v>0</v>
      </c>
      <c r="R2877" s="117">
        <f>'6th 7'!AA53</f>
        <v>0</v>
      </c>
      <c r="S2877" s="448"/>
      <c r="T2877" s="441"/>
      <c r="U2877" s="442"/>
      <c r="V2877" s="444">
        <f>IF((C2878+C2880)=0,0,C2873)+IF((D2878+D2880)=0,0,D2873)+IF((E2878+E2880)=0,0,E2873)+IF((F2878+F2880)=0,0,F2873)+IF((G2878+G2880)=0,0,G2873)+IF((H2878+H2880)=0,0,H2873)+IF((L2878+L2880)=0,0,L2873)+IF((M2878+M2880)=0,0,M2873)+IF((N2878+N2880)=0,0,N2873)+IF((O2878+O2880)=0,0,O2873)+IF((P2878+P2880)=0,0,P2873)+IF((Q2878+Q2880)=0,0,Q2873)+IF((R2878+R2880)=0,0,R2873)+IF(G2897&gt;0,1.5,0)</f>
        <v>31.5</v>
      </c>
      <c r="W2877" s="447">
        <f>I2874+S2874+(G2897*1.5)</f>
        <v>112.875</v>
      </c>
      <c r="X2877" s="440">
        <f>IF(S2874&gt;0,(W2877/31.5),J2876)</f>
        <v>3.5833333333333335</v>
      </c>
      <c r="Y2877" s="164" t="str">
        <f>IF(X2877&gt;=4,"A+",IF(X2877&gt;=3.75,"A",IF(X2877&gt;=3.5,"A-",IF(X2877&gt;=3.25,"B+",IF(X2877&gt;=3,"B",IF(X2877&gt;=2.75,"B-",IF(X2877&gt;=2.5,"C+",IF(X2877&gt;=2,"C","F"))))))))</f>
        <v>A-</v>
      </c>
      <c r="Z2877" s="510"/>
    </row>
    <row r="2878" spans="1:26" ht="16.5">
      <c r="A2878" s="424"/>
      <c r="B2878" s="91" t="s">
        <v>1</v>
      </c>
      <c r="C2878" s="104">
        <f>'5th 1'!AC53</f>
        <v>3.75</v>
      </c>
      <c r="D2878" s="104">
        <f>'5th 2'!AC53</f>
        <v>3.75</v>
      </c>
      <c r="E2878" s="104">
        <f>'5th 3'!AC53</f>
        <v>3.75</v>
      </c>
      <c r="F2878" s="104">
        <f>'5th 4'!AC53</f>
        <v>3.5</v>
      </c>
      <c r="G2878" s="104">
        <f>'5th 5'!AC53</f>
        <v>3.5</v>
      </c>
      <c r="H2878" s="104">
        <f>'5th 6'!AC53</f>
        <v>0</v>
      </c>
      <c r="I2878" s="448"/>
      <c r="J2878" s="98"/>
      <c r="K2878" s="110"/>
      <c r="L2878" s="107">
        <f>'6th 1'!AC53</f>
        <v>3</v>
      </c>
      <c r="M2878" s="104">
        <f>'6th 2'!AC53</f>
        <v>3.75</v>
      </c>
      <c r="N2878" s="104">
        <f>'6th 3'!AC53</f>
        <v>3.5</v>
      </c>
      <c r="O2878" s="104">
        <f>'6th 4'!AC53</f>
        <v>3.75</v>
      </c>
      <c r="P2878" s="104">
        <f>'6th 5'!AC53</f>
        <v>3.5</v>
      </c>
      <c r="Q2878" s="104">
        <f>'6th 6'!AC53</f>
        <v>0</v>
      </c>
      <c r="R2878" s="104">
        <f>'6th 7'!AC53</f>
        <v>0</v>
      </c>
      <c r="S2878" s="448"/>
      <c r="T2878" s="98"/>
      <c r="U2878" s="110"/>
      <c r="V2878" s="445"/>
      <c r="W2878" s="448"/>
      <c r="X2878" s="441"/>
      <c r="Y2878" s="451" t="str">
        <f>IF(S2874&gt;0,(IF(X2877&gt;=2.5,Y2877,IF(X2877&gt;=2.25,"C",IF(X2877&gt;=2,"D","F")))),K2876)</f>
        <v>A-</v>
      </c>
      <c r="Z2878" s="510"/>
    </row>
    <row r="2879" spans="1:26" ht="17.25" customHeight="1" thickBot="1">
      <c r="A2879" s="424"/>
      <c r="B2879" s="91" t="s">
        <v>2</v>
      </c>
      <c r="C2879" s="104" t="str">
        <f>'5th 1'!AB53</f>
        <v>A</v>
      </c>
      <c r="D2879" s="104" t="str">
        <f>'5th 2'!AB53</f>
        <v>A</v>
      </c>
      <c r="E2879" s="104" t="str">
        <f>'5th 3'!AB53</f>
        <v>A</v>
      </c>
      <c r="F2879" s="104" t="str">
        <f>'5th 4'!AB53</f>
        <v>A-</v>
      </c>
      <c r="G2879" s="104" t="str">
        <f>'5th 5'!AB53</f>
        <v>A-</v>
      </c>
      <c r="H2879" s="104" t="str">
        <f>'5th 6'!AB53</f>
        <v/>
      </c>
      <c r="I2879" s="448"/>
      <c r="J2879" s="98"/>
      <c r="K2879" s="109"/>
      <c r="L2879" s="111" t="str">
        <f>'6th 1'!AB53</f>
        <v>B</v>
      </c>
      <c r="M2879" s="104" t="str">
        <f>'6th 2'!AB53</f>
        <v>A</v>
      </c>
      <c r="N2879" s="104" t="str">
        <f>'6th 3'!AB53</f>
        <v>A-</v>
      </c>
      <c r="O2879" s="104" t="str">
        <f>'6th 4'!AB53</f>
        <v>A</v>
      </c>
      <c r="P2879" s="104" t="str">
        <f>'6th 5'!AB53</f>
        <v>A-</v>
      </c>
      <c r="Q2879" s="104" t="str">
        <f>'6th 6'!AB53</f>
        <v/>
      </c>
      <c r="R2879" s="104" t="str">
        <f>'6th 7'!AB53</f>
        <v/>
      </c>
      <c r="S2879" s="448"/>
      <c r="T2879" s="98"/>
      <c r="U2879" s="109"/>
      <c r="V2879" s="446"/>
      <c r="W2879" s="449"/>
      <c r="X2879" s="450"/>
      <c r="Y2879" s="452"/>
      <c r="Z2879" s="510"/>
    </row>
    <row r="2880" spans="1:26" ht="17.25" thickTop="1">
      <c r="A2880" s="413" t="s">
        <v>127</v>
      </c>
      <c r="B2880" s="91" t="s">
        <v>1</v>
      </c>
      <c r="C2880" s="104">
        <f>'5th 1'!AD53</f>
        <v>0</v>
      </c>
      <c r="D2880" s="104">
        <f>'5th 2'!AD53</f>
        <v>0</v>
      </c>
      <c r="E2880" s="104">
        <f>'5th 3'!AD53</f>
        <v>0</v>
      </c>
      <c r="F2880" s="104">
        <f>'5th 4'!AD53</f>
        <v>0</v>
      </c>
      <c r="G2880" s="104">
        <f>'5th 5'!AD53</f>
        <v>0</v>
      </c>
      <c r="H2880" s="104">
        <f>'5th 6'!AD53</f>
        <v>0</v>
      </c>
      <c r="I2880" s="415">
        <f>(C2880*C2873)+(D2880*D2873)+(E2880*E2873)+(F2880*F2873)+(G2880*G2873)+(H2880*H2873)</f>
        <v>0</v>
      </c>
      <c r="J2880" s="417">
        <f>IF(C2880&gt;0,(C2878*C2873),0)+IF(D2880&gt;0,(D2878*D2873),0)+IF(E2880&gt;0,(E2878*E2873),0)+IF(F2880&gt;0,(F2878*F2873),0)+IF(G2880&gt;0,(G2878*G2873),0)+IF(H2880&gt;0,(H2878*H2873),0)</f>
        <v>0</v>
      </c>
      <c r="K2880" s="418">
        <f>IF(C2880&gt;C2878,((C2880*C2873)-(C2878*C2873)),0)+IF(D2880&gt;D2878,((D2880*D2873)-(D2878*D2873)),0)+IF(E2880&gt;E2878,((E2880*E2873)-(E2878*E2873)),0)+IF(F2880&gt;F2878,((F2880*F2873)-(F2878*F2873)),0)+IF(G2880&gt;G2878,((G2880*G2873)-(G2878*G2873)),0)+IF(H2880&gt;H2878,((H2880*H2873)-(H2878*H2873)),0)</f>
        <v>0</v>
      </c>
      <c r="L2880" s="165">
        <f>'6th 1'!AD53</f>
        <v>0</v>
      </c>
      <c r="M2880" s="104">
        <f>'6th 2'!AD53</f>
        <v>0</v>
      </c>
      <c r="N2880" s="104">
        <f>'6th 3'!AD53</f>
        <v>0</v>
      </c>
      <c r="O2880" s="104">
        <f>'6th 4'!AD53</f>
        <v>0</v>
      </c>
      <c r="P2880" s="104">
        <f>'6th 5'!AD53</f>
        <v>0</v>
      </c>
      <c r="Q2880" s="104">
        <f>'6th 6'!AD53</f>
        <v>0</v>
      </c>
      <c r="R2880" s="104">
        <f>'6th 7'!AD53</f>
        <v>0</v>
      </c>
      <c r="S2880" s="403">
        <f>(L2880*L2873)+(M2880*M2873)+(N2880*N2873)+(O2880*O2873)+(P2880*P2873)+(Q2880*Q2873)+(R2880*R2873)</f>
        <v>0</v>
      </c>
      <c r="T2880" s="417">
        <f>IF(L2880&gt;0,(L2878*L2873),0)+IF(M2880&gt;0,(M2878*M2873),0)+IF(N2880&gt;0,(N2878*N2873),0)+IF(O2880&gt;0,(O2878*O2873),0)+IF(P2880&gt;0,(P2878*P2873),0)+IF(Q2880&gt;0,(Q2878*Q2873),0)+IF(R2880&gt;0,(R2878*R2873),0)</f>
        <v>0</v>
      </c>
      <c r="U2880" s="399">
        <f>IF(L2880&gt;L2878,((L2880*L2873)-(L2878*L2873)),0)+IF(M2880&gt;M2878,((M2880*M2873)-(M2878*M2873)),0)+IF(N2880&gt;N2878,((N2880*N2873)-(N2878*N2873)),0)+IF(O2880&gt;O2878,((O2880*O2873)-(O2878*O2873)),0)+IF(P2880&gt;P2878,((P2880*P2873)-(P2878*P2873)),0)+IF(Q2880&gt;Q2878,((Q2880*Q2873)-(Q2878*Q2873)),0)+IF(R2880&gt;R2878,((R2880*R2873)-(R2878*R2873)),0)</f>
        <v>0</v>
      </c>
      <c r="V2880" s="401">
        <f>I2880+S2880</f>
        <v>0</v>
      </c>
      <c r="W2880" s="436">
        <f>J2880+T2880</f>
        <v>0</v>
      </c>
      <c r="X2880" s="438">
        <f>K2880+U2880</f>
        <v>0</v>
      </c>
      <c r="Y2880" s="405">
        <f>IF(V2872&gt;0,(X2880+Y2867),0)</f>
        <v>0</v>
      </c>
      <c r="Z2880" s="510"/>
    </row>
    <row r="2881" spans="1:26" ht="15.75" customHeight="1" thickBot="1">
      <c r="A2881" s="414"/>
      <c r="B2881" s="157" t="s">
        <v>23</v>
      </c>
      <c r="C2881" s="181" t="str">
        <f>'5th 1'!AE53</f>
        <v/>
      </c>
      <c r="D2881" s="181" t="str">
        <f>'5th 2'!AE53</f>
        <v/>
      </c>
      <c r="E2881" s="181" t="str">
        <f>'5th 3'!AE53</f>
        <v/>
      </c>
      <c r="F2881" s="181" t="str">
        <f>'5th 4'!AE53</f>
        <v/>
      </c>
      <c r="G2881" s="181" t="str">
        <f>'5th 5'!AE53</f>
        <v/>
      </c>
      <c r="H2881" s="181" t="str">
        <f>'5th 6'!AE53</f>
        <v/>
      </c>
      <c r="I2881" s="416"/>
      <c r="J2881" s="416"/>
      <c r="K2881" s="419"/>
      <c r="L2881" s="181" t="str">
        <f>'6th 1'!AE53</f>
        <v/>
      </c>
      <c r="M2881" s="181" t="str">
        <f>'6th 2'!AE53</f>
        <v/>
      </c>
      <c r="N2881" s="181" t="str">
        <f>'6th 3'!AE53</f>
        <v/>
      </c>
      <c r="O2881" s="181" t="str">
        <f>'6th 4'!AE53</f>
        <v/>
      </c>
      <c r="P2881" s="181" t="str">
        <f>'6th 5'!AE53</f>
        <v/>
      </c>
      <c r="Q2881" s="181" t="str">
        <f>'6th 6'!AE53</f>
        <v/>
      </c>
      <c r="R2881" s="181" t="str">
        <f>'6th 7'!AE53</f>
        <v/>
      </c>
      <c r="S2881" s="420"/>
      <c r="T2881" s="420"/>
      <c r="U2881" s="400"/>
      <c r="V2881" s="402"/>
      <c r="W2881" s="437"/>
      <c r="X2881" s="439"/>
      <c r="Y2881" s="406"/>
      <c r="Z2881" s="510"/>
    </row>
    <row r="2882" spans="1:26" ht="21" customHeight="1" thickTop="1" thickBot="1">
      <c r="A2882" s="435" t="s">
        <v>32</v>
      </c>
      <c r="B2882" s="435"/>
      <c r="C2882" s="435"/>
      <c r="D2882" s="435"/>
      <c r="E2882" s="435"/>
      <c r="F2882" s="435"/>
      <c r="G2882" s="435"/>
      <c r="H2882" s="435"/>
      <c r="I2882" s="435"/>
      <c r="J2882" s="435"/>
      <c r="K2882" s="435"/>
      <c r="L2882" s="435"/>
      <c r="M2882" s="435"/>
      <c r="N2882" s="435"/>
      <c r="O2882" s="435"/>
      <c r="P2882" s="435"/>
      <c r="Q2882" s="435"/>
      <c r="R2882" s="435"/>
      <c r="S2882" s="435"/>
      <c r="T2882" s="435"/>
      <c r="U2882" s="435"/>
      <c r="V2882" s="435"/>
      <c r="W2882" s="435"/>
      <c r="X2882" s="435"/>
      <c r="Y2882" s="435"/>
      <c r="Z2882" s="510"/>
    </row>
    <row r="2883" spans="1:26" ht="17.25" thickTop="1" thickBot="1">
      <c r="A2883" s="425" t="s">
        <v>48</v>
      </c>
      <c r="B2883" s="426"/>
      <c r="C2883" s="426"/>
      <c r="D2883" s="426"/>
      <c r="E2883" s="426"/>
      <c r="F2883" s="426"/>
      <c r="G2883" s="426"/>
      <c r="H2883" s="426"/>
      <c r="I2883" s="426"/>
      <c r="J2883" s="426"/>
      <c r="K2883" s="427"/>
      <c r="L2883" s="426" t="s">
        <v>49</v>
      </c>
      <c r="M2883" s="426"/>
      <c r="N2883" s="426"/>
      <c r="O2883" s="426"/>
      <c r="P2883" s="426"/>
      <c r="Q2883" s="426"/>
      <c r="R2883" s="426"/>
      <c r="S2883" s="426"/>
      <c r="T2883" s="426"/>
      <c r="U2883" s="427"/>
      <c r="V2883" s="160"/>
      <c r="W2883" s="428" t="s">
        <v>39</v>
      </c>
      <c r="X2883" s="428"/>
      <c r="Y2883" s="161"/>
      <c r="Z2883" s="510"/>
    </row>
    <row r="2884" spans="1:26" ht="17.25" thickTop="1">
      <c r="A2884" s="99" t="s">
        <v>22</v>
      </c>
      <c r="B2884" s="100"/>
      <c r="C2884" s="101">
        <f>'7th 1'!B4</f>
        <v>401</v>
      </c>
      <c r="D2884" s="101">
        <f>'7th 2'!B4</f>
        <v>402</v>
      </c>
      <c r="E2884" s="101">
        <f>'7th 3'!B4</f>
        <v>403</v>
      </c>
      <c r="F2884" s="101">
        <f>'7th 4'!B4</f>
        <v>404</v>
      </c>
      <c r="G2884" s="101">
        <f>'7th 5'!B4</f>
        <v>405</v>
      </c>
      <c r="H2884" s="101">
        <f>'7th 6'!B4</f>
        <v>406</v>
      </c>
      <c r="I2884" s="429" t="s">
        <v>0</v>
      </c>
      <c r="J2884" s="429" t="s">
        <v>3</v>
      </c>
      <c r="K2884" s="431" t="s">
        <v>2</v>
      </c>
      <c r="L2884" s="101">
        <f>'8th 1'!B4</f>
        <v>407</v>
      </c>
      <c r="M2884" s="101">
        <f>'8th 2'!B4</f>
        <v>408</v>
      </c>
      <c r="N2884" s="101">
        <f>'8th 3'!B4</f>
        <v>409</v>
      </c>
      <c r="O2884" s="101">
        <f>'8th 4'!B4</f>
        <v>410</v>
      </c>
      <c r="P2884" s="101">
        <f>'8th 5'!B4</f>
        <v>411</v>
      </c>
      <c r="Q2884" s="101">
        <f>'8th 6'!B4</f>
        <v>412</v>
      </c>
      <c r="R2884" s="101">
        <f>'8th 7'!B4</f>
        <v>0</v>
      </c>
      <c r="S2884" s="429" t="s">
        <v>0</v>
      </c>
      <c r="T2884" s="429" t="s">
        <v>3</v>
      </c>
      <c r="U2884" s="431" t="s">
        <v>2</v>
      </c>
      <c r="V2884" s="433" t="s">
        <v>62</v>
      </c>
      <c r="W2884" s="434"/>
      <c r="X2884" s="434"/>
      <c r="Y2884" s="162" t="str">
        <f>IF(X2885&gt;=4,"A+",IF(X2885&gt;=3.75,"A",IF(X2885&gt;=3.5,"A-",IF(X2885&gt;=3.25,"B+",IF(X2885&gt;=3,"B",IF(X2885&gt;=2.75,"B-",IF(X2885&gt;=2.5,"C+",IF(X2885&gt;=2,"C","F"))))))))</f>
        <v>B+</v>
      </c>
      <c r="Z2884" s="510"/>
    </row>
    <row r="2885" spans="1:26" ht="65.25" customHeight="1">
      <c r="A2885" s="77" t="s">
        <v>63</v>
      </c>
      <c r="B2885" s="86"/>
      <c r="C2885" s="79" t="str">
        <f>IF('7th 1'!C53&gt;0,'7th 1'!D6,IF('7th 1'!K53&gt;0,'7th 1'!L6,IF('7th 1'!S53&gt;0,'7th 1'!T6,0)))</f>
        <v>Drawing-7</v>
      </c>
      <c r="D2885" s="79" t="str">
        <f>IF('7th 2'!C53&gt;0,'7th 2'!D6,IF('7th 2'!K53&gt;0,'7th 2'!L6,IF('7th 2'!S53&gt;0,'7th 2'!T6,0)))</f>
        <v>Figure Study</v>
      </c>
      <c r="E2885" s="79" t="str">
        <f>IF('7th 3'!C53&gt;0,'7th 3'!D6,IF('7th 3'!K53&gt;0,'7th 3'!L6,IF('7th 3'!S53&gt;0,'7th 3'!T6,0)))</f>
        <v>Composition -3</v>
      </c>
      <c r="F2885" s="79" t="str">
        <f>IF('7th 4'!C53&gt;0,'7th 4'!D6,IF('7th 4'!K53&gt;0,'7th 4'!L6,IF('7th 4'!S53&gt;0,'7th 4'!T6,0)))</f>
        <v>Head Study -3</v>
      </c>
      <c r="G2885" s="79" t="str">
        <f>IF('7th 5'!C53&gt;0,'7th 5'!D6,IF('7th 5'!K53&gt;0,'7th 5'!L6,IF('7th 5'!S53&gt;0,'7th 5'!T6,0)))</f>
        <v>Landscape -3</v>
      </c>
      <c r="H2885" s="79" t="str">
        <f>IF('7th 6'!C53&gt;0,'7th 6'!D6,IF('7th 6'!K53&gt;0,'7th 6'!L6,IF('7th 6'!S53&gt;0,'7th 6'!T6,0)))</f>
        <v>History of Western Art</v>
      </c>
      <c r="I2885" s="429"/>
      <c r="J2885" s="429"/>
      <c r="K2885" s="431"/>
      <c r="L2885" s="79" t="str">
        <f>IF('8th 1'!C53&gt;0,'8th 1'!D6,IF('8th 1'!K53&gt;0,'8th 1'!L6,IF('8th 1'!S53&gt;0,'8th 1'!T6,0)))</f>
        <v>Drawing- 8</v>
      </c>
      <c r="M2885" s="79" t="str">
        <f>IF('8th 2'!C53&gt;0,'8th 2'!D6,IF('8th 2'!K53&gt;0,'8th 2'!L6,IF('8th 2'!S53&gt;0,'8th 2'!T6,0)))</f>
        <v>Figure Study</v>
      </c>
      <c r="N2885" s="79" t="str">
        <f>IF('8th 3'!C53&gt;0,'8th 3'!D6,IF('8th 3'!K53&gt;0,'8th 3'!L6,IF('8th 3'!S53&gt;0,'8th 3'!T6,0)))</f>
        <v>Experimental Composition</v>
      </c>
      <c r="O2885" s="79" t="str">
        <f>IF('8th 4'!C53&gt;0,'8th 4'!D6,IF('8th 4'!K53&gt;0,'8th 4'!L6,IF('8th 4'!S53&gt;0,'8th 4'!T6,0)))</f>
        <v>Landscape</v>
      </c>
      <c r="P2885" s="79" t="str">
        <f>IF('8th 5'!C53&gt;0,'8th 5'!D6,IF('8th 5'!K53&gt;0,'8th 5'!L6,IF('8th 5'!S53&gt;0,'8th 5'!T6,0)))</f>
        <v>Aesthesic</v>
      </c>
      <c r="Q2885" s="79" t="str">
        <f>IF('8th 6'!C53&gt;0,'8th 6'!D6,IF('8th 6'!K53&gt;0,'8th 6'!L6,IF('8th 6'!S53&gt;0,'8th 6'!T6,0)))</f>
        <v>History of Arts in Bengal</v>
      </c>
      <c r="R2885" s="79">
        <f>IF('8th 7'!C53&gt;0,'8th 7'!D6,IF('8th 7'!K53&gt;0,'8th 7'!L6,IF('8th 7'!S53&gt;0,'8th 7'!T6,0)))</f>
        <v>0</v>
      </c>
      <c r="S2885" s="429"/>
      <c r="T2885" s="429"/>
      <c r="U2885" s="431"/>
      <c r="V2885" s="335">
        <f>IF(I2887&gt;0,(V2890+V2872),0)</f>
        <v>126</v>
      </c>
      <c r="W2885" s="254">
        <f>IF(I2887&gt;0,(W2890+W2872),0)</f>
        <v>435.75</v>
      </c>
      <c r="X2885" s="336">
        <f>IF(S2887&gt;0,(W2885/126),IF(I2887&gt;0,(W2885/109.5),0))</f>
        <v>3.4583333333333335</v>
      </c>
      <c r="Y2885" s="163" t="str">
        <f>IF(X2885&gt;=2.5,Y2884,IF(X2885&gt;=2.25,"C",IF(X2885&gt;=2,"D",IF(X2885=0,0,"F"))))</f>
        <v>B+</v>
      </c>
      <c r="Z2885" s="510"/>
    </row>
    <row r="2886" spans="1:26" ht="17.25" customHeight="1">
      <c r="A2886" s="458" t="s">
        <v>27</v>
      </c>
      <c r="B2886" s="459"/>
      <c r="C2886" s="102">
        <f>IF('7th 1'!C53&gt;0,'7th 1'!H4,IF('7th 1'!K53&gt;0,'7th 1'!P4,IF('7th 1'!S53&gt;0,'7th 1'!X4,0)))</f>
        <v>3</v>
      </c>
      <c r="D2886" s="102">
        <f>IF('7th 2'!C53&gt;0,'7th 2'!H4,IF('7th 2'!K53&gt;0,'7th 2'!P4,IF('7th 2'!S53&gt;0,'7th 2'!X4,0)))</f>
        <v>3</v>
      </c>
      <c r="E2886" s="102">
        <f>IF('7th 3'!C53&gt;0,'7th 3'!H4,IF('7th 3'!K53&gt;0,'7th 3'!P4,IF('7th 3'!S53&gt;0,'7th 3'!X4,0)))</f>
        <v>3</v>
      </c>
      <c r="F2886" s="102">
        <f>IF('7th 4'!C53&gt;0,'7th 4'!H4,IF('7th 4'!K53&gt;0,'7th 4'!P4,IF('7th 4'!S53&gt;0,'7th 4'!X4,0)))</f>
        <v>1.5</v>
      </c>
      <c r="G2886" s="102">
        <f>IF('7th 5'!C53&gt;0,'7th 5'!H4,IF('7th 5'!K53&gt;0,'7th 5'!P4,IF('7th 5'!S53&gt;0,'7th 5'!X4,0)))</f>
        <v>1.5</v>
      </c>
      <c r="H2886" s="102">
        <f>IF('7th 6'!C53&gt;0,'7th 6'!H4,IF('7th 6'!K53&gt;0,'7th 6'!P4,IF('7th 6'!S53&gt;0,'7th 6'!X4,0)))</f>
        <v>3</v>
      </c>
      <c r="I2886" s="430"/>
      <c r="J2886" s="430"/>
      <c r="K2886" s="432"/>
      <c r="L2886" s="102">
        <f>IF('8th 1'!C53&gt;0,'8th 1'!H4,IF('8th 1'!K53&gt;0,'8th 1'!P4,IF('8th 1'!S53&gt;0,'8th 1'!X4,0)))</f>
        <v>3</v>
      </c>
      <c r="M2886" s="102">
        <f>IF('8th 2'!C53&gt;0,'8th 2'!H4,IF('8th 2'!K53&gt;0,'8th 2'!P4,IF('8th 2'!S53&gt;0,'8th 2'!X4,0)))</f>
        <v>3</v>
      </c>
      <c r="N2886" s="102">
        <f>IF('8th 3'!C53&gt;0,'8th 3'!H4,IF('8th 3'!K53&gt;0,'8th 3'!P4,IF('8th 3'!S53&gt;0,'8th 3'!X4,0)))</f>
        <v>3</v>
      </c>
      <c r="O2886" s="102">
        <f>IF('8th 4'!C53&gt;0,'8th 4'!H4,IF('8th 4'!K53&gt;0,'8th 4'!P4,IF('8th 4'!S53&gt;0,'8th 4'!X4,0)))</f>
        <v>3</v>
      </c>
      <c r="P2886" s="102">
        <f>IF('8th 5'!C53&gt;0,'8th 5'!H4,IF('8th 5'!K53&gt;0,'8th 5'!P4,IF('8th 5'!S53&gt;0,'8th 5'!X4,0)))</f>
        <v>1.5</v>
      </c>
      <c r="Q2886" s="102">
        <f>IF('8th 6'!C53&gt;0,'8th 6'!H4,IF('8th 6'!K53&gt;0,'8th 6'!P4,IF('8th 6'!S53&gt;0,'8th 6'!X4,0)))</f>
        <v>1.5</v>
      </c>
      <c r="R2886" s="102">
        <f>IF('8th 7'!C53&gt;0,'8th 7'!H4,IF('8th 7'!K53&gt;0,'8th 7'!P4,IF('8th 7'!S53&gt;0,'8th 7'!X4,0)))</f>
        <v>0</v>
      </c>
      <c r="S2886" s="430"/>
      <c r="T2886" s="430"/>
      <c r="U2886" s="432"/>
      <c r="V2886" s="460" t="s">
        <v>41</v>
      </c>
      <c r="W2886" s="461"/>
      <c r="X2886" s="461"/>
      <c r="Y2886" s="462"/>
      <c r="Z2886" s="510"/>
    </row>
    <row r="2887" spans="1:26" ht="18.75" customHeight="1" thickBot="1">
      <c r="A2887" s="463" t="s">
        <v>11</v>
      </c>
      <c r="B2887" s="464"/>
      <c r="C2887" s="102">
        <v>100</v>
      </c>
      <c r="D2887" s="102">
        <v>100</v>
      </c>
      <c r="E2887" s="102">
        <v>100</v>
      </c>
      <c r="F2887" s="102">
        <v>100</v>
      </c>
      <c r="G2887" s="102">
        <v>100</v>
      </c>
      <c r="H2887" s="102">
        <v>100</v>
      </c>
      <c r="I2887" s="465">
        <f>(C2891*C2886)+(D2891*D2886)+(E2891*E2886)+(F2891*F2886)+(G2891*G2886)+(H2891*H2886)</f>
        <v>54.375</v>
      </c>
      <c r="J2887" s="84"/>
      <c r="K2887" s="103" t="str">
        <f>IF(J2889&gt;=4,"A+",IF(J2889&gt;=3.75,"A",IF(J2889&gt;=3.5,"A-",IF(J2889&gt;=3.25,"B+",IF(J2889&gt;=3,"B",IF(J2889&gt;=2.75,"B-",IF(J2889&gt;=2.5,"C+",IF(J2889&gt;=2,"C","F"))))))))</f>
        <v>A-</v>
      </c>
      <c r="L2887" s="102">
        <v>100</v>
      </c>
      <c r="M2887" s="102">
        <v>100</v>
      </c>
      <c r="N2887" s="102">
        <v>100</v>
      </c>
      <c r="O2887" s="102">
        <v>100</v>
      </c>
      <c r="P2887" s="102">
        <v>100</v>
      </c>
      <c r="Q2887" s="102">
        <v>100</v>
      </c>
      <c r="R2887" s="102">
        <v>100</v>
      </c>
      <c r="S2887" s="465">
        <f>(L2891*L2886)+(M2891*M2886)+(N2891*N2886)+(O2891*O2886)+(P2891*P2886)+(Q2891*Q2886)+(R2891*R2886)</f>
        <v>53.625</v>
      </c>
      <c r="T2887" s="84"/>
      <c r="U2887" s="103" t="str">
        <f>IF(T2889&gt;=4,"A+",IF(T2889&gt;=3.75,"A",IF(T2889&gt;=3.5,"A-",IF(T2889&gt;=3.25,"B+",IF(T2889&gt;=3,"B",IF(T2889&gt;=2.75,"B-",IF(T2889&gt;=2.5,"C+",IF(T2889&gt;=2,"C","F"))))))))</f>
        <v>A-</v>
      </c>
      <c r="V2887" s="467" t="s">
        <v>29</v>
      </c>
      <c r="W2887" s="469" t="s">
        <v>0</v>
      </c>
      <c r="X2887" s="469" t="s">
        <v>3</v>
      </c>
      <c r="Y2887" s="421" t="s">
        <v>2</v>
      </c>
      <c r="Z2887" s="510"/>
    </row>
    <row r="2888" spans="1:26" ht="17.25" thickTop="1">
      <c r="A2888" s="77" t="s">
        <v>28</v>
      </c>
      <c r="B2888" s="86"/>
      <c r="C2888" s="104">
        <f>IF('7th 1'!C53&gt;0,'7th 1'!C53,IF('7th 1'!K53&gt;0,'7th 1'!K53,IF('7th 1'!S53&gt;0,'7th 1'!S53,0)))</f>
        <v>31</v>
      </c>
      <c r="D2888" s="104">
        <f>IF('7th 2'!C53&gt;0,'7th 2'!C53,IF('7th 2'!K53&gt;0,'7th 2'!K53,IF('7th 2'!S53&gt;0,'7th 2'!S53,0)))</f>
        <v>28.5</v>
      </c>
      <c r="E2888" s="104">
        <f>IF('7th 3'!C53&gt;0,'7th 3'!C53,IF('7th 3'!K53&gt;0,'7th 3'!K53,IF('7th 3'!S53&gt;0,'7th 3'!S53,0)))</f>
        <v>28.5</v>
      </c>
      <c r="F2888" s="104">
        <f>IF('7th 4'!C53&gt;0,'7th 4'!C53,IF('7th 4'!K53&gt;0,'7th 4'!K53,IF('7th 4'!S53&gt;0,'7th 4'!S53,0)))</f>
        <v>32.5</v>
      </c>
      <c r="G2888" s="104">
        <f>IF('7th 5'!C53&gt;0,'7th 5'!C53,IF('7th 5'!K53&gt;0,'7th 5'!K53,IF('7th 5'!S53&gt;0,'7th 5'!S53,0)))</f>
        <v>29</v>
      </c>
      <c r="H2888" s="104">
        <f>IF('7th 6'!C53&gt;0,'7th 6'!C53,IF('7th 6'!K53&gt;0,'7th 6'!K53,IF('7th 6'!S53&gt;0,'7th 6'!S53,0)))</f>
        <v>27.5</v>
      </c>
      <c r="I2888" s="466"/>
      <c r="J2888" s="98"/>
      <c r="K2888" s="90"/>
      <c r="L2888" s="104">
        <f>IF('8th 1'!C53&gt;0,'8th 1'!C53,IF('8th 1'!K53&gt;0,'8th 1'!K53,IF('8th 1'!S53&gt;0,'8th 1'!S53,0)))</f>
        <v>31.5</v>
      </c>
      <c r="M2888" s="104">
        <f>IF('8th 2'!C53&gt;0,'8th 2'!C53,IF('8th 2'!K53&gt;0,'8th 2'!K53,IF('8th 2'!S53&gt;0,'8th 2'!S53,0)))</f>
        <v>30</v>
      </c>
      <c r="N2888" s="104">
        <f>IF('8th 3'!C53&gt;0,'8th 3'!C53,IF('8th 3'!K53&gt;0,'8th 3'!K53,IF('8th 3'!S53&gt;0,'8th 3'!S53,0)))</f>
        <v>33.5</v>
      </c>
      <c r="O2888" s="104">
        <f>IF('8th 4'!C53&gt;0,'8th 4'!C53,IF('8th 4'!K53&gt;0,'8th 4'!K53,IF('8th 4'!S53&gt;0,'8th 4'!S53,0)))</f>
        <v>29.25</v>
      </c>
      <c r="P2888" s="104">
        <f>IF('8th 5'!C53&gt;0,'8th 5'!C53,IF('8th 5'!K53&gt;0,'8th 5'!K53,IF('8th 5'!S53&gt;0,'8th 5'!S53,0)))</f>
        <v>28.5</v>
      </c>
      <c r="Q2888" s="104">
        <f>IF('8th 6'!C53&gt;0,'8th 6'!C53,IF('8th 6'!K53&gt;0,'8th 6'!K53,IF('8th 6'!S53&gt;0,'8th 6'!S53,0)))</f>
        <v>30.5</v>
      </c>
      <c r="R2888" s="104">
        <f>IF('8th 7'!C53&gt;0,'8th 7'!C53,IF('8th 7'!K53&gt;0,'8th 7'!K53,IF('8th 7'!S53&gt;0,'8th 7'!S53,0)))</f>
        <v>0</v>
      </c>
      <c r="S2888" s="466"/>
      <c r="T2888" s="98"/>
      <c r="U2888" s="90"/>
      <c r="V2888" s="468"/>
      <c r="W2888" s="470"/>
      <c r="X2888" s="471"/>
      <c r="Y2888" s="422"/>
      <c r="Z2888" s="510"/>
    </row>
    <row r="2889" spans="1:26" ht="17.25">
      <c r="A2889" s="423" t="s">
        <v>26</v>
      </c>
      <c r="B2889" s="91" t="s">
        <v>60</v>
      </c>
      <c r="C2889" s="104">
        <f>IF('7th 1'!C53&gt;0,'7th 1'!J53,IF('7th 1'!K53&gt;0,'7th 1'!R53,IF('7th 1'!S53&gt;0,'7th 1'!Z53,0)))</f>
        <v>44.5</v>
      </c>
      <c r="D2889" s="104">
        <f>IF('7th 2'!C53&gt;0,'7th 2'!J53,IF('7th 2'!K53&gt;0,'7th 2'!R53,IF('7th 2'!S53&gt;0,'7th 2'!Z53,0)))</f>
        <v>42.75</v>
      </c>
      <c r="E2889" s="104">
        <f>IF('7th 3'!C53&gt;0,'7th 3'!J53,IF('7th 3'!K53&gt;0,'7th 3'!R53,IF('7th 3'!S53&gt;0,'7th 3'!Z53,0)))</f>
        <v>46.5</v>
      </c>
      <c r="F2889" s="104">
        <f>IF('7th 4'!C53&gt;0,'7th 4'!J53,IF('7th 4'!K53&gt;0,'7th 4'!R53,IF('7th 4'!S53&gt;0,'7th 4'!Z53,0)))</f>
        <v>43.5</v>
      </c>
      <c r="G2889" s="104">
        <f>IF('7th 5'!C53&gt;0,'7th 5'!J53,IF('7th 5'!K53&gt;0,'7th 5'!R53,IF('7th 5'!S53&gt;0,'7th 5'!Z53,0)))</f>
        <v>40.5</v>
      </c>
      <c r="H2889" s="104">
        <f>IF('7th 6'!C53&gt;0,'7th 6'!J53,IF('7th 6'!K53&gt;0,'7th 6'!R53,IF('7th 6'!S53&gt;0,'7th 6'!Z53,0)))</f>
        <v>42.75</v>
      </c>
      <c r="I2889" s="466"/>
      <c r="J2889" s="440">
        <f>I2887/(C2886+D2886+E2886+F2886+G2886+H2886)</f>
        <v>3.625</v>
      </c>
      <c r="K2889" s="442" t="str">
        <f>IF(J2889&gt;=2.5,K2887,IF(J2889&gt;=2.25,"C",IF(J2889&gt;=2,"D",IF(J2889=0,0,"F"))))</f>
        <v>A-</v>
      </c>
      <c r="L2889" s="104">
        <f>IF('8th 1'!C53&gt;0,'8th 1'!J53,IF('8th 1'!K53&gt;0,'8th 1'!R53,IF('8th 1'!S53&gt;0,'8th 1'!Z53,0)))</f>
        <v>43.5</v>
      </c>
      <c r="M2889" s="104">
        <f>IF('8th 2'!C53&gt;0,'8th 2'!J53,IF('8th 2'!K53&gt;0,'8th 2'!R53,IF('8th 2'!S53&gt;0,'8th 2'!Z53,0)))</f>
        <v>44</v>
      </c>
      <c r="N2889" s="104">
        <f>IF('8th 3'!C53&gt;0,'8th 3'!J53,IF('8th 3'!K53&gt;0,'8th 3'!R53,IF('8th 3'!S53&gt;0,'8th 3'!Z53,0)))</f>
        <v>42</v>
      </c>
      <c r="O2889" s="104">
        <f>IF('8th 4'!C53&gt;0,'8th 4'!J53,IF('8th 4'!K53&gt;0,'8th 4'!R53,IF('8th 4'!S53&gt;0,'8th 4'!Z53,0)))</f>
        <v>42.5</v>
      </c>
      <c r="P2889" s="104">
        <f>IF('8th 5'!C53&gt;0,'8th 5'!J53,IF('8th 5'!K53&gt;0,'8th 5'!R53,IF('8th 5'!S53&gt;0,'8th 5'!Z53,0)))</f>
        <v>42</v>
      </c>
      <c r="Q2889" s="104">
        <f>IF('8th 6'!C53&gt;0,'8th 6'!J53,IF('8th 6'!K53&gt;0,'8th 6'!R53,IF('8th 6'!S53&gt;0,'8th 6'!Z53,0)))</f>
        <v>38.5</v>
      </c>
      <c r="R2889" s="104">
        <f>IF('8th 7'!C53&gt;0,'8th 7'!J53,IF('8th 7'!K53&gt;0,'8th 7'!R53,IF('8th 7'!S53&gt;0,'8th 7'!Z53,0)))</f>
        <v>0</v>
      </c>
      <c r="S2889" s="466"/>
      <c r="T2889" s="440">
        <f>S2887/(L2886+M2886+N2886+O2886+P2886+Q2886+R2886)</f>
        <v>3.5750000000000002</v>
      </c>
      <c r="U2889" s="442" t="str">
        <f>IF(T2889&gt;=2.5,U2887,IF(T2889&gt;=2.25,"C",IF(T2889&gt;=2,"D",IF(T2889=0,0,"F"))))</f>
        <v>A-</v>
      </c>
      <c r="V2889" s="454" t="s">
        <v>40</v>
      </c>
      <c r="W2889" s="443"/>
      <c r="X2889" s="443"/>
      <c r="Y2889" s="455"/>
      <c r="Z2889" s="510"/>
    </row>
    <row r="2890" spans="1:26" ht="16.5" customHeight="1">
      <c r="A2890" s="424"/>
      <c r="B2890" s="91" t="s">
        <v>67</v>
      </c>
      <c r="C2890" s="117">
        <f>'7th 1'!AA53</f>
        <v>76</v>
      </c>
      <c r="D2890" s="117">
        <f>'7th 2'!AA53</f>
        <v>72</v>
      </c>
      <c r="E2890" s="117">
        <f>'7th 3'!AA53</f>
        <v>75</v>
      </c>
      <c r="F2890" s="117">
        <f>'7th 4'!AA53</f>
        <v>76</v>
      </c>
      <c r="G2890" s="117">
        <f>'7th 5'!AA53</f>
        <v>70</v>
      </c>
      <c r="H2890" s="117">
        <f>'7th 6'!AA53</f>
        <v>71</v>
      </c>
      <c r="I2890" s="466"/>
      <c r="J2890" s="453"/>
      <c r="K2890" s="442"/>
      <c r="L2890" s="117">
        <f>'8th 1'!AA53</f>
        <v>75</v>
      </c>
      <c r="M2890" s="117">
        <f>'8th 2'!AA53</f>
        <v>74</v>
      </c>
      <c r="N2890" s="117">
        <f>'8th 3'!AA53</f>
        <v>76</v>
      </c>
      <c r="O2890" s="117">
        <f>'8th 4'!AA53</f>
        <v>72</v>
      </c>
      <c r="P2890" s="117">
        <f>'8th 5'!AA53</f>
        <v>71</v>
      </c>
      <c r="Q2890" s="117">
        <f>'8th 6'!AA53</f>
        <v>69</v>
      </c>
      <c r="R2890" s="117">
        <f>'8th 7'!AA53</f>
        <v>0</v>
      </c>
      <c r="S2890" s="466"/>
      <c r="T2890" s="453"/>
      <c r="U2890" s="442"/>
      <c r="V2890" s="444">
        <f>IF((C2891+C2893)=0,0,C2886)+IF((D2891+D2893)=0,0,D2886)+IF((E2891+E2893)=0,0,E2886)+IF((F2891+F2893)=0,0,F2886)+IF((G2891+G2893)=0,0,G2886)+IF((H2891+H2893)=0,0,H2886)+IF((L2891+L2893)=0,0,L2886)+IF((M2891+M2893)=0,0,M2886)+IF((N2891+N2893)=0,0,N2886)+IF((O2891+O2893)=0,0,O2886)+IF((P2891+P2893)=0,0,P2886)+IF((Q2891+Q2893)=0,0,Q2886)+IF((R2891+R2893)=0,0,R2886)+IF(I2897&gt;0,1.5,0)</f>
        <v>31.5</v>
      </c>
      <c r="W2890" s="457">
        <f>I2887+S2887+(I2897*1.5)</f>
        <v>112.5</v>
      </c>
      <c r="X2890" s="440">
        <f>IF(S2887&gt;0,(W2890/31.5),J2889)</f>
        <v>3.5714285714285716</v>
      </c>
      <c r="Y2890" s="164" t="str">
        <f>IF(X2890&gt;=4,"A+",IF(X2890&gt;=3.75,"A",IF(X2890&gt;=3.5,"A-",IF(X2890&gt;=3.25,"B+",IF(X2890&gt;=3,"B",IF(X2890&gt;=2.75,"B-",IF(X2890&gt;=2.5,"C+",IF(X2890&gt;=2,"C","F"))))))))</f>
        <v>A-</v>
      </c>
      <c r="Z2890" s="510"/>
    </row>
    <row r="2891" spans="1:26" ht="16.5">
      <c r="A2891" s="424"/>
      <c r="B2891" s="91" t="s">
        <v>1</v>
      </c>
      <c r="C2891" s="104">
        <f>'7th 1'!AC53</f>
        <v>3.75</v>
      </c>
      <c r="D2891" s="104">
        <f>'7th 2'!AC53</f>
        <v>3.5</v>
      </c>
      <c r="E2891" s="104">
        <f>'7th 3'!AC53</f>
        <v>3.75</v>
      </c>
      <c r="F2891" s="104">
        <f>'7th 4'!AC53</f>
        <v>3.75</v>
      </c>
      <c r="G2891" s="104">
        <f>'7th 5'!AC53</f>
        <v>3.5</v>
      </c>
      <c r="H2891" s="104">
        <f>'7th 6'!AC53</f>
        <v>3.5</v>
      </c>
      <c r="I2891" s="466"/>
      <c r="J2891" s="98"/>
      <c r="K2891" s="112"/>
      <c r="L2891" s="104">
        <f>'8th 1'!AC53</f>
        <v>3.75</v>
      </c>
      <c r="M2891" s="104">
        <f>'8th 2'!AC53</f>
        <v>3.5</v>
      </c>
      <c r="N2891" s="104">
        <f>'8th 3'!AC53</f>
        <v>3.75</v>
      </c>
      <c r="O2891" s="104">
        <f>'8th 4'!AC53</f>
        <v>3.5</v>
      </c>
      <c r="P2891" s="104">
        <f>'8th 5'!AC53</f>
        <v>3.5</v>
      </c>
      <c r="Q2891" s="104">
        <f>'8th 6'!AC53</f>
        <v>3.25</v>
      </c>
      <c r="R2891" s="104">
        <f>'8th 7'!AC53</f>
        <v>0</v>
      </c>
      <c r="S2891" s="466"/>
      <c r="T2891" s="98"/>
      <c r="V2891" s="456"/>
      <c r="W2891" s="448"/>
      <c r="X2891" s="441"/>
      <c r="Y2891" s="451" t="str">
        <f>IF(S2887&gt;0,(IF(X2890&gt;=2.5,Y2890,IF(X2890&gt;=2.25,"C",IF(X2890&gt;=2,"D","F")))),K2889)</f>
        <v>A-</v>
      </c>
      <c r="Z2891" s="510"/>
    </row>
    <row r="2892" spans="1:26" ht="16.5">
      <c r="A2892" s="424"/>
      <c r="B2892" s="91" t="s">
        <v>2</v>
      </c>
      <c r="C2892" s="104" t="str">
        <f>'7th 1'!AB53</f>
        <v>A</v>
      </c>
      <c r="D2892" s="104" t="str">
        <f>'7th 2'!AB53</f>
        <v>A-</v>
      </c>
      <c r="E2892" s="104" t="str">
        <f>'7th 3'!AB53</f>
        <v>A</v>
      </c>
      <c r="F2892" s="104" t="str">
        <f>'7th 4'!AB53</f>
        <v>A</v>
      </c>
      <c r="G2892" s="104" t="str">
        <f>'7th 5'!AB53</f>
        <v>A-</v>
      </c>
      <c r="H2892" s="104" t="str">
        <f>'7th 6'!AB53</f>
        <v>A-</v>
      </c>
      <c r="I2892" s="466"/>
      <c r="J2892" s="98"/>
      <c r="K2892" s="90"/>
      <c r="L2892" s="104" t="str">
        <f>'8th 1'!AB53</f>
        <v>A</v>
      </c>
      <c r="M2892" s="104" t="str">
        <f>'8th 2'!AB53</f>
        <v>A-</v>
      </c>
      <c r="N2892" s="104" t="str">
        <f>'8th 3'!AB53</f>
        <v>A</v>
      </c>
      <c r="O2892" s="104" t="str">
        <f>'8th 4'!AB53</f>
        <v>A-</v>
      </c>
      <c r="P2892" s="104" t="str">
        <f>'8th 5'!AB53</f>
        <v>A-</v>
      </c>
      <c r="Q2892" s="104" t="str">
        <f>'8th 6'!AB53</f>
        <v>B+</v>
      </c>
      <c r="R2892" s="104" t="str">
        <f>'8th 7'!AB53</f>
        <v/>
      </c>
      <c r="S2892" s="466"/>
      <c r="T2892" s="98"/>
      <c r="U2892" s="90"/>
      <c r="V2892" s="446"/>
      <c r="W2892" s="449"/>
      <c r="X2892" s="450"/>
      <c r="Y2892" s="452"/>
      <c r="Z2892" s="510"/>
    </row>
    <row r="2893" spans="1:26" ht="16.5">
      <c r="A2893" s="413" t="s">
        <v>127</v>
      </c>
      <c r="B2893" s="91" t="s">
        <v>1</v>
      </c>
      <c r="C2893" s="104" t="str">
        <f>'7th 1'!AD53</f>
        <v>3.45</v>
      </c>
      <c r="D2893" s="104">
        <f>'7th 2'!AD53</f>
        <v>0</v>
      </c>
      <c r="E2893" s="104">
        <f>'7th 3'!AD53</f>
        <v>0</v>
      </c>
      <c r="F2893" s="104">
        <f>'7th 4'!AD53</f>
        <v>0</v>
      </c>
      <c r="G2893" s="104">
        <f>'7th 5'!AD53</f>
        <v>0</v>
      </c>
      <c r="H2893" s="104">
        <f>'7th 6'!AD53</f>
        <v>0</v>
      </c>
      <c r="I2893" s="415">
        <f>(C2893*C2886)+(D2893*D2886)+(E2893*E2886)+(F2893*F2886)+(G2893*G2886)+(H2893*H2886)</f>
        <v>10.350000000000001</v>
      </c>
      <c r="J2893" s="417">
        <f>IF(C2893&gt;0,(C2891*C2886),0)+IF(D2893&gt;0,(D2891*D2886),0)+IF(E2893&gt;0,(E2891*E2886),0)+IF(F2893&gt;0,(F2891*F2886),0)+IF(G2893&gt;0,(G2891*G2886),0)+IF(H2893&gt;0,(H2891*H2886),0)</f>
        <v>11.25</v>
      </c>
      <c r="K2893" s="418">
        <f>IF(C2893&gt;C2891,((C2893*C2886)-(C2891*C2886)),0)+IF(D2893&gt;D2891,((D2893*D2886)-(D2891*D2886)),0)+IF(E2893&gt;E2891,((E2893*E2886)-(E2891*E2886)),0)+IF(F2893&gt;F2891,((F2893*F2886)-(F2891*F2886)),0)+IF(G2893&gt;G2891,((G2893*G2886)-(G2891*G2886)),0)+IF(H2893&gt;H2891,((H2893*H2886)-(H2891*H2886)),0)</f>
        <v>-0.89999999999999858</v>
      </c>
      <c r="L2893" s="165">
        <f>'8th 1'!AD53</f>
        <v>0</v>
      </c>
      <c r="M2893" s="104">
        <f>'8th 2'!AD53</f>
        <v>0</v>
      </c>
      <c r="N2893" s="104">
        <f>'8th 3'!AD53</f>
        <v>0</v>
      </c>
      <c r="O2893" s="104">
        <f>'8th 4'!AD53</f>
        <v>0</v>
      </c>
      <c r="P2893" s="104">
        <f>'8th 5'!AD53</f>
        <v>0</v>
      </c>
      <c r="Q2893" s="104">
        <f>'8th 6'!AD53</f>
        <v>0</v>
      </c>
      <c r="R2893" s="104">
        <f>'8th 7'!AD53</f>
        <v>0</v>
      </c>
      <c r="S2893" s="403">
        <f>(L2893*L2886)+(M2893*M2886)+(N2893*N2886)+(O2893*O2886)+(P2893*P2886)+(Q2893*Q2886)+(R2893*R2886)</f>
        <v>0</v>
      </c>
      <c r="T2893" s="417">
        <f>IF(L2893&gt;0,(L2891*L2886),0)+IF(M2893&gt;0,(M2891*M2886),0)+IF(N2893&gt;0,(N2891*N2886),0)+IF(O2893&gt;0,(O2891*O2886),0)+IF(P2893&gt;0,(P2891*P2886),0)+IF(Q2893&gt;0,(Q2891*Q2886),0)+IF(R2893&gt;0,(R2891*R2886),0)</f>
        <v>0</v>
      </c>
      <c r="U2893" s="399">
        <f>IF(L2893&gt;L2891,((L2893*L2886)-(L2891*L2886)),0)+IF(M2893&gt;M2891,((M2893*M2886)-(M2891*M2886)),0)+IF(N2893&gt;N2891,((N2893*N2886)-(N2891*N2886)),0)+IF(O2893&gt;O2891,((O2893*O2886)-(O2891*O2886)),0)+IF(P2893&gt;P2891,((P2893*P2886)-(P2891*P2886)),0)+IF(Q2893&gt;Q2891,((Q2893*Q2886)-(Q2891*Q2886)),0)+IF(R2893&gt;R2891,((R2893*R2886)-(R2891*R2886)),0)</f>
        <v>0</v>
      </c>
      <c r="V2893" s="401">
        <f>I2893+S2893</f>
        <v>10.350000000000001</v>
      </c>
      <c r="W2893" s="403">
        <f>J2893+T2893</f>
        <v>11.25</v>
      </c>
      <c r="X2893" s="403">
        <f>K2893+U2893</f>
        <v>-0.89999999999999858</v>
      </c>
      <c r="Y2893" s="405">
        <f>IF(V2885&gt;0,(X2893+Y2880),0)</f>
        <v>-0.89999999999999858</v>
      </c>
      <c r="Z2893" s="510"/>
    </row>
    <row r="2894" spans="1:26" ht="15.75" customHeight="1" thickBot="1">
      <c r="A2894" s="414"/>
      <c r="B2894" s="157" t="s">
        <v>23</v>
      </c>
      <c r="C2894" s="180" t="str">
        <f>'7th 1'!AE53</f>
        <v>Imp:</v>
      </c>
      <c r="D2894" s="180" t="str">
        <f>'7th 2'!AE53</f>
        <v/>
      </c>
      <c r="E2894" s="180" t="str">
        <f>'7th 3'!AE53</f>
        <v/>
      </c>
      <c r="F2894" s="180" t="str">
        <f>'7th 4'!AE53</f>
        <v/>
      </c>
      <c r="G2894" s="180" t="str">
        <f>'7th 5'!AE53</f>
        <v/>
      </c>
      <c r="H2894" s="180" t="str">
        <f>'7th 6'!AE53</f>
        <v/>
      </c>
      <c r="I2894" s="416"/>
      <c r="J2894" s="416"/>
      <c r="K2894" s="419"/>
      <c r="L2894" s="180" t="str">
        <f>'8th 1'!AE53</f>
        <v/>
      </c>
      <c r="M2894" s="180" t="str">
        <f>'8th 2'!AE53</f>
        <v/>
      </c>
      <c r="N2894" s="180" t="str">
        <f>'8th 3'!AE53</f>
        <v/>
      </c>
      <c r="O2894" s="180" t="str">
        <f>'8th 4'!AE53</f>
        <v/>
      </c>
      <c r="P2894" s="180" t="str">
        <f>'8th 5'!AE53</f>
        <v/>
      </c>
      <c r="Q2894" s="180" t="str">
        <f>'8th 6'!AE53</f>
        <v/>
      </c>
      <c r="R2894" s="180" t="str">
        <f>'8th 7'!AE53</f>
        <v/>
      </c>
      <c r="S2894" s="420"/>
      <c r="T2894" s="420"/>
      <c r="U2894" s="400"/>
      <c r="V2894" s="402"/>
      <c r="W2894" s="404"/>
      <c r="X2894" s="404"/>
      <c r="Y2894" s="406"/>
      <c r="Z2894" s="510"/>
    </row>
    <row r="2895" spans="1:26" ht="9.75" customHeight="1" thickTop="1" thickBot="1">
      <c r="C2895" s="53"/>
      <c r="D2895" s="53"/>
      <c r="E2895" s="53"/>
      <c r="F2895" s="53"/>
      <c r="G2895" s="53"/>
      <c r="H2895" s="53"/>
      <c r="L2895" s="53"/>
      <c r="M2895" s="53"/>
      <c r="N2895" s="53"/>
      <c r="O2895" s="53"/>
      <c r="P2895" s="53"/>
      <c r="Q2895" s="53"/>
      <c r="R2895" s="53"/>
      <c r="V2895" s="53"/>
      <c r="W2895" s="53"/>
      <c r="X2895" s="53"/>
      <c r="Y2895" s="53"/>
    </row>
    <row r="2896" spans="1:26" ht="18.75" thickTop="1">
      <c r="A2896" s="407" t="s">
        <v>33</v>
      </c>
      <c r="B2896" s="408"/>
      <c r="C2896" s="376" t="s">
        <v>35</v>
      </c>
      <c r="D2896" s="380"/>
      <c r="E2896" s="376" t="s">
        <v>30</v>
      </c>
      <c r="F2896" s="380"/>
      <c r="G2896" s="376" t="s">
        <v>31</v>
      </c>
      <c r="H2896" s="380"/>
      <c r="I2896" s="376" t="s">
        <v>32</v>
      </c>
      <c r="J2896" s="411"/>
      <c r="K2896" s="411"/>
      <c r="L2896" s="412"/>
      <c r="M2896" s="370" t="s">
        <v>50</v>
      </c>
      <c r="N2896" s="371"/>
      <c r="O2896" s="376" t="s">
        <v>0</v>
      </c>
      <c r="P2896" s="377"/>
      <c r="Q2896" s="169" t="s">
        <v>29</v>
      </c>
      <c r="R2896" s="378" t="s">
        <v>216</v>
      </c>
      <c r="S2896" s="379"/>
      <c r="T2896" s="379"/>
      <c r="U2896" s="380"/>
      <c r="V2896" s="381" t="s">
        <v>2</v>
      </c>
      <c r="W2896" s="382"/>
      <c r="X2896" s="170"/>
      <c r="Y2896" s="171"/>
    </row>
    <row r="2897" spans="1:26" s="113" customFormat="1" ht="18" customHeight="1">
      <c r="A2897" s="409"/>
      <c r="B2897" s="410"/>
      <c r="C2897" s="383" t="str">
        <f>'viva-1'!K51</f>
        <v>3.00</v>
      </c>
      <c r="D2897" s="384"/>
      <c r="E2897" s="383" t="str">
        <f>'viva-2'!K51</f>
        <v>3.75</v>
      </c>
      <c r="F2897" s="384"/>
      <c r="G2897" s="385" t="str">
        <f>'viva-3'!K51</f>
        <v>3.75</v>
      </c>
      <c r="H2897" s="384"/>
      <c r="I2897" s="383" t="str">
        <f>'viva-4'!K51</f>
        <v>3.00</v>
      </c>
      <c r="J2897" s="386"/>
      <c r="K2897" s="386"/>
      <c r="L2897" s="387"/>
      <c r="M2897" s="372"/>
      <c r="N2897" s="373"/>
      <c r="O2897" s="388">
        <f>W2885+Y2893</f>
        <v>434.85</v>
      </c>
      <c r="P2897" s="389"/>
      <c r="Q2897" s="397">
        <f>V2885</f>
        <v>126</v>
      </c>
      <c r="R2897" s="392">
        <f>O2897/126</f>
        <v>3.4511904761904764</v>
      </c>
      <c r="S2897" s="393"/>
      <c r="T2897" s="393"/>
      <c r="U2897" s="394"/>
      <c r="V2897" s="359" t="str">
        <f>IF(R2897&gt;=2.5,Y2897,IF(R2897&gt;=2.25,"C",IF(R2897&gt;=2,"D",IF(R2897=0,0,"F"))))</f>
        <v>B+</v>
      </c>
      <c r="W2897" s="360"/>
      <c r="X2897" s="172"/>
      <c r="Y2897" s="173" t="str">
        <f>IF(R2897&gt;=4,"A+",IF(R2897&gt;=3.75,"A",IF(R2897&gt;=3.5,"A-",IF(R2897&gt;=3.25,"B+",IF(R2897&gt;=3,"B",IF(R2897&gt;=2.75,"B-",IF(R2897&gt;=2.5,"C+",IF(R2897&gt;=2,"C","F"))))))))</f>
        <v>B+</v>
      </c>
      <c r="Z2897" s="174"/>
    </row>
    <row r="2898" spans="1:26" ht="43.5" customHeight="1" thickBot="1">
      <c r="A2898" s="363" t="s">
        <v>34</v>
      </c>
      <c r="B2898" s="364"/>
      <c r="C2898" s="365" t="s">
        <v>1</v>
      </c>
      <c r="D2898" s="366"/>
      <c r="E2898" s="367">
        <f>C2897+E2897+G2897+I2897</f>
        <v>13.5</v>
      </c>
      <c r="F2898" s="368"/>
      <c r="G2898" s="365" t="s">
        <v>0</v>
      </c>
      <c r="H2898" s="366"/>
      <c r="I2898" s="367">
        <f>E2898*1.5</f>
        <v>20.25</v>
      </c>
      <c r="J2898" s="369"/>
      <c r="K2898" s="369"/>
      <c r="L2898" s="368"/>
      <c r="M2898" s="374"/>
      <c r="N2898" s="375"/>
      <c r="O2898" s="390"/>
      <c r="P2898" s="391"/>
      <c r="Q2898" s="398"/>
      <c r="R2898" s="395"/>
      <c r="S2898" s="395"/>
      <c r="T2898" s="395"/>
      <c r="U2898" s="396"/>
      <c r="V2898" s="361"/>
      <c r="W2898" s="362"/>
      <c r="X2898" s="175"/>
      <c r="Y2898" s="176"/>
    </row>
    <row r="2899" spans="1:26" ht="30" customHeight="1" thickTop="1">
      <c r="B2899" s="54"/>
      <c r="C2899" s="54"/>
      <c r="D2899" s="514" t="s">
        <v>24</v>
      </c>
      <c r="E2899" s="514"/>
      <c r="F2899" s="514"/>
      <c r="G2899" s="514"/>
      <c r="H2899" s="514"/>
      <c r="I2899" s="514"/>
      <c r="J2899" s="514"/>
      <c r="K2899" s="514"/>
      <c r="L2899" s="514"/>
      <c r="M2899" s="514"/>
      <c r="N2899" s="514"/>
      <c r="O2899" s="514"/>
      <c r="P2899" s="514"/>
      <c r="Q2899" s="514"/>
      <c r="R2899" s="514"/>
      <c r="S2899" s="514"/>
      <c r="T2899" s="55" t="s">
        <v>36</v>
      </c>
      <c r="U2899" s="56"/>
      <c r="V2899" s="515">
        <f>'1st 1'!R54</f>
        <v>0</v>
      </c>
      <c r="W2899" s="516"/>
      <c r="X2899" s="516"/>
      <c r="Y2899" s="516"/>
    </row>
    <row r="2900" spans="1:26" ht="18.75">
      <c r="A2900" s="57"/>
      <c r="B2900" s="58"/>
      <c r="C2900" s="59" t="s">
        <v>4</v>
      </c>
      <c r="D2900" s="60" t="s">
        <v>71</v>
      </c>
      <c r="E2900" s="60"/>
      <c r="F2900" s="53"/>
      <c r="G2900" s="61"/>
      <c r="H2900" s="517" t="s">
        <v>73</v>
      </c>
      <c r="I2900" s="518"/>
      <c r="J2900" s="518"/>
      <c r="K2900" s="518"/>
      <c r="L2900" s="518"/>
      <c r="M2900" s="518"/>
      <c r="N2900" s="518"/>
      <c r="O2900" s="62"/>
      <c r="P2900" s="62"/>
      <c r="Q2900" s="62"/>
      <c r="R2900" s="53"/>
      <c r="S2900" s="63"/>
      <c r="T2900" s="55" t="s">
        <v>37</v>
      </c>
      <c r="U2900" s="56"/>
      <c r="V2900" s="519">
        <f>'1st 1'!A54</f>
        <v>47</v>
      </c>
      <c r="W2900" s="516"/>
      <c r="X2900" s="516"/>
      <c r="Y2900" s="516"/>
    </row>
    <row r="2901" spans="1:26" ht="18.75">
      <c r="A2901" s="57"/>
      <c r="B2901" s="58"/>
      <c r="C2901" s="59" t="s">
        <v>5</v>
      </c>
      <c r="D2901" s="60" t="s">
        <v>66</v>
      </c>
      <c r="E2901" s="60"/>
      <c r="F2901" s="64"/>
      <c r="G2901" s="53"/>
      <c r="H2901" s="61"/>
      <c r="I2901" s="65"/>
      <c r="J2901" s="520">
        <f>'1st 1'!A3456</f>
        <v>0</v>
      </c>
      <c r="K2901" s="521"/>
      <c r="L2901" s="521"/>
      <c r="M2901" s="521"/>
      <c r="N2901" s="62"/>
      <c r="O2901" s="62"/>
      <c r="P2901" s="53"/>
      <c r="Q2901" s="53"/>
      <c r="R2901" s="53"/>
      <c r="S2901" s="63"/>
      <c r="T2901" s="55" t="s">
        <v>38</v>
      </c>
      <c r="U2901" s="56"/>
      <c r="V2901" s="56"/>
      <c r="W2901" s="56"/>
      <c r="X2901" s="56"/>
      <c r="Y2901" s="66">
        <f>'1st 1'!S54</f>
        <v>0</v>
      </c>
    </row>
    <row r="2902" spans="1:26" ht="18.75">
      <c r="A2902" s="57"/>
      <c r="B2902" s="58"/>
      <c r="C2902" s="59" t="s">
        <v>6</v>
      </c>
      <c r="D2902" s="60" t="s">
        <v>14</v>
      </c>
      <c r="E2902" s="58"/>
      <c r="F2902" s="67" t="s">
        <v>7</v>
      </c>
      <c r="G2902" s="68" t="str">
        <f>'1st 1'!B54</f>
        <v>K</v>
      </c>
      <c r="H2902" s="69"/>
      <c r="I2902" s="70"/>
      <c r="J2902" s="70"/>
      <c r="K2902" s="70"/>
      <c r="L2902" s="53"/>
      <c r="M2902" s="53"/>
      <c r="N2902" s="53"/>
      <c r="O2902" s="53"/>
      <c r="P2902" s="53"/>
      <c r="Q2902" s="53"/>
      <c r="R2902" s="53"/>
      <c r="V2902" s="53"/>
      <c r="W2902" s="53"/>
      <c r="X2902" s="53"/>
      <c r="Y2902" s="53"/>
    </row>
    <row r="2903" spans="1:26" ht="18.75">
      <c r="A2903" s="57"/>
      <c r="B2903" s="64"/>
      <c r="C2903" s="64"/>
      <c r="D2903" s="64"/>
      <c r="E2903" s="53"/>
      <c r="F2903" s="67" t="s">
        <v>8</v>
      </c>
      <c r="G2903" s="72">
        <f>'1st 1'!T54</f>
        <v>0</v>
      </c>
      <c r="H2903" s="69"/>
      <c r="I2903" s="70"/>
      <c r="J2903" s="70"/>
      <c r="K2903" s="70"/>
      <c r="L2903" s="53"/>
      <c r="M2903" s="53"/>
      <c r="N2903" s="53"/>
      <c r="O2903" s="53"/>
      <c r="P2903" s="53"/>
      <c r="Q2903" s="53"/>
      <c r="R2903" s="53"/>
      <c r="V2903" s="53"/>
      <c r="W2903" s="53"/>
      <c r="X2903" s="53"/>
      <c r="Y2903" s="53"/>
    </row>
    <row r="2904" spans="1:26" ht="18.75">
      <c r="A2904" s="57"/>
      <c r="B2904" s="64"/>
      <c r="C2904" s="64"/>
      <c r="D2904" s="64"/>
      <c r="E2904" s="53"/>
      <c r="F2904" s="67" t="s">
        <v>9</v>
      </c>
      <c r="G2904" s="72">
        <f>'1st 1'!U54</f>
        <v>0</v>
      </c>
      <c r="H2904" s="69"/>
      <c r="I2904" s="70"/>
      <c r="J2904" s="70"/>
      <c r="K2904" s="70"/>
      <c r="L2904" s="53"/>
      <c r="M2904" s="53"/>
      <c r="N2904" s="53"/>
      <c r="O2904" s="53"/>
      <c r="P2904" s="53"/>
      <c r="Q2904" s="53"/>
      <c r="R2904" s="53"/>
      <c r="V2904" s="53"/>
      <c r="W2904" s="53"/>
      <c r="X2904" s="53"/>
      <c r="Y2904" s="53"/>
    </row>
    <row r="2905" spans="1:26" ht="18.75">
      <c r="A2905" s="57"/>
      <c r="B2905" s="64"/>
      <c r="C2905" s="64"/>
      <c r="D2905" s="64"/>
      <c r="E2905" s="53"/>
      <c r="F2905" s="67" t="s">
        <v>10</v>
      </c>
      <c r="G2905" s="72">
        <f>'1st 1'!V54</f>
        <v>0</v>
      </c>
      <c r="H2905" s="69"/>
      <c r="I2905" s="73"/>
      <c r="J2905" s="73"/>
      <c r="K2905" s="73"/>
      <c r="L2905" s="53"/>
      <c r="M2905" s="53"/>
      <c r="N2905" s="53"/>
      <c r="O2905" s="53"/>
      <c r="P2905" s="53"/>
      <c r="Q2905" s="53"/>
      <c r="R2905" s="53"/>
      <c r="V2905" s="53"/>
      <c r="W2905" s="53"/>
      <c r="X2905" s="53"/>
      <c r="Y2905" s="53"/>
    </row>
    <row r="2906" spans="1:26" ht="21.75" customHeight="1" thickBot="1">
      <c r="A2906" s="522" t="s">
        <v>25</v>
      </c>
      <c r="B2906" s="522"/>
      <c r="C2906" s="523"/>
      <c r="D2906" s="523"/>
      <c r="E2906" s="523"/>
      <c r="F2906" s="523"/>
      <c r="G2906" s="523"/>
      <c r="H2906" s="523"/>
      <c r="I2906" s="523"/>
      <c r="J2906" s="523"/>
      <c r="K2906" s="523"/>
      <c r="L2906" s="524"/>
      <c r="M2906" s="524"/>
      <c r="N2906" s="524"/>
      <c r="O2906" s="524"/>
      <c r="P2906" s="524"/>
      <c r="Q2906" s="524"/>
      <c r="R2906" s="524"/>
      <c r="S2906" s="524"/>
      <c r="T2906" s="524"/>
      <c r="U2906" s="524"/>
      <c r="V2906" s="524"/>
      <c r="W2906" s="524"/>
      <c r="X2906" s="524"/>
      <c r="Y2906" s="524"/>
    </row>
    <row r="2907" spans="1:26" ht="19.5" customHeight="1" thickTop="1" thickBot="1">
      <c r="A2907" s="478" t="s">
        <v>42</v>
      </c>
      <c r="B2907" s="479"/>
      <c r="C2907" s="479"/>
      <c r="D2907" s="479"/>
      <c r="E2907" s="479"/>
      <c r="F2907" s="479"/>
      <c r="G2907" s="479"/>
      <c r="H2907" s="479"/>
      <c r="I2907" s="479"/>
      <c r="J2907" s="479"/>
      <c r="K2907" s="480"/>
      <c r="L2907" s="479" t="s">
        <v>43</v>
      </c>
      <c r="M2907" s="479"/>
      <c r="N2907" s="479"/>
      <c r="O2907" s="479"/>
      <c r="P2907" s="479"/>
      <c r="Q2907" s="479"/>
      <c r="R2907" s="479"/>
      <c r="S2907" s="479"/>
      <c r="T2907" s="479"/>
      <c r="U2907" s="506"/>
      <c r="V2907" s="507" t="s">
        <v>39</v>
      </c>
      <c r="W2907" s="508"/>
      <c r="X2907" s="508"/>
      <c r="Y2907" s="509"/>
      <c r="Z2907" s="510" t="s">
        <v>68</v>
      </c>
    </row>
    <row r="2908" spans="1:26" ht="19.5" thickTop="1" thickBot="1">
      <c r="A2908" s="74" t="s">
        <v>22</v>
      </c>
      <c r="B2908" s="75"/>
      <c r="C2908" s="76">
        <f>'1st 1'!C4</f>
        <v>101</v>
      </c>
      <c r="D2908" s="76">
        <f>'1st 2'!C4</f>
        <v>102</v>
      </c>
      <c r="E2908" s="76">
        <f>'1st 3'!C4</f>
        <v>103</v>
      </c>
      <c r="F2908" s="76">
        <f>'1st 4'!C4</f>
        <v>104</v>
      </c>
      <c r="G2908" s="76">
        <f>'1st 5'!C4</f>
        <v>105</v>
      </c>
      <c r="H2908" s="76">
        <f>'1st 6'!C4</f>
        <v>106</v>
      </c>
      <c r="I2908" s="511" t="s">
        <v>0</v>
      </c>
      <c r="J2908" s="511" t="s">
        <v>3</v>
      </c>
      <c r="K2908" s="512" t="s">
        <v>2</v>
      </c>
      <c r="L2908" s="76">
        <f>'2nd 1'!C4</f>
        <v>107</v>
      </c>
      <c r="M2908" s="76">
        <f>'2nd 2'!C4</f>
        <v>108</v>
      </c>
      <c r="N2908" s="76">
        <f>'2nd 3'!C4</f>
        <v>109</v>
      </c>
      <c r="O2908" s="76">
        <f>'2nd 4'!C4</f>
        <v>110</v>
      </c>
      <c r="P2908" s="76">
        <f>'2nd 5'!C4</f>
        <v>111</v>
      </c>
      <c r="Q2908" s="76">
        <f>'2nd 6'!C4</f>
        <v>112</v>
      </c>
      <c r="R2908" s="76">
        <f>'2nd 7'!C4</f>
        <v>0</v>
      </c>
      <c r="S2908" s="429" t="s">
        <v>0</v>
      </c>
      <c r="T2908" s="429" t="s">
        <v>3</v>
      </c>
      <c r="U2908" s="431" t="s">
        <v>2</v>
      </c>
      <c r="V2908" s="492" t="s">
        <v>29</v>
      </c>
      <c r="W2908" s="493" t="s">
        <v>0</v>
      </c>
      <c r="X2908" s="494" t="s">
        <v>3</v>
      </c>
      <c r="Y2908" s="495" t="s">
        <v>2</v>
      </c>
      <c r="Z2908" s="510"/>
    </row>
    <row r="2909" spans="1:26" ht="64.5" customHeight="1" thickTop="1" thickBot="1">
      <c r="A2909" s="77" t="s">
        <v>63</v>
      </c>
      <c r="B2909" s="78"/>
      <c r="C2909" s="114" t="str">
        <f>'1st 1'!C6</f>
        <v>Drawing-1</v>
      </c>
      <c r="D2909" s="114" t="str">
        <f>'1st 2'!C6</f>
        <v>Sketch-1</v>
      </c>
      <c r="E2909" s="114" t="str">
        <f>'1st 3'!C6</f>
        <v>Parspective-1</v>
      </c>
      <c r="F2909" s="114" t="str">
        <f>'1st 4'!C6</f>
        <v>Study and Composition-1</v>
      </c>
      <c r="G2909" s="114" t="str">
        <f>'1st 5'!C6</f>
        <v>History of Civilization-1</v>
      </c>
      <c r="H2909" s="114" t="str">
        <f>'1st 6'!C6</f>
        <v>Nazrul Studies</v>
      </c>
      <c r="I2909" s="481"/>
      <c r="J2909" s="481"/>
      <c r="K2909" s="482"/>
      <c r="L2909" s="114" t="str">
        <f>'2nd 1'!C6</f>
        <v>Drawing-2</v>
      </c>
      <c r="M2909" s="114" t="str">
        <f>'2nd 2'!C6</f>
        <v>Sketch-2</v>
      </c>
      <c r="N2909" s="114" t="str">
        <f>'2nd 3'!C6</f>
        <v>Perspective- 2</v>
      </c>
      <c r="O2909" s="114" t="str">
        <f>'2nd 4'!C6</f>
        <v>Basic Design</v>
      </c>
      <c r="P2909" s="114" t="str">
        <f>'2nd 5'!C6</f>
        <v xml:space="preserve"> Study &amp; composition 2</v>
      </c>
      <c r="Q2909" s="114" t="str">
        <f>'2nd 6'!C6</f>
        <v>History of Civilization -2</v>
      </c>
      <c r="R2909" s="114">
        <f>'2nd 7'!C6</f>
        <v>0</v>
      </c>
      <c r="S2909" s="429"/>
      <c r="T2909" s="429"/>
      <c r="U2909" s="431"/>
      <c r="V2909" s="492"/>
      <c r="W2909" s="493"/>
      <c r="X2909" s="493"/>
      <c r="Y2909" s="495"/>
      <c r="Z2909" s="510"/>
    </row>
    <row r="2910" spans="1:26" ht="18.75" thickTop="1">
      <c r="A2910" s="77" t="s">
        <v>12</v>
      </c>
      <c r="B2910" s="78"/>
      <c r="C2910" s="80">
        <f>'1st 1'!G4</f>
        <v>3</v>
      </c>
      <c r="D2910" s="80">
        <f>'1st 2'!G4</f>
        <v>1.5</v>
      </c>
      <c r="E2910" s="80">
        <f>'1st 3'!G4</f>
        <v>3</v>
      </c>
      <c r="F2910" s="80">
        <f>'1st 4'!G4</f>
        <v>3</v>
      </c>
      <c r="G2910" s="80">
        <f>'1st 5'!G4</f>
        <v>1.5</v>
      </c>
      <c r="H2910" s="80">
        <f>'1st 6'!G4</f>
        <v>3</v>
      </c>
      <c r="I2910" s="481"/>
      <c r="J2910" s="481"/>
      <c r="K2910" s="513"/>
      <c r="L2910" s="80">
        <f>'2nd 1'!G4</f>
        <v>3</v>
      </c>
      <c r="M2910" s="80">
        <f>'2nd 2'!G4</f>
        <v>1.5</v>
      </c>
      <c r="N2910" s="80">
        <f>'2nd 3'!G4</f>
        <v>3</v>
      </c>
      <c r="O2910" s="80">
        <f>'2nd 4'!G4</f>
        <v>1.5</v>
      </c>
      <c r="P2910" s="80">
        <f>'2nd 5'!G4</f>
        <v>3</v>
      </c>
      <c r="Q2910" s="80">
        <f>'2nd 6'!G4</f>
        <v>3</v>
      </c>
      <c r="R2910" s="80">
        <f>'2nd 7'!G4</f>
        <v>0</v>
      </c>
      <c r="S2910" s="430"/>
      <c r="T2910" s="430"/>
      <c r="U2910" s="432"/>
      <c r="V2910" s="468"/>
      <c r="W2910" s="471"/>
      <c r="X2910" s="471"/>
      <c r="Y2910" s="422"/>
      <c r="Z2910" s="510"/>
    </row>
    <row r="2911" spans="1:26" ht="16.5" customHeight="1">
      <c r="A2911" s="77" t="s">
        <v>11</v>
      </c>
      <c r="B2911" s="78"/>
      <c r="C2911" s="80">
        <v>100</v>
      </c>
      <c r="D2911" s="80">
        <v>100</v>
      </c>
      <c r="E2911" s="80">
        <v>100</v>
      </c>
      <c r="F2911" s="80">
        <v>100</v>
      </c>
      <c r="G2911" s="80">
        <v>100</v>
      </c>
      <c r="H2911" s="80">
        <v>100</v>
      </c>
      <c r="I2911" s="496">
        <f>(C2915*C2910)+(D2915*D2910)+(E2915*E2910)+(F2915*F2910)+(G2915*G2910)+(H2915*H2910)</f>
        <v>42.375</v>
      </c>
      <c r="J2911" s="82"/>
      <c r="K2911" s="83" t="str">
        <f>IF(J2912&gt;=4,"A+",IF(J2912&gt;=3.75,"A",IF(J2912&gt;=3.5,"A-",IF(J2912&gt;=3.25,"B+",IF(J2912&gt;=3,"B",IF(J2912&gt;=2.75,"B-",IF(J2912&gt;=2.5,"C+",IF(J2912&gt;=2,"C","F"))))))))</f>
        <v>B-</v>
      </c>
      <c r="L2911" s="81">
        <v>100</v>
      </c>
      <c r="M2911" s="80">
        <v>100</v>
      </c>
      <c r="N2911" s="80">
        <v>100</v>
      </c>
      <c r="O2911" s="80">
        <v>100</v>
      </c>
      <c r="P2911" s="80">
        <v>100</v>
      </c>
      <c r="Q2911" s="80">
        <v>100</v>
      </c>
      <c r="R2911" s="80">
        <v>100</v>
      </c>
      <c r="S2911" s="465">
        <f>(L2915*L2910)+(M2915*M2910)+(N2915*N2910)+(O2915*O2910)+(P2915*P2910)+(Q2915*Q2910)+(R2915*R2910)</f>
        <v>39.375</v>
      </c>
      <c r="T2911" s="84"/>
      <c r="U2911" s="85" t="str">
        <f>IF(T2912&gt;=4,"A+",IF(T2912&gt;=3.75,"A",IF(T2912&gt;=3.5,"A-",IF(T2912&gt;=3.25,"B+",IF(T2912&gt;=3,"B",IF(T2912&gt;=2.75,"B-",IF(T2912&gt;=2.5,"C+",IF(T2912&gt;=2,"C","F"))))))))</f>
        <v>C+</v>
      </c>
      <c r="V2911" s="498">
        <f>IF((C2915+C2917)=0,0,C2910)+IF((D2915+D2917)=0,0,D2910)+IF((E2915+E2917)=0,0,E2910)+IF((F2915+F2917)=0,0,F2910)+IF((G2915+G2917)=0,0,G2910)+IF((H2915+H2917)=0,0,H2910)+IF((L2915+L2917)=0,0,L2910)+IF((M2915+M2917)=0,0,M2910)+IF((N2915+N2917)=0,0,N2910)+IF((O2915+O2917)=0,0,O2910)+IF((P2915+P2917)=0,0,P2910)+IF((Q2915+Q2917)=0,0,Q2910)+IF((R2915+R2917)=0,0,R2910)+IF(C2960=0,0,1.5)</f>
        <v>31.5</v>
      </c>
      <c r="W2911" s="415">
        <f>I2911+S2911+(C2960*1.5)</f>
        <v>85.875</v>
      </c>
      <c r="X2911" s="503">
        <f>IF(S2911&gt;0,(W2911/31.5),J2912)</f>
        <v>2.7261904761904763</v>
      </c>
      <c r="Y2911" s="154" t="str">
        <f>IF(X2911&gt;=4,"A+",IF(X2911&gt;=3.75,"A",IF(X2911&gt;=3.5,"A-",IF(X2911&gt;=3.25,"B+",IF(X2911&gt;=3,"B",IF(X2911&gt;=2.75,"B-",IF(X2911&gt;=2.5,"C+",IF(X2911&gt;=2,"C","F"))))))))</f>
        <v>C+</v>
      </c>
      <c r="Z2911" s="510"/>
    </row>
    <row r="2912" spans="1:26" ht="18">
      <c r="A2912" s="77" t="s">
        <v>28</v>
      </c>
      <c r="B2912" s="86"/>
      <c r="C2912" s="87">
        <f>'1st 1'!C54</f>
        <v>21</v>
      </c>
      <c r="D2912" s="87">
        <f>'1st 2'!C54</f>
        <v>23</v>
      </c>
      <c r="E2912" s="87">
        <f>'1st 3'!C54</f>
        <v>23.5</v>
      </c>
      <c r="F2912" s="87">
        <f>'1st 4'!C54</f>
        <v>25</v>
      </c>
      <c r="G2912" s="87">
        <f>'1st 5'!C54</f>
        <v>26</v>
      </c>
      <c r="H2912" s="87">
        <f>'1st 6'!C54</f>
        <v>31</v>
      </c>
      <c r="I2912" s="497"/>
      <c r="J2912" s="485">
        <f>I2911/(C2910+D2910+E2910+F2910+G2910+H2910)</f>
        <v>2.8250000000000002</v>
      </c>
      <c r="K2912" s="88"/>
      <c r="L2912" s="89">
        <f>'2nd 1'!C54</f>
        <v>22.75</v>
      </c>
      <c r="M2912" s="87">
        <f>'2nd 2'!C54</f>
        <v>23</v>
      </c>
      <c r="N2912" s="87">
        <f>'2nd 3'!C54</f>
        <v>28</v>
      </c>
      <c r="O2912" s="87">
        <f>'2nd 4'!C54</f>
        <v>25.5</v>
      </c>
      <c r="P2912" s="87">
        <f>'2nd 5'!C54</f>
        <v>22</v>
      </c>
      <c r="Q2912" s="87">
        <f>'2nd 6'!C54</f>
        <v>23.5</v>
      </c>
      <c r="R2912" s="87">
        <f>'2nd 7'!C54</f>
        <v>0</v>
      </c>
      <c r="S2912" s="457"/>
      <c r="T2912" s="485">
        <f>S2911/(L2910+M2910+N2910+O2910+P2910+Q2910+R2910)</f>
        <v>2.625</v>
      </c>
      <c r="U2912" s="90"/>
      <c r="V2912" s="499"/>
      <c r="W2912" s="501"/>
      <c r="X2912" s="453"/>
      <c r="Y2912" s="487" t="str">
        <f>IF(S2911&gt;0,(IF(X2911&gt;=2.5,Y2911,IF(X2911&gt;=2.25,"C",IF(X2911&gt;=2,"D","F")))),K2913)</f>
        <v>C+</v>
      </c>
      <c r="Z2912" s="510"/>
    </row>
    <row r="2913" spans="1:28" ht="16.5" customHeight="1">
      <c r="A2913" s="423" t="s">
        <v>26</v>
      </c>
      <c r="B2913" s="91" t="s">
        <v>60</v>
      </c>
      <c r="C2913" s="87">
        <f>'1st 1'!J54</f>
        <v>39.5</v>
      </c>
      <c r="D2913" s="87">
        <f>'1st 2'!J54</f>
        <v>30</v>
      </c>
      <c r="E2913" s="87">
        <f>'1st 3'!J54</f>
        <v>35</v>
      </c>
      <c r="F2913" s="87">
        <f>'1st 4'!J54</f>
        <v>29</v>
      </c>
      <c r="G2913" s="87">
        <f>'1st 5'!J54</f>
        <v>32</v>
      </c>
      <c r="H2913" s="87">
        <f>'1st 6'!J54</f>
        <v>35.5</v>
      </c>
      <c r="I2913" s="497"/>
      <c r="J2913" s="505"/>
      <c r="K2913" s="489" t="str">
        <f>IF(J2912&gt;=2.5,K2911,IF(J2912&gt;=2.25,"C",IF(J2912&gt;=2,"D",IF(J2912=0,0,"F"))))</f>
        <v>B-</v>
      </c>
      <c r="L2913" s="89">
        <f>'2nd 1'!J54</f>
        <v>30.5</v>
      </c>
      <c r="M2913" s="87">
        <f>'2nd 2'!J54</f>
        <v>33</v>
      </c>
      <c r="N2913" s="87">
        <f>'2nd 3'!J54</f>
        <v>39</v>
      </c>
      <c r="O2913" s="87">
        <f>'2nd 4'!J54</f>
        <v>35</v>
      </c>
      <c r="P2913" s="87">
        <f>'2nd 5'!J54</f>
        <v>28</v>
      </c>
      <c r="Q2913" s="87">
        <f>'2nd 6'!J54</f>
        <v>20.5</v>
      </c>
      <c r="R2913" s="87">
        <f>'2nd 7'!J54</f>
        <v>0</v>
      </c>
      <c r="S2913" s="457"/>
      <c r="T2913" s="486"/>
      <c r="U2913" s="442" t="str">
        <f>IF(T2912&gt;=2.5,U2911,IF(T2912&gt;=2.25,"C",IF(T2912&gt;=2,"D",IF(T2912=0,0,"F"))))</f>
        <v>C+</v>
      </c>
      <c r="V2913" s="499"/>
      <c r="W2913" s="501"/>
      <c r="X2913" s="453"/>
      <c r="Y2913" s="488"/>
      <c r="Z2913" s="510"/>
    </row>
    <row r="2914" spans="1:28" ht="16.5" customHeight="1">
      <c r="A2914" s="424"/>
      <c r="B2914" s="91" t="s">
        <v>67</v>
      </c>
      <c r="C2914" s="115">
        <f>'1st 1'!K54</f>
        <v>61</v>
      </c>
      <c r="D2914" s="115">
        <f>'1st 2'!K54</f>
        <v>53</v>
      </c>
      <c r="E2914" s="115">
        <f>'1st 3'!K54</f>
        <v>59</v>
      </c>
      <c r="F2914" s="115">
        <f>'1st 4'!K54</f>
        <v>54</v>
      </c>
      <c r="G2914" s="115">
        <f>'1st 5'!K54</f>
        <v>58</v>
      </c>
      <c r="H2914" s="115">
        <f>'1st 6'!K54</f>
        <v>67</v>
      </c>
      <c r="I2914" s="497"/>
      <c r="J2914" s="505"/>
      <c r="K2914" s="490"/>
      <c r="L2914" s="116">
        <f>'2nd 1'!K54</f>
        <v>54</v>
      </c>
      <c r="M2914" s="115">
        <f>'2nd 2'!K54</f>
        <v>56</v>
      </c>
      <c r="N2914" s="115">
        <f>'2nd 3'!K54</f>
        <v>67</v>
      </c>
      <c r="O2914" s="115">
        <f>'2nd 4'!K54</f>
        <v>61</v>
      </c>
      <c r="P2914" s="115">
        <f>'2nd 5'!K54</f>
        <v>50</v>
      </c>
      <c r="Q2914" s="115">
        <f>'2nd 6'!K54</f>
        <v>44</v>
      </c>
      <c r="R2914" s="115">
        <f>'2nd 7'!K54</f>
        <v>0</v>
      </c>
      <c r="S2914" s="457"/>
      <c r="T2914" s="486"/>
      <c r="U2914" s="491"/>
      <c r="V2914" s="499"/>
      <c r="W2914" s="501"/>
      <c r="X2914" s="453"/>
      <c r="Y2914" s="488"/>
      <c r="Z2914" s="510"/>
    </row>
    <row r="2915" spans="1:28" ht="18">
      <c r="A2915" s="424"/>
      <c r="B2915" s="91" t="s">
        <v>1</v>
      </c>
      <c r="C2915" s="87">
        <f>'1st 1'!M54</f>
        <v>3</v>
      </c>
      <c r="D2915" s="87">
        <f>'1st 2'!M54</f>
        <v>2.5</v>
      </c>
      <c r="E2915" s="87">
        <f>'1st 3'!M54</f>
        <v>2.75</v>
      </c>
      <c r="F2915" s="87">
        <f>'1st 4'!M54</f>
        <v>2.5</v>
      </c>
      <c r="G2915" s="87">
        <f>'1st 5'!M54</f>
        <v>2.75</v>
      </c>
      <c r="H2915" s="87">
        <f>'1st 6'!M54</f>
        <v>3.25</v>
      </c>
      <c r="I2915" s="497"/>
      <c r="J2915" s="505"/>
      <c r="K2915" s="92"/>
      <c r="L2915" s="89">
        <f>'2nd 1'!M54</f>
        <v>2.5</v>
      </c>
      <c r="M2915" s="87">
        <f>'2nd 2'!M54</f>
        <v>2.75</v>
      </c>
      <c r="N2915" s="87">
        <f>'2nd 3'!M54</f>
        <v>3.25</v>
      </c>
      <c r="O2915" s="87">
        <f>'2nd 4'!M54</f>
        <v>3</v>
      </c>
      <c r="P2915" s="87">
        <f>'2nd 5'!M54</f>
        <v>2.5</v>
      </c>
      <c r="Q2915" s="87">
        <f>'2nd 6'!M54</f>
        <v>2</v>
      </c>
      <c r="R2915" s="87">
        <f>'2nd 7'!M54</f>
        <v>0</v>
      </c>
      <c r="S2915" s="457"/>
      <c r="T2915" s="486"/>
      <c r="U2915" s="93"/>
      <c r="V2915" s="499"/>
      <c r="W2915" s="501"/>
      <c r="X2915" s="453"/>
      <c r="Y2915" s="155"/>
      <c r="Z2915" s="510"/>
    </row>
    <row r="2916" spans="1:28" ht="17.25" customHeight="1" thickBot="1">
      <c r="A2916" s="424"/>
      <c r="B2916" s="94" t="s">
        <v>2</v>
      </c>
      <c r="C2916" s="95" t="str">
        <f>'1st 1'!L54</f>
        <v>B</v>
      </c>
      <c r="D2916" s="95" t="str">
        <f>'1st 2'!L54</f>
        <v>C+</v>
      </c>
      <c r="E2916" s="95" t="str">
        <f>'1st 3'!L54</f>
        <v>B-</v>
      </c>
      <c r="F2916" s="95" t="str">
        <f>'1st 4'!L54</f>
        <v>C+</v>
      </c>
      <c r="G2916" s="95" t="str">
        <f>'1st 5'!L54</f>
        <v>B-</v>
      </c>
      <c r="H2916" s="95" t="str">
        <f>'1st 6'!L54</f>
        <v>B+</v>
      </c>
      <c r="I2916" s="472"/>
      <c r="J2916" s="96"/>
      <c r="K2916" s="88"/>
      <c r="L2916" s="97" t="str">
        <f>'2nd 1'!L54</f>
        <v>C+</v>
      </c>
      <c r="M2916" s="95" t="str">
        <f>'2nd 2'!L54</f>
        <v>B-</v>
      </c>
      <c r="N2916" s="95" t="str">
        <f>'2nd 3'!L54</f>
        <v>B+</v>
      </c>
      <c r="O2916" s="95" t="str">
        <f>'2nd 4'!L54</f>
        <v>B</v>
      </c>
      <c r="P2916" s="95" t="str">
        <f>'2nd 5'!L54</f>
        <v>C+</v>
      </c>
      <c r="Q2916" s="95" t="str">
        <f>'2nd 6'!L54</f>
        <v>D</v>
      </c>
      <c r="R2916" s="95">
        <f>'2nd 7'!L54</f>
        <v>0</v>
      </c>
      <c r="S2916" s="457"/>
      <c r="T2916" s="98"/>
      <c r="U2916" s="90"/>
      <c r="V2916" s="500"/>
      <c r="W2916" s="502"/>
      <c r="X2916" s="504"/>
      <c r="Y2916" s="156"/>
      <c r="Z2916" s="510"/>
    </row>
    <row r="2917" spans="1:28" ht="18.75" thickTop="1">
      <c r="A2917" s="413" t="s">
        <v>127</v>
      </c>
      <c r="B2917" s="91" t="s">
        <v>1</v>
      </c>
      <c r="C2917" s="87">
        <f>'1st 1'!N54</f>
        <v>0</v>
      </c>
      <c r="D2917" s="87">
        <f>'1st 2'!N54</f>
        <v>0</v>
      </c>
      <c r="E2917" s="87">
        <f>'1st 3'!N54</f>
        <v>0</v>
      </c>
      <c r="F2917" s="87">
        <f>'1st 4'!N54</f>
        <v>0</v>
      </c>
      <c r="G2917" s="87">
        <f>'1st 5'!N54</f>
        <v>0</v>
      </c>
      <c r="H2917" s="87">
        <f>'1st 6'!N54</f>
        <v>0</v>
      </c>
      <c r="I2917" s="530">
        <f>(C2917*C2910)+(D2917*D2910)+(E2917*E2910)+(F2917*F2910)+(G2917*G2910)+(H2917*H2910)</f>
        <v>0</v>
      </c>
      <c r="J2917" s="417">
        <f>IF(C2917&gt;0,(C2915*C2910),0)+IF(D2917&gt;0,(D2915*D2910),0)+IF(E2917&gt;0,(E2915*E2910),0)+IF(F2917&gt;0,(F2915*F2910),0)+IF(G2917&gt;0,(G2915*G2910),0)+IF(H2917&gt;0,(H2915*H2910),0)</f>
        <v>0</v>
      </c>
      <c r="K2917" s="473">
        <f>IF(C2917&gt;C2915,((C2917*C2910)-(C2915*C2910)),0)+IF(D2917&gt;D2915,((D2917*D2910)-(D2915*D2910)),0)+IF(E2917&gt;E2915,((E2917*E2910)-(E2915*E2910)),0)+IF(F2917&gt;F2915,((F2917*F2910)-(F2915*F2910)),0)+IF(G2917&gt;G2915,((G2917*G2910)-(G2915*G2910)),0)+IF(H2917&gt;H2915,((H2917*H2910)-(H2915*H2910)),0)</f>
        <v>0</v>
      </c>
      <c r="L2917" s="89">
        <f>'2nd 1'!N54</f>
        <v>0</v>
      </c>
      <c r="M2917" s="87">
        <f>'2nd 2'!N54</f>
        <v>0</v>
      </c>
      <c r="N2917" s="87">
        <f>'2nd 3'!N54</f>
        <v>0</v>
      </c>
      <c r="O2917" s="87">
        <f>'2nd 4'!N54</f>
        <v>0</v>
      </c>
      <c r="P2917" s="87">
        <f>'2nd 5'!N54</f>
        <v>0</v>
      </c>
      <c r="Q2917" s="87">
        <f>'2nd 6'!N54</f>
        <v>0</v>
      </c>
      <c r="R2917" s="87">
        <f>'2nd 7'!N54</f>
        <v>0</v>
      </c>
      <c r="S2917" s="401">
        <f>(L2917*L2910)+(M2917*M2910)+(N2917*N2910)+(O2917*O2910)+(P2917*P2910)+(Q2917*Q2910)+(R2917*R2910)</f>
        <v>0</v>
      </c>
      <c r="T2917" s="417">
        <f>IF(L2917&gt;0,(L2915*L2910),0)+IF(M2917&gt;0,(M2915*M2910),0)+IF(N2917&gt;0,(N2915*N2910),0)+IF(O2917&gt;0,(O2915*O2910),0)+IF(P2917&gt;0,(P2915*P2910),0)+IF(Q2917&gt;0,(Q2915*Q2910),0)+IF(R2917&gt;0,(R2915*R2910),0)</f>
        <v>0</v>
      </c>
      <c r="U2917" s="399">
        <f>IF(L2917&gt;L2915,((L2917*L2910)-(L2915*L2910)),0)+IF(M2917&gt;M2915,((M2917*M2910)-(M2915*M2910)),0)+IF(N2917&gt;N2915,((N2917*N2910)-(N2915*N2910)),0)+IF(O2917&gt;O2915,((O2917*O2910)-(O2915*O2910)),0)+IF(P2917&gt;P2915,((P2917*P2910)-(P2915*P2910)),0)+IF(Q2917&gt;Q2915,((Q2917*Q2910)-(Q2915*Q2910)),0)+IF(R2917&gt;R2915,((R2917*R2910)-(R2915*R2910)),0)</f>
        <v>0</v>
      </c>
      <c r="V2917" s="401">
        <f>I2917+S2917</f>
        <v>0</v>
      </c>
      <c r="W2917" s="436">
        <f>J2917+T2917</f>
        <v>0</v>
      </c>
      <c r="X2917" s="526">
        <f>K2917+U2917</f>
        <v>0</v>
      </c>
      <c r="Y2917" s="527"/>
      <c r="Z2917" s="510"/>
    </row>
    <row r="2918" spans="1:28" ht="15.75" customHeight="1" thickBot="1">
      <c r="A2918" s="414"/>
      <c r="B2918" s="157" t="s">
        <v>23</v>
      </c>
      <c r="C2918" s="178" t="str">
        <f>'1st 1'!O54</f>
        <v/>
      </c>
      <c r="D2918" s="178" t="str">
        <f>'1st 2'!O54</f>
        <v/>
      </c>
      <c r="E2918" s="178" t="str">
        <f>'1st 3'!O54</f>
        <v/>
      </c>
      <c r="F2918" s="178" t="str">
        <f>'1st 4'!O54</f>
        <v/>
      </c>
      <c r="G2918" s="178" t="str">
        <f>'1st 5'!O54</f>
        <v/>
      </c>
      <c r="H2918" s="178" t="str">
        <f>'1st 6'!O54</f>
        <v/>
      </c>
      <c r="I2918" s="472"/>
      <c r="J2918" s="472"/>
      <c r="K2918" s="474"/>
      <c r="L2918" s="179" t="str">
        <f>'2nd 1'!O54</f>
        <v/>
      </c>
      <c r="M2918" s="178" t="str">
        <f>'2nd 2'!O54</f>
        <v/>
      </c>
      <c r="N2918" s="178" t="str">
        <f>'2nd 3'!O54</f>
        <v/>
      </c>
      <c r="O2918" s="178" t="str">
        <f>'2nd 4'!O54</f>
        <v/>
      </c>
      <c r="P2918" s="178" t="str">
        <f>'2nd 5'!O54</f>
        <v/>
      </c>
      <c r="Q2918" s="178" t="str">
        <f>'2nd 6'!O54</f>
        <v/>
      </c>
      <c r="R2918" s="178" t="str">
        <f>'2nd 7'!O54</f>
        <v/>
      </c>
      <c r="S2918" s="475"/>
      <c r="T2918" s="420"/>
      <c r="U2918" s="400"/>
      <c r="V2918" s="402"/>
      <c r="W2918" s="437"/>
      <c r="X2918" s="528"/>
      <c r="Y2918" s="529"/>
      <c r="Z2918" s="510"/>
    </row>
    <row r="2919" spans="1:28" ht="21" customHeight="1" thickTop="1" thickBot="1">
      <c r="A2919" s="435" t="s">
        <v>30</v>
      </c>
      <c r="B2919" s="435"/>
      <c r="C2919" s="435"/>
      <c r="D2919" s="435"/>
      <c r="E2919" s="435"/>
      <c r="F2919" s="435"/>
      <c r="G2919" s="435"/>
      <c r="H2919" s="435"/>
      <c r="I2919" s="435"/>
      <c r="J2919" s="435"/>
      <c r="K2919" s="435"/>
      <c r="L2919" s="435"/>
      <c r="M2919" s="435"/>
      <c r="N2919" s="435"/>
      <c r="O2919" s="435"/>
      <c r="P2919" s="435"/>
      <c r="Q2919" s="435"/>
      <c r="R2919" s="435"/>
      <c r="S2919" s="435"/>
      <c r="T2919" s="435"/>
      <c r="U2919" s="435"/>
      <c r="V2919" s="435"/>
      <c r="W2919" s="435"/>
      <c r="X2919" s="435"/>
      <c r="Y2919" s="435"/>
      <c r="Z2919" s="510"/>
    </row>
    <row r="2920" spans="1:28" ht="19.5" customHeight="1" thickTop="1" thickBot="1">
      <c r="A2920" s="478" t="s">
        <v>44</v>
      </c>
      <c r="B2920" s="479"/>
      <c r="C2920" s="479"/>
      <c r="D2920" s="479"/>
      <c r="E2920" s="479"/>
      <c r="F2920" s="479"/>
      <c r="G2920" s="479"/>
      <c r="H2920" s="479"/>
      <c r="I2920" s="479"/>
      <c r="J2920" s="479"/>
      <c r="K2920" s="506"/>
      <c r="L2920" s="425" t="s">
        <v>45</v>
      </c>
      <c r="M2920" s="426"/>
      <c r="N2920" s="426"/>
      <c r="O2920" s="426"/>
      <c r="P2920" s="426"/>
      <c r="Q2920" s="426"/>
      <c r="R2920" s="426"/>
      <c r="S2920" s="426"/>
      <c r="T2920" s="426"/>
      <c r="U2920" s="426"/>
      <c r="V2920" s="160"/>
      <c r="W2920" s="428" t="s">
        <v>39</v>
      </c>
      <c r="X2920" s="428"/>
      <c r="Y2920" s="161"/>
      <c r="Z2920" s="510"/>
    </row>
    <row r="2921" spans="1:28" ht="17.25" customHeight="1" thickTop="1">
      <c r="A2921" s="99" t="s">
        <v>22</v>
      </c>
      <c r="B2921" s="100"/>
      <c r="C2921" s="101">
        <f>'3rd 1'!B4</f>
        <v>201</v>
      </c>
      <c r="D2921" s="101">
        <f>'3rd 2'!B4</f>
        <v>202</v>
      </c>
      <c r="E2921" s="101">
        <f>'3rd 3'!B4</f>
        <v>203</v>
      </c>
      <c r="F2921" s="101">
        <f>'3rd 4'!B4</f>
        <v>204</v>
      </c>
      <c r="G2921" s="101">
        <f>'3rd 5'!B4</f>
        <v>205</v>
      </c>
      <c r="H2921" s="101">
        <f>'3rd 6'!B4</f>
        <v>0</v>
      </c>
      <c r="I2921" s="430" t="s">
        <v>0</v>
      </c>
      <c r="J2921" s="430" t="s">
        <v>3</v>
      </c>
      <c r="K2921" s="432" t="s">
        <v>2</v>
      </c>
      <c r="L2921" s="101">
        <f>'4th 1'!B4</f>
        <v>206</v>
      </c>
      <c r="M2921" s="101">
        <f>'4th 2'!B4</f>
        <v>207</v>
      </c>
      <c r="N2921" s="101">
        <f>'4th 3'!B4</f>
        <v>208</v>
      </c>
      <c r="O2921" s="101">
        <f>'4th 4'!B4</f>
        <v>209</v>
      </c>
      <c r="P2921" s="101">
        <f>'4th 5'!B4</f>
        <v>210</v>
      </c>
      <c r="Q2921" s="101">
        <f>'4th 6'!B4</f>
        <v>211</v>
      </c>
      <c r="R2921" s="101">
        <f>'4th 7'!B4</f>
        <v>0</v>
      </c>
      <c r="S2921" s="429" t="s">
        <v>0</v>
      </c>
      <c r="T2921" s="429" t="s">
        <v>3</v>
      </c>
      <c r="U2921" s="431" t="s">
        <v>2</v>
      </c>
      <c r="V2921" s="433" t="s">
        <v>62</v>
      </c>
      <c r="W2921" s="434"/>
      <c r="X2921" s="434"/>
      <c r="Y2921" s="162" t="str">
        <f>IF(X2922&gt;=4,"A+",IF(X2922&gt;=3.75,"A",IF(X2922&gt;=3.5,"A-",IF(X2922&gt;=3.25,"B+",IF(X2922&gt;=3,"B",IF(X2922&gt;=2.75,"B-",IF(X2922&gt;=2.5,"C+",IF(X2922&gt;=2,"C","F"))))))))</f>
        <v>C+</v>
      </c>
      <c r="Z2921" s="510"/>
    </row>
    <row r="2922" spans="1:28" ht="63.75" customHeight="1">
      <c r="A2922" s="77" t="s">
        <v>63</v>
      </c>
      <c r="B2922" s="86"/>
      <c r="C2922" s="79" t="str">
        <f>IF('3rd 1'!C54&gt;0,'3rd 1'!D6,IF('3rd 1'!K54&gt;0,'3rd 1'!L6,IF('3rd 1'!S54&gt;0,'3rd 1'!T6,0)))</f>
        <v>Drawing-3</v>
      </c>
      <c r="D2922" s="79" t="str">
        <f>IF('3rd 2'!C54&gt;0,'3rd 2'!D6,IF('3rd 2'!K54&gt;0,'3rd 2'!L6,IF('3rd 2'!S54&gt;0,'3rd 2'!T6,0)))</f>
        <v>Still Life-1</v>
      </c>
      <c r="E2922" s="79" t="str">
        <f>IF('3rd 3'!C54&gt;0,'3rd 3'!D6,IF('3rd 3'!K54&gt;0,'3rd 3'!L6,IF('3rd 3'!S54&gt;0,'3rd 3'!T6,0)))</f>
        <v>Sketch-3</v>
      </c>
      <c r="F2922" s="79" t="str">
        <f>IF('3rd 4'!C54&gt;0,'3rd 4'!D6,IF('3rd 4'!K54&gt;0,'3rd 4'!L6,IF('3rd 4'!S54&gt;0,'3rd 4'!T6,0)))</f>
        <v>Nature Study</v>
      </c>
      <c r="G2922" s="79" t="str">
        <f>IF('3rd 5'!C54&gt;0,'3rd 5'!D6,IF('3rd 5'!K54&gt;0,'3rd 5'!L6,IF('3rd 5'!S54&gt;0,'3rd 5'!T6,0)))</f>
        <v>History of Ancient Indian Civilization</v>
      </c>
      <c r="H2922" s="79">
        <f>IF('3rd 6'!C54&gt;0,'3rd 6'!D6,IF('3rd 6'!K54&gt;0,'3rd 6'!L6,IF('3rd 6'!S54&gt;0,'3rd 6'!T6,0)))</f>
        <v>0</v>
      </c>
      <c r="I2922" s="481"/>
      <c r="J2922" s="481"/>
      <c r="K2922" s="482"/>
      <c r="L2922" s="79" t="str">
        <f>IF('4th 1'!C54&gt;0,'4th 1'!D6,IF('4th 1'!K54&gt;0,'4th 1'!L6,IF('4th 1'!S54&gt;0,'4th 1'!T6,0)))</f>
        <v>Drawing-4</v>
      </c>
      <c r="M2922" s="79" t="str">
        <f>IF('4th 2'!C54&gt;0,'4th 2'!D6,IF('4th 2'!K54&gt;0,'4th 2'!L6,IF('4th 2'!S54&gt;0,'4th 2'!T6,0)))</f>
        <v>Still Life-2</v>
      </c>
      <c r="N2922" s="79" t="str">
        <f>IF('4th 3'!C54&gt;0,'4th 3'!D6,IF('4th 3'!K54&gt;0,'4th 3'!L6,IF('4th 3'!S54&gt;0,'4th 3'!T6,0)))</f>
        <v>Landscape-2</v>
      </c>
      <c r="O2922" s="79" t="str">
        <f>IF('4th 4'!C54&gt;0,'4th 4'!D6,IF('4th 4'!K54&gt;0,'4th 4'!L6,IF('4th 4'!S54&gt;0,'4th 4'!T6,0)))</f>
        <v>Study &amp; Composition-2</v>
      </c>
      <c r="P2922" s="79" t="str">
        <f>IF('4th 5'!C54&gt;0,'4th 5'!D6,IF('4th 5'!K54&gt;0,'4th 5'!L6,IF('4th 5'!S54&gt;0,'4th 5'!T6,0)))</f>
        <v>Material &amp; Technique of Printmaking</v>
      </c>
      <c r="Q2922" s="79" t="str">
        <f>IF('4th 6'!C54&gt;0,'4th 6'!D6,IF('4th 6'!K54&gt;0,'4th 6'!L6,IF('4th 6'!S54&gt;0,'4th 6'!T6,0)))</f>
        <v>History of Ancient Bengal Civilization</v>
      </c>
      <c r="R2922" s="79">
        <f>IF('4th 7'!C54&gt;0,'4th 7'!D6,IF('4th 7'!K54&gt;0,'4th 7'!L6,IF('4th 7'!S54&gt;0,'4th 7'!T6,0)))</f>
        <v>0</v>
      </c>
      <c r="S2922" s="429"/>
      <c r="T2922" s="429"/>
      <c r="U2922" s="431"/>
      <c r="V2922" s="335">
        <f>IF(I2924&gt;0,(V2927+V2911),0)</f>
        <v>63</v>
      </c>
      <c r="W2922" s="254">
        <f>IF(I2924&gt;0,(W2927+W2911),0)</f>
        <v>165.75</v>
      </c>
      <c r="X2922" s="336">
        <f>IF(S2924&gt;0,(W2922/63),IF(I2924&gt;0,(W2922/46.5),0))</f>
        <v>2.6309523809523809</v>
      </c>
      <c r="Y2922" s="163" t="str">
        <f>IF(X2922&gt;=2.5,Y2921,IF(X2922&gt;=2.25,"C",IF(X2922&gt;=2,"D",IF(X2922=0,0,"F"))))</f>
        <v>C+</v>
      </c>
      <c r="Z2922" s="510"/>
    </row>
    <row r="2923" spans="1:28" ht="16.5">
      <c r="A2923" s="458" t="s">
        <v>27</v>
      </c>
      <c r="B2923" s="459"/>
      <c r="C2923" s="102">
        <f>IF('3rd 1'!C54&gt;0,'3rd 1'!H4,IF('3rd 1'!K54&gt;0,'3rd 1'!P4,IF('3rd 1'!S54&gt;0,'3rd 1'!X4,0)))</f>
        <v>3</v>
      </c>
      <c r="D2923" s="102">
        <f>IF('3rd 2'!C54&gt;0,'3rd 2'!H4,IF('3rd 2'!K54&gt;0,'3rd 2'!P4,IF('3rd 2'!S54&gt;0,'3rd 2'!X4,0)))</f>
        <v>3</v>
      </c>
      <c r="E2923" s="102">
        <f>IF('3rd 3'!C54&gt;0,'3rd 3'!H4,IF('3rd 3'!K54&gt;0,'3rd 3'!P4,IF('3rd 3'!S54&gt;0,'3rd 3'!X4,0)))</f>
        <v>3</v>
      </c>
      <c r="F2923" s="102">
        <f>IF('3rd 4'!C54&gt;0,'3rd 4'!H4,IF('3rd 4'!K54&gt;0,'3rd 4'!P4,IF('3rd 4'!S54&gt;0,'3rd 4'!X4,0)))</f>
        <v>3</v>
      </c>
      <c r="G2923" s="102">
        <f>IF('3rd 5'!C54&gt;0,'3rd 5'!H4,IF('3rd 5'!K54&gt;0,'3rd 5'!P4,IF('3rd 5'!S54&gt;0,'3rd 5'!X4,0)))</f>
        <v>3</v>
      </c>
      <c r="H2923" s="102">
        <f>IF('3rd 6'!C54&gt;0,'3rd 6'!H4,IF('3rd 6'!K54&gt;0,'3rd 6'!P4,IF('3rd 6'!S54&gt;0,'3rd 6'!X4,0)))</f>
        <v>0</v>
      </c>
      <c r="I2923" s="481"/>
      <c r="J2923" s="481"/>
      <c r="K2923" s="482"/>
      <c r="L2923" s="102">
        <f>IF('4th 1'!C54&gt;0,'4th 1'!H4,IF('4th 1'!K54&gt;0,'4th 1'!P4,IF('4th 1'!S54&gt;0,'4th 1'!X4,0)))</f>
        <v>3</v>
      </c>
      <c r="M2923" s="102">
        <f>IF('4th 2'!C54&gt;0,'4th 2'!H4,IF('4th 2'!K54&gt;0,'4th 2'!P4,IF('4th 2'!S54&gt;0,'4th 2'!X4,0)))</f>
        <v>3</v>
      </c>
      <c r="N2923" s="102">
        <f>IF('4th 3'!C54&gt;0,'4th 3'!H4,IF('4th 3'!K54&gt;0,'4th 3'!P4,IF('4th 3'!S54&gt;0,'4th 3'!X4,0)))</f>
        <v>3</v>
      </c>
      <c r="O2923" s="102">
        <f>IF('4th 4'!C54&gt;0,'4th 4'!H4,IF('4th 4'!K54&gt;0,'4th 4'!P4,IF('4th 4'!S54&gt;0,'4th 4'!X4,0)))</f>
        <v>1.5</v>
      </c>
      <c r="P2923" s="102">
        <f>IF('4th 5'!C54&gt;0,'4th 5'!H4,IF('4th 5'!K54&gt;0,'4th 5'!P4,IF('4th 5'!S54&gt;0,'4th 5'!X4,0)))</f>
        <v>1.5</v>
      </c>
      <c r="Q2923" s="102">
        <f>IF('4th 6'!C54&gt;0,'4th 6'!H4,IF('4th 6'!K54&gt;0,'4th 6'!P4,IF('4th 6'!S54&gt;0,'4th 6'!X4,0)))</f>
        <v>3</v>
      </c>
      <c r="R2923" s="102">
        <f>IF('4th 7'!C54&gt;0,'4th 7'!H4,IF('4th 7'!K54&gt;0,'4th 7'!P4,IF('4th 7'!S54&gt;0,'4th 7'!X4,0)))</f>
        <v>0</v>
      </c>
      <c r="S2923" s="430"/>
      <c r="T2923" s="430"/>
      <c r="U2923" s="432"/>
      <c r="V2923" s="460" t="s">
        <v>41</v>
      </c>
      <c r="W2923" s="461"/>
      <c r="X2923" s="461"/>
      <c r="Y2923" s="462"/>
      <c r="Z2923" s="510"/>
    </row>
    <row r="2924" spans="1:28" ht="17.25" thickBot="1">
      <c r="A2924" s="463" t="s">
        <v>11</v>
      </c>
      <c r="B2924" s="464"/>
      <c r="C2924" s="102">
        <v>100</v>
      </c>
      <c r="D2924" s="102">
        <v>100</v>
      </c>
      <c r="E2924" s="102">
        <v>100</v>
      </c>
      <c r="F2924" s="102">
        <v>100</v>
      </c>
      <c r="G2924" s="102">
        <v>100</v>
      </c>
      <c r="H2924" s="102">
        <v>100</v>
      </c>
      <c r="I2924" s="465">
        <f>(C2928*C2923)+(D2928*D2923)+(E2928*E2923)+(F2928*F2923)+(G2928*G2923)+(H2928*H2923)</f>
        <v>39</v>
      </c>
      <c r="J2924" s="84"/>
      <c r="K2924" s="103" t="str">
        <f>IF(J2925&gt;=4,"A+",IF(J2925&gt;=3.75,"A",IF(J2925&gt;=3.5,"A-",IF(J2925&gt;=3.25,"B+",IF(J2925&gt;=3,"B",IF(J2925&gt;=2.75,"B-",IF(J2925&gt;=2.5,"C+",IF(J2925&gt;=2,"C","F"))))))))</f>
        <v>C+</v>
      </c>
      <c r="L2924" s="102">
        <v>100</v>
      </c>
      <c r="M2924" s="102">
        <v>100</v>
      </c>
      <c r="N2924" s="102">
        <v>100</v>
      </c>
      <c r="O2924" s="102">
        <v>100</v>
      </c>
      <c r="P2924" s="102">
        <v>100</v>
      </c>
      <c r="Q2924" s="102">
        <v>100</v>
      </c>
      <c r="R2924" s="102">
        <v>100</v>
      </c>
      <c r="S2924" s="465">
        <f>(L2928*L2923)+(M2928*M2923)+(N2928*N2923)+(O2928*O2923)+(P2928*P2923)+(Q2928*Q2923)+(R2928*R2923)</f>
        <v>36.375</v>
      </c>
      <c r="T2924" s="84"/>
      <c r="U2924" s="103" t="str">
        <f>IF(T2925&gt;=4,"A+",IF(T2925&gt;=3.75,"A",IF(T2925&gt;=3.5,"A-",IF(T2925&gt;=3.25,"B+",IF(T2925&gt;=3,"B",IF(T2925&gt;=2.75,"B-",IF(T2925&gt;=2.5,"C+",IF(T2925&gt;=2,"C","F"))))))))</f>
        <v>C</v>
      </c>
      <c r="V2924" s="467" t="s">
        <v>29</v>
      </c>
      <c r="W2924" s="469" t="s">
        <v>0</v>
      </c>
      <c r="X2924" s="469" t="s">
        <v>3</v>
      </c>
      <c r="Y2924" s="476" t="s">
        <v>2</v>
      </c>
      <c r="Z2924" s="510"/>
    </row>
    <row r="2925" spans="1:28" ht="17.25" thickTop="1">
      <c r="A2925" s="77" t="s">
        <v>28</v>
      </c>
      <c r="B2925" s="86"/>
      <c r="C2925" s="104">
        <f>IF('3rd 1'!C54&gt;0,'3rd 1'!C54,IF('3rd 1'!K54&gt;0,'3rd 1'!K54,IF('3rd 1'!S54&gt;0,'3rd 1'!S54,0)))</f>
        <v>16.5</v>
      </c>
      <c r="D2925" s="104">
        <f>IF('3rd 2'!C54&gt;0,'3rd 2'!C54,IF('3rd 2'!K54&gt;0,'3rd 2'!K54,IF('3rd 2'!S54&gt;0,'3rd 2'!S54,0)))</f>
        <v>23</v>
      </c>
      <c r="E2925" s="104">
        <f>IF('3rd 3'!C54&gt;0,'3rd 3'!C54,IF('3rd 3'!K54&gt;0,'3rd 3'!K54,IF('3rd 3'!S54&gt;0,'3rd 3'!S54,0)))</f>
        <v>16.5</v>
      </c>
      <c r="F2925" s="104">
        <f>IF('3rd 4'!C54&gt;0,'3rd 4'!C54,IF('3rd 4'!K54&gt;0,'3rd 4'!K54,IF('3rd 4'!S54&gt;0,'3rd 4'!S54,0)))</f>
        <v>24.5</v>
      </c>
      <c r="G2925" s="104">
        <f>IF('3rd 5'!C54&gt;0,'3rd 5'!C54,IF('3rd 5'!K54&gt;0,'3rd 5'!K54,IF('3rd 5'!S54&gt;0,'3rd 5'!S54,0)))</f>
        <v>27.5</v>
      </c>
      <c r="H2925" s="104">
        <f>IF('3rd 6'!C54&gt;0,'3rd 6'!C54,IF('3rd 6'!K54&gt;0,'3rd 6'!K54,IF('3rd 6'!S54&gt;0,'3rd 6'!S54,0)))</f>
        <v>0</v>
      </c>
      <c r="I2925" s="457"/>
      <c r="J2925" s="485">
        <f>I2924/(C2923+D2923+E2923+F2923+G2923+H2923)</f>
        <v>2.6</v>
      </c>
      <c r="K2925" s="90"/>
      <c r="L2925" s="104">
        <f>IF('4th 1'!C54&gt;0,'4th 1'!C54,IF('4th 1'!K54&gt;0,'4th 1'!K54,IF('4th 1'!S54&gt;0,'4th 1'!S54,0)))</f>
        <v>15.75</v>
      </c>
      <c r="M2925" s="104">
        <f>IF('4th 2'!C54&gt;0,'4th 2'!C54,IF('4th 2'!K54&gt;0,'4th 2'!K54,IF('4th 2'!S54&gt;0,'4th 2'!S54,0)))</f>
        <v>15.5</v>
      </c>
      <c r="N2925" s="104">
        <f>IF('4th 3'!C54&gt;0,'4th 3'!C54,IF('4th 3'!K54&gt;0,'4th 3'!K54,IF('4th 3'!S54&gt;0,'4th 3'!S54,0)))</f>
        <v>17.5</v>
      </c>
      <c r="O2925" s="104">
        <f>IF('4th 4'!C54&gt;0,'4th 4'!C54,IF('4th 4'!K54&gt;0,'4th 4'!K54,IF('4th 4'!S54&gt;0,'4th 4'!S54,0)))</f>
        <v>16</v>
      </c>
      <c r="P2925" s="104">
        <f>IF('4th 5'!C54&gt;0,'4th 5'!C54,IF('4th 5'!K54&gt;0,'4th 5'!K54,IF('4th 5'!S54&gt;0,'4th 5'!S54,0)))</f>
        <v>24</v>
      </c>
      <c r="Q2925" s="104">
        <f>IF('4th 6'!C54&gt;0,'4th 6'!C54,IF('4th 6'!K54&gt;0,'4th 6'!K54,IF('4th 6'!S54&gt;0,'4th 6'!S54,0)))</f>
        <v>19.5</v>
      </c>
      <c r="R2925" s="104">
        <f>IF('4th 7'!C54&gt;0,'4th 7'!C54,IF('4th 7'!K54&gt;0,'4th 7'!K54,IF('4th 7'!S54&gt;0,'4th 7'!S54,0)))</f>
        <v>0</v>
      </c>
      <c r="S2925" s="457"/>
      <c r="T2925" s="485">
        <f>S2924/(L2923+M2923+N2923+O2923+P2923+Q2923+R2923)</f>
        <v>2.4249999999999998</v>
      </c>
      <c r="U2925" s="90"/>
      <c r="V2925" s="468"/>
      <c r="W2925" s="470"/>
      <c r="X2925" s="471"/>
      <c r="Y2925" s="477"/>
      <c r="Z2925" s="510"/>
    </row>
    <row r="2926" spans="1:28" ht="17.25">
      <c r="A2926" s="423" t="s">
        <v>26</v>
      </c>
      <c r="B2926" s="91" t="s">
        <v>60</v>
      </c>
      <c r="C2926" s="104">
        <f>IF('3rd 1'!C54&gt;0,'3rd 1'!J54,IF('3rd 1'!K54&gt;0,'3rd 1'!R54,IF('3rd 1'!S54&gt;0,'3rd 1'!Z54,0)))</f>
        <v>32.5</v>
      </c>
      <c r="D2926" s="104">
        <f>IF('3rd 2'!C54&gt;0,'3rd 2'!J54,IF('3rd 2'!K54&gt;0,'3rd 2'!R54,IF('3rd 2'!S54&gt;0,'3rd 2'!Z54,0)))</f>
        <v>31.5</v>
      </c>
      <c r="E2926" s="104">
        <f>IF('3rd 3'!C54&gt;0,'3rd 3'!J54,IF('3rd 3'!K54&gt;0,'3rd 3'!R54,IF('3rd 3'!S54&gt;0,'3rd 3'!Z54,0)))</f>
        <v>35</v>
      </c>
      <c r="F2926" s="104">
        <f>IF('3rd 4'!C54&gt;0,'3rd 4'!J54,IF('3rd 4'!K54&gt;0,'3rd 4'!R54,IF('3rd 4'!S54&gt;0,'3rd 4'!Z54,0)))</f>
        <v>36.5</v>
      </c>
      <c r="G2926" s="104">
        <f>IF('3rd 5'!C54&gt;0,'3rd 5'!J54,IF('3rd 5'!K54&gt;0,'3rd 5'!R54,IF('3rd 5'!S54&gt;0,'3rd 5'!Z54,0)))</f>
        <v>23.75</v>
      </c>
      <c r="H2926" s="104">
        <f>IF('3rd 6'!C54&gt;0,'3rd 6'!J54,IF('3rd 6'!K54&gt;0,'3rd 6'!R54,IF('3rd 6'!S54&gt;0,'3rd 6'!Z54,0)))</f>
        <v>0</v>
      </c>
      <c r="I2926" s="457"/>
      <c r="J2926" s="525"/>
      <c r="K2926" s="442" t="str">
        <f>IF(J2925&gt;=2.5,K2924,IF(J2925&gt;=2.25,"C",IF(J2925&gt;=2,"D",IF(J2925=0,0,"F"))))</f>
        <v>C+</v>
      </c>
      <c r="L2926" s="104">
        <f>IF('4th 1'!C54&gt;0,'4th 1'!J54,IF('4th 1'!K54&gt;0,'4th 1'!R54,IF('4th 1'!S54&gt;0,'4th 1'!Z54,0)))</f>
        <v>34.5</v>
      </c>
      <c r="M2926" s="104">
        <f>IF('4th 2'!C54&gt;0,'4th 2'!J54,IF('4th 2'!K54&gt;0,'4th 2'!R54,IF('4th 2'!S54&gt;0,'4th 2'!Z54,0)))</f>
        <v>32</v>
      </c>
      <c r="N2926" s="104">
        <f>IF('4th 3'!C54&gt;0,'4th 3'!J54,IF('4th 3'!K54&gt;0,'4th 3'!R54,IF('4th 3'!S54&gt;0,'4th 3'!Z54,0)))</f>
        <v>40</v>
      </c>
      <c r="O2926" s="104">
        <f>IF('4th 4'!C54&gt;0,'4th 4'!J54,IF('4th 4'!K54&gt;0,'4th 4'!R54,IF('4th 4'!S54&gt;0,'4th 4'!Z54,0)))</f>
        <v>37</v>
      </c>
      <c r="P2926" s="104">
        <f>IF('4th 5'!C54&gt;0,'4th 5'!J54,IF('4th 5'!K54&gt;0,'4th 5'!R54,IF('4th 5'!S54&gt;0,'4th 5'!Z54,0)))</f>
        <v>23</v>
      </c>
      <c r="Q2926" s="104">
        <f>IF('4th 6'!C54&gt;0,'4th 6'!J54,IF('4th 6'!K54&gt;0,'4th 6'!R54,IF('4th 6'!S54&gt;0,'4th 6'!Z54,0)))</f>
        <v>25</v>
      </c>
      <c r="R2926" s="104">
        <f>IF('4th 7'!C54&gt;0,'4th 7'!J54,IF('4th 7'!K54&gt;0,'4th 7'!R54,IF('4th 7'!S54&gt;0,'4th 7'!Z54,0)))</f>
        <v>0</v>
      </c>
      <c r="S2926" s="457"/>
      <c r="T2926" s="525"/>
      <c r="U2926" s="442" t="str">
        <f>IF(T2925&gt;=2.5,U2924,IF(T2925&gt;=2.25,"C",IF(T2925&gt;=2,"D",IF(T2925=0,0,"F"))))</f>
        <v>C</v>
      </c>
      <c r="V2926" s="454" t="s">
        <v>40</v>
      </c>
      <c r="W2926" s="443"/>
      <c r="X2926" s="443"/>
      <c r="Y2926" s="455"/>
      <c r="Z2926" s="510"/>
      <c r="AA2926" s="105"/>
      <c r="AB2926" s="105"/>
    </row>
    <row r="2927" spans="1:28" ht="16.5" customHeight="1">
      <c r="A2927" s="424"/>
      <c r="B2927" s="91" t="s">
        <v>67</v>
      </c>
      <c r="C2927" s="117">
        <f>'3rd 1'!AA54</f>
        <v>49</v>
      </c>
      <c r="D2927" s="117">
        <f>'3rd 2'!AA54</f>
        <v>55</v>
      </c>
      <c r="E2927" s="117">
        <f>'3rd 3'!AA54</f>
        <v>52</v>
      </c>
      <c r="F2927" s="117">
        <f>'3rd 4'!AA54</f>
        <v>61</v>
      </c>
      <c r="G2927" s="117">
        <f>'3rd 5'!AA54</f>
        <v>52</v>
      </c>
      <c r="H2927" s="117">
        <f>'3rd 6'!AA54</f>
        <v>0</v>
      </c>
      <c r="I2927" s="457"/>
      <c r="J2927" s="525"/>
      <c r="K2927" s="491"/>
      <c r="L2927" s="117">
        <f>'4th 1'!AA54</f>
        <v>51</v>
      </c>
      <c r="M2927" s="117">
        <f>'4th 2'!AA54</f>
        <v>48</v>
      </c>
      <c r="N2927" s="117">
        <f>'4th 3'!AA54</f>
        <v>58</v>
      </c>
      <c r="O2927" s="117">
        <f>'4th 4'!AA54</f>
        <v>53</v>
      </c>
      <c r="P2927" s="117">
        <f>'4th 5'!AA54</f>
        <v>47</v>
      </c>
      <c r="Q2927" s="117">
        <f>'4th 6'!AA54</f>
        <v>45</v>
      </c>
      <c r="R2927" s="117">
        <f>'4th 7'!AA54</f>
        <v>0</v>
      </c>
      <c r="S2927" s="457"/>
      <c r="T2927" s="525"/>
      <c r="U2927" s="491"/>
      <c r="V2927" s="444">
        <f>IF((C2928+C2930)=0,0,C2923)+IF((D2928+D2930)=0,0,D2923)+IF((E2928+E2930)=0,0,E2923)+IF((F2928+F2930)=0,0,F2923)+IF((G2928+G2930)=0,0,G2923)+IF((H2928+H2930)=0,0,H2923)+IF((L2928+L2930)=0,0,L2923)+IF((M2928+M2930)=0,0,M2923)+IF((N2928+N2930)=0,0,N2923)+IF((O2928+O2930)=0,0,O2923)+IF((P2928+P2930)=0,0,P2923)+IF((Q2928+Q2930)=0,0,Q2923)+IF((R2928+R2930)=0,0,R2923)+IF(E2960&gt;0,1.5,0)</f>
        <v>31.5</v>
      </c>
      <c r="W2927" s="457">
        <f>I2924+S2924+(E2960*1.5)</f>
        <v>79.875</v>
      </c>
      <c r="X2927" s="440">
        <f>IF(S2924&gt;0,(W2927/31.5),J2925)</f>
        <v>2.5357142857142856</v>
      </c>
      <c r="Y2927" s="164" t="str">
        <f>IF(X2927&gt;=4,"A+",IF(X2927&gt;=3.75,"A",IF(X2927&gt;=3.5,"A-",IF(X2927&gt;=3.25,"B+",IF(X2927&gt;=3,"B",IF(X2927&gt;=2.75,"B-",IF(X2927&gt;=2.5,"C+",IF(X2927&gt;=2,"C","F"))))))))</f>
        <v>C+</v>
      </c>
      <c r="Z2927" s="510"/>
    </row>
    <row r="2928" spans="1:28" ht="16.5">
      <c r="A2928" s="424"/>
      <c r="B2928" s="91" t="s">
        <v>1</v>
      </c>
      <c r="C2928" s="104">
        <f>'3rd 1'!AC54</f>
        <v>2.25</v>
      </c>
      <c r="D2928" s="104">
        <f>'3rd 2'!AC54</f>
        <v>2.75</v>
      </c>
      <c r="E2928" s="104">
        <f>'3rd 3'!AC54</f>
        <v>2.5</v>
      </c>
      <c r="F2928" s="104">
        <f>'3rd 4'!AC54</f>
        <v>3</v>
      </c>
      <c r="G2928" s="104">
        <f>'3rd 5'!AC54</f>
        <v>2.5</v>
      </c>
      <c r="H2928" s="104">
        <f>'3rd 6'!AC54</f>
        <v>0</v>
      </c>
      <c r="I2928" s="457"/>
      <c r="J2928" s="525"/>
      <c r="K2928" s="106"/>
      <c r="L2928" s="104">
        <f>'4th 1'!AC54</f>
        <v>2.5</v>
      </c>
      <c r="M2928" s="104">
        <f>'4th 2'!AC54</f>
        <v>2.25</v>
      </c>
      <c r="N2928" s="104">
        <f>'4th 3'!AC54</f>
        <v>2.75</v>
      </c>
      <c r="O2928" s="104">
        <f>'4th 4'!AC54</f>
        <v>2.5</v>
      </c>
      <c r="P2928" s="104">
        <f>'4th 5'!AC54</f>
        <v>2.25</v>
      </c>
      <c r="Q2928" s="104">
        <f>'4th 6'!AC54</f>
        <v>2.25</v>
      </c>
      <c r="R2928" s="107">
        <f>'4th 7'!AC54</f>
        <v>0</v>
      </c>
      <c r="S2928" s="457"/>
      <c r="T2928" s="525"/>
      <c r="U2928" s="108"/>
      <c r="V2928" s="456"/>
      <c r="W2928" s="448"/>
      <c r="X2928" s="441"/>
      <c r="Y2928" s="451" t="str">
        <f>IF(S2924&gt;0,(IF(X2927&gt;=2.5,Y2927,IF(X2927&gt;=2.25,"C",IF(X2927&gt;=2,"D","F")))),K2926)</f>
        <v>C+</v>
      </c>
      <c r="Z2928" s="510"/>
    </row>
    <row r="2929" spans="1:26" ht="16.5">
      <c r="A2929" s="424"/>
      <c r="B2929" s="91" t="s">
        <v>2</v>
      </c>
      <c r="C2929" s="104" t="str">
        <f>'3rd 1'!AB54</f>
        <v>C</v>
      </c>
      <c r="D2929" s="104" t="str">
        <f>'3rd 2'!AB54</f>
        <v>B-</v>
      </c>
      <c r="E2929" s="104" t="str">
        <f>'3rd 3'!AB54</f>
        <v>C+</v>
      </c>
      <c r="F2929" s="104" t="str">
        <f>'3rd 4'!AB54</f>
        <v>B</v>
      </c>
      <c r="G2929" s="104" t="str">
        <f>'3rd 5'!AB54</f>
        <v>C+</v>
      </c>
      <c r="H2929" s="104" t="str">
        <f>'3rd 6'!AB54</f>
        <v/>
      </c>
      <c r="I2929" s="457"/>
      <c r="J2929" s="98"/>
      <c r="K2929" s="90"/>
      <c r="L2929" s="104" t="str">
        <f>'4th 1'!AB54</f>
        <v>C+</v>
      </c>
      <c r="M2929" s="104" t="str">
        <f>'4th 2'!AB54</f>
        <v>C</v>
      </c>
      <c r="N2929" s="104" t="str">
        <f>'4th 3'!AB54</f>
        <v>B-</v>
      </c>
      <c r="O2929" s="104" t="str">
        <f>'4th 4'!AB54</f>
        <v>C+</v>
      </c>
      <c r="P2929" s="104" t="str">
        <f>'4th 5'!AB54</f>
        <v>C</v>
      </c>
      <c r="Q2929" s="104" t="str">
        <f>'4th 6'!AB54</f>
        <v>C</v>
      </c>
      <c r="R2929" s="104" t="str">
        <f>'4th 7'!AB54</f>
        <v/>
      </c>
      <c r="S2929" s="457"/>
      <c r="T2929" s="98"/>
      <c r="U2929" s="109"/>
      <c r="V2929" s="446"/>
      <c r="W2929" s="449"/>
      <c r="X2929" s="450"/>
      <c r="Y2929" s="452"/>
      <c r="Z2929" s="510"/>
    </row>
    <row r="2930" spans="1:26" ht="16.5" customHeight="1">
      <c r="A2930" s="413" t="s">
        <v>127</v>
      </c>
      <c r="B2930" s="91" t="s">
        <v>1</v>
      </c>
      <c r="C2930" s="104">
        <f>'3rd 1'!AD54</f>
        <v>0</v>
      </c>
      <c r="D2930" s="104">
        <f>'3rd 2'!AD54</f>
        <v>0</v>
      </c>
      <c r="E2930" s="104">
        <f>'3rd 3'!AD54</f>
        <v>0</v>
      </c>
      <c r="F2930" s="104">
        <f>'3rd 4'!AD54</f>
        <v>0</v>
      </c>
      <c r="G2930" s="104">
        <f>'3rd 5'!AD54</f>
        <v>0</v>
      </c>
      <c r="H2930" s="104">
        <f>'3rd 6'!AD54</f>
        <v>0</v>
      </c>
      <c r="I2930" s="415">
        <f>(C2930*C2923)+(D2930*D2923)+(E2930*E2923)+(F2930*F2923)+(G2930*G2923)+(H2930*H2923)</f>
        <v>0</v>
      </c>
      <c r="J2930" s="417">
        <f>IF(C2930&gt;0,(C2928*C2923),0)+IF(D2930&gt;0,(D2928*D2923),0)+IF(E2930&gt;0,(E2928*E2923),0)+IF(F2930&gt;0,(F2928*F2923),0)+IF(G2930&gt;0,(G2928*G2923),0)+IF(H2930&gt;0,(H2928*H2923),0)</f>
        <v>0</v>
      </c>
      <c r="K2930" s="418">
        <f>IF(C2930&gt;C2928,((C2930*C2923)-(C2928*C2923)),0)+IF(D2930&gt;D2928,((D2930*D2923)-(D2928*D2923)),0)+IF(E2930&gt;E2928,((E2930*E2923)-(E2928*E2923)),0)+IF(F2930&gt;F2928,((F2930*F2923)-(F2928*F2923)),0)+IF(G2930&gt;G2928,((G2930*G2923)-(G2928*G2923)),0)+IF(H2930&gt;H2928,((H2930*H2923)-(H2928*H2923)),0)</f>
        <v>0</v>
      </c>
      <c r="L2930" s="165">
        <f>'4th 1'!AD54</f>
        <v>0</v>
      </c>
      <c r="M2930" s="104">
        <f>'4th 2'!AD54</f>
        <v>0</v>
      </c>
      <c r="N2930" s="104">
        <f>'4th 3'!AD54</f>
        <v>0</v>
      </c>
      <c r="O2930" s="104">
        <f>'4th 4'!AD54</f>
        <v>0</v>
      </c>
      <c r="P2930" s="104">
        <f>'4th 5'!AD54</f>
        <v>0</v>
      </c>
      <c r="Q2930" s="104">
        <f>'4th 6'!AD54</f>
        <v>0</v>
      </c>
      <c r="R2930" s="104">
        <f>'4th 7'!AD54</f>
        <v>0</v>
      </c>
      <c r="S2930" s="415">
        <f>(L2930*L2923)+(M2930*M2923)+(N2930*N2923)+(O2930*O2923)+(P2930*P2923)+(Q2930*Q2923)+(R2930*R2923)</f>
        <v>0</v>
      </c>
      <c r="T2930" s="417">
        <f>IF(L2930&gt;0,(L2928*L2923),0)+IF(M2930&gt;0,(M2928*M2923),0)+IF(N2930&gt;0,(N2928*N2923),0)+IF(O2930&gt;0,(O2928*O2923),0)+IF(P2930&gt;0,(P2928*P2923),0)+IF(Q2930&gt;0,(Q2928*Q2923),0)+IF(R2930&gt;0,(R2928*R2923),0)</f>
        <v>0</v>
      </c>
      <c r="U2930" s="484">
        <f>IF(L2930&gt;L2928,((L2930*L2923)-(L2928*L2923)),0)+IF(M2930&gt;M2928,((M2930*M2923)-(M2928*M2923)),0)+IF(N2930&gt;N2928,((N2930*N2923)-(N2928*N2923)),0)+IF(O2930&gt;O2928,((O2930*O2923)-(O2928*O2923)),0)+IF(P2930&gt;P2928,((P2930*P2923)-(P2928*P2923)),0)+IF(Q2930&gt;Q2928,((Q2930*Q2923)-(Q2928*Q2923)),0)+IF(R2930&gt;R2928,((R2930*R2923)-(R2928*R2923)),0)</f>
        <v>0</v>
      </c>
      <c r="V2930" s="401">
        <f>I2930+S2930</f>
        <v>0</v>
      </c>
      <c r="W2930" s="436">
        <f>J2930+T2930</f>
        <v>0</v>
      </c>
      <c r="X2930" s="438">
        <f>K2930+U2930</f>
        <v>0</v>
      </c>
      <c r="Y2930" s="483">
        <f>K2930+U2930+X2917</f>
        <v>0</v>
      </c>
      <c r="Z2930" s="510"/>
    </row>
    <row r="2931" spans="1:26" ht="16.5" thickBot="1">
      <c r="A2931" s="414"/>
      <c r="B2931" s="157" t="s">
        <v>23</v>
      </c>
      <c r="C2931" s="180" t="str">
        <f>'3rd 1'!AE54</f>
        <v/>
      </c>
      <c r="D2931" s="180" t="str">
        <f>'3rd 2'!AE54</f>
        <v/>
      </c>
      <c r="E2931" s="180" t="str">
        <f>'3rd 3'!AE54</f>
        <v/>
      </c>
      <c r="F2931" s="180" t="str">
        <f>'3rd 4'!AE54</f>
        <v/>
      </c>
      <c r="G2931" s="180" t="str">
        <f>'3rd 5'!AE54</f>
        <v/>
      </c>
      <c r="H2931" s="180" t="str">
        <f>'3rd 6'!AE54</f>
        <v/>
      </c>
      <c r="I2931" s="416"/>
      <c r="J2931" s="416"/>
      <c r="K2931" s="419"/>
      <c r="L2931" s="180" t="str">
        <f>'4th 1'!AE54</f>
        <v/>
      </c>
      <c r="M2931" s="180" t="str">
        <f>'4th 2'!AE54</f>
        <v/>
      </c>
      <c r="N2931" s="180" t="str">
        <f>'4th 3'!AE54</f>
        <v/>
      </c>
      <c r="O2931" s="180" t="str">
        <f>'4th 4'!AE54</f>
        <v/>
      </c>
      <c r="P2931" s="180" t="str">
        <f>'4th 5'!AE54</f>
        <v/>
      </c>
      <c r="Q2931" s="180" t="str">
        <f>'4th 6'!AE54</f>
        <v/>
      </c>
      <c r="R2931" s="180" t="str">
        <f>'4th 7'!AE54</f>
        <v/>
      </c>
      <c r="S2931" s="416"/>
      <c r="T2931" s="416"/>
      <c r="U2931" s="419"/>
      <c r="V2931" s="402"/>
      <c r="W2931" s="437"/>
      <c r="X2931" s="439"/>
      <c r="Y2931" s="406"/>
      <c r="Z2931" s="510"/>
    </row>
    <row r="2932" spans="1:26" ht="19.5" customHeight="1" thickTop="1" thickBot="1">
      <c r="A2932" s="435" t="s">
        <v>31</v>
      </c>
      <c r="B2932" s="435"/>
      <c r="C2932" s="435"/>
      <c r="D2932" s="435"/>
      <c r="E2932" s="435"/>
      <c r="F2932" s="435"/>
      <c r="G2932" s="435"/>
      <c r="H2932" s="435"/>
      <c r="I2932" s="435"/>
      <c r="J2932" s="435"/>
      <c r="K2932" s="435"/>
      <c r="L2932" s="435"/>
      <c r="M2932" s="435"/>
      <c r="N2932" s="435"/>
      <c r="O2932" s="435"/>
      <c r="P2932" s="435"/>
      <c r="Q2932" s="435"/>
      <c r="R2932" s="435"/>
      <c r="S2932" s="435"/>
      <c r="T2932" s="435"/>
      <c r="U2932" s="435"/>
      <c r="V2932" s="435"/>
      <c r="W2932" s="435"/>
      <c r="X2932" s="435"/>
      <c r="Y2932" s="435"/>
      <c r="Z2932" s="510"/>
    </row>
    <row r="2933" spans="1:26" ht="17.25" customHeight="1" thickTop="1" thickBot="1">
      <c r="A2933" s="478" t="s">
        <v>46</v>
      </c>
      <c r="B2933" s="479"/>
      <c r="C2933" s="479"/>
      <c r="D2933" s="479"/>
      <c r="E2933" s="479"/>
      <c r="F2933" s="479"/>
      <c r="G2933" s="479"/>
      <c r="H2933" s="479"/>
      <c r="I2933" s="479"/>
      <c r="J2933" s="479"/>
      <c r="K2933" s="480"/>
      <c r="L2933" s="426" t="s">
        <v>47</v>
      </c>
      <c r="M2933" s="426"/>
      <c r="N2933" s="426"/>
      <c r="O2933" s="426"/>
      <c r="P2933" s="426"/>
      <c r="Q2933" s="426"/>
      <c r="R2933" s="426"/>
      <c r="S2933" s="426"/>
      <c r="T2933" s="426"/>
      <c r="U2933" s="427"/>
      <c r="V2933" s="160"/>
      <c r="W2933" s="428" t="s">
        <v>39</v>
      </c>
      <c r="X2933" s="428"/>
      <c r="Y2933" s="161"/>
      <c r="Z2933" s="510"/>
    </row>
    <row r="2934" spans="1:26" ht="17.25" thickTop="1">
      <c r="A2934" s="99" t="s">
        <v>22</v>
      </c>
      <c r="B2934" s="100"/>
      <c r="C2934" s="101">
        <f>'5th 1'!B4</f>
        <v>301</v>
      </c>
      <c r="D2934" s="101">
        <f>'5th 2'!B4</f>
        <v>302</v>
      </c>
      <c r="E2934" s="101">
        <f>'5th 3'!B4</f>
        <v>303</v>
      </c>
      <c r="F2934" s="101">
        <f>'5th 4'!B4</f>
        <v>304</v>
      </c>
      <c r="G2934" s="101">
        <f>'5th 5'!B4</f>
        <v>305</v>
      </c>
      <c r="H2934" s="101">
        <f>'5th 6'!B4</f>
        <v>0</v>
      </c>
      <c r="I2934" s="430" t="s">
        <v>0</v>
      </c>
      <c r="J2934" s="430" t="s">
        <v>3</v>
      </c>
      <c r="K2934" s="432" t="s">
        <v>2</v>
      </c>
      <c r="L2934" s="101">
        <f>'6th 1'!B4</f>
        <v>306</v>
      </c>
      <c r="M2934" s="101">
        <f>'6th 2'!B4</f>
        <v>307</v>
      </c>
      <c r="N2934" s="101">
        <f>'6th 3'!B4</f>
        <v>308</v>
      </c>
      <c r="O2934" s="101">
        <f>'6th 4'!B4</f>
        <v>309</v>
      </c>
      <c r="P2934" s="101">
        <f>'6th 5'!B4</f>
        <v>310</v>
      </c>
      <c r="Q2934" s="101">
        <f>'6th 6'!B4</f>
        <v>0</v>
      </c>
      <c r="R2934" s="101">
        <f>'6th 7'!B4</f>
        <v>0</v>
      </c>
      <c r="S2934" s="429" t="s">
        <v>0</v>
      </c>
      <c r="T2934" s="429" t="s">
        <v>3</v>
      </c>
      <c r="U2934" s="431" t="s">
        <v>2</v>
      </c>
      <c r="V2934" s="433" t="s">
        <v>62</v>
      </c>
      <c r="W2934" s="434"/>
      <c r="X2934" s="434"/>
      <c r="Y2934" s="162" t="str">
        <f>IF(X2935&gt;=4,"A+",IF(X2935&gt;=3.75,"A",IF(X2935&gt;=3.5,"A-",IF(X2935&gt;=3.25,"B+",IF(X2935&gt;=3,"B",IF(X2935&gt;=2.75,"B-",IF(X2935&gt;=2.5,"C+",IF(X2935&gt;=2,"C","F"))))))))</f>
        <v>C+</v>
      </c>
      <c r="Z2934" s="510"/>
    </row>
    <row r="2935" spans="1:26" ht="65.25" customHeight="1">
      <c r="A2935" s="77" t="s">
        <v>63</v>
      </c>
      <c r="B2935" s="78"/>
      <c r="C2935" s="79" t="str">
        <f>IF('5th 1'!C54&gt;0,'5th 1'!D6,IF('5th 1'!K54&gt;0,'5th 1'!L6,IF('5th 1'!S54&gt;0,'5th 1'!T6,0)))</f>
        <v>Drawing-5</v>
      </c>
      <c r="D2935" s="79" t="str">
        <f>IF('5th 2'!C54&gt;0,'5th 2'!D6,IF('5th 2'!K54&gt;0,'5th 2'!L6,IF('5th 2'!S54&gt;0,'5th 2'!T6,0)))</f>
        <v>Head Study-1</v>
      </c>
      <c r="E2935" s="79" t="str">
        <f>IF('5th 3'!C54&gt;0,'5th 3'!D6,IF('5th 3'!K54&gt;0,'5th 3'!L6,IF('5th 3'!S54&gt;0,'5th 3'!T6,0)))</f>
        <v>Still life-3</v>
      </c>
      <c r="F2935" s="79" t="str">
        <f>IF('5th 4'!C54&gt;0,'5th 4'!D6,IF('5th 4'!K54&gt;0,'5th 4'!L6,IF('5th 4'!S54&gt;0,'5th 4'!T6,0)))</f>
        <v>Composition-1</v>
      </c>
      <c r="G2935" s="79" t="str">
        <f>IF('5th 5'!C54&gt;0,'5th 5'!D6,IF('5th 5'!K54&gt;0,'5th 5'!L6,IF('5th 5'!S54&gt;0,'5th 5'!T6,0)))</f>
        <v>History of Art</v>
      </c>
      <c r="H2935" s="79">
        <f>IF('5th 6'!C54&gt;0,'5th 6'!D6,IF('5th 6'!K54&gt;0,'5th 6'!L6,IF('5th 6'!S54&gt;0,'5th 6'!T6,0)))</f>
        <v>0</v>
      </c>
      <c r="I2935" s="481"/>
      <c r="J2935" s="481"/>
      <c r="K2935" s="482"/>
      <c r="L2935" s="79" t="str">
        <f>IF('6th 1'!C54&gt;0,'6th 1'!D6,IF('6th 1'!K54&gt;0,'6th 1'!L6,IF('6th 1'!S54&gt;0,'6th 1'!T6,0)))</f>
        <v>Drawing-6</v>
      </c>
      <c r="M2935" s="79" t="str">
        <f>IF('6th 2'!C54&gt;0,'6th 2'!D6,IF('6th 2'!K54&gt;0,'6th 2'!L6,IF('6th 2'!S54&gt;0,'6th 2'!T6,0)))</f>
        <v>Head study-2</v>
      </c>
      <c r="N2935" s="79" t="str">
        <f>IF('6th 3'!C54&gt;0,'6th 3'!D6,IF('6th 3'!K54&gt;0,'6th 3'!L6,IF('6th 3'!S54&gt;0,'6th 3'!T6,0)))</f>
        <v>Copy from old Master study</v>
      </c>
      <c r="O2935" s="79" t="str">
        <f>IF('6th 4'!C54&gt;0,'6th 4'!D6,IF('6th 4'!K54&gt;0,'6th 4'!L6,IF('6th 4'!S54&gt;0,'6th 4'!T6,0)))</f>
        <v>Composition-2</v>
      </c>
      <c r="P2935" s="79" t="str">
        <f>IF('6th 5'!C54&gt;0,'6th 5'!D6,IF('6th 5'!K54&gt;0,'6th 5'!L6,IF('6th 5'!S54&gt;0,'6th 5'!T6,0)))</f>
        <v>History of Arts</v>
      </c>
      <c r="Q2935" s="79">
        <f>IF('6th 6'!C54&gt;0,'6th 6'!D6,IF('6th 6'!K54&gt;0,'6th 6'!L6,IF('6th 6'!S54&gt;0,'6th 6'!T6,0)))</f>
        <v>0</v>
      </c>
      <c r="R2935" s="79">
        <f>IF('6th 7'!C54&gt;0,'6th 7'!D6,IF('6th 7'!K54&gt;0,'6th 7'!L6,IF('6th 7'!S54&gt;0,'6th 7'!T6,0)))</f>
        <v>0</v>
      </c>
      <c r="S2935" s="429"/>
      <c r="T2935" s="429"/>
      <c r="U2935" s="431"/>
      <c r="V2935" s="335">
        <f>IF(I2937&gt;0,(V2940+V2922),0)</f>
        <v>94.5</v>
      </c>
      <c r="W2935" s="254">
        <f>IF(I2937&gt;0,(W2940+W2922),0)</f>
        <v>246</v>
      </c>
      <c r="X2935" s="336">
        <f>IF(S2937&gt;0,(W2935/94.5),IF(I2937&gt;0,(W2935/78),0))</f>
        <v>2.6031746031746033</v>
      </c>
      <c r="Y2935" s="163" t="str">
        <f>IF(X2935&gt;=2.5,Y2934,IF(X2935&gt;=2.25,"C",IF(X2935&gt;=2,"D",IF(X2935=0,0,"F"))))</f>
        <v>C+</v>
      </c>
      <c r="Z2935" s="510"/>
    </row>
    <row r="2936" spans="1:26" ht="16.5">
      <c r="A2936" s="77" t="s">
        <v>12</v>
      </c>
      <c r="B2936" s="78"/>
      <c r="C2936" s="102">
        <f>IF('5th 1'!C54&gt;0,'5th 1'!H4,IF('5th 1'!K54&gt;0,'5th 1'!P4,IF('5th 1'!S54&gt;0,'5th 1'!X4,0)))</f>
        <v>3</v>
      </c>
      <c r="D2936" s="102">
        <f>IF('5th 2'!C54&gt;0,'5th 2'!H4,IF('5th 2'!K54&gt;0,'5th 2'!P4,IF('5th 2'!S54&gt;0,'5th 2'!X4,0)))</f>
        <v>3</v>
      </c>
      <c r="E2936" s="102">
        <f>IF('5th 3'!C54&gt;0,'5th 3'!H4,IF('5th 3'!K54&gt;0,'5th 3'!P4,IF('5th 3'!S54&gt;0,'5th 3'!X4,0)))</f>
        <v>3</v>
      </c>
      <c r="F2936" s="102">
        <f>IF('5th 4'!C54&gt;0,'5th 4'!H4,IF('5th 4'!K54&gt;0,'5th 4'!P4,IF('5th 4'!S54&gt;0,'5th 4'!X4,0)))</f>
        <v>3</v>
      </c>
      <c r="G2936" s="102">
        <f>IF('5th 5'!C54&gt;0,'5th 5'!H4,IF('5th 5'!K54&gt;0,'5th 5'!P4,IF('5th 5'!S54&gt;0,'5th 5'!X4,0)))</f>
        <v>3</v>
      </c>
      <c r="H2936" s="102">
        <f>IF('5th 6'!C54&gt;0,'5th 6'!H4,IF('5th 6'!K54&gt;0,'5th 6'!P4,IF('5th 6'!S54&gt;0,'5th 6'!X4,0)))</f>
        <v>0</v>
      </c>
      <c r="I2936" s="481"/>
      <c r="J2936" s="481"/>
      <c r="K2936" s="482"/>
      <c r="L2936" s="102">
        <f>IF('6th 1'!C54&gt;0,'6th 1'!H4,IF('6th 1'!K54&gt;0,'6th 1'!P4,IF('6th 1'!S54&gt;0,'6th 1'!X4,0)))</f>
        <v>3</v>
      </c>
      <c r="M2936" s="102">
        <f>IF('6th 2'!C54&gt;0,'6th 2'!H4,IF('6th 2'!K54&gt;0,'6th 2'!P4,IF('6th 2'!S54&gt;0,'6th 2'!X4,0)))</f>
        <v>3</v>
      </c>
      <c r="N2936" s="102">
        <f>IF('6th 3'!C54&gt;0,'6th 3'!H4,IF('6th 3'!K54&gt;0,'6th 3'!P4,IF('6th 3'!S54&gt;0,'6th 3'!X4,0)))</f>
        <v>3</v>
      </c>
      <c r="O2936" s="102">
        <f>IF('6th 4'!C54&gt;0,'6th 4'!H4,IF('6th 4'!K54&gt;0,'6th 4'!P4,IF('6th 4'!S54&gt;0,'6th 4'!X4,0)))</f>
        <v>3</v>
      </c>
      <c r="P2936" s="102">
        <f>IF('6th 5'!C54&gt;0,'6th 5'!H4,IF('6th 5'!K54&gt;0,'6th 5'!P4,IF('6th 5'!S54&gt;0,'6th 5'!X4,0)))</f>
        <v>3</v>
      </c>
      <c r="Q2936" s="102">
        <f>IF('6th 6'!C54&gt;0,'6th 6'!H4,IF('6th 6'!K54&gt;0,'6th 6'!#REF!,IF('6th 6'!S54&gt;0,'6th 6'!X4,0)))</f>
        <v>0</v>
      </c>
      <c r="R2936" s="102">
        <f>IF('6th 7'!C54&gt;0,'6th 7'!H4,IF('6th 7'!K54&gt;0,'6th 7'!P4,IF('6th 7'!S54&gt;0,'6th 7'!X4,0)))</f>
        <v>0</v>
      </c>
      <c r="S2936" s="430"/>
      <c r="T2936" s="430"/>
      <c r="U2936" s="432"/>
      <c r="V2936" s="460" t="s">
        <v>41</v>
      </c>
      <c r="W2936" s="461"/>
      <c r="X2936" s="461"/>
      <c r="Y2936" s="462"/>
      <c r="Z2936" s="510"/>
    </row>
    <row r="2937" spans="1:26" ht="17.25" thickBot="1">
      <c r="A2937" s="77" t="s">
        <v>11</v>
      </c>
      <c r="B2937" s="78"/>
      <c r="C2937" s="102">
        <v>100</v>
      </c>
      <c r="D2937" s="102">
        <v>100</v>
      </c>
      <c r="E2937" s="102">
        <v>100</v>
      </c>
      <c r="F2937" s="102">
        <v>100</v>
      </c>
      <c r="G2937" s="102">
        <v>100</v>
      </c>
      <c r="H2937" s="102">
        <v>100</v>
      </c>
      <c r="I2937" s="465">
        <f>(C2941*C2936)+(D2941*D2936)+(E2941*E2936)+(F2941*F2936)+(G2941*G2936)+(H2941*H2936)</f>
        <v>37.5</v>
      </c>
      <c r="J2937" s="84"/>
      <c r="K2937" s="103" t="str">
        <f>IF(J2939&gt;=4,"A+",IF(J2939&gt;=3.75,"A",IF(J2939&gt;=3.5,"A-",IF(J2939&gt;=3.25,"B+",IF(J2939&gt;=3,"B",IF(J2939&gt;=2.75,"B-",IF(J2939&gt;=2.5,"C+",IF(J2939&gt;=2,"C","F"))))))))</f>
        <v>C+</v>
      </c>
      <c r="L2937" s="102">
        <v>100</v>
      </c>
      <c r="M2937" s="102">
        <v>100</v>
      </c>
      <c r="N2937" s="102">
        <v>100</v>
      </c>
      <c r="O2937" s="102">
        <v>100</v>
      </c>
      <c r="P2937" s="102">
        <v>100</v>
      </c>
      <c r="Q2937" s="102">
        <v>100</v>
      </c>
      <c r="R2937" s="102">
        <v>100</v>
      </c>
      <c r="S2937" s="465">
        <f>(L2941*L2936)+(M2941*M2936)+(N2941*N2936)+(O2941*O2936)+(P2941*P2936)+(Q2941*Q2936)+(R2941*R2936)</f>
        <v>38.25</v>
      </c>
      <c r="T2937" s="84"/>
      <c r="U2937" s="103" t="str">
        <f>IF(T2939&gt;=4,"A+",IF(T2939&gt;=3.75,"A",IF(T2939&gt;=3.5,"A-",IF(T2939&gt;=3.25,"B+",IF(T2939&gt;=3,"B",IF(T2939&gt;=2.75,"B-",IF(T2939&gt;=2.5,"C+",IF(T2939&gt;=2,"C","F"))))))))</f>
        <v>C+</v>
      </c>
      <c r="V2937" s="467" t="s">
        <v>29</v>
      </c>
      <c r="W2937" s="469" t="s">
        <v>0</v>
      </c>
      <c r="X2937" s="469" t="s">
        <v>3</v>
      </c>
      <c r="Y2937" s="476" t="s">
        <v>2</v>
      </c>
      <c r="Z2937" s="510"/>
    </row>
    <row r="2938" spans="1:26" ht="17.25" thickTop="1">
      <c r="A2938" s="77" t="s">
        <v>28</v>
      </c>
      <c r="B2938" s="86"/>
      <c r="C2938" s="104">
        <f>IF('5th 1'!C54&gt;0,'5th 1'!C54,IF('5th 1'!K54&gt;0,'5th 1'!K54,IF('5th 1'!S54&gt;0,'5th 1'!S54,0)))</f>
        <v>19</v>
      </c>
      <c r="D2938" s="104">
        <f>IF('5th 2'!C54&gt;0,'5th 2'!C54,IF('5th 2'!K54&gt;0,'5th 2'!K54,IF('5th 2'!S54&gt;0,'5th 2'!S54,0)))</f>
        <v>17</v>
      </c>
      <c r="E2938" s="104">
        <f>IF('5th 3'!C54&gt;0,'5th 3'!C54,IF('5th 3'!K54&gt;0,'5th 3'!K54,IF('5th 3'!S54&gt;0,'5th 3'!S54,0)))</f>
        <v>21.5</v>
      </c>
      <c r="F2938" s="104">
        <f>IF('5th 4'!C54&gt;0,'5th 4'!C54,IF('5th 4'!K54&gt;0,'5th 4'!K54,IF('5th 4'!S54&gt;0,'5th 4'!S54,0)))</f>
        <v>20</v>
      </c>
      <c r="G2938" s="104">
        <f>IF('5th 5'!C54&gt;0,'5th 5'!C54,IF('5th 5'!K54&gt;0,'5th 5'!K54,IF('5th 5'!S54&gt;0,'5th 5'!S54,0)))</f>
        <v>24.5</v>
      </c>
      <c r="H2938" s="104">
        <f>IF('5th 6'!C54&gt;0,'5th 6'!C54,IF('5th 6'!K54&gt;0,'5th 6'!K54,IF('5th 6'!S54&gt;0,'5th 6'!S54,0)))</f>
        <v>0</v>
      </c>
      <c r="I2938" s="448"/>
      <c r="J2938" s="98"/>
      <c r="K2938" s="90"/>
      <c r="L2938" s="104">
        <f>IF('6th 1'!C54&gt;0,'6th 1'!C54,IF('6th 1'!K54&gt;0,'6th 1'!K54,IF('6th 1'!S54&gt;0,'6th 1'!S54,0)))</f>
        <v>21.5</v>
      </c>
      <c r="M2938" s="104">
        <f>IF('6th 2'!C54&gt;0,'6th 2'!C54,IF('6th 2'!K54&gt;0,'6th 2'!K54,IF('6th 2'!S54&gt;0,'6th 2'!S54,0)))</f>
        <v>16.5</v>
      </c>
      <c r="N2938" s="104">
        <f>IF('6th 3'!C54&gt;0,'6th 3'!C54,IF('6th 3'!K54&gt;0,'6th 3'!K54,IF('6th 3'!S54&gt;0,'6th 3'!S54,0)))</f>
        <v>18</v>
      </c>
      <c r="O2938" s="104">
        <f>IF('6th 4'!C54&gt;0,'6th 4'!C54,IF('6th 4'!K54&gt;0,'6th 4'!K54,IF('6th 4'!S54&gt;0,'6th 4'!S54,0)))</f>
        <v>18.5</v>
      </c>
      <c r="P2938" s="104">
        <f>IF('6th 5'!C54&gt;0,'6th 5'!C54,IF('6th 5'!K54&gt;0,'6th 5'!K54,IF('6th 5'!S54&gt;0,'6th 5'!S54,0)))</f>
        <v>27.5</v>
      </c>
      <c r="Q2938" s="104">
        <f>IF('6th 6'!C54&gt;0,'6th 6'!C54,IF('6th 6'!K54&gt;0,'6th 6'!K54,IF('6th 6'!S54&gt;0,'6th 6'!S54,0)))</f>
        <v>0</v>
      </c>
      <c r="R2938" s="104">
        <f>IF('6th 7'!C54&gt;0,'6th 7'!C54,IF('6th 7'!K54&gt;0,'6th 7'!K54,IF('6th 7'!S54&gt;0,'6th 7'!S54,0)))</f>
        <v>0</v>
      </c>
      <c r="S2938" s="448"/>
      <c r="T2938" s="98"/>
      <c r="U2938" s="90"/>
      <c r="V2938" s="468"/>
      <c r="W2938" s="470"/>
      <c r="X2938" s="471"/>
      <c r="Y2938" s="477"/>
      <c r="Z2938" s="510"/>
    </row>
    <row r="2939" spans="1:26" ht="16.5" customHeight="1">
      <c r="A2939" s="423" t="s">
        <v>26</v>
      </c>
      <c r="B2939" s="91" t="s">
        <v>60</v>
      </c>
      <c r="C2939" s="104">
        <f>IF('5th 1'!C54&gt;0,'5th 1'!J54,IF('5th 1'!K54&gt;0,'5th 1'!R54,IF('5th 1'!S54&gt;0,'5th 1'!Z54,0)))</f>
        <v>34.5</v>
      </c>
      <c r="D2939" s="104">
        <f>IF('5th 2'!C54&gt;0,'5th 2'!J54,IF('5th 2'!K54&gt;0,'5th 2'!R54,IF('5th 2'!S54&gt;0,'5th 2'!Z54,0)))</f>
        <v>33</v>
      </c>
      <c r="E2939" s="104">
        <f>IF('5th 3'!C54&gt;0,'5th 3'!J54,IF('5th 3'!K54&gt;0,'5th 3'!R54,IF('5th 3'!S54&gt;0,'5th 3'!Z54,0)))</f>
        <v>33.5</v>
      </c>
      <c r="F2939" s="104">
        <f>IF('5th 4'!C54&gt;0,'5th 4'!J54,IF('5th 4'!K54&gt;0,'5th 4'!R54,IF('5th 4'!S54&gt;0,'5th 4'!Z54,0)))</f>
        <v>36</v>
      </c>
      <c r="G2939" s="104">
        <f>IF('5th 5'!C54&gt;0,'5th 5'!J54,IF('5th 5'!K54&gt;0,'5th 5'!R54,IF('5th 5'!S54&gt;0,'5th 5'!Z54,0)))</f>
        <v>18</v>
      </c>
      <c r="H2939" s="104">
        <f>IF('5th 6'!C54&gt;0,'5th 6'!J54,IF('5th 6'!K54&gt;0,'5th 6'!R54,IF('5th 6'!S54&gt;0,'5th 6'!Z54,0)))</f>
        <v>0</v>
      </c>
      <c r="I2939" s="448"/>
      <c r="J2939" s="440">
        <f>I2937/(C2936+D2936+E2936+F2936+G2936+H2936)</f>
        <v>2.5</v>
      </c>
      <c r="K2939" s="442" t="str">
        <f>IF(J2939&gt;=2.5,K2937,IF(J2939&gt;=2.25,"C",IF(J2939&gt;=2,"D",IF(J2939=0,0,"F"))))</f>
        <v>C+</v>
      </c>
      <c r="L2939" s="107">
        <f>IF('6th 1'!C54&gt;0,'6th 1'!J54,IF('6th 1'!K54&gt;0,'6th 1'!R54,IF('6th 1'!S54&gt;0,'6th 1'!Z54,0)))</f>
        <v>31</v>
      </c>
      <c r="M2939" s="104">
        <f>IF('6th 2'!C54&gt;0,'6th 2'!J54,IF('6th 2'!K54&gt;0,'6th 2'!R54,IF('6th 2'!S54&gt;0,'6th 2'!Z54,0)))</f>
        <v>30.5</v>
      </c>
      <c r="N2939" s="104">
        <f>IF('6th 3'!C54&gt;0,'6th 3'!J54,IF('6th 3'!K54&gt;0,'6th 3'!R54,IF('6th 3'!S54&gt;0,'6th 3'!Z54,0)))</f>
        <v>44.5</v>
      </c>
      <c r="O2939" s="104">
        <f>IF('6th 4'!C54&gt;0,'6th 4'!J54,IF('6th 4'!K54&gt;0,'6th 4'!R54,IF('6th 4'!S54&gt;0,'6th 4'!Z54,0)))</f>
        <v>38.5</v>
      </c>
      <c r="P2939" s="104">
        <f>IF('6th 5'!C54&gt;0,'6th 5'!J54,IF('6th 5'!K54&gt;0,'6th 5'!R54,IF('6th 5'!S54&gt;0,'6th 5'!Z54,0)))</f>
        <v>16.75</v>
      </c>
      <c r="Q2939" s="104">
        <f>IF('6th 6'!C54&gt;0,'6th 6'!J54,IF('6th 6'!K54&gt;0,'6th 6'!R54,IF('6th 6'!S54&gt;0,'6th 6'!Z54,0)))</f>
        <v>0</v>
      </c>
      <c r="R2939" s="104">
        <f>IF('6th 7'!C54&gt;0,'6th 7'!J54,IF('6th 7'!K54&gt;0,'6th 7'!R54,IF('6th 7'!S54&gt;0,'6th 7'!Z54,0)))</f>
        <v>0</v>
      </c>
      <c r="S2939" s="448"/>
      <c r="T2939" s="440">
        <f>S2937/(L2936+M2936+N2936+O2936+P2936+Q2936+R2936)</f>
        <v>2.5499999999999998</v>
      </c>
      <c r="U2939" s="442" t="str">
        <f>IF(T2939&gt;=2.5,U2937,IF(T2939&gt;=2.25,"C",IF(T2939&gt;=2,"D",IF(T2939=0,0,"F"))))</f>
        <v>C+</v>
      </c>
      <c r="V2939" s="443" t="s">
        <v>40</v>
      </c>
      <c r="W2939" s="443"/>
      <c r="X2939" s="443"/>
      <c r="Y2939" s="443"/>
      <c r="Z2939" s="510"/>
    </row>
    <row r="2940" spans="1:26" ht="16.5" customHeight="1">
      <c r="A2940" s="424"/>
      <c r="B2940" s="91" t="s">
        <v>67</v>
      </c>
      <c r="C2940" s="117">
        <f>'5th 1'!AA54</f>
        <v>54</v>
      </c>
      <c r="D2940" s="117">
        <f>'5th 2'!AA54</f>
        <v>50</v>
      </c>
      <c r="E2940" s="117">
        <f>'5th 3'!AA54</f>
        <v>55</v>
      </c>
      <c r="F2940" s="117">
        <f>'5th 4'!AA54</f>
        <v>56</v>
      </c>
      <c r="G2940" s="117">
        <f>'5th 5'!AA54</f>
        <v>43</v>
      </c>
      <c r="H2940" s="117">
        <f>'5th 6'!AA54</f>
        <v>0</v>
      </c>
      <c r="I2940" s="448"/>
      <c r="J2940" s="441"/>
      <c r="K2940" s="442"/>
      <c r="L2940" s="118">
        <f>'6th 1'!AA54</f>
        <v>53</v>
      </c>
      <c r="M2940" s="117">
        <f>'6th 2'!AA54</f>
        <v>47</v>
      </c>
      <c r="N2940" s="117">
        <f>'6th 3'!AA54</f>
        <v>63</v>
      </c>
      <c r="O2940" s="117">
        <f>'6th 4'!AA54</f>
        <v>57</v>
      </c>
      <c r="P2940" s="117">
        <f>'6th 5'!AA54</f>
        <v>45</v>
      </c>
      <c r="Q2940" s="117">
        <f>'6th 6'!AA54</f>
        <v>0</v>
      </c>
      <c r="R2940" s="117">
        <f>'6th 7'!AA54</f>
        <v>0</v>
      </c>
      <c r="S2940" s="448"/>
      <c r="T2940" s="441"/>
      <c r="U2940" s="442"/>
      <c r="V2940" s="444">
        <f>IF((C2941+C2943)=0,0,C2936)+IF((D2941+D2943)=0,0,D2936)+IF((E2941+E2943)=0,0,E2936)+IF((F2941+F2943)=0,0,F2936)+IF((G2941+G2943)=0,0,G2936)+IF((H2941+H2943)=0,0,H2936)+IF((L2941+L2943)=0,0,L2936)+IF((M2941+M2943)=0,0,M2936)+IF((N2941+N2943)=0,0,N2936)+IF((O2941+O2943)=0,0,O2936)+IF((P2941+P2943)=0,0,P2936)+IF((Q2941+Q2943)=0,0,Q2936)+IF((R2941+R2943)=0,0,R2936)+IF(G2960&gt;0,1.5,0)</f>
        <v>31.5</v>
      </c>
      <c r="W2940" s="447">
        <f>I2937+S2937+(G2960*1.5)</f>
        <v>80.25</v>
      </c>
      <c r="X2940" s="440">
        <f>IF(S2937&gt;0,(W2940/31.5),J2939)</f>
        <v>2.5476190476190474</v>
      </c>
      <c r="Y2940" s="164" t="str">
        <f>IF(X2940&gt;=4,"A+",IF(X2940&gt;=3.75,"A",IF(X2940&gt;=3.5,"A-",IF(X2940&gt;=3.25,"B+",IF(X2940&gt;=3,"B",IF(X2940&gt;=2.75,"B-",IF(X2940&gt;=2.5,"C+",IF(X2940&gt;=2,"C","F"))))))))</f>
        <v>C+</v>
      </c>
      <c r="Z2940" s="510"/>
    </row>
    <row r="2941" spans="1:26" ht="16.5">
      <c r="A2941" s="424"/>
      <c r="B2941" s="91" t="s">
        <v>1</v>
      </c>
      <c r="C2941" s="104">
        <f>'5th 1'!AC54</f>
        <v>2.5</v>
      </c>
      <c r="D2941" s="104">
        <f>'5th 2'!AC54</f>
        <v>2.5</v>
      </c>
      <c r="E2941" s="104">
        <f>'5th 3'!AC54</f>
        <v>2.75</v>
      </c>
      <c r="F2941" s="104">
        <f>'5th 4'!AC54</f>
        <v>2.75</v>
      </c>
      <c r="G2941" s="104">
        <f>'5th 5'!AC54</f>
        <v>2</v>
      </c>
      <c r="H2941" s="104">
        <f>'5th 6'!AC54</f>
        <v>0</v>
      </c>
      <c r="I2941" s="448"/>
      <c r="J2941" s="98"/>
      <c r="K2941" s="110"/>
      <c r="L2941" s="107">
        <f>'6th 1'!AC54</f>
        <v>2.5</v>
      </c>
      <c r="M2941" s="104">
        <f>'6th 2'!AC54</f>
        <v>2.25</v>
      </c>
      <c r="N2941" s="104">
        <f>'6th 3'!AC54</f>
        <v>3</v>
      </c>
      <c r="O2941" s="104">
        <f>'6th 4'!AC54</f>
        <v>2.75</v>
      </c>
      <c r="P2941" s="104">
        <f>'6th 5'!AC54</f>
        <v>2.25</v>
      </c>
      <c r="Q2941" s="104">
        <f>'6th 6'!AC54</f>
        <v>0</v>
      </c>
      <c r="R2941" s="104">
        <f>'6th 7'!AC54</f>
        <v>0</v>
      </c>
      <c r="S2941" s="448"/>
      <c r="T2941" s="98"/>
      <c r="U2941" s="110"/>
      <c r="V2941" s="445"/>
      <c r="W2941" s="448"/>
      <c r="X2941" s="441"/>
      <c r="Y2941" s="451" t="str">
        <f>IF(S2937&gt;0,(IF(X2940&gt;=2.5,Y2940,IF(X2940&gt;=2.25,"C",IF(X2940&gt;=2,"D","F")))),K2939)</f>
        <v>C+</v>
      </c>
      <c r="Z2941" s="510"/>
    </row>
    <row r="2942" spans="1:26" ht="17.25" customHeight="1" thickBot="1">
      <c r="A2942" s="424"/>
      <c r="B2942" s="91" t="s">
        <v>2</v>
      </c>
      <c r="C2942" s="104" t="str">
        <f>'5th 1'!AB54</f>
        <v>C+</v>
      </c>
      <c r="D2942" s="104" t="str">
        <f>'5th 2'!AB54</f>
        <v>C+</v>
      </c>
      <c r="E2942" s="104" t="str">
        <f>'5th 3'!AB54</f>
        <v>B-</v>
      </c>
      <c r="F2942" s="104" t="str">
        <f>'5th 4'!AB54</f>
        <v>B-</v>
      </c>
      <c r="G2942" s="104" t="str">
        <f>'5th 5'!AB54</f>
        <v>D</v>
      </c>
      <c r="H2942" s="104" t="str">
        <f>'5th 6'!AB54</f>
        <v/>
      </c>
      <c r="I2942" s="448"/>
      <c r="J2942" s="98"/>
      <c r="K2942" s="109"/>
      <c r="L2942" s="111" t="str">
        <f>'6th 1'!AB54</f>
        <v>C+</v>
      </c>
      <c r="M2942" s="104" t="str">
        <f>'6th 2'!AB54</f>
        <v>C</v>
      </c>
      <c r="N2942" s="104" t="str">
        <f>'6th 3'!AB54</f>
        <v>B</v>
      </c>
      <c r="O2942" s="104" t="str">
        <f>'6th 4'!AB54</f>
        <v>B-</v>
      </c>
      <c r="P2942" s="104" t="str">
        <f>'6th 5'!AB54</f>
        <v>C</v>
      </c>
      <c r="Q2942" s="104" t="str">
        <f>'6th 6'!AB54</f>
        <v/>
      </c>
      <c r="R2942" s="104" t="str">
        <f>'6th 7'!AB54</f>
        <v/>
      </c>
      <c r="S2942" s="448"/>
      <c r="T2942" s="98"/>
      <c r="U2942" s="109"/>
      <c r="V2942" s="446"/>
      <c r="W2942" s="449"/>
      <c r="X2942" s="450"/>
      <c r="Y2942" s="452"/>
      <c r="Z2942" s="510"/>
    </row>
    <row r="2943" spans="1:26" ht="17.25" thickTop="1">
      <c r="A2943" s="413" t="s">
        <v>127</v>
      </c>
      <c r="B2943" s="91" t="s">
        <v>1</v>
      </c>
      <c r="C2943" s="104">
        <f>'5th 1'!AD54</f>
        <v>0</v>
      </c>
      <c r="D2943" s="104">
        <f>'5th 2'!AD54</f>
        <v>0</v>
      </c>
      <c r="E2943" s="104">
        <f>'5th 3'!AD54</f>
        <v>0</v>
      </c>
      <c r="F2943" s="104">
        <f>'5th 4'!AD54</f>
        <v>0</v>
      </c>
      <c r="G2943" s="104">
        <f>'5th 5'!AD54</f>
        <v>0</v>
      </c>
      <c r="H2943" s="104">
        <f>'5th 6'!AD54</f>
        <v>0</v>
      </c>
      <c r="I2943" s="415">
        <f>(C2943*C2936)+(D2943*D2936)+(E2943*E2936)+(F2943*F2936)+(G2943*G2936)+(H2943*H2936)</f>
        <v>0</v>
      </c>
      <c r="J2943" s="417">
        <f>IF(C2943&gt;0,(C2941*C2936),0)+IF(D2943&gt;0,(D2941*D2936),0)+IF(E2943&gt;0,(E2941*E2936),0)+IF(F2943&gt;0,(F2941*F2936),0)+IF(G2943&gt;0,(G2941*G2936),0)+IF(H2943&gt;0,(H2941*H2936),0)</f>
        <v>0</v>
      </c>
      <c r="K2943" s="418">
        <f>IF(C2943&gt;C2941,((C2943*C2936)-(C2941*C2936)),0)+IF(D2943&gt;D2941,((D2943*D2936)-(D2941*D2936)),0)+IF(E2943&gt;E2941,((E2943*E2936)-(E2941*E2936)),0)+IF(F2943&gt;F2941,((F2943*F2936)-(F2941*F2936)),0)+IF(G2943&gt;G2941,((G2943*G2936)-(G2941*G2936)),0)+IF(H2943&gt;H2941,((H2943*H2936)-(H2941*H2936)),0)</f>
        <v>0</v>
      </c>
      <c r="L2943" s="165">
        <f>'6th 1'!AD54</f>
        <v>0</v>
      </c>
      <c r="M2943" s="104">
        <f>'6th 2'!AD54</f>
        <v>0</v>
      </c>
      <c r="N2943" s="104">
        <f>'6th 3'!AD54</f>
        <v>0</v>
      </c>
      <c r="O2943" s="104">
        <f>'6th 4'!AD54</f>
        <v>0</v>
      </c>
      <c r="P2943" s="104">
        <f>'6th 5'!AD54</f>
        <v>0</v>
      </c>
      <c r="Q2943" s="104">
        <f>'6th 6'!AD54</f>
        <v>0</v>
      </c>
      <c r="R2943" s="104">
        <f>'6th 7'!AD54</f>
        <v>0</v>
      </c>
      <c r="S2943" s="403">
        <f>(L2943*L2936)+(M2943*M2936)+(N2943*N2936)+(O2943*O2936)+(P2943*P2936)+(Q2943*Q2936)+(R2943*R2936)</f>
        <v>0</v>
      </c>
      <c r="T2943" s="417">
        <f>IF(L2943&gt;0,(L2941*L2936),0)+IF(M2943&gt;0,(M2941*M2936),0)+IF(N2943&gt;0,(N2941*N2936),0)+IF(O2943&gt;0,(O2941*O2936),0)+IF(P2943&gt;0,(P2941*P2936),0)+IF(Q2943&gt;0,(Q2941*Q2936),0)+IF(R2943&gt;0,(R2941*R2936),0)</f>
        <v>0</v>
      </c>
      <c r="U2943" s="399">
        <f>IF(L2943&gt;L2941,((L2943*L2936)-(L2941*L2936)),0)+IF(M2943&gt;M2941,((M2943*M2936)-(M2941*M2936)),0)+IF(N2943&gt;N2941,((N2943*N2936)-(N2941*N2936)),0)+IF(O2943&gt;O2941,((O2943*O2936)-(O2941*O2936)),0)+IF(P2943&gt;P2941,((P2943*P2936)-(P2941*P2936)),0)+IF(Q2943&gt;Q2941,((Q2943*Q2936)-(Q2941*Q2936)),0)+IF(R2943&gt;R2941,((R2943*R2936)-(R2941*R2936)),0)</f>
        <v>0</v>
      </c>
      <c r="V2943" s="401">
        <f>I2943+S2943</f>
        <v>0</v>
      </c>
      <c r="W2943" s="436">
        <f>J2943+T2943</f>
        <v>0</v>
      </c>
      <c r="X2943" s="438">
        <f>K2943+U2943</f>
        <v>0</v>
      </c>
      <c r="Y2943" s="405">
        <f>IF(V2935&gt;0,(X2943+Y2930),0)</f>
        <v>0</v>
      </c>
      <c r="Z2943" s="510"/>
    </row>
    <row r="2944" spans="1:26" ht="15.75" customHeight="1" thickBot="1">
      <c r="A2944" s="414"/>
      <c r="B2944" s="157" t="s">
        <v>23</v>
      </c>
      <c r="C2944" s="181" t="str">
        <f>'5th 1'!AE54</f>
        <v/>
      </c>
      <c r="D2944" s="181" t="str">
        <f>'5th 2'!AE54</f>
        <v/>
      </c>
      <c r="E2944" s="181" t="str">
        <f>'5th 3'!AE54</f>
        <v/>
      </c>
      <c r="F2944" s="181" t="str">
        <f>'5th 4'!AE54</f>
        <v/>
      </c>
      <c r="G2944" s="181" t="str">
        <f>'5th 5'!AE54</f>
        <v/>
      </c>
      <c r="H2944" s="181" t="str">
        <f>'5th 6'!AE54</f>
        <v/>
      </c>
      <c r="I2944" s="416"/>
      <c r="J2944" s="416"/>
      <c r="K2944" s="419"/>
      <c r="L2944" s="181" t="str">
        <f>'6th 1'!AE54</f>
        <v/>
      </c>
      <c r="M2944" s="181" t="str">
        <f>'6th 2'!AE54</f>
        <v/>
      </c>
      <c r="N2944" s="181" t="str">
        <f>'6th 3'!AE54</f>
        <v/>
      </c>
      <c r="O2944" s="181" t="str">
        <f>'6th 4'!AE54</f>
        <v/>
      </c>
      <c r="P2944" s="181" t="str">
        <f>'6th 5'!AE54</f>
        <v/>
      </c>
      <c r="Q2944" s="181" t="str">
        <f>'6th 6'!AE54</f>
        <v/>
      </c>
      <c r="R2944" s="181" t="str">
        <f>'6th 7'!AE54</f>
        <v/>
      </c>
      <c r="S2944" s="420"/>
      <c r="T2944" s="420"/>
      <c r="U2944" s="400"/>
      <c r="V2944" s="402"/>
      <c r="W2944" s="437"/>
      <c r="X2944" s="439"/>
      <c r="Y2944" s="406"/>
      <c r="Z2944" s="510"/>
    </row>
    <row r="2945" spans="1:26" ht="21" customHeight="1" thickTop="1" thickBot="1">
      <c r="A2945" s="435" t="s">
        <v>32</v>
      </c>
      <c r="B2945" s="435"/>
      <c r="C2945" s="435"/>
      <c r="D2945" s="435"/>
      <c r="E2945" s="435"/>
      <c r="F2945" s="435"/>
      <c r="G2945" s="435"/>
      <c r="H2945" s="435"/>
      <c r="I2945" s="435"/>
      <c r="J2945" s="435"/>
      <c r="K2945" s="435"/>
      <c r="L2945" s="435"/>
      <c r="M2945" s="435"/>
      <c r="N2945" s="435"/>
      <c r="O2945" s="435"/>
      <c r="P2945" s="435"/>
      <c r="Q2945" s="435"/>
      <c r="R2945" s="435"/>
      <c r="S2945" s="435"/>
      <c r="T2945" s="435"/>
      <c r="U2945" s="435"/>
      <c r="V2945" s="435"/>
      <c r="W2945" s="435"/>
      <c r="X2945" s="435"/>
      <c r="Y2945" s="435"/>
      <c r="Z2945" s="510"/>
    </row>
    <row r="2946" spans="1:26" ht="17.25" thickTop="1" thickBot="1">
      <c r="A2946" s="425" t="s">
        <v>48</v>
      </c>
      <c r="B2946" s="426"/>
      <c r="C2946" s="426"/>
      <c r="D2946" s="426"/>
      <c r="E2946" s="426"/>
      <c r="F2946" s="426"/>
      <c r="G2946" s="426"/>
      <c r="H2946" s="426"/>
      <c r="I2946" s="426"/>
      <c r="J2946" s="426"/>
      <c r="K2946" s="427"/>
      <c r="L2946" s="426" t="s">
        <v>49</v>
      </c>
      <c r="M2946" s="426"/>
      <c r="N2946" s="426"/>
      <c r="O2946" s="426"/>
      <c r="P2946" s="426"/>
      <c r="Q2946" s="426"/>
      <c r="R2946" s="426"/>
      <c r="S2946" s="426"/>
      <c r="T2946" s="426"/>
      <c r="U2946" s="427"/>
      <c r="V2946" s="160"/>
      <c r="W2946" s="428" t="s">
        <v>39</v>
      </c>
      <c r="X2946" s="428"/>
      <c r="Y2946" s="161"/>
      <c r="Z2946" s="510"/>
    </row>
    <row r="2947" spans="1:26" ht="17.25" thickTop="1">
      <c r="A2947" s="99" t="s">
        <v>22</v>
      </c>
      <c r="B2947" s="100"/>
      <c r="C2947" s="101">
        <f>'7th 1'!B4</f>
        <v>401</v>
      </c>
      <c r="D2947" s="101">
        <f>'7th 2'!B4</f>
        <v>402</v>
      </c>
      <c r="E2947" s="101">
        <f>'7th 3'!B4</f>
        <v>403</v>
      </c>
      <c r="F2947" s="101">
        <f>'7th 4'!B4</f>
        <v>404</v>
      </c>
      <c r="G2947" s="101">
        <f>'7th 5'!B4</f>
        <v>405</v>
      </c>
      <c r="H2947" s="101">
        <f>'7th 6'!B4</f>
        <v>406</v>
      </c>
      <c r="I2947" s="429" t="s">
        <v>0</v>
      </c>
      <c r="J2947" s="429" t="s">
        <v>3</v>
      </c>
      <c r="K2947" s="431" t="s">
        <v>2</v>
      </c>
      <c r="L2947" s="101">
        <f>'8th 1'!B4</f>
        <v>407</v>
      </c>
      <c r="M2947" s="101">
        <f>'8th 2'!B4</f>
        <v>408</v>
      </c>
      <c r="N2947" s="101">
        <f>'8th 3'!B4</f>
        <v>409</v>
      </c>
      <c r="O2947" s="101">
        <f>'8th 4'!B4</f>
        <v>410</v>
      </c>
      <c r="P2947" s="101">
        <f>'8th 5'!B4</f>
        <v>411</v>
      </c>
      <c r="Q2947" s="101">
        <f>'8th 6'!B4</f>
        <v>412</v>
      </c>
      <c r="R2947" s="101">
        <f>'8th 7'!B4</f>
        <v>0</v>
      </c>
      <c r="S2947" s="429" t="s">
        <v>0</v>
      </c>
      <c r="T2947" s="429" t="s">
        <v>3</v>
      </c>
      <c r="U2947" s="431" t="s">
        <v>2</v>
      </c>
      <c r="V2947" s="433" t="s">
        <v>62</v>
      </c>
      <c r="W2947" s="434"/>
      <c r="X2947" s="434"/>
      <c r="Y2947" s="162" t="str">
        <f>IF(X2948&gt;=4,"A+",IF(X2948&gt;=3.75,"A",IF(X2948&gt;=3.5,"A-",IF(X2948&gt;=3.25,"B+",IF(X2948&gt;=3,"B",IF(X2948&gt;=2.75,"B-",IF(X2948&gt;=2.5,"C+",IF(X2948&gt;=2,"C","F"))))))))</f>
        <v>C+</v>
      </c>
      <c r="Z2947" s="510"/>
    </row>
    <row r="2948" spans="1:26" ht="65.25" customHeight="1">
      <c r="A2948" s="77" t="s">
        <v>63</v>
      </c>
      <c r="B2948" s="86"/>
      <c r="C2948" s="79" t="str">
        <f>IF('7th 1'!C54&gt;0,'7th 1'!D6,IF('7th 1'!K54&gt;0,'7th 1'!L6,IF('7th 1'!S54&gt;0,'7th 1'!T6,0)))</f>
        <v>Drawing-7</v>
      </c>
      <c r="D2948" s="79" t="str">
        <f>IF('7th 2'!C54&gt;0,'7th 2'!D6,IF('7th 2'!K54&gt;0,'7th 2'!L6,IF('7th 2'!S54&gt;0,'7th 2'!T6,0)))</f>
        <v>Figure Study</v>
      </c>
      <c r="E2948" s="79" t="str">
        <f>IF('7th 3'!C54&gt;0,'7th 3'!D6,IF('7th 3'!K54&gt;0,'7th 3'!L6,IF('7th 3'!S54&gt;0,'7th 3'!T6,0)))</f>
        <v>Composition -3</v>
      </c>
      <c r="F2948" s="79" t="str">
        <f>IF('7th 4'!C54&gt;0,'7th 4'!D6,IF('7th 4'!K54&gt;0,'7th 4'!L6,IF('7th 4'!S54&gt;0,'7th 4'!T6,0)))</f>
        <v>Head Study -3</v>
      </c>
      <c r="G2948" s="79" t="str">
        <f>IF('7th 5'!C54&gt;0,'7th 5'!D6,IF('7th 5'!K54&gt;0,'7th 5'!L6,IF('7th 5'!S54&gt;0,'7th 5'!T6,0)))</f>
        <v>Landscape -3</v>
      </c>
      <c r="H2948" s="79" t="str">
        <f>IF('7th 6'!C54&gt;0,'7th 6'!D6,IF('7th 6'!K54&gt;0,'7th 6'!L6,IF('7th 6'!S54&gt;0,'7th 6'!T6,0)))</f>
        <v>History of Western Art</v>
      </c>
      <c r="I2948" s="429"/>
      <c r="J2948" s="429"/>
      <c r="K2948" s="431"/>
      <c r="L2948" s="79" t="str">
        <f>IF('8th 1'!C54&gt;0,'8th 1'!D6,IF('8th 1'!K54&gt;0,'8th 1'!L6,IF('8th 1'!S54&gt;0,'8th 1'!T6,0)))</f>
        <v>Drawing- 8</v>
      </c>
      <c r="M2948" s="79" t="str">
        <f>IF('8th 2'!C54&gt;0,'8th 2'!D6,IF('8th 2'!K54&gt;0,'8th 2'!L6,IF('8th 2'!S54&gt;0,'8th 2'!T6,0)))</f>
        <v>Figure Study</v>
      </c>
      <c r="N2948" s="79" t="str">
        <f>IF('8th 3'!C54&gt;0,'8th 3'!D6,IF('8th 3'!K54&gt;0,'8th 3'!L6,IF('8th 3'!S54&gt;0,'8th 3'!T6,0)))</f>
        <v>Experimental Composition</v>
      </c>
      <c r="O2948" s="79" t="str">
        <f>IF('8th 4'!C54&gt;0,'8th 4'!D6,IF('8th 4'!K54&gt;0,'8th 4'!L6,IF('8th 4'!S54&gt;0,'8th 4'!T6,0)))</f>
        <v>Landscape</v>
      </c>
      <c r="P2948" s="79" t="str">
        <f>IF('8th 5'!C54&gt;0,'8th 5'!D6,IF('8th 5'!K54&gt;0,'8th 5'!L6,IF('8th 5'!S54&gt;0,'8th 5'!T6,0)))</f>
        <v>Aesthesic</v>
      </c>
      <c r="Q2948" s="79" t="str">
        <f>IF('8th 6'!C54&gt;0,'8th 6'!D6,IF('8th 6'!K54&gt;0,'8th 6'!L6,IF('8th 6'!S54&gt;0,'8th 6'!T6,0)))</f>
        <v>History of Arts in Bengal</v>
      </c>
      <c r="R2948" s="79">
        <f>IF('8th 7'!C54&gt;0,'8th 7'!D6,IF('8th 7'!K54&gt;0,'8th 7'!L6,IF('8th 7'!S54&gt;0,'8th 7'!T6,0)))</f>
        <v>0</v>
      </c>
      <c r="S2948" s="429"/>
      <c r="T2948" s="429"/>
      <c r="U2948" s="431"/>
      <c r="V2948" s="335">
        <f>IF(I2950&gt;0,(V2953+V2935),0)</f>
        <v>126</v>
      </c>
      <c r="W2948" s="254">
        <f>IF(I2950&gt;0,(W2953+W2935),0)</f>
        <v>336.75</v>
      </c>
      <c r="X2948" s="336">
        <f>IF(S2950&gt;0,(W2948/126),IF(I2950&gt;0,(W2948/109.5),0))</f>
        <v>2.6726190476190474</v>
      </c>
      <c r="Y2948" s="163" t="str">
        <f>IF(X2948&gt;=2.5,Y2947,IF(X2948&gt;=2.25,"C",IF(X2948&gt;=2,"D",IF(X2948=0,0,"F"))))</f>
        <v>C+</v>
      </c>
      <c r="Z2948" s="510"/>
    </row>
    <row r="2949" spans="1:26" ht="17.25" customHeight="1">
      <c r="A2949" s="458" t="s">
        <v>27</v>
      </c>
      <c r="B2949" s="459"/>
      <c r="C2949" s="102">
        <f>IF('7th 1'!C54&gt;0,'7th 1'!H4,IF('7th 1'!K54&gt;0,'7th 1'!P4,IF('7th 1'!S54&gt;0,'7th 1'!X4,0)))</f>
        <v>3</v>
      </c>
      <c r="D2949" s="102">
        <f>IF('7th 2'!C54&gt;0,'7th 2'!H4,IF('7th 2'!K54&gt;0,'7th 2'!P4,IF('7th 2'!S54&gt;0,'7th 2'!X4,0)))</f>
        <v>3</v>
      </c>
      <c r="E2949" s="102">
        <f>IF('7th 3'!C54&gt;0,'7th 3'!H4,IF('7th 3'!K54&gt;0,'7th 3'!P4,IF('7th 3'!S54&gt;0,'7th 3'!X4,0)))</f>
        <v>3</v>
      </c>
      <c r="F2949" s="102">
        <f>IF('7th 4'!C54&gt;0,'7th 4'!H4,IF('7th 4'!K54&gt;0,'7th 4'!P4,IF('7th 4'!S54&gt;0,'7th 4'!X4,0)))</f>
        <v>1.5</v>
      </c>
      <c r="G2949" s="102">
        <f>IF('7th 5'!C54&gt;0,'7th 5'!H4,IF('7th 5'!K54&gt;0,'7th 5'!P4,IF('7th 5'!S54&gt;0,'7th 5'!X4,0)))</f>
        <v>1.5</v>
      </c>
      <c r="H2949" s="102">
        <f>IF('7th 6'!C54&gt;0,'7th 6'!H4,IF('7th 6'!K54&gt;0,'7th 6'!P4,IF('7th 6'!S54&gt;0,'7th 6'!X4,0)))</f>
        <v>3</v>
      </c>
      <c r="I2949" s="430"/>
      <c r="J2949" s="430"/>
      <c r="K2949" s="432"/>
      <c r="L2949" s="102">
        <f>IF('8th 1'!C54&gt;0,'8th 1'!H4,IF('8th 1'!K54&gt;0,'8th 1'!P4,IF('8th 1'!S54&gt;0,'8th 1'!X4,0)))</f>
        <v>3</v>
      </c>
      <c r="M2949" s="102">
        <f>IF('8th 2'!C54&gt;0,'8th 2'!H4,IF('8th 2'!K54&gt;0,'8th 2'!P4,IF('8th 2'!S54&gt;0,'8th 2'!X4,0)))</f>
        <v>3</v>
      </c>
      <c r="N2949" s="102">
        <f>IF('8th 3'!C54&gt;0,'8th 3'!H4,IF('8th 3'!K54&gt;0,'8th 3'!P4,IF('8th 3'!S54&gt;0,'8th 3'!X4,0)))</f>
        <v>3</v>
      </c>
      <c r="O2949" s="102">
        <f>IF('8th 4'!C54&gt;0,'8th 4'!H4,IF('8th 4'!K54&gt;0,'8th 4'!P4,IF('8th 4'!S54&gt;0,'8th 4'!X4,0)))</f>
        <v>3</v>
      </c>
      <c r="P2949" s="102">
        <f>IF('8th 5'!C54&gt;0,'8th 5'!H4,IF('8th 5'!K54&gt;0,'8th 5'!P4,IF('8th 5'!S54&gt;0,'8th 5'!X4,0)))</f>
        <v>1.5</v>
      </c>
      <c r="Q2949" s="102">
        <f>IF('8th 6'!C54&gt;0,'8th 6'!H4,IF('8th 6'!K54&gt;0,'8th 6'!P4,IF('8th 6'!S54&gt;0,'8th 6'!X4,0)))</f>
        <v>1.5</v>
      </c>
      <c r="R2949" s="102">
        <f>IF('8th 7'!C54&gt;0,'8th 7'!H4,IF('8th 7'!K54&gt;0,'8th 7'!P4,IF('8th 7'!S54&gt;0,'8th 7'!X4,0)))</f>
        <v>0</v>
      </c>
      <c r="S2949" s="430"/>
      <c r="T2949" s="430"/>
      <c r="U2949" s="432"/>
      <c r="V2949" s="460" t="s">
        <v>41</v>
      </c>
      <c r="W2949" s="461"/>
      <c r="X2949" s="461"/>
      <c r="Y2949" s="462"/>
      <c r="Z2949" s="510"/>
    </row>
    <row r="2950" spans="1:26" ht="18.75" customHeight="1" thickBot="1">
      <c r="A2950" s="463" t="s">
        <v>11</v>
      </c>
      <c r="B2950" s="464"/>
      <c r="C2950" s="102">
        <v>100</v>
      </c>
      <c r="D2950" s="102">
        <v>100</v>
      </c>
      <c r="E2950" s="102">
        <v>100</v>
      </c>
      <c r="F2950" s="102">
        <v>100</v>
      </c>
      <c r="G2950" s="102">
        <v>100</v>
      </c>
      <c r="H2950" s="102">
        <v>100</v>
      </c>
      <c r="I2950" s="465">
        <f>(C2954*C2949)+(D2954*D2949)+(E2954*E2949)+(F2954*F2949)+(G2954*G2949)+(H2954*H2949)</f>
        <v>43.125</v>
      </c>
      <c r="J2950" s="84"/>
      <c r="K2950" s="103" t="str">
        <f>IF(J2952&gt;=4,"A+",IF(J2952&gt;=3.75,"A",IF(J2952&gt;=3.5,"A-",IF(J2952&gt;=3.25,"B+",IF(J2952&gt;=3,"B",IF(J2952&gt;=2.75,"B-",IF(J2952&gt;=2.5,"C+",IF(J2952&gt;=2,"C","F"))))))))</f>
        <v>B-</v>
      </c>
      <c r="L2950" s="102">
        <v>100</v>
      </c>
      <c r="M2950" s="102">
        <v>100</v>
      </c>
      <c r="N2950" s="102">
        <v>100</v>
      </c>
      <c r="O2950" s="102">
        <v>100</v>
      </c>
      <c r="P2950" s="102">
        <v>100</v>
      </c>
      <c r="Q2950" s="102">
        <v>100</v>
      </c>
      <c r="R2950" s="102">
        <v>100</v>
      </c>
      <c r="S2950" s="465">
        <f>(L2954*L2949)+(M2954*M2949)+(N2954*N2949)+(O2954*O2949)+(P2954*P2949)+(Q2954*Q2949)+(R2954*R2949)</f>
        <v>43.875</v>
      </c>
      <c r="T2950" s="84"/>
      <c r="U2950" s="103" t="str">
        <f>IF(T2952&gt;=4,"A+",IF(T2952&gt;=3.75,"A",IF(T2952&gt;=3.5,"A-",IF(T2952&gt;=3.25,"B+",IF(T2952&gt;=3,"B",IF(T2952&gt;=2.75,"B-",IF(T2952&gt;=2.5,"C+",IF(T2952&gt;=2,"C","F"))))))))</f>
        <v>B-</v>
      </c>
      <c r="V2950" s="467" t="s">
        <v>29</v>
      </c>
      <c r="W2950" s="469" t="s">
        <v>0</v>
      </c>
      <c r="X2950" s="469" t="s">
        <v>3</v>
      </c>
      <c r="Y2950" s="421" t="s">
        <v>2</v>
      </c>
      <c r="Z2950" s="510"/>
    </row>
    <row r="2951" spans="1:26" ht="17.25" thickTop="1">
      <c r="A2951" s="77" t="s">
        <v>28</v>
      </c>
      <c r="B2951" s="86"/>
      <c r="C2951" s="104">
        <f>IF('7th 1'!C54&gt;0,'7th 1'!C54,IF('7th 1'!K54&gt;0,'7th 1'!K54,IF('7th 1'!S54&gt;0,'7th 1'!S54,0)))</f>
        <v>24.5</v>
      </c>
      <c r="D2951" s="104">
        <f>IF('7th 2'!C54&gt;0,'7th 2'!C54,IF('7th 2'!K54&gt;0,'7th 2'!K54,IF('7th 2'!S54&gt;0,'7th 2'!S54,0)))</f>
        <v>24</v>
      </c>
      <c r="E2951" s="104">
        <f>IF('7th 3'!C54&gt;0,'7th 3'!C54,IF('7th 3'!K54&gt;0,'7th 3'!K54,IF('7th 3'!S54&gt;0,'7th 3'!S54,0)))</f>
        <v>25</v>
      </c>
      <c r="F2951" s="104">
        <f>IF('7th 4'!C54&gt;0,'7th 4'!C54,IF('7th 4'!K54&gt;0,'7th 4'!K54,IF('7th 4'!S54&gt;0,'7th 4'!S54,0)))</f>
        <v>27.5</v>
      </c>
      <c r="G2951" s="104">
        <f>IF('7th 5'!C54&gt;0,'7th 5'!C54,IF('7th 5'!K54&gt;0,'7th 5'!K54,IF('7th 5'!S54&gt;0,'7th 5'!S54,0)))</f>
        <v>26</v>
      </c>
      <c r="H2951" s="104">
        <f>IF('7th 6'!C54&gt;0,'7th 6'!C54,IF('7th 6'!K54&gt;0,'7th 6'!K54,IF('7th 6'!S54&gt;0,'7th 6'!S54,0)))</f>
        <v>24.75</v>
      </c>
      <c r="I2951" s="466"/>
      <c r="J2951" s="98"/>
      <c r="K2951" s="90"/>
      <c r="L2951" s="104">
        <f>IF('8th 1'!C54&gt;0,'8th 1'!C54,IF('8th 1'!K54&gt;0,'8th 1'!K54,IF('8th 1'!S54&gt;0,'8th 1'!S54,0)))</f>
        <v>24</v>
      </c>
      <c r="M2951" s="104">
        <f>IF('8th 2'!C54&gt;0,'8th 2'!C54,IF('8th 2'!K54&gt;0,'8th 2'!K54,IF('8th 2'!S54&gt;0,'8th 2'!S54,0)))</f>
        <v>26.5</v>
      </c>
      <c r="N2951" s="104">
        <f>IF('8th 3'!C54&gt;0,'8th 3'!C54,IF('8th 3'!K54&gt;0,'8th 3'!K54,IF('8th 3'!S54&gt;0,'8th 3'!S54,0)))</f>
        <v>28.5</v>
      </c>
      <c r="O2951" s="104">
        <f>IF('8th 4'!C54&gt;0,'8th 4'!C54,IF('8th 4'!K54&gt;0,'8th 4'!K54,IF('8th 4'!S54&gt;0,'8th 4'!S54,0)))</f>
        <v>23.5</v>
      </c>
      <c r="P2951" s="104">
        <f>IF('8th 5'!C54&gt;0,'8th 5'!C54,IF('8th 5'!K54&gt;0,'8th 5'!K54,IF('8th 5'!S54&gt;0,'8th 5'!S54,0)))</f>
        <v>23</v>
      </c>
      <c r="Q2951" s="104">
        <f>IF('8th 6'!C54&gt;0,'8th 6'!C54,IF('8th 6'!K54&gt;0,'8th 6'!K54,IF('8th 6'!S54&gt;0,'8th 6'!S54,0)))</f>
        <v>24.5</v>
      </c>
      <c r="R2951" s="104">
        <f>IF('8th 7'!C54&gt;0,'8th 7'!C54,IF('8th 7'!K54&gt;0,'8th 7'!K54,IF('8th 7'!S54&gt;0,'8th 7'!S54,0)))</f>
        <v>0</v>
      </c>
      <c r="S2951" s="466"/>
      <c r="T2951" s="98"/>
      <c r="U2951" s="90"/>
      <c r="V2951" s="468"/>
      <c r="W2951" s="470"/>
      <c r="X2951" s="471"/>
      <c r="Y2951" s="422"/>
      <c r="Z2951" s="510"/>
    </row>
    <row r="2952" spans="1:26" ht="17.25">
      <c r="A2952" s="423" t="s">
        <v>26</v>
      </c>
      <c r="B2952" s="91" t="s">
        <v>60</v>
      </c>
      <c r="C2952" s="104">
        <f>IF('7th 1'!C54&gt;0,'7th 1'!J54,IF('7th 1'!K54&gt;0,'7th 1'!R54,IF('7th 1'!S54&gt;0,'7th 1'!Z54,0)))</f>
        <v>37</v>
      </c>
      <c r="D2952" s="104">
        <f>IF('7th 2'!C54&gt;0,'7th 2'!J54,IF('7th 2'!K54&gt;0,'7th 2'!R54,IF('7th 2'!S54&gt;0,'7th 2'!Z54,0)))</f>
        <v>38.5</v>
      </c>
      <c r="E2952" s="104">
        <f>IF('7th 3'!C54&gt;0,'7th 3'!J54,IF('7th 3'!K54&gt;0,'7th 3'!R54,IF('7th 3'!S54&gt;0,'7th 3'!Z54,0)))</f>
        <v>34.5</v>
      </c>
      <c r="F2952" s="104">
        <f>IF('7th 4'!C54&gt;0,'7th 4'!J54,IF('7th 4'!K54&gt;0,'7th 4'!R54,IF('7th 4'!S54&gt;0,'7th 4'!Z54,0)))</f>
        <v>39</v>
      </c>
      <c r="G2952" s="104">
        <f>IF('7th 5'!C54&gt;0,'7th 5'!J54,IF('7th 5'!K54&gt;0,'7th 5'!R54,IF('7th 5'!S54&gt;0,'7th 5'!Z54,0)))</f>
        <v>37</v>
      </c>
      <c r="H2952" s="104">
        <f>IF('7th 6'!C54&gt;0,'7th 6'!J54,IF('7th 6'!K54&gt;0,'7th 6'!R54,IF('7th 6'!S54&gt;0,'7th 6'!Z54,0)))</f>
        <v>22.5</v>
      </c>
      <c r="I2952" s="466"/>
      <c r="J2952" s="440">
        <f>I2950/(C2949+D2949+E2949+F2949+G2949+H2949)</f>
        <v>2.875</v>
      </c>
      <c r="K2952" s="442" t="str">
        <f>IF(J2952&gt;=2.5,K2950,IF(J2952&gt;=2.25,"C",IF(J2952&gt;=2,"D",IF(J2952=0,0,"F"))))</f>
        <v>B-</v>
      </c>
      <c r="L2952" s="104">
        <f>IF('8th 1'!C54&gt;0,'8th 1'!J54,IF('8th 1'!K54&gt;0,'8th 1'!R54,IF('8th 1'!S54&gt;0,'8th 1'!Z54,0)))</f>
        <v>33.5</v>
      </c>
      <c r="M2952" s="104">
        <f>IF('8th 2'!C54&gt;0,'8th 2'!J54,IF('8th 2'!K54&gt;0,'8th 2'!R54,IF('8th 2'!S54&gt;0,'8th 2'!Z54,0)))</f>
        <v>38.25</v>
      </c>
      <c r="N2952" s="104">
        <f>IF('8th 3'!C54&gt;0,'8th 3'!J54,IF('8th 3'!K54&gt;0,'8th 3'!R54,IF('8th 3'!S54&gt;0,'8th 3'!Z54,0)))</f>
        <v>37.5</v>
      </c>
      <c r="O2952" s="104">
        <f>IF('8th 4'!C54&gt;0,'8th 4'!J54,IF('8th 4'!K54&gt;0,'8th 4'!R54,IF('8th 4'!S54&gt;0,'8th 4'!Z54,0)))</f>
        <v>38</v>
      </c>
      <c r="P2952" s="104">
        <f>IF('8th 5'!C54&gt;0,'8th 5'!J54,IF('8th 5'!K54&gt;0,'8th 5'!R54,IF('8th 5'!S54&gt;0,'8th 5'!Z54,0)))</f>
        <v>30</v>
      </c>
      <c r="Q2952" s="104">
        <f>IF('8th 6'!C54&gt;0,'8th 6'!J54,IF('8th 6'!K54&gt;0,'8th 6'!R54,IF('8th 6'!S54&gt;0,'8th 6'!Z54,0)))</f>
        <v>24</v>
      </c>
      <c r="R2952" s="104">
        <f>IF('8th 7'!C54&gt;0,'8th 7'!J54,IF('8th 7'!K54&gt;0,'8th 7'!R54,IF('8th 7'!S54&gt;0,'8th 7'!Z54,0)))</f>
        <v>0</v>
      </c>
      <c r="S2952" s="466"/>
      <c r="T2952" s="440">
        <f>S2950/(L2949+M2949+N2949+O2949+P2949+Q2949+R2949)</f>
        <v>2.9249999999999998</v>
      </c>
      <c r="U2952" s="442" t="str">
        <f>IF(T2952&gt;=2.5,U2950,IF(T2952&gt;=2.25,"C",IF(T2952&gt;=2,"D",IF(T2952=0,0,"F"))))</f>
        <v>B-</v>
      </c>
      <c r="V2952" s="454" t="s">
        <v>40</v>
      </c>
      <c r="W2952" s="443"/>
      <c r="X2952" s="443"/>
      <c r="Y2952" s="455"/>
      <c r="Z2952" s="510"/>
    </row>
    <row r="2953" spans="1:26" ht="16.5" customHeight="1">
      <c r="A2953" s="424"/>
      <c r="B2953" s="91" t="s">
        <v>67</v>
      </c>
      <c r="C2953" s="117">
        <f>'7th 1'!AA54</f>
        <v>62</v>
      </c>
      <c r="D2953" s="117">
        <f>'7th 2'!AA54</f>
        <v>63</v>
      </c>
      <c r="E2953" s="117">
        <f>'7th 3'!AA54</f>
        <v>60</v>
      </c>
      <c r="F2953" s="117">
        <f>'7th 4'!AA54</f>
        <v>67</v>
      </c>
      <c r="G2953" s="117">
        <f>'7th 5'!AA54</f>
        <v>63</v>
      </c>
      <c r="H2953" s="117">
        <f>'7th 6'!AA54</f>
        <v>48</v>
      </c>
      <c r="I2953" s="466"/>
      <c r="J2953" s="453"/>
      <c r="K2953" s="442"/>
      <c r="L2953" s="117">
        <f>'8th 1'!AA54</f>
        <v>58</v>
      </c>
      <c r="M2953" s="117">
        <f>'8th 2'!AA54</f>
        <v>65</v>
      </c>
      <c r="N2953" s="117">
        <f>'8th 3'!AA54</f>
        <v>66</v>
      </c>
      <c r="O2953" s="117">
        <f>'8th 4'!AA54</f>
        <v>62</v>
      </c>
      <c r="P2953" s="117">
        <f>'8th 5'!AA54</f>
        <v>53</v>
      </c>
      <c r="Q2953" s="117">
        <f>'8th 6'!AA54</f>
        <v>49</v>
      </c>
      <c r="R2953" s="117">
        <f>'8th 7'!AA54</f>
        <v>0</v>
      </c>
      <c r="S2953" s="466"/>
      <c r="T2953" s="453"/>
      <c r="U2953" s="442"/>
      <c r="V2953" s="444">
        <f>IF((C2954+C2956)=0,0,C2949)+IF((D2954+D2956)=0,0,D2949)+IF((E2954+E2956)=0,0,E2949)+IF((F2954+F2956)=0,0,F2949)+IF((G2954+G2956)=0,0,G2949)+IF((H2954+H2956)=0,0,H2949)+IF((L2954+L2956)=0,0,L2949)+IF((M2954+M2956)=0,0,M2949)+IF((N2954+N2956)=0,0,N2949)+IF((O2954+O2956)=0,0,O2949)+IF((P2954+P2956)=0,0,P2949)+IF((Q2954+Q2956)=0,0,Q2949)+IF((R2954+R2956)=0,0,R2949)+IF(I2960&gt;0,1.5,0)</f>
        <v>31.5</v>
      </c>
      <c r="W2953" s="457">
        <f>I2950+S2950+(I2960*1.5)</f>
        <v>90.75</v>
      </c>
      <c r="X2953" s="440">
        <f>IF(S2950&gt;0,(W2953/31.5),J2952)</f>
        <v>2.8809523809523809</v>
      </c>
      <c r="Y2953" s="164" t="str">
        <f>IF(X2953&gt;=4,"A+",IF(X2953&gt;=3.75,"A",IF(X2953&gt;=3.5,"A-",IF(X2953&gt;=3.25,"B+",IF(X2953&gt;=3,"B",IF(X2953&gt;=2.75,"B-",IF(X2953&gt;=2.5,"C+",IF(X2953&gt;=2,"C","F"))))))))</f>
        <v>B-</v>
      </c>
      <c r="Z2953" s="510"/>
    </row>
    <row r="2954" spans="1:26" ht="16.5">
      <c r="A2954" s="424"/>
      <c r="B2954" s="91" t="s">
        <v>1</v>
      </c>
      <c r="C2954" s="104">
        <f>'7th 1'!AC54</f>
        <v>3</v>
      </c>
      <c r="D2954" s="104">
        <f>'7th 2'!AC54</f>
        <v>3</v>
      </c>
      <c r="E2954" s="104">
        <f>'7th 3'!AC54</f>
        <v>3</v>
      </c>
      <c r="F2954" s="104">
        <f>'7th 4'!AC54</f>
        <v>3.25</v>
      </c>
      <c r="G2954" s="104">
        <f>'7th 5'!AC54</f>
        <v>3</v>
      </c>
      <c r="H2954" s="104">
        <f>'7th 6'!AC54</f>
        <v>2.25</v>
      </c>
      <c r="I2954" s="466"/>
      <c r="J2954" s="98"/>
      <c r="K2954" s="112"/>
      <c r="L2954" s="104">
        <f>'8th 1'!AC54</f>
        <v>2.75</v>
      </c>
      <c r="M2954" s="104">
        <f>'8th 2'!AC54</f>
        <v>3.25</v>
      </c>
      <c r="N2954" s="104">
        <f>'8th 3'!AC54</f>
        <v>3.25</v>
      </c>
      <c r="O2954" s="104">
        <f>'8th 4'!AC54</f>
        <v>3</v>
      </c>
      <c r="P2954" s="104">
        <f>'8th 5'!AC54</f>
        <v>2.5</v>
      </c>
      <c r="Q2954" s="104">
        <f>'8th 6'!AC54</f>
        <v>2.25</v>
      </c>
      <c r="R2954" s="104">
        <f>'8th 7'!AC54</f>
        <v>0</v>
      </c>
      <c r="S2954" s="466"/>
      <c r="T2954" s="98"/>
      <c r="V2954" s="456"/>
      <c r="W2954" s="448"/>
      <c r="X2954" s="441"/>
      <c r="Y2954" s="451" t="str">
        <f>IF(S2950&gt;0,(IF(X2953&gt;=2.5,Y2953,IF(X2953&gt;=2.25,"C",IF(X2953&gt;=2,"D","F")))),K2952)</f>
        <v>B-</v>
      </c>
      <c r="Z2954" s="510"/>
    </row>
    <row r="2955" spans="1:26" ht="16.5">
      <c r="A2955" s="424"/>
      <c r="B2955" s="91" t="s">
        <v>2</v>
      </c>
      <c r="C2955" s="104" t="str">
        <f>'7th 1'!AB54</f>
        <v>B</v>
      </c>
      <c r="D2955" s="104" t="str">
        <f>'7th 2'!AB54</f>
        <v>B</v>
      </c>
      <c r="E2955" s="104" t="str">
        <f>'7th 3'!AB54</f>
        <v>B</v>
      </c>
      <c r="F2955" s="104" t="str">
        <f>'7th 4'!AB54</f>
        <v>B+</v>
      </c>
      <c r="G2955" s="104" t="str">
        <f>'7th 5'!AB54</f>
        <v>B</v>
      </c>
      <c r="H2955" s="104" t="str">
        <f>'7th 6'!AB54</f>
        <v>C</v>
      </c>
      <c r="I2955" s="466"/>
      <c r="J2955" s="98"/>
      <c r="K2955" s="90"/>
      <c r="L2955" s="104" t="str">
        <f>'8th 1'!AB54</f>
        <v>B-</v>
      </c>
      <c r="M2955" s="104" t="str">
        <f>'8th 2'!AB54</f>
        <v>B+</v>
      </c>
      <c r="N2955" s="104" t="str">
        <f>'8th 3'!AB54</f>
        <v>B+</v>
      </c>
      <c r="O2955" s="104" t="str">
        <f>'8th 4'!AB54</f>
        <v>B</v>
      </c>
      <c r="P2955" s="104" t="str">
        <f>'8th 5'!AB54</f>
        <v>C+</v>
      </c>
      <c r="Q2955" s="104" t="str">
        <f>'8th 6'!AB54</f>
        <v>C</v>
      </c>
      <c r="R2955" s="104" t="str">
        <f>'8th 7'!AB54</f>
        <v/>
      </c>
      <c r="S2955" s="466"/>
      <c r="T2955" s="98"/>
      <c r="U2955" s="90"/>
      <c r="V2955" s="446"/>
      <c r="W2955" s="449"/>
      <c r="X2955" s="450"/>
      <c r="Y2955" s="452"/>
      <c r="Z2955" s="510"/>
    </row>
    <row r="2956" spans="1:26" ht="16.5">
      <c r="A2956" s="413" t="s">
        <v>127</v>
      </c>
      <c r="B2956" s="91" t="s">
        <v>1</v>
      </c>
      <c r="C2956" s="104" t="str">
        <f>'7th 1'!AD54</f>
        <v>3.46</v>
      </c>
      <c r="D2956" s="104">
        <f>'7th 2'!AD54</f>
        <v>0</v>
      </c>
      <c r="E2956" s="104">
        <f>'7th 3'!AD54</f>
        <v>0</v>
      </c>
      <c r="F2956" s="104">
        <f>'7th 4'!AD54</f>
        <v>0</v>
      </c>
      <c r="G2956" s="104">
        <f>'7th 5'!AD54</f>
        <v>0</v>
      </c>
      <c r="H2956" s="104">
        <f>'7th 6'!AD54</f>
        <v>0</v>
      </c>
      <c r="I2956" s="415">
        <f>(C2956*C2949)+(D2956*D2949)+(E2956*E2949)+(F2956*F2949)+(G2956*G2949)+(H2956*H2949)</f>
        <v>10.379999999999999</v>
      </c>
      <c r="J2956" s="417">
        <f>IF(C2956&gt;0,(C2954*C2949),0)+IF(D2956&gt;0,(D2954*D2949),0)+IF(E2956&gt;0,(E2954*E2949),0)+IF(F2956&gt;0,(F2954*F2949),0)+IF(G2956&gt;0,(G2954*G2949),0)+IF(H2956&gt;0,(H2954*H2949),0)</f>
        <v>9</v>
      </c>
      <c r="K2956" s="418">
        <f>IF(C2956&gt;C2954,((C2956*C2949)-(C2954*C2949)),0)+IF(D2956&gt;D2954,((D2956*D2949)-(D2954*D2949)),0)+IF(E2956&gt;E2954,((E2956*E2949)-(E2954*E2949)),0)+IF(F2956&gt;F2954,((F2956*F2949)-(F2954*F2949)),0)+IF(G2956&gt;G2954,((G2956*G2949)-(G2954*G2949)),0)+IF(H2956&gt;H2954,((H2956*H2949)-(H2954*H2949)),0)</f>
        <v>1.379999999999999</v>
      </c>
      <c r="L2956" s="165">
        <f>'8th 1'!AD54</f>
        <v>0</v>
      </c>
      <c r="M2956" s="104">
        <f>'8th 2'!AD54</f>
        <v>0</v>
      </c>
      <c r="N2956" s="104">
        <f>'8th 3'!AD54</f>
        <v>0</v>
      </c>
      <c r="O2956" s="104">
        <f>'8th 4'!AD54</f>
        <v>0</v>
      </c>
      <c r="P2956" s="104">
        <f>'8th 5'!AD54</f>
        <v>0</v>
      </c>
      <c r="Q2956" s="104">
        <f>'8th 6'!AD54</f>
        <v>0</v>
      </c>
      <c r="R2956" s="104">
        <f>'8th 7'!AD54</f>
        <v>0</v>
      </c>
      <c r="S2956" s="403">
        <f>(L2956*L2949)+(M2956*M2949)+(N2956*N2949)+(O2956*O2949)+(P2956*P2949)+(Q2956*Q2949)+(R2956*R2949)</f>
        <v>0</v>
      </c>
      <c r="T2956" s="417">
        <f>IF(L2956&gt;0,(L2954*L2949),0)+IF(M2956&gt;0,(M2954*M2949),0)+IF(N2956&gt;0,(N2954*N2949),0)+IF(O2956&gt;0,(O2954*O2949),0)+IF(P2956&gt;0,(P2954*P2949),0)+IF(Q2956&gt;0,(Q2954*Q2949),0)+IF(R2956&gt;0,(R2954*R2949),0)</f>
        <v>0</v>
      </c>
      <c r="U2956" s="399">
        <f>IF(L2956&gt;L2954,((L2956*L2949)-(L2954*L2949)),0)+IF(M2956&gt;M2954,((M2956*M2949)-(M2954*M2949)),0)+IF(N2956&gt;N2954,((N2956*N2949)-(N2954*N2949)),0)+IF(O2956&gt;O2954,((O2956*O2949)-(O2954*O2949)),0)+IF(P2956&gt;P2954,((P2956*P2949)-(P2954*P2949)),0)+IF(Q2956&gt;Q2954,((Q2956*Q2949)-(Q2954*Q2949)),0)+IF(R2956&gt;R2954,((R2956*R2949)-(R2954*R2949)),0)</f>
        <v>0</v>
      </c>
      <c r="V2956" s="401">
        <f>I2956+S2956</f>
        <v>10.379999999999999</v>
      </c>
      <c r="W2956" s="403">
        <f>J2956+T2956</f>
        <v>9</v>
      </c>
      <c r="X2956" s="403">
        <f>K2956+U2956</f>
        <v>1.379999999999999</v>
      </c>
      <c r="Y2956" s="405">
        <f>IF(V2948&gt;0,(X2956+Y2943),0)</f>
        <v>1.379999999999999</v>
      </c>
      <c r="Z2956" s="510"/>
    </row>
    <row r="2957" spans="1:26" ht="15.75" customHeight="1" thickBot="1">
      <c r="A2957" s="414"/>
      <c r="B2957" s="157" t="s">
        <v>23</v>
      </c>
      <c r="C2957" s="180" t="str">
        <f>'7th 1'!AE54</f>
        <v>Imp:</v>
      </c>
      <c r="D2957" s="180" t="str">
        <f>'7th 2'!AE54</f>
        <v/>
      </c>
      <c r="E2957" s="180" t="str">
        <f>'7th 3'!AE54</f>
        <v/>
      </c>
      <c r="F2957" s="180" t="str">
        <f>'7th 4'!AE54</f>
        <v/>
      </c>
      <c r="G2957" s="180" t="str">
        <f>'7th 5'!AE54</f>
        <v/>
      </c>
      <c r="H2957" s="180" t="str">
        <f>'7th 6'!AE54</f>
        <v/>
      </c>
      <c r="I2957" s="416"/>
      <c r="J2957" s="416"/>
      <c r="K2957" s="419"/>
      <c r="L2957" s="180" t="str">
        <f>'8th 1'!AE54</f>
        <v/>
      </c>
      <c r="M2957" s="180" t="str">
        <f>'8th 2'!AE54</f>
        <v/>
      </c>
      <c r="N2957" s="180" t="str">
        <f>'8th 3'!AE54</f>
        <v/>
      </c>
      <c r="O2957" s="180" t="str">
        <f>'8th 4'!AE54</f>
        <v/>
      </c>
      <c r="P2957" s="180" t="str">
        <f>'8th 5'!AE54</f>
        <v/>
      </c>
      <c r="Q2957" s="180" t="str">
        <f>'8th 6'!AE54</f>
        <v/>
      </c>
      <c r="R2957" s="180" t="str">
        <f>'8th 7'!AE54</f>
        <v/>
      </c>
      <c r="S2957" s="420"/>
      <c r="T2957" s="420"/>
      <c r="U2957" s="400"/>
      <c r="V2957" s="402"/>
      <c r="W2957" s="404"/>
      <c r="X2957" s="404"/>
      <c r="Y2957" s="406"/>
      <c r="Z2957" s="510"/>
    </row>
    <row r="2958" spans="1:26" ht="9.75" customHeight="1" thickTop="1" thickBot="1">
      <c r="C2958" s="53"/>
      <c r="D2958" s="53"/>
      <c r="E2958" s="53"/>
      <c r="F2958" s="53"/>
      <c r="G2958" s="53"/>
      <c r="H2958" s="53"/>
      <c r="L2958" s="53"/>
      <c r="M2958" s="53"/>
      <c r="N2958" s="53"/>
      <c r="O2958" s="53"/>
      <c r="P2958" s="53"/>
      <c r="Q2958" s="53"/>
      <c r="R2958" s="53"/>
      <c r="V2958" s="53"/>
      <c r="W2958" s="53"/>
      <c r="X2958" s="53"/>
      <c r="Y2958" s="53"/>
    </row>
    <row r="2959" spans="1:26" ht="18.75" thickTop="1">
      <c r="A2959" s="407" t="s">
        <v>33</v>
      </c>
      <c r="B2959" s="408"/>
      <c r="C2959" s="376" t="s">
        <v>35</v>
      </c>
      <c r="D2959" s="380"/>
      <c r="E2959" s="376" t="s">
        <v>30</v>
      </c>
      <c r="F2959" s="380"/>
      <c r="G2959" s="376" t="s">
        <v>31</v>
      </c>
      <c r="H2959" s="380"/>
      <c r="I2959" s="376" t="s">
        <v>32</v>
      </c>
      <c r="J2959" s="411"/>
      <c r="K2959" s="411"/>
      <c r="L2959" s="412"/>
      <c r="M2959" s="370" t="s">
        <v>50</v>
      </c>
      <c r="N2959" s="371"/>
      <c r="O2959" s="376" t="s">
        <v>0</v>
      </c>
      <c r="P2959" s="377"/>
      <c r="Q2959" s="169" t="s">
        <v>29</v>
      </c>
      <c r="R2959" s="378" t="s">
        <v>216</v>
      </c>
      <c r="S2959" s="379"/>
      <c r="T2959" s="379"/>
      <c r="U2959" s="380"/>
      <c r="V2959" s="381" t="s">
        <v>2</v>
      </c>
      <c r="W2959" s="382"/>
      <c r="X2959" s="170"/>
      <c r="Y2959" s="171"/>
    </row>
    <row r="2960" spans="1:26" s="113" customFormat="1" ht="18" customHeight="1">
      <c r="A2960" s="409"/>
      <c r="B2960" s="410"/>
      <c r="C2960" s="383" t="str">
        <f>'viva-1'!K52</f>
        <v>2.75</v>
      </c>
      <c r="D2960" s="384"/>
      <c r="E2960" s="383" t="str">
        <f>'viva-2'!K52</f>
        <v>3.00</v>
      </c>
      <c r="F2960" s="384"/>
      <c r="G2960" s="385" t="str">
        <f>'viva-3'!K52</f>
        <v>3.00</v>
      </c>
      <c r="H2960" s="384"/>
      <c r="I2960" s="383" t="str">
        <f>'viva-4'!K52</f>
        <v>2.50</v>
      </c>
      <c r="J2960" s="386"/>
      <c r="K2960" s="386"/>
      <c r="L2960" s="387"/>
      <c r="M2960" s="372"/>
      <c r="N2960" s="373"/>
      <c r="O2960" s="388">
        <f>W2948+Y2956</f>
        <v>338.13</v>
      </c>
      <c r="P2960" s="389"/>
      <c r="Q2960" s="397">
        <f>V2948</f>
        <v>126</v>
      </c>
      <c r="R2960" s="392">
        <f>O2960/126</f>
        <v>2.6835714285714287</v>
      </c>
      <c r="S2960" s="393"/>
      <c r="T2960" s="393"/>
      <c r="U2960" s="394"/>
      <c r="V2960" s="359" t="str">
        <f>IF(R2960&gt;=2.5,Y2960,IF(R2960&gt;=2.25,"C",IF(R2960&gt;=2,"D",IF(R2960=0,0,"F"))))</f>
        <v>C+</v>
      </c>
      <c r="W2960" s="360"/>
      <c r="X2960" s="172"/>
      <c r="Y2960" s="173" t="str">
        <f>IF(R2960&gt;=4,"A+",IF(R2960&gt;=3.75,"A",IF(R2960&gt;=3.5,"A-",IF(R2960&gt;=3.25,"B+",IF(R2960&gt;=3,"B",IF(R2960&gt;=2.75,"B-",IF(R2960&gt;=2.5,"C+",IF(R2960&gt;=2,"C","F"))))))))</f>
        <v>C+</v>
      </c>
      <c r="Z2960" s="174"/>
    </row>
    <row r="2961" spans="1:26" ht="34.5" customHeight="1" thickBot="1">
      <c r="A2961" s="363" t="s">
        <v>34</v>
      </c>
      <c r="B2961" s="364"/>
      <c r="C2961" s="365" t="s">
        <v>1</v>
      </c>
      <c r="D2961" s="366"/>
      <c r="E2961" s="367">
        <f>C2960+E2960+G2960+I2960</f>
        <v>11.25</v>
      </c>
      <c r="F2961" s="368"/>
      <c r="G2961" s="365" t="s">
        <v>0</v>
      </c>
      <c r="H2961" s="366"/>
      <c r="I2961" s="367">
        <f>E2961*1.5</f>
        <v>16.875</v>
      </c>
      <c r="J2961" s="369"/>
      <c r="K2961" s="369"/>
      <c r="L2961" s="368"/>
      <c r="M2961" s="374"/>
      <c r="N2961" s="375"/>
      <c r="O2961" s="390"/>
      <c r="P2961" s="391"/>
      <c r="Q2961" s="398"/>
      <c r="R2961" s="395"/>
      <c r="S2961" s="395"/>
      <c r="T2961" s="395"/>
      <c r="U2961" s="396"/>
      <c r="V2961" s="361"/>
      <c r="W2961" s="362"/>
      <c r="X2961" s="175"/>
      <c r="Y2961" s="176"/>
    </row>
    <row r="2962" spans="1:26" ht="30" customHeight="1" thickTop="1">
      <c r="B2962" s="54"/>
      <c r="C2962" s="54"/>
      <c r="D2962" s="514" t="s">
        <v>24</v>
      </c>
      <c r="E2962" s="514"/>
      <c r="F2962" s="514"/>
      <c r="G2962" s="514"/>
      <c r="H2962" s="514"/>
      <c r="I2962" s="514"/>
      <c r="J2962" s="514"/>
      <c r="K2962" s="514"/>
      <c r="L2962" s="514"/>
      <c r="M2962" s="514"/>
      <c r="N2962" s="514"/>
      <c r="O2962" s="514"/>
      <c r="P2962" s="514"/>
      <c r="Q2962" s="514"/>
      <c r="R2962" s="514"/>
      <c r="S2962" s="514"/>
      <c r="T2962" s="55" t="s">
        <v>36</v>
      </c>
      <c r="U2962" s="56"/>
      <c r="V2962" s="515">
        <f>'1st 1'!R55</f>
        <v>0</v>
      </c>
      <c r="W2962" s="516"/>
      <c r="X2962" s="516"/>
      <c r="Y2962" s="516"/>
    </row>
    <row r="2963" spans="1:26" ht="18.75">
      <c r="A2963" s="57"/>
      <c r="B2963" s="58"/>
      <c r="C2963" s="59" t="s">
        <v>4</v>
      </c>
      <c r="D2963" s="60" t="s">
        <v>71</v>
      </c>
      <c r="E2963" s="60"/>
      <c r="F2963" s="53"/>
      <c r="G2963" s="61"/>
      <c r="H2963" s="517" t="s">
        <v>73</v>
      </c>
      <c r="I2963" s="518"/>
      <c r="J2963" s="518"/>
      <c r="K2963" s="518"/>
      <c r="L2963" s="518"/>
      <c r="M2963" s="518"/>
      <c r="N2963" s="518"/>
      <c r="O2963" s="62"/>
      <c r="P2963" s="62"/>
      <c r="Q2963" s="62"/>
      <c r="R2963" s="53"/>
      <c r="S2963" s="63"/>
      <c r="T2963" s="55" t="s">
        <v>37</v>
      </c>
      <c r="U2963" s="56"/>
      <c r="V2963" s="519">
        <f>'1st 1'!A55</f>
        <v>48</v>
      </c>
      <c r="W2963" s="516"/>
      <c r="X2963" s="516"/>
      <c r="Y2963" s="516"/>
    </row>
    <row r="2964" spans="1:26" ht="18.75">
      <c r="A2964" s="57"/>
      <c r="B2964" s="58"/>
      <c r="C2964" s="59" t="s">
        <v>5</v>
      </c>
      <c r="D2964" s="60" t="s">
        <v>66</v>
      </c>
      <c r="E2964" s="60"/>
      <c r="F2964" s="64"/>
      <c r="G2964" s="53"/>
      <c r="H2964" s="61"/>
      <c r="I2964" s="65"/>
      <c r="J2964" s="520">
        <f>'1st 1'!A3531</f>
        <v>0</v>
      </c>
      <c r="K2964" s="521"/>
      <c r="L2964" s="521"/>
      <c r="M2964" s="521"/>
      <c r="N2964" s="62"/>
      <c r="O2964" s="62"/>
      <c r="P2964" s="53"/>
      <c r="Q2964" s="53"/>
      <c r="R2964" s="53"/>
      <c r="S2964" s="63"/>
      <c r="T2964" s="55" t="s">
        <v>38</v>
      </c>
      <c r="U2964" s="56"/>
      <c r="V2964" s="56"/>
      <c r="W2964" s="56"/>
      <c r="X2964" s="56"/>
      <c r="Y2964" s="66">
        <f>'1st 1'!S55</f>
        <v>0</v>
      </c>
    </row>
    <row r="2965" spans="1:26" ht="18.75">
      <c r="A2965" s="57"/>
      <c r="B2965" s="58"/>
      <c r="C2965" s="59" t="s">
        <v>6</v>
      </c>
      <c r="D2965" s="60" t="s">
        <v>14</v>
      </c>
      <c r="E2965" s="58"/>
      <c r="F2965" s="67" t="s">
        <v>7</v>
      </c>
      <c r="G2965" s="68" t="str">
        <f>'1st 1'!B55</f>
        <v>I</v>
      </c>
      <c r="H2965" s="69"/>
      <c r="I2965" s="70"/>
      <c r="J2965" s="70"/>
      <c r="K2965" s="70"/>
      <c r="L2965" s="53"/>
      <c r="M2965" s="53"/>
      <c r="N2965" s="53"/>
      <c r="O2965" s="53"/>
      <c r="P2965" s="53"/>
      <c r="Q2965" s="53"/>
      <c r="R2965" s="53"/>
      <c r="V2965" s="53"/>
      <c r="W2965" s="53"/>
      <c r="X2965" s="53"/>
      <c r="Y2965" s="53"/>
    </row>
    <row r="2966" spans="1:26" ht="18.75">
      <c r="A2966" s="57"/>
      <c r="B2966" s="64"/>
      <c r="C2966" s="64"/>
      <c r="D2966" s="64"/>
      <c r="E2966" s="53"/>
      <c r="F2966" s="67" t="s">
        <v>8</v>
      </c>
      <c r="G2966" s="72">
        <f>'1st 1'!T55</f>
        <v>0</v>
      </c>
      <c r="H2966" s="69"/>
      <c r="I2966" s="70"/>
      <c r="J2966" s="70"/>
      <c r="K2966" s="70"/>
      <c r="L2966" s="53"/>
      <c r="M2966" s="53"/>
      <c r="N2966" s="53"/>
      <c r="O2966" s="53"/>
      <c r="P2966" s="53"/>
      <c r="Q2966" s="53"/>
      <c r="R2966" s="53"/>
      <c r="V2966" s="53"/>
      <c r="W2966" s="53"/>
      <c r="X2966" s="53"/>
      <c r="Y2966" s="53"/>
    </row>
    <row r="2967" spans="1:26" ht="18.75">
      <c r="A2967" s="57"/>
      <c r="B2967" s="64"/>
      <c r="C2967" s="64"/>
      <c r="D2967" s="64"/>
      <c r="E2967" s="53"/>
      <c r="F2967" s="67" t="s">
        <v>9</v>
      </c>
      <c r="G2967" s="72">
        <f>'1st 1'!U55</f>
        <v>0</v>
      </c>
      <c r="H2967" s="69"/>
      <c r="I2967" s="70"/>
      <c r="J2967" s="70"/>
      <c r="K2967" s="70"/>
      <c r="L2967" s="53"/>
      <c r="M2967" s="53"/>
      <c r="N2967" s="53"/>
      <c r="O2967" s="53"/>
      <c r="P2967" s="53"/>
      <c r="Q2967" s="53"/>
      <c r="R2967" s="53"/>
      <c r="V2967" s="53"/>
      <c r="W2967" s="53"/>
      <c r="X2967" s="53"/>
      <c r="Y2967" s="53"/>
    </row>
    <row r="2968" spans="1:26" ht="18.75">
      <c r="A2968" s="57"/>
      <c r="B2968" s="64"/>
      <c r="C2968" s="64"/>
      <c r="D2968" s="64"/>
      <c r="E2968" s="53"/>
      <c r="F2968" s="67" t="s">
        <v>10</v>
      </c>
      <c r="G2968" s="72">
        <f>'1st 1'!V55</f>
        <v>0</v>
      </c>
      <c r="H2968" s="69"/>
      <c r="I2968" s="73"/>
      <c r="J2968" s="73"/>
      <c r="K2968" s="73"/>
      <c r="L2968" s="53"/>
      <c r="M2968" s="53"/>
      <c r="N2968" s="53"/>
      <c r="O2968" s="53"/>
      <c r="P2968" s="53"/>
      <c r="Q2968" s="53"/>
      <c r="R2968" s="53"/>
      <c r="V2968" s="53"/>
      <c r="W2968" s="53"/>
      <c r="X2968" s="53"/>
      <c r="Y2968" s="53"/>
    </row>
    <row r="2969" spans="1:26" ht="21.75" customHeight="1" thickBot="1">
      <c r="A2969" s="522" t="s">
        <v>25</v>
      </c>
      <c r="B2969" s="522"/>
      <c r="C2969" s="523"/>
      <c r="D2969" s="523"/>
      <c r="E2969" s="523"/>
      <c r="F2969" s="523"/>
      <c r="G2969" s="523"/>
      <c r="H2969" s="523"/>
      <c r="I2969" s="523"/>
      <c r="J2969" s="523"/>
      <c r="K2969" s="523"/>
      <c r="L2969" s="524"/>
      <c r="M2969" s="524"/>
      <c r="N2969" s="524"/>
      <c r="O2969" s="524"/>
      <c r="P2969" s="524"/>
      <c r="Q2969" s="524"/>
      <c r="R2969" s="524"/>
      <c r="S2969" s="524"/>
      <c r="T2969" s="524"/>
      <c r="U2969" s="524"/>
      <c r="V2969" s="524"/>
      <c r="W2969" s="524"/>
      <c r="X2969" s="524"/>
      <c r="Y2969" s="524"/>
    </row>
    <row r="2970" spans="1:26" ht="19.5" customHeight="1" thickTop="1" thickBot="1">
      <c r="A2970" s="478" t="s">
        <v>42</v>
      </c>
      <c r="B2970" s="479"/>
      <c r="C2970" s="479"/>
      <c r="D2970" s="479"/>
      <c r="E2970" s="479"/>
      <c r="F2970" s="479"/>
      <c r="G2970" s="479"/>
      <c r="H2970" s="479"/>
      <c r="I2970" s="479"/>
      <c r="J2970" s="479"/>
      <c r="K2970" s="480"/>
      <c r="L2970" s="479" t="s">
        <v>43</v>
      </c>
      <c r="M2970" s="479"/>
      <c r="N2970" s="479"/>
      <c r="O2970" s="479"/>
      <c r="P2970" s="479"/>
      <c r="Q2970" s="479"/>
      <c r="R2970" s="479"/>
      <c r="S2970" s="479"/>
      <c r="T2970" s="479"/>
      <c r="U2970" s="506"/>
      <c r="V2970" s="507" t="s">
        <v>39</v>
      </c>
      <c r="W2970" s="508"/>
      <c r="X2970" s="508"/>
      <c r="Y2970" s="509"/>
      <c r="Z2970" s="510" t="s">
        <v>68</v>
      </c>
    </row>
    <row r="2971" spans="1:26" ht="19.5" thickTop="1" thickBot="1">
      <c r="A2971" s="74" t="s">
        <v>22</v>
      </c>
      <c r="B2971" s="75"/>
      <c r="C2971" s="76">
        <f>'1st 1'!C4</f>
        <v>101</v>
      </c>
      <c r="D2971" s="76">
        <f>'1st 2'!C4</f>
        <v>102</v>
      </c>
      <c r="E2971" s="76">
        <f>'1st 3'!C4</f>
        <v>103</v>
      </c>
      <c r="F2971" s="76">
        <f>'1st 4'!C4</f>
        <v>104</v>
      </c>
      <c r="G2971" s="76">
        <f>'1st 5'!C4</f>
        <v>105</v>
      </c>
      <c r="H2971" s="76">
        <f>'1st 6'!C4</f>
        <v>106</v>
      </c>
      <c r="I2971" s="511" t="s">
        <v>0</v>
      </c>
      <c r="J2971" s="511" t="s">
        <v>3</v>
      </c>
      <c r="K2971" s="512" t="s">
        <v>2</v>
      </c>
      <c r="L2971" s="76">
        <f>'2nd 1'!C4</f>
        <v>107</v>
      </c>
      <c r="M2971" s="76">
        <f>'2nd 2'!C4</f>
        <v>108</v>
      </c>
      <c r="N2971" s="76">
        <f>'2nd 3'!C4</f>
        <v>109</v>
      </c>
      <c r="O2971" s="76">
        <f>'2nd 4'!C4</f>
        <v>110</v>
      </c>
      <c r="P2971" s="76">
        <f>'2nd 5'!C4</f>
        <v>111</v>
      </c>
      <c r="Q2971" s="76">
        <f>'2nd 6'!C4</f>
        <v>112</v>
      </c>
      <c r="R2971" s="76">
        <f>'2nd 7'!C4</f>
        <v>0</v>
      </c>
      <c r="S2971" s="429" t="s">
        <v>0</v>
      </c>
      <c r="T2971" s="429" t="s">
        <v>3</v>
      </c>
      <c r="U2971" s="431" t="s">
        <v>2</v>
      </c>
      <c r="V2971" s="492" t="s">
        <v>29</v>
      </c>
      <c r="W2971" s="493" t="s">
        <v>0</v>
      </c>
      <c r="X2971" s="494" t="s">
        <v>3</v>
      </c>
      <c r="Y2971" s="495" t="s">
        <v>2</v>
      </c>
      <c r="Z2971" s="510"/>
    </row>
    <row r="2972" spans="1:26" ht="64.5" customHeight="1" thickTop="1" thickBot="1">
      <c r="A2972" s="77" t="s">
        <v>63</v>
      </c>
      <c r="B2972" s="78"/>
      <c r="C2972" s="114" t="str">
        <f>'1st 1'!C6</f>
        <v>Drawing-1</v>
      </c>
      <c r="D2972" s="114" t="str">
        <f>'1st 2'!C6</f>
        <v>Sketch-1</v>
      </c>
      <c r="E2972" s="114" t="str">
        <f>'1st 3'!C6</f>
        <v>Parspective-1</v>
      </c>
      <c r="F2972" s="114" t="str">
        <f>'1st 4'!C6</f>
        <v>Study and Composition-1</v>
      </c>
      <c r="G2972" s="114" t="str">
        <f>'1st 5'!C6</f>
        <v>History of Civilization-1</v>
      </c>
      <c r="H2972" s="114" t="str">
        <f>'1st 6'!C6</f>
        <v>Nazrul Studies</v>
      </c>
      <c r="I2972" s="481"/>
      <c r="J2972" s="481"/>
      <c r="K2972" s="482"/>
      <c r="L2972" s="114" t="str">
        <f>'2nd 1'!C6</f>
        <v>Drawing-2</v>
      </c>
      <c r="M2972" s="114" t="str">
        <f>'2nd 2'!C6</f>
        <v>Sketch-2</v>
      </c>
      <c r="N2972" s="114" t="str">
        <f>'2nd 3'!C6</f>
        <v>Perspective- 2</v>
      </c>
      <c r="O2972" s="114" t="str">
        <f>'2nd 4'!C6</f>
        <v>Basic Design</v>
      </c>
      <c r="P2972" s="114" t="str">
        <f>'2nd 5'!C6</f>
        <v xml:space="preserve"> Study &amp; composition 2</v>
      </c>
      <c r="Q2972" s="114" t="str">
        <f>'2nd 6'!C6</f>
        <v>History of Civilization -2</v>
      </c>
      <c r="R2972" s="114">
        <f>'2nd 7'!C6</f>
        <v>0</v>
      </c>
      <c r="S2972" s="429"/>
      <c r="T2972" s="429"/>
      <c r="U2972" s="431"/>
      <c r="V2972" s="492"/>
      <c r="W2972" s="493"/>
      <c r="X2972" s="493"/>
      <c r="Y2972" s="495"/>
      <c r="Z2972" s="510"/>
    </row>
    <row r="2973" spans="1:26" ht="18.75" thickTop="1">
      <c r="A2973" s="77" t="s">
        <v>12</v>
      </c>
      <c r="B2973" s="78"/>
      <c r="C2973" s="80">
        <f>'1st 1'!G4</f>
        <v>3</v>
      </c>
      <c r="D2973" s="80">
        <f>'1st 2'!G4</f>
        <v>1.5</v>
      </c>
      <c r="E2973" s="80">
        <f>'1st 3'!G4</f>
        <v>3</v>
      </c>
      <c r="F2973" s="80">
        <f>'1st 4'!G4</f>
        <v>3</v>
      </c>
      <c r="G2973" s="80">
        <f>'1st 5'!G4</f>
        <v>1.5</v>
      </c>
      <c r="H2973" s="80">
        <f>'1st 6'!G4</f>
        <v>3</v>
      </c>
      <c r="I2973" s="481"/>
      <c r="J2973" s="481"/>
      <c r="K2973" s="513"/>
      <c r="L2973" s="80">
        <f>'2nd 1'!G4</f>
        <v>3</v>
      </c>
      <c r="M2973" s="80">
        <f>'2nd 2'!G4</f>
        <v>1.5</v>
      </c>
      <c r="N2973" s="80">
        <f>'2nd 3'!G4</f>
        <v>3</v>
      </c>
      <c r="O2973" s="80">
        <f>'2nd 4'!G4</f>
        <v>1.5</v>
      </c>
      <c r="P2973" s="80">
        <f>'2nd 5'!G4</f>
        <v>3</v>
      </c>
      <c r="Q2973" s="80">
        <f>'2nd 6'!G4</f>
        <v>3</v>
      </c>
      <c r="R2973" s="80">
        <f>'2nd 7'!G4</f>
        <v>0</v>
      </c>
      <c r="S2973" s="430"/>
      <c r="T2973" s="430"/>
      <c r="U2973" s="432"/>
      <c r="V2973" s="468"/>
      <c r="W2973" s="471"/>
      <c r="X2973" s="471"/>
      <c r="Y2973" s="422"/>
      <c r="Z2973" s="510"/>
    </row>
    <row r="2974" spans="1:26" ht="16.5" customHeight="1">
      <c r="A2974" s="77" t="s">
        <v>11</v>
      </c>
      <c r="B2974" s="78"/>
      <c r="C2974" s="80">
        <v>100</v>
      </c>
      <c r="D2974" s="80">
        <v>100</v>
      </c>
      <c r="E2974" s="80">
        <v>100</v>
      </c>
      <c r="F2974" s="80">
        <v>100</v>
      </c>
      <c r="G2974" s="80">
        <v>100</v>
      </c>
      <c r="H2974" s="80">
        <v>100</v>
      </c>
      <c r="I2974" s="496">
        <f>(C2978*C2973)+(D2978*D2973)+(E2978*E2973)+(F2978*F2973)+(G2978*G2973)+(H2978*H2973)</f>
        <v>46.5</v>
      </c>
      <c r="J2974" s="82"/>
      <c r="K2974" s="83" t="str">
        <f>IF(J2975&gt;=4,"A+",IF(J2975&gt;=3.75,"A",IF(J2975&gt;=3.5,"A-",IF(J2975&gt;=3.25,"B+",IF(J2975&gt;=3,"B",IF(J2975&gt;=2.75,"B-",IF(J2975&gt;=2.5,"C+",IF(J2975&gt;=2,"C","F"))))))))</f>
        <v>B</v>
      </c>
      <c r="L2974" s="81">
        <v>100</v>
      </c>
      <c r="M2974" s="80">
        <v>100</v>
      </c>
      <c r="N2974" s="80">
        <v>100</v>
      </c>
      <c r="O2974" s="80">
        <v>100</v>
      </c>
      <c r="P2974" s="80">
        <v>100</v>
      </c>
      <c r="Q2974" s="80">
        <v>100</v>
      </c>
      <c r="R2974" s="80">
        <v>100</v>
      </c>
      <c r="S2974" s="465">
        <f>(L2978*L2973)+(M2978*M2973)+(N2978*N2973)+(O2978*O2973)+(P2978*P2973)+(Q2978*Q2973)+(R2978*R2973)</f>
        <v>40.875</v>
      </c>
      <c r="T2974" s="84"/>
      <c r="U2974" s="85" t="str">
        <f>IF(T2975&gt;=4,"A+",IF(T2975&gt;=3.75,"A",IF(T2975&gt;=3.5,"A-",IF(T2975&gt;=3.25,"B+",IF(T2975&gt;=3,"B",IF(T2975&gt;=2.75,"B-",IF(T2975&gt;=2.5,"C+",IF(T2975&gt;=2,"C","F"))))))))</f>
        <v>C+</v>
      </c>
      <c r="V2974" s="498">
        <f>IF((C2978+C2980)=0,0,C2973)+IF((D2978+D2980)=0,0,D2973)+IF((E2978+E2980)=0,0,E2973)+IF((F2978+F2980)=0,0,F2973)+IF((G2978+G2980)=0,0,G2973)+IF((H2978+H2980)=0,0,H2973)+IF((L2978+L2980)=0,0,L2973)+IF((M2978+M2980)=0,0,M2973)+IF((N2978+N2980)=0,0,N2973)+IF((O2978+O2980)=0,0,O2973)+IF((P2978+P2980)=0,0,P2973)+IF((Q2978+Q2980)=0,0,Q2973)+IF((R2978+R2980)=0,0,R2973)+IF(C3023=0,0,1.5)</f>
        <v>31.5</v>
      </c>
      <c r="W2974" s="415">
        <f>I2974+S2974+(C3023*1.5)</f>
        <v>92.625</v>
      </c>
      <c r="X2974" s="503">
        <f>IF(S2974&gt;0,(W2974/31.5),J2975)</f>
        <v>2.9404761904761907</v>
      </c>
      <c r="Y2974" s="154" t="str">
        <f>IF(X2974&gt;=4,"A+",IF(X2974&gt;=3.75,"A",IF(X2974&gt;=3.5,"A-",IF(X2974&gt;=3.25,"B+",IF(X2974&gt;=3,"B",IF(X2974&gt;=2.75,"B-",IF(X2974&gt;=2.5,"C+",IF(X2974&gt;=2,"C","F"))))))))</f>
        <v>B-</v>
      </c>
      <c r="Z2974" s="510"/>
    </row>
    <row r="2975" spans="1:26" ht="18">
      <c r="A2975" s="77" t="s">
        <v>28</v>
      </c>
      <c r="B2975" s="86"/>
      <c r="C2975" s="87">
        <f>'1st 1'!C55</f>
        <v>23.5</v>
      </c>
      <c r="D2975" s="87">
        <f>'1st 2'!C55</f>
        <v>29</v>
      </c>
      <c r="E2975" s="87">
        <f>'1st 3'!C55</f>
        <v>27.5</v>
      </c>
      <c r="F2975" s="87">
        <f>'1st 4'!C55</f>
        <v>25</v>
      </c>
      <c r="G2975" s="87">
        <f>'1st 5'!C55</f>
        <v>26</v>
      </c>
      <c r="H2975" s="87">
        <f>'1st 6'!C55</f>
        <v>31</v>
      </c>
      <c r="I2975" s="497"/>
      <c r="J2975" s="485">
        <f>I2974/(C2973+D2973+E2973+F2973+G2973+H2973)</f>
        <v>3.1</v>
      </c>
      <c r="K2975" s="88"/>
      <c r="L2975" s="89">
        <f>'2nd 1'!C55</f>
        <v>21</v>
      </c>
      <c r="M2975" s="87">
        <f>'2nd 2'!C55</f>
        <v>25</v>
      </c>
      <c r="N2975" s="87">
        <f>'2nd 3'!C55</f>
        <v>23.5</v>
      </c>
      <c r="O2975" s="87">
        <f>'2nd 4'!C55</f>
        <v>28</v>
      </c>
      <c r="P2975" s="87">
        <f>'2nd 5'!C55</f>
        <v>20.5</v>
      </c>
      <c r="Q2975" s="87">
        <f>'2nd 6'!C55</f>
        <v>25.5</v>
      </c>
      <c r="R2975" s="87">
        <f>'2nd 7'!C55</f>
        <v>0</v>
      </c>
      <c r="S2975" s="457"/>
      <c r="T2975" s="485">
        <f>S2974/(L2973+M2973+N2973+O2973+P2973+Q2973+R2973)</f>
        <v>2.7250000000000001</v>
      </c>
      <c r="U2975" s="90"/>
      <c r="V2975" s="499"/>
      <c r="W2975" s="501"/>
      <c r="X2975" s="453"/>
      <c r="Y2975" s="487" t="str">
        <f>IF(S2974&gt;0,(IF(X2974&gt;=2.5,Y2974,IF(X2974&gt;=2.25,"C",IF(X2974&gt;=2,"D","F")))),K2976)</f>
        <v>B-</v>
      </c>
      <c r="Z2975" s="510"/>
    </row>
    <row r="2976" spans="1:26" ht="16.5" customHeight="1">
      <c r="A2976" s="423" t="s">
        <v>26</v>
      </c>
      <c r="B2976" s="91" t="s">
        <v>60</v>
      </c>
      <c r="C2976" s="87">
        <f>'1st 1'!J55</f>
        <v>40.5</v>
      </c>
      <c r="D2976" s="87">
        <f>'1st 2'!J55</f>
        <v>34.5</v>
      </c>
      <c r="E2976" s="87">
        <f>'1st 3'!J55</f>
        <v>43.5</v>
      </c>
      <c r="F2976" s="87">
        <f>'1st 4'!J55</f>
        <v>27.5</v>
      </c>
      <c r="G2976" s="87">
        <f>'1st 5'!J55</f>
        <v>36.5</v>
      </c>
      <c r="H2976" s="87">
        <f>'1st 6'!J55</f>
        <v>38.5</v>
      </c>
      <c r="I2976" s="497"/>
      <c r="J2976" s="505"/>
      <c r="K2976" s="489" t="str">
        <f>IF(J2975&gt;=2.5,K2974,IF(J2975&gt;=2.25,"C",IF(J2975&gt;=2,"D",IF(J2975=0,0,"F"))))</f>
        <v>B</v>
      </c>
      <c r="L2976" s="89">
        <f>'2nd 1'!J55</f>
        <v>30.5</v>
      </c>
      <c r="M2976" s="87">
        <f>'2nd 2'!J55</f>
        <v>34</v>
      </c>
      <c r="N2976" s="87">
        <f>'2nd 3'!J55</f>
        <v>43.5</v>
      </c>
      <c r="O2976" s="87">
        <f>'2nd 4'!J55</f>
        <v>45.5</v>
      </c>
      <c r="P2976" s="87">
        <f>'2nd 5'!J55</f>
        <v>30.5</v>
      </c>
      <c r="Q2976" s="87">
        <f>'2nd 6'!J55</f>
        <v>23</v>
      </c>
      <c r="R2976" s="87">
        <f>'2nd 7'!J55</f>
        <v>0</v>
      </c>
      <c r="S2976" s="457"/>
      <c r="T2976" s="486"/>
      <c r="U2976" s="442" t="str">
        <f>IF(T2975&gt;=2.5,U2974,IF(T2975&gt;=2.25,"C",IF(T2975&gt;=2,"D",IF(T2975=0,0,"F"))))</f>
        <v>C+</v>
      </c>
      <c r="V2976" s="499"/>
      <c r="W2976" s="501"/>
      <c r="X2976" s="453"/>
      <c r="Y2976" s="488"/>
      <c r="Z2976" s="510"/>
    </row>
    <row r="2977" spans="1:28" ht="16.5" customHeight="1">
      <c r="A2977" s="424"/>
      <c r="B2977" s="91" t="s">
        <v>67</v>
      </c>
      <c r="C2977" s="115">
        <f>'1st 1'!K55</f>
        <v>64</v>
      </c>
      <c r="D2977" s="115">
        <f>'1st 2'!K55</f>
        <v>64</v>
      </c>
      <c r="E2977" s="115">
        <f>'1st 3'!K55</f>
        <v>71</v>
      </c>
      <c r="F2977" s="115">
        <f>'1st 4'!K55</f>
        <v>53</v>
      </c>
      <c r="G2977" s="115">
        <f>'1st 5'!K55</f>
        <v>63</v>
      </c>
      <c r="H2977" s="115">
        <f>'1st 6'!K55</f>
        <v>70</v>
      </c>
      <c r="I2977" s="497"/>
      <c r="J2977" s="505"/>
      <c r="K2977" s="490"/>
      <c r="L2977" s="116">
        <f>'2nd 1'!K55</f>
        <v>52</v>
      </c>
      <c r="M2977" s="115">
        <f>'2nd 2'!K55</f>
        <v>59</v>
      </c>
      <c r="N2977" s="115">
        <f>'2nd 3'!K55</f>
        <v>67</v>
      </c>
      <c r="O2977" s="115">
        <f>'2nd 4'!K55</f>
        <v>74</v>
      </c>
      <c r="P2977" s="115">
        <f>'2nd 5'!K55</f>
        <v>51</v>
      </c>
      <c r="Q2977" s="115">
        <f>'2nd 6'!K55</f>
        <v>49</v>
      </c>
      <c r="R2977" s="115">
        <f>'2nd 7'!K55</f>
        <v>0</v>
      </c>
      <c r="S2977" s="457"/>
      <c r="T2977" s="486"/>
      <c r="U2977" s="491"/>
      <c r="V2977" s="499"/>
      <c r="W2977" s="501"/>
      <c r="X2977" s="453"/>
      <c r="Y2977" s="488"/>
      <c r="Z2977" s="510"/>
    </row>
    <row r="2978" spans="1:28" ht="18">
      <c r="A2978" s="424"/>
      <c r="B2978" s="91" t="s">
        <v>1</v>
      </c>
      <c r="C2978" s="87">
        <f>'1st 1'!M55</f>
        <v>3</v>
      </c>
      <c r="D2978" s="87">
        <f>'1st 2'!M55</f>
        <v>3</v>
      </c>
      <c r="E2978" s="87">
        <f>'1st 3'!M55</f>
        <v>3.5</v>
      </c>
      <c r="F2978" s="87">
        <f>'1st 4'!M55</f>
        <v>2.5</v>
      </c>
      <c r="G2978" s="87">
        <f>'1st 5'!M55</f>
        <v>3</v>
      </c>
      <c r="H2978" s="87">
        <f>'1st 6'!M55</f>
        <v>3.5</v>
      </c>
      <c r="I2978" s="497"/>
      <c r="J2978" s="505"/>
      <c r="K2978" s="92"/>
      <c r="L2978" s="89">
        <f>'2nd 1'!M55</f>
        <v>2.5</v>
      </c>
      <c r="M2978" s="87">
        <f>'2nd 2'!M55</f>
        <v>2.75</v>
      </c>
      <c r="N2978" s="87">
        <f>'2nd 3'!M55</f>
        <v>3.25</v>
      </c>
      <c r="O2978" s="87">
        <f>'2nd 4'!M55</f>
        <v>3.5</v>
      </c>
      <c r="P2978" s="87">
        <f>'2nd 5'!M55</f>
        <v>2.5</v>
      </c>
      <c r="Q2978" s="87">
        <f>'2nd 6'!M55</f>
        <v>2.25</v>
      </c>
      <c r="R2978" s="87">
        <f>'2nd 7'!M55</f>
        <v>0</v>
      </c>
      <c r="S2978" s="457"/>
      <c r="T2978" s="486"/>
      <c r="U2978" s="93"/>
      <c r="V2978" s="499"/>
      <c r="W2978" s="501"/>
      <c r="X2978" s="453"/>
      <c r="Y2978" s="155"/>
      <c r="Z2978" s="510"/>
    </row>
    <row r="2979" spans="1:28" ht="17.25" customHeight="1" thickBot="1">
      <c r="A2979" s="424"/>
      <c r="B2979" s="94" t="s">
        <v>2</v>
      </c>
      <c r="C2979" s="95" t="str">
        <f>'1st 1'!L55</f>
        <v>B</v>
      </c>
      <c r="D2979" s="95" t="str">
        <f>'1st 2'!L55</f>
        <v>B</v>
      </c>
      <c r="E2979" s="95" t="str">
        <f>'1st 3'!L55</f>
        <v>A-</v>
      </c>
      <c r="F2979" s="95" t="str">
        <f>'1st 4'!L55</f>
        <v>C+</v>
      </c>
      <c r="G2979" s="95" t="str">
        <f>'1st 5'!L55</f>
        <v>B</v>
      </c>
      <c r="H2979" s="95" t="str">
        <f>'1st 6'!L55</f>
        <v>A-</v>
      </c>
      <c r="I2979" s="472"/>
      <c r="J2979" s="96"/>
      <c r="K2979" s="88"/>
      <c r="L2979" s="97" t="str">
        <f>'2nd 1'!L55</f>
        <v>C+</v>
      </c>
      <c r="M2979" s="95" t="str">
        <f>'2nd 2'!L55</f>
        <v>B-</v>
      </c>
      <c r="N2979" s="95" t="str">
        <f>'2nd 3'!L55</f>
        <v>B+</v>
      </c>
      <c r="O2979" s="95" t="str">
        <f>'2nd 4'!L55</f>
        <v>A-</v>
      </c>
      <c r="P2979" s="95" t="str">
        <f>'2nd 5'!L55</f>
        <v>C+</v>
      </c>
      <c r="Q2979" s="95" t="str">
        <f>'2nd 6'!L55</f>
        <v>C</v>
      </c>
      <c r="R2979" s="95">
        <f>'2nd 7'!L55</f>
        <v>0</v>
      </c>
      <c r="S2979" s="457"/>
      <c r="T2979" s="98"/>
      <c r="U2979" s="90"/>
      <c r="V2979" s="500"/>
      <c r="W2979" s="502"/>
      <c r="X2979" s="504"/>
      <c r="Y2979" s="156"/>
      <c r="Z2979" s="510"/>
    </row>
    <row r="2980" spans="1:28" ht="18.75" thickTop="1">
      <c r="A2980" s="413" t="s">
        <v>127</v>
      </c>
      <c r="B2980" s="91" t="s">
        <v>1</v>
      </c>
      <c r="C2980" s="87">
        <f>'1st 1'!N55</f>
        <v>0</v>
      </c>
      <c r="D2980" s="87">
        <f>'1st 2'!N55</f>
        <v>0</v>
      </c>
      <c r="E2980" s="87">
        <f>'1st 3'!N55</f>
        <v>0</v>
      </c>
      <c r="F2980" s="87">
        <f>'1st 4'!N55</f>
        <v>0</v>
      </c>
      <c r="G2980" s="87">
        <f>'1st 5'!N55</f>
        <v>0</v>
      </c>
      <c r="H2980" s="87">
        <f>'1st 6'!N55</f>
        <v>0</v>
      </c>
      <c r="I2980" s="530">
        <f>(C2980*C2973)+(D2980*D2973)+(E2980*E2973)+(F2980*F2973)+(G2980*G2973)+(H2980*H2973)</f>
        <v>0</v>
      </c>
      <c r="J2980" s="417">
        <f>IF(C2980&gt;0,(C2978*C2973),0)+IF(D2980&gt;0,(D2978*D2973),0)+IF(E2980&gt;0,(E2978*E2973),0)+IF(F2980&gt;0,(F2978*F2973),0)+IF(G2980&gt;0,(G2978*G2973),0)+IF(H2980&gt;0,(H2978*H2973),0)</f>
        <v>0</v>
      </c>
      <c r="K2980" s="473">
        <f>IF(C2980&gt;C2978,((C2980*C2973)-(C2978*C2973)),0)+IF(D2980&gt;D2978,((D2980*D2973)-(D2978*D2973)),0)+IF(E2980&gt;E2978,((E2980*E2973)-(E2978*E2973)),0)+IF(F2980&gt;F2978,((F2980*F2973)-(F2978*F2973)),0)+IF(G2980&gt;G2978,((G2980*G2973)-(G2978*G2973)),0)+IF(H2980&gt;H2978,((H2980*H2973)-(H2978*H2973)),0)</f>
        <v>0</v>
      </c>
      <c r="L2980" s="89">
        <f>'2nd 1'!N55</f>
        <v>0</v>
      </c>
      <c r="M2980" s="87">
        <f>'2nd 2'!N55</f>
        <v>0</v>
      </c>
      <c r="N2980" s="87">
        <f>'2nd 3'!N55</f>
        <v>0</v>
      </c>
      <c r="O2980" s="87">
        <f>'2nd 4'!N55</f>
        <v>0</v>
      </c>
      <c r="P2980" s="87">
        <f>'2nd 5'!N55</f>
        <v>0</v>
      </c>
      <c r="Q2980" s="87">
        <f>'2nd 6'!N55</f>
        <v>0</v>
      </c>
      <c r="R2980" s="87">
        <f>'2nd 7'!N55</f>
        <v>0</v>
      </c>
      <c r="S2980" s="401">
        <f>(L2980*L2973)+(M2980*M2973)+(N2980*N2973)+(O2980*O2973)+(P2980*P2973)+(Q2980*Q2973)+(R2980*R2973)</f>
        <v>0</v>
      </c>
      <c r="T2980" s="417">
        <f>IF(L2980&gt;0,(L2978*L2973),0)+IF(M2980&gt;0,(M2978*M2973),0)+IF(N2980&gt;0,(N2978*N2973),0)+IF(O2980&gt;0,(O2978*O2973),0)+IF(P2980&gt;0,(P2978*P2973),0)+IF(Q2980&gt;0,(Q2978*Q2973),0)+IF(R2980&gt;0,(R2978*R2973),0)</f>
        <v>0</v>
      </c>
      <c r="U2980" s="399">
        <f>IF(L2980&gt;L2978,((L2980*L2973)-(L2978*L2973)),0)+IF(M2980&gt;M2978,((M2980*M2973)-(M2978*M2973)),0)+IF(N2980&gt;N2978,((N2980*N2973)-(N2978*N2973)),0)+IF(O2980&gt;O2978,((O2980*O2973)-(O2978*O2973)),0)+IF(P2980&gt;P2978,((P2980*P2973)-(P2978*P2973)),0)+IF(Q2980&gt;Q2978,((Q2980*Q2973)-(Q2978*Q2973)),0)+IF(R2980&gt;R2978,((R2980*R2973)-(R2978*R2973)),0)</f>
        <v>0</v>
      </c>
      <c r="V2980" s="401">
        <f>I2980+S2980</f>
        <v>0</v>
      </c>
      <c r="W2980" s="436">
        <f>J2980+T2980</f>
        <v>0</v>
      </c>
      <c r="X2980" s="526">
        <f>K2980+U2980</f>
        <v>0</v>
      </c>
      <c r="Y2980" s="527"/>
      <c r="Z2980" s="510"/>
    </row>
    <row r="2981" spans="1:28" ht="15.75" customHeight="1" thickBot="1">
      <c r="A2981" s="414"/>
      <c r="B2981" s="157" t="s">
        <v>23</v>
      </c>
      <c r="C2981" s="178" t="str">
        <f>'1st 1'!O55</f>
        <v/>
      </c>
      <c r="D2981" s="178" t="str">
        <f>'1st 2'!O55</f>
        <v/>
      </c>
      <c r="E2981" s="178" t="str">
        <f>'1st 3'!O55</f>
        <v/>
      </c>
      <c r="F2981" s="178" t="str">
        <f>'1st 4'!O55</f>
        <v/>
      </c>
      <c r="G2981" s="178" t="str">
        <f>'1st 5'!O55</f>
        <v/>
      </c>
      <c r="H2981" s="178" t="str">
        <f>'1st 6'!O55</f>
        <v/>
      </c>
      <c r="I2981" s="472"/>
      <c r="J2981" s="472"/>
      <c r="K2981" s="474"/>
      <c r="L2981" s="179" t="str">
        <f>'2nd 1'!O55</f>
        <v/>
      </c>
      <c r="M2981" s="178" t="str">
        <f>'2nd 2'!O55</f>
        <v/>
      </c>
      <c r="N2981" s="178" t="str">
        <f>'2nd 3'!O55</f>
        <v/>
      </c>
      <c r="O2981" s="178" t="str">
        <f>'2nd 4'!O55</f>
        <v/>
      </c>
      <c r="P2981" s="178" t="str">
        <f>'2nd 5'!O55</f>
        <v/>
      </c>
      <c r="Q2981" s="178" t="str">
        <f>'2nd 6'!O55</f>
        <v/>
      </c>
      <c r="R2981" s="178" t="str">
        <f>'2nd 7'!O55</f>
        <v/>
      </c>
      <c r="S2981" s="475"/>
      <c r="T2981" s="420"/>
      <c r="U2981" s="400"/>
      <c r="V2981" s="402"/>
      <c r="W2981" s="437"/>
      <c r="X2981" s="528"/>
      <c r="Y2981" s="529"/>
      <c r="Z2981" s="510"/>
    </row>
    <row r="2982" spans="1:28" ht="21" customHeight="1" thickTop="1" thickBot="1">
      <c r="A2982" s="435" t="s">
        <v>30</v>
      </c>
      <c r="B2982" s="435"/>
      <c r="C2982" s="435"/>
      <c r="D2982" s="435"/>
      <c r="E2982" s="435"/>
      <c r="F2982" s="435"/>
      <c r="G2982" s="435"/>
      <c r="H2982" s="435"/>
      <c r="I2982" s="435"/>
      <c r="J2982" s="435"/>
      <c r="K2982" s="435"/>
      <c r="L2982" s="435"/>
      <c r="M2982" s="435"/>
      <c r="N2982" s="435"/>
      <c r="O2982" s="435"/>
      <c r="P2982" s="435"/>
      <c r="Q2982" s="435"/>
      <c r="R2982" s="435"/>
      <c r="S2982" s="435"/>
      <c r="T2982" s="435"/>
      <c r="U2982" s="435"/>
      <c r="V2982" s="435"/>
      <c r="W2982" s="435"/>
      <c r="X2982" s="435"/>
      <c r="Y2982" s="435"/>
      <c r="Z2982" s="510"/>
    </row>
    <row r="2983" spans="1:28" ht="19.5" customHeight="1" thickTop="1" thickBot="1">
      <c r="A2983" s="478" t="s">
        <v>44</v>
      </c>
      <c r="B2983" s="479"/>
      <c r="C2983" s="479"/>
      <c r="D2983" s="479"/>
      <c r="E2983" s="479"/>
      <c r="F2983" s="479"/>
      <c r="G2983" s="479"/>
      <c r="H2983" s="479"/>
      <c r="I2983" s="479"/>
      <c r="J2983" s="479"/>
      <c r="K2983" s="506"/>
      <c r="L2983" s="425" t="s">
        <v>45</v>
      </c>
      <c r="M2983" s="426"/>
      <c r="N2983" s="426"/>
      <c r="O2983" s="426"/>
      <c r="P2983" s="426"/>
      <c r="Q2983" s="426"/>
      <c r="R2983" s="426"/>
      <c r="S2983" s="426"/>
      <c r="T2983" s="426"/>
      <c r="U2983" s="426"/>
      <c r="V2983" s="160"/>
      <c r="W2983" s="428" t="s">
        <v>39</v>
      </c>
      <c r="X2983" s="428"/>
      <c r="Y2983" s="161"/>
      <c r="Z2983" s="510"/>
    </row>
    <row r="2984" spans="1:28" ht="17.25" customHeight="1" thickTop="1">
      <c r="A2984" s="99" t="s">
        <v>22</v>
      </c>
      <c r="B2984" s="100"/>
      <c r="C2984" s="101">
        <f>'3rd 1'!B4</f>
        <v>201</v>
      </c>
      <c r="D2984" s="101">
        <f>'3rd 2'!B4</f>
        <v>202</v>
      </c>
      <c r="E2984" s="101">
        <f>'3rd 3'!B4</f>
        <v>203</v>
      </c>
      <c r="F2984" s="101">
        <f>'3rd 4'!B4</f>
        <v>204</v>
      </c>
      <c r="G2984" s="101">
        <f>'3rd 5'!B4</f>
        <v>205</v>
      </c>
      <c r="H2984" s="101">
        <f>'3rd 6'!B4</f>
        <v>0</v>
      </c>
      <c r="I2984" s="430" t="s">
        <v>0</v>
      </c>
      <c r="J2984" s="430" t="s">
        <v>3</v>
      </c>
      <c r="K2984" s="432" t="s">
        <v>2</v>
      </c>
      <c r="L2984" s="101">
        <f>'4th 1'!B4</f>
        <v>206</v>
      </c>
      <c r="M2984" s="101">
        <f>'4th 2'!B4</f>
        <v>207</v>
      </c>
      <c r="N2984" s="101">
        <f>'4th 3'!B4</f>
        <v>208</v>
      </c>
      <c r="O2984" s="101">
        <f>'4th 4'!B4</f>
        <v>209</v>
      </c>
      <c r="P2984" s="101">
        <f>'4th 5'!B4</f>
        <v>210</v>
      </c>
      <c r="Q2984" s="101">
        <f>'4th 6'!B4</f>
        <v>211</v>
      </c>
      <c r="R2984" s="101">
        <f>'4th 7'!B4</f>
        <v>0</v>
      </c>
      <c r="S2984" s="429" t="s">
        <v>0</v>
      </c>
      <c r="T2984" s="429" t="s">
        <v>3</v>
      </c>
      <c r="U2984" s="431" t="s">
        <v>2</v>
      </c>
      <c r="V2984" s="433" t="s">
        <v>62</v>
      </c>
      <c r="W2984" s="434"/>
      <c r="X2984" s="434"/>
      <c r="Y2984" s="162" t="str">
        <f>IF(X2985&gt;=4,"A+",IF(X2985&gt;=3.75,"A",IF(X2985&gt;=3.5,"A-",IF(X2985&gt;=3.25,"B+",IF(X2985&gt;=3,"B",IF(X2985&gt;=2.75,"B-",IF(X2985&gt;=2.5,"C+",IF(X2985&gt;=2,"C","F"))))))))</f>
        <v>B-</v>
      </c>
      <c r="Z2984" s="510"/>
    </row>
    <row r="2985" spans="1:28" ht="63.75" customHeight="1">
      <c r="A2985" s="77" t="s">
        <v>63</v>
      </c>
      <c r="B2985" s="86"/>
      <c r="C2985" s="79" t="str">
        <f>IF('3rd 1'!C55&gt;0,'3rd 1'!D6,IF('3rd 1'!K55&gt;0,'3rd 1'!L6,IF('3rd 1'!S55&gt;0,'3rd 1'!T6,0)))</f>
        <v>Drawing-3</v>
      </c>
      <c r="D2985" s="79" t="str">
        <f>IF('3rd 2'!C55&gt;0,'3rd 2'!D6,IF('3rd 2'!K55&gt;0,'3rd 2'!L6,IF('3rd 2'!S55&gt;0,'3rd 2'!T6,0)))</f>
        <v>Still Life-1</v>
      </c>
      <c r="E2985" s="79" t="str">
        <f>IF('3rd 3'!C55&gt;0,'3rd 3'!D6,IF('3rd 3'!K55&gt;0,'3rd 3'!L6,IF('3rd 3'!S55&gt;0,'3rd 3'!T6,0)))</f>
        <v>Sketch-3</v>
      </c>
      <c r="F2985" s="79" t="str">
        <f>IF('3rd 4'!C55&gt;0,'3rd 4'!D6,IF('3rd 4'!K55&gt;0,'3rd 4'!L6,IF('3rd 4'!S55&gt;0,'3rd 4'!T6,0)))</f>
        <v>Nature Study</v>
      </c>
      <c r="G2985" s="79" t="str">
        <f>IF('3rd 5'!C55&gt;0,'3rd 5'!D6,IF('3rd 5'!K55&gt;0,'3rd 5'!L6,IF('3rd 5'!S55&gt;0,'3rd 5'!T6,0)))</f>
        <v>History of Ancient Indian Civilization</v>
      </c>
      <c r="H2985" s="79">
        <f>IF('3rd 6'!C55&gt;0,'3rd 6'!D6,IF('3rd 6'!K55&gt;0,'3rd 6'!L6,IF('3rd 6'!S55&gt;0,'3rd 6'!T6,0)))</f>
        <v>0</v>
      </c>
      <c r="I2985" s="481"/>
      <c r="J2985" s="481"/>
      <c r="K2985" s="482"/>
      <c r="L2985" s="79" t="str">
        <f>IF('4th 1'!C55&gt;0,'4th 1'!D6,IF('4th 1'!K55&gt;0,'4th 1'!L6,IF('4th 1'!S55&gt;0,'4th 1'!T6,0)))</f>
        <v>Drawing-4</v>
      </c>
      <c r="M2985" s="79" t="str">
        <f>IF('4th 2'!C55&gt;0,'4th 2'!D6,IF('4th 2'!K55&gt;0,'4th 2'!L6,IF('4th 2'!S55&gt;0,'4th 2'!T6,0)))</f>
        <v>Still Life-2</v>
      </c>
      <c r="N2985" s="79" t="str">
        <f>IF('4th 3'!C55&gt;0,'4th 3'!D6,IF('4th 3'!K55&gt;0,'4th 3'!L6,IF('4th 3'!S55&gt;0,'4th 3'!T6,0)))</f>
        <v>Landscape-2</v>
      </c>
      <c r="O2985" s="79" t="str">
        <f>IF('4th 4'!C55&gt;0,'4th 4'!D6,IF('4th 4'!K55&gt;0,'4th 4'!L6,IF('4th 4'!S55&gt;0,'4th 4'!T6,0)))</f>
        <v>Study &amp; Composition-2</v>
      </c>
      <c r="P2985" s="79" t="str">
        <f>IF('4th 5'!C55&gt;0,'4th 5'!D6,IF('4th 5'!K55&gt;0,'4th 5'!L6,IF('4th 5'!S55&gt;0,'4th 5'!T6,0)))</f>
        <v>Material &amp; Technique of Printmaking</v>
      </c>
      <c r="Q2985" s="79" t="str">
        <f>IF('4th 6'!C55&gt;0,'4th 6'!D6,IF('4th 6'!K55&gt;0,'4th 6'!L6,IF('4th 6'!S55&gt;0,'4th 6'!T6,0)))</f>
        <v>History of Ancient Bengal Civilization</v>
      </c>
      <c r="R2985" s="79">
        <f>IF('4th 7'!C55&gt;0,'4th 7'!D6,IF('4th 7'!K55&gt;0,'4th 7'!L6,IF('4th 7'!S55&gt;0,'4th 7'!T6,0)))</f>
        <v>0</v>
      </c>
      <c r="S2985" s="429"/>
      <c r="T2985" s="429"/>
      <c r="U2985" s="431"/>
      <c r="V2985" s="335">
        <f>IF(I2987&gt;0,(V2990+V2974),0)</f>
        <v>63</v>
      </c>
      <c r="W2985" s="254">
        <f>IF(I2987&gt;0,(W2990+W2974),0)</f>
        <v>181.5</v>
      </c>
      <c r="X2985" s="336">
        <f>IF(S2987&gt;0,(W2985/63),IF(I2987&gt;0,(W2985/46.5),0))</f>
        <v>2.8809523809523809</v>
      </c>
      <c r="Y2985" s="163" t="str">
        <f>IF(X2985&gt;=2.5,Y2984,IF(X2985&gt;=2.25,"C",IF(X2985&gt;=2,"D",IF(X2985=0,0,"F"))))</f>
        <v>B-</v>
      </c>
      <c r="Z2985" s="510"/>
    </row>
    <row r="2986" spans="1:28" ht="16.5">
      <c r="A2986" s="458" t="s">
        <v>27</v>
      </c>
      <c r="B2986" s="459"/>
      <c r="C2986" s="102">
        <f>IF('3rd 1'!C55&gt;0,'3rd 1'!H4,IF('3rd 1'!K55&gt;0,'3rd 1'!P4,IF('3rd 1'!S55&gt;0,'3rd 1'!X4,0)))</f>
        <v>3</v>
      </c>
      <c r="D2986" s="102">
        <f>IF('3rd 2'!C55&gt;0,'3rd 2'!H4,IF('3rd 2'!K55&gt;0,'3rd 2'!P4,IF('3rd 2'!S55&gt;0,'3rd 2'!X4,0)))</f>
        <v>3</v>
      </c>
      <c r="E2986" s="102">
        <f>IF('3rd 3'!C55&gt;0,'3rd 3'!H4,IF('3rd 3'!K55&gt;0,'3rd 3'!P4,IF('3rd 3'!S55&gt;0,'3rd 3'!X4,0)))</f>
        <v>3</v>
      </c>
      <c r="F2986" s="102">
        <f>IF('3rd 4'!C55&gt;0,'3rd 4'!H4,IF('3rd 4'!K55&gt;0,'3rd 4'!P4,IF('3rd 4'!S55&gt;0,'3rd 4'!X4,0)))</f>
        <v>3</v>
      </c>
      <c r="G2986" s="102">
        <f>IF('3rd 5'!C55&gt;0,'3rd 5'!H4,IF('3rd 5'!K55&gt;0,'3rd 5'!P4,IF('3rd 5'!S55&gt;0,'3rd 5'!X4,0)))</f>
        <v>3</v>
      </c>
      <c r="H2986" s="102">
        <f>IF('3rd 6'!C55&gt;0,'3rd 6'!H4,IF('3rd 6'!K55&gt;0,'3rd 6'!P4,IF('3rd 6'!S55&gt;0,'3rd 6'!X4,0)))</f>
        <v>0</v>
      </c>
      <c r="I2986" s="481"/>
      <c r="J2986" s="481"/>
      <c r="K2986" s="482"/>
      <c r="L2986" s="102">
        <f>IF('4th 1'!C55&gt;0,'4th 1'!H4,IF('4th 1'!K55&gt;0,'4th 1'!P4,IF('4th 1'!S55&gt;0,'4th 1'!X4,0)))</f>
        <v>3</v>
      </c>
      <c r="M2986" s="102">
        <f>IF('4th 2'!C55&gt;0,'4th 2'!H4,IF('4th 2'!K55&gt;0,'4th 2'!P4,IF('4th 2'!S55&gt;0,'4th 2'!X4,0)))</f>
        <v>3</v>
      </c>
      <c r="N2986" s="102">
        <f>IF('4th 3'!C55&gt;0,'4th 3'!H4,IF('4th 3'!K55&gt;0,'4th 3'!P4,IF('4th 3'!S55&gt;0,'4th 3'!X4,0)))</f>
        <v>3</v>
      </c>
      <c r="O2986" s="102">
        <f>IF('4th 4'!C55&gt;0,'4th 4'!H4,IF('4th 4'!K55&gt;0,'4th 4'!P4,IF('4th 4'!S55&gt;0,'4th 4'!X4,0)))</f>
        <v>1.5</v>
      </c>
      <c r="P2986" s="102">
        <f>IF('4th 5'!C55&gt;0,'4th 5'!H4,IF('4th 5'!K55&gt;0,'4th 5'!P4,IF('4th 5'!S55&gt;0,'4th 5'!X4,0)))</f>
        <v>1.5</v>
      </c>
      <c r="Q2986" s="102">
        <f>IF('4th 6'!C55&gt;0,'4th 6'!H4,IF('4th 6'!K55&gt;0,'4th 6'!P4,IF('4th 6'!S55&gt;0,'4th 6'!X4,0)))</f>
        <v>3</v>
      </c>
      <c r="R2986" s="102">
        <f>IF('4th 7'!C55&gt;0,'4th 7'!H4,IF('4th 7'!K55&gt;0,'4th 7'!P4,IF('4th 7'!S55&gt;0,'4th 7'!X4,0)))</f>
        <v>0</v>
      </c>
      <c r="S2986" s="430"/>
      <c r="T2986" s="430"/>
      <c r="U2986" s="432"/>
      <c r="V2986" s="460" t="s">
        <v>41</v>
      </c>
      <c r="W2986" s="461"/>
      <c r="X2986" s="461"/>
      <c r="Y2986" s="462"/>
      <c r="Z2986" s="510"/>
    </row>
    <row r="2987" spans="1:28" ht="17.25" thickBot="1">
      <c r="A2987" s="463" t="s">
        <v>11</v>
      </c>
      <c r="B2987" s="464"/>
      <c r="C2987" s="102">
        <v>100</v>
      </c>
      <c r="D2987" s="102">
        <v>100</v>
      </c>
      <c r="E2987" s="102">
        <v>100</v>
      </c>
      <c r="F2987" s="102">
        <v>100</v>
      </c>
      <c r="G2987" s="102">
        <v>100</v>
      </c>
      <c r="H2987" s="102">
        <v>100</v>
      </c>
      <c r="I2987" s="465">
        <f>(C2991*C2986)+(D2991*D2986)+(E2991*E2986)+(F2991*F2986)+(G2991*G2986)+(H2991*H2986)</f>
        <v>41.25</v>
      </c>
      <c r="J2987" s="84"/>
      <c r="K2987" s="103" t="str">
        <f>IF(J2988&gt;=4,"A+",IF(J2988&gt;=3.75,"A",IF(J2988&gt;=3.5,"A-",IF(J2988&gt;=3.25,"B+",IF(J2988&gt;=3,"B",IF(J2988&gt;=2.75,"B-",IF(J2988&gt;=2.5,"C+",IF(J2988&gt;=2,"C","F"))))))))</f>
        <v>B-</v>
      </c>
      <c r="L2987" s="102">
        <v>100</v>
      </c>
      <c r="M2987" s="102">
        <v>100</v>
      </c>
      <c r="N2987" s="102">
        <v>100</v>
      </c>
      <c r="O2987" s="102">
        <v>100</v>
      </c>
      <c r="P2987" s="102">
        <v>100</v>
      </c>
      <c r="Q2987" s="102">
        <v>100</v>
      </c>
      <c r="R2987" s="102">
        <v>100</v>
      </c>
      <c r="S2987" s="465">
        <f>(L2991*L2986)+(M2991*M2986)+(N2991*N2986)+(O2991*O2986)+(P2991*P2986)+(Q2991*Q2986)+(R2991*R2986)</f>
        <v>43.875</v>
      </c>
      <c r="T2987" s="84"/>
      <c r="U2987" s="103" t="str">
        <f>IF(T2988&gt;=4,"A+",IF(T2988&gt;=3.75,"A",IF(T2988&gt;=3.5,"A-",IF(T2988&gt;=3.25,"B+",IF(T2988&gt;=3,"B",IF(T2988&gt;=2.75,"B-",IF(T2988&gt;=2.5,"C+",IF(T2988&gt;=2,"C","F"))))))))</f>
        <v>B-</v>
      </c>
      <c r="V2987" s="467" t="s">
        <v>29</v>
      </c>
      <c r="W2987" s="469" t="s">
        <v>0</v>
      </c>
      <c r="X2987" s="469" t="s">
        <v>3</v>
      </c>
      <c r="Y2987" s="476" t="s">
        <v>2</v>
      </c>
      <c r="Z2987" s="510"/>
    </row>
    <row r="2988" spans="1:28" ht="17.25" thickTop="1">
      <c r="A2988" s="77" t="s">
        <v>28</v>
      </c>
      <c r="B2988" s="86"/>
      <c r="C2988" s="104">
        <f>IF('3rd 1'!C55&gt;0,'3rd 1'!C55,IF('3rd 1'!K55&gt;0,'3rd 1'!K55,IF('3rd 1'!S55&gt;0,'3rd 1'!S55,0)))</f>
        <v>17.5</v>
      </c>
      <c r="D2988" s="104">
        <f>IF('3rd 2'!C55&gt;0,'3rd 2'!C55,IF('3rd 2'!K55&gt;0,'3rd 2'!K55,IF('3rd 2'!S55&gt;0,'3rd 2'!S55,0)))</f>
        <v>25</v>
      </c>
      <c r="E2988" s="104">
        <f>IF('3rd 3'!C55&gt;0,'3rd 3'!C55,IF('3rd 3'!K55&gt;0,'3rd 3'!K55,IF('3rd 3'!S55&gt;0,'3rd 3'!S55,0)))</f>
        <v>19</v>
      </c>
      <c r="F2988" s="104">
        <f>IF('3rd 4'!C55&gt;0,'3rd 4'!C55,IF('3rd 4'!K55&gt;0,'3rd 4'!K55,IF('3rd 4'!S55&gt;0,'3rd 4'!S55,0)))</f>
        <v>22.5</v>
      </c>
      <c r="G2988" s="104">
        <f>IF('3rd 5'!C55&gt;0,'3rd 5'!C55,IF('3rd 5'!K55&gt;0,'3rd 5'!K55,IF('3rd 5'!S55&gt;0,'3rd 5'!S55,0)))</f>
        <v>28.5</v>
      </c>
      <c r="H2988" s="104">
        <f>IF('3rd 6'!C55&gt;0,'3rd 6'!C55,IF('3rd 6'!K55&gt;0,'3rd 6'!K55,IF('3rd 6'!S55&gt;0,'3rd 6'!S55,0)))</f>
        <v>0</v>
      </c>
      <c r="I2988" s="457"/>
      <c r="J2988" s="485">
        <f>I2987/(C2986+D2986+E2986+F2986+G2986+H2986)</f>
        <v>2.75</v>
      </c>
      <c r="K2988" s="90"/>
      <c r="L2988" s="104">
        <f>IF('4th 1'!C55&gt;0,'4th 1'!C55,IF('4th 1'!K55&gt;0,'4th 1'!K55,IF('4th 1'!S55&gt;0,'4th 1'!S55,0)))</f>
        <v>20.25</v>
      </c>
      <c r="M2988" s="104">
        <f>IF('4th 2'!C55&gt;0,'4th 2'!C55,IF('4th 2'!K55&gt;0,'4th 2'!K55,IF('4th 2'!S55&gt;0,'4th 2'!S55,0)))</f>
        <v>23.5</v>
      </c>
      <c r="N2988" s="104">
        <f>IF('4th 3'!C55&gt;0,'4th 3'!C55,IF('4th 3'!K55&gt;0,'4th 3'!K55,IF('4th 3'!S55&gt;0,'4th 3'!S55,0)))</f>
        <v>23</v>
      </c>
      <c r="O2988" s="104">
        <f>IF('4th 4'!C55&gt;0,'4th 4'!C55,IF('4th 4'!K55&gt;0,'4th 4'!K55,IF('4th 4'!S55&gt;0,'4th 4'!S55,0)))</f>
        <v>23</v>
      </c>
      <c r="P2988" s="104">
        <f>IF('4th 5'!C55&gt;0,'4th 5'!C55,IF('4th 5'!K55&gt;0,'4th 5'!K55,IF('4th 5'!S55&gt;0,'4th 5'!S55,0)))</f>
        <v>21.5</v>
      </c>
      <c r="Q2988" s="104">
        <f>IF('4th 6'!C55&gt;0,'4th 6'!C55,IF('4th 6'!K55&gt;0,'4th 6'!K55,IF('4th 6'!S55&gt;0,'4th 6'!S55,0)))</f>
        <v>22.5</v>
      </c>
      <c r="R2988" s="104">
        <f>IF('4th 7'!C55&gt;0,'4th 7'!C55,IF('4th 7'!K55&gt;0,'4th 7'!K55,IF('4th 7'!S55&gt;0,'4th 7'!S55,0)))</f>
        <v>0</v>
      </c>
      <c r="S2988" s="457"/>
      <c r="T2988" s="485">
        <f>S2987/(L2986+M2986+N2986+O2986+P2986+Q2986+R2986)</f>
        <v>2.9249999999999998</v>
      </c>
      <c r="U2988" s="90"/>
      <c r="V2988" s="468"/>
      <c r="W2988" s="470"/>
      <c r="X2988" s="471"/>
      <c r="Y2988" s="477"/>
      <c r="Z2988" s="510"/>
    </row>
    <row r="2989" spans="1:28" ht="17.25">
      <c r="A2989" s="423" t="s">
        <v>26</v>
      </c>
      <c r="B2989" s="91" t="s">
        <v>60</v>
      </c>
      <c r="C2989" s="104">
        <f>IF('3rd 1'!C55&gt;0,'3rd 1'!J55,IF('3rd 1'!K55&gt;0,'3rd 1'!R55,IF('3rd 1'!S55&gt;0,'3rd 1'!Z55,0)))</f>
        <v>30</v>
      </c>
      <c r="D2989" s="104">
        <f>IF('3rd 2'!C55&gt;0,'3rd 2'!J55,IF('3rd 2'!K55&gt;0,'3rd 2'!R55,IF('3rd 2'!S55&gt;0,'3rd 2'!Z55,0)))</f>
        <v>37</v>
      </c>
      <c r="E2989" s="104">
        <f>IF('3rd 3'!C55&gt;0,'3rd 3'!J55,IF('3rd 3'!K55&gt;0,'3rd 3'!R55,IF('3rd 3'!S55&gt;0,'3rd 3'!Z55,0)))</f>
        <v>33.5</v>
      </c>
      <c r="F2989" s="104">
        <f>IF('3rd 4'!C55&gt;0,'3rd 4'!J55,IF('3rd 4'!K55&gt;0,'3rd 4'!R55,IF('3rd 4'!S55&gt;0,'3rd 4'!Z55,0)))</f>
        <v>46.5</v>
      </c>
      <c r="G2989" s="104">
        <f>IF('3rd 5'!C55&gt;0,'3rd 5'!J55,IF('3rd 5'!K55&gt;0,'3rd 5'!R55,IF('3rd 5'!S55&gt;0,'3rd 5'!Z55,0)))</f>
        <v>28.25</v>
      </c>
      <c r="H2989" s="104">
        <f>IF('3rd 6'!C55&gt;0,'3rd 6'!J55,IF('3rd 6'!K55&gt;0,'3rd 6'!R55,IF('3rd 6'!S55&gt;0,'3rd 6'!Z55,0)))</f>
        <v>0</v>
      </c>
      <c r="I2989" s="457"/>
      <c r="J2989" s="525"/>
      <c r="K2989" s="442" t="str">
        <f>IF(J2988&gt;=2.5,K2987,IF(J2988&gt;=2.25,"C",IF(J2988&gt;=2,"D",IF(J2988=0,0,"F"))))</f>
        <v>B-</v>
      </c>
      <c r="L2989" s="104">
        <f>IF('4th 1'!C55&gt;0,'4th 1'!J55,IF('4th 1'!K55&gt;0,'4th 1'!R55,IF('4th 1'!S55&gt;0,'4th 1'!Z55,0)))</f>
        <v>36.5</v>
      </c>
      <c r="M2989" s="104">
        <f>IF('4th 2'!C55&gt;0,'4th 2'!J55,IF('4th 2'!K55&gt;0,'4th 2'!R55,IF('4th 2'!S55&gt;0,'4th 2'!Z55,0)))</f>
        <v>39</v>
      </c>
      <c r="N2989" s="104">
        <f>IF('4th 3'!C55&gt;0,'4th 3'!J55,IF('4th 3'!K55&gt;0,'4th 3'!R55,IF('4th 3'!S55&gt;0,'4th 3'!Z55,0)))</f>
        <v>47.5</v>
      </c>
      <c r="O2989" s="104">
        <f>IF('4th 4'!C55&gt;0,'4th 4'!J55,IF('4th 4'!K55&gt;0,'4th 4'!R55,IF('4th 4'!S55&gt;0,'4th 4'!Z55,0)))</f>
        <v>40</v>
      </c>
      <c r="P2989" s="104">
        <f>IF('4th 5'!C55&gt;0,'4th 5'!J55,IF('4th 5'!K55&gt;0,'4th 5'!R55,IF('4th 5'!S55&gt;0,'4th 5'!Z55,0)))</f>
        <v>24</v>
      </c>
      <c r="Q2989" s="104">
        <f>IF('4th 6'!C55&gt;0,'4th 6'!J55,IF('4th 6'!K55&gt;0,'4th 6'!R55,IF('4th 6'!S55&gt;0,'4th 6'!Z55,0)))</f>
        <v>31.75</v>
      </c>
      <c r="R2989" s="104">
        <f>IF('4th 7'!C55&gt;0,'4th 7'!J55,IF('4th 7'!K55&gt;0,'4th 7'!R55,IF('4th 7'!S55&gt;0,'4th 7'!Z55,0)))</f>
        <v>0</v>
      </c>
      <c r="S2989" s="457"/>
      <c r="T2989" s="525"/>
      <c r="U2989" s="442" t="str">
        <f>IF(T2988&gt;=2.5,U2987,IF(T2988&gt;=2.25,"C",IF(T2988&gt;=2,"D",IF(T2988=0,0,"F"))))</f>
        <v>B-</v>
      </c>
      <c r="V2989" s="454" t="s">
        <v>40</v>
      </c>
      <c r="W2989" s="443"/>
      <c r="X2989" s="443"/>
      <c r="Y2989" s="455"/>
      <c r="Z2989" s="510"/>
      <c r="AA2989" s="105"/>
      <c r="AB2989" s="105"/>
    </row>
    <row r="2990" spans="1:28" ht="16.5" customHeight="1">
      <c r="A2990" s="424"/>
      <c r="B2990" s="91" t="s">
        <v>67</v>
      </c>
      <c r="C2990" s="117">
        <f>'3rd 1'!AA55</f>
        <v>48</v>
      </c>
      <c r="D2990" s="117">
        <f>'3rd 2'!AA55</f>
        <v>62</v>
      </c>
      <c r="E2990" s="117">
        <f>'3rd 3'!AA55</f>
        <v>53</v>
      </c>
      <c r="F2990" s="117">
        <f>'3rd 4'!AA55</f>
        <v>69</v>
      </c>
      <c r="G2990" s="117">
        <f>'3rd 5'!AA55</f>
        <v>57</v>
      </c>
      <c r="H2990" s="117">
        <f>'3rd 6'!AA55</f>
        <v>0</v>
      </c>
      <c r="I2990" s="457"/>
      <c r="J2990" s="525"/>
      <c r="K2990" s="491"/>
      <c r="L2990" s="117">
        <f>'4th 1'!AA55</f>
        <v>57</v>
      </c>
      <c r="M2990" s="117">
        <f>'4th 2'!AA55</f>
        <v>63</v>
      </c>
      <c r="N2990" s="117">
        <f>'4th 3'!AA55</f>
        <v>71</v>
      </c>
      <c r="O2990" s="117">
        <f>'4th 4'!AA55</f>
        <v>63</v>
      </c>
      <c r="P2990" s="117">
        <f>'4th 5'!AA55</f>
        <v>46</v>
      </c>
      <c r="Q2990" s="117">
        <f>'4th 6'!AA55</f>
        <v>55</v>
      </c>
      <c r="R2990" s="117">
        <f>'4th 7'!AA55</f>
        <v>0</v>
      </c>
      <c r="S2990" s="457"/>
      <c r="T2990" s="525"/>
      <c r="U2990" s="491"/>
      <c r="V2990" s="444">
        <f>IF((C2991+C2993)=0,0,C2986)+IF((D2991+D2993)=0,0,D2986)+IF((E2991+E2993)=0,0,E2986)+IF((F2991+F2993)=0,0,F2986)+IF((G2991+G2993)=0,0,G2986)+IF((H2991+H2993)=0,0,H2986)+IF((L2991+L2993)=0,0,L2986)+IF((M2991+M2993)=0,0,M2986)+IF((N2991+N2993)=0,0,N2986)+IF((O2991+O2993)=0,0,O2986)+IF((P2991+P2993)=0,0,P2986)+IF((Q2991+Q2993)=0,0,Q2986)+IF((R2991+R2993)=0,0,R2986)+IF(E3023&gt;0,1.5,0)</f>
        <v>31.5</v>
      </c>
      <c r="W2990" s="457">
        <f>I2987+S2987+(E3023*1.5)</f>
        <v>88.875</v>
      </c>
      <c r="X2990" s="440">
        <f>IF(S2987&gt;0,(W2990/31.5),J2988)</f>
        <v>2.8214285714285716</v>
      </c>
      <c r="Y2990" s="164" t="str">
        <f>IF(X2990&gt;=4,"A+",IF(X2990&gt;=3.75,"A",IF(X2990&gt;=3.5,"A-",IF(X2990&gt;=3.25,"B+",IF(X2990&gt;=3,"B",IF(X2990&gt;=2.75,"B-",IF(X2990&gt;=2.5,"C+",IF(X2990&gt;=2,"C","F"))))))))</f>
        <v>B-</v>
      </c>
      <c r="Z2990" s="510"/>
    </row>
    <row r="2991" spans="1:28" ht="16.5">
      <c r="A2991" s="424"/>
      <c r="B2991" s="91" t="s">
        <v>1</v>
      </c>
      <c r="C2991" s="104">
        <f>'3rd 1'!AC55</f>
        <v>2.25</v>
      </c>
      <c r="D2991" s="104">
        <f>'3rd 2'!AC55</f>
        <v>3</v>
      </c>
      <c r="E2991" s="104">
        <f>'3rd 3'!AC55</f>
        <v>2.5</v>
      </c>
      <c r="F2991" s="104">
        <f>'3rd 4'!AC55</f>
        <v>3.25</v>
      </c>
      <c r="G2991" s="104">
        <f>'3rd 5'!AC55</f>
        <v>2.75</v>
      </c>
      <c r="H2991" s="104">
        <f>'3rd 6'!AC55</f>
        <v>0</v>
      </c>
      <c r="I2991" s="457"/>
      <c r="J2991" s="525"/>
      <c r="K2991" s="106"/>
      <c r="L2991" s="104">
        <f>'4th 1'!AC55</f>
        <v>2.75</v>
      </c>
      <c r="M2991" s="104">
        <f>'4th 2'!AC55</f>
        <v>3</v>
      </c>
      <c r="N2991" s="104">
        <f>'4th 3'!AC55</f>
        <v>3.5</v>
      </c>
      <c r="O2991" s="104">
        <f>'4th 4'!AC55</f>
        <v>3</v>
      </c>
      <c r="P2991" s="104">
        <f>'4th 5'!AC55</f>
        <v>2.25</v>
      </c>
      <c r="Q2991" s="104">
        <f>'4th 6'!AC55</f>
        <v>2.75</v>
      </c>
      <c r="R2991" s="107">
        <f>'4th 7'!AC55</f>
        <v>0</v>
      </c>
      <c r="S2991" s="457"/>
      <c r="T2991" s="525"/>
      <c r="U2991" s="108"/>
      <c r="V2991" s="456"/>
      <c r="W2991" s="448"/>
      <c r="X2991" s="441"/>
      <c r="Y2991" s="451" t="str">
        <f>IF(S2987&gt;0,(IF(X2990&gt;=2.5,Y2990,IF(X2990&gt;=2.25,"C",IF(X2990&gt;=2,"D","F")))),K2989)</f>
        <v>B-</v>
      </c>
      <c r="Z2991" s="510"/>
    </row>
    <row r="2992" spans="1:28" ht="16.5">
      <c r="A2992" s="424"/>
      <c r="B2992" s="91" t="s">
        <v>2</v>
      </c>
      <c r="C2992" s="104" t="str">
        <f>'3rd 1'!AB55</f>
        <v>C</v>
      </c>
      <c r="D2992" s="104" t="str">
        <f>'3rd 2'!AB55</f>
        <v>B</v>
      </c>
      <c r="E2992" s="104" t="str">
        <f>'3rd 3'!AB55</f>
        <v>C+</v>
      </c>
      <c r="F2992" s="104" t="str">
        <f>'3rd 4'!AB55</f>
        <v>B+</v>
      </c>
      <c r="G2992" s="104" t="str">
        <f>'3rd 5'!AB55</f>
        <v>B-</v>
      </c>
      <c r="H2992" s="104" t="str">
        <f>'3rd 6'!AB55</f>
        <v/>
      </c>
      <c r="I2992" s="457"/>
      <c r="J2992" s="98"/>
      <c r="K2992" s="90"/>
      <c r="L2992" s="104" t="str">
        <f>'4th 1'!AB55</f>
        <v>B-</v>
      </c>
      <c r="M2992" s="104" t="str">
        <f>'4th 2'!AB55</f>
        <v>B</v>
      </c>
      <c r="N2992" s="104" t="str">
        <f>'4th 3'!AB55</f>
        <v>A-</v>
      </c>
      <c r="O2992" s="104" t="str">
        <f>'4th 4'!AB55</f>
        <v>B</v>
      </c>
      <c r="P2992" s="104" t="str">
        <f>'4th 5'!AB55</f>
        <v>C</v>
      </c>
      <c r="Q2992" s="104" t="str">
        <f>'4th 6'!AB55</f>
        <v>B-</v>
      </c>
      <c r="R2992" s="104" t="str">
        <f>'4th 7'!AB55</f>
        <v/>
      </c>
      <c r="S2992" s="457"/>
      <c r="T2992" s="98"/>
      <c r="U2992" s="109"/>
      <c r="V2992" s="446"/>
      <c r="W2992" s="449"/>
      <c r="X2992" s="450"/>
      <c r="Y2992" s="452"/>
      <c r="Z2992" s="510"/>
    </row>
    <row r="2993" spans="1:26" ht="16.5" customHeight="1">
      <c r="A2993" s="413" t="s">
        <v>127</v>
      </c>
      <c r="B2993" s="91" t="s">
        <v>1</v>
      </c>
      <c r="C2993" s="104">
        <f>'3rd 1'!AD55</f>
        <v>0</v>
      </c>
      <c r="D2993" s="104">
        <f>'3rd 2'!AD55</f>
        <v>0</v>
      </c>
      <c r="E2993" s="104">
        <f>'3rd 3'!AD55</f>
        <v>0</v>
      </c>
      <c r="F2993" s="104">
        <f>'3rd 4'!AD55</f>
        <v>0</v>
      </c>
      <c r="G2993" s="104">
        <f>'3rd 5'!AD55</f>
        <v>0</v>
      </c>
      <c r="H2993" s="104">
        <f>'3rd 6'!AD55</f>
        <v>0</v>
      </c>
      <c r="I2993" s="415">
        <f>(C2993*C2986)+(D2993*D2986)+(E2993*E2986)+(F2993*F2986)+(G2993*G2986)+(H2993*H2986)</f>
        <v>0</v>
      </c>
      <c r="J2993" s="417">
        <f>IF(C2993&gt;0,(C2991*C2986),0)+IF(D2993&gt;0,(D2991*D2986),0)+IF(E2993&gt;0,(E2991*E2986),0)+IF(F2993&gt;0,(F2991*F2986),0)+IF(G2993&gt;0,(G2991*G2986),0)+IF(H2993&gt;0,(H2991*H2986),0)</f>
        <v>0</v>
      </c>
      <c r="K2993" s="418">
        <f>IF(C2993&gt;C2991,((C2993*C2986)-(C2991*C2986)),0)+IF(D2993&gt;D2991,((D2993*D2986)-(D2991*D2986)),0)+IF(E2993&gt;E2991,((E2993*E2986)-(E2991*E2986)),0)+IF(F2993&gt;F2991,((F2993*F2986)-(F2991*F2986)),0)+IF(G2993&gt;G2991,((G2993*G2986)-(G2991*G2986)),0)+IF(H2993&gt;H2991,((H2993*H2986)-(H2991*H2986)),0)</f>
        <v>0</v>
      </c>
      <c r="L2993" s="165">
        <f>'4th 1'!AD55</f>
        <v>0</v>
      </c>
      <c r="M2993" s="104">
        <f>'4th 2'!AD55</f>
        <v>0</v>
      </c>
      <c r="N2993" s="104">
        <f>'4th 3'!AD55</f>
        <v>0</v>
      </c>
      <c r="O2993" s="104">
        <f>'4th 4'!AD55</f>
        <v>0</v>
      </c>
      <c r="P2993" s="104">
        <f>'4th 5'!AD55</f>
        <v>0</v>
      </c>
      <c r="Q2993" s="104">
        <f>'4th 6'!AD55</f>
        <v>0</v>
      </c>
      <c r="R2993" s="104">
        <f>'4th 7'!AD55</f>
        <v>0</v>
      </c>
      <c r="S2993" s="415">
        <f>(L2993*L2986)+(M2993*M2986)+(N2993*N2986)+(O2993*O2986)+(P2993*P2986)+(Q2993*Q2986)+(R2993*R2986)</f>
        <v>0</v>
      </c>
      <c r="T2993" s="417">
        <f>IF(L2993&gt;0,(L2991*L2986),0)+IF(M2993&gt;0,(M2991*M2986),0)+IF(N2993&gt;0,(N2991*N2986),0)+IF(O2993&gt;0,(O2991*O2986),0)+IF(P2993&gt;0,(P2991*P2986),0)+IF(Q2993&gt;0,(Q2991*Q2986),0)+IF(R2993&gt;0,(R2991*R2986),0)</f>
        <v>0</v>
      </c>
      <c r="U2993" s="484">
        <f>IF(L2993&gt;L2991,((L2993*L2986)-(L2991*L2986)),0)+IF(M2993&gt;M2991,((M2993*M2986)-(M2991*M2986)),0)+IF(N2993&gt;N2991,((N2993*N2986)-(N2991*N2986)),0)+IF(O2993&gt;O2991,((O2993*O2986)-(O2991*O2986)),0)+IF(P2993&gt;P2991,((P2993*P2986)-(P2991*P2986)),0)+IF(Q2993&gt;Q2991,((Q2993*Q2986)-(Q2991*Q2986)),0)+IF(R2993&gt;R2991,((R2993*R2986)-(R2991*R2986)),0)</f>
        <v>0</v>
      </c>
      <c r="V2993" s="401">
        <f>I2993+S2993</f>
        <v>0</v>
      </c>
      <c r="W2993" s="436">
        <f>J2993+T2993</f>
        <v>0</v>
      </c>
      <c r="X2993" s="438">
        <f>K2993+U2993</f>
        <v>0</v>
      </c>
      <c r="Y2993" s="483">
        <f>K2993+U2993+X2980</f>
        <v>0</v>
      </c>
      <c r="Z2993" s="510"/>
    </row>
    <row r="2994" spans="1:26" ht="16.5" thickBot="1">
      <c r="A2994" s="414"/>
      <c r="B2994" s="157" t="s">
        <v>23</v>
      </c>
      <c r="C2994" s="180" t="str">
        <f>'3rd 1'!AE55</f>
        <v/>
      </c>
      <c r="D2994" s="180" t="str">
        <f>'3rd 2'!AE55</f>
        <v/>
      </c>
      <c r="E2994" s="180" t="str">
        <f>'3rd 3'!AE55</f>
        <v/>
      </c>
      <c r="F2994" s="180" t="str">
        <f>'3rd 4'!AE55</f>
        <v/>
      </c>
      <c r="G2994" s="180" t="str">
        <f>'3rd 5'!AE55</f>
        <v/>
      </c>
      <c r="H2994" s="180" t="str">
        <f>'3rd 6'!AE55</f>
        <v/>
      </c>
      <c r="I2994" s="416"/>
      <c r="J2994" s="416"/>
      <c r="K2994" s="419"/>
      <c r="L2994" s="180" t="str">
        <f>'4th 1'!AE55</f>
        <v/>
      </c>
      <c r="M2994" s="180" t="str">
        <f>'4th 2'!AE55</f>
        <v/>
      </c>
      <c r="N2994" s="180" t="str">
        <f>'4th 3'!AE55</f>
        <v/>
      </c>
      <c r="O2994" s="180" t="str">
        <f>'4th 4'!AE55</f>
        <v/>
      </c>
      <c r="P2994" s="180" t="str">
        <f>'4th 5'!AE55</f>
        <v/>
      </c>
      <c r="Q2994" s="180" t="str">
        <f>'4th 6'!AE55</f>
        <v/>
      </c>
      <c r="R2994" s="180" t="str">
        <f>'4th 7'!AE55</f>
        <v/>
      </c>
      <c r="S2994" s="416"/>
      <c r="T2994" s="416"/>
      <c r="U2994" s="419"/>
      <c r="V2994" s="402"/>
      <c r="W2994" s="437"/>
      <c r="X2994" s="439"/>
      <c r="Y2994" s="406"/>
      <c r="Z2994" s="510"/>
    </row>
    <row r="2995" spans="1:26" ht="19.5" customHeight="1" thickTop="1" thickBot="1">
      <c r="A2995" s="435" t="s">
        <v>31</v>
      </c>
      <c r="B2995" s="435"/>
      <c r="C2995" s="435"/>
      <c r="D2995" s="435"/>
      <c r="E2995" s="435"/>
      <c r="F2995" s="435"/>
      <c r="G2995" s="435"/>
      <c r="H2995" s="435"/>
      <c r="I2995" s="435"/>
      <c r="J2995" s="435"/>
      <c r="K2995" s="435"/>
      <c r="L2995" s="435"/>
      <c r="M2995" s="435"/>
      <c r="N2995" s="435"/>
      <c r="O2995" s="435"/>
      <c r="P2995" s="435"/>
      <c r="Q2995" s="435"/>
      <c r="R2995" s="435"/>
      <c r="S2995" s="435"/>
      <c r="T2995" s="435"/>
      <c r="U2995" s="435"/>
      <c r="V2995" s="435"/>
      <c r="W2995" s="435"/>
      <c r="X2995" s="435"/>
      <c r="Y2995" s="435"/>
      <c r="Z2995" s="510"/>
    </row>
    <row r="2996" spans="1:26" ht="17.25" customHeight="1" thickTop="1" thickBot="1">
      <c r="A2996" s="478" t="s">
        <v>46</v>
      </c>
      <c r="B2996" s="479"/>
      <c r="C2996" s="479"/>
      <c r="D2996" s="479"/>
      <c r="E2996" s="479"/>
      <c r="F2996" s="479"/>
      <c r="G2996" s="479"/>
      <c r="H2996" s="479"/>
      <c r="I2996" s="479"/>
      <c r="J2996" s="479"/>
      <c r="K2996" s="480"/>
      <c r="L2996" s="426" t="s">
        <v>47</v>
      </c>
      <c r="M2996" s="426"/>
      <c r="N2996" s="426"/>
      <c r="O2996" s="426"/>
      <c r="P2996" s="426"/>
      <c r="Q2996" s="426"/>
      <c r="R2996" s="426"/>
      <c r="S2996" s="426"/>
      <c r="T2996" s="426"/>
      <c r="U2996" s="427"/>
      <c r="V2996" s="160"/>
      <c r="W2996" s="428" t="s">
        <v>39</v>
      </c>
      <c r="X2996" s="428"/>
      <c r="Y2996" s="161"/>
      <c r="Z2996" s="510"/>
    </row>
    <row r="2997" spans="1:26" ht="17.25" thickTop="1">
      <c r="A2997" s="99" t="s">
        <v>22</v>
      </c>
      <c r="B2997" s="100"/>
      <c r="C2997" s="101">
        <f>'5th 1'!B4</f>
        <v>301</v>
      </c>
      <c r="D2997" s="101">
        <f>'5th 2'!B4</f>
        <v>302</v>
      </c>
      <c r="E2997" s="101">
        <f>'5th 3'!B4</f>
        <v>303</v>
      </c>
      <c r="F2997" s="101">
        <f>'5th 4'!B4</f>
        <v>304</v>
      </c>
      <c r="G2997" s="101">
        <f>'5th 5'!B4</f>
        <v>305</v>
      </c>
      <c r="H2997" s="101">
        <f>'5th 6'!B4</f>
        <v>0</v>
      </c>
      <c r="I2997" s="430" t="s">
        <v>0</v>
      </c>
      <c r="J2997" s="430" t="s">
        <v>3</v>
      </c>
      <c r="K2997" s="432" t="s">
        <v>2</v>
      </c>
      <c r="L2997" s="101">
        <f>'6th 1'!B4</f>
        <v>306</v>
      </c>
      <c r="M2997" s="101">
        <f>'6th 2'!B4</f>
        <v>307</v>
      </c>
      <c r="N2997" s="101">
        <f>'6th 3'!B4</f>
        <v>308</v>
      </c>
      <c r="O2997" s="101">
        <f>'6th 4'!B4</f>
        <v>309</v>
      </c>
      <c r="P2997" s="101">
        <f>'6th 5'!B4</f>
        <v>310</v>
      </c>
      <c r="Q2997" s="101">
        <f>'6th 6'!B4</f>
        <v>0</v>
      </c>
      <c r="R2997" s="101">
        <f>'6th 7'!B4</f>
        <v>0</v>
      </c>
      <c r="S2997" s="429" t="s">
        <v>0</v>
      </c>
      <c r="T2997" s="429" t="s">
        <v>3</v>
      </c>
      <c r="U2997" s="431" t="s">
        <v>2</v>
      </c>
      <c r="V2997" s="433" t="s">
        <v>62</v>
      </c>
      <c r="W2997" s="434"/>
      <c r="X2997" s="434"/>
      <c r="Y2997" s="162" t="str">
        <f>IF(X2998&gt;=4,"A+",IF(X2998&gt;=3.75,"A",IF(X2998&gt;=3.5,"A-",IF(X2998&gt;=3.25,"B+",IF(X2998&gt;=3,"B",IF(X2998&gt;=2.75,"B-",IF(X2998&gt;=2.5,"C+",IF(X2998&gt;=2,"C","F"))))))))</f>
        <v>B-</v>
      </c>
      <c r="Z2997" s="510"/>
    </row>
    <row r="2998" spans="1:26" ht="65.25" customHeight="1">
      <c r="A2998" s="77" t="s">
        <v>63</v>
      </c>
      <c r="B2998" s="78"/>
      <c r="C2998" s="79" t="str">
        <f>IF('5th 1'!C55&gt;0,'5th 1'!D6,IF('5th 1'!K55&gt;0,'5th 1'!L6,IF('5th 1'!S55&gt;0,'5th 1'!T6,0)))</f>
        <v>Drawing-5</v>
      </c>
      <c r="D2998" s="79" t="str">
        <f>IF('5th 2'!C55&gt;0,'5th 2'!D6,IF('5th 2'!K55&gt;0,'5th 2'!L6,IF('5th 2'!S55&gt;0,'5th 2'!T6,0)))</f>
        <v>Head Study-1</v>
      </c>
      <c r="E2998" s="79" t="str">
        <f>IF('5th 3'!C55&gt;0,'5th 3'!D6,IF('5th 3'!K55&gt;0,'5th 3'!L6,IF('5th 3'!S55&gt;0,'5th 3'!T6,0)))</f>
        <v>Still life-3</v>
      </c>
      <c r="F2998" s="79" t="str">
        <f>IF('5th 4'!C55&gt;0,'5th 4'!D6,IF('5th 4'!K55&gt;0,'5th 4'!L6,IF('5th 4'!S55&gt;0,'5th 4'!T6,0)))</f>
        <v>Composition-1</v>
      </c>
      <c r="G2998" s="79" t="str">
        <f>IF('5th 5'!C55&gt;0,'5th 5'!D6,IF('5th 5'!K55&gt;0,'5th 5'!L6,IF('5th 5'!S55&gt;0,'5th 5'!T6,0)))</f>
        <v>History of Art</v>
      </c>
      <c r="H2998" s="79">
        <f>IF('5th 6'!C55&gt;0,'5th 6'!D6,IF('5th 6'!K55&gt;0,'5th 6'!L6,IF('5th 6'!S55&gt;0,'5th 6'!T6,0)))</f>
        <v>0</v>
      </c>
      <c r="I2998" s="481"/>
      <c r="J2998" s="481"/>
      <c r="K2998" s="482"/>
      <c r="L2998" s="79" t="str">
        <f>IF('6th 1'!C55&gt;0,'6th 1'!D6,IF('6th 1'!K55&gt;0,'6th 1'!L6,IF('6th 1'!S55&gt;0,'6th 1'!T6,0)))</f>
        <v>Drawing-6</v>
      </c>
      <c r="M2998" s="79" t="str">
        <f>IF('6th 2'!C55&gt;0,'6th 2'!D6,IF('6th 2'!K55&gt;0,'6th 2'!L6,IF('6th 2'!S55&gt;0,'6th 2'!T6,0)))</f>
        <v>Head study-2</v>
      </c>
      <c r="N2998" s="79" t="str">
        <f>IF('6th 3'!C55&gt;0,'6th 3'!D6,IF('6th 3'!K55&gt;0,'6th 3'!L6,IF('6th 3'!S55&gt;0,'6th 3'!T6,0)))</f>
        <v>Copy from old Master study</v>
      </c>
      <c r="O2998" s="79" t="str">
        <f>IF('6th 4'!C55&gt;0,'6th 4'!D6,IF('6th 4'!K55&gt;0,'6th 4'!L6,IF('6th 4'!S55&gt;0,'6th 4'!T6,0)))</f>
        <v>Composition-2</v>
      </c>
      <c r="P2998" s="79" t="str">
        <f>IF('6th 5'!C55&gt;0,'6th 5'!D6,IF('6th 5'!K55&gt;0,'6th 5'!L6,IF('6th 5'!S55&gt;0,'6th 5'!T6,0)))</f>
        <v>History of Arts</v>
      </c>
      <c r="Q2998" s="79">
        <f>IF('6th 6'!C55&gt;0,'6th 6'!D6,IF('6th 6'!K55&gt;0,'6th 6'!L6,IF('6th 6'!S55&gt;0,'6th 6'!T6,0)))</f>
        <v>0</v>
      </c>
      <c r="R2998" s="79">
        <f>IF('6th 7'!C55&gt;0,'6th 7'!D6,IF('6th 7'!K55&gt;0,'6th 7'!L6,IF('6th 7'!S55&gt;0,'6th 7'!T6,0)))</f>
        <v>0</v>
      </c>
      <c r="S2998" s="429"/>
      <c r="T2998" s="429"/>
      <c r="U2998" s="431"/>
      <c r="V2998" s="335">
        <f>IF(I3000&gt;0,(V3003+V2985),0)</f>
        <v>94.5</v>
      </c>
      <c r="W2998" s="254">
        <f>IF(I3000&gt;0,(W3003+W2985),0)</f>
        <v>277.875</v>
      </c>
      <c r="X2998" s="336">
        <f>IF(S3000&gt;0,(W2998/94.5),IF(I3000&gt;0,(W2998/78),0))</f>
        <v>2.9404761904761907</v>
      </c>
      <c r="Y2998" s="163" t="str">
        <f>IF(X2998&gt;=2.5,Y2997,IF(X2998&gt;=2.25,"C",IF(X2998&gt;=2,"D",IF(X2998=0,0,"F"))))</f>
        <v>B-</v>
      </c>
      <c r="Z2998" s="510"/>
    </row>
    <row r="2999" spans="1:26" ht="16.5">
      <c r="A2999" s="77" t="s">
        <v>12</v>
      </c>
      <c r="B2999" s="78"/>
      <c r="C2999" s="102">
        <f>IF('5th 1'!C55&gt;0,'5th 1'!H4,IF('5th 1'!K55&gt;0,'5th 1'!P4,IF('5th 1'!S55&gt;0,'5th 1'!X4,0)))</f>
        <v>3</v>
      </c>
      <c r="D2999" s="102">
        <f>IF('5th 2'!C55&gt;0,'5th 2'!H4,IF('5th 2'!K55&gt;0,'5th 2'!P4,IF('5th 2'!S55&gt;0,'5th 2'!X4,0)))</f>
        <v>3</v>
      </c>
      <c r="E2999" s="102">
        <f>IF('5th 3'!C55&gt;0,'5th 3'!H4,IF('5th 3'!K55&gt;0,'5th 3'!P4,IF('5th 3'!S55&gt;0,'5th 3'!X4,0)))</f>
        <v>3</v>
      </c>
      <c r="F2999" s="102">
        <f>IF('5th 4'!C55&gt;0,'5th 4'!H4,IF('5th 4'!K55&gt;0,'5th 4'!P4,IF('5th 4'!S55&gt;0,'5th 4'!X4,0)))</f>
        <v>3</v>
      </c>
      <c r="G2999" s="102">
        <f>IF('5th 5'!C55&gt;0,'5th 5'!H4,IF('5th 5'!K55&gt;0,'5th 5'!P4,IF('5th 5'!S55&gt;0,'5th 5'!X4,0)))</f>
        <v>3</v>
      </c>
      <c r="H2999" s="102">
        <f>IF('5th 6'!C55&gt;0,'5th 6'!H4,IF('5th 6'!K55&gt;0,'5th 6'!P4,IF('5th 6'!S55&gt;0,'5th 6'!X4,0)))</f>
        <v>0</v>
      </c>
      <c r="I2999" s="481"/>
      <c r="J2999" s="481"/>
      <c r="K2999" s="482"/>
      <c r="L2999" s="102">
        <f>IF('6th 1'!C55&gt;0,'6th 1'!H4,IF('6th 1'!K55&gt;0,'6th 1'!P4,IF('6th 1'!S55&gt;0,'6th 1'!X4,0)))</f>
        <v>3</v>
      </c>
      <c r="M2999" s="102">
        <f>IF('6th 2'!C55&gt;0,'6th 2'!H4,IF('6th 2'!K55&gt;0,'6th 2'!P4,IF('6th 2'!S55&gt;0,'6th 2'!X4,0)))</f>
        <v>3</v>
      </c>
      <c r="N2999" s="102">
        <f>IF('6th 3'!C55&gt;0,'6th 3'!H4,IF('6th 3'!K55&gt;0,'6th 3'!P4,IF('6th 3'!S55&gt;0,'6th 3'!X4,0)))</f>
        <v>3</v>
      </c>
      <c r="O2999" s="102">
        <f>IF('6th 4'!C55&gt;0,'6th 4'!H4,IF('6th 4'!K55&gt;0,'6th 4'!P4,IF('6th 4'!S55&gt;0,'6th 4'!X4,0)))</f>
        <v>3</v>
      </c>
      <c r="P2999" s="102">
        <f>IF('6th 5'!C55&gt;0,'6th 5'!H4,IF('6th 5'!K55&gt;0,'6th 5'!P4,IF('6th 5'!S55&gt;0,'6th 5'!X4,0)))</f>
        <v>3</v>
      </c>
      <c r="Q2999" s="102">
        <f>IF('6th 6'!C55&gt;0,'6th 6'!H4,IF('6th 6'!K55&gt;0,'6th 6'!#REF!,IF('6th 6'!S55&gt;0,'6th 6'!X4,0)))</f>
        <v>0</v>
      </c>
      <c r="R2999" s="102">
        <f>IF('6th 7'!C55&gt;0,'6th 7'!H4,IF('6th 7'!K55&gt;0,'6th 7'!P4,IF('6th 7'!S55&gt;0,'6th 7'!X4,0)))</f>
        <v>0</v>
      </c>
      <c r="S2999" s="430"/>
      <c r="T2999" s="430"/>
      <c r="U2999" s="432"/>
      <c r="V2999" s="460" t="s">
        <v>41</v>
      </c>
      <c r="W2999" s="461"/>
      <c r="X2999" s="461"/>
      <c r="Y2999" s="462"/>
      <c r="Z2999" s="510"/>
    </row>
    <row r="3000" spans="1:26" ht="17.25" thickBot="1">
      <c r="A3000" s="77" t="s">
        <v>11</v>
      </c>
      <c r="B3000" s="78"/>
      <c r="C3000" s="102">
        <v>100</v>
      </c>
      <c r="D3000" s="102">
        <v>100</v>
      </c>
      <c r="E3000" s="102">
        <v>100</v>
      </c>
      <c r="F3000" s="102">
        <v>100</v>
      </c>
      <c r="G3000" s="102">
        <v>100</v>
      </c>
      <c r="H3000" s="102">
        <v>100</v>
      </c>
      <c r="I3000" s="465">
        <f>(C3004*C2999)+(D3004*D2999)+(E3004*E2999)+(F3004*F2999)+(G3004*G2999)+(H3004*H2999)</f>
        <v>45.75</v>
      </c>
      <c r="J3000" s="84"/>
      <c r="K3000" s="103" t="str">
        <f>IF(J3002&gt;=4,"A+",IF(J3002&gt;=3.75,"A",IF(J3002&gt;=3.5,"A-",IF(J3002&gt;=3.25,"B+",IF(J3002&gt;=3,"B",IF(J3002&gt;=2.75,"B-",IF(J3002&gt;=2.5,"C+",IF(J3002&gt;=2,"C","F"))))))))</f>
        <v>B</v>
      </c>
      <c r="L3000" s="102">
        <v>100</v>
      </c>
      <c r="M3000" s="102">
        <v>100</v>
      </c>
      <c r="N3000" s="102">
        <v>100</v>
      </c>
      <c r="O3000" s="102">
        <v>100</v>
      </c>
      <c r="P3000" s="102">
        <v>100</v>
      </c>
      <c r="Q3000" s="102">
        <v>100</v>
      </c>
      <c r="R3000" s="102">
        <v>100</v>
      </c>
      <c r="S3000" s="465">
        <f>(L3004*L2999)+(M3004*M2999)+(N3004*N2999)+(O3004*O2999)+(P3004*P2999)+(Q3004*Q2999)+(R3004*R2999)</f>
        <v>45</v>
      </c>
      <c r="T3000" s="84"/>
      <c r="U3000" s="103" t="str">
        <f>IF(T3002&gt;=4,"A+",IF(T3002&gt;=3.75,"A",IF(T3002&gt;=3.5,"A-",IF(T3002&gt;=3.25,"B+",IF(T3002&gt;=3,"B",IF(T3002&gt;=2.75,"B-",IF(T3002&gt;=2.5,"C+",IF(T3002&gt;=2,"C","F"))))))))</f>
        <v>B</v>
      </c>
      <c r="V3000" s="467" t="s">
        <v>29</v>
      </c>
      <c r="W3000" s="469" t="s">
        <v>0</v>
      </c>
      <c r="X3000" s="469" t="s">
        <v>3</v>
      </c>
      <c r="Y3000" s="476" t="s">
        <v>2</v>
      </c>
      <c r="Z3000" s="510"/>
    </row>
    <row r="3001" spans="1:26" ht="17.25" thickTop="1">
      <c r="A3001" s="77" t="s">
        <v>28</v>
      </c>
      <c r="B3001" s="86"/>
      <c r="C3001" s="104">
        <f>IF('5th 1'!C55&gt;0,'5th 1'!C55,IF('5th 1'!K55&gt;0,'5th 1'!K55,IF('5th 1'!S55&gt;0,'5th 1'!S55,0)))</f>
        <v>24</v>
      </c>
      <c r="D3001" s="104">
        <f>IF('5th 2'!C55&gt;0,'5th 2'!C55,IF('5th 2'!K55&gt;0,'5th 2'!K55,IF('5th 2'!S55&gt;0,'5th 2'!S55,0)))</f>
        <v>21</v>
      </c>
      <c r="E3001" s="104">
        <f>IF('5th 3'!C55&gt;0,'5th 3'!C55,IF('5th 3'!K55&gt;0,'5th 3'!K55,IF('5th 3'!S55&gt;0,'5th 3'!S55,0)))</f>
        <v>29</v>
      </c>
      <c r="F3001" s="104">
        <f>IF('5th 4'!C55&gt;0,'5th 4'!C55,IF('5th 4'!K55&gt;0,'5th 4'!K55,IF('5th 4'!S55&gt;0,'5th 4'!S55,0)))</f>
        <v>23</v>
      </c>
      <c r="G3001" s="104">
        <f>IF('5th 5'!C55&gt;0,'5th 5'!C55,IF('5th 5'!K55&gt;0,'5th 5'!K55,IF('5th 5'!S55&gt;0,'5th 5'!S55,0)))</f>
        <v>23</v>
      </c>
      <c r="H3001" s="104">
        <f>IF('5th 6'!C55&gt;0,'5th 6'!C55,IF('5th 6'!K55&gt;0,'5th 6'!K55,IF('5th 6'!S55&gt;0,'5th 6'!S55,0)))</f>
        <v>0</v>
      </c>
      <c r="I3001" s="448"/>
      <c r="J3001" s="98"/>
      <c r="K3001" s="90"/>
      <c r="L3001" s="104">
        <f>IF('6th 1'!C55&gt;0,'6th 1'!C55,IF('6th 1'!K55&gt;0,'6th 1'!K55,IF('6th 1'!S55&gt;0,'6th 1'!S55,0)))</f>
        <v>21</v>
      </c>
      <c r="M3001" s="104">
        <f>IF('6th 2'!C55&gt;0,'6th 2'!C55,IF('6th 2'!K55&gt;0,'6th 2'!K55,IF('6th 2'!S55&gt;0,'6th 2'!S55,0)))</f>
        <v>20</v>
      </c>
      <c r="N3001" s="104">
        <f>IF('6th 3'!C55&gt;0,'6th 3'!C55,IF('6th 3'!K55&gt;0,'6th 3'!K55,IF('6th 3'!S55&gt;0,'6th 3'!S55,0)))</f>
        <v>23.5</v>
      </c>
      <c r="O3001" s="104">
        <f>IF('6th 4'!C55&gt;0,'6th 4'!C55,IF('6th 4'!K55&gt;0,'6th 4'!K55,IF('6th 4'!S55&gt;0,'6th 4'!S55,0)))</f>
        <v>23</v>
      </c>
      <c r="P3001" s="104">
        <f>IF('6th 5'!C55&gt;0,'6th 5'!C55,IF('6th 5'!K55&gt;0,'6th 5'!K55,IF('6th 5'!S55&gt;0,'6th 5'!S55,0)))</f>
        <v>27</v>
      </c>
      <c r="Q3001" s="104">
        <f>IF('6th 6'!C55&gt;0,'6th 6'!C55,IF('6th 6'!K55&gt;0,'6th 6'!K55,IF('6th 6'!S55&gt;0,'6th 6'!S55,0)))</f>
        <v>0</v>
      </c>
      <c r="R3001" s="104">
        <f>IF('6th 7'!C55&gt;0,'6th 7'!C55,IF('6th 7'!K55&gt;0,'6th 7'!K55,IF('6th 7'!S55&gt;0,'6th 7'!S55,0)))</f>
        <v>0</v>
      </c>
      <c r="S3001" s="448"/>
      <c r="T3001" s="98"/>
      <c r="U3001" s="90"/>
      <c r="V3001" s="468"/>
      <c r="W3001" s="470"/>
      <c r="X3001" s="471"/>
      <c r="Y3001" s="477"/>
      <c r="Z3001" s="510"/>
    </row>
    <row r="3002" spans="1:26" ht="16.5" customHeight="1">
      <c r="A3002" s="423" t="s">
        <v>26</v>
      </c>
      <c r="B3002" s="91" t="s">
        <v>60</v>
      </c>
      <c r="C3002" s="104">
        <f>IF('5th 1'!C55&gt;0,'5th 1'!J55,IF('5th 1'!K55&gt;0,'5th 1'!R55,IF('5th 1'!S55&gt;0,'5th 1'!Z55,0)))</f>
        <v>41</v>
      </c>
      <c r="D3002" s="104">
        <f>IF('5th 2'!C55&gt;0,'5th 2'!J55,IF('5th 2'!K55&gt;0,'5th 2'!R55,IF('5th 2'!S55&gt;0,'5th 2'!Z55,0)))</f>
        <v>39</v>
      </c>
      <c r="E3002" s="104">
        <f>IF('5th 3'!C55&gt;0,'5th 3'!J55,IF('5th 3'!K55&gt;0,'5th 3'!R55,IF('5th 3'!S55&gt;0,'5th 3'!Z55,0)))</f>
        <v>46.5</v>
      </c>
      <c r="F3002" s="104">
        <f>IF('5th 4'!C55&gt;0,'5th 4'!J55,IF('5th 4'!K55&gt;0,'5th 4'!R55,IF('5th 4'!S55&gt;0,'5th 4'!Z55,0)))</f>
        <v>37.5</v>
      </c>
      <c r="G3002" s="104">
        <f>IF('5th 5'!C55&gt;0,'5th 5'!J55,IF('5th 5'!K55&gt;0,'5th 5'!R55,IF('5th 5'!S55&gt;0,'5th 5'!Z55,0)))</f>
        <v>25.5</v>
      </c>
      <c r="H3002" s="104">
        <f>IF('5th 6'!C55&gt;0,'5th 6'!J55,IF('5th 6'!K55&gt;0,'5th 6'!R55,IF('5th 6'!S55&gt;0,'5th 6'!Z55,0)))</f>
        <v>0</v>
      </c>
      <c r="I3002" s="448"/>
      <c r="J3002" s="440">
        <f>I3000/(C2999+D2999+E2999+F2999+G2999+H2999)</f>
        <v>3.05</v>
      </c>
      <c r="K3002" s="442" t="str">
        <f>IF(J3002&gt;=2.5,K3000,IF(J3002&gt;=2.25,"C",IF(J3002&gt;=2,"D",IF(J3002=0,0,"F"))))</f>
        <v>B</v>
      </c>
      <c r="L3002" s="107">
        <f>IF('6th 1'!C55&gt;0,'6th 1'!J55,IF('6th 1'!K55&gt;0,'6th 1'!R55,IF('6th 1'!S55&gt;0,'6th 1'!Z55,0)))</f>
        <v>32.5</v>
      </c>
      <c r="M3002" s="104">
        <f>IF('6th 2'!C55&gt;0,'6th 2'!J55,IF('6th 2'!K55&gt;0,'6th 2'!R55,IF('6th 2'!S55&gt;0,'6th 2'!Z55,0)))</f>
        <v>41.5</v>
      </c>
      <c r="N3002" s="104">
        <f>IF('6th 3'!C55&gt;0,'6th 3'!J55,IF('6th 3'!K55&gt;0,'6th 3'!R55,IF('6th 3'!S55&gt;0,'6th 3'!Z55,0)))</f>
        <v>46.5</v>
      </c>
      <c r="O3002" s="104">
        <f>IF('6th 4'!C55&gt;0,'6th 4'!J55,IF('6th 4'!K55&gt;0,'6th 4'!R55,IF('6th 4'!S55&gt;0,'6th 4'!Z55,0)))</f>
        <v>44.75</v>
      </c>
      <c r="P3002" s="104">
        <f>IF('6th 5'!C55&gt;0,'6th 5'!J55,IF('6th 5'!K55&gt;0,'6th 5'!R55,IF('6th 5'!S55&gt;0,'6th 5'!Z55,0)))</f>
        <v>31.5</v>
      </c>
      <c r="Q3002" s="104">
        <f>IF('6th 6'!C55&gt;0,'6th 6'!J55,IF('6th 6'!K55&gt;0,'6th 6'!R55,IF('6th 6'!S55&gt;0,'6th 6'!Z55,0)))</f>
        <v>0</v>
      </c>
      <c r="R3002" s="104">
        <f>IF('6th 7'!C55&gt;0,'6th 7'!J55,IF('6th 7'!K55&gt;0,'6th 7'!R55,IF('6th 7'!S55&gt;0,'6th 7'!Z55,0)))</f>
        <v>0</v>
      </c>
      <c r="S3002" s="448"/>
      <c r="T3002" s="440">
        <f>S3000/(L2999+M2999+N2999+O2999+P2999+Q2999+R2999)</f>
        <v>3</v>
      </c>
      <c r="U3002" s="442" t="str">
        <f>IF(T3002&gt;=2.5,U3000,IF(T3002&gt;=2.25,"C",IF(T3002&gt;=2,"D",IF(T3002=0,0,"F"))))</f>
        <v>B</v>
      </c>
      <c r="V3002" s="443" t="s">
        <v>40</v>
      </c>
      <c r="W3002" s="443"/>
      <c r="X3002" s="443"/>
      <c r="Y3002" s="443"/>
      <c r="Z3002" s="510"/>
    </row>
    <row r="3003" spans="1:26" ht="16.5" customHeight="1">
      <c r="A3003" s="424"/>
      <c r="B3003" s="91" t="s">
        <v>67</v>
      </c>
      <c r="C3003" s="117">
        <f>'5th 1'!AA55</f>
        <v>65</v>
      </c>
      <c r="D3003" s="117">
        <f>'5th 2'!AA55</f>
        <v>60</v>
      </c>
      <c r="E3003" s="117">
        <f>'5th 3'!AA55</f>
        <v>76</v>
      </c>
      <c r="F3003" s="117">
        <f>'5th 4'!AA55</f>
        <v>61</v>
      </c>
      <c r="G3003" s="117">
        <f>'5th 5'!AA55</f>
        <v>49</v>
      </c>
      <c r="H3003" s="117">
        <f>'5th 6'!AA55</f>
        <v>0</v>
      </c>
      <c r="I3003" s="448"/>
      <c r="J3003" s="441"/>
      <c r="K3003" s="442"/>
      <c r="L3003" s="118">
        <f>'6th 1'!AA55</f>
        <v>54</v>
      </c>
      <c r="M3003" s="117">
        <f>'6th 2'!AA55</f>
        <v>62</v>
      </c>
      <c r="N3003" s="117">
        <f>'6th 3'!AA55</f>
        <v>70</v>
      </c>
      <c r="O3003" s="117">
        <f>'6th 4'!AA55</f>
        <v>68</v>
      </c>
      <c r="P3003" s="117">
        <f>'6th 5'!AA55</f>
        <v>59</v>
      </c>
      <c r="Q3003" s="117">
        <f>'6th 6'!AA55</f>
        <v>0</v>
      </c>
      <c r="R3003" s="117">
        <f>'6th 7'!AA55</f>
        <v>0</v>
      </c>
      <c r="S3003" s="448"/>
      <c r="T3003" s="441"/>
      <c r="U3003" s="442"/>
      <c r="V3003" s="444">
        <f>IF((C3004+C3006)=0,0,C2999)+IF((D3004+D3006)=0,0,D2999)+IF((E3004+E3006)=0,0,E2999)+IF((F3004+F3006)=0,0,F2999)+IF((G3004+G3006)=0,0,G2999)+IF((H3004+H3006)=0,0,H2999)+IF((L3004+L3006)=0,0,L2999)+IF((M3004+M3006)=0,0,M2999)+IF((N3004+N3006)=0,0,N2999)+IF((O3004+O3006)=0,0,O2999)+IF((P3004+P3006)=0,0,P2999)+IF((Q3004+Q3006)=0,0,Q2999)+IF((R3004+R3006)=0,0,R2999)+IF(G3023&gt;0,1.5,0)</f>
        <v>31.5</v>
      </c>
      <c r="W3003" s="447">
        <f>I3000+S3000+(G3023*1.5)</f>
        <v>96.375</v>
      </c>
      <c r="X3003" s="440">
        <f>IF(S3000&gt;0,(W3003/31.5),J3002)</f>
        <v>3.0595238095238093</v>
      </c>
      <c r="Y3003" s="164" t="str">
        <f>IF(X3003&gt;=4,"A+",IF(X3003&gt;=3.75,"A",IF(X3003&gt;=3.5,"A-",IF(X3003&gt;=3.25,"B+",IF(X3003&gt;=3,"B",IF(X3003&gt;=2.75,"B-",IF(X3003&gt;=2.5,"C+",IF(X3003&gt;=2,"C","F"))))))))</f>
        <v>B</v>
      </c>
      <c r="Z3003" s="510"/>
    </row>
    <row r="3004" spans="1:26" ht="16.5">
      <c r="A3004" s="424"/>
      <c r="B3004" s="91" t="s">
        <v>1</v>
      </c>
      <c r="C3004" s="104">
        <f>'5th 1'!AC55</f>
        <v>3.25</v>
      </c>
      <c r="D3004" s="104">
        <f>'5th 2'!AC55</f>
        <v>3</v>
      </c>
      <c r="E3004" s="104">
        <f>'5th 3'!AC55</f>
        <v>3.75</v>
      </c>
      <c r="F3004" s="104">
        <f>'5th 4'!AC55</f>
        <v>3</v>
      </c>
      <c r="G3004" s="104">
        <f>'5th 5'!AC55</f>
        <v>2.25</v>
      </c>
      <c r="H3004" s="104">
        <f>'5th 6'!AC55</f>
        <v>0</v>
      </c>
      <c r="I3004" s="448"/>
      <c r="J3004" s="98"/>
      <c r="K3004" s="110"/>
      <c r="L3004" s="107">
        <f>'6th 1'!AC55</f>
        <v>2.5</v>
      </c>
      <c r="M3004" s="104">
        <f>'6th 2'!AC55</f>
        <v>3</v>
      </c>
      <c r="N3004" s="104">
        <f>'6th 3'!AC55</f>
        <v>3.5</v>
      </c>
      <c r="O3004" s="104">
        <f>'6th 4'!AC55</f>
        <v>3.25</v>
      </c>
      <c r="P3004" s="104">
        <f>'6th 5'!AC55</f>
        <v>2.75</v>
      </c>
      <c r="Q3004" s="104">
        <f>'6th 6'!AC55</f>
        <v>0</v>
      </c>
      <c r="R3004" s="104">
        <f>'6th 7'!AC55</f>
        <v>0</v>
      </c>
      <c r="S3004" s="448"/>
      <c r="T3004" s="98"/>
      <c r="U3004" s="110"/>
      <c r="V3004" s="445"/>
      <c r="W3004" s="448"/>
      <c r="X3004" s="441"/>
      <c r="Y3004" s="451" t="str">
        <f>IF(S3000&gt;0,(IF(X3003&gt;=2.5,Y3003,IF(X3003&gt;=2.25,"C",IF(X3003&gt;=2,"D","F")))),K3002)</f>
        <v>B</v>
      </c>
      <c r="Z3004" s="510"/>
    </row>
    <row r="3005" spans="1:26" ht="17.25" customHeight="1" thickBot="1">
      <c r="A3005" s="424"/>
      <c r="B3005" s="91" t="s">
        <v>2</v>
      </c>
      <c r="C3005" s="104" t="str">
        <f>'5th 1'!AB55</f>
        <v>B+</v>
      </c>
      <c r="D3005" s="104" t="str">
        <f>'5th 2'!AB55</f>
        <v>B</v>
      </c>
      <c r="E3005" s="104" t="str">
        <f>'5th 3'!AB55</f>
        <v>A</v>
      </c>
      <c r="F3005" s="104" t="str">
        <f>'5th 4'!AB55</f>
        <v>B</v>
      </c>
      <c r="G3005" s="104" t="str">
        <f>'5th 5'!AB55</f>
        <v>C</v>
      </c>
      <c r="H3005" s="104" t="str">
        <f>'5th 6'!AB55</f>
        <v/>
      </c>
      <c r="I3005" s="448"/>
      <c r="J3005" s="98"/>
      <c r="K3005" s="109"/>
      <c r="L3005" s="111" t="str">
        <f>'6th 1'!AB55</f>
        <v>C+</v>
      </c>
      <c r="M3005" s="104" t="str">
        <f>'6th 2'!AB55</f>
        <v>B</v>
      </c>
      <c r="N3005" s="104" t="str">
        <f>'6th 3'!AB55</f>
        <v>A-</v>
      </c>
      <c r="O3005" s="104" t="str">
        <f>'6th 4'!AB55</f>
        <v>B+</v>
      </c>
      <c r="P3005" s="104" t="str">
        <f>'6th 5'!AB55</f>
        <v>B-</v>
      </c>
      <c r="Q3005" s="104" t="str">
        <f>'6th 6'!AB55</f>
        <v/>
      </c>
      <c r="R3005" s="104" t="str">
        <f>'6th 7'!AB55</f>
        <v/>
      </c>
      <c r="S3005" s="448"/>
      <c r="T3005" s="98"/>
      <c r="U3005" s="109"/>
      <c r="V3005" s="446"/>
      <c r="W3005" s="449"/>
      <c r="X3005" s="450"/>
      <c r="Y3005" s="452"/>
      <c r="Z3005" s="510"/>
    </row>
    <row r="3006" spans="1:26" ht="17.25" thickTop="1">
      <c r="A3006" s="413" t="s">
        <v>127</v>
      </c>
      <c r="B3006" s="91" t="s">
        <v>1</v>
      </c>
      <c r="C3006" s="104">
        <f>'5th 1'!AD55</f>
        <v>0</v>
      </c>
      <c r="D3006" s="104">
        <f>'5th 2'!AD55</f>
        <v>0</v>
      </c>
      <c r="E3006" s="104">
        <f>'5th 3'!AD55</f>
        <v>0</v>
      </c>
      <c r="F3006" s="104">
        <f>'5th 4'!AD55</f>
        <v>0</v>
      </c>
      <c r="G3006" s="104">
        <f>'5th 5'!AD55</f>
        <v>0</v>
      </c>
      <c r="H3006" s="104">
        <f>'5th 6'!AD55</f>
        <v>0</v>
      </c>
      <c r="I3006" s="415">
        <f>(C3006*C2999)+(D3006*D2999)+(E3006*E2999)+(F3006*F2999)+(G3006*G2999)+(H3006*H2999)</f>
        <v>0</v>
      </c>
      <c r="J3006" s="417">
        <f>IF(C3006&gt;0,(C3004*C2999),0)+IF(D3006&gt;0,(D3004*D2999),0)+IF(E3006&gt;0,(E3004*E2999),0)+IF(F3006&gt;0,(F3004*F2999),0)+IF(G3006&gt;0,(G3004*G2999),0)+IF(H3006&gt;0,(H3004*H2999),0)</f>
        <v>0</v>
      </c>
      <c r="K3006" s="418">
        <f>IF(C3006&gt;C3004,((C3006*C2999)-(C3004*C2999)),0)+IF(D3006&gt;D3004,((D3006*D2999)-(D3004*D2999)),0)+IF(E3006&gt;E3004,((E3006*E2999)-(E3004*E2999)),0)+IF(F3006&gt;F3004,((F3006*F2999)-(F3004*F2999)),0)+IF(G3006&gt;G3004,((G3006*G2999)-(G3004*G2999)),0)+IF(H3006&gt;H3004,((H3006*H2999)-(H3004*H2999)),0)</f>
        <v>0</v>
      </c>
      <c r="L3006" s="165">
        <f>'6th 1'!AD55</f>
        <v>0</v>
      </c>
      <c r="M3006" s="104">
        <f>'6th 2'!AD55</f>
        <v>0</v>
      </c>
      <c r="N3006" s="104">
        <f>'6th 3'!AD55</f>
        <v>0</v>
      </c>
      <c r="O3006" s="104">
        <f>'6th 4'!AD55</f>
        <v>0</v>
      </c>
      <c r="P3006" s="104">
        <f>'6th 5'!AD55</f>
        <v>0</v>
      </c>
      <c r="Q3006" s="104">
        <f>'6th 6'!AD55</f>
        <v>0</v>
      </c>
      <c r="R3006" s="104">
        <f>'6th 7'!AD55</f>
        <v>0</v>
      </c>
      <c r="S3006" s="403">
        <f>(L3006*L2999)+(M3006*M2999)+(N3006*N2999)+(O3006*O2999)+(P3006*P2999)+(Q3006*Q2999)+(R3006*R2999)</f>
        <v>0</v>
      </c>
      <c r="T3006" s="417">
        <f>IF(L3006&gt;0,(L3004*L2999),0)+IF(M3006&gt;0,(M3004*M2999),0)+IF(N3006&gt;0,(N3004*N2999),0)+IF(O3006&gt;0,(O3004*O2999),0)+IF(P3006&gt;0,(P3004*P2999),0)+IF(Q3006&gt;0,(Q3004*Q2999),0)+IF(R3006&gt;0,(R3004*R2999),0)</f>
        <v>0</v>
      </c>
      <c r="U3006" s="399">
        <f>IF(L3006&gt;L3004,((L3006*L2999)-(L3004*L2999)),0)+IF(M3006&gt;M3004,((M3006*M2999)-(M3004*M2999)),0)+IF(N3006&gt;N3004,((N3006*N2999)-(N3004*N2999)),0)+IF(O3006&gt;O3004,((O3006*O2999)-(O3004*O2999)),0)+IF(P3006&gt;P3004,((P3006*P2999)-(P3004*P2999)),0)+IF(Q3006&gt;Q3004,((Q3006*Q2999)-(Q3004*Q2999)),0)+IF(R3006&gt;R3004,((R3006*R2999)-(R3004*R2999)),0)</f>
        <v>0</v>
      </c>
      <c r="V3006" s="401">
        <f>I3006+S3006</f>
        <v>0</v>
      </c>
      <c r="W3006" s="436">
        <f>J3006+T3006</f>
        <v>0</v>
      </c>
      <c r="X3006" s="438">
        <f>K3006+U3006</f>
        <v>0</v>
      </c>
      <c r="Y3006" s="405">
        <f>IF(V2998&gt;0,(X3006+Y2993),0)</f>
        <v>0</v>
      </c>
      <c r="Z3006" s="510"/>
    </row>
    <row r="3007" spans="1:26" ht="15.75" customHeight="1" thickBot="1">
      <c r="A3007" s="414"/>
      <c r="B3007" s="157" t="s">
        <v>23</v>
      </c>
      <c r="C3007" s="181" t="str">
        <f>'5th 1'!AE55</f>
        <v/>
      </c>
      <c r="D3007" s="181" t="str">
        <f>'5th 2'!AE55</f>
        <v/>
      </c>
      <c r="E3007" s="181" t="str">
        <f>'5th 3'!AE55</f>
        <v/>
      </c>
      <c r="F3007" s="181" t="str">
        <f>'5th 4'!AE55</f>
        <v/>
      </c>
      <c r="G3007" s="181" t="str">
        <f>'5th 5'!AE55</f>
        <v/>
      </c>
      <c r="H3007" s="181" t="str">
        <f>'5th 6'!AE55</f>
        <v/>
      </c>
      <c r="I3007" s="416"/>
      <c r="J3007" s="416"/>
      <c r="K3007" s="419"/>
      <c r="L3007" s="181" t="str">
        <f>'6th 1'!AE55</f>
        <v/>
      </c>
      <c r="M3007" s="181" t="str">
        <f>'6th 2'!AE55</f>
        <v/>
      </c>
      <c r="N3007" s="181" t="str">
        <f>'6th 3'!AE55</f>
        <v/>
      </c>
      <c r="O3007" s="181" t="str">
        <f>'6th 4'!AE55</f>
        <v/>
      </c>
      <c r="P3007" s="181" t="str">
        <f>'6th 5'!AE55</f>
        <v/>
      </c>
      <c r="Q3007" s="181" t="str">
        <f>'6th 6'!AE55</f>
        <v/>
      </c>
      <c r="R3007" s="181" t="str">
        <f>'6th 7'!AE55</f>
        <v/>
      </c>
      <c r="S3007" s="420"/>
      <c r="T3007" s="420"/>
      <c r="U3007" s="400"/>
      <c r="V3007" s="402"/>
      <c r="W3007" s="437"/>
      <c r="X3007" s="439"/>
      <c r="Y3007" s="406"/>
      <c r="Z3007" s="510"/>
    </row>
    <row r="3008" spans="1:26" ht="21" customHeight="1" thickTop="1" thickBot="1">
      <c r="A3008" s="435" t="s">
        <v>32</v>
      </c>
      <c r="B3008" s="435"/>
      <c r="C3008" s="435"/>
      <c r="D3008" s="435"/>
      <c r="E3008" s="435"/>
      <c r="F3008" s="435"/>
      <c r="G3008" s="435"/>
      <c r="H3008" s="435"/>
      <c r="I3008" s="435"/>
      <c r="J3008" s="435"/>
      <c r="K3008" s="435"/>
      <c r="L3008" s="435"/>
      <c r="M3008" s="435"/>
      <c r="N3008" s="435"/>
      <c r="O3008" s="435"/>
      <c r="P3008" s="435"/>
      <c r="Q3008" s="435"/>
      <c r="R3008" s="435"/>
      <c r="S3008" s="435"/>
      <c r="T3008" s="435"/>
      <c r="U3008" s="435"/>
      <c r="V3008" s="435"/>
      <c r="W3008" s="435"/>
      <c r="X3008" s="435"/>
      <c r="Y3008" s="435"/>
      <c r="Z3008" s="510"/>
    </row>
    <row r="3009" spans="1:26" ht="17.25" thickTop="1" thickBot="1">
      <c r="A3009" s="425" t="s">
        <v>48</v>
      </c>
      <c r="B3009" s="426"/>
      <c r="C3009" s="426"/>
      <c r="D3009" s="426"/>
      <c r="E3009" s="426"/>
      <c r="F3009" s="426"/>
      <c r="G3009" s="426"/>
      <c r="H3009" s="426"/>
      <c r="I3009" s="426"/>
      <c r="J3009" s="426"/>
      <c r="K3009" s="427"/>
      <c r="L3009" s="426" t="s">
        <v>49</v>
      </c>
      <c r="M3009" s="426"/>
      <c r="N3009" s="426"/>
      <c r="O3009" s="426"/>
      <c r="P3009" s="426"/>
      <c r="Q3009" s="426"/>
      <c r="R3009" s="426"/>
      <c r="S3009" s="426"/>
      <c r="T3009" s="426"/>
      <c r="U3009" s="427"/>
      <c r="V3009" s="160"/>
      <c r="W3009" s="428" t="s">
        <v>39</v>
      </c>
      <c r="X3009" s="428"/>
      <c r="Y3009" s="161"/>
      <c r="Z3009" s="510"/>
    </row>
    <row r="3010" spans="1:26" ht="17.25" thickTop="1">
      <c r="A3010" s="99" t="s">
        <v>22</v>
      </c>
      <c r="B3010" s="100"/>
      <c r="C3010" s="101">
        <f>'7th 1'!B4</f>
        <v>401</v>
      </c>
      <c r="D3010" s="101">
        <f>'7th 2'!B4</f>
        <v>402</v>
      </c>
      <c r="E3010" s="101">
        <f>'7th 3'!B4</f>
        <v>403</v>
      </c>
      <c r="F3010" s="101">
        <f>'7th 4'!B4</f>
        <v>404</v>
      </c>
      <c r="G3010" s="101">
        <f>'7th 5'!B4</f>
        <v>405</v>
      </c>
      <c r="H3010" s="101">
        <f>'7th 6'!B4</f>
        <v>406</v>
      </c>
      <c r="I3010" s="429" t="s">
        <v>0</v>
      </c>
      <c r="J3010" s="429" t="s">
        <v>3</v>
      </c>
      <c r="K3010" s="431" t="s">
        <v>2</v>
      </c>
      <c r="L3010" s="101">
        <f>'8th 1'!B4</f>
        <v>407</v>
      </c>
      <c r="M3010" s="101">
        <f>'8th 2'!B4</f>
        <v>408</v>
      </c>
      <c r="N3010" s="101">
        <f>'8th 3'!B4</f>
        <v>409</v>
      </c>
      <c r="O3010" s="101">
        <f>'8th 4'!B4</f>
        <v>410</v>
      </c>
      <c r="P3010" s="101">
        <f>'8th 5'!B4</f>
        <v>411</v>
      </c>
      <c r="Q3010" s="101">
        <f>'8th 6'!B4</f>
        <v>412</v>
      </c>
      <c r="R3010" s="101">
        <f>'8th 7'!B4</f>
        <v>0</v>
      </c>
      <c r="S3010" s="429" t="s">
        <v>0</v>
      </c>
      <c r="T3010" s="429" t="s">
        <v>3</v>
      </c>
      <c r="U3010" s="431" t="s">
        <v>2</v>
      </c>
      <c r="V3010" s="433" t="s">
        <v>62</v>
      </c>
      <c r="W3010" s="434"/>
      <c r="X3010" s="434"/>
      <c r="Y3010" s="162" t="str">
        <f>IF(X3011&gt;=4,"A+",IF(X3011&gt;=3.75,"A",IF(X3011&gt;=3.5,"A-",IF(X3011&gt;=3.25,"B+",IF(X3011&gt;=3,"B",IF(X3011&gt;=2.75,"B-",IF(X3011&gt;=2.5,"C+",IF(X3011&gt;=2,"C","F"))))))))</f>
        <v>B</v>
      </c>
      <c r="Z3010" s="510"/>
    </row>
    <row r="3011" spans="1:26" ht="65.25" customHeight="1">
      <c r="A3011" s="77" t="s">
        <v>63</v>
      </c>
      <c r="B3011" s="86"/>
      <c r="C3011" s="79" t="str">
        <f>IF('7th 1'!C55&gt;0,'7th 1'!D6,IF('7th 1'!K55&gt;0,'7th 1'!L6,IF('7th 1'!S55&gt;0,'7th 1'!T6,0)))</f>
        <v>Drawing-7</v>
      </c>
      <c r="D3011" s="79" t="str">
        <f>IF('7th 2'!C55&gt;0,'7th 2'!D6,IF('7th 2'!K55&gt;0,'7th 2'!L6,IF('7th 2'!S55&gt;0,'7th 2'!T6,0)))</f>
        <v>Figure Study</v>
      </c>
      <c r="E3011" s="79" t="str">
        <f>IF('7th 3'!C55&gt;0,'7th 3'!D6,IF('7th 3'!K55&gt;0,'7th 3'!L6,IF('7th 3'!S55&gt;0,'7th 3'!T6,0)))</f>
        <v>Composition -3</v>
      </c>
      <c r="F3011" s="79" t="str">
        <f>IF('7th 4'!C55&gt;0,'7th 4'!D6,IF('7th 4'!K55&gt;0,'7th 4'!L6,IF('7th 4'!S55&gt;0,'7th 4'!T6,0)))</f>
        <v>Head Study -3</v>
      </c>
      <c r="G3011" s="79" t="str">
        <f>IF('7th 5'!C55&gt;0,'7th 5'!D6,IF('7th 5'!K55&gt;0,'7th 5'!L6,IF('7th 5'!S55&gt;0,'7th 5'!T6,0)))</f>
        <v>Landscape -3</v>
      </c>
      <c r="H3011" s="79" t="str">
        <f>IF('7th 6'!C55&gt;0,'7th 6'!D6,IF('7th 6'!K55&gt;0,'7th 6'!L6,IF('7th 6'!S55&gt;0,'7th 6'!T6,0)))</f>
        <v>History of Western Art</v>
      </c>
      <c r="I3011" s="429"/>
      <c r="J3011" s="429"/>
      <c r="K3011" s="431"/>
      <c r="L3011" s="79" t="str">
        <f>IF('8th 1'!C55&gt;0,'8th 1'!D6,IF('8th 1'!K55&gt;0,'8th 1'!L6,IF('8th 1'!S55&gt;0,'8th 1'!T6,0)))</f>
        <v>Drawing- 8</v>
      </c>
      <c r="M3011" s="79" t="str">
        <f>IF('8th 2'!C55&gt;0,'8th 2'!D6,IF('8th 2'!K55&gt;0,'8th 2'!L6,IF('8th 2'!S55&gt;0,'8th 2'!T6,0)))</f>
        <v>Figure Study</v>
      </c>
      <c r="N3011" s="79" t="str">
        <f>IF('8th 3'!C55&gt;0,'8th 3'!D6,IF('8th 3'!K55&gt;0,'8th 3'!L6,IF('8th 3'!S55&gt;0,'8th 3'!T6,0)))</f>
        <v>Experimental Composition</v>
      </c>
      <c r="O3011" s="79" t="str">
        <f>IF('8th 4'!C55&gt;0,'8th 4'!D6,IF('8th 4'!K55&gt;0,'8th 4'!L6,IF('8th 4'!S55&gt;0,'8th 4'!T6,0)))</f>
        <v>Landscape</v>
      </c>
      <c r="P3011" s="79" t="str">
        <f>IF('8th 5'!C55&gt;0,'8th 5'!D6,IF('8th 5'!K55&gt;0,'8th 5'!L6,IF('8th 5'!S55&gt;0,'8th 5'!T6,0)))</f>
        <v>Aesthesic</v>
      </c>
      <c r="Q3011" s="79" t="str">
        <f>IF('8th 6'!C55&gt;0,'8th 6'!D6,IF('8th 6'!K55&gt;0,'8th 6'!L6,IF('8th 6'!S55&gt;0,'8th 6'!T6,0)))</f>
        <v>History of Arts in Bengal</v>
      </c>
      <c r="R3011" s="79">
        <f>IF('8th 7'!C55&gt;0,'8th 7'!D6,IF('8th 7'!K55&gt;0,'8th 7'!L6,IF('8th 7'!S55&gt;0,'8th 7'!T6,0)))</f>
        <v>0</v>
      </c>
      <c r="S3011" s="429"/>
      <c r="T3011" s="429"/>
      <c r="U3011" s="431"/>
      <c r="V3011" s="335">
        <f>IF(I3013&gt;0,(V3016+V2998),0)</f>
        <v>126</v>
      </c>
      <c r="W3011" s="254">
        <f>IF(I3013&gt;0,(W3016+W2998),0)</f>
        <v>380.25</v>
      </c>
      <c r="X3011" s="336">
        <f>IF(S3013&gt;0,(W3011/126),IF(I3013&gt;0,(W3011/109.5),0))</f>
        <v>3.0178571428571428</v>
      </c>
      <c r="Y3011" s="163" t="str">
        <f>IF(X3011&gt;=2.5,Y3010,IF(X3011&gt;=2.25,"C",IF(X3011&gt;=2,"D",IF(X3011=0,0,"F"))))</f>
        <v>B</v>
      </c>
      <c r="Z3011" s="510"/>
    </row>
    <row r="3012" spans="1:26" ht="17.25" customHeight="1">
      <c r="A3012" s="458" t="s">
        <v>27</v>
      </c>
      <c r="B3012" s="459"/>
      <c r="C3012" s="102">
        <f>IF('7th 1'!C55&gt;0,'7th 1'!H4,IF('7th 1'!K55&gt;0,'7th 1'!P4,IF('7th 1'!S55&gt;0,'7th 1'!X4,0)))</f>
        <v>3</v>
      </c>
      <c r="D3012" s="102">
        <f>IF('7th 2'!C55&gt;0,'7th 2'!H4,IF('7th 2'!K55&gt;0,'7th 2'!P4,IF('7th 2'!S55&gt;0,'7th 2'!X4,0)))</f>
        <v>3</v>
      </c>
      <c r="E3012" s="102">
        <f>IF('7th 3'!C55&gt;0,'7th 3'!H4,IF('7th 3'!K55&gt;0,'7th 3'!P4,IF('7th 3'!S55&gt;0,'7th 3'!X4,0)))</f>
        <v>3</v>
      </c>
      <c r="F3012" s="102">
        <f>IF('7th 4'!C55&gt;0,'7th 4'!H4,IF('7th 4'!K55&gt;0,'7th 4'!P4,IF('7th 4'!S55&gt;0,'7th 4'!X4,0)))</f>
        <v>1.5</v>
      </c>
      <c r="G3012" s="102">
        <f>IF('7th 5'!C55&gt;0,'7th 5'!H4,IF('7th 5'!K55&gt;0,'7th 5'!P4,IF('7th 5'!S55&gt;0,'7th 5'!X4,0)))</f>
        <v>1.5</v>
      </c>
      <c r="H3012" s="102">
        <f>IF('7th 6'!C55&gt;0,'7th 6'!H4,IF('7th 6'!K55&gt;0,'7th 6'!P4,IF('7th 6'!S55&gt;0,'7th 6'!X4,0)))</f>
        <v>3</v>
      </c>
      <c r="I3012" s="430"/>
      <c r="J3012" s="430"/>
      <c r="K3012" s="432"/>
      <c r="L3012" s="102">
        <f>IF('8th 1'!C55&gt;0,'8th 1'!H4,IF('8th 1'!K55&gt;0,'8th 1'!P4,IF('8th 1'!S55&gt;0,'8th 1'!X4,0)))</f>
        <v>3</v>
      </c>
      <c r="M3012" s="102">
        <f>IF('8th 2'!C55&gt;0,'8th 2'!H4,IF('8th 2'!K55&gt;0,'8th 2'!P4,IF('8th 2'!S55&gt;0,'8th 2'!X4,0)))</f>
        <v>3</v>
      </c>
      <c r="N3012" s="102">
        <f>IF('8th 3'!C55&gt;0,'8th 3'!H4,IF('8th 3'!K55&gt;0,'8th 3'!P4,IF('8th 3'!S55&gt;0,'8th 3'!X4,0)))</f>
        <v>3</v>
      </c>
      <c r="O3012" s="102">
        <f>IF('8th 4'!C55&gt;0,'8th 4'!H4,IF('8th 4'!K55&gt;0,'8th 4'!P4,IF('8th 4'!S55&gt;0,'8th 4'!X4,0)))</f>
        <v>3</v>
      </c>
      <c r="P3012" s="102">
        <f>IF('8th 5'!C55&gt;0,'8th 5'!H4,IF('8th 5'!K55&gt;0,'8th 5'!P4,IF('8th 5'!S55&gt;0,'8th 5'!X4,0)))</f>
        <v>1.5</v>
      </c>
      <c r="Q3012" s="102">
        <f>IF('8th 6'!C55&gt;0,'8th 6'!H4,IF('8th 6'!K55&gt;0,'8th 6'!P4,IF('8th 6'!S55&gt;0,'8th 6'!X4,0)))</f>
        <v>1.5</v>
      </c>
      <c r="R3012" s="102">
        <f>IF('8th 7'!C55&gt;0,'8th 7'!H4,IF('8th 7'!K55&gt;0,'8th 7'!P4,IF('8th 7'!S55&gt;0,'8th 7'!X4,0)))</f>
        <v>0</v>
      </c>
      <c r="S3012" s="430"/>
      <c r="T3012" s="430"/>
      <c r="U3012" s="432"/>
      <c r="V3012" s="460" t="s">
        <v>41</v>
      </c>
      <c r="W3012" s="461"/>
      <c r="X3012" s="461"/>
      <c r="Y3012" s="462"/>
      <c r="Z3012" s="510"/>
    </row>
    <row r="3013" spans="1:26" ht="18.75" customHeight="1" thickBot="1">
      <c r="A3013" s="463" t="s">
        <v>11</v>
      </c>
      <c r="B3013" s="464"/>
      <c r="C3013" s="102">
        <v>100</v>
      </c>
      <c r="D3013" s="102">
        <v>100</v>
      </c>
      <c r="E3013" s="102">
        <v>100</v>
      </c>
      <c r="F3013" s="102">
        <v>100</v>
      </c>
      <c r="G3013" s="102">
        <v>100</v>
      </c>
      <c r="H3013" s="102">
        <v>100</v>
      </c>
      <c r="I3013" s="465">
        <f>(C3017*C3012)+(D3017*D3012)+(E3017*E3012)+(F3017*F3012)+(G3017*G3012)+(H3017*H3012)</f>
        <v>48.75</v>
      </c>
      <c r="J3013" s="84"/>
      <c r="K3013" s="103" t="str">
        <f>IF(J3015&gt;=4,"A+",IF(J3015&gt;=3.75,"A",IF(J3015&gt;=3.5,"A-",IF(J3015&gt;=3.25,"B+",IF(J3015&gt;=3,"B",IF(J3015&gt;=2.75,"B-",IF(J3015&gt;=2.5,"C+",IF(J3015&gt;=2,"C","F"))))))))</f>
        <v>B+</v>
      </c>
      <c r="L3013" s="102">
        <v>100</v>
      </c>
      <c r="M3013" s="102">
        <v>100</v>
      </c>
      <c r="N3013" s="102">
        <v>100</v>
      </c>
      <c r="O3013" s="102">
        <v>100</v>
      </c>
      <c r="P3013" s="102">
        <v>100</v>
      </c>
      <c r="Q3013" s="102">
        <v>100</v>
      </c>
      <c r="R3013" s="102">
        <v>100</v>
      </c>
      <c r="S3013" s="465">
        <f>(L3017*L3012)+(M3017*M3012)+(N3017*N3012)+(O3017*O3012)+(P3017*P3012)+(Q3017*Q3012)+(R3017*R3012)</f>
        <v>49.875</v>
      </c>
      <c r="T3013" s="84"/>
      <c r="U3013" s="103" t="str">
        <f>IF(T3015&gt;=4,"A+",IF(T3015&gt;=3.75,"A",IF(T3015&gt;=3.5,"A-",IF(T3015&gt;=3.25,"B+",IF(T3015&gt;=3,"B",IF(T3015&gt;=2.75,"B-",IF(T3015&gt;=2.5,"C+",IF(T3015&gt;=2,"C","F"))))))))</f>
        <v>B+</v>
      </c>
      <c r="V3013" s="467" t="s">
        <v>29</v>
      </c>
      <c r="W3013" s="469" t="s">
        <v>0</v>
      </c>
      <c r="X3013" s="469" t="s">
        <v>3</v>
      </c>
      <c r="Y3013" s="421" t="s">
        <v>2</v>
      </c>
      <c r="Z3013" s="510"/>
    </row>
    <row r="3014" spans="1:26" ht="17.25" thickTop="1">
      <c r="A3014" s="77" t="s">
        <v>28</v>
      </c>
      <c r="B3014" s="86"/>
      <c r="C3014" s="104">
        <f>IF('7th 1'!C55&gt;0,'7th 1'!C55,IF('7th 1'!K55&gt;0,'7th 1'!K55,IF('7th 1'!S55&gt;0,'7th 1'!S55,0)))</f>
        <v>24.75</v>
      </c>
      <c r="D3014" s="104">
        <f>IF('7th 2'!C55&gt;0,'7th 2'!C55,IF('7th 2'!K55&gt;0,'7th 2'!K55,IF('7th 2'!S55&gt;0,'7th 2'!S55,0)))</f>
        <v>30.5</v>
      </c>
      <c r="E3014" s="104">
        <f>IF('7th 3'!C55&gt;0,'7th 3'!C55,IF('7th 3'!K55&gt;0,'7th 3'!K55,IF('7th 3'!S55&gt;0,'7th 3'!S55,0)))</f>
        <v>28</v>
      </c>
      <c r="F3014" s="104">
        <f>IF('7th 4'!C55&gt;0,'7th 4'!C55,IF('7th 4'!K55&gt;0,'7th 4'!K55,IF('7th 4'!S55&gt;0,'7th 4'!S55,0)))</f>
        <v>30</v>
      </c>
      <c r="G3014" s="104">
        <f>IF('7th 5'!C55&gt;0,'7th 5'!C55,IF('7th 5'!K55&gt;0,'7th 5'!K55,IF('7th 5'!S55&gt;0,'7th 5'!S55,0)))</f>
        <v>28.5</v>
      </c>
      <c r="H3014" s="104">
        <f>IF('7th 6'!C55&gt;0,'7th 6'!C55,IF('7th 6'!K55&gt;0,'7th 6'!K55,IF('7th 6'!S55&gt;0,'7th 6'!S55,0)))</f>
        <v>24.5</v>
      </c>
      <c r="I3014" s="466"/>
      <c r="J3014" s="98"/>
      <c r="K3014" s="90"/>
      <c r="L3014" s="104">
        <f>IF('8th 1'!C55&gt;0,'8th 1'!C55,IF('8th 1'!K55&gt;0,'8th 1'!K55,IF('8th 1'!S55&gt;0,'8th 1'!S55,0)))</f>
        <v>29.5</v>
      </c>
      <c r="M3014" s="104">
        <f>IF('8th 2'!C55&gt;0,'8th 2'!C55,IF('8th 2'!K55&gt;0,'8th 2'!K55,IF('8th 2'!S55&gt;0,'8th 2'!S55,0)))</f>
        <v>27.5</v>
      </c>
      <c r="N3014" s="104">
        <f>IF('8th 3'!C55&gt;0,'8th 3'!C55,IF('8th 3'!K55&gt;0,'8th 3'!K55,IF('8th 3'!S55&gt;0,'8th 3'!S55,0)))</f>
        <v>32</v>
      </c>
      <c r="O3014" s="104">
        <f>IF('8th 4'!C55&gt;0,'8th 4'!C55,IF('8th 4'!K55&gt;0,'8th 4'!K55,IF('8th 4'!S55&gt;0,'8th 4'!S55,0)))</f>
        <v>23.5</v>
      </c>
      <c r="P3014" s="104">
        <f>IF('8th 5'!C55&gt;0,'8th 5'!C55,IF('8th 5'!K55&gt;0,'8th 5'!K55,IF('8th 5'!S55&gt;0,'8th 5'!S55,0)))</f>
        <v>24.75</v>
      </c>
      <c r="Q3014" s="104">
        <f>IF('8th 6'!C55&gt;0,'8th 6'!C55,IF('8th 6'!K55&gt;0,'8th 6'!K55,IF('8th 6'!S55&gt;0,'8th 6'!S55,0)))</f>
        <v>26</v>
      </c>
      <c r="R3014" s="104">
        <f>IF('8th 7'!C55&gt;0,'8th 7'!C55,IF('8th 7'!K55&gt;0,'8th 7'!K55,IF('8th 7'!S55&gt;0,'8th 7'!S55,0)))</f>
        <v>0</v>
      </c>
      <c r="S3014" s="466"/>
      <c r="T3014" s="98"/>
      <c r="U3014" s="90"/>
      <c r="V3014" s="468"/>
      <c r="W3014" s="470"/>
      <c r="X3014" s="471"/>
      <c r="Y3014" s="422"/>
      <c r="Z3014" s="510"/>
    </row>
    <row r="3015" spans="1:26" ht="17.25">
      <c r="A3015" s="423" t="s">
        <v>26</v>
      </c>
      <c r="B3015" s="91" t="s">
        <v>60</v>
      </c>
      <c r="C3015" s="104">
        <f>IF('7th 1'!C55&gt;0,'7th 1'!J55,IF('7th 1'!K55&gt;0,'7th 1'!R55,IF('7th 1'!S55&gt;0,'7th 1'!Z55,0)))</f>
        <v>41.5</v>
      </c>
      <c r="D3015" s="104">
        <f>IF('7th 2'!C55&gt;0,'7th 2'!J55,IF('7th 2'!K55&gt;0,'7th 2'!R55,IF('7th 2'!S55&gt;0,'7th 2'!Z55,0)))</f>
        <v>41.75</v>
      </c>
      <c r="E3015" s="104">
        <f>IF('7th 3'!C55&gt;0,'7th 3'!J55,IF('7th 3'!K55&gt;0,'7th 3'!R55,IF('7th 3'!S55&gt;0,'7th 3'!Z55,0)))</f>
        <v>43.5</v>
      </c>
      <c r="F3015" s="104">
        <f>IF('7th 4'!C55&gt;0,'7th 4'!J55,IF('7th 4'!K55&gt;0,'7th 4'!R55,IF('7th 4'!S55&gt;0,'7th 4'!Z55,0)))</f>
        <v>45.5</v>
      </c>
      <c r="G3015" s="104">
        <f>IF('7th 5'!C55&gt;0,'7th 5'!J55,IF('7th 5'!K55&gt;0,'7th 5'!R55,IF('7th 5'!S55&gt;0,'7th 5'!Z55,0)))</f>
        <v>40.5</v>
      </c>
      <c r="H3015" s="104">
        <f>IF('7th 6'!C55&gt;0,'7th 6'!J55,IF('7th 6'!K55&gt;0,'7th 6'!R55,IF('7th 6'!S55&gt;0,'7th 6'!Z55,0)))</f>
        <v>25</v>
      </c>
      <c r="I3015" s="466"/>
      <c r="J3015" s="440">
        <f>I3013/(C3012+D3012+E3012+F3012+G3012+H3012)</f>
        <v>3.25</v>
      </c>
      <c r="K3015" s="442" t="str">
        <f>IF(J3015&gt;=2.5,K3013,IF(J3015&gt;=2.25,"C",IF(J3015&gt;=2,"D",IF(J3015=0,0,"F"))))</f>
        <v>B+</v>
      </c>
      <c r="L3015" s="104">
        <f>IF('8th 1'!C55&gt;0,'8th 1'!J55,IF('8th 1'!K55&gt;0,'8th 1'!R55,IF('8th 1'!S55&gt;0,'8th 1'!Z55,0)))</f>
        <v>41</v>
      </c>
      <c r="M3015" s="104">
        <f>IF('8th 2'!C55&gt;0,'8th 2'!J55,IF('8th 2'!K55&gt;0,'8th 2'!R55,IF('8th 2'!S55&gt;0,'8th 2'!Z55,0)))</f>
        <v>42.75</v>
      </c>
      <c r="N3015" s="104">
        <f>IF('8th 3'!C55&gt;0,'8th 3'!J55,IF('8th 3'!K55&gt;0,'8th 3'!R55,IF('8th 3'!S55&gt;0,'8th 3'!Z55,0)))</f>
        <v>45.5</v>
      </c>
      <c r="O3015" s="104">
        <f>IF('8th 4'!C55&gt;0,'8th 4'!J55,IF('8th 4'!K55&gt;0,'8th 4'!R55,IF('8th 4'!S55&gt;0,'8th 4'!Z55,0)))</f>
        <v>41.5</v>
      </c>
      <c r="P3015" s="104">
        <f>IF('8th 5'!C55&gt;0,'8th 5'!J55,IF('8th 5'!K55&gt;0,'8th 5'!R55,IF('8th 5'!S55&gt;0,'8th 5'!Z55,0)))</f>
        <v>35.5</v>
      </c>
      <c r="Q3015" s="104">
        <f>IF('8th 6'!C55&gt;0,'8th 6'!J55,IF('8th 6'!K55&gt;0,'8th 6'!R55,IF('8th 6'!S55&gt;0,'8th 6'!Z55,0)))</f>
        <v>23</v>
      </c>
      <c r="R3015" s="104">
        <f>IF('8th 7'!C55&gt;0,'8th 7'!J55,IF('8th 7'!K55&gt;0,'8th 7'!R55,IF('8th 7'!S55&gt;0,'8th 7'!Z55,0)))</f>
        <v>0</v>
      </c>
      <c r="S3015" s="466"/>
      <c r="T3015" s="440">
        <f>S3013/(L3012+M3012+N3012+O3012+P3012+Q3012+R3012)</f>
        <v>3.3250000000000002</v>
      </c>
      <c r="U3015" s="442" t="str">
        <f>IF(T3015&gt;=2.5,U3013,IF(T3015&gt;=2.25,"C",IF(T3015&gt;=2,"D",IF(T3015=0,0,"F"))))</f>
        <v>B+</v>
      </c>
      <c r="V3015" s="454" t="s">
        <v>40</v>
      </c>
      <c r="W3015" s="443"/>
      <c r="X3015" s="443"/>
      <c r="Y3015" s="455"/>
      <c r="Z3015" s="510"/>
    </row>
    <row r="3016" spans="1:26" ht="16.5" customHeight="1">
      <c r="A3016" s="424"/>
      <c r="B3016" s="91" t="s">
        <v>67</v>
      </c>
      <c r="C3016" s="117">
        <f>'7th 1'!AA55</f>
        <v>67</v>
      </c>
      <c r="D3016" s="117">
        <f>'7th 2'!AA55</f>
        <v>73</v>
      </c>
      <c r="E3016" s="117">
        <f>'7th 3'!AA55</f>
        <v>72</v>
      </c>
      <c r="F3016" s="117">
        <f>'7th 4'!AA55</f>
        <v>76</v>
      </c>
      <c r="G3016" s="117">
        <f>'7th 5'!AA55</f>
        <v>69</v>
      </c>
      <c r="H3016" s="117">
        <f>'7th 6'!AA55</f>
        <v>50</v>
      </c>
      <c r="I3016" s="466"/>
      <c r="J3016" s="453"/>
      <c r="K3016" s="442"/>
      <c r="L3016" s="117">
        <f>'8th 1'!AA55</f>
        <v>71</v>
      </c>
      <c r="M3016" s="117">
        <f>'8th 2'!AA55</f>
        <v>71</v>
      </c>
      <c r="N3016" s="117">
        <f>'8th 3'!AA55</f>
        <v>78</v>
      </c>
      <c r="O3016" s="117">
        <f>'8th 4'!AA55</f>
        <v>65</v>
      </c>
      <c r="P3016" s="117">
        <f>'8th 5'!AA55</f>
        <v>61</v>
      </c>
      <c r="Q3016" s="117">
        <f>'8th 6'!AA55</f>
        <v>49</v>
      </c>
      <c r="R3016" s="117">
        <f>'8th 7'!AA55</f>
        <v>0</v>
      </c>
      <c r="S3016" s="466"/>
      <c r="T3016" s="453"/>
      <c r="U3016" s="442"/>
      <c r="V3016" s="444">
        <f>IF((C3017+C3019)=0,0,C3012)+IF((D3017+D3019)=0,0,D3012)+IF((E3017+E3019)=0,0,E3012)+IF((F3017+F3019)=0,0,F3012)+IF((G3017+G3019)=0,0,G3012)+IF((H3017+H3019)=0,0,H3012)+IF((L3017+L3019)=0,0,L3012)+IF((M3017+M3019)=0,0,M3012)+IF((N3017+N3019)=0,0,N3012)+IF((O3017+O3019)=0,0,O3012)+IF((P3017+P3019)=0,0,P3012)+IF((Q3017+Q3019)=0,0,Q3012)+IF((R3017+R3019)=0,0,R3012)+IF(I3023&gt;0,1.5,0)</f>
        <v>31.5</v>
      </c>
      <c r="W3016" s="457">
        <f>I3013+S3013+(I3023*1.5)</f>
        <v>102.375</v>
      </c>
      <c r="X3016" s="440">
        <f>IF(S3013&gt;0,(W3016/31.5),J3015)</f>
        <v>3.25</v>
      </c>
      <c r="Y3016" s="164" t="str">
        <f>IF(X3016&gt;=4,"A+",IF(X3016&gt;=3.75,"A",IF(X3016&gt;=3.5,"A-",IF(X3016&gt;=3.25,"B+",IF(X3016&gt;=3,"B",IF(X3016&gt;=2.75,"B-",IF(X3016&gt;=2.5,"C+",IF(X3016&gt;=2,"C","F"))))))))</f>
        <v>B+</v>
      </c>
      <c r="Z3016" s="510"/>
    </row>
    <row r="3017" spans="1:26" ht="16.5">
      <c r="A3017" s="424"/>
      <c r="B3017" s="91" t="s">
        <v>1</v>
      </c>
      <c r="C3017" s="104">
        <f>'7th 1'!AC55</f>
        <v>3.25</v>
      </c>
      <c r="D3017" s="104">
        <f>'7th 2'!AC55</f>
        <v>3.5</v>
      </c>
      <c r="E3017" s="104">
        <f>'7th 3'!AC55</f>
        <v>3.5</v>
      </c>
      <c r="F3017" s="104">
        <f>'7th 4'!AC55</f>
        <v>3.75</v>
      </c>
      <c r="G3017" s="104">
        <f>'7th 5'!AC55</f>
        <v>3.25</v>
      </c>
      <c r="H3017" s="104">
        <f>'7th 6'!AC55</f>
        <v>2.5</v>
      </c>
      <c r="I3017" s="466"/>
      <c r="J3017" s="98"/>
      <c r="K3017" s="112"/>
      <c r="L3017" s="104">
        <f>'8th 1'!AC55</f>
        <v>3.5</v>
      </c>
      <c r="M3017" s="104">
        <f>'8th 2'!AC55</f>
        <v>3.5</v>
      </c>
      <c r="N3017" s="104">
        <f>'8th 3'!AC55</f>
        <v>3.75</v>
      </c>
      <c r="O3017" s="104">
        <f>'8th 4'!AC55</f>
        <v>3.25</v>
      </c>
      <c r="P3017" s="104">
        <f>'8th 5'!AC55</f>
        <v>3</v>
      </c>
      <c r="Q3017" s="104">
        <f>'8th 6'!AC55</f>
        <v>2.25</v>
      </c>
      <c r="R3017" s="104">
        <f>'8th 7'!AC55</f>
        <v>0</v>
      </c>
      <c r="S3017" s="466"/>
      <c r="T3017" s="98"/>
      <c r="V3017" s="456"/>
      <c r="W3017" s="448"/>
      <c r="X3017" s="441"/>
      <c r="Y3017" s="451" t="str">
        <f>IF(S3013&gt;0,(IF(X3016&gt;=2.5,Y3016,IF(X3016&gt;=2.25,"C",IF(X3016&gt;=2,"D","F")))),K3015)</f>
        <v>B+</v>
      </c>
      <c r="Z3017" s="510"/>
    </row>
    <row r="3018" spans="1:26" ht="16.5">
      <c r="A3018" s="424"/>
      <c r="B3018" s="91" t="s">
        <v>2</v>
      </c>
      <c r="C3018" s="104" t="str">
        <f>'7th 1'!AB55</f>
        <v>B+</v>
      </c>
      <c r="D3018" s="104" t="str">
        <f>'7th 2'!AB55</f>
        <v>A-</v>
      </c>
      <c r="E3018" s="104" t="str">
        <f>'7th 3'!AB55</f>
        <v>A-</v>
      </c>
      <c r="F3018" s="104" t="str">
        <f>'7th 4'!AB55</f>
        <v>A</v>
      </c>
      <c r="G3018" s="104" t="str">
        <f>'7th 5'!AB55</f>
        <v>B+</v>
      </c>
      <c r="H3018" s="104" t="str">
        <f>'7th 6'!AB55</f>
        <v>C+</v>
      </c>
      <c r="I3018" s="466"/>
      <c r="J3018" s="98"/>
      <c r="K3018" s="90"/>
      <c r="L3018" s="104" t="str">
        <f>'8th 1'!AB55</f>
        <v>A-</v>
      </c>
      <c r="M3018" s="104" t="str">
        <f>'8th 2'!AB55</f>
        <v>A-</v>
      </c>
      <c r="N3018" s="104" t="str">
        <f>'8th 3'!AB55</f>
        <v>A</v>
      </c>
      <c r="O3018" s="104" t="str">
        <f>'8th 4'!AB55</f>
        <v>B+</v>
      </c>
      <c r="P3018" s="104" t="str">
        <f>'8th 5'!AB55</f>
        <v>B</v>
      </c>
      <c r="Q3018" s="104" t="str">
        <f>'8th 6'!AB55</f>
        <v>C</v>
      </c>
      <c r="R3018" s="104" t="str">
        <f>'8th 7'!AB55</f>
        <v/>
      </c>
      <c r="S3018" s="466"/>
      <c r="T3018" s="98"/>
      <c r="U3018" s="90"/>
      <c r="V3018" s="446"/>
      <c r="W3018" s="449"/>
      <c r="X3018" s="450"/>
      <c r="Y3018" s="452"/>
      <c r="Z3018" s="510"/>
    </row>
    <row r="3019" spans="1:26" ht="16.5">
      <c r="A3019" s="413" t="s">
        <v>127</v>
      </c>
      <c r="B3019" s="91" t="s">
        <v>1</v>
      </c>
      <c r="C3019" s="104" t="str">
        <f>'7th 1'!AD55</f>
        <v>3.47</v>
      </c>
      <c r="D3019" s="104">
        <f>'7th 2'!AD55</f>
        <v>0</v>
      </c>
      <c r="E3019" s="104">
        <f>'7th 3'!AD55</f>
        <v>0</v>
      </c>
      <c r="F3019" s="104">
        <f>'7th 4'!AD55</f>
        <v>0</v>
      </c>
      <c r="G3019" s="104">
        <f>'7th 5'!AD55</f>
        <v>0</v>
      </c>
      <c r="H3019" s="104">
        <f>'7th 6'!AD55</f>
        <v>0</v>
      </c>
      <c r="I3019" s="415">
        <f>(C3019*C3012)+(D3019*D3012)+(E3019*E3012)+(F3019*F3012)+(G3019*G3012)+(H3019*H3012)</f>
        <v>10.41</v>
      </c>
      <c r="J3019" s="417">
        <f>IF(C3019&gt;0,(C3017*C3012),0)+IF(D3019&gt;0,(D3017*D3012),0)+IF(E3019&gt;0,(E3017*E3012),0)+IF(F3019&gt;0,(F3017*F3012),0)+IF(G3019&gt;0,(G3017*G3012),0)+IF(H3019&gt;0,(H3017*H3012),0)</f>
        <v>9.75</v>
      </c>
      <c r="K3019" s="418">
        <f>IF(C3019&gt;C3017,((C3019*C3012)-(C3017*C3012)),0)+IF(D3019&gt;D3017,((D3019*D3012)-(D3017*D3012)),0)+IF(E3019&gt;E3017,((E3019*E3012)-(E3017*E3012)),0)+IF(F3019&gt;F3017,((F3019*F3012)-(F3017*F3012)),0)+IF(G3019&gt;G3017,((G3019*G3012)-(G3017*G3012)),0)+IF(H3019&gt;H3017,((H3019*H3012)-(H3017*H3012)),0)</f>
        <v>0.66000000000000014</v>
      </c>
      <c r="L3019" s="165">
        <f>'8th 1'!AD55</f>
        <v>0</v>
      </c>
      <c r="M3019" s="104">
        <f>'8th 2'!AD55</f>
        <v>0</v>
      </c>
      <c r="N3019" s="104">
        <f>'8th 3'!AD55</f>
        <v>0</v>
      </c>
      <c r="O3019" s="104">
        <f>'8th 4'!AD55</f>
        <v>0</v>
      </c>
      <c r="P3019" s="104">
        <f>'8th 5'!AD55</f>
        <v>0</v>
      </c>
      <c r="Q3019" s="104">
        <f>'8th 6'!AD55</f>
        <v>0</v>
      </c>
      <c r="R3019" s="104">
        <f>'8th 7'!AD55</f>
        <v>0</v>
      </c>
      <c r="S3019" s="403">
        <f>(L3019*L3012)+(M3019*M3012)+(N3019*N3012)+(O3019*O3012)+(P3019*P3012)+(Q3019*Q3012)+(R3019*R3012)</f>
        <v>0</v>
      </c>
      <c r="T3019" s="417">
        <f>IF(L3019&gt;0,(L3017*L3012),0)+IF(M3019&gt;0,(M3017*M3012),0)+IF(N3019&gt;0,(N3017*N3012),0)+IF(O3019&gt;0,(O3017*O3012),0)+IF(P3019&gt;0,(P3017*P3012),0)+IF(Q3019&gt;0,(Q3017*Q3012),0)+IF(R3019&gt;0,(R3017*R3012),0)</f>
        <v>0</v>
      </c>
      <c r="U3019" s="399">
        <f>IF(L3019&gt;L3017,((L3019*L3012)-(L3017*L3012)),0)+IF(M3019&gt;M3017,((M3019*M3012)-(M3017*M3012)),0)+IF(N3019&gt;N3017,((N3019*N3012)-(N3017*N3012)),0)+IF(O3019&gt;O3017,((O3019*O3012)-(O3017*O3012)),0)+IF(P3019&gt;P3017,((P3019*P3012)-(P3017*P3012)),0)+IF(Q3019&gt;Q3017,((Q3019*Q3012)-(Q3017*Q3012)),0)+IF(R3019&gt;R3017,((R3019*R3012)-(R3017*R3012)),0)</f>
        <v>0</v>
      </c>
      <c r="V3019" s="401">
        <f>I3019+S3019</f>
        <v>10.41</v>
      </c>
      <c r="W3019" s="403">
        <f>J3019+T3019</f>
        <v>9.75</v>
      </c>
      <c r="X3019" s="403">
        <f>K3019+U3019</f>
        <v>0.66000000000000014</v>
      </c>
      <c r="Y3019" s="405">
        <f>IF(V3011&gt;0,(X3019+Y3006),0)</f>
        <v>0.66000000000000014</v>
      </c>
      <c r="Z3019" s="510"/>
    </row>
    <row r="3020" spans="1:26" ht="15.75" customHeight="1" thickBot="1">
      <c r="A3020" s="414"/>
      <c r="B3020" s="157" t="s">
        <v>23</v>
      </c>
      <c r="C3020" s="180" t="str">
        <f>'7th 1'!AE55</f>
        <v>Imp:</v>
      </c>
      <c r="D3020" s="180" t="str">
        <f>'7th 2'!AE55</f>
        <v/>
      </c>
      <c r="E3020" s="180" t="str">
        <f>'7th 3'!AE55</f>
        <v/>
      </c>
      <c r="F3020" s="180" t="str">
        <f>'7th 4'!AE55</f>
        <v/>
      </c>
      <c r="G3020" s="180" t="str">
        <f>'7th 5'!AE55</f>
        <v/>
      </c>
      <c r="H3020" s="180" t="str">
        <f>'7th 6'!AE55</f>
        <v/>
      </c>
      <c r="I3020" s="416"/>
      <c r="J3020" s="416"/>
      <c r="K3020" s="419"/>
      <c r="L3020" s="180" t="str">
        <f>'8th 1'!AE55</f>
        <v/>
      </c>
      <c r="M3020" s="180" t="str">
        <f>'8th 2'!AE55</f>
        <v/>
      </c>
      <c r="N3020" s="180" t="str">
        <f>'8th 3'!AE55</f>
        <v/>
      </c>
      <c r="O3020" s="180" t="str">
        <f>'8th 4'!AE55</f>
        <v/>
      </c>
      <c r="P3020" s="180" t="str">
        <f>'8th 5'!AE55</f>
        <v/>
      </c>
      <c r="Q3020" s="180" t="str">
        <f>'8th 6'!AE55</f>
        <v/>
      </c>
      <c r="R3020" s="180" t="str">
        <f>'8th 7'!AE55</f>
        <v/>
      </c>
      <c r="S3020" s="420"/>
      <c r="T3020" s="420"/>
      <c r="U3020" s="400"/>
      <c r="V3020" s="402"/>
      <c r="W3020" s="404"/>
      <c r="X3020" s="404"/>
      <c r="Y3020" s="406"/>
      <c r="Z3020" s="510"/>
    </row>
    <row r="3021" spans="1:26" ht="9.75" customHeight="1" thickTop="1" thickBot="1">
      <c r="C3021" s="53"/>
      <c r="D3021" s="53"/>
      <c r="E3021" s="53"/>
      <c r="F3021" s="53"/>
      <c r="G3021" s="53"/>
      <c r="H3021" s="53"/>
      <c r="L3021" s="53"/>
      <c r="M3021" s="53"/>
      <c r="N3021" s="53"/>
      <c r="O3021" s="53"/>
      <c r="P3021" s="53"/>
      <c r="Q3021" s="53"/>
      <c r="R3021" s="53"/>
      <c r="V3021" s="53"/>
      <c r="W3021" s="53"/>
      <c r="X3021" s="53"/>
      <c r="Y3021" s="53"/>
    </row>
    <row r="3022" spans="1:26" ht="18.75" thickTop="1">
      <c r="A3022" s="407" t="s">
        <v>33</v>
      </c>
      <c r="B3022" s="408"/>
      <c r="C3022" s="376" t="s">
        <v>35</v>
      </c>
      <c r="D3022" s="380"/>
      <c r="E3022" s="376" t="s">
        <v>30</v>
      </c>
      <c r="F3022" s="380"/>
      <c r="G3022" s="376" t="s">
        <v>31</v>
      </c>
      <c r="H3022" s="380"/>
      <c r="I3022" s="376" t="s">
        <v>32</v>
      </c>
      <c r="J3022" s="411"/>
      <c r="K3022" s="411"/>
      <c r="L3022" s="412"/>
      <c r="M3022" s="370" t="s">
        <v>50</v>
      </c>
      <c r="N3022" s="371"/>
      <c r="O3022" s="376" t="s">
        <v>0</v>
      </c>
      <c r="P3022" s="377"/>
      <c r="Q3022" s="169" t="s">
        <v>29</v>
      </c>
      <c r="R3022" s="378" t="s">
        <v>216</v>
      </c>
      <c r="S3022" s="379"/>
      <c r="T3022" s="379"/>
      <c r="U3022" s="380"/>
      <c r="V3022" s="381" t="s">
        <v>2</v>
      </c>
      <c r="W3022" s="382"/>
      <c r="X3022" s="170"/>
      <c r="Y3022" s="171"/>
    </row>
    <row r="3023" spans="1:26" s="113" customFormat="1" ht="18" customHeight="1">
      <c r="A3023" s="409"/>
      <c r="B3023" s="410"/>
      <c r="C3023" s="383" t="str">
        <f>'viva-1'!K53</f>
        <v>3.50</v>
      </c>
      <c r="D3023" s="384"/>
      <c r="E3023" s="383" t="str">
        <f>'viva-2'!K53</f>
        <v>2.50</v>
      </c>
      <c r="F3023" s="384"/>
      <c r="G3023" s="385" t="str">
        <f>'viva-3'!K53</f>
        <v>3.75</v>
      </c>
      <c r="H3023" s="384"/>
      <c r="I3023" s="383" t="str">
        <f>'viva-4'!K53</f>
        <v>2.50</v>
      </c>
      <c r="J3023" s="386"/>
      <c r="K3023" s="386"/>
      <c r="L3023" s="387"/>
      <c r="M3023" s="372"/>
      <c r="N3023" s="373"/>
      <c r="O3023" s="388">
        <f>W3011+Y3019</f>
        <v>380.91</v>
      </c>
      <c r="P3023" s="389"/>
      <c r="Q3023" s="397">
        <f>V3011</f>
        <v>126</v>
      </c>
      <c r="R3023" s="392">
        <f>O3023/126</f>
        <v>3.0230952380952383</v>
      </c>
      <c r="S3023" s="393"/>
      <c r="T3023" s="393"/>
      <c r="U3023" s="394"/>
      <c r="V3023" s="359" t="str">
        <f>IF(R3023&gt;=2.5,Y3023,IF(R3023&gt;=2.25,"C",IF(R3023&gt;=2,"D",IF(R3023=0,0,"F"))))</f>
        <v>B</v>
      </c>
      <c r="W3023" s="360"/>
      <c r="X3023" s="172"/>
      <c r="Y3023" s="173" t="str">
        <f>IF(R3023&gt;=4,"A+",IF(R3023&gt;=3.75,"A",IF(R3023&gt;=3.5,"A-",IF(R3023&gt;=3.25,"B+",IF(R3023&gt;=3,"B",IF(R3023&gt;=2.75,"B-",IF(R3023&gt;=2.5,"C+",IF(R3023&gt;=2,"C","F"))))))))</f>
        <v>B</v>
      </c>
      <c r="Z3023" s="174"/>
    </row>
    <row r="3024" spans="1:26" ht="35.25" customHeight="1" thickBot="1">
      <c r="A3024" s="363" t="s">
        <v>34</v>
      </c>
      <c r="B3024" s="364"/>
      <c r="C3024" s="365" t="s">
        <v>1</v>
      </c>
      <c r="D3024" s="366"/>
      <c r="E3024" s="367">
        <f>C3023+E3023+G3023+I3023</f>
        <v>12.25</v>
      </c>
      <c r="F3024" s="368"/>
      <c r="G3024" s="365" t="s">
        <v>0</v>
      </c>
      <c r="H3024" s="366"/>
      <c r="I3024" s="367">
        <f>E3024*1.5</f>
        <v>18.375</v>
      </c>
      <c r="J3024" s="369"/>
      <c r="K3024" s="369"/>
      <c r="L3024" s="368"/>
      <c r="M3024" s="374"/>
      <c r="N3024" s="375"/>
      <c r="O3024" s="390"/>
      <c r="P3024" s="391"/>
      <c r="Q3024" s="398"/>
      <c r="R3024" s="395"/>
      <c r="S3024" s="395"/>
      <c r="T3024" s="395"/>
      <c r="U3024" s="396"/>
      <c r="V3024" s="361"/>
      <c r="W3024" s="362"/>
      <c r="X3024" s="175"/>
      <c r="Y3024" s="176"/>
    </row>
    <row r="3025" spans="1:26" ht="30" customHeight="1" thickTop="1">
      <c r="B3025" s="54"/>
      <c r="C3025" s="54"/>
      <c r="D3025" s="514" t="s">
        <v>24</v>
      </c>
      <c r="E3025" s="514"/>
      <c r="F3025" s="514"/>
      <c r="G3025" s="514"/>
      <c r="H3025" s="514"/>
      <c r="I3025" s="514"/>
      <c r="J3025" s="514"/>
      <c r="K3025" s="514"/>
      <c r="L3025" s="514"/>
      <c r="M3025" s="514"/>
      <c r="N3025" s="514"/>
      <c r="O3025" s="514"/>
      <c r="P3025" s="514"/>
      <c r="Q3025" s="514"/>
      <c r="R3025" s="514"/>
      <c r="S3025" s="514"/>
      <c r="T3025" s="55" t="s">
        <v>36</v>
      </c>
      <c r="U3025" s="56"/>
      <c r="V3025" s="515">
        <f>'1st 1'!R56</f>
        <v>0</v>
      </c>
      <c r="W3025" s="516"/>
      <c r="X3025" s="516"/>
      <c r="Y3025" s="516"/>
    </row>
    <row r="3026" spans="1:26" ht="18.75">
      <c r="A3026" s="57"/>
      <c r="B3026" s="58"/>
      <c r="C3026" s="59" t="s">
        <v>4</v>
      </c>
      <c r="D3026" s="60" t="s">
        <v>71</v>
      </c>
      <c r="E3026" s="60"/>
      <c r="F3026" s="53"/>
      <c r="G3026" s="61"/>
      <c r="H3026" s="517" t="s">
        <v>73</v>
      </c>
      <c r="I3026" s="518"/>
      <c r="J3026" s="518"/>
      <c r="K3026" s="518"/>
      <c r="L3026" s="518"/>
      <c r="M3026" s="518"/>
      <c r="N3026" s="518"/>
      <c r="O3026" s="62"/>
      <c r="P3026" s="62"/>
      <c r="Q3026" s="62"/>
      <c r="R3026" s="53"/>
      <c r="S3026" s="63"/>
      <c r="T3026" s="55" t="s">
        <v>37</v>
      </c>
      <c r="U3026" s="56"/>
      <c r="V3026" s="519">
        <f>'1st 1'!A56</f>
        <v>49</v>
      </c>
      <c r="W3026" s="516"/>
      <c r="X3026" s="516"/>
      <c r="Y3026" s="516"/>
    </row>
    <row r="3027" spans="1:26" ht="18.75">
      <c r="A3027" s="57"/>
      <c r="B3027" s="58"/>
      <c r="C3027" s="59" t="s">
        <v>5</v>
      </c>
      <c r="D3027" s="60" t="s">
        <v>66</v>
      </c>
      <c r="E3027" s="60"/>
      <c r="F3027" s="64"/>
      <c r="G3027" s="53"/>
      <c r="H3027" s="61"/>
      <c r="I3027" s="65"/>
      <c r="J3027" s="520">
        <f>'1st 1'!A3606</f>
        <v>0</v>
      </c>
      <c r="K3027" s="521"/>
      <c r="L3027" s="521"/>
      <c r="M3027" s="521"/>
      <c r="N3027" s="62"/>
      <c r="O3027" s="62"/>
      <c r="P3027" s="53"/>
      <c r="Q3027" s="53"/>
      <c r="R3027" s="53"/>
      <c r="S3027" s="63"/>
      <c r="T3027" s="55" t="s">
        <v>38</v>
      </c>
      <c r="U3027" s="56"/>
      <c r="V3027" s="56"/>
      <c r="W3027" s="56"/>
      <c r="X3027" s="56"/>
      <c r="Y3027" s="66">
        <f>'1st 1'!S56</f>
        <v>0</v>
      </c>
    </row>
    <row r="3028" spans="1:26" ht="18.75">
      <c r="A3028" s="57"/>
      <c r="B3028" s="58"/>
      <c r="C3028" s="59" t="s">
        <v>6</v>
      </c>
      <c r="D3028" s="60" t="s">
        <v>14</v>
      </c>
      <c r="E3028" s="58"/>
      <c r="F3028" s="67" t="s">
        <v>7</v>
      </c>
      <c r="G3028" s="68" t="str">
        <f>'1st 1'!B56</f>
        <v>I</v>
      </c>
      <c r="H3028" s="69"/>
      <c r="I3028" s="70"/>
      <c r="J3028" s="70"/>
      <c r="K3028" s="70"/>
      <c r="L3028" s="53"/>
      <c r="M3028" s="53"/>
      <c r="N3028" s="53"/>
      <c r="O3028" s="53"/>
      <c r="P3028" s="53"/>
      <c r="Q3028" s="53"/>
      <c r="R3028" s="53"/>
      <c r="V3028" s="53"/>
      <c r="W3028" s="53"/>
      <c r="X3028" s="53"/>
      <c r="Y3028" s="53"/>
    </row>
    <row r="3029" spans="1:26" ht="18.75">
      <c r="A3029" s="57"/>
      <c r="B3029" s="64"/>
      <c r="C3029" s="64"/>
      <c r="D3029" s="64"/>
      <c r="E3029" s="53"/>
      <c r="F3029" s="67" t="s">
        <v>8</v>
      </c>
      <c r="G3029" s="72">
        <f>'1st 1'!T56</f>
        <v>0</v>
      </c>
      <c r="H3029" s="69"/>
      <c r="I3029" s="70"/>
      <c r="J3029" s="70"/>
      <c r="K3029" s="70"/>
      <c r="L3029" s="53"/>
      <c r="M3029" s="53"/>
      <c r="N3029" s="53"/>
      <c r="O3029" s="53"/>
      <c r="P3029" s="53"/>
      <c r="Q3029" s="53"/>
      <c r="R3029" s="53"/>
      <c r="V3029" s="53"/>
      <c r="W3029" s="53"/>
      <c r="X3029" s="53"/>
      <c r="Y3029" s="53"/>
    </row>
    <row r="3030" spans="1:26" ht="18.75">
      <c r="A3030" s="57"/>
      <c r="B3030" s="64"/>
      <c r="C3030" s="64"/>
      <c r="D3030" s="64"/>
      <c r="E3030" s="53"/>
      <c r="F3030" s="67" t="s">
        <v>9</v>
      </c>
      <c r="G3030" s="72">
        <f>'1st 1'!U56</f>
        <v>0</v>
      </c>
      <c r="H3030" s="69"/>
      <c r="I3030" s="70"/>
      <c r="J3030" s="70"/>
      <c r="K3030" s="70"/>
      <c r="L3030" s="53"/>
      <c r="M3030" s="53"/>
      <c r="N3030" s="53"/>
      <c r="O3030" s="53"/>
      <c r="P3030" s="53"/>
      <c r="Q3030" s="53"/>
      <c r="R3030" s="53"/>
      <c r="V3030" s="53"/>
      <c r="W3030" s="53"/>
      <c r="X3030" s="53"/>
      <c r="Y3030" s="53"/>
    </row>
    <row r="3031" spans="1:26" ht="18.75">
      <c r="A3031" s="57"/>
      <c r="B3031" s="64"/>
      <c r="C3031" s="64"/>
      <c r="D3031" s="64"/>
      <c r="E3031" s="53"/>
      <c r="F3031" s="67" t="s">
        <v>10</v>
      </c>
      <c r="G3031" s="72">
        <f>'1st 1'!V56</f>
        <v>0</v>
      </c>
      <c r="H3031" s="69"/>
      <c r="I3031" s="73"/>
      <c r="J3031" s="73"/>
      <c r="K3031" s="73"/>
      <c r="L3031" s="53"/>
      <c r="M3031" s="53"/>
      <c r="N3031" s="53"/>
      <c r="O3031" s="53"/>
      <c r="P3031" s="53"/>
      <c r="Q3031" s="53"/>
      <c r="R3031" s="53"/>
      <c r="V3031" s="53"/>
      <c r="W3031" s="53"/>
      <c r="X3031" s="53"/>
      <c r="Y3031" s="53"/>
    </row>
    <row r="3032" spans="1:26" ht="21.75" customHeight="1" thickBot="1">
      <c r="A3032" s="522" t="s">
        <v>25</v>
      </c>
      <c r="B3032" s="522"/>
      <c r="C3032" s="523"/>
      <c r="D3032" s="523"/>
      <c r="E3032" s="523"/>
      <c r="F3032" s="523"/>
      <c r="G3032" s="523"/>
      <c r="H3032" s="523"/>
      <c r="I3032" s="523"/>
      <c r="J3032" s="523"/>
      <c r="K3032" s="523"/>
      <c r="L3032" s="524"/>
      <c r="M3032" s="524"/>
      <c r="N3032" s="524"/>
      <c r="O3032" s="524"/>
      <c r="P3032" s="524"/>
      <c r="Q3032" s="524"/>
      <c r="R3032" s="524"/>
      <c r="S3032" s="524"/>
      <c r="T3032" s="524"/>
      <c r="U3032" s="524"/>
      <c r="V3032" s="524"/>
      <c r="W3032" s="524"/>
      <c r="X3032" s="524"/>
      <c r="Y3032" s="524"/>
    </row>
    <row r="3033" spans="1:26" ht="19.5" customHeight="1" thickTop="1" thickBot="1">
      <c r="A3033" s="478" t="s">
        <v>42</v>
      </c>
      <c r="B3033" s="479"/>
      <c r="C3033" s="479"/>
      <c r="D3033" s="479"/>
      <c r="E3033" s="479"/>
      <c r="F3033" s="479"/>
      <c r="G3033" s="479"/>
      <c r="H3033" s="479"/>
      <c r="I3033" s="479"/>
      <c r="J3033" s="479"/>
      <c r="K3033" s="480"/>
      <c r="L3033" s="479" t="s">
        <v>43</v>
      </c>
      <c r="M3033" s="479"/>
      <c r="N3033" s="479"/>
      <c r="O3033" s="479"/>
      <c r="P3033" s="479"/>
      <c r="Q3033" s="479"/>
      <c r="R3033" s="479"/>
      <c r="S3033" s="479"/>
      <c r="T3033" s="479"/>
      <c r="U3033" s="506"/>
      <c r="V3033" s="507" t="s">
        <v>39</v>
      </c>
      <c r="W3033" s="508"/>
      <c r="X3033" s="508"/>
      <c r="Y3033" s="509"/>
      <c r="Z3033" s="510" t="s">
        <v>68</v>
      </c>
    </row>
    <row r="3034" spans="1:26" ht="19.5" thickTop="1" thickBot="1">
      <c r="A3034" s="74" t="s">
        <v>22</v>
      </c>
      <c r="B3034" s="75"/>
      <c r="C3034" s="76">
        <f>'1st 1'!C4</f>
        <v>101</v>
      </c>
      <c r="D3034" s="76">
        <f>'1st 2'!C4</f>
        <v>102</v>
      </c>
      <c r="E3034" s="76">
        <f>'1st 3'!C4</f>
        <v>103</v>
      </c>
      <c r="F3034" s="76">
        <f>'1st 4'!C4</f>
        <v>104</v>
      </c>
      <c r="G3034" s="76">
        <f>'1st 5'!C4</f>
        <v>105</v>
      </c>
      <c r="H3034" s="76">
        <f>'1st 6'!C4</f>
        <v>106</v>
      </c>
      <c r="I3034" s="511" t="s">
        <v>0</v>
      </c>
      <c r="J3034" s="511" t="s">
        <v>3</v>
      </c>
      <c r="K3034" s="512" t="s">
        <v>2</v>
      </c>
      <c r="L3034" s="76">
        <f>'2nd 1'!C4</f>
        <v>107</v>
      </c>
      <c r="M3034" s="76">
        <f>'2nd 2'!C4</f>
        <v>108</v>
      </c>
      <c r="N3034" s="76">
        <f>'2nd 3'!C4</f>
        <v>109</v>
      </c>
      <c r="O3034" s="76">
        <f>'2nd 4'!C4</f>
        <v>110</v>
      </c>
      <c r="P3034" s="76">
        <f>'2nd 5'!C4</f>
        <v>111</v>
      </c>
      <c r="Q3034" s="76">
        <f>'2nd 6'!C4</f>
        <v>112</v>
      </c>
      <c r="R3034" s="76">
        <f>'2nd 7'!C4</f>
        <v>0</v>
      </c>
      <c r="S3034" s="429" t="s">
        <v>0</v>
      </c>
      <c r="T3034" s="429" t="s">
        <v>3</v>
      </c>
      <c r="U3034" s="431" t="s">
        <v>2</v>
      </c>
      <c r="V3034" s="492" t="s">
        <v>29</v>
      </c>
      <c r="W3034" s="493" t="s">
        <v>0</v>
      </c>
      <c r="X3034" s="494" t="s">
        <v>3</v>
      </c>
      <c r="Y3034" s="495" t="s">
        <v>2</v>
      </c>
      <c r="Z3034" s="510"/>
    </row>
    <row r="3035" spans="1:26" ht="64.5" customHeight="1" thickTop="1" thickBot="1">
      <c r="A3035" s="77" t="s">
        <v>63</v>
      </c>
      <c r="B3035" s="78"/>
      <c r="C3035" s="114" t="str">
        <f>'1st 1'!C6</f>
        <v>Drawing-1</v>
      </c>
      <c r="D3035" s="114" t="str">
        <f>'1st 2'!C6</f>
        <v>Sketch-1</v>
      </c>
      <c r="E3035" s="114" t="str">
        <f>'1st 3'!C6</f>
        <v>Parspective-1</v>
      </c>
      <c r="F3035" s="114" t="str">
        <f>'1st 4'!C6</f>
        <v>Study and Composition-1</v>
      </c>
      <c r="G3035" s="114" t="str">
        <f>'1st 5'!C6</f>
        <v>History of Civilization-1</v>
      </c>
      <c r="H3035" s="114" t="str">
        <f>'1st 6'!C6</f>
        <v>Nazrul Studies</v>
      </c>
      <c r="I3035" s="481"/>
      <c r="J3035" s="481"/>
      <c r="K3035" s="482"/>
      <c r="L3035" s="114" t="str">
        <f>'2nd 1'!C6</f>
        <v>Drawing-2</v>
      </c>
      <c r="M3035" s="114" t="str">
        <f>'2nd 2'!C6</f>
        <v>Sketch-2</v>
      </c>
      <c r="N3035" s="114" t="str">
        <f>'2nd 3'!C6</f>
        <v>Perspective- 2</v>
      </c>
      <c r="O3035" s="114" t="str">
        <f>'2nd 4'!C6</f>
        <v>Basic Design</v>
      </c>
      <c r="P3035" s="114" t="str">
        <f>'2nd 5'!C6</f>
        <v xml:space="preserve"> Study &amp; composition 2</v>
      </c>
      <c r="Q3035" s="114" t="str">
        <f>'2nd 6'!C6</f>
        <v>History of Civilization -2</v>
      </c>
      <c r="R3035" s="114">
        <f>'2nd 7'!C6</f>
        <v>0</v>
      </c>
      <c r="S3035" s="429"/>
      <c r="T3035" s="429"/>
      <c r="U3035" s="431"/>
      <c r="V3035" s="492"/>
      <c r="W3035" s="493"/>
      <c r="X3035" s="493"/>
      <c r="Y3035" s="495"/>
      <c r="Z3035" s="510"/>
    </row>
    <row r="3036" spans="1:26" ht="18.75" thickTop="1">
      <c r="A3036" s="77" t="s">
        <v>12</v>
      </c>
      <c r="B3036" s="78"/>
      <c r="C3036" s="80">
        <f>'1st 1'!G4</f>
        <v>3</v>
      </c>
      <c r="D3036" s="80">
        <f>'1st 2'!G4</f>
        <v>1.5</v>
      </c>
      <c r="E3036" s="80">
        <f>'1st 3'!G4</f>
        <v>3</v>
      </c>
      <c r="F3036" s="80">
        <f>'1st 4'!G4</f>
        <v>3</v>
      </c>
      <c r="G3036" s="80">
        <f>'1st 5'!G4</f>
        <v>1.5</v>
      </c>
      <c r="H3036" s="80">
        <f>'1st 6'!G4</f>
        <v>3</v>
      </c>
      <c r="I3036" s="481"/>
      <c r="J3036" s="481"/>
      <c r="K3036" s="513"/>
      <c r="L3036" s="80">
        <f>'2nd 1'!G4</f>
        <v>3</v>
      </c>
      <c r="M3036" s="80">
        <f>'2nd 2'!G4</f>
        <v>1.5</v>
      </c>
      <c r="N3036" s="80">
        <f>'2nd 3'!G4</f>
        <v>3</v>
      </c>
      <c r="O3036" s="80">
        <f>'2nd 4'!G4</f>
        <v>1.5</v>
      </c>
      <c r="P3036" s="80">
        <f>'2nd 5'!G4</f>
        <v>3</v>
      </c>
      <c r="Q3036" s="80">
        <f>'2nd 6'!G4</f>
        <v>3</v>
      </c>
      <c r="R3036" s="80">
        <f>'2nd 7'!G4</f>
        <v>0</v>
      </c>
      <c r="S3036" s="430"/>
      <c r="T3036" s="430"/>
      <c r="U3036" s="432"/>
      <c r="V3036" s="468"/>
      <c r="W3036" s="471"/>
      <c r="X3036" s="471"/>
      <c r="Y3036" s="422"/>
      <c r="Z3036" s="510"/>
    </row>
    <row r="3037" spans="1:26" ht="16.5" customHeight="1">
      <c r="A3037" s="77" t="s">
        <v>11</v>
      </c>
      <c r="B3037" s="78"/>
      <c r="C3037" s="80">
        <v>100</v>
      </c>
      <c r="D3037" s="80">
        <v>100</v>
      </c>
      <c r="E3037" s="80">
        <v>100</v>
      </c>
      <c r="F3037" s="80">
        <v>100</v>
      </c>
      <c r="G3037" s="80">
        <v>100</v>
      </c>
      <c r="H3037" s="80">
        <v>100</v>
      </c>
      <c r="I3037" s="496">
        <f>(C3041*C3036)+(D3041*D3036)+(E3041*E3036)+(F3041*F3036)+(G3041*G3036)+(H3041*H3036)</f>
        <v>43.125</v>
      </c>
      <c r="J3037" s="82"/>
      <c r="K3037" s="83" t="str">
        <f>IF(J3038&gt;=4,"A+",IF(J3038&gt;=3.75,"A",IF(J3038&gt;=3.5,"A-",IF(J3038&gt;=3.25,"B+",IF(J3038&gt;=3,"B",IF(J3038&gt;=2.75,"B-",IF(J3038&gt;=2.5,"C+",IF(J3038&gt;=2,"C","F"))))))))</f>
        <v>B-</v>
      </c>
      <c r="L3037" s="81">
        <v>100</v>
      </c>
      <c r="M3037" s="80">
        <v>100</v>
      </c>
      <c r="N3037" s="80">
        <v>100</v>
      </c>
      <c r="O3037" s="80">
        <v>100</v>
      </c>
      <c r="P3037" s="80">
        <v>100</v>
      </c>
      <c r="Q3037" s="80">
        <v>100</v>
      </c>
      <c r="R3037" s="80">
        <v>100</v>
      </c>
      <c r="S3037" s="465">
        <f>(L3041*L3036)+(M3041*M3036)+(N3041*N3036)+(O3041*O3036)+(P3041*P3036)+(Q3041*Q3036)+(R3041*R3036)</f>
        <v>39.375</v>
      </c>
      <c r="T3037" s="84"/>
      <c r="U3037" s="85" t="str">
        <f>IF(T3038&gt;=4,"A+",IF(T3038&gt;=3.75,"A",IF(T3038&gt;=3.5,"A-",IF(T3038&gt;=3.25,"B+",IF(T3038&gt;=3,"B",IF(T3038&gt;=2.75,"B-",IF(T3038&gt;=2.5,"C+",IF(T3038&gt;=2,"C","F"))))))))</f>
        <v>C+</v>
      </c>
      <c r="V3037" s="498">
        <f>IF((C3041+C3043)=0,0,C3036)+IF((D3041+D3043)=0,0,D3036)+IF((E3041+E3043)=0,0,E3036)+IF((F3041+F3043)=0,0,F3036)+IF((G3041+G3043)=0,0,G3036)+IF((H3041+H3043)=0,0,H3036)+IF((L3041+L3043)=0,0,L3036)+IF((M3041+M3043)=0,0,M3036)+IF((N3041+N3043)=0,0,N3036)+IF((O3041+O3043)=0,0,O3036)+IF((P3041+P3043)=0,0,P3036)+IF((Q3041+Q3043)=0,0,Q3036)+IF((R3041+R3043)=0,0,R3036)+IF(C3086=0,0,1.5)</f>
        <v>31.5</v>
      </c>
      <c r="W3037" s="415">
        <f>I3037+S3037+(C3086*1.5)</f>
        <v>86.25</v>
      </c>
      <c r="X3037" s="503">
        <f>IF(S3037&gt;0,(W3037/31.5),J3038)</f>
        <v>2.7380952380952381</v>
      </c>
      <c r="Y3037" s="154" t="str">
        <f>IF(X3037&gt;=4,"A+",IF(X3037&gt;=3.75,"A",IF(X3037&gt;=3.5,"A-",IF(X3037&gt;=3.25,"B+",IF(X3037&gt;=3,"B",IF(X3037&gt;=2.75,"B-",IF(X3037&gt;=2.5,"C+",IF(X3037&gt;=2,"C","F"))))))))</f>
        <v>C+</v>
      </c>
      <c r="Z3037" s="510"/>
    </row>
    <row r="3038" spans="1:26" ht="18">
      <c r="A3038" s="77" t="s">
        <v>28</v>
      </c>
      <c r="B3038" s="86"/>
      <c r="C3038" s="87">
        <f>'1st 1'!C56</f>
        <v>23</v>
      </c>
      <c r="D3038" s="87">
        <f>'1st 2'!C56</f>
        <v>23</v>
      </c>
      <c r="E3038" s="87">
        <f>'1st 3'!C56</f>
        <v>22</v>
      </c>
      <c r="F3038" s="87">
        <f>'1st 4'!C56</f>
        <v>22.5</v>
      </c>
      <c r="G3038" s="87">
        <f>'1st 5'!C56</f>
        <v>24</v>
      </c>
      <c r="H3038" s="87">
        <f>'1st 6'!C56</f>
        <v>29.5</v>
      </c>
      <c r="I3038" s="497"/>
      <c r="J3038" s="485">
        <f>I3037/(C3036+D3036+E3036+F3036+G3036+H3036)</f>
        <v>2.875</v>
      </c>
      <c r="K3038" s="88"/>
      <c r="L3038" s="89">
        <f>'2nd 1'!C56</f>
        <v>22.5</v>
      </c>
      <c r="M3038" s="87">
        <f>'2nd 2'!C56</f>
        <v>25</v>
      </c>
      <c r="N3038" s="87">
        <f>'2nd 3'!C56</f>
        <v>27</v>
      </c>
      <c r="O3038" s="87">
        <f>'2nd 4'!C56</f>
        <v>21.5</v>
      </c>
      <c r="P3038" s="87">
        <f>'2nd 5'!C56</f>
        <v>22</v>
      </c>
      <c r="Q3038" s="87">
        <f>'2nd 6'!C56</f>
        <v>19</v>
      </c>
      <c r="R3038" s="87">
        <f>'2nd 7'!C56</f>
        <v>0</v>
      </c>
      <c r="S3038" s="457"/>
      <c r="T3038" s="485">
        <f>S3037/(L3036+M3036+N3036+O3036+P3036+Q3036+R3036)</f>
        <v>2.625</v>
      </c>
      <c r="U3038" s="90"/>
      <c r="V3038" s="499"/>
      <c r="W3038" s="501"/>
      <c r="X3038" s="453"/>
      <c r="Y3038" s="487" t="str">
        <f>IF(S3037&gt;0,(IF(X3037&gt;=2.5,Y3037,IF(X3037&gt;=2.25,"C",IF(X3037&gt;=2,"D","F")))),K3039)</f>
        <v>C+</v>
      </c>
      <c r="Z3038" s="510"/>
    </row>
    <row r="3039" spans="1:26" ht="16.5" customHeight="1">
      <c r="A3039" s="423" t="s">
        <v>26</v>
      </c>
      <c r="B3039" s="91" t="s">
        <v>60</v>
      </c>
      <c r="C3039" s="87">
        <f>'1st 1'!J56</f>
        <v>44</v>
      </c>
      <c r="D3039" s="87">
        <f>'1st 2'!J56</f>
        <v>36</v>
      </c>
      <c r="E3039" s="87">
        <f>'1st 3'!J56</f>
        <v>44</v>
      </c>
      <c r="F3039" s="87">
        <f>'1st 4'!J56</f>
        <v>35</v>
      </c>
      <c r="G3039" s="87">
        <f>'1st 5'!J56</f>
        <v>27</v>
      </c>
      <c r="H3039" s="87">
        <f>'1st 6'!J56</f>
        <v>23.5</v>
      </c>
      <c r="I3039" s="497"/>
      <c r="J3039" s="505"/>
      <c r="K3039" s="489" t="str">
        <f>IF(J3038&gt;=2.5,K3037,IF(J3038&gt;=2.25,"C",IF(J3038&gt;=2,"D",IF(J3038=0,0,"F"))))</f>
        <v>B-</v>
      </c>
      <c r="L3039" s="89">
        <f>'2nd 1'!J56</f>
        <v>29.5</v>
      </c>
      <c r="M3039" s="87">
        <f>'2nd 2'!J56</f>
        <v>32</v>
      </c>
      <c r="N3039" s="87">
        <f>'2nd 3'!J56</f>
        <v>42.5</v>
      </c>
      <c r="O3039" s="87">
        <f>'2nd 4'!J56</f>
        <v>30.5</v>
      </c>
      <c r="P3039" s="87">
        <f>'2nd 5'!J56</f>
        <v>29.5</v>
      </c>
      <c r="Q3039" s="87">
        <f>'2nd 6'!J56</f>
        <v>20.25</v>
      </c>
      <c r="R3039" s="87">
        <f>'2nd 7'!J56</f>
        <v>0</v>
      </c>
      <c r="S3039" s="457"/>
      <c r="T3039" s="486"/>
      <c r="U3039" s="442" t="str">
        <f>IF(T3038&gt;=2.5,U3037,IF(T3038&gt;=2.25,"C",IF(T3038&gt;=2,"D",IF(T3038=0,0,"F"))))</f>
        <v>C+</v>
      </c>
      <c r="V3039" s="499"/>
      <c r="W3039" s="501"/>
      <c r="X3039" s="453"/>
      <c r="Y3039" s="488"/>
      <c r="Z3039" s="510"/>
    </row>
    <row r="3040" spans="1:26" ht="16.5" customHeight="1">
      <c r="A3040" s="424"/>
      <c r="B3040" s="91" t="s">
        <v>67</v>
      </c>
      <c r="C3040" s="115">
        <f>'1st 1'!K56</f>
        <v>67</v>
      </c>
      <c r="D3040" s="115">
        <f>'1st 2'!K56</f>
        <v>59</v>
      </c>
      <c r="E3040" s="115">
        <f>'1st 3'!K56</f>
        <v>66</v>
      </c>
      <c r="F3040" s="115">
        <f>'1st 4'!K56</f>
        <v>58</v>
      </c>
      <c r="G3040" s="115">
        <f>'1st 5'!K56</f>
        <v>51</v>
      </c>
      <c r="H3040" s="115">
        <f>'1st 6'!K56</f>
        <v>53</v>
      </c>
      <c r="I3040" s="497"/>
      <c r="J3040" s="505"/>
      <c r="K3040" s="490"/>
      <c r="L3040" s="116">
        <f>'2nd 1'!K56</f>
        <v>52</v>
      </c>
      <c r="M3040" s="115">
        <f>'2nd 2'!K56</f>
        <v>57</v>
      </c>
      <c r="N3040" s="115">
        <f>'2nd 3'!K56</f>
        <v>70</v>
      </c>
      <c r="O3040" s="115">
        <f>'2nd 4'!K56</f>
        <v>52</v>
      </c>
      <c r="P3040" s="115">
        <f>'2nd 5'!K56</f>
        <v>52</v>
      </c>
      <c r="Q3040" s="115">
        <f>'2nd 6'!K56</f>
        <v>40</v>
      </c>
      <c r="R3040" s="115">
        <f>'2nd 7'!K56</f>
        <v>0</v>
      </c>
      <c r="S3040" s="457"/>
      <c r="T3040" s="486"/>
      <c r="U3040" s="491"/>
      <c r="V3040" s="499"/>
      <c r="W3040" s="501"/>
      <c r="X3040" s="453"/>
      <c r="Y3040" s="488"/>
      <c r="Z3040" s="510"/>
    </row>
    <row r="3041" spans="1:28" ht="18">
      <c r="A3041" s="424"/>
      <c r="B3041" s="91" t="s">
        <v>1</v>
      </c>
      <c r="C3041" s="87">
        <f>'1st 1'!M56</f>
        <v>3.25</v>
      </c>
      <c r="D3041" s="87">
        <f>'1st 2'!M56</f>
        <v>2.75</v>
      </c>
      <c r="E3041" s="87">
        <f>'1st 3'!M56</f>
        <v>3.25</v>
      </c>
      <c r="F3041" s="87">
        <f>'1st 4'!M56</f>
        <v>2.75</v>
      </c>
      <c r="G3041" s="87">
        <f>'1st 5'!M56</f>
        <v>2.5</v>
      </c>
      <c r="H3041" s="87">
        <f>'1st 6'!M56</f>
        <v>2.5</v>
      </c>
      <c r="I3041" s="497"/>
      <c r="J3041" s="505"/>
      <c r="K3041" s="92"/>
      <c r="L3041" s="89">
        <f>'2nd 1'!M56</f>
        <v>2.5</v>
      </c>
      <c r="M3041" s="87">
        <f>'2nd 2'!M56</f>
        <v>2.75</v>
      </c>
      <c r="N3041" s="87">
        <f>'2nd 3'!M56</f>
        <v>3.5</v>
      </c>
      <c r="O3041" s="87">
        <f>'2nd 4'!M56</f>
        <v>2.5</v>
      </c>
      <c r="P3041" s="87">
        <f>'2nd 5'!M56</f>
        <v>2.5</v>
      </c>
      <c r="Q3041" s="87">
        <f>'2nd 6'!M56</f>
        <v>2</v>
      </c>
      <c r="R3041" s="87">
        <f>'2nd 7'!M56</f>
        <v>0</v>
      </c>
      <c r="S3041" s="457"/>
      <c r="T3041" s="486"/>
      <c r="U3041" s="93"/>
      <c r="V3041" s="499"/>
      <c r="W3041" s="501"/>
      <c r="X3041" s="453"/>
      <c r="Y3041" s="155"/>
      <c r="Z3041" s="510"/>
    </row>
    <row r="3042" spans="1:28" ht="17.25" customHeight="1" thickBot="1">
      <c r="A3042" s="424"/>
      <c r="B3042" s="94" t="s">
        <v>2</v>
      </c>
      <c r="C3042" s="95" t="str">
        <f>'1st 1'!L56</f>
        <v>B+</v>
      </c>
      <c r="D3042" s="95" t="str">
        <f>'1st 2'!L56</f>
        <v>B-</v>
      </c>
      <c r="E3042" s="95" t="str">
        <f>'1st 3'!L56</f>
        <v>B+</v>
      </c>
      <c r="F3042" s="95" t="str">
        <f>'1st 4'!L56</f>
        <v>B-</v>
      </c>
      <c r="G3042" s="95" t="str">
        <f>'1st 5'!L56</f>
        <v>C+</v>
      </c>
      <c r="H3042" s="95" t="str">
        <f>'1st 6'!L56</f>
        <v>C+</v>
      </c>
      <c r="I3042" s="472"/>
      <c r="J3042" s="96"/>
      <c r="K3042" s="88"/>
      <c r="L3042" s="97" t="str">
        <f>'2nd 1'!L56</f>
        <v>C+</v>
      </c>
      <c r="M3042" s="95" t="str">
        <f>'2nd 2'!L56</f>
        <v>B-</v>
      </c>
      <c r="N3042" s="95" t="str">
        <f>'2nd 3'!L56</f>
        <v>A-</v>
      </c>
      <c r="O3042" s="95" t="str">
        <f>'2nd 4'!L56</f>
        <v>C+</v>
      </c>
      <c r="P3042" s="95" t="str">
        <f>'2nd 5'!L56</f>
        <v>C+</v>
      </c>
      <c r="Q3042" s="95" t="str">
        <f>'2nd 6'!L56</f>
        <v>D</v>
      </c>
      <c r="R3042" s="95">
        <f>'2nd 7'!L56</f>
        <v>0</v>
      </c>
      <c r="S3042" s="457"/>
      <c r="T3042" s="98"/>
      <c r="U3042" s="90"/>
      <c r="V3042" s="500"/>
      <c r="W3042" s="502"/>
      <c r="X3042" s="504"/>
      <c r="Y3042" s="156"/>
      <c r="Z3042" s="510"/>
    </row>
    <row r="3043" spans="1:28" ht="18.75" thickTop="1">
      <c r="A3043" s="413" t="s">
        <v>127</v>
      </c>
      <c r="B3043" s="91" t="s">
        <v>1</v>
      </c>
      <c r="C3043" s="87">
        <f>'1st 1'!N56</f>
        <v>0</v>
      </c>
      <c r="D3043" s="87">
        <f>'1st 2'!N56</f>
        <v>0</v>
      </c>
      <c r="E3043" s="87">
        <f>'1st 3'!N56</f>
        <v>0</v>
      </c>
      <c r="F3043" s="87">
        <f>'1st 4'!N56</f>
        <v>0</v>
      </c>
      <c r="G3043" s="87">
        <f>'1st 5'!N56</f>
        <v>0</v>
      </c>
      <c r="H3043" s="87">
        <f>'1st 6'!N56</f>
        <v>0</v>
      </c>
      <c r="I3043" s="530">
        <f>(C3043*C3036)+(D3043*D3036)+(E3043*E3036)+(F3043*F3036)+(G3043*G3036)+(H3043*H3036)</f>
        <v>0</v>
      </c>
      <c r="J3043" s="417">
        <f>IF(C3043&gt;0,(C3041*C3036),0)+IF(D3043&gt;0,(D3041*D3036),0)+IF(E3043&gt;0,(E3041*E3036),0)+IF(F3043&gt;0,(F3041*F3036),0)+IF(G3043&gt;0,(G3041*G3036),0)+IF(H3043&gt;0,(H3041*H3036),0)</f>
        <v>0</v>
      </c>
      <c r="K3043" s="473">
        <f>IF(C3043&gt;C3041,((C3043*C3036)-(C3041*C3036)),0)+IF(D3043&gt;D3041,((D3043*D3036)-(D3041*D3036)),0)+IF(E3043&gt;E3041,((E3043*E3036)-(E3041*E3036)),0)+IF(F3043&gt;F3041,((F3043*F3036)-(F3041*F3036)),0)+IF(G3043&gt;G3041,((G3043*G3036)-(G3041*G3036)),0)+IF(H3043&gt;H3041,((H3043*H3036)-(H3041*H3036)),0)</f>
        <v>0</v>
      </c>
      <c r="L3043" s="89">
        <f>'2nd 1'!N56</f>
        <v>0</v>
      </c>
      <c r="M3043" s="87">
        <f>'2nd 2'!N56</f>
        <v>0</v>
      </c>
      <c r="N3043" s="87">
        <f>'2nd 3'!N56</f>
        <v>0</v>
      </c>
      <c r="O3043" s="87">
        <f>'2nd 4'!N56</f>
        <v>0</v>
      </c>
      <c r="P3043" s="87">
        <f>'2nd 5'!N56</f>
        <v>0</v>
      </c>
      <c r="Q3043" s="87">
        <f>'2nd 6'!N56</f>
        <v>0</v>
      </c>
      <c r="R3043" s="87">
        <f>'2nd 7'!N56</f>
        <v>0</v>
      </c>
      <c r="S3043" s="401">
        <f>(L3043*L3036)+(M3043*M3036)+(N3043*N3036)+(O3043*O3036)+(P3043*P3036)+(Q3043*Q3036)+(R3043*R3036)</f>
        <v>0</v>
      </c>
      <c r="T3043" s="417">
        <f>IF(L3043&gt;0,(L3041*L3036),0)+IF(M3043&gt;0,(M3041*M3036),0)+IF(N3043&gt;0,(N3041*N3036),0)+IF(O3043&gt;0,(O3041*O3036),0)+IF(P3043&gt;0,(P3041*P3036),0)+IF(Q3043&gt;0,(Q3041*Q3036),0)+IF(R3043&gt;0,(R3041*R3036),0)</f>
        <v>0</v>
      </c>
      <c r="U3043" s="399">
        <f>IF(L3043&gt;L3041,((L3043*L3036)-(L3041*L3036)),0)+IF(M3043&gt;M3041,((M3043*M3036)-(M3041*M3036)),0)+IF(N3043&gt;N3041,((N3043*N3036)-(N3041*N3036)),0)+IF(O3043&gt;O3041,((O3043*O3036)-(O3041*O3036)),0)+IF(P3043&gt;P3041,((P3043*P3036)-(P3041*P3036)),0)+IF(Q3043&gt;Q3041,((Q3043*Q3036)-(Q3041*Q3036)),0)+IF(R3043&gt;R3041,((R3043*R3036)-(R3041*R3036)),0)</f>
        <v>0</v>
      </c>
      <c r="V3043" s="401">
        <f>I3043+S3043</f>
        <v>0</v>
      </c>
      <c r="W3043" s="436">
        <f>J3043+T3043</f>
        <v>0</v>
      </c>
      <c r="X3043" s="526">
        <f>K3043+U3043</f>
        <v>0</v>
      </c>
      <c r="Y3043" s="527"/>
      <c r="Z3043" s="510"/>
    </row>
    <row r="3044" spans="1:28" ht="15.75" customHeight="1" thickBot="1">
      <c r="A3044" s="414"/>
      <c r="B3044" s="157" t="s">
        <v>23</v>
      </c>
      <c r="C3044" s="178" t="str">
        <f>'1st 1'!O56</f>
        <v/>
      </c>
      <c r="D3044" s="178" t="str">
        <f>'1st 2'!O56</f>
        <v/>
      </c>
      <c r="E3044" s="178" t="str">
        <f>'1st 3'!O56</f>
        <v/>
      </c>
      <c r="F3044" s="178" t="str">
        <f>'1st 4'!O56</f>
        <v/>
      </c>
      <c r="G3044" s="178" t="str">
        <f>'1st 5'!O56</f>
        <v/>
      </c>
      <c r="H3044" s="178" t="str">
        <f>'1st 6'!O56</f>
        <v/>
      </c>
      <c r="I3044" s="472"/>
      <c r="J3044" s="472"/>
      <c r="K3044" s="474"/>
      <c r="L3044" s="179" t="str">
        <f>'2nd 1'!O56</f>
        <v/>
      </c>
      <c r="M3044" s="178" t="str">
        <f>'2nd 2'!O56</f>
        <v/>
      </c>
      <c r="N3044" s="178" t="str">
        <f>'2nd 3'!O56</f>
        <v/>
      </c>
      <c r="O3044" s="178" t="str">
        <f>'2nd 4'!O56</f>
        <v/>
      </c>
      <c r="P3044" s="178" t="str">
        <f>'2nd 5'!O56</f>
        <v/>
      </c>
      <c r="Q3044" s="178" t="str">
        <f>'2nd 6'!O56</f>
        <v/>
      </c>
      <c r="R3044" s="178" t="str">
        <f>'2nd 7'!O56</f>
        <v/>
      </c>
      <c r="S3044" s="475"/>
      <c r="T3044" s="420"/>
      <c r="U3044" s="400"/>
      <c r="V3044" s="402"/>
      <c r="W3044" s="437"/>
      <c r="X3044" s="528"/>
      <c r="Y3044" s="529"/>
      <c r="Z3044" s="510"/>
    </row>
    <row r="3045" spans="1:28" ht="21" customHeight="1" thickTop="1" thickBot="1">
      <c r="A3045" s="435" t="s">
        <v>30</v>
      </c>
      <c r="B3045" s="435"/>
      <c r="C3045" s="435"/>
      <c r="D3045" s="435"/>
      <c r="E3045" s="435"/>
      <c r="F3045" s="435"/>
      <c r="G3045" s="435"/>
      <c r="H3045" s="435"/>
      <c r="I3045" s="435"/>
      <c r="J3045" s="435"/>
      <c r="K3045" s="435"/>
      <c r="L3045" s="435"/>
      <c r="M3045" s="435"/>
      <c r="N3045" s="435"/>
      <c r="O3045" s="435"/>
      <c r="P3045" s="435"/>
      <c r="Q3045" s="435"/>
      <c r="R3045" s="435"/>
      <c r="S3045" s="435"/>
      <c r="T3045" s="435"/>
      <c r="U3045" s="435"/>
      <c r="V3045" s="435"/>
      <c r="W3045" s="435"/>
      <c r="X3045" s="435"/>
      <c r="Y3045" s="435"/>
      <c r="Z3045" s="510"/>
    </row>
    <row r="3046" spans="1:28" ht="19.5" customHeight="1" thickTop="1" thickBot="1">
      <c r="A3046" s="478" t="s">
        <v>44</v>
      </c>
      <c r="B3046" s="479"/>
      <c r="C3046" s="479"/>
      <c r="D3046" s="479"/>
      <c r="E3046" s="479"/>
      <c r="F3046" s="479"/>
      <c r="G3046" s="479"/>
      <c r="H3046" s="479"/>
      <c r="I3046" s="479"/>
      <c r="J3046" s="479"/>
      <c r="K3046" s="506"/>
      <c r="L3046" s="425" t="s">
        <v>45</v>
      </c>
      <c r="M3046" s="426"/>
      <c r="N3046" s="426"/>
      <c r="O3046" s="426"/>
      <c r="P3046" s="426"/>
      <c r="Q3046" s="426"/>
      <c r="R3046" s="426"/>
      <c r="S3046" s="426"/>
      <c r="T3046" s="426"/>
      <c r="U3046" s="426"/>
      <c r="V3046" s="160"/>
      <c r="W3046" s="428" t="s">
        <v>39</v>
      </c>
      <c r="X3046" s="428"/>
      <c r="Y3046" s="161"/>
      <c r="Z3046" s="510"/>
    </row>
    <row r="3047" spans="1:28" ht="17.25" customHeight="1" thickTop="1">
      <c r="A3047" s="99" t="s">
        <v>22</v>
      </c>
      <c r="B3047" s="100"/>
      <c r="C3047" s="101">
        <f>'3rd 1'!B4</f>
        <v>201</v>
      </c>
      <c r="D3047" s="101">
        <f>'3rd 2'!B4</f>
        <v>202</v>
      </c>
      <c r="E3047" s="101">
        <f>'3rd 3'!B4</f>
        <v>203</v>
      </c>
      <c r="F3047" s="101">
        <f>'3rd 4'!B4</f>
        <v>204</v>
      </c>
      <c r="G3047" s="101">
        <f>'3rd 5'!B4</f>
        <v>205</v>
      </c>
      <c r="H3047" s="101">
        <f>'3rd 6'!B4</f>
        <v>0</v>
      </c>
      <c r="I3047" s="430" t="s">
        <v>0</v>
      </c>
      <c r="J3047" s="430" t="s">
        <v>3</v>
      </c>
      <c r="K3047" s="432" t="s">
        <v>2</v>
      </c>
      <c r="L3047" s="101">
        <f>'4th 1'!B4</f>
        <v>206</v>
      </c>
      <c r="M3047" s="101">
        <f>'4th 2'!B4</f>
        <v>207</v>
      </c>
      <c r="N3047" s="101">
        <f>'4th 3'!B4</f>
        <v>208</v>
      </c>
      <c r="O3047" s="101">
        <f>'4th 4'!B4</f>
        <v>209</v>
      </c>
      <c r="P3047" s="101">
        <f>'4th 5'!B4</f>
        <v>210</v>
      </c>
      <c r="Q3047" s="101">
        <f>'4th 6'!B4</f>
        <v>211</v>
      </c>
      <c r="R3047" s="101">
        <f>'4th 7'!B4</f>
        <v>0</v>
      </c>
      <c r="S3047" s="429" t="s">
        <v>0</v>
      </c>
      <c r="T3047" s="429" t="s">
        <v>3</v>
      </c>
      <c r="U3047" s="431" t="s">
        <v>2</v>
      </c>
      <c r="V3047" s="433" t="s">
        <v>62</v>
      </c>
      <c r="W3047" s="434"/>
      <c r="X3047" s="434"/>
      <c r="Y3047" s="162" t="str">
        <f>IF(X3048&gt;=4,"A+",IF(X3048&gt;=3.75,"A",IF(X3048&gt;=3.5,"A-",IF(X3048&gt;=3.25,"B+",IF(X3048&gt;=3,"B",IF(X3048&gt;=2.75,"B-",IF(X3048&gt;=2.5,"C+",IF(X3048&gt;=2,"C","F"))))))))</f>
        <v>C+</v>
      </c>
      <c r="Z3047" s="510"/>
    </row>
    <row r="3048" spans="1:28" ht="63.75" customHeight="1">
      <c r="A3048" s="77" t="s">
        <v>63</v>
      </c>
      <c r="B3048" s="86"/>
      <c r="C3048" s="79" t="str">
        <f>IF('3rd 1'!C56&gt;0,'3rd 1'!D6,IF('3rd 1'!K56&gt;0,'3rd 1'!L6,IF('3rd 1'!S56&gt;0,'3rd 1'!T6,0)))</f>
        <v>Drawing-3</v>
      </c>
      <c r="D3048" s="79" t="str">
        <f>IF('3rd 2'!C56&gt;0,'3rd 2'!D6,IF('3rd 2'!K56&gt;0,'3rd 2'!L6,IF('3rd 2'!S56&gt;0,'3rd 2'!T6,0)))</f>
        <v>Still Life-1</v>
      </c>
      <c r="E3048" s="79" t="str">
        <f>IF('3rd 3'!C56&gt;0,'3rd 3'!D6,IF('3rd 3'!K56&gt;0,'3rd 3'!L6,IF('3rd 3'!S56&gt;0,'3rd 3'!T6,0)))</f>
        <v>Sketch-3</v>
      </c>
      <c r="F3048" s="79" t="str">
        <f>IF('3rd 4'!C56&gt;0,'3rd 4'!D6,IF('3rd 4'!K56&gt;0,'3rd 4'!L6,IF('3rd 4'!S56&gt;0,'3rd 4'!T6,0)))</f>
        <v>Nature Study</v>
      </c>
      <c r="G3048" s="79" t="str">
        <f>IF('3rd 5'!C56&gt;0,'3rd 5'!D6,IF('3rd 5'!K56&gt;0,'3rd 5'!L6,IF('3rd 5'!S56&gt;0,'3rd 5'!T6,0)))</f>
        <v>History of Ancient Indian Civilization</v>
      </c>
      <c r="H3048" s="79">
        <f>IF('3rd 6'!C56&gt;0,'3rd 6'!D6,IF('3rd 6'!K56&gt;0,'3rd 6'!L6,IF('3rd 6'!S56&gt;0,'3rd 6'!T6,0)))</f>
        <v>0</v>
      </c>
      <c r="I3048" s="481"/>
      <c r="J3048" s="481"/>
      <c r="K3048" s="482"/>
      <c r="L3048" s="79" t="str">
        <f>IF('4th 1'!C56&gt;0,'4th 1'!D6,IF('4th 1'!K56&gt;0,'4th 1'!L6,IF('4th 1'!S56&gt;0,'4th 1'!T6,0)))</f>
        <v>Drawing-4</v>
      </c>
      <c r="M3048" s="79" t="str">
        <f>IF('4th 2'!C56&gt;0,'4th 2'!D6,IF('4th 2'!K56&gt;0,'4th 2'!L6,IF('4th 2'!S56&gt;0,'4th 2'!T6,0)))</f>
        <v>Still Life-2</v>
      </c>
      <c r="N3048" s="79" t="str">
        <f>IF('4th 3'!C56&gt;0,'4th 3'!D6,IF('4th 3'!K56&gt;0,'4th 3'!L6,IF('4th 3'!S56&gt;0,'4th 3'!T6,0)))</f>
        <v>Landscape-2</v>
      </c>
      <c r="O3048" s="79" t="str">
        <f>IF('4th 4'!C56&gt;0,'4th 4'!D6,IF('4th 4'!K56&gt;0,'4th 4'!L6,IF('4th 4'!S56&gt;0,'4th 4'!T6,0)))</f>
        <v>Study &amp; Composition-2</v>
      </c>
      <c r="P3048" s="79" t="str">
        <f>IF('4th 5'!C56&gt;0,'4th 5'!D6,IF('4th 5'!K56&gt;0,'4th 5'!L6,IF('4th 5'!S56&gt;0,'4th 5'!T6,0)))</f>
        <v>Material &amp; Technique of Printmaking</v>
      </c>
      <c r="Q3048" s="79" t="str">
        <f>IF('4th 6'!C56&gt;0,'4th 6'!D6,IF('4th 6'!K56&gt;0,'4th 6'!L6,IF('4th 6'!S56&gt;0,'4th 6'!T6,0)))</f>
        <v>History of Ancient Bengal Civilization</v>
      </c>
      <c r="R3048" s="79">
        <f>IF('4th 7'!C56&gt;0,'4th 7'!D6,IF('4th 7'!K56&gt;0,'4th 7'!L6,IF('4th 7'!S56&gt;0,'4th 7'!T6,0)))</f>
        <v>0</v>
      </c>
      <c r="S3048" s="429"/>
      <c r="T3048" s="429"/>
      <c r="U3048" s="431"/>
      <c r="V3048" s="335">
        <f>IF(I3050&gt;0,(V3053+V3037),0)</f>
        <v>61.5</v>
      </c>
      <c r="W3048" s="254">
        <f>IF(I3050&gt;0,(W3053+W3037),0)</f>
        <v>166.125</v>
      </c>
      <c r="X3048" s="336">
        <f>IF(S3050&gt;0,(W3048/63),IF(I3050&gt;0,(W3048/46.5),0))</f>
        <v>2.6369047619047619</v>
      </c>
      <c r="Y3048" s="163" t="str">
        <f>IF(X3048&gt;=2.5,Y3047,IF(X3048&gt;=2.25,"C",IF(X3048&gt;=2,"D",IF(X3048=0,0,"F"))))</f>
        <v>C+</v>
      </c>
      <c r="Z3048" s="510"/>
    </row>
    <row r="3049" spans="1:28" ht="16.5">
      <c r="A3049" s="458" t="s">
        <v>27</v>
      </c>
      <c r="B3049" s="459"/>
      <c r="C3049" s="102">
        <f>IF('3rd 1'!C56&gt;0,'3rd 1'!H4,IF('3rd 1'!K56&gt;0,'3rd 1'!P4,IF('3rd 1'!S56&gt;0,'3rd 1'!X4,0)))</f>
        <v>3</v>
      </c>
      <c r="D3049" s="102">
        <f>IF('3rd 2'!C56&gt;0,'3rd 2'!H4,IF('3rd 2'!K56&gt;0,'3rd 2'!P4,IF('3rd 2'!S56&gt;0,'3rd 2'!X4,0)))</f>
        <v>3</v>
      </c>
      <c r="E3049" s="102">
        <f>IF('3rd 3'!C56&gt;0,'3rd 3'!H4,IF('3rd 3'!K56&gt;0,'3rd 3'!P4,IF('3rd 3'!S56&gt;0,'3rd 3'!X4,0)))</f>
        <v>3</v>
      </c>
      <c r="F3049" s="102">
        <f>IF('3rd 4'!C56&gt;0,'3rd 4'!H4,IF('3rd 4'!K56&gt;0,'3rd 4'!P4,IF('3rd 4'!S56&gt;0,'3rd 4'!X4,0)))</f>
        <v>3</v>
      </c>
      <c r="G3049" s="102">
        <f>IF('3rd 5'!C56&gt;0,'3rd 5'!H4,IF('3rd 5'!K56&gt;0,'3rd 5'!P4,IF('3rd 5'!S56&gt;0,'3rd 5'!X4,0)))</f>
        <v>3</v>
      </c>
      <c r="H3049" s="102">
        <f>IF('3rd 6'!C56&gt;0,'3rd 6'!H4,IF('3rd 6'!K56&gt;0,'3rd 6'!P4,IF('3rd 6'!S56&gt;0,'3rd 6'!X4,0)))</f>
        <v>0</v>
      </c>
      <c r="I3049" s="481"/>
      <c r="J3049" s="481"/>
      <c r="K3049" s="482"/>
      <c r="L3049" s="102">
        <f>IF('4th 1'!C56&gt;0,'4th 1'!H4,IF('4th 1'!K56&gt;0,'4th 1'!P4,IF('4th 1'!S56&gt;0,'4th 1'!X4,0)))</f>
        <v>3</v>
      </c>
      <c r="M3049" s="102">
        <f>IF('4th 2'!C56&gt;0,'4th 2'!H4,IF('4th 2'!K56&gt;0,'4th 2'!P4,IF('4th 2'!S56&gt;0,'4th 2'!X4,0)))</f>
        <v>3</v>
      </c>
      <c r="N3049" s="102">
        <f>IF('4th 3'!C56&gt;0,'4th 3'!H4,IF('4th 3'!K56&gt;0,'4th 3'!P4,IF('4th 3'!S56&gt;0,'4th 3'!X4,0)))</f>
        <v>3</v>
      </c>
      <c r="O3049" s="102">
        <f>IF('4th 4'!C56&gt;0,'4th 4'!H4,IF('4th 4'!K56&gt;0,'4th 4'!P4,IF('4th 4'!S56&gt;0,'4th 4'!X4,0)))</f>
        <v>1.5</v>
      </c>
      <c r="P3049" s="102">
        <f>IF('4th 5'!C56&gt;0,'4th 5'!H4,IF('4th 5'!K56&gt;0,'4th 5'!P4,IF('4th 5'!S56&gt;0,'4th 5'!X4,0)))</f>
        <v>1.5</v>
      </c>
      <c r="Q3049" s="102">
        <f>IF('4th 6'!C56&gt;0,'4th 6'!H4,IF('4th 6'!K56&gt;0,'4th 6'!P4,IF('4th 6'!S56&gt;0,'4th 6'!X4,0)))</f>
        <v>3</v>
      </c>
      <c r="R3049" s="102">
        <f>IF('4th 7'!C56&gt;0,'4th 7'!H4,IF('4th 7'!K56&gt;0,'4th 7'!P4,IF('4th 7'!S56&gt;0,'4th 7'!X4,0)))</f>
        <v>0</v>
      </c>
      <c r="S3049" s="430"/>
      <c r="T3049" s="430"/>
      <c r="U3049" s="432"/>
      <c r="V3049" s="460" t="s">
        <v>41</v>
      </c>
      <c r="W3049" s="461"/>
      <c r="X3049" s="461"/>
      <c r="Y3049" s="462"/>
      <c r="Z3049" s="510"/>
    </row>
    <row r="3050" spans="1:28" ht="17.25" thickBot="1">
      <c r="A3050" s="463" t="s">
        <v>11</v>
      </c>
      <c r="B3050" s="464"/>
      <c r="C3050" s="102">
        <v>100</v>
      </c>
      <c r="D3050" s="102">
        <v>100</v>
      </c>
      <c r="E3050" s="102">
        <v>100</v>
      </c>
      <c r="F3050" s="102">
        <v>100</v>
      </c>
      <c r="G3050" s="102">
        <v>100</v>
      </c>
      <c r="H3050" s="102">
        <v>100</v>
      </c>
      <c r="I3050" s="465">
        <f>(C3054*C3049)+(D3054*D3049)+(E3054*E3049)+(F3054*F3049)+(G3054*G3049)+(H3054*H3049)</f>
        <v>39.75</v>
      </c>
      <c r="J3050" s="84"/>
      <c r="K3050" s="103" t="str">
        <f>IF(J3051&gt;=4,"A+",IF(J3051&gt;=3.75,"A",IF(J3051&gt;=3.5,"A-",IF(J3051&gt;=3.25,"B+",IF(J3051&gt;=3,"B",IF(J3051&gt;=2.75,"B-",IF(J3051&gt;=2.5,"C+",IF(J3051&gt;=2,"C","F"))))))))</f>
        <v>C+</v>
      </c>
      <c r="L3050" s="102">
        <v>100</v>
      </c>
      <c r="M3050" s="102">
        <v>100</v>
      </c>
      <c r="N3050" s="102">
        <v>100</v>
      </c>
      <c r="O3050" s="102">
        <v>100</v>
      </c>
      <c r="P3050" s="102">
        <v>100</v>
      </c>
      <c r="Q3050" s="102">
        <v>100</v>
      </c>
      <c r="R3050" s="102">
        <v>100</v>
      </c>
      <c r="S3050" s="465">
        <f>(L3054*L3049)+(M3054*M3049)+(N3054*N3049)+(O3054*O3049)+(P3054*P3049)+(Q3054*Q3049)+(R3054*R3049)</f>
        <v>36.375</v>
      </c>
      <c r="T3050" s="84"/>
      <c r="U3050" s="103" t="str">
        <f>IF(T3051&gt;=4,"A+",IF(T3051&gt;=3.75,"A",IF(T3051&gt;=3.5,"A-",IF(T3051&gt;=3.25,"B+",IF(T3051&gt;=3,"B",IF(T3051&gt;=2.75,"B-",IF(T3051&gt;=2.5,"C+",IF(T3051&gt;=2,"C","F"))))))))</f>
        <v>C</v>
      </c>
      <c r="V3050" s="467" t="s">
        <v>29</v>
      </c>
      <c r="W3050" s="469" t="s">
        <v>0</v>
      </c>
      <c r="X3050" s="469" t="s">
        <v>3</v>
      </c>
      <c r="Y3050" s="476" t="s">
        <v>2</v>
      </c>
      <c r="Z3050" s="510"/>
    </row>
    <row r="3051" spans="1:28" ht="17.25" thickTop="1">
      <c r="A3051" s="77" t="s">
        <v>28</v>
      </c>
      <c r="B3051" s="86"/>
      <c r="C3051" s="104">
        <f>IF('3rd 1'!C56&gt;0,'3rd 1'!C56,IF('3rd 1'!K56&gt;0,'3rd 1'!K56,IF('3rd 1'!S56&gt;0,'3rd 1'!S56,0)))</f>
        <v>15</v>
      </c>
      <c r="D3051" s="104">
        <f>IF('3rd 2'!C56&gt;0,'3rd 2'!C56,IF('3rd 2'!K56&gt;0,'3rd 2'!K56,IF('3rd 2'!S56&gt;0,'3rd 2'!S56,0)))</f>
        <v>25.5</v>
      </c>
      <c r="E3051" s="104">
        <f>IF('3rd 3'!C56&gt;0,'3rd 3'!C56,IF('3rd 3'!K56&gt;0,'3rd 3'!K56,IF('3rd 3'!S56&gt;0,'3rd 3'!S56,0)))</f>
        <v>23</v>
      </c>
      <c r="F3051" s="104">
        <f>IF('3rd 4'!C56&gt;0,'3rd 4'!C56,IF('3rd 4'!K56&gt;0,'3rd 4'!K56,IF('3rd 4'!S56&gt;0,'3rd 4'!S56,0)))</f>
        <v>26.5</v>
      </c>
      <c r="G3051" s="104">
        <f>IF('3rd 5'!C56&gt;0,'3rd 5'!C56,IF('3rd 5'!K56&gt;0,'3rd 5'!K56,IF('3rd 5'!S56&gt;0,'3rd 5'!S56,0)))</f>
        <v>20.5</v>
      </c>
      <c r="H3051" s="104">
        <f>IF('3rd 6'!C56&gt;0,'3rd 6'!C56,IF('3rd 6'!K56&gt;0,'3rd 6'!K56,IF('3rd 6'!S56&gt;0,'3rd 6'!S56,0)))</f>
        <v>0</v>
      </c>
      <c r="I3051" s="457"/>
      <c r="J3051" s="485">
        <f>I3050/(C3049+D3049+E3049+F3049+G3049+H3049)</f>
        <v>2.65</v>
      </c>
      <c r="K3051" s="90"/>
      <c r="L3051" s="104">
        <f>IF('4th 1'!C56&gt;0,'4th 1'!C56,IF('4th 1'!K56&gt;0,'4th 1'!K56,IF('4th 1'!S56&gt;0,'4th 1'!S56,0)))</f>
        <v>21</v>
      </c>
      <c r="M3051" s="104">
        <f>IF('4th 2'!C56&gt;0,'4th 2'!C56,IF('4th 2'!K56&gt;0,'4th 2'!K56,IF('4th 2'!S56&gt;0,'4th 2'!S56,0)))</f>
        <v>24</v>
      </c>
      <c r="N3051" s="104">
        <f>IF('4th 3'!C56&gt;0,'4th 3'!C56,IF('4th 3'!K56&gt;0,'4th 3'!K56,IF('4th 3'!S56&gt;0,'4th 3'!S56,0)))</f>
        <v>16</v>
      </c>
      <c r="O3051" s="104">
        <f>IF('4th 4'!C56&gt;0,'4th 4'!C56,IF('4th 4'!K56&gt;0,'4th 4'!K56,IF('4th 4'!S56&gt;0,'4th 4'!S56,0)))</f>
        <v>19.5</v>
      </c>
      <c r="P3051" s="104">
        <f>IF('4th 5'!C56&gt;0,'4th 5'!C56,IF('4th 5'!K56&gt;0,'4th 5'!K56,IF('4th 5'!S56&gt;0,'4th 5'!S56,0)))</f>
        <v>19</v>
      </c>
      <c r="Q3051" s="104">
        <f>IF('4th 6'!C56&gt;0,'4th 6'!C56,IF('4th 6'!K56&gt;0,'4th 6'!K56,IF('4th 6'!S56&gt;0,'4th 6'!S56,0)))</f>
        <v>16.5</v>
      </c>
      <c r="R3051" s="104">
        <f>IF('4th 7'!C56&gt;0,'4th 7'!C56,IF('4th 7'!K56&gt;0,'4th 7'!K56,IF('4th 7'!S56&gt;0,'4th 7'!S56,0)))</f>
        <v>0</v>
      </c>
      <c r="S3051" s="457"/>
      <c r="T3051" s="485">
        <f>S3050/(L3049+M3049+N3049+O3049+P3049+Q3049+R3049)</f>
        <v>2.4249999999999998</v>
      </c>
      <c r="U3051" s="90"/>
      <c r="V3051" s="468"/>
      <c r="W3051" s="470"/>
      <c r="X3051" s="471"/>
      <c r="Y3051" s="477"/>
      <c r="Z3051" s="510"/>
    </row>
    <row r="3052" spans="1:28" ht="17.25">
      <c r="A3052" s="423" t="s">
        <v>26</v>
      </c>
      <c r="B3052" s="91" t="s">
        <v>60</v>
      </c>
      <c r="C3052" s="104">
        <f>IF('3rd 1'!C56&gt;0,'3rd 1'!J56,IF('3rd 1'!K56&gt;0,'3rd 1'!R56,IF('3rd 1'!S56&gt;0,'3rd 1'!Z56,0)))</f>
        <v>32</v>
      </c>
      <c r="D3052" s="104">
        <f>IF('3rd 2'!C56&gt;0,'3rd 2'!J56,IF('3rd 2'!K56&gt;0,'3rd 2'!R56,IF('3rd 2'!S56&gt;0,'3rd 2'!Z56,0)))</f>
        <v>31.5</v>
      </c>
      <c r="E3052" s="104">
        <f>IF('3rd 3'!C56&gt;0,'3rd 3'!J56,IF('3rd 3'!K56&gt;0,'3rd 3'!R56,IF('3rd 3'!S56&gt;0,'3rd 3'!Z56,0)))</f>
        <v>38.5</v>
      </c>
      <c r="F3052" s="104">
        <f>IF('3rd 4'!C56&gt;0,'3rd 4'!J56,IF('3rd 4'!K56&gt;0,'3rd 4'!R56,IF('3rd 4'!S56&gt;0,'3rd 4'!Z56,0)))</f>
        <v>41</v>
      </c>
      <c r="G3052" s="104">
        <f>IF('3rd 5'!C56&gt;0,'3rd 5'!J56,IF('3rd 5'!K56&gt;0,'3rd 5'!R56,IF('3rd 5'!S56&gt;0,'3rd 5'!Z56,0)))</f>
        <v>22.75</v>
      </c>
      <c r="H3052" s="104">
        <f>IF('3rd 6'!C56&gt;0,'3rd 6'!J56,IF('3rd 6'!K56&gt;0,'3rd 6'!R56,IF('3rd 6'!S56&gt;0,'3rd 6'!Z56,0)))</f>
        <v>0</v>
      </c>
      <c r="I3052" s="457"/>
      <c r="J3052" s="525"/>
      <c r="K3052" s="442" t="str">
        <f>IF(J3051&gt;=2.5,K3050,IF(J3051&gt;=2.25,"C",IF(J3051&gt;=2,"D",IF(J3051=0,0,"F"))))</f>
        <v>C+</v>
      </c>
      <c r="L3052" s="104">
        <f>IF('4th 1'!C56&gt;0,'4th 1'!J56,IF('4th 1'!K56&gt;0,'4th 1'!R56,IF('4th 1'!S56&gt;0,'4th 1'!Z56,0)))</f>
        <v>36</v>
      </c>
      <c r="M3052" s="104">
        <f>IF('4th 2'!C56&gt;0,'4th 2'!J56,IF('4th 2'!K56&gt;0,'4th 2'!R56,IF('4th 2'!S56&gt;0,'4th 2'!Z56,0)))</f>
        <v>34</v>
      </c>
      <c r="N3052" s="104">
        <f>IF('4th 3'!C56&gt;0,'4th 3'!J56,IF('4th 3'!K56&gt;0,'4th 3'!R56,IF('4th 3'!S56&gt;0,'4th 3'!Z56,0)))</f>
        <v>44</v>
      </c>
      <c r="O3052" s="104">
        <f>IF('4th 4'!C56&gt;0,'4th 4'!J56,IF('4th 4'!K56&gt;0,'4th 4'!R56,IF('4th 4'!S56&gt;0,'4th 4'!Z56,0)))</f>
        <v>48</v>
      </c>
      <c r="P3052" s="104">
        <f>IF('4th 5'!C56&gt;0,'4th 5'!J56,IF('4th 5'!K56&gt;0,'4th 5'!R56,IF('4th 5'!S56&gt;0,'4th 5'!Z56,0)))</f>
        <v>18</v>
      </c>
      <c r="Q3052" s="104">
        <f>IF('4th 6'!C56&gt;0,'4th 6'!J56,IF('4th 6'!K56&gt;0,'4th 6'!R56,IF('4th 6'!S56&gt;0,'4th 6'!Z56,0)))</f>
        <v>23.75</v>
      </c>
      <c r="R3052" s="104">
        <f>IF('4th 7'!C56&gt;0,'4th 7'!J56,IF('4th 7'!K56&gt;0,'4th 7'!R56,IF('4th 7'!S56&gt;0,'4th 7'!Z56,0)))</f>
        <v>0</v>
      </c>
      <c r="S3052" s="457"/>
      <c r="T3052" s="525"/>
      <c r="U3052" s="442" t="str">
        <f>IF(T3051&gt;=2.5,U3050,IF(T3051&gt;=2.25,"C",IF(T3051&gt;=2,"D",IF(T3051=0,0,"F"))))</f>
        <v>C</v>
      </c>
      <c r="V3052" s="454" t="s">
        <v>40</v>
      </c>
      <c r="W3052" s="443"/>
      <c r="X3052" s="443"/>
      <c r="Y3052" s="455"/>
      <c r="Z3052" s="510"/>
      <c r="AA3052" s="105"/>
      <c r="AB3052" s="105"/>
    </row>
    <row r="3053" spans="1:28" ht="16.5" customHeight="1">
      <c r="A3053" s="424"/>
      <c r="B3053" s="91" t="s">
        <v>67</v>
      </c>
      <c r="C3053" s="117">
        <f>'3rd 1'!AA56</f>
        <v>47</v>
      </c>
      <c r="D3053" s="117">
        <f>'3rd 2'!AA56</f>
        <v>57</v>
      </c>
      <c r="E3053" s="117">
        <f>'3rd 3'!AA56</f>
        <v>62</v>
      </c>
      <c r="F3053" s="117">
        <f>'3rd 4'!AA56</f>
        <v>68</v>
      </c>
      <c r="G3053" s="117">
        <f>'3rd 5'!AA56</f>
        <v>44</v>
      </c>
      <c r="H3053" s="117">
        <f>'3rd 6'!AA56</f>
        <v>0</v>
      </c>
      <c r="I3053" s="457"/>
      <c r="J3053" s="525"/>
      <c r="K3053" s="491"/>
      <c r="L3053" s="117">
        <f>'4th 1'!AA56</f>
        <v>57</v>
      </c>
      <c r="M3053" s="117">
        <f>'4th 2'!AA56</f>
        <v>58</v>
      </c>
      <c r="N3053" s="117">
        <f>'4th 3'!AA56</f>
        <v>60</v>
      </c>
      <c r="O3053" s="117">
        <f>'4th 4'!AA56</f>
        <v>68</v>
      </c>
      <c r="P3053" s="117">
        <f>'4th 5'!AA56</f>
        <v>37</v>
      </c>
      <c r="Q3053" s="117">
        <f>'4th 6'!AA56</f>
        <v>41</v>
      </c>
      <c r="R3053" s="117">
        <f>'4th 7'!AA56</f>
        <v>0</v>
      </c>
      <c r="S3053" s="457"/>
      <c r="T3053" s="525"/>
      <c r="U3053" s="491"/>
      <c r="V3053" s="444">
        <f>IF((C3054+C3056)=0,0,C3049)+IF((D3054+D3056)=0,0,D3049)+IF((E3054+E3056)=0,0,E3049)+IF((F3054+F3056)=0,0,F3049)+IF((G3054+G3056)=0,0,G3049)+IF((H3054+H3056)=0,0,H3049)+IF((L3054+L3056)=0,0,L3049)+IF((M3054+M3056)=0,0,M3049)+IF((N3054+N3056)=0,0,N3049)+IF((O3054+O3056)=0,0,O3049)+IF((P3054+P3056)=0,0,P3049)+IF((Q3054+Q3056)=0,0,Q3049)+IF((R3054+R3056)=0,0,R3049)+IF(E3086&gt;0,1.5,0)</f>
        <v>30</v>
      </c>
      <c r="W3053" s="457">
        <f>I3050+S3050+(E3086*1.5)</f>
        <v>79.875</v>
      </c>
      <c r="X3053" s="440">
        <f>IF(S3050&gt;0,(W3053/31.5),J3051)</f>
        <v>2.5357142857142856</v>
      </c>
      <c r="Y3053" s="164" t="str">
        <f>IF(X3053&gt;=4,"A+",IF(X3053&gt;=3.75,"A",IF(X3053&gt;=3.5,"A-",IF(X3053&gt;=3.25,"B+",IF(X3053&gt;=3,"B",IF(X3053&gt;=2.75,"B-",IF(X3053&gt;=2.5,"C+",IF(X3053&gt;=2,"C","F"))))))))</f>
        <v>C+</v>
      </c>
      <c r="Z3053" s="510"/>
    </row>
    <row r="3054" spans="1:28" ht="16.5">
      <c r="A3054" s="424"/>
      <c r="B3054" s="91" t="s">
        <v>1</v>
      </c>
      <c r="C3054" s="104">
        <f>'3rd 1'!AC56</f>
        <v>2.25</v>
      </c>
      <c r="D3054" s="104">
        <f>'3rd 2'!AC56</f>
        <v>2.75</v>
      </c>
      <c r="E3054" s="104">
        <f>'3rd 3'!AC56</f>
        <v>3</v>
      </c>
      <c r="F3054" s="104">
        <f>'3rd 4'!AC56</f>
        <v>3.25</v>
      </c>
      <c r="G3054" s="104">
        <f>'3rd 5'!AC56</f>
        <v>2</v>
      </c>
      <c r="H3054" s="104">
        <f>'3rd 6'!AC56</f>
        <v>0</v>
      </c>
      <c r="I3054" s="457"/>
      <c r="J3054" s="525"/>
      <c r="K3054" s="106"/>
      <c r="L3054" s="104">
        <f>'4th 1'!AC56</f>
        <v>2.75</v>
      </c>
      <c r="M3054" s="104">
        <f>'4th 2'!AC56</f>
        <v>2.75</v>
      </c>
      <c r="N3054" s="104">
        <f>'4th 3'!AC56</f>
        <v>3</v>
      </c>
      <c r="O3054" s="104">
        <f>'4th 4'!AC56</f>
        <v>3.25</v>
      </c>
      <c r="P3054" s="104" t="str">
        <f>'4th 5'!AC56</f>
        <v>0</v>
      </c>
      <c r="Q3054" s="104">
        <f>'4th 6'!AC56</f>
        <v>2</v>
      </c>
      <c r="R3054" s="107">
        <f>'4th 7'!AC56</f>
        <v>0</v>
      </c>
      <c r="S3054" s="457"/>
      <c r="T3054" s="525"/>
      <c r="U3054" s="108"/>
      <c r="V3054" s="456"/>
      <c r="W3054" s="448"/>
      <c r="X3054" s="441"/>
      <c r="Y3054" s="451" t="str">
        <f>IF(S3050&gt;0,(IF(X3053&gt;=2.5,Y3053,IF(X3053&gt;=2.25,"C",IF(X3053&gt;=2,"D","F")))),K3052)</f>
        <v>C+</v>
      </c>
      <c r="Z3054" s="510"/>
    </row>
    <row r="3055" spans="1:28" ht="16.5">
      <c r="A3055" s="424"/>
      <c r="B3055" s="91" t="s">
        <v>2</v>
      </c>
      <c r="C3055" s="104" t="str">
        <f>'3rd 1'!AB56</f>
        <v>C</v>
      </c>
      <c r="D3055" s="104" t="str">
        <f>'3rd 2'!AB56</f>
        <v>B-</v>
      </c>
      <c r="E3055" s="104" t="str">
        <f>'3rd 3'!AB56</f>
        <v>B</v>
      </c>
      <c r="F3055" s="104" t="str">
        <f>'3rd 4'!AB56</f>
        <v>B+</v>
      </c>
      <c r="G3055" s="104" t="str">
        <f>'3rd 5'!AB56</f>
        <v>D</v>
      </c>
      <c r="H3055" s="104" t="str">
        <f>'3rd 6'!AB56</f>
        <v/>
      </c>
      <c r="I3055" s="457"/>
      <c r="J3055" s="98"/>
      <c r="K3055" s="90"/>
      <c r="L3055" s="104" t="str">
        <f>'4th 1'!AB56</f>
        <v>B-</v>
      </c>
      <c r="M3055" s="104" t="str">
        <f>'4th 2'!AB56</f>
        <v>B-</v>
      </c>
      <c r="N3055" s="104" t="str">
        <f>'4th 3'!AB56</f>
        <v>B</v>
      </c>
      <c r="O3055" s="104" t="str">
        <f>'4th 4'!AB56</f>
        <v>B+</v>
      </c>
      <c r="P3055" s="104" t="str">
        <f>'4th 5'!AB56</f>
        <v>F</v>
      </c>
      <c r="Q3055" s="104" t="str">
        <f>'4th 6'!AB56</f>
        <v>D</v>
      </c>
      <c r="R3055" s="104" t="str">
        <f>'4th 7'!AB56</f>
        <v/>
      </c>
      <c r="S3055" s="457"/>
      <c r="T3055" s="98"/>
      <c r="U3055" s="109"/>
      <c r="V3055" s="446"/>
      <c r="W3055" s="449"/>
      <c r="X3055" s="450"/>
      <c r="Y3055" s="452"/>
      <c r="Z3055" s="510"/>
    </row>
    <row r="3056" spans="1:28" ht="16.5" customHeight="1">
      <c r="A3056" s="413" t="s">
        <v>127</v>
      </c>
      <c r="B3056" s="91" t="s">
        <v>1</v>
      </c>
      <c r="C3056" s="104">
        <f>'3rd 1'!AD56</f>
        <v>0</v>
      </c>
      <c r="D3056" s="104">
        <f>'3rd 2'!AD56</f>
        <v>0</v>
      </c>
      <c r="E3056" s="104">
        <f>'3rd 3'!AD56</f>
        <v>0</v>
      </c>
      <c r="F3056" s="104">
        <f>'3rd 4'!AD56</f>
        <v>0</v>
      </c>
      <c r="G3056" s="104">
        <f>'3rd 5'!AD56</f>
        <v>0</v>
      </c>
      <c r="H3056" s="104">
        <f>'3rd 6'!AD56</f>
        <v>0</v>
      </c>
      <c r="I3056" s="415">
        <f>(C3056*C3049)+(D3056*D3049)+(E3056*E3049)+(F3056*F3049)+(G3056*G3049)+(H3056*H3049)</f>
        <v>0</v>
      </c>
      <c r="J3056" s="417">
        <f>IF(C3056&gt;0,(C3054*C3049),0)+IF(D3056&gt;0,(D3054*D3049),0)+IF(E3056&gt;0,(E3054*E3049),0)+IF(F3056&gt;0,(F3054*F3049),0)+IF(G3056&gt;0,(G3054*G3049),0)+IF(H3056&gt;0,(H3054*H3049),0)</f>
        <v>0</v>
      </c>
      <c r="K3056" s="418">
        <f>IF(C3056&gt;C3054,((C3056*C3049)-(C3054*C3049)),0)+IF(D3056&gt;D3054,((D3056*D3049)-(D3054*D3049)),0)+IF(E3056&gt;E3054,((E3056*E3049)-(E3054*E3049)),0)+IF(F3056&gt;F3054,((F3056*F3049)-(F3054*F3049)),0)+IF(G3056&gt;G3054,((G3056*G3049)-(G3054*G3049)),0)+IF(H3056&gt;H3054,((H3056*H3049)-(H3054*H3049)),0)</f>
        <v>0</v>
      </c>
      <c r="L3056" s="165">
        <f>'4th 1'!AD56</f>
        <v>0</v>
      </c>
      <c r="M3056" s="104">
        <f>'4th 2'!AD56</f>
        <v>0</v>
      </c>
      <c r="N3056" s="104">
        <f>'4th 3'!AD56</f>
        <v>0</v>
      </c>
      <c r="O3056" s="104">
        <f>'4th 4'!AD56</f>
        <v>0</v>
      </c>
      <c r="P3056" s="104">
        <f>'4th 5'!AD56</f>
        <v>0</v>
      </c>
      <c r="Q3056" s="104">
        <f>'4th 6'!AD56</f>
        <v>0</v>
      </c>
      <c r="R3056" s="104">
        <f>'4th 7'!AD56</f>
        <v>0</v>
      </c>
      <c r="S3056" s="415">
        <f>(L3056*L3049)+(M3056*M3049)+(N3056*N3049)+(O3056*O3049)+(P3056*P3049)+(Q3056*Q3049)+(R3056*R3049)</f>
        <v>0</v>
      </c>
      <c r="T3056" s="417">
        <f>IF(L3056&gt;0,(L3054*L3049),0)+IF(M3056&gt;0,(M3054*M3049),0)+IF(N3056&gt;0,(N3054*N3049),0)+IF(O3056&gt;0,(O3054*O3049),0)+IF(P3056&gt;0,(P3054*P3049),0)+IF(Q3056&gt;0,(Q3054*Q3049),0)+IF(R3056&gt;0,(R3054*R3049),0)</f>
        <v>0</v>
      </c>
      <c r="U3056" s="484">
        <f>IF(L3056&gt;L3054,((L3056*L3049)-(L3054*L3049)),0)+IF(M3056&gt;M3054,((M3056*M3049)-(M3054*M3049)),0)+IF(N3056&gt;N3054,((N3056*N3049)-(N3054*N3049)),0)+IF(O3056&gt;O3054,((O3056*O3049)-(O3054*O3049)),0)+IF(P3056&gt;P3054,((P3056*P3049)-(P3054*P3049)),0)+IF(Q3056&gt;Q3054,((Q3056*Q3049)-(Q3054*Q3049)),0)+IF(R3056&gt;R3054,((R3056*R3049)-(R3054*R3049)),0)</f>
        <v>0</v>
      </c>
      <c r="V3056" s="401">
        <f>I3056+S3056</f>
        <v>0</v>
      </c>
      <c r="W3056" s="436">
        <f>J3056+T3056</f>
        <v>0</v>
      </c>
      <c r="X3056" s="438">
        <f>K3056+U3056</f>
        <v>0</v>
      </c>
      <c r="Y3056" s="483">
        <f>K3056+U3056+X3043</f>
        <v>0</v>
      </c>
      <c r="Z3056" s="510"/>
    </row>
    <row r="3057" spans="1:26" ht="16.5" thickBot="1">
      <c r="A3057" s="414"/>
      <c r="B3057" s="157" t="s">
        <v>23</v>
      </c>
      <c r="C3057" s="180" t="str">
        <f>'3rd 1'!AE56</f>
        <v/>
      </c>
      <c r="D3057" s="180" t="str">
        <f>'3rd 2'!AE56</f>
        <v/>
      </c>
      <c r="E3057" s="180" t="str">
        <f>'3rd 3'!AE56</f>
        <v/>
      </c>
      <c r="F3057" s="180" t="str">
        <f>'3rd 4'!AE56</f>
        <v/>
      </c>
      <c r="G3057" s="180" t="str">
        <f>'3rd 5'!AE56</f>
        <v/>
      </c>
      <c r="H3057" s="180" t="str">
        <f>'3rd 6'!AE56</f>
        <v/>
      </c>
      <c r="I3057" s="416"/>
      <c r="J3057" s="416"/>
      <c r="K3057" s="419"/>
      <c r="L3057" s="180" t="str">
        <f>'4th 1'!AE56</f>
        <v/>
      </c>
      <c r="M3057" s="180" t="str">
        <f>'4th 2'!AE56</f>
        <v/>
      </c>
      <c r="N3057" s="180" t="str">
        <f>'4th 3'!AE56</f>
        <v/>
      </c>
      <c r="O3057" s="180" t="str">
        <f>'4th 4'!AE56</f>
        <v/>
      </c>
      <c r="P3057" s="180" t="str">
        <f>'4th 5'!AE56</f>
        <v/>
      </c>
      <c r="Q3057" s="180" t="str">
        <f>'4th 6'!AE56</f>
        <v/>
      </c>
      <c r="R3057" s="180" t="str">
        <f>'4th 7'!AE56</f>
        <v/>
      </c>
      <c r="S3057" s="416"/>
      <c r="T3057" s="416"/>
      <c r="U3057" s="419"/>
      <c r="V3057" s="402"/>
      <c r="W3057" s="437"/>
      <c r="X3057" s="439"/>
      <c r="Y3057" s="406"/>
      <c r="Z3057" s="510"/>
    </row>
    <row r="3058" spans="1:26" ht="19.5" customHeight="1" thickTop="1" thickBot="1">
      <c r="A3058" s="435" t="s">
        <v>31</v>
      </c>
      <c r="B3058" s="435"/>
      <c r="C3058" s="435"/>
      <c r="D3058" s="435"/>
      <c r="E3058" s="435"/>
      <c r="F3058" s="435"/>
      <c r="G3058" s="435"/>
      <c r="H3058" s="435"/>
      <c r="I3058" s="435"/>
      <c r="J3058" s="435"/>
      <c r="K3058" s="435"/>
      <c r="L3058" s="435"/>
      <c r="M3058" s="435"/>
      <c r="N3058" s="435"/>
      <c r="O3058" s="435"/>
      <c r="P3058" s="435"/>
      <c r="Q3058" s="435"/>
      <c r="R3058" s="435"/>
      <c r="S3058" s="435"/>
      <c r="T3058" s="435"/>
      <c r="U3058" s="435"/>
      <c r="V3058" s="435"/>
      <c r="W3058" s="435"/>
      <c r="X3058" s="435"/>
      <c r="Y3058" s="435"/>
      <c r="Z3058" s="510"/>
    </row>
    <row r="3059" spans="1:26" ht="17.25" customHeight="1" thickTop="1" thickBot="1">
      <c r="A3059" s="478" t="s">
        <v>46</v>
      </c>
      <c r="B3059" s="479"/>
      <c r="C3059" s="479"/>
      <c r="D3059" s="479"/>
      <c r="E3059" s="479"/>
      <c r="F3059" s="479"/>
      <c r="G3059" s="479"/>
      <c r="H3059" s="479"/>
      <c r="I3059" s="479"/>
      <c r="J3059" s="479"/>
      <c r="K3059" s="480"/>
      <c r="L3059" s="426" t="s">
        <v>47</v>
      </c>
      <c r="M3059" s="426"/>
      <c r="N3059" s="426"/>
      <c r="O3059" s="426"/>
      <c r="P3059" s="426"/>
      <c r="Q3059" s="426"/>
      <c r="R3059" s="426"/>
      <c r="S3059" s="426"/>
      <c r="T3059" s="426"/>
      <c r="U3059" s="427"/>
      <c r="V3059" s="160"/>
      <c r="W3059" s="428" t="s">
        <v>39</v>
      </c>
      <c r="X3059" s="428"/>
      <c r="Y3059" s="161"/>
      <c r="Z3059" s="510"/>
    </row>
    <row r="3060" spans="1:26" ht="17.25" thickTop="1">
      <c r="A3060" s="99" t="s">
        <v>22</v>
      </c>
      <c r="B3060" s="100"/>
      <c r="C3060" s="101">
        <f>'5th 1'!B4</f>
        <v>301</v>
      </c>
      <c r="D3060" s="101">
        <f>'5th 2'!B4</f>
        <v>302</v>
      </c>
      <c r="E3060" s="101">
        <f>'5th 3'!B4</f>
        <v>303</v>
      </c>
      <c r="F3060" s="101">
        <f>'5th 4'!B4</f>
        <v>304</v>
      </c>
      <c r="G3060" s="101">
        <f>'5th 5'!B4</f>
        <v>305</v>
      </c>
      <c r="H3060" s="101">
        <f>'5th 6'!B4</f>
        <v>0</v>
      </c>
      <c r="I3060" s="430" t="s">
        <v>0</v>
      </c>
      <c r="J3060" s="430" t="s">
        <v>3</v>
      </c>
      <c r="K3060" s="432" t="s">
        <v>2</v>
      </c>
      <c r="L3060" s="101">
        <f>'6th 1'!B4</f>
        <v>306</v>
      </c>
      <c r="M3060" s="101">
        <f>'6th 2'!B4</f>
        <v>307</v>
      </c>
      <c r="N3060" s="101">
        <f>'6th 3'!B4</f>
        <v>308</v>
      </c>
      <c r="O3060" s="101">
        <f>'6th 4'!B4</f>
        <v>309</v>
      </c>
      <c r="P3060" s="101">
        <f>'6th 5'!B4</f>
        <v>310</v>
      </c>
      <c r="Q3060" s="101">
        <f>'6th 6'!B4</f>
        <v>0</v>
      </c>
      <c r="R3060" s="101">
        <f>'6th 7'!B4</f>
        <v>0</v>
      </c>
      <c r="S3060" s="429" t="s">
        <v>0</v>
      </c>
      <c r="T3060" s="429" t="s">
        <v>3</v>
      </c>
      <c r="U3060" s="431" t="s">
        <v>2</v>
      </c>
      <c r="V3060" s="433" t="s">
        <v>62</v>
      </c>
      <c r="W3060" s="434"/>
      <c r="X3060" s="434"/>
      <c r="Y3060" s="162" t="str">
        <f>IF(X3061&gt;=4,"A+",IF(X3061&gt;=3.75,"A",IF(X3061&gt;=3.5,"A-",IF(X3061&gt;=3.25,"B+",IF(X3061&gt;=3,"B",IF(X3061&gt;=2.75,"B-",IF(X3061&gt;=2.5,"C+",IF(X3061&gt;=2,"C","F"))))))))</f>
        <v>C+</v>
      </c>
      <c r="Z3060" s="510"/>
    </row>
    <row r="3061" spans="1:26" ht="65.25" customHeight="1">
      <c r="A3061" s="77" t="s">
        <v>63</v>
      </c>
      <c r="B3061" s="78"/>
      <c r="C3061" s="79" t="str">
        <f>IF('5th 1'!C56&gt;0,'5th 1'!D6,IF('5th 1'!K56&gt;0,'5th 1'!L6,IF('5th 1'!S56&gt;0,'5th 1'!T6,0)))</f>
        <v>Drawing-5</v>
      </c>
      <c r="D3061" s="79" t="str">
        <f>IF('5th 2'!C56&gt;0,'5th 2'!D6,IF('5th 2'!K56&gt;0,'5th 2'!L6,IF('5th 2'!S56&gt;0,'5th 2'!T6,0)))</f>
        <v>Head Study-1</v>
      </c>
      <c r="E3061" s="79" t="str">
        <f>IF('5th 3'!C56&gt;0,'5th 3'!D6,IF('5th 3'!K56&gt;0,'5th 3'!L6,IF('5th 3'!S56&gt;0,'5th 3'!T6,0)))</f>
        <v>Still life-3</v>
      </c>
      <c r="F3061" s="79" t="str">
        <f>IF('5th 4'!C56&gt;0,'5th 4'!D6,IF('5th 4'!K56&gt;0,'5th 4'!L6,IF('5th 4'!S56&gt;0,'5th 4'!T6,0)))</f>
        <v>Composition-1</v>
      </c>
      <c r="G3061" s="79" t="str">
        <f>IF('5th 5'!C56&gt;0,'5th 5'!D6,IF('5th 5'!K56&gt;0,'5th 5'!L6,IF('5th 5'!S56&gt;0,'5th 5'!T6,0)))</f>
        <v>History of Art</v>
      </c>
      <c r="H3061" s="79">
        <f>IF('5th 6'!C56&gt;0,'5th 6'!D6,IF('5th 6'!K56&gt;0,'5th 6'!L6,IF('5th 6'!S56&gt;0,'5th 6'!T6,0)))</f>
        <v>0</v>
      </c>
      <c r="I3061" s="481"/>
      <c r="J3061" s="481"/>
      <c r="K3061" s="482"/>
      <c r="L3061" s="79" t="str">
        <f>IF('6th 1'!C56&gt;0,'6th 1'!D6,IF('6th 1'!K56&gt;0,'6th 1'!L6,IF('6th 1'!S56&gt;0,'6th 1'!T6,0)))</f>
        <v>Drawing-6</v>
      </c>
      <c r="M3061" s="79" t="str">
        <f>IF('6th 2'!C56&gt;0,'6th 2'!D6,IF('6th 2'!K56&gt;0,'6th 2'!L6,IF('6th 2'!S56&gt;0,'6th 2'!T6,0)))</f>
        <v>Head study-2</v>
      </c>
      <c r="N3061" s="79" t="str">
        <f>IF('6th 3'!C56&gt;0,'6th 3'!D6,IF('6th 3'!K56&gt;0,'6th 3'!L6,IF('6th 3'!S56&gt;0,'6th 3'!T6,0)))</f>
        <v>Copy from old Master study</v>
      </c>
      <c r="O3061" s="79" t="str">
        <f>IF('6th 4'!C56&gt;0,'6th 4'!D6,IF('6th 4'!K56&gt;0,'6th 4'!L6,IF('6th 4'!S56&gt;0,'6th 4'!T6,0)))</f>
        <v>Composition-2</v>
      </c>
      <c r="P3061" s="79" t="str">
        <f>IF('6th 5'!C56&gt;0,'6th 5'!D6,IF('6th 5'!K56&gt;0,'6th 5'!L6,IF('6th 5'!S56&gt;0,'6th 5'!T6,0)))</f>
        <v>History of Arts</v>
      </c>
      <c r="Q3061" s="79">
        <f>IF('6th 6'!C56&gt;0,'6th 6'!D6,IF('6th 6'!K56&gt;0,'6th 6'!L6,IF('6th 6'!S56&gt;0,'6th 6'!T6,0)))</f>
        <v>0</v>
      </c>
      <c r="R3061" s="79">
        <f>IF('6th 7'!C56&gt;0,'6th 7'!D6,IF('6th 7'!K56&gt;0,'6th 7'!L6,IF('6th 7'!S56&gt;0,'6th 7'!T6,0)))</f>
        <v>0</v>
      </c>
      <c r="S3061" s="429"/>
      <c r="T3061" s="429"/>
      <c r="U3061" s="431"/>
      <c r="V3061" s="335">
        <f>IF(I3063&gt;0,(V3066+V3048),0)</f>
        <v>93</v>
      </c>
      <c r="W3061" s="254">
        <f>IF(I3063&gt;0,(W3066+W3048),0)</f>
        <v>248.625</v>
      </c>
      <c r="X3061" s="336">
        <f>IF(S3063&gt;0,(W3061/94.5),IF(I3063&gt;0,(W3061/78),0))</f>
        <v>2.6309523809523809</v>
      </c>
      <c r="Y3061" s="163" t="str">
        <f>IF(X3061&gt;=2.5,Y3060,IF(X3061&gt;=2.25,"C",IF(X3061&gt;=2,"D",IF(X3061=0,0,"F"))))</f>
        <v>C+</v>
      </c>
      <c r="Z3061" s="510"/>
    </row>
    <row r="3062" spans="1:26" ht="16.5">
      <c r="A3062" s="77" t="s">
        <v>12</v>
      </c>
      <c r="B3062" s="78"/>
      <c r="C3062" s="102">
        <f>IF('5th 1'!C56&gt;0,'5th 1'!H4,IF('5th 1'!K56&gt;0,'5th 1'!P4,IF('5th 1'!S56&gt;0,'5th 1'!X4,0)))</f>
        <v>3</v>
      </c>
      <c r="D3062" s="102">
        <f>IF('5th 2'!C56&gt;0,'5th 2'!H4,IF('5th 2'!K56&gt;0,'5th 2'!P4,IF('5th 2'!S56&gt;0,'5th 2'!X4,0)))</f>
        <v>3</v>
      </c>
      <c r="E3062" s="102">
        <f>IF('5th 3'!C56&gt;0,'5th 3'!H4,IF('5th 3'!K56&gt;0,'5th 3'!P4,IF('5th 3'!S56&gt;0,'5th 3'!X4,0)))</f>
        <v>3</v>
      </c>
      <c r="F3062" s="102">
        <f>IF('5th 4'!C56&gt;0,'5th 4'!H4,IF('5th 4'!K56&gt;0,'5th 4'!P4,IF('5th 4'!S56&gt;0,'5th 4'!X4,0)))</f>
        <v>3</v>
      </c>
      <c r="G3062" s="102">
        <f>IF('5th 5'!C56&gt;0,'5th 5'!H4,IF('5th 5'!K56&gt;0,'5th 5'!P4,IF('5th 5'!S56&gt;0,'5th 5'!X4,0)))</f>
        <v>3</v>
      </c>
      <c r="H3062" s="102">
        <f>IF('5th 6'!C56&gt;0,'5th 6'!H4,IF('5th 6'!K56&gt;0,'5th 6'!P4,IF('5th 6'!S56&gt;0,'5th 6'!X4,0)))</f>
        <v>0</v>
      </c>
      <c r="I3062" s="481"/>
      <c r="J3062" s="481"/>
      <c r="K3062" s="482"/>
      <c r="L3062" s="102">
        <f>IF('6th 1'!C56&gt;0,'6th 1'!H4,IF('6th 1'!K56&gt;0,'6th 1'!P4,IF('6th 1'!S56&gt;0,'6th 1'!X4,0)))</f>
        <v>3</v>
      </c>
      <c r="M3062" s="102">
        <f>IF('6th 2'!C56&gt;0,'6th 2'!H4,IF('6th 2'!K56&gt;0,'6th 2'!P4,IF('6th 2'!S56&gt;0,'6th 2'!X4,0)))</f>
        <v>3</v>
      </c>
      <c r="N3062" s="102">
        <f>IF('6th 3'!C56&gt;0,'6th 3'!H4,IF('6th 3'!K56&gt;0,'6th 3'!P4,IF('6th 3'!S56&gt;0,'6th 3'!X4,0)))</f>
        <v>3</v>
      </c>
      <c r="O3062" s="102">
        <f>IF('6th 4'!C56&gt;0,'6th 4'!H4,IF('6th 4'!K56&gt;0,'6th 4'!P4,IF('6th 4'!S56&gt;0,'6th 4'!X4,0)))</f>
        <v>3</v>
      </c>
      <c r="P3062" s="102">
        <f>IF('6th 5'!C56&gt;0,'6th 5'!H4,IF('6th 5'!K56&gt;0,'6th 5'!P4,IF('6th 5'!S56&gt;0,'6th 5'!X4,0)))</f>
        <v>3</v>
      </c>
      <c r="Q3062" s="102">
        <f>IF('6th 6'!C56&gt;0,'6th 6'!H4,IF('6th 6'!K56&gt;0,'6th 6'!#REF!,IF('6th 6'!S56&gt;0,'6th 6'!X4,0)))</f>
        <v>0</v>
      </c>
      <c r="R3062" s="102">
        <f>IF('6th 7'!C56&gt;0,'6th 7'!H4,IF('6th 7'!K56&gt;0,'6th 7'!P4,IF('6th 7'!S56&gt;0,'6th 7'!X4,0)))</f>
        <v>0</v>
      </c>
      <c r="S3062" s="430"/>
      <c r="T3062" s="430"/>
      <c r="U3062" s="432"/>
      <c r="V3062" s="460" t="s">
        <v>41</v>
      </c>
      <c r="W3062" s="461"/>
      <c r="X3062" s="461"/>
      <c r="Y3062" s="462"/>
      <c r="Z3062" s="510"/>
    </row>
    <row r="3063" spans="1:26" ht="17.25" thickBot="1">
      <c r="A3063" s="77" t="s">
        <v>11</v>
      </c>
      <c r="B3063" s="78"/>
      <c r="C3063" s="102">
        <v>100</v>
      </c>
      <c r="D3063" s="102">
        <v>100</v>
      </c>
      <c r="E3063" s="102">
        <v>100</v>
      </c>
      <c r="F3063" s="102">
        <v>100</v>
      </c>
      <c r="G3063" s="102">
        <v>100</v>
      </c>
      <c r="H3063" s="102">
        <v>100</v>
      </c>
      <c r="I3063" s="465">
        <f>(C3067*C3062)+(D3067*D3062)+(E3067*E3062)+(F3067*F3062)+(G3067*G3062)+(H3067*H3062)</f>
        <v>39.75</v>
      </c>
      <c r="J3063" s="84"/>
      <c r="K3063" s="103" t="str">
        <f>IF(J3065&gt;=4,"A+",IF(J3065&gt;=3.75,"A",IF(J3065&gt;=3.5,"A-",IF(J3065&gt;=3.25,"B+",IF(J3065&gt;=3,"B",IF(J3065&gt;=2.75,"B-",IF(J3065&gt;=2.5,"C+",IF(J3065&gt;=2,"C","F"))))))))</f>
        <v>C+</v>
      </c>
      <c r="L3063" s="102">
        <v>100</v>
      </c>
      <c r="M3063" s="102">
        <v>100</v>
      </c>
      <c r="N3063" s="102">
        <v>100</v>
      </c>
      <c r="O3063" s="102">
        <v>100</v>
      </c>
      <c r="P3063" s="102">
        <v>100</v>
      </c>
      <c r="Q3063" s="102">
        <v>100</v>
      </c>
      <c r="R3063" s="102">
        <v>100</v>
      </c>
      <c r="S3063" s="465">
        <f>(L3067*L3062)+(M3067*M3062)+(N3067*N3062)+(O3067*O3062)+(P3067*P3062)+(Q3067*Q3062)+(R3067*R3062)</f>
        <v>39</v>
      </c>
      <c r="T3063" s="84"/>
      <c r="U3063" s="103" t="str">
        <f>IF(T3065&gt;=4,"A+",IF(T3065&gt;=3.75,"A",IF(T3065&gt;=3.5,"A-",IF(T3065&gt;=3.25,"B+",IF(T3065&gt;=3,"B",IF(T3065&gt;=2.75,"B-",IF(T3065&gt;=2.5,"C+",IF(T3065&gt;=2,"C","F"))))))))</f>
        <v>C+</v>
      </c>
      <c r="V3063" s="467" t="s">
        <v>29</v>
      </c>
      <c r="W3063" s="469" t="s">
        <v>0</v>
      </c>
      <c r="X3063" s="469" t="s">
        <v>3</v>
      </c>
      <c r="Y3063" s="476" t="s">
        <v>2</v>
      </c>
      <c r="Z3063" s="510"/>
    </row>
    <row r="3064" spans="1:26" ht="17.25" thickTop="1">
      <c r="A3064" s="77" t="s">
        <v>28</v>
      </c>
      <c r="B3064" s="86"/>
      <c r="C3064" s="104">
        <f>IF('5th 1'!C56&gt;0,'5th 1'!C56,IF('5th 1'!K56&gt;0,'5th 1'!K56,IF('5th 1'!S56&gt;0,'5th 1'!S56,0)))</f>
        <v>20</v>
      </c>
      <c r="D3064" s="104">
        <f>IF('5th 2'!C56&gt;0,'5th 2'!C56,IF('5th 2'!K56&gt;0,'5th 2'!K56,IF('5th 2'!S56&gt;0,'5th 2'!S56,0)))</f>
        <v>12</v>
      </c>
      <c r="E3064" s="104">
        <f>IF('5th 3'!C56&gt;0,'5th 3'!C56,IF('5th 3'!K56&gt;0,'5th 3'!K56,IF('5th 3'!S56&gt;0,'5th 3'!S56,0)))</f>
        <v>23</v>
      </c>
      <c r="F3064" s="104">
        <f>IF('5th 4'!C56&gt;0,'5th 4'!C56,IF('5th 4'!K56&gt;0,'5th 4'!K56,IF('5th 4'!S56&gt;0,'5th 4'!S56,0)))</f>
        <v>18.5</v>
      </c>
      <c r="G3064" s="104">
        <f>IF('5th 5'!C56&gt;0,'5th 5'!C56,IF('5th 5'!K56&gt;0,'5th 5'!K56,IF('5th 5'!S56&gt;0,'5th 5'!S56,0)))</f>
        <v>23.5</v>
      </c>
      <c r="H3064" s="104">
        <f>IF('5th 6'!C56&gt;0,'5th 6'!C56,IF('5th 6'!K56&gt;0,'5th 6'!K56,IF('5th 6'!S56&gt;0,'5th 6'!S56,0)))</f>
        <v>0</v>
      </c>
      <c r="I3064" s="448"/>
      <c r="J3064" s="98"/>
      <c r="K3064" s="90"/>
      <c r="L3064" s="104">
        <f>IF('6th 1'!C56&gt;0,'6th 1'!C56,IF('6th 1'!K56&gt;0,'6th 1'!K56,IF('6th 1'!S56&gt;0,'6th 1'!S56,0)))</f>
        <v>21.25</v>
      </c>
      <c r="M3064" s="104">
        <f>IF('6th 2'!C56&gt;0,'6th 2'!C56,IF('6th 2'!K56&gt;0,'6th 2'!K56,IF('6th 2'!S56&gt;0,'6th 2'!S56,0)))</f>
        <v>14.5</v>
      </c>
      <c r="N3064" s="104">
        <f>IF('6th 3'!C56&gt;0,'6th 3'!C56,IF('6th 3'!K56&gt;0,'6th 3'!K56,IF('6th 3'!S56&gt;0,'6th 3'!S56,0)))</f>
        <v>20.5</v>
      </c>
      <c r="O3064" s="104">
        <f>IF('6th 4'!C56&gt;0,'6th 4'!C56,IF('6th 4'!K56&gt;0,'6th 4'!K56,IF('6th 4'!S56&gt;0,'6th 4'!S56,0)))</f>
        <v>21.5</v>
      </c>
      <c r="P3064" s="104">
        <f>IF('6th 5'!C56&gt;0,'6th 5'!C56,IF('6th 5'!K56&gt;0,'6th 5'!K56,IF('6th 5'!S56&gt;0,'6th 5'!S56,0)))</f>
        <v>23.5</v>
      </c>
      <c r="Q3064" s="104">
        <f>IF('6th 6'!C56&gt;0,'6th 6'!C56,IF('6th 6'!K56&gt;0,'6th 6'!K56,IF('6th 6'!S56&gt;0,'6th 6'!S56,0)))</f>
        <v>0</v>
      </c>
      <c r="R3064" s="104">
        <f>IF('6th 7'!C56&gt;0,'6th 7'!C56,IF('6th 7'!K56&gt;0,'6th 7'!K56,IF('6th 7'!S56&gt;0,'6th 7'!S56,0)))</f>
        <v>0</v>
      </c>
      <c r="S3064" s="448"/>
      <c r="T3064" s="98"/>
      <c r="U3064" s="90"/>
      <c r="V3064" s="468"/>
      <c r="W3064" s="470"/>
      <c r="X3064" s="471"/>
      <c r="Y3064" s="477"/>
      <c r="Z3064" s="510"/>
    </row>
    <row r="3065" spans="1:26" ht="16.5" customHeight="1">
      <c r="A3065" s="423" t="s">
        <v>26</v>
      </c>
      <c r="B3065" s="91" t="s">
        <v>60</v>
      </c>
      <c r="C3065" s="104">
        <f>IF('5th 1'!C56&gt;0,'5th 1'!J56,IF('5th 1'!K56&gt;0,'5th 1'!R56,IF('5th 1'!S56&gt;0,'5th 1'!Z56,0)))</f>
        <v>35.5</v>
      </c>
      <c r="D3065" s="104">
        <f>IF('5th 2'!C56&gt;0,'5th 2'!J56,IF('5th 2'!K56&gt;0,'5th 2'!R56,IF('5th 2'!S56&gt;0,'5th 2'!Z56,0)))</f>
        <v>43</v>
      </c>
      <c r="E3065" s="104">
        <f>IF('5th 3'!C56&gt;0,'5th 3'!J56,IF('5th 3'!K56&gt;0,'5th 3'!R56,IF('5th 3'!S56&gt;0,'5th 3'!Z56,0)))</f>
        <v>40</v>
      </c>
      <c r="F3065" s="104">
        <f>IF('5th 4'!C56&gt;0,'5th 4'!J56,IF('5th 4'!K56&gt;0,'5th 4'!R56,IF('5th 4'!S56&gt;0,'5th 4'!Z56,0)))</f>
        <v>36.5</v>
      </c>
      <c r="G3065" s="104">
        <f>IF('5th 5'!C56&gt;0,'5th 5'!J56,IF('5th 5'!K56&gt;0,'5th 5'!R56,IF('5th 5'!S56&gt;0,'5th 5'!Z56,0)))</f>
        <v>18.25</v>
      </c>
      <c r="H3065" s="104">
        <f>IF('5th 6'!C56&gt;0,'5th 6'!J56,IF('5th 6'!K56&gt;0,'5th 6'!R56,IF('5th 6'!S56&gt;0,'5th 6'!Z56,0)))</f>
        <v>0</v>
      </c>
      <c r="I3065" s="448"/>
      <c r="J3065" s="440">
        <f>I3063/(C3062+D3062+E3062+F3062+G3062+H3062)</f>
        <v>2.65</v>
      </c>
      <c r="K3065" s="442" t="str">
        <f>IF(J3065&gt;=2.5,K3063,IF(J3065&gt;=2.25,"C",IF(J3065&gt;=2,"D",IF(J3065=0,0,"F"))))</f>
        <v>C+</v>
      </c>
      <c r="L3065" s="107">
        <f>IF('6th 1'!C56&gt;0,'6th 1'!J56,IF('6th 1'!K56&gt;0,'6th 1'!R56,IF('6th 1'!S56&gt;0,'6th 1'!Z56,0)))</f>
        <v>30</v>
      </c>
      <c r="M3065" s="104">
        <f>IF('6th 2'!C56&gt;0,'6th 2'!J56,IF('6th 2'!K56&gt;0,'6th 2'!R56,IF('6th 2'!S56&gt;0,'6th 2'!Z56,0)))</f>
        <v>31.5</v>
      </c>
      <c r="N3065" s="104">
        <f>IF('6th 3'!C56&gt;0,'6th 3'!J56,IF('6th 3'!K56&gt;0,'6th 3'!R56,IF('6th 3'!S56&gt;0,'6th 3'!Z56,0)))</f>
        <v>39.5</v>
      </c>
      <c r="O3065" s="104">
        <f>IF('6th 4'!C56&gt;0,'6th 4'!J56,IF('6th 4'!K56&gt;0,'6th 4'!R56,IF('6th 4'!S56&gt;0,'6th 4'!Z56,0)))</f>
        <v>38.5</v>
      </c>
      <c r="P3065" s="104">
        <f>IF('6th 5'!C56&gt;0,'6th 5'!J56,IF('6th 5'!K56&gt;0,'6th 5'!R56,IF('6th 5'!S56&gt;0,'6th 5'!Z56,0)))</f>
        <v>22.75</v>
      </c>
      <c r="Q3065" s="104">
        <f>IF('6th 6'!C56&gt;0,'6th 6'!J56,IF('6th 6'!K56&gt;0,'6th 6'!R56,IF('6th 6'!S56&gt;0,'6th 6'!Z56,0)))</f>
        <v>0</v>
      </c>
      <c r="R3065" s="104">
        <f>IF('6th 7'!C56&gt;0,'6th 7'!J56,IF('6th 7'!K56&gt;0,'6th 7'!R56,IF('6th 7'!S56&gt;0,'6th 7'!Z56,0)))</f>
        <v>0</v>
      </c>
      <c r="S3065" s="448"/>
      <c r="T3065" s="440">
        <f>S3063/(L3062+M3062+N3062+O3062+P3062+Q3062+R3062)</f>
        <v>2.6</v>
      </c>
      <c r="U3065" s="442" t="str">
        <f>IF(T3065&gt;=2.5,U3063,IF(T3065&gt;=2.25,"C",IF(T3065&gt;=2,"D",IF(T3065=0,0,"F"))))</f>
        <v>C+</v>
      </c>
      <c r="V3065" s="443" t="s">
        <v>40</v>
      </c>
      <c r="W3065" s="443"/>
      <c r="X3065" s="443"/>
      <c r="Y3065" s="443"/>
      <c r="Z3065" s="510"/>
    </row>
    <row r="3066" spans="1:26" ht="16.5" customHeight="1">
      <c r="A3066" s="424"/>
      <c r="B3066" s="91" t="s">
        <v>67</v>
      </c>
      <c r="C3066" s="117">
        <f>'5th 1'!AA56</f>
        <v>56</v>
      </c>
      <c r="D3066" s="117">
        <f>'5th 2'!AA56</f>
        <v>55</v>
      </c>
      <c r="E3066" s="117">
        <f>'5th 3'!AA56</f>
        <v>63</v>
      </c>
      <c r="F3066" s="117">
        <f>'5th 4'!AA56</f>
        <v>55</v>
      </c>
      <c r="G3066" s="117">
        <f>'5th 5'!AA56</f>
        <v>42</v>
      </c>
      <c r="H3066" s="117">
        <f>'5th 6'!AA56</f>
        <v>0</v>
      </c>
      <c r="I3066" s="448"/>
      <c r="J3066" s="441"/>
      <c r="K3066" s="442"/>
      <c r="L3066" s="118">
        <f>'6th 1'!AA56</f>
        <v>52</v>
      </c>
      <c r="M3066" s="117">
        <f>'6th 2'!AA56</f>
        <v>46</v>
      </c>
      <c r="N3066" s="117">
        <f>'6th 3'!AA56</f>
        <v>60</v>
      </c>
      <c r="O3066" s="117">
        <f>'6th 4'!AA56</f>
        <v>60</v>
      </c>
      <c r="P3066" s="117">
        <f>'6th 5'!AA56</f>
        <v>47</v>
      </c>
      <c r="Q3066" s="117">
        <f>'6th 6'!AA56</f>
        <v>0</v>
      </c>
      <c r="R3066" s="117">
        <f>'6th 7'!AA56</f>
        <v>0</v>
      </c>
      <c r="S3066" s="448"/>
      <c r="T3066" s="441"/>
      <c r="U3066" s="442"/>
      <c r="V3066" s="444">
        <f>IF((C3067+C3069)=0,0,C3062)+IF((D3067+D3069)=0,0,D3062)+IF((E3067+E3069)=0,0,E3062)+IF((F3067+F3069)=0,0,F3062)+IF((G3067+G3069)=0,0,G3062)+IF((H3067+H3069)=0,0,H3062)+IF((L3067+L3069)=0,0,L3062)+IF((M3067+M3069)=0,0,M3062)+IF((N3067+N3069)=0,0,N3062)+IF((O3067+O3069)=0,0,O3062)+IF((P3067+P3069)=0,0,P3062)+IF((Q3067+Q3069)=0,0,Q3062)+IF((R3067+R3069)=0,0,R3062)+IF(G3086&gt;0,1.5,0)</f>
        <v>31.5</v>
      </c>
      <c r="W3066" s="447">
        <f>I3063+S3063+(G3086*1.5)</f>
        <v>82.5</v>
      </c>
      <c r="X3066" s="440">
        <f>IF(S3063&gt;0,(W3066/31.5),J3065)</f>
        <v>2.6190476190476191</v>
      </c>
      <c r="Y3066" s="164" t="str">
        <f>IF(X3066&gt;=4,"A+",IF(X3066&gt;=3.75,"A",IF(X3066&gt;=3.5,"A-",IF(X3066&gt;=3.25,"B+",IF(X3066&gt;=3,"B",IF(X3066&gt;=2.75,"B-",IF(X3066&gt;=2.5,"C+",IF(X3066&gt;=2,"C","F"))))))))</f>
        <v>C+</v>
      </c>
      <c r="Z3066" s="510"/>
    </row>
    <row r="3067" spans="1:26" ht="16.5">
      <c r="A3067" s="424"/>
      <c r="B3067" s="91" t="s">
        <v>1</v>
      </c>
      <c r="C3067" s="104">
        <f>'5th 1'!AC56</f>
        <v>2.75</v>
      </c>
      <c r="D3067" s="104">
        <f>'5th 2'!AC56</f>
        <v>2.75</v>
      </c>
      <c r="E3067" s="104">
        <f>'5th 3'!AC56</f>
        <v>3</v>
      </c>
      <c r="F3067" s="104">
        <f>'5th 4'!AC56</f>
        <v>2.75</v>
      </c>
      <c r="G3067" s="104">
        <f>'5th 5'!AC56</f>
        <v>2</v>
      </c>
      <c r="H3067" s="104">
        <f>'5th 6'!AC56</f>
        <v>0</v>
      </c>
      <c r="I3067" s="448"/>
      <c r="J3067" s="98"/>
      <c r="K3067" s="110"/>
      <c r="L3067" s="107">
        <f>'6th 1'!AC56</f>
        <v>2.5</v>
      </c>
      <c r="M3067" s="104">
        <f>'6th 2'!AC56</f>
        <v>2.25</v>
      </c>
      <c r="N3067" s="104">
        <f>'6th 3'!AC56</f>
        <v>3</v>
      </c>
      <c r="O3067" s="104">
        <f>'6th 4'!AC56</f>
        <v>3</v>
      </c>
      <c r="P3067" s="104">
        <f>'6th 5'!AC56</f>
        <v>2.25</v>
      </c>
      <c r="Q3067" s="104">
        <f>'6th 6'!AC56</f>
        <v>0</v>
      </c>
      <c r="R3067" s="104">
        <f>'6th 7'!AC56</f>
        <v>0</v>
      </c>
      <c r="S3067" s="448"/>
      <c r="T3067" s="98"/>
      <c r="U3067" s="110"/>
      <c r="V3067" s="445"/>
      <c r="W3067" s="448"/>
      <c r="X3067" s="441"/>
      <c r="Y3067" s="451" t="str">
        <f>IF(S3063&gt;0,(IF(X3066&gt;=2.5,Y3066,IF(X3066&gt;=2.25,"C",IF(X3066&gt;=2,"D","F")))),K3065)</f>
        <v>C+</v>
      </c>
      <c r="Z3067" s="510"/>
    </row>
    <row r="3068" spans="1:26" ht="17.25" customHeight="1" thickBot="1">
      <c r="A3068" s="424"/>
      <c r="B3068" s="91" t="s">
        <v>2</v>
      </c>
      <c r="C3068" s="104" t="str">
        <f>'5th 1'!AB56</f>
        <v>B-</v>
      </c>
      <c r="D3068" s="104" t="str">
        <f>'5th 2'!AB56</f>
        <v>B-</v>
      </c>
      <c r="E3068" s="104" t="str">
        <f>'5th 3'!AB56</f>
        <v>B</v>
      </c>
      <c r="F3068" s="104" t="str">
        <f>'5th 4'!AB56</f>
        <v>B-</v>
      </c>
      <c r="G3068" s="104" t="str">
        <f>'5th 5'!AB56</f>
        <v>D</v>
      </c>
      <c r="H3068" s="104" t="str">
        <f>'5th 6'!AB56</f>
        <v/>
      </c>
      <c r="I3068" s="448"/>
      <c r="J3068" s="98"/>
      <c r="K3068" s="109"/>
      <c r="L3068" s="111" t="str">
        <f>'6th 1'!AB56</f>
        <v>C+</v>
      </c>
      <c r="M3068" s="104" t="str">
        <f>'6th 2'!AB56</f>
        <v>C</v>
      </c>
      <c r="N3068" s="104" t="str">
        <f>'6th 3'!AB56</f>
        <v>B</v>
      </c>
      <c r="O3068" s="104" t="str">
        <f>'6th 4'!AB56</f>
        <v>B</v>
      </c>
      <c r="P3068" s="104" t="str">
        <f>'6th 5'!AB56</f>
        <v>C</v>
      </c>
      <c r="Q3068" s="104" t="str">
        <f>'6th 6'!AB56</f>
        <v/>
      </c>
      <c r="R3068" s="104" t="str">
        <f>'6th 7'!AB56</f>
        <v/>
      </c>
      <c r="S3068" s="448"/>
      <c r="T3068" s="98"/>
      <c r="U3068" s="109"/>
      <c r="V3068" s="446"/>
      <c r="W3068" s="449"/>
      <c r="X3068" s="450"/>
      <c r="Y3068" s="452"/>
      <c r="Z3068" s="510"/>
    </row>
    <row r="3069" spans="1:26" ht="17.25" thickTop="1">
      <c r="A3069" s="413" t="s">
        <v>127</v>
      </c>
      <c r="B3069" s="91" t="s">
        <v>1</v>
      </c>
      <c r="C3069" s="104">
        <f>'5th 1'!AD56</f>
        <v>0</v>
      </c>
      <c r="D3069" s="104">
        <f>'5th 2'!AD56</f>
        <v>0</v>
      </c>
      <c r="E3069" s="104">
        <f>'5th 3'!AD56</f>
        <v>0</v>
      </c>
      <c r="F3069" s="104">
        <f>'5th 4'!AD56</f>
        <v>0</v>
      </c>
      <c r="G3069" s="104">
        <f>'5th 5'!AD56</f>
        <v>0</v>
      </c>
      <c r="H3069" s="104">
        <f>'5th 6'!AD56</f>
        <v>0</v>
      </c>
      <c r="I3069" s="415">
        <f>(C3069*C3062)+(D3069*D3062)+(E3069*E3062)+(F3069*F3062)+(G3069*G3062)+(H3069*H3062)</f>
        <v>0</v>
      </c>
      <c r="J3069" s="417">
        <f>IF(C3069&gt;0,(C3067*C3062),0)+IF(D3069&gt;0,(D3067*D3062),0)+IF(E3069&gt;0,(E3067*E3062),0)+IF(F3069&gt;0,(F3067*F3062),0)+IF(G3069&gt;0,(G3067*G3062),0)+IF(H3069&gt;0,(H3067*H3062),0)</f>
        <v>0</v>
      </c>
      <c r="K3069" s="418">
        <f>IF(C3069&gt;C3067,((C3069*C3062)-(C3067*C3062)),0)+IF(D3069&gt;D3067,((D3069*D3062)-(D3067*D3062)),0)+IF(E3069&gt;E3067,((E3069*E3062)-(E3067*E3062)),0)+IF(F3069&gt;F3067,((F3069*F3062)-(F3067*F3062)),0)+IF(G3069&gt;G3067,((G3069*G3062)-(G3067*G3062)),0)+IF(H3069&gt;H3067,((H3069*H3062)-(H3067*H3062)),0)</f>
        <v>0</v>
      </c>
      <c r="L3069" s="165">
        <f>'6th 1'!AD56</f>
        <v>0</v>
      </c>
      <c r="M3069" s="104">
        <f>'6th 2'!AD56</f>
        <v>0</v>
      </c>
      <c r="N3069" s="104">
        <f>'6th 3'!AD56</f>
        <v>0</v>
      </c>
      <c r="O3069" s="104">
        <f>'6th 4'!AD56</f>
        <v>0</v>
      </c>
      <c r="P3069" s="104">
        <f>'6th 5'!AD56</f>
        <v>0</v>
      </c>
      <c r="Q3069" s="104">
        <f>'6th 6'!AD56</f>
        <v>0</v>
      </c>
      <c r="R3069" s="104">
        <f>'6th 7'!AD56</f>
        <v>0</v>
      </c>
      <c r="S3069" s="403">
        <f>(L3069*L3062)+(M3069*M3062)+(N3069*N3062)+(O3069*O3062)+(P3069*P3062)+(Q3069*Q3062)+(R3069*R3062)</f>
        <v>0</v>
      </c>
      <c r="T3069" s="417">
        <f>IF(L3069&gt;0,(L3067*L3062),0)+IF(M3069&gt;0,(M3067*M3062),0)+IF(N3069&gt;0,(N3067*N3062),0)+IF(O3069&gt;0,(O3067*O3062),0)+IF(P3069&gt;0,(P3067*P3062),0)+IF(Q3069&gt;0,(Q3067*Q3062),0)+IF(R3069&gt;0,(R3067*R3062),0)</f>
        <v>0</v>
      </c>
      <c r="U3069" s="399">
        <f>IF(L3069&gt;L3067,((L3069*L3062)-(L3067*L3062)),0)+IF(M3069&gt;M3067,((M3069*M3062)-(M3067*M3062)),0)+IF(N3069&gt;N3067,((N3069*N3062)-(N3067*N3062)),0)+IF(O3069&gt;O3067,((O3069*O3062)-(O3067*O3062)),0)+IF(P3069&gt;P3067,((P3069*P3062)-(P3067*P3062)),0)+IF(Q3069&gt;Q3067,((Q3069*Q3062)-(Q3067*Q3062)),0)+IF(R3069&gt;R3067,((R3069*R3062)-(R3067*R3062)),0)</f>
        <v>0</v>
      </c>
      <c r="V3069" s="401">
        <f>I3069+S3069</f>
        <v>0</v>
      </c>
      <c r="W3069" s="436">
        <f>J3069+T3069</f>
        <v>0</v>
      </c>
      <c r="X3069" s="438">
        <f>K3069+U3069</f>
        <v>0</v>
      </c>
      <c r="Y3069" s="405">
        <f>IF(V3061&gt;0,(X3069+Y3056),0)</f>
        <v>0</v>
      </c>
      <c r="Z3069" s="510"/>
    </row>
    <row r="3070" spans="1:26" ht="15.75" customHeight="1" thickBot="1">
      <c r="A3070" s="414"/>
      <c r="B3070" s="157" t="s">
        <v>23</v>
      </c>
      <c r="C3070" s="181" t="str">
        <f>'5th 1'!AE56</f>
        <v/>
      </c>
      <c r="D3070" s="181" t="str">
        <f>'5th 2'!AE56</f>
        <v/>
      </c>
      <c r="E3070" s="181" t="str">
        <f>'5th 3'!AE56</f>
        <v/>
      </c>
      <c r="F3070" s="181" t="str">
        <f>'5th 4'!AE56</f>
        <v/>
      </c>
      <c r="G3070" s="181" t="str">
        <f>'5th 5'!AE56</f>
        <v/>
      </c>
      <c r="H3070" s="181" t="str">
        <f>'5th 6'!AE56</f>
        <v/>
      </c>
      <c r="I3070" s="416"/>
      <c r="J3070" s="416"/>
      <c r="K3070" s="419"/>
      <c r="L3070" s="181" t="str">
        <f>'6th 1'!AE56</f>
        <v/>
      </c>
      <c r="M3070" s="181" t="str">
        <f>'6th 2'!AE56</f>
        <v/>
      </c>
      <c r="N3070" s="181" t="str">
        <f>'6th 3'!AE56</f>
        <v/>
      </c>
      <c r="O3070" s="181" t="str">
        <f>'6th 4'!AE56</f>
        <v/>
      </c>
      <c r="P3070" s="181" t="str">
        <f>'6th 5'!AE56</f>
        <v/>
      </c>
      <c r="Q3070" s="181" t="str">
        <f>'6th 6'!AE56</f>
        <v/>
      </c>
      <c r="R3070" s="181" t="str">
        <f>'6th 7'!AE56</f>
        <v/>
      </c>
      <c r="S3070" s="420"/>
      <c r="T3070" s="420"/>
      <c r="U3070" s="400"/>
      <c r="V3070" s="402"/>
      <c r="W3070" s="437"/>
      <c r="X3070" s="439"/>
      <c r="Y3070" s="406"/>
      <c r="Z3070" s="510"/>
    </row>
    <row r="3071" spans="1:26" ht="21" customHeight="1" thickTop="1" thickBot="1">
      <c r="A3071" s="435" t="s">
        <v>32</v>
      </c>
      <c r="B3071" s="435"/>
      <c r="C3071" s="435"/>
      <c r="D3071" s="435"/>
      <c r="E3071" s="435"/>
      <c r="F3071" s="435"/>
      <c r="G3071" s="435"/>
      <c r="H3071" s="435"/>
      <c r="I3071" s="435"/>
      <c r="J3071" s="435"/>
      <c r="K3071" s="435"/>
      <c r="L3071" s="435"/>
      <c r="M3071" s="435"/>
      <c r="N3071" s="435"/>
      <c r="O3071" s="435"/>
      <c r="P3071" s="435"/>
      <c r="Q3071" s="435"/>
      <c r="R3071" s="435"/>
      <c r="S3071" s="435"/>
      <c r="T3071" s="435"/>
      <c r="U3071" s="435"/>
      <c r="V3071" s="435"/>
      <c r="W3071" s="435"/>
      <c r="X3071" s="435"/>
      <c r="Y3071" s="435"/>
      <c r="Z3071" s="510"/>
    </row>
    <row r="3072" spans="1:26" ht="17.25" thickTop="1" thickBot="1">
      <c r="A3072" s="425" t="s">
        <v>48</v>
      </c>
      <c r="B3072" s="426"/>
      <c r="C3072" s="426"/>
      <c r="D3072" s="426"/>
      <c r="E3072" s="426"/>
      <c r="F3072" s="426"/>
      <c r="G3072" s="426"/>
      <c r="H3072" s="426"/>
      <c r="I3072" s="426"/>
      <c r="J3072" s="426"/>
      <c r="K3072" s="427"/>
      <c r="L3072" s="426" t="s">
        <v>49</v>
      </c>
      <c r="M3072" s="426"/>
      <c r="N3072" s="426"/>
      <c r="O3072" s="426"/>
      <c r="P3072" s="426"/>
      <c r="Q3072" s="426"/>
      <c r="R3072" s="426"/>
      <c r="S3072" s="426"/>
      <c r="T3072" s="426"/>
      <c r="U3072" s="427"/>
      <c r="V3072" s="160"/>
      <c r="W3072" s="428" t="s">
        <v>39</v>
      </c>
      <c r="X3072" s="428"/>
      <c r="Y3072" s="161"/>
      <c r="Z3072" s="510"/>
    </row>
    <row r="3073" spans="1:26" ht="17.25" thickTop="1">
      <c r="A3073" s="99" t="s">
        <v>22</v>
      </c>
      <c r="B3073" s="100"/>
      <c r="C3073" s="101">
        <f>'7th 1'!B4</f>
        <v>401</v>
      </c>
      <c r="D3073" s="101">
        <f>'7th 2'!B4</f>
        <v>402</v>
      </c>
      <c r="E3073" s="101">
        <f>'7th 3'!B4</f>
        <v>403</v>
      </c>
      <c r="F3073" s="101">
        <f>'7th 4'!B4</f>
        <v>404</v>
      </c>
      <c r="G3073" s="101">
        <f>'7th 5'!B4</f>
        <v>405</v>
      </c>
      <c r="H3073" s="101">
        <f>'7th 6'!B4</f>
        <v>406</v>
      </c>
      <c r="I3073" s="429" t="s">
        <v>0</v>
      </c>
      <c r="J3073" s="429" t="s">
        <v>3</v>
      </c>
      <c r="K3073" s="431" t="s">
        <v>2</v>
      </c>
      <c r="L3073" s="101">
        <f>'8th 1'!B4</f>
        <v>407</v>
      </c>
      <c r="M3073" s="101">
        <f>'8th 2'!B4</f>
        <v>408</v>
      </c>
      <c r="N3073" s="101">
        <f>'8th 3'!B4</f>
        <v>409</v>
      </c>
      <c r="O3073" s="101">
        <f>'8th 4'!B4</f>
        <v>410</v>
      </c>
      <c r="P3073" s="101">
        <f>'8th 5'!B4</f>
        <v>411</v>
      </c>
      <c r="Q3073" s="101">
        <f>'8th 6'!B4</f>
        <v>412</v>
      </c>
      <c r="R3073" s="101">
        <f>'8th 7'!B4</f>
        <v>0</v>
      </c>
      <c r="S3073" s="429" t="s">
        <v>0</v>
      </c>
      <c r="T3073" s="429" t="s">
        <v>3</v>
      </c>
      <c r="U3073" s="431" t="s">
        <v>2</v>
      </c>
      <c r="V3073" s="433" t="s">
        <v>62</v>
      </c>
      <c r="W3073" s="434"/>
      <c r="X3073" s="434"/>
      <c r="Y3073" s="162" t="str">
        <f>IF(X3074&gt;=4,"A+",IF(X3074&gt;=3.75,"A",IF(X3074&gt;=3.5,"A-",IF(X3074&gt;=3.25,"B+",IF(X3074&gt;=3,"B",IF(X3074&gt;=2.75,"B-",IF(X3074&gt;=2.5,"C+",IF(X3074&gt;=2,"C","F"))))))))</f>
        <v>C+</v>
      </c>
      <c r="Z3073" s="510"/>
    </row>
    <row r="3074" spans="1:26" ht="65.25" customHeight="1">
      <c r="A3074" s="77" t="s">
        <v>63</v>
      </c>
      <c r="B3074" s="86"/>
      <c r="C3074" s="79" t="str">
        <f>IF('7th 1'!C56&gt;0,'7th 1'!D6,IF('7th 1'!K56&gt;0,'7th 1'!L6,IF('7th 1'!S56&gt;0,'7th 1'!T6,0)))</f>
        <v>Drawing-7</v>
      </c>
      <c r="D3074" s="79" t="str">
        <f>IF('7th 2'!C56&gt;0,'7th 2'!D6,IF('7th 2'!K56&gt;0,'7th 2'!L6,IF('7th 2'!S56&gt;0,'7th 2'!T6,0)))</f>
        <v>Figure Study</v>
      </c>
      <c r="E3074" s="79" t="str">
        <f>IF('7th 3'!C56&gt;0,'7th 3'!D6,IF('7th 3'!K56&gt;0,'7th 3'!L6,IF('7th 3'!S56&gt;0,'7th 3'!T6,0)))</f>
        <v>Composition -3</v>
      </c>
      <c r="F3074" s="79" t="str">
        <f>IF('7th 4'!C56&gt;0,'7th 4'!D6,IF('7th 4'!K56&gt;0,'7th 4'!L6,IF('7th 4'!S56&gt;0,'7th 4'!T6,0)))</f>
        <v>Head Study -3</v>
      </c>
      <c r="G3074" s="79" t="str">
        <f>IF('7th 5'!C56&gt;0,'7th 5'!D6,IF('7th 5'!K56&gt;0,'7th 5'!L6,IF('7th 5'!S56&gt;0,'7th 5'!T6,0)))</f>
        <v>Landscape -3</v>
      </c>
      <c r="H3074" s="79" t="str">
        <f>IF('7th 6'!C56&gt;0,'7th 6'!D6,IF('7th 6'!K56&gt;0,'7th 6'!L6,IF('7th 6'!S56&gt;0,'7th 6'!T6,0)))</f>
        <v>History of Western Art</v>
      </c>
      <c r="I3074" s="429"/>
      <c r="J3074" s="429"/>
      <c r="K3074" s="431"/>
      <c r="L3074" s="79" t="str">
        <f>IF('8th 1'!C56&gt;0,'8th 1'!D6,IF('8th 1'!K56&gt;0,'8th 1'!L6,IF('8th 1'!S56&gt;0,'8th 1'!T6,0)))</f>
        <v>Drawing- 8</v>
      </c>
      <c r="M3074" s="79" t="str">
        <f>IF('8th 2'!C56&gt;0,'8th 2'!D6,IF('8th 2'!K56&gt;0,'8th 2'!L6,IF('8th 2'!S56&gt;0,'8th 2'!T6,0)))</f>
        <v>Figure Study</v>
      </c>
      <c r="N3074" s="79" t="str">
        <f>IF('8th 3'!C56&gt;0,'8th 3'!D6,IF('8th 3'!K56&gt;0,'8th 3'!L6,IF('8th 3'!S56&gt;0,'8th 3'!T6,0)))</f>
        <v>Experimental Composition</v>
      </c>
      <c r="O3074" s="79" t="str">
        <f>IF('8th 4'!C56&gt;0,'8th 4'!D6,IF('8th 4'!K56&gt;0,'8th 4'!L6,IF('8th 4'!S56&gt;0,'8th 4'!T6,0)))</f>
        <v>Landscape</v>
      </c>
      <c r="P3074" s="79" t="str">
        <f>IF('8th 5'!C56&gt;0,'8th 5'!D6,IF('8th 5'!K56&gt;0,'8th 5'!L6,IF('8th 5'!S56&gt;0,'8th 5'!T6,0)))</f>
        <v>Aesthesic</v>
      </c>
      <c r="Q3074" s="79" t="str">
        <f>IF('8th 6'!C56&gt;0,'8th 6'!D6,IF('8th 6'!K56&gt;0,'8th 6'!L6,IF('8th 6'!S56&gt;0,'8th 6'!T6,0)))</f>
        <v>History of Arts in Bengal</v>
      </c>
      <c r="R3074" s="79">
        <f>IF('8th 7'!C56&gt;0,'8th 7'!D6,IF('8th 7'!K56&gt;0,'8th 7'!L6,IF('8th 7'!S56&gt;0,'8th 7'!T6,0)))</f>
        <v>0</v>
      </c>
      <c r="S3074" s="429"/>
      <c r="T3074" s="429"/>
      <c r="U3074" s="431"/>
      <c r="V3074" s="335">
        <f>IF(I3076&gt;0,(V3079+V3061),0)</f>
        <v>124.5</v>
      </c>
      <c r="W3074" s="254">
        <f>IF(I3076&gt;0,(W3079+W3061),0)</f>
        <v>341.25</v>
      </c>
      <c r="X3074" s="336">
        <f>IF(S3076&gt;0,(W3074/126),IF(I3076&gt;0,(W3074/109.5),0))</f>
        <v>2.7083333333333335</v>
      </c>
      <c r="Y3074" s="163" t="str">
        <f>IF(X3074&gt;=2.5,Y3073,IF(X3074&gt;=2.25,"C",IF(X3074&gt;=2,"D",IF(X3074=0,0,"F"))))</f>
        <v>C+</v>
      </c>
      <c r="Z3074" s="510"/>
    </row>
    <row r="3075" spans="1:26" ht="17.25" customHeight="1">
      <c r="A3075" s="458" t="s">
        <v>27</v>
      </c>
      <c r="B3075" s="459"/>
      <c r="C3075" s="102">
        <f>IF('7th 1'!C56&gt;0,'7th 1'!H4,IF('7th 1'!K56&gt;0,'7th 1'!P4,IF('7th 1'!S56&gt;0,'7th 1'!X4,0)))</f>
        <v>3</v>
      </c>
      <c r="D3075" s="102">
        <f>IF('7th 2'!C56&gt;0,'7th 2'!H4,IF('7th 2'!K56&gt;0,'7th 2'!P4,IF('7th 2'!S56&gt;0,'7th 2'!X4,0)))</f>
        <v>3</v>
      </c>
      <c r="E3075" s="102">
        <f>IF('7th 3'!C56&gt;0,'7th 3'!H4,IF('7th 3'!K56&gt;0,'7th 3'!P4,IF('7th 3'!S56&gt;0,'7th 3'!X4,0)))</f>
        <v>3</v>
      </c>
      <c r="F3075" s="102">
        <f>IF('7th 4'!C56&gt;0,'7th 4'!H4,IF('7th 4'!K56&gt;0,'7th 4'!P4,IF('7th 4'!S56&gt;0,'7th 4'!X4,0)))</f>
        <v>1.5</v>
      </c>
      <c r="G3075" s="102">
        <f>IF('7th 5'!C56&gt;0,'7th 5'!H4,IF('7th 5'!K56&gt;0,'7th 5'!P4,IF('7th 5'!S56&gt;0,'7th 5'!X4,0)))</f>
        <v>1.5</v>
      </c>
      <c r="H3075" s="102">
        <f>IF('7th 6'!C56&gt;0,'7th 6'!H4,IF('7th 6'!K56&gt;0,'7th 6'!P4,IF('7th 6'!S56&gt;0,'7th 6'!X4,0)))</f>
        <v>3</v>
      </c>
      <c r="I3075" s="430"/>
      <c r="J3075" s="430"/>
      <c r="K3075" s="432"/>
      <c r="L3075" s="102">
        <f>IF('8th 1'!C56&gt;0,'8th 1'!H4,IF('8th 1'!K56&gt;0,'8th 1'!P4,IF('8th 1'!S56&gt;0,'8th 1'!X4,0)))</f>
        <v>3</v>
      </c>
      <c r="M3075" s="102">
        <f>IF('8th 2'!C56&gt;0,'8th 2'!H4,IF('8th 2'!K56&gt;0,'8th 2'!P4,IF('8th 2'!S56&gt;0,'8th 2'!X4,0)))</f>
        <v>3</v>
      </c>
      <c r="N3075" s="102">
        <f>IF('8th 3'!C56&gt;0,'8th 3'!H4,IF('8th 3'!K56&gt;0,'8th 3'!P4,IF('8th 3'!S56&gt;0,'8th 3'!X4,0)))</f>
        <v>3</v>
      </c>
      <c r="O3075" s="102">
        <f>IF('8th 4'!C56&gt;0,'8th 4'!H4,IF('8th 4'!K56&gt;0,'8th 4'!P4,IF('8th 4'!S56&gt;0,'8th 4'!X4,0)))</f>
        <v>3</v>
      </c>
      <c r="P3075" s="102">
        <f>IF('8th 5'!C56&gt;0,'8th 5'!H4,IF('8th 5'!K56&gt;0,'8th 5'!P4,IF('8th 5'!S56&gt;0,'8th 5'!X4,0)))</f>
        <v>1.5</v>
      </c>
      <c r="Q3075" s="102">
        <f>IF('8th 6'!C56&gt;0,'8th 6'!H4,IF('8th 6'!K56&gt;0,'8th 6'!P4,IF('8th 6'!S56&gt;0,'8th 6'!X4,0)))</f>
        <v>1.5</v>
      </c>
      <c r="R3075" s="102">
        <f>IF('8th 7'!C56&gt;0,'8th 7'!H4,IF('8th 7'!K56&gt;0,'8th 7'!P4,IF('8th 7'!S56&gt;0,'8th 7'!X4,0)))</f>
        <v>0</v>
      </c>
      <c r="S3075" s="430"/>
      <c r="T3075" s="430"/>
      <c r="U3075" s="432"/>
      <c r="V3075" s="460" t="s">
        <v>41</v>
      </c>
      <c r="W3075" s="461"/>
      <c r="X3075" s="461"/>
      <c r="Y3075" s="462"/>
      <c r="Z3075" s="510"/>
    </row>
    <row r="3076" spans="1:26" ht="18.75" customHeight="1" thickBot="1">
      <c r="A3076" s="463" t="s">
        <v>11</v>
      </c>
      <c r="B3076" s="464"/>
      <c r="C3076" s="102">
        <v>100</v>
      </c>
      <c r="D3076" s="102">
        <v>100</v>
      </c>
      <c r="E3076" s="102">
        <v>100</v>
      </c>
      <c r="F3076" s="102">
        <v>100</v>
      </c>
      <c r="G3076" s="102">
        <v>100</v>
      </c>
      <c r="H3076" s="102">
        <v>100</v>
      </c>
      <c r="I3076" s="465">
        <f>(C3080*C3075)+(D3080*D3075)+(E3080*E3075)+(F3080*F3075)+(G3080*G3075)+(H3080*H3075)</f>
        <v>43.125</v>
      </c>
      <c r="J3076" s="84"/>
      <c r="K3076" s="103" t="str">
        <f>IF(J3078&gt;=4,"A+",IF(J3078&gt;=3.75,"A",IF(J3078&gt;=3.5,"A-",IF(J3078&gt;=3.25,"B+",IF(J3078&gt;=3,"B",IF(J3078&gt;=2.75,"B-",IF(J3078&gt;=2.5,"C+",IF(J3078&gt;=2,"C","F"))))))))</f>
        <v>B-</v>
      </c>
      <c r="L3076" s="102">
        <v>100</v>
      </c>
      <c r="M3076" s="102">
        <v>100</v>
      </c>
      <c r="N3076" s="102">
        <v>100</v>
      </c>
      <c r="O3076" s="102">
        <v>100</v>
      </c>
      <c r="P3076" s="102">
        <v>100</v>
      </c>
      <c r="Q3076" s="102">
        <v>100</v>
      </c>
      <c r="R3076" s="102">
        <v>100</v>
      </c>
      <c r="S3076" s="465">
        <f>(L3080*L3075)+(M3080*M3075)+(N3080*N3075)+(O3080*O3075)+(P3080*P3075)+(Q3080*Q3075)+(R3080*R3075)</f>
        <v>45.75</v>
      </c>
      <c r="T3076" s="84"/>
      <c r="U3076" s="103" t="str">
        <f>IF(T3078&gt;=4,"A+",IF(T3078&gt;=3.75,"A",IF(T3078&gt;=3.5,"A-",IF(T3078&gt;=3.25,"B+",IF(T3078&gt;=3,"B",IF(T3078&gt;=2.75,"B-",IF(T3078&gt;=2.5,"C+",IF(T3078&gt;=2,"C","F"))))))))</f>
        <v>B</v>
      </c>
      <c r="V3076" s="467" t="s">
        <v>29</v>
      </c>
      <c r="W3076" s="469" t="s">
        <v>0</v>
      </c>
      <c r="X3076" s="469" t="s">
        <v>3</v>
      </c>
      <c r="Y3076" s="421" t="s">
        <v>2</v>
      </c>
      <c r="Z3076" s="510"/>
    </row>
    <row r="3077" spans="1:26" ht="17.25" thickTop="1">
      <c r="A3077" s="77" t="s">
        <v>28</v>
      </c>
      <c r="B3077" s="86"/>
      <c r="C3077" s="104">
        <f>IF('7th 1'!C56&gt;0,'7th 1'!C56,IF('7th 1'!K56&gt;0,'7th 1'!K56,IF('7th 1'!S56&gt;0,'7th 1'!S56,0)))</f>
        <v>26.75</v>
      </c>
      <c r="D3077" s="104">
        <f>IF('7th 2'!C56&gt;0,'7th 2'!C56,IF('7th 2'!K56&gt;0,'7th 2'!K56,IF('7th 2'!S56&gt;0,'7th 2'!S56,0)))</f>
        <v>25.5</v>
      </c>
      <c r="E3077" s="104">
        <f>IF('7th 3'!C56&gt;0,'7th 3'!C56,IF('7th 3'!K56&gt;0,'7th 3'!K56,IF('7th 3'!S56&gt;0,'7th 3'!S56,0)))</f>
        <v>26</v>
      </c>
      <c r="F3077" s="104">
        <f>IF('7th 4'!C56&gt;0,'7th 4'!C56,IF('7th 4'!K56&gt;0,'7th 4'!K56,IF('7th 4'!S56&gt;0,'7th 4'!S56,0)))</f>
        <v>18</v>
      </c>
      <c r="G3077" s="104">
        <f>IF('7th 5'!C56&gt;0,'7th 5'!C56,IF('7th 5'!K56&gt;0,'7th 5'!K56,IF('7th 5'!S56&gt;0,'7th 5'!S56,0)))</f>
        <v>30</v>
      </c>
      <c r="H3077" s="104">
        <f>IF('7th 6'!C56&gt;0,'7th 6'!C56,IF('7th 6'!K56&gt;0,'7th 6'!K56,IF('7th 6'!S56&gt;0,'7th 6'!S56,0)))</f>
        <v>22.5</v>
      </c>
      <c r="I3077" s="466"/>
      <c r="J3077" s="98"/>
      <c r="K3077" s="90"/>
      <c r="L3077" s="104">
        <f>IF('8th 1'!C56&gt;0,'8th 1'!C56,IF('8th 1'!K56&gt;0,'8th 1'!K56,IF('8th 1'!S56&gt;0,'8th 1'!S56,0)))</f>
        <v>26.5</v>
      </c>
      <c r="M3077" s="104">
        <f>IF('8th 2'!C56&gt;0,'8th 2'!C56,IF('8th 2'!K56&gt;0,'8th 2'!K56,IF('8th 2'!S56&gt;0,'8th 2'!S56,0)))</f>
        <v>25.5</v>
      </c>
      <c r="N3077" s="104">
        <f>IF('8th 3'!C56&gt;0,'8th 3'!C56,IF('8th 3'!K56&gt;0,'8th 3'!K56,IF('8th 3'!S56&gt;0,'8th 3'!S56,0)))</f>
        <v>32.5</v>
      </c>
      <c r="O3077" s="104">
        <f>IF('8th 4'!C56&gt;0,'8th 4'!C56,IF('8th 4'!K56&gt;0,'8th 4'!K56,IF('8th 4'!S56&gt;0,'8th 4'!S56,0)))</f>
        <v>28.75</v>
      </c>
      <c r="P3077" s="104">
        <f>IF('8th 5'!C56&gt;0,'8th 5'!C56,IF('8th 5'!K56&gt;0,'8th 5'!K56,IF('8th 5'!S56&gt;0,'8th 5'!S56,0)))</f>
        <v>25.75</v>
      </c>
      <c r="Q3077" s="104">
        <f>IF('8th 6'!C56&gt;0,'8th 6'!C56,IF('8th 6'!K56&gt;0,'8th 6'!K56,IF('8th 6'!S56&gt;0,'8th 6'!S56,0)))</f>
        <v>22</v>
      </c>
      <c r="R3077" s="104">
        <f>IF('8th 7'!C56&gt;0,'8th 7'!C56,IF('8th 7'!K56&gt;0,'8th 7'!K56,IF('8th 7'!S56&gt;0,'8th 7'!S56,0)))</f>
        <v>0</v>
      </c>
      <c r="S3077" s="466"/>
      <c r="T3077" s="98"/>
      <c r="U3077" s="90"/>
      <c r="V3077" s="468"/>
      <c r="W3077" s="470"/>
      <c r="X3077" s="471"/>
      <c r="Y3077" s="422"/>
      <c r="Z3077" s="510"/>
    </row>
    <row r="3078" spans="1:26" ht="17.25">
      <c r="A3078" s="423" t="s">
        <v>26</v>
      </c>
      <c r="B3078" s="91" t="s">
        <v>60</v>
      </c>
      <c r="C3078" s="104">
        <f>IF('7th 1'!C56&gt;0,'7th 1'!J56,IF('7th 1'!K56&gt;0,'7th 1'!R56,IF('7th 1'!S56&gt;0,'7th 1'!Z56,0)))</f>
        <v>41</v>
      </c>
      <c r="D3078" s="104">
        <f>IF('7th 2'!C56&gt;0,'7th 2'!J56,IF('7th 2'!K56&gt;0,'7th 2'!R56,IF('7th 2'!S56&gt;0,'7th 2'!Z56,0)))</f>
        <v>36.5</v>
      </c>
      <c r="E3078" s="104">
        <f>IF('7th 3'!C56&gt;0,'7th 3'!J56,IF('7th 3'!K56&gt;0,'7th 3'!R56,IF('7th 3'!S56&gt;0,'7th 3'!Z56,0)))</f>
        <v>35.5</v>
      </c>
      <c r="F3078" s="104">
        <f>IF('7th 4'!C56&gt;0,'7th 4'!J56,IF('7th 4'!K56&gt;0,'7th 4'!R56,IF('7th 4'!S56&gt;0,'7th 4'!Z56,0)))</f>
        <v>36</v>
      </c>
      <c r="G3078" s="104">
        <f>IF('7th 5'!C56&gt;0,'7th 5'!J56,IF('7th 5'!K56&gt;0,'7th 5'!R56,IF('7th 5'!S56&gt;0,'7th 5'!Z56,0)))</f>
        <v>37</v>
      </c>
      <c r="H3078" s="104">
        <f>IF('7th 6'!C56&gt;0,'7th 6'!J56,IF('7th 6'!K56&gt;0,'7th 6'!R56,IF('7th 6'!S56&gt;0,'7th 6'!Z56,0)))</f>
        <v>23.25</v>
      </c>
      <c r="I3078" s="466"/>
      <c r="J3078" s="440">
        <f>I3076/(C3075+D3075+E3075+F3075+G3075+H3075)</f>
        <v>2.875</v>
      </c>
      <c r="K3078" s="442" t="str">
        <f>IF(J3078&gt;=2.5,K3076,IF(J3078&gt;=2.25,"C",IF(J3078&gt;=2,"D",IF(J3078=0,0,"F"))))</f>
        <v>B-</v>
      </c>
      <c r="L3078" s="104">
        <f>IF('8th 1'!C56&gt;0,'8th 1'!J56,IF('8th 1'!K56&gt;0,'8th 1'!R56,IF('8th 1'!S56&gt;0,'8th 1'!Z56,0)))</f>
        <v>41.5</v>
      </c>
      <c r="M3078" s="104">
        <f>IF('8th 2'!C56&gt;0,'8th 2'!J56,IF('8th 2'!K56&gt;0,'8th 2'!R56,IF('8th 2'!S56&gt;0,'8th 2'!Z56,0)))</f>
        <v>36</v>
      </c>
      <c r="N3078" s="104">
        <f>IF('8th 3'!C56&gt;0,'8th 3'!J56,IF('8th 3'!K56&gt;0,'8th 3'!R56,IF('8th 3'!S56&gt;0,'8th 3'!Z56,0)))</f>
        <v>40.25</v>
      </c>
      <c r="O3078" s="104">
        <f>IF('8th 4'!C56&gt;0,'8th 4'!J56,IF('8th 4'!K56&gt;0,'8th 4'!R56,IF('8th 4'!S56&gt;0,'8th 4'!Z56,0)))</f>
        <v>39.5</v>
      </c>
      <c r="P3078" s="104">
        <f>IF('8th 5'!C56&gt;0,'8th 5'!J56,IF('8th 5'!K56&gt;0,'8th 5'!R56,IF('8th 5'!S56&gt;0,'8th 5'!Z56,0)))</f>
        <v>27</v>
      </c>
      <c r="Q3078" s="104">
        <f>IF('8th 6'!C56&gt;0,'8th 6'!J56,IF('8th 6'!K56&gt;0,'8th 6'!R56,IF('8th 6'!S56&gt;0,'8th 6'!Z56,0)))</f>
        <v>20</v>
      </c>
      <c r="R3078" s="104">
        <f>IF('8th 7'!C56&gt;0,'8th 7'!J56,IF('8th 7'!K56&gt;0,'8th 7'!R56,IF('8th 7'!S56&gt;0,'8th 7'!Z56,0)))</f>
        <v>0</v>
      </c>
      <c r="S3078" s="466"/>
      <c r="T3078" s="440">
        <f>S3076/(L3075+M3075+N3075+O3075+P3075+Q3075+R3075)</f>
        <v>3.05</v>
      </c>
      <c r="U3078" s="442" t="str">
        <f>IF(T3078&gt;=2.5,U3076,IF(T3078&gt;=2.25,"C",IF(T3078&gt;=2,"D",IF(T3078=0,0,"F"))))</f>
        <v>B</v>
      </c>
      <c r="V3078" s="454" t="s">
        <v>40</v>
      </c>
      <c r="W3078" s="443"/>
      <c r="X3078" s="443"/>
      <c r="Y3078" s="455"/>
      <c r="Z3078" s="510"/>
    </row>
    <row r="3079" spans="1:26" ht="16.5" customHeight="1">
      <c r="A3079" s="424"/>
      <c r="B3079" s="91" t="s">
        <v>67</v>
      </c>
      <c r="C3079" s="117">
        <f>'7th 1'!AA56</f>
        <v>68</v>
      </c>
      <c r="D3079" s="117">
        <f>'7th 2'!AA56</f>
        <v>62</v>
      </c>
      <c r="E3079" s="117">
        <f>'7th 3'!AA56</f>
        <v>62</v>
      </c>
      <c r="F3079" s="117">
        <f>'7th 4'!AA56</f>
        <v>54</v>
      </c>
      <c r="G3079" s="117">
        <f>'7th 5'!AA56</f>
        <v>67</v>
      </c>
      <c r="H3079" s="117">
        <f>'7th 6'!AA56</f>
        <v>46</v>
      </c>
      <c r="I3079" s="466"/>
      <c r="J3079" s="453"/>
      <c r="K3079" s="442"/>
      <c r="L3079" s="117">
        <f>'8th 1'!AA56</f>
        <v>68</v>
      </c>
      <c r="M3079" s="117">
        <f>'8th 2'!AA56</f>
        <v>62</v>
      </c>
      <c r="N3079" s="117">
        <f>'8th 3'!AA56</f>
        <v>73</v>
      </c>
      <c r="O3079" s="117">
        <f>'8th 4'!AA56</f>
        <v>69</v>
      </c>
      <c r="P3079" s="117">
        <f>'8th 5'!AA56</f>
        <v>53</v>
      </c>
      <c r="Q3079" s="117">
        <f>'8th 6'!AA56</f>
        <v>42</v>
      </c>
      <c r="R3079" s="117">
        <f>'8th 7'!AA56</f>
        <v>0</v>
      </c>
      <c r="S3079" s="466"/>
      <c r="T3079" s="453"/>
      <c r="U3079" s="442"/>
      <c r="V3079" s="444">
        <f>IF((C3080+C3082)=0,0,C3075)+IF((D3080+D3082)=0,0,D3075)+IF((E3080+E3082)=0,0,E3075)+IF((F3080+F3082)=0,0,F3075)+IF((G3080+G3082)=0,0,G3075)+IF((H3080+H3082)=0,0,H3075)+IF((L3080+L3082)=0,0,L3075)+IF((M3080+M3082)=0,0,M3075)+IF((N3080+N3082)=0,0,N3075)+IF((O3080+O3082)=0,0,O3075)+IF((P3080+P3082)=0,0,P3075)+IF((Q3080+Q3082)=0,0,Q3075)+IF((R3080+R3082)=0,0,R3075)+IF(I3086&gt;0,1.5,0)</f>
        <v>31.5</v>
      </c>
      <c r="W3079" s="457">
        <f>I3076+S3076+(I3086*1.5)</f>
        <v>92.625</v>
      </c>
      <c r="X3079" s="440">
        <f>IF(S3076&gt;0,(W3079/31.5),J3078)</f>
        <v>2.9404761904761907</v>
      </c>
      <c r="Y3079" s="164" t="str">
        <f>IF(X3079&gt;=4,"A+",IF(X3079&gt;=3.75,"A",IF(X3079&gt;=3.5,"A-",IF(X3079&gt;=3.25,"B+",IF(X3079&gt;=3,"B",IF(X3079&gt;=2.75,"B-",IF(X3079&gt;=2.5,"C+",IF(X3079&gt;=2,"C","F"))))))))</f>
        <v>B-</v>
      </c>
      <c r="Z3079" s="510"/>
    </row>
    <row r="3080" spans="1:26" ht="16.5">
      <c r="A3080" s="424"/>
      <c r="B3080" s="91" t="s">
        <v>1</v>
      </c>
      <c r="C3080" s="104">
        <f>'7th 1'!AC56</f>
        <v>3.25</v>
      </c>
      <c r="D3080" s="104">
        <f>'7th 2'!AC56</f>
        <v>3</v>
      </c>
      <c r="E3080" s="104">
        <f>'7th 3'!AC56</f>
        <v>3</v>
      </c>
      <c r="F3080" s="104">
        <f>'7th 4'!AC56</f>
        <v>2.5</v>
      </c>
      <c r="G3080" s="104">
        <f>'7th 5'!AC56</f>
        <v>3.25</v>
      </c>
      <c r="H3080" s="104">
        <f>'7th 6'!AC56</f>
        <v>2.25</v>
      </c>
      <c r="I3080" s="466"/>
      <c r="J3080" s="98"/>
      <c r="K3080" s="112"/>
      <c r="L3080" s="104">
        <f>'8th 1'!AC56</f>
        <v>3.25</v>
      </c>
      <c r="M3080" s="104">
        <f>'8th 2'!AC56</f>
        <v>3</v>
      </c>
      <c r="N3080" s="104">
        <f>'8th 3'!AC56</f>
        <v>3.5</v>
      </c>
      <c r="O3080" s="104">
        <f>'8th 4'!AC56</f>
        <v>3.25</v>
      </c>
      <c r="P3080" s="104">
        <f>'8th 5'!AC56</f>
        <v>2.5</v>
      </c>
      <c r="Q3080" s="104">
        <f>'8th 6'!AC56</f>
        <v>2</v>
      </c>
      <c r="R3080" s="104">
        <f>'8th 7'!AC56</f>
        <v>0</v>
      </c>
      <c r="S3080" s="466"/>
      <c r="T3080" s="98"/>
      <c r="V3080" s="456"/>
      <c r="W3080" s="448"/>
      <c r="X3080" s="441"/>
      <c r="Y3080" s="451" t="str">
        <f>IF(S3076&gt;0,(IF(X3079&gt;=2.5,Y3079,IF(X3079&gt;=2.25,"C",IF(X3079&gt;=2,"D","F")))),K3078)</f>
        <v>B-</v>
      </c>
      <c r="Z3080" s="510"/>
    </row>
    <row r="3081" spans="1:26" ht="16.5">
      <c r="A3081" s="424"/>
      <c r="B3081" s="91" t="s">
        <v>2</v>
      </c>
      <c r="C3081" s="104" t="str">
        <f>'7th 1'!AB56</f>
        <v>B+</v>
      </c>
      <c r="D3081" s="104" t="str">
        <f>'7th 2'!AB56</f>
        <v>B</v>
      </c>
      <c r="E3081" s="104" t="str">
        <f>'7th 3'!AB56</f>
        <v>B</v>
      </c>
      <c r="F3081" s="104" t="str">
        <f>'7th 4'!AB56</f>
        <v>C+</v>
      </c>
      <c r="G3081" s="104" t="str">
        <f>'7th 5'!AB56</f>
        <v>B+</v>
      </c>
      <c r="H3081" s="104" t="str">
        <f>'7th 6'!AB56</f>
        <v>C</v>
      </c>
      <c r="I3081" s="466"/>
      <c r="J3081" s="98"/>
      <c r="K3081" s="90"/>
      <c r="L3081" s="104" t="str">
        <f>'8th 1'!AB56</f>
        <v>B+</v>
      </c>
      <c r="M3081" s="104" t="str">
        <f>'8th 2'!AB56</f>
        <v>B</v>
      </c>
      <c r="N3081" s="104" t="str">
        <f>'8th 3'!AB56</f>
        <v>A-</v>
      </c>
      <c r="O3081" s="104" t="str">
        <f>'8th 4'!AB56</f>
        <v>B+</v>
      </c>
      <c r="P3081" s="104" t="str">
        <f>'8th 5'!AB56</f>
        <v>C+</v>
      </c>
      <c r="Q3081" s="104" t="str">
        <f>'8th 6'!AB56</f>
        <v>D</v>
      </c>
      <c r="R3081" s="104" t="str">
        <f>'8th 7'!AB56</f>
        <v/>
      </c>
      <c r="S3081" s="466"/>
      <c r="T3081" s="98"/>
      <c r="U3081" s="90"/>
      <c r="V3081" s="446"/>
      <c r="W3081" s="449"/>
      <c r="X3081" s="450"/>
      <c r="Y3081" s="452"/>
      <c r="Z3081" s="510"/>
    </row>
    <row r="3082" spans="1:26" ht="16.5">
      <c r="A3082" s="413" t="s">
        <v>127</v>
      </c>
      <c r="B3082" s="91" t="s">
        <v>1</v>
      </c>
      <c r="C3082" s="104" t="str">
        <f>'7th 1'!AD56</f>
        <v>3.48</v>
      </c>
      <c r="D3082" s="104">
        <f>'7th 2'!AD56</f>
        <v>0</v>
      </c>
      <c r="E3082" s="104">
        <f>'7th 3'!AD56</f>
        <v>0</v>
      </c>
      <c r="F3082" s="104">
        <f>'7th 4'!AD56</f>
        <v>0</v>
      </c>
      <c r="G3082" s="104">
        <f>'7th 5'!AD56</f>
        <v>0</v>
      </c>
      <c r="H3082" s="104">
        <f>'7th 6'!AD56</f>
        <v>0</v>
      </c>
      <c r="I3082" s="415">
        <f>(C3082*C3075)+(D3082*D3075)+(E3082*E3075)+(F3082*F3075)+(G3082*G3075)+(H3082*H3075)</f>
        <v>10.44</v>
      </c>
      <c r="J3082" s="417">
        <f>IF(C3082&gt;0,(C3080*C3075),0)+IF(D3082&gt;0,(D3080*D3075),0)+IF(E3082&gt;0,(E3080*E3075),0)+IF(F3082&gt;0,(F3080*F3075),0)+IF(G3082&gt;0,(G3080*G3075),0)+IF(H3082&gt;0,(H3080*H3075),0)</f>
        <v>9.75</v>
      </c>
      <c r="K3082" s="418">
        <f>IF(C3082&gt;C3080,((C3082*C3075)-(C3080*C3075)),0)+IF(D3082&gt;D3080,((D3082*D3075)-(D3080*D3075)),0)+IF(E3082&gt;E3080,((E3082*E3075)-(E3080*E3075)),0)+IF(F3082&gt;F3080,((F3082*F3075)-(F3080*F3075)),0)+IF(G3082&gt;G3080,((G3082*G3075)-(G3080*G3075)),0)+IF(H3082&gt;H3080,((H3082*H3075)-(H3080*H3075)),0)</f>
        <v>0.6899999999999995</v>
      </c>
      <c r="L3082" s="165">
        <f>'8th 1'!AD56</f>
        <v>0</v>
      </c>
      <c r="M3082" s="104">
        <f>'8th 2'!AD56</f>
        <v>0</v>
      </c>
      <c r="N3082" s="104">
        <f>'8th 3'!AD56</f>
        <v>0</v>
      </c>
      <c r="O3082" s="104">
        <f>'8th 4'!AD56</f>
        <v>0</v>
      </c>
      <c r="P3082" s="104">
        <f>'8th 5'!AD56</f>
        <v>0</v>
      </c>
      <c r="Q3082" s="104">
        <f>'8th 6'!AD56</f>
        <v>0</v>
      </c>
      <c r="R3082" s="104">
        <f>'8th 7'!AD56</f>
        <v>0</v>
      </c>
      <c r="S3082" s="403">
        <f>(L3082*L3075)+(M3082*M3075)+(N3082*N3075)+(O3082*O3075)+(P3082*P3075)+(Q3082*Q3075)+(R3082*R3075)</f>
        <v>0</v>
      </c>
      <c r="T3082" s="417">
        <f>IF(L3082&gt;0,(L3080*L3075),0)+IF(M3082&gt;0,(M3080*M3075),0)+IF(N3082&gt;0,(N3080*N3075),0)+IF(O3082&gt;0,(O3080*O3075),0)+IF(P3082&gt;0,(P3080*P3075),0)+IF(Q3082&gt;0,(Q3080*Q3075),0)+IF(R3082&gt;0,(R3080*R3075),0)</f>
        <v>0</v>
      </c>
      <c r="U3082" s="399">
        <f>IF(L3082&gt;L3080,((L3082*L3075)-(L3080*L3075)),0)+IF(M3082&gt;M3080,((M3082*M3075)-(M3080*M3075)),0)+IF(N3082&gt;N3080,((N3082*N3075)-(N3080*N3075)),0)+IF(O3082&gt;O3080,((O3082*O3075)-(O3080*O3075)),0)+IF(P3082&gt;P3080,((P3082*P3075)-(P3080*P3075)),0)+IF(Q3082&gt;Q3080,((Q3082*Q3075)-(Q3080*Q3075)),0)+IF(R3082&gt;R3080,((R3082*R3075)-(R3080*R3075)),0)</f>
        <v>0</v>
      </c>
      <c r="V3082" s="401">
        <f>I3082+S3082</f>
        <v>10.44</v>
      </c>
      <c r="W3082" s="403">
        <f>J3082+T3082</f>
        <v>9.75</v>
      </c>
      <c r="X3082" s="403">
        <f>K3082+U3082</f>
        <v>0.6899999999999995</v>
      </c>
      <c r="Y3082" s="405">
        <f>IF(V3074&gt;0,(X3082+Y3069),0)</f>
        <v>0.6899999999999995</v>
      </c>
      <c r="Z3082" s="510"/>
    </row>
    <row r="3083" spans="1:26" ht="15.75" customHeight="1" thickBot="1">
      <c r="A3083" s="414"/>
      <c r="B3083" s="157" t="s">
        <v>23</v>
      </c>
      <c r="C3083" s="180" t="str">
        <f>'7th 1'!AE56</f>
        <v>Imp:</v>
      </c>
      <c r="D3083" s="180" t="str">
        <f>'7th 2'!AE56</f>
        <v/>
      </c>
      <c r="E3083" s="180" t="str">
        <f>'7th 3'!AE56</f>
        <v/>
      </c>
      <c r="F3083" s="180" t="str">
        <f>'7th 4'!AE56</f>
        <v/>
      </c>
      <c r="G3083" s="180" t="str">
        <f>'7th 5'!AE56</f>
        <v/>
      </c>
      <c r="H3083" s="180" t="str">
        <f>'7th 6'!AE56</f>
        <v/>
      </c>
      <c r="I3083" s="416"/>
      <c r="J3083" s="416"/>
      <c r="K3083" s="419"/>
      <c r="L3083" s="180" t="str">
        <f>'8th 1'!AE56</f>
        <v/>
      </c>
      <c r="M3083" s="180" t="str">
        <f>'8th 2'!AE56</f>
        <v/>
      </c>
      <c r="N3083" s="180" t="str">
        <f>'8th 3'!AE56</f>
        <v/>
      </c>
      <c r="O3083" s="180" t="str">
        <f>'8th 4'!AE56</f>
        <v/>
      </c>
      <c r="P3083" s="180" t="str">
        <f>'8th 5'!AE56</f>
        <v/>
      </c>
      <c r="Q3083" s="180" t="str">
        <f>'8th 6'!AE56</f>
        <v/>
      </c>
      <c r="R3083" s="180" t="str">
        <f>'8th 7'!AE56</f>
        <v/>
      </c>
      <c r="S3083" s="420"/>
      <c r="T3083" s="420"/>
      <c r="U3083" s="400"/>
      <c r="V3083" s="402"/>
      <c r="W3083" s="404"/>
      <c r="X3083" s="404"/>
      <c r="Y3083" s="406"/>
      <c r="Z3083" s="510"/>
    </row>
    <row r="3084" spans="1:26" ht="9.75" customHeight="1" thickTop="1" thickBot="1">
      <c r="C3084" s="53"/>
      <c r="D3084" s="53"/>
      <c r="E3084" s="53"/>
      <c r="F3084" s="53"/>
      <c r="G3084" s="53"/>
      <c r="H3084" s="53"/>
      <c r="L3084" s="53"/>
      <c r="M3084" s="53"/>
      <c r="N3084" s="53"/>
      <c r="O3084" s="53"/>
      <c r="P3084" s="53"/>
      <c r="Q3084" s="53"/>
      <c r="R3084" s="53"/>
      <c r="V3084" s="53"/>
      <c r="W3084" s="53"/>
      <c r="X3084" s="53"/>
      <c r="Y3084" s="53"/>
    </row>
    <row r="3085" spans="1:26" ht="18.75" thickTop="1">
      <c r="A3085" s="407" t="s">
        <v>33</v>
      </c>
      <c r="B3085" s="408"/>
      <c r="C3085" s="376" t="s">
        <v>35</v>
      </c>
      <c r="D3085" s="380"/>
      <c r="E3085" s="376" t="s">
        <v>30</v>
      </c>
      <c r="F3085" s="380"/>
      <c r="G3085" s="376" t="s">
        <v>31</v>
      </c>
      <c r="H3085" s="380"/>
      <c r="I3085" s="376" t="s">
        <v>32</v>
      </c>
      <c r="J3085" s="411"/>
      <c r="K3085" s="411"/>
      <c r="L3085" s="412"/>
      <c r="M3085" s="370" t="s">
        <v>50</v>
      </c>
      <c r="N3085" s="371"/>
      <c r="O3085" s="376" t="s">
        <v>0</v>
      </c>
      <c r="P3085" s="377"/>
      <c r="Q3085" s="169" t="s">
        <v>29</v>
      </c>
      <c r="R3085" s="378" t="s">
        <v>216</v>
      </c>
      <c r="S3085" s="379"/>
      <c r="T3085" s="379"/>
      <c r="U3085" s="380"/>
      <c r="V3085" s="381" t="s">
        <v>2</v>
      </c>
      <c r="W3085" s="382"/>
      <c r="X3085" s="170"/>
      <c r="Y3085" s="171"/>
    </row>
    <row r="3086" spans="1:26" s="113" customFormat="1" ht="18" customHeight="1">
      <c r="A3086" s="409"/>
      <c r="B3086" s="410"/>
      <c r="C3086" s="383" t="str">
        <f>'viva-1'!K54</f>
        <v>2.50</v>
      </c>
      <c r="D3086" s="384"/>
      <c r="E3086" s="383" t="str">
        <f>'viva-2'!K54</f>
        <v>2.50</v>
      </c>
      <c r="F3086" s="384"/>
      <c r="G3086" s="385" t="str">
        <f>'viva-3'!K54</f>
        <v>2.50</v>
      </c>
      <c r="H3086" s="384"/>
      <c r="I3086" s="383" t="str">
        <f>'viva-4'!K54</f>
        <v>2.50</v>
      </c>
      <c r="J3086" s="386"/>
      <c r="K3086" s="386"/>
      <c r="L3086" s="387"/>
      <c r="M3086" s="372"/>
      <c r="N3086" s="373"/>
      <c r="O3086" s="388">
        <f>W3074+Y3082</f>
        <v>341.94</v>
      </c>
      <c r="P3086" s="389"/>
      <c r="Q3086" s="397">
        <f>V3074</f>
        <v>124.5</v>
      </c>
      <c r="R3086" s="392">
        <f>O3086/126</f>
        <v>2.7138095238095237</v>
      </c>
      <c r="S3086" s="393"/>
      <c r="T3086" s="393"/>
      <c r="U3086" s="394"/>
      <c r="V3086" s="359" t="str">
        <f>IF(R3086&gt;=2.5,Y3086,IF(R3086&gt;=2.25,"C",IF(R3086&gt;=2,"D",IF(R3086=0,0,"F"))))</f>
        <v>C+</v>
      </c>
      <c r="W3086" s="360"/>
      <c r="X3086" s="172"/>
      <c r="Y3086" s="173" t="str">
        <f>IF(R3086&gt;=4,"A+",IF(R3086&gt;=3.75,"A",IF(R3086&gt;=3.5,"A-",IF(R3086&gt;=3.25,"B+",IF(R3086&gt;=3,"B",IF(R3086&gt;=2.75,"B-",IF(R3086&gt;=2.5,"C+",IF(R3086&gt;=2,"C","F"))))))))</f>
        <v>C+</v>
      </c>
      <c r="Z3086" s="174"/>
    </row>
    <row r="3087" spans="1:26" ht="37.5" customHeight="1" thickBot="1">
      <c r="A3087" s="363" t="s">
        <v>34</v>
      </c>
      <c r="B3087" s="364"/>
      <c r="C3087" s="365" t="s">
        <v>1</v>
      </c>
      <c r="D3087" s="366"/>
      <c r="E3087" s="367">
        <f>C3086+E3086+G3086+I3086</f>
        <v>10</v>
      </c>
      <c r="F3087" s="368"/>
      <c r="G3087" s="365" t="s">
        <v>0</v>
      </c>
      <c r="H3087" s="366"/>
      <c r="I3087" s="367">
        <f>E3087*1.5</f>
        <v>15</v>
      </c>
      <c r="J3087" s="369"/>
      <c r="K3087" s="369"/>
      <c r="L3087" s="368"/>
      <c r="M3087" s="374"/>
      <c r="N3087" s="375"/>
      <c r="O3087" s="390"/>
      <c r="P3087" s="391"/>
      <c r="Q3087" s="398"/>
      <c r="R3087" s="395"/>
      <c r="S3087" s="395"/>
      <c r="T3087" s="395"/>
      <c r="U3087" s="396"/>
      <c r="V3087" s="361"/>
      <c r="W3087" s="362"/>
      <c r="X3087" s="175"/>
      <c r="Y3087" s="176"/>
    </row>
    <row r="3088" spans="1:26" ht="30" customHeight="1" thickTop="1">
      <c r="B3088" s="54"/>
      <c r="C3088" s="54"/>
      <c r="D3088" s="514" t="s">
        <v>24</v>
      </c>
      <c r="E3088" s="514"/>
      <c r="F3088" s="514"/>
      <c r="G3088" s="514"/>
      <c r="H3088" s="514"/>
      <c r="I3088" s="514"/>
      <c r="J3088" s="514"/>
      <c r="K3088" s="514"/>
      <c r="L3088" s="514"/>
      <c r="M3088" s="514"/>
      <c r="N3088" s="514"/>
      <c r="O3088" s="514"/>
      <c r="P3088" s="514"/>
      <c r="Q3088" s="514"/>
      <c r="R3088" s="514"/>
      <c r="S3088" s="514"/>
      <c r="T3088" s="55" t="s">
        <v>36</v>
      </c>
      <c r="U3088" s="56"/>
      <c r="V3088" s="515">
        <f>'1st 1'!R57</f>
        <v>0</v>
      </c>
      <c r="W3088" s="516"/>
      <c r="X3088" s="516"/>
      <c r="Y3088" s="516"/>
    </row>
    <row r="3089" spans="1:26" ht="18.75">
      <c r="A3089" s="57"/>
      <c r="B3089" s="58"/>
      <c r="C3089" s="59" t="s">
        <v>4</v>
      </c>
      <c r="D3089" s="60" t="s">
        <v>71</v>
      </c>
      <c r="E3089" s="60"/>
      <c r="F3089" s="53"/>
      <c r="G3089" s="61"/>
      <c r="H3089" s="517" t="s">
        <v>73</v>
      </c>
      <c r="I3089" s="518"/>
      <c r="J3089" s="518"/>
      <c r="K3089" s="518"/>
      <c r="L3089" s="518"/>
      <c r="M3089" s="518"/>
      <c r="N3089" s="518"/>
      <c r="O3089" s="62"/>
      <c r="P3089" s="62"/>
      <c r="Q3089" s="62"/>
      <c r="R3089" s="53"/>
      <c r="S3089" s="63"/>
      <c r="T3089" s="55" t="s">
        <v>37</v>
      </c>
      <c r="U3089" s="56"/>
      <c r="V3089" s="519">
        <f>'1st 1'!A57</f>
        <v>50</v>
      </c>
      <c r="W3089" s="516"/>
      <c r="X3089" s="516"/>
      <c r="Y3089" s="516"/>
    </row>
    <row r="3090" spans="1:26" ht="18.75">
      <c r="A3090" s="57"/>
      <c r="B3090" s="58"/>
      <c r="C3090" s="59" t="s">
        <v>5</v>
      </c>
      <c r="D3090" s="60" t="s">
        <v>66</v>
      </c>
      <c r="E3090" s="60"/>
      <c r="F3090" s="64"/>
      <c r="G3090" s="53"/>
      <c r="H3090" s="61"/>
      <c r="I3090" s="65"/>
      <c r="J3090" s="520">
        <f>'1st 1'!A3681</f>
        <v>0</v>
      </c>
      <c r="K3090" s="521"/>
      <c r="L3090" s="521"/>
      <c r="M3090" s="521"/>
      <c r="N3090" s="62"/>
      <c r="O3090" s="62"/>
      <c r="P3090" s="53"/>
      <c r="Q3090" s="53"/>
      <c r="R3090" s="53"/>
      <c r="S3090" s="63"/>
      <c r="T3090" s="55" t="s">
        <v>38</v>
      </c>
      <c r="U3090" s="56"/>
      <c r="V3090" s="56"/>
      <c r="W3090" s="56"/>
      <c r="X3090" s="56"/>
      <c r="Y3090" s="66">
        <f>'1st 1'!S57</f>
        <v>0</v>
      </c>
    </row>
    <row r="3091" spans="1:26" ht="18.75">
      <c r="A3091" s="57"/>
      <c r="B3091" s="58"/>
      <c r="C3091" s="59" t="s">
        <v>6</v>
      </c>
      <c r="D3091" s="60" t="s">
        <v>14</v>
      </c>
      <c r="E3091" s="58"/>
      <c r="F3091" s="67" t="s">
        <v>7</v>
      </c>
      <c r="G3091" s="68" t="str">
        <f>'1st 1'!B57</f>
        <v>A</v>
      </c>
      <c r="H3091" s="69"/>
      <c r="I3091" s="70"/>
      <c r="J3091" s="70"/>
      <c r="K3091" s="70"/>
      <c r="L3091" s="53"/>
      <c r="M3091" s="53"/>
      <c r="N3091" s="53"/>
      <c r="O3091" s="53"/>
      <c r="P3091" s="53"/>
      <c r="Q3091" s="53"/>
      <c r="R3091" s="53"/>
      <c r="V3091" s="53"/>
      <c r="W3091" s="53"/>
      <c r="X3091" s="53"/>
      <c r="Y3091" s="53"/>
    </row>
    <row r="3092" spans="1:26" ht="18.75">
      <c r="A3092" s="57"/>
      <c r="B3092" s="64"/>
      <c r="C3092" s="64"/>
      <c r="D3092" s="64"/>
      <c r="E3092" s="53"/>
      <c r="F3092" s="67" t="s">
        <v>8</v>
      </c>
      <c r="G3092" s="72">
        <f>'1st 1'!T57</f>
        <v>0</v>
      </c>
      <c r="H3092" s="69"/>
      <c r="I3092" s="70"/>
      <c r="J3092" s="70"/>
      <c r="K3092" s="70"/>
      <c r="L3092" s="53"/>
      <c r="M3092" s="53"/>
      <c r="N3092" s="53"/>
      <c r="O3092" s="53"/>
      <c r="P3092" s="53"/>
      <c r="Q3092" s="53"/>
      <c r="R3092" s="53"/>
      <c r="V3092" s="53"/>
      <c r="W3092" s="53"/>
      <c r="X3092" s="53"/>
      <c r="Y3092" s="53"/>
    </row>
    <row r="3093" spans="1:26" ht="18.75">
      <c r="A3093" s="57"/>
      <c r="B3093" s="64"/>
      <c r="C3093" s="64"/>
      <c r="D3093" s="64"/>
      <c r="E3093" s="53"/>
      <c r="F3093" s="67" t="s">
        <v>9</v>
      </c>
      <c r="G3093" s="72">
        <f>'1st 1'!U57</f>
        <v>0</v>
      </c>
      <c r="H3093" s="69"/>
      <c r="I3093" s="70"/>
      <c r="J3093" s="70"/>
      <c r="K3093" s="70"/>
      <c r="L3093" s="53"/>
      <c r="M3093" s="53"/>
      <c r="N3093" s="53"/>
      <c r="O3093" s="53"/>
      <c r="P3093" s="53"/>
      <c r="Q3093" s="53"/>
      <c r="R3093" s="53"/>
      <c r="V3093" s="53"/>
      <c r="W3093" s="53"/>
      <c r="X3093" s="53"/>
      <c r="Y3093" s="53"/>
    </row>
    <row r="3094" spans="1:26" ht="18.75">
      <c r="A3094" s="57"/>
      <c r="B3094" s="64"/>
      <c r="C3094" s="64"/>
      <c r="D3094" s="64"/>
      <c r="E3094" s="53"/>
      <c r="F3094" s="67" t="s">
        <v>10</v>
      </c>
      <c r="G3094" s="72">
        <f>'1st 1'!V57</f>
        <v>0</v>
      </c>
      <c r="H3094" s="69"/>
      <c r="I3094" s="73"/>
      <c r="J3094" s="73"/>
      <c r="K3094" s="73"/>
      <c r="L3094" s="53"/>
      <c r="M3094" s="53"/>
      <c r="N3094" s="53"/>
      <c r="O3094" s="53"/>
      <c r="P3094" s="53"/>
      <c r="Q3094" s="53"/>
      <c r="R3094" s="53"/>
      <c r="V3094" s="53"/>
      <c r="W3094" s="53"/>
      <c r="X3094" s="53"/>
      <c r="Y3094" s="53"/>
    </row>
    <row r="3095" spans="1:26" ht="21.75" customHeight="1" thickBot="1">
      <c r="A3095" s="522" t="s">
        <v>25</v>
      </c>
      <c r="B3095" s="522"/>
      <c r="C3095" s="523"/>
      <c r="D3095" s="523"/>
      <c r="E3095" s="523"/>
      <c r="F3095" s="523"/>
      <c r="G3095" s="523"/>
      <c r="H3095" s="523"/>
      <c r="I3095" s="523"/>
      <c r="J3095" s="523"/>
      <c r="K3095" s="523"/>
      <c r="L3095" s="524"/>
      <c r="M3095" s="524"/>
      <c r="N3095" s="524"/>
      <c r="O3095" s="524"/>
      <c r="P3095" s="524"/>
      <c r="Q3095" s="524"/>
      <c r="R3095" s="524"/>
      <c r="S3095" s="524"/>
      <c r="T3095" s="524"/>
      <c r="U3095" s="524"/>
      <c r="V3095" s="524"/>
      <c r="W3095" s="524"/>
      <c r="X3095" s="524"/>
      <c r="Y3095" s="524"/>
    </row>
    <row r="3096" spans="1:26" ht="19.5" customHeight="1" thickTop="1" thickBot="1">
      <c r="A3096" s="478" t="s">
        <v>42</v>
      </c>
      <c r="B3096" s="479"/>
      <c r="C3096" s="479"/>
      <c r="D3096" s="479"/>
      <c r="E3096" s="479"/>
      <c r="F3096" s="479"/>
      <c r="G3096" s="479"/>
      <c r="H3096" s="479"/>
      <c r="I3096" s="479"/>
      <c r="J3096" s="479"/>
      <c r="K3096" s="480"/>
      <c r="L3096" s="479" t="s">
        <v>43</v>
      </c>
      <c r="M3096" s="479"/>
      <c r="N3096" s="479"/>
      <c r="O3096" s="479"/>
      <c r="P3096" s="479"/>
      <c r="Q3096" s="479"/>
      <c r="R3096" s="479"/>
      <c r="S3096" s="479"/>
      <c r="T3096" s="479"/>
      <c r="U3096" s="506"/>
      <c r="V3096" s="507" t="s">
        <v>39</v>
      </c>
      <c r="W3096" s="508"/>
      <c r="X3096" s="508"/>
      <c r="Y3096" s="509"/>
      <c r="Z3096" s="510" t="s">
        <v>68</v>
      </c>
    </row>
    <row r="3097" spans="1:26" ht="19.5" thickTop="1" thickBot="1">
      <c r="A3097" s="74" t="s">
        <v>22</v>
      </c>
      <c r="B3097" s="75"/>
      <c r="C3097" s="76">
        <f>'1st 1'!C4</f>
        <v>101</v>
      </c>
      <c r="D3097" s="76">
        <f>'1st 2'!C4</f>
        <v>102</v>
      </c>
      <c r="E3097" s="76">
        <f>'1st 3'!C4</f>
        <v>103</v>
      </c>
      <c r="F3097" s="76">
        <f>'1st 4'!C4</f>
        <v>104</v>
      </c>
      <c r="G3097" s="76">
        <f>'1st 5'!C4</f>
        <v>105</v>
      </c>
      <c r="H3097" s="76">
        <f>'1st 6'!C4</f>
        <v>106</v>
      </c>
      <c r="I3097" s="511" t="s">
        <v>0</v>
      </c>
      <c r="J3097" s="511" t="s">
        <v>3</v>
      </c>
      <c r="K3097" s="512" t="s">
        <v>2</v>
      </c>
      <c r="L3097" s="76">
        <f>'2nd 1'!C4</f>
        <v>107</v>
      </c>
      <c r="M3097" s="76">
        <f>'2nd 2'!C4</f>
        <v>108</v>
      </c>
      <c r="N3097" s="76">
        <f>'2nd 3'!C4</f>
        <v>109</v>
      </c>
      <c r="O3097" s="76">
        <f>'2nd 4'!C4</f>
        <v>110</v>
      </c>
      <c r="P3097" s="76">
        <f>'2nd 5'!C4</f>
        <v>111</v>
      </c>
      <c r="Q3097" s="76">
        <f>'2nd 6'!C4</f>
        <v>112</v>
      </c>
      <c r="R3097" s="76">
        <f>'2nd 7'!C4</f>
        <v>0</v>
      </c>
      <c r="S3097" s="429" t="s">
        <v>0</v>
      </c>
      <c r="T3097" s="429" t="s">
        <v>3</v>
      </c>
      <c r="U3097" s="431" t="s">
        <v>2</v>
      </c>
      <c r="V3097" s="492" t="s">
        <v>29</v>
      </c>
      <c r="W3097" s="493" t="s">
        <v>0</v>
      </c>
      <c r="X3097" s="494" t="s">
        <v>3</v>
      </c>
      <c r="Y3097" s="495" t="s">
        <v>2</v>
      </c>
      <c r="Z3097" s="510"/>
    </row>
    <row r="3098" spans="1:26" ht="64.5" customHeight="1" thickTop="1" thickBot="1">
      <c r="A3098" s="77" t="s">
        <v>63</v>
      </c>
      <c r="B3098" s="78"/>
      <c r="C3098" s="114" t="str">
        <f>'1st 1'!C6</f>
        <v>Drawing-1</v>
      </c>
      <c r="D3098" s="114" t="str">
        <f>'1st 2'!C6</f>
        <v>Sketch-1</v>
      </c>
      <c r="E3098" s="114" t="str">
        <f>'1st 3'!C6</f>
        <v>Parspective-1</v>
      </c>
      <c r="F3098" s="114" t="str">
        <f>'1st 4'!C6</f>
        <v>Study and Composition-1</v>
      </c>
      <c r="G3098" s="114" t="str">
        <f>'1st 5'!C6</f>
        <v>History of Civilization-1</v>
      </c>
      <c r="H3098" s="114" t="str">
        <f>'1st 6'!C6</f>
        <v>Nazrul Studies</v>
      </c>
      <c r="I3098" s="481"/>
      <c r="J3098" s="481"/>
      <c r="K3098" s="482"/>
      <c r="L3098" s="114" t="str">
        <f>'2nd 1'!C6</f>
        <v>Drawing-2</v>
      </c>
      <c r="M3098" s="114" t="str">
        <f>'2nd 2'!C6</f>
        <v>Sketch-2</v>
      </c>
      <c r="N3098" s="114" t="str">
        <f>'2nd 3'!C6</f>
        <v>Perspective- 2</v>
      </c>
      <c r="O3098" s="114" t="str">
        <f>'2nd 4'!C6</f>
        <v>Basic Design</v>
      </c>
      <c r="P3098" s="114" t="str">
        <f>'2nd 5'!C6</f>
        <v xml:space="preserve"> Study &amp; composition 2</v>
      </c>
      <c r="Q3098" s="114" t="str">
        <f>'2nd 6'!C6</f>
        <v>History of Civilization -2</v>
      </c>
      <c r="R3098" s="114">
        <f>'2nd 7'!C6</f>
        <v>0</v>
      </c>
      <c r="S3098" s="429"/>
      <c r="T3098" s="429"/>
      <c r="U3098" s="431"/>
      <c r="V3098" s="492"/>
      <c r="W3098" s="493"/>
      <c r="X3098" s="493"/>
      <c r="Y3098" s="495"/>
      <c r="Z3098" s="510"/>
    </row>
    <row r="3099" spans="1:26" ht="18.75" thickTop="1">
      <c r="A3099" s="77" t="s">
        <v>12</v>
      </c>
      <c r="B3099" s="78"/>
      <c r="C3099" s="80">
        <f>'1st 1'!G4</f>
        <v>3</v>
      </c>
      <c r="D3099" s="80">
        <f>'1st 2'!G4</f>
        <v>1.5</v>
      </c>
      <c r="E3099" s="80">
        <f>'1st 3'!G4</f>
        <v>3</v>
      </c>
      <c r="F3099" s="80">
        <f>'1st 4'!G4</f>
        <v>3</v>
      </c>
      <c r="G3099" s="80">
        <f>'1st 5'!G4</f>
        <v>1.5</v>
      </c>
      <c r="H3099" s="80">
        <f>'1st 6'!G4</f>
        <v>3</v>
      </c>
      <c r="I3099" s="481"/>
      <c r="J3099" s="481"/>
      <c r="K3099" s="513"/>
      <c r="L3099" s="80">
        <f>'2nd 1'!G4</f>
        <v>3</v>
      </c>
      <c r="M3099" s="80">
        <f>'2nd 2'!G4</f>
        <v>1.5</v>
      </c>
      <c r="N3099" s="80">
        <f>'2nd 3'!G4</f>
        <v>3</v>
      </c>
      <c r="O3099" s="80">
        <f>'2nd 4'!G4</f>
        <v>1.5</v>
      </c>
      <c r="P3099" s="80">
        <f>'2nd 5'!G4</f>
        <v>3</v>
      </c>
      <c r="Q3099" s="80">
        <f>'2nd 6'!G4</f>
        <v>3</v>
      </c>
      <c r="R3099" s="80">
        <f>'2nd 7'!G4</f>
        <v>0</v>
      </c>
      <c r="S3099" s="430"/>
      <c r="T3099" s="430"/>
      <c r="U3099" s="432"/>
      <c r="V3099" s="468"/>
      <c r="W3099" s="471"/>
      <c r="X3099" s="471"/>
      <c r="Y3099" s="422"/>
      <c r="Z3099" s="510"/>
    </row>
    <row r="3100" spans="1:26" ht="16.5" customHeight="1">
      <c r="A3100" s="77" t="s">
        <v>11</v>
      </c>
      <c r="B3100" s="78"/>
      <c r="C3100" s="80">
        <v>100</v>
      </c>
      <c r="D3100" s="80">
        <v>100</v>
      </c>
      <c r="E3100" s="80">
        <v>100</v>
      </c>
      <c r="F3100" s="80">
        <v>100</v>
      </c>
      <c r="G3100" s="80">
        <v>100</v>
      </c>
      <c r="H3100" s="80">
        <v>100</v>
      </c>
      <c r="I3100" s="496">
        <f>(C3104*C3099)+(D3104*D3099)+(E3104*E3099)+(F3104*F3099)+(G3104*G3099)+(H3104*H3099)</f>
        <v>42</v>
      </c>
      <c r="J3100" s="82"/>
      <c r="K3100" s="83" t="str">
        <f>IF(J3101&gt;=4,"A+",IF(J3101&gt;=3.75,"A",IF(J3101&gt;=3.5,"A-",IF(J3101&gt;=3.25,"B+",IF(J3101&gt;=3,"B",IF(J3101&gt;=2.75,"B-",IF(J3101&gt;=2.5,"C+",IF(J3101&gt;=2,"C","F"))))))))</f>
        <v>B-</v>
      </c>
      <c r="L3100" s="81">
        <v>100</v>
      </c>
      <c r="M3100" s="80">
        <v>100</v>
      </c>
      <c r="N3100" s="80">
        <v>100</v>
      </c>
      <c r="O3100" s="80">
        <v>100</v>
      </c>
      <c r="P3100" s="80">
        <v>100</v>
      </c>
      <c r="Q3100" s="80">
        <v>100</v>
      </c>
      <c r="R3100" s="80">
        <v>100</v>
      </c>
      <c r="S3100" s="465">
        <f>(L3104*L3099)+(M3104*M3099)+(N3104*N3099)+(O3104*O3099)+(P3104*P3099)+(Q3104*Q3099)+(R3104*R3099)</f>
        <v>41.25</v>
      </c>
      <c r="T3100" s="84"/>
      <c r="U3100" s="85" t="str">
        <f>IF(T3101&gt;=4,"A+",IF(T3101&gt;=3.75,"A",IF(T3101&gt;=3.5,"A-",IF(T3101&gt;=3.25,"B+",IF(T3101&gt;=3,"B",IF(T3101&gt;=2.75,"B-",IF(T3101&gt;=2.5,"C+",IF(T3101&gt;=2,"C","F"))))))))</f>
        <v>B-</v>
      </c>
      <c r="V3100" s="498">
        <f>IF((C3104+C3106)=0,0,C3099)+IF((D3104+D3106)=0,0,D3099)+IF((E3104+E3106)=0,0,E3099)+IF((F3104+F3106)=0,0,F3099)+IF((G3104+G3106)=0,0,G3099)+IF((H3104+H3106)=0,0,H3099)+IF((L3104+L3106)=0,0,L3099)+IF((M3104+M3106)=0,0,M3099)+IF((N3104+N3106)=0,0,N3099)+IF((O3104+O3106)=0,0,O3099)+IF((P3104+P3106)=0,0,P3099)+IF((Q3104+Q3106)=0,0,Q3099)+IF((R3104+R3106)=0,0,R3099)+IF(C3149=0,0,1.5)</f>
        <v>31.5</v>
      </c>
      <c r="W3100" s="415">
        <f>I3100+S3100+(C3149*1.5)</f>
        <v>87.75</v>
      </c>
      <c r="X3100" s="503">
        <f>IF(S3100&gt;0,(W3100/31.5),J3101)</f>
        <v>2.7857142857142856</v>
      </c>
      <c r="Y3100" s="154" t="str">
        <f>IF(X3100&gt;=4,"A+",IF(X3100&gt;=3.75,"A",IF(X3100&gt;=3.5,"A-",IF(X3100&gt;=3.25,"B+",IF(X3100&gt;=3,"B",IF(X3100&gt;=2.75,"B-",IF(X3100&gt;=2.5,"C+",IF(X3100&gt;=2,"C","F"))))))))</f>
        <v>B-</v>
      </c>
      <c r="Z3100" s="510"/>
    </row>
    <row r="3101" spans="1:26" ht="18">
      <c r="A3101" s="77" t="s">
        <v>28</v>
      </c>
      <c r="B3101" s="86"/>
      <c r="C3101" s="87">
        <f>'1st 1'!C57</f>
        <v>19</v>
      </c>
      <c r="D3101" s="87">
        <f>'1st 2'!C57</f>
        <v>24</v>
      </c>
      <c r="E3101" s="87">
        <f>'1st 3'!C57</f>
        <v>29.5</v>
      </c>
      <c r="F3101" s="87">
        <f>'1st 4'!C57</f>
        <v>18</v>
      </c>
      <c r="G3101" s="87">
        <f>'1st 5'!C57</f>
        <v>29</v>
      </c>
      <c r="H3101" s="87">
        <f>'1st 6'!C57</f>
        <v>30</v>
      </c>
      <c r="I3101" s="497"/>
      <c r="J3101" s="485">
        <f>I3100/(C3099+D3099+E3099+F3099+G3099+H3099)</f>
        <v>2.8</v>
      </c>
      <c r="K3101" s="88"/>
      <c r="L3101" s="89">
        <f>'2nd 1'!C57</f>
        <v>26.25</v>
      </c>
      <c r="M3101" s="87">
        <f>'2nd 2'!C57</f>
        <v>28</v>
      </c>
      <c r="N3101" s="87">
        <f>'2nd 3'!C57</f>
        <v>28</v>
      </c>
      <c r="O3101" s="87">
        <f>'2nd 4'!C57</f>
        <v>24</v>
      </c>
      <c r="P3101" s="87">
        <f>'2nd 5'!C57</f>
        <v>24.5</v>
      </c>
      <c r="Q3101" s="87">
        <f>'2nd 6'!C57</f>
        <v>26.5</v>
      </c>
      <c r="R3101" s="87">
        <f>'2nd 7'!C57</f>
        <v>0</v>
      </c>
      <c r="S3101" s="457"/>
      <c r="T3101" s="485">
        <f>S3100/(L3099+M3099+N3099+O3099+P3099+Q3099+R3099)</f>
        <v>2.75</v>
      </c>
      <c r="U3101" s="90"/>
      <c r="V3101" s="499"/>
      <c r="W3101" s="501"/>
      <c r="X3101" s="453"/>
      <c r="Y3101" s="487" t="str">
        <f>IF(S3100&gt;0,(IF(X3100&gt;=2.5,Y3100,IF(X3100&gt;=2.25,"C",IF(X3100&gt;=2,"D","F")))),K3102)</f>
        <v>B-</v>
      </c>
      <c r="Z3101" s="510"/>
    </row>
    <row r="3102" spans="1:26" ht="16.5" customHeight="1">
      <c r="A3102" s="423" t="s">
        <v>26</v>
      </c>
      <c r="B3102" s="91" t="s">
        <v>60</v>
      </c>
      <c r="C3102" s="87">
        <f>'1st 1'!J57</f>
        <v>32</v>
      </c>
      <c r="D3102" s="87">
        <f>'1st 2'!J57</f>
        <v>26.5</v>
      </c>
      <c r="E3102" s="87">
        <f>'1st 3'!J57</f>
        <v>43</v>
      </c>
      <c r="F3102" s="87">
        <f>'1st 4'!J57</f>
        <v>28</v>
      </c>
      <c r="G3102" s="87">
        <f>'1st 5'!J57</f>
        <v>32.5</v>
      </c>
      <c r="H3102" s="87">
        <f>'1st 6'!J57</f>
        <v>31</v>
      </c>
      <c r="I3102" s="497"/>
      <c r="J3102" s="505"/>
      <c r="K3102" s="489" t="str">
        <f>IF(J3101&gt;=2.5,K3100,IF(J3101&gt;=2.25,"C",IF(J3101&gt;=2,"D",IF(J3101=0,0,"F"))))</f>
        <v>B-</v>
      </c>
      <c r="L3102" s="89">
        <f>'2nd 1'!J57</f>
        <v>26.5</v>
      </c>
      <c r="M3102" s="87">
        <f>'2nd 2'!J57</f>
        <v>24</v>
      </c>
      <c r="N3102" s="87">
        <f>'2nd 3'!J57</f>
        <v>44.5</v>
      </c>
      <c r="O3102" s="87">
        <f>'2nd 4'!J57</f>
        <v>36</v>
      </c>
      <c r="P3102" s="87">
        <f>'2nd 5'!J57</f>
        <v>31.5</v>
      </c>
      <c r="Q3102" s="87">
        <f>'2nd 6'!J57</f>
        <v>19.75</v>
      </c>
      <c r="R3102" s="87">
        <f>'2nd 7'!J57</f>
        <v>0</v>
      </c>
      <c r="S3102" s="457"/>
      <c r="T3102" s="486"/>
      <c r="U3102" s="442" t="str">
        <f>IF(T3101&gt;=2.5,U3100,IF(T3101&gt;=2.25,"C",IF(T3101&gt;=2,"D",IF(T3101=0,0,"F"))))</f>
        <v>B-</v>
      </c>
      <c r="V3102" s="499"/>
      <c r="W3102" s="501"/>
      <c r="X3102" s="453"/>
      <c r="Y3102" s="488"/>
      <c r="Z3102" s="510"/>
    </row>
    <row r="3103" spans="1:26" ht="16.5" customHeight="1">
      <c r="A3103" s="424"/>
      <c r="B3103" s="91" t="s">
        <v>67</v>
      </c>
      <c r="C3103" s="115">
        <f>'1st 1'!K57</f>
        <v>51</v>
      </c>
      <c r="D3103" s="115">
        <f>'1st 2'!K57</f>
        <v>51</v>
      </c>
      <c r="E3103" s="115">
        <f>'1st 3'!K57</f>
        <v>73</v>
      </c>
      <c r="F3103" s="115">
        <f>'1st 4'!K57</f>
        <v>46</v>
      </c>
      <c r="G3103" s="115">
        <f>'1st 5'!K57</f>
        <v>62</v>
      </c>
      <c r="H3103" s="115">
        <f>'1st 6'!K57</f>
        <v>61</v>
      </c>
      <c r="I3103" s="497"/>
      <c r="J3103" s="505"/>
      <c r="K3103" s="490"/>
      <c r="L3103" s="116">
        <f>'2nd 1'!K57</f>
        <v>53</v>
      </c>
      <c r="M3103" s="115">
        <f>'2nd 2'!K57</f>
        <v>52</v>
      </c>
      <c r="N3103" s="115">
        <f>'2nd 3'!K57</f>
        <v>73</v>
      </c>
      <c r="O3103" s="115">
        <f>'2nd 4'!K57</f>
        <v>60</v>
      </c>
      <c r="P3103" s="115">
        <f>'2nd 5'!K57</f>
        <v>56</v>
      </c>
      <c r="Q3103" s="115">
        <f>'2nd 6'!K57</f>
        <v>47</v>
      </c>
      <c r="R3103" s="115">
        <f>'2nd 7'!K57</f>
        <v>0</v>
      </c>
      <c r="S3103" s="457"/>
      <c r="T3103" s="486"/>
      <c r="U3103" s="491"/>
      <c r="V3103" s="499"/>
      <c r="W3103" s="501"/>
      <c r="X3103" s="453"/>
      <c r="Y3103" s="488"/>
      <c r="Z3103" s="510"/>
    </row>
    <row r="3104" spans="1:26" ht="18">
      <c r="A3104" s="424"/>
      <c r="B3104" s="91" t="s">
        <v>1</v>
      </c>
      <c r="C3104" s="87">
        <f>'1st 1'!M57</f>
        <v>2.5</v>
      </c>
      <c r="D3104" s="87">
        <f>'1st 2'!M57</f>
        <v>2.5</v>
      </c>
      <c r="E3104" s="87">
        <f>'1st 3'!M57</f>
        <v>3.5</v>
      </c>
      <c r="F3104" s="87">
        <f>'1st 4'!M57</f>
        <v>2.25</v>
      </c>
      <c r="G3104" s="87">
        <f>'1st 5'!M57</f>
        <v>3</v>
      </c>
      <c r="H3104" s="87">
        <f>'1st 6'!M57</f>
        <v>3</v>
      </c>
      <c r="I3104" s="497"/>
      <c r="J3104" s="505"/>
      <c r="K3104" s="92"/>
      <c r="L3104" s="89">
        <f>'2nd 1'!M57</f>
        <v>2.5</v>
      </c>
      <c r="M3104" s="87">
        <f>'2nd 2'!M57</f>
        <v>2.5</v>
      </c>
      <c r="N3104" s="87">
        <f>'2nd 3'!M57</f>
        <v>3.5</v>
      </c>
      <c r="O3104" s="87">
        <f>'2nd 4'!M57</f>
        <v>3</v>
      </c>
      <c r="P3104" s="87">
        <f>'2nd 5'!M57</f>
        <v>2.75</v>
      </c>
      <c r="Q3104" s="87">
        <f>'2nd 6'!M57</f>
        <v>2.25</v>
      </c>
      <c r="R3104" s="87">
        <f>'2nd 7'!M57</f>
        <v>0</v>
      </c>
      <c r="S3104" s="457"/>
      <c r="T3104" s="486"/>
      <c r="U3104" s="93"/>
      <c r="V3104" s="499"/>
      <c r="W3104" s="501"/>
      <c r="X3104" s="453"/>
      <c r="Y3104" s="155"/>
      <c r="Z3104" s="510"/>
    </row>
    <row r="3105" spans="1:28" ht="17.25" customHeight="1" thickBot="1">
      <c r="A3105" s="424"/>
      <c r="B3105" s="94" t="s">
        <v>2</v>
      </c>
      <c r="C3105" s="95" t="str">
        <f>'1st 1'!L57</f>
        <v>C+</v>
      </c>
      <c r="D3105" s="95" t="str">
        <f>'1st 2'!L57</f>
        <v>C+</v>
      </c>
      <c r="E3105" s="95" t="str">
        <f>'1st 3'!L57</f>
        <v>A-</v>
      </c>
      <c r="F3105" s="95" t="str">
        <f>'1st 4'!L57</f>
        <v>C</v>
      </c>
      <c r="G3105" s="95" t="str">
        <f>'1st 5'!L57</f>
        <v>B</v>
      </c>
      <c r="H3105" s="95" t="str">
        <f>'1st 6'!L57</f>
        <v>B</v>
      </c>
      <c r="I3105" s="472"/>
      <c r="J3105" s="96"/>
      <c r="K3105" s="88"/>
      <c r="L3105" s="97" t="str">
        <f>'2nd 1'!L57</f>
        <v>C+</v>
      </c>
      <c r="M3105" s="95" t="str">
        <f>'2nd 2'!L57</f>
        <v>C+</v>
      </c>
      <c r="N3105" s="95" t="str">
        <f>'2nd 3'!L57</f>
        <v>A-</v>
      </c>
      <c r="O3105" s="95" t="str">
        <f>'2nd 4'!L57</f>
        <v>B</v>
      </c>
      <c r="P3105" s="95" t="str">
        <f>'2nd 5'!L57</f>
        <v>B-</v>
      </c>
      <c r="Q3105" s="95" t="str">
        <f>'2nd 6'!L57</f>
        <v>C</v>
      </c>
      <c r="R3105" s="95">
        <f>'2nd 7'!L57</f>
        <v>0</v>
      </c>
      <c r="S3105" s="457"/>
      <c r="T3105" s="98"/>
      <c r="U3105" s="90"/>
      <c r="V3105" s="500"/>
      <c r="W3105" s="502"/>
      <c r="X3105" s="504"/>
      <c r="Y3105" s="156"/>
      <c r="Z3105" s="510"/>
    </row>
    <row r="3106" spans="1:28" ht="18.75" thickTop="1">
      <c r="A3106" s="413" t="s">
        <v>127</v>
      </c>
      <c r="B3106" s="91" t="s">
        <v>1</v>
      </c>
      <c r="C3106" s="87">
        <f>'1st 1'!N57</f>
        <v>0</v>
      </c>
      <c r="D3106" s="87">
        <f>'1st 2'!N57</f>
        <v>0</v>
      </c>
      <c r="E3106" s="87">
        <f>'1st 3'!N57</f>
        <v>0</v>
      </c>
      <c r="F3106" s="87">
        <f>'1st 4'!N57</f>
        <v>0</v>
      </c>
      <c r="G3106" s="87">
        <f>'1st 5'!N57</f>
        <v>0</v>
      </c>
      <c r="H3106" s="87">
        <f>'1st 6'!N57</f>
        <v>0</v>
      </c>
      <c r="I3106" s="530">
        <f>(C3106*C3099)+(D3106*D3099)+(E3106*E3099)+(F3106*F3099)+(G3106*G3099)+(H3106*H3099)</f>
        <v>0</v>
      </c>
      <c r="J3106" s="417">
        <f>IF(C3106&gt;0,(C3104*C3099),0)+IF(D3106&gt;0,(D3104*D3099),0)+IF(E3106&gt;0,(E3104*E3099),0)+IF(F3106&gt;0,(F3104*F3099),0)+IF(G3106&gt;0,(G3104*G3099),0)+IF(H3106&gt;0,(H3104*H3099),0)</f>
        <v>0</v>
      </c>
      <c r="K3106" s="473">
        <f>IF(C3106&gt;C3104,((C3106*C3099)-(C3104*C3099)),0)+IF(D3106&gt;D3104,((D3106*D3099)-(D3104*D3099)),0)+IF(E3106&gt;E3104,((E3106*E3099)-(E3104*E3099)),0)+IF(F3106&gt;F3104,((F3106*F3099)-(F3104*F3099)),0)+IF(G3106&gt;G3104,((G3106*G3099)-(G3104*G3099)),0)+IF(H3106&gt;H3104,((H3106*H3099)-(H3104*H3099)),0)</f>
        <v>0</v>
      </c>
      <c r="L3106" s="89">
        <f>'2nd 1'!N57</f>
        <v>0</v>
      </c>
      <c r="M3106" s="87">
        <f>'2nd 2'!N57</f>
        <v>0</v>
      </c>
      <c r="N3106" s="87">
        <f>'2nd 3'!N57</f>
        <v>0</v>
      </c>
      <c r="O3106" s="87">
        <f>'2nd 4'!N57</f>
        <v>0</v>
      </c>
      <c r="P3106" s="87">
        <f>'2nd 5'!N57</f>
        <v>0</v>
      </c>
      <c r="Q3106" s="87">
        <f>'2nd 6'!N57</f>
        <v>0</v>
      </c>
      <c r="R3106" s="87">
        <f>'2nd 7'!N57</f>
        <v>0</v>
      </c>
      <c r="S3106" s="401">
        <f>(L3106*L3099)+(M3106*M3099)+(N3106*N3099)+(O3106*O3099)+(P3106*P3099)+(Q3106*Q3099)+(R3106*R3099)</f>
        <v>0</v>
      </c>
      <c r="T3106" s="417">
        <f>IF(L3106&gt;0,(L3104*L3099),0)+IF(M3106&gt;0,(M3104*M3099),0)+IF(N3106&gt;0,(N3104*N3099),0)+IF(O3106&gt;0,(O3104*O3099),0)+IF(P3106&gt;0,(P3104*P3099),0)+IF(Q3106&gt;0,(Q3104*Q3099),0)+IF(R3106&gt;0,(R3104*R3099),0)</f>
        <v>0</v>
      </c>
      <c r="U3106" s="399">
        <f>IF(L3106&gt;L3104,((L3106*L3099)-(L3104*L3099)),0)+IF(M3106&gt;M3104,((M3106*M3099)-(M3104*M3099)),0)+IF(N3106&gt;N3104,((N3106*N3099)-(N3104*N3099)),0)+IF(O3106&gt;O3104,((O3106*O3099)-(O3104*O3099)),0)+IF(P3106&gt;P3104,((P3106*P3099)-(P3104*P3099)),0)+IF(Q3106&gt;Q3104,((Q3106*Q3099)-(Q3104*Q3099)),0)+IF(R3106&gt;R3104,((R3106*R3099)-(R3104*R3099)),0)</f>
        <v>0</v>
      </c>
      <c r="V3106" s="401">
        <f>I3106+S3106</f>
        <v>0</v>
      </c>
      <c r="W3106" s="436">
        <f>J3106+T3106</f>
        <v>0</v>
      </c>
      <c r="X3106" s="526">
        <f>K3106+U3106</f>
        <v>0</v>
      </c>
      <c r="Y3106" s="527"/>
      <c r="Z3106" s="510"/>
    </row>
    <row r="3107" spans="1:28" ht="15.75" customHeight="1" thickBot="1">
      <c r="A3107" s="414"/>
      <c r="B3107" s="157" t="s">
        <v>23</v>
      </c>
      <c r="C3107" s="178" t="str">
        <f>'1st 1'!O57</f>
        <v/>
      </c>
      <c r="D3107" s="178" t="str">
        <f>'1st 2'!O57</f>
        <v/>
      </c>
      <c r="E3107" s="178" t="str">
        <f>'1st 3'!O57</f>
        <v/>
      </c>
      <c r="F3107" s="178" t="str">
        <f>'1st 4'!O57</f>
        <v/>
      </c>
      <c r="G3107" s="178" t="str">
        <f>'1st 5'!O57</f>
        <v/>
      </c>
      <c r="H3107" s="178" t="str">
        <f>'1st 6'!O57</f>
        <v/>
      </c>
      <c r="I3107" s="472"/>
      <c r="J3107" s="472"/>
      <c r="K3107" s="474"/>
      <c r="L3107" s="179" t="str">
        <f>'2nd 1'!O57</f>
        <v/>
      </c>
      <c r="M3107" s="178" t="str">
        <f>'2nd 2'!O57</f>
        <v/>
      </c>
      <c r="N3107" s="178" t="str">
        <f>'2nd 3'!O57</f>
        <v/>
      </c>
      <c r="O3107" s="178" t="str">
        <f>'2nd 4'!O57</f>
        <v/>
      </c>
      <c r="P3107" s="178" t="str">
        <f>'2nd 5'!O57</f>
        <v/>
      </c>
      <c r="Q3107" s="178" t="str">
        <f>'2nd 6'!O57</f>
        <v/>
      </c>
      <c r="R3107" s="178" t="str">
        <f>'2nd 7'!O57</f>
        <v/>
      </c>
      <c r="S3107" s="475"/>
      <c r="T3107" s="420"/>
      <c r="U3107" s="400"/>
      <c r="V3107" s="402"/>
      <c r="W3107" s="437"/>
      <c r="X3107" s="528"/>
      <c r="Y3107" s="529"/>
      <c r="Z3107" s="510"/>
    </row>
    <row r="3108" spans="1:28" ht="21" customHeight="1" thickTop="1" thickBot="1">
      <c r="A3108" s="435" t="s">
        <v>30</v>
      </c>
      <c r="B3108" s="435"/>
      <c r="C3108" s="435"/>
      <c r="D3108" s="435"/>
      <c r="E3108" s="435"/>
      <c r="F3108" s="435"/>
      <c r="G3108" s="435"/>
      <c r="H3108" s="435"/>
      <c r="I3108" s="435"/>
      <c r="J3108" s="435"/>
      <c r="K3108" s="435"/>
      <c r="L3108" s="435"/>
      <c r="M3108" s="435"/>
      <c r="N3108" s="435"/>
      <c r="O3108" s="435"/>
      <c r="P3108" s="435"/>
      <c r="Q3108" s="435"/>
      <c r="R3108" s="435"/>
      <c r="S3108" s="435"/>
      <c r="T3108" s="435"/>
      <c r="U3108" s="435"/>
      <c r="V3108" s="435"/>
      <c r="W3108" s="435"/>
      <c r="X3108" s="435"/>
      <c r="Y3108" s="435"/>
      <c r="Z3108" s="510"/>
    </row>
    <row r="3109" spans="1:28" ht="19.5" customHeight="1" thickTop="1" thickBot="1">
      <c r="A3109" s="478" t="s">
        <v>44</v>
      </c>
      <c r="B3109" s="479"/>
      <c r="C3109" s="479"/>
      <c r="D3109" s="479"/>
      <c r="E3109" s="479"/>
      <c r="F3109" s="479"/>
      <c r="G3109" s="479"/>
      <c r="H3109" s="479"/>
      <c r="I3109" s="479"/>
      <c r="J3109" s="479"/>
      <c r="K3109" s="506"/>
      <c r="L3109" s="425" t="s">
        <v>45</v>
      </c>
      <c r="M3109" s="426"/>
      <c r="N3109" s="426"/>
      <c r="O3109" s="426"/>
      <c r="P3109" s="426"/>
      <c r="Q3109" s="426"/>
      <c r="R3109" s="426"/>
      <c r="S3109" s="426"/>
      <c r="T3109" s="426"/>
      <c r="U3109" s="426"/>
      <c r="V3109" s="160"/>
      <c r="W3109" s="428" t="s">
        <v>39</v>
      </c>
      <c r="X3109" s="428"/>
      <c r="Y3109" s="161"/>
      <c r="Z3109" s="510"/>
    </row>
    <row r="3110" spans="1:28" ht="17.25" customHeight="1" thickTop="1">
      <c r="A3110" s="99" t="s">
        <v>22</v>
      </c>
      <c r="B3110" s="100"/>
      <c r="C3110" s="101">
        <f>'3rd 1'!B4</f>
        <v>201</v>
      </c>
      <c r="D3110" s="101">
        <f>'3rd 2'!B4</f>
        <v>202</v>
      </c>
      <c r="E3110" s="101">
        <f>'3rd 3'!B4</f>
        <v>203</v>
      </c>
      <c r="F3110" s="101">
        <f>'3rd 4'!B4</f>
        <v>204</v>
      </c>
      <c r="G3110" s="101">
        <f>'3rd 5'!B4</f>
        <v>205</v>
      </c>
      <c r="H3110" s="101">
        <f>'3rd 6'!B4</f>
        <v>0</v>
      </c>
      <c r="I3110" s="430" t="s">
        <v>0</v>
      </c>
      <c r="J3110" s="430" t="s">
        <v>3</v>
      </c>
      <c r="K3110" s="432" t="s">
        <v>2</v>
      </c>
      <c r="L3110" s="101">
        <f>'4th 1'!B4</f>
        <v>206</v>
      </c>
      <c r="M3110" s="101">
        <f>'4th 2'!B4</f>
        <v>207</v>
      </c>
      <c r="N3110" s="101">
        <f>'4th 3'!B4</f>
        <v>208</v>
      </c>
      <c r="O3110" s="101">
        <f>'4th 4'!B4</f>
        <v>209</v>
      </c>
      <c r="P3110" s="101">
        <f>'4th 5'!B4</f>
        <v>210</v>
      </c>
      <c r="Q3110" s="101">
        <f>'4th 6'!B4</f>
        <v>211</v>
      </c>
      <c r="R3110" s="101">
        <f>'4th 7'!B4</f>
        <v>0</v>
      </c>
      <c r="S3110" s="429" t="s">
        <v>0</v>
      </c>
      <c r="T3110" s="429" t="s">
        <v>3</v>
      </c>
      <c r="U3110" s="431" t="s">
        <v>2</v>
      </c>
      <c r="V3110" s="433" t="s">
        <v>62</v>
      </c>
      <c r="W3110" s="434"/>
      <c r="X3110" s="434"/>
      <c r="Y3110" s="162" t="str">
        <f>IF(X3111&gt;=4,"A+",IF(X3111&gt;=3.75,"A",IF(X3111&gt;=3.5,"A-",IF(X3111&gt;=3.25,"B+",IF(X3111&gt;=3,"B",IF(X3111&gt;=2.75,"B-",IF(X3111&gt;=2.5,"C+",IF(X3111&gt;=2,"C","F"))))))))</f>
        <v>B-</v>
      </c>
      <c r="Z3110" s="510"/>
    </row>
    <row r="3111" spans="1:28" ht="63.75" customHeight="1">
      <c r="A3111" s="77" t="s">
        <v>63</v>
      </c>
      <c r="B3111" s="86"/>
      <c r="C3111" s="79" t="str">
        <f>IF('3rd 1'!C57&gt;0,'3rd 1'!D6,IF('3rd 1'!K57&gt;0,'3rd 1'!L6,IF('3rd 1'!S57&gt;0,'3rd 1'!T6,0)))</f>
        <v>Drawing-3</v>
      </c>
      <c r="D3111" s="79" t="str">
        <f>IF('3rd 2'!C57&gt;0,'3rd 2'!D6,IF('3rd 2'!K57&gt;0,'3rd 2'!L6,IF('3rd 2'!S57&gt;0,'3rd 2'!T6,0)))</f>
        <v>Still Life-1</v>
      </c>
      <c r="E3111" s="79" t="str">
        <f>IF('3rd 3'!C57&gt;0,'3rd 3'!D6,IF('3rd 3'!K57&gt;0,'3rd 3'!L6,IF('3rd 3'!S57&gt;0,'3rd 3'!T6,0)))</f>
        <v>Sketch-3</v>
      </c>
      <c r="F3111" s="79" t="str">
        <f>IF('3rd 4'!C57&gt;0,'3rd 4'!D6,IF('3rd 4'!K57&gt;0,'3rd 4'!L6,IF('3rd 4'!S57&gt;0,'3rd 4'!T6,0)))</f>
        <v>Nature Study</v>
      </c>
      <c r="G3111" s="79" t="str">
        <f>IF('3rd 5'!C57&gt;0,'3rd 5'!D6,IF('3rd 5'!K57&gt;0,'3rd 5'!L6,IF('3rd 5'!S57&gt;0,'3rd 5'!T6,0)))</f>
        <v>History of Ancient Indian Civilization</v>
      </c>
      <c r="H3111" s="79">
        <f>IF('3rd 6'!C57&gt;0,'3rd 6'!D6,IF('3rd 6'!K57&gt;0,'3rd 6'!L6,IF('3rd 6'!S57&gt;0,'3rd 6'!T6,0)))</f>
        <v>0</v>
      </c>
      <c r="I3111" s="481"/>
      <c r="J3111" s="481"/>
      <c r="K3111" s="482"/>
      <c r="L3111" s="79" t="str">
        <f>IF('4th 1'!C57&gt;0,'4th 1'!D6,IF('4th 1'!K57&gt;0,'4th 1'!L6,IF('4th 1'!S57&gt;0,'4th 1'!T6,0)))</f>
        <v>Drawing-4</v>
      </c>
      <c r="M3111" s="79" t="str">
        <f>IF('4th 2'!C57&gt;0,'4th 2'!D6,IF('4th 2'!K57&gt;0,'4th 2'!L6,IF('4th 2'!S57&gt;0,'4th 2'!T6,0)))</f>
        <v>Still Life-2</v>
      </c>
      <c r="N3111" s="79" t="str">
        <f>IF('4th 3'!C57&gt;0,'4th 3'!D6,IF('4th 3'!K57&gt;0,'4th 3'!L6,IF('4th 3'!S57&gt;0,'4th 3'!T6,0)))</f>
        <v>Landscape-2</v>
      </c>
      <c r="O3111" s="79" t="str">
        <f>IF('4th 4'!C57&gt;0,'4th 4'!D6,IF('4th 4'!K57&gt;0,'4th 4'!L6,IF('4th 4'!S57&gt;0,'4th 4'!T6,0)))</f>
        <v>Study &amp; Composition-2</v>
      </c>
      <c r="P3111" s="79" t="str">
        <f>IF('4th 5'!C57&gt;0,'4th 5'!D6,IF('4th 5'!K57&gt;0,'4th 5'!L6,IF('4th 5'!S57&gt;0,'4th 5'!T6,0)))</f>
        <v>Material &amp; Technique of Printmaking</v>
      </c>
      <c r="Q3111" s="79" t="str">
        <f>IF('4th 6'!C57&gt;0,'4th 6'!D6,IF('4th 6'!K57&gt;0,'4th 6'!L6,IF('4th 6'!S57&gt;0,'4th 6'!T6,0)))</f>
        <v>History of Ancient Bengal Civilization</v>
      </c>
      <c r="R3111" s="79">
        <f>IF('4th 7'!C57&gt;0,'4th 7'!D6,IF('4th 7'!K57&gt;0,'4th 7'!L6,IF('4th 7'!S57&gt;0,'4th 7'!T6,0)))</f>
        <v>0</v>
      </c>
      <c r="S3111" s="429"/>
      <c r="T3111" s="429"/>
      <c r="U3111" s="431"/>
      <c r="V3111" s="335">
        <f>IF(I3113&gt;0,(V3116+V3100),0)</f>
        <v>63</v>
      </c>
      <c r="W3111" s="254">
        <f>IF(I3113&gt;0,(W3116+W3100),0)</f>
        <v>177.75</v>
      </c>
      <c r="X3111" s="336">
        <f>IF(S3113&gt;0,(W3111/63),IF(I3113&gt;0,(W3111/46.5),0))</f>
        <v>2.8214285714285716</v>
      </c>
      <c r="Y3111" s="163" t="str">
        <f>IF(X3111&gt;=2.5,Y3110,IF(X3111&gt;=2.25,"C",IF(X3111&gt;=2,"D",IF(X3111=0,0,"F"))))</f>
        <v>B-</v>
      </c>
      <c r="Z3111" s="510"/>
    </row>
    <row r="3112" spans="1:28" ht="16.5">
      <c r="A3112" s="458" t="s">
        <v>27</v>
      </c>
      <c r="B3112" s="459"/>
      <c r="C3112" s="102">
        <f>IF('3rd 1'!C57&gt;0,'3rd 1'!H4,IF('3rd 1'!K57&gt;0,'3rd 1'!P4,IF('3rd 1'!S57&gt;0,'3rd 1'!X4,0)))</f>
        <v>3</v>
      </c>
      <c r="D3112" s="102">
        <f>IF('3rd 2'!C57&gt;0,'3rd 2'!H4,IF('3rd 2'!K57&gt;0,'3rd 2'!P4,IF('3rd 2'!S57&gt;0,'3rd 2'!X4,0)))</f>
        <v>3</v>
      </c>
      <c r="E3112" s="102">
        <f>IF('3rd 3'!C57&gt;0,'3rd 3'!H4,IF('3rd 3'!K57&gt;0,'3rd 3'!P4,IF('3rd 3'!S57&gt;0,'3rd 3'!X4,0)))</f>
        <v>3</v>
      </c>
      <c r="F3112" s="102">
        <f>IF('3rd 4'!C57&gt;0,'3rd 4'!H4,IF('3rd 4'!K57&gt;0,'3rd 4'!P4,IF('3rd 4'!S57&gt;0,'3rd 4'!X4,0)))</f>
        <v>3</v>
      </c>
      <c r="G3112" s="102">
        <f>IF('3rd 5'!C57&gt;0,'3rd 5'!H4,IF('3rd 5'!K57&gt;0,'3rd 5'!P4,IF('3rd 5'!S57&gt;0,'3rd 5'!X4,0)))</f>
        <v>3</v>
      </c>
      <c r="H3112" s="102">
        <f>IF('3rd 6'!C57&gt;0,'3rd 6'!H4,IF('3rd 6'!K57&gt;0,'3rd 6'!P4,IF('3rd 6'!S57&gt;0,'3rd 6'!X4,0)))</f>
        <v>0</v>
      </c>
      <c r="I3112" s="481"/>
      <c r="J3112" s="481"/>
      <c r="K3112" s="482"/>
      <c r="L3112" s="102">
        <f>IF('4th 1'!C57&gt;0,'4th 1'!H4,IF('4th 1'!K57&gt;0,'4th 1'!P4,IF('4th 1'!S57&gt;0,'4th 1'!X4,0)))</f>
        <v>3</v>
      </c>
      <c r="M3112" s="102">
        <f>IF('4th 2'!C57&gt;0,'4th 2'!H4,IF('4th 2'!K57&gt;0,'4th 2'!P4,IF('4th 2'!S57&gt;0,'4th 2'!X4,0)))</f>
        <v>3</v>
      </c>
      <c r="N3112" s="102">
        <f>IF('4th 3'!C57&gt;0,'4th 3'!H4,IF('4th 3'!K57&gt;0,'4th 3'!P4,IF('4th 3'!S57&gt;0,'4th 3'!X4,0)))</f>
        <v>3</v>
      </c>
      <c r="O3112" s="102">
        <f>IF('4th 4'!C57&gt;0,'4th 4'!H4,IF('4th 4'!K57&gt;0,'4th 4'!P4,IF('4th 4'!S57&gt;0,'4th 4'!X4,0)))</f>
        <v>1.5</v>
      </c>
      <c r="P3112" s="102">
        <f>IF('4th 5'!C57&gt;0,'4th 5'!H4,IF('4th 5'!K57&gt;0,'4th 5'!P4,IF('4th 5'!S57&gt;0,'4th 5'!X4,0)))</f>
        <v>1.5</v>
      </c>
      <c r="Q3112" s="102">
        <f>IF('4th 6'!C57&gt;0,'4th 6'!H4,IF('4th 6'!K57&gt;0,'4th 6'!P4,IF('4th 6'!S57&gt;0,'4th 6'!X4,0)))</f>
        <v>3</v>
      </c>
      <c r="R3112" s="102">
        <f>IF('4th 7'!C57&gt;0,'4th 7'!H4,IF('4th 7'!K57&gt;0,'4th 7'!P4,IF('4th 7'!S57&gt;0,'4th 7'!X4,0)))</f>
        <v>0</v>
      </c>
      <c r="S3112" s="430"/>
      <c r="T3112" s="430"/>
      <c r="U3112" s="432"/>
      <c r="V3112" s="460" t="s">
        <v>41</v>
      </c>
      <c r="W3112" s="461"/>
      <c r="X3112" s="461"/>
      <c r="Y3112" s="462"/>
      <c r="Z3112" s="510"/>
    </row>
    <row r="3113" spans="1:28" ht="17.25" thickBot="1">
      <c r="A3113" s="463" t="s">
        <v>11</v>
      </c>
      <c r="B3113" s="464"/>
      <c r="C3113" s="102">
        <v>100</v>
      </c>
      <c r="D3113" s="102">
        <v>100</v>
      </c>
      <c r="E3113" s="102">
        <v>100</v>
      </c>
      <c r="F3113" s="102">
        <v>100</v>
      </c>
      <c r="G3113" s="102">
        <v>100</v>
      </c>
      <c r="H3113" s="102">
        <v>100</v>
      </c>
      <c r="I3113" s="465">
        <f>(C3117*C3112)+(D3117*D3112)+(E3117*E3112)+(F3117*F3112)+(G3117*G3112)+(H3117*H3112)</f>
        <v>43.5</v>
      </c>
      <c r="J3113" s="84"/>
      <c r="K3113" s="103" t="str">
        <f>IF(J3114&gt;=4,"A+",IF(J3114&gt;=3.75,"A",IF(J3114&gt;=3.5,"A-",IF(J3114&gt;=3.25,"B+",IF(J3114&gt;=3,"B",IF(J3114&gt;=2.75,"B-",IF(J3114&gt;=2.5,"C+",IF(J3114&gt;=2,"C","F"))))))))</f>
        <v>B-</v>
      </c>
      <c r="L3113" s="102">
        <v>100</v>
      </c>
      <c r="M3113" s="102">
        <v>100</v>
      </c>
      <c r="N3113" s="102">
        <v>100</v>
      </c>
      <c r="O3113" s="102">
        <v>100</v>
      </c>
      <c r="P3113" s="102">
        <v>100</v>
      </c>
      <c r="Q3113" s="102">
        <v>100</v>
      </c>
      <c r="R3113" s="102">
        <v>100</v>
      </c>
      <c r="S3113" s="465">
        <f>(L3117*L3112)+(M3117*M3112)+(N3117*N3112)+(O3117*O3112)+(P3117*P3112)+(Q3117*Q3112)+(R3117*R3112)</f>
        <v>43.125</v>
      </c>
      <c r="T3113" s="84"/>
      <c r="U3113" s="103" t="str">
        <f>IF(T3114&gt;=4,"A+",IF(T3114&gt;=3.75,"A",IF(T3114&gt;=3.5,"A-",IF(T3114&gt;=3.25,"B+",IF(T3114&gt;=3,"B",IF(T3114&gt;=2.75,"B-",IF(T3114&gt;=2.5,"C+",IF(T3114&gt;=2,"C","F"))))))))</f>
        <v>B-</v>
      </c>
      <c r="V3113" s="467" t="s">
        <v>29</v>
      </c>
      <c r="W3113" s="469" t="s">
        <v>0</v>
      </c>
      <c r="X3113" s="469" t="s">
        <v>3</v>
      </c>
      <c r="Y3113" s="476" t="s">
        <v>2</v>
      </c>
      <c r="Z3113" s="510"/>
    </row>
    <row r="3114" spans="1:28" ht="17.25" thickTop="1">
      <c r="A3114" s="77" t="s">
        <v>28</v>
      </c>
      <c r="B3114" s="86"/>
      <c r="C3114" s="104">
        <f>IF('3rd 1'!C57&gt;0,'3rd 1'!C57,IF('3rd 1'!K57&gt;0,'3rd 1'!K57,IF('3rd 1'!S57&gt;0,'3rd 1'!S57,0)))</f>
        <v>19.5</v>
      </c>
      <c r="D3114" s="104">
        <f>IF('3rd 2'!C57&gt;0,'3rd 2'!C57,IF('3rd 2'!K57&gt;0,'3rd 2'!K57,IF('3rd 2'!S57&gt;0,'3rd 2'!S57,0)))</f>
        <v>25</v>
      </c>
      <c r="E3114" s="104">
        <f>IF('3rd 3'!C57&gt;0,'3rd 3'!C57,IF('3rd 3'!K57&gt;0,'3rd 3'!K57,IF('3rd 3'!S57&gt;0,'3rd 3'!S57,0)))</f>
        <v>21.5</v>
      </c>
      <c r="F3114" s="104">
        <f>IF('3rd 4'!C57&gt;0,'3rd 4'!C57,IF('3rd 4'!K57&gt;0,'3rd 4'!K57,IF('3rd 4'!S57&gt;0,'3rd 4'!S57,0)))</f>
        <v>25</v>
      </c>
      <c r="G3114" s="104">
        <f>IF('3rd 5'!C57&gt;0,'3rd 5'!C57,IF('3rd 5'!K57&gt;0,'3rd 5'!K57,IF('3rd 5'!S57&gt;0,'3rd 5'!S57,0)))</f>
        <v>23.5</v>
      </c>
      <c r="H3114" s="104">
        <f>IF('3rd 6'!C57&gt;0,'3rd 6'!C57,IF('3rd 6'!K57&gt;0,'3rd 6'!K57,IF('3rd 6'!S57&gt;0,'3rd 6'!S57,0)))</f>
        <v>0</v>
      </c>
      <c r="I3114" s="457"/>
      <c r="J3114" s="485">
        <f>I3113/(C3112+D3112+E3112+F3112+G3112+H3112)</f>
        <v>2.9</v>
      </c>
      <c r="K3114" s="90"/>
      <c r="L3114" s="104">
        <f>IF('4th 1'!C57&gt;0,'4th 1'!C57,IF('4th 1'!K57&gt;0,'4th 1'!K57,IF('4th 1'!S57&gt;0,'4th 1'!S57,0)))</f>
        <v>21.5</v>
      </c>
      <c r="M3114" s="104">
        <f>IF('4th 2'!C57&gt;0,'4th 2'!C57,IF('4th 2'!K57&gt;0,'4th 2'!K57,IF('4th 2'!S57&gt;0,'4th 2'!S57,0)))</f>
        <v>23</v>
      </c>
      <c r="N3114" s="104">
        <f>IF('4th 3'!C57&gt;0,'4th 3'!C57,IF('4th 3'!K57&gt;0,'4th 3'!K57,IF('4th 3'!S57&gt;0,'4th 3'!S57,0)))</f>
        <v>26.5</v>
      </c>
      <c r="O3114" s="104">
        <f>IF('4th 4'!C57&gt;0,'4th 4'!C57,IF('4th 4'!K57&gt;0,'4th 4'!K57,IF('4th 4'!S57&gt;0,'4th 4'!S57,0)))</f>
        <v>26.5</v>
      </c>
      <c r="P3114" s="104">
        <f>IF('4th 5'!C57&gt;0,'4th 5'!C57,IF('4th 5'!K57&gt;0,'4th 5'!K57,IF('4th 5'!S57&gt;0,'4th 5'!S57,0)))</f>
        <v>29</v>
      </c>
      <c r="Q3114" s="104">
        <f>IF('4th 6'!C57&gt;0,'4th 6'!C57,IF('4th 6'!K57&gt;0,'4th 6'!K57,IF('4th 6'!S57&gt;0,'4th 6'!S57,0)))</f>
        <v>23</v>
      </c>
      <c r="R3114" s="104">
        <f>IF('4th 7'!C57&gt;0,'4th 7'!C57,IF('4th 7'!K57&gt;0,'4th 7'!K57,IF('4th 7'!S57&gt;0,'4th 7'!S57,0)))</f>
        <v>0</v>
      </c>
      <c r="S3114" s="457"/>
      <c r="T3114" s="485">
        <f>S3113/(L3112+M3112+N3112+O3112+P3112+Q3112+R3112)</f>
        <v>2.875</v>
      </c>
      <c r="U3114" s="90"/>
      <c r="V3114" s="468"/>
      <c r="W3114" s="470"/>
      <c r="X3114" s="471"/>
      <c r="Y3114" s="477"/>
      <c r="Z3114" s="510"/>
    </row>
    <row r="3115" spans="1:28" ht="17.25">
      <c r="A3115" s="423" t="s">
        <v>26</v>
      </c>
      <c r="B3115" s="91" t="s">
        <v>60</v>
      </c>
      <c r="C3115" s="104">
        <f>IF('3rd 1'!C57&gt;0,'3rd 1'!J57,IF('3rd 1'!K57&gt;0,'3rd 1'!R57,IF('3rd 1'!S57&gt;0,'3rd 1'!Z57,0)))</f>
        <v>36.5</v>
      </c>
      <c r="D3115" s="104">
        <f>IF('3rd 2'!C57&gt;0,'3rd 2'!J57,IF('3rd 2'!K57&gt;0,'3rd 2'!R57,IF('3rd 2'!S57&gt;0,'3rd 2'!Z57,0)))</f>
        <v>31.5</v>
      </c>
      <c r="E3115" s="104">
        <f>IF('3rd 3'!C57&gt;0,'3rd 3'!J57,IF('3rd 3'!K57&gt;0,'3rd 3'!R57,IF('3rd 3'!S57&gt;0,'3rd 3'!Z57,0)))</f>
        <v>38.5</v>
      </c>
      <c r="F3115" s="104">
        <f>IF('3rd 4'!C57&gt;0,'3rd 4'!J57,IF('3rd 4'!K57&gt;0,'3rd 4'!R57,IF('3rd 4'!S57&gt;0,'3rd 4'!Z57,0)))</f>
        <v>48</v>
      </c>
      <c r="G3115" s="104">
        <f>IF('3rd 5'!C57&gt;0,'3rd 5'!J57,IF('3rd 5'!K57&gt;0,'3rd 5'!R57,IF('3rd 5'!S57&gt;0,'3rd 5'!Z57,0)))</f>
        <v>26.75</v>
      </c>
      <c r="H3115" s="104">
        <f>IF('3rd 6'!C57&gt;0,'3rd 6'!J57,IF('3rd 6'!K57&gt;0,'3rd 6'!R57,IF('3rd 6'!S57&gt;0,'3rd 6'!Z57,0)))</f>
        <v>0</v>
      </c>
      <c r="I3115" s="457"/>
      <c r="J3115" s="525"/>
      <c r="K3115" s="442" t="str">
        <f>IF(J3114&gt;=2.5,K3113,IF(J3114&gt;=2.25,"C",IF(J3114&gt;=2,"D",IF(J3114=0,0,"F"))))</f>
        <v>B-</v>
      </c>
      <c r="L3115" s="104">
        <f>IF('4th 1'!C57&gt;0,'4th 1'!J57,IF('4th 1'!K57&gt;0,'4th 1'!R57,IF('4th 1'!S57&gt;0,'4th 1'!Z57,0)))</f>
        <v>38.5</v>
      </c>
      <c r="M3115" s="104">
        <f>IF('4th 2'!C57&gt;0,'4th 2'!J57,IF('4th 2'!K57&gt;0,'4th 2'!R57,IF('4th 2'!S57&gt;0,'4th 2'!Z57,0)))</f>
        <v>32.5</v>
      </c>
      <c r="N3115" s="104">
        <f>IF('4th 3'!C57&gt;0,'4th 3'!J57,IF('4th 3'!K57&gt;0,'4th 3'!R57,IF('4th 3'!S57&gt;0,'4th 3'!Z57,0)))</f>
        <v>41</v>
      </c>
      <c r="O3115" s="104">
        <f>IF('4th 4'!C57&gt;0,'4th 4'!J57,IF('4th 4'!K57&gt;0,'4th 4'!R57,IF('4th 4'!S57&gt;0,'4th 4'!Z57,0)))</f>
        <v>44</v>
      </c>
      <c r="P3115" s="104">
        <f>IF('4th 5'!C57&gt;0,'4th 5'!J57,IF('4th 5'!K57&gt;0,'4th 5'!R57,IF('4th 5'!S57&gt;0,'4th 5'!Z57,0)))</f>
        <v>25.5</v>
      </c>
      <c r="Q3115" s="104">
        <f>IF('4th 6'!C57&gt;0,'4th 6'!J57,IF('4th 6'!K57&gt;0,'4th 6'!R57,IF('4th 6'!S57&gt;0,'4th 6'!Z57,0)))</f>
        <v>25.5</v>
      </c>
      <c r="R3115" s="104">
        <f>IF('4th 7'!C57&gt;0,'4th 7'!J57,IF('4th 7'!K57&gt;0,'4th 7'!R57,IF('4th 7'!S57&gt;0,'4th 7'!Z57,0)))</f>
        <v>0</v>
      </c>
      <c r="S3115" s="457"/>
      <c r="T3115" s="525"/>
      <c r="U3115" s="442" t="str">
        <f>IF(T3114&gt;=2.5,U3113,IF(T3114&gt;=2.25,"C",IF(T3114&gt;=2,"D",IF(T3114=0,0,"F"))))</f>
        <v>B-</v>
      </c>
      <c r="V3115" s="454" t="s">
        <v>40</v>
      </c>
      <c r="W3115" s="443"/>
      <c r="X3115" s="443"/>
      <c r="Y3115" s="455"/>
      <c r="Z3115" s="510"/>
      <c r="AA3115" s="105"/>
      <c r="AB3115" s="105"/>
    </row>
    <row r="3116" spans="1:28" ht="16.5" customHeight="1">
      <c r="A3116" s="424"/>
      <c r="B3116" s="91" t="s">
        <v>67</v>
      </c>
      <c r="C3116" s="117">
        <f>'3rd 1'!AA57</f>
        <v>56</v>
      </c>
      <c r="D3116" s="117">
        <f>'3rd 2'!AA57</f>
        <v>57</v>
      </c>
      <c r="E3116" s="117">
        <f>'3rd 3'!AA57</f>
        <v>60</v>
      </c>
      <c r="F3116" s="117">
        <f>'3rd 4'!AA57</f>
        <v>73</v>
      </c>
      <c r="G3116" s="117">
        <f>'3rd 5'!AA57</f>
        <v>51</v>
      </c>
      <c r="H3116" s="117">
        <f>'3rd 6'!AA57</f>
        <v>0</v>
      </c>
      <c r="I3116" s="457"/>
      <c r="J3116" s="525"/>
      <c r="K3116" s="491"/>
      <c r="L3116" s="117">
        <f>'4th 1'!AA57</f>
        <v>60</v>
      </c>
      <c r="M3116" s="117">
        <f>'4th 2'!AA57</f>
        <v>56</v>
      </c>
      <c r="N3116" s="117">
        <f>'4th 3'!AA57</f>
        <v>68</v>
      </c>
      <c r="O3116" s="117">
        <f>'4th 4'!AA57</f>
        <v>71</v>
      </c>
      <c r="P3116" s="117">
        <f>'4th 5'!AA57</f>
        <v>55</v>
      </c>
      <c r="Q3116" s="117">
        <f>'4th 6'!AA57</f>
        <v>49</v>
      </c>
      <c r="R3116" s="117">
        <f>'4th 7'!AA57</f>
        <v>0</v>
      </c>
      <c r="S3116" s="457"/>
      <c r="T3116" s="525"/>
      <c r="U3116" s="491"/>
      <c r="V3116" s="444">
        <f>IF((C3117+C3119)=0,0,C3112)+IF((D3117+D3119)=0,0,D3112)+IF((E3117+E3119)=0,0,E3112)+IF((F3117+F3119)=0,0,F3112)+IF((G3117+G3119)=0,0,G3112)+IF((H3117+H3119)=0,0,H3112)+IF((L3117+L3119)=0,0,L3112)+IF((M3117+M3119)=0,0,M3112)+IF((N3117+N3119)=0,0,N3112)+IF((O3117+O3119)=0,0,O3112)+IF((P3117+P3119)=0,0,P3112)+IF((Q3117+Q3119)=0,0,Q3112)+IF((R3117+R3119)=0,0,R3112)+IF(E3149&gt;0,1.5,0)</f>
        <v>31.5</v>
      </c>
      <c r="W3116" s="457">
        <f>I3113+S3113+(E3149*1.5)</f>
        <v>90</v>
      </c>
      <c r="X3116" s="440">
        <f>IF(S3113&gt;0,(W3116/31.5),J3114)</f>
        <v>2.8571428571428572</v>
      </c>
      <c r="Y3116" s="164" t="str">
        <f>IF(X3116&gt;=4,"A+",IF(X3116&gt;=3.75,"A",IF(X3116&gt;=3.5,"A-",IF(X3116&gt;=3.25,"B+",IF(X3116&gt;=3,"B",IF(X3116&gt;=2.75,"B-",IF(X3116&gt;=2.5,"C+",IF(X3116&gt;=2,"C","F"))))))))</f>
        <v>B-</v>
      </c>
      <c r="Z3116" s="510"/>
    </row>
    <row r="3117" spans="1:28" ht="16.5">
      <c r="A3117" s="424"/>
      <c r="B3117" s="91" t="s">
        <v>1</v>
      </c>
      <c r="C3117" s="104">
        <f>'3rd 1'!AC57</f>
        <v>2.75</v>
      </c>
      <c r="D3117" s="104">
        <f>'3rd 2'!AC57</f>
        <v>2.75</v>
      </c>
      <c r="E3117" s="104">
        <f>'3rd 3'!AC57</f>
        <v>3</v>
      </c>
      <c r="F3117" s="104">
        <f>'3rd 4'!AC57</f>
        <v>3.5</v>
      </c>
      <c r="G3117" s="104">
        <f>'3rd 5'!AC57</f>
        <v>2.5</v>
      </c>
      <c r="H3117" s="104">
        <f>'3rd 6'!AC57</f>
        <v>0</v>
      </c>
      <c r="I3117" s="457"/>
      <c r="J3117" s="525"/>
      <c r="K3117" s="106"/>
      <c r="L3117" s="104">
        <f>'4th 1'!AC57</f>
        <v>3</v>
      </c>
      <c r="M3117" s="104">
        <f>'4th 2'!AC57</f>
        <v>2.75</v>
      </c>
      <c r="N3117" s="104">
        <f>'4th 3'!AC57</f>
        <v>3.25</v>
      </c>
      <c r="O3117" s="104">
        <f>'4th 4'!AC57</f>
        <v>3.5</v>
      </c>
      <c r="P3117" s="104">
        <f>'4th 5'!AC57</f>
        <v>2.75</v>
      </c>
      <c r="Q3117" s="104">
        <f>'4th 6'!AC57</f>
        <v>2.25</v>
      </c>
      <c r="R3117" s="107">
        <f>'4th 7'!AC57</f>
        <v>0</v>
      </c>
      <c r="S3117" s="457"/>
      <c r="T3117" s="525"/>
      <c r="U3117" s="108"/>
      <c r="V3117" s="456"/>
      <c r="W3117" s="448"/>
      <c r="X3117" s="441"/>
      <c r="Y3117" s="451" t="str">
        <f>IF(S3113&gt;0,(IF(X3116&gt;=2.5,Y3116,IF(X3116&gt;=2.25,"C",IF(X3116&gt;=2,"D","F")))),K3115)</f>
        <v>B-</v>
      </c>
      <c r="Z3117" s="510"/>
    </row>
    <row r="3118" spans="1:28" ht="16.5">
      <c r="A3118" s="424"/>
      <c r="B3118" s="91" t="s">
        <v>2</v>
      </c>
      <c r="C3118" s="104" t="str">
        <f>'3rd 1'!AB57</f>
        <v>B-</v>
      </c>
      <c r="D3118" s="104" t="str">
        <f>'3rd 2'!AB57</f>
        <v>B-</v>
      </c>
      <c r="E3118" s="104" t="str">
        <f>'3rd 3'!AB57</f>
        <v>B</v>
      </c>
      <c r="F3118" s="104" t="str">
        <f>'3rd 4'!AB57</f>
        <v>A-</v>
      </c>
      <c r="G3118" s="104" t="str">
        <f>'3rd 5'!AB57</f>
        <v>C+</v>
      </c>
      <c r="H3118" s="104" t="str">
        <f>'3rd 6'!AB57</f>
        <v/>
      </c>
      <c r="I3118" s="457"/>
      <c r="J3118" s="98"/>
      <c r="K3118" s="90"/>
      <c r="L3118" s="104" t="str">
        <f>'4th 1'!AB57</f>
        <v>B</v>
      </c>
      <c r="M3118" s="104" t="str">
        <f>'4th 2'!AB57</f>
        <v>B-</v>
      </c>
      <c r="N3118" s="104" t="str">
        <f>'4th 3'!AB57</f>
        <v>B+</v>
      </c>
      <c r="O3118" s="104" t="str">
        <f>'4th 4'!AB57</f>
        <v>A-</v>
      </c>
      <c r="P3118" s="104" t="str">
        <f>'4th 5'!AB57</f>
        <v>B-</v>
      </c>
      <c r="Q3118" s="104" t="str">
        <f>'4th 6'!AB57</f>
        <v>C</v>
      </c>
      <c r="R3118" s="104" t="str">
        <f>'4th 7'!AB57</f>
        <v/>
      </c>
      <c r="S3118" s="457"/>
      <c r="T3118" s="98"/>
      <c r="U3118" s="109"/>
      <c r="V3118" s="446"/>
      <c r="W3118" s="449"/>
      <c r="X3118" s="450"/>
      <c r="Y3118" s="452"/>
      <c r="Z3118" s="510"/>
    </row>
    <row r="3119" spans="1:28" ht="16.5" customHeight="1">
      <c r="A3119" s="413" t="s">
        <v>127</v>
      </c>
      <c r="B3119" s="91" t="s">
        <v>1</v>
      </c>
      <c r="C3119" s="104">
        <f>'3rd 1'!AD57</f>
        <v>0</v>
      </c>
      <c r="D3119" s="104">
        <f>'3rd 2'!AD57</f>
        <v>0</v>
      </c>
      <c r="E3119" s="104">
        <f>'3rd 3'!AD57</f>
        <v>0</v>
      </c>
      <c r="F3119" s="104">
        <f>'3rd 4'!AD57</f>
        <v>0</v>
      </c>
      <c r="G3119" s="104">
        <f>'3rd 5'!AD57</f>
        <v>0</v>
      </c>
      <c r="H3119" s="104">
        <f>'3rd 6'!AD57</f>
        <v>0</v>
      </c>
      <c r="I3119" s="415">
        <f>(C3119*C3112)+(D3119*D3112)+(E3119*E3112)+(F3119*F3112)+(G3119*G3112)+(H3119*H3112)</f>
        <v>0</v>
      </c>
      <c r="J3119" s="417">
        <f>IF(C3119&gt;0,(C3117*C3112),0)+IF(D3119&gt;0,(D3117*D3112),0)+IF(E3119&gt;0,(E3117*E3112),0)+IF(F3119&gt;0,(F3117*F3112),0)+IF(G3119&gt;0,(G3117*G3112),0)+IF(H3119&gt;0,(H3117*H3112),0)</f>
        <v>0</v>
      </c>
      <c r="K3119" s="418">
        <f>IF(C3119&gt;C3117,((C3119*C3112)-(C3117*C3112)),0)+IF(D3119&gt;D3117,((D3119*D3112)-(D3117*D3112)),0)+IF(E3119&gt;E3117,((E3119*E3112)-(E3117*E3112)),0)+IF(F3119&gt;F3117,((F3119*F3112)-(F3117*F3112)),0)+IF(G3119&gt;G3117,((G3119*G3112)-(G3117*G3112)),0)+IF(H3119&gt;H3117,((H3119*H3112)-(H3117*H3112)),0)</f>
        <v>0</v>
      </c>
      <c r="L3119" s="165">
        <f>'4th 1'!AD57</f>
        <v>0</v>
      </c>
      <c r="M3119" s="104">
        <f>'4th 2'!AD57</f>
        <v>0</v>
      </c>
      <c r="N3119" s="104">
        <f>'4th 3'!AD57</f>
        <v>0</v>
      </c>
      <c r="O3119" s="104">
        <f>'4th 4'!AD57</f>
        <v>0</v>
      </c>
      <c r="P3119" s="104">
        <f>'4th 5'!AD57</f>
        <v>0</v>
      </c>
      <c r="Q3119" s="104">
        <f>'4th 6'!AD57</f>
        <v>0</v>
      </c>
      <c r="R3119" s="104">
        <f>'4th 7'!AD57</f>
        <v>0</v>
      </c>
      <c r="S3119" s="415">
        <f>(L3119*L3112)+(M3119*M3112)+(N3119*N3112)+(O3119*O3112)+(P3119*P3112)+(Q3119*Q3112)+(R3119*R3112)</f>
        <v>0</v>
      </c>
      <c r="T3119" s="417">
        <f>IF(L3119&gt;0,(L3117*L3112),0)+IF(M3119&gt;0,(M3117*M3112),0)+IF(N3119&gt;0,(N3117*N3112),0)+IF(O3119&gt;0,(O3117*O3112),0)+IF(P3119&gt;0,(P3117*P3112),0)+IF(Q3119&gt;0,(Q3117*Q3112),0)+IF(R3119&gt;0,(R3117*R3112),0)</f>
        <v>0</v>
      </c>
      <c r="U3119" s="484">
        <f>IF(L3119&gt;L3117,((L3119*L3112)-(L3117*L3112)),0)+IF(M3119&gt;M3117,((M3119*M3112)-(M3117*M3112)),0)+IF(N3119&gt;N3117,((N3119*N3112)-(N3117*N3112)),0)+IF(O3119&gt;O3117,((O3119*O3112)-(O3117*O3112)),0)+IF(P3119&gt;P3117,((P3119*P3112)-(P3117*P3112)),0)+IF(Q3119&gt;Q3117,((Q3119*Q3112)-(Q3117*Q3112)),0)+IF(R3119&gt;R3117,((R3119*R3112)-(R3117*R3112)),0)</f>
        <v>0</v>
      </c>
      <c r="V3119" s="401">
        <f>I3119+S3119</f>
        <v>0</v>
      </c>
      <c r="W3119" s="436">
        <f>J3119+T3119</f>
        <v>0</v>
      </c>
      <c r="X3119" s="438">
        <f>K3119+U3119</f>
        <v>0</v>
      </c>
      <c r="Y3119" s="483">
        <f>K3119+U3119+X3106</f>
        <v>0</v>
      </c>
      <c r="Z3119" s="510"/>
    </row>
    <row r="3120" spans="1:28" ht="16.5" thickBot="1">
      <c r="A3120" s="414"/>
      <c r="B3120" s="157" t="s">
        <v>23</v>
      </c>
      <c r="C3120" s="180" t="str">
        <f>'3rd 1'!AE57</f>
        <v/>
      </c>
      <c r="D3120" s="180" t="str">
        <f>'3rd 2'!AE57</f>
        <v/>
      </c>
      <c r="E3120" s="180" t="str">
        <f>'3rd 3'!AE57</f>
        <v/>
      </c>
      <c r="F3120" s="180" t="str">
        <f>'3rd 4'!AE57</f>
        <v/>
      </c>
      <c r="G3120" s="180" t="str">
        <f>'3rd 5'!AE57</f>
        <v/>
      </c>
      <c r="H3120" s="180" t="str">
        <f>'3rd 6'!AE57</f>
        <v/>
      </c>
      <c r="I3120" s="416"/>
      <c r="J3120" s="416"/>
      <c r="K3120" s="419"/>
      <c r="L3120" s="180" t="str">
        <f>'4th 1'!AE57</f>
        <v/>
      </c>
      <c r="M3120" s="180" t="str">
        <f>'4th 2'!AE57</f>
        <v/>
      </c>
      <c r="N3120" s="180" t="str">
        <f>'4th 3'!AE57</f>
        <v/>
      </c>
      <c r="O3120" s="180" t="str">
        <f>'4th 4'!AE57</f>
        <v/>
      </c>
      <c r="P3120" s="180" t="str">
        <f>'4th 5'!AE57</f>
        <v/>
      </c>
      <c r="Q3120" s="180" t="str">
        <f>'4th 6'!AE57</f>
        <v/>
      </c>
      <c r="R3120" s="180" t="str">
        <f>'4th 7'!AE57</f>
        <v/>
      </c>
      <c r="S3120" s="416"/>
      <c r="T3120" s="416"/>
      <c r="U3120" s="419"/>
      <c r="V3120" s="402"/>
      <c r="W3120" s="437"/>
      <c r="X3120" s="439"/>
      <c r="Y3120" s="406"/>
      <c r="Z3120" s="510"/>
    </row>
    <row r="3121" spans="1:26" ht="19.5" customHeight="1" thickTop="1" thickBot="1">
      <c r="A3121" s="435" t="s">
        <v>31</v>
      </c>
      <c r="B3121" s="435"/>
      <c r="C3121" s="435"/>
      <c r="D3121" s="435"/>
      <c r="E3121" s="435"/>
      <c r="F3121" s="435"/>
      <c r="G3121" s="435"/>
      <c r="H3121" s="435"/>
      <c r="I3121" s="435"/>
      <c r="J3121" s="435"/>
      <c r="K3121" s="435"/>
      <c r="L3121" s="435"/>
      <c r="M3121" s="435"/>
      <c r="N3121" s="435"/>
      <c r="O3121" s="435"/>
      <c r="P3121" s="435"/>
      <c r="Q3121" s="435"/>
      <c r="R3121" s="435"/>
      <c r="S3121" s="435"/>
      <c r="T3121" s="435"/>
      <c r="U3121" s="435"/>
      <c r="V3121" s="435"/>
      <c r="W3121" s="435"/>
      <c r="X3121" s="435"/>
      <c r="Y3121" s="435"/>
      <c r="Z3121" s="510"/>
    </row>
    <row r="3122" spans="1:26" ht="17.25" customHeight="1" thickTop="1" thickBot="1">
      <c r="A3122" s="478" t="s">
        <v>46</v>
      </c>
      <c r="B3122" s="479"/>
      <c r="C3122" s="479"/>
      <c r="D3122" s="479"/>
      <c r="E3122" s="479"/>
      <c r="F3122" s="479"/>
      <c r="G3122" s="479"/>
      <c r="H3122" s="479"/>
      <c r="I3122" s="479"/>
      <c r="J3122" s="479"/>
      <c r="K3122" s="480"/>
      <c r="L3122" s="426" t="s">
        <v>47</v>
      </c>
      <c r="M3122" s="426"/>
      <c r="N3122" s="426"/>
      <c r="O3122" s="426"/>
      <c r="P3122" s="426"/>
      <c r="Q3122" s="426"/>
      <c r="R3122" s="426"/>
      <c r="S3122" s="426"/>
      <c r="T3122" s="426"/>
      <c r="U3122" s="427"/>
      <c r="V3122" s="160"/>
      <c r="W3122" s="428" t="s">
        <v>39</v>
      </c>
      <c r="X3122" s="428"/>
      <c r="Y3122" s="161"/>
      <c r="Z3122" s="510"/>
    </row>
    <row r="3123" spans="1:26" ht="17.25" thickTop="1">
      <c r="A3123" s="99" t="s">
        <v>22</v>
      </c>
      <c r="B3123" s="100"/>
      <c r="C3123" s="101">
        <f>'5th 1'!B4</f>
        <v>301</v>
      </c>
      <c r="D3123" s="101">
        <f>'5th 2'!B4</f>
        <v>302</v>
      </c>
      <c r="E3123" s="101">
        <f>'5th 3'!B4</f>
        <v>303</v>
      </c>
      <c r="F3123" s="101">
        <f>'5th 4'!B4</f>
        <v>304</v>
      </c>
      <c r="G3123" s="101">
        <f>'5th 5'!B4</f>
        <v>305</v>
      </c>
      <c r="H3123" s="101">
        <f>'5th 6'!B4</f>
        <v>0</v>
      </c>
      <c r="I3123" s="430" t="s">
        <v>0</v>
      </c>
      <c r="J3123" s="430" t="s">
        <v>3</v>
      </c>
      <c r="K3123" s="432" t="s">
        <v>2</v>
      </c>
      <c r="L3123" s="101">
        <f>'6th 1'!B4</f>
        <v>306</v>
      </c>
      <c r="M3123" s="101">
        <f>'6th 2'!B4</f>
        <v>307</v>
      </c>
      <c r="N3123" s="101">
        <f>'6th 3'!B4</f>
        <v>308</v>
      </c>
      <c r="O3123" s="101">
        <f>'6th 4'!B4</f>
        <v>309</v>
      </c>
      <c r="P3123" s="101">
        <f>'6th 5'!B4</f>
        <v>310</v>
      </c>
      <c r="Q3123" s="101">
        <f>'6th 6'!B4</f>
        <v>0</v>
      </c>
      <c r="R3123" s="101">
        <f>'6th 7'!B4</f>
        <v>0</v>
      </c>
      <c r="S3123" s="429" t="s">
        <v>0</v>
      </c>
      <c r="T3123" s="429" t="s">
        <v>3</v>
      </c>
      <c r="U3123" s="431" t="s">
        <v>2</v>
      </c>
      <c r="V3123" s="433" t="s">
        <v>62</v>
      </c>
      <c r="W3123" s="434"/>
      <c r="X3123" s="434"/>
      <c r="Y3123" s="162" t="str">
        <f>IF(X3124&gt;=4,"A+",IF(X3124&gt;=3.75,"A",IF(X3124&gt;=3.5,"A-",IF(X3124&gt;=3.25,"B+",IF(X3124&gt;=3,"B",IF(X3124&gt;=2.75,"B-",IF(X3124&gt;=2.5,"C+",IF(X3124&gt;=2,"C","F"))))))))</f>
        <v>B-</v>
      </c>
      <c r="Z3123" s="510"/>
    </row>
    <row r="3124" spans="1:26" ht="65.25" customHeight="1">
      <c r="A3124" s="77" t="s">
        <v>63</v>
      </c>
      <c r="B3124" s="78"/>
      <c r="C3124" s="79" t="str">
        <f>IF('5th 1'!C57&gt;0,'5th 1'!D6,IF('5th 1'!K57&gt;0,'5th 1'!L6,IF('5th 1'!S57&gt;0,'5th 1'!T6,0)))</f>
        <v>Drawing-5</v>
      </c>
      <c r="D3124" s="79" t="str">
        <f>IF('5th 2'!C57&gt;0,'5th 2'!D6,IF('5th 2'!K57&gt;0,'5th 2'!L6,IF('5th 2'!S57&gt;0,'5th 2'!T6,0)))</f>
        <v>Head Study-1</v>
      </c>
      <c r="E3124" s="79" t="str">
        <f>IF('5th 3'!C57&gt;0,'5th 3'!D6,IF('5th 3'!K57&gt;0,'5th 3'!L6,IF('5th 3'!S57&gt;0,'5th 3'!T6,0)))</f>
        <v>Still life-3</v>
      </c>
      <c r="F3124" s="79" t="str">
        <f>IF('5th 4'!C57&gt;0,'5th 4'!D6,IF('5th 4'!K57&gt;0,'5th 4'!L6,IF('5th 4'!S57&gt;0,'5th 4'!T6,0)))</f>
        <v>Composition-1</v>
      </c>
      <c r="G3124" s="79" t="str">
        <f>IF('5th 5'!C57&gt;0,'5th 5'!D6,IF('5th 5'!K57&gt;0,'5th 5'!L6,IF('5th 5'!S57&gt;0,'5th 5'!T6,0)))</f>
        <v>History of Art</v>
      </c>
      <c r="H3124" s="79">
        <f>IF('5th 6'!C57&gt;0,'5th 6'!D6,IF('5th 6'!K57&gt;0,'5th 6'!L6,IF('5th 6'!S57&gt;0,'5th 6'!T6,0)))</f>
        <v>0</v>
      </c>
      <c r="I3124" s="481"/>
      <c r="J3124" s="481"/>
      <c r="K3124" s="482"/>
      <c r="L3124" s="79" t="str">
        <f>IF('6th 1'!C57&gt;0,'6th 1'!D6,IF('6th 1'!K57&gt;0,'6th 1'!L6,IF('6th 1'!S57&gt;0,'6th 1'!T6,0)))</f>
        <v>Drawing-6</v>
      </c>
      <c r="M3124" s="79" t="str">
        <f>IF('6th 2'!C57&gt;0,'6th 2'!D6,IF('6th 2'!K57&gt;0,'6th 2'!L6,IF('6th 2'!S57&gt;0,'6th 2'!T6,0)))</f>
        <v>Head study-2</v>
      </c>
      <c r="N3124" s="79" t="str">
        <f>IF('6th 3'!C57&gt;0,'6th 3'!D6,IF('6th 3'!K57&gt;0,'6th 3'!L6,IF('6th 3'!S57&gt;0,'6th 3'!T6,0)))</f>
        <v>Copy from old Master study</v>
      </c>
      <c r="O3124" s="79" t="str">
        <f>IF('6th 4'!C57&gt;0,'6th 4'!D6,IF('6th 4'!K57&gt;0,'6th 4'!L6,IF('6th 4'!S57&gt;0,'6th 4'!T6,0)))</f>
        <v>Composition-2</v>
      </c>
      <c r="P3124" s="79" t="str">
        <f>IF('6th 5'!C57&gt;0,'6th 5'!D6,IF('6th 5'!K57&gt;0,'6th 5'!L6,IF('6th 5'!S57&gt;0,'6th 5'!T6,0)))</f>
        <v>History of Arts</v>
      </c>
      <c r="Q3124" s="79">
        <f>IF('6th 6'!C57&gt;0,'6th 6'!D6,IF('6th 6'!K57&gt;0,'6th 6'!L6,IF('6th 6'!S57&gt;0,'6th 6'!T6,0)))</f>
        <v>0</v>
      </c>
      <c r="R3124" s="79">
        <f>IF('6th 7'!C57&gt;0,'6th 7'!D6,IF('6th 7'!K57&gt;0,'6th 7'!L6,IF('6th 7'!S57&gt;0,'6th 7'!T6,0)))</f>
        <v>0</v>
      </c>
      <c r="S3124" s="429"/>
      <c r="T3124" s="429"/>
      <c r="U3124" s="431"/>
      <c r="V3124" s="335">
        <f>IF(I3126&gt;0,(V3129+V3111),0)</f>
        <v>94.5</v>
      </c>
      <c r="W3124" s="254">
        <f>IF(I3126&gt;0,(W3129+W3111),0)</f>
        <v>272.25</v>
      </c>
      <c r="X3124" s="336">
        <f>IF(S3126&gt;0,(W3124/94.5),IF(I3126&gt;0,(W3124/78),0))</f>
        <v>2.8809523809523809</v>
      </c>
      <c r="Y3124" s="163" t="str">
        <f>IF(X3124&gt;=2.5,Y3123,IF(X3124&gt;=2.25,"C",IF(X3124&gt;=2,"D",IF(X3124=0,0,"F"))))</f>
        <v>B-</v>
      </c>
      <c r="Z3124" s="510"/>
    </row>
    <row r="3125" spans="1:26" ht="16.5">
      <c r="A3125" s="77" t="s">
        <v>12</v>
      </c>
      <c r="B3125" s="78"/>
      <c r="C3125" s="102">
        <f>IF('5th 1'!C57&gt;0,'5th 1'!H4,IF('5th 1'!K57&gt;0,'5th 1'!P4,IF('5th 1'!S57&gt;0,'5th 1'!X4,0)))</f>
        <v>3</v>
      </c>
      <c r="D3125" s="102">
        <f>IF('5th 2'!C57&gt;0,'5th 2'!H4,IF('5th 2'!K57&gt;0,'5th 2'!P4,IF('5th 2'!S57&gt;0,'5th 2'!X4,0)))</f>
        <v>3</v>
      </c>
      <c r="E3125" s="102">
        <f>IF('5th 3'!C57&gt;0,'5th 3'!H4,IF('5th 3'!K57&gt;0,'5th 3'!P4,IF('5th 3'!S57&gt;0,'5th 3'!X4,0)))</f>
        <v>3</v>
      </c>
      <c r="F3125" s="102">
        <f>IF('5th 4'!C57&gt;0,'5th 4'!H4,IF('5th 4'!K57&gt;0,'5th 4'!P4,IF('5th 4'!S57&gt;0,'5th 4'!X4,0)))</f>
        <v>3</v>
      </c>
      <c r="G3125" s="102">
        <f>IF('5th 5'!C57&gt;0,'5th 5'!H4,IF('5th 5'!K57&gt;0,'5th 5'!P4,IF('5th 5'!S57&gt;0,'5th 5'!X4,0)))</f>
        <v>3</v>
      </c>
      <c r="H3125" s="102">
        <f>IF('5th 6'!C57&gt;0,'5th 6'!H4,IF('5th 6'!K57&gt;0,'5th 6'!P4,IF('5th 6'!S57&gt;0,'5th 6'!X4,0)))</f>
        <v>0</v>
      </c>
      <c r="I3125" s="481"/>
      <c r="J3125" s="481"/>
      <c r="K3125" s="482"/>
      <c r="L3125" s="102">
        <f>IF('6th 1'!C57&gt;0,'6th 1'!H4,IF('6th 1'!K57&gt;0,'6th 1'!P4,IF('6th 1'!S57&gt;0,'6th 1'!X4,0)))</f>
        <v>3</v>
      </c>
      <c r="M3125" s="102">
        <f>IF('6th 2'!C57&gt;0,'6th 2'!H4,IF('6th 2'!K57&gt;0,'6th 2'!P4,IF('6th 2'!S57&gt;0,'6th 2'!X4,0)))</f>
        <v>3</v>
      </c>
      <c r="N3125" s="102">
        <f>IF('6th 3'!C57&gt;0,'6th 3'!H4,IF('6th 3'!K57&gt;0,'6th 3'!P4,IF('6th 3'!S57&gt;0,'6th 3'!X4,0)))</f>
        <v>3</v>
      </c>
      <c r="O3125" s="102">
        <f>IF('6th 4'!C57&gt;0,'6th 4'!H4,IF('6th 4'!K57&gt;0,'6th 4'!P4,IF('6th 4'!S57&gt;0,'6th 4'!X4,0)))</f>
        <v>3</v>
      </c>
      <c r="P3125" s="102">
        <f>IF('6th 5'!C57&gt;0,'6th 5'!H4,IF('6th 5'!K57&gt;0,'6th 5'!P4,IF('6th 5'!S57&gt;0,'6th 5'!X4,0)))</f>
        <v>3</v>
      </c>
      <c r="Q3125" s="102">
        <f>IF('6th 6'!C57&gt;0,'6th 6'!H4,IF('6th 6'!K57&gt;0,'6th 6'!#REF!,IF('6th 6'!S57&gt;0,'6th 6'!X4,0)))</f>
        <v>0</v>
      </c>
      <c r="R3125" s="102">
        <f>IF('6th 7'!C57&gt;0,'6th 7'!H4,IF('6th 7'!K57&gt;0,'6th 7'!P4,IF('6th 7'!S57&gt;0,'6th 7'!X4,0)))</f>
        <v>0</v>
      </c>
      <c r="S3125" s="430"/>
      <c r="T3125" s="430"/>
      <c r="U3125" s="432"/>
      <c r="V3125" s="460" t="s">
        <v>41</v>
      </c>
      <c r="W3125" s="461"/>
      <c r="X3125" s="461"/>
      <c r="Y3125" s="462"/>
      <c r="Z3125" s="510"/>
    </row>
    <row r="3126" spans="1:26" ht="17.25" thickBot="1">
      <c r="A3126" s="77" t="s">
        <v>11</v>
      </c>
      <c r="B3126" s="78"/>
      <c r="C3126" s="102">
        <v>100</v>
      </c>
      <c r="D3126" s="102">
        <v>100</v>
      </c>
      <c r="E3126" s="102">
        <v>100</v>
      </c>
      <c r="F3126" s="102">
        <v>100</v>
      </c>
      <c r="G3126" s="102">
        <v>100</v>
      </c>
      <c r="H3126" s="102">
        <v>100</v>
      </c>
      <c r="I3126" s="465">
        <f>(C3130*C3125)+(D3130*D3125)+(E3130*E3125)+(F3130*F3125)+(G3130*G3125)+(H3130*H3125)</f>
        <v>45.75</v>
      </c>
      <c r="J3126" s="84"/>
      <c r="K3126" s="103" t="str">
        <f>IF(J3128&gt;=4,"A+",IF(J3128&gt;=3.75,"A",IF(J3128&gt;=3.5,"A-",IF(J3128&gt;=3.25,"B+",IF(J3128&gt;=3,"B",IF(J3128&gt;=2.75,"B-",IF(J3128&gt;=2.5,"C+",IF(J3128&gt;=2,"C","F"))))))))</f>
        <v>B</v>
      </c>
      <c r="L3126" s="102">
        <v>100</v>
      </c>
      <c r="M3126" s="102">
        <v>100</v>
      </c>
      <c r="N3126" s="102">
        <v>100</v>
      </c>
      <c r="O3126" s="102">
        <v>100</v>
      </c>
      <c r="P3126" s="102">
        <v>100</v>
      </c>
      <c r="Q3126" s="102">
        <v>100</v>
      </c>
      <c r="R3126" s="102">
        <v>100</v>
      </c>
      <c r="S3126" s="465">
        <f>(L3130*L3125)+(M3130*M3125)+(N3130*N3125)+(O3130*O3125)+(P3130*P3125)+(Q3130*Q3125)+(R3130*R3125)</f>
        <v>43.5</v>
      </c>
      <c r="T3126" s="84"/>
      <c r="U3126" s="103" t="str">
        <f>IF(T3128&gt;=4,"A+",IF(T3128&gt;=3.75,"A",IF(T3128&gt;=3.5,"A-",IF(T3128&gt;=3.25,"B+",IF(T3128&gt;=3,"B",IF(T3128&gt;=2.75,"B-",IF(T3128&gt;=2.5,"C+",IF(T3128&gt;=2,"C","F"))))))))</f>
        <v>B-</v>
      </c>
      <c r="V3126" s="467" t="s">
        <v>29</v>
      </c>
      <c r="W3126" s="469" t="s">
        <v>0</v>
      </c>
      <c r="X3126" s="469" t="s">
        <v>3</v>
      </c>
      <c r="Y3126" s="476" t="s">
        <v>2</v>
      </c>
      <c r="Z3126" s="510"/>
    </row>
    <row r="3127" spans="1:26" ht="17.25" thickTop="1">
      <c r="A3127" s="77" t="s">
        <v>28</v>
      </c>
      <c r="B3127" s="86"/>
      <c r="C3127" s="104">
        <f>IF('5th 1'!C57&gt;0,'5th 1'!C57,IF('5th 1'!K57&gt;0,'5th 1'!K57,IF('5th 1'!S57&gt;0,'5th 1'!S57,0)))</f>
        <v>22</v>
      </c>
      <c r="D3127" s="104">
        <f>IF('5th 2'!C57&gt;0,'5th 2'!C57,IF('5th 2'!K57&gt;0,'5th 2'!K57,IF('5th 2'!S57&gt;0,'5th 2'!S57,0)))</f>
        <v>27.5</v>
      </c>
      <c r="E3127" s="104">
        <f>IF('5th 3'!C57&gt;0,'5th 3'!C57,IF('5th 3'!K57&gt;0,'5th 3'!K57,IF('5th 3'!S57&gt;0,'5th 3'!S57,0)))</f>
        <v>25.5</v>
      </c>
      <c r="F3127" s="104">
        <f>IF('5th 4'!C57&gt;0,'5th 4'!C57,IF('5th 4'!K57&gt;0,'5th 4'!K57,IF('5th 4'!S57&gt;0,'5th 4'!S57,0)))</f>
        <v>26</v>
      </c>
      <c r="G3127" s="104">
        <f>IF('5th 5'!C57&gt;0,'5th 5'!C57,IF('5th 5'!K57&gt;0,'5th 5'!K57,IF('5th 5'!S57&gt;0,'5th 5'!S57,0)))</f>
        <v>28.5</v>
      </c>
      <c r="H3127" s="104">
        <f>IF('5th 6'!C57&gt;0,'5th 6'!C57,IF('5th 6'!K57&gt;0,'5th 6'!K57,IF('5th 6'!S57&gt;0,'5th 6'!S57,0)))</f>
        <v>0</v>
      </c>
      <c r="I3127" s="448"/>
      <c r="J3127" s="98"/>
      <c r="K3127" s="90"/>
      <c r="L3127" s="104">
        <f>IF('6th 1'!C57&gt;0,'6th 1'!C57,IF('6th 1'!K57&gt;0,'6th 1'!K57,IF('6th 1'!S57&gt;0,'6th 1'!S57,0)))</f>
        <v>24</v>
      </c>
      <c r="M3127" s="104">
        <f>IF('6th 2'!C57&gt;0,'6th 2'!C57,IF('6th 2'!K57&gt;0,'6th 2'!K57,IF('6th 2'!S57&gt;0,'6th 2'!S57,0)))</f>
        <v>22.5</v>
      </c>
      <c r="N3127" s="104">
        <f>IF('6th 3'!C57&gt;0,'6th 3'!C57,IF('6th 3'!K57&gt;0,'6th 3'!K57,IF('6th 3'!S57&gt;0,'6th 3'!S57,0)))</f>
        <v>27.5</v>
      </c>
      <c r="O3127" s="104">
        <f>IF('6th 4'!C57&gt;0,'6th 4'!C57,IF('6th 4'!K57&gt;0,'6th 4'!K57,IF('6th 4'!S57&gt;0,'6th 4'!S57,0)))</f>
        <v>27</v>
      </c>
      <c r="P3127" s="104">
        <f>IF('6th 5'!C57&gt;0,'6th 5'!C57,IF('6th 5'!K57&gt;0,'6th 5'!K57,IF('6th 5'!S57&gt;0,'6th 5'!S57,0)))</f>
        <v>28</v>
      </c>
      <c r="Q3127" s="104">
        <f>IF('6th 6'!C57&gt;0,'6th 6'!C57,IF('6th 6'!K57&gt;0,'6th 6'!K57,IF('6th 6'!S57&gt;0,'6th 6'!S57,0)))</f>
        <v>0</v>
      </c>
      <c r="R3127" s="104">
        <f>IF('6th 7'!C57&gt;0,'6th 7'!C57,IF('6th 7'!K57&gt;0,'6th 7'!K57,IF('6th 7'!S57&gt;0,'6th 7'!S57,0)))</f>
        <v>0</v>
      </c>
      <c r="S3127" s="448"/>
      <c r="T3127" s="98"/>
      <c r="U3127" s="90"/>
      <c r="V3127" s="468"/>
      <c r="W3127" s="470"/>
      <c r="X3127" s="471"/>
      <c r="Y3127" s="477"/>
      <c r="Z3127" s="510"/>
    </row>
    <row r="3128" spans="1:26" ht="16.5" customHeight="1">
      <c r="A3128" s="423" t="s">
        <v>26</v>
      </c>
      <c r="B3128" s="91" t="s">
        <v>60</v>
      </c>
      <c r="C3128" s="104">
        <f>IF('5th 1'!C57&gt;0,'5th 1'!J57,IF('5th 1'!K57&gt;0,'5th 1'!R57,IF('5th 1'!S57&gt;0,'5th 1'!Z57,0)))</f>
        <v>35</v>
      </c>
      <c r="D3128" s="104">
        <f>IF('5th 2'!C57&gt;0,'5th 2'!J57,IF('5th 2'!K57&gt;0,'5th 2'!R57,IF('5th 2'!S57&gt;0,'5th 2'!Z57,0)))</f>
        <v>40.5</v>
      </c>
      <c r="E3128" s="104">
        <f>IF('5th 3'!C57&gt;0,'5th 3'!J57,IF('5th 3'!K57&gt;0,'5th 3'!R57,IF('5th 3'!S57&gt;0,'5th 3'!Z57,0)))</f>
        <v>42</v>
      </c>
      <c r="F3128" s="104">
        <f>IF('5th 4'!C57&gt;0,'5th 4'!J57,IF('5th 4'!K57&gt;0,'5th 4'!R57,IF('5th 4'!S57&gt;0,'5th 4'!Z57,0)))</f>
        <v>38</v>
      </c>
      <c r="G3128" s="104">
        <f>IF('5th 5'!C57&gt;0,'5th 5'!J57,IF('5th 5'!K57&gt;0,'5th 5'!R57,IF('5th 5'!S57&gt;0,'5th 5'!Z57,0)))</f>
        <v>35.25</v>
      </c>
      <c r="H3128" s="104">
        <f>IF('5th 6'!C57&gt;0,'5th 6'!J57,IF('5th 6'!K57&gt;0,'5th 6'!R57,IF('5th 6'!S57&gt;0,'5th 6'!Z57,0)))</f>
        <v>0</v>
      </c>
      <c r="I3128" s="448"/>
      <c r="J3128" s="440">
        <f>I3126/(C3125+D3125+E3125+F3125+G3125+H3125)</f>
        <v>3.05</v>
      </c>
      <c r="K3128" s="442" t="str">
        <f>IF(J3128&gt;=2.5,K3126,IF(J3128&gt;=2.25,"C",IF(J3128&gt;=2,"D",IF(J3128=0,0,"F"))))</f>
        <v>B</v>
      </c>
      <c r="L3128" s="107">
        <f>IF('6th 1'!C57&gt;0,'6th 1'!J57,IF('6th 1'!K57&gt;0,'6th 1'!R57,IF('6th 1'!S57&gt;0,'6th 1'!Z57,0)))</f>
        <v>32.5</v>
      </c>
      <c r="M3128" s="104">
        <f>IF('6th 2'!C57&gt;0,'6th 2'!J57,IF('6th 2'!K57&gt;0,'6th 2'!R57,IF('6th 2'!S57&gt;0,'6th 2'!Z57,0)))</f>
        <v>31.5</v>
      </c>
      <c r="N3128" s="104">
        <f>IF('6th 3'!C57&gt;0,'6th 3'!J57,IF('6th 3'!K57&gt;0,'6th 3'!R57,IF('6th 3'!S57&gt;0,'6th 3'!Z57,0)))</f>
        <v>43</v>
      </c>
      <c r="O3128" s="104">
        <f>IF('6th 4'!C57&gt;0,'6th 4'!J57,IF('6th 4'!K57&gt;0,'6th 4'!R57,IF('6th 4'!S57&gt;0,'6th 4'!Z57,0)))</f>
        <v>38.5</v>
      </c>
      <c r="P3128" s="104">
        <f>IF('6th 5'!C57&gt;0,'6th 5'!J57,IF('6th 5'!K57&gt;0,'6th 5'!R57,IF('6th 5'!S57&gt;0,'6th 5'!Z57,0)))</f>
        <v>24</v>
      </c>
      <c r="Q3128" s="104">
        <f>IF('6th 6'!C57&gt;0,'6th 6'!J57,IF('6th 6'!K57&gt;0,'6th 6'!R57,IF('6th 6'!S57&gt;0,'6th 6'!Z57,0)))</f>
        <v>0</v>
      </c>
      <c r="R3128" s="104">
        <f>IF('6th 7'!C57&gt;0,'6th 7'!J57,IF('6th 7'!K57&gt;0,'6th 7'!R57,IF('6th 7'!S57&gt;0,'6th 7'!Z57,0)))</f>
        <v>0</v>
      </c>
      <c r="S3128" s="448"/>
      <c r="T3128" s="440">
        <f>S3126/(L3125+M3125+N3125+O3125+P3125+Q3125+R3125)</f>
        <v>2.9</v>
      </c>
      <c r="U3128" s="442" t="str">
        <f>IF(T3128&gt;=2.5,U3126,IF(T3128&gt;=2.25,"C",IF(T3128&gt;=2,"D",IF(T3128=0,0,"F"))))</f>
        <v>B-</v>
      </c>
      <c r="V3128" s="443" t="s">
        <v>40</v>
      </c>
      <c r="W3128" s="443"/>
      <c r="X3128" s="443"/>
      <c r="Y3128" s="443"/>
      <c r="Z3128" s="510"/>
    </row>
    <row r="3129" spans="1:26" ht="16.5" customHeight="1">
      <c r="A3129" s="424"/>
      <c r="B3129" s="91" t="s">
        <v>67</v>
      </c>
      <c r="C3129" s="117">
        <f>'5th 1'!AA57</f>
        <v>57</v>
      </c>
      <c r="D3129" s="117">
        <f>'5th 2'!AA57</f>
        <v>68</v>
      </c>
      <c r="E3129" s="117">
        <f>'5th 3'!AA57</f>
        <v>68</v>
      </c>
      <c r="F3129" s="117">
        <f>'5th 4'!AA57</f>
        <v>64</v>
      </c>
      <c r="G3129" s="117">
        <f>'5th 5'!AA57</f>
        <v>64</v>
      </c>
      <c r="H3129" s="117">
        <f>'5th 6'!AA57</f>
        <v>0</v>
      </c>
      <c r="I3129" s="448"/>
      <c r="J3129" s="441"/>
      <c r="K3129" s="442"/>
      <c r="L3129" s="118">
        <f>'6th 1'!AA57</f>
        <v>57</v>
      </c>
      <c r="M3129" s="117">
        <f>'6th 2'!AA57</f>
        <v>54</v>
      </c>
      <c r="N3129" s="117">
        <f>'6th 3'!AA57</f>
        <v>71</v>
      </c>
      <c r="O3129" s="117">
        <f>'6th 4'!AA57</f>
        <v>66</v>
      </c>
      <c r="P3129" s="117">
        <f>'6th 5'!AA57</f>
        <v>52</v>
      </c>
      <c r="Q3129" s="117">
        <f>'6th 6'!AA57</f>
        <v>0</v>
      </c>
      <c r="R3129" s="117">
        <f>'6th 7'!AA57</f>
        <v>0</v>
      </c>
      <c r="S3129" s="448"/>
      <c r="T3129" s="441"/>
      <c r="U3129" s="442"/>
      <c r="V3129" s="444">
        <f>IF((C3130+C3132)=0,0,C3125)+IF((D3130+D3132)=0,0,D3125)+IF((E3130+E3132)=0,0,E3125)+IF((F3130+F3132)=0,0,F3125)+IF((G3130+G3132)=0,0,G3125)+IF((H3130+H3132)=0,0,H3125)+IF((L3130+L3132)=0,0,L3125)+IF((M3130+M3132)=0,0,M3125)+IF((N3130+N3132)=0,0,N3125)+IF((O3130+O3132)=0,0,O3125)+IF((P3130+P3132)=0,0,P3125)+IF((Q3130+Q3132)=0,0,Q3125)+IF((R3130+R3132)=0,0,R3125)+IF(G3149&gt;0,1.5,0)</f>
        <v>31.5</v>
      </c>
      <c r="W3129" s="447">
        <f>I3126+S3126+(G3149*1.5)</f>
        <v>94.5</v>
      </c>
      <c r="X3129" s="440">
        <f>IF(S3126&gt;0,(W3129/31.5),J3128)</f>
        <v>3</v>
      </c>
      <c r="Y3129" s="164" t="str">
        <f>IF(X3129&gt;=4,"A+",IF(X3129&gt;=3.75,"A",IF(X3129&gt;=3.5,"A-",IF(X3129&gt;=3.25,"B+",IF(X3129&gt;=3,"B",IF(X3129&gt;=2.75,"B-",IF(X3129&gt;=2.5,"C+",IF(X3129&gt;=2,"C","F"))))))))</f>
        <v>B</v>
      </c>
      <c r="Z3129" s="510"/>
    </row>
    <row r="3130" spans="1:26" ht="16.5">
      <c r="A3130" s="424"/>
      <c r="B3130" s="91" t="s">
        <v>1</v>
      </c>
      <c r="C3130" s="104">
        <f>'5th 1'!AC57</f>
        <v>2.75</v>
      </c>
      <c r="D3130" s="104">
        <f>'5th 2'!AC57</f>
        <v>3.25</v>
      </c>
      <c r="E3130" s="104">
        <f>'5th 3'!AC57</f>
        <v>3.25</v>
      </c>
      <c r="F3130" s="104">
        <f>'5th 4'!AC57</f>
        <v>3</v>
      </c>
      <c r="G3130" s="104">
        <f>'5th 5'!AC57</f>
        <v>3</v>
      </c>
      <c r="H3130" s="104">
        <f>'5th 6'!AC57</f>
        <v>0</v>
      </c>
      <c r="I3130" s="448"/>
      <c r="J3130" s="98"/>
      <c r="K3130" s="110"/>
      <c r="L3130" s="107">
        <f>'6th 1'!AC57</f>
        <v>2.75</v>
      </c>
      <c r="M3130" s="104">
        <f>'6th 2'!AC57</f>
        <v>2.5</v>
      </c>
      <c r="N3130" s="104">
        <f>'6th 3'!AC57</f>
        <v>3.5</v>
      </c>
      <c r="O3130" s="104">
        <f>'6th 4'!AC57</f>
        <v>3.25</v>
      </c>
      <c r="P3130" s="104">
        <f>'6th 5'!AC57</f>
        <v>2.5</v>
      </c>
      <c r="Q3130" s="104">
        <f>'6th 6'!AC57</f>
        <v>0</v>
      </c>
      <c r="R3130" s="104">
        <f>'6th 7'!AC57</f>
        <v>0</v>
      </c>
      <c r="S3130" s="448"/>
      <c r="T3130" s="98"/>
      <c r="U3130" s="110"/>
      <c r="V3130" s="445"/>
      <c r="W3130" s="448"/>
      <c r="X3130" s="441"/>
      <c r="Y3130" s="451" t="str">
        <f>IF(S3126&gt;0,(IF(X3129&gt;=2.5,Y3129,IF(X3129&gt;=2.25,"C",IF(X3129&gt;=2,"D","F")))),K3128)</f>
        <v>B</v>
      </c>
      <c r="Z3130" s="510"/>
    </row>
    <row r="3131" spans="1:26" ht="17.25" customHeight="1" thickBot="1">
      <c r="A3131" s="424"/>
      <c r="B3131" s="91" t="s">
        <v>2</v>
      </c>
      <c r="C3131" s="104" t="str">
        <f>'5th 1'!AB57</f>
        <v>B-</v>
      </c>
      <c r="D3131" s="104" t="str">
        <f>'5th 2'!AB57</f>
        <v>B+</v>
      </c>
      <c r="E3131" s="104" t="str">
        <f>'5th 3'!AB57</f>
        <v>B+</v>
      </c>
      <c r="F3131" s="104" t="str">
        <f>'5th 4'!AB57</f>
        <v>B</v>
      </c>
      <c r="G3131" s="104" t="str">
        <f>'5th 5'!AB57</f>
        <v>B</v>
      </c>
      <c r="H3131" s="104" t="str">
        <f>'5th 6'!AB57</f>
        <v/>
      </c>
      <c r="I3131" s="448"/>
      <c r="J3131" s="98"/>
      <c r="K3131" s="109"/>
      <c r="L3131" s="111" t="str">
        <f>'6th 1'!AB57</f>
        <v>B-</v>
      </c>
      <c r="M3131" s="104" t="str">
        <f>'6th 2'!AB57</f>
        <v>C+</v>
      </c>
      <c r="N3131" s="104" t="str">
        <f>'6th 3'!AB57</f>
        <v>A-</v>
      </c>
      <c r="O3131" s="104" t="str">
        <f>'6th 4'!AB57</f>
        <v>B+</v>
      </c>
      <c r="P3131" s="104" t="str">
        <f>'6th 5'!AB57</f>
        <v>C+</v>
      </c>
      <c r="Q3131" s="104" t="str">
        <f>'6th 6'!AB57</f>
        <v/>
      </c>
      <c r="R3131" s="104" t="str">
        <f>'6th 7'!AB57</f>
        <v/>
      </c>
      <c r="S3131" s="448"/>
      <c r="T3131" s="98"/>
      <c r="U3131" s="109"/>
      <c r="V3131" s="446"/>
      <c r="W3131" s="449"/>
      <c r="X3131" s="450"/>
      <c r="Y3131" s="452"/>
      <c r="Z3131" s="510"/>
    </row>
    <row r="3132" spans="1:26" ht="17.25" thickTop="1">
      <c r="A3132" s="413" t="s">
        <v>127</v>
      </c>
      <c r="B3132" s="91" t="s">
        <v>1</v>
      </c>
      <c r="C3132" s="104">
        <f>'5th 1'!AD57</f>
        <v>0</v>
      </c>
      <c r="D3132" s="104">
        <f>'5th 2'!AD57</f>
        <v>0</v>
      </c>
      <c r="E3132" s="104">
        <f>'5th 3'!AD57</f>
        <v>0</v>
      </c>
      <c r="F3132" s="104">
        <f>'5th 4'!AD57</f>
        <v>0</v>
      </c>
      <c r="G3132" s="104">
        <f>'5th 5'!AD57</f>
        <v>0</v>
      </c>
      <c r="H3132" s="104">
        <f>'5th 6'!AD57</f>
        <v>0</v>
      </c>
      <c r="I3132" s="415">
        <f>(C3132*C3125)+(D3132*D3125)+(E3132*E3125)+(F3132*F3125)+(G3132*G3125)+(H3132*H3125)</f>
        <v>0</v>
      </c>
      <c r="J3132" s="417">
        <f>IF(C3132&gt;0,(C3130*C3125),0)+IF(D3132&gt;0,(D3130*D3125),0)+IF(E3132&gt;0,(E3130*E3125),0)+IF(F3132&gt;0,(F3130*F3125),0)+IF(G3132&gt;0,(G3130*G3125),0)+IF(H3132&gt;0,(H3130*H3125),0)</f>
        <v>0</v>
      </c>
      <c r="K3132" s="418">
        <f>IF(C3132&gt;C3130,((C3132*C3125)-(C3130*C3125)),0)+IF(D3132&gt;D3130,((D3132*D3125)-(D3130*D3125)),0)+IF(E3132&gt;E3130,((E3132*E3125)-(E3130*E3125)),0)+IF(F3132&gt;F3130,((F3132*F3125)-(F3130*F3125)),0)+IF(G3132&gt;G3130,((G3132*G3125)-(G3130*G3125)),0)+IF(H3132&gt;H3130,((H3132*H3125)-(H3130*H3125)),0)</f>
        <v>0</v>
      </c>
      <c r="L3132" s="165">
        <f>'6th 1'!AD57</f>
        <v>0</v>
      </c>
      <c r="M3132" s="104">
        <f>'6th 2'!AD57</f>
        <v>0</v>
      </c>
      <c r="N3132" s="104">
        <f>'6th 3'!AD57</f>
        <v>0</v>
      </c>
      <c r="O3132" s="104">
        <f>'6th 4'!AD57</f>
        <v>0</v>
      </c>
      <c r="P3132" s="104">
        <f>'6th 5'!AD57</f>
        <v>0</v>
      </c>
      <c r="Q3132" s="104">
        <f>'6th 6'!AD57</f>
        <v>0</v>
      </c>
      <c r="R3132" s="104">
        <f>'6th 7'!AD57</f>
        <v>0</v>
      </c>
      <c r="S3132" s="403">
        <f>(L3132*L3125)+(M3132*M3125)+(N3132*N3125)+(O3132*O3125)+(P3132*P3125)+(Q3132*Q3125)+(R3132*R3125)</f>
        <v>0</v>
      </c>
      <c r="T3132" s="417">
        <f>IF(L3132&gt;0,(L3130*L3125),0)+IF(M3132&gt;0,(M3130*M3125),0)+IF(N3132&gt;0,(N3130*N3125),0)+IF(O3132&gt;0,(O3130*O3125),0)+IF(P3132&gt;0,(P3130*P3125),0)+IF(Q3132&gt;0,(Q3130*Q3125),0)+IF(R3132&gt;0,(R3130*R3125),0)</f>
        <v>0</v>
      </c>
      <c r="U3132" s="399">
        <f>IF(L3132&gt;L3130,((L3132*L3125)-(L3130*L3125)),0)+IF(M3132&gt;M3130,((M3132*M3125)-(M3130*M3125)),0)+IF(N3132&gt;N3130,((N3132*N3125)-(N3130*N3125)),0)+IF(O3132&gt;O3130,((O3132*O3125)-(O3130*O3125)),0)+IF(P3132&gt;P3130,((P3132*P3125)-(P3130*P3125)),0)+IF(Q3132&gt;Q3130,((Q3132*Q3125)-(Q3130*Q3125)),0)+IF(R3132&gt;R3130,((R3132*R3125)-(R3130*R3125)),0)</f>
        <v>0</v>
      </c>
      <c r="V3132" s="401">
        <f>I3132+S3132</f>
        <v>0</v>
      </c>
      <c r="W3132" s="436">
        <f>J3132+T3132</f>
        <v>0</v>
      </c>
      <c r="X3132" s="438">
        <f>K3132+U3132</f>
        <v>0</v>
      </c>
      <c r="Y3132" s="405">
        <f>IF(V3124&gt;0,(X3132+Y3119),0)</f>
        <v>0</v>
      </c>
      <c r="Z3132" s="510"/>
    </row>
    <row r="3133" spans="1:26" ht="15.75" customHeight="1" thickBot="1">
      <c r="A3133" s="414"/>
      <c r="B3133" s="157" t="s">
        <v>23</v>
      </c>
      <c r="C3133" s="181" t="str">
        <f>'5th 1'!AE57</f>
        <v/>
      </c>
      <c r="D3133" s="181" t="str">
        <f>'5th 2'!AE57</f>
        <v/>
      </c>
      <c r="E3133" s="181" t="str">
        <f>'5th 3'!AE57</f>
        <v/>
      </c>
      <c r="F3133" s="181" t="str">
        <f>'5th 4'!AE57</f>
        <v/>
      </c>
      <c r="G3133" s="181" t="str">
        <f>'5th 5'!AE57</f>
        <v/>
      </c>
      <c r="H3133" s="181" t="str">
        <f>'5th 6'!AE57</f>
        <v/>
      </c>
      <c r="I3133" s="416"/>
      <c r="J3133" s="416"/>
      <c r="K3133" s="419"/>
      <c r="L3133" s="181" t="str">
        <f>'6th 1'!AE57</f>
        <v/>
      </c>
      <c r="M3133" s="181" t="str">
        <f>'6th 2'!AE57</f>
        <v/>
      </c>
      <c r="N3133" s="181" t="str">
        <f>'6th 3'!AE57</f>
        <v/>
      </c>
      <c r="O3133" s="181" t="str">
        <f>'6th 4'!AE57</f>
        <v/>
      </c>
      <c r="P3133" s="181" t="str">
        <f>'6th 5'!AE57</f>
        <v/>
      </c>
      <c r="Q3133" s="181" t="str">
        <f>'6th 6'!AE57</f>
        <v/>
      </c>
      <c r="R3133" s="181" t="str">
        <f>'6th 7'!AE57</f>
        <v/>
      </c>
      <c r="S3133" s="420"/>
      <c r="T3133" s="420"/>
      <c r="U3133" s="400"/>
      <c r="V3133" s="402"/>
      <c r="W3133" s="437"/>
      <c r="X3133" s="439"/>
      <c r="Y3133" s="406"/>
      <c r="Z3133" s="510"/>
    </row>
    <row r="3134" spans="1:26" ht="21" customHeight="1" thickTop="1" thickBot="1">
      <c r="A3134" s="435" t="s">
        <v>32</v>
      </c>
      <c r="B3134" s="435"/>
      <c r="C3134" s="435"/>
      <c r="D3134" s="435"/>
      <c r="E3134" s="435"/>
      <c r="F3134" s="435"/>
      <c r="G3134" s="435"/>
      <c r="H3134" s="435"/>
      <c r="I3134" s="435"/>
      <c r="J3134" s="435"/>
      <c r="K3134" s="435"/>
      <c r="L3134" s="435"/>
      <c r="M3134" s="435"/>
      <c r="N3134" s="435"/>
      <c r="O3134" s="435"/>
      <c r="P3134" s="435"/>
      <c r="Q3134" s="435"/>
      <c r="R3134" s="435"/>
      <c r="S3134" s="435"/>
      <c r="T3134" s="435"/>
      <c r="U3134" s="435"/>
      <c r="V3134" s="435"/>
      <c r="W3134" s="435"/>
      <c r="X3134" s="435"/>
      <c r="Y3134" s="435"/>
      <c r="Z3134" s="510"/>
    </row>
    <row r="3135" spans="1:26" ht="17.25" thickTop="1" thickBot="1">
      <c r="A3135" s="425" t="s">
        <v>48</v>
      </c>
      <c r="B3135" s="426"/>
      <c r="C3135" s="426"/>
      <c r="D3135" s="426"/>
      <c r="E3135" s="426"/>
      <c r="F3135" s="426"/>
      <c r="G3135" s="426"/>
      <c r="H3135" s="426"/>
      <c r="I3135" s="426"/>
      <c r="J3135" s="426"/>
      <c r="K3135" s="427"/>
      <c r="L3135" s="426" t="s">
        <v>49</v>
      </c>
      <c r="M3135" s="426"/>
      <c r="N3135" s="426"/>
      <c r="O3135" s="426"/>
      <c r="P3135" s="426"/>
      <c r="Q3135" s="426"/>
      <c r="R3135" s="426"/>
      <c r="S3135" s="426"/>
      <c r="T3135" s="426"/>
      <c r="U3135" s="427"/>
      <c r="V3135" s="160"/>
      <c r="W3135" s="428" t="s">
        <v>39</v>
      </c>
      <c r="X3135" s="428"/>
      <c r="Y3135" s="161"/>
      <c r="Z3135" s="510"/>
    </row>
    <row r="3136" spans="1:26" ht="17.25" thickTop="1">
      <c r="A3136" s="99" t="s">
        <v>22</v>
      </c>
      <c r="B3136" s="100"/>
      <c r="C3136" s="101">
        <f>'7th 1'!B4</f>
        <v>401</v>
      </c>
      <c r="D3136" s="101">
        <f>'7th 2'!B4</f>
        <v>402</v>
      </c>
      <c r="E3136" s="101">
        <f>'7th 3'!B4</f>
        <v>403</v>
      </c>
      <c r="F3136" s="101">
        <f>'7th 4'!B4</f>
        <v>404</v>
      </c>
      <c r="G3136" s="101">
        <f>'7th 5'!B4</f>
        <v>405</v>
      </c>
      <c r="H3136" s="101">
        <f>'7th 6'!B4</f>
        <v>406</v>
      </c>
      <c r="I3136" s="429" t="s">
        <v>0</v>
      </c>
      <c r="J3136" s="429" t="s">
        <v>3</v>
      </c>
      <c r="K3136" s="431" t="s">
        <v>2</v>
      </c>
      <c r="L3136" s="101">
        <f>'8th 1'!B4</f>
        <v>407</v>
      </c>
      <c r="M3136" s="101">
        <f>'8th 2'!B4</f>
        <v>408</v>
      </c>
      <c r="N3136" s="101">
        <f>'8th 3'!B4</f>
        <v>409</v>
      </c>
      <c r="O3136" s="101">
        <f>'8th 4'!B4</f>
        <v>410</v>
      </c>
      <c r="P3136" s="101">
        <f>'8th 5'!B4</f>
        <v>411</v>
      </c>
      <c r="Q3136" s="101">
        <f>'8th 6'!B4</f>
        <v>412</v>
      </c>
      <c r="R3136" s="101">
        <f>'8th 7'!B4</f>
        <v>0</v>
      </c>
      <c r="S3136" s="429" t="s">
        <v>0</v>
      </c>
      <c r="T3136" s="429" t="s">
        <v>3</v>
      </c>
      <c r="U3136" s="431" t="s">
        <v>2</v>
      </c>
      <c r="V3136" s="433" t="s">
        <v>62</v>
      </c>
      <c r="W3136" s="434"/>
      <c r="X3136" s="434"/>
      <c r="Y3136" s="162" t="str">
        <f>IF(X3137&gt;=4,"A+",IF(X3137&gt;=3.75,"A",IF(X3137&gt;=3.5,"A-",IF(X3137&gt;=3.25,"B+",IF(X3137&gt;=3,"B",IF(X3137&gt;=2.75,"B-",IF(X3137&gt;=2.5,"C+",IF(X3137&gt;=2,"C","F"))))))))</f>
        <v>B-</v>
      </c>
      <c r="Z3136" s="510"/>
    </row>
    <row r="3137" spans="1:26" ht="65.25" customHeight="1">
      <c r="A3137" s="77" t="s">
        <v>63</v>
      </c>
      <c r="B3137" s="86"/>
      <c r="C3137" s="79" t="str">
        <f>IF('7th 1'!C57&gt;0,'7th 1'!D6,IF('7th 1'!K57&gt;0,'7th 1'!L6,IF('7th 1'!S57&gt;0,'7th 1'!T6,0)))</f>
        <v>Drawing-7</v>
      </c>
      <c r="D3137" s="79" t="str">
        <f>IF('7th 2'!C57&gt;0,'7th 2'!D6,IF('7th 2'!K57&gt;0,'7th 2'!L6,IF('7th 2'!S57&gt;0,'7th 2'!T6,0)))</f>
        <v>Figure Study</v>
      </c>
      <c r="E3137" s="79" t="str">
        <f>IF('7th 3'!C57&gt;0,'7th 3'!D6,IF('7th 3'!K57&gt;0,'7th 3'!L6,IF('7th 3'!S57&gt;0,'7th 3'!T6,0)))</f>
        <v>Composition -3</v>
      </c>
      <c r="F3137" s="79" t="str">
        <f>IF('7th 4'!C57&gt;0,'7th 4'!D6,IF('7th 4'!K57&gt;0,'7th 4'!L6,IF('7th 4'!S57&gt;0,'7th 4'!T6,0)))</f>
        <v>Head Study -3</v>
      </c>
      <c r="G3137" s="79" t="str">
        <f>IF('7th 5'!C57&gt;0,'7th 5'!D6,IF('7th 5'!K57&gt;0,'7th 5'!L6,IF('7th 5'!S57&gt;0,'7th 5'!T6,0)))</f>
        <v>Landscape -3</v>
      </c>
      <c r="H3137" s="79" t="str">
        <f>IF('7th 6'!C57&gt;0,'7th 6'!D6,IF('7th 6'!K57&gt;0,'7th 6'!L6,IF('7th 6'!S57&gt;0,'7th 6'!T6,0)))</f>
        <v>History of Western Art</v>
      </c>
      <c r="I3137" s="429"/>
      <c r="J3137" s="429"/>
      <c r="K3137" s="431"/>
      <c r="L3137" s="79" t="str">
        <f>IF('8th 1'!C57&gt;0,'8th 1'!D6,IF('8th 1'!K57&gt;0,'8th 1'!L6,IF('8th 1'!S57&gt;0,'8th 1'!T6,0)))</f>
        <v>Drawing- 8</v>
      </c>
      <c r="M3137" s="79" t="str">
        <f>IF('8th 2'!C57&gt;0,'8th 2'!D6,IF('8th 2'!K57&gt;0,'8th 2'!L6,IF('8th 2'!S57&gt;0,'8th 2'!T6,0)))</f>
        <v>Figure Study</v>
      </c>
      <c r="N3137" s="79" t="str">
        <f>IF('8th 3'!C57&gt;0,'8th 3'!D6,IF('8th 3'!K57&gt;0,'8th 3'!L6,IF('8th 3'!S57&gt;0,'8th 3'!T6,0)))</f>
        <v>Experimental Composition</v>
      </c>
      <c r="O3137" s="79" t="str">
        <f>IF('8th 4'!C57&gt;0,'8th 4'!D6,IF('8th 4'!K57&gt;0,'8th 4'!L6,IF('8th 4'!S57&gt;0,'8th 4'!T6,0)))</f>
        <v>Landscape</v>
      </c>
      <c r="P3137" s="79" t="str">
        <f>IF('8th 5'!C57&gt;0,'8th 5'!D6,IF('8th 5'!K57&gt;0,'8th 5'!L6,IF('8th 5'!S57&gt;0,'8th 5'!T6,0)))</f>
        <v>Aesthesic</v>
      </c>
      <c r="Q3137" s="79" t="str">
        <f>IF('8th 6'!C57&gt;0,'8th 6'!D6,IF('8th 6'!K57&gt;0,'8th 6'!L6,IF('8th 6'!S57&gt;0,'8th 6'!T6,0)))</f>
        <v>History of Arts in Bengal</v>
      </c>
      <c r="R3137" s="79">
        <f>IF('8th 7'!C57&gt;0,'8th 7'!D6,IF('8th 7'!K57&gt;0,'8th 7'!L6,IF('8th 7'!S57&gt;0,'8th 7'!T6,0)))</f>
        <v>0</v>
      </c>
      <c r="S3137" s="429"/>
      <c r="T3137" s="429"/>
      <c r="U3137" s="431"/>
      <c r="V3137" s="335">
        <f>IF(I3139&gt;0,(V3142+V3124),0)</f>
        <v>126</v>
      </c>
      <c r="W3137" s="254">
        <f>IF(I3139&gt;0,(W3142+W3124),0)</f>
        <v>367.125</v>
      </c>
      <c r="X3137" s="336">
        <f>IF(S3139&gt;0,(W3137/126),IF(I3139&gt;0,(W3137/109.5),0))</f>
        <v>2.9136904761904763</v>
      </c>
      <c r="Y3137" s="163" t="str">
        <f>IF(X3137&gt;=2.5,Y3136,IF(X3137&gt;=2.25,"C",IF(X3137&gt;=2,"D",IF(X3137=0,0,"F"))))</f>
        <v>B-</v>
      </c>
      <c r="Z3137" s="510"/>
    </row>
    <row r="3138" spans="1:26" ht="17.25" customHeight="1">
      <c r="A3138" s="458" t="s">
        <v>27</v>
      </c>
      <c r="B3138" s="459"/>
      <c r="C3138" s="102">
        <f>IF('7th 1'!C57&gt;0,'7th 1'!H4,IF('7th 1'!K57&gt;0,'7th 1'!P4,IF('7th 1'!S57&gt;0,'7th 1'!X4,0)))</f>
        <v>3</v>
      </c>
      <c r="D3138" s="102">
        <f>IF('7th 2'!C57&gt;0,'7th 2'!H4,IF('7th 2'!K57&gt;0,'7th 2'!P4,IF('7th 2'!S57&gt;0,'7th 2'!X4,0)))</f>
        <v>3</v>
      </c>
      <c r="E3138" s="102">
        <f>IF('7th 3'!C57&gt;0,'7th 3'!H4,IF('7th 3'!K57&gt;0,'7th 3'!P4,IF('7th 3'!S57&gt;0,'7th 3'!X4,0)))</f>
        <v>3</v>
      </c>
      <c r="F3138" s="102">
        <f>IF('7th 4'!C57&gt;0,'7th 4'!H4,IF('7th 4'!K57&gt;0,'7th 4'!P4,IF('7th 4'!S57&gt;0,'7th 4'!X4,0)))</f>
        <v>1.5</v>
      </c>
      <c r="G3138" s="102">
        <f>IF('7th 5'!C57&gt;0,'7th 5'!H4,IF('7th 5'!K57&gt;0,'7th 5'!P4,IF('7th 5'!S57&gt;0,'7th 5'!X4,0)))</f>
        <v>1.5</v>
      </c>
      <c r="H3138" s="102">
        <f>IF('7th 6'!C57&gt;0,'7th 6'!H4,IF('7th 6'!K57&gt;0,'7th 6'!P4,IF('7th 6'!S57&gt;0,'7th 6'!X4,0)))</f>
        <v>3</v>
      </c>
      <c r="I3138" s="430"/>
      <c r="J3138" s="430"/>
      <c r="K3138" s="432"/>
      <c r="L3138" s="102">
        <f>IF('8th 1'!C57&gt;0,'8th 1'!H4,IF('8th 1'!K57&gt;0,'8th 1'!P4,IF('8th 1'!S57&gt;0,'8th 1'!X4,0)))</f>
        <v>3</v>
      </c>
      <c r="M3138" s="102">
        <f>IF('8th 2'!C57&gt;0,'8th 2'!H4,IF('8th 2'!K57&gt;0,'8th 2'!P4,IF('8th 2'!S57&gt;0,'8th 2'!X4,0)))</f>
        <v>3</v>
      </c>
      <c r="N3138" s="102">
        <f>IF('8th 3'!C57&gt;0,'8th 3'!H4,IF('8th 3'!K57&gt;0,'8th 3'!P4,IF('8th 3'!S57&gt;0,'8th 3'!X4,0)))</f>
        <v>3</v>
      </c>
      <c r="O3138" s="102">
        <f>IF('8th 4'!C57&gt;0,'8th 4'!H4,IF('8th 4'!K57&gt;0,'8th 4'!P4,IF('8th 4'!S57&gt;0,'8th 4'!X4,0)))</f>
        <v>3</v>
      </c>
      <c r="P3138" s="102">
        <f>IF('8th 5'!C57&gt;0,'8th 5'!H4,IF('8th 5'!K57&gt;0,'8th 5'!P4,IF('8th 5'!S57&gt;0,'8th 5'!X4,0)))</f>
        <v>1.5</v>
      </c>
      <c r="Q3138" s="102">
        <f>IF('8th 6'!C57&gt;0,'8th 6'!H4,IF('8th 6'!K57&gt;0,'8th 6'!P4,IF('8th 6'!S57&gt;0,'8th 6'!X4,0)))</f>
        <v>1.5</v>
      </c>
      <c r="R3138" s="102">
        <f>IF('8th 7'!C57&gt;0,'8th 7'!H4,IF('8th 7'!K57&gt;0,'8th 7'!P4,IF('8th 7'!S57&gt;0,'8th 7'!X4,0)))</f>
        <v>0</v>
      </c>
      <c r="S3138" s="430"/>
      <c r="T3138" s="430"/>
      <c r="U3138" s="432"/>
      <c r="V3138" s="460" t="s">
        <v>41</v>
      </c>
      <c r="W3138" s="461"/>
      <c r="X3138" s="461"/>
      <c r="Y3138" s="462"/>
      <c r="Z3138" s="510"/>
    </row>
    <row r="3139" spans="1:26" ht="27.95" customHeight="1" thickBot="1">
      <c r="A3139" s="463" t="s">
        <v>11</v>
      </c>
      <c r="B3139" s="464"/>
      <c r="C3139" s="102">
        <v>100</v>
      </c>
      <c r="D3139" s="102">
        <v>100</v>
      </c>
      <c r="E3139" s="102">
        <v>100</v>
      </c>
      <c r="F3139" s="102">
        <v>100</v>
      </c>
      <c r="G3139" s="102">
        <v>100</v>
      </c>
      <c r="H3139" s="102">
        <v>100</v>
      </c>
      <c r="I3139" s="465">
        <f>(C3143*C3138)+(D3143*D3138)+(E3143*E3138)+(F3143*F3138)+(G3143*G3138)+(H3143*H3138)</f>
        <v>42.75</v>
      </c>
      <c r="J3139" s="84"/>
      <c r="K3139" s="103" t="str">
        <f>IF(J3141&gt;=4,"A+",IF(J3141&gt;=3.75,"A",IF(J3141&gt;=3.5,"A-",IF(J3141&gt;=3.25,"B+",IF(J3141&gt;=3,"B",IF(J3141&gt;=2.75,"B-",IF(J3141&gt;=2.5,"C+",IF(J3141&gt;=2,"C","F"))))))))</f>
        <v>B-</v>
      </c>
      <c r="L3139" s="102">
        <v>100</v>
      </c>
      <c r="M3139" s="102">
        <v>100</v>
      </c>
      <c r="N3139" s="102">
        <v>100</v>
      </c>
      <c r="O3139" s="102">
        <v>100</v>
      </c>
      <c r="P3139" s="102">
        <v>100</v>
      </c>
      <c r="Q3139" s="102">
        <v>100</v>
      </c>
      <c r="R3139" s="102">
        <v>100</v>
      </c>
      <c r="S3139" s="465">
        <f>(L3143*L3138)+(M3143*M3138)+(N3143*N3138)+(O3143*O3138)+(P3143*P3138)+(Q3143*Q3138)+(R3143*R3138)</f>
        <v>46.875</v>
      </c>
      <c r="T3139" s="84"/>
      <c r="U3139" s="103" t="str">
        <f>IF(T3141&gt;=4,"A+",IF(T3141&gt;=3.75,"A",IF(T3141&gt;=3.5,"A-",IF(T3141&gt;=3.25,"B+",IF(T3141&gt;=3,"B",IF(T3141&gt;=2.75,"B-",IF(T3141&gt;=2.5,"C+",IF(T3141&gt;=2,"C","F"))))))))</f>
        <v>B</v>
      </c>
      <c r="V3139" s="467" t="s">
        <v>29</v>
      </c>
      <c r="W3139" s="469" t="s">
        <v>0</v>
      </c>
      <c r="X3139" s="469" t="s">
        <v>3</v>
      </c>
      <c r="Y3139" s="421" t="s">
        <v>2</v>
      </c>
      <c r="Z3139" s="510"/>
    </row>
    <row r="3140" spans="1:26" ht="17.25" thickTop="1">
      <c r="A3140" s="77" t="s">
        <v>28</v>
      </c>
      <c r="B3140" s="86"/>
      <c r="C3140" s="104">
        <f>IF('7th 1'!C57&gt;0,'7th 1'!C57,IF('7th 1'!K57&gt;0,'7th 1'!K57,IF('7th 1'!S57&gt;0,'7th 1'!S57,0)))</f>
        <v>19.5</v>
      </c>
      <c r="D3140" s="104">
        <f>IF('7th 2'!C57&gt;0,'7th 2'!C57,IF('7th 2'!K57&gt;0,'7th 2'!K57,IF('7th 2'!S57&gt;0,'7th 2'!S57,0)))</f>
        <v>23.5</v>
      </c>
      <c r="E3140" s="104">
        <f>IF('7th 3'!C57&gt;0,'7th 3'!C57,IF('7th 3'!K57&gt;0,'7th 3'!K57,IF('7th 3'!S57&gt;0,'7th 3'!S57,0)))</f>
        <v>22.5</v>
      </c>
      <c r="F3140" s="104">
        <f>IF('7th 4'!C57&gt;0,'7th 4'!C57,IF('7th 4'!K57&gt;0,'7th 4'!K57,IF('7th 4'!S57&gt;0,'7th 4'!S57,0)))</f>
        <v>22</v>
      </c>
      <c r="G3140" s="104">
        <f>IF('7th 5'!C57&gt;0,'7th 5'!C57,IF('7th 5'!K57&gt;0,'7th 5'!K57,IF('7th 5'!S57&gt;0,'7th 5'!S57,0)))</f>
        <v>25</v>
      </c>
      <c r="H3140" s="104">
        <f>IF('7th 6'!C57&gt;0,'7th 6'!C57,IF('7th 6'!K57&gt;0,'7th 6'!K57,IF('7th 6'!S57&gt;0,'7th 6'!S57,0)))</f>
        <v>25.75</v>
      </c>
      <c r="I3140" s="466"/>
      <c r="J3140" s="98"/>
      <c r="K3140" s="90"/>
      <c r="L3140" s="104">
        <f>IF('8th 1'!C57&gt;0,'8th 1'!C57,IF('8th 1'!K57&gt;0,'8th 1'!K57,IF('8th 1'!S57&gt;0,'8th 1'!S57,0)))</f>
        <v>29.5</v>
      </c>
      <c r="M3140" s="104">
        <f>IF('8th 2'!C57&gt;0,'8th 2'!C57,IF('8th 2'!K57&gt;0,'8th 2'!K57,IF('8th 2'!S57&gt;0,'8th 2'!S57,0)))</f>
        <v>26.5</v>
      </c>
      <c r="N3140" s="104">
        <f>IF('8th 3'!C57&gt;0,'8th 3'!C57,IF('8th 3'!K57&gt;0,'8th 3'!K57,IF('8th 3'!S57&gt;0,'8th 3'!S57,0)))</f>
        <v>31</v>
      </c>
      <c r="O3140" s="104">
        <f>IF('8th 4'!C57&gt;0,'8th 4'!C57,IF('8th 4'!K57&gt;0,'8th 4'!K57,IF('8th 4'!S57&gt;0,'8th 4'!S57,0)))</f>
        <v>27.5</v>
      </c>
      <c r="P3140" s="104">
        <f>IF('8th 5'!C57&gt;0,'8th 5'!C57,IF('8th 5'!K57&gt;0,'8th 5'!K57,IF('8th 5'!S57&gt;0,'8th 5'!S57,0)))</f>
        <v>22</v>
      </c>
      <c r="Q3140" s="104">
        <f>IF('8th 6'!C57&gt;0,'8th 6'!C57,IF('8th 6'!K57&gt;0,'8th 6'!K57,IF('8th 6'!S57&gt;0,'8th 6'!S57,0)))</f>
        <v>23.5</v>
      </c>
      <c r="R3140" s="104">
        <f>IF('8th 7'!C57&gt;0,'8th 7'!C57,IF('8th 7'!K57&gt;0,'8th 7'!K57,IF('8th 7'!S57&gt;0,'8th 7'!S57,0)))</f>
        <v>0</v>
      </c>
      <c r="S3140" s="466"/>
      <c r="T3140" s="98"/>
      <c r="U3140" s="90"/>
      <c r="V3140" s="468"/>
      <c r="W3140" s="470"/>
      <c r="X3140" s="471"/>
      <c r="Y3140" s="422"/>
      <c r="Z3140" s="510"/>
    </row>
    <row r="3141" spans="1:26" ht="17.25">
      <c r="A3141" s="423" t="s">
        <v>26</v>
      </c>
      <c r="B3141" s="91" t="s">
        <v>60</v>
      </c>
      <c r="C3141" s="104">
        <f>IF('7th 1'!C57&gt;0,'7th 1'!J57,IF('7th 1'!K57&gt;0,'7th 1'!R57,IF('7th 1'!S57&gt;0,'7th 1'!Z57,0)))</f>
        <v>41</v>
      </c>
      <c r="D3141" s="104">
        <f>IF('7th 2'!C57&gt;0,'7th 2'!J57,IF('7th 2'!K57&gt;0,'7th 2'!R57,IF('7th 2'!S57&gt;0,'7th 2'!Z57,0)))</f>
        <v>39</v>
      </c>
      <c r="E3141" s="104">
        <f>IF('7th 3'!C57&gt;0,'7th 3'!J57,IF('7th 3'!K57&gt;0,'7th 3'!R57,IF('7th 3'!S57&gt;0,'7th 3'!Z57,0)))</f>
        <v>36.5</v>
      </c>
      <c r="F3141" s="104">
        <f>IF('7th 4'!C57&gt;0,'7th 4'!J57,IF('7th 4'!K57&gt;0,'7th 4'!R57,IF('7th 4'!S57&gt;0,'7th 4'!Z57,0)))</f>
        <v>35.5</v>
      </c>
      <c r="G3141" s="104">
        <f>IF('7th 5'!C57&gt;0,'7th 5'!J57,IF('7th 5'!K57&gt;0,'7th 5'!R57,IF('7th 5'!S57&gt;0,'7th 5'!Z57,0)))</f>
        <v>40</v>
      </c>
      <c r="H3141" s="104">
        <f>IF('7th 6'!C57&gt;0,'7th 6'!J57,IF('7th 6'!K57&gt;0,'7th 6'!R57,IF('7th 6'!S57&gt;0,'7th 6'!Z57,0)))</f>
        <v>23.75</v>
      </c>
      <c r="I3141" s="466"/>
      <c r="J3141" s="440">
        <f>I3139/(C3138+D3138+E3138+F3138+G3138+H3138)</f>
        <v>2.85</v>
      </c>
      <c r="K3141" s="442" t="str">
        <f>IF(J3141&gt;=2.5,K3139,IF(J3141&gt;=2.25,"C",IF(J3141&gt;=2,"D",IF(J3141=0,0,"F"))))</f>
        <v>B-</v>
      </c>
      <c r="L3141" s="104">
        <f>IF('8th 1'!C57&gt;0,'8th 1'!J57,IF('8th 1'!K57&gt;0,'8th 1'!R57,IF('8th 1'!S57&gt;0,'8th 1'!Z57,0)))</f>
        <v>39</v>
      </c>
      <c r="M3141" s="104">
        <f>IF('8th 2'!C57&gt;0,'8th 2'!J57,IF('8th 2'!K57&gt;0,'8th 2'!R57,IF('8th 2'!S57&gt;0,'8th 2'!Z57,0)))</f>
        <v>38.25</v>
      </c>
      <c r="N3141" s="104">
        <f>IF('8th 3'!C57&gt;0,'8th 3'!J57,IF('8th 3'!K57&gt;0,'8th 3'!R57,IF('8th 3'!S57&gt;0,'8th 3'!Z57,0)))</f>
        <v>39.75</v>
      </c>
      <c r="O3141" s="104">
        <f>IF('8th 4'!C57&gt;0,'8th 4'!J57,IF('8th 4'!K57&gt;0,'8th 4'!R57,IF('8th 4'!S57&gt;0,'8th 4'!Z57,0)))</f>
        <v>37</v>
      </c>
      <c r="P3141" s="104">
        <f>IF('8th 5'!C57&gt;0,'8th 5'!J57,IF('8th 5'!K57&gt;0,'8th 5'!R57,IF('8th 5'!S57&gt;0,'8th 5'!Z57,0)))</f>
        <v>28</v>
      </c>
      <c r="Q3141" s="104">
        <f>IF('8th 6'!C57&gt;0,'8th 6'!J57,IF('8th 6'!K57&gt;0,'8th 6'!R57,IF('8th 6'!S57&gt;0,'8th 6'!Z57,0)))</f>
        <v>23.5</v>
      </c>
      <c r="R3141" s="104">
        <f>IF('8th 7'!C57&gt;0,'8th 7'!J57,IF('8th 7'!K57&gt;0,'8th 7'!R57,IF('8th 7'!S57&gt;0,'8th 7'!Z57,0)))</f>
        <v>0</v>
      </c>
      <c r="S3141" s="466"/>
      <c r="T3141" s="440">
        <f>S3139/(L3138+M3138+N3138+O3138+P3138+Q3138+R3138)</f>
        <v>3.125</v>
      </c>
      <c r="U3141" s="442" t="str">
        <f>IF(T3141&gt;=2.5,U3139,IF(T3141&gt;=2.25,"C",IF(T3141&gt;=2,"D",IF(T3141=0,0,"F"))))</f>
        <v>B</v>
      </c>
      <c r="V3141" s="454" t="s">
        <v>40</v>
      </c>
      <c r="W3141" s="443"/>
      <c r="X3141" s="443"/>
      <c r="Y3141" s="455"/>
      <c r="Z3141" s="510"/>
    </row>
    <row r="3142" spans="1:26" ht="16.5" customHeight="1">
      <c r="A3142" s="424"/>
      <c r="B3142" s="91" t="s">
        <v>67</v>
      </c>
      <c r="C3142" s="117">
        <f>'7th 1'!AA57</f>
        <v>61</v>
      </c>
      <c r="D3142" s="117">
        <f>'7th 2'!AA57</f>
        <v>63</v>
      </c>
      <c r="E3142" s="117">
        <f>'7th 3'!AA57</f>
        <v>59</v>
      </c>
      <c r="F3142" s="117">
        <f>'7th 4'!AA57</f>
        <v>58</v>
      </c>
      <c r="G3142" s="117">
        <f>'7th 5'!AA57</f>
        <v>65</v>
      </c>
      <c r="H3142" s="117">
        <f>'7th 6'!AA57</f>
        <v>50</v>
      </c>
      <c r="I3142" s="466"/>
      <c r="J3142" s="453"/>
      <c r="K3142" s="442"/>
      <c r="L3142" s="117">
        <f>'8th 1'!AA57</f>
        <v>69</v>
      </c>
      <c r="M3142" s="117">
        <f>'8th 2'!AA57</f>
        <v>65</v>
      </c>
      <c r="N3142" s="117">
        <f>'8th 3'!AA57</f>
        <v>71</v>
      </c>
      <c r="O3142" s="117">
        <f>'8th 4'!AA57</f>
        <v>65</v>
      </c>
      <c r="P3142" s="117">
        <f>'8th 5'!AA57</f>
        <v>50</v>
      </c>
      <c r="Q3142" s="117">
        <f>'8th 6'!AA57</f>
        <v>47</v>
      </c>
      <c r="R3142" s="117">
        <f>'8th 7'!AA57</f>
        <v>0</v>
      </c>
      <c r="S3142" s="466"/>
      <c r="T3142" s="453"/>
      <c r="U3142" s="442"/>
      <c r="V3142" s="444">
        <f>IF((C3143+C3145)=0,0,C3138)+IF((D3143+D3145)=0,0,D3138)+IF((E3143+E3145)=0,0,E3138)+IF((F3143+F3145)=0,0,F3138)+IF((G3143+G3145)=0,0,G3138)+IF((H3143+H3145)=0,0,H3138)+IF((L3143+L3145)=0,0,L3138)+IF((M3143+M3145)=0,0,M3138)+IF((N3143+N3145)=0,0,N3138)+IF((O3143+O3145)=0,0,O3138)+IF((P3143+P3145)=0,0,P3138)+IF((Q3143+Q3145)=0,0,Q3138)+IF((R3143+R3145)=0,0,R3138)+IF(I3149&gt;0,1.5,0)</f>
        <v>31.5</v>
      </c>
      <c r="W3142" s="457">
        <f>I3139+S3139+(I3149*1.5)</f>
        <v>94.875</v>
      </c>
      <c r="X3142" s="440">
        <f>IF(S3139&gt;0,(W3142/31.5),J3141)</f>
        <v>3.0119047619047619</v>
      </c>
      <c r="Y3142" s="164" t="str">
        <f>IF(X3142&gt;=4,"A+",IF(X3142&gt;=3.75,"A",IF(X3142&gt;=3.5,"A-",IF(X3142&gt;=3.25,"B+",IF(X3142&gt;=3,"B",IF(X3142&gt;=2.75,"B-",IF(X3142&gt;=2.5,"C+",IF(X3142&gt;=2,"C","F"))))))))</f>
        <v>B</v>
      </c>
      <c r="Z3142" s="510"/>
    </row>
    <row r="3143" spans="1:26" ht="16.5">
      <c r="A3143" s="424"/>
      <c r="B3143" s="91" t="s">
        <v>1</v>
      </c>
      <c r="C3143" s="104">
        <f>'7th 1'!AC57</f>
        <v>3</v>
      </c>
      <c r="D3143" s="104">
        <f>'7th 2'!AC57</f>
        <v>3</v>
      </c>
      <c r="E3143" s="104">
        <f>'7th 3'!AC57</f>
        <v>2.75</v>
      </c>
      <c r="F3143" s="104">
        <f>'7th 4'!AC57</f>
        <v>2.75</v>
      </c>
      <c r="G3143" s="104">
        <f>'7th 5'!AC57</f>
        <v>3.25</v>
      </c>
      <c r="H3143" s="104">
        <f>'7th 6'!AC57</f>
        <v>2.5</v>
      </c>
      <c r="I3143" s="466"/>
      <c r="J3143" s="98"/>
      <c r="K3143" s="112"/>
      <c r="L3143" s="104">
        <f>'8th 1'!AC57</f>
        <v>3.25</v>
      </c>
      <c r="M3143" s="104">
        <f>'8th 2'!AC57</f>
        <v>3.25</v>
      </c>
      <c r="N3143" s="104">
        <f>'8th 3'!AC57</f>
        <v>3.5</v>
      </c>
      <c r="O3143" s="104">
        <f>'8th 4'!AC57</f>
        <v>3.25</v>
      </c>
      <c r="P3143" s="104">
        <f>'8th 5'!AC57</f>
        <v>2.5</v>
      </c>
      <c r="Q3143" s="104">
        <f>'8th 6'!AC57</f>
        <v>2.25</v>
      </c>
      <c r="R3143" s="104">
        <f>'8th 7'!AC57</f>
        <v>0</v>
      </c>
      <c r="S3143" s="466"/>
      <c r="T3143" s="98"/>
      <c r="V3143" s="456"/>
      <c r="W3143" s="448"/>
      <c r="X3143" s="441"/>
      <c r="Y3143" s="451" t="str">
        <f>IF(S3139&gt;0,(IF(X3142&gt;=2.5,Y3142,IF(X3142&gt;=2.25,"C",IF(X3142&gt;=2,"D","F")))),K3141)</f>
        <v>B</v>
      </c>
      <c r="Z3143" s="510"/>
    </row>
    <row r="3144" spans="1:26" ht="16.5">
      <c r="A3144" s="424"/>
      <c r="B3144" s="91" t="s">
        <v>2</v>
      </c>
      <c r="C3144" s="104" t="str">
        <f>'7th 1'!AB57</f>
        <v>B</v>
      </c>
      <c r="D3144" s="104" t="str">
        <f>'7th 2'!AB57</f>
        <v>B</v>
      </c>
      <c r="E3144" s="104" t="str">
        <f>'7th 3'!AB57</f>
        <v>B-</v>
      </c>
      <c r="F3144" s="104" t="str">
        <f>'7th 4'!AB57</f>
        <v>B-</v>
      </c>
      <c r="G3144" s="104" t="str">
        <f>'7th 5'!AB57</f>
        <v>B+</v>
      </c>
      <c r="H3144" s="104" t="str">
        <f>'7th 6'!AB57</f>
        <v>C+</v>
      </c>
      <c r="I3144" s="466"/>
      <c r="J3144" s="98"/>
      <c r="K3144" s="90"/>
      <c r="L3144" s="104" t="str">
        <f>'8th 1'!AB57</f>
        <v>B+</v>
      </c>
      <c r="M3144" s="104" t="str">
        <f>'8th 2'!AB57</f>
        <v>B+</v>
      </c>
      <c r="N3144" s="104" t="str">
        <f>'8th 3'!AB57</f>
        <v>A-</v>
      </c>
      <c r="O3144" s="104" t="str">
        <f>'8th 4'!AB57</f>
        <v>B+</v>
      </c>
      <c r="P3144" s="104" t="str">
        <f>'8th 5'!AB57</f>
        <v>C+</v>
      </c>
      <c r="Q3144" s="104" t="str">
        <f>'8th 6'!AB57</f>
        <v>C</v>
      </c>
      <c r="R3144" s="104" t="str">
        <f>'8th 7'!AB57</f>
        <v/>
      </c>
      <c r="S3144" s="466"/>
      <c r="T3144" s="98"/>
      <c r="U3144" s="90"/>
      <c r="V3144" s="446"/>
      <c r="W3144" s="449"/>
      <c r="X3144" s="450"/>
      <c r="Y3144" s="452"/>
      <c r="Z3144" s="510"/>
    </row>
    <row r="3145" spans="1:26" ht="16.5">
      <c r="A3145" s="413" t="s">
        <v>127</v>
      </c>
      <c r="B3145" s="91" t="s">
        <v>1</v>
      </c>
      <c r="C3145" s="104" t="str">
        <f>'7th 1'!AD57</f>
        <v>3.49</v>
      </c>
      <c r="D3145" s="104">
        <f>'7th 2'!AD57</f>
        <v>0</v>
      </c>
      <c r="E3145" s="104">
        <f>'7th 3'!AD57</f>
        <v>0</v>
      </c>
      <c r="F3145" s="104">
        <f>'7th 4'!AD57</f>
        <v>0</v>
      </c>
      <c r="G3145" s="104">
        <f>'7th 5'!AD57</f>
        <v>0</v>
      </c>
      <c r="H3145" s="104">
        <f>'7th 6'!AD57</f>
        <v>0</v>
      </c>
      <c r="I3145" s="415">
        <f>(C3145*C3138)+(D3145*D3138)+(E3145*E3138)+(F3145*F3138)+(G3145*G3138)+(H3145*H3138)</f>
        <v>10.47</v>
      </c>
      <c r="J3145" s="417">
        <f>IF(C3145&gt;0,(C3143*C3138),0)+IF(D3145&gt;0,(D3143*D3138),0)+IF(E3145&gt;0,(E3143*E3138),0)+IF(F3145&gt;0,(F3143*F3138),0)+IF(G3145&gt;0,(G3143*G3138),0)+IF(H3145&gt;0,(H3143*H3138),0)</f>
        <v>9</v>
      </c>
      <c r="K3145" s="418">
        <f>IF(C3145&gt;C3143,((C3145*C3138)-(C3143*C3138)),0)+IF(D3145&gt;D3143,((D3145*D3138)-(D3143*D3138)),0)+IF(E3145&gt;E3143,((E3145*E3138)-(E3143*E3138)),0)+IF(F3145&gt;F3143,((F3145*F3138)-(F3143*F3138)),0)+IF(G3145&gt;G3143,((G3145*G3138)-(G3143*G3138)),0)+IF(H3145&gt;H3143,((H3145*H3138)-(H3143*H3138)),0)</f>
        <v>1.4700000000000006</v>
      </c>
      <c r="L3145" s="165">
        <f>'8th 1'!AD57</f>
        <v>0</v>
      </c>
      <c r="M3145" s="104">
        <f>'8th 2'!AD57</f>
        <v>0</v>
      </c>
      <c r="N3145" s="104">
        <f>'8th 3'!AD57</f>
        <v>0</v>
      </c>
      <c r="O3145" s="104">
        <f>'8th 4'!AD57</f>
        <v>0</v>
      </c>
      <c r="P3145" s="104">
        <f>'8th 5'!AD57</f>
        <v>0</v>
      </c>
      <c r="Q3145" s="104">
        <f>'8th 6'!AD57</f>
        <v>0</v>
      </c>
      <c r="R3145" s="104">
        <f>'8th 7'!AD57</f>
        <v>0</v>
      </c>
      <c r="S3145" s="403">
        <f>(L3145*L3138)+(M3145*M3138)+(N3145*N3138)+(O3145*O3138)+(P3145*P3138)+(Q3145*Q3138)+(R3145*R3138)</f>
        <v>0</v>
      </c>
      <c r="T3145" s="417">
        <f>IF(L3145&gt;0,(L3143*L3138),0)+IF(M3145&gt;0,(M3143*M3138),0)+IF(N3145&gt;0,(N3143*N3138),0)+IF(O3145&gt;0,(O3143*O3138),0)+IF(P3145&gt;0,(P3143*P3138),0)+IF(Q3145&gt;0,(Q3143*Q3138),0)+IF(R3145&gt;0,(R3143*R3138),0)</f>
        <v>0</v>
      </c>
      <c r="U3145" s="399">
        <f>IF(L3145&gt;L3143,((L3145*L3138)-(L3143*L3138)),0)+IF(M3145&gt;M3143,((M3145*M3138)-(M3143*M3138)),0)+IF(N3145&gt;N3143,((N3145*N3138)-(N3143*N3138)),0)+IF(O3145&gt;O3143,((O3145*O3138)-(O3143*O3138)),0)+IF(P3145&gt;P3143,((P3145*P3138)-(P3143*P3138)),0)+IF(Q3145&gt;Q3143,((Q3145*Q3138)-(Q3143*Q3138)),0)+IF(R3145&gt;R3143,((R3145*R3138)-(R3143*R3138)),0)</f>
        <v>0</v>
      </c>
      <c r="V3145" s="401">
        <f>I3145+S3145</f>
        <v>10.47</v>
      </c>
      <c r="W3145" s="403">
        <f>J3145+T3145</f>
        <v>9</v>
      </c>
      <c r="X3145" s="403">
        <f>K3145+U3145</f>
        <v>1.4700000000000006</v>
      </c>
      <c r="Y3145" s="405">
        <f>IF(V3137&gt;0,(X3145+Y3132),0)</f>
        <v>1.4700000000000006</v>
      </c>
      <c r="Z3145" s="510"/>
    </row>
    <row r="3146" spans="1:26" ht="15.75" customHeight="1" thickBot="1">
      <c r="A3146" s="414"/>
      <c r="B3146" s="157" t="s">
        <v>23</v>
      </c>
      <c r="C3146" s="180" t="str">
        <f>'7th 1'!AE57</f>
        <v>Imp:</v>
      </c>
      <c r="D3146" s="180" t="str">
        <f>'7th 2'!AE57</f>
        <v/>
      </c>
      <c r="E3146" s="180" t="str">
        <f>'7th 3'!AE57</f>
        <v/>
      </c>
      <c r="F3146" s="180" t="str">
        <f>'7th 4'!AE57</f>
        <v/>
      </c>
      <c r="G3146" s="180" t="str">
        <f>'7th 5'!AE57</f>
        <v/>
      </c>
      <c r="H3146" s="180" t="str">
        <f>'7th 6'!AE57</f>
        <v/>
      </c>
      <c r="I3146" s="416"/>
      <c r="J3146" s="416"/>
      <c r="K3146" s="419"/>
      <c r="L3146" s="180" t="str">
        <f>'8th 1'!AE57</f>
        <v/>
      </c>
      <c r="M3146" s="180" t="str">
        <f>'8th 2'!AE57</f>
        <v/>
      </c>
      <c r="N3146" s="180" t="str">
        <f>'8th 3'!AE57</f>
        <v/>
      </c>
      <c r="O3146" s="180" t="str">
        <f>'8th 4'!AE57</f>
        <v/>
      </c>
      <c r="P3146" s="180" t="str">
        <f>'8th 5'!AE57</f>
        <v/>
      </c>
      <c r="Q3146" s="180" t="str">
        <f>'8th 6'!AE57</f>
        <v/>
      </c>
      <c r="R3146" s="180" t="str">
        <f>'8th 7'!AE57</f>
        <v/>
      </c>
      <c r="S3146" s="420"/>
      <c r="T3146" s="420"/>
      <c r="U3146" s="400"/>
      <c r="V3146" s="402"/>
      <c r="W3146" s="404"/>
      <c r="X3146" s="404"/>
      <c r="Y3146" s="406"/>
      <c r="Z3146" s="510"/>
    </row>
    <row r="3147" spans="1:26" ht="9.75" customHeight="1" thickTop="1" thickBot="1">
      <c r="C3147" s="53"/>
      <c r="D3147" s="53"/>
      <c r="E3147" s="53"/>
      <c r="F3147" s="53"/>
      <c r="G3147" s="53"/>
      <c r="H3147" s="53"/>
      <c r="L3147" s="53"/>
      <c r="M3147" s="53"/>
      <c r="N3147" s="53"/>
      <c r="O3147" s="53"/>
      <c r="P3147" s="53"/>
      <c r="Q3147" s="53"/>
      <c r="R3147" s="53"/>
      <c r="V3147" s="53"/>
      <c r="W3147" s="53"/>
      <c r="X3147" s="53"/>
      <c r="Y3147" s="53"/>
    </row>
    <row r="3148" spans="1:26" ht="18.75" thickTop="1">
      <c r="A3148" s="407" t="s">
        <v>33</v>
      </c>
      <c r="B3148" s="408"/>
      <c r="C3148" s="376" t="s">
        <v>35</v>
      </c>
      <c r="D3148" s="380"/>
      <c r="E3148" s="376" t="s">
        <v>30</v>
      </c>
      <c r="F3148" s="380"/>
      <c r="G3148" s="376" t="s">
        <v>31</v>
      </c>
      <c r="H3148" s="380"/>
      <c r="I3148" s="376" t="s">
        <v>32</v>
      </c>
      <c r="J3148" s="411"/>
      <c r="K3148" s="411"/>
      <c r="L3148" s="412"/>
      <c r="M3148" s="370" t="s">
        <v>50</v>
      </c>
      <c r="N3148" s="371"/>
      <c r="O3148" s="376" t="s">
        <v>0</v>
      </c>
      <c r="P3148" s="377"/>
      <c r="Q3148" s="169" t="s">
        <v>29</v>
      </c>
      <c r="R3148" s="378" t="s">
        <v>216</v>
      </c>
      <c r="S3148" s="379"/>
      <c r="T3148" s="379"/>
      <c r="U3148" s="380"/>
      <c r="V3148" s="381" t="s">
        <v>2</v>
      </c>
      <c r="W3148" s="382"/>
      <c r="X3148" s="170"/>
      <c r="Y3148" s="171"/>
    </row>
    <row r="3149" spans="1:26" s="113" customFormat="1" ht="18" customHeight="1">
      <c r="A3149" s="409"/>
      <c r="B3149" s="410"/>
      <c r="C3149" s="383" t="str">
        <f>'viva-1'!K55</f>
        <v>3.00</v>
      </c>
      <c r="D3149" s="384"/>
      <c r="E3149" s="383" t="str">
        <f>'viva-2'!K55</f>
        <v>2.25</v>
      </c>
      <c r="F3149" s="384"/>
      <c r="G3149" s="385" t="str">
        <f>'viva-3'!K55</f>
        <v>3.50</v>
      </c>
      <c r="H3149" s="384"/>
      <c r="I3149" s="383" t="str">
        <f>'viva-4'!K55</f>
        <v>3.50</v>
      </c>
      <c r="J3149" s="386"/>
      <c r="K3149" s="386"/>
      <c r="L3149" s="387"/>
      <c r="M3149" s="372"/>
      <c r="N3149" s="373"/>
      <c r="O3149" s="388">
        <f>W3137+Y3145</f>
        <v>368.59500000000003</v>
      </c>
      <c r="P3149" s="389"/>
      <c r="Q3149" s="397">
        <f>V3137</f>
        <v>126</v>
      </c>
      <c r="R3149" s="392">
        <f>O3149/126</f>
        <v>2.925357142857143</v>
      </c>
      <c r="S3149" s="393"/>
      <c r="T3149" s="393"/>
      <c r="U3149" s="394"/>
      <c r="V3149" s="359" t="str">
        <f>IF(R3149&gt;=2.5,Y3149,IF(R3149&gt;=2.25,"C",IF(R3149&gt;=2,"D",IF(R3149=0,0,"F"))))</f>
        <v>B-</v>
      </c>
      <c r="W3149" s="360"/>
      <c r="X3149" s="172"/>
      <c r="Y3149" s="173" t="str">
        <f>IF(R3149&gt;=4,"A+",IF(R3149&gt;=3.75,"A",IF(R3149&gt;=3.5,"A-",IF(R3149&gt;=3.25,"B+",IF(R3149&gt;=3,"B",IF(R3149&gt;=2.75,"B-",IF(R3149&gt;=2.5,"C+",IF(R3149&gt;=2,"C","F"))))))))</f>
        <v>B-</v>
      </c>
      <c r="Z3149" s="174"/>
    </row>
    <row r="3150" spans="1:26" ht="36.75" customHeight="1" thickBot="1">
      <c r="A3150" s="363" t="s">
        <v>34</v>
      </c>
      <c r="B3150" s="364"/>
      <c r="C3150" s="365" t="s">
        <v>1</v>
      </c>
      <c r="D3150" s="366"/>
      <c r="E3150" s="367">
        <f>C3149+E3149+G3149+I3149</f>
        <v>12.25</v>
      </c>
      <c r="F3150" s="368"/>
      <c r="G3150" s="365" t="s">
        <v>0</v>
      </c>
      <c r="H3150" s="366"/>
      <c r="I3150" s="367">
        <f>E3150*1.5</f>
        <v>18.375</v>
      </c>
      <c r="J3150" s="369"/>
      <c r="K3150" s="369"/>
      <c r="L3150" s="368"/>
      <c r="M3150" s="374"/>
      <c r="N3150" s="375"/>
      <c r="O3150" s="390"/>
      <c r="P3150" s="391"/>
      <c r="Q3150" s="398"/>
      <c r="R3150" s="395"/>
      <c r="S3150" s="395"/>
      <c r="T3150" s="395"/>
      <c r="U3150" s="396"/>
      <c r="V3150" s="361"/>
      <c r="W3150" s="362"/>
      <c r="X3150" s="175"/>
      <c r="Y3150" s="176"/>
    </row>
    <row r="3151" spans="1:26" ht="30" customHeight="1" thickTop="1">
      <c r="B3151" s="54"/>
      <c r="C3151" s="54"/>
      <c r="D3151" s="514" t="s">
        <v>24</v>
      </c>
      <c r="E3151" s="514"/>
      <c r="F3151" s="514"/>
      <c r="G3151" s="514"/>
      <c r="H3151" s="514"/>
      <c r="I3151" s="514"/>
      <c r="J3151" s="514"/>
      <c r="K3151" s="514"/>
      <c r="L3151" s="514"/>
      <c r="M3151" s="514"/>
      <c r="N3151" s="514"/>
      <c r="O3151" s="514"/>
      <c r="P3151" s="514"/>
      <c r="Q3151" s="514"/>
      <c r="R3151" s="514"/>
      <c r="S3151" s="514"/>
      <c r="T3151" s="55" t="s">
        <v>36</v>
      </c>
      <c r="U3151" s="56"/>
      <c r="V3151" s="515">
        <f>'1st 1'!R58</f>
        <v>0</v>
      </c>
      <c r="W3151" s="516"/>
      <c r="X3151" s="516"/>
      <c r="Y3151" s="516"/>
    </row>
    <row r="3152" spans="1:26" ht="19.5">
      <c r="A3152" s="57"/>
      <c r="B3152" s="58"/>
      <c r="C3152" s="59" t="s">
        <v>4</v>
      </c>
      <c r="D3152" s="60" t="s">
        <v>71</v>
      </c>
      <c r="E3152" s="60"/>
      <c r="F3152" s="53"/>
      <c r="G3152" s="61"/>
      <c r="H3152" s="517" t="s">
        <v>73</v>
      </c>
      <c r="I3152" s="518"/>
      <c r="J3152" s="518"/>
      <c r="K3152" s="518"/>
      <c r="L3152" s="518"/>
      <c r="M3152" s="518"/>
      <c r="N3152" s="518"/>
      <c r="O3152" s="62"/>
      <c r="P3152" s="62"/>
      <c r="Q3152" s="62"/>
      <c r="R3152" s="53"/>
      <c r="S3152" s="63"/>
      <c r="T3152" s="55" t="s">
        <v>37</v>
      </c>
      <c r="U3152" s="56"/>
      <c r="V3152" s="519" t="str">
        <f>'1st 1'!A58</f>
        <v>51</v>
      </c>
      <c r="W3152" s="516"/>
      <c r="X3152" s="516"/>
      <c r="Y3152" s="516"/>
    </row>
    <row r="3153" spans="1:26" ht="18.75">
      <c r="A3153" s="57"/>
      <c r="B3153" s="58"/>
      <c r="C3153" s="59" t="s">
        <v>5</v>
      </c>
      <c r="D3153" s="60" t="s">
        <v>66</v>
      </c>
      <c r="E3153" s="60"/>
      <c r="F3153" s="64"/>
      <c r="G3153" s="53"/>
      <c r="H3153" s="61"/>
      <c r="I3153" s="65"/>
      <c r="J3153" s="520">
        <f>'1st 1'!A3756</f>
        <v>0</v>
      </c>
      <c r="K3153" s="521"/>
      <c r="L3153" s="521"/>
      <c r="M3153" s="521"/>
      <c r="N3153" s="62"/>
      <c r="O3153" s="62"/>
      <c r="P3153" s="53"/>
      <c r="Q3153" s="53"/>
      <c r="R3153" s="53"/>
      <c r="S3153" s="63"/>
      <c r="T3153" s="55" t="s">
        <v>38</v>
      </c>
      <c r="U3153" s="56"/>
      <c r="V3153" s="56"/>
      <c r="W3153" s="56"/>
      <c r="X3153" s="56"/>
      <c r="Y3153" s="66">
        <f>'1st 1'!S58</f>
        <v>0</v>
      </c>
    </row>
    <row r="3154" spans="1:26" ht="18.75">
      <c r="A3154" s="57"/>
      <c r="B3154" s="58"/>
      <c r="C3154" s="59" t="s">
        <v>6</v>
      </c>
      <c r="D3154" s="60" t="s">
        <v>14</v>
      </c>
      <c r="E3154" s="58"/>
      <c r="F3154" s="67" t="s">
        <v>7</v>
      </c>
      <c r="G3154" s="68" t="str">
        <f>'1st 1'!B58</f>
        <v>I</v>
      </c>
      <c r="H3154" s="69"/>
      <c r="I3154" s="70"/>
      <c r="J3154" s="70"/>
      <c r="K3154" s="70"/>
      <c r="L3154" s="53"/>
      <c r="M3154" s="53"/>
      <c r="N3154" s="53"/>
      <c r="O3154" s="53"/>
      <c r="P3154" s="53"/>
      <c r="Q3154" s="53"/>
      <c r="R3154" s="53"/>
      <c r="V3154" s="53"/>
      <c r="W3154" s="53"/>
      <c r="X3154" s="53"/>
      <c r="Y3154" s="53"/>
    </row>
    <row r="3155" spans="1:26" ht="18.75">
      <c r="A3155" s="57"/>
      <c r="B3155" s="64"/>
      <c r="C3155" s="64"/>
      <c r="D3155" s="64"/>
      <c r="E3155" s="53"/>
      <c r="F3155" s="67" t="s">
        <v>8</v>
      </c>
      <c r="G3155" s="72">
        <f>'1st 1'!T58</f>
        <v>0</v>
      </c>
      <c r="H3155" s="69"/>
      <c r="I3155" s="70"/>
      <c r="J3155" s="70"/>
      <c r="K3155" s="70"/>
      <c r="L3155" s="53"/>
      <c r="M3155" s="53"/>
      <c r="N3155" s="53"/>
      <c r="O3155" s="53"/>
      <c r="P3155" s="53"/>
      <c r="Q3155" s="53"/>
      <c r="R3155" s="53"/>
      <c r="V3155" s="53"/>
      <c r="W3155" s="53"/>
      <c r="X3155" s="53"/>
      <c r="Y3155" s="53"/>
    </row>
    <row r="3156" spans="1:26" ht="18.75">
      <c r="A3156" s="57"/>
      <c r="B3156" s="64"/>
      <c r="C3156" s="64"/>
      <c r="D3156" s="64"/>
      <c r="E3156" s="53"/>
      <c r="F3156" s="67" t="s">
        <v>9</v>
      </c>
      <c r="G3156" s="72">
        <f>'1st 1'!U58</f>
        <v>0</v>
      </c>
      <c r="H3156" s="69"/>
      <c r="I3156" s="70"/>
      <c r="J3156" s="70"/>
      <c r="K3156" s="70"/>
      <c r="L3156" s="53"/>
      <c r="M3156" s="53"/>
      <c r="N3156" s="53"/>
      <c r="O3156" s="53"/>
      <c r="P3156" s="53"/>
      <c r="Q3156" s="53"/>
      <c r="R3156" s="53"/>
      <c r="V3156" s="53"/>
      <c r="W3156" s="53"/>
      <c r="X3156" s="53"/>
      <c r="Y3156" s="53"/>
    </row>
    <row r="3157" spans="1:26" ht="18.75">
      <c r="A3157" s="57"/>
      <c r="B3157" s="64"/>
      <c r="C3157" s="64"/>
      <c r="D3157" s="64"/>
      <c r="E3157" s="53"/>
      <c r="F3157" s="67" t="s">
        <v>10</v>
      </c>
      <c r="G3157" s="72">
        <f>'1st 1'!V58</f>
        <v>0</v>
      </c>
      <c r="H3157" s="69"/>
      <c r="I3157" s="73"/>
      <c r="J3157" s="73"/>
      <c r="K3157" s="73"/>
      <c r="L3157" s="53"/>
      <c r="M3157" s="53"/>
      <c r="N3157" s="53"/>
      <c r="O3157" s="53"/>
      <c r="P3157" s="53"/>
      <c r="Q3157" s="53"/>
      <c r="R3157" s="53"/>
      <c r="V3157" s="53"/>
      <c r="W3157" s="53"/>
      <c r="X3157" s="53"/>
      <c r="Y3157" s="53"/>
    </row>
    <row r="3158" spans="1:26" ht="21.75" customHeight="1" thickBot="1">
      <c r="A3158" s="522" t="s">
        <v>25</v>
      </c>
      <c r="B3158" s="522"/>
      <c r="C3158" s="523"/>
      <c r="D3158" s="523"/>
      <c r="E3158" s="523"/>
      <c r="F3158" s="523"/>
      <c r="G3158" s="523"/>
      <c r="H3158" s="523"/>
      <c r="I3158" s="523"/>
      <c r="J3158" s="523"/>
      <c r="K3158" s="523"/>
      <c r="L3158" s="524"/>
      <c r="M3158" s="524"/>
      <c r="N3158" s="524"/>
      <c r="O3158" s="524"/>
      <c r="P3158" s="524"/>
      <c r="Q3158" s="524"/>
      <c r="R3158" s="524"/>
      <c r="S3158" s="524"/>
      <c r="T3158" s="524"/>
      <c r="U3158" s="524"/>
      <c r="V3158" s="524"/>
      <c r="W3158" s="524"/>
      <c r="X3158" s="524"/>
      <c r="Y3158" s="524"/>
    </row>
    <row r="3159" spans="1:26" ht="19.5" customHeight="1" thickTop="1" thickBot="1">
      <c r="A3159" s="478" t="s">
        <v>42</v>
      </c>
      <c r="B3159" s="479"/>
      <c r="C3159" s="479"/>
      <c r="D3159" s="479"/>
      <c r="E3159" s="479"/>
      <c r="F3159" s="479"/>
      <c r="G3159" s="479"/>
      <c r="H3159" s="479"/>
      <c r="I3159" s="479"/>
      <c r="J3159" s="479"/>
      <c r="K3159" s="480"/>
      <c r="L3159" s="479" t="s">
        <v>43</v>
      </c>
      <c r="M3159" s="479"/>
      <c r="N3159" s="479"/>
      <c r="O3159" s="479"/>
      <c r="P3159" s="479"/>
      <c r="Q3159" s="479"/>
      <c r="R3159" s="479"/>
      <c r="S3159" s="479"/>
      <c r="T3159" s="479"/>
      <c r="U3159" s="506"/>
      <c r="V3159" s="507" t="s">
        <v>39</v>
      </c>
      <c r="W3159" s="508"/>
      <c r="X3159" s="508"/>
      <c r="Y3159" s="509"/>
      <c r="Z3159" s="510" t="s">
        <v>68</v>
      </c>
    </row>
    <row r="3160" spans="1:26" ht="19.5" thickTop="1" thickBot="1">
      <c r="A3160" s="74" t="s">
        <v>22</v>
      </c>
      <c r="B3160" s="75"/>
      <c r="C3160" s="76">
        <f>'1st 1'!C4</f>
        <v>101</v>
      </c>
      <c r="D3160" s="76">
        <f>'1st 2'!C4</f>
        <v>102</v>
      </c>
      <c r="E3160" s="76">
        <f>'1st 3'!C4</f>
        <v>103</v>
      </c>
      <c r="F3160" s="76">
        <f>'1st 4'!C4</f>
        <v>104</v>
      </c>
      <c r="G3160" s="76">
        <f>'1st 5'!C4</f>
        <v>105</v>
      </c>
      <c r="H3160" s="76">
        <f>'1st 6'!C4</f>
        <v>106</v>
      </c>
      <c r="I3160" s="511" t="s">
        <v>0</v>
      </c>
      <c r="J3160" s="511" t="s">
        <v>3</v>
      </c>
      <c r="K3160" s="512" t="s">
        <v>2</v>
      </c>
      <c r="L3160" s="76">
        <f>'2nd 1'!C4</f>
        <v>107</v>
      </c>
      <c r="M3160" s="76">
        <f>'2nd 2'!C4</f>
        <v>108</v>
      </c>
      <c r="N3160" s="76">
        <f>'2nd 3'!C4</f>
        <v>109</v>
      </c>
      <c r="O3160" s="76">
        <f>'2nd 4'!C4</f>
        <v>110</v>
      </c>
      <c r="P3160" s="76">
        <f>'2nd 5'!C4</f>
        <v>111</v>
      </c>
      <c r="Q3160" s="76">
        <f>'2nd 6'!C4</f>
        <v>112</v>
      </c>
      <c r="R3160" s="76">
        <f>'2nd 7'!C4</f>
        <v>0</v>
      </c>
      <c r="S3160" s="429" t="s">
        <v>0</v>
      </c>
      <c r="T3160" s="429" t="s">
        <v>3</v>
      </c>
      <c r="U3160" s="431" t="s">
        <v>2</v>
      </c>
      <c r="V3160" s="492" t="s">
        <v>29</v>
      </c>
      <c r="W3160" s="493" t="s">
        <v>0</v>
      </c>
      <c r="X3160" s="494" t="s">
        <v>3</v>
      </c>
      <c r="Y3160" s="495" t="s">
        <v>2</v>
      </c>
      <c r="Z3160" s="510"/>
    </row>
    <row r="3161" spans="1:26" ht="64.5" customHeight="1" thickTop="1" thickBot="1">
      <c r="A3161" s="77" t="s">
        <v>63</v>
      </c>
      <c r="B3161" s="78"/>
      <c r="C3161" s="114" t="str">
        <f>'1st 1'!C6</f>
        <v>Drawing-1</v>
      </c>
      <c r="D3161" s="114" t="str">
        <f>'1st 2'!C6</f>
        <v>Sketch-1</v>
      </c>
      <c r="E3161" s="114" t="str">
        <f>'1st 3'!C6</f>
        <v>Parspective-1</v>
      </c>
      <c r="F3161" s="114" t="str">
        <f>'1st 4'!C6</f>
        <v>Study and Composition-1</v>
      </c>
      <c r="G3161" s="114" t="str">
        <f>'1st 5'!C6</f>
        <v>History of Civilization-1</v>
      </c>
      <c r="H3161" s="114" t="str">
        <f>'1st 6'!C6</f>
        <v>Nazrul Studies</v>
      </c>
      <c r="I3161" s="481"/>
      <c r="J3161" s="481"/>
      <c r="K3161" s="482"/>
      <c r="L3161" s="114" t="str">
        <f>'2nd 1'!C6</f>
        <v>Drawing-2</v>
      </c>
      <c r="M3161" s="114" t="str">
        <f>'2nd 2'!C6</f>
        <v>Sketch-2</v>
      </c>
      <c r="N3161" s="114" t="str">
        <f>'2nd 3'!C6</f>
        <v>Perspective- 2</v>
      </c>
      <c r="O3161" s="114" t="str">
        <f>'2nd 4'!C6</f>
        <v>Basic Design</v>
      </c>
      <c r="P3161" s="114" t="str">
        <f>'2nd 5'!C6</f>
        <v xml:space="preserve"> Study &amp; composition 2</v>
      </c>
      <c r="Q3161" s="114" t="str">
        <f>'2nd 6'!C6</f>
        <v>History of Civilization -2</v>
      </c>
      <c r="R3161" s="114">
        <f>'2nd 7'!C6</f>
        <v>0</v>
      </c>
      <c r="S3161" s="429"/>
      <c r="T3161" s="429"/>
      <c r="U3161" s="431"/>
      <c r="V3161" s="492"/>
      <c r="W3161" s="493"/>
      <c r="X3161" s="493"/>
      <c r="Y3161" s="495"/>
      <c r="Z3161" s="510"/>
    </row>
    <row r="3162" spans="1:26" ht="18.75" thickTop="1">
      <c r="A3162" s="77" t="s">
        <v>12</v>
      </c>
      <c r="B3162" s="78"/>
      <c r="C3162" s="80">
        <f>'1st 1'!G4</f>
        <v>3</v>
      </c>
      <c r="D3162" s="80">
        <f>'1st 2'!G4</f>
        <v>1.5</v>
      </c>
      <c r="E3162" s="80">
        <f>'1st 3'!G4</f>
        <v>3</v>
      </c>
      <c r="F3162" s="80">
        <f>'1st 4'!G4</f>
        <v>3</v>
      </c>
      <c r="G3162" s="80">
        <f>'1st 5'!G4</f>
        <v>1.5</v>
      </c>
      <c r="H3162" s="80">
        <f>'1st 6'!G4</f>
        <v>3</v>
      </c>
      <c r="I3162" s="481"/>
      <c r="J3162" s="481"/>
      <c r="K3162" s="513"/>
      <c r="L3162" s="80">
        <f>'2nd 1'!G4</f>
        <v>3</v>
      </c>
      <c r="M3162" s="80">
        <f>'2nd 2'!G4</f>
        <v>1.5</v>
      </c>
      <c r="N3162" s="80">
        <f>'2nd 3'!G4</f>
        <v>3</v>
      </c>
      <c r="O3162" s="80">
        <f>'2nd 4'!G4</f>
        <v>1.5</v>
      </c>
      <c r="P3162" s="80">
        <f>'2nd 5'!G4</f>
        <v>3</v>
      </c>
      <c r="Q3162" s="80">
        <f>'2nd 6'!G4</f>
        <v>3</v>
      </c>
      <c r="R3162" s="80">
        <f>'2nd 7'!G4</f>
        <v>0</v>
      </c>
      <c r="S3162" s="430"/>
      <c r="T3162" s="430"/>
      <c r="U3162" s="432"/>
      <c r="V3162" s="468"/>
      <c r="W3162" s="471"/>
      <c r="X3162" s="471"/>
      <c r="Y3162" s="422"/>
      <c r="Z3162" s="510"/>
    </row>
    <row r="3163" spans="1:26" ht="16.5" customHeight="1">
      <c r="A3163" s="77" t="s">
        <v>11</v>
      </c>
      <c r="B3163" s="78"/>
      <c r="C3163" s="80">
        <v>100</v>
      </c>
      <c r="D3163" s="80">
        <v>100</v>
      </c>
      <c r="E3163" s="80">
        <v>100</v>
      </c>
      <c r="F3163" s="80">
        <v>100</v>
      </c>
      <c r="G3163" s="80">
        <v>100</v>
      </c>
      <c r="H3163" s="80">
        <v>100</v>
      </c>
      <c r="I3163" s="496">
        <f>(C3167*C3162)+(D3167*D3162)+(E3167*E3162)+(F3167*F3162)+(G3167*G3162)+(H3167*H3162)</f>
        <v>45.75</v>
      </c>
      <c r="J3163" s="82"/>
      <c r="K3163" s="83" t="str">
        <f>IF(J3164&gt;=4,"A+",IF(J3164&gt;=3.75,"A",IF(J3164&gt;=3.5,"A-",IF(J3164&gt;=3.25,"B+",IF(J3164&gt;=3,"B",IF(J3164&gt;=2.75,"B-",IF(J3164&gt;=2.5,"C+",IF(J3164&gt;=2,"C","F"))))))))</f>
        <v>B</v>
      </c>
      <c r="L3163" s="81">
        <v>100</v>
      </c>
      <c r="M3163" s="80">
        <v>100</v>
      </c>
      <c r="N3163" s="80">
        <v>100</v>
      </c>
      <c r="O3163" s="80">
        <v>100</v>
      </c>
      <c r="P3163" s="80">
        <v>100</v>
      </c>
      <c r="Q3163" s="80">
        <v>100</v>
      </c>
      <c r="R3163" s="80">
        <v>100</v>
      </c>
      <c r="S3163" s="465">
        <f>(L3167*L3162)+(M3167*M3162)+(N3167*N3162)+(O3167*O3162)+(P3167*P3162)+(Q3167*Q3162)+(R3167*R3162)</f>
        <v>43.5</v>
      </c>
      <c r="T3163" s="84"/>
      <c r="U3163" s="85" t="str">
        <f>IF(T3164&gt;=4,"A+",IF(T3164&gt;=3.75,"A",IF(T3164&gt;=3.5,"A-",IF(T3164&gt;=3.25,"B+",IF(T3164&gt;=3,"B",IF(T3164&gt;=2.75,"B-",IF(T3164&gt;=2.5,"C+",IF(T3164&gt;=2,"C","F"))))))))</f>
        <v>B-</v>
      </c>
      <c r="V3163" s="498">
        <f>IF((C3167+C3169)=0,0,C3162)+IF((D3167+D3169)=0,0,D3162)+IF((E3167+E3169)=0,0,E3162)+IF((F3167+F3169)=0,0,F3162)+IF((G3167+G3169)=0,0,G3162)+IF((H3167+H3169)=0,0,H3162)+IF((L3167+L3169)=0,0,L3162)+IF((M3167+M3169)=0,0,M3162)+IF((N3167+N3169)=0,0,N3162)+IF((O3167+O3169)=0,0,O3162)+IF((P3167+P3169)=0,0,P3162)+IF((Q3167+Q3169)=0,0,Q3162)+IF((R3167+R3169)=0,0,R3162)+IF(C3212=0,0,1.5)</f>
        <v>31.5</v>
      </c>
      <c r="W3163" s="415">
        <f>I3163+S3163+(C3212*1.5)</f>
        <v>95.25</v>
      </c>
      <c r="X3163" s="503">
        <f>IF(S3163&gt;0,(W3163/31.5),J3164)</f>
        <v>3.0238095238095237</v>
      </c>
      <c r="Y3163" s="154" t="str">
        <f>IF(X3163&gt;=4,"A+",IF(X3163&gt;=3.75,"A",IF(X3163&gt;=3.5,"A-",IF(X3163&gt;=3.25,"B+",IF(X3163&gt;=3,"B",IF(X3163&gt;=2.75,"B-",IF(X3163&gt;=2.5,"C+",IF(X3163&gt;=2,"C","F"))))))))</f>
        <v>B</v>
      </c>
      <c r="Z3163" s="510"/>
    </row>
    <row r="3164" spans="1:26" ht="18">
      <c r="A3164" s="77" t="s">
        <v>28</v>
      </c>
      <c r="B3164" s="86"/>
      <c r="C3164" s="87">
        <f>'1st 1'!C58</f>
        <v>29.5</v>
      </c>
      <c r="D3164" s="87">
        <f>'1st 2'!C58</f>
        <v>20</v>
      </c>
      <c r="E3164" s="87">
        <f>'1st 3'!C58</f>
        <v>23.5</v>
      </c>
      <c r="F3164" s="87">
        <f>'1st 4'!C58</f>
        <v>19</v>
      </c>
      <c r="G3164" s="87">
        <f>'1st 5'!C58</f>
        <v>22</v>
      </c>
      <c r="H3164" s="87">
        <f>'1st 6'!C58</f>
        <v>29.55</v>
      </c>
      <c r="I3164" s="497"/>
      <c r="J3164" s="485">
        <f>I3163/(C3162+D3162+E3162+F3162+G3162+H3162)</f>
        <v>3.05</v>
      </c>
      <c r="K3164" s="88"/>
      <c r="L3164" s="89">
        <f>'2nd 1'!C58</f>
        <v>25.5</v>
      </c>
      <c r="M3164" s="87">
        <f>'2nd 2'!C58</f>
        <v>18</v>
      </c>
      <c r="N3164" s="87">
        <f>'2nd 3'!C58</f>
        <v>26</v>
      </c>
      <c r="O3164" s="87">
        <f>'2nd 4'!C58</f>
        <v>15.5</v>
      </c>
      <c r="P3164" s="87">
        <f>'2nd 5'!C58</f>
        <v>26</v>
      </c>
      <c r="Q3164" s="87">
        <f>'2nd 6'!C58</f>
        <v>15.5</v>
      </c>
      <c r="R3164" s="87">
        <f>'2nd 7'!C58</f>
        <v>0</v>
      </c>
      <c r="S3164" s="457"/>
      <c r="T3164" s="485">
        <f>S3163/(L3162+M3162+N3162+O3162+P3162+Q3162+R3162)</f>
        <v>2.9</v>
      </c>
      <c r="U3164" s="90"/>
      <c r="V3164" s="499"/>
      <c r="W3164" s="501"/>
      <c r="X3164" s="453"/>
      <c r="Y3164" s="487" t="str">
        <f>IF(S3163&gt;0,(IF(X3163&gt;=2.5,Y3163,IF(X3163&gt;=2.25,"C",IF(X3163&gt;=2,"D","F")))),K3165)</f>
        <v>B</v>
      </c>
      <c r="Z3164" s="510"/>
    </row>
    <row r="3165" spans="1:26" ht="16.5" customHeight="1">
      <c r="A3165" s="423" t="s">
        <v>26</v>
      </c>
      <c r="B3165" s="91" t="s">
        <v>60</v>
      </c>
      <c r="C3165" s="87">
        <f>'1st 1'!J58</f>
        <v>44.5</v>
      </c>
      <c r="D3165" s="87">
        <f>'1st 2'!J58</f>
        <v>38.5</v>
      </c>
      <c r="E3165" s="87">
        <f>'1st 3'!J58</f>
        <v>38</v>
      </c>
      <c r="F3165" s="87">
        <f>'1st 4'!J58</f>
        <v>46</v>
      </c>
      <c r="G3165" s="87">
        <f>'1st 5'!J58</f>
        <v>27</v>
      </c>
      <c r="H3165" s="87">
        <f>'1st 6'!J58</f>
        <v>32.5</v>
      </c>
      <c r="I3165" s="497"/>
      <c r="J3165" s="505"/>
      <c r="K3165" s="489" t="str">
        <f>IF(J3164&gt;=2.5,K3163,IF(J3164&gt;=2.25,"C",IF(J3164&gt;=2,"D",IF(J3164=0,0,"F"))))</f>
        <v>B</v>
      </c>
      <c r="L3165" s="89">
        <f>'2nd 1'!J58</f>
        <v>45.5</v>
      </c>
      <c r="M3165" s="87">
        <f>'2nd 2'!J58</f>
        <v>38</v>
      </c>
      <c r="N3165" s="87">
        <f>'2nd 3'!J58</f>
        <v>38</v>
      </c>
      <c r="O3165" s="87">
        <f>'2nd 4'!J58</f>
        <v>53</v>
      </c>
      <c r="P3165" s="87">
        <f>'2nd 5'!J58</f>
        <v>33.25</v>
      </c>
      <c r="Q3165" s="87">
        <f>'2nd 6'!J58</f>
        <v>26.5</v>
      </c>
      <c r="R3165" s="87">
        <f>'2nd 7'!J58</f>
        <v>0</v>
      </c>
      <c r="S3165" s="457"/>
      <c r="T3165" s="486"/>
      <c r="U3165" s="442" t="str">
        <f>IF(T3164&gt;=2.5,U3163,IF(T3164&gt;=2.25,"C",IF(T3164&gt;=2,"D",IF(T3164=0,0,"F"))))</f>
        <v>B-</v>
      </c>
      <c r="V3165" s="499"/>
      <c r="W3165" s="501"/>
      <c r="X3165" s="453"/>
      <c r="Y3165" s="488"/>
      <c r="Z3165" s="510"/>
    </row>
    <row r="3166" spans="1:26" ht="16.5" customHeight="1">
      <c r="A3166" s="424"/>
      <c r="B3166" s="91" t="s">
        <v>67</v>
      </c>
      <c r="C3166" s="115">
        <f>'1st 1'!K58</f>
        <v>74</v>
      </c>
      <c r="D3166" s="115">
        <f>'1st 2'!K58</f>
        <v>59</v>
      </c>
      <c r="E3166" s="115">
        <f>'1st 3'!K58</f>
        <v>62</v>
      </c>
      <c r="F3166" s="115">
        <f>'1st 4'!K58</f>
        <v>65</v>
      </c>
      <c r="G3166" s="115">
        <f>'1st 5'!K58</f>
        <v>49</v>
      </c>
      <c r="H3166" s="115">
        <f>'1st 6'!K58</f>
        <v>63</v>
      </c>
      <c r="I3166" s="497"/>
      <c r="J3166" s="505"/>
      <c r="K3166" s="490"/>
      <c r="L3166" s="116">
        <f>'2nd 1'!K58</f>
        <v>71</v>
      </c>
      <c r="M3166" s="115">
        <f>'2nd 2'!K58</f>
        <v>56</v>
      </c>
      <c r="N3166" s="115">
        <f>'2nd 3'!K58</f>
        <v>64</v>
      </c>
      <c r="O3166" s="115">
        <f>'2nd 4'!K58</f>
        <v>69</v>
      </c>
      <c r="P3166" s="115">
        <f>'2nd 5'!K58</f>
        <v>60</v>
      </c>
      <c r="Q3166" s="115">
        <f>'2nd 6'!K58</f>
        <v>42</v>
      </c>
      <c r="R3166" s="115">
        <f>'2nd 7'!K58</f>
        <v>0</v>
      </c>
      <c r="S3166" s="457"/>
      <c r="T3166" s="486"/>
      <c r="U3166" s="491"/>
      <c r="V3166" s="499"/>
      <c r="W3166" s="501"/>
      <c r="X3166" s="453"/>
      <c r="Y3166" s="488"/>
      <c r="Z3166" s="510"/>
    </row>
    <row r="3167" spans="1:26" ht="18">
      <c r="A3167" s="424"/>
      <c r="B3167" s="91" t="s">
        <v>1</v>
      </c>
      <c r="C3167" s="87">
        <f>'1st 1'!M58</f>
        <v>3.5</v>
      </c>
      <c r="D3167" s="87">
        <f>'1st 2'!M58</f>
        <v>2.75</v>
      </c>
      <c r="E3167" s="87">
        <f>'1st 3'!M58</f>
        <v>3</v>
      </c>
      <c r="F3167" s="87">
        <f>'1st 4'!M58</f>
        <v>3.25</v>
      </c>
      <c r="G3167" s="87">
        <f>'1st 5'!M58</f>
        <v>2.25</v>
      </c>
      <c r="H3167" s="87">
        <f>'1st 6'!M58</f>
        <v>3</v>
      </c>
      <c r="I3167" s="497"/>
      <c r="J3167" s="505"/>
      <c r="K3167" s="92"/>
      <c r="L3167" s="89">
        <f>'2nd 1'!M58</f>
        <v>3.5</v>
      </c>
      <c r="M3167" s="87">
        <f>'2nd 2'!M58</f>
        <v>2.75</v>
      </c>
      <c r="N3167" s="87">
        <f>'2nd 3'!M58</f>
        <v>3</v>
      </c>
      <c r="O3167" s="87">
        <f>'2nd 4'!M58</f>
        <v>3.25</v>
      </c>
      <c r="P3167" s="87">
        <f>'2nd 5'!M58</f>
        <v>3</v>
      </c>
      <c r="Q3167" s="87">
        <f>'2nd 6'!M58</f>
        <v>2</v>
      </c>
      <c r="R3167" s="87">
        <f>'2nd 7'!M58</f>
        <v>0</v>
      </c>
      <c r="S3167" s="457"/>
      <c r="T3167" s="486"/>
      <c r="U3167" s="93"/>
      <c r="V3167" s="499"/>
      <c r="W3167" s="501"/>
      <c r="X3167" s="453"/>
      <c r="Y3167" s="155"/>
      <c r="Z3167" s="510"/>
    </row>
    <row r="3168" spans="1:26" ht="17.25" customHeight="1" thickBot="1">
      <c r="A3168" s="424"/>
      <c r="B3168" s="94" t="s">
        <v>2</v>
      </c>
      <c r="C3168" s="95" t="str">
        <f>'1st 1'!L58</f>
        <v>A-</v>
      </c>
      <c r="D3168" s="95" t="str">
        <f>'1st 2'!L58</f>
        <v>B-</v>
      </c>
      <c r="E3168" s="95" t="str">
        <f>'1st 3'!L58</f>
        <v>B</v>
      </c>
      <c r="F3168" s="95" t="str">
        <f>'1st 4'!L58</f>
        <v>B+</v>
      </c>
      <c r="G3168" s="95" t="str">
        <f>'1st 5'!L58</f>
        <v>C</v>
      </c>
      <c r="H3168" s="95" t="str">
        <f>'1st 6'!L58</f>
        <v>B</v>
      </c>
      <c r="I3168" s="472"/>
      <c r="J3168" s="96"/>
      <c r="K3168" s="88"/>
      <c r="L3168" s="97" t="str">
        <f>'2nd 1'!L58</f>
        <v>A-</v>
      </c>
      <c r="M3168" s="95" t="str">
        <f>'2nd 2'!L58</f>
        <v>B-</v>
      </c>
      <c r="N3168" s="95" t="str">
        <f>'2nd 3'!L58</f>
        <v>B</v>
      </c>
      <c r="O3168" s="95" t="str">
        <f>'2nd 4'!L58</f>
        <v>B+</v>
      </c>
      <c r="P3168" s="95" t="str">
        <f>'2nd 5'!L58</f>
        <v>B</v>
      </c>
      <c r="Q3168" s="95" t="str">
        <f>'2nd 6'!L58</f>
        <v>D</v>
      </c>
      <c r="R3168" s="95">
        <f>'2nd 7'!L58</f>
        <v>0</v>
      </c>
      <c r="S3168" s="457"/>
      <c r="T3168" s="98"/>
      <c r="U3168" s="90"/>
      <c r="V3168" s="500"/>
      <c r="W3168" s="502"/>
      <c r="X3168" s="504"/>
      <c r="Y3168" s="156"/>
      <c r="Z3168" s="510"/>
    </row>
    <row r="3169" spans="1:28" ht="18.75" thickTop="1">
      <c r="A3169" s="413" t="s">
        <v>127</v>
      </c>
      <c r="B3169" s="91" t="s">
        <v>1</v>
      </c>
      <c r="C3169" s="87">
        <f>'1st 1'!N58</f>
        <v>0</v>
      </c>
      <c r="D3169" s="87">
        <f>'1st 2'!N58</f>
        <v>0</v>
      </c>
      <c r="E3169" s="87">
        <f>'1st 3'!N58</f>
        <v>0</v>
      </c>
      <c r="F3169" s="87">
        <f>'1st 4'!N58</f>
        <v>0</v>
      </c>
      <c r="G3169" s="87">
        <f>'1st 5'!N58</f>
        <v>0</v>
      </c>
      <c r="H3169" s="87">
        <f>'1st 6'!N58</f>
        <v>0</v>
      </c>
      <c r="I3169" s="530">
        <f>(C3169*C3162)+(D3169*D3162)+(E3169*E3162)+(F3169*F3162)+(G3169*G3162)+(H3169*H3162)</f>
        <v>0</v>
      </c>
      <c r="J3169" s="417">
        <f>IF(C3169&gt;0,(C3167*C3162),0)+IF(D3169&gt;0,(D3167*D3162),0)+IF(E3169&gt;0,(E3167*E3162),0)+IF(F3169&gt;0,(F3167*F3162),0)+IF(G3169&gt;0,(G3167*G3162),0)+IF(H3169&gt;0,(H3167*H3162),0)</f>
        <v>0</v>
      </c>
      <c r="K3169" s="473">
        <f>IF(C3169&gt;C3167,((C3169*C3162)-(C3167*C3162)),0)+IF(D3169&gt;D3167,((D3169*D3162)-(D3167*D3162)),0)+IF(E3169&gt;E3167,((E3169*E3162)-(E3167*E3162)),0)+IF(F3169&gt;F3167,((F3169*F3162)-(F3167*F3162)),0)+IF(G3169&gt;G3167,((G3169*G3162)-(G3167*G3162)),0)+IF(H3169&gt;H3167,((H3169*H3162)-(H3167*H3162)),0)</f>
        <v>0</v>
      </c>
      <c r="L3169" s="89">
        <f>'2nd 1'!N58</f>
        <v>0</v>
      </c>
      <c r="M3169" s="87">
        <f>'2nd 2'!N58</f>
        <v>0</v>
      </c>
      <c r="N3169" s="87">
        <f>'2nd 3'!N58</f>
        <v>0</v>
      </c>
      <c r="O3169" s="87">
        <f>'2nd 4'!N58</f>
        <v>0</v>
      </c>
      <c r="P3169" s="87">
        <f>'2nd 5'!N58</f>
        <v>0</v>
      </c>
      <c r="Q3169" s="87">
        <f>'2nd 6'!N58</f>
        <v>0</v>
      </c>
      <c r="R3169" s="87">
        <f>'2nd 7'!N58</f>
        <v>0</v>
      </c>
      <c r="S3169" s="401">
        <f>(L3169*L3162)+(M3169*M3162)+(N3169*N3162)+(O3169*O3162)+(P3169*P3162)+(Q3169*Q3162)+(R3169*R3162)</f>
        <v>0</v>
      </c>
      <c r="T3169" s="417">
        <f>IF(L3169&gt;0,(L3167*L3162),0)+IF(M3169&gt;0,(M3167*M3162),0)+IF(N3169&gt;0,(N3167*N3162),0)+IF(O3169&gt;0,(O3167*O3162),0)+IF(P3169&gt;0,(P3167*P3162),0)+IF(Q3169&gt;0,(Q3167*Q3162),0)+IF(R3169&gt;0,(R3167*R3162),0)</f>
        <v>0</v>
      </c>
      <c r="U3169" s="399">
        <f>IF(L3169&gt;L3167,((L3169*L3162)-(L3167*L3162)),0)+IF(M3169&gt;M3167,((M3169*M3162)-(M3167*M3162)),0)+IF(N3169&gt;N3167,((N3169*N3162)-(N3167*N3162)),0)+IF(O3169&gt;O3167,((O3169*O3162)-(O3167*O3162)),0)+IF(P3169&gt;P3167,((P3169*P3162)-(P3167*P3162)),0)+IF(Q3169&gt;Q3167,((Q3169*Q3162)-(Q3167*Q3162)),0)+IF(R3169&gt;R3167,((R3169*R3162)-(R3167*R3162)),0)</f>
        <v>0</v>
      </c>
      <c r="V3169" s="401">
        <f>I3169+S3169</f>
        <v>0</v>
      </c>
      <c r="W3169" s="436">
        <f>J3169+T3169</f>
        <v>0</v>
      </c>
      <c r="X3169" s="526">
        <f>K3169+U3169</f>
        <v>0</v>
      </c>
      <c r="Y3169" s="527"/>
      <c r="Z3169" s="510"/>
    </row>
    <row r="3170" spans="1:28" ht="15.75" customHeight="1" thickBot="1">
      <c r="A3170" s="414"/>
      <c r="B3170" s="157" t="s">
        <v>23</v>
      </c>
      <c r="C3170" s="178" t="str">
        <f>'1st 1'!O58</f>
        <v/>
      </c>
      <c r="D3170" s="178" t="str">
        <f>'1st 2'!O58</f>
        <v/>
      </c>
      <c r="E3170" s="178" t="str">
        <f>'1st 3'!O58</f>
        <v/>
      </c>
      <c r="F3170" s="178" t="str">
        <f>'1st 4'!O58</f>
        <v/>
      </c>
      <c r="G3170" s="178" t="str">
        <f>'1st 5'!O58</f>
        <v/>
      </c>
      <c r="H3170" s="178" t="str">
        <f>'1st 6'!O58</f>
        <v/>
      </c>
      <c r="I3170" s="472"/>
      <c r="J3170" s="472"/>
      <c r="K3170" s="474"/>
      <c r="L3170" s="179" t="str">
        <f>'2nd 1'!O58</f>
        <v/>
      </c>
      <c r="M3170" s="178" t="str">
        <f>'2nd 2'!O58</f>
        <v/>
      </c>
      <c r="N3170" s="178" t="str">
        <f>'2nd 3'!O58</f>
        <v/>
      </c>
      <c r="O3170" s="178" t="str">
        <f>'2nd 4'!O58</f>
        <v/>
      </c>
      <c r="P3170" s="178" t="str">
        <f>'2nd 5'!O58</f>
        <v/>
      </c>
      <c r="Q3170" s="178" t="str">
        <f>'2nd 6'!O58</f>
        <v/>
      </c>
      <c r="R3170" s="178" t="str">
        <f>'2nd 7'!O58</f>
        <v/>
      </c>
      <c r="S3170" s="475"/>
      <c r="T3170" s="420"/>
      <c r="U3170" s="400"/>
      <c r="V3170" s="402"/>
      <c r="W3170" s="437"/>
      <c r="X3170" s="528"/>
      <c r="Y3170" s="529"/>
      <c r="Z3170" s="510"/>
    </row>
    <row r="3171" spans="1:28" ht="21" customHeight="1" thickTop="1" thickBot="1">
      <c r="A3171" s="435" t="s">
        <v>30</v>
      </c>
      <c r="B3171" s="435"/>
      <c r="C3171" s="435"/>
      <c r="D3171" s="435"/>
      <c r="E3171" s="435"/>
      <c r="F3171" s="435"/>
      <c r="G3171" s="435"/>
      <c r="H3171" s="435"/>
      <c r="I3171" s="435"/>
      <c r="J3171" s="435"/>
      <c r="K3171" s="435"/>
      <c r="L3171" s="435"/>
      <c r="M3171" s="435"/>
      <c r="N3171" s="435"/>
      <c r="O3171" s="435"/>
      <c r="P3171" s="435"/>
      <c r="Q3171" s="435"/>
      <c r="R3171" s="435"/>
      <c r="S3171" s="435"/>
      <c r="T3171" s="435"/>
      <c r="U3171" s="435"/>
      <c r="V3171" s="435"/>
      <c r="W3171" s="435"/>
      <c r="X3171" s="435"/>
      <c r="Y3171" s="435"/>
      <c r="Z3171" s="510"/>
    </row>
    <row r="3172" spans="1:28" ht="19.5" customHeight="1" thickTop="1" thickBot="1">
      <c r="A3172" s="478" t="s">
        <v>44</v>
      </c>
      <c r="B3172" s="479"/>
      <c r="C3172" s="479"/>
      <c r="D3172" s="479"/>
      <c r="E3172" s="479"/>
      <c r="F3172" s="479"/>
      <c r="G3172" s="479"/>
      <c r="H3172" s="479"/>
      <c r="I3172" s="479"/>
      <c r="J3172" s="479"/>
      <c r="K3172" s="506"/>
      <c r="L3172" s="425" t="s">
        <v>45</v>
      </c>
      <c r="M3172" s="426"/>
      <c r="N3172" s="426"/>
      <c r="O3172" s="426"/>
      <c r="P3172" s="426"/>
      <c r="Q3172" s="426"/>
      <c r="R3172" s="426"/>
      <c r="S3172" s="426"/>
      <c r="T3172" s="426"/>
      <c r="U3172" s="426"/>
      <c r="V3172" s="160"/>
      <c r="W3172" s="428" t="s">
        <v>39</v>
      </c>
      <c r="X3172" s="428"/>
      <c r="Y3172" s="161"/>
      <c r="Z3172" s="510"/>
    </row>
    <row r="3173" spans="1:28" ht="17.25" customHeight="1" thickTop="1">
      <c r="A3173" s="99" t="s">
        <v>22</v>
      </c>
      <c r="B3173" s="100"/>
      <c r="C3173" s="101">
        <f>'3rd 1'!B4</f>
        <v>201</v>
      </c>
      <c r="D3173" s="101">
        <f>'3rd 2'!B4</f>
        <v>202</v>
      </c>
      <c r="E3173" s="101">
        <f>'3rd 3'!B4</f>
        <v>203</v>
      </c>
      <c r="F3173" s="101">
        <f>'3rd 4'!B4</f>
        <v>204</v>
      </c>
      <c r="G3173" s="101">
        <f>'3rd 5'!B4</f>
        <v>205</v>
      </c>
      <c r="H3173" s="101">
        <f>'3rd 6'!B4</f>
        <v>0</v>
      </c>
      <c r="I3173" s="430" t="s">
        <v>0</v>
      </c>
      <c r="J3173" s="430" t="s">
        <v>3</v>
      </c>
      <c r="K3173" s="432" t="s">
        <v>2</v>
      </c>
      <c r="L3173" s="101">
        <f>'4th 1'!B4</f>
        <v>206</v>
      </c>
      <c r="M3173" s="101">
        <f>'4th 2'!B4</f>
        <v>207</v>
      </c>
      <c r="N3173" s="101">
        <f>'4th 3'!B4</f>
        <v>208</v>
      </c>
      <c r="O3173" s="101">
        <f>'4th 4'!B4</f>
        <v>209</v>
      </c>
      <c r="P3173" s="101">
        <f>'4th 5'!B4</f>
        <v>210</v>
      </c>
      <c r="Q3173" s="101">
        <f>'4th 6'!B4</f>
        <v>211</v>
      </c>
      <c r="R3173" s="101">
        <f>'4th 7'!B4</f>
        <v>0</v>
      </c>
      <c r="S3173" s="429" t="s">
        <v>0</v>
      </c>
      <c r="T3173" s="429" t="s">
        <v>3</v>
      </c>
      <c r="U3173" s="431" t="s">
        <v>2</v>
      </c>
      <c r="V3173" s="433" t="s">
        <v>62</v>
      </c>
      <c r="W3173" s="434"/>
      <c r="X3173" s="434"/>
      <c r="Y3173" s="162" t="str">
        <f>IF(X3174&gt;=4,"A+",IF(X3174&gt;=3.75,"A",IF(X3174&gt;=3.5,"A-",IF(X3174&gt;=3.25,"B+",IF(X3174&gt;=3,"B",IF(X3174&gt;=2.75,"B-",IF(X3174&gt;=2.5,"C+",IF(X3174&gt;=2,"C","F"))))))))</f>
        <v>B</v>
      </c>
      <c r="Z3173" s="510"/>
    </row>
    <row r="3174" spans="1:28" ht="63.75" customHeight="1">
      <c r="A3174" s="77" t="s">
        <v>63</v>
      </c>
      <c r="B3174" s="86"/>
      <c r="C3174" s="79" t="str">
        <f>IF('3rd 1'!C58&gt;0,'3rd 1'!D6,IF('3rd 1'!K58&gt;0,'3rd 1'!L6,IF('3rd 1'!S58&gt;0,'3rd 1'!T6,0)))</f>
        <v>Basic Design</v>
      </c>
      <c r="D3174" s="79" t="str">
        <f>IF('3rd 2'!C58&gt;0,'3rd 2'!D6,IF('3rd 2'!K58&gt;0,'3rd 2'!L6,IF('3rd 2'!S58&gt;0,'3rd 2'!T6,0)))</f>
        <v>Still Life-1</v>
      </c>
      <c r="E3174" s="79" t="str">
        <f>IF('3rd 3'!C58&gt;0,'3rd 3'!D6,IF('3rd 3'!K58&gt;0,'3rd 3'!L6,IF('3rd 3'!S58&gt;0,'3rd 3'!T6,0)))</f>
        <v>Drawing-3</v>
      </c>
      <c r="F3174" s="79" t="str">
        <f>IF('3rd 4'!C58&gt;0,'3rd 4'!D6,IF('3rd 4'!K58&gt;0,'3rd 4'!L6,IF('3rd 4'!S58&gt;0,'3rd 4'!T6,0)))</f>
        <v>Sketch-3</v>
      </c>
      <c r="G3174" s="79" t="str">
        <f>IF('3rd 5'!C58&gt;0,'3rd 5'!D6,IF('3rd 5'!K58&gt;0,'3rd 5'!L6,IF('3rd 5'!S58&gt;0,'3rd 5'!T6,0)))</f>
        <v>History of Ancient Indian Civilization</v>
      </c>
      <c r="H3174" s="79">
        <f>IF('3rd 6'!C58&gt;0,'3rd 6'!D6,IF('3rd 6'!K58&gt;0,'3rd 6'!L6,IF('3rd 6'!S58&gt;0,'3rd 6'!T6,0)))</f>
        <v>0</v>
      </c>
      <c r="I3174" s="481"/>
      <c r="J3174" s="481"/>
      <c r="K3174" s="482"/>
      <c r="L3174" s="79" t="str">
        <f>IF('4th 1'!C58&gt;0,'4th 1'!D6,IF('4th 1'!K58&gt;0,'4th 1'!L6,IF('4th 1'!S58&gt;0,'4th 1'!T6,0)))</f>
        <v>Folk Design</v>
      </c>
      <c r="M3174" s="79" t="str">
        <f>IF('4th 2'!C58&gt;0,'4th 2'!D6,IF('4th 2'!K58&gt;0,'4th 2'!L6,IF('4th 2'!S58&gt;0,'4th 2'!T6,0)))</f>
        <v>Still Life-2</v>
      </c>
      <c r="N3174" s="79" t="str">
        <f>IF('4th 3'!C58&gt;0,'4th 3'!D6,IF('4th 3'!K58&gt;0,'4th 3'!L6,IF('4th 3'!S58&gt;0,'4th 3'!T6,0)))</f>
        <v>Drawing-4</v>
      </c>
      <c r="O3174" s="79" t="str">
        <f>IF('4th 4'!C58&gt;0,'4th 4'!D6,IF('4th 4'!K58&gt;0,'4th 4'!L6,IF('4th 4'!S58&gt;0,'4th 4'!T6,0)))</f>
        <v>Typography-1</v>
      </c>
      <c r="P3174" s="79" t="str">
        <f>IF('4th 5'!C58&gt;0,'4th 5'!D6,IF('4th 5'!K58&gt;0,'4th 5'!L6,IF('4th 5'!S58&gt;0,'4th 5'!T6,0)))</f>
        <v>Material &amp; Technique of Graphic Design</v>
      </c>
      <c r="Q3174" s="79" t="str">
        <f>IF('4th 6'!C58&gt;0,'4th 6'!D6,IF('4th 6'!K58&gt;0,'4th 6'!L6,IF('4th 6'!S58&gt;0,'4th 6'!T6,0)))</f>
        <v>History of Ancient Bengal Civilization</v>
      </c>
      <c r="R3174" s="79">
        <f>IF('4th 7'!C58&gt;0,'4th 7'!D6,IF('4th 7'!K58&gt;0,'4th 7'!L6,IF('4th 7'!S58&gt;0,'4th 7'!T6,0)))</f>
        <v>0</v>
      </c>
      <c r="S3174" s="429"/>
      <c r="T3174" s="429"/>
      <c r="U3174" s="431"/>
      <c r="V3174" s="335">
        <f>IF(I3176&gt;0,(V3179+V3163),0)</f>
        <v>63</v>
      </c>
      <c r="W3174" s="254">
        <f>IF(I3176&gt;0,(W3179+W3163),0)</f>
        <v>195</v>
      </c>
      <c r="X3174" s="336">
        <f>IF(S3176&gt;0,(W3174/63),IF(I3176&gt;0,(W3174/46.5),0))</f>
        <v>3.0952380952380953</v>
      </c>
      <c r="Y3174" s="163" t="str">
        <f>IF(X3174&gt;=2.5,Y3173,IF(X3174&gt;=2.25,"C",IF(X3174&gt;=2,"D",IF(X3174=0,0,"F"))))</f>
        <v>B</v>
      </c>
      <c r="Z3174" s="510"/>
    </row>
    <row r="3175" spans="1:28" ht="16.5">
      <c r="A3175" s="458" t="s">
        <v>27</v>
      </c>
      <c r="B3175" s="459"/>
      <c r="C3175" s="102">
        <f>IF('3rd 1'!C58&gt;0,'3rd 1'!H4,IF('3rd 1'!K58&gt;0,'3rd 1'!P4,IF('3rd 1'!S58&gt;0,'3rd 1'!X4,0)))</f>
        <v>3</v>
      </c>
      <c r="D3175" s="102">
        <f>IF('3rd 2'!C58&gt;0,'3rd 2'!H4,IF('3rd 2'!K58&gt;0,'3rd 2'!P4,IF('3rd 2'!S58&gt;0,'3rd 2'!X4,0)))</f>
        <v>3</v>
      </c>
      <c r="E3175" s="102">
        <f>IF('3rd 3'!C58&gt;0,'3rd 3'!H4,IF('3rd 3'!K58&gt;0,'3rd 3'!P4,IF('3rd 3'!S58&gt;0,'3rd 3'!X4,0)))</f>
        <v>3</v>
      </c>
      <c r="F3175" s="102">
        <f>IF('3rd 4'!C58&gt;0,'3rd 4'!H4,IF('3rd 4'!K58&gt;0,'3rd 4'!P4,IF('3rd 4'!S58&gt;0,'3rd 4'!X4,0)))</f>
        <v>3</v>
      </c>
      <c r="G3175" s="102">
        <f>IF('3rd 5'!C58&gt;0,'3rd 5'!H4,IF('3rd 5'!K58&gt;0,'3rd 5'!P4,IF('3rd 5'!S58&gt;0,'3rd 5'!X4,0)))</f>
        <v>3</v>
      </c>
      <c r="H3175" s="102">
        <f>IF('3rd 6'!C58&gt;0,'3rd 6'!H4,IF('3rd 6'!K58&gt;0,'3rd 6'!P4,IF('3rd 6'!S58&gt;0,'3rd 6'!X4,0)))</f>
        <v>0</v>
      </c>
      <c r="I3175" s="481"/>
      <c r="J3175" s="481"/>
      <c r="K3175" s="482"/>
      <c r="L3175" s="102">
        <f>IF('4th 1'!C58&gt;0,'4th 1'!H4,IF('4th 1'!K58&gt;0,'4th 1'!P4,IF('4th 1'!S58&gt;0,'4th 1'!X4,0)))</f>
        <v>3</v>
      </c>
      <c r="M3175" s="102">
        <f>IF('4th 2'!C58&gt;0,'4th 2'!H4,IF('4th 2'!K58&gt;0,'4th 2'!P4,IF('4th 2'!S58&gt;0,'4th 2'!X4,0)))</f>
        <v>3</v>
      </c>
      <c r="N3175" s="102">
        <f>IF('4th 3'!C58&gt;0,'4th 3'!H4,IF('4th 3'!K58&gt;0,'4th 3'!P4,IF('4th 3'!S58&gt;0,'4th 3'!X4,0)))</f>
        <v>3</v>
      </c>
      <c r="O3175" s="102">
        <f>IF('4th 4'!C58&gt;0,'4th 4'!H4,IF('4th 4'!K58&gt;0,'4th 4'!P4,IF('4th 4'!S58&gt;0,'4th 4'!X4,0)))</f>
        <v>1.5</v>
      </c>
      <c r="P3175" s="102">
        <f>IF('4th 5'!C58&gt;0,'4th 5'!H4,IF('4th 5'!K58&gt;0,'4th 5'!P4,IF('4th 5'!S58&gt;0,'4th 5'!X4,0)))</f>
        <v>1.5</v>
      </c>
      <c r="Q3175" s="102">
        <f>IF('4th 6'!C58&gt;0,'4th 6'!H4,IF('4th 6'!K58&gt;0,'4th 6'!P4,IF('4th 6'!S58&gt;0,'4th 6'!X4,0)))</f>
        <v>3</v>
      </c>
      <c r="R3175" s="102">
        <f>IF('4th 7'!C58&gt;0,'4th 7'!H4,IF('4th 7'!K58&gt;0,'4th 7'!P4,IF('4th 7'!S58&gt;0,'4th 7'!X4,0)))</f>
        <v>0</v>
      </c>
      <c r="S3175" s="430"/>
      <c r="T3175" s="430"/>
      <c r="U3175" s="432"/>
      <c r="V3175" s="460" t="s">
        <v>41</v>
      </c>
      <c r="W3175" s="461"/>
      <c r="X3175" s="461"/>
      <c r="Y3175" s="462"/>
      <c r="Z3175" s="510"/>
    </row>
    <row r="3176" spans="1:28" ht="17.25" thickBot="1">
      <c r="A3176" s="463" t="s">
        <v>11</v>
      </c>
      <c r="B3176" s="464"/>
      <c r="C3176" s="102">
        <v>100</v>
      </c>
      <c r="D3176" s="102">
        <v>100</v>
      </c>
      <c r="E3176" s="102">
        <v>100</v>
      </c>
      <c r="F3176" s="102">
        <v>100</v>
      </c>
      <c r="G3176" s="102">
        <v>100</v>
      </c>
      <c r="H3176" s="102">
        <v>100</v>
      </c>
      <c r="I3176" s="465">
        <f>(C3180*C3175)+(D3180*D3175)+(E3180*E3175)+(F3180*F3175)+(G3180*G3175)+(H3180*H3175)</f>
        <v>48.75</v>
      </c>
      <c r="J3176" s="84"/>
      <c r="K3176" s="103" t="str">
        <f>IF(J3177&gt;=4,"A+",IF(J3177&gt;=3.75,"A",IF(J3177&gt;=3.5,"A-",IF(J3177&gt;=3.25,"B+",IF(J3177&gt;=3,"B",IF(J3177&gt;=2.75,"B-",IF(J3177&gt;=2.5,"C+",IF(J3177&gt;=2,"C","F"))))))))</f>
        <v>B+</v>
      </c>
      <c r="L3176" s="102">
        <v>100</v>
      </c>
      <c r="M3176" s="102">
        <v>100</v>
      </c>
      <c r="N3176" s="102">
        <v>100</v>
      </c>
      <c r="O3176" s="102">
        <v>100</v>
      </c>
      <c r="P3176" s="102">
        <v>100</v>
      </c>
      <c r="Q3176" s="102">
        <v>100</v>
      </c>
      <c r="R3176" s="102">
        <v>100</v>
      </c>
      <c r="S3176" s="465">
        <f>(L3180*L3175)+(M3180*M3175)+(N3180*N3175)+(O3180*O3175)+(P3180*P3175)+(Q3180*Q3175)+(R3180*R3175)</f>
        <v>47.25</v>
      </c>
      <c r="T3176" s="84"/>
      <c r="U3176" s="103" t="str">
        <f>IF(T3177&gt;=4,"A+",IF(T3177&gt;=3.75,"A",IF(T3177&gt;=3.5,"A-",IF(T3177&gt;=3.25,"B+",IF(T3177&gt;=3,"B",IF(T3177&gt;=2.75,"B-",IF(T3177&gt;=2.5,"C+",IF(T3177&gt;=2,"C","F"))))))))</f>
        <v>B</v>
      </c>
      <c r="V3176" s="467" t="s">
        <v>29</v>
      </c>
      <c r="W3176" s="469" t="s">
        <v>0</v>
      </c>
      <c r="X3176" s="469" t="s">
        <v>3</v>
      </c>
      <c r="Y3176" s="476" t="s">
        <v>2</v>
      </c>
      <c r="Z3176" s="510"/>
    </row>
    <row r="3177" spans="1:28" ht="17.25" thickTop="1">
      <c r="A3177" s="77" t="s">
        <v>28</v>
      </c>
      <c r="B3177" s="86"/>
      <c r="C3177" s="104">
        <f>IF('3rd 1'!C58&gt;0,'3rd 1'!C58,IF('3rd 1'!K58&gt;0,'3rd 1'!K58,IF('3rd 1'!S58&gt;0,'3rd 1'!S58,0)))</f>
        <v>31</v>
      </c>
      <c r="D3177" s="104">
        <f>IF('3rd 2'!C58&gt;0,'3rd 2'!C58,IF('3rd 2'!K58&gt;0,'3rd 2'!K58,IF('3rd 2'!S58&gt;0,'3rd 2'!S58,0)))</f>
        <v>28</v>
      </c>
      <c r="E3177" s="104">
        <f>IF('3rd 3'!C58&gt;0,'3rd 3'!C58,IF('3rd 3'!K58&gt;0,'3rd 3'!K58,IF('3rd 3'!S58&gt;0,'3rd 3'!S58,0)))</f>
        <v>29</v>
      </c>
      <c r="F3177" s="104">
        <f>IF('3rd 4'!C58&gt;0,'3rd 4'!C58,IF('3rd 4'!K58&gt;0,'3rd 4'!K58,IF('3rd 4'!S58&gt;0,'3rd 4'!S58,0)))</f>
        <v>20.5</v>
      </c>
      <c r="G3177" s="104">
        <f>IF('3rd 5'!C58&gt;0,'3rd 5'!C58,IF('3rd 5'!K58&gt;0,'3rd 5'!K58,IF('3rd 5'!S58&gt;0,'3rd 5'!S58,0)))</f>
        <v>26</v>
      </c>
      <c r="H3177" s="104">
        <f>IF('3rd 6'!C58&gt;0,'3rd 6'!C58,IF('3rd 6'!K58&gt;0,'3rd 6'!K58,IF('3rd 6'!S58&gt;0,'3rd 6'!S58,0)))</f>
        <v>0</v>
      </c>
      <c r="I3177" s="457"/>
      <c r="J3177" s="485">
        <f>I3176/(C3175+D3175+E3175+F3175+G3175+H3175)</f>
        <v>3.25</v>
      </c>
      <c r="K3177" s="90"/>
      <c r="L3177" s="104">
        <f>IF('4th 1'!C58&gt;0,'4th 1'!C58,IF('4th 1'!K58&gt;0,'4th 1'!K58,IF('4th 1'!S58&gt;0,'4th 1'!S58,0)))</f>
        <v>29</v>
      </c>
      <c r="M3177" s="104">
        <f>IF('4th 2'!C58&gt;0,'4th 2'!C58,IF('4th 2'!K58&gt;0,'4th 2'!K58,IF('4th 2'!S58&gt;0,'4th 2'!S58,0)))</f>
        <v>30.5</v>
      </c>
      <c r="N3177" s="104">
        <f>IF('4th 3'!C58&gt;0,'4th 3'!C58,IF('4th 3'!K58&gt;0,'4th 3'!K58,IF('4th 3'!S58&gt;0,'4th 3'!S58,0)))</f>
        <v>23.5</v>
      </c>
      <c r="O3177" s="104">
        <f>IF('4th 4'!C58&gt;0,'4th 4'!C58,IF('4th 4'!K58&gt;0,'4th 4'!K58,IF('4th 4'!S58&gt;0,'4th 4'!S58,0)))</f>
        <v>23</v>
      </c>
      <c r="P3177" s="104">
        <f>IF('4th 5'!C58&gt;0,'4th 5'!C58,IF('4th 5'!K58&gt;0,'4th 5'!K58,IF('4th 5'!S58&gt;0,'4th 5'!S58,0)))</f>
        <v>27</v>
      </c>
      <c r="Q3177" s="104">
        <f>IF('4th 6'!C58&gt;0,'4th 6'!C58,IF('4th 6'!K58&gt;0,'4th 6'!K58,IF('4th 6'!S58&gt;0,'4th 6'!S58,0)))</f>
        <v>28.5</v>
      </c>
      <c r="R3177" s="104">
        <f>IF('4th 7'!C58&gt;0,'4th 7'!C58,IF('4th 7'!K58&gt;0,'4th 7'!K58,IF('4th 7'!S58&gt;0,'4th 7'!S58,0)))</f>
        <v>0</v>
      </c>
      <c r="S3177" s="457"/>
      <c r="T3177" s="485">
        <f>S3176/(L3175+M3175+N3175+O3175+P3175+Q3175+R3175)</f>
        <v>3.15</v>
      </c>
      <c r="U3177" s="90"/>
      <c r="V3177" s="468"/>
      <c r="W3177" s="470"/>
      <c r="X3177" s="471"/>
      <c r="Y3177" s="477"/>
      <c r="Z3177" s="510"/>
    </row>
    <row r="3178" spans="1:28" ht="17.25">
      <c r="A3178" s="423" t="s">
        <v>26</v>
      </c>
      <c r="B3178" s="91" t="s">
        <v>60</v>
      </c>
      <c r="C3178" s="104">
        <f>IF('3rd 1'!C58&gt;0,'3rd 1'!J58,IF('3rd 1'!K58&gt;0,'3rd 1'!R58,IF('3rd 1'!S58&gt;0,'3rd 1'!Z58,0)))</f>
        <v>50</v>
      </c>
      <c r="D3178" s="104">
        <f>IF('3rd 2'!C58&gt;0,'3rd 2'!J58,IF('3rd 2'!K58&gt;0,'3rd 2'!R58,IF('3rd 2'!S58&gt;0,'3rd 2'!Z58,0)))</f>
        <v>33</v>
      </c>
      <c r="E3178" s="104">
        <f>IF('3rd 3'!C58&gt;0,'3rd 3'!J58,IF('3rd 3'!K58&gt;0,'3rd 3'!R58,IF('3rd 3'!S58&gt;0,'3rd 3'!Z58,0)))</f>
        <v>38.5</v>
      </c>
      <c r="F3178" s="104">
        <f>IF('3rd 4'!C58&gt;0,'3rd 4'!J58,IF('3rd 4'!K58&gt;0,'3rd 4'!R58,IF('3rd 4'!S58&gt;0,'3rd 4'!Z58,0)))</f>
        <v>41</v>
      </c>
      <c r="G3178" s="104">
        <f>IF('3rd 5'!C58&gt;0,'3rd 5'!J58,IF('3rd 5'!K58&gt;0,'3rd 5'!R58,IF('3rd 5'!S58&gt;0,'3rd 5'!Z58,0)))</f>
        <v>36.75</v>
      </c>
      <c r="H3178" s="104">
        <f>IF('3rd 6'!C58&gt;0,'3rd 6'!J58,IF('3rd 6'!K58&gt;0,'3rd 6'!R58,IF('3rd 6'!S58&gt;0,'3rd 6'!Z58,0)))</f>
        <v>0</v>
      </c>
      <c r="I3178" s="457"/>
      <c r="J3178" s="525"/>
      <c r="K3178" s="442" t="str">
        <f>IF(J3177&gt;=2.5,K3176,IF(J3177&gt;=2.25,"C",IF(J3177&gt;=2,"D",IF(J3177=0,0,"F"))))</f>
        <v>B+</v>
      </c>
      <c r="L3178" s="104">
        <f>IF('4th 1'!C58&gt;0,'4th 1'!J58,IF('4th 1'!K58&gt;0,'4th 1'!R58,IF('4th 1'!S58&gt;0,'4th 1'!Z58,0)))</f>
        <v>47.5</v>
      </c>
      <c r="M3178" s="104">
        <f>IF('4th 2'!C58&gt;0,'4th 2'!J58,IF('4th 2'!K58&gt;0,'4th 2'!R58,IF('4th 2'!S58&gt;0,'4th 2'!Z58,0)))</f>
        <v>38</v>
      </c>
      <c r="N3178" s="104">
        <f>IF('4th 3'!C58&gt;0,'4th 3'!J58,IF('4th 3'!K58&gt;0,'4th 3'!R58,IF('4th 3'!S58&gt;0,'4th 3'!Z58,0)))</f>
        <v>31</v>
      </c>
      <c r="O3178" s="104">
        <f>IF('4th 4'!C58&gt;0,'4th 4'!J58,IF('4th 4'!K58&gt;0,'4th 4'!R58,IF('4th 4'!S58&gt;0,'4th 4'!Z58,0)))</f>
        <v>45</v>
      </c>
      <c r="P3178" s="104">
        <f>IF('4th 5'!C58&gt;0,'4th 5'!J58,IF('4th 5'!K58&gt;0,'4th 5'!R58,IF('4th 5'!S58&gt;0,'4th 5'!Z58,0)))</f>
        <v>31</v>
      </c>
      <c r="Q3178" s="104">
        <f>IF('4th 6'!C58&gt;0,'4th 6'!J58,IF('4th 6'!K58&gt;0,'4th 6'!R58,IF('4th 6'!S58&gt;0,'4th 6'!Z58,0)))</f>
        <v>31.5</v>
      </c>
      <c r="R3178" s="104">
        <f>IF('4th 7'!C58&gt;0,'4th 7'!J58,IF('4th 7'!K58&gt;0,'4th 7'!R58,IF('4th 7'!S58&gt;0,'4th 7'!Z58,0)))</f>
        <v>0</v>
      </c>
      <c r="S3178" s="457"/>
      <c r="T3178" s="525"/>
      <c r="U3178" s="442" t="str">
        <f>IF(T3177&gt;=2.5,U3176,IF(T3177&gt;=2.25,"C",IF(T3177&gt;=2,"D",IF(T3177=0,0,"F"))))</f>
        <v>B</v>
      </c>
      <c r="V3178" s="454" t="s">
        <v>40</v>
      </c>
      <c r="W3178" s="443"/>
      <c r="X3178" s="443"/>
      <c r="Y3178" s="455"/>
      <c r="Z3178" s="510"/>
      <c r="AA3178" s="105"/>
      <c r="AB3178" s="105"/>
    </row>
    <row r="3179" spans="1:28" ht="16.5" customHeight="1">
      <c r="A3179" s="424"/>
      <c r="B3179" s="91" t="s">
        <v>67</v>
      </c>
      <c r="C3179" s="117">
        <f>'3rd 1'!AA58</f>
        <v>81</v>
      </c>
      <c r="D3179" s="117">
        <f>'3rd 2'!AA58</f>
        <v>61</v>
      </c>
      <c r="E3179" s="117">
        <f>'3rd 3'!AA58</f>
        <v>68</v>
      </c>
      <c r="F3179" s="117">
        <f>'3rd 4'!AA58</f>
        <v>62</v>
      </c>
      <c r="G3179" s="117">
        <f>'3rd 5'!AA58</f>
        <v>63</v>
      </c>
      <c r="H3179" s="117">
        <f>'3rd 6'!AA58</f>
        <v>0</v>
      </c>
      <c r="I3179" s="457"/>
      <c r="J3179" s="525"/>
      <c r="K3179" s="491"/>
      <c r="L3179" s="117">
        <f>'4th 1'!AA58</f>
        <v>77</v>
      </c>
      <c r="M3179" s="117">
        <f>'4th 2'!AA58</f>
        <v>69</v>
      </c>
      <c r="N3179" s="117">
        <f>'4th 3'!AA58</f>
        <v>55</v>
      </c>
      <c r="O3179" s="117">
        <f>'4th 4'!AA58</f>
        <v>68</v>
      </c>
      <c r="P3179" s="117">
        <f>'4th 5'!AA58</f>
        <v>58</v>
      </c>
      <c r="Q3179" s="117">
        <f>'4th 6'!AA58</f>
        <v>60</v>
      </c>
      <c r="R3179" s="117">
        <f>'4th 7'!AA58</f>
        <v>0</v>
      </c>
      <c r="S3179" s="457"/>
      <c r="T3179" s="525"/>
      <c r="U3179" s="491"/>
      <c r="V3179" s="444">
        <f>IF((C3180+C3182)=0,0,C3175)+IF((D3180+D3182)=0,0,D3175)+IF((E3180+E3182)=0,0,E3175)+IF((F3180+F3182)=0,0,F3175)+IF((G3180+G3182)=0,0,G3175)+IF((H3180+H3182)=0,0,H3175)+IF((L3180+L3182)=0,0,L3175)+IF((M3180+M3182)=0,0,M3175)+IF((N3180+N3182)=0,0,N3175)+IF((O3180+O3182)=0,0,O3175)+IF((P3180+P3182)=0,0,P3175)+IF((Q3180+Q3182)=0,0,Q3175)+IF((R3180+R3182)=0,0,R3175)+IF(E3212&gt;0,1.5,0)</f>
        <v>31.5</v>
      </c>
      <c r="W3179" s="457">
        <f>I3176+S3176+(E3212*1.5)</f>
        <v>99.75</v>
      </c>
      <c r="X3179" s="440">
        <f>IF(S3176&gt;0,(W3179/31.5),J3177)</f>
        <v>3.1666666666666665</v>
      </c>
      <c r="Y3179" s="164" t="str">
        <f>IF(X3179&gt;=4,"A+",IF(X3179&gt;=3.75,"A",IF(X3179&gt;=3.5,"A-",IF(X3179&gt;=3.25,"B+",IF(X3179&gt;=3,"B",IF(X3179&gt;=2.75,"B-",IF(X3179&gt;=2.5,"C+",IF(X3179&gt;=2,"C","F"))))))))</f>
        <v>B</v>
      </c>
      <c r="Z3179" s="510"/>
    </row>
    <row r="3180" spans="1:28" ht="16.5">
      <c r="A3180" s="424"/>
      <c r="B3180" s="91" t="s">
        <v>1</v>
      </c>
      <c r="C3180" s="104">
        <f>'3rd 1'!AC58</f>
        <v>4</v>
      </c>
      <c r="D3180" s="104">
        <f>'3rd 2'!AC58</f>
        <v>3</v>
      </c>
      <c r="E3180" s="104">
        <f>'3rd 3'!AC58</f>
        <v>3.25</v>
      </c>
      <c r="F3180" s="104">
        <f>'3rd 4'!AC58</f>
        <v>3</v>
      </c>
      <c r="G3180" s="104">
        <f>'3rd 5'!AC58</f>
        <v>3</v>
      </c>
      <c r="H3180" s="104">
        <f>'3rd 6'!AC58</f>
        <v>0</v>
      </c>
      <c r="I3180" s="457"/>
      <c r="J3180" s="525"/>
      <c r="K3180" s="106"/>
      <c r="L3180" s="104">
        <f>'4th 1'!AC58</f>
        <v>3.75</v>
      </c>
      <c r="M3180" s="104">
        <f>'4th 2'!AC58</f>
        <v>3.25</v>
      </c>
      <c r="N3180" s="104">
        <f>'4th 3'!AC58</f>
        <v>2.75</v>
      </c>
      <c r="O3180" s="104">
        <f>'4th 4'!AC58</f>
        <v>3.25</v>
      </c>
      <c r="P3180" s="104">
        <f>'4th 5'!AC58</f>
        <v>2.75</v>
      </c>
      <c r="Q3180" s="104">
        <f>'4th 6'!AC58</f>
        <v>3</v>
      </c>
      <c r="R3180" s="107">
        <f>'4th 7'!AC58</f>
        <v>0</v>
      </c>
      <c r="S3180" s="457"/>
      <c r="T3180" s="525"/>
      <c r="U3180" s="108"/>
      <c r="V3180" s="456"/>
      <c r="W3180" s="448"/>
      <c r="X3180" s="441"/>
      <c r="Y3180" s="451" t="str">
        <f>IF(S3176&gt;0,(IF(X3179&gt;=2.5,Y3179,IF(X3179&gt;=2.25,"C",IF(X3179&gt;=2,"D","F")))),K3178)</f>
        <v>B</v>
      </c>
      <c r="Z3180" s="510"/>
    </row>
    <row r="3181" spans="1:28" ht="16.5">
      <c r="A3181" s="424"/>
      <c r="B3181" s="91" t="s">
        <v>2</v>
      </c>
      <c r="C3181" s="104" t="str">
        <f>'3rd 1'!AB58</f>
        <v>A+</v>
      </c>
      <c r="D3181" s="104" t="str">
        <f>'3rd 2'!AB58</f>
        <v>B</v>
      </c>
      <c r="E3181" s="104" t="str">
        <f>'3rd 3'!AB58</f>
        <v>B+</v>
      </c>
      <c r="F3181" s="104" t="str">
        <f>'3rd 4'!AB58</f>
        <v>B</v>
      </c>
      <c r="G3181" s="104" t="str">
        <f>'3rd 5'!AB58</f>
        <v>B</v>
      </c>
      <c r="H3181" s="104" t="str">
        <f>'3rd 6'!AB58</f>
        <v/>
      </c>
      <c r="I3181" s="457"/>
      <c r="J3181" s="98"/>
      <c r="K3181" s="90"/>
      <c r="L3181" s="104" t="str">
        <f>'4th 1'!AB58</f>
        <v>A</v>
      </c>
      <c r="M3181" s="104" t="str">
        <f>'4th 2'!AB58</f>
        <v>B+</v>
      </c>
      <c r="N3181" s="104" t="str">
        <f>'4th 3'!AB58</f>
        <v>B-</v>
      </c>
      <c r="O3181" s="104" t="str">
        <f>'4th 4'!AB58</f>
        <v>B+</v>
      </c>
      <c r="P3181" s="104" t="str">
        <f>'4th 5'!AB58</f>
        <v>B-</v>
      </c>
      <c r="Q3181" s="104" t="str">
        <f>'4th 6'!AB58</f>
        <v>B</v>
      </c>
      <c r="R3181" s="104" t="str">
        <f>'4th 7'!AB58</f>
        <v/>
      </c>
      <c r="S3181" s="457"/>
      <c r="T3181" s="98"/>
      <c r="U3181" s="109"/>
      <c r="V3181" s="446"/>
      <c r="W3181" s="449"/>
      <c r="X3181" s="450"/>
      <c r="Y3181" s="452"/>
      <c r="Z3181" s="510"/>
    </row>
    <row r="3182" spans="1:28" ht="16.5" customHeight="1">
      <c r="A3182" s="413" t="s">
        <v>127</v>
      </c>
      <c r="B3182" s="91" t="s">
        <v>1</v>
      </c>
      <c r="C3182" s="104">
        <f>'3rd 1'!AD58</f>
        <v>0</v>
      </c>
      <c r="D3182" s="104">
        <f>'3rd 2'!AD58</f>
        <v>0</v>
      </c>
      <c r="E3182" s="104">
        <f>'3rd 3'!AD58</f>
        <v>0</v>
      </c>
      <c r="F3182" s="104">
        <f>'3rd 4'!AD58</f>
        <v>0</v>
      </c>
      <c r="G3182" s="104">
        <f>'3rd 5'!AD58</f>
        <v>0</v>
      </c>
      <c r="H3182" s="104">
        <f>'3rd 6'!AD58</f>
        <v>0</v>
      </c>
      <c r="I3182" s="415">
        <f>(C3182*C3175)+(D3182*D3175)+(E3182*E3175)+(F3182*F3175)+(G3182*G3175)+(H3182*H3175)</f>
        <v>0</v>
      </c>
      <c r="J3182" s="417">
        <f>IF(C3182&gt;0,(C3180*C3175),0)+IF(D3182&gt;0,(D3180*D3175),0)+IF(E3182&gt;0,(E3180*E3175),0)+IF(F3182&gt;0,(F3180*F3175),0)+IF(G3182&gt;0,(G3180*G3175),0)+IF(H3182&gt;0,(H3180*H3175),0)</f>
        <v>0</v>
      </c>
      <c r="K3182" s="418">
        <f>IF(C3182&gt;C3180,((C3182*C3175)-(C3180*C3175)),0)+IF(D3182&gt;D3180,((D3182*D3175)-(D3180*D3175)),0)+IF(E3182&gt;E3180,((E3182*E3175)-(E3180*E3175)),0)+IF(F3182&gt;F3180,((F3182*F3175)-(F3180*F3175)),0)+IF(G3182&gt;G3180,((G3182*G3175)-(G3180*G3175)),0)+IF(H3182&gt;H3180,((H3182*H3175)-(H3180*H3175)),0)</f>
        <v>0</v>
      </c>
      <c r="L3182" s="165">
        <f>'4th 1'!AD58</f>
        <v>0</v>
      </c>
      <c r="M3182" s="104">
        <f>'4th 2'!AD58</f>
        <v>0</v>
      </c>
      <c r="N3182" s="104">
        <f>'4th 3'!AD58</f>
        <v>0</v>
      </c>
      <c r="O3182" s="104">
        <f>'4th 4'!AD58</f>
        <v>0</v>
      </c>
      <c r="P3182" s="104">
        <f>'4th 5'!AD58</f>
        <v>0</v>
      </c>
      <c r="Q3182" s="104">
        <f>'4th 6'!AD58</f>
        <v>0</v>
      </c>
      <c r="R3182" s="104">
        <f>'4th 7'!AD58</f>
        <v>0</v>
      </c>
      <c r="S3182" s="415">
        <f>(L3182*L3175)+(M3182*M3175)+(N3182*N3175)+(O3182*O3175)+(P3182*P3175)+(Q3182*Q3175)+(R3182*R3175)</f>
        <v>0</v>
      </c>
      <c r="T3182" s="417">
        <f>IF(L3182&gt;0,(L3180*L3175),0)+IF(M3182&gt;0,(M3180*M3175),0)+IF(N3182&gt;0,(N3180*N3175),0)+IF(O3182&gt;0,(O3180*O3175),0)+IF(P3182&gt;0,(P3180*P3175),0)+IF(Q3182&gt;0,(Q3180*Q3175),0)+IF(R3182&gt;0,(R3180*R3175),0)</f>
        <v>0</v>
      </c>
      <c r="U3182" s="484">
        <f>IF(L3182&gt;L3180,((L3182*L3175)-(L3180*L3175)),0)+IF(M3182&gt;M3180,((M3182*M3175)-(M3180*M3175)),0)+IF(N3182&gt;N3180,((N3182*N3175)-(N3180*N3175)),0)+IF(O3182&gt;O3180,((O3182*O3175)-(O3180*O3175)),0)+IF(P3182&gt;P3180,((P3182*P3175)-(P3180*P3175)),0)+IF(Q3182&gt;Q3180,((Q3182*Q3175)-(Q3180*Q3175)),0)+IF(R3182&gt;R3180,((R3182*R3175)-(R3180*R3175)),0)</f>
        <v>0</v>
      </c>
      <c r="V3182" s="401">
        <f>I3182+S3182</f>
        <v>0</v>
      </c>
      <c r="W3182" s="436">
        <f>J3182+T3182</f>
        <v>0</v>
      </c>
      <c r="X3182" s="438">
        <f>K3182+U3182</f>
        <v>0</v>
      </c>
      <c r="Y3182" s="483">
        <f>K3182+U3182+X3169</f>
        <v>0</v>
      </c>
      <c r="Z3182" s="510"/>
    </row>
    <row r="3183" spans="1:28" ht="16.5" thickBot="1">
      <c r="A3183" s="414"/>
      <c r="B3183" s="157" t="s">
        <v>23</v>
      </c>
      <c r="C3183" s="180" t="str">
        <f>'3rd 1'!AE58</f>
        <v/>
      </c>
      <c r="D3183" s="180" t="str">
        <f>'3rd 2'!AE58</f>
        <v/>
      </c>
      <c r="E3183" s="180" t="str">
        <f>'3rd 3'!AE58</f>
        <v/>
      </c>
      <c r="F3183" s="180" t="str">
        <f>'3rd 4'!AE58</f>
        <v/>
      </c>
      <c r="G3183" s="180" t="str">
        <f>'3rd 5'!AE58</f>
        <v/>
      </c>
      <c r="H3183" s="180" t="str">
        <f>'3rd 6'!AE58</f>
        <v/>
      </c>
      <c r="I3183" s="416"/>
      <c r="J3183" s="416"/>
      <c r="K3183" s="419"/>
      <c r="L3183" s="180" t="str">
        <f>'4th 1'!AE58</f>
        <v/>
      </c>
      <c r="M3183" s="180" t="str">
        <f>'4th 2'!AE58</f>
        <v/>
      </c>
      <c r="N3183" s="180" t="str">
        <f>'4th 3'!AE58</f>
        <v/>
      </c>
      <c r="O3183" s="180" t="str">
        <f>'4th 4'!AE58</f>
        <v/>
      </c>
      <c r="P3183" s="180" t="str">
        <f>'4th 5'!AE58</f>
        <v/>
      </c>
      <c r="Q3183" s="180" t="str">
        <f>'4th 6'!AE58</f>
        <v/>
      </c>
      <c r="R3183" s="180" t="str">
        <f>'4th 7'!AE58</f>
        <v/>
      </c>
      <c r="S3183" s="416"/>
      <c r="T3183" s="416"/>
      <c r="U3183" s="419"/>
      <c r="V3183" s="402"/>
      <c r="W3183" s="437"/>
      <c r="X3183" s="439"/>
      <c r="Y3183" s="406"/>
      <c r="Z3183" s="510"/>
    </row>
    <row r="3184" spans="1:28" ht="19.5" customHeight="1" thickTop="1" thickBot="1">
      <c r="A3184" s="435" t="s">
        <v>31</v>
      </c>
      <c r="B3184" s="435"/>
      <c r="C3184" s="435"/>
      <c r="D3184" s="435"/>
      <c r="E3184" s="435"/>
      <c r="F3184" s="435"/>
      <c r="G3184" s="435"/>
      <c r="H3184" s="435"/>
      <c r="I3184" s="435"/>
      <c r="J3184" s="435"/>
      <c r="K3184" s="435"/>
      <c r="L3184" s="435"/>
      <c r="M3184" s="435"/>
      <c r="N3184" s="435"/>
      <c r="O3184" s="435"/>
      <c r="P3184" s="435"/>
      <c r="Q3184" s="435"/>
      <c r="R3184" s="435"/>
      <c r="S3184" s="435"/>
      <c r="T3184" s="435"/>
      <c r="U3184" s="435"/>
      <c r="V3184" s="435"/>
      <c r="W3184" s="435"/>
      <c r="X3184" s="435"/>
      <c r="Y3184" s="435"/>
      <c r="Z3184" s="510"/>
    </row>
    <row r="3185" spans="1:26" ht="17.25" customHeight="1" thickTop="1" thickBot="1">
      <c r="A3185" s="478" t="s">
        <v>46</v>
      </c>
      <c r="B3185" s="479"/>
      <c r="C3185" s="479"/>
      <c r="D3185" s="479"/>
      <c r="E3185" s="479"/>
      <c r="F3185" s="479"/>
      <c r="G3185" s="479"/>
      <c r="H3185" s="479"/>
      <c r="I3185" s="479"/>
      <c r="J3185" s="479"/>
      <c r="K3185" s="480"/>
      <c r="L3185" s="426" t="s">
        <v>47</v>
      </c>
      <c r="M3185" s="426"/>
      <c r="N3185" s="426"/>
      <c r="O3185" s="426"/>
      <c r="P3185" s="426"/>
      <c r="Q3185" s="426"/>
      <c r="R3185" s="426"/>
      <c r="S3185" s="426"/>
      <c r="T3185" s="426"/>
      <c r="U3185" s="427"/>
      <c r="V3185" s="160"/>
      <c r="W3185" s="428" t="s">
        <v>39</v>
      </c>
      <c r="X3185" s="428"/>
      <c r="Y3185" s="161"/>
      <c r="Z3185" s="510"/>
    </row>
    <row r="3186" spans="1:26" ht="17.25" thickTop="1">
      <c r="A3186" s="99" t="s">
        <v>22</v>
      </c>
      <c r="B3186" s="100"/>
      <c r="C3186" s="101">
        <f>'5th 1'!B4</f>
        <v>301</v>
      </c>
      <c r="D3186" s="101">
        <f>'5th 2'!B4</f>
        <v>302</v>
      </c>
      <c r="E3186" s="101">
        <f>'5th 3'!B4</f>
        <v>303</v>
      </c>
      <c r="F3186" s="101">
        <f>'5th 4'!B4</f>
        <v>304</v>
      </c>
      <c r="G3186" s="101">
        <f>'5th 5'!B4</f>
        <v>305</v>
      </c>
      <c r="H3186" s="101">
        <f>'5th 6'!B4</f>
        <v>0</v>
      </c>
      <c r="I3186" s="430" t="s">
        <v>0</v>
      </c>
      <c r="J3186" s="430" t="s">
        <v>3</v>
      </c>
      <c r="K3186" s="432" t="s">
        <v>2</v>
      </c>
      <c r="L3186" s="101">
        <f>'6th 1'!B4</f>
        <v>306</v>
      </c>
      <c r="M3186" s="101">
        <f>'6th 2'!B4</f>
        <v>307</v>
      </c>
      <c r="N3186" s="101">
        <f>'6th 3'!B4</f>
        <v>308</v>
      </c>
      <c r="O3186" s="101">
        <f>'6th 4'!B4</f>
        <v>309</v>
      </c>
      <c r="P3186" s="101">
        <f>'6th 5'!B4</f>
        <v>310</v>
      </c>
      <c r="Q3186" s="101">
        <f>'6th 6'!B4</f>
        <v>0</v>
      </c>
      <c r="R3186" s="101">
        <f>'6th 7'!B4</f>
        <v>0</v>
      </c>
      <c r="S3186" s="429" t="s">
        <v>0</v>
      </c>
      <c r="T3186" s="429" t="s">
        <v>3</v>
      </c>
      <c r="U3186" s="431" t="s">
        <v>2</v>
      </c>
      <c r="V3186" s="433" t="s">
        <v>62</v>
      </c>
      <c r="W3186" s="434"/>
      <c r="X3186" s="434"/>
      <c r="Y3186" s="162" t="str">
        <f>IF(X3187&gt;=4,"A+",IF(X3187&gt;=3.75,"A",IF(X3187&gt;=3.5,"A-",IF(X3187&gt;=3.25,"B+",IF(X3187&gt;=3,"B",IF(X3187&gt;=2.75,"B-",IF(X3187&gt;=2.5,"C+",IF(X3187&gt;=2,"C","F"))))))))</f>
        <v>B-</v>
      </c>
      <c r="Z3186" s="510"/>
    </row>
    <row r="3187" spans="1:26" ht="65.25" customHeight="1">
      <c r="A3187" s="77" t="s">
        <v>63</v>
      </c>
      <c r="B3187" s="78"/>
      <c r="C3187" s="79" t="str">
        <f>IF('5th 1'!C58&gt;0,'5th 1'!D6,IF('5th 1'!K58&gt;0,'5th 1'!L6,IF('5th 1'!S58&gt;0,'5th 1'!T6,0)))</f>
        <v>Creative Idea Genaration</v>
      </c>
      <c r="D3187" s="79" t="str">
        <f>IF('5th 2'!C58&gt;0,'5th 2'!D6,IF('5th 2'!K58&gt;0,'5th 2'!L6,IF('5th 2'!S58&gt;0,'5th 2'!T6,0)))</f>
        <v>Drawing for Illustration-1</v>
      </c>
      <c r="E3187" s="79" t="str">
        <f>IF('5th 3'!C58&gt;0,'5th 3'!D6,IF('5th 3'!K58&gt;0,'5th 3'!L6,IF('5th 3'!S58&gt;0,'5th 3'!T6,0)))</f>
        <v>Ad Art-1</v>
      </c>
      <c r="F3187" s="79" t="str">
        <f>IF('5th 4'!C58&gt;0,'5th 4'!D6,IF('5th 4'!K58&gt;0,'5th 4'!L6,IF('5th 4'!S58&gt;0,'5th 4'!T6,0)))</f>
        <v>Typography-2</v>
      </c>
      <c r="G3187" s="79" t="str">
        <f>IF('5th 5'!C58&gt;0,'5th 5'!D6,IF('5th 5'!K58&gt;0,'5th 5'!L6,IF('5th 5'!S58&gt;0,'5th 5'!T6,0)))</f>
        <v>History of Art</v>
      </c>
      <c r="H3187" s="79">
        <f>IF('5th 6'!C58&gt;0,'5th 6'!D6,IF('5th 6'!K58&gt;0,'5th 6'!L6,IF('5th 6'!S58&gt;0,'5th 6'!T6,0)))</f>
        <v>0</v>
      </c>
      <c r="I3187" s="481"/>
      <c r="J3187" s="481"/>
      <c r="K3187" s="482"/>
      <c r="L3187" s="79" t="str">
        <f>IF('6th 1'!C58&gt;0,'6th 1'!D6,IF('6th 1'!K58&gt;0,'6th 1'!L6,IF('6th 1'!S58&gt;0,'6th 1'!T6,0)))</f>
        <v>Computar Application in Art and Design</v>
      </c>
      <c r="M3187" s="79" t="str">
        <f>IF('6th 2'!C58&gt;0,'6th 2'!D6,IF('6th 2'!K58&gt;0,'6th 2'!L6,IF('6th 2'!S58&gt;0,'6th 2'!T6,0)))</f>
        <v>Drawing for Illustration-2</v>
      </c>
      <c r="N3187" s="79" t="str">
        <f>IF('6th 3'!C58&gt;0,'6th 3'!D6,IF('6th 3'!K58&gt;0,'6th 3'!L6,IF('6th 3'!S58&gt;0,'6th 3'!T6,0)))</f>
        <v>Ad Art-2</v>
      </c>
      <c r="O3187" s="79" t="str">
        <f>IF('6th 4'!C58&gt;0,'6th 4'!D6,IF('6th 4'!K58&gt;0,'6th 4'!L6,IF('6th 4'!S58&gt;0,'6th 4'!T6,0)))</f>
        <v>Sketch &amp; landscape-1</v>
      </c>
      <c r="P3187" s="79" t="str">
        <f>IF('6th 5'!C58&gt;0,'6th 5'!D6,IF('6th 5'!K58&gt;0,'6th 5'!L6,IF('6th 5'!S58&gt;0,'6th 5'!T6,0)))</f>
        <v>History of Arts</v>
      </c>
      <c r="Q3187" s="79">
        <f>IF('6th 6'!C58&gt;0,'6th 6'!D6,IF('6th 6'!K58&gt;0,'6th 6'!L6,IF('6th 6'!S58&gt;0,'6th 6'!T6,0)))</f>
        <v>0</v>
      </c>
      <c r="R3187" s="79">
        <f>IF('6th 7'!C58&gt;0,'6th 7'!D6,IF('6th 7'!K58&gt;0,'6th 7'!L6,IF('6th 7'!S58&gt;0,'6th 7'!T6,0)))</f>
        <v>0</v>
      </c>
      <c r="S3187" s="429"/>
      <c r="T3187" s="429"/>
      <c r="U3187" s="431"/>
      <c r="V3187" s="335">
        <f>IF(I3189&gt;0,(V3192+V3174),0)</f>
        <v>94.5</v>
      </c>
      <c r="W3187" s="254">
        <f>IF(I3189&gt;0,(W3192+W3174),0)</f>
        <v>282.375</v>
      </c>
      <c r="X3187" s="336">
        <f>IF(S3189&gt;0,(W3187/94.5),IF(I3189&gt;0,(W3187/78),0))</f>
        <v>2.9880952380952381</v>
      </c>
      <c r="Y3187" s="163" t="str">
        <f>IF(X3187&gt;=2.5,Y3186,IF(X3187&gt;=2.25,"C",IF(X3187&gt;=2,"D",IF(X3187=0,0,"F"))))</f>
        <v>B-</v>
      </c>
      <c r="Z3187" s="510"/>
    </row>
    <row r="3188" spans="1:26" ht="16.5">
      <c r="A3188" s="77" t="s">
        <v>12</v>
      </c>
      <c r="B3188" s="78"/>
      <c r="C3188" s="102">
        <f>IF('5th 1'!C58&gt;0,'5th 1'!H4,IF('5th 1'!K58&gt;0,'5th 1'!P4,IF('5th 1'!S58&gt;0,'5th 1'!X4,0)))</f>
        <v>3</v>
      </c>
      <c r="D3188" s="102">
        <f>IF('5th 2'!C58&gt;0,'5th 2'!H4,IF('5th 2'!K58&gt;0,'5th 2'!P4,IF('5th 2'!S58&gt;0,'5th 2'!X4,0)))</f>
        <v>3</v>
      </c>
      <c r="E3188" s="102">
        <f>IF('5th 3'!C58&gt;0,'5th 3'!H4,IF('5th 3'!K58&gt;0,'5th 3'!P4,IF('5th 3'!S58&gt;0,'5th 3'!X4,0)))</f>
        <v>3</v>
      </c>
      <c r="F3188" s="102">
        <f>IF('5th 4'!C58&gt;0,'5th 4'!H4,IF('5th 4'!K58&gt;0,'5th 4'!P4,IF('5th 4'!S58&gt;0,'5th 4'!X4,0)))</f>
        <v>3</v>
      </c>
      <c r="G3188" s="102">
        <f>IF('5th 5'!C58&gt;0,'5th 5'!H4,IF('5th 5'!K58&gt;0,'5th 5'!P4,IF('5th 5'!S58&gt;0,'5th 5'!X4,0)))</f>
        <v>3</v>
      </c>
      <c r="H3188" s="102">
        <f>IF('5th 6'!C58&gt;0,'5th 6'!H4,IF('5th 6'!K58&gt;0,'5th 6'!P4,IF('5th 6'!S58&gt;0,'5th 6'!X4,0)))</f>
        <v>0</v>
      </c>
      <c r="I3188" s="481"/>
      <c r="J3188" s="481"/>
      <c r="K3188" s="482"/>
      <c r="L3188" s="102">
        <f>IF('6th 1'!C58&gt;0,'6th 1'!H4,IF('6th 1'!K58&gt;0,'6th 1'!P4,IF('6th 1'!S58&gt;0,'6th 1'!X4,0)))</f>
        <v>3</v>
      </c>
      <c r="M3188" s="102">
        <f>IF('6th 2'!C58&gt;0,'6th 2'!H4,IF('6th 2'!K58&gt;0,'6th 2'!P4,IF('6th 2'!S58&gt;0,'6th 2'!X4,0)))</f>
        <v>3</v>
      </c>
      <c r="N3188" s="102">
        <f>IF('6th 3'!C58&gt;0,'6th 3'!H4,IF('6th 3'!K58&gt;0,'6th 3'!P4,IF('6th 3'!S58&gt;0,'6th 3'!X4,0)))</f>
        <v>3</v>
      </c>
      <c r="O3188" s="102">
        <f>IF('6th 4'!C58&gt;0,'6th 4'!H4,IF('6th 4'!K58&gt;0,'6th 4'!P4,IF('6th 4'!S58&gt;0,'6th 4'!X4,0)))</f>
        <v>3</v>
      </c>
      <c r="P3188" s="102">
        <f>IF('6th 5'!C58&gt;0,'6th 5'!H4,IF('6th 5'!K58&gt;0,'6th 5'!P4,IF('6th 5'!S58&gt;0,'6th 5'!X4,0)))</f>
        <v>3</v>
      </c>
      <c r="Q3188" s="102">
        <f>IF('6th 6'!C58&gt;0,'6th 6'!H4,IF('6th 6'!K58&gt;0,'6th 6'!#REF!,IF('6th 6'!S58&gt;0,'6th 6'!X4,0)))</f>
        <v>0</v>
      </c>
      <c r="R3188" s="102">
        <f>IF('6th 7'!C58&gt;0,'6th 7'!H4,IF('6th 7'!K58&gt;0,'6th 7'!P4,IF('6th 7'!S58&gt;0,'6th 7'!X4,0)))</f>
        <v>0</v>
      </c>
      <c r="S3188" s="430"/>
      <c r="T3188" s="430"/>
      <c r="U3188" s="432"/>
      <c r="V3188" s="460" t="s">
        <v>41</v>
      </c>
      <c r="W3188" s="461"/>
      <c r="X3188" s="461"/>
      <c r="Y3188" s="462"/>
      <c r="Z3188" s="510"/>
    </row>
    <row r="3189" spans="1:26" ht="17.25" thickBot="1">
      <c r="A3189" s="77" t="s">
        <v>11</v>
      </c>
      <c r="B3189" s="78"/>
      <c r="C3189" s="102">
        <v>100</v>
      </c>
      <c r="D3189" s="102">
        <v>100</v>
      </c>
      <c r="E3189" s="102">
        <v>100</v>
      </c>
      <c r="F3189" s="102">
        <v>100</v>
      </c>
      <c r="G3189" s="102">
        <v>100</v>
      </c>
      <c r="H3189" s="102">
        <v>100</v>
      </c>
      <c r="I3189" s="465">
        <f>(C3193*C3188)+(D3193*D3188)+(E3193*E3188)+(F3193*F3188)+(G3193*G3188)+(H3193*H3188)</f>
        <v>42</v>
      </c>
      <c r="J3189" s="84"/>
      <c r="K3189" s="103" t="str">
        <f>IF(J3191&gt;=4,"A+",IF(J3191&gt;=3.75,"A",IF(J3191&gt;=3.5,"A-",IF(J3191&gt;=3.25,"B+",IF(J3191&gt;=3,"B",IF(J3191&gt;=2.75,"B-",IF(J3191&gt;=2.5,"C+",IF(J3191&gt;=2,"C","F"))))))))</f>
        <v>B-</v>
      </c>
      <c r="L3189" s="102">
        <v>100</v>
      </c>
      <c r="M3189" s="102">
        <v>100</v>
      </c>
      <c r="N3189" s="102">
        <v>100</v>
      </c>
      <c r="O3189" s="102">
        <v>100</v>
      </c>
      <c r="P3189" s="102">
        <v>100</v>
      </c>
      <c r="Q3189" s="102">
        <v>100</v>
      </c>
      <c r="R3189" s="102">
        <v>100</v>
      </c>
      <c r="S3189" s="465">
        <f>(L3193*L3188)+(M3193*M3188)+(N3193*N3188)+(O3193*O3188)+(P3193*P3188)+(Q3193*Q3188)+(R3193*R3188)</f>
        <v>41.25</v>
      </c>
      <c r="T3189" s="84"/>
      <c r="U3189" s="103" t="str">
        <f>IF(T3191&gt;=4,"A+",IF(T3191&gt;=3.75,"A",IF(T3191&gt;=3.5,"A-",IF(T3191&gt;=3.25,"B+",IF(T3191&gt;=3,"B",IF(T3191&gt;=2.75,"B-",IF(T3191&gt;=2.5,"C+",IF(T3191&gt;=2,"C","F"))))))))</f>
        <v>B-</v>
      </c>
      <c r="V3189" s="467" t="s">
        <v>29</v>
      </c>
      <c r="W3189" s="469" t="s">
        <v>0</v>
      </c>
      <c r="X3189" s="469" t="s">
        <v>3</v>
      </c>
      <c r="Y3189" s="476" t="s">
        <v>2</v>
      </c>
      <c r="Z3189" s="510"/>
    </row>
    <row r="3190" spans="1:26" ht="17.25" thickTop="1">
      <c r="A3190" s="77" t="s">
        <v>28</v>
      </c>
      <c r="B3190" s="86"/>
      <c r="C3190" s="104">
        <f>IF('5th 1'!C58&gt;0,'5th 1'!C58,IF('5th 1'!K58&gt;0,'5th 1'!K58,IF('5th 1'!S58&gt;0,'5th 1'!S58,0)))</f>
        <v>25</v>
      </c>
      <c r="D3190" s="104">
        <f>IF('5th 2'!C58&gt;0,'5th 2'!C58,IF('5th 2'!K58&gt;0,'5th 2'!K58,IF('5th 2'!S58&gt;0,'5th 2'!S58,0)))</f>
        <v>24</v>
      </c>
      <c r="E3190" s="104">
        <f>IF('5th 3'!C58&gt;0,'5th 3'!C58,IF('5th 3'!K58&gt;0,'5th 3'!K58,IF('5th 3'!S58&gt;0,'5th 3'!S58,0)))</f>
        <v>23</v>
      </c>
      <c r="F3190" s="104">
        <f>IF('5th 4'!C58&gt;0,'5th 4'!C58,IF('5th 4'!K58&gt;0,'5th 4'!K58,IF('5th 4'!S58&gt;0,'5th 4'!S58,0)))</f>
        <v>16</v>
      </c>
      <c r="G3190" s="104">
        <f>IF('5th 5'!C58&gt;0,'5th 5'!C58,IF('5th 5'!K58&gt;0,'5th 5'!K58,IF('5th 5'!S58&gt;0,'5th 5'!S58,0)))</f>
        <v>21.5</v>
      </c>
      <c r="H3190" s="104">
        <f>IF('5th 6'!C58&gt;0,'5th 6'!C58,IF('5th 6'!K58&gt;0,'5th 6'!K58,IF('5th 6'!S58&gt;0,'5th 6'!S58,0)))</f>
        <v>0</v>
      </c>
      <c r="I3190" s="448"/>
      <c r="J3190" s="98"/>
      <c r="K3190" s="90"/>
      <c r="L3190" s="104">
        <f>IF('6th 1'!C58&gt;0,'6th 1'!C58,IF('6th 1'!K58&gt;0,'6th 1'!K58,IF('6th 1'!S58&gt;0,'6th 1'!S58,0)))</f>
        <v>20.5</v>
      </c>
      <c r="M3190" s="104">
        <f>IF('6th 2'!C58&gt;0,'6th 2'!C58,IF('6th 2'!K58&gt;0,'6th 2'!K58,IF('6th 2'!S58&gt;0,'6th 2'!S58,0)))</f>
        <v>22.5</v>
      </c>
      <c r="N3190" s="104">
        <f>IF('6th 3'!C58&gt;0,'6th 3'!C58,IF('6th 3'!K58&gt;0,'6th 3'!K58,IF('6th 3'!S58&gt;0,'6th 3'!S58,0)))</f>
        <v>16.5</v>
      </c>
      <c r="O3190" s="104">
        <f>IF('6th 4'!C58&gt;0,'6th 4'!C58,IF('6th 4'!K58&gt;0,'6th 4'!K58,IF('6th 4'!S58&gt;0,'6th 4'!S58,0)))</f>
        <v>20</v>
      </c>
      <c r="P3190" s="104">
        <f>IF('6th 5'!C58&gt;0,'6th 5'!C58,IF('6th 5'!K58&gt;0,'6th 5'!K58,IF('6th 5'!S58&gt;0,'6th 5'!S58,0)))</f>
        <v>18</v>
      </c>
      <c r="Q3190" s="104">
        <f>IF('6th 6'!C58&gt;0,'6th 6'!C58,IF('6th 6'!K58&gt;0,'6th 6'!K58,IF('6th 6'!S58&gt;0,'6th 6'!S58,0)))</f>
        <v>0</v>
      </c>
      <c r="R3190" s="104">
        <f>IF('6th 7'!C58&gt;0,'6th 7'!C58,IF('6th 7'!K58&gt;0,'6th 7'!K58,IF('6th 7'!S58&gt;0,'6th 7'!S58,0)))</f>
        <v>0</v>
      </c>
      <c r="S3190" s="448"/>
      <c r="T3190" s="98"/>
      <c r="U3190" s="90"/>
      <c r="V3190" s="468"/>
      <c r="W3190" s="470"/>
      <c r="X3190" s="471"/>
      <c r="Y3190" s="477"/>
      <c r="Z3190" s="510"/>
    </row>
    <row r="3191" spans="1:26" ht="16.5" customHeight="1">
      <c r="A3191" s="423" t="s">
        <v>26</v>
      </c>
      <c r="B3191" s="91" t="s">
        <v>60</v>
      </c>
      <c r="C3191" s="104">
        <f>IF('5th 1'!C58&gt;0,'5th 1'!J58,IF('5th 1'!K58&gt;0,'5th 1'!R58,IF('5th 1'!S58&gt;0,'5th 1'!Z58,0)))</f>
        <v>39</v>
      </c>
      <c r="D3191" s="104">
        <f>IF('5th 2'!C58&gt;0,'5th 2'!J58,IF('5th 2'!K58&gt;0,'5th 2'!R58,IF('5th 2'!S58&gt;0,'5th 2'!Z58,0)))</f>
        <v>43</v>
      </c>
      <c r="E3191" s="104">
        <f>IF('5th 3'!C58&gt;0,'5th 3'!J58,IF('5th 3'!K58&gt;0,'5th 3'!R58,IF('5th 3'!S58&gt;0,'5th 3'!Z58,0)))</f>
        <v>35</v>
      </c>
      <c r="F3191" s="104">
        <f>IF('5th 4'!C58&gt;0,'5th 4'!J58,IF('5th 4'!K58&gt;0,'5th 4'!R58,IF('5th 4'!S58&gt;0,'5th 4'!Z58,0)))</f>
        <v>37.5</v>
      </c>
      <c r="G3191" s="104">
        <f>IF('5th 5'!C58&gt;0,'5th 5'!J58,IF('5th 5'!K58&gt;0,'5th 5'!R58,IF('5th 5'!S58&gt;0,'5th 5'!Z58,0)))</f>
        <v>28.25</v>
      </c>
      <c r="H3191" s="104">
        <f>IF('5th 6'!C58&gt;0,'5th 6'!J58,IF('5th 6'!K58&gt;0,'5th 6'!R58,IF('5th 6'!S58&gt;0,'5th 6'!Z58,0)))</f>
        <v>0</v>
      </c>
      <c r="I3191" s="448"/>
      <c r="J3191" s="440">
        <f>I3189/(C3188+D3188+E3188+F3188+G3188+H3188)</f>
        <v>2.8</v>
      </c>
      <c r="K3191" s="442" t="str">
        <f>IF(J3191&gt;=2.5,K3189,IF(J3191&gt;=2.25,"C",IF(J3191&gt;=2,"D",IF(J3191=0,0,"F"))))</f>
        <v>B-</v>
      </c>
      <c r="L3191" s="107">
        <f>IF('6th 1'!C58&gt;0,'6th 1'!J58,IF('6th 1'!K58&gt;0,'6th 1'!R58,IF('6th 1'!S58&gt;0,'6th 1'!Z58,0)))</f>
        <v>36.5</v>
      </c>
      <c r="M3191" s="104">
        <f>IF('6th 2'!C58&gt;0,'6th 2'!J58,IF('6th 2'!K58&gt;0,'6th 2'!R58,IF('6th 2'!S58&gt;0,'6th 2'!Z58,0)))</f>
        <v>37</v>
      </c>
      <c r="N3191" s="104">
        <f>IF('6th 3'!C58&gt;0,'6th 3'!J58,IF('6th 3'!K58&gt;0,'6th 3'!R58,IF('6th 3'!S58&gt;0,'6th 3'!Z58,0)))</f>
        <v>33.5</v>
      </c>
      <c r="O3191" s="104">
        <f>IF('6th 4'!C58&gt;0,'6th 4'!J58,IF('6th 4'!K58&gt;0,'6th 4'!R58,IF('6th 4'!S58&gt;0,'6th 4'!Z58,0)))</f>
        <v>44</v>
      </c>
      <c r="P3191" s="104">
        <f>IF('6th 5'!C58&gt;0,'6th 5'!J58,IF('6th 5'!K58&gt;0,'6th 5'!R58,IF('6th 5'!S58&gt;0,'6th 5'!Z58,0)))</f>
        <v>34</v>
      </c>
      <c r="Q3191" s="104">
        <f>IF('6th 6'!C58&gt;0,'6th 6'!J58,IF('6th 6'!K58&gt;0,'6th 6'!R58,IF('6th 6'!S58&gt;0,'6th 6'!Z58,0)))</f>
        <v>0</v>
      </c>
      <c r="R3191" s="104">
        <f>IF('6th 7'!C58&gt;0,'6th 7'!J58,IF('6th 7'!K58&gt;0,'6th 7'!R58,IF('6th 7'!S58&gt;0,'6th 7'!Z58,0)))</f>
        <v>0</v>
      </c>
      <c r="S3191" s="448"/>
      <c r="T3191" s="440">
        <f>S3189/(L3188+M3188+N3188+O3188+P3188+Q3188+R3188)</f>
        <v>2.75</v>
      </c>
      <c r="U3191" s="442" t="str">
        <f>IF(T3191&gt;=2.5,U3189,IF(T3191&gt;=2.25,"C",IF(T3191&gt;=2,"D",IF(T3191=0,0,"F"))))</f>
        <v>B-</v>
      </c>
      <c r="V3191" s="443" t="s">
        <v>40</v>
      </c>
      <c r="W3191" s="443"/>
      <c r="X3191" s="443"/>
      <c r="Y3191" s="443"/>
      <c r="Z3191" s="510"/>
    </row>
    <row r="3192" spans="1:26" ht="16.5" customHeight="1">
      <c r="A3192" s="424"/>
      <c r="B3192" s="91" t="s">
        <v>67</v>
      </c>
      <c r="C3192" s="117">
        <f>'5th 1'!AA58</f>
        <v>64</v>
      </c>
      <c r="D3192" s="117">
        <f>'5th 2'!AA58</f>
        <v>67</v>
      </c>
      <c r="E3192" s="117">
        <f>'5th 3'!AA58</f>
        <v>58</v>
      </c>
      <c r="F3192" s="117">
        <f>'5th 4'!AA58</f>
        <v>54</v>
      </c>
      <c r="G3192" s="117">
        <f>'5th 5'!AA58</f>
        <v>50</v>
      </c>
      <c r="H3192" s="117">
        <f>'5th 6'!AA58</f>
        <v>0</v>
      </c>
      <c r="I3192" s="448"/>
      <c r="J3192" s="441"/>
      <c r="K3192" s="442"/>
      <c r="L3192" s="118">
        <f>'6th 1'!AA58</f>
        <v>57</v>
      </c>
      <c r="M3192" s="117">
        <f>'6th 2'!AA58</f>
        <v>60</v>
      </c>
      <c r="N3192" s="117">
        <f>'6th 3'!AA58</f>
        <v>50</v>
      </c>
      <c r="O3192" s="117">
        <f>'6th 4'!AA58</f>
        <v>64</v>
      </c>
      <c r="P3192" s="117">
        <f>'6th 5'!AA58</f>
        <v>52</v>
      </c>
      <c r="Q3192" s="117">
        <f>'6th 6'!AA58</f>
        <v>0</v>
      </c>
      <c r="R3192" s="117">
        <f>'6th 7'!AA58</f>
        <v>0</v>
      </c>
      <c r="S3192" s="448"/>
      <c r="T3192" s="441"/>
      <c r="U3192" s="442"/>
      <c r="V3192" s="444">
        <f>IF((C3193+C3195)=0,0,C3188)+IF((D3193+D3195)=0,0,D3188)+IF((E3193+E3195)=0,0,E3188)+IF((F3193+F3195)=0,0,F3188)+IF((G3193+G3195)=0,0,G3188)+IF((H3193+H3195)=0,0,H3188)+IF((L3193+L3195)=0,0,L3188)+IF((M3193+M3195)=0,0,M3188)+IF((N3193+N3195)=0,0,N3188)+IF((O3193+O3195)=0,0,O3188)+IF((P3193+P3195)=0,0,P3188)+IF((Q3193+Q3195)=0,0,Q3188)+IF((R3193+R3195)=0,0,R3188)+IF(G3212&gt;0,1.5,0)</f>
        <v>31.5</v>
      </c>
      <c r="W3192" s="447">
        <f>I3189+S3189+(G3212*1.5)</f>
        <v>87.375</v>
      </c>
      <c r="X3192" s="440">
        <f>IF(S3189&gt;0,(W3192/31.5),J3191)</f>
        <v>2.7738095238095237</v>
      </c>
      <c r="Y3192" s="164" t="str">
        <f>IF(X3192&gt;=4,"A+",IF(X3192&gt;=3.75,"A",IF(X3192&gt;=3.5,"A-",IF(X3192&gt;=3.25,"B+",IF(X3192&gt;=3,"B",IF(X3192&gt;=2.75,"B-",IF(X3192&gt;=2.5,"C+",IF(X3192&gt;=2,"C","F"))))))))</f>
        <v>B-</v>
      </c>
      <c r="Z3192" s="510"/>
    </row>
    <row r="3193" spans="1:26" ht="16.5">
      <c r="A3193" s="424"/>
      <c r="B3193" s="91" t="s">
        <v>1</v>
      </c>
      <c r="C3193" s="104">
        <f>'5th 1'!AC58</f>
        <v>3</v>
      </c>
      <c r="D3193" s="104">
        <f>'5th 2'!AC58</f>
        <v>3.25</v>
      </c>
      <c r="E3193" s="104">
        <f>'5th 3'!AC58</f>
        <v>2.75</v>
      </c>
      <c r="F3193" s="104">
        <f>'5th 4'!AC58</f>
        <v>2.5</v>
      </c>
      <c r="G3193" s="104">
        <f>'5th 5'!AC58</f>
        <v>2.5</v>
      </c>
      <c r="H3193" s="104">
        <f>'5th 6'!AC58</f>
        <v>0</v>
      </c>
      <c r="I3193" s="448"/>
      <c r="J3193" s="98"/>
      <c r="K3193" s="110"/>
      <c r="L3193" s="107">
        <f>'6th 1'!AC58</f>
        <v>2.75</v>
      </c>
      <c r="M3193" s="104">
        <f>'6th 2'!AC58</f>
        <v>3</v>
      </c>
      <c r="N3193" s="104">
        <f>'6th 3'!AC58</f>
        <v>2.5</v>
      </c>
      <c r="O3193" s="104">
        <f>'6th 4'!AC58</f>
        <v>3</v>
      </c>
      <c r="P3193" s="104">
        <f>'6th 5'!AC58</f>
        <v>2.5</v>
      </c>
      <c r="Q3193" s="104">
        <f>'6th 6'!AC58</f>
        <v>0</v>
      </c>
      <c r="R3193" s="104">
        <f>'6th 7'!AC58</f>
        <v>0</v>
      </c>
      <c r="S3193" s="448"/>
      <c r="T3193" s="98"/>
      <c r="U3193" s="110"/>
      <c r="V3193" s="445"/>
      <c r="W3193" s="448"/>
      <c r="X3193" s="441"/>
      <c r="Y3193" s="451" t="str">
        <f>IF(S3189&gt;0,(IF(X3192&gt;=2.5,Y3192,IF(X3192&gt;=2.25,"C",IF(X3192&gt;=2,"D","F")))),K3191)</f>
        <v>B-</v>
      </c>
      <c r="Z3193" s="510"/>
    </row>
    <row r="3194" spans="1:26" ht="17.25" customHeight="1" thickBot="1">
      <c r="A3194" s="424"/>
      <c r="B3194" s="91" t="s">
        <v>2</v>
      </c>
      <c r="C3194" s="104" t="str">
        <f>'5th 1'!AB58</f>
        <v>B</v>
      </c>
      <c r="D3194" s="104" t="str">
        <f>'5th 2'!AB58</f>
        <v>B+</v>
      </c>
      <c r="E3194" s="104" t="str">
        <f>'5th 3'!AB58</f>
        <v>B-</v>
      </c>
      <c r="F3194" s="104" t="str">
        <f>'5th 4'!AB58</f>
        <v>C+</v>
      </c>
      <c r="G3194" s="104" t="str">
        <f>'5th 5'!AB58</f>
        <v>C+</v>
      </c>
      <c r="H3194" s="104" t="str">
        <f>'5th 6'!AB58</f>
        <v/>
      </c>
      <c r="I3194" s="448"/>
      <c r="J3194" s="98"/>
      <c r="K3194" s="109"/>
      <c r="L3194" s="111" t="str">
        <f>'6th 1'!AB58</f>
        <v>B-</v>
      </c>
      <c r="M3194" s="104" t="str">
        <f>'6th 2'!AB58</f>
        <v>B</v>
      </c>
      <c r="N3194" s="104" t="str">
        <f>'6th 3'!AB58</f>
        <v>C+</v>
      </c>
      <c r="O3194" s="104" t="str">
        <f>'6th 4'!AB58</f>
        <v>B</v>
      </c>
      <c r="P3194" s="104" t="str">
        <f>'6th 5'!AB58</f>
        <v>C+</v>
      </c>
      <c r="Q3194" s="104" t="str">
        <f>'6th 6'!AB58</f>
        <v/>
      </c>
      <c r="R3194" s="104" t="str">
        <f>'6th 7'!AB58</f>
        <v/>
      </c>
      <c r="S3194" s="448"/>
      <c r="T3194" s="98"/>
      <c r="U3194" s="109"/>
      <c r="V3194" s="446"/>
      <c r="W3194" s="449"/>
      <c r="X3194" s="450"/>
      <c r="Y3194" s="452"/>
      <c r="Z3194" s="510"/>
    </row>
    <row r="3195" spans="1:26" ht="17.25" thickTop="1">
      <c r="A3195" s="413" t="s">
        <v>127</v>
      </c>
      <c r="B3195" s="91" t="s">
        <v>1</v>
      </c>
      <c r="C3195" s="104">
        <f>'5th 1'!AD58</f>
        <v>0</v>
      </c>
      <c r="D3195" s="104">
        <f>'5th 2'!AD58</f>
        <v>0</v>
      </c>
      <c r="E3195" s="104">
        <f>'5th 3'!AD58</f>
        <v>0</v>
      </c>
      <c r="F3195" s="104">
        <f>'5th 4'!AD58</f>
        <v>0</v>
      </c>
      <c r="G3195" s="104">
        <f>'5th 5'!AD58</f>
        <v>0</v>
      </c>
      <c r="H3195" s="104">
        <f>'5th 6'!AD58</f>
        <v>0</v>
      </c>
      <c r="I3195" s="415">
        <f>(C3195*C3188)+(D3195*D3188)+(E3195*E3188)+(F3195*F3188)+(G3195*G3188)+(H3195*H3188)</f>
        <v>0</v>
      </c>
      <c r="J3195" s="417">
        <f>IF(C3195&gt;0,(C3193*C3188),0)+IF(D3195&gt;0,(D3193*D3188),0)+IF(E3195&gt;0,(E3193*E3188),0)+IF(F3195&gt;0,(F3193*F3188),0)+IF(G3195&gt;0,(G3193*G3188),0)+IF(H3195&gt;0,(H3193*H3188),0)</f>
        <v>0</v>
      </c>
      <c r="K3195" s="418">
        <f>IF(C3195&gt;C3193,((C3195*C3188)-(C3193*C3188)),0)+IF(D3195&gt;D3193,((D3195*D3188)-(D3193*D3188)),0)+IF(E3195&gt;E3193,((E3195*E3188)-(E3193*E3188)),0)+IF(F3195&gt;F3193,((F3195*F3188)-(F3193*F3188)),0)+IF(G3195&gt;G3193,((G3195*G3188)-(G3193*G3188)),0)+IF(H3195&gt;H3193,((H3195*H3188)-(H3193*H3188)),0)</f>
        <v>0</v>
      </c>
      <c r="L3195" s="165">
        <f>'6th 1'!AD58</f>
        <v>0</v>
      </c>
      <c r="M3195" s="104">
        <f>'6th 2'!AD58</f>
        <v>0</v>
      </c>
      <c r="N3195" s="104">
        <f>'6th 3'!AD58</f>
        <v>0</v>
      </c>
      <c r="O3195" s="104">
        <f>'6th 4'!AD58</f>
        <v>0</v>
      </c>
      <c r="P3195" s="104">
        <f>'6th 5'!AD58</f>
        <v>0</v>
      </c>
      <c r="Q3195" s="104">
        <f>'6th 6'!AD58</f>
        <v>0</v>
      </c>
      <c r="R3195" s="104">
        <f>'6th 7'!AD58</f>
        <v>0</v>
      </c>
      <c r="S3195" s="403">
        <f>(L3195*L3188)+(M3195*M3188)+(N3195*N3188)+(O3195*O3188)+(P3195*P3188)+(Q3195*Q3188)+(R3195*R3188)</f>
        <v>0</v>
      </c>
      <c r="T3195" s="417">
        <f>IF(L3195&gt;0,(L3193*L3188),0)+IF(M3195&gt;0,(M3193*M3188),0)+IF(N3195&gt;0,(N3193*N3188),0)+IF(O3195&gt;0,(O3193*O3188),0)+IF(P3195&gt;0,(P3193*P3188),0)+IF(Q3195&gt;0,(Q3193*Q3188),0)+IF(R3195&gt;0,(R3193*R3188),0)</f>
        <v>0</v>
      </c>
      <c r="U3195" s="399">
        <f>IF(L3195&gt;L3193,((L3195*L3188)-(L3193*L3188)),0)+IF(M3195&gt;M3193,((M3195*M3188)-(M3193*M3188)),0)+IF(N3195&gt;N3193,((N3195*N3188)-(N3193*N3188)),0)+IF(O3195&gt;O3193,((O3195*O3188)-(O3193*O3188)),0)+IF(P3195&gt;P3193,((P3195*P3188)-(P3193*P3188)),0)+IF(Q3195&gt;Q3193,((Q3195*Q3188)-(Q3193*Q3188)),0)+IF(R3195&gt;R3193,((R3195*R3188)-(R3193*R3188)),0)</f>
        <v>0</v>
      </c>
      <c r="V3195" s="401">
        <f>I3195+S3195</f>
        <v>0</v>
      </c>
      <c r="W3195" s="436">
        <f>J3195+T3195</f>
        <v>0</v>
      </c>
      <c r="X3195" s="438">
        <f>K3195+U3195</f>
        <v>0</v>
      </c>
      <c r="Y3195" s="405">
        <f>IF(V3187&gt;0,(X3195+Y3182),0)</f>
        <v>0</v>
      </c>
      <c r="Z3195" s="510"/>
    </row>
    <row r="3196" spans="1:26" ht="15.75" customHeight="1" thickBot="1">
      <c r="A3196" s="414"/>
      <c r="B3196" s="157" t="s">
        <v>23</v>
      </c>
      <c r="C3196" s="181" t="str">
        <f>'5th 1'!AE58</f>
        <v/>
      </c>
      <c r="D3196" s="181" t="str">
        <f>'5th 2'!AE58</f>
        <v/>
      </c>
      <c r="E3196" s="181" t="str">
        <f>'5th 3'!AE58</f>
        <v/>
      </c>
      <c r="F3196" s="181" t="str">
        <f>'5th 4'!AE58</f>
        <v/>
      </c>
      <c r="G3196" s="181" t="str">
        <f>'5th 5'!AE58</f>
        <v/>
      </c>
      <c r="H3196" s="181" t="str">
        <f>'5th 6'!AE58</f>
        <v/>
      </c>
      <c r="I3196" s="416"/>
      <c r="J3196" s="416"/>
      <c r="K3196" s="419"/>
      <c r="L3196" s="181" t="str">
        <f>'6th 1'!AE58</f>
        <v/>
      </c>
      <c r="M3196" s="181" t="str">
        <f>'6th 2'!AE58</f>
        <v/>
      </c>
      <c r="N3196" s="181" t="str">
        <f>'6th 3'!AE58</f>
        <v/>
      </c>
      <c r="O3196" s="181" t="str">
        <f>'6th 4'!AE58</f>
        <v/>
      </c>
      <c r="P3196" s="181" t="str">
        <f>'6th 5'!AE58</f>
        <v/>
      </c>
      <c r="Q3196" s="181" t="str">
        <f>'6th 6'!AE58</f>
        <v/>
      </c>
      <c r="R3196" s="181" t="str">
        <f>'6th 7'!AE58</f>
        <v/>
      </c>
      <c r="S3196" s="420"/>
      <c r="T3196" s="420"/>
      <c r="U3196" s="400"/>
      <c r="V3196" s="402"/>
      <c r="W3196" s="437"/>
      <c r="X3196" s="439"/>
      <c r="Y3196" s="406"/>
      <c r="Z3196" s="510"/>
    </row>
    <row r="3197" spans="1:26" ht="21" customHeight="1" thickTop="1" thickBot="1">
      <c r="A3197" s="435" t="s">
        <v>32</v>
      </c>
      <c r="B3197" s="435"/>
      <c r="C3197" s="435"/>
      <c r="D3197" s="435"/>
      <c r="E3197" s="435"/>
      <c r="F3197" s="435"/>
      <c r="G3197" s="435"/>
      <c r="H3197" s="435"/>
      <c r="I3197" s="435"/>
      <c r="J3197" s="435"/>
      <c r="K3197" s="435"/>
      <c r="L3197" s="435"/>
      <c r="M3197" s="435"/>
      <c r="N3197" s="435"/>
      <c r="O3197" s="435"/>
      <c r="P3197" s="435"/>
      <c r="Q3197" s="435"/>
      <c r="R3197" s="435"/>
      <c r="S3197" s="435"/>
      <c r="T3197" s="435"/>
      <c r="U3197" s="435"/>
      <c r="V3197" s="435"/>
      <c r="W3197" s="435"/>
      <c r="X3197" s="435"/>
      <c r="Y3197" s="435"/>
      <c r="Z3197" s="510"/>
    </row>
    <row r="3198" spans="1:26" ht="17.25" thickTop="1" thickBot="1">
      <c r="A3198" s="425" t="s">
        <v>48</v>
      </c>
      <c r="B3198" s="426"/>
      <c r="C3198" s="426"/>
      <c r="D3198" s="426"/>
      <c r="E3198" s="426"/>
      <c r="F3198" s="426"/>
      <c r="G3198" s="426"/>
      <c r="H3198" s="426"/>
      <c r="I3198" s="426"/>
      <c r="J3198" s="426"/>
      <c r="K3198" s="427"/>
      <c r="L3198" s="426" t="s">
        <v>49</v>
      </c>
      <c r="M3198" s="426"/>
      <c r="N3198" s="426"/>
      <c r="O3198" s="426"/>
      <c r="P3198" s="426"/>
      <c r="Q3198" s="426"/>
      <c r="R3198" s="426"/>
      <c r="S3198" s="426"/>
      <c r="T3198" s="426"/>
      <c r="U3198" s="427"/>
      <c r="V3198" s="160"/>
      <c r="W3198" s="428" t="s">
        <v>39</v>
      </c>
      <c r="X3198" s="428"/>
      <c r="Y3198" s="161"/>
      <c r="Z3198" s="510"/>
    </row>
    <row r="3199" spans="1:26" ht="17.25" thickTop="1">
      <c r="A3199" s="99" t="s">
        <v>22</v>
      </c>
      <c r="B3199" s="100"/>
      <c r="C3199" s="101">
        <f>'7th 1'!B4</f>
        <v>401</v>
      </c>
      <c r="D3199" s="101">
        <f>'7th 2'!B4</f>
        <v>402</v>
      </c>
      <c r="E3199" s="101">
        <f>'7th 3'!B4</f>
        <v>403</v>
      </c>
      <c r="F3199" s="101">
        <f>'7th 4'!B4</f>
        <v>404</v>
      </c>
      <c r="G3199" s="101">
        <f>'7th 5'!B4</f>
        <v>405</v>
      </c>
      <c r="H3199" s="101">
        <f>'7th 6'!B4</f>
        <v>406</v>
      </c>
      <c r="I3199" s="429" t="s">
        <v>0</v>
      </c>
      <c r="J3199" s="429" t="s">
        <v>3</v>
      </c>
      <c r="K3199" s="431" t="s">
        <v>2</v>
      </c>
      <c r="L3199" s="101">
        <f>'8th 1'!B4</f>
        <v>407</v>
      </c>
      <c r="M3199" s="101">
        <f>'8th 2'!B4</f>
        <v>408</v>
      </c>
      <c r="N3199" s="101">
        <f>'8th 3'!B4</f>
        <v>409</v>
      </c>
      <c r="O3199" s="101">
        <f>'8th 4'!B4</f>
        <v>410</v>
      </c>
      <c r="P3199" s="101">
        <f>'8th 5'!B4</f>
        <v>411</v>
      </c>
      <c r="Q3199" s="101">
        <f>'8th 6'!B4</f>
        <v>412</v>
      </c>
      <c r="R3199" s="101">
        <f>'8th 7'!B4</f>
        <v>0</v>
      </c>
      <c r="S3199" s="429" t="s">
        <v>0</v>
      </c>
      <c r="T3199" s="429" t="s">
        <v>3</v>
      </c>
      <c r="U3199" s="431" t="s">
        <v>2</v>
      </c>
      <c r="V3199" s="433" t="s">
        <v>62</v>
      </c>
      <c r="W3199" s="434"/>
      <c r="X3199" s="434"/>
      <c r="Y3199" s="162" t="str">
        <f>IF(X3200&gt;=4,"A+",IF(X3200&gt;=3.75,"A",IF(X3200&gt;=3.5,"A-",IF(X3200&gt;=3.25,"B+",IF(X3200&gt;=3,"B",IF(X3200&gt;=2.75,"B-",IF(X3200&gt;=2.5,"C+",IF(X3200&gt;=2,"C","F"))))))))</f>
        <v>B</v>
      </c>
      <c r="Z3199" s="510"/>
    </row>
    <row r="3200" spans="1:26" ht="65.25" customHeight="1">
      <c r="A3200" s="77" t="s">
        <v>63</v>
      </c>
      <c r="B3200" s="86"/>
      <c r="C3200" s="79" t="str">
        <f>IF('7th 1'!C58&gt;0,'7th 1'!D6,IF('7th 1'!K58&gt;0,'7th 1'!L6,IF('7th 1'!S58&gt;0,'7th 1'!T6,0)))</f>
        <v>Publicity Campaign</v>
      </c>
      <c r="D3200" s="79" t="str">
        <f>IF('7th 2'!C58&gt;0,'7th 2'!D6,IF('7th 2'!K58&gt;0,'7th 2'!L6,IF('7th 2'!S58&gt;0,'7th 2'!T6,0)))</f>
        <v>Produce Idea Formulation of Product</v>
      </c>
      <c r="E3200" s="79" t="str">
        <f>IF('7th 3'!C58&gt;0,'7th 3'!D6,IF('7th 3'!K58&gt;0,'7th 3'!L6,IF('7th 3'!S58&gt;0,'7th 3'!T6,0)))</f>
        <v>Computer Illustration-1</v>
      </c>
      <c r="F3200" s="79" t="str">
        <f>IF('7th 4'!C58&gt;0,'7th 4'!D6,IF('7th 4'!K58&gt;0,'7th 4'!L6,IF('7th 4'!S58&gt;0,'7th 4'!T6,0)))</f>
        <v>Computer Graphic -1</v>
      </c>
      <c r="G3200" s="79" t="str">
        <f>IF('7th 5'!C58&gt;0,'7th 5'!D6,IF('7th 5'!K58&gt;0,'7th 5'!L6,IF('7th 5'!S58&gt;0,'7th 5'!T6,0)))</f>
        <v>Sketch and Landscape -2</v>
      </c>
      <c r="H3200" s="79" t="str">
        <f>IF('7th 6'!C58&gt;0,'7th 6'!D6,IF('7th 6'!K58&gt;0,'7th 6'!L6,IF('7th 6'!S58&gt;0,'7th 6'!T6,0)))</f>
        <v>History of Western Art</v>
      </c>
      <c r="I3200" s="429"/>
      <c r="J3200" s="429"/>
      <c r="K3200" s="431"/>
      <c r="L3200" s="79" t="str">
        <f>IF('8th 1'!C58&gt;0,'8th 1'!D6,IF('8th 1'!K58&gt;0,'8th 1'!L6,IF('8th 1'!S58&gt;0,'8th 1'!T6,0)))</f>
        <v>Drawing a Package Design</v>
      </c>
      <c r="M3200" s="79" t="str">
        <f>IF('8th 2'!C58&gt;0,'8th 2'!D6,IF('8th 2'!K58&gt;0,'8th 2'!L6,IF('8th 2'!S58&gt;0,'8th 2'!T6,0)))</f>
        <v>Experimental Design</v>
      </c>
      <c r="N3200" s="79" t="str">
        <f>IF('8th 3'!C58&gt;0,'8th 3'!D6,IF('8th 3'!K58&gt;0,'8th 3'!L6,IF('8th 3'!S58&gt;0,'8th 3'!T6,0)))</f>
        <v>Computer Graphic -2</v>
      </c>
      <c r="O3200" s="79" t="str">
        <f>IF('8th 4'!C58&gt;0,'8th 4'!D6,IF('8th 4'!K58&gt;0,'8th 4'!L6,IF('8th 4'!S58&gt;0,'8th 4'!T6,0)))</f>
        <v>Interior &amp; Exterior Design</v>
      </c>
      <c r="P3200" s="79" t="str">
        <f>IF('8th 5'!C58&gt;0,'8th 5'!D6,IF('8th 5'!K58&gt;0,'8th 5'!L6,IF('8th 5'!S58&gt;0,'8th 5'!T6,0)))</f>
        <v>Aesthesic</v>
      </c>
      <c r="Q3200" s="79" t="str">
        <f>IF('8th 6'!C58&gt;0,'8th 6'!D6,IF('8th 6'!K58&gt;0,'8th 6'!L6,IF('8th 6'!S58&gt;0,'8th 6'!T6,0)))</f>
        <v>History of Arts in Bengal</v>
      </c>
      <c r="R3200" s="79">
        <f>IF('8th 7'!C58&gt;0,'8th 7'!D6,IF('8th 7'!K58&gt;0,'8th 7'!L6,IF('8th 7'!S58&gt;0,'8th 7'!T6,0)))</f>
        <v>0</v>
      </c>
      <c r="S3200" s="429"/>
      <c r="T3200" s="429"/>
      <c r="U3200" s="431"/>
      <c r="V3200" s="335">
        <f>IF(I3202&gt;0,(V3205+V3187),0)</f>
        <v>126</v>
      </c>
      <c r="W3200" s="254">
        <f>IF(I3202&gt;0,(W3205+W3187),0)</f>
        <v>380.25</v>
      </c>
      <c r="X3200" s="336">
        <f>IF(S3202&gt;0,(W3200/126),IF(I3202&gt;0,(W3200/109.5),0))</f>
        <v>3.0178571428571428</v>
      </c>
      <c r="Y3200" s="163" t="str">
        <f>IF(X3200&gt;=2.5,Y3199,IF(X3200&gt;=2.25,"C",IF(X3200&gt;=2,"D",IF(X3200=0,0,"F"))))</f>
        <v>B</v>
      </c>
      <c r="Z3200" s="510"/>
    </row>
    <row r="3201" spans="1:26" ht="17.25" customHeight="1">
      <c r="A3201" s="458" t="s">
        <v>27</v>
      </c>
      <c r="B3201" s="459"/>
      <c r="C3201" s="102">
        <f>IF('7th 1'!C58&gt;0,'7th 1'!H4,IF('7th 1'!K58&gt;0,'7th 1'!P4,IF('7th 1'!S58&gt;0,'7th 1'!X4,0)))</f>
        <v>3</v>
      </c>
      <c r="D3201" s="102">
        <f>IF('7th 2'!C58&gt;0,'7th 2'!H4,IF('7th 2'!K58&gt;0,'7th 2'!P4,IF('7th 2'!S58&gt;0,'7th 2'!X4,0)))</f>
        <v>1.5</v>
      </c>
      <c r="E3201" s="102">
        <f>IF('7th 3'!C58&gt;0,'7th 3'!H4,IF('7th 3'!K58&gt;0,'7th 3'!P4,IF('7th 3'!S58&gt;0,'7th 3'!X4,0)))</f>
        <v>3</v>
      </c>
      <c r="F3201" s="102">
        <f>IF('7th 4'!C58&gt;0,'7th 4'!H4,IF('7th 4'!K58&gt;0,'7th 4'!P4,IF('7th 4'!S58&gt;0,'7th 4'!X4,0)))</f>
        <v>3</v>
      </c>
      <c r="G3201" s="102">
        <f>IF('7th 5'!C58&gt;0,'7th 5'!H4,IF('7th 5'!K58&gt;0,'7th 5'!P4,IF('7th 5'!S58&gt;0,'7th 5'!X4,0)))</f>
        <v>1.5</v>
      </c>
      <c r="H3201" s="102">
        <f>IF('7th 6'!C58&gt;0,'7th 6'!H4,IF('7th 6'!K58&gt;0,'7th 6'!P4,IF('7th 6'!S58&gt;0,'7th 6'!X4,0)))</f>
        <v>3</v>
      </c>
      <c r="I3201" s="430"/>
      <c r="J3201" s="430"/>
      <c r="K3201" s="432"/>
      <c r="L3201" s="102">
        <f>IF('8th 1'!C58&gt;0,'8th 1'!H4,IF('8th 1'!K58&gt;0,'8th 1'!P4,IF('8th 1'!S58&gt;0,'8th 1'!X4,0)))</f>
        <v>3</v>
      </c>
      <c r="M3201" s="102">
        <f>IF('8th 2'!C58&gt;0,'8th 2'!H4,IF('8th 2'!K58&gt;0,'8th 2'!P4,IF('8th 2'!S58&gt;0,'8th 2'!X4,0)))</f>
        <v>3</v>
      </c>
      <c r="N3201" s="102">
        <f>IF('8th 3'!C58&gt;0,'8th 3'!H4,IF('8th 3'!K58&gt;0,'8th 3'!P4,IF('8th 3'!S58&gt;0,'8th 3'!X4,0)))</f>
        <v>3</v>
      </c>
      <c r="O3201" s="102">
        <f>IF('8th 4'!C58&gt;0,'8th 4'!H4,IF('8th 4'!K58&gt;0,'8th 4'!P4,IF('8th 4'!S58&gt;0,'8th 4'!X4,0)))</f>
        <v>3</v>
      </c>
      <c r="P3201" s="102">
        <f>IF('8th 5'!C58&gt;0,'8th 5'!H4,IF('8th 5'!K58&gt;0,'8th 5'!P4,IF('8th 5'!S58&gt;0,'8th 5'!X4,0)))</f>
        <v>1.5</v>
      </c>
      <c r="Q3201" s="102">
        <f>IF('8th 6'!C58&gt;0,'8th 6'!H4,IF('8th 6'!K58&gt;0,'8th 6'!P4,IF('8th 6'!S58&gt;0,'8th 6'!X4,0)))</f>
        <v>1.5</v>
      </c>
      <c r="R3201" s="102">
        <f>IF('8th 7'!C58&gt;0,'8th 7'!H4,IF('8th 7'!K58&gt;0,'8th 7'!P4,IF('8th 7'!S58&gt;0,'8th 7'!X4,0)))</f>
        <v>0</v>
      </c>
      <c r="S3201" s="430"/>
      <c r="T3201" s="430"/>
      <c r="U3201" s="432"/>
      <c r="V3201" s="460" t="s">
        <v>41</v>
      </c>
      <c r="W3201" s="461"/>
      <c r="X3201" s="461"/>
      <c r="Y3201" s="462"/>
      <c r="Z3201" s="510"/>
    </row>
    <row r="3202" spans="1:26" ht="18.75" customHeight="1" thickBot="1">
      <c r="A3202" s="463" t="s">
        <v>11</v>
      </c>
      <c r="B3202" s="464"/>
      <c r="C3202" s="102">
        <v>100</v>
      </c>
      <c r="D3202" s="102">
        <v>100</v>
      </c>
      <c r="E3202" s="102">
        <v>100</v>
      </c>
      <c r="F3202" s="102">
        <v>100</v>
      </c>
      <c r="G3202" s="102">
        <v>100</v>
      </c>
      <c r="H3202" s="102">
        <v>100</v>
      </c>
      <c r="I3202" s="465">
        <f>(C3206*C3201)+(D3206*D3201)+(E3206*E3201)+(F3206*F3201)+(G3206*G3201)+(H3206*H3201)</f>
        <v>45.375</v>
      </c>
      <c r="J3202" s="84"/>
      <c r="K3202" s="103" t="str">
        <f>IF(J3204&gt;=4,"A+",IF(J3204&gt;=3.75,"A",IF(J3204&gt;=3.5,"A-",IF(J3204&gt;=3.25,"B+",IF(J3204&gt;=3,"B",IF(J3204&gt;=2.75,"B-",IF(J3204&gt;=2.5,"C+",IF(J3204&gt;=2,"C","F"))))))))</f>
        <v>B</v>
      </c>
      <c r="L3202" s="102">
        <v>100</v>
      </c>
      <c r="M3202" s="102">
        <v>100</v>
      </c>
      <c r="N3202" s="102">
        <v>100</v>
      </c>
      <c r="O3202" s="102">
        <v>100</v>
      </c>
      <c r="P3202" s="102">
        <v>100</v>
      </c>
      <c r="Q3202" s="102">
        <v>100</v>
      </c>
      <c r="R3202" s="102">
        <v>100</v>
      </c>
      <c r="S3202" s="465">
        <f>(L3206*L3201)+(M3206*M3201)+(N3206*N3201)+(O3206*O3201)+(P3206*P3201)+(Q3206*Q3201)+(R3206*R3201)</f>
        <v>47.625</v>
      </c>
      <c r="T3202" s="84"/>
      <c r="U3202" s="103" t="str">
        <f>IF(T3204&gt;=4,"A+",IF(T3204&gt;=3.75,"A",IF(T3204&gt;=3.5,"A-",IF(T3204&gt;=3.25,"B+",IF(T3204&gt;=3,"B",IF(T3204&gt;=2.75,"B-",IF(T3204&gt;=2.5,"C+",IF(T3204&gt;=2,"C","F"))))))))</f>
        <v>B</v>
      </c>
      <c r="V3202" s="467" t="s">
        <v>29</v>
      </c>
      <c r="W3202" s="469" t="s">
        <v>0</v>
      </c>
      <c r="X3202" s="469" t="s">
        <v>3</v>
      </c>
      <c r="Y3202" s="421" t="s">
        <v>2</v>
      </c>
      <c r="Z3202" s="510"/>
    </row>
    <row r="3203" spans="1:26" ht="17.25" thickTop="1">
      <c r="A3203" s="77" t="s">
        <v>28</v>
      </c>
      <c r="B3203" s="86"/>
      <c r="C3203" s="104">
        <f>IF('7th 1'!C58&gt;0,'7th 1'!C58,IF('7th 1'!K58&gt;0,'7th 1'!K58,IF('7th 1'!S58&gt;0,'7th 1'!S58,0)))</f>
        <v>28.5</v>
      </c>
      <c r="D3203" s="104">
        <f>IF('7th 2'!C58&gt;0,'7th 2'!C58,IF('7th 2'!K58&gt;0,'7th 2'!K58,IF('7th 2'!S58&gt;0,'7th 2'!S58,0)))</f>
        <v>30</v>
      </c>
      <c r="E3203" s="104">
        <f>IF('7th 3'!C58&gt;0,'7th 3'!C58,IF('7th 3'!K58&gt;0,'7th 3'!K58,IF('7th 3'!S58&gt;0,'7th 3'!S58,0)))</f>
        <v>29</v>
      </c>
      <c r="F3203" s="104">
        <f>IF('7th 4'!C58&gt;0,'7th 4'!C58,IF('7th 4'!K58&gt;0,'7th 4'!K58,IF('7th 4'!S58&gt;0,'7th 4'!S58,0)))</f>
        <v>24</v>
      </c>
      <c r="G3203" s="104">
        <f>IF('7th 5'!C58&gt;0,'7th 5'!C58,IF('7th 5'!K58&gt;0,'7th 5'!K58,IF('7th 5'!S58&gt;0,'7th 5'!S58,0)))</f>
        <v>31.5</v>
      </c>
      <c r="H3203" s="104">
        <f>IF('7th 6'!C58&gt;0,'7th 6'!C58,IF('7th 6'!K58&gt;0,'7th 6'!K58,IF('7th 6'!S58&gt;0,'7th 6'!S58,0)))</f>
        <v>24.25</v>
      </c>
      <c r="I3203" s="466"/>
      <c r="J3203" s="98"/>
      <c r="K3203" s="90"/>
      <c r="L3203" s="104">
        <f>IF('8th 1'!C58&gt;0,'8th 1'!C58,IF('8th 1'!K58&gt;0,'8th 1'!K58,IF('8th 1'!S58&gt;0,'8th 1'!S58,0)))</f>
        <v>31.5</v>
      </c>
      <c r="M3203" s="104">
        <f>IF('8th 2'!C58&gt;0,'8th 2'!C58,IF('8th 2'!K58&gt;0,'8th 2'!K58,IF('8th 2'!S58&gt;0,'8th 2'!S58,0)))</f>
        <v>29</v>
      </c>
      <c r="N3203" s="104">
        <f>IF('8th 3'!C58&gt;0,'8th 3'!C58,IF('8th 3'!K58&gt;0,'8th 3'!K58,IF('8th 3'!S58&gt;0,'8th 3'!S58,0)))</f>
        <v>31</v>
      </c>
      <c r="O3203" s="104">
        <f>IF('8th 4'!C58&gt;0,'8th 4'!C58,IF('8th 4'!K58&gt;0,'8th 4'!K58,IF('8th 4'!S58&gt;0,'8th 4'!S58,0)))</f>
        <v>21.5</v>
      </c>
      <c r="P3203" s="104">
        <f>IF('8th 5'!C58&gt;0,'8th 5'!C58,IF('8th 5'!K58&gt;0,'8th 5'!K58,IF('8th 5'!S58&gt;0,'8th 5'!S58,0)))</f>
        <v>25.7</v>
      </c>
      <c r="Q3203" s="104">
        <f>IF('8th 6'!C58&gt;0,'8th 6'!C58,IF('8th 6'!K58&gt;0,'8th 6'!K58,IF('8th 6'!S58&gt;0,'8th 6'!S58,0)))</f>
        <v>28</v>
      </c>
      <c r="R3203" s="104">
        <f>IF('8th 7'!C58&gt;0,'8th 7'!C58,IF('8th 7'!K58&gt;0,'8th 7'!K58,IF('8th 7'!S58&gt;0,'8th 7'!S58,0)))</f>
        <v>0</v>
      </c>
      <c r="S3203" s="466"/>
      <c r="T3203" s="98"/>
      <c r="U3203" s="90"/>
      <c r="V3203" s="468"/>
      <c r="W3203" s="470"/>
      <c r="X3203" s="471"/>
      <c r="Y3203" s="422"/>
      <c r="Z3203" s="510"/>
    </row>
    <row r="3204" spans="1:26" ht="17.25">
      <c r="A3204" s="423" t="s">
        <v>26</v>
      </c>
      <c r="B3204" s="91" t="s">
        <v>60</v>
      </c>
      <c r="C3204" s="104">
        <f>IF('7th 1'!C58&gt;0,'7th 1'!J58,IF('7th 1'!K58&gt;0,'7th 1'!R58,IF('7th 1'!S58&gt;0,'7th 1'!Z58,0)))</f>
        <v>34.5</v>
      </c>
      <c r="D3204" s="104">
        <f>IF('7th 2'!C58&gt;0,'7th 2'!J58,IF('7th 2'!K58&gt;0,'7th 2'!R58,IF('7th 2'!S58&gt;0,'7th 2'!Z58,0)))</f>
        <v>37.5</v>
      </c>
      <c r="E3204" s="104">
        <f>IF('7th 3'!C58&gt;0,'7th 3'!J58,IF('7th 3'!K58&gt;0,'7th 3'!R58,IF('7th 3'!S58&gt;0,'7th 3'!Z58,0)))</f>
        <v>28.5</v>
      </c>
      <c r="F3204" s="104">
        <f>IF('7th 4'!C58&gt;0,'7th 4'!J58,IF('7th 4'!K58&gt;0,'7th 4'!R58,IF('7th 4'!S58&gt;0,'7th 4'!Z58,0)))</f>
        <v>42.25</v>
      </c>
      <c r="G3204" s="104">
        <f>IF('7th 5'!C58&gt;0,'7th 5'!J58,IF('7th 5'!K58&gt;0,'7th 5'!R58,IF('7th 5'!S58&gt;0,'7th 5'!Z58,0)))</f>
        <v>41.5</v>
      </c>
      <c r="H3204" s="104">
        <f>IF('7th 6'!C58&gt;0,'7th 6'!J58,IF('7th 6'!K58&gt;0,'7th 6'!R58,IF('7th 6'!S58&gt;0,'7th 6'!Z58,0)))</f>
        <v>30.75</v>
      </c>
      <c r="I3204" s="466"/>
      <c r="J3204" s="440">
        <f>I3202/(C3201+D3201+E3201+F3201+G3201+H3201)</f>
        <v>3.0249999999999999</v>
      </c>
      <c r="K3204" s="442" t="str">
        <f>IF(J3204&gt;=2.5,K3202,IF(J3204&gt;=2.25,"C",IF(J3204&gt;=2,"D",IF(J3204=0,0,"F"))))</f>
        <v>B</v>
      </c>
      <c r="L3204" s="104">
        <f>IF('8th 1'!C58&gt;0,'8th 1'!J58,IF('8th 1'!K58&gt;0,'8th 1'!R58,IF('8th 1'!S58&gt;0,'8th 1'!Z58,0)))</f>
        <v>43.5</v>
      </c>
      <c r="M3204" s="104">
        <f>IF('8th 2'!C58&gt;0,'8th 2'!J58,IF('8th 2'!K58&gt;0,'8th 2'!R58,IF('8th 2'!S58&gt;0,'8th 2'!Z58,0)))</f>
        <v>37</v>
      </c>
      <c r="N3204" s="104">
        <f>IF('8th 3'!C58&gt;0,'8th 3'!J58,IF('8th 3'!K58&gt;0,'8th 3'!R58,IF('8th 3'!S58&gt;0,'8th 3'!Z58,0)))</f>
        <v>41</v>
      </c>
      <c r="O3204" s="104">
        <f>IF('8th 4'!C58&gt;0,'8th 4'!J58,IF('8th 4'!K58&gt;0,'8th 4'!R58,IF('8th 4'!S58&gt;0,'8th 4'!Z58,0)))</f>
        <v>29.5</v>
      </c>
      <c r="P3204" s="104">
        <f>IF('8th 5'!C58&gt;0,'8th 5'!J58,IF('8th 5'!K58&gt;0,'8th 5'!R58,IF('8th 5'!S58&gt;0,'8th 5'!Z58,0)))</f>
        <v>37</v>
      </c>
      <c r="Q3204" s="104">
        <f>IF('8th 6'!C58&gt;0,'8th 6'!J58,IF('8th 6'!K58&gt;0,'8th 6'!R58,IF('8th 6'!S58&gt;0,'8th 6'!Z58,0)))</f>
        <v>30</v>
      </c>
      <c r="R3204" s="104">
        <f>IF('8th 7'!C58&gt;0,'8th 7'!J58,IF('8th 7'!K58&gt;0,'8th 7'!R58,IF('8th 7'!S58&gt;0,'8th 7'!Z58,0)))</f>
        <v>0</v>
      </c>
      <c r="S3204" s="466"/>
      <c r="T3204" s="440">
        <f>S3202/(L3201+M3201+N3201+O3201+P3201+Q3201+R3201)</f>
        <v>3.1749999999999998</v>
      </c>
      <c r="U3204" s="442" t="str">
        <f>IF(T3204&gt;=2.5,U3202,IF(T3204&gt;=2.25,"C",IF(T3204&gt;=2,"D",IF(T3204=0,0,"F"))))</f>
        <v>B</v>
      </c>
      <c r="V3204" s="454" t="s">
        <v>40</v>
      </c>
      <c r="W3204" s="443"/>
      <c r="X3204" s="443"/>
      <c r="Y3204" s="455"/>
      <c r="Z3204" s="510"/>
    </row>
    <row r="3205" spans="1:26" ht="16.5" customHeight="1">
      <c r="A3205" s="424"/>
      <c r="B3205" s="91" t="s">
        <v>67</v>
      </c>
      <c r="C3205" s="117">
        <f>'7th 1'!AA58</f>
        <v>63</v>
      </c>
      <c r="D3205" s="117">
        <f>'7th 2'!AA58</f>
        <v>68</v>
      </c>
      <c r="E3205" s="117">
        <f>'7th 3'!AA58</f>
        <v>58</v>
      </c>
      <c r="F3205" s="117">
        <f>'7th 4'!AA58</f>
        <v>67</v>
      </c>
      <c r="G3205" s="117">
        <f>'7th 5'!AA58</f>
        <v>73</v>
      </c>
      <c r="H3205" s="117">
        <f>'7th 6'!AA58</f>
        <v>55</v>
      </c>
      <c r="I3205" s="466"/>
      <c r="J3205" s="453"/>
      <c r="K3205" s="442"/>
      <c r="L3205" s="117">
        <f>'8th 1'!AA58</f>
        <v>75</v>
      </c>
      <c r="M3205" s="117">
        <f>'8th 2'!AA58</f>
        <v>66</v>
      </c>
      <c r="N3205" s="117">
        <f>'8th 3'!AA58</f>
        <v>72</v>
      </c>
      <c r="O3205" s="117">
        <f>'8th 4'!AA58</f>
        <v>51</v>
      </c>
      <c r="P3205" s="117">
        <f>'8th 5'!AA58</f>
        <v>63</v>
      </c>
      <c r="Q3205" s="117">
        <f>'8th 6'!AA58</f>
        <v>58</v>
      </c>
      <c r="R3205" s="117">
        <f>'8th 7'!AA58</f>
        <v>0</v>
      </c>
      <c r="S3205" s="466"/>
      <c r="T3205" s="453"/>
      <c r="U3205" s="442"/>
      <c r="V3205" s="444">
        <f>IF((C3206+C3208)=0,0,C3201)+IF((D3206+D3208)=0,0,D3201)+IF((E3206+E3208)=0,0,E3201)+IF((F3206+F3208)=0,0,F3201)+IF((G3206+G3208)=0,0,G3201)+IF((H3206+H3208)=0,0,H3201)+IF((L3206+L3208)=0,0,L3201)+IF((M3206+M3208)=0,0,M3201)+IF((N3206+N3208)=0,0,N3201)+IF((O3206+O3208)=0,0,O3201)+IF((P3206+P3208)=0,0,P3201)+IF((Q3206+Q3208)=0,0,Q3201)+IF((R3206+R3208)=0,0,R3201)+IF(I3212&gt;0,1.5,0)</f>
        <v>31.5</v>
      </c>
      <c r="W3205" s="457">
        <f>I3202+S3202+(I3212*1.5)</f>
        <v>97.875</v>
      </c>
      <c r="X3205" s="440">
        <f>IF(S3202&gt;0,(W3205/31.5),J3204)</f>
        <v>3.1071428571428572</v>
      </c>
      <c r="Y3205" s="164" t="str">
        <f>IF(X3205&gt;=4,"A+",IF(X3205&gt;=3.75,"A",IF(X3205&gt;=3.5,"A-",IF(X3205&gt;=3.25,"B+",IF(X3205&gt;=3,"B",IF(X3205&gt;=2.75,"B-",IF(X3205&gt;=2.5,"C+",IF(X3205&gt;=2,"C","F"))))))))</f>
        <v>B</v>
      </c>
      <c r="Z3205" s="510"/>
    </row>
    <row r="3206" spans="1:26" ht="16.5">
      <c r="A3206" s="424"/>
      <c r="B3206" s="91" t="s">
        <v>1</v>
      </c>
      <c r="C3206" s="104">
        <f>'7th 1'!AC58</f>
        <v>3</v>
      </c>
      <c r="D3206" s="104">
        <f>'7th 2'!AC58</f>
        <v>3.25</v>
      </c>
      <c r="E3206" s="104">
        <f>'7th 3'!AC58</f>
        <v>2.75</v>
      </c>
      <c r="F3206" s="104">
        <f>'7th 4'!AC58</f>
        <v>3.25</v>
      </c>
      <c r="G3206" s="104">
        <f>'7th 5'!AC58</f>
        <v>3.5</v>
      </c>
      <c r="H3206" s="104">
        <f>'7th 6'!AC58</f>
        <v>2.75</v>
      </c>
      <c r="I3206" s="466"/>
      <c r="J3206" s="98"/>
      <c r="K3206" s="112"/>
      <c r="L3206" s="104">
        <f>'8th 1'!AC58</f>
        <v>3.75</v>
      </c>
      <c r="M3206" s="104">
        <f>'8th 2'!AC58</f>
        <v>3.25</v>
      </c>
      <c r="N3206" s="104">
        <f>'8th 3'!AC58</f>
        <v>3.5</v>
      </c>
      <c r="O3206" s="104">
        <f>'8th 4'!AC58</f>
        <v>2.5</v>
      </c>
      <c r="P3206" s="104">
        <f>'8th 5'!AC58</f>
        <v>3</v>
      </c>
      <c r="Q3206" s="104">
        <f>'8th 6'!AC58</f>
        <v>2.75</v>
      </c>
      <c r="R3206" s="104">
        <f>'8th 7'!AC58</f>
        <v>0</v>
      </c>
      <c r="S3206" s="466"/>
      <c r="T3206" s="98"/>
      <c r="V3206" s="456"/>
      <c r="W3206" s="448"/>
      <c r="X3206" s="441"/>
      <c r="Y3206" s="451" t="str">
        <f>IF(S3202&gt;0,(IF(X3205&gt;=2.5,Y3205,IF(X3205&gt;=2.25,"C",IF(X3205&gt;=2,"D","F")))),K3204)</f>
        <v>B</v>
      </c>
      <c r="Z3206" s="510"/>
    </row>
    <row r="3207" spans="1:26" ht="16.5">
      <c r="A3207" s="424"/>
      <c r="B3207" s="91" t="s">
        <v>2</v>
      </c>
      <c r="C3207" s="104" t="str">
        <f>'7th 1'!AB58</f>
        <v>B</v>
      </c>
      <c r="D3207" s="104" t="str">
        <f>'7th 2'!AB58</f>
        <v>B+</v>
      </c>
      <c r="E3207" s="104" t="str">
        <f>'7th 3'!AB58</f>
        <v>B-</v>
      </c>
      <c r="F3207" s="104" t="str">
        <f>'7th 4'!AB58</f>
        <v>B+</v>
      </c>
      <c r="G3207" s="104" t="str">
        <f>'7th 5'!AB58</f>
        <v>A-</v>
      </c>
      <c r="H3207" s="104" t="str">
        <f>'7th 6'!AB58</f>
        <v>B-</v>
      </c>
      <c r="I3207" s="466"/>
      <c r="J3207" s="98"/>
      <c r="K3207" s="90"/>
      <c r="L3207" s="104" t="str">
        <f>'8th 1'!AB58</f>
        <v>A</v>
      </c>
      <c r="M3207" s="104" t="str">
        <f>'8th 2'!AB58</f>
        <v>B+</v>
      </c>
      <c r="N3207" s="104" t="str">
        <f>'8th 3'!AB58</f>
        <v>A-</v>
      </c>
      <c r="O3207" s="104" t="str">
        <f>'8th 4'!AB58</f>
        <v>C+</v>
      </c>
      <c r="P3207" s="104" t="str">
        <f>'8th 5'!AB58</f>
        <v>B</v>
      </c>
      <c r="Q3207" s="104" t="str">
        <f>'8th 6'!AB58</f>
        <v>B-</v>
      </c>
      <c r="R3207" s="104" t="str">
        <f>'8th 7'!AB58</f>
        <v/>
      </c>
      <c r="S3207" s="466"/>
      <c r="T3207" s="98"/>
      <c r="U3207" s="90"/>
      <c r="V3207" s="446"/>
      <c r="W3207" s="449"/>
      <c r="X3207" s="450"/>
      <c r="Y3207" s="452"/>
      <c r="Z3207" s="510"/>
    </row>
    <row r="3208" spans="1:26" ht="16.5">
      <c r="A3208" s="413" t="s">
        <v>127</v>
      </c>
      <c r="B3208" s="91" t="s">
        <v>1</v>
      </c>
      <c r="C3208" s="104" t="str">
        <f>'7th 1'!AD58</f>
        <v>3.50</v>
      </c>
      <c r="D3208" s="104">
        <f>'7th 2'!AD58</f>
        <v>0</v>
      </c>
      <c r="E3208" s="104">
        <f>'7th 3'!AD58</f>
        <v>0</v>
      </c>
      <c r="F3208" s="104">
        <f>'7th 4'!AD58</f>
        <v>0</v>
      </c>
      <c r="G3208" s="104">
        <f>'7th 5'!AD58</f>
        <v>0</v>
      </c>
      <c r="H3208" s="104">
        <f>'7th 6'!AD58</f>
        <v>0</v>
      </c>
      <c r="I3208" s="415">
        <f>(C3208*C3201)+(D3208*D3201)+(E3208*E3201)+(F3208*F3201)+(G3208*G3201)+(H3208*H3201)</f>
        <v>10.5</v>
      </c>
      <c r="J3208" s="417">
        <f>IF(C3208&gt;0,(C3206*C3201),0)+IF(D3208&gt;0,(D3206*D3201),0)+IF(E3208&gt;0,(E3206*E3201),0)+IF(F3208&gt;0,(F3206*F3201),0)+IF(G3208&gt;0,(G3206*G3201),0)+IF(H3208&gt;0,(H3206*H3201),0)</f>
        <v>9</v>
      </c>
      <c r="K3208" s="418">
        <f>IF(C3208&gt;C3206,((C3208*C3201)-(C3206*C3201)),0)+IF(D3208&gt;D3206,((D3208*D3201)-(D3206*D3201)),0)+IF(E3208&gt;E3206,((E3208*E3201)-(E3206*E3201)),0)+IF(F3208&gt;F3206,((F3208*F3201)-(F3206*F3201)),0)+IF(G3208&gt;G3206,((G3208*G3201)-(G3206*G3201)),0)+IF(H3208&gt;H3206,((H3208*H3201)-(H3206*H3201)),0)</f>
        <v>1.5</v>
      </c>
      <c r="L3208" s="165">
        <f>'8th 1'!AD58</f>
        <v>0</v>
      </c>
      <c r="M3208" s="104">
        <f>'8th 2'!AD58</f>
        <v>0</v>
      </c>
      <c r="N3208" s="104">
        <f>'8th 3'!AD58</f>
        <v>0</v>
      </c>
      <c r="O3208" s="104">
        <f>'8th 4'!AD58</f>
        <v>0</v>
      </c>
      <c r="P3208" s="104">
        <f>'8th 5'!AD58</f>
        <v>0</v>
      </c>
      <c r="Q3208" s="104">
        <f>'8th 6'!AD58</f>
        <v>0</v>
      </c>
      <c r="R3208" s="104">
        <f>'8th 7'!AD58</f>
        <v>0</v>
      </c>
      <c r="S3208" s="403">
        <f>(L3208*L3201)+(M3208*M3201)+(N3208*N3201)+(O3208*O3201)+(P3208*P3201)+(Q3208*Q3201)+(R3208*R3201)</f>
        <v>0</v>
      </c>
      <c r="T3208" s="417">
        <f>IF(L3208&gt;0,(L3206*L3201),0)+IF(M3208&gt;0,(M3206*M3201),0)+IF(N3208&gt;0,(N3206*N3201),0)+IF(O3208&gt;0,(O3206*O3201),0)+IF(P3208&gt;0,(P3206*P3201),0)+IF(Q3208&gt;0,(Q3206*Q3201),0)+IF(R3208&gt;0,(R3206*R3201),0)</f>
        <v>0</v>
      </c>
      <c r="U3208" s="399">
        <f>IF(L3208&gt;L3206,((L3208*L3201)-(L3206*L3201)),0)+IF(M3208&gt;M3206,((M3208*M3201)-(M3206*M3201)),0)+IF(N3208&gt;N3206,((N3208*N3201)-(N3206*N3201)),0)+IF(O3208&gt;O3206,((O3208*O3201)-(O3206*O3201)),0)+IF(P3208&gt;P3206,((P3208*P3201)-(P3206*P3201)),0)+IF(Q3208&gt;Q3206,((Q3208*Q3201)-(Q3206*Q3201)),0)+IF(R3208&gt;R3206,((R3208*R3201)-(R3206*R3201)),0)</f>
        <v>0</v>
      </c>
      <c r="V3208" s="401">
        <f>I3208+S3208</f>
        <v>10.5</v>
      </c>
      <c r="W3208" s="403">
        <f>J3208+T3208</f>
        <v>9</v>
      </c>
      <c r="X3208" s="403">
        <f>K3208+U3208</f>
        <v>1.5</v>
      </c>
      <c r="Y3208" s="405">
        <f>IF(V3200&gt;0,(X3208+Y3195),0)</f>
        <v>1.5</v>
      </c>
      <c r="Z3208" s="510"/>
    </row>
    <row r="3209" spans="1:26" ht="15.75" customHeight="1" thickBot="1">
      <c r="A3209" s="414"/>
      <c r="B3209" s="157" t="s">
        <v>23</v>
      </c>
      <c r="C3209" s="180" t="str">
        <f>'7th 1'!AE58</f>
        <v>Imp:</v>
      </c>
      <c r="D3209" s="180" t="str">
        <f>'7th 2'!AE58</f>
        <v/>
      </c>
      <c r="E3209" s="180" t="str">
        <f>'7th 3'!AE58</f>
        <v/>
      </c>
      <c r="F3209" s="180" t="str">
        <f>'7th 4'!AE58</f>
        <v/>
      </c>
      <c r="G3209" s="180" t="str">
        <f>'7th 5'!AE58</f>
        <v/>
      </c>
      <c r="H3209" s="180" t="str">
        <f>'7th 6'!AE58</f>
        <v/>
      </c>
      <c r="I3209" s="416"/>
      <c r="J3209" s="416"/>
      <c r="K3209" s="419"/>
      <c r="L3209" s="180" t="str">
        <f>'8th 1'!AE58</f>
        <v/>
      </c>
      <c r="M3209" s="180" t="str">
        <f>'8th 2'!AE58</f>
        <v/>
      </c>
      <c r="N3209" s="180" t="str">
        <f>'8th 3'!AE58</f>
        <v/>
      </c>
      <c r="O3209" s="180" t="str">
        <f>'8th 4'!AE58</f>
        <v/>
      </c>
      <c r="P3209" s="180" t="str">
        <f>'8th 5'!AE58</f>
        <v/>
      </c>
      <c r="Q3209" s="180" t="str">
        <f>'8th 6'!AE58</f>
        <v/>
      </c>
      <c r="R3209" s="180" t="str">
        <f>'8th 7'!AE58</f>
        <v/>
      </c>
      <c r="S3209" s="420"/>
      <c r="T3209" s="420"/>
      <c r="U3209" s="400"/>
      <c r="V3209" s="402"/>
      <c r="W3209" s="404"/>
      <c r="X3209" s="404"/>
      <c r="Y3209" s="406"/>
      <c r="Z3209" s="510"/>
    </row>
    <row r="3210" spans="1:26" ht="9.75" customHeight="1" thickTop="1" thickBot="1">
      <c r="C3210" s="53"/>
      <c r="D3210" s="53"/>
      <c r="E3210" s="53"/>
      <c r="F3210" s="53"/>
      <c r="G3210" s="53"/>
      <c r="H3210" s="53"/>
      <c r="L3210" s="53"/>
      <c r="M3210" s="53"/>
      <c r="N3210" s="53"/>
      <c r="O3210" s="53"/>
      <c r="P3210" s="53"/>
      <c r="Q3210" s="53"/>
      <c r="R3210" s="53"/>
      <c r="V3210" s="53"/>
      <c r="W3210" s="53"/>
      <c r="X3210" s="53"/>
      <c r="Y3210" s="53"/>
    </row>
    <row r="3211" spans="1:26" ht="18.75" thickTop="1">
      <c r="A3211" s="407" t="s">
        <v>33</v>
      </c>
      <c r="B3211" s="408"/>
      <c r="C3211" s="376" t="s">
        <v>35</v>
      </c>
      <c r="D3211" s="380"/>
      <c r="E3211" s="376" t="s">
        <v>30</v>
      </c>
      <c r="F3211" s="380"/>
      <c r="G3211" s="376" t="s">
        <v>31</v>
      </c>
      <c r="H3211" s="380"/>
      <c r="I3211" s="376" t="s">
        <v>32</v>
      </c>
      <c r="J3211" s="411"/>
      <c r="K3211" s="411"/>
      <c r="L3211" s="412"/>
      <c r="M3211" s="370" t="s">
        <v>50</v>
      </c>
      <c r="N3211" s="371"/>
      <c r="O3211" s="376" t="s">
        <v>0</v>
      </c>
      <c r="P3211" s="377"/>
      <c r="Q3211" s="169" t="s">
        <v>29</v>
      </c>
      <c r="R3211" s="378" t="s">
        <v>216</v>
      </c>
      <c r="S3211" s="379"/>
      <c r="T3211" s="379"/>
      <c r="U3211" s="380"/>
      <c r="V3211" s="381" t="s">
        <v>2</v>
      </c>
      <c r="W3211" s="382"/>
      <c r="X3211" s="170"/>
      <c r="Y3211" s="171"/>
    </row>
    <row r="3212" spans="1:26" s="113" customFormat="1" ht="18" customHeight="1">
      <c r="A3212" s="409"/>
      <c r="B3212" s="410"/>
      <c r="C3212" s="383" t="str">
        <f>'viva-1'!K56</f>
        <v>4.00</v>
      </c>
      <c r="D3212" s="384"/>
      <c r="E3212" s="383" t="str">
        <f>'viva-2'!K56</f>
        <v>2.50</v>
      </c>
      <c r="F3212" s="384"/>
      <c r="G3212" s="385" t="str">
        <f>'viva-3'!K56</f>
        <v>2.75</v>
      </c>
      <c r="H3212" s="384"/>
      <c r="I3212" s="383" t="str">
        <f>'viva-4'!K56</f>
        <v>3.25</v>
      </c>
      <c r="J3212" s="386"/>
      <c r="K3212" s="386"/>
      <c r="L3212" s="387"/>
      <c r="M3212" s="372"/>
      <c r="N3212" s="373"/>
      <c r="O3212" s="388">
        <f>W3200+Y3208</f>
        <v>381.75</v>
      </c>
      <c r="P3212" s="389"/>
      <c r="Q3212" s="397">
        <f>V3200</f>
        <v>126</v>
      </c>
      <c r="R3212" s="392">
        <f>O3212/126</f>
        <v>3.0297619047619047</v>
      </c>
      <c r="S3212" s="393"/>
      <c r="T3212" s="393"/>
      <c r="U3212" s="394"/>
      <c r="V3212" s="359" t="str">
        <f>IF(R3212&gt;=2.5,Y3212,IF(R3212&gt;=2.25,"C",IF(R3212&gt;=2,"D",IF(R3212=0,0,"F"))))</f>
        <v>B</v>
      </c>
      <c r="W3212" s="360"/>
      <c r="X3212" s="172"/>
      <c r="Y3212" s="173" t="str">
        <f>IF(R3212&gt;=4,"A+",IF(R3212&gt;=3.75,"A",IF(R3212&gt;=3.5,"A-",IF(R3212&gt;=3.25,"B+",IF(R3212&gt;=3,"B",IF(R3212&gt;=2.75,"B-",IF(R3212&gt;=2.5,"C+",IF(R3212&gt;=2,"C","F"))))))))</f>
        <v>B</v>
      </c>
      <c r="Z3212" s="174"/>
    </row>
    <row r="3213" spans="1:26" ht="31.5" customHeight="1" thickBot="1">
      <c r="A3213" s="363" t="s">
        <v>34</v>
      </c>
      <c r="B3213" s="364"/>
      <c r="C3213" s="365" t="s">
        <v>1</v>
      </c>
      <c r="D3213" s="366"/>
      <c r="E3213" s="367">
        <f>C3212+E3212+G3212+I3212</f>
        <v>12.5</v>
      </c>
      <c r="F3213" s="368"/>
      <c r="G3213" s="365" t="s">
        <v>0</v>
      </c>
      <c r="H3213" s="366"/>
      <c r="I3213" s="367">
        <f>E3213*1.5</f>
        <v>18.75</v>
      </c>
      <c r="J3213" s="369"/>
      <c r="K3213" s="369"/>
      <c r="L3213" s="368"/>
      <c r="M3213" s="374"/>
      <c r="N3213" s="375"/>
      <c r="O3213" s="390"/>
      <c r="P3213" s="391"/>
      <c r="Q3213" s="398"/>
      <c r="R3213" s="395"/>
      <c r="S3213" s="395"/>
      <c r="T3213" s="395"/>
      <c r="U3213" s="396"/>
      <c r="V3213" s="361"/>
      <c r="W3213" s="362"/>
      <c r="X3213" s="175"/>
      <c r="Y3213" s="176"/>
    </row>
    <row r="3214" spans="1:26" ht="30" customHeight="1" thickTop="1">
      <c r="B3214" s="54"/>
      <c r="C3214" s="54"/>
      <c r="D3214" s="514" t="s">
        <v>24</v>
      </c>
      <c r="E3214" s="514"/>
      <c r="F3214" s="514"/>
      <c r="G3214" s="514"/>
      <c r="H3214" s="514"/>
      <c r="I3214" s="514"/>
      <c r="J3214" s="514"/>
      <c r="K3214" s="514"/>
      <c r="L3214" s="514"/>
      <c r="M3214" s="514"/>
      <c r="N3214" s="514"/>
      <c r="O3214" s="514"/>
      <c r="P3214" s="514"/>
      <c r="Q3214" s="514"/>
      <c r="R3214" s="514"/>
      <c r="S3214" s="514"/>
      <c r="T3214" s="55" t="s">
        <v>36</v>
      </c>
      <c r="U3214" s="56"/>
      <c r="V3214" s="515">
        <f>'1st 1'!R59</f>
        <v>0</v>
      </c>
      <c r="W3214" s="516"/>
      <c r="X3214" s="516"/>
      <c r="Y3214" s="516"/>
    </row>
    <row r="3215" spans="1:26" ht="19.5">
      <c r="A3215" s="57"/>
      <c r="B3215" s="58"/>
      <c r="C3215" s="59" t="s">
        <v>4</v>
      </c>
      <c r="D3215" s="60" t="s">
        <v>71</v>
      </c>
      <c r="E3215" s="60"/>
      <c r="F3215" s="53"/>
      <c r="G3215" s="61"/>
      <c r="H3215" s="517" t="s">
        <v>73</v>
      </c>
      <c r="I3215" s="518"/>
      <c r="J3215" s="518"/>
      <c r="K3215" s="518"/>
      <c r="L3215" s="518"/>
      <c r="M3215" s="518"/>
      <c r="N3215" s="518"/>
      <c r="O3215" s="62"/>
      <c r="P3215" s="62"/>
      <c r="Q3215" s="62"/>
      <c r="R3215" s="53"/>
      <c r="S3215" s="63"/>
      <c r="T3215" s="55" t="s">
        <v>37</v>
      </c>
      <c r="U3215" s="56"/>
      <c r="V3215" s="519" t="str">
        <f>'1st 1'!A59</f>
        <v>52</v>
      </c>
      <c r="W3215" s="516"/>
      <c r="X3215" s="516"/>
      <c r="Y3215" s="516"/>
    </row>
    <row r="3216" spans="1:26" ht="18.75">
      <c r="A3216" s="57"/>
      <c r="B3216" s="58"/>
      <c r="C3216" s="59" t="s">
        <v>5</v>
      </c>
      <c r="D3216" s="60" t="s">
        <v>66</v>
      </c>
      <c r="E3216" s="60"/>
      <c r="F3216" s="64"/>
      <c r="G3216" s="53"/>
      <c r="H3216" s="61"/>
      <c r="I3216" s="65"/>
      <c r="J3216" s="520">
        <f>'1st 1'!A3831</f>
        <v>0</v>
      </c>
      <c r="K3216" s="521"/>
      <c r="L3216" s="521"/>
      <c r="M3216" s="521"/>
      <c r="N3216" s="62"/>
      <c r="O3216" s="62"/>
      <c r="P3216" s="53"/>
      <c r="Q3216" s="53"/>
      <c r="R3216" s="53"/>
      <c r="S3216" s="63"/>
      <c r="T3216" s="55" t="s">
        <v>38</v>
      </c>
      <c r="U3216" s="56"/>
      <c r="V3216" s="56"/>
      <c r="W3216" s="56"/>
      <c r="X3216" s="56"/>
      <c r="Y3216" s="66">
        <f>'1st 1'!S59</f>
        <v>0</v>
      </c>
    </row>
    <row r="3217" spans="1:26" ht="18.75">
      <c r="A3217" s="57"/>
      <c r="B3217" s="58"/>
      <c r="C3217" s="59" t="s">
        <v>6</v>
      </c>
      <c r="D3217" s="60" t="s">
        <v>14</v>
      </c>
      <c r="E3217" s="58"/>
      <c r="F3217" s="67" t="s">
        <v>7</v>
      </c>
      <c r="G3217" s="68" t="str">
        <f>'1st 1'!B59</f>
        <v>M</v>
      </c>
      <c r="H3217" s="69"/>
      <c r="I3217" s="70"/>
      <c r="J3217" s="70"/>
      <c r="K3217" s="70"/>
      <c r="L3217" s="53"/>
      <c r="M3217" s="53"/>
      <c r="N3217" s="53"/>
      <c r="O3217" s="53"/>
      <c r="P3217" s="53"/>
      <c r="Q3217" s="53"/>
      <c r="R3217" s="53"/>
      <c r="V3217" s="53"/>
      <c r="W3217" s="53"/>
      <c r="X3217" s="53"/>
      <c r="Y3217" s="53"/>
    </row>
    <row r="3218" spans="1:26" ht="18.75">
      <c r="A3218" s="57"/>
      <c r="B3218" s="64"/>
      <c r="C3218" s="64"/>
      <c r="D3218" s="64"/>
      <c r="E3218" s="53"/>
      <c r="F3218" s="67" t="s">
        <v>8</v>
      </c>
      <c r="G3218" s="72">
        <f>'1st 1'!T59</f>
        <v>0</v>
      </c>
      <c r="H3218" s="69"/>
      <c r="I3218" s="70"/>
      <c r="J3218" s="70"/>
      <c r="K3218" s="70"/>
      <c r="L3218" s="53"/>
      <c r="M3218" s="53"/>
      <c r="N3218" s="53"/>
      <c r="O3218" s="53"/>
      <c r="P3218" s="53"/>
      <c r="Q3218" s="53"/>
      <c r="R3218" s="53"/>
      <c r="V3218" s="53"/>
      <c r="W3218" s="53"/>
      <c r="X3218" s="53"/>
      <c r="Y3218" s="53"/>
    </row>
    <row r="3219" spans="1:26" ht="18.75">
      <c r="A3219" s="57"/>
      <c r="B3219" s="64"/>
      <c r="C3219" s="64"/>
      <c r="D3219" s="64"/>
      <c r="E3219" s="53"/>
      <c r="F3219" s="67" t="s">
        <v>9</v>
      </c>
      <c r="G3219" s="72">
        <f>'1st 1'!U59</f>
        <v>0</v>
      </c>
      <c r="H3219" s="69"/>
      <c r="I3219" s="70"/>
      <c r="J3219" s="70"/>
      <c r="K3219" s="70"/>
      <c r="L3219" s="53"/>
      <c r="M3219" s="53"/>
      <c r="N3219" s="53"/>
      <c r="O3219" s="53"/>
      <c r="P3219" s="53"/>
      <c r="Q3219" s="53"/>
      <c r="R3219" s="53"/>
      <c r="V3219" s="53"/>
      <c r="W3219" s="53"/>
      <c r="X3219" s="53"/>
      <c r="Y3219" s="53"/>
    </row>
    <row r="3220" spans="1:26" ht="18.75">
      <c r="A3220" s="57"/>
      <c r="B3220" s="64"/>
      <c r="C3220" s="64"/>
      <c r="D3220" s="64"/>
      <c r="E3220" s="53"/>
      <c r="F3220" s="67" t="s">
        <v>10</v>
      </c>
      <c r="G3220" s="72">
        <f>'1st 1'!V59</f>
        <v>0</v>
      </c>
      <c r="H3220" s="69"/>
      <c r="I3220" s="73"/>
      <c r="J3220" s="73"/>
      <c r="K3220" s="73"/>
      <c r="L3220" s="53"/>
      <c r="M3220" s="53"/>
      <c r="N3220" s="53"/>
      <c r="O3220" s="53"/>
      <c r="P3220" s="53"/>
      <c r="Q3220" s="53"/>
      <c r="R3220" s="53"/>
      <c r="V3220" s="53"/>
      <c r="W3220" s="53"/>
      <c r="X3220" s="53"/>
      <c r="Y3220" s="53"/>
    </row>
    <row r="3221" spans="1:26" ht="21.75" customHeight="1" thickBot="1">
      <c r="A3221" s="522" t="s">
        <v>25</v>
      </c>
      <c r="B3221" s="522"/>
      <c r="C3221" s="523"/>
      <c r="D3221" s="523"/>
      <c r="E3221" s="523"/>
      <c r="F3221" s="523"/>
      <c r="G3221" s="523"/>
      <c r="H3221" s="523"/>
      <c r="I3221" s="523"/>
      <c r="J3221" s="523"/>
      <c r="K3221" s="523"/>
      <c r="L3221" s="524"/>
      <c r="M3221" s="524"/>
      <c r="N3221" s="524"/>
      <c r="O3221" s="524"/>
      <c r="P3221" s="524"/>
      <c r="Q3221" s="524"/>
      <c r="R3221" s="524"/>
      <c r="S3221" s="524"/>
      <c r="T3221" s="524"/>
      <c r="U3221" s="524"/>
      <c r="V3221" s="524"/>
      <c r="W3221" s="524"/>
      <c r="X3221" s="524"/>
      <c r="Y3221" s="524"/>
    </row>
    <row r="3222" spans="1:26" ht="19.5" customHeight="1" thickTop="1" thickBot="1">
      <c r="A3222" s="478" t="s">
        <v>42</v>
      </c>
      <c r="B3222" s="479"/>
      <c r="C3222" s="479"/>
      <c r="D3222" s="479"/>
      <c r="E3222" s="479"/>
      <c r="F3222" s="479"/>
      <c r="G3222" s="479"/>
      <c r="H3222" s="479"/>
      <c r="I3222" s="479"/>
      <c r="J3222" s="479"/>
      <c r="K3222" s="480"/>
      <c r="L3222" s="479" t="s">
        <v>43</v>
      </c>
      <c r="M3222" s="479"/>
      <c r="N3222" s="479"/>
      <c r="O3222" s="479"/>
      <c r="P3222" s="479"/>
      <c r="Q3222" s="479"/>
      <c r="R3222" s="479"/>
      <c r="S3222" s="479"/>
      <c r="T3222" s="479"/>
      <c r="U3222" s="506"/>
      <c r="V3222" s="507" t="s">
        <v>39</v>
      </c>
      <c r="W3222" s="508"/>
      <c r="X3222" s="508"/>
      <c r="Y3222" s="509"/>
      <c r="Z3222" s="510" t="s">
        <v>68</v>
      </c>
    </row>
    <row r="3223" spans="1:26" ht="19.5" thickTop="1" thickBot="1">
      <c r="A3223" s="74" t="s">
        <v>22</v>
      </c>
      <c r="B3223" s="75"/>
      <c r="C3223" s="76">
        <f>'1st 1'!C4</f>
        <v>101</v>
      </c>
      <c r="D3223" s="76">
        <f>'1st 2'!C4</f>
        <v>102</v>
      </c>
      <c r="E3223" s="76">
        <f>'1st 3'!C4</f>
        <v>103</v>
      </c>
      <c r="F3223" s="76">
        <f>'1st 4'!C4</f>
        <v>104</v>
      </c>
      <c r="G3223" s="76">
        <f>'1st 5'!C4</f>
        <v>105</v>
      </c>
      <c r="H3223" s="76">
        <f>'1st 6'!C4</f>
        <v>106</v>
      </c>
      <c r="I3223" s="511" t="s">
        <v>0</v>
      </c>
      <c r="J3223" s="511" t="s">
        <v>3</v>
      </c>
      <c r="K3223" s="512" t="s">
        <v>2</v>
      </c>
      <c r="L3223" s="76">
        <f>'2nd 1'!C4</f>
        <v>107</v>
      </c>
      <c r="M3223" s="76">
        <f>'2nd 2'!C4</f>
        <v>108</v>
      </c>
      <c r="N3223" s="76">
        <f>'2nd 3'!C4</f>
        <v>109</v>
      </c>
      <c r="O3223" s="76">
        <f>'2nd 4'!C4</f>
        <v>110</v>
      </c>
      <c r="P3223" s="76">
        <f>'2nd 5'!C4</f>
        <v>111</v>
      </c>
      <c r="Q3223" s="76">
        <f>'2nd 6'!C4</f>
        <v>112</v>
      </c>
      <c r="R3223" s="76">
        <f>'2nd 7'!C4</f>
        <v>0</v>
      </c>
      <c r="S3223" s="429" t="s">
        <v>0</v>
      </c>
      <c r="T3223" s="429" t="s">
        <v>3</v>
      </c>
      <c r="U3223" s="431" t="s">
        <v>2</v>
      </c>
      <c r="V3223" s="492" t="s">
        <v>29</v>
      </c>
      <c r="W3223" s="493" t="s">
        <v>0</v>
      </c>
      <c r="X3223" s="494" t="s">
        <v>3</v>
      </c>
      <c r="Y3223" s="495" t="s">
        <v>2</v>
      </c>
      <c r="Z3223" s="510"/>
    </row>
    <row r="3224" spans="1:26" ht="64.5" customHeight="1" thickTop="1" thickBot="1">
      <c r="A3224" s="77" t="s">
        <v>63</v>
      </c>
      <c r="B3224" s="78"/>
      <c r="C3224" s="114" t="str">
        <f>'1st 1'!C6</f>
        <v>Drawing-1</v>
      </c>
      <c r="D3224" s="114" t="str">
        <f>'1st 2'!C6</f>
        <v>Sketch-1</v>
      </c>
      <c r="E3224" s="114" t="str">
        <f>'1st 3'!C6</f>
        <v>Parspective-1</v>
      </c>
      <c r="F3224" s="114" t="str">
        <f>'1st 4'!C6</f>
        <v>Study and Composition-1</v>
      </c>
      <c r="G3224" s="114" t="str">
        <f>'1st 5'!C6</f>
        <v>History of Civilization-1</v>
      </c>
      <c r="H3224" s="114" t="str">
        <f>'1st 6'!C6</f>
        <v>Nazrul Studies</v>
      </c>
      <c r="I3224" s="481"/>
      <c r="J3224" s="481"/>
      <c r="K3224" s="482"/>
      <c r="L3224" s="114" t="str">
        <f>'2nd 1'!C6</f>
        <v>Drawing-2</v>
      </c>
      <c r="M3224" s="114" t="str">
        <f>'2nd 2'!C6</f>
        <v>Sketch-2</v>
      </c>
      <c r="N3224" s="114" t="str">
        <f>'2nd 3'!C6</f>
        <v>Perspective- 2</v>
      </c>
      <c r="O3224" s="114" t="str">
        <f>'2nd 4'!C6</f>
        <v>Basic Design</v>
      </c>
      <c r="P3224" s="114" t="str">
        <f>'2nd 5'!C6</f>
        <v xml:space="preserve"> Study &amp; composition 2</v>
      </c>
      <c r="Q3224" s="114" t="str">
        <f>'2nd 6'!C6</f>
        <v>History of Civilization -2</v>
      </c>
      <c r="R3224" s="114">
        <f>'2nd 7'!C6</f>
        <v>0</v>
      </c>
      <c r="S3224" s="429"/>
      <c r="T3224" s="429"/>
      <c r="U3224" s="431"/>
      <c r="V3224" s="492"/>
      <c r="W3224" s="493"/>
      <c r="X3224" s="493"/>
      <c r="Y3224" s="495"/>
      <c r="Z3224" s="510"/>
    </row>
    <row r="3225" spans="1:26" ht="18.75" thickTop="1">
      <c r="A3225" s="77" t="s">
        <v>12</v>
      </c>
      <c r="B3225" s="78"/>
      <c r="C3225" s="80">
        <f>'1st 1'!G4</f>
        <v>3</v>
      </c>
      <c r="D3225" s="80">
        <f>'1st 2'!G4</f>
        <v>1.5</v>
      </c>
      <c r="E3225" s="80">
        <f>'1st 3'!G4</f>
        <v>3</v>
      </c>
      <c r="F3225" s="80">
        <f>'1st 4'!G4</f>
        <v>3</v>
      </c>
      <c r="G3225" s="80">
        <f>'1st 5'!G4</f>
        <v>1.5</v>
      </c>
      <c r="H3225" s="80">
        <f>'1st 6'!G4</f>
        <v>3</v>
      </c>
      <c r="I3225" s="481"/>
      <c r="J3225" s="481"/>
      <c r="K3225" s="513"/>
      <c r="L3225" s="80">
        <f>'2nd 1'!G4</f>
        <v>3</v>
      </c>
      <c r="M3225" s="80">
        <f>'2nd 2'!G4</f>
        <v>1.5</v>
      </c>
      <c r="N3225" s="80">
        <f>'2nd 3'!G4</f>
        <v>3</v>
      </c>
      <c r="O3225" s="80">
        <f>'2nd 4'!G4</f>
        <v>1.5</v>
      </c>
      <c r="P3225" s="80">
        <f>'2nd 5'!G4</f>
        <v>3</v>
      </c>
      <c r="Q3225" s="80">
        <f>'2nd 6'!G4</f>
        <v>3</v>
      </c>
      <c r="R3225" s="80">
        <f>'2nd 7'!G4</f>
        <v>0</v>
      </c>
      <c r="S3225" s="430"/>
      <c r="T3225" s="430"/>
      <c r="U3225" s="432"/>
      <c r="V3225" s="468"/>
      <c r="W3225" s="471"/>
      <c r="X3225" s="471"/>
      <c r="Y3225" s="422"/>
      <c r="Z3225" s="510"/>
    </row>
    <row r="3226" spans="1:26" ht="16.5" customHeight="1">
      <c r="A3226" s="77" t="s">
        <v>11</v>
      </c>
      <c r="B3226" s="78"/>
      <c r="C3226" s="80">
        <v>100</v>
      </c>
      <c r="D3226" s="80">
        <v>100</v>
      </c>
      <c r="E3226" s="80">
        <v>100</v>
      </c>
      <c r="F3226" s="80">
        <v>100</v>
      </c>
      <c r="G3226" s="80">
        <v>100</v>
      </c>
      <c r="H3226" s="80">
        <v>100</v>
      </c>
      <c r="I3226" s="496">
        <f>(C3230*C3225)+(D3230*D3225)+(E3230*E3225)+(F3230*F3225)+(G3230*G3225)+(H3230*H3225)</f>
        <v>46.5</v>
      </c>
      <c r="J3226" s="82"/>
      <c r="K3226" s="83" t="str">
        <f>IF(J3227&gt;=4,"A+",IF(J3227&gt;=3.75,"A",IF(J3227&gt;=3.5,"A-",IF(J3227&gt;=3.25,"B+",IF(J3227&gt;=3,"B",IF(J3227&gt;=2.75,"B-",IF(J3227&gt;=2.5,"C+",IF(J3227&gt;=2,"C","F"))))))))</f>
        <v>B</v>
      </c>
      <c r="L3226" s="81">
        <v>100</v>
      </c>
      <c r="M3226" s="80">
        <v>100</v>
      </c>
      <c r="N3226" s="80">
        <v>100</v>
      </c>
      <c r="O3226" s="80">
        <v>100</v>
      </c>
      <c r="P3226" s="80">
        <v>100</v>
      </c>
      <c r="Q3226" s="80">
        <v>100</v>
      </c>
      <c r="R3226" s="80">
        <v>100</v>
      </c>
      <c r="S3226" s="465">
        <f>(L3230*L3225)+(M3230*M3225)+(N3230*N3225)+(O3230*O3225)+(P3230*P3225)+(Q3230*Q3225)+(R3230*R3225)</f>
        <v>39.75</v>
      </c>
      <c r="T3226" s="84"/>
      <c r="U3226" s="85" t="str">
        <f>IF(T3227&gt;=4,"A+",IF(T3227&gt;=3.75,"A",IF(T3227&gt;=3.5,"A-",IF(T3227&gt;=3.25,"B+",IF(T3227&gt;=3,"B",IF(T3227&gt;=2.75,"B-",IF(T3227&gt;=2.5,"C+",IF(T3227&gt;=2,"C","F"))))))))</f>
        <v>C+</v>
      </c>
      <c r="V3226" s="498">
        <f>IF((C3230+C3232)=0,0,C3225)+IF((D3230+D3232)=0,0,D3225)+IF((E3230+E3232)=0,0,E3225)+IF((F3230+F3232)=0,0,F3225)+IF((G3230+G3232)=0,0,G3225)+IF((H3230+H3232)=0,0,H3225)+IF((L3230+L3232)=0,0,L3225)+IF((M3230+M3232)=0,0,M3225)+IF((N3230+N3232)=0,0,N3225)+IF((O3230+O3232)=0,0,O3225)+IF((P3230+P3232)=0,0,P3225)+IF((Q3230+Q3232)=0,0,Q3225)+IF((R3230+R3232)=0,0,R3225)+IF(C3275=0,0,1.5)</f>
        <v>31.5</v>
      </c>
      <c r="W3226" s="415">
        <f>I3226+S3226+(C3275*1.5)</f>
        <v>90</v>
      </c>
      <c r="X3226" s="503">
        <f>IF(S3226&gt;0,(W3226/31.5),J3227)</f>
        <v>2.8571428571428572</v>
      </c>
      <c r="Y3226" s="154" t="str">
        <f>IF(X3226&gt;=4,"A+",IF(X3226&gt;=3.75,"A",IF(X3226&gt;=3.5,"A-",IF(X3226&gt;=3.25,"B+",IF(X3226&gt;=3,"B",IF(X3226&gt;=2.75,"B-",IF(X3226&gt;=2.5,"C+",IF(X3226&gt;=2,"C","F"))))))))</f>
        <v>B-</v>
      </c>
      <c r="Z3226" s="510"/>
    </row>
    <row r="3227" spans="1:26" ht="18">
      <c r="A3227" s="77" t="s">
        <v>28</v>
      </c>
      <c r="B3227" s="86"/>
      <c r="C3227" s="87">
        <f>'1st 1'!C59</f>
        <v>22</v>
      </c>
      <c r="D3227" s="87">
        <f>'1st 2'!C59</f>
        <v>31</v>
      </c>
      <c r="E3227" s="87">
        <f>'1st 3'!C59</f>
        <v>28</v>
      </c>
      <c r="F3227" s="87">
        <f>'1st 4'!C59</f>
        <v>28</v>
      </c>
      <c r="G3227" s="87">
        <f>'1st 5'!C59</f>
        <v>27</v>
      </c>
      <c r="H3227" s="87">
        <f>'1st 6'!C59</f>
        <v>31.45</v>
      </c>
      <c r="I3227" s="497"/>
      <c r="J3227" s="485">
        <f>I3226/(C3225+D3225+E3225+F3225+G3225+H3225)</f>
        <v>3.1</v>
      </c>
      <c r="K3227" s="88"/>
      <c r="L3227" s="89">
        <f>'2nd 1'!C59</f>
        <v>23.5</v>
      </c>
      <c r="M3227" s="87">
        <f>'2nd 2'!C59</f>
        <v>22</v>
      </c>
      <c r="N3227" s="87">
        <f>'2nd 3'!C59</f>
        <v>23.5</v>
      </c>
      <c r="O3227" s="87">
        <f>'2nd 4'!C59</f>
        <v>8</v>
      </c>
      <c r="P3227" s="87">
        <f>'2nd 5'!C59</f>
        <v>12</v>
      </c>
      <c r="Q3227" s="87">
        <f>'2nd 6'!C59</f>
        <v>17.5</v>
      </c>
      <c r="R3227" s="87">
        <f>'2nd 7'!C59</f>
        <v>0</v>
      </c>
      <c r="S3227" s="457"/>
      <c r="T3227" s="485">
        <f>S3226/(L3225+M3225+N3225+O3225+P3225+Q3225+R3225)</f>
        <v>2.65</v>
      </c>
      <c r="U3227" s="90"/>
      <c r="V3227" s="499"/>
      <c r="W3227" s="501"/>
      <c r="X3227" s="453"/>
      <c r="Y3227" s="487" t="str">
        <f>IF(S3226&gt;0,(IF(X3226&gt;=2.5,Y3226,IF(X3226&gt;=2.25,"C",IF(X3226&gt;=2,"D","F")))),K3228)</f>
        <v>B-</v>
      </c>
      <c r="Z3227" s="510"/>
    </row>
    <row r="3228" spans="1:26" ht="16.5" customHeight="1">
      <c r="A3228" s="423" t="s">
        <v>26</v>
      </c>
      <c r="B3228" s="91" t="s">
        <v>60</v>
      </c>
      <c r="C3228" s="87">
        <f>'1st 1'!J59</f>
        <v>41</v>
      </c>
      <c r="D3228" s="87">
        <f>'1st 2'!J59</f>
        <v>37.5</v>
      </c>
      <c r="E3228" s="87">
        <f>'1st 3'!J59</f>
        <v>39.5</v>
      </c>
      <c r="F3228" s="87">
        <f>'1st 4'!J59</f>
        <v>44</v>
      </c>
      <c r="G3228" s="87">
        <f>'1st 5'!J59</f>
        <v>32</v>
      </c>
      <c r="H3228" s="87">
        <f>'1st 6'!J59</f>
        <v>26</v>
      </c>
      <c r="I3228" s="497"/>
      <c r="J3228" s="505"/>
      <c r="K3228" s="489" t="str">
        <f>IF(J3227&gt;=2.5,K3226,IF(J3227&gt;=2.25,"C",IF(J3227&gt;=2,"D",IF(J3227=0,0,"F"))))</f>
        <v>B</v>
      </c>
      <c r="L3228" s="89">
        <f>'2nd 1'!J59</f>
        <v>41.5</v>
      </c>
      <c r="M3228" s="87">
        <f>'2nd 2'!J59</f>
        <v>39</v>
      </c>
      <c r="N3228" s="87">
        <f>'2nd 3'!J59</f>
        <v>36.5</v>
      </c>
      <c r="O3228" s="87">
        <f>'2nd 4'!J59</f>
        <v>42</v>
      </c>
      <c r="P3228" s="87">
        <f>'2nd 5'!J59</f>
        <v>32.5</v>
      </c>
      <c r="Q3228" s="87">
        <f>'2nd 6'!J59</f>
        <v>23</v>
      </c>
      <c r="R3228" s="87">
        <f>'2nd 7'!J59</f>
        <v>0</v>
      </c>
      <c r="S3228" s="457"/>
      <c r="T3228" s="486"/>
      <c r="U3228" s="442" t="str">
        <f>IF(T3227&gt;=2.5,U3226,IF(T3227&gt;=2.25,"C",IF(T3227&gt;=2,"D",IF(T3227=0,0,"F"))))</f>
        <v>C+</v>
      </c>
      <c r="V3228" s="499"/>
      <c r="W3228" s="501"/>
      <c r="X3228" s="453"/>
      <c r="Y3228" s="488"/>
      <c r="Z3228" s="510"/>
    </row>
    <row r="3229" spans="1:26" ht="16.5" customHeight="1">
      <c r="A3229" s="424"/>
      <c r="B3229" s="91" t="s">
        <v>67</v>
      </c>
      <c r="C3229" s="115">
        <f>'1st 1'!K59</f>
        <v>63</v>
      </c>
      <c r="D3229" s="115">
        <f>'1st 2'!K59</f>
        <v>69</v>
      </c>
      <c r="E3229" s="115">
        <f>'1st 3'!K59</f>
        <v>68</v>
      </c>
      <c r="F3229" s="115">
        <f>'1st 4'!K59</f>
        <v>72</v>
      </c>
      <c r="G3229" s="115">
        <f>'1st 5'!K59</f>
        <v>59</v>
      </c>
      <c r="H3229" s="115">
        <f>'1st 6'!K59</f>
        <v>58</v>
      </c>
      <c r="I3229" s="497"/>
      <c r="J3229" s="505"/>
      <c r="K3229" s="490"/>
      <c r="L3229" s="116">
        <f>'2nd 1'!K59</f>
        <v>65</v>
      </c>
      <c r="M3229" s="115">
        <f>'2nd 2'!K59</f>
        <v>61</v>
      </c>
      <c r="N3229" s="115">
        <f>'2nd 3'!K59</f>
        <v>60</v>
      </c>
      <c r="O3229" s="115">
        <f>'2nd 4'!K59</f>
        <v>50</v>
      </c>
      <c r="P3229" s="115">
        <f>'2nd 5'!K59</f>
        <v>45</v>
      </c>
      <c r="Q3229" s="115">
        <f>'2nd 6'!K59</f>
        <v>41</v>
      </c>
      <c r="R3229" s="115">
        <f>'2nd 7'!K59</f>
        <v>0</v>
      </c>
      <c r="S3229" s="457"/>
      <c r="T3229" s="486"/>
      <c r="U3229" s="491"/>
      <c r="V3229" s="499"/>
      <c r="W3229" s="501"/>
      <c r="X3229" s="453"/>
      <c r="Y3229" s="488"/>
      <c r="Z3229" s="510"/>
    </row>
    <row r="3230" spans="1:26" ht="18">
      <c r="A3230" s="424"/>
      <c r="B3230" s="91" t="s">
        <v>1</v>
      </c>
      <c r="C3230" s="87">
        <f>'1st 1'!M59</f>
        <v>3</v>
      </c>
      <c r="D3230" s="87">
        <f>'1st 2'!M59</f>
        <v>3.25</v>
      </c>
      <c r="E3230" s="87">
        <f>'1st 3'!M59</f>
        <v>3.25</v>
      </c>
      <c r="F3230" s="87">
        <f>'1st 4'!M59</f>
        <v>3.5</v>
      </c>
      <c r="G3230" s="87">
        <f>'1st 5'!M59</f>
        <v>2.75</v>
      </c>
      <c r="H3230" s="87">
        <f>'1st 6'!M59</f>
        <v>2.75</v>
      </c>
      <c r="I3230" s="497"/>
      <c r="J3230" s="505"/>
      <c r="K3230" s="92"/>
      <c r="L3230" s="89">
        <f>'2nd 1'!M59</f>
        <v>3.25</v>
      </c>
      <c r="M3230" s="87">
        <f>'2nd 2'!M59</f>
        <v>3</v>
      </c>
      <c r="N3230" s="87">
        <f>'2nd 3'!M59</f>
        <v>3</v>
      </c>
      <c r="O3230" s="87">
        <f>'2nd 4'!M59</f>
        <v>2.5</v>
      </c>
      <c r="P3230" s="87">
        <f>'2nd 5'!M59</f>
        <v>2.25</v>
      </c>
      <c r="Q3230" s="87">
        <f>'2nd 6'!M59</f>
        <v>2</v>
      </c>
      <c r="R3230" s="87">
        <f>'2nd 7'!M59</f>
        <v>0</v>
      </c>
      <c r="S3230" s="457"/>
      <c r="T3230" s="486"/>
      <c r="U3230" s="93"/>
      <c r="V3230" s="499"/>
      <c r="W3230" s="501"/>
      <c r="X3230" s="453"/>
      <c r="Y3230" s="155"/>
      <c r="Z3230" s="510"/>
    </row>
    <row r="3231" spans="1:26" ht="17.25" customHeight="1" thickBot="1">
      <c r="A3231" s="424"/>
      <c r="B3231" s="94" t="s">
        <v>2</v>
      </c>
      <c r="C3231" s="95" t="str">
        <f>'1st 1'!L59</f>
        <v>B</v>
      </c>
      <c r="D3231" s="95" t="str">
        <f>'1st 2'!L59</f>
        <v>B+</v>
      </c>
      <c r="E3231" s="95" t="str">
        <f>'1st 3'!L59</f>
        <v>B+</v>
      </c>
      <c r="F3231" s="95" t="str">
        <f>'1st 4'!L59</f>
        <v>A-</v>
      </c>
      <c r="G3231" s="95" t="str">
        <f>'1st 5'!L59</f>
        <v>B-</v>
      </c>
      <c r="H3231" s="95" t="str">
        <f>'1st 6'!L59</f>
        <v>B-</v>
      </c>
      <c r="I3231" s="472"/>
      <c r="J3231" s="96"/>
      <c r="K3231" s="88"/>
      <c r="L3231" s="97" t="str">
        <f>'2nd 1'!L59</f>
        <v>B+</v>
      </c>
      <c r="M3231" s="95" t="str">
        <f>'2nd 2'!L59</f>
        <v>B</v>
      </c>
      <c r="N3231" s="95" t="str">
        <f>'2nd 3'!L59</f>
        <v>B</v>
      </c>
      <c r="O3231" s="95" t="str">
        <f>'2nd 4'!L59</f>
        <v>C+</v>
      </c>
      <c r="P3231" s="95" t="str">
        <f>'2nd 5'!L59</f>
        <v>C</v>
      </c>
      <c r="Q3231" s="95" t="str">
        <f>'2nd 6'!L59</f>
        <v>D</v>
      </c>
      <c r="R3231" s="95">
        <f>'2nd 7'!L59</f>
        <v>0</v>
      </c>
      <c r="S3231" s="457"/>
      <c r="T3231" s="98"/>
      <c r="U3231" s="90"/>
      <c r="V3231" s="500"/>
      <c r="W3231" s="502"/>
      <c r="X3231" s="504"/>
      <c r="Y3231" s="156"/>
      <c r="Z3231" s="510"/>
    </row>
    <row r="3232" spans="1:26" ht="18.75" thickTop="1">
      <c r="A3232" s="413" t="s">
        <v>127</v>
      </c>
      <c r="B3232" s="91" t="s">
        <v>1</v>
      </c>
      <c r="C3232" s="87">
        <f>'1st 1'!N59</f>
        <v>0</v>
      </c>
      <c r="D3232" s="87">
        <f>'1st 2'!N59</f>
        <v>0</v>
      </c>
      <c r="E3232" s="87">
        <f>'1st 3'!N59</f>
        <v>0</v>
      </c>
      <c r="F3232" s="87">
        <f>'1st 4'!N59</f>
        <v>0</v>
      </c>
      <c r="G3232" s="87">
        <f>'1st 5'!N59</f>
        <v>0</v>
      </c>
      <c r="H3232" s="87">
        <f>'1st 6'!N59</f>
        <v>0</v>
      </c>
      <c r="I3232" s="530">
        <f>(C3232*C3225)+(D3232*D3225)+(E3232*E3225)+(F3232*F3225)+(G3232*G3225)+(H3232*H3225)</f>
        <v>0</v>
      </c>
      <c r="J3232" s="417">
        <f>IF(C3232&gt;0,(C3230*C3225),0)+IF(D3232&gt;0,(D3230*D3225),0)+IF(E3232&gt;0,(E3230*E3225),0)+IF(F3232&gt;0,(F3230*F3225),0)+IF(G3232&gt;0,(G3230*G3225),0)+IF(H3232&gt;0,(H3230*H3225),0)</f>
        <v>0</v>
      </c>
      <c r="K3232" s="473">
        <f>IF(C3232&gt;C3230,((C3232*C3225)-(C3230*C3225)),0)+IF(D3232&gt;D3230,((D3232*D3225)-(D3230*D3225)),0)+IF(E3232&gt;E3230,((E3232*E3225)-(E3230*E3225)),0)+IF(F3232&gt;F3230,((F3232*F3225)-(F3230*F3225)),0)+IF(G3232&gt;G3230,((G3232*G3225)-(G3230*G3225)),0)+IF(H3232&gt;H3230,((H3232*H3225)-(H3230*H3225)),0)</f>
        <v>0</v>
      </c>
      <c r="L3232" s="89">
        <f>'2nd 1'!N59</f>
        <v>0</v>
      </c>
      <c r="M3232" s="87">
        <f>'2nd 2'!N59</f>
        <v>0</v>
      </c>
      <c r="N3232" s="87">
        <f>'2nd 3'!N59</f>
        <v>0</v>
      </c>
      <c r="O3232" s="87">
        <f>'2nd 4'!N59</f>
        <v>0</v>
      </c>
      <c r="P3232" s="87">
        <f>'2nd 5'!N59</f>
        <v>0</v>
      </c>
      <c r="Q3232" s="87">
        <f>'2nd 6'!N59</f>
        <v>0</v>
      </c>
      <c r="R3232" s="87">
        <f>'2nd 7'!N59</f>
        <v>0</v>
      </c>
      <c r="S3232" s="401">
        <f>(L3232*L3225)+(M3232*M3225)+(N3232*N3225)+(O3232*O3225)+(P3232*P3225)+(Q3232*Q3225)+(R3232*R3225)</f>
        <v>0</v>
      </c>
      <c r="T3232" s="417">
        <f>IF(L3232&gt;0,(L3230*L3225),0)+IF(M3232&gt;0,(M3230*M3225),0)+IF(N3232&gt;0,(N3230*N3225),0)+IF(O3232&gt;0,(O3230*O3225),0)+IF(P3232&gt;0,(P3230*P3225),0)+IF(Q3232&gt;0,(Q3230*Q3225),0)+IF(R3232&gt;0,(R3230*R3225),0)</f>
        <v>0</v>
      </c>
      <c r="U3232" s="399">
        <f>IF(L3232&gt;L3230,((L3232*L3225)-(L3230*L3225)),0)+IF(M3232&gt;M3230,((M3232*M3225)-(M3230*M3225)),0)+IF(N3232&gt;N3230,((N3232*N3225)-(N3230*N3225)),0)+IF(O3232&gt;O3230,((O3232*O3225)-(O3230*O3225)),0)+IF(P3232&gt;P3230,((P3232*P3225)-(P3230*P3225)),0)+IF(Q3232&gt;Q3230,((Q3232*Q3225)-(Q3230*Q3225)),0)+IF(R3232&gt;R3230,((R3232*R3225)-(R3230*R3225)),0)</f>
        <v>0</v>
      </c>
      <c r="V3232" s="401">
        <f>I3232+S3232</f>
        <v>0</v>
      </c>
      <c r="W3232" s="436">
        <f>J3232+T3232</f>
        <v>0</v>
      </c>
      <c r="X3232" s="526">
        <f>K3232+U3232</f>
        <v>0</v>
      </c>
      <c r="Y3232" s="527"/>
      <c r="Z3232" s="510"/>
    </row>
    <row r="3233" spans="1:28" ht="15.75" customHeight="1" thickBot="1">
      <c r="A3233" s="414"/>
      <c r="B3233" s="157" t="s">
        <v>23</v>
      </c>
      <c r="C3233" s="178" t="str">
        <f>'1st 1'!O59</f>
        <v/>
      </c>
      <c r="D3233" s="178" t="str">
        <f>'1st 2'!O59</f>
        <v/>
      </c>
      <c r="E3233" s="178" t="str">
        <f>'1st 3'!O59</f>
        <v/>
      </c>
      <c r="F3233" s="178" t="str">
        <f>'1st 4'!O59</f>
        <v/>
      </c>
      <c r="G3233" s="178" t="str">
        <f>'1st 5'!O59</f>
        <v/>
      </c>
      <c r="H3233" s="178" t="str">
        <f>'1st 6'!O59</f>
        <v/>
      </c>
      <c r="I3233" s="472"/>
      <c r="J3233" s="472"/>
      <c r="K3233" s="474"/>
      <c r="L3233" s="179" t="str">
        <f>'2nd 1'!O59</f>
        <v/>
      </c>
      <c r="M3233" s="178" t="str">
        <f>'2nd 2'!O59</f>
        <v/>
      </c>
      <c r="N3233" s="178" t="str">
        <f>'2nd 3'!O59</f>
        <v/>
      </c>
      <c r="O3233" s="178" t="str">
        <f>'2nd 4'!O59</f>
        <v/>
      </c>
      <c r="P3233" s="178" t="str">
        <f>'2nd 5'!O59</f>
        <v/>
      </c>
      <c r="Q3233" s="178" t="str">
        <f>'2nd 6'!O59</f>
        <v/>
      </c>
      <c r="R3233" s="178" t="str">
        <f>'2nd 7'!O59</f>
        <v/>
      </c>
      <c r="S3233" s="475"/>
      <c r="T3233" s="420"/>
      <c r="U3233" s="400"/>
      <c r="V3233" s="402"/>
      <c r="W3233" s="437"/>
      <c r="X3233" s="528"/>
      <c r="Y3233" s="529"/>
      <c r="Z3233" s="510"/>
    </row>
    <row r="3234" spans="1:28" ht="21" customHeight="1" thickTop="1" thickBot="1">
      <c r="A3234" s="435" t="s">
        <v>30</v>
      </c>
      <c r="B3234" s="435"/>
      <c r="C3234" s="435"/>
      <c r="D3234" s="435"/>
      <c r="E3234" s="435"/>
      <c r="F3234" s="435"/>
      <c r="G3234" s="435"/>
      <c r="H3234" s="435"/>
      <c r="I3234" s="435"/>
      <c r="J3234" s="435"/>
      <c r="K3234" s="435"/>
      <c r="L3234" s="435"/>
      <c r="M3234" s="435"/>
      <c r="N3234" s="435"/>
      <c r="O3234" s="435"/>
      <c r="P3234" s="435"/>
      <c r="Q3234" s="435"/>
      <c r="R3234" s="435"/>
      <c r="S3234" s="435"/>
      <c r="T3234" s="435"/>
      <c r="U3234" s="435"/>
      <c r="V3234" s="435"/>
      <c r="W3234" s="435"/>
      <c r="X3234" s="435"/>
      <c r="Y3234" s="435"/>
      <c r="Z3234" s="510"/>
    </row>
    <row r="3235" spans="1:28" ht="19.5" customHeight="1" thickTop="1" thickBot="1">
      <c r="A3235" s="478" t="s">
        <v>44</v>
      </c>
      <c r="B3235" s="479"/>
      <c r="C3235" s="479"/>
      <c r="D3235" s="479"/>
      <c r="E3235" s="479"/>
      <c r="F3235" s="479"/>
      <c r="G3235" s="479"/>
      <c r="H3235" s="479"/>
      <c r="I3235" s="479"/>
      <c r="J3235" s="479"/>
      <c r="K3235" s="506"/>
      <c r="L3235" s="425" t="s">
        <v>45</v>
      </c>
      <c r="M3235" s="426"/>
      <c r="N3235" s="426"/>
      <c r="O3235" s="426"/>
      <c r="P3235" s="426"/>
      <c r="Q3235" s="426"/>
      <c r="R3235" s="426"/>
      <c r="S3235" s="426"/>
      <c r="T3235" s="426"/>
      <c r="U3235" s="426"/>
      <c r="V3235" s="160"/>
      <c r="W3235" s="428" t="s">
        <v>39</v>
      </c>
      <c r="X3235" s="428"/>
      <c r="Y3235" s="161"/>
      <c r="Z3235" s="510"/>
    </row>
    <row r="3236" spans="1:28" ht="17.25" customHeight="1" thickTop="1">
      <c r="A3236" s="99" t="s">
        <v>22</v>
      </c>
      <c r="B3236" s="100"/>
      <c r="C3236" s="101">
        <f>'3rd 1'!B4</f>
        <v>201</v>
      </c>
      <c r="D3236" s="101">
        <f>'3rd 2'!B4</f>
        <v>202</v>
      </c>
      <c r="E3236" s="101">
        <f>'3rd 3'!B4</f>
        <v>203</v>
      </c>
      <c r="F3236" s="101">
        <f>'3rd 4'!B4</f>
        <v>204</v>
      </c>
      <c r="G3236" s="101">
        <f>'3rd 5'!B4</f>
        <v>205</v>
      </c>
      <c r="H3236" s="101">
        <f>'3rd 6'!B4</f>
        <v>0</v>
      </c>
      <c r="I3236" s="430" t="s">
        <v>0</v>
      </c>
      <c r="J3236" s="430" t="s">
        <v>3</v>
      </c>
      <c r="K3236" s="432" t="s">
        <v>2</v>
      </c>
      <c r="L3236" s="101">
        <f>'4th 1'!B4</f>
        <v>206</v>
      </c>
      <c r="M3236" s="101">
        <f>'4th 2'!B4</f>
        <v>207</v>
      </c>
      <c r="N3236" s="101">
        <f>'4th 3'!B4</f>
        <v>208</v>
      </c>
      <c r="O3236" s="101">
        <f>'4th 4'!B4</f>
        <v>209</v>
      </c>
      <c r="P3236" s="101">
        <f>'4th 5'!B4</f>
        <v>210</v>
      </c>
      <c r="Q3236" s="101">
        <f>'4th 6'!B4</f>
        <v>211</v>
      </c>
      <c r="R3236" s="101">
        <f>'4th 7'!B4</f>
        <v>0</v>
      </c>
      <c r="S3236" s="429" t="s">
        <v>0</v>
      </c>
      <c r="T3236" s="429" t="s">
        <v>3</v>
      </c>
      <c r="U3236" s="431" t="s">
        <v>2</v>
      </c>
      <c r="V3236" s="433" t="s">
        <v>62</v>
      </c>
      <c r="W3236" s="434"/>
      <c r="X3236" s="434"/>
      <c r="Y3236" s="162" t="str">
        <f>IF(X3237&gt;=4,"A+",IF(X3237&gt;=3.75,"A",IF(X3237&gt;=3.5,"A-",IF(X3237&gt;=3.25,"B+",IF(X3237&gt;=3,"B",IF(X3237&gt;=2.75,"B-",IF(X3237&gt;=2.5,"C+",IF(X3237&gt;=2,"C","F"))))))))</f>
        <v>C+</v>
      </c>
      <c r="Z3236" s="510"/>
    </row>
    <row r="3237" spans="1:28" ht="63.75" customHeight="1">
      <c r="A3237" s="77" t="s">
        <v>63</v>
      </c>
      <c r="B3237" s="86"/>
      <c r="C3237" s="79" t="str">
        <f>IF('3rd 1'!C59&gt;0,'3rd 1'!D6,IF('3rd 1'!K59&gt;0,'3rd 1'!L6,IF('3rd 1'!S59&gt;0,'3rd 1'!T6,0)))</f>
        <v>Drawing-3</v>
      </c>
      <c r="D3237" s="79" t="str">
        <f>IF('3rd 2'!C59&gt;0,'3rd 2'!D6,IF('3rd 2'!K59&gt;0,'3rd 2'!L6,IF('3rd 2'!S59&gt;0,'3rd 2'!T6,0)))</f>
        <v>Still Life-1</v>
      </c>
      <c r="E3237" s="79" t="str">
        <f>IF('3rd 3'!C59&gt;0,'3rd 3'!D6,IF('3rd 3'!K59&gt;0,'3rd 3'!L6,IF('3rd 3'!S59&gt;0,'3rd 3'!T6,0)))</f>
        <v>Landscape-1</v>
      </c>
      <c r="F3237" s="79" t="str">
        <f>IF('3rd 4'!C59&gt;0,'3rd 4'!D6,IF('3rd 4'!K59&gt;0,'3rd 4'!L6,IF('3rd 4'!S59&gt;0,'3rd 4'!T6,0)))</f>
        <v>Sketch-3</v>
      </c>
      <c r="G3237" s="79" t="str">
        <f>IF('3rd 5'!C59&gt;0,'3rd 5'!D6,IF('3rd 5'!K59&gt;0,'3rd 5'!L6,IF('3rd 5'!S59&gt;0,'3rd 5'!T6,0)))</f>
        <v>History of Ancient Indian Civilization</v>
      </c>
      <c r="H3237" s="79">
        <f>IF('3rd 6'!C59&gt;0,'3rd 6'!D6,IF('3rd 6'!K59&gt;0,'3rd 6'!L6,IF('3rd 6'!S59&gt;0,'3rd 6'!T6,0)))</f>
        <v>0</v>
      </c>
      <c r="I3237" s="481"/>
      <c r="J3237" s="481"/>
      <c r="K3237" s="482"/>
      <c r="L3237" s="79" t="str">
        <f>IF('4th 1'!C59&gt;0,'4th 1'!D6,IF('4th 1'!K59&gt;0,'4th 1'!L6,IF('4th 1'!S59&gt;0,'4th 1'!T6,0)))</f>
        <v>Drawing-4</v>
      </c>
      <c r="M3237" s="79" t="str">
        <f>IF('4th 2'!C59&gt;0,'4th 2'!D6,IF('4th 2'!K59&gt;0,'4th 2'!L6,IF('4th 2'!S59&gt;0,'4th 2'!T6,0)))</f>
        <v>Still Life-2</v>
      </c>
      <c r="N3237" s="79" t="str">
        <f>IF('4th 3'!C59&gt;0,'4th 3'!D6,IF('4th 3'!K59&gt;0,'4th 3'!L6,IF('4th 3'!S59&gt;0,'4th 3'!T6,0)))</f>
        <v>Landscape-2</v>
      </c>
      <c r="O3237" s="79" t="str">
        <f>IF('4th 4'!C59&gt;0,'4th 4'!D6,IF('4th 4'!K59&gt;0,'4th 4'!L6,IF('4th 4'!S59&gt;0,'4th 4'!T6,0)))</f>
        <v>Sketch-4</v>
      </c>
      <c r="P3237" s="79" t="str">
        <f>IF('4th 5'!C59&gt;0,'4th 5'!D6,IF('4th 5'!K59&gt;0,'4th 5'!L6,IF('4th 5'!S59&gt;0,'4th 5'!T6,0)))</f>
        <v>Material &amp; Technique of Art</v>
      </c>
      <c r="Q3237" s="79" t="str">
        <f>IF('4th 6'!C59&gt;0,'4th 6'!D6,IF('4th 6'!K59&gt;0,'4th 6'!L6,IF('4th 6'!S59&gt;0,'4th 6'!T6,0)))</f>
        <v>History of Ancient Bengal Civilization</v>
      </c>
      <c r="R3237" s="79">
        <f>IF('4th 7'!C59&gt;0,'4th 7'!D6,IF('4th 7'!K59&gt;0,'4th 7'!L6,IF('4th 7'!S59&gt;0,'4th 7'!T6,0)))</f>
        <v>0</v>
      </c>
      <c r="S3237" s="429"/>
      <c r="T3237" s="429"/>
      <c r="U3237" s="431"/>
      <c r="V3237" s="335">
        <f>IF(I3239&gt;0,(V3242+V3226),0)</f>
        <v>63</v>
      </c>
      <c r="W3237" s="254">
        <f>IF(I3239&gt;0,(W3242+W3226),0)</f>
        <v>165.75</v>
      </c>
      <c r="X3237" s="336">
        <f>IF(S3239&gt;0,(W3237/63),IF(I3239&gt;0,(W3237/46.5),0))</f>
        <v>2.6309523809523809</v>
      </c>
      <c r="Y3237" s="163" t="str">
        <f>IF(X3237&gt;=2.5,Y3236,IF(X3237&gt;=2.25,"C",IF(X3237&gt;=2,"D",IF(X3237=0,0,"F"))))</f>
        <v>C+</v>
      </c>
      <c r="Z3237" s="510"/>
    </row>
    <row r="3238" spans="1:28" ht="16.5">
      <c r="A3238" s="458" t="s">
        <v>27</v>
      </c>
      <c r="B3238" s="459"/>
      <c r="C3238" s="102">
        <f>IF('3rd 1'!C59&gt;0,'3rd 1'!H4,IF('3rd 1'!K59&gt;0,'3rd 1'!P4,IF('3rd 1'!S59&gt;0,'3rd 1'!X4,0)))</f>
        <v>3</v>
      </c>
      <c r="D3238" s="102">
        <f>IF('3rd 2'!C59&gt;0,'3rd 2'!H4,IF('3rd 2'!K59&gt;0,'3rd 2'!P4,IF('3rd 2'!S59&gt;0,'3rd 2'!X4,0)))</f>
        <v>3</v>
      </c>
      <c r="E3238" s="102">
        <f>IF('3rd 3'!C59&gt;0,'3rd 3'!H4,IF('3rd 3'!K59&gt;0,'3rd 3'!P4,IF('3rd 3'!S59&gt;0,'3rd 3'!X4,0)))</f>
        <v>3</v>
      </c>
      <c r="F3238" s="102">
        <f>IF('3rd 4'!C59&gt;0,'3rd 4'!H4,IF('3rd 4'!K59&gt;0,'3rd 4'!P4,IF('3rd 4'!S59&gt;0,'3rd 4'!X4,0)))</f>
        <v>3</v>
      </c>
      <c r="G3238" s="102">
        <f>IF('3rd 5'!C59&gt;0,'3rd 5'!H4,IF('3rd 5'!K59&gt;0,'3rd 5'!P4,IF('3rd 5'!S59&gt;0,'3rd 5'!X4,0)))</f>
        <v>3</v>
      </c>
      <c r="H3238" s="102">
        <f>IF('3rd 6'!C59&gt;0,'3rd 6'!H4,IF('3rd 6'!K59&gt;0,'3rd 6'!P4,IF('3rd 6'!S59&gt;0,'3rd 6'!X4,0)))</f>
        <v>0</v>
      </c>
      <c r="I3238" s="481"/>
      <c r="J3238" s="481"/>
      <c r="K3238" s="482"/>
      <c r="L3238" s="102">
        <f>IF('4th 1'!C59&gt;0,'4th 1'!H4,IF('4th 1'!K59&gt;0,'4th 1'!P4,IF('4th 1'!S59&gt;0,'4th 1'!X4,0)))</f>
        <v>3</v>
      </c>
      <c r="M3238" s="102">
        <f>IF('4th 2'!C59&gt;0,'4th 2'!H4,IF('4th 2'!K59&gt;0,'4th 2'!P4,IF('4th 2'!S59&gt;0,'4th 2'!X4,0)))</f>
        <v>3</v>
      </c>
      <c r="N3238" s="102">
        <f>IF('4th 3'!C59&gt;0,'4th 3'!H4,IF('4th 3'!K59&gt;0,'4th 3'!P4,IF('4th 3'!S59&gt;0,'4th 3'!X4,0)))</f>
        <v>3</v>
      </c>
      <c r="O3238" s="102">
        <f>IF('4th 4'!C59&gt;0,'4th 4'!H4,IF('4th 4'!K59&gt;0,'4th 4'!P4,IF('4th 4'!S59&gt;0,'4th 4'!X4,0)))</f>
        <v>1.5</v>
      </c>
      <c r="P3238" s="102">
        <f>IF('4th 5'!C59&gt;0,'4th 5'!H4,IF('4th 5'!K59&gt;0,'4th 5'!P4,IF('4th 5'!S59&gt;0,'4th 5'!X4,0)))</f>
        <v>1.5</v>
      </c>
      <c r="Q3238" s="102">
        <f>IF('4th 6'!C59&gt;0,'4th 6'!H4,IF('4th 6'!K59&gt;0,'4th 6'!P4,IF('4th 6'!S59&gt;0,'4th 6'!X4,0)))</f>
        <v>3</v>
      </c>
      <c r="R3238" s="102">
        <f>IF('4th 7'!C59&gt;0,'4th 7'!H4,IF('4th 7'!K59&gt;0,'4th 7'!P4,IF('4th 7'!S59&gt;0,'4th 7'!X4,0)))</f>
        <v>0</v>
      </c>
      <c r="S3238" s="430"/>
      <c r="T3238" s="430"/>
      <c r="U3238" s="432"/>
      <c r="V3238" s="460" t="s">
        <v>41</v>
      </c>
      <c r="W3238" s="461"/>
      <c r="X3238" s="461"/>
      <c r="Y3238" s="462"/>
      <c r="Z3238" s="510"/>
    </row>
    <row r="3239" spans="1:28" ht="17.25" thickBot="1">
      <c r="A3239" s="463" t="s">
        <v>11</v>
      </c>
      <c r="B3239" s="464"/>
      <c r="C3239" s="102">
        <v>100</v>
      </c>
      <c r="D3239" s="102">
        <v>100</v>
      </c>
      <c r="E3239" s="102">
        <v>100</v>
      </c>
      <c r="F3239" s="102">
        <v>100</v>
      </c>
      <c r="G3239" s="102">
        <v>100</v>
      </c>
      <c r="H3239" s="102">
        <v>100</v>
      </c>
      <c r="I3239" s="465">
        <f>(C3243*C3238)+(D3243*D3238)+(E3243*E3238)+(F3243*F3238)+(G3243*G3238)+(H3243*H3238)</f>
        <v>36.75</v>
      </c>
      <c r="J3239" s="84"/>
      <c r="K3239" s="103" t="str">
        <f>IF(J3240&gt;=4,"A+",IF(J3240&gt;=3.75,"A",IF(J3240&gt;=3.5,"A-",IF(J3240&gt;=3.25,"B+",IF(J3240&gt;=3,"B",IF(J3240&gt;=2.75,"B-",IF(J3240&gt;=2.5,"C+",IF(J3240&gt;=2,"C","F"))))))))</f>
        <v>C</v>
      </c>
      <c r="L3239" s="102">
        <v>100</v>
      </c>
      <c r="M3239" s="102">
        <v>100</v>
      </c>
      <c r="N3239" s="102">
        <v>100</v>
      </c>
      <c r="O3239" s="102">
        <v>100</v>
      </c>
      <c r="P3239" s="102">
        <v>100</v>
      </c>
      <c r="Q3239" s="102">
        <v>100</v>
      </c>
      <c r="R3239" s="102">
        <v>100</v>
      </c>
      <c r="S3239" s="465">
        <f>(L3243*L3238)+(M3243*M3238)+(N3243*N3238)+(O3243*O3238)+(P3243*P3238)+(Q3243*Q3238)+(R3243*R3238)</f>
        <v>35.25</v>
      </c>
      <c r="T3239" s="84"/>
      <c r="U3239" s="103" t="str">
        <f>IF(T3240&gt;=4,"A+",IF(T3240&gt;=3.75,"A",IF(T3240&gt;=3.5,"A-",IF(T3240&gt;=3.25,"B+",IF(T3240&gt;=3,"B",IF(T3240&gt;=2.75,"B-",IF(T3240&gt;=2.5,"C+",IF(T3240&gt;=2,"C","F"))))))))</f>
        <v>C</v>
      </c>
      <c r="V3239" s="467" t="s">
        <v>29</v>
      </c>
      <c r="W3239" s="469" t="s">
        <v>0</v>
      </c>
      <c r="X3239" s="469" t="s">
        <v>3</v>
      </c>
      <c r="Y3239" s="476" t="s">
        <v>2</v>
      </c>
      <c r="Z3239" s="510"/>
    </row>
    <row r="3240" spans="1:28" ht="17.25" thickTop="1">
      <c r="A3240" s="77" t="s">
        <v>28</v>
      </c>
      <c r="B3240" s="86"/>
      <c r="C3240" s="104">
        <f>IF('3rd 1'!C59&gt;0,'3rd 1'!C59,IF('3rd 1'!K59&gt;0,'3rd 1'!K59,IF('3rd 1'!S59&gt;0,'3rd 1'!S59,0)))</f>
        <v>21.5</v>
      </c>
      <c r="D3240" s="104">
        <f>IF('3rd 2'!C59&gt;0,'3rd 2'!C59,IF('3rd 2'!K59&gt;0,'3rd 2'!K59,IF('3rd 2'!S59&gt;0,'3rd 2'!S59,0)))</f>
        <v>15.5</v>
      </c>
      <c r="E3240" s="104">
        <f>IF('3rd 3'!C59&gt;0,'3rd 3'!C59,IF('3rd 3'!K59&gt;0,'3rd 3'!K59,IF('3rd 3'!S59&gt;0,'3rd 3'!S59,0)))</f>
        <v>26.5</v>
      </c>
      <c r="F3240" s="104">
        <f>IF('3rd 4'!C59&gt;0,'3rd 4'!C59,IF('3rd 4'!K59&gt;0,'3rd 4'!K59,IF('3rd 4'!S59&gt;0,'3rd 4'!S59,0)))</f>
        <v>16</v>
      </c>
      <c r="G3240" s="104">
        <f>IF('3rd 5'!C59&gt;0,'3rd 5'!C59,IF('3rd 5'!K59&gt;0,'3rd 5'!K59,IF('3rd 5'!S59&gt;0,'3rd 5'!S59,0)))</f>
        <v>14.5</v>
      </c>
      <c r="H3240" s="104">
        <f>IF('3rd 6'!C59&gt;0,'3rd 6'!C59,IF('3rd 6'!K59&gt;0,'3rd 6'!K59,IF('3rd 6'!S59&gt;0,'3rd 6'!S59,0)))</f>
        <v>0</v>
      </c>
      <c r="I3240" s="457"/>
      <c r="J3240" s="485">
        <f>I3239/(C3238+D3238+E3238+F3238+G3238+H3238)</f>
        <v>2.4500000000000002</v>
      </c>
      <c r="K3240" s="90"/>
      <c r="L3240" s="104">
        <f>IF('4th 1'!C59&gt;0,'4th 1'!C59,IF('4th 1'!K59&gt;0,'4th 1'!K59,IF('4th 1'!S59&gt;0,'4th 1'!S59,0)))</f>
        <v>16</v>
      </c>
      <c r="M3240" s="104">
        <f>IF('4th 2'!C59&gt;0,'4th 2'!C59,IF('4th 2'!K59&gt;0,'4th 2'!K59,IF('4th 2'!S59&gt;0,'4th 2'!S59,0)))</f>
        <v>19.75</v>
      </c>
      <c r="N3240" s="104">
        <f>IF('4th 3'!C59&gt;0,'4th 3'!C59,IF('4th 3'!K59&gt;0,'4th 3'!K59,IF('4th 3'!S59&gt;0,'4th 3'!S59,0)))</f>
        <v>14</v>
      </c>
      <c r="O3240" s="104">
        <f>IF('4th 4'!C59&gt;0,'4th 4'!C59,IF('4th 4'!K59&gt;0,'4th 4'!K59,IF('4th 4'!S59&gt;0,'4th 4'!S59,0)))</f>
        <v>17</v>
      </c>
      <c r="P3240" s="104">
        <f>IF('4th 5'!C59&gt;0,'4th 5'!C59,IF('4th 5'!K59&gt;0,'4th 5'!K59,IF('4th 5'!S59&gt;0,'4th 5'!S59,0)))</f>
        <v>16</v>
      </c>
      <c r="Q3240" s="104">
        <f>IF('4th 6'!C59&gt;0,'4th 6'!C59,IF('4th 6'!K59&gt;0,'4th 6'!K59,IF('4th 6'!S59&gt;0,'4th 6'!S59,0)))</f>
        <v>18.5</v>
      </c>
      <c r="R3240" s="104">
        <f>IF('4th 7'!C59&gt;0,'4th 7'!C59,IF('4th 7'!K59&gt;0,'4th 7'!K59,IF('4th 7'!S59&gt;0,'4th 7'!S59,0)))</f>
        <v>0</v>
      </c>
      <c r="S3240" s="457"/>
      <c r="T3240" s="485">
        <f>S3239/(L3238+M3238+N3238+O3238+P3238+Q3238+R3238)</f>
        <v>2.35</v>
      </c>
      <c r="U3240" s="90"/>
      <c r="V3240" s="468"/>
      <c r="W3240" s="470"/>
      <c r="X3240" s="471"/>
      <c r="Y3240" s="477"/>
      <c r="Z3240" s="510"/>
    </row>
    <row r="3241" spans="1:28" ht="17.25">
      <c r="A3241" s="423" t="s">
        <v>26</v>
      </c>
      <c r="B3241" s="91" t="s">
        <v>60</v>
      </c>
      <c r="C3241" s="104">
        <f>IF('3rd 1'!C59&gt;0,'3rd 1'!J59,IF('3rd 1'!K59&gt;0,'3rd 1'!R59,IF('3rd 1'!S59&gt;0,'3rd 1'!Z59,0)))</f>
        <v>36</v>
      </c>
      <c r="D3241" s="104">
        <f>IF('3rd 2'!C59&gt;0,'3rd 2'!J59,IF('3rd 2'!K59&gt;0,'3rd 2'!R59,IF('3rd 2'!S59&gt;0,'3rd 2'!Z59,0)))</f>
        <v>26.5</v>
      </c>
      <c r="E3241" s="104">
        <f>IF('3rd 3'!C59&gt;0,'3rd 3'!J59,IF('3rd 3'!K59&gt;0,'3rd 3'!R59,IF('3rd 3'!S59&gt;0,'3rd 3'!Z59,0)))</f>
        <v>32.5</v>
      </c>
      <c r="F3241" s="104">
        <f>IF('3rd 4'!C59&gt;0,'3rd 4'!J59,IF('3rd 4'!K59&gt;0,'3rd 4'!R59,IF('3rd 4'!S59&gt;0,'3rd 4'!Z59,0)))</f>
        <v>34</v>
      </c>
      <c r="G3241" s="104">
        <f>IF('3rd 5'!C59&gt;0,'3rd 5'!J59,IF('3rd 5'!K59&gt;0,'3rd 5'!R59,IF('3rd 5'!S59&gt;0,'3rd 5'!Z59,0)))</f>
        <v>32.25</v>
      </c>
      <c r="H3241" s="104">
        <f>IF('3rd 6'!C59&gt;0,'3rd 6'!J59,IF('3rd 6'!K59&gt;0,'3rd 6'!R59,IF('3rd 6'!S59&gt;0,'3rd 6'!Z59,0)))</f>
        <v>0</v>
      </c>
      <c r="I3241" s="457"/>
      <c r="J3241" s="525"/>
      <c r="K3241" s="442" t="str">
        <f>IF(J3240&gt;=2.5,K3239,IF(J3240&gt;=2.25,"C",IF(J3240&gt;=2,"D",IF(J3240=0,0,"F"))))</f>
        <v>C</v>
      </c>
      <c r="L3241" s="104">
        <f>IF('4th 1'!C59&gt;0,'4th 1'!J59,IF('4th 1'!K59&gt;0,'4th 1'!R59,IF('4th 1'!S59&gt;0,'4th 1'!Z59,0)))</f>
        <v>31</v>
      </c>
      <c r="M3241" s="104">
        <f>IF('4th 2'!C59&gt;0,'4th 2'!J59,IF('4th 2'!K59&gt;0,'4th 2'!R59,IF('4th 2'!S59&gt;0,'4th 2'!Z59,0)))</f>
        <v>30.5</v>
      </c>
      <c r="N3241" s="104">
        <f>IF('4th 3'!C59&gt;0,'4th 3'!J59,IF('4th 3'!K59&gt;0,'4th 3'!R59,IF('4th 3'!S59&gt;0,'4th 3'!Z59,0)))</f>
        <v>30</v>
      </c>
      <c r="O3241" s="104">
        <f>IF('4th 4'!C59&gt;0,'4th 4'!J59,IF('4th 4'!K59&gt;0,'4th 4'!R59,IF('4th 4'!S59&gt;0,'4th 4'!Z59,0)))</f>
        <v>35</v>
      </c>
      <c r="P3241" s="104">
        <f>IF('4th 5'!C59&gt;0,'4th 5'!J59,IF('4th 5'!K59&gt;0,'4th 5'!R59,IF('4th 5'!S59&gt;0,'4th 5'!Z59,0)))</f>
        <v>35</v>
      </c>
      <c r="Q3241" s="104">
        <f>IF('4th 6'!C59&gt;0,'4th 6'!J59,IF('4th 6'!K59&gt;0,'4th 6'!R59,IF('4th 6'!S59&gt;0,'4th 6'!Z59,0)))</f>
        <v>31.25</v>
      </c>
      <c r="R3241" s="104">
        <f>IF('4th 7'!C59&gt;0,'4th 7'!J59,IF('4th 7'!K59&gt;0,'4th 7'!R59,IF('4th 7'!S59&gt;0,'4th 7'!Z59,0)))</f>
        <v>0</v>
      </c>
      <c r="S3241" s="457"/>
      <c r="T3241" s="525"/>
      <c r="U3241" s="442" t="str">
        <f>IF(T3240&gt;=2.5,U3239,IF(T3240&gt;=2.25,"C",IF(T3240&gt;=2,"D",IF(T3240=0,0,"F"))))</f>
        <v>C</v>
      </c>
      <c r="V3241" s="454" t="s">
        <v>40</v>
      </c>
      <c r="W3241" s="443"/>
      <c r="X3241" s="443"/>
      <c r="Y3241" s="455"/>
      <c r="Z3241" s="510"/>
      <c r="AA3241" s="105"/>
      <c r="AB3241" s="105"/>
    </row>
    <row r="3242" spans="1:28" ht="16.5" customHeight="1">
      <c r="A3242" s="424"/>
      <c r="B3242" s="91" t="s">
        <v>67</v>
      </c>
      <c r="C3242" s="117">
        <f>'3rd 1'!AA59</f>
        <v>58</v>
      </c>
      <c r="D3242" s="117">
        <f>'3rd 2'!AA59</f>
        <v>42</v>
      </c>
      <c r="E3242" s="117">
        <f>'3rd 3'!AA59</f>
        <v>59</v>
      </c>
      <c r="F3242" s="117">
        <f>'3rd 4'!AA59</f>
        <v>50</v>
      </c>
      <c r="G3242" s="117">
        <f>'3rd 5'!AA59</f>
        <v>47</v>
      </c>
      <c r="H3242" s="117">
        <f>'3rd 6'!AA59</f>
        <v>0</v>
      </c>
      <c r="I3242" s="457"/>
      <c r="J3242" s="525"/>
      <c r="K3242" s="491"/>
      <c r="L3242" s="117">
        <f>'4th 1'!AA59</f>
        <v>47</v>
      </c>
      <c r="M3242" s="117">
        <f>'4th 2'!AA59</f>
        <v>51</v>
      </c>
      <c r="N3242" s="117">
        <f>'4th 3'!AA59</f>
        <v>44</v>
      </c>
      <c r="O3242" s="117">
        <f>'4th 4'!AA59</f>
        <v>52</v>
      </c>
      <c r="P3242" s="117">
        <f>'4th 5'!AA59</f>
        <v>51</v>
      </c>
      <c r="Q3242" s="117">
        <f>'4th 6'!AA59</f>
        <v>50</v>
      </c>
      <c r="R3242" s="117">
        <f>'4th 7'!AA59</f>
        <v>0</v>
      </c>
      <c r="S3242" s="457"/>
      <c r="T3242" s="525"/>
      <c r="U3242" s="491"/>
      <c r="V3242" s="444">
        <f>IF((C3243+C3245)=0,0,C3238)+IF((D3243+D3245)=0,0,D3238)+IF((E3243+E3245)=0,0,E3238)+IF((F3243+F3245)=0,0,F3238)+IF((G3243+G3245)=0,0,G3238)+IF((H3243+H3245)=0,0,H3238)+IF((L3243+L3245)=0,0,L3238)+IF((M3243+M3245)=0,0,M3238)+IF((N3243+N3245)=0,0,N3238)+IF((O3243+O3245)=0,0,O3238)+IF((P3243+P3245)=0,0,P3238)+IF((Q3243+Q3245)=0,0,Q3238)+IF((R3243+R3245)=0,0,R3238)+IF(E3275&gt;0,1.5,0)</f>
        <v>31.5</v>
      </c>
      <c r="W3242" s="457">
        <f>I3239+S3239+(E3275*1.5)</f>
        <v>75.75</v>
      </c>
      <c r="X3242" s="440">
        <f>IF(S3239&gt;0,(W3242/31.5),J3240)</f>
        <v>2.4047619047619047</v>
      </c>
      <c r="Y3242" s="164" t="str">
        <f>IF(X3242&gt;=4,"A+",IF(X3242&gt;=3.75,"A",IF(X3242&gt;=3.5,"A-",IF(X3242&gt;=3.25,"B+",IF(X3242&gt;=3,"B",IF(X3242&gt;=2.75,"B-",IF(X3242&gt;=2.5,"C+",IF(X3242&gt;=2,"C","F"))))))))</f>
        <v>C</v>
      </c>
      <c r="Z3242" s="510"/>
    </row>
    <row r="3243" spans="1:28" ht="16.5">
      <c r="A3243" s="424"/>
      <c r="B3243" s="91" t="s">
        <v>1</v>
      </c>
      <c r="C3243" s="104">
        <f>'3rd 1'!AC59</f>
        <v>2.75</v>
      </c>
      <c r="D3243" s="104">
        <f>'3rd 2'!AC59</f>
        <v>2</v>
      </c>
      <c r="E3243" s="104">
        <f>'3rd 3'!AC59</f>
        <v>2.75</v>
      </c>
      <c r="F3243" s="104">
        <f>'3rd 4'!AC59</f>
        <v>2.5</v>
      </c>
      <c r="G3243" s="104">
        <f>'3rd 5'!AC59</f>
        <v>2.25</v>
      </c>
      <c r="H3243" s="104">
        <f>'3rd 6'!AC59</f>
        <v>0</v>
      </c>
      <c r="I3243" s="457"/>
      <c r="J3243" s="525"/>
      <c r="K3243" s="106"/>
      <c r="L3243" s="104">
        <f>'4th 1'!AC59</f>
        <v>2.25</v>
      </c>
      <c r="M3243" s="104">
        <f>'4th 2'!AC59</f>
        <v>2.5</v>
      </c>
      <c r="N3243" s="104">
        <f>'4th 3'!AC59</f>
        <v>2</v>
      </c>
      <c r="O3243" s="104">
        <f>'4th 4'!AC59</f>
        <v>2.5</v>
      </c>
      <c r="P3243" s="104">
        <f>'4th 5'!AC59</f>
        <v>2.5</v>
      </c>
      <c r="Q3243" s="104">
        <f>'4th 6'!AC59</f>
        <v>2.5</v>
      </c>
      <c r="R3243" s="107">
        <f>'4th 7'!AC59</f>
        <v>0</v>
      </c>
      <c r="S3243" s="457"/>
      <c r="T3243" s="525"/>
      <c r="U3243" s="108"/>
      <c r="V3243" s="456"/>
      <c r="W3243" s="448"/>
      <c r="X3243" s="441"/>
      <c r="Y3243" s="451" t="str">
        <f>IF(S3239&gt;0,(IF(X3242&gt;=2.5,Y3242,IF(X3242&gt;=2.25,"C",IF(X3242&gt;=2,"D","F")))),K3241)</f>
        <v>C</v>
      </c>
      <c r="Z3243" s="510"/>
    </row>
    <row r="3244" spans="1:28" ht="16.5">
      <c r="A3244" s="424"/>
      <c r="B3244" s="91" t="s">
        <v>2</v>
      </c>
      <c r="C3244" s="104" t="str">
        <f>'3rd 1'!AB59</f>
        <v>B-</v>
      </c>
      <c r="D3244" s="104" t="str">
        <f>'3rd 2'!AB59</f>
        <v>D</v>
      </c>
      <c r="E3244" s="104" t="str">
        <f>'3rd 3'!AB59</f>
        <v>B-</v>
      </c>
      <c r="F3244" s="104" t="str">
        <f>'3rd 4'!AB59</f>
        <v>C+</v>
      </c>
      <c r="G3244" s="104" t="str">
        <f>'3rd 5'!AB59</f>
        <v>C</v>
      </c>
      <c r="H3244" s="104" t="str">
        <f>'3rd 6'!AB59</f>
        <v/>
      </c>
      <c r="I3244" s="457"/>
      <c r="J3244" s="98"/>
      <c r="K3244" s="90"/>
      <c r="L3244" s="104" t="str">
        <f>'4th 1'!AB59</f>
        <v>C</v>
      </c>
      <c r="M3244" s="104" t="str">
        <f>'4th 2'!AB59</f>
        <v>C+</v>
      </c>
      <c r="N3244" s="104" t="str">
        <f>'4th 3'!AB59</f>
        <v>D</v>
      </c>
      <c r="O3244" s="104" t="str">
        <f>'4th 4'!AB59</f>
        <v>C+</v>
      </c>
      <c r="P3244" s="104" t="str">
        <f>'4th 5'!AB59</f>
        <v>C+</v>
      </c>
      <c r="Q3244" s="104" t="str">
        <f>'4th 6'!AB59</f>
        <v>C+</v>
      </c>
      <c r="R3244" s="104" t="str">
        <f>'4th 7'!AB59</f>
        <v/>
      </c>
      <c r="S3244" s="457"/>
      <c r="T3244" s="98"/>
      <c r="U3244" s="109"/>
      <c r="V3244" s="446"/>
      <c r="W3244" s="449"/>
      <c r="X3244" s="450"/>
      <c r="Y3244" s="452"/>
      <c r="Z3244" s="510"/>
    </row>
    <row r="3245" spans="1:28" ht="16.5" customHeight="1">
      <c r="A3245" s="413" t="s">
        <v>127</v>
      </c>
      <c r="B3245" s="91" t="s">
        <v>1</v>
      </c>
      <c r="C3245" s="104">
        <f>'3rd 1'!AD59</f>
        <v>0</v>
      </c>
      <c r="D3245" s="104">
        <f>'3rd 2'!AD59</f>
        <v>0</v>
      </c>
      <c r="E3245" s="104">
        <f>'3rd 3'!AD59</f>
        <v>0</v>
      </c>
      <c r="F3245" s="104">
        <f>'3rd 4'!AD59</f>
        <v>0</v>
      </c>
      <c r="G3245" s="104">
        <f>'3rd 5'!AD59</f>
        <v>0</v>
      </c>
      <c r="H3245" s="104">
        <f>'3rd 6'!AD59</f>
        <v>0</v>
      </c>
      <c r="I3245" s="415">
        <f>(C3245*C3238)+(D3245*D3238)+(E3245*E3238)+(F3245*F3238)+(G3245*G3238)+(H3245*H3238)</f>
        <v>0</v>
      </c>
      <c r="J3245" s="417">
        <f>IF(C3245&gt;0,(C3243*C3238),0)+IF(D3245&gt;0,(D3243*D3238),0)+IF(E3245&gt;0,(E3243*E3238),0)+IF(F3245&gt;0,(F3243*F3238),0)+IF(G3245&gt;0,(G3243*G3238),0)+IF(H3245&gt;0,(H3243*H3238),0)</f>
        <v>0</v>
      </c>
      <c r="K3245" s="418">
        <f>IF(C3245&gt;C3243,((C3245*C3238)-(C3243*C3238)),0)+IF(D3245&gt;D3243,((D3245*D3238)-(D3243*D3238)),0)+IF(E3245&gt;E3243,((E3245*E3238)-(E3243*E3238)),0)+IF(F3245&gt;F3243,((F3245*F3238)-(F3243*F3238)),0)+IF(G3245&gt;G3243,((G3245*G3238)-(G3243*G3238)),0)+IF(H3245&gt;H3243,((H3245*H3238)-(H3243*H3238)),0)</f>
        <v>0</v>
      </c>
      <c r="L3245" s="165">
        <f>'4th 1'!AD59</f>
        <v>0</v>
      </c>
      <c r="M3245" s="104">
        <f>'4th 2'!AD59</f>
        <v>0</v>
      </c>
      <c r="N3245" s="104">
        <f>'4th 3'!AD59</f>
        <v>0</v>
      </c>
      <c r="O3245" s="104">
        <f>'4th 4'!AD59</f>
        <v>0</v>
      </c>
      <c r="P3245" s="104">
        <f>'4th 5'!AD59</f>
        <v>0</v>
      </c>
      <c r="Q3245" s="104">
        <f>'4th 6'!AD59</f>
        <v>0</v>
      </c>
      <c r="R3245" s="104">
        <f>'4th 7'!AD59</f>
        <v>0</v>
      </c>
      <c r="S3245" s="415">
        <f>(L3245*L3238)+(M3245*M3238)+(N3245*N3238)+(O3245*O3238)+(P3245*P3238)+(Q3245*Q3238)+(R3245*R3238)</f>
        <v>0</v>
      </c>
      <c r="T3245" s="417">
        <f>IF(L3245&gt;0,(L3243*L3238),0)+IF(M3245&gt;0,(M3243*M3238),0)+IF(N3245&gt;0,(N3243*N3238),0)+IF(O3245&gt;0,(O3243*O3238),0)+IF(P3245&gt;0,(P3243*P3238),0)+IF(Q3245&gt;0,(Q3243*Q3238),0)+IF(R3245&gt;0,(R3243*R3238),0)</f>
        <v>0</v>
      </c>
      <c r="U3245" s="484">
        <f>IF(L3245&gt;L3243,((L3245*L3238)-(L3243*L3238)),0)+IF(M3245&gt;M3243,((M3245*M3238)-(M3243*M3238)),0)+IF(N3245&gt;N3243,((N3245*N3238)-(N3243*N3238)),0)+IF(O3245&gt;O3243,((O3245*O3238)-(O3243*O3238)),0)+IF(P3245&gt;P3243,((P3245*P3238)-(P3243*P3238)),0)+IF(Q3245&gt;Q3243,((Q3245*Q3238)-(Q3243*Q3238)),0)+IF(R3245&gt;R3243,((R3245*R3238)-(R3243*R3238)),0)</f>
        <v>0</v>
      </c>
      <c r="V3245" s="401">
        <f>I3245+S3245</f>
        <v>0</v>
      </c>
      <c r="W3245" s="436">
        <f>J3245+T3245</f>
        <v>0</v>
      </c>
      <c r="X3245" s="438">
        <f>K3245+U3245</f>
        <v>0</v>
      </c>
      <c r="Y3245" s="483">
        <f>K3245+U3245+X3232</f>
        <v>0</v>
      </c>
      <c r="Z3245" s="510"/>
    </row>
    <row r="3246" spans="1:28" ht="16.5" thickBot="1">
      <c r="A3246" s="414"/>
      <c r="B3246" s="157" t="s">
        <v>23</v>
      </c>
      <c r="C3246" s="180" t="str">
        <f>'3rd 1'!AE59</f>
        <v/>
      </c>
      <c r="D3246" s="180" t="str">
        <f>'3rd 2'!AE59</f>
        <v/>
      </c>
      <c r="E3246" s="180" t="str">
        <f>'3rd 3'!AE59</f>
        <v/>
      </c>
      <c r="F3246" s="180" t="str">
        <f>'3rd 4'!AE59</f>
        <v/>
      </c>
      <c r="G3246" s="180" t="str">
        <f>'3rd 5'!AE59</f>
        <v/>
      </c>
      <c r="H3246" s="180" t="str">
        <f>'3rd 6'!AE59</f>
        <v/>
      </c>
      <c r="I3246" s="416"/>
      <c r="J3246" s="416"/>
      <c r="K3246" s="419"/>
      <c r="L3246" s="180" t="str">
        <f>'4th 1'!AE59</f>
        <v/>
      </c>
      <c r="M3246" s="180" t="str">
        <f>'4th 2'!AE59</f>
        <v/>
      </c>
      <c r="N3246" s="180" t="str">
        <f>'4th 3'!AE59</f>
        <v/>
      </c>
      <c r="O3246" s="180" t="str">
        <f>'4th 4'!AE59</f>
        <v/>
      </c>
      <c r="P3246" s="180" t="str">
        <f>'4th 5'!AE59</f>
        <v/>
      </c>
      <c r="Q3246" s="180" t="str">
        <f>'4th 6'!AE59</f>
        <v/>
      </c>
      <c r="R3246" s="180" t="str">
        <f>'4th 7'!AE59</f>
        <v/>
      </c>
      <c r="S3246" s="416"/>
      <c r="T3246" s="416"/>
      <c r="U3246" s="419"/>
      <c r="V3246" s="402"/>
      <c r="W3246" s="437"/>
      <c r="X3246" s="439"/>
      <c r="Y3246" s="406"/>
      <c r="Z3246" s="510"/>
    </row>
    <row r="3247" spans="1:28" ht="19.5" customHeight="1" thickTop="1" thickBot="1">
      <c r="A3247" s="435" t="s">
        <v>31</v>
      </c>
      <c r="B3247" s="435"/>
      <c r="C3247" s="435"/>
      <c r="D3247" s="435"/>
      <c r="E3247" s="435"/>
      <c r="F3247" s="435"/>
      <c r="G3247" s="435"/>
      <c r="H3247" s="435"/>
      <c r="I3247" s="435"/>
      <c r="J3247" s="435"/>
      <c r="K3247" s="435"/>
      <c r="L3247" s="435"/>
      <c r="M3247" s="435"/>
      <c r="N3247" s="435"/>
      <c r="O3247" s="435"/>
      <c r="P3247" s="435"/>
      <c r="Q3247" s="435"/>
      <c r="R3247" s="435"/>
      <c r="S3247" s="435"/>
      <c r="T3247" s="435"/>
      <c r="U3247" s="435"/>
      <c r="V3247" s="435"/>
      <c r="W3247" s="435"/>
      <c r="X3247" s="435"/>
      <c r="Y3247" s="435"/>
      <c r="Z3247" s="510"/>
    </row>
    <row r="3248" spans="1:28" ht="17.25" customHeight="1" thickTop="1" thickBot="1">
      <c r="A3248" s="478" t="s">
        <v>46</v>
      </c>
      <c r="B3248" s="479"/>
      <c r="C3248" s="479"/>
      <c r="D3248" s="479"/>
      <c r="E3248" s="479"/>
      <c r="F3248" s="479"/>
      <c r="G3248" s="479"/>
      <c r="H3248" s="479"/>
      <c r="I3248" s="479"/>
      <c r="J3248" s="479"/>
      <c r="K3248" s="480"/>
      <c r="L3248" s="426" t="s">
        <v>47</v>
      </c>
      <c r="M3248" s="426"/>
      <c r="N3248" s="426"/>
      <c r="O3248" s="426"/>
      <c r="P3248" s="426"/>
      <c r="Q3248" s="426"/>
      <c r="R3248" s="426"/>
      <c r="S3248" s="426"/>
      <c r="T3248" s="426"/>
      <c r="U3248" s="427"/>
      <c r="V3248" s="160"/>
      <c r="W3248" s="428" t="s">
        <v>39</v>
      </c>
      <c r="X3248" s="428"/>
      <c r="Y3248" s="161"/>
      <c r="Z3248" s="510"/>
    </row>
    <row r="3249" spans="1:26" ht="17.25" thickTop="1">
      <c r="A3249" s="99" t="s">
        <v>22</v>
      </c>
      <c r="B3249" s="100"/>
      <c r="C3249" s="101">
        <f>'5th 1'!B4</f>
        <v>301</v>
      </c>
      <c r="D3249" s="101">
        <f>'5th 2'!B4</f>
        <v>302</v>
      </c>
      <c r="E3249" s="101">
        <f>'5th 3'!B4</f>
        <v>303</v>
      </c>
      <c r="F3249" s="101">
        <f>'5th 4'!B4</f>
        <v>304</v>
      </c>
      <c r="G3249" s="101">
        <f>'5th 5'!B4</f>
        <v>305</v>
      </c>
      <c r="H3249" s="101">
        <f>'5th 6'!B4</f>
        <v>0</v>
      </c>
      <c r="I3249" s="430" t="s">
        <v>0</v>
      </c>
      <c r="J3249" s="430" t="s">
        <v>3</v>
      </c>
      <c r="K3249" s="432" t="s">
        <v>2</v>
      </c>
      <c r="L3249" s="101">
        <f>'6th 1'!B4</f>
        <v>306</v>
      </c>
      <c r="M3249" s="101">
        <f>'6th 2'!B4</f>
        <v>307</v>
      </c>
      <c r="N3249" s="101">
        <f>'6th 3'!B4</f>
        <v>308</v>
      </c>
      <c r="O3249" s="101">
        <f>'6th 4'!B4</f>
        <v>309</v>
      </c>
      <c r="P3249" s="101">
        <f>'6th 5'!B4</f>
        <v>310</v>
      </c>
      <c r="Q3249" s="101">
        <f>'6th 6'!B4</f>
        <v>0</v>
      </c>
      <c r="R3249" s="101">
        <f>'6th 7'!B4</f>
        <v>0</v>
      </c>
      <c r="S3249" s="429" t="s">
        <v>0</v>
      </c>
      <c r="T3249" s="429" t="s">
        <v>3</v>
      </c>
      <c r="U3249" s="431" t="s">
        <v>2</v>
      </c>
      <c r="V3249" s="433" t="s">
        <v>62</v>
      </c>
      <c r="W3249" s="434"/>
      <c r="X3249" s="434"/>
      <c r="Y3249" s="162" t="str">
        <f>IF(X3250&gt;=4,"A+",IF(X3250&gt;=3.75,"A",IF(X3250&gt;=3.5,"A-",IF(X3250&gt;=3.25,"B+",IF(X3250&gt;=3,"B",IF(X3250&gt;=2.75,"B-",IF(X3250&gt;=2.5,"C+",IF(X3250&gt;=2,"C","F"))))))))</f>
        <v>C+</v>
      </c>
      <c r="Z3249" s="510"/>
    </row>
    <row r="3250" spans="1:26" ht="65.25" customHeight="1">
      <c r="A3250" s="77" t="s">
        <v>63</v>
      </c>
      <c r="B3250" s="78"/>
      <c r="C3250" s="79" t="str">
        <f>IF('5th 1'!C59&gt;0,'5th 1'!D6,IF('5th 1'!K59&gt;0,'5th 1'!L6,IF('5th 1'!S59&gt;0,'5th 1'!T6,0)))</f>
        <v>Drawing-5</v>
      </c>
      <c r="D3250" s="79" t="str">
        <f>IF('5th 2'!C59&gt;0,'5th 2'!D6,IF('5th 2'!K59&gt;0,'5th 2'!L6,IF('5th 2'!S59&gt;0,'5th 2'!T6,0)))</f>
        <v>Head Study-1</v>
      </c>
      <c r="E3250" s="79" t="str">
        <f>IF('5th 3'!C59&gt;0,'5th 3'!D6,IF('5th 3'!K59&gt;0,'5th 3'!L6,IF('5th 3'!S59&gt;0,'5th 3'!T6,0)))</f>
        <v>Still life-3</v>
      </c>
      <c r="F3250" s="79" t="str">
        <f>IF('5th 4'!C59&gt;0,'5th 4'!D6,IF('5th 4'!K59&gt;0,'5th 4'!L6,IF('5th 4'!S59&gt;0,'5th 4'!T6,0)))</f>
        <v>Composition-1</v>
      </c>
      <c r="G3250" s="79" t="str">
        <f>IF('5th 5'!C59&gt;0,'5th 5'!D6,IF('5th 5'!K59&gt;0,'5th 5'!L6,IF('5th 5'!S59&gt;0,'5th 5'!T6,0)))</f>
        <v>History of Art</v>
      </c>
      <c r="H3250" s="79">
        <f>IF('5th 6'!C59&gt;0,'5th 6'!D6,IF('5th 6'!K59&gt;0,'5th 6'!L6,IF('5th 6'!S59&gt;0,'5th 6'!T6,0)))</f>
        <v>0</v>
      </c>
      <c r="I3250" s="481"/>
      <c r="J3250" s="481"/>
      <c r="K3250" s="482"/>
      <c r="L3250" s="79" t="str">
        <f>IF('6th 1'!C59&gt;0,'6th 1'!D6,IF('6th 1'!K59&gt;0,'6th 1'!L6,IF('6th 1'!S59&gt;0,'6th 1'!T6,0)))</f>
        <v>Drawing-6</v>
      </c>
      <c r="M3250" s="79" t="str">
        <f>IF('6th 2'!C59&gt;0,'6th 2'!D6,IF('6th 2'!K59&gt;0,'6th 2'!L6,IF('6th 2'!S59&gt;0,'6th 2'!T6,0)))</f>
        <v>Head study-2</v>
      </c>
      <c r="N3250" s="79" t="str">
        <f>IF('6th 3'!C59&gt;0,'6th 3'!D6,IF('6th 3'!K59&gt;0,'6th 3'!L6,IF('6th 3'!S59&gt;0,'6th 3'!T6,0)))</f>
        <v>Figur painting</v>
      </c>
      <c r="O3250" s="79" t="str">
        <f>IF('6th 4'!C59&gt;0,'6th 4'!D6,IF('6th 4'!K59&gt;0,'6th 4'!L6,IF('6th 4'!S59&gt;0,'6th 4'!T6,0)))</f>
        <v>Composition-2</v>
      </c>
      <c r="P3250" s="79" t="str">
        <f>IF('6th 5'!C59&gt;0,'6th 5'!D6,IF('6th 5'!K59&gt;0,'6th 5'!L6,IF('6th 5'!S59&gt;0,'6th 5'!T6,0)))</f>
        <v>History of Arts</v>
      </c>
      <c r="Q3250" s="79">
        <f>IF('6th 6'!C59&gt;0,'6th 6'!D6,IF('6th 6'!K59&gt;0,'6th 6'!L6,IF('6th 6'!S59&gt;0,'6th 6'!T6,0)))</f>
        <v>0</v>
      </c>
      <c r="R3250" s="79">
        <f>IF('6th 7'!C59&gt;0,'6th 7'!D6,IF('6th 7'!K59&gt;0,'6th 7'!L6,IF('6th 7'!S59&gt;0,'6th 7'!T6,0)))</f>
        <v>0</v>
      </c>
      <c r="S3250" s="429"/>
      <c r="T3250" s="429"/>
      <c r="U3250" s="431"/>
      <c r="V3250" s="335">
        <f>IF(I3252&gt;0,(V3255+V3237),0)</f>
        <v>94.5</v>
      </c>
      <c r="W3250" s="254">
        <f>IF(I3252&gt;0,(W3255+W3237),0)</f>
        <v>249.75</v>
      </c>
      <c r="X3250" s="336">
        <f>IF(S3252&gt;0,(W3250/94.5),IF(I3252&gt;0,(W3250/78),0))</f>
        <v>2.6428571428571428</v>
      </c>
      <c r="Y3250" s="163" t="str">
        <f>IF(X3250&gt;=2.5,Y3249,IF(X3250&gt;=2.25,"C",IF(X3250&gt;=2,"D",IF(X3250=0,0,"F"))))</f>
        <v>C+</v>
      </c>
      <c r="Z3250" s="510"/>
    </row>
    <row r="3251" spans="1:26" ht="16.5">
      <c r="A3251" s="77" t="s">
        <v>12</v>
      </c>
      <c r="B3251" s="78"/>
      <c r="C3251" s="102">
        <f>IF('5th 1'!C59&gt;0,'5th 1'!H4,IF('5th 1'!K59&gt;0,'5th 1'!P4,IF('5th 1'!S59&gt;0,'5th 1'!X4,0)))</f>
        <v>3</v>
      </c>
      <c r="D3251" s="102">
        <f>IF('5th 2'!C59&gt;0,'5th 2'!H4,IF('5th 2'!K59&gt;0,'5th 2'!P4,IF('5th 2'!S59&gt;0,'5th 2'!X4,0)))</f>
        <v>3</v>
      </c>
      <c r="E3251" s="102">
        <f>IF('5th 3'!C59&gt;0,'5th 3'!H4,IF('5th 3'!K59&gt;0,'5th 3'!P4,IF('5th 3'!S59&gt;0,'5th 3'!X4,0)))</f>
        <v>3</v>
      </c>
      <c r="F3251" s="102">
        <f>IF('5th 4'!C59&gt;0,'5th 4'!H4,IF('5th 4'!K59&gt;0,'5th 4'!P4,IF('5th 4'!S59&gt;0,'5th 4'!X4,0)))</f>
        <v>3</v>
      </c>
      <c r="G3251" s="102">
        <f>IF('5th 5'!C59&gt;0,'5th 5'!H4,IF('5th 5'!K59&gt;0,'5th 5'!P4,IF('5th 5'!S59&gt;0,'5th 5'!X4,0)))</f>
        <v>3</v>
      </c>
      <c r="H3251" s="102">
        <f>IF('5th 6'!C59&gt;0,'5th 6'!H4,IF('5th 6'!K59&gt;0,'5th 6'!P4,IF('5th 6'!S59&gt;0,'5th 6'!X4,0)))</f>
        <v>0</v>
      </c>
      <c r="I3251" s="481"/>
      <c r="J3251" s="481"/>
      <c r="K3251" s="482"/>
      <c r="L3251" s="102">
        <f>IF('6th 1'!C59&gt;0,'6th 1'!H4,IF('6th 1'!K59&gt;0,'6th 1'!P4,IF('6th 1'!S59&gt;0,'6th 1'!X4,0)))</f>
        <v>3</v>
      </c>
      <c r="M3251" s="102">
        <f>IF('6th 2'!C59&gt;0,'6th 2'!H4,IF('6th 2'!K59&gt;0,'6th 2'!P4,IF('6th 2'!S59&gt;0,'6th 2'!X4,0)))</f>
        <v>3</v>
      </c>
      <c r="N3251" s="102">
        <f>IF('6th 3'!C59&gt;0,'6th 3'!H4,IF('6th 3'!K59&gt;0,'6th 3'!P4,IF('6th 3'!S59&gt;0,'6th 3'!X4,0)))</f>
        <v>3</v>
      </c>
      <c r="O3251" s="102">
        <f>IF('6th 4'!C59&gt;0,'6th 4'!H4,IF('6th 4'!K59&gt;0,'6th 4'!P4,IF('6th 4'!S59&gt;0,'6th 4'!X4,0)))</f>
        <v>3</v>
      </c>
      <c r="P3251" s="102">
        <f>IF('6th 5'!C59&gt;0,'6th 5'!H4,IF('6th 5'!K59&gt;0,'6th 5'!P4,IF('6th 5'!S59&gt;0,'6th 5'!X4,0)))</f>
        <v>3</v>
      </c>
      <c r="Q3251" s="102">
        <f>IF('6th 6'!C59&gt;0,'6th 6'!H4,IF('6th 6'!K59&gt;0,'6th 6'!#REF!,IF('6th 6'!S59&gt;0,'6th 6'!X4,0)))</f>
        <v>0</v>
      </c>
      <c r="R3251" s="102">
        <f>IF('6th 7'!C59&gt;0,'6th 7'!H4,IF('6th 7'!K59&gt;0,'6th 7'!P4,IF('6th 7'!S59&gt;0,'6th 7'!X4,0)))</f>
        <v>0</v>
      </c>
      <c r="S3251" s="430"/>
      <c r="T3251" s="430"/>
      <c r="U3251" s="432"/>
      <c r="V3251" s="460" t="s">
        <v>41</v>
      </c>
      <c r="W3251" s="461"/>
      <c r="X3251" s="461"/>
      <c r="Y3251" s="462"/>
      <c r="Z3251" s="510"/>
    </row>
    <row r="3252" spans="1:26" ht="17.25" thickBot="1">
      <c r="A3252" s="77" t="s">
        <v>11</v>
      </c>
      <c r="B3252" s="78"/>
      <c r="C3252" s="102">
        <v>100</v>
      </c>
      <c r="D3252" s="102">
        <v>100</v>
      </c>
      <c r="E3252" s="102">
        <v>100</v>
      </c>
      <c r="F3252" s="102">
        <v>100</v>
      </c>
      <c r="G3252" s="102">
        <v>100</v>
      </c>
      <c r="H3252" s="102">
        <v>100</v>
      </c>
      <c r="I3252" s="465">
        <f>(C3256*C3251)+(D3256*D3251)+(E3256*E3251)+(F3256*F3251)+(G3256*G3251)+(H3256*H3251)</f>
        <v>39.75</v>
      </c>
      <c r="J3252" s="84"/>
      <c r="K3252" s="103" t="str">
        <f>IF(J3254&gt;=4,"A+",IF(J3254&gt;=3.75,"A",IF(J3254&gt;=3.5,"A-",IF(J3254&gt;=3.25,"B+",IF(J3254&gt;=3,"B",IF(J3254&gt;=2.75,"B-",IF(J3254&gt;=2.5,"C+",IF(J3254&gt;=2,"C","F"))))))))</f>
        <v>C+</v>
      </c>
      <c r="L3252" s="102">
        <v>100</v>
      </c>
      <c r="M3252" s="102">
        <v>100</v>
      </c>
      <c r="N3252" s="102">
        <v>100</v>
      </c>
      <c r="O3252" s="102">
        <v>100</v>
      </c>
      <c r="P3252" s="102">
        <v>100</v>
      </c>
      <c r="Q3252" s="102">
        <v>100</v>
      </c>
      <c r="R3252" s="102">
        <v>100</v>
      </c>
      <c r="S3252" s="465">
        <f>(L3256*L3251)+(M3256*M3251)+(N3256*N3251)+(O3256*O3251)+(P3256*P3251)+(Q3256*Q3251)+(R3256*R3251)</f>
        <v>40.5</v>
      </c>
      <c r="T3252" s="84"/>
      <c r="U3252" s="103" t="str">
        <f>IF(T3254&gt;=4,"A+",IF(T3254&gt;=3.75,"A",IF(T3254&gt;=3.5,"A-",IF(T3254&gt;=3.25,"B+",IF(T3254&gt;=3,"B",IF(T3254&gt;=2.75,"B-",IF(T3254&gt;=2.5,"C+",IF(T3254&gt;=2,"C","F"))))))))</f>
        <v>C+</v>
      </c>
      <c r="V3252" s="467" t="s">
        <v>29</v>
      </c>
      <c r="W3252" s="469" t="s">
        <v>0</v>
      </c>
      <c r="X3252" s="469" t="s">
        <v>3</v>
      </c>
      <c r="Y3252" s="476" t="s">
        <v>2</v>
      </c>
      <c r="Z3252" s="510"/>
    </row>
    <row r="3253" spans="1:26" ht="17.25" thickTop="1">
      <c r="A3253" s="77" t="s">
        <v>28</v>
      </c>
      <c r="B3253" s="86"/>
      <c r="C3253" s="104">
        <f>IF('5th 1'!C59&gt;0,'5th 1'!C59,IF('5th 1'!K59&gt;0,'5th 1'!K59,IF('5th 1'!S59&gt;0,'5th 1'!S59,0)))</f>
        <v>23.75</v>
      </c>
      <c r="D3253" s="104">
        <f>IF('5th 2'!C59&gt;0,'5th 2'!C59,IF('5th 2'!K59&gt;0,'5th 2'!K59,IF('5th 2'!S59&gt;0,'5th 2'!S59,0)))</f>
        <v>27</v>
      </c>
      <c r="E3253" s="104">
        <f>IF('5th 3'!C59&gt;0,'5th 3'!C59,IF('5th 3'!K59&gt;0,'5th 3'!K59,IF('5th 3'!S59&gt;0,'5th 3'!S59,0)))</f>
        <v>11.5</v>
      </c>
      <c r="F3253" s="104">
        <f>IF('5th 4'!C59&gt;0,'5th 4'!C59,IF('5th 4'!K59&gt;0,'5th 4'!K59,IF('5th 4'!S59&gt;0,'5th 4'!S59,0)))</f>
        <v>14</v>
      </c>
      <c r="G3253" s="104">
        <f>IF('5th 5'!C59&gt;0,'5th 5'!C59,IF('5th 5'!K59&gt;0,'5th 5'!K59,IF('5th 5'!S59&gt;0,'5th 5'!S59,0)))</f>
        <v>23</v>
      </c>
      <c r="H3253" s="104">
        <f>IF('5th 6'!C59&gt;0,'5th 6'!C59,IF('5th 6'!K59&gt;0,'5th 6'!K59,IF('5th 6'!S59&gt;0,'5th 6'!S59,0)))</f>
        <v>0</v>
      </c>
      <c r="I3253" s="448"/>
      <c r="J3253" s="98"/>
      <c r="K3253" s="90"/>
      <c r="L3253" s="104">
        <f>IF('6th 1'!C59&gt;0,'6th 1'!C59,IF('6th 1'!K59&gt;0,'6th 1'!K59,IF('6th 1'!S59&gt;0,'6th 1'!S59,0)))</f>
        <v>25</v>
      </c>
      <c r="M3253" s="104">
        <f>IF('6th 2'!C59&gt;0,'6th 2'!C59,IF('6th 2'!K59&gt;0,'6th 2'!K59,IF('6th 2'!S59&gt;0,'6th 2'!S59,0)))</f>
        <v>15.25</v>
      </c>
      <c r="N3253" s="104">
        <f>IF('6th 3'!C59&gt;0,'6th 3'!C59,IF('6th 3'!K59&gt;0,'6th 3'!K59,IF('6th 3'!S59&gt;0,'6th 3'!S59,0)))</f>
        <v>18.5</v>
      </c>
      <c r="O3253" s="104">
        <f>IF('6th 4'!C59&gt;0,'6th 4'!C59,IF('6th 4'!K59&gt;0,'6th 4'!K59,IF('6th 4'!S59&gt;0,'6th 4'!S59,0)))</f>
        <v>20.5</v>
      </c>
      <c r="P3253" s="104">
        <f>IF('6th 5'!C59&gt;0,'6th 5'!C59,IF('6th 5'!K59&gt;0,'6th 5'!K59,IF('6th 5'!S59&gt;0,'6th 5'!S59,0)))</f>
        <v>24.5</v>
      </c>
      <c r="Q3253" s="104">
        <f>IF('6th 6'!C59&gt;0,'6th 6'!C59,IF('6th 6'!K59&gt;0,'6th 6'!K59,IF('6th 6'!S59&gt;0,'6th 6'!S59,0)))</f>
        <v>0</v>
      </c>
      <c r="R3253" s="104">
        <f>IF('6th 7'!C59&gt;0,'6th 7'!C59,IF('6th 7'!K59&gt;0,'6th 7'!K59,IF('6th 7'!S59&gt;0,'6th 7'!S59,0)))</f>
        <v>0</v>
      </c>
      <c r="S3253" s="448"/>
      <c r="T3253" s="98"/>
      <c r="U3253" s="90"/>
      <c r="V3253" s="468"/>
      <c r="W3253" s="470"/>
      <c r="X3253" s="471"/>
      <c r="Y3253" s="477"/>
      <c r="Z3253" s="510"/>
    </row>
    <row r="3254" spans="1:26" ht="16.5" customHeight="1">
      <c r="A3254" s="423" t="s">
        <v>26</v>
      </c>
      <c r="B3254" s="91" t="s">
        <v>60</v>
      </c>
      <c r="C3254" s="104">
        <f>IF('5th 1'!C59&gt;0,'5th 1'!J59,IF('5th 1'!K59&gt;0,'5th 1'!R59,IF('5th 1'!S59&gt;0,'5th 1'!Z59,0)))</f>
        <v>32</v>
      </c>
      <c r="D3254" s="104">
        <f>IF('5th 2'!C59&gt;0,'5th 2'!J59,IF('5th 2'!K59&gt;0,'5th 2'!R59,IF('5th 2'!S59&gt;0,'5th 2'!Z59,0)))</f>
        <v>42</v>
      </c>
      <c r="E3254" s="104">
        <f>IF('5th 3'!C59&gt;0,'5th 3'!J59,IF('5th 3'!K59&gt;0,'5th 3'!R59,IF('5th 3'!S59&gt;0,'5th 3'!Z59,0)))</f>
        <v>37.5</v>
      </c>
      <c r="F3254" s="104">
        <f>IF('5th 4'!C59&gt;0,'5th 4'!J59,IF('5th 4'!K59&gt;0,'5th 4'!R59,IF('5th 4'!S59&gt;0,'5th 4'!Z59,0)))</f>
        <v>40</v>
      </c>
      <c r="G3254" s="104">
        <f>IF('5th 5'!C59&gt;0,'5th 5'!J59,IF('5th 5'!K59&gt;0,'5th 5'!R59,IF('5th 5'!S59&gt;0,'5th 5'!Z59,0)))</f>
        <v>30.25</v>
      </c>
      <c r="H3254" s="104">
        <f>IF('5th 6'!C59&gt;0,'5th 6'!J59,IF('5th 6'!K59&gt;0,'5th 6'!R59,IF('5th 6'!S59&gt;0,'5th 6'!Z59,0)))</f>
        <v>0</v>
      </c>
      <c r="I3254" s="448"/>
      <c r="J3254" s="440">
        <f>I3252/(C3251+D3251+E3251+F3251+G3251+H3251)</f>
        <v>2.65</v>
      </c>
      <c r="K3254" s="442" t="str">
        <f>IF(J3254&gt;=2.5,K3252,IF(J3254&gt;=2.25,"C",IF(J3254&gt;=2,"D",IF(J3254=0,0,"F"))))</f>
        <v>C+</v>
      </c>
      <c r="L3254" s="107">
        <f>IF('6th 1'!C59&gt;0,'6th 1'!J59,IF('6th 1'!K59&gt;0,'6th 1'!R59,IF('6th 1'!S59&gt;0,'6th 1'!Z59,0)))</f>
        <v>30</v>
      </c>
      <c r="M3254" s="104">
        <f>IF('6th 2'!C59&gt;0,'6th 2'!J59,IF('6th 2'!K59&gt;0,'6th 2'!R59,IF('6th 2'!S59&gt;0,'6th 2'!Z59,0)))</f>
        <v>37</v>
      </c>
      <c r="N3254" s="104">
        <f>IF('6th 3'!C59&gt;0,'6th 3'!J59,IF('6th 3'!K59&gt;0,'6th 3'!R59,IF('6th 3'!S59&gt;0,'6th 3'!Z59,0)))</f>
        <v>37</v>
      </c>
      <c r="O3254" s="104">
        <f>IF('6th 4'!C59&gt;0,'6th 4'!J59,IF('6th 4'!K59&gt;0,'6th 4'!R59,IF('6th 4'!S59&gt;0,'6th 4'!Z59,0)))</f>
        <v>38</v>
      </c>
      <c r="P3254" s="104">
        <f>IF('6th 5'!C59&gt;0,'6th 5'!J59,IF('6th 5'!K59&gt;0,'6th 5'!R59,IF('6th 5'!S59&gt;0,'6th 5'!Z59,0)))</f>
        <v>32</v>
      </c>
      <c r="Q3254" s="104">
        <f>IF('6th 6'!C59&gt;0,'6th 6'!J59,IF('6th 6'!K59&gt;0,'6th 6'!R59,IF('6th 6'!S59&gt;0,'6th 6'!Z59,0)))</f>
        <v>0</v>
      </c>
      <c r="R3254" s="104">
        <f>IF('6th 7'!C59&gt;0,'6th 7'!J59,IF('6th 7'!K59&gt;0,'6th 7'!R59,IF('6th 7'!S59&gt;0,'6th 7'!Z59,0)))</f>
        <v>0</v>
      </c>
      <c r="S3254" s="448"/>
      <c r="T3254" s="440">
        <f>S3252/(L3251+M3251+N3251+O3251+P3251+Q3251+R3251)</f>
        <v>2.7</v>
      </c>
      <c r="U3254" s="442" t="str">
        <f>IF(T3254&gt;=2.5,U3252,IF(T3254&gt;=2.25,"C",IF(T3254&gt;=2,"D",IF(T3254=0,0,"F"))))</f>
        <v>C+</v>
      </c>
      <c r="V3254" s="443" t="s">
        <v>40</v>
      </c>
      <c r="W3254" s="443"/>
      <c r="X3254" s="443"/>
      <c r="Y3254" s="443"/>
      <c r="Z3254" s="510"/>
    </row>
    <row r="3255" spans="1:26" ht="16.5" customHeight="1">
      <c r="A3255" s="424"/>
      <c r="B3255" s="91" t="s">
        <v>67</v>
      </c>
      <c r="C3255" s="117">
        <f>'5th 1'!AA59</f>
        <v>56</v>
      </c>
      <c r="D3255" s="117">
        <f>'5th 2'!AA59</f>
        <v>69</v>
      </c>
      <c r="E3255" s="117">
        <f>'5th 3'!AA59</f>
        <v>49</v>
      </c>
      <c r="F3255" s="117">
        <f>'5th 4'!AA59</f>
        <v>54</v>
      </c>
      <c r="G3255" s="117">
        <f>'5th 5'!AA59</f>
        <v>54</v>
      </c>
      <c r="H3255" s="117">
        <f>'5th 6'!AA59</f>
        <v>0</v>
      </c>
      <c r="I3255" s="448"/>
      <c r="J3255" s="441"/>
      <c r="K3255" s="442"/>
      <c r="L3255" s="118">
        <f>'6th 1'!AA59</f>
        <v>55</v>
      </c>
      <c r="M3255" s="117">
        <f>'6th 2'!AA59</f>
        <v>53</v>
      </c>
      <c r="N3255" s="117">
        <f>'6th 3'!AA59</f>
        <v>56</v>
      </c>
      <c r="O3255" s="117">
        <f>'6th 4'!AA59</f>
        <v>59</v>
      </c>
      <c r="P3255" s="117">
        <f>'6th 5'!AA59</f>
        <v>57</v>
      </c>
      <c r="Q3255" s="117">
        <f>'6th 6'!AA59</f>
        <v>0</v>
      </c>
      <c r="R3255" s="117">
        <f>'6th 7'!AA59</f>
        <v>0</v>
      </c>
      <c r="S3255" s="448"/>
      <c r="T3255" s="441"/>
      <c r="U3255" s="442"/>
      <c r="V3255" s="444">
        <f>IF((C3256+C3258)=0,0,C3251)+IF((D3256+D3258)=0,0,D3251)+IF((E3256+E3258)=0,0,E3251)+IF((F3256+F3258)=0,0,F3251)+IF((G3256+G3258)=0,0,G3251)+IF((H3256+H3258)=0,0,H3251)+IF((L3256+L3258)=0,0,L3251)+IF((M3256+M3258)=0,0,M3251)+IF((N3256+N3258)=0,0,N3251)+IF((O3256+O3258)=0,0,O3251)+IF((P3256+P3258)=0,0,P3251)+IF((Q3256+Q3258)=0,0,Q3251)+IF((R3256+R3258)=0,0,R3251)+IF(G3275&gt;0,1.5,0)</f>
        <v>31.5</v>
      </c>
      <c r="W3255" s="447">
        <f>I3252+S3252+(G3275*1.5)</f>
        <v>84</v>
      </c>
      <c r="X3255" s="440">
        <f>IF(S3252&gt;0,(W3255/31.5),J3254)</f>
        <v>2.6666666666666665</v>
      </c>
      <c r="Y3255" s="164" t="str">
        <f>IF(X3255&gt;=4,"A+",IF(X3255&gt;=3.75,"A",IF(X3255&gt;=3.5,"A-",IF(X3255&gt;=3.25,"B+",IF(X3255&gt;=3,"B",IF(X3255&gt;=2.75,"B-",IF(X3255&gt;=2.5,"C+",IF(X3255&gt;=2,"C","F"))))))))</f>
        <v>C+</v>
      </c>
      <c r="Z3255" s="510"/>
    </row>
    <row r="3256" spans="1:26" ht="16.5">
      <c r="A3256" s="424"/>
      <c r="B3256" s="91" t="s">
        <v>1</v>
      </c>
      <c r="C3256" s="104">
        <f>'5th 1'!AC59</f>
        <v>2.75</v>
      </c>
      <c r="D3256" s="104">
        <f>'5th 2'!AC59</f>
        <v>3.25</v>
      </c>
      <c r="E3256" s="104">
        <f>'5th 3'!AC59</f>
        <v>2.25</v>
      </c>
      <c r="F3256" s="104">
        <f>'5th 4'!AC59</f>
        <v>2.5</v>
      </c>
      <c r="G3256" s="104">
        <f>'5th 5'!AC59</f>
        <v>2.5</v>
      </c>
      <c r="H3256" s="104">
        <f>'5th 6'!AC59</f>
        <v>0</v>
      </c>
      <c r="I3256" s="448"/>
      <c r="J3256" s="98"/>
      <c r="K3256" s="110"/>
      <c r="L3256" s="107">
        <f>'6th 1'!AC59</f>
        <v>2.75</v>
      </c>
      <c r="M3256" s="104">
        <f>'6th 2'!AC59</f>
        <v>2.5</v>
      </c>
      <c r="N3256" s="104">
        <f>'6th 3'!AC59</f>
        <v>2.75</v>
      </c>
      <c r="O3256" s="104">
        <f>'6th 4'!AC59</f>
        <v>2.75</v>
      </c>
      <c r="P3256" s="104">
        <f>'6th 5'!AC59</f>
        <v>2.75</v>
      </c>
      <c r="Q3256" s="104">
        <f>'6th 6'!AC59</f>
        <v>0</v>
      </c>
      <c r="R3256" s="104">
        <f>'6th 7'!AC59</f>
        <v>0</v>
      </c>
      <c r="S3256" s="448"/>
      <c r="T3256" s="98"/>
      <c r="U3256" s="110"/>
      <c r="V3256" s="445"/>
      <c r="W3256" s="448"/>
      <c r="X3256" s="441"/>
      <c r="Y3256" s="451" t="str">
        <f>IF(S3252&gt;0,(IF(X3255&gt;=2.5,Y3255,IF(X3255&gt;=2.25,"C",IF(X3255&gt;=2,"D","F")))),K3254)</f>
        <v>C+</v>
      </c>
      <c r="Z3256" s="510"/>
    </row>
    <row r="3257" spans="1:26" ht="17.25" customHeight="1" thickBot="1">
      <c r="A3257" s="424"/>
      <c r="B3257" s="91" t="s">
        <v>2</v>
      </c>
      <c r="C3257" s="104" t="str">
        <f>'5th 1'!AB59</f>
        <v>B-</v>
      </c>
      <c r="D3257" s="104" t="str">
        <f>'5th 2'!AB59</f>
        <v>B+</v>
      </c>
      <c r="E3257" s="104" t="str">
        <f>'5th 3'!AB59</f>
        <v>C</v>
      </c>
      <c r="F3257" s="104" t="str">
        <f>'5th 4'!AB59</f>
        <v>C+</v>
      </c>
      <c r="G3257" s="104" t="str">
        <f>'5th 5'!AB59</f>
        <v>C+</v>
      </c>
      <c r="H3257" s="104" t="str">
        <f>'5th 6'!AB59</f>
        <v/>
      </c>
      <c r="I3257" s="448"/>
      <c r="J3257" s="98"/>
      <c r="K3257" s="109"/>
      <c r="L3257" s="111" t="str">
        <f>'6th 1'!AB59</f>
        <v>B-</v>
      </c>
      <c r="M3257" s="104" t="str">
        <f>'6th 2'!AB59</f>
        <v>C+</v>
      </c>
      <c r="N3257" s="104" t="str">
        <f>'6th 3'!AB59</f>
        <v>B-</v>
      </c>
      <c r="O3257" s="104" t="str">
        <f>'6th 4'!AB59</f>
        <v>B-</v>
      </c>
      <c r="P3257" s="104" t="str">
        <f>'6th 5'!AB59</f>
        <v>B-</v>
      </c>
      <c r="Q3257" s="104" t="str">
        <f>'6th 6'!AB59</f>
        <v/>
      </c>
      <c r="R3257" s="104" t="str">
        <f>'6th 7'!AB59</f>
        <v/>
      </c>
      <c r="S3257" s="448"/>
      <c r="T3257" s="98"/>
      <c r="U3257" s="109"/>
      <c r="V3257" s="446"/>
      <c r="W3257" s="449"/>
      <c r="X3257" s="450"/>
      <c r="Y3257" s="452"/>
      <c r="Z3257" s="510"/>
    </row>
    <row r="3258" spans="1:26" ht="17.25" thickTop="1">
      <c r="A3258" s="413" t="s">
        <v>127</v>
      </c>
      <c r="B3258" s="91" t="s">
        <v>1</v>
      </c>
      <c r="C3258" s="104">
        <f>'5th 1'!AD59</f>
        <v>0</v>
      </c>
      <c r="D3258" s="104">
        <f>'5th 2'!AD59</f>
        <v>0</v>
      </c>
      <c r="E3258" s="104">
        <f>'5th 3'!AD59</f>
        <v>0</v>
      </c>
      <c r="F3258" s="104">
        <f>'5th 4'!AD59</f>
        <v>0</v>
      </c>
      <c r="G3258" s="104">
        <f>'5th 5'!AD59</f>
        <v>0</v>
      </c>
      <c r="H3258" s="104">
        <f>'5th 6'!AD59</f>
        <v>0</v>
      </c>
      <c r="I3258" s="415">
        <f>(C3258*C3251)+(D3258*D3251)+(E3258*E3251)+(F3258*F3251)+(G3258*G3251)+(H3258*H3251)</f>
        <v>0</v>
      </c>
      <c r="J3258" s="417">
        <f>IF(C3258&gt;0,(C3256*C3251),0)+IF(D3258&gt;0,(D3256*D3251),0)+IF(E3258&gt;0,(E3256*E3251),0)+IF(F3258&gt;0,(F3256*F3251),0)+IF(G3258&gt;0,(G3256*G3251),0)+IF(H3258&gt;0,(H3256*H3251),0)</f>
        <v>0</v>
      </c>
      <c r="K3258" s="418">
        <f>IF(C3258&gt;C3256,((C3258*C3251)-(C3256*C3251)),0)+IF(D3258&gt;D3256,((D3258*D3251)-(D3256*D3251)),0)+IF(E3258&gt;E3256,((E3258*E3251)-(E3256*E3251)),0)+IF(F3258&gt;F3256,((F3258*F3251)-(F3256*F3251)),0)+IF(G3258&gt;G3256,((G3258*G3251)-(G3256*G3251)),0)+IF(H3258&gt;H3256,((H3258*H3251)-(H3256*H3251)),0)</f>
        <v>0</v>
      </c>
      <c r="L3258" s="165">
        <f>'6th 1'!AD59</f>
        <v>0</v>
      </c>
      <c r="M3258" s="104">
        <f>'6th 2'!AD59</f>
        <v>0</v>
      </c>
      <c r="N3258" s="104">
        <f>'6th 3'!AD59</f>
        <v>0</v>
      </c>
      <c r="O3258" s="104">
        <f>'6th 4'!AD59</f>
        <v>0</v>
      </c>
      <c r="P3258" s="104">
        <f>'6th 5'!AD59</f>
        <v>0</v>
      </c>
      <c r="Q3258" s="104">
        <f>'6th 6'!AD59</f>
        <v>0</v>
      </c>
      <c r="R3258" s="104">
        <f>'6th 7'!AD59</f>
        <v>0</v>
      </c>
      <c r="S3258" s="403">
        <f>(L3258*L3251)+(M3258*M3251)+(N3258*N3251)+(O3258*O3251)+(P3258*P3251)+(Q3258*Q3251)+(R3258*R3251)</f>
        <v>0</v>
      </c>
      <c r="T3258" s="417">
        <f>IF(L3258&gt;0,(L3256*L3251),0)+IF(M3258&gt;0,(M3256*M3251),0)+IF(N3258&gt;0,(N3256*N3251),0)+IF(O3258&gt;0,(O3256*O3251),0)+IF(P3258&gt;0,(P3256*P3251),0)+IF(Q3258&gt;0,(Q3256*Q3251),0)+IF(R3258&gt;0,(R3256*R3251),0)</f>
        <v>0</v>
      </c>
      <c r="U3258" s="399">
        <f>IF(L3258&gt;L3256,((L3258*L3251)-(L3256*L3251)),0)+IF(M3258&gt;M3256,((M3258*M3251)-(M3256*M3251)),0)+IF(N3258&gt;N3256,((N3258*N3251)-(N3256*N3251)),0)+IF(O3258&gt;O3256,((O3258*O3251)-(O3256*O3251)),0)+IF(P3258&gt;P3256,((P3258*P3251)-(P3256*P3251)),0)+IF(Q3258&gt;Q3256,((Q3258*Q3251)-(Q3256*Q3251)),0)+IF(R3258&gt;R3256,((R3258*R3251)-(R3256*R3251)),0)</f>
        <v>0</v>
      </c>
      <c r="V3258" s="401">
        <f>I3258+S3258</f>
        <v>0</v>
      </c>
      <c r="W3258" s="436">
        <f>J3258+T3258</f>
        <v>0</v>
      </c>
      <c r="X3258" s="438">
        <f>K3258+U3258</f>
        <v>0</v>
      </c>
      <c r="Y3258" s="405">
        <f>IF(V3250&gt;0,(X3258+Y3245),0)</f>
        <v>0</v>
      </c>
      <c r="Z3258" s="510"/>
    </row>
    <row r="3259" spans="1:26" ht="15.75" customHeight="1" thickBot="1">
      <c r="A3259" s="414"/>
      <c r="B3259" s="157" t="s">
        <v>23</v>
      </c>
      <c r="C3259" s="181" t="str">
        <f>'5th 1'!AE59</f>
        <v/>
      </c>
      <c r="D3259" s="181" t="str">
        <f>'5th 2'!AE59</f>
        <v/>
      </c>
      <c r="E3259" s="181" t="str">
        <f>'5th 3'!AE59</f>
        <v/>
      </c>
      <c r="F3259" s="181" t="str">
        <f>'5th 4'!AE59</f>
        <v/>
      </c>
      <c r="G3259" s="181" t="str">
        <f>'5th 5'!AE59</f>
        <v/>
      </c>
      <c r="H3259" s="181" t="str">
        <f>'5th 6'!AE59</f>
        <v/>
      </c>
      <c r="I3259" s="416"/>
      <c r="J3259" s="416"/>
      <c r="K3259" s="419"/>
      <c r="L3259" s="181" t="str">
        <f>'6th 1'!AE59</f>
        <v/>
      </c>
      <c r="M3259" s="181" t="str">
        <f>'6th 2'!AE59</f>
        <v/>
      </c>
      <c r="N3259" s="181" t="str">
        <f>'6th 3'!AE59</f>
        <v/>
      </c>
      <c r="O3259" s="181" t="str">
        <f>'6th 4'!AE59</f>
        <v/>
      </c>
      <c r="P3259" s="181" t="str">
        <f>'6th 5'!AE59</f>
        <v/>
      </c>
      <c r="Q3259" s="181" t="str">
        <f>'6th 6'!AE59</f>
        <v/>
      </c>
      <c r="R3259" s="181" t="str">
        <f>'6th 7'!AE59</f>
        <v/>
      </c>
      <c r="S3259" s="420"/>
      <c r="T3259" s="420"/>
      <c r="U3259" s="400"/>
      <c r="V3259" s="402"/>
      <c r="W3259" s="437"/>
      <c r="X3259" s="439"/>
      <c r="Y3259" s="406"/>
      <c r="Z3259" s="510"/>
    </row>
    <row r="3260" spans="1:26" ht="21" customHeight="1" thickTop="1" thickBot="1">
      <c r="A3260" s="435" t="s">
        <v>32</v>
      </c>
      <c r="B3260" s="435"/>
      <c r="C3260" s="435"/>
      <c r="D3260" s="435"/>
      <c r="E3260" s="435"/>
      <c r="F3260" s="435"/>
      <c r="G3260" s="435"/>
      <c r="H3260" s="435"/>
      <c r="I3260" s="435"/>
      <c r="J3260" s="435"/>
      <c r="K3260" s="435"/>
      <c r="L3260" s="435"/>
      <c r="M3260" s="435"/>
      <c r="N3260" s="435"/>
      <c r="O3260" s="435"/>
      <c r="P3260" s="435"/>
      <c r="Q3260" s="435"/>
      <c r="R3260" s="435"/>
      <c r="S3260" s="435"/>
      <c r="T3260" s="435"/>
      <c r="U3260" s="435"/>
      <c r="V3260" s="435"/>
      <c r="W3260" s="435"/>
      <c r="X3260" s="435"/>
      <c r="Y3260" s="435"/>
      <c r="Z3260" s="510"/>
    </row>
    <row r="3261" spans="1:26" ht="17.25" thickTop="1" thickBot="1">
      <c r="A3261" s="425" t="s">
        <v>48</v>
      </c>
      <c r="B3261" s="426"/>
      <c r="C3261" s="426"/>
      <c r="D3261" s="426"/>
      <c r="E3261" s="426"/>
      <c r="F3261" s="426"/>
      <c r="G3261" s="426"/>
      <c r="H3261" s="426"/>
      <c r="I3261" s="426"/>
      <c r="J3261" s="426"/>
      <c r="K3261" s="427"/>
      <c r="L3261" s="426" t="s">
        <v>49</v>
      </c>
      <c r="M3261" s="426"/>
      <c r="N3261" s="426"/>
      <c r="O3261" s="426"/>
      <c r="P3261" s="426"/>
      <c r="Q3261" s="426"/>
      <c r="R3261" s="426"/>
      <c r="S3261" s="426"/>
      <c r="T3261" s="426"/>
      <c r="U3261" s="427"/>
      <c r="V3261" s="160"/>
      <c r="W3261" s="428" t="s">
        <v>39</v>
      </c>
      <c r="X3261" s="428"/>
      <c r="Y3261" s="161"/>
      <c r="Z3261" s="510"/>
    </row>
    <row r="3262" spans="1:26" ht="17.25" thickTop="1">
      <c r="A3262" s="99" t="s">
        <v>22</v>
      </c>
      <c r="B3262" s="100"/>
      <c r="C3262" s="101">
        <f>'7th 1'!B4</f>
        <v>401</v>
      </c>
      <c r="D3262" s="101">
        <f>'7th 2'!B4</f>
        <v>402</v>
      </c>
      <c r="E3262" s="101">
        <f>'7th 3'!B4</f>
        <v>403</v>
      </c>
      <c r="F3262" s="101">
        <f>'7th 4'!B4</f>
        <v>404</v>
      </c>
      <c r="G3262" s="101">
        <f>'7th 5'!B4</f>
        <v>405</v>
      </c>
      <c r="H3262" s="101">
        <f>'7th 6'!B4</f>
        <v>406</v>
      </c>
      <c r="I3262" s="429" t="s">
        <v>0</v>
      </c>
      <c r="J3262" s="429" t="s">
        <v>3</v>
      </c>
      <c r="K3262" s="431" t="s">
        <v>2</v>
      </c>
      <c r="L3262" s="101">
        <f>'8th 1'!B4</f>
        <v>407</v>
      </c>
      <c r="M3262" s="101">
        <f>'8th 2'!B4</f>
        <v>408</v>
      </c>
      <c r="N3262" s="101">
        <f>'8th 3'!B4</f>
        <v>409</v>
      </c>
      <c r="O3262" s="101">
        <f>'8th 4'!B4</f>
        <v>410</v>
      </c>
      <c r="P3262" s="101">
        <f>'8th 5'!B4</f>
        <v>411</v>
      </c>
      <c r="Q3262" s="101">
        <f>'8th 6'!B4</f>
        <v>412</v>
      </c>
      <c r="R3262" s="101">
        <f>'8th 7'!B4</f>
        <v>0</v>
      </c>
      <c r="S3262" s="429" t="s">
        <v>0</v>
      </c>
      <c r="T3262" s="429" t="s">
        <v>3</v>
      </c>
      <c r="U3262" s="431" t="s">
        <v>2</v>
      </c>
      <c r="V3262" s="433" t="s">
        <v>62</v>
      </c>
      <c r="W3262" s="434"/>
      <c r="X3262" s="434"/>
      <c r="Y3262" s="162" t="str">
        <f>IF(X3263&gt;=4,"A+",IF(X3263&gt;=3.75,"A",IF(X3263&gt;=3.5,"A-",IF(X3263&gt;=3.25,"B+",IF(X3263&gt;=3,"B",IF(X3263&gt;=2.75,"B-",IF(X3263&gt;=2.5,"C+",IF(X3263&gt;=2,"C","F"))))))))</f>
        <v>C+</v>
      </c>
      <c r="Z3262" s="510"/>
    </row>
    <row r="3263" spans="1:26" ht="65.25" customHeight="1">
      <c r="A3263" s="77" t="s">
        <v>63</v>
      </c>
      <c r="B3263" s="86"/>
      <c r="C3263" s="79" t="str">
        <f>IF('7th 1'!C59&gt;0,'7th 1'!D6,IF('7th 1'!K59&gt;0,'7th 1'!L6,IF('7th 1'!S59&gt;0,'7th 1'!T6,0)))</f>
        <v>Drawing-7</v>
      </c>
      <c r="D3263" s="79" t="str">
        <f>IF('7th 2'!C59&gt;0,'7th 2'!D6,IF('7th 2'!K59&gt;0,'7th 2'!L6,IF('7th 2'!S59&gt;0,'7th 2'!T6,0)))</f>
        <v>Figure Painting- 2</v>
      </c>
      <c r="E3263" s="79" t="str">
        <f>IF('7th 3'!C59&gt;0,'7th 3'!D6,IF('7th 3'!K59&gt;0,'7th 3'!L6,IF('7th 3'!S59&gt;0,'7th 3'!T6,0)))</f>
        <v>Composition-3</v>
      </c>
      <c r="F3263" s="79" t="str">
        <f>IF('7th 4'!C59&gt;0,'7th 4'!D6,IF('7th 4'!K59&gt;0,'7th 4'!L6,IF('7th 4'!S59&gt;0,'7th 4'!T6,0)))</f>
        <v>Head Study-3</v>
      </c>
      <c r="G3263" s="79" t="str">
        <f>IF('7th 5'!C59&gt;0,'7th 5'!D6,IF('7th 5'!K59&gt;0,'7th 5'!L6,IF('7th 5'!S59&gt;0,'7th 5'!T6,0)))</f>
        <v>Landscape-3</v>
      </c>
      <c r="H3263" s="79" t="str">
        <f>IF('7th 6'!C59&gt;0,'7th 6'!D6,IF('7th 6'!K59&gt;0,'7th 6'!L6,IF('7th 6'!S59&gt;0,'7th 6'!T6,0)))</f>
        <v>History of Western Art</v>
      </c>
      <c r="I3263" s="429"/>
      <c r="J3263" s="429"/>
      <c r="K3263" s="431"/>
      <c r="L3263" s="79" t="str">
        <f>IF('8th 1'!C59&gt;0,'8th 1'!D6,IF('8th 1'!K59&gt;0,'8th 1'!L6,IF('8th 1'!S59&gt;0,'8th 1'!T6,0)))</f>
        <v>Drawing- 8</v>
      </c>
      <c r="M3263" s="79" t="str">
        <f>IF('8th 2'!C59&gt;0,'8th 2'!D6,IF('8th 2'!K59&gt;0,'8th 2'!L6,IF('8th 2'!S59&gt;0,'8th 2'!T6,0)))</f>
        <v>Figer Painting-3</v>
      </c>
      <c r="N3263" s="79" t="str">
        <f>IF('8th 3'!C59&gt;0,'8th 3'!D6,IF('8th 3'!K59&gt;0,'8th 3'!L6,IF('8th 3'!S59&gt;0,'8th 3'!T6,0)))</f>
        <v>Experimental Composition</v>
      </c>
      <c r="O3263" s="79" t="str">
        <f>IF('8th 4'!C59&gt;0,'8th 4'!D6,IF('8th 4'!K59&gt;0,'8th 4'!L6,IF('8th 4'!S59&gt;0,'8th 4'!T6,0)))</f>
        <v>Landscape- 4</v>
      </c>
      <c r="P3263" s="79" t="str">
        <f>IF('8th 5'!C59&gt;0,'8th 5'!D6,IF('8th 5'!K59&gt;0,'8th 5'!L6,IF('8th 5'!S59&gt;0,'8th 5'!T6,0)))</f>
        <v>Aesthetic</v>
      </c>
      <c r="Q3263" s="79" t="str">
        <f>IF('8th 6'!C59&gt;0,'8th 6'!D6,IF('8th 6'!K59&gt;0,'8th 6'!L6,IF('8th 6'!S59&gt;0,'8th 6'!T6,0)))</f>
        <v>History of Arts in Bengal</v>
      </c>
      <c r="R3263" s="79">
        <f>IF('8th 7'!C59&gt;0,'8th 7'!D6,IF('8th 7'!K59&gt;0,'8th 7'!L6,IF('8th 7'!S59&gt;0,'8th 7'!T6,0)))</f>
        <v>0</v>
      </c>
      <c r="S3263" s="429"/>
      <c r="T3263" s="429"/>
      <c r="U3263" s="431"/>
      <c r="V3263" s="335">
        <f>IF(I3265&gt;0,(V3268+V3250),0)</f>
        <v>126</v>
      </c>
      <c r="W3263" s="254">
        <f>IF(I3265&gt;0,(W3268+W3250),0)</f>
        <v>343.875</v>
      </c>
      <c r="X3263" s="336">
        <f>IF(S3265&gt;0,(W3263/126),IF(I3265&gt;0,(W3263/109.5),0))</f>
        <v>2.7291666666666665</v>
      </c>
      <c r="Y3263" s="163" t="str">
        <f>IF(X3263&gt;=2.5,Y3262,IF(X3263&gt;=2.25,"C",IF(X3263&gt;=2,"D",IF(X3263=0,0,"F"))))</f>
        <v>C+</v>
      </c>
      <c r="Z3263" s="510"/>
    </row>
    <row r="3264" spans="1:26" ht="17.25" customHeight="1">
      <c r="A3264" s="458" t="s">
        <v>27</v>
      </c>
      <c r="B3264" s="459"/>
      <c r="C3264" s="102">
        <f>IF('7th 1'!C59&gt;0,'7th 1'!H4,IF('7th 1'!K59&gt;0,'7th 1'!P4,IF('7th 1'!S59&gt;0,'7th 1'!X4,0)))</f>
        <v>1.5</v>
      </c>
      <c r="D3264" s="102">
        <f>IF('7th 2'!C59&gt;0,'7th 2'!H4,IF('7th 2'!K59&gt;0,'7th 2'!P4,IF('7th 2'!S59&gt;0,'7th 2'!X4,0)))</f>
        <v>3</v>
      </c>
      <c r="E3264" s="102">
        <f>IF('7th 3'!C59&gt;0,'7th 3'!H4,IF('7th 3'!K59&gt;0,'7th 3'!P4,IF('7th 3'!S59&gt;0,'7th 3'!X4,0)))</f>
        <v>3</v>
      </c>
      <c r="F3264" s="102">
        <f>IF('7th 4'!C59&gt;0,'7th 4'!H4,IF('7th 4'!K59&gt;0,'7th 4'!P4,IF('7th 4'!S59&gt;0,'7th 4'!X4,0)))</f>
        <v>1.5</v>
      </c>
      <c r="G3264" s="102">
        <f>IF('7th 5'!C59&gt;0,'7th 5'!H4,IF('7th 5'!K59&gt;0,'7th 5'!P4,IF('7th 5'!S59&gt;0,'7th 5'!X4,0)))</f>
        <v>3</v>
      </c>
      <c r="H3264" s="102">
        <f>IF('7th 6'!C59&gt;0,'7th 6'!H4,IF('7th 6'!K59&gt;0,'7th 6'!P4,IF('7th 6'!S59&gt;0,'7th 6'!X4,0)))</f>
        <v>3</v>
      </c>
      <c r="I3264" s="430"/>
      <c r="J3264" s="430"/>
      <c r="K3264" s="432"/>
      <c r="L3264" s="102">
        <f>IF('8th 1'!C59&gt;0,'8th 1'!H4,IF('8th 1'!K59&gt;0,'8th 1'!P4,IF('8th 1'!S59&gt;0,'8th 1'!X4,0)))</f>
        <v>3</v>
      </c>
      <c r="M3264" s="102">
        <f>IF('8th 2'!C59&gt;0,'8th 2'!H4,IF('8th 2'!K59&gt;0,'8th 2'!P4,IF('8th 2'!S59&gt;0,'8th 2'!X4,0)))</f>
        <v>3</v>
      </c>
      <c r="N3264" s="102">
        <f>IF('8th 3'!C59&gt;0,'8th 3'!H4,IF('8th 3'!K59&gt;0,'8th 3'!P4,IF('8th 3'!S59&gt;0,'8th 3'!X4,0)))</f>
        <v>3</v>
      </c>
      <c r="O3264" s="102">
        <f>IF('8th 4'!C59&gt;0,'8th 4'!H4,IF('8th 4'!K59&gt;0,'8th 4'!P4,IF('8th 4'!S59&gt;0,'8th 4'!X4,0)))</f>
        <v>3</v>
      </c>
      <c r="P3264" s="102">
        <f>IF('8th 5'!C59&gt;0,'8th 5'!H4,IF('8th 5'!K59&gt;0,'8th 5'!P4,IF('8th 5'!S59&gt;0,'8th 5'!X4,0)))</f>
        <v>1.5</v>
      </c>
      <c r="Q3264" s="102">
        <f>IF('8th 6'!C59&gt;0,'8th 6'!H4,IF('8th 6'!K59&gt;0,'8th 6'!P4,IF('8th 6'!S59&gt;0,'8th 6'!X4,0)))</f>
        <v>1.5</v>
      </c>
      <c r="R3264" s="102">
        <f>IF('8th 7'!C59&gt;0,'8th 7'!H4,IF('8th 7'!K59&gt;0,'8th 7'!P4,IF('8th 7'!S59&gt;0,'8th 7'!X4,0)))</f>
        <v>0</v>
      </c>
      <c r="S3264" s="430"/>
      <c r="T3264" s="430"/>
      <c r="U3264" s="432"/>
      <c r="V3264" s="460" t="s">
        <v>41</v>
      </c>
      <c r="W3264" s="461"/>
      <c r="X3264" s="461"/>
      <c r="Y3264" s="462"/>
      <c r="Z3264" s="510"/>
    </row>
    <row r="3265" spans="1:26" ht="18.75" customHeight="1" thickBot="1">
      <c r="A3265" s="463" t="s">
        <v>11</v>
      </c>
      <c r="B3265" s="464"/>
      <c r="C3265" s="102">
        <v>100</v>
      </c>
      <c r="D3265" s="102">
        <v>100</v>
      </c>
      <c r="E3265" s="102">
        <v>100</v>
      </c>
      <c r="F3265" s="102">
        <v>100</v>
      </c>
      <c r="G3265" s="102">
        <v>100</v>
      </c>
      <c r="H3265" s="102">
        <v>100</v>
      </c>
      <c r="I3265" s="465">
        <f>(C3269*C3264)+(D3269*D3264)+(E3269*E3264)+(F3269*F3264)+(G3269*G3264)+(H3269*H3264)</f>
        <v>43.5</v>
      </c>
      <c r="J3265" s="84"/>
      <c r="K3265" s="103" t="str">
        <f>IF(J3267&gt;=4,"A+",IF(J3267&gt;=3.75,"A",IF(J3267&gt;=3.5,"A-",IF(J3267&gt;=3.25,"B+",IF(J3267&gt;=3,"B",IF(J3267&gt;=2.75,"B-",IF(J3267&gt;=2.5,"C+",IF(J3267&gt;=2,"C","F"))))))))</f>
        <v>B-</v>
      </c>
      <c r="L3265" s="102">
        <v>100</v>
      </c>
      <c r="M3265" s="102">
        <v>100</v>
      </c>
      <c r="N3265" s="102">
        <v>100</v>
      </c>
      <c r="O3265" s="102">
        <v>100</v>
      </c>
      <c r="P3265" s="102">
        <v>100</v>
      </c>
      <c r="Q3265" s="102">
        <v>100</v>
      </c>
      <c r="R3265" s="102">
        <v>100</v>
      </c>
      <c r="S3265" s="465">
        <f>(L3269*L3264)+(M3269*M3264)+(N3269*N3264)+(O3269*O3264)+(P3269*P3264)+(Q3269*Q3264)+(R3269*R3264)</f>
        <v>45.75</v>
      </c>
      <c r="T3265" s="84"/>
      <c r="U3265" s="103" t="str">
        <f>IF(T3267&gt;=4,"A+",IF(T3267&gt;=3.75,"A",IF(T3267&gt;=3.5,"A-",IF(T3267&gt;=3.25,"B+",IF(T3267&gt;=3,"B",IF(T3267&gt;=2.75,"B-",IF(T3267&gt;=2.5,"C+",IF(T3267&gt;=2,"C","F"))))))))</f>
        <v>B</v>
      </c>
      <c r="V3265" s="467" t="s">
        <v>29</v>
      </c>
      <c r="W3265" s="469" t="s">
        <v>0</v>
      </c>
      <c r="X3265" s="469" t="s">
        <v>3</v>
      </c>
      <c r="Y3265" s="421" t="s">
        <v>2</v>
      </c>
      <c r="Z3265" s="510"/>
    </row>
    <row r="3266" spans="1:26" ht="17.25" thickTop="1">
      <c r="A3266" s="77" t="s">
        <v>28</v>
      </c>
      <c r="B3266" s="86"/>
      <c r="C3266" s="104">
        <f>IF('7th 1'!C59&gt;0,'7th 1'!C59,IF('7th 1'!K59&gt;0,'7th 1'!K59,IF('7th 1'!S59&gt;0,'7th 1'!S59,0)))</f>
        <v>26</v>
      </c>
      <c r="D3266" s="104">
        <f>IF('7th 2'!C59&gt;0,'7th 2'!C59,IF('7th 2'!K59&gt;0,'7th 2'!K59,IF('7th 2'!S59&gt;0,'7th 2'!S59,0)))</f>
        <v>24.5</v>
      </c>
      <c r="E3266" s="104">
        <f>IF('7th 3'!C59&gt;0,'7th 3'!C59,IF('7th 3'!K59&gt;0,'7th 3'!K59,IF('7th 3'!S59&gt;0,'7th 3'!S59,0)))</f>
        <v>25.25</v>
      </c>
      <c r="F3266" s="104">
        <f>IF('7th 4'!C59&gt;0,'7th 4'!C59,IF('7th 4'!K59&gt;0,'7th 4'!K59,IF('7th 4'!S59&gt;0,'7th 4'!S59,0)))</f>
        <v>26.5</v>
      </c>
      <c r="G3266" s="104">
        <f>IF('7th 5'!C59&gt;0,'7th 5'!C59,IF('7th 5'!K59&gt;0,'7th 5'!K59,IF('7th 5'!S59&gt;0,'7th 5'!S59,0)))</f>
        <v>28</v>
      </c>
      <c r="H3266" s="104">
        <f>IF('7th 6'!C59&gt;0,'7th 6'!C59,IF('7th 6'!K59&gt;0,'7th 6'!K59,IF('7th 6'!S59&gt;0,'7th 6'!S59,0)))</f>
        <v>20.75</v>
      </c>
      <c r="I3266" s="466"/>
      <c r="J3266" s="98"/>
      <c r="K3266" s="90"/>
      <c r="L3266" s="104">
        <f>IF('8th 1'!C59&gt;0,'8th 1'!C59,IF('8th 1'!K59&gt;0,'8th 1'!K59,IF('8th 1'!S59&gt;0,'8th 1'!S59,0)))</f>
        <v>25</v>
      </c>
      <c r="M3266" s="104">
        <f>IF('8th 2'!C59&gt;0,'8th 2'!C59,IF('8th 2'!K59&gt;0,'8th 2'!K59,IF('8th 2'!S59&gt;0,'8th 2'!S59,0)))</f>
        <v>26.5</v>
      </c>
      <c r="N3266" s="104">
        <f>IF('8th 3'!C59&gt;0,'8th 3'!C59,IF('8th 3'!K59&gt;0,'8th 3'!K59,IF('8th 3'!S59&gt;0,'8th 3'!S59,0)))</f>
        <v>27.25</v>
      </c>
      <c r="O3266" s="104">
        <f>IF('8th 4'!C59&gt;0,'8th 4'!C59,IF('8th 4'!K59&gt;0,'8th 4'!K59,IF('8th 4'!S59&gt;0,'8th 4'!S59,0)))</f>
        <v>24</v>
      </c>
      <c r="P3266" s="104">
        <f>IF('8th 5'!C59&gt;0,'8th 5'!C59,IF('8th 5'!K59&gt;0,'8th 5'!K59,IF('8th 5'!S59&gt;0,'8th 5'!S59,0)))</f>
        <v>25.25</v>
      </c>
      <c r="Q3266" s="104">
        <f>IF('8th 6'!C59&gt;0,'8th 6'!C59,IF('8th 6'!K59&gt;0,'8th 6'!K59,IF('8th 6'!S59&gt;0,'8th 6'!S59,0)))</f>
        <v>28</v>
      </c>
      <c r="R3266" s="104">
        <f>IF('8th 7'!C59&gt;0,'8th 7'!C59,IF('8th 7'!K59&gt;0,'8th 7'!K59,IF('8th 7'!S59&gt;0,'8th 7'!S59,0)))</f>
        <v>0</v>
      </c>
      <c r="S3266" s="466"/>
      <c r="T3266" s="98"/>
      <c r="U3266" s="90"/>
      <c r="V3266" s="468"/>
      <c r="W3266" s="470"/>
      <c r="X3266" s="471"/>
      <c r="Y3266" s="422"/>
      <c r="Z3266" s="510"/>
    </row>
    <row r="3267" spans="1:26" ht="17.25">
      <c r="A3267" s="423" t="s">
        <v>26</v>
      </c>
      <c r="B3267" s="91" t="s">
        <v>60</v>
      </c>
      <c r="C3267" s="104">
        <f>IF('7th 1'!C59&gt;0,'7th 1'!J59,IF('7th 1'!K59&gt;0,'7th 1'!R59,IF('7th 1'!S59&gt;0,'7th 1'!Z59,0)))</f>
        <v>34.5</v>
      </c>
      <c r="D3267" s="104">
        <f>IF('7th 2'!C59&gt;0,'7th 2'!J59,IF('7th 2'!K59&gt;0,'7th 2'!R59,IF('7th 2'!S59&gt;0,'7th 2'!Z59,0)))</f>
        <v>40.75</v>
      </c>
      <c r="E3267" s="104">
        <f>IF('7th 3'!C59&gt;0,'7th 3'!J59,IF('7th 3'!K59&gt;0,'7th 3'!R59,IF('7th 3'!S59&gt;0,'7th 3'!Z59,0)))</f>
        <v>32</v>
      </c>
      <c r="F3267" s="104">
        <f>IF('7th 4'!C59&gt;0,'7th 4'!J59,IF('7th 4'!K59&gt;0,'7th 4'!R59,IF('7th 4'!S59&gt;0,'7th 4'!Z59,0)))</f>
        <v>35.5</v>
      </c>
      <c r="G3267" s="104">
        <f>IF('7th 5'!C59&gt;0,'7th 5'!J59,IF('7th 5'!K59&gt;0,'7th 5'!R59,IF('7th 5'!S59&gt;0,'7th 5'!Z59,0)))</f>
        <v>39.5</v>
      </c>
      <c r="H3267" s="104">
        <f>IF('7th 6'!C59&gt;0,'7th 6'!J59,IF('7th 6'!K59&gt;0,'7th 6'!R59,IF('7th 6'!S59&gt;0,'7th 6'!Z59,0)))</f>
        <v>23.75</v>
      </c>
      <c r="I3267" s="466"/>
      <c r="J3267" s="440">
        <f>I3265/(C3264+D3264+E3264+F3264+G3264+H3264)</f>
        <v>2.9</v>
      </c>
      <c r="K3267" s="442" t="str">
        <f>IF(J3267&gt;=2.5,K3265,IF(J3267&gt;=2.25,"C",IF(J3267&gt;=2,"D",IF(J3267=0,0,"F"))))</f>
        <v>B-</v>
      </c>
      <c r="L3267" s="104">
        <f>IF('8th 1'!C59&gt;0,'8th 1'!J59,IF('8th 1'!K59&gt;0,'8th 1'!R59,IF('8th 1'!S59&gt;0,'8th 1'!Z59,0)))</f>
        <v>38.25</v>
      </c>
      <c r="M3267" s="104">
        <f>IF('8th 2'!C59&gt;0,'8th 2'!J59,IF('8th 2'!K59&gt;0,'8th 2'!R59,IF('8th 2'!S59&gt;0,'8th 2'!Z59,0)))</f>
        <v>41</v>
      </c>
      <c r="N3267" s="104">
        <f>IF('8th 3'!C59&gt;0,'8th 3'!J59,IF('8th 3'!K59&gt;0,'8th 3'!R59,IF('8th 3'!S59&gt;0,'8th 3'!Z59,0)))</f>
        <v>44.5</v>
      </c>
      <c r="O3267" s="104">
        <f>IF('8th 4'!C59&gt;0,'8th 4'!J59,IF('8th 4'!K59&gt;0,'8th 4'!R59,IF('8th 4'!S59&gt;0,'8th 4'!Z59,0)))</f>
        <v>33.25</v>
      </c>
      <c r="P3267" s="104">
        <f>IF('8th 5'!C59&gt;0,'8th 5'!J59,IF('8th 5'!K59&gt;0,'8th 5'!R59,IF('8th 5'!S59&gt;0,'8th 5'!Z59,0)))</f>
        <v>28</v>
      </c>
      <c r="Q3267" s="104">
        <f>IF('8th 6'!C59&gt;0,'8th 6'!J59,IF('8th 6'!K59&gt;0,'8th 6'!R59,IF('8th 6'!S59&gt;0,'8th 6'!Z59,0)))</f>
        <v>34</v>
      </c>
      <c r="R3267" s="104">
        <f>IF('8th 7'!C59&gt;0,'8th 7'!J59,IF('8th 7'!K59&gt;0,'8th 7'!R59,IF('8th 7'!S59&gt;0,'8th 7'!Z59,0)))</f>
        <v>0</v>
      </c>
      <c r="S3267" s="466"/>
      <c r="T3267" s="440">
        <f>S3265/(L3264+M3264+N3264+O3264+P3264+Q3264+R3264)</f>
        <v>3.05</v>
      </c>
      <c r="U3267" s="442" t="str">
        <f>IF(T3267&gt;=2.5,U3265,IF(T3267&gt;=2.25,"C",IF(T3267&gt;=2,"D",IF(T3267=0,0,"F"))))</f>
        <v>B</v>
      </c>
      <c r="V3267" s="454" t="s">
        <v>40</v>
      </c>
      <c r="W3267" s="443"/>
      <c r="X3267" s="443"/>
      <c r="Y3267" s="455"/>
      <c r="Z3267" s="510"/>
    </row>
    <row r="3268" spans="1:26" ht="16.5" customHeight="1">
      <c r="A3268" s="424"/>
      <c r="B3268" s="91" t="s">
        <v>67</v>
      </c>
      <c r="C3268" s="117">
        <f>'7th 1'!AA59</f>
        <v>61</v>
      </c>
      <c r="D3268" s="117">
        <f>'7th 2'!AA59</f>
        <v>66</v>
      </c>
      <c r="E3268" s="117">
        <f>'7th 3'!AA59</f>
        <v>58</v>
      </c>
      <c r="F3268" s="117">
        <f>'7th 4'!AA59</f>
        <v>62</v>
      </c>
      <c r="G3268" s="117">
        <f>'7th 5'!AA59</f>
        <v>68</v>
      </c>
      <c r="H3268" s="117">
        <f>'7th 6'!AA59</f>
        <v>45</v>
      </c>
      <c r="I3268" s="466"/>
      <c r="J3268" s="453"/>
      <c r="K3268" s="442"/>
      <c r="L3268" s="117">
        <f>'8th 1'!AA59</f>
        <v>64</v>
      </c>
      <c r="M3268" s="117">
        <f>'8th 2'!AA59</f>
        <v>68</v>
      </c>
      <c r="N3268" s="117">
        <f>'8th 3'!AA59</f>
        <v>72</v>
      </c>
      <c r="O3268" s="117">
        <f>'8th 4'!AA59</f>
        <v>58</v>
      </c>
      <c r="P3268" s="117">
        <f>'8th 5'!AA59</f>
        <v>54</v>
      </c>
      <c r="Q3268" s="117">
        <f>'8th 6'!AA59</f>
        <v>62</v>
      </c>
      <c r="R3268" s="117">
        <f>'8th 7'!AA59</f>
        <v>0</v>
      </c>
      <c r="S3268" s="466"/>
      <c r="T3268" s="453"/>
      <c r="U3268" s="442"/>
      <c r="V3268" s="444">
        <f>IF((C3269+C3271)=0,0,C3264)+IF((D3269+D3271)=0,0,D3264)+IF((E3269+E3271)=0,0,E3264)+IF((F3269+F3271)=0,0,F3264)+IF((G3269+G3271)=0,0,G3264)+IF((H3269+H3271)=0,0,H3264)+IF((L3269+L3271)=0,0,L3264)+IF((M3269+M3271)=0,0,M3264)+IF((N3269+N3271)=0,0,N3264)+IF((O3269+O3271)=0,0,O3264)+IF((P3269+P3271)=0,0,P3264)+IF((Q3269+Q3271)=0,0,Q3264)+IF((R3269+R3271)=0,0,R3264)+IF(I3275&gt;0,1.5,0)</f>
        <v>31.5</v>
      </c>
      <c r="W3268" s="457">
        <f>I3265+S3265+(I3275*1.5)</f>
        <v>94.125</v>
      </c>
      <c r="X3268" s="440">
        <f>IF(S3265&gt;0,(W3268/31.5),J3267)</f>
        <v>2.9880952380952381</v>
      </c>
      <c r="Y3268" s="164" t="str">
        <f>IF(X3268&gt;=4,"A+",IF(X3268&gt;=3.75,"A",IF(X3268&gt;=3.5,"A-",IF(X3268&gt;=3.25,"B+",IF(X3268&gt;=3,"B",IF(X3268&gt;=2.75,"B-",IF(X3268&gt;=2.5,"C+",IF(X3268&gt;=2,"C","F"))))))))</f>
        <v>B-</v>
      </c>
      <c r="Z3268" s="510"/>
    </row>
    <row r="3269" spans="1:26" ht="16.5">
      <c r="A3269" s="424"/>
      <c r="B3269" s="91" t="s">
        <v>1</v>
      </c>
      <c r="C3269" s="104">
        <f>'7th 1'!AC59</f>
        <v>3</v>
      </c>
      <c r="D3269" s="104">
        <f>'7th 2'!AC59</f>
        <v>3.25</v>
      </c>
      <c r="E3269" s="104">
        <f>'7th 3'!AC59</f>
        <v>2.75</v>
      </c>
      <c r="F3269" s="104">
        <f>'7th 4'!AC59</f>
        <v>3</v>
      </c>
      <c r="G3269" s="104">
        <f>'7th 5'!AC59</f>
        <v>3.25</v>
      </c>
      <c r="H3269" s="104">
        <f>'7th 6'!AC59</f>
        <v>2.25</v>
      </c>
      <c r="I3269" s="466"/>
      <c r="J3269" s="98"/>
      <c r="K3269" s="112"/>
      <c r="L3269" s="104">
        <f>'8th 1'!AC59</f>
        <v>3</v>
      </c>
      <c r="M3269" s="104">
        <f>'8th 2'!AC59</f>
        <v>3.25</v>
      </c>
      <c r="N3269" s="104">
        <f>'8th 3'!AC59</f>
        <v>3.5</v>
      </c>
      <c r="O3269" s="104">
        <f>'8th 4'!AC59</f>
        <v>2.75</v>
      </c>
      <c r="P3269" s="104">
        <f>'8th 5'!AC59</f>
        <v>2.5</v>
      </c>
      <c r="Q3269" s="104">
        <f>'8th 6'!AC59</f>
        <v>3</v>
      </c>
      <c r="R3269" s="104">
        <f>'8th 7'!AC59</f>
        <v>0</v>
      </c>
      <c r="S3269" s="466"/>
      <c r="T3269" s="98"/>
      <c r="V3269" s="456"/>
      <c r="W3269" s="448"/>
      <c r="X3269" s="441"/>
      <c r="Y3269" s="451" t="str">
        <f>IF(S3265&gt;0,(IF(X3268&gt;=2.5,Y3268,IF(X3268&gt;=2.25,"C",IF(X3268&gt;=2,"D","F")))),K3267)</f>
        <v>B-</v>
      </c>
      <c r="Z3269" s="510"/>
    </row>
    <row r="3270" spans="1:26" ht="16.5">
      <c r="A3270" s="424"/>
      <c r="B3270" s="91" t="s">
        <v>2</v>
      </c>
      <c r="C3270" s="104" t="str">
        <f>'7th 1'!AB59</f>
        <v>B</v>
      </c>
      <c r="D3270" s="104" t="str">
        <f>'7th 2'!AB59</f>
        <v>B+</v>
      </c>
      <c r="E3270" s="104" t="str">
        <f>'7th 3'!AB59</f>
        <v>B-</v>
      </c>
      <c r="F3270" s="104" t="str">
        <f>'7th 4'!AB59</f>
        <v>B</v>
      </c>
      <c r="G3270" s="104" t="str">
        <f>'7th 5'!AB59</f>
        <v>B+</v>
      </c>
      <c r="H3270" s="104" t="str">
        <f>'7th 6'!AB59</f>
        <v>C</v>
      </c>
      <c r="I3270" s="466"/>
      <c r="J3270" s="98"/>
      <c r="K3270" s="90"/>
      <c r="L3270" s="104" t="str">
        <f>'8th 1'!AB59</f>
        <v>B</v>
      </c>
      <c r="M3270" s="104" t="str">
        <f>'8th 2'!AB59</f>
        <v>B+</v>
      </c>
      <c r="N3270" s="104" t="str">
        <f>'8th 3'!AB59</f>
        <v>A-</v>
      </c>
      <c r="O3270" s="104" t="str">
        <f>'8th 4'!AB59</f>
        <v>B-</v>
      </c>
      <c r="P3270" s="104" t="str">
        <f>'8th 5'!AB59</f>
        <v>C+</v>
      </c>
      <c r="Q3270" s="104" t="str">
        <f>'8th 6'!AB59</f>
        <v>B</v>
      </c>
      <c r="R3270" s="104" t="str">
        <f>'8th 7'!AB59</f>
        <v/>
      </c>
      <c r="S3270" s="466"/>
      <c r="T3270" s="98"/>
      <c r="U3270" s="90"/>
      <c r="V3270" s="446"/>
      <c r="W3270" s="449"/>
      <c r="X3270" s="450"/>
      <c r="Y3270" s="452"/>
      <c r="Z3270" s="510"/>
    </row>
    <row r="3271" spans="1:26" ht="16.5">
      <c r="A3271" s="413" t="s">
        <v>127</v>
      </c>
      <c r="B3271" s="91" t="s">
        <v>1</v>
      </c>
      <c r="C3271" s="104" t="str">
        <f>'7th 1'!AD59</f>
        <v>3.51</v>
      </c>
      <c r="D3271" s="104">
        <f>'7th 2'!AD59</f>
        <v>0</v>
      </c>
      <c r="E3271" s="104">
        <f>'7th 3'!AD59</f>
        <v>0</v>
      </c>
      <c r="F3271" s="104">
        <f>'7th 4'!AD59</f>
        <v>0</v>
      </c>
      <c r="G3271" s="104">
        <f>'7th 5'!AD59</f>
        <v>0</v>
      </c>
      <c r="H3271" s="104">
        <f>'7th 6'!AD59</f>
        <v>0</v>
      </c>
      <c r="I3271" s="415">
        <f>(C3271*C3264)+(D3271*D3264)+(E3271*E3264)+(F3271*F3264)+(G3271*G3264)+(H3271*H3264)</f>
        <v>5.2649999999999997</v>
      </c>
      <c r="J3271" s="417">
        <f>IF(C3271&gt;0,(C3269*C3264),0)+IF(D3271&gt;0,(D3269*D3264),0)+IF(E3271&gt;0,(E3269*E3264),0)+IF(F3271&gt;0,(F3269*F3264),0)+IF(G3271&gt;0,(G3269*G3264),0)+IF(H3271&gt;0,(H3269*H3264),0)</f>
        <v>4.5</v>
      </c>
      <c r="K3271" s="418">
        <f>IF(C3271&gt;C3269,((C3271*C3264)-(C3269*C3264)),0)+IF(D3271&gt;D3269,((D3271*D3264)-(D3269*D3264)),0)+IF(E3271&gt;E3269,((E3271*E3264)-(E3269*E3264)),0)+IF(F3271&gt;F3269,((F3271*F3264)-(F3269*F3264)),0)+IF(G3271&gt;G3269,((G3271*G3264)-(G3269*G3264)),0)+IF(H3271&gt;H3269,((H3271*H3264)-(H3269*H3264)),0)</f>
        <v>0.76499999999999968</v>
      </c>
      <c r="L3271" s="165">
        <f>'8th 1'!AD59</f>
        <v>0</v>
      </c>
      <c r="M3271" s="104">
        <f>'8th 2'!AD59</f>
        <v>0</v>
      </c>
      <c r="N3271" s="104">
        <f>'8th 3'!AD59</f>
        <v>0</v>
      </c>
      <c r="O3271" s="104">
        <f>'8th 4'!AD59</f>
        <v>0</v>
      </c>
      <c r="P3271" s="104">
        <f>'8th 5'!AD59</f>
        <v>0</v>
      </c>
      <c r="Q3271" s="104">
        <f>'8th 6'!AD59</f>
        <v>0</v>
      </c>
      <c r="R3271" s="104">
        <f>'8th 7'!AD59</f>
        <v>0</v>
      </c>
      <c r="S3271" s="403">
        <f>(L3271*L3264)+(M3271*M3264)+(N3271*N3264)+(O3271*O3264)+(P3271*P3264)+(Q3271*Q3264)+(R3271*R3264)</f>
        <v>0</v>
      </c>
      <c r="T3271" s="417">
        <f>IF(L3271&gt;0,(L3269*L3264),0)+IF(M3271&gt;0,(M3269*M3264),0)+IF(N3271&gt;0,(N3269*N3264),0)+IF(O3271&gt;0,(O3269*O3264),0)+IF(P3271&gt;0,(P3269*P3264),0)+IF(Q3271&gt;0,(Q3269*Q3264),0)+IF(R3271&gt;0,(R3269*R3264),0)</f>
        <v>0</v>
      </c>
      <c r="U3271" s="399">
        <f>IF(L3271&gt;L3269,((L3271*L3264)-(L3269*L3264)),0)+IF(M3271&gt;M3269,((M3271*M3264)-(M3269*M3264)),0)+IF(N3271&gt;N3269,((N3271*N3264)-(N3269*N3264)),0)+IF(O3271&gt;O3269,((O3271*O3264)-(O3269*O3264)),0)+IF(P3271&gt;P3269,((P3271*P3264)-(P3269*P3264)),0)+IF(Q3271&gt;Q3269,((Q3271*Q3264)-(Q3269*Q3264)),0)+IF(R3271&gt;R3269,((R3271*R3264)-(R3269*R3264)),0)</f>
        <v>0</v>
      </c>
      <c r="V3271" s="401">
        <f>I3271+S3271</f>
        <v>5.2649999999999997</v>
      </c>
      <c r="W3271" s="403">
        <f>J3271+T3271</f>
        <v>4.5</v>
      </c>
      <c r="X3271" s="403">
        <f>K3271+U3271</f>
        <v>0.76499999999999968</v>
      </c>
      <c r="Y3271" s="405">
        <f>IF(V3263&gt;0,(X3271+Y3258),0)</f>
        <v>0.76499999999999968</v>
      </c>
      <c r="Z3271" s="510"/>
    </row>
    <row r="3272" spans="1:26" ht="15.75" customHeight="1" thickBot="1">
      <c r="A3272" s="414"/>
      <c r="B3272" s="157" t="s">
        <v>23</v>
      </c>
      <c r="C3272" s="180" t="str">
        <f>'7th 1'!AE59</f>
        <v>Imp:</v>
      </c>
      <c r="D3272" s="180" t="str">
        <f>'7th 2'!AE59</f>
        <v/>
      </c>
      <c r="E3272" s="180" t="str">
        <f>'7th 3'!AE59</f>
        <v/>
      </c>
      <c r="F3272" s="180" t="str">
        <f>'7th 4'!AE59</f>
        <v/>
      </c>
      <c r="G3272" s="180" t="str">
        <f>'7th 5'!AE59</f>
        <v/>
      </c>
      <c r="H3272" s="180" t="str">
        <f>'7th 6'!AE59</f>
        <v/>
      </c>
      <c r="I3272" s="416"/>
      <c r="J3272" s="416"/>
      <c r="K3272" s="419"/>
      <c r="L3272" s="180" t="str">
        <f>'8th 1'!AE59</f>
        <v/>
      </c>
      <c r="M3272" s="180" t="str">
        <f>'8th 2'!AE59</f>
        <v/>
      </c>
      <c r="N3272" s="180" t="str">
        <f>'8th 3'!AE59</f>
        <v/>
      </c>
      <c r="O3272" s="180" t="str">
        <f>'8th 4'!AE59</f>
        <v/>
      </c>
      <c r="P3272" s="180" t="str">
        <f>'8th 5'!AE59</f>
        <v/>
      </c>
      <c r="Q3272" s="180" t="str">
        <f>'8th 6'!AE59</f>
        <v/>
      </c>
      <c r="R3272" s="180" t="str">
        <f>'8th 7'!AE59</f>
        <v/>
      </c>
      <c r="S3272" s="420"/>
      <c r="T3272" s="420"/>
      <c r="U3272" s="400"/>
      <c r="V3272" s="402"/>
      <c r="W3272" s="404"/>
      <c r="X3272" s="404"/>
      <c r="Y3272" s="406"/>
      <c r="Z3272" s="510"/>
    </row>
    <row r="3273" spans="1:26" ht="9.75" customHeight="1" thickTop="1" thickBot="1">
      <c r="C3273" s="53"/>
      <c r="D3273" s="53"/>
      <c r="E3273" s="53"/>
      <c r="F3273" s="53"/>
      <c r="G3273" s="53"/>
      <c r="H3273" s="53"/>
      <c r="L3273" s="53"/>
      <c r="M3273" s="53"/>
      <c r="N3273" s="53"/>
      <c r="O3273" s="53"/>
      <c r="P3273" s="53"/>
      <c r="Q3273" s="53"/>
      <c r="R3273" s="53"/>
      <c r="V3273" s="53"/>
      <c r="W3273" s="53"/>
      <c r="X3273" s="53"/>
      <c r="Y3273" s="53"/>
    </row>
    <row r="3274" spans="1:26" ht="18.75" thickTop="1">
      <c r="A3274" s="407" t="s">
        <v>33</v>
      </c>
      <c r="B3274" s="408"/>
      <c r="C3274" s="376" t="s">
        <v>35</v>
      </c>
      <c r="D3274" s="380"/>
      <c r="E3274" s="376" t="s">
        <v>30</v>
      </c>
      <c r="F3274" s="380"/>
      <c r="G3274" s="376" t="s">
        <v>31</v>
      </c>
      <c r="H3274" s="380"/>
      <c r="I3274" s="376" t="s">
        <v>32</v>
      </c>
      <c r="J3274" s="411"/>
      <c r="K3274" s="411"/>
      <c r="L3274" s="412"/>
      <c r="M3274" s="370" t="s">
        <v>50</v>
      </c>
      <c r="N3274" s="371"/>
      <c r="O3274" s="376" t="s">
        <v>0</v>
      </c>
      <c r="P3274" s="377"/>
      <c r="Q3274" s="169" t="s">
        <v>29</v>
      </c>
      <c r="R3274" s="378" t="s">
        <v>216</v>
      </c>
      <c r="S3274" s="379"/>
      <c r="T3274" s="379"/>
      <c r="U3274" s="380"/>
      <c r="V3274" s="381" t="s">
        <v>2</v>
      </c>
      <c r="W3274" s="382"/>
      <c r="X3274" s="170"/>
      <c r="Y3274" s="171"/>
    </row>
    <row r="3275" spans="1:26" s="113" customFormat="1" ht="18" customHeight="1">
      <c r="A3275" s="409"/>
      <c r="B3275" s="410"/>
      <c r="C3275" s="383" t="str">
        <f>'viva-1'!K57</f>
        <v>2.50</v>
      </c>
      <c r="D3275" s="384"/>
      <c r="E3275" s="383" t="str">
        <f>'viva-2'!K57</f>
        <v>2.50</v>
      </c>
      <c r="F3275" s="384"/>
      <c r="G3275" s="385" t="str">
        <f>'viva-3'!K57</f>
        <v>2.50</v>
      </c>
      <c r="H3275" s="384"/>
      <c r="I3275" s="383" t="str">
        <f>'viva-4'!K57</f>
        <v>3.25</v>
      </c>
      <c r="J3275" s="386"/>
      <c r="K3275" s="386"/>
      <c r="L3275" s="387"/>
      <c r="M3275" s="372"/>
      <c r="N3275" s="373"/>
      <c r="O3275" s="388">
        <f>W3263+Y3271</f>
        <v>344.64</v>
      </c>
      <c r="P3275" s="389"/>
      <c r="Q3275" s="397">
        <f>V3263</f>
        <v>126</v>
      </c>
      <c r="R3275" s="392">
        <f>O3275/126</f>
        <v>2.735238095238095</v>
      </c>
      <c r="S3275" s="393"/>
      <c r="T3275" s="393"/>
      <c r="U3275" s="394"/>
      <c r="V3275" s="359" t="str">
        <f>IF(R3275&gt;=2.5,Y3275,IF(R3275&gt;=2.25,"C",IF(R3275&gt;=2,"D",IF(R3275=0,0,"F"))))</f>
        <v>C+</v>
      </c>
      <c r="W3275" s="360"/>
      <c r="X3275" s="172"/>
      <c r="Y3275" s="173" t="str">
        <f>IF(R3275&gt;=4,"A+",IF(R3275&gt;=3.75,"A",IF(R3275&gt;=3.5,"A-",IF(R3275&gt;=3.25,"B+",IF(R3275&gt;=3,"B",IF(R3275&gt;=2.75,"B-",IF(R3275&gt;=2.5,"C+",IF(R3275&gt;=2,"C","F"))))))))</f>
        <v>C+</v>
      </c>
      <c r="Z3275" s="174"/>
    </row>
    <row r="3276" spans="1:26" ht="30.75" customHeight="1" thickBot="1">
      <c r="A3276" s="363" t="s">
        <v>34</v>
      </c>
      <c r="B3276" s="364"/>
      <c r="C3276" s="365" t="s">
        <v>1</v>
      </c>
      <c r="D3276" s="366"/>
      <c r="E3276" s="367">
        <f>C3275+E3275+G3275+I3275</f>
        <v>10.75</v>
      </c>
      <c r="F3276" s="368"/>
      <c r="G3276" s="365" t="s">
        <v>0</v>
      </c>
      <c r="H3276" s="366"/>
      <c r="I3276" s="367">
        <f>E3276*1.5</f>
        <v>16.125</v>
      </c>
      <c r="J3276" s="369"/>
      <c r="K3276" s="369"/>
      <c r="L3276" s="368"/>
      <c r="M3276" s="374"/>
      <c r="N3276" s="375"/>
      <c r="O3276" s="390"/>
      <c r="P3276" s="391"/>
      <c r="Q3276" s="398"/>
      <c r="R3276" s="395"/>
      <c r="S3276" s="395"/>
      <c r="T3276" s="395"/>
      <c r="U3276" s="396"/>
      <c r="V3276" s="361"/>
      <c r="W3276" s="362"/>
      <c r="X3276" s="175"/>
      <c r="Y3276" s="176"/>
    </row>
    <row r="3277" spans="1:26" ht="30" customHeight="1" thickTop="1">
      <c r="B3277" s="54"/>
      <c r="C3277" s="54"/>
      <c r="D3277" s="514" t="s">
        <v>24</v>
      </c>
      <c r="E3277" s="514"/>
      <c r="F3277" s="514"/>
      <c r="G3277" s="514"/>
      <c r="H3277" s="514"/>
      <c r="I3277" s="514"/>
      <c r="J3277" s="514"/>
      <c r="K3277" s="514"/>
      <c r="L3277" s="514"/>
      <c r="M3277" s="514"/>
      <c r="N3277" s="514"/>
      <c r="O3277" s="514"/>
      <c r="P3277" s="514"/>
      <c r="Q3277" s="514"/>
      <c r="R3277" s="514"/>
      <c r="S3277" s="514"/>
      <c r="T3277" s="55" t="s">
        <v>36</v>
      </c>
      <c r="U3277" s="56"/>
      <c r="V3277" s="515">
        <f>'1st 1'!R60</f>
        <v>0</v>
      </c>
      <c r="W3277" s="516"/>
      <c r="X3277" s="516"/>
      <c r="Y3277" s="516"/>
    </row>
    <row r="3278" spans="1:26" ht="18.75">
      <c r="A3278" s="57"/>
      <c r="B3278" s="58"/>
      <c r="C3278" s="59" t="s">
        <v>4</v>
      </c>
      <c r="D3278" s="60" t="s">
        <v>71</v>
      </c>
      <c r="E3278" s="60"/>
      <c r="F3278" s="53"/>
      <c r="G3278" s="61"/>
      <c r="H3278" s="517" t="s">
        <v>73</v>
      </c>
      <c r="I3278" s="518"/>
      <c r="J3278" s="518"/>
      <c r="K3278" s="518"/>
      <c r="L3278" s="518"/>
      <c r="M3278" s="518"/>
      <c r="N3278" s="518"/>
      <c r="O3278" s="62"/>
      <c r="P3278" s="62"/>
      <c r="Q3278" s="62"/>
      <c r="R3278" s="53"/>
      <c r="S3278" s="63"/>
      <c r="T3278" s="55" t="s">
        <v>37</v>
      </c>
      <c r="U3278" s="56"/>
      <c r="V3278" s="519">
        <f>'1st 1'!A60</f>
        <v>0</v>
      </c>
      <c r="W3278" s="516"/>
      <c r="X3278" s="516"/>
      <c r="Y3278" s="516"/>
    </row>
    <row r="3279" spans="1:26" ht="18.75">
      <c r="A3279" s="57"/>
      <c r="B3279" s="58"/>
      <c r="C3279" s="59" t="s">
        <v>5</v>
      </c>
      <c r="D3279" s="60" t="s">
        <v>66</v>
      </c>
      <c r="E3279" s="60"/>
      <c r="F3279" s="64"/>
      <c r="G3279" s="53"/>
      <c r="H3279" s="61"/>
      <c r="I3279" s="65"/>
      <c r="J3279" s="520">
        <f>'1st 1'!A3906</f>
        <v>0</v>
      </c>
      <c r="K3279" s="521"/>
      <c r="L3279" s="521"/>
      <c r="M3279" s="521"/>
      <c r="N3279" s="62"/>
      <c r="O3279" s="62"/>
      <c r="P3279" s="53"/>
      <c r="Q3279" s="53"/>
      <c r="R3279" s="53"/>
      <c r="S3279" s="63"/>
      <c r="T3279" s="55" t="s">
        <v>38</v>
      </c>
      <c r="U3279" s="56"/>
      <c r="V3279" s="56"/>
      <c r="W3279" s="56"/>
      <c r="X3279" s="56"/>
      <c r="Y3279" s="66">
        <f>'1st 1'!S60</f>
        <v>0</v>
      </c>
    </row>
    <row r="3280" spans="1:26" ht="18.75">
      <c r="A3280" s="57"/>
      <c r="B3280" s="58"/>
      <c r="C3280" s="59" t="s">
        <v>6</v>
      </c>
      <c r="D3280" s="60" t="s">
        <v>14</v>
      </c>
      <c r="E3280" s="58"/>
      <c r="F3280" s="67" t="s">
        <v>7</v>
      </c>
      <c r="G3280" s="68">
        <f>'1st 1'!B60</f>
        <v>0</v>
      </c>
      <c r="H3280" s="69"/>
      <c r="I3280" s="70"/>
      <c r="J3280" s="70"/>
      <c r="K3280" s="70"/>
      <c r="L3280" s="53"/>
      <c r="M3280" s="53"/>
      <c r="N3280" s="53"/>
      <c r="O3280" s="53"/>
      <c r="P3280" s="53"/>
      <c r="Q3280" s="53"/>
      <c r="R3280" s="53"/>
      <c r="V3280" s="53"/>
      <c r="W3280" s="53"/>
      <c r="X3280" s="53"/>
      <c r="Y3280" s="53"/>
    </row>
    <row r="3281" spans="1:26" ht="18.75">
      <c r="A3281" s="57"/>
      <c r="B3281" s="64"/>
      <c r="C3281" s="64"/>
      <c r="D3281" s="64"/>
      <c r="E3281" s="53"/>
      <c r="F3281" s="67" t="s">
        <v>8</v>
      </c>
      <c r="G3281" s="72">
        <f>'1st 1'!T60</f>
        <v>0</v>
      </c>
      <c r="H3281" s="69"/>
      <c r="I3281" s="70"/>
      <c r="J3281" s="70"/>
      <c r="K3281" s="70"/>
      <c r="L3281" s="53"/>
      <c r="M3281" s="53"/>
      <c r="N3281" s="53"/>
      <c r="O3281" s="53"/>
      <c r="P3281" s="53"/>
      <c r="Q3281" s="53"/>
      <c r="R3281" s="53"/>
      <c r="V3281" s="53"/>
      <c r="W3281" s="53"/>
      <c r="X3281" s="53"/>
      <c r="Y3281" s="53"/>
    </row>
    <row r="3282" spans="1:26" ht="18.75">
      <c r="A3282" s="57"/>
      <c r="B3282" s="64"/>
      <c r="C3282" s="64"/>
      <c r="D3282" s="64"/>
      <c r="E3282" s="53"/>
      <c r="F3282" s="67" t="s">
        <v>9</v>
      </c>
      <c r="G3282" s="72">
        <f>'1st 1'!U60</f>
        <v>0</v>
      </c>
      <c r="H3282" s="69"/>
      <c r="I3282" s="70"/>
      <c r="J3282" s="70"/>
      <c r="K3282" s="70"/>
      <c r="L3282" s="53"/>
      <c r="M3282" s="53"/>
      <c r="N3282" s="53"/>
      <c r="O3282" s="53"/>
      <c r="P3282" s="53"/>
      <c r="Q3282" s="53"/>
      <c r="R3282" s="53"/>
      <c r="V3282" s="53"/>
      <c r="W3282" s="53"/>
      <c r="X3282" s="53"/>
      <c r="Y3282" s="53"/>
    </row>
    <row r="3283" spans="1:26" ht="18.75">
      <c r="A3283" s="57"/>
      <c r="B3283" s="64"/>
      <c r="C3283" s="64"/>
      <c r="D3283" s="64"/>
      <c r="E3283" s="53"/>
      <c r="F3283" s="67" t="s">
        <v>10</v>
      </c>
      <c r="G3283" s="72">
        <f>'1st 1'!V60</f>
        <v>0</v>
      </c>
      <c r="H3283" s="69"/>
      <c r="I3283" s="73"/>
      <c r="J3283" s="73"/>
      <c r="K3283" s="73"/>
      <c r="L3283" s="53"/>
      <c r="M3283" s="53"/>
      <c r="N3283" s="53"/>
      <c r="O3283" s="53"/>
      <c r="P3283" s="53"/>
      <c r="Q3283" s="53"/>
      <c r="R3283" s="53"/>
      <c r="V3283" s="53"/>
      <c r="W3283" s="53"/>
      <c r="X3283" s="53"/>
      <c r="Y3283" s="53"/>
    </row>
    <row r="3284" spans="1:26" ht="21.75" customHeight="1" thickBot="1">
      <c r="A3284" s="522" t="s">
        <v>25</v>
      </c>
      <c r="B3284" s="522"/>
      <c r="C3284" s="523"/>
      <c r="D3284" s="523"/>
      <c r="E3284" s="523"/>
      <c r="F3284" s="523"/>
      <c r="G3284" s="523"/>
      <c r="H3284" s="523"/>
      <c r="I3284" s="523"/>
      <c r="J3284" s="523"/>
      <c r="K3284" s="523"/>
      <c r="L3284" s="524"/>
      <c r="M3284" s="524"/>
      <c r="N3284" s="524"/>
      <c r="O3284" s="524"/>
      <c r="P3284" s="524"/>
      <c r="Q3284" s="524"/>
      <c r="R3284" s="524"/>
      <c r="S3284" s="524"/>
      <c r="T3284" s="524"/>
      <c r="U3284" s="524"/>
      <c r="V3284" s="524"/>
      <c r="W3284" s="524"/>
      <c r="X3284" s="524"/>
      <c r="Y3284" s="524"/>
    </row>
    <row r="3285" spans="1:26" ht="19.5" customHeight="1" thickTop="1" thickBot="1">
      <c r="A3285" s="478" t="s">
        <v>42</v>
      </c>
      <c r="B3285" s="479"/>
      <c r="C3285" s="479"/>
      <c r="D3285" s="479"/>
      <c r="E3285" s="479"/>
      <c r="F3285" s="479"/>
      <c r="G3285" s="479"/>
      <c r="H3285" s="479"/>
      <c r="I3285" s="479"/>
      <c r="J3285" s="479"/>
      <c r="K3285" s="480"/>
      <c r="L3285" s="479" t="s">
        <v>43</v>
      </c>
      <c r="M3285" s="479"/>
      <c r="N3285" s="479"/>
      <c r="O3285" s="479"/>
      <c r="P3285" s="479"/>
      <c r="Q3285" s="479"/>
      <c r="R3285" s="479"/>
      <c r="S3285" s="479"/>
      <c r="T3285" s="479"/>
      <c r="U3285" s="506"/>
      <c r="V3285" s="507" t="s">
        <v>39</v>
      </c>
      <c r="W3285" s="508"/>
      <c r="X3285" s="508"/>
      <c r="Y3285" s="509"/>
      <c r="Z3285" s="510" t="s">
        <v>68</v>
      </c>
    </row>
    <row r="3286" spans="1:26" ht="19.5" thickTop="1" thickBot="1">
      <c r="A3286" s="74" t="s">
        <v>22</v>
      </c>
      <c r="B3286" s="75"/>
      <c r="C3286" s="76">
        <f>'1st 1'!C4</f>
        <v>101</v>
      </c>
      <c r="D3286" s="76">
        <f>'1st 2'!C4</f>
        <v>102</v>
      </c>
      <c r="E3286" s="76">
        <f>'1st 3'!C4</f>
        <v>103</v>
      </c>
      <c r="F3286" s="76">
        <f>'1st 4'!C4</f>
        <v>104</v>
      </c>
      <c r="G3286" s="76">
        <f>'1st 5'!C4</f>
        <v>105</v>
      </c>
      <c r="H3286" s="76">
        <f>'1st 6'!C4</f>
        <v>106</v>
      </c>
      <c r="I3286" s="511" t="s">
        <v>0</v>
      </c>
      <c r="J3286" s="511" t="s">
        <v>3</v>
      </c>
      <c r="K3286" s="512" t="s">
        <v>2</v>
      </c>
      <c r="L3286" s="76">
        <f>'2nd 1'!C4</f>
        <v>107</v>
      </c>
      <c r="M3286" s="76">
        <f>'2nd 2'!C4</f>
        <v>108</v>
      </c>
      <c r="N3286" s="76">
        <f>'2nd 3'!C4</f>
        <v>109</v>
      </c>
      <c r="O3286" s="76">
        <f>'2nd 4'!C4</f>
        <v>110</v>
      </c>
      <c r="P3286" s="76">
        <f>'2nd 5'!C4</f>
        <v>111</v>
      </c>
      <c r="Q3286" s="76">
        <f>'2nd 6'!C4</f>
        <v>112</v>
      </c>
      <c r="R3286" s="76">
        <f>'2nd 7'!C4</f>
        <v>0</v>
      </c>
      <c r="S3286" s="429" t="s">
        <v>0</v>
      </c>
      <c r="T3286" s="429" t="s">
        <v>3</v>
      </c>
      <c r="U3286" s="431" t="s">
        <v>2</v>
      </c>
      <c r="V3286" s="492" t="s">
        <v>29</v>
      </c>
      <c r="W3286" s="493" t="s">
        <v>0</v>
      </c>
      <c r="X3286" s="494" t="s">
        <v>3</v>
      </c>
      <c r="Y3286" s="495" t="s">
        <v>2</v>
      </c>
      <c r="Z3286" s="510"/>
    </row>
    <row r="3287" spans="1:26" ht="64.5" customHeight="1" thickTop="1" thickBot="1">
      <c r="A3287" s="77" t="s">
        <v>63</v>
      </c>
      <c r="B3287" s="78"/>
      <c r="C3287" s="114" t="str">
        <f>'1st 1'!C6</f>
        <v>Drawing-1</v>
      </c>
      <c r="D3287" s="114" t="str">
        <f>'1st 2'!C6</f>
        <v>Sketch-1</v>
      </c>
      <c r="E3287" s="114" t="str">
        <f>'1st 3'!C6</f>
        <v>Parspective-1</v>
      </c>
      <c r="F3287" s="114" t="str">
        <f>'1st 4'!C6</f>
        <v>Study and Composition-1</v>
      </c>
      <c r="G3287" s="114" t="str">
        <f>'1st 5'!C6</f>
        <v>History of Civilization-1</v>
      </c>
      <c r="H3287" s="114" t="str">
        <f>'1st 6'!C6</f>
        <v>Nazrul Studies</v>
      </c>
      <c r="I3287" s="481"/>
      <c r="J3287" s="481"/>
      <c r="K3287" s="482"/>
      <c r="L3287" s="114" t="str">
        <f>'2nd 1'!C6</f>
        <v>Drawing-2</v>
      </c>
      <c r="M3287" s="114" t="str">
        <f>'2nd 2'!C6</f>
        <v>Sketch-2</v>
      </c>
      <c r="N3287" s="114" t="str">
        <f>'2nd 3'!C6</f>
        <v>Perspective- 2</v>
      </c>
      <c r="O3287" s="114" t="str">
        <f>'2nd 4'!C6</f>
        <v>Basic Design</v>
      </c>
      <c r="P3287" s="114" t="str">
        <f>'2nd 5'!C6</f>
        <v xml:space="preserve"> Study &amp; composition 2</v>
      </c>
      <c r="Q3287" s="114" t="str">
        <f>'2nd 6'!C6</f>
        <v>History of Civilization -2</v>
      </c>
      <c r="R3287" s="114">
        <f>'2nd 7'!C6</f>
        <v>0</v>
      </c>
      <c r="S3287" s="429"/>
      <c r="T3287" s="429"/>
      <c r="U3287" s="431"/>
      <c r="V3287" s="492"/>
      <c r="W3287" s="493"/>
      <c r="X3287" s="493"/>
      <c r="Y3287" s="495"/>
      <c r="Z3287" s="510"/>
    </row>
    <row r="3288" spans="1:26" ht="18.75" thickTop="1">
      <c r="A3288" s="77" t="s">
        <v>12</v>
      </c>
      <c r="B3288" s="78"/>
      <c r="C3288" s="80">
        <f>'1st 1'!G4</f>
        <v>3</v>
      </c>
      <c r="D3288" s="80">
        <f>'1st 2'!G4</f>
        <v>1.5</v>
      </c>
      <c r="E3288" s="80">
        <f>'1st 3'!G4</f>
        <v>3</v>
      </c>
      <c r="F3288" s="80">
        <f>'1st 4'!G4</f>
        <v>3</v>
      </c>
      <c r="G3288" s="80">
        <f>'1st 5'!G4</f>
        <v>1.5</v>
      </c>
      <c r="H3288" s="80">
        <f>'1st 6'!G4</f>
        <v>3</v>
      </c>
      <c r="I3288" s="481"/>
      <c r="J3288" s="481"/>
      <c r="K3288" s="513"/>
      <c r="L3288" s="80">
        <f>'2nd 1'!G4</f>
        <v>3</v>
      </c>
      <c r="M3288" s="80">
        <f>'2nd 2'!G4</f>
        <v>1.5</v>
      </c>
      <c r="N3288" s="80">
        <f>'2nd 3'!G4</f>
        <v>3</v>
      </c>
      <c r="O3288" s="80">
        <f>'2nd 4'!G4</f>
        <v>1.5</v>
      </c>
      <c r="P3288" s="80">
        <f>'2nd 5'!G4</f>
        <v>3</v>
      </c>
      <c r="Q3288" s="80">
        <f>'2nd 6'!G4</f>
        <v>3</v>
      </c>
      <c r="R3288" s="80">
        <f>'2nd 7'!G4</f>
        <v>0</v>
      </c>
      <c r="S3288" s="430"/>
      <c r="T3288" s="430"/>
      <c r="U3288" s="432"/>
      <c r="V3288" s="468"/>
      <c r="W3288" s="471"/>
      <c r="X3288" s="471"/>
      <c r="Y3288" s="422"/>
      <c r="Z3288" s="510"/>
    </row>
    <row r="3289" spans="1:26" ht="16.5" customHeight="1">
      <c r="A3289" s="77" t="s">
        <v>11</v>
      </c>
      <c r="B3289" s="78"/>
      <c r="C3289" s="80">
        <v>100</v>
      </c>
      <c r="D3289" s="80">
        <v>100</v>
      </c>
      <c r="E3289" s="80">
        <v>100</v>
      </c>
      <c r="F3289" s="80">
        <v>100</v>
      </c>
      <c r="G3289" s="80">
        <v>100</v>
      </c>
      <c r="H3289" s="80">
        <v>100</v>
      </c>
      <c r="I3289" s="496">
        <f>(C3293*C3288)+(D3293*D3288)+(E3293*E3288)+(F3293*F3288)+(G3293*G3288)+(H3293*H3288)</f>
        <v>0</v>
      </c>
      <c r="J3289" s="82"/>
      <c r="K3289" s="83" t="str">
        <f>IF(J3290&gt;=4,"A+",IF(J3290&gt;=3.75,"A",IF(J3290&gt;=3.5,"A-",IF(J3290&gt;=3.25,"B+",IF(J3290&gt;=3,"B",IF(J3290&gt;=2.75,"B-",IF(J3290&gt;=2.5,"C+",IF(J3290&gt;=2,"C","F"))))))))</f>
        <v>F</v>
      </c>
      <c r="L3289" s="81">
        <v>100</v>
      </c>
      <c r="M3289" s="80">
        <v>100</v>
      </c>
      <c r="N3289" s="80">
        <v>100</v>
      </c>
      <c r="O3289" s="80">
        <v>100</v>
      </c>
      <c r="P3289" s="80">
        <v>100</v>
      </c>
      <c r="Q3289" s="80">
        <v>100</v>
      </c>
      <c r="R3289" s="80">
        <v>100</v>
      </c>
      <c r="S3289" s="465">
        <f>(L3293*L3288)+(M3293*M3288)+(N3293*N3288)+(O3293*O3288)+(P3293*P3288)+(Q3293*Q3288)+(R3293*R3288)</f>
        <v>0</v>
      </c>
      <c r="T3289" s="84"/>
      <c r="U3289" s="85" t="str">
        <f>IF(T3290&gt;=4,"A+",IF(T3290&gt;=3.75,"A",IF(T3290&gt;=3.5,"A-",IF(T3290&gt;=3.25,"B+",IF(T3290&gt;=3,"B",IF(T3290&gt;=2.75,"B-",IF(T3290&gt;=2.5,"C+",IF(T3290&gt;=2,"C","F"))))))))</f>
        <v>F</v>
      </c>
      <c r="V3289" s="498">
        <f>IF((C3293+C3295)=0,0,C3288)+IF((D3293+D3295)=0,0,D3288)+IF((E3293+E3295)=0,0,E3288)+IF((F3293+F3295)=0,0,F3288)+IF((G3293+G3295)=0,0,G3288)+IF((H3293+H3295)=0,0,H3288)+IF((L3293+L3295)=0,0,L3288)+IF((M3293+M3295)=0,0,M3288)+IF((N3293+N3295)=0,0,N3288)+IF((O3293+O3295)=0,0,O3288)+IF((P3293+P3295)=0,0,P3288)+IF((Q3293+Q3295)=0,0,Q3288)+IF((R3293+R3295)=0,0,R3288)+IF(C3338=0,0,1.5)</f>
        <v>0</v>
      </c>
      <c r="W3289" s="415">
        <f>I3289+S3289+(C3338*1.5)</f>
        <v>0</v>
      </c>
      <c r="X3289" s="503">
        <f>IF(S3289&gt;0,(W3289/31.5),J3290)</f>
        <v>0</v>
      </c>
      <c r="Y3289" s="154" t="str">
        <f>IF(X3289&gt;=4,"A+",IF(X3289&gt;=3.75,"A",IF(X3289&gt;=3.5,"A-",IF(X3289&gt;=3.25,"B+",IF(X3289&gt;=3,"B",IF(X3289&gt;=2.75,"B-",IF(X3289&gt;=2.5,"C+",IF(X3289&gt;=2,"C","F"))))))))</f>
        <v>F</v>
      </c>
      <c r="Z3289" s="510"/>
    </row>
    <row r="3290" spans="1:26" ht="18">
      <c r="A3290" s="77" t="s">
        <v>28</v>
      </c>
      <c r="B3290" s="86"/>
      <c r="C3290" s="87">
        <f>'1st 1'!C60</f>
        <v>0</v>
      </c>
      <c r="D3290" s="87">
        <f>'1st 2'!C60</f>
        <v>0</v>
      </c>
      <c r="E3290" s="87">
        <f>'1st 3'!C60</f>
        <v>0</v>
      </c>
      <c r="F3290" s="87">
        <f>'1st 4'!C60</f>
        <v>0</v>
      </c>
      <c r="G3290" s="87">
        <f>'1st 5'!C60</f>
        <v>0</v>
      </c>
      <c r="H3290" s="87">
        <f>'1st 6'!C60</f>
        <v>0</v>
      </c>
      <c r="I3290" s="497"/>
      <c r="J3290" s="485">
        <f>I3289/(C3288+D3288+E3288+F3288+G3288+H3288)</f>
        <v>0</v>
      </c>
      <c r="K3290" s="88"/>
      <c r="L3290" s="89">
        <f>'2nd 1'!C60</f>
        <v>0</v>
      </c>
      <c r="M3290" s="87">
        <f>'2nd 2'!C60</f>
        <v>0</v>
      </c>
      <c r="N3290" s="87">
        <f>'2nd 3'!C60</f>
        <v>0</v>
      </c>
      <c r="O3290" s="87">
        <f>'2nd 4'!C60</f>
        <v>0</v>
      </c>
      <c r="P3290" s="87">
        <f>'2nd 5'!C60</f>
        <v>0</v>
      </c>
      <c r="Q3290" s="87">
        <f>'2nd 6'!C60</f>
        <v>0</v>
      </c>
      <c r="R3290" s="87">
        <f>'2nd 7'!C60</f>
        <v>0</v>
      </c>
      <c r="S3290" s="457"/>
      <c r="T3290" s="485">
        <f>S3289/(L3288+M3288+N3288+O3288+P3288+Q3288+R3288)</f>
        <v>0</v>
      </c>
      <c r="U3290" s="90"/>
      <c r="V3290" s="499"/>
      <c r="W3290" s="501"/>
      <c r="X3290" s="453"/>
      <c r="Y3290" s="487">
        <f>IF(S3289&gt;0,(IF(X3289&gt;=2.5,Y3289,IF(X3289&gt;=2.25,"C",IF(X3289&gt;=2,"D","F")))),K3291)</f>
        <v>0</v>
      </c>
      <c r="Z3290" s="510"/>
    </row>
    <row r="3291" spans="1:26" ht="16.5" customHeight="1">
      <c r="A3291" s="423" t="s">
        <v>26</v>
      </c>
      <c r="B3291" s="91" t="s">
        <v>60</v>
      </c>
      <c r="C3291" s="87">
        <f>'1st 1'!J60</f>
        <v>0</v>
      </c>
      <c r="D3291" s="87">
        <f>'1st 2'!J60</f>
        <v>0</v>
      </c>
      <c r="E3291" s="87">
        <f>'1st 3'!J60</f>
        <v>0</v>
      </c>
      <c r="F3291" s="87">
        <f>'1st 4'!J60</f>
        <v>0</v>
      </c>
      <c r="G3291" s="87">
        <f>'1st 5'!J60</f>
        <v>0</v>
      </c>
      <c r="H3291" s="87">
        <f>'1st 6'!J60</f>
        <v>0</v>
      </c>
      <c r="I3291" s="497"/>
      <c r="J3291" s="505"/>
      <c r="K3291" s="489">
        <f>IF(J3290&gt;=2.5,K3289,IF(J3290&gt;=2.25,"C",IF(J3290&gt;=2,"D",IF(J3290=0,0,"F"))))</f>
        <v>0</v>
      </c>
      <c r="L3291" s="89">
        <f>'2nd 1'!J60</f>
        <v>0</v>
      </c>
      <c r="M3291" s="87">
        <f>'2nd 2'!J60</f>
        <v>0</v>
      </c>
      <c r="N3291" s="87">
        <f>'2nd 3'!J60</f>
        <v>0</v>
      </c>
      <c r="O3291" s="87">
        <f>'2nd 4'!J60</f>
        <v>0</v>
      </c>
      <c r="P3291" s="87">
        <f>'2nd 5'!J60</f>
        <v>0</v>
      </c>
      <c r="Q3291" s="87">
        <f>'2nd 6'!J60</f>
        <v>0</v>
      </c>
      <c r="R3291" s="87">
        <f>'2nd 7'!J60</f>
        <v>0</v>
      </c>
      <c r="S3291" s="457"/>
      <c r="T3291" s="486"/>
      <c r="U3291" s="442">
        <f>IF(T3290&gt;=2.5,U3289,IF(T3290&gt;=2.25,"C",IF(T3290&gt;=2,"D",IF(T3290=0,0,"F"))))</f>
        <v>0</v>
      </c>
      <c r="V3291" s="499"/>
      <c r="W3291" s="501"/>
      <c r="X3291" s="453"/>
      <c r="Y3291" s="488"/>
      <c r="Z3291" s="510"/>
    </row>
    <row r="3292" spans="1:26" ht="16.5" customHeight="1">
      <c r="A3292" s="424"/>
      <c r="B3292" s="91" t="s">
        <v>67</v>
      </c>
      <c r="C3292" s="115">
        <f>'1st 1'!K60</f>
        <v>0</v>
      </c>
      <c r="D3292" s="115">
        <f>'1st 2'!K60</f>
        <v>0</v>
      </c>
      <c r="E3292" s="115">
        <f>'1st 3'!K60</f>
        <v>0</v>
      </c>
      <c r="F3292" s="115">
        <f>'1st 4'!K60</f>
        <v>0</v>
      </c>
      <c r="G3292" s="115">
        <f>'1st 5'!K60</f>
        <v>0</v>
      </c>
      <c r="H3292" s="115">
        <f>'1st 6'!K60</f>
        <v>0</v>
      </c>
      <c r="I3292" s="497"/>
      <c r="J3292" s="505"/>
      <c r="K3292" s="490"/>
      <c r="L3292" s="116">
        <f>'2nd 1'!K60</f>
        <v>0</v>
      </c>
      <c r="M3292" s="115">
        <f>'2nd 2'!K60</f>
        <v>0</v>
      </c>
      <c r="N3292" s="115">
        <f>'2nd 3'!K60</f>
        <v>0</v>
      </c>
      <c r="O3292" s="115">
        <f>'2nd 4'!K60</f>
        <v>0</v>
      </c>
      <c r="P3292" s="115">
        <f>'2nd 5'!K60</f>
        <v>0</v>
      </c>
      <c r="Q3292" s="115">
        <f>'2nd 6'!K60</f>
        <v>0</v>
      </c>
      <c r="R3292" s="115">
        <f>'2nd 7'!K60</f>
        <v>0</v>
      </c>
      <c r="S3292" s="457"/>
      <c r="T3292" s="486"/>
      <c r="U3292" s="491"/>
      <c r="V3292" s="499"/>
      <c r="W3292" s="501"/>
      <c r="X3292" s="453"/>
      <c r="Y3292" s="488"/>
      <c r="Z3292" s="510"/>
    </row>
    <row r="3293" spans="1:26" ht="18">
      <c r="A3293" s="424"/>
      <c r="B3293" s="91" t="s">
        <v>1</v>
      </c>
      <c r="C3293" s="87">
        <f>'1st 1'!M60</f>
        <v>0</v>
      </c>
      <c r="D3293" s="87">
        <f>'1st 2'!M60</f>
        <v>0</v>
      </c>
      <c r="E3293" s="87">
        <f>'1st 3'!M60</f>
        <v>0</v>
      </c>
      <c r="F3293" s="87">
        <f>'1st 4'!M60</f>
        <v>0</v>
      </c>
      <c r="G3293" s="87">
        <f>'1st 5'!M60</f>
        <v>0</v>
      </c>
      <c r="H3293" s="87">
        <f>'1st 6'!M60</f>
        <v>0</v>
      </c>
      <c r="I3293" s="497"/>
      <c r="J3293" s="505"/>
      <c r="K3293" s="92"/>
      <c r="L3293" s="89">
        <f>'2nd 1'!M60</f>
        <v>0</v>
      </c>
      <c r="M3293" s="87">
        <f>'2nd 2'!M60</f>
        <v>0</v>
      </c>
      <c r="N3293" s="87">
        <f>'2nd 3'!M60</f>
        <v>0</v>
      </c>
      <c r="O3293" s="87">
        <f>'2nd 4'!M60</f>
        <v>0</v>
      </c>
      <c r="P3293" s="87">
        <f>'2nd 5'!M60</f>
        <v>0</v>
      </c>
      <c r="Q3293" s="87">
        <f>'2nd 6'!M60</f>
        <v>0</v>
      </c>
      <c r="R3293" s="87">
        <f>'2nd 7'!M60</f>
        <v>0</v>
      </c>
      <c r="S3293" s="457"/>
      <c r="T3293" s="486"/>
      <c r="U3293" s="93"/>
      <c r="V3293" s="499"/>
      <c r="W3293" s="501"/>
      <c r="X3293" s="453"/>
      <c r="Y3293" s="155"/>
      <c r="Z3293" s="510"/>
    </row>
    <row r="3294" spans="1:26" ht="17.25" customHeight="1" thickBot="1">
      <c r="A3294" s="424"/>
      <c r="B3294" s="94" t="s">
        <v>2</v>
      </c>
      <c r="C3294" s="95">
        <f>'1st 1'!L60</f>
        <v>0</v>
      </c>
      <c r="D3294" s="95">
        <f>'1st 2'!L60</f>
        <v>0</v>
      </c>
      <c r="E3294" s="95">
        <f>'1st 3'!L60</f>
        <v>0</v>
      </c>
      <c r="F3294" s="95">
        <f>'1st 4'!L60</f>
        <v>0</v>
      </c>
      <c r="G3294" s="95">
        <f>'1st 5'!L60</f>
        <v>0</v>
      </c>
      <c r="H3294" s="95">
        <f>'1st 6'!L60</f>
        <v>0</v>
      </c>
      <c r="I3294" s="472"/>
      <c r="J3294" s="96"/>
      <c r="K3294" s="88"/>
      <c r="L3294" s="97">
        <f>'2nd 1'!L60</f>
        <v>0</v>
      </c>
      <c r="M3294" s="95">
        <f>'2nd 2'!L60</f>
        <v>0</v>
      </c>
      <c r="N3294" s="95">
        <f>'2nd 3'!L60</f>
        <v>0</v>
      </c>
      <c r="O3294" s="95">
        <f>'2nd 4'!L60</f>
        <v>0</v>
      </c>
      <c r="P3294" s="95">
        <f>'2nd 5'!L60</f>
        <v>0</v>
      </c>
      <c r="Q3294" s="95">
        <f>'2nd 6'!L60</f>
        <v>0</v>
      </c>
      <c r="R3294" s="95">
        <f>'2nd 7'!L60</f>
        <v>0</v>
      </c>
      <c r="S3294" s="457"/>
      <c r="T3294" s="98"/>
      <c r="U3294" s="90"/>
      <c r="V3294" s="500"/>
      <c r="W3294" s="502"/>
      <c r="X3294" s="504"/>
      <c r="Y3294" s="156"/>
      <c r="Z3294" s="510"/>
    </row>
    <row r="3295" spans="1:26" ht="18.75" thickTop="1">
      <c r="A3295" s="413" t="s">
        <v>127</v>
      </c>
      <c r="B3295" s="91" t="s">
        <v>1</v>
      </c>
      <c r="C3295" s="87">
        <f>'1st 1'!N60</f>
        <v>0</v>
      </c>
      <c r="D3295" s="87">
        <f>'1st 2'!N60</f>
        <v>0</v>
      </c>
      <c r="E3295" s="87">
        <f>'1st 3'!N60</f>
        <v>0</v>
      </c>
      <c r="F3295" s="87">
        <f>'1st 4'!N60</f>
        <v>0</v>
      </c>
      <c r="G3295" s="87">
        <f>'1st 5'!N60</f>
        <v>0</v>
      </c>
      <c r="H3295" s="87">
        <f>'1st 6'!N60</f>
        <v>0</v>
      </c>
      <c r="I3295" s="530">
        <f>(C3295*C3288)+(D3295*D3288)+(E3295*E3288)+(F3295*F3288)+(G3295*G3288)+(H3295*H3288)</f>
        <v>0</v>
      </c>
      <c r="J3295" s="417">
        <f>IF(C3295&gt;0,(C3293*C3288),0)+IF(D3295&gt;0,(D3293*D3288),0)+IF(E3295&gt;0,(E3293*E3288),0)+IF(F3295&gt;0,(F3293*F3288),0)+IF(G3295&gt;0,(G3293*G3288),0)+IF(H3295&gt;0,(H3293*H3288),0)</f>
        <v>0</v>
      </c>
      <c r="K3295" s="473">
        <f>IF(C3295&gt;C3293,((C3295*C3288)-(C3293*C3288)),0)+IF(D3295&gt;D3293,((D3295*D3288)-(D3293*D3288)),0)+IF(E3295&gt;E3293,((E3295*E3288)-(E3293*E3288)),0)+IF(F3295&gt;F3293,((F3295*F3288)-(F3293*F3288)),0)+IF(G3295&gt;G3293,((G3295*G3288)-(G3293*G3288)),0)+IF(H3295&gt;H3293,((H3295*H3288)-(H3293*H3288)),0)</f>
        <v>0</v>
      </c>
      <c r="L3295" s="89">
        <f>'2nd 1'!N60</f>
        <v>0</v>
      </c>
      <c r="M3295" s="87">
        <f>'2nd 2'!N60</f>
        <v>0</v>
      </c>
      <c r="N3295" s="87">
        <f>'2nd 3'!N60</f>
        <v>0</v>
      </c>
      <c r="O3295" s="87">
        <f>'2nd 4'!N60</f>
        <v>0</v>
      </c>
      <c r="P3295" s="87">
        <f>'2nd 5'!N60</f>
        <v>0</v>
      </c>
      <c r="Q3295" s="87">
        <f>'2nd 6'!N60</f>
        <v>0</v>
      </c>
      <c r="R3295" s="87">
        <f>'2nd 7'!N60</f>
        <v>0</v>
      </c>
      <c r="S3295" s="401">
        <f>(L3295*L3288)+(M3295*M3288)+(N3295*N3288)+(O3295*O3288)+(P3295*P3288)+(Q3295*Q3288)+(R3295*R3288)</f>
        <v>0</v>
      </c>
      <c r="T3295" s="417">
        <f>IF(L3295&gt;0,(L3293*L3288),0)+IF(M3295&gt;0,(M3293*M3288),0)+IF(N3295&gt;0,(N3293*N3288),0)+IF(O3295&gt;0,(O3293*O3288),0)+IF(P3295&gt;0,(P3293*P3288),0)+IF(Q3295&gt;0,(Q3293*Q3288),0)+IF(R3295&gt;0,(R3293*R3288),0)</f>
        <v>0</v>
      </c>
      <c r="U3295" s="399">
        <f>IF(L3295&gt;L3293,((L3295*L3288)-(L3293*L3288)),0)+IF(M3295&gt;M3293,((M3295*M3288)-(M3293*M3288)),0)+IF(N3295&gt;N3293,((N3295*N3288)-(N3293*N3288)),0)+IF(O3295&gt;O3293,((O3295*O3288)-(O3293*O3288)),0)+IF(P3295&gt;P3293,((P3295*P3288)-(P3293*P3288)),0)+IF(Q3295&gt;Q3293,((Q3295*Q3288)-(Q3293*Q3288)),0)+IF(R3295&gt;R3293,((R3295*R3288)-(R3293*R3288)),0)</f>
        <v>0</v>
      </c>
      <c r="V3295" s="401">
        <f>I3295+S3295</f>
        <v>0</v>
      </c>
      <c r="W3295" s="436">
        <f>J3295+T3295</f>
        <v>0</v>
      </c>
      <c r="X3295" s="526">
        <f>K3295+U3295</f>
        <v>0</v>
      </c>
      <c r="Y3295" s="527"/>
      <c r="Z3295" s="510"/>
    </row>
    <row r="3296" spans="1:26" ht="15.75" customHeight="1" thickBot="1">
      <c r="A3296" s="414"/>
      <c r="B3296" s="157" t="s">
        <v>23</v>
      </c>
      <c r="C3296" s="178" t="str">
        <f>'1st 1'!O60</f>
        <v/>
      </c>
      <c r="D3296" s="178" t="str">
        <f>'1st 2'!O60</f>
        <v/>
      </c>
      <c r="E3296" s="178" t="str">
        <f>'1st 3'!O60</f>
        <v/>
      </c>
      <c r="F3296" s="178" t="str">
        <f>'1st 4'!O60</f>
        <v/>
      </c>
      <c r="G3296" s="178" t="str">
        <f>'1st 5'!O60</f>
        <v/>
      </c>
      <c r="H3296" s="178" t="str">
        <f>'1st 6'!O60</f>
        <v/>
      </c>
      <c r="I3296" s="472"/>
      <c r="J3296" s="472"/>
      <c r="K3296" s="474"/>
      <c r="L3296" s="179" t="str">
        <f>'2nd 1'!O60</f>
        <v/>
      </c>
      <c r="M3296" s="178" t="str">
        <f>'2nd 2'!O60</f>
        <v/>
      </c>
      <c r="N3296" s="178" t="str">
        <f>'2nd 3'!O60</f>
        <v/>
      </c>
      <c r="O3296" s="178" t="str">
        <f>'2nd 4'!O60</f>
        <v/>
      </c>
      <c r="P3296" s="178" t="str">
        <f>'2nd 5'!O60</f>
        <v/>
      </c>
      <c r="Q3296" s="178" t="str">
        <f>'2nd 6'!O60</f>
        <v/>
      </c>
      <c r="R3296" s="178" t="str">
        <f>'2nd 7'!O60</f>
        <v/>
      </c>
      <c r="S3296" s="475"/>
      <c r="T3296" s="420"/>
      <c r="U3296" s="400"/>
      <c r="V3296" s="402"/>
      <c r="W3296" s="437"/>
      <c r="X3296" s="528"/>
      <c r="Y3296" s="529"/>
      <c r="Z3296" s="510"/>
    </row>
    <row r="3297" spans="1:28" ht="21" customHeight="1" thickTop="1" thickBot="1">
      <c r="A3297" s="435" t="s">
        <v>30</v>
      </c>
      <c r="B3297" s="435"/>
      <c r="C3297" s="435"/>
      <c r="D3297" s="435"/>
      <c r="E3297" s="435"/>
      <c r="F3297" s="435"/>
      <c r="G3297" s="435"/>
      <c r="H3297" s="435"/>
      <c r="I3297" s="435"/>
      <c r="J3297" s="435"/>
      <c r="K3297" s="435"/>
      <c r="L3297" s="435"/>
      <c r="M3297" s="435"/>
      <c r="N3297" s="435"/>
      <c r="O3297" s="435"/>
      <c r="P3297" s="435"/>
      <c r="Q3297" s="435"/>
      <c r="R3297" s="435"/>
      <c r="S3297" s="435"/>
      <c r="T3297" s="435"/>
      <c r="U3297" s="435"/>
      <c r="V3297" s="435"/>
      <c r="W3297" s="435"/>
      <c r="X3297" s="435"/>
      <c r="Y3297" s="435"/>
      <c r="Z3297" s="510"/>
    </row>
    <row r="3298" spans="1:28" ht="19.5" customHeight="1" thickTop="1" thickBot="1">
      <c r="A3298" s="478" t="s">
        <v>44</v>
      </c>
      <c r="B3298" s="479"/>
      <c r="C3298" s="479"/>
      <c r="D3298" s="479"/>
      <c r="E3298" s="479"/>
      <c r="F3298" s="479"/>
      <c r="G3298" s="479"/>
      <c r="H3298" s="479"/>
      <c r="I3298" s="479"/>
      <c r="J3298" s="479"/>
      <c r="K3298" s="506"/>
      <c r="L3298" s="425" t="s">
        <v>45</v>
      </c>
      <c r="M3298" s="426"/>
      <c r="N3298" s="426"/>
      <c r="O3298" s="426"/>
      <c r="P3298" s="426"/>
      <c r="Q3298" s="426"/>
      <c r="R3298" s="426"/>
      <c r="S3298" s="426"/>
      <c r="T3298" s="426"/>
      <c r="U3298" s="426"/>
      <c r="V3298" s="160"/>
      <c r="W3298" s="428" t="s">
        <v>39</v>
      </c>
      <c r="X3298" s="428"/>
      <c r="Y3298" s="161"/>
      <c r="Z3298" s="510"/>
    </row>
    <row r="3299" spans="1:28" ht="17.25" customHeight="1" thickTop="1">
      <c r="A3299" s="99" t="s">
        <v>22</v>
      </c>
      <c r="B3299" s="100"/>
      <c r="C3299" s="101">
        <f>'3rd 1'!B4</f>
        <v>201</v>
      </c>
      <c r="D3299" s="101">
        <f>'3rd 2'!B4</f>
        <v>202</v>
      </c>
      <c r="E3299" s="101">
        <f>'3rd 3'!B4</f>
        <v>203</v>
      </c>
      <c r="F3299" s="101">
        <f>'3rd 4'!B4</f>
        <v>204</v>
      </c>
      <c r="G3299" s="101">
        <f>'3rd 5'!B4</f>
        <v>205</v>
      </c>
      <c r="H3299" s="101">
        <f>'3rd 6'!B4</f>
        <v>0</v>
      </c>
      <c r="I3299" s="430" t="s">
        <v>0</v>
      </c>
      <c r="J3299" s="430" t="s">
        <v>3</v>
      </c>
      <c r="K3299" s="432" t="s">
        <v>2</v>
      </c>
      <c r="L3299" s="101">
        <f>'4th 1'!B4</f>
        <v>206</v>
      </c>
      <c r="M3299" s="101">
        <f>'4th 2'!B4</f>
        <v>207</v>
      </c>
      <c r="N3299" s="101">
        <f>'4th 3'!B4</f>
        <v>208</v>
      </c>
      <c r="O3299" s="101">
        <f>'4th 4'!B4</f>
        <v>209</v>
      </c>
      <c r="P3299" s="101">
        <f>'4th 5'!B4</f>
        <v>210</v>
      </c>
      <c r="Q3299" s="101">
        <f>'4th 6'!B4</f>
        <v>211</v>
      </c>
      <c r="R3299" s="101">
        <f>'4th 7'!B4</f>
        <v>0</v>
      </c>
      <c r="S3299" s="429" t="s">
        <v>0</v>
      </c>
      <c r="T3299" s="429" t="s">
        <v>3</v>
      </c>
      <c r="U3299" s="431" t="s">
        <v>2</v>
      </c>
      <c r="V3299" s="433" t="s">
        <v>62</v>
      </c>
      <c r="W3299" s="434"/>
      <c r="X3299" s="434"/>
      <c r="Y3299" s="162" t="str">
        <f>IF(X3300&gt;=4,"A+",IF(X3300&gt;=3.75,"A",IF(X3300&gt;=3.5,"A-",IF(X3300&gt;=3.25,"B+",IF(X3300&gt;=3,"B",IF(X3300&gt;=2.75,"B-",IF(X3300&gt;=2.5,"C+",IF(X3300&gt;=2,"C","F"))))))))</f>
        <v>F</v>
      </c>
      <c r="Z3299" s="510"/>
    </row>
    <row r="3300" spans="1:28" ht="63.75" customHeight="1">
      <c r="A3300" s="77" t="s">
        <v>63</v>
      </c>
      <c r="B3300" s="86"/>
      <c r="C3300" s="79">
        <f>IF('3rd 1'!C60&gt;0,'3rd 1'!D6,IF('3rd 1'!K60&gt;0,'3rd 1'!L6,IF('3rd 1'!S60&gt;0,'3rd 1'!T6,0)))</f>
        <v>0</v>
      </c>
      <c r="D3300" s="79">
        <f>IF('3rd 2'!C60&gt;0,'3rd 2'!D6,IF('3rd 2'!K60&gt;0,'3rd 2'!L6,IF('3rd 2'!S60&gt;0,'3rd 2'!T6,0)))</f>
        <v>0</v>
      </c>
      <c r="E3300" s="79">
        <f>IF('3rd 3'!C60&gt;0,'3rd 3'!D6,IF('3rd 3'!K60&gt;0,'3rd 3'!L6,IF('3rd 3'!S60&gt;0,'3rd 3'!T6,0)))</f>
        <v>0</v>
      </c>
      <c r="F3300" s="79">
        <f>IF('3rd 4'!C60&gt;0,'3rd 4'!D6,IF('3rd 4'!K60&gt;0,'3rd 4'!L6,IF('3rd 4'!S60&gt;0,'3rd 4'!T6,0)))</f>
        <v>0</v>
      </c>
      <c r="G3300" s="79">
        <f>IF('3rd 5'!C60&gt;0,'3rd 5'!D6,IF('3rd 5'!K60&gt;0,'3rd 5'!L6,IF('3rd 5'!S60&gt;0,'3rd 5'!T6,0)))</f>
        <v>0</v>
      </c>
      <c r="H3300" s="79">
        <f>IF('3rd 6'!C60&gt;0,'3rd 6'!D6,IF('3rd 6'!K60&gt;0,'3rd 6'!L6,IF('3rd 6'!S60&gt;0,'3rd 6'!T6,0)))</f>
        <v>0</v>
      </c>
      <c r="I3300" s="481"/>
      <c r="J3300" s="481"/>
      <c r="K3300" s="482"/>
      <c r="L3300" s="79">
        <f>IF('4th 1'!C60&gt;0,'4th 1'!D6,IF('4th 1'!K60&gt;0,'4th 1'!L6,IF('4th 1'!S60&gt;0,'4th 1'!T6,0)))</f>
        <v>0</v>
      </c>
      <c r="M3300" s="79">
        <f>IF('4th 2'!C60&gt;0,'4th 2'!D6,IF('4th 2'!K60&gt;0,'4th 2'!L6,IF('4th 2'!S60&gt;0,'4th 2'!T6,0)))</f>
        <v>0</v>
      </c>
      <c r="N3300" s="79">
        <f>IF('4th 3'!C60&gt;0,'4th 3'!D6,IF('4th 3'!K60&gt;0,'4th 3'!L6,IF('4th 3'!S60&gt;0,'4th 3'!T6,0)))</f>
        <v>0</v>
      </c>
      <c r="O3300" s="79">
        <f>IF('4th 4'!C60&gt;0,'4th 4'!D6,IF('4th 4'!K60&gt;0,'4th 4'!L6,IF('4th 4'!S60&gt;0,'4th 4'!T6,0)))</f>
        <v>0</v>
      </c>
      <c r="P3300" s="79">
        <f>IF('4th 5'!C60&gt;0,'4th 5'!D6,IF('4th 5'!K60&gt;0,'4th 5'!L6,IF('4th 5'!S60&gt;0,'4th 5'!T6,0)))</f>
        <v>0</v>
      </c>
      <c r="Q3300" s="79">
        <f>IF('4th 6'!C60&gt;0,'4th 6'!D6,IF('4th 6'!K60&gt;0,'4th 6'!L6,IF('4th 6'!S60&gt;0,'4th 6'!T6,0)))</f>
        <v>0</v>
      </c>
      <c r="R3300" s="79">
        <f>IF('4th 7'!C60&gt;0,'4th 7'!D6,IF('4th 7'!K60&gt;0,'4th 7'!L6,IF('4th 7'!S60&gt;0,'4th 7'!T6,0)))</f>
        <v>0</v>
      </c>
      <c r="S3300" s="429"/>
      <c r="T3300" s="429"/>
      <c r="U3300" s="431"/>
      <c r="V3300" s="335">
        <f>IF(I3302&gt;0,(V3305+V3289),0)</f>
        <v>0</v>
      </c>
      <c r="W3300" s="254">
        <f>IF(I3302&gt;0,(W3305+W3289),0)</f>
        <v>0</v>
      </c>
      <c r="X3300" s="336">
        <f>IF(S3302&gt;0,(W3300/63),IF(I3302&gt;0,(W3300/46.5),0))</f>
        <v>0</v>
      </c>
      <c r="Y3300" s="163">
        <f>IF(X3300&gt;=2.5,Y3299,IF(X3300&gt;=2.25,"C",IF(X3300&gt;=2,"D",IF(X3300=0,0,"F"))))</f>
        <v>0</v>
      </c>
      <c r="Z3300" s="510"/>
    </row>
    <row r="3301" spans="1:28" ht="16.5">
      <c r="A3301" s="458" t="s">
        <v>27</v>
      </c>
      <c r="B3301" s="459"/>
      <c r="C3301" s="102">
        <f>IF('3rd 1'!C60&gt;0,'3rd 1'!H4,IF('3rd 1'!K60&gt;0,'3rd 1'!P4,IF('3rd 1'!S60&gt;0,'3rd 1'!X4,0)))</f>
        <v>0</v>
      </c>
      <c r="D3301" s="102">
        <f>IF('3rd 2'!C60&gt;0,'3rd 2'!H4,IF('3rd 2'!K60&gt;0,'3rd 2'!P4,IF('3rd 2'!S60&gt;0,'3rd 2'!X4,0)))</f>
        <v>0</v>
      </c>
      <c r="E3301" s="102">
        <f>IF('3rd 3'!C60&gt;0,'3rd 3'!H4,IF('3rd 3'!K60&gt;0,'3rd 3'!P4,IF('3rd 3'!S60&gt;0,'3rd 3'!X4,0)))</f>
        <v>0</v>
      </c>
      <c r="F3301" s="102">
        <f>IF('3rd 4'!C60&gt;0,'3rd 4'!H4,IF('3rd 4'!K60&gt;0,'3rd 4'!P4,IF('3rd 4'!S60&gt;0,'3rd 4'!X4,0)))</f>
        <v>0</v>
      </c>
      <c r="G3301" s="102">
        <f>IF('3rd 5'!C60&gt;0,'3rd 5'!H4,IF('3rd 5'!K60&gt;0,'3rd 5'!P4,IF('3rd 5'!S60&gt;0,'3rd 5'!X4,0)))</f>
        <v>0</v>
      </c>
      <c r="H3301" s="102">
        <f>IF('3rd 6'!C60&gt;0,'3rd 6'!H4,IF('3rd 6'!K60&gt;0,'3rd 6'!P4,IF('3rd 6'!S60&gt;0,'3rd 6'!X4,0)))</f>
        <v>0</v>
      </c>
      <c r="I3301" s="481"/>
      <c r="J3301" s="481"/>
      <c r="K3301" s="482"/>
      <c r="L3301" s="102">
        <f>IF('4th 1'!C60&gt;0,'4th 1'!H4,IF('4th 1'!K60&gt;0,'4th 1'!P4,IF('4th 1'!S60&gt;0,'4th 1'!X4,0)))</f>
        <v>0</v>
      </c>
      <c r="M3301" s="102">
        <f>IF('4th 2'!C60&gt;0,'4th 2'!H4,IF('4th 2'!K60&gt;0,'4th 2'!P4,IF('4th 2'!S60&gt;0,'4th 2'!X4,0)))</f>
        <v>0</v>
      </c>
      <c r="N3301" s="102">
        <f>IF('4th 3'!C60&gt;0,'4th 3'!H4,IF('4th 3'!K60&gt;0,'4th 3'!P4,IF('4th 3'!S60&gt;0,'4th 3'!X4,0)))</f>
        <v>0</v>
      </c>
      <c r="O3301" s="102">
        <f>IF('4th 4'!C60&gt;0,'4th 4'!H4,IF('4th 4'!K60&gt;0,'4th 4'!P4,IF('4th 4'!S60&gt;0,'4th 4'!X4,0)))</f>
        <v>0</v>
      </c>
      <c r="P3301" s="102">
        <f>IF('4th 5'!C60&gt;0,'4th 5'!H4,IF('4th 5'!K60&gt;0,'4th 5'!P4,IF('4th 5'!S60&gt;0,'4th 5'!X4,0)))</f>
        <v>0</v>
      </c>
      <c r="Q3301" s="102">
        <f>IF('4th 6'!C60&gt;0,'4th 6'!H4,IF('4th 6'!K60&gt;0,'4th 6'!P4,IF('4th 6'!S60&gt;0,'4th 6'!X4,0)))</f>
        <v>0</v>
      </c>
      <c r="R3301" s="102">
        <f>IF('4th 7'!C60&gt;0,'4th 7'!H4,IF('4th 7'!K60&gt;0,'4th 7'!P4,IF('4th 7'!S60&gt;0,'4th 7'!X4,0)))</f>
        <v>0</v>
      </c>
      <c r="S3301" s="430"/>
      <c r="T3301" s="430"/>
      <c r="U3301" s="432"/>
      <c r="V3301" s="460" t="s">
        <v>41</v>
      </c>
      <c r="W3301" s="461"/>
      <c r="X3301" s="461"/>
      <c r="Y3301" s="462"/>
      <c r="Z3301" s="510"/>
    </row>
    <row r="3302" spans="1:28" ht="17.25" thickBot="1">
      <c r="A3302" s="463" t="s">
        <v>11</v>
      </c>
      <c r="B3302" s="464"/>
      <c r="C3302" s="102">
        <v>100</v>
      </c>
      <c r="D3302" s="102">
        <v>100</v>
      </c>
      <c r="E3302" s="102">
        <v>100</v>
      </c>
      <c r="F3302" s="102">
        <v>100</v>
      </c>
      <c r="G3302" s="102">
        <v>100</v>
      </c>
      <c r="H3302" s="102">
        <v>100</v>
      </c>
      <c r="I3302" s="465">
        <f>(C3306*C3301)+(D3306*D3301)+(E3306*E3301)+(F3306*F3301)+(G3306*G3301)+(H3306*H3301)</f>
        <v>0</v>
      </c>
      <c r="J3302" s="84"/>
      <c r="K3302" s="103" t="e">
        <f>IF(J3303&gt;=4,"A+",IF(J3303&gt;=3.75,"A",IF(J3303&gt;=3.5,"A-",IF(J3303&gt;=3.25,"B+",IF(J3303&gt;=3,"B",IF(J3303&gt;=2.75,"B-",IF(J3303&gt;=2.5,"C+",IF(J3303&gt;=2,"C","F"))))))))</f>
        <v>#DIV/0!</v>
      </c>
      <c r="L3302" s="102">
        <v>100</v>
      </c>
      <c r="M3302" s="102">
        <v>100</v>
      </c>
      <c r="N3302" s="102">
        <v>100</v>
      </c>
      <c r="O3302" s="102">
        <v>100</v>
      </c>
      <c r="P3302" s="102">
        <v>100</v>
      </c>
      <c r="Q3302" s="102">
        <v>100</v>
      </c>
      <c r="R3302" s="102">
        <v>100</v>
      </c>
      <c r="S3302" s="465">
        <f>(L3306*L3301)+(M3306*M3301)+(N3306*N3301)+(O3306*O3301)+(P3306*P3301)+(Q3306*Q3301)+(R3306*R3301)</f>
        <v>0</v>
      </c>
      <c r="T3302" s="84"/>
      <c r="U3302" s="103" t="e">
        <f>IF(T3303&gt;=4,"A+",IF(T3303&gt;=3.75,"A",IF(T3303&gt;=3.5,"A-",IF(T3303&gt;=3.25,"B+",IF(T3303&gt;=3,"B",IF(T3303&gt;=2.75,"B-",IF(T3303&gt;=2.5,"C+",IF(T3303&gt;=2,"C","F"))))))))</f>
        <v>#DIV/0!</v>
      </c>
      <c r="V3302" s="467" t="s">
        <v>29</v>
      </c>
      <c r="W3302" s="469" t="s">
        <v>0</v>
      </c>
      <c r="X3302" s="469" t="s">
        <v>3</v>
      </c>
      <c r="Y3302" s="476" t="s">
        <v>2</v>
      </c>
      <c r="Z3302" s="510"/>
    </row>
    <row r="3303" spans="1:28" ht="17.25" thickTop="1">
      <c r="A3303" s="77" t="s">
        <v>28</v>
      </c>
      <c r="B3303" s="86"/>
      <c r="C3303" s="104">
        <f>IF('3rd 1'!C60&gt;0,'3rd 1'!C60,IF('3rd 1'!K60&gt;0,'3rd 1'!K60,IF('3rd 1'!S60&gt;0,'3rd 1'!S60,0)))</f>
        <v>0</v>
      </c>
      <c r="D3303" s="104">
        <f>IF('3rd 2'!C60&gt;0,'3rd 2'!C60,IF('3rd 2'!K60&gt;0,'3rd 2'!K60,IF('3rd 2'!S60&gt;0,'3rd 2'!S60,0)))</f>
        <v>0</v>
      </c>
      <c r="E3303" s="104">
        <f>IF('3rd 3'!C60&gt;0,'3rd 3'!C60,IF('3rd 3'!K60&gt;0,'3rd 3'!K60,IF('3rd 3'!S60&gt;0,'3rd 3'!S60,0)))</f>
        <v>0</v>
      </c>
      <c r="F3303" s="104">
        <f>IF('3rd 4'!C60&gt;0,'3rd 4'!C60,IF('3rd 4'!K60&gt;0,'3rd 4'!K60,IF('3rd 4'!S60&gt;0,'3rd 4'!S60,0)))</f>
        <v>0</v>
      </c>
      <c r="G3303" s="104">
        <f>IF('3rd 5'!C60&gt;0,'3rd 5'!C60,IF('3rd 5'!K60&gt;0,'3rd 5'!K60,IF('3rd 5'!S60&gt;0,'3rd 5'!S60,0)))</f>
        <v>0</v>
      </c>
      <c r="H3303" s="104">
        <f>IF('3rd 6'!C60&gt;0,'3rd 6'!C60,IF('3rd 6'!K60&gt;0,'3rd 6'!K60,IF('3rd 6'!S60&gt;0,'3rd 6'!S60,0)))</f>
        <v>0</v>
      </c>
      <c r="I3303" s="457"/>
      <c r="J3303" s="485" t="e">
        <f>I3302/(C3301+D3301+E3301+F3301+G3301+H3301)</f>
        <v>#DIV/0!</v>
      </c>
      <c r="K3303" s="90"/>
      <c r="L3303" s="104">
        <f>IF('4th 1'!C60&gt;0,'4th 1'!C60,IF('4th 1'!K60&gt;0,'4th 1'!K60,IF('4th 1'!S60&gt;0,'4th 1'!S60,0)))</f>
        <v>0</v>
      </c>
      <c r="M3303" s="104">
        <f>IF('4th 2'!C60&gt;0,'4th 2'!C60,IF('4th 2'!K60&gt;0,'4th 2'!K60,IF('4th 2'!S60&gt;0,'4th 2'!S60,0)))</f>
        <v>0</v>
      </c>
      <c r="N3303" s="104">
        <f>IF('4th 3'!C60&gt;0,'4th 3'!C60,IF('4th 3'!K60&gt;0,'4th 3'!K60,IF('4th 3'!S60&gt;0,'4th 3'!S60,0)))</f>
        <v>0</v>
      </c>
      <c r="O3303" s="104">
        <f>IF('4th 4'!C60&gt;0,'4th 4'!C60,IF('4th 4'!K60&gt;0,'4th 4'!K60,IF('4th 4'!S60&gt;0,'4th 4'!S60,0)))</f>
        <v>0</v>
      </c>
      <c r="P3303" s="104">
        <f>IF('4th 5'!C60&gt;0,'4th 5'!C60,IF('4th 5'!K60&gt;0,'4th 5'!K60,IF('4th 5'!S60&gt;0,'4th 5'!S60,0)))</f>
        <v>0</v>
      </c>
      <c r="Q3303" s="104">
        <f>IF('4th 6'!C60&gt;0,'4th 6'!C60,IF('4th 6'!K60&gt;0,'4th 6'!K60,IF('4th 6'!S60&gt;0,'4th 6'!S60,0)))</f>
        <v>0</v>
      </c>
      <c r="R3303" s="104">
        <f>IF('4th 7'!C60&gt;0,'4th 7'!C60,IF('4th 7'!K60&gt;0,'4th 7'!K60,IF('4th 7'!S60&gt;0,'4th 7'!S60,0)))</f>
        <v>0</v>
      </c>
      <c r="S3303" s="457"/>
      <c r="T3303" s="485" t="e">
        <f>S3302/(L3301+M3301+N3301+O3301+P3301+Q3301+R3301)</f>
        <v>#DIV/0!</v>
      </c>
      <c r="U3303" s="90"/>
      <c r="V3303" s="468"/>
      <c r="W3303" s="470"/>
      <c r="X3303" s="471"/>
      <c r="Y3303" s="477"/>
      <c r="Z3303" s="510"/>
    </row>
    <row r="3304" spans="1:28" ht="17.25">
      <c r="A3304" s="423" t="s">
        <v>26</v>
      </c>
      <c r="B3304" s="91" t="s">
        <v>60</v>
      </c>
      <c r="C3304" s="104">
        <f>IF('3rd 1'!C60&gt;0,'3rd 1'!J60,IF('3rd 1'!K60&gt;0,'3rd 1'!R60,IF('3rd 1'!S60&gt;0,'3rd 1'!Z60,0)))</f>
        <v>0</v>
      </c>
      <c r="D3304" s="104">
        <f>IF('3rd 2'!C60&gt;0,'3rd 2'!J60,IF('3rd 2'!K60&gt;0,'3rd 2'!R60,IF('3rd 2'!S60&gt;0,'3rd 2'!Z60,0)))</f>
        <v>0</v>
      </c>
      <c r="E3304" s="104">
        <f>IF('3rd 3'!C60&gt;0,'3rd 3'!J60,IF('3rd 3'!K60&gt;0,'3rd 3'!R60,IF('3rd 3'!S60&gt;0,'3rd 3'!Z60,0)))</f>
        <v>0</v>
      </c>
      <c r="F3304" s="104">
        <f>IF('3rd 4'!C60&gt;0,'3rd 4'!J60,IF('3rd 4'!K60&gt;0,'3rd 4'!R60,IF('3rd 4'!S60&gt;0,'3rd 4'!Z60,0)))</f>
        <v>0</v>
      </c>
      <c r="G3304" s="104">
        <f>IF('3rd 5'!C60&gt;0,'3rd 5'!J60,IF('3rd 5'!K60&gt;0,'3rd 5'!R60,IF('3rd 5'!S60&gt;0,'3rd 5'!Z60,0)))</f>
        <v>0</v>
      </c>
      <c r="H3304" s="104">
        <f>IF('3rd 6'!C60&gt;0,'3rd 6'!J60,IF('3rd 6'!K60&gt;0,'3rd 6'!R60,IF('3rd 6'!S60&gt;0,'3rd 6'!Z60,0)))</f>
        <v>0</v>
      </c>
      <c r="I3304" s="457"/>
      <c r="J3304" s="525"/>
      <c r="K3304" s="442" t="e">
        <f>IF(J3303&gt;=2.5,K3302,IF(J3303&gt;=2.25,"C",IF(J3303&gt;=2,"D",IF(J3303=0,0,"F"))))</f>
        <v>#DIV/0!</v>
      </c>
      <c r="L3304" s="104">
        <f>IF('4th 1'!C60&gt;0,'4th 1'!J60,IF('4th 1'!K60&gt;0,'4th 1'!R60,IF('4th 1'!S60&gt;0,'4th 1'!Z60,0)))</f>
        <v>0</v>
      </c>
      <c r="M3304" s="104">
        <f>IF('4th 2'!C60&gt;0,'4th 2'!J60,IF('4th 2'!K60&gt;0,'4th 2'!R60,IF('4th 2'!S60&gt;0,'4th 2'!Z60,0)))</f>
        <v>0</v>
      </c>
      <c r="N3304" s="104">
        <f>IF('4th 3'!C60&gt;0,'4th 3'!J60,IF('4th 3'!K60&gt;0,'4th 3'!R60,IF('4th 3'!S60&gt;0,'4th 3'!Z60,0)))</f>
        <v>0</v>
      </c>
      <c r="O3304" s="104">
        <f>IF('4th 4'!C60&gt;0,'4th 4'!J60,IF('4th 4'!K60&gt;0,'4th 4'!R60,IF('4th 4'!S60&gt;0,'4th 4'!Z60,0)))</f>
        <v>0</v>
      </c>
      <c r="P3304" s="104">
        <f>IF('4th 5'!C60&gt;0,'4th 5'!J60,IF('4th 5'!K60&gt;0,'4th 5'!R60,IF('4th 5'!S60&gt;0,'4th 5'!Z60,0)))</f>
        <v>0</v>
      </c>
      <c r="Q3304" s="104">
        <f>IF('4th 6'!C60&gt;0,'4th 6'!J60,IF('4th 6'!K60&gt;0,'4th 6'!R60,IF('4th 6'!S60&gt;0,'4th 6'!Z60,0)))</f>
        <v>0</v>
      </c>
      <c r="R3304" s="104">
        <f>IF('4th 7'!C60&gt;0,'4th 7'!J60,IF('4th 7'!K60&gt;0,'4th 7'!R60,IF('4th 7'!S60&gt;0,'4th 7'!Z60,0)))</f>
        <v>0</v>
      </c>
      <c r="S3304" s="457"/>
      <c r="T3304" s="525"/>
      <c r="U3304" s="442" t="e">
        <f>IF(T3303&gt;=2.5,U3302,IF(T3303&gt;=2.25,"C",IF(T3303&gt;=2,"D",IF(T3303=0,0,"F"))))</f>
        <v>#DIV/0!</v>
      </c>
      <c r="V3304" s="454" t="s">
        <v>40</v>
      </c>
      <c r="W3304" s="443"/>
      <c r="X3304" s="443"/>
      <c r="Y3304" s="455"/>
      <c r="Z3304" s="510"/>
      <c r="AA3304" s="105"/>
      <c r="AB3304" s="105"/>
    </row>
    <row r="3305" spans="1:28" ht="16.5" customHeight="1">
      <c r="A3305" s="424"/>
      <c r="B3305" s="91" t="s">
        <v>67</v>
      </c>
      <c r="C3305" s="117">
        <f>'3rd 1'!AA60</f>
        <v>0</v>
      </c>
      <c r="D3305" s="117">
        <f>'3rd 2'!AA60</f>
        <v>0</v>
      </c>
      <c r="E3305" s="117">
        <f>'3rd 3'!AA60</f>
        <v>0</v>
      </c>
      <c r="F3305" s="117">
        <f>'3rd 4'!AA60</f>
        <v>0</v>
      </c>
      <c r="G3305" s="117">
        <f>'3rd 5'!AA60</f>
        <v>0</v>
      </c>
      <c r="H3305" s="117">
        <f>'3rd 6'!AA60</f>
        <v>0</v>
      </c>
      <c r="I3305" s="457"/>
      <c r="J3305" s="525"/>
      <c r="K3305" s="491"/>
      <c r="L3305" s="117">
        <f>'4th 1'!AA60</f>
        <v>0</v>
      </c>
      <c r="M3305" s="117">
        <f>'4th 2'!AA60</f>
        <v>0</v>
      </c>
      <c r="N3305" s="117">
        <f>'4th 3'!AA60</f>
        <v>0</v>
      </c>
      <c r="O3305" s="117">
        <f>'4th 4'!AA60</f>
        <v>0</v>
      </c>
      <c r="P3305" s="117">
        <f>'4th 5'!AA60</f>
        <v>0</v>
      </c>
      <c r="Q3305" s="117">
        <f>'4th 6'!AA60</f>
        <v>0</v>
      </c>
      <c r="R3305" s="117">
        <f>'4th 7'!AA60</f>
        <v>0</v>
      </c>
      <c r="S3305" s="457"/>
      <c r="T3305" s="525"/>
      <c r="U3305" s="491"/>
      <c r="V3305" s="444">
        <f>IF((C3306+C3308)=0,0,C3301)+IF((D3306+D3308)=0,0,D3301)+IF((E3306+E3308)=0,0,E3301)+IF((F3306+F3308)=0,0,F3301)+IF((G3306+G3308)=0,0,G3301)+IF((H3306+H3308)=0,0,H3301)+IF((L3306+L3308)=0,0,L3301)+IF((M3306+M3308)=0,0,M3301)+IF((N3306+N3308)=0,0,N3301)+IF((O3306+O3308)=0,0,O3301)+IF((P3306+P3308)=0,0,P3301)+IF((Q3306+Q3308)=0,0,Q3301)+IF((R3306+R3308)=0,0,R3301)+IF(E3338&gt;0,1.5,0)</f>
        <v>0</v>
      </c>
      <c r="W3305" s="457">
        <f>I3302+S3302+(E3338*1.5)</f>
        <v>0</v>
      </c>
      <c r="X3305" s="440" t="e">
        <f>IF(S3302&gt;0,(W3305/31.5),J3303)</f>
        <v>#DIV/0!</v>
      </c>
      <c r="Y3305" s="164" t="e">
        <f>IF(X3305&gt;=4,"A+",IF(X3305&gt;=3.75,"A",IF(X3305&gt;=3.5,"A-",IF(X3305&gt;=3.25,"B+",IF(X3305&gt;=3,"B",IF(X3305&gt;=2.75,"B-",IF(X3305&gt;=2.5,"C+",IF(X3305&gt;=2,"C","F"))))))))</f>
        <v>#DIV/0!</v>
      </c>
      <c r="Z3305" s="510"/>
    </row>
    <row r="3306" spans="1:28" ht="16.5">
      <c r="A3306" s="424"/>
      <c r="B3306" s="91" t="s">
        <v>1</v>
      </c>
      <c r="C3306" s="104">
        <f>'3rd 1'!AC60</f>
        <v>0</v>
      </c>
      <c r="D3306" s="104">
        <f>'3rd 2'!AC60</f>
        <v>0</v>
      </c>
      <c r="E3306" s="104">
        <f>'3rd 3'!AC60</f>
        <v>0</v>
      </c>
      <c r="F3306" s="104">
        <f>'3rd 4'!AC60</f>
        <v>0</v>
      </c>
      <c r="G3306" s="104">
        <f>'3rd 5'!AC60</f>
        <v>0</v>
      </c>
      <c r="H3306" s="104">
        <f>'3rd 6'!AC60</f>
        <v>0</v>
      </c>
      <c r="I3306" s="457"/>
      <c r="J3306" s="525"/>
      <c r="K3306" s="106"/>
      <c r="L3306" s="104">
        <f>'4th 1'!AC60</f>
        <v>0</v>
      </c>
      <c r="M3306" s="104">
        <f>'4th 2'!AC60</f>
        <v>0</v>
      </c>
      <c r="N3306" s="104">
        <f>'4th 3'!AC60</f>
        <v>0</v>
      </c>
      <c r="O3306" s="104">
        <f>'4th 4'!AC60</f>
        <v>0</v>
      </c>
      <c r="P3306" s="104">
        <f>'4th 5'!AC60</f>
        <v>0</v>
      </c>
      <c r="Q3306" s="104">
        <f>'4th 6'!AC60</f>
        <v>0</v>
      </c>
      <c r="R3306" s="107">
        <f>'4th 7'!AC60</f>
        <v>0</v>
      </c>
      <c r="S3306" s="457"/>
      <c r="T3306" s="525"/>
      <c r="U3306" s="108"/>
      <c r="V3306" s="456"/>
      <c r="W3306" s="448"/>
      <c r="X3306" s="441"/>
      <c r="Y3306" s="451" t="e">
        <f>IF(S3302&gt;0,(IF(X3305&gt;=2.5,Y3305,IF(X3305&gt;=2.25,"C",IF(X3305&gt;=2,"D","F")))),K3304)</f>
        <v>#DIV/0!</v>
      </c>
      <c r="Z3306" s="510"/>
    </row>
    <row r="3307" spans="1:28" ht="16.5">
      <c r="A3307" s="424"/>
      <c r="B3307" s="91" t="s">
        <v>2</v>
      </c>
      <c r="C3307" s="104" t="str">
        <f>'3rd 1'!AB60</f>
        <v/>
      </c>
      <c r="D3307" s="104" t="str">
        <f>'3rd 2'!AB60</f>
        <v/>
      </c>
      <c r="E3307" s="104" t="str">
        <f>'3rd 3'!AB60</f>
        <v/>
      </c>
      <c r="F3307" s="104" t="str">
        <f>'3rd 4'!AB60</f>
        <v/>
      </c>
      <c r="G3307" s="104" t="str">
        <f>'3rd 5'!AB60</f>
        <v/>
      </c>
      <c r="H3307" s="104" t="str">
        <f>'3rd 6'!AB60</f>
        <v/>
      </c>
      <c r="I3307" s="457"/>
      <c r="J3307" s="98"/>
      <c r="K3307" s="90"/>
      <c r="L3307" s="104" t="str">
        <f>'4th 1'!AB60</f>
        <v/>
      </c>
      <c r="M3307" s="104" t="str">
        <f>'4th 2'!AB60</f>
        <v/>
      </c>
      <c r="N3307" s="104" t="str">
        <f>'4th 3'!AB60</f>
        <v/>
      </c>
      <c r="O3307" s="104" t="str">
        <f>'4th 4'!AB60</f>
        <v/>
      </c>
      <c r="P3307" s="104" t="str">
        <f>'4th 5'!AB60</f>
        <v/>
      </c>
      <c r="Q3307" s="104" t="str">
        <f>'4th 6'!AB60</f>
        <v/>
      </c>
      <c r="R3307" s="104" t="str">
        <f>'4th 7'!AB60</f>
        <v/>
      </c>
      <c r="S3307" s="457"/>
      <c r="T3307" s="98"/>
      <c r="U3307" s="109"/>
      <c r="V3307" s="446"/>
      <c r="W3307" s="449"/>
      <c r="X3307" s="450"/>
      <c r="Y3307" s="452"/>
      <c r="Z3307" s="510"/>
    </row>
    <row r="3308" spans="1:28" ht="16.5" customHeight="1">
      <c r="A3308" s="413" t="s">
        <v>127</v>
      </c>
      <c r="B3308" s="91" t="s">
        <v>1</v>
      </c>
      <c r="C3308" s="104">
        <f>'3rd 1'!AD60</f>
        <v>0</v>
      </c>
      <c r="D3308" s="104">
        <f>'3rd 2'!AD60</f>
        <v>0</v>
      </c>
      <c r="E3308" s="104">
        <f>'3rd 3'!AD60</f>
        <v>0</v>
      </c>
      <c r="F3308" s="104">
        <f>'3rd 4'!AD60</f>
        <v>0</v>
      </c>
      <c r="G3308" s="104">
        <f>'3rd 5'!AD60</f>
        <v>0</v>
      </c>
      <c r="H3308" s="104">
        <f>'3rd 6'!AD60</f>
        <v>0</v>
      </c>
      <c r="I3308" s="415">
        <f>(C3308*C3301)+(D3308*D3301)+(E3308*E3301)+(F3308*F3301)+(G3308*G3301)+(H3308*H3301)</f>
        <v>0</v>
      </c>
      <c r="J3308" s="417">
        <f>IF(C3308&gt;0,(C3306*C3301),0)+IF(D3308&gt;0,(D3306*D3301),0)+IF(E3308&gt;0,(E3306*E3301),0)+IF(F3308&gt;0,(F3306*F3301),0)+IF(G3308&gt;0,(G3306*G3301),0)+IF(H3308&gt;0,(H3306*H3301),0)</f>
        <v>0</v>
      </c>
      <c r="K3308" s="418">
        <f>IF(C3308&gt;C3306,((C3308*C3301)-(C3306*C3301)),0)+IF(D3308&gt;D3306,((D3308*D3301)-(D3306*D3301)),0)+IF(E3308&gt;E3306,((E3308*E3301)-(E3306*E3301)),0)+IF(F3308&gt;F3306,((F3308*F3301)-(F3306*F3301)),0)+IF(G3308&gt;G3306,((G3308*G3301)-(G3306*G3301)),0)+IF(H3308&gt;H3306,((H3308*H3301)-(H3306*H3301)),0)</f>
        <v>0</v>
      </c>
      <c r="L3308" s="165">
        <f>'4th 1'!AD60</f>
        <v>0</v>
      </c>
      <c r="M3308" s="104">
        <f>'4th 2'!AD60</f>
        <v>0</v>
      </c>
      <c r="N3308" s="104">
        <f>'4th 3'!AD60</f>
        <v>0</v>
      </c>
      <c r="O3308" s="104">
        <f>'4th 4'!AD60</f>
        <v>0</v>
      </c>
      <c r="P3308" s="104">
        <f>'4th 5'!AD60</f>
        <v>0</v>
      </c>
      <c r="Q3308" s="104">
        <f>'4th 6'!AD60</f>
        <v>0</v>
      </c>
      <c r="R3308" s="104">
        <f>'4th 7'!AD60</f>
        <v>0</v>
      </c>
      <c r="S3308" s="415">
        <f>(L3308*L3301)+(M3308*M3301)+(N3308*N3301)+(O3308*O3301)+(P3308*P3301)+(Q3308*Q3301)+(R3308*R3301)</f>
        <v>0</v>
      </c>
      <c r="T3308" s="417">
        <f>IF(L3308&gt;0,(L3306*L3301),0)+IF(M3308&gt;0,(M3306*M3301),0)+IF(N3308&gt;0,(N3306*N3301),0)+IF(O3308&gt;0,(O3306*O3301),0)+IF(P3308&gt;0,(P3306*P3301),0)+IF(Q3308&gt;0,(Q3306*Q3301),0)+IF(R3308&gt;0,(R3306*R3301),0)</f>
        <v>0</v>
      </c>
      <c r="U3308" s="484">
        <f>IF(L3308&gt;L3306,((L3308*L3301)-(L3306*L3301)),0)+IF(M3308&gt;M3306,((M3308*M3301)-(M3306*M3301)),0)+IF(N3308&gt;N3306,((N3308*N3301)-(N3306*N3301)),0)+IF(O3308&gt;O3306,((O3308*O3301)-(O3306*O3301)),0)+IF(P3308&gt;P3306,((P3308*P3301)-(P3306*P3301)),0)+IF(Q3308&gt;Q3306,((Q3308*Q3301)-(Q3306*Q3301)),0)+IF(R3308&gt;R3306,((R3308*R3301)-(R3306*R3301)),0)</f>
        <v>0</v>
      </c>
      <c r="V3308" s="401">
        <f>I3308+S3308</f>
        <v>0</v>
      </c>
      <c r="W3308" s="436">
        <f>J3308+T3308</f>
        <v>0</v>
      </c>
      <c r="X3308" s="438">
        <f>K3308+U3308</f>
        <v>0</v>
      </c>
      <c r="Y3308" s="483">
        <f>K3308+U3308+X3295</f>
        <v>0</v>
      </c>
      <c r="Z3308" s="510"/>
    </row>
    <row r="3309" spans="1:28" ht="16.5" thickBot="1">
      <c r="A3309" s="414"/>
      <c r="B3309" s="157" t="s">
        <v>23</v>
      </c>
      <c r="C3309" s="180" t="str">
        <f>'3rd 1'!AE60</f>
        <v/>
      </c>
      <c r="D3309" s="180" t="str">
        <f>'3rd 2'!AE60</f>
        <v/>
      </c>
      <c r="E3309" s="180" t="str">
        <f>'3rd 3'!AE60</f>
        <v/>
      </c>
      <c r="F3309" s="180" t="str">
        <f>'3rd 4'!AE60</f>
        <v/>
      </c>
      <c r="G3309" s="180" t="str">
        <f>'3rd 5'!AE60</f>
        <v/>
      </c>
      <c r="H3309" s="180" t="str">
        <f>'3rd 6'!AE60</f>
        <v/>
      </c>
      <c r="I3309" s="416"/>
      <c r="J3309" s="416"/>
      <c r="K3309" s="419"/>
      <c r="L3309" s="180" t="str">
        <f>'4th 1'!AE60</f>
        <v/>
      </c>
      <c r="M3309" s="180" t="str">
        <f>'4th 2'!AE60</f>
        <v/>
      </c>
      <c r="N3309" s="180" t="str">
        <f>'4th 3'!AE60</f>
        <v/>
      </c>
      <c r="O3309" s="180" t="str">
        <f>'4th 4'!AE60</f>
        <v/>
      </c>
      <c r="P3309" s="180" t="str">
        <f>'4th 5'!AE60</f>
        <v/>
      </c>
      <c r="Q3309" s="180" t="str">
        <f>'4th 6'!AE60</f>
        <v/>
      </c>
      <c r="R3309" s="180" t="str">
        <f>'4th 7'!AE60</f>
        <v/>
      </c>
      <c r="S3309" s="416"/>
      <c r="T3309" s="416"/>
      <c r="U3309" s="419"/>
      <c r="V3309" s="402"/>
      <c r="W3309" s="437"/>
      <c r="X3309" s="439"/>
      <c r="Y3309" s="406"/>
      <c r="Z3309" s="510"/>
    </row>
    <row r="3310" spans="1:28" ht="19.5" customHeight="1" thickTop="1" thickBot="1">
      <c r="A3310" s="435" t="s">
        <v>31</v>
      </c>
      <c r="B3310" s="435"/>
      <c r="C3310" s="435"/>
      <c r="D3310" s="435"/>
      <c r="E3310" s="435"/>
      <c r="F3310" s="435"/>
      <c r="G3310" s="435"/>
      <c r="H3310" s="435"/>
      <c r="I3310" s="435"/>
      <c r="J3310" s="435"/>
      <c r="K3310" s="435"/>
      <c r="L3310" s="435"/>
      <c r="M3310" s="435"/>
      <c r="N3310" s="435"/>
      <c r="O3310" s="435"/>
      <c r="P3310" s="435"/>
      <c r="Q3310" s="435"/>
      <c r="R3310" s="435"/>
      <c r="S3310" s="435"/>
      <c r="T3310" s="435"/>
      <c r="U3310" s="435"/>
      <c r="V3310" s="435"/>
      <c r="W3310" s="435"/>
      <c r="X3310" s="435"/>
      <c r="Y3310" s="435"/>
      <c r="Z3310" s="510"/>
    </row>
    <row r="3311" spans="1:28" ht="17.25" customHeight="1" thickTop="1" thickBot="1">
      <c r="A3311" s="478" t="s">
        <v>46</v>
      </c>
      <c r="B3311" s="479"/>
      <c r="C3311" s="479"/>
      <c r="D3311" s="479"/>
      <c r="E3311" s="479"/>
      <c r="F3311" s="479"/>
      <c r="G3311" s="479"/>
      <c r="H3311" s="479"/>
      <c r="I3311" s="479"/>
      <c r="J3311" s="479"/>
      <c r="K3311" s="480"/>
      <c r="L3311" s="426" t="s">
        <v>47</v>
      </c>
      <c r="M3311" s="426"/>
      <c r="N3311" s="426"/>
      <c r="O3311" s="426"/>
      <c r="P3311" s="426"/>
      <c r="Q3311" s="426"/>
      <c r="R3311" s="426"/>
      <c r="S3311" s="426"/>
      <c r="T3311" s="426"/>
      <c r="U3311" s="427"/>
      <c r="V3311" s="160"/>
      <c r="W3311" s="428" t="s">
        <v>39</v>
      </c>
      <c r="X3311" s="428"/>
      <c r="Y3311" s="161"/>
      <c r="Z3311" s="510"/>
    </row>
    <row r="3312" spans="1:28" ht="17.25" thickTop="1">
      <c r="A3312" s="99" t="s">
        <v>22</v>
      </c>
      <c r="B3312" s="100"/>
      <c r="C3312" s="101">
        <f>'5th 1'!B4</f>
        <v>301</v>
      </c>
      <c r="D3312" s="101">
        <f>'5th 2'!B4</f>
        <v>302</v>
      </c>
      <c r="E3312" s="101">
        <f>'5th 3'!B4</f>
        <v>303</v>
      </c>
      <c r="F3312" s="101">
        <f>'5th 4'!B4</f>
        <v>304</v>
      </c>
      <c r="G3312" s="101">
        <f>'5th 5'!B4</f>
        <v>305</v>
      </c>
      <c r="H3312" s="101">
        <f>'5th 6'!B4</f>
        <v>0</v>
      </c>
      <c r="I3312" s="430" t="s">
        <v>0</v>
      </c>
      <c r="J3312" s="430" t="s">
        <v>3</v>
      </c>
      <c r="K3312" s="432" t="s">
        <v>2</v>
      </c>
      <c r="L3312" s="101">
        <f>'6th 1'!B4</f>
        <v>306</v>
      </c>
      <c r="M3312" s="101">
        <f>'6th 2'!B4</f>
        <v>307</v>
      </c>
      <c r="N3312" s="101">
        <f>'6th 3'!B4</f>
        <v>308</v>
      </c>
      <c r="O3312" s="101">
        <f>'6th 4'!B4</f>
        <v>309</v>
      </c>
      <c r="P3312" s="101">
        <f>'6th 5'!B4</f>
        <v>310</v>
      </c>
      <c r="Q3312" s="101">
        <f>'6th 6'!B4</f>
        <v>0</v>
      </c>
      <c r="R3312" s="101">
        <f>'6th 7'!B4</f>
        <v>0</v>
      </c>
      <c r="S3312" s="429" t="s">
        <v>0</v>
      </c>
      <c r="T3312" s="429" t="s">
        <v>3</v>
      </c>
      <c r="U3312" s="431" t="s">
        <v>2</v>
      </c>
      <c r="V3312" s="433" t="s">
        <v>62</v>
      </c>
      <c r="W3312" s="434"/>
      <c r="X3312" s="434"/>
      <c r="Y3312" s="162" t="str">
        <f>IF(X3313&gt;=4,"A+",IF(X3313&gt;=3.75,"A",IF(X3313&gt;=3.5,"A-",IF(X3313&gt;=3.25,"B+",IF(X3313&gt;=3,"B",IF(X3313&gt;=2.75,"B-",IF(X3313&gt;=2.5,"C+",IF(X3313&gt;=2,"C","F"))))))))</f>
        <v>F</v>
      </c>
      <c r="Z3312" s="510"/>
    </row>
    <row r="3313" spans="1:26" ht="65.25" customHeight="1">
      <c r="A3313" s="77" t="s">
        <v>63</v>
      </c>
      <c r="B3313" s="78"/>
      <c r="C3313" s="79">
        <f>IF('5th 1'!C60&gt;0,'5th 1'!D6,IF('5th 1'!K60&gt;0,'5th 1'!L6,IF('5th 1'!S60&gt;0,'5th 1'!T6,0)))</f>
        <v>0</v>
      </c>
      <c r="D3313" s="79">
        <f>IF('5th 2'!C60&gt;0,'5th 2'!D6,IF('5th 2'!K60&gt;0,'5th 2'!L6,IF('5th 2'!S60&gt;0,'5th 2'!T6,0)))</f>
        <v>0</v>
      </c>
      <c r="E3313" s="79">
        <f>IF('5th 3'!C60&gt;0,'5th 3'!D6,IF('5th 3'!K60&gt;0,'5th 3'!L6,IF('5th 3'!S60&gt;0,'5th 3'!T6,0)))</f>
        <v>0</v>
      </c>
      <c r="F3313" s="79">
        <f>IF('5th 4'!C60&gt;0,'5th 4'!D6,IF('5th 4'!K60&gt;0,'5th 4'!L6,IF('5th 4'!S60&gt;0,'5th 4'!T6,0)))</f>
        <v>0</v>
      </c>
      <c r="G3313" s="79">
        <f>IF('5th 5'!C60&gt;0,'5th 5'!D6,IF('5th 5'!K60&gt;0,'5th 5'!L6,IF('5th 5'!S60&gt;0,'5th 5'!T6,0)))</f>
        <v>0</v>
      </c>
      <c r="H3313" s="79">
        <f>IF('5th 6'!C60&gt;0,'5th 6'!D6,IF('5th 6'!K60&gt;0,'5th 6'!L6,IF('5th 6'!S60&gt;0,'5th 6'!T6,0)))</f>
        <v>0</v>
      </c>
      <c r="I3313" s="481"/>
      <c r="J3313" s="481"/>
      <c r="K3313" s="482"/>
      <c r="L3313" s="79">
        <f>IF('6th 1'!C60&gt;0,'6th 1'!D6,IF('6th 1'!K60&gt;0,'6th 1'!L6,IF('6th 1'!S60&gt;0,'6th 1'!T6,0)))</f>
        <v>0</v>
      </c>
      <c r="M3313" s="79">
        <f>IF('6th 2'!C60&gt;0,'6th 2'!D6,IF('6th 2'!K60&gt;0,'6th 2'!L6,IF('6th 2'!S60&gt;0,'6th 2'!T6,0)))</f>
        <v>0</v>
      </c>
      <c r="N3313" s="79">
        <f>IF('6th 3'!C60&gt;0,'6th 3'!D6,IF('6th 3'!K60&gt;0,'6th 3'!L6,IF('6th 3'!S60&gt;0,'6th 3'!T6,0)))</f>
        <v>0</v>
      </c>
      <c r="O3313" s="79">
        <f>IF('6th 4'!C60&gt;0,'6th 4'!D6,IF('6th 4'!K60&gt;0,'6th 4'!L6,IF('6th 4'!S60&gt;0,'6th 4'!T6,0)))</f>
        <v>0</v>
      </c>
      <c r="P3313" s="79">
        <f>IF('6th 5'!C60&gt;0,'6th 5'!D6,IF('6th 5'!K60&gt;0,'6th 5'!L6,IF('6th 5'!S60&gt;0,'6th 5'!T6,0)))</f>
        <v>0</v>
      </c>
      <c r="Q3313" s="79">
        <f>IF('6th 6'!C60&gt;0,'6th 6'!D6,IF('6th 6'!K60&gt;0,'6th 6'!L6,IF('6th 6'!S60&gt;0,'6th 6'!T6,0)))</f>
        <v>0</v>
      </c>
      <c r="R3313" s="79">
        <f>IF('6th 7'!C60&gt;0,'6th 7'!D6,IF('6th 7'!K60&gt;0,'6th 7'!L6,IF('6th 7'!S60&gt;0,'6th 7'!T6,0)))</f>
        <v>0</v>
      </c>
      <c r="S3313" s="429"/>
      <c r="T3313" s="429"/>
      <c r="U3313" s="431"/>
      <c r="V3313" s="335">
        <f>IF(I3315&gt;0,(V3318+V3300),0)</f>
        <v>0</v>
      </c>
      <c r="W3313" s="254">
        <f>IF(I3315&gt;0,(W3318+W3300),0)</f>
        <v>0</v>
      </c>
      <c r="X3313" s="336">
        <f>IF(S3315&gt;0,(W3313/94.5),IF(I3315&gt;0,(W3313/78),0))</f>
        <v>0</v>
      </c>
      <c r="Y3313" s="163">
        <f>IF(X3313&gt;=2.5,Y3312,IF(X3313&gt;=2.25,"C",IF(X3313&gt;=2,"D",IF(X3313=0,0,"F"))))</f>
        <v>0</v>
      </c>
      <c r="Z3313" s="510"/>
    </row>
    <row r="3314" spans="1:26" ht="16.5">
      <c r="A3314" s="77" t="s">
        <v>12</v>
      </c>
      <c r="B3314" s="78"/>
      <c r="C3314" s="102">
        <f>IF('5th 1'!C60&gt;0,'5th 1'!H4,IF('5th 1'!K60&gt;0,'5th 1'!P4,IF('5th 1'!S60&gt;0,'5th 1'!X4,0)))</f>
        <v>0</v>
      </c>
      <c r="D3314" s="102">
        <f>IF('5th 2'!C60&gt;0,'5th 2'!H4,IF('5th 2'!K60&gt;0,'5th 2'!P4,IF('5th 2'!S60&gt;0,'5th 2'!X4,0)))</f>
        <v>0</v>
      </c>
      <c r="E3314" s="102">
        <f>IF('5th 3'!C60&gt;0,'5th 3'!H4,IF('5th 3'!K60&gt;0,'5th 3'!P4,IF('5th 3'!S60&gt;0,'5th 3'!X4,0)))</f>
        <v>0</v>
      </c>
      <c r="F3314" s="102">
        <f>IF('5th 4'!C60&gt;0,'5th 4'!H4,IF('5th 4'!K60&gt;0,'5th 4'!P4,IF('5th 4'!S60&gt;0,'5th 4'!X4,0)))</f>
        <v>0</v>
      </c>
      <c r="G3314" s="102">
        <f>IF('5th 5'!C60&gt;0,'5th 5'!H4,IF('5th 5'!K60&gt;0,'5th 5'!P4,IF('5th 5'!S60&gt;0,'5th 5'!X4,0)))</f>
        <v>0</v>
      </c>
      <c r="H3314" s="102">
        <f>IF('5th 6'!C60&gt;0,'5th 6'!H4,IF('5th 6'!K60&gt;0,'5th 6'!P4,IF('5th 6'!S60&gt;0,'5th 6'!X4,0)))</f>
        <v>0</v>
      </c>
      <c r="I3314" s="481"/>
      <c r="J3314" s="481"/>
      <c r="K3314" s="482"/>
      <c r="L3314" s="102">
        <f>IF('6th 1'!C60&gt;0,'6th 1'!H4,IF('6th 1'!K60&gt;0,'6th 1'!P4,IF('6th 1'!S60&gt;0,'6th 1'!X4,0)))</f>
        <v>0</v>
      </c>
      <c r="M3314" s="102">
        <f>IF('6th 2'!C60&gt;0,'6th 2'!H4,IF('6th 2'!K60&gt;0,'6th 2'!P4,IF('6th 2'!S60&gt;0,'6th 2'!X4,0)))</f>
        <v>0</v>
      </c>
      <c r="N3314" s="102">
        <f>IF('6th 3'!C60&gt;0,'6th 3'!H4,IF('6th 3'!K60&gt;0,'6th 3'!P4,IF('6th 3'!S60&gt;0,'6th 3'!X4,0)))</f>
        <v>0</v>
      </c>
      <c r="O3314" s="102">
        <f>IF('6th 4'!C60&gt;0,'6th 4'!H4,IF('6th 4'!K60&gt;0,'6th 4'!P4,IF('6th 4'!S60&gt;0,'6th 4'!X4,0)))</f>
        <v>0</v>
      </c>
      <c r="P3314" s="102">
        <f>IF('6th 5'!C60&gt;0,'6th 5'!H4,IF('6th 5'!K60&gt;0,'6th 5'!P4,IF('6th 5'!S60&gt;0,'6th 5'!X4,0)))</f>
        <v>0</v>
      </c>
      <c r="Q3314" s="102">
        <f>IF('6th 6'!C60&gt;0,'6th 6'!H4,IF('6th 6'!K60&gt;0,'6th 6'!#REF!,IF('6th 6'!S60&gt;0,'6th 6'!X4,0)))</f>
        <v>0</v>
      </c>
      <c r="R3314" s="102">
        <f>IF('6th 7'!C60&gt;0,'6th 7'!H4,IF('6th 7'!K60&gt;0,'6th 7'!P4,IF('6th 7'!S60&gt;0,'6th 7'!X4,0)))</f>
        <v>0</v>
      </c>
      <c r="S3314" s="430"/>
      <c r="T3314" s="430"/>
      <c r="U3314" s="432"/>
      <c r="V3314" s="460" t="s">
        <v>41</v>
      </c>
      <c r="W3314" s="461"/>
      <c r="X3314" s="461"/>
      <c r="Y3314" s="462"/>
      <c r="Z3314" s="510"/>
    </row>
    <row r="3315" spans="1:26" ht="17.25" thickBot="1">
      <c r="A3315" s="77" t="s">
        <v>11</v>
      </c>
      <c r="B3315" s="78"/>
      <c r="C3315" s="102">
        <v>100</v>
      </c>
      <c r="D3315" s="102">
        <v>100</v>
      </c>
      <c r="E3315" s="102">
        <v>100</v>
      </c>
      <c r="F3315" s="102">
        <v>100</v>
      </c>
      <c r="G3315" s="102">
        <v>100</v>
      </c>
      <c r="H3315" s="102">
        <v>100</v>
      </c>
      <c r="I3315" s="465">
        <f>(C3319*C3314)+(D3319*D3314)+(E3319*E3314)+(F3319*F3314)+(G3319*G3314)+(H3319*H3314)</f>
        <v>0</v>
      </c>
      <c r="J3315" s="84"/>
      <c r="K3315" s="103" t="e">
        <f>IF(J3317&gt;=4,"A+",IF(J3317&gt;=3.75,"A",IF(J3317&gt;=3.5,"A-",IF(J3317&gt;=3.25,"B+",IF(J3317&gt;=3,"B",IF(J3317&gt;=2.75,"B-",IF(J3317&gt;=2.5,"C+",IF(J3317&gt;=2,"C","F"))))))))</f>
        <v>#DIV/0!</v>
      </c>
      <c r="L3315" s="102">
        <v>100</v>
      </c>
      <c r="M3315" s="102">
        <v>100</v>
      </c>
      <c r="N3315" s="102">
        <v>100</v>
      </c>
      <c r="O3315" s="102">
        <v>100</v>
      </c>
      <c r="P3315" s="102">
        <v>100</v>
      </c>
      <c r="Q3315" s="102">
        <v>100</v>
      </c>
      <c r="R3315" s="102">
        <v>100</v>
      </c>
      <c r="S3315" s="465">
        <f>(L3319*L3314)+(M3319*M3314)+(N3319*N3314)+(O3319*O3314)+(P3319*P3314)+(Q3319*Q3314)+(R3319*R3314)</f>
        <v>0</v>
      </c>
      <c r="T3315" s="84"/>
      <c r="U3315" s="103" t="e">
        <f>IF(T3317&gt;=4,"A+",IF(T3317&gt;=3.75,"A",IF(T3317&gt;=3.5,"A-",IF(T3317&gt;=3.25,"B+",IF(T3317&gt;=3,"B",IF(T3317&gt;=2.75,"B-",IF(T3317&gt;=2.5,"C+",IF(T3317&gt;=2,"C","F"))))))))</f>
        <v>#DIV/0!</v>
      </c>
      <c r="V3315" s="467" t="s">
        <v>29</v>
      </c>
      <c r="W3315" s="469" t="s">
        <v>0</v>
      </c>
      <c r="X3315" s="469" t="s">
        <v>3</v>
      </c>
      <c r="Y3315" s="476" t="s">
        <v>2</v>
      </c>
      <c r="Z3315" s="510"/>
    </row>
    <row r="3316" spans="1:26" ht="17.25" thickTop="1">
      <c r="A3316" s="77" t="s">
        <v>28</v>
      </c>
      <c r="B3316" s="86"/>
      <c r="C3316" s="104">
        <f>IF('5th 1'!C60&gt;0,'5th 1'!C60,IF('5th 1'!K60&gt;0,'5th 1'!K60,IF('5th 1'!S60&gt;0,'5th 1'!S60,0)))</f>
        <v>0</v>
      </c>
      <c r="D3316" s="104">
        <f>IF('5th 2'!C60&gt;0,'5th 2'!C60,IF('5th 2'!K60&gt;0,'5th 2'!K60,IF('5th 2'!S60&gt;0,'5th 2'!S60,0)))</f>
        <v>0</v>
      </c>
      <c r="E3316" s="104">
        <f>IF('5th 3'!C60&gt;0,'5th 3'!C60,IF('5th 3'!K60&gt;0,'5th 3'!K60,IF('5th 3'!S60&gt;0,'5th 3'!S60,0)))</f>
        <v>0</v>
      </c>
      <c r="F3316" s="104">
        <f>IF('5th 4'!C60&gt;0,'5th 4'!C60,IF('5th 4'!K60&gt;0,'5th 4'!K60,IF('5th 4'!S60&gt;0,'5th 4'!S60,0)))</f>
        <v>0</v>
      </c>
      <c r="G3316" s="104">
        <f>IF('5th 5'!C60&gt;0,'5th 5'!C60,IF('5th 5'!K60&gt;0,'5th 5'!K60,IF('5th 5'!S60&gt;0,'5th 5'!S60,0)))</f>
        <v>0</v>
      </c>
      <c r="H3316" s="104">
        <f>IF('5th 6'!C60&gt;0,'5th 6'!C60,IF('5th 6'!K60&gt;0,'5th 6'!K60,IF('5th 6'!S60&gt;0,'5th 6'!S60,0)))</f>
        <v>0</v>
      </c>
      <c r="I3316" s="448"/>
      <c r="J3316" s="98"/>
      <c r="K3316" s="90"/>
      <c r="L3316" s="104">
        <f>IF('6th 1'!C60&gt;0,'6th 1'!C60,IF('6th 1'!K60&gt;0,'6th 1'!K60,IF('6th 1'!S60&gt;0,'6th 1'!S60,0)))</f>
        <v>0</v>
      </c>
      <c r="M3316" s="104">
        <f>IF('6th 2'!C60&gt;0,'6th 2'!C60,IF('6th 2'!K60&gt;0,'6th 2'!K60,IF('6th 2'!S60&gt;0,'6th 2'!S60,0)))</f>
        <v>0</v>
      </c>
      <c r="N3316" s="104">
        <f>IF('6th 3'!C60&gt;0,'6th 3'!C60,IF('6th 3'!K60&gt;0,'6th 3'!K60,IF('6th 3'!S60&gt;0,'6th 3'!S60,0)))</f>
        <v>0</v>
      </c>
      <c r="O3316" s="104">
        <f>IF('6th 4'!C60&gt;0,'6th 4'!C60,IF('6th 4'!K60&gt;0,'6th 4'!K60,IF('6th 4'!S60&gt;0,'6th 4'!S60,0)))</f>
        <v>0</v>
      </c>
      <c r="P3316" s="104">
        <f>IF('6th 5'!C60&gt;0,'6th 5'!C60,IF('6th 5'!K60&gt;0,'6th 5'!K60,IF('6th 5'!S60&gt;0,'6th 5'!S60,0)))</f>
        <v>0</v>
      </c>
      <c r="Q3316" s="104">
        <f>IF('6th 6'!C60&gt;0,'6th 6'!C60,IF('6th 6'!K60&gt;0,'6th 6'!K60,IF('6th 6'!S60&gt;0,'6th 6'!S60,0)))</f>
        <v>0</v>
      </c>
      <c r="R3316" s="104">
        <f>IF('6th 7'!C60&gt;0,'6th 7'!C60,IF('6th 7'!K60&gt;0,'6th 7'!K60,IF('6th 7'!S60&gt;0,'6th 7'!S60,0)))</f>
        <v>0</v>
      </c>
      <c r="S3316" s="448"/>
      <c r="T3316" s="98"/>
      <c r="U3316" s="90"/>
      <c r="V3316" s="468"/>
      <c r="W3316" s="470"/>
      <c r="X3316" s="471"/>
      <c r="Y3316" s="477"/>
      <c r="Z3316" s="510"/>
    </row>
    <row r="3317" spans="1:26" ht="16.5" customHeight="1">
      <c r="A3317" s="423" t="s">
        <v>26</v>
      </c>
      <c r="B3317" s="91" t="s">
        <v>60</v>
      </c>
      <c r="C3317" s="104">
        <f>IF('5th 1'!C60&gt;0,'5th 1'!J60,IF('5th 1'!K60&gt;0,'5th 1'!R60,IF('5th 1'!S60&gt;0,'5th 1'!Z60,0)))</f>
        <v>0</v>
      </c>
      <c r="D3317" s="104">
        <f>IF('5th 2'!C60&gt;0,'5th 2'!J60,IF('5th 2'!K60&gt;0,'5th 2'!R60,IF('5th 2'!S60&gt;0,'5th 2'!Z60,0)))</f>
        <v>0</v>
      </c>
      <c r="E3317" s="104">
        <f>IF('5th 3'!C60&gt;0,'5th 3'!J60,IF('5th 3'!K60&gt;0,'5th 3'!R60,IF('5th 3'!S60&gt;0,'5th 3'!Z60,0)))</f>
        <v>0</v>
      </c>
      <c r="F3317" s="104">
        <f>IF('5th 4'!C60&gt;0,'5th 4'!J60,IF('5th 4'!K60&gt;0,'5th 4'!R60,IF('5th 4'!S60&gt;0,'5th 4'!Z60,0)))</f>
        <v>0</v>
      </c>
      <c r="G3317" s="104">
        <f>IF('5th 5'!C60&gt;0,'5th 5'!J60,IF('5th 5'!K60&gt;0,'5th 5'!R60,IF('5th 5'!S60&gt;0,'5th 5'!Z60,0)))</f>
        <v>0</v>
      </c>
      <c r="H3317" s="104">
        <f>IF('5th 6'!C60&gt;0,'5th 6'!J60,IF('5th 6'!K60&gt;0,'5th 6'!R60,IF('5th 6'!S60&gt;0,'5th 6'!Z60,0)))</f>
        <v>0</v>
      </c>
      <c r="I3317" s="448"/>
      <c r="J3317" s="440" t="e">
        <f>I3315/(C3314+D3314+E3314+F3314+G3314+H3314)</f>
        <v>#DIV/0!</v>
      </c>
      <c r="K3317" s="442" t="e">
        <f>IF(J3317&gt;=2.5,K3315,IF(J3317&gt;=2.25,"C",IF(J3317&gt;=2,"D",IF(J3317=0,0,"F"))))</f>
        <v>#DIV/0!</v>
      </c>
      <c r="L3317" s="107">
        <f>IF('6th 1'!C60&gt;0,'6th 1'!J60,IF('6th 1'!K60&gt;0,'6th 1'!R60,IF('6th 1'!S60&gt;0,'6th 1'!Z60,0)))</f>
        <v>0</v>
      </c>
      <c r="M3317" s="104">
        <f>IF('6th 2'!C60&gt;0,'6th 2'!J60,IF('6th 2'!K60&gt;0,'6th 2'!R60,IF('6th 2'!S60&gt;0,'6th 2'!Z60,0)))</f>
        <v>0</v>
      </c>
      <c r="N3317" s="104">
        <f>IF('6th 3'!C60&gt;0,'6th 3'!J60,IF('6th 3'!K60&gt;0,'6th 3'!R60,IF('6th 3'!S60&gt;0,'6th 3'!Z60,0)))</f>
        <v>0</v>
      </c>
      <c r="O3317" s="104">
        <f>IF('6th 4'!C60&gt;0,'6th 4'!J60,IF('6th 4'!K60&gt;0,'6th 4'!R60,IF('6th 4'!S60&gt;0,'6th 4'!Z60,0)))</f>
        <v>0</v>
      </c>
      <c r="P3317" s="104">
        <f>IF('6th 5'!C60&gt;0,'6th 5'!J60,IF('6th 5'!K60&gt;0,'6th 5'!R60,IF('6th 5'!S60&gt;0,'6th 5'!Z60,0)))</f>
        <v>0</v>
      </c>
      <c r="Q3317" s="104">
        <f>IF('6th 6'!C60&gt;0,'6th 6'!J60,IF('6th 6'!K60&gt;0,'6th 6'!R60,IF('6th 6'!S60&gt;0,'6th 6'!Z60,0)))</f>
        <v>0</v>
      </c>
      <c r="R3317" s="104">
        <f>IF('6th 7'!C60&gt;0,'6th 7'!J60,IF('6th 7'!K60&gt;0,'6th 7'!R60,IF('6th 7'!S60&gt;0,'6th 7'!Z60,0)))</f>
        <v>0</v>
      </c>
      <c r="S3317" s="448"/>
      <c r="T3317" s="440" t="e">
        <f>S3315/(L3314+M3314+N3314+O3314+P3314+Q3314+R3314)</f>
        <v>#DIV/0!</v>
      </c>
      <c r="U3317" s="442" t="e">
        <f>IF(T3317&gt;=2.5,U3315,IF(T3317&gt;=2.25,"C",IF(T3317&gt;=2,"D",IF(T3317=0,0,"F"))))</f>
        <v>#DIV/0!</v>
      </c>
      <c r="V3317" s="443" t="s">
        <v>40</v>
      </c>
      <c r="W3317" s="443"/>
      <c r="X3317" s="443"/>
      <c r="Y3317" s="443"/>
      <c r="Z3317" s="510"/>
    </row>
    <row r="3318" spans="1:26" ht="16.5" customHeight="1">
      <c r="A3318" s="424"/>
      <c r="B3318" s="91" t="s">
        <v>67</v>
      </c>
      <c r="C3318" s="117">
        <f>'5th 1'!AA60</f>
        <v>0</v>
      </c>
      <c r="D3318" s="117">
        <f>'5th 2'!AA60</f>
        <v>0</v>
      </c>
      <c r="E3318" s="117">
        <f>'5th 3'!AA60</f>
        <v>0</v>
      </c>
      <c r="F3318" s="117">
        <f>'5th 4'!AA60</f>
        <v>0</v>
      </c>
      <c r="G3318" s="117">
        <f>'5th 5'!AA60</f>
        <v>0</v>
      </c>
      <c r="H3318" s="117">
        <f>'5th 6'!AA60</f>
        <v>0</v>
      </c>
      <c r="I3318" s="448"/>
      <c r="J3318" s="441"/>
      <c r="K3318" s="442"/>
      <c r="L3318" s="118">
        <f>'6th 1'!AA60</f>
        <v>0</v>
      </c>
      <c r="M3318" s="117">
        <f>'6th 2'!AA60</f>
        <v>0</v>
      </c>
      <c r="N3318" s="117">
        <f>'6th 3'!AA60</f>
        <v>0</v>
      </c>
      <c r="O3318" s="117">
        <f>'6th 4'!AA60</f>
        <v>0</v>
      </c>
      <c r="P3318" s="117">
        <f>'6th 5'!AA60</f>
        <v>0</v>
      </c>
      <c r="Q3318" s="117">
        <f>'6th 6'!AA60</f>
        <v>0</v>
      </c>
      <c r="R3318" s="117">
        <f>'6th 7'!AA60</f>
        <v>0</v>
      </c>
      <c r="S3318" s="448"/>
      <c r="T3318" s="441"/>
      <c r="U3318" s="442"/>
      <c r="V3318" s="444">
        <f>IF((C3319+C3321)=0,0,C3314)+IF((D3319+D3321)=0,0,D3314)+IF((E3319+E3321)=0,0,E3314)+IF((F3319+F3321)=0,0,F3314)+IF((G3319+G3321)=0,0,G3314)+IF((H3319+H3321)=0,0,H3314)+IF((L3319+L3321)=0,0,L3314)+IF((M3319+M3321)=0,0,M3314)+IF((N3319+N3321)=0,0,N3314)+IF((O3319+O3321)=0,0,O3314)+IF((P3319+P3321)=0,0,P3314)+IF((Q3319+Q3321)=0,0,Q3314)+IF((R3319+R3321)=0,0,R3314)+IF(G3338&gt;0,1.5,0)</f>
        <v>0</v>
      </c>
      <c r="W3318" s="447">
        <f>I3315+S3315+(G3338*1.5)</f>
        <v>0</v>
      </c>
      <c r="X3318" s="440" t="e">
        <f>IF(S3315&gt;0,(W3318/31.5),J3317)</f>
        <v>#DIV/0!</v>
      </c>
      <c r="Y3318" s="164" t="e">
        <f>IF(X3318&gt;=4,"A+",IF(X3318&gt;=3.75,"A",IF(X3318&gt;=3.5,"A-",IF(X3318&gt;=3.25,"B+",IF(X3318&gt;=3,"B",IF(X3318&gt;=2.75,"B-",IF(X3318&gt;=2.5,"C+",IF(X3318&gt;=2,"C","F"))))))))</f>
        <v>#DIV/0!</v>
      </c>
      <c r="Z3318" s="510"/>
    </row>
    <row r="3319" spans="1:26" ht="16.5">
      <c r="A3319" s="424"/>
      <c r="B3319" s="91" t="s">
        <v>1</v>
      </c>
      <c r="C3319" s="104">
        <f>'5th 1'!AC60</f>
        <v>0</v>
      </c>
      <c r="D3319" s="104">
        <f>'5th 2'!AC60</f>
        <v>0</v>
      </c>
      <c r="E3319" s="104">
        <f>'5th 3'!AC60</f>
        <v>0</v>
      </c>
      <c r="F3319" s="104">
        <f>'5th 4'!AC60</f>
        <v>0</v>
      </c>
      <c r="G3319" s="104">
        <f>'5th 5'!AC60</f>
        <v>0</v>
      </c>
      <c r="H3319" s="104">
        <f>'5th 6'!AC60</f>
        <v>0</v>
      </c>
      <c r="I3319" s="448"/>
      <c r="J3319" s="98"/>
      <c r="K3319" s="110"/>
      <c r="L3319" s="107">
        <f>'6th 1'!AC60</f>
        <v>0</v>
      </c>
      <c r="M3319" s="104">
        <f>'6th 2'!AC60</f>
        <v>0</v>
      </c>
      <c r="N3319" s="104">
        <f>'6th 3'!AC60</f>
        <v>0</v>
      </c>
      <c r="O3319" s="104">
        <f>'6th 4'!AC60</f>
        <v>0</v>
      </c>
      <c r="P3319" s="104">
        <f>'6th 5'!AC60</f>
        <v>0</v>
      </c>
      <c r="Q3319" s="104">
        <f>'6th 6'!AC60</f>
        <v>0</v>
      </c>
      <c r="R3319" s="104">
        <f>'6th 7'!AC60</f>
        <v>0</v>
      </c>
      <c r="S3319" s="448"/>
      <c r="T3319" s="98"/>
      <c r="U3319" s="110"/>
      <c r="V3319" s="445"/>
      <c r="W3319" s="448"/>
      <c r="X3319" s="441"/>
      <c r="Y3319" s="451" t="e">
        <f>IF(S3315&gt;0,(IF(X3318&gt;=2.5,Y3318,IF(X3318&gt;=2.25,"C",IF(X3318&gt;=2,"D","F")))),K3317)</f>
        <v>#DIV/0!</v>
      </c>
      <c r="Z3319" s="510"/>
    </row>
    <row r="3320" spans="1:26" ht="17.25" customHeight="1" thickBot="1">
      <c r="A3320" s="424"/>
      <c r="B3320" s="91" t="s">
        <v>2</v>
      </c>
      <c r="C3320" s="104" t="str">
        <f>'5th 1'!AB60</f>
        <v/>
      </c>
      <c r="D3320" s="104" t="str">
        <f>'5th 2'!AB60</f>
        <v/>
      </c>
      <c r="E3320" s="104" t="str">
        <f>'5th 3'!AB60</f>
        <v/>
      </c>
      <c r="F3320" s="104" t="str">
        <f>'5th 4'!AB60</f>
        <v/>
      </c>
      <c r="G3320" s="104" t="str">
        <f>'5th 5'!AB60</f>
        <v/>
      </c>
      <c r="H3320" s="104" t="str">
        <f>'5th 6'!AB60</f>
        <v/>
      </c>
      <c r="I3320" s="448"/>
      <c r="J3320" s="98"/>
      <c r="K3320" s="109"/>
      <c r="L3320" s="111" t="str">
        <f>'6th 1'!AB60</f>
        <v/>
      </c>
      <c r="M3320" s="104" t="str">
        <f>'6th 2'!AB60</f>
        <v/>
      </c>
      <c r="N3320" s="104" t="str">
        <f>'6th 3'!AB60</f>
        <v/>
      </c>
      <c r="O3320" s="104" t="str">
        <f>'6th 4'!AB60</f>
        <v/>
      </c>
      <c r="P3320" s="104" t="str">
        <f>'6th 5'!AB60</f>
        <v/>
      </c>
      <c r="Q3320" s="104" t="str">
        <f>'6th 6'!AB60</f>
        <v/>
      </c>
      <c r="R3320" s="104" t="str">
        <f>'6th 7'!AB60</f>
        <v/>
      </c>
      <c r="S3320" s="448"/>
      <c r="T3320" s="98"/>
      <c r="U3320" s="109"/>
      <c r="V3320" s="446"/>
      <c r="W3320" s="449"/>
      <c r="X3320" s="450"/>
      <c r="Y3320" s="452"/>
      <c r="Z3320" s="510"/>
    </row>
    <row r="3321" spans="1:26" ht="17.25" thickTop="1">
      <c r="A3321" s="413" t="s">
        <v>127</v>
      </c>
      <c r="B3321" s="91" t="s">
        <v>1</v>
      </c>
      <c r="C3321" s="104">
        <f>'5th 1'!AD60</f>
        <v>0</v>
      </c>
      <c r="D3321" s="104">
        <f>'5th 2'!AD60</f>
        <v>0</v>
      </c>
      <c r="E3321" s="104">
        <f>'5th 3'!AD60</f>
        <v>0</v>
      </c>
      <c r="F3321" s="104">
        <f>'5th 4'!AD60</f>
        <v>0</v>
      </c>
      <c r="G3321" s="104">
        <f>'5th 5'!AD60</f>
        <v>0</v>
      </c>
      <c r="H3321" s="104">
        <f>'5th 6'!AD60</f>
        <v>0</v>
      </c>
      <c r="I3321" s="415">
        <f>(C3321*C3314)+(D3321*D3314)+(E3321*E3314)+(F3321*F3314)+(G3321*G3314)+(H3321*H3314)</f>
        <v>0</v>
      </c>
      <c r="J3321" s="417">
        <f>IF(C3321&gt;0,(C3319*C3314),0)+IF(D3321&gt;0,(D3319*D3314),0)+IF(E3321&gt;0,(E3319*E3314),0)+IF(F3321&gt;0,(F3319*F3314),0)+IF(G3321&gt;0,(G3319*G3314),0)+IF(H3321&gt;0,(H3319*H3314),0)</f>
        <v>0</v>
      </c>
      <c r="K3321" s="418">
        <f>IF(C3321&gt;C3319,((C3321*C3314)-(C3319*C3314)),0)+IF(D3321&gt;D3319,((D3321*D3314)-(D3319*D3314)),0)+IF(E3321&gt;E3319,((E3321*E3314)-(E3319*E3314)),0)+IF(F3321&gt;F3319,((F3321*F3314)-(F3319*F3314)),0)+IF(G3321&gt;G3319,((G3321*G3314)-(G3319*G3314)),0)+IF(H3321&gt;H3319,((H3321*H3314)-(H3319*H3314)),0)</f>
        <v>0</v>
      </c>
      <c r="L3321" s="165">
        <f>'6th 1'!AD60</f>
        <v>0</v>
      </c>
      <c r="M3321" s="104">
        <f>'6th 2'!AD60</f>
        <v>0</v>
      </c>
      <c r="N3321" s="104">
        <f>'6th 3'!AD60</f>
        <v>0</v>
      </c>
      <c r="O3321" s="104">
        <f>'6th 4'!AD60</f>
        <v>0</v>
      </c>
      <c r="P3321" s="104">
        <f>'6th 5'!AD60</f>
        <v>0</v>
      </c>
      <c r="Q3321" s="104">
        <f>'6th 6'!AD60</f>
        <v>0</v>
      </c>
      <c r="R3321" s="104">
        <f>'6th 7'!AD60</f>
        <v>0</v>
      </c>
      <c r="S3321" s="403">
        <f>(L3321*L3314)+(M3321*M3314)+(N3321*N3314)+(O3321*O3314)+(P3321*P3314)+(Q3321*Q3314)+(R3321*R3314)</f>
        <v>0</v>
      </c>
      <c r="T3321" s="417">
        <f>IF(L3321&gt;0,(L3319*L3314),0)+IF(M3321&gt;0,(M3319*M3314),0)+IF(N3321&gt;0,(N3319*N3314),0)+IF(O3321&gt;0,(O3319*O3314),0)+IF(P3321&gt;0,(P3319*P3314),0)+IF(Q3321&gt;0,(Q3319*Q3314),0)+IF(R3321&gt;0,(R3319*R3314),0)</f>
        <v>0</v>
      </c>
      <c r="U3321" s="399">
        <f>IF(L3321&gt;L3319,((L3321*L3314)-(L3319*L3314)),0)+IF(M3321&gt;M3319,((M3321*M3314)-(M3319*M3314)),0)+IF(N3321&gt;N3319,((N3321*N3314)-(N3319*N3314)),0)+IF(O3321&gt;O3319,((O3321*O3314)-(O3319*O3314)),0)+IF(P3321&gt;P3319,((P3321*P3314)-(P3319*P3314)),0)+IF(Q3321&gt;Q3319,((Q3321*Q3314)-(Q3319*Q3314)),0)+IF(R3321&gt;R3319,((R3321*R3314)-(R3319*R3314)),0)</f>
        <v>0</v>
      </c>
      <c r="V3321" s="401">
        <f>I3321+S3321</f>
        <v>0</v>
      </c>
      <c r="W3321" s="436">
        <f>J3321+T3321</f>
        <v>0</v>
      </c>
      <c r="X3321" s="438">
        <f>K3321+U3321</f>
        <v>0</v>
      </c>
      <c r="Y3321" s="405">
        <f>IF(V3313&gt;0,(X3321+Y3308),0)</f>
        <v>0</v>
      </c>
      <c r="Z3321" s="510"/>
    </row>
    <row r="3322" spans="1:26" ht="15.75" customHeight="1" thickBot="1">
      <c r="A3322" s="414"/>
      <c r="B3322" s="157" t="s">
        <v>23</v>
      </c>
      <c r="C3322" s="181" t="str">
        <f>'5th 1'!AE60</f>
        <v/>
      </c>
      <c r="D3322" s="181" t="str">
        <f>'5th 2'!AE60</f>
        <v/>
      </c>
      <c r="E3322" s="181" t="str">
        <f>'5th 3'!AE60</f>
        <v/>
      </c>
      <c r="F3322" s="181" t="str">
        <f>'5th 4'!AE60</f>
        <v/>
      </c>
      <c r="G3322" s="181" t="str">
        <f>'5th 5'!AE60</f>
        <v/>
      </c>
      <c r="H3322" s="181" t="str">
        <f>'5th 6'!AE60</f>
        <v/>
      </c>
      <c r="I3322" s="416"/>
      <c r="J3322" s="416"/>
      <c r="K3322" s="419"/>
      <c r="L3322" s="181" t="str">
        <f>'6th 1'!AE60</f>
        <v/>
      </c>
      <c r="M3322" s="181" t="str">
        <f>'6th 2'!AE60</f>
        <v/>
      </c>
      <c r="N3322" s="181" t="str">
        <f>'6th 3'!AE60</f>
        <v/>
      </c>
      <c r="O3322" s="181" t="str">
        <f>'6th 4'!AE60</f>
        <v/>
      </c>
      <c r="P3322" s="181" t="str">
        <f>'6th 5'!AE60</f>
        <v/>
      </c>
      <c r="Q3322" s="181" t="str">
        <f>'6th 6'!AE60</f>
        <v/>
      </c>
      <c r="R3322" s="181" t="str">
        <f>'6th 7'!AE60</f>
        <v/>
      </c>
      <c r="S3322" s="420"/>
      <c r="T3322" s="420"/>
      <c r="U3322" s="400"/>
      <c r="V3322" s="402"/>
      <c r="W3322" s="437"/>
      <c r="X3322" s="439"/>
      <c r="Y3322" s="406"/>
      <c r="Z3322" s="510"/>
    </row>
    <row r="3323" spans="1:26" ht="21" customHeight="1" thickTop="1" thickBot="1">
      <c r="A3323" s="435" t="s">
        <v>32</v>
      </c>
      <c r="B3323" s="435"/>
      <c r="C3323" s="435"/>
      <c r="D3323" s="435"/>
      <c r="E3323" s="435"/>
      <c r="F3323" s="435"/>
      <c r="G3323" s="435"/>
      <c r="H3323" s="435"/>
      <c r="I3323" s="435"/>
      <c r="J3323" s="435"/>
      <c r="K3323" s="435"/>
      <c r="L3323" s="435"/>
      <c r="M3323" s="435"/>
      <c r="N3323" s="435"/>
      <c r="O3323" s="435"/>
      <c r="P3323" s="435"/>
      <c r="Q3323" s="435"/>
      <c r="R3323" s="435"/>
      <c r="S3323" s="435"/>
      <c r="T3323" s="435"/>
      <c r="U3323" s="435"/>
      <c r="V3323" s="435"/>
      <c r="W3323" s="435"/>
      <c r="X3323" s="435"/>
      <c r="Y3323" s="435"/>
      <c r="Z3323" s="510"/>
    </row>
    <row r="3324" spans="1:26" ht="17.25" thickTop="1" thickBot="1">
      <c r="A3324" s="425" t="s">
        <v>48</v>
      </c>
      <c r="B3324" s="426"/>
      <c r="C3324" s="426"/>
      <c r="D3324" s="426"/>
      <c r="E3324" s="426"/>
      <c r="F3324" s="426"/>
      <c r="G3324" s="426"/>
      <c r="H3324" s="426"/>
      <c r="I3324" s="426"/>
      <c r="J3324" s="426"/>
      <c r="K3324" s="427"/>
      <c r="L3324" s="426" t="s">
        <v>49</v>
      </c>
      <c r="M3324" s="426"/>
      <c r="N3324" s="426"/>
      <c r="O3324" s="426"/>
      <c r="P3324" s="426"/>
      <c r="Q3324" s="426"/>
      <c r="R3324" s="426"/>
      <c r="S3324" s="426"/>
      <c r="T3324" s="426"/>
      <c r="U3324" s="427"/>
      <c r="V3324" s="160"/>
      <c r="W3324" s="428" t="s">
        <v>39</v>
      </c>
      <c r="X3324" s="428"/>
      <c r="Y3324" s="161"/>
      <c r="Z3324" s="510"/>
    </row>
    <row r="3325" spans="1:26" ht="17.25" thickTop="1">
      <c r="A3325" s="99" t="s">
        <v>22</v>
      </c>
      <c r="B3325" s="100"/>
      <c r="C3325" s="101">
        <f>'7th 1'!B4</f>
        <v>401</v>
      </c>
      <c r="D3325" s="101">
        <f>'7th 2'!B4</f>
        <v>402</v>
      </c>
      <c r="E3325" s="101">
        <f>'7th 3'!B4</f>
        <v>403</v>
      </c>
      <c r="F3325" s="101">
        <f>'7th 4'!B4</f>
        <v>404</v>
      </c>
      <c r="G3325" s="101">
        <f>'7th 5'!B4</f>
        <v>405</v>
      </c>
      <c r="H3325" s="101">
        <f>'7th 6'!B4</f>
        <v>406</v>
      </c>
      <c r="I3325" s="429" t="s">
        <v>0</v>
      </c>
      <c r="J3325" s="429" t="s">
        <v>3</v>
      </c>
      <c r="K3325" s="431" t="s">
        <v>2</v>
      </c>
      <c r="L3325" s="101">
        <f>'8th 1'!B4</f>
        <v>407</v>
      </c>
      <c r="M3325" s="101">
        <f>'8th 2'!B4</f>
        <v>408</v>
      </c>
      <c r="N3325" s="101">
        <f>'8th 3'!B4</f>
        <v>409</v>
      </c>
      <c r="O3325" s="101">
        <f>'8th 4'!B4</f>
        <v>410</v>
      </c>
      <c r="P3325" s="101">
        <f>'8th 5'!B4</f>
        <v>411</v>
      </c>
      <c r="Q3325" s="101">
        <f>'8th 6'!B4</f>
        <v>412</v>
      </c>
      <c r="R3325" s="101">
        <f>'8th 7'!B4</f>
        <v>0</v>
      </c>
      <c r="S3325" s="429" t="s">
        <v>0</v>
      </c>
      <c r="T3325" s="429" t="s">
        <v>3</v>
      </c>
      <c r="U3325" s="431" t="s">
        <v>2</v>
      </c>
      <c r="V3325" s="433" t="s">
        <v>62</v>
      </c>
      <c r="W3325" s="434"/>
      <c r="X3325" s="434"/>
      <c r="Y3325" s="162" t="str">
        <f>IF(X3326&gt;=4,"A+",IF(X3326&gt;=3.75,"A",IF(X3326&gt;=3.5,"A-",IF(X3326&gt;=3.25,"B+",IF(X3326&gt;=3,"B",IF(X3326&gt;=2.75,"B-",IF(X3326&gt;=2.5,"C+",IF(X3326&gt;=2,"C","F"))))))))</f>
        <v>F</v>
      </c>
      <c r="Z3325" s="510"/>
    </row>
    <row r="3326" spans="1:26" ht="65.25" customHeight="1">
      <c r="A3326" s="77" t="s">
        <v>63</v>
      </c>
      <c r="B3326" s="86"/>
      <c r="C3326" s="79">
        <f>IF('7th 1'!C60&gt;0,'7th 1'!D6,IF('7th 1'!K60&gt;0,'7th 1'!L6,IF('7th 1'!S60&gt;0,'7th 1'!T6,0)))</f>
        <v>0</v>
      </c>
      <c r="D3326" s="79">
        <f>IF('7th 2'!C60&gt;0,'7th 2'!D6,IF('7th 2'!K60&gt;0,'7th 2'!L6,IF('7th 2'!S60&gt;0,'7th 2'!T6,0)))</f>
        <v>0</v>
      </c>
      <c r="E3326" s="79">
        <f>IF('7th 3'!C60&gt;0,'7th 3'!D6,IF('7th 3'!K60&gt;0,'7th 3'!L6,IF('7th 3'!S60&gt;0,'7th 3'!T6,0)))</f>
        <v>0</v>
      </c>
      <c r="F3326" s="79">
        <f>IF('7th 4'!C60&gt;0,'7th 4'!D6,IF('7th 4'!K60&gt;0,'7th 4'!L6,IF('7th 4'!S60&gt;0,'7th 4'!T6,0)))</f>
        <v>0</v>
      </c>
      <c r="G3326" s="79">
        <f>IF('7th 5'!C60&gt;0,'7th 5'!D6,IF('7th 5'!K60&gt;0,'7th 5'!L6,IF('7th 5'!S60&gt;0,'7th 5'!T6,0)))</f>
        <v>0</v>
      </c>
      <c r="H3326" s="79">
        <f>IF('7th 6'!C60&gt;0,'7th 6'!D6,IF('7th 6'!K60&gt;0,'7th 6'!L6,IF('7th 6'!S60&gt;0,'7th 6'!T6,0)))</f>
        <v>0</v>
      </c>
      <c r="I3326" s="429"/>
      <c r="J3326" s="429"/>
      <c r="K3326" s="431"/>
      <c r="L3326" s="79">
        <f>IF('8th 1'!C60&gt;0,'8th 1'!D6,IF('8th 1'!K60&gt;0,'8th 1'!L6,IF('8th 1'!S60&gt;0,'8th 1'!T6,0)))</f>
        <v>0</v>
      </c>
      <c r="M3326" s="79">
        <f>IF('8th 2'!C60&gt;0,'8th 2'!D6,IF('8th 2'!K60&gt;0,'8th 2'!L6,IF('8th 2'!S60&gt;0,'8th 2'!T6,0)))</f>
        <v>0</v>
      </c>
      <c r="N3326" s="79">
        <f>IF('8th 3'!C60&gt;0,'8th 3'!D6,IF('8th 3'!K60&gt;0,'8th 3'!L6,IF('8th 3'!S60&gt;0,'8th 3'!T6,0)))</f>
        <v>0</v>
      </c>
      <c r="O3326" s="79">
        <f>IF('8th 4'!C60&gt;0,'8th 4'!D6,IF('8th 4'!K60&gt;0,'8th 4'!L6,IF('8th 4'!S60&gt;0,'8th 4'!T6,0)))</f>
        <v>0</v>
      </c>
      <c r="P3326" s="79">
        <f>IF('8th 5'!C60&gt;0,'8th 5'!D6,IF('8th 5'!K60&gt;0,'8th 5'!L6,IF('8th 5'!S60&gt;0,'8th 5'!T6,0)))</f>
        <v>0</v>
      </c>
      <c r="Q3326" s="79">
        <f>IF('8th 6'!C60&gt;0,'8th 6'!D6,IF('8th 6'!K60&gt;0,'8th 6'!L6,IF('8th 6'!S60&gt;0,'8th 6'!T6,0)))</f>
        <v>0</v>
      </c>
      <c r="R3326" s="79">
        <f>IF('8th 7'!C60&gt;0,'8th 7'!D6,IF('8th 7'!K60&gt;0,'8th 7'!L6,IF('8th 7'!S60&gt;0,'8th 7'!T6,0)))</f>
        <v>0</v>
      </c>
      <c r="S3326" s="429"/>
      <c r="T3326" s="429"/>
      <c r="U3326" s="431"/>
      <c r="V3326" s="335">
        <f>IF(I3328&gt;0,(V3331+V3313),0)</f>
        <v>0</v>
      </c>
      <c r="W3326" s="254">
        <f>IF(I3328&gt;0,(W3331+W3313),0)</f>
        <v>0</v>
      </c>
      <c r="X3326" s="336">
        <f>IF(S3328&gt;0,(W3326/126),IF(I3328&gt;0,(W3326/109.5),0))</f>
        <v>0</v>
      </c>
      <c r="Y3326" s="163">
        <f>IF(X3326&gt;=2.5,Y3325,IF(X3326&gt;=2.25,"C",IF(X3326&gt;=2,"D",IF(X3326=0,0,"F"))))</f>
        <v>0</v>
      </c>
      <c r="Z3326" s="510"/>
    </row>
    <row r="3327" spans="1:26" ht="17.25" customHeight="1">
      <c r="A3327" s="458" t="s">
        <v>27</v>
      </c>
      <c r="B3327" s="459"/>
      <c r="C3327" s="102">
        <f>IF('7th 1'!C60&gt;0,'7th 1'!H4,IF('7th 1'!K60&gt;0,'7th 1'!P4,IF('7th 1'!S60&gt;0,'7th 1'!X4,0)))</f>
        <v>0</v>
      </c>
      <c r="D3327" s="102">
        <f>IF('7th 2'!C60&gt;0,'7th 2'!H4,IF('7th 2'!K60&gt;0,'7th 2'!P4,IF('7th 2'!S60&gt;0,'7th 2'!X4,0)))</f>
        <v>0</v>
      </c>
      <c r="E3327" s="102">
        <f>IF('7th 3'!C60&gt;0,'7th 3'!H4,IF('7th 3'!K60&gt;0,'7th 3'!P4,IF('7th 3'!S60&gt;0,'7th 3'!X4,0)))</f>
        <v>0</v>
      </c>
      <c r="F3327" s="102">
        <f>IF('7th 4'!C60&gt;0,'7th 4'!H4,IF('7th 4'!K60&gt;0,'7th 4'!P4,IF('7th 4'!S60&gt;0,'7th 4'!X4,0)))</f>
        <v>0</v>
      </c>
      <c r="G3327" s="102">
        <f>IF('7th 5'!C60&gt;0,'7th 5'!H4,IF('7th 5'!K60&gt;0,'7th 5'!P4,IF('7th 5'!S60&gt;0,'7th 5'!X4,0)))</f>
        <v>0</v>
      </c>
      <c r="H3327" s="102">
        <f>IF('7th 6'!C60&gt;0,'7th 6'!H4,IF('7th 6'!K60&gt;0,'7th 6'!P4,IF('7th 6'!S60&gt;0,'7th 6'!X4,0)))</f>
        <v>0</v>
      </c>
      <c r="I3327" s="430"/>
      <c r="J3327" s="430"/>
      <c r="K3327" s="432"/>
      <c r="L3327" s="102">
        <f>IF('8th 1'!C60&gt;0,'8th 1'!H4,IF('8th 1'!K60&gt;0,'8th 1'!P4,IF('8th 1'!S60&gt;0,'8th 1'!X4,0)))</f>
        <v>0</v>
      </c>
      <c r="M3327" s="102">
        <f>IF('8th 2'!C60&gt;0,'8th 2'!H4,IF('8th 2'!K60&gt;0,'8th 2'!P4,IF('8th 2'!S60&gt;0,'8th 2'!X4,0)))</f>
        <v>0</v>
      </c>
      <c r="N3327" s="102">
        <f>IF('8th 3'!C60&gt;0,'8th 3'!H4,IF('8th 3'!K60&gt;0,'8th 3'!P4,IF('8th 3'!S60&gt;0,'8th 3'!X4,0)))</f>
        <v>0</v>
      </c>
      <c r="O3327" s="102">
        <f>IF('8th 4'!C60&gt;0,'8th 4'!H4,IF('8th 4'!K60&gt;0,'8th 4'!P4,IF('8th 4'!S60&gt;0,'8th 4'!X4,0)))</f>
        <v>0</v>
      </c>
      <c r="P3327" s="102">
        <f>IF('8th 5'!C60&gt;0,'8th 5'!H4,IF('8th 5'!K60&gt;0,'8th 5'!P4,IF('8th 5'!S60&gt;0,'8th 5'!X4,0)))</f>
        <v>0</v>
      </c>
      <c r="Q3327" s="102">
        <f>IF('8th 6'!C60&gt;0,'8th 6'!H4,IF('8th 6'!K60&gt;0,'8th 6'!P4,IF('8th 6'!S60&gt;0,'8th 6'!X4,0)))</f>
        <v>0</v>
      </c>
      <c r="R3327" s="102">
        <f>IF('8th 7'!C60&gt;0,'8th 7'!H4,IF('8th 7'!K60&gt;0,'8th 7'!P4,IF('8th 7'!S60&gt;0,'8th 7'!X4,0)))</f>
        <v>0</v>
      </c>
      <c r="S3327" s="430"/>
      <c r="T3327" s="430"/>
      <c r="U3327" s="432"/>
      <c r="V3327" s="460" t="s">
        <v>41</v>
      </c>
      <c r="W3327" s="461"/>
      <c r="X3327" s="461"/>
      <c r="Y3327" s="462"/>
      <c r="Z3327" s="510"/>
    </row>
    <row r="3328" spans="1:26" ht="18.75" customHeight="1" thickBot="1">
      <c r="A3328" s="463" t="s">
        <v>11</v>
      </c>
      <c r="B3328" s="464"/>
      <c r="C3328" s="102">
        <v>100</v>
      </c>
      <c r="D3328" s="102">
        <v>100</v>
      </c>
      <c r="E3328" s="102">
        <v>100</v>
      </c>
      <c r="F3328" s="102">
        <v>100</v>
      </c>
      <c r="G3328" s="102">
        <v>100</v>
      </c>
      <c r="H3328" s="102">
        <v>100</v>
      </c>
      <c r="I3328" s="465">
        <f>(C3332*C3327)+(D3332*D3327)+(E3332*E3327)+(F3332*F3327)+(G3332*G3327)+(H3332*H3327)</f>
        <v>0</v>
      </c>
      <c r="J3328" s="84"/>
      <c r="K3328" s="103" t="e">
        <f>IF(J3330&gt;=4,"A+",IF(J3330&gt;=3.75,"A",IF(J3330&gt;=3.5,"A-",IF(J3330&gt;=3.25,"B+",IF(J3330&gt;=3,"B",IF(J3330&gt;=2.75,"B-",IF(J3330&gt;=2.5,"C+",IF(J3330&gt;=2,"C","F"))))))))</f>
        <v>#DIV/0!</v>
      </c>
      <c r="L3328" s="102">
        <v>100</v>
      </c>
      <c r="M3328" s="102">
        <v>100</v>
      </c>
      <c r="N3328" s="102">
        <v>100</v>
      </c>
      <c r="O3328" s="102">
        <v>100</v>
      </c>
      <c r="P3328" s="102">
        <v>100</v>
      </c>
      <c r="Q3328" s="102">
        <v>100</v>
      </c>
      <c r="R3328" s="102">
        <v>100</v>
      </c>
      <c r="S3328" s="465">
        <f>(L3332*L3327)+(M3332*M3327)+(N3332*N3327)+(O3332*O3327)+(P3332*P3327)+(Q3332*Q3327)+(R3332*R3327)</f>
        <v>0</v>
      </c>
      <c r="T3328" s="84"/>
      <c r="U3328" s="103" t="e">
        <f>IF(T3330&gt;=4,"A+",IF(T3330&gt;=3.75,"A",IF(T3330&gt;=3.5,"A-",IF(T3330&gt;=3.25,"B+",IF(T3330&gt;=3,"B",IF(T3330&gt;=2.75,"B-",IF(T3330&gt;=2.5,"C+",IF(T3330&gt;=2,"C","F"))))))))</f>
        <v>#DIV/0!</v>
      </c>
      <c r="V3328" s="467" t="s">
        <v>29</v>
      </c>
      <c r="W3328" s="469" t="s">
        <v>0</v>
      </c>
      <c r="X3328" s="469" t="s">
        <v>3</v>
      </c>
      <c r="Y3328" s="421" t="s">
        <v>2</v>
      </c>
      <c r="Z3328" s="510"/>
    </row>
    <row r="3329" spans="1:26" ht="17.25" thickTop="1">
      <c r="A3329" s="77" t="s">
        <v>28</v>
      </c>
      <c r="B3329" s="86"/>
      <c r="C3329" s="104">
        <f>IF('7th 1'!C60&gt;0,'7th 1'!C60,IF('7th 1'!K60&gt;0,'7th 1'!K60,IF('7th 1'!S60&gt;0,'7th 1'!S60,0)))</f>
        <v>0</v>
      </c>
      <c r="D3329" s="104">
        <f>IF('7th 2'!C60&gt;0,'7th 2'!C60,IF('7th 2'!K60&gt;0,'7th 2'!K60,IF('7th 2'!S60&gt;0,'7th 2'!S60,0)))</f>
        <v>0</v>
      </c>
      <c r="E3329" s="104">
        <f>IF('7th 3'!C60&gt;0,'7th 3'!C60,IF('7th 3'!K60&gt;0,'7th 3'!K60,IF('7th 3'!S60&gt;0,'7th 3'!S60,0)))</f>
        <v>0</v>
      </c>
      <c r="F3329" s="104">
        <f>IF('7th 4'!C60&gt;0,'7th 4'!C60,IF('7th 4'!K60&gt;0,'7th 4'!K60,IF('7th 4'!S60&gt;0,'7th 4'!S60,0)))</f>
        <v>0</v>
      </c>
      <c r="G3329" s="104">
        <f>IF('7th 5'!C60&gt;0,'7th 5'!C60,IF('7th 5'!K60&gt;0,'7th 5'!K60,IF('7th 5'!S60&gt;0,'7th 5'!S60,0)))</f>
        <v>0</v>
      </c>
      <c r="H3329" s="104">
        <f>IF('7th 6'!C60&gt;0,'7th 6'!C60,IF('7th 6'!K60&gt;0,'7th 6'!K60,IF('7th 6'!S60&gt;0,'7th 6'!S60,0)))</f>
        <v>0</v>
      </c>
      <c r="I3329" s="466"/>
      <c r="J3329" s="98"/>
      <c r="K3329" s="90"/>
      <c r="L3329" s="104">
        <f>IF('8th 1'!C60&gt;0,'8th 1'!C60,IF('8th 1'!K60&gt;0,'8th 1'!K60,IF('8th 1'!S60&gt;0,'8th 1'!S60,0)))</f>
        <v>0</v>
      </c>
      <c r="M3329" s="104">
        <f>IF('8th 2'!C60&gt;0,'8th 2'!C60,IF('8th 2'!K60&gt;0,'8th 2'!K60,IF('8th 2'!S60&gt;0,'8th 2'!S60,0)))</f>
        <v>0</v>
      </c>
      <c r="N3329" s="104">
        <f>IF('8th 3'!C60&gt;0,'8th 3'!C60,IF('8th 3'!K60&gt;0,'8th 3'!K60,IF('8th 3'!S60&gt;0,'8th 3'!S60,0)))</f>
        <v>0</v>
      </c>
      <c r="O3329" s="104">
        <f>IF('8th 4'!C60&gt;0,'8th 4'!C60,IF('8th 4'!K60&gt;0,'8th 4'!K60,IF('8th 4'!S60&gt;0,'8th 4'!S60,0)))</f>
        <v>0</v>
      </c>
      <c r="P3329" s="104">
        <f>IF('8th 5'!C60&gt;0,'8th 5'!C60,IF('8th 5'!K60&gt;0,'8th 5'!K60,IF('8th 5'!S60&gt;0,'8th 5'!S60,0)))</f>
        <v>0</v>
      </c>
      <c r="Q3329" s="104">
        <f>IF('8th 6'!C60&gt;0,'8th 6'!C60,IF('8th 6'!K60&gt;0,'8th 6'!K60,IF('8th 6'!S60&gt;0,'8th 6'!S60,0)))</f>
        <v>0</v>
      </c>
      <c r="R3329" s="104">
        <f>IF('8th 7'!C60&gt;0,'8th 7'!C60,IF('8th 7'!K60&gt;0,'8th 7'!K60,IF('8th 7'!S60&gt;0,'8th 7'!S60,0)))</f>
        <v>0</v>
      </c>
      <c r="S3329" s="466"/>
      <c r="T3329" s="98"/>
      <c r="U3329" s="90"/>
      <c r="V3329" s="468"/>
      <c r="W3329" s="470"/>
      <c r="X3329" s="471"/>
      <c r="Y3329" s="422"/>
      <c r="Z3329" s="510"/>
    </row>
    <row r="3330" spans="1:26" ht="17.25">
      <c r="A3330" s="423" t="s">
        <v>26</v>
      </c>
      <c r="B3330" s="91" t="s">
        <v>60</v>
      </c>
      <c r="C3330" s="104">
        <f>IF('7th 1'!C60&gt;0,'7th 1'!J60,IF('7th 1'!K60&gt;0,'7th 1'!R60,IF('7th 1'!S60&gt;0,'7th 1'!Z60,0)))</f>
        <v>0</v>
      </c>
      <c r="D3330" s="104">
        <f>IF('7th 2'!C60&gt;0,'7th 2'!J60,IF('7th 2'!K60&gt;0,'7th 2'!R60,IF('7th 2'!S60&gt;0,'7th 2'!Z60,0)))</f>
        <v>0</v>
      </c>
      <c r="E3330" s="104">
        <f>IF('7th 3'!C60&gt;0,'7th 3'!J60,IF('7th 3'!K60&gt;0,'7th 3'!R60,IF('7th 3'!S60&gt;0,'7th 3'!Z60,0)))</f>
        <v>0</v>
      </c>
      <c r="F3330" s="104">
        <f>IF('7th 4'!C60&gt;0,'7th 4'!J60,IF('7th 4'!K60&gt;0,'7th 4'!R60,IF('7th 4'!S60&gt;0,'7th 4'!Z60,0)))</f>
        <v>0</v>
      </c>
      <c r="G3330" s="104">
        <f>IF('7th 5'!C60&gt;0,'7th 5'!J60,IF('7th 5'!K60&gt;0,'7th 5'!R60,IF('7th 5'!S60&gt;0,'7th 5'!Z60,0)))</f>
        <v>0</v>
      </c>
      <c r="H3330" s="104">
        <f>IF('7th 6'!C60&gt;0,'7th 6'!J60,IF('7th 6'!K60&gt;0,'7th 6'!R60,IF('7th 6'!S60&gt;0,'7th 6'!Z60,0)))</f>
        <v>0</v>
      </c>
      <c r="I3330" s="466"/>
      <c r="J3330" s="440" t="e">
        <f>I3328/(C3327+D3327+E3327+F3327+G3327+H3327)</f>
        <v>#DIV/0!</v>
      </c>
      <c r="K3330" s="442" t="e">
        <f>IF(J3330&gt;=2.5,K3328,IF(J3330&gt;=2.25,"C",IF(J3330&gt;=2,"D",IF(J3330=0,0,"F"))))</f>
        <v>#DIV/0!</v>
      </c>
      <c r="L3330" s="104">
        <f>IF('8th 1'!C60&gt;0,'8th 1'!J60,IF('8th 1'!K60&gt;0,'8th 1'!R60,IF('8th 1'!S60&gt;0,'8th 1'!Z60,0)))</f>
        <v>0</v>
      </c>
      <c r="M3330" s="104">
        <f>IF('8th 2'!C60&gt;0,'8th 2'!J60,IF('8th 2'!K60&gt;0,'8th 2'!R60,IF('8th 2'!S60&gt;0,'8th 2'!Z60,0)))</f>
        <v>0</v>
      </c>
      <c r="N3330" s="104">
        <f>IF('8th 3'!C60&gt;0,'8th 3'!J60,IF('8th 3'!K60&gt;0,'8th 3'!R60,IF('8th 3'!S60&gt;0,'8th 3'!Z60,0)))</f>
        <v>0</v>
      </c>
      <c r="O3330" s="104">
        <f>IF('8th 4'!C60&gt;0,'8th 4'!J60,IF('8th 4'!K60&gt;0,'8th 4'!R60,IF('8th 4'!S60&gt;0,'8th 4'!Z60,0)))</f>
        <v>0</v>
      </c>
      <c r="P3330" s="104">
        <f>IF('8th 5'!C60&gt;0,'8th 5'!J60,IF('8th 5'!K60&gt;0,'8th 5'!R60,IF('8th 5'!S60&gt;0,'8th 5'!Z60,0)))</f>
        <v>0</v>
      </c>
      <c r="Q3330" s="104">
        <f>IF('8th 6'!C60&gt;0,'8th 6'!J60,IF('8th 6'!K60&gt;0,'8th 6'!R60,IF('8th 6'!S60&gt;0,'8th 6'!Z60,0)))</f>
        <v>0</v>
      </c>
      <c r="R3330" s="104">
        <f>IF('8th 7'!C60&gt;0,'8th 7'!J60,IF('8th 7'!K60&gt;0,'8th 7'!R60,IF('8th 7'!S60&gt;0,'8th 7'!Z60,0)))</f>
        <v>0</v>
      </c>
      <c r="S3330" s="466"/>
      <c r="T3330" s="440" t="e">
        <f>S3328/(L3327+M3327+N3327+O3327+P3327+Q3327+R3327)</f>
        <v>#DIV/0!</v>
      </c>
      <c r="U3330" s="442" t="e">
        <f>IF(T3330&gt;=2.5,U3328,IF(T3330&gt;=2.25,"C",IF(T3330&gt;=2,"D",IF(T3330=0,0,"F"))))</f>
        <v>#DIV/0!</v>
      </c>
      <c r="V3330" s="454" t="s">
        <v>40</v>
      </c>
      <c r="W3330" s="443"/>
      <c r="X3330" s="443"/>
      <c r="Y3330" s="455"/>
      <c r="Z3330" s="510"/>
    </row>
    <row r="3331" spans="1:26" ht="16.5" customHeight="1">
      <c r="A3331" s="424"/>
      <c r="B3331" s="91" t="s">
        <v>67</v>
      </c>
      <c r="C3331" s="117">
        <f>'7th 1'!AA60</f>
        <v>0</v>
      </c>
      <c r="D3331" s="117">
        <f>'7th 2'!AA60</f>
        <v>0</v>
      </c>
      <c r="E3331" s="117">
        <f>'7th 3'!AA60</f>
        <v>0</v>
      </c>
      <c r="F3331" s="117">
        <f>'7th 4'!AA60</f>
        <v>0</v>
      </c>
      <c r="G3331" s="117">
        <f>'7th 5'!AA60</f>
        <v>0</v>
      </c>
      <c r="H3331" s="117">
        <f>'7th 6'!AA60</f>
        <v>0</v>
      </c>
      <c r="I3331" s="466"/>
      <c r="J3331" s="453"/>
      <c r="K3331" s="442"/>
      <c r="L3331" s="117">
        <f>'8th 1'!AA60</f>
        <v>0</v>
      </c>
      <c r="M3331" s="117">
        <f>'8th 2'!AA60</f>
        <v>0</v>
      </c>
      <c r="N3331" s="117">
        <f>'8th 3'!AA60</f>
        <v>0</v>
      </c>
      <c r="O3331" s="117">
        <f>'8th 4'!AA60</f>
        <v>0</v>
      </c>
      <c r="P3331" s="117">
        <f>'8th 5'!AA60</f>
        <v>0</v>
      </c>
      <c r="Q3331" s="117">
        <f>'8th 6'!AA60</f>
        <v>0</v>
      </c>
      <c r="R3331" s="117">
        <f>'8th 7'!AA60</f>
        <v>0</v>
      </c>
      <c r="S3331" s="466"/>
      <c r="T3331" s="453"/>
      <c r="U3331" s="442"/>
      <c r="V3331" s="444">
        <f>IF((C3332+C3334)=0,0,C3327)+IF((D3332+D3334)=0,0,D3327)+IF((E3332+E3334)=0,0,E3327)+IF((F3332+F3334)=0,0,F3327)+IF((G3332+G3334)=0,0,G3327)+IF((H3332+H3334)=0,0,H3327)+IF((L3332+L3334)=0,0,L3327)+IF((M3332+M3334)=0,0,M3327)+IF((N3332+N3334)=0,0,N3327)+IF((O3332+O3334)=0,0,O3327)+IF((P3332+P3334)=0,0,P3327)+IF((Q3332+Q3334)=0,0,Q3327)+IF((R3332+R3334)=0,0,R3327)+IF(I3338&gt;0,1.5,0)</f>
        <v>0</v>
      </c>
      <c r="W3331" s="457">
        <f>I3328+S3328+(I3338*1.5)</f>
        <v>0</v>
      </c>
      <c r="X3331" s="440" t="e">
        <f>IF(S3328&gt;0,(W3331/31.5),J3330)</f>
        <v>#DIV/0!</v>
      </c>
      <c r="Y3331" s="164" t="e">
        <f>IF(X3331&gt;=4,"A+",IF(X3331&gt;=3.75,"A",IF(X3331&gt;=3.5,"A-",IF(X3331&gt;=3.25,"B+",IF(X3331&gt;=3,"B",IF(X3331&gt;=2.75,"B-",IF(X3331&gt;=2.5,"C+",IF(X3331&gt;=2,"C","F"))))))))</f>
        <v>#DIV/0!</v>
      </c>
      <c r="Z3331" s="510"/>
    </row>
    <row r="3332" spans="1:26" ht="16.5">
      <c r="A3332" s="424"/>
      <c r="B3332" s="91" t="s">
        <v>1</v>
      </c>
      <c r="C3332" s="104">
        <f>'7th 1'!AC60</f>
        <v>0</v>
      </c>
      <c r="D3332" s="104">
        <f>'7th 2'!AC60</f>
        <v>0</v>
      </c>
      <c r="E3332" s="104">
        <f>'7th 3'!AC60</f>
        <v>0</v>
      </c>
      <c r="F3332" s="104">
        <f>'7th 4'!AC60</f>
        <v>0</v>
      </c>
      <c r="G3332" s="104">
        <f>'7th 5'!AC60</f>
        <v>0</v>
      </c>
      <c r="H3332" s="104">
        <f>'7th 6'!AC60</f>
        <v>0</v>
      </c>
      <c r="I3332" s="466"/>
      <c r="J3332" s="98"/>
      <c r="K3332" s="112"/>
      <c r="L3332" s="104">
        <f>'8th 1'!AC60</f>
        <v>0</v>
      </c>
      <c r="M3332" s="104">
        <f>'8th 2'!AC60</f>
        <v>0</v>
      </c>
      <c r="N3332" s="104">
        <f>'8th 3'!AC60</f>
        <v>0</v>
      </c>
      <c r="O3332" s="104">
        <f>'8th 4'!AC60</f>
        <v>0</v>
      </c>
      <c r="P3332" s="104">
        <f>'8th 5'!AC60</f>
        <v>0</v>
      </c>
      <c r="Q3332" s="104">
        <f>'8th 6'!AC60</f>
        <v>0</v>
      </c>
      <c r="R3332" s="104">
        <f>'8th 7'!AC60</f>
        <v>0</v>
      </c>
      <c r="S3332" s="466"/>
      <c r="T3332" s="98"/>
      <c r="V3332" s="456"/>
      <c r="W3332" s="448"/>
      <c r="X3332" s="441"/>
      <c r="Y3332" s="451" t="e">
        <f>IF(S3328&gt;0,(IF(X3331&gt;=2.5,Y3331,IF(X3331&gt;=2.25,"C",IF(X3331&gt;=2,"D","F")))),K3330)</f>
        <v>#DIV/0!</v>
      </c>
      <c r="Z3332" s="510"/>
    </row>
    <row r="3333" spans="1:26" ht="16.5">
      <c r="A3333" s="424"/>
      <c r="B3333" s="91" t="s">
        <v>2</v>
      </c>
      <c r="C3333" s="104" t="str">
        <f>'7th 1'!AB60</f>
        <v/>
      </c>
      <c r="D3333" s="104" t="str">
        <f>'7th 2'!AB60</f>
        <v/>
      </c>
      <c r="E3333" s="104" t="str">
        <f>'7th 3'!AB60</f>
        <v/>
      </c>
      <c r="F3333" s="104" t="str">
        <f>'7th 4'!AB60</f>
        <v/>
      </c>
      <c r="G3333" s="104" t="str">
        <f>'7th 5'!AB60</f>
        <v/>
      </c>
      <c r="H3333" s="104" t="str">
        <f>'7th 6'!AB60</f>
        <v/>
      </c>
      <c r="I3333" s="466"/>
      <c r="J3333" s="98"/>
      <c r="K3333" s="90"/>
      <c r="L3333" s="104" t="str">
        <f>'8th 1'!AB60</f>
        <v/>
      </c>
      <c r="M3333" s="104" t="str">
        <f>'8th 2'!AB60</f>
        <v/>
      </c>
      <c r="N3333" s="104" t="str">
        <f>'8th 3'!AB60</f>
        <v/>
      </c>
      <c r="O3333" s="104" t="str">
        <f>'8th 4'!AB60</f>
        <v/>
      </c>
      <c r="P3333" s="104" t="str">
        <f>'8th 5'!AB60</f>
        <v/>
      </c>
      <c r="Q3333" s="104" t="str">
        <f>'8th 6'!AB60</f>
        <v/>
      </c>
      <c r="R3333" s="104" t="str">
        <f>'8th 7'!AB60</f>
        <v/>
      </c>
      <c r="S3333" s="466"/>
      <c r="T3333" s="98"/>
      <c r="U3333" s="90"/>
      <c r="V3333" s="446"/>
      <c r="W3333" s="449"/>
      <c r="X3333" s="450"/>
      <c r="Y3333" s="452"/>
      <c r="Z3333" s="510"/>
    </row>
    <row r="3334" spans="1:26" ht="16.5">
      <c r="A3334" s="413" t="s">
        <v>127</v>
      </c>
      <c r="B3334" s="91" t="s">
        <v>1</v>
      </c>
      <c r="C3334" s="104" t="str">
        <f>'7th 1'!AD60</f>
        <v>3.52</v>
      </c>
      <c r="D3334" s="104">
        <f>'7th 2'!AD60</f>
        <v>0</v>
      </c>
      <c r="E3334" s="104">
        <f>'7th 3'!AD60</f>
        <v>0</v>
      </c>
      <c r="F3334" s="104">
        <f>'7th 4'!AD60</f>
        <v>0</v>
      </c>
      <c r="G3334" s="104">
        <f>'7th 5'!AD60</f>
        <v>0</v>
      </c>
      <c r="H3334" s="104">
        <f>'7th 6'!AD60</f>
        <v>0</v>
      </c>
      <c r="I3334" s="415">
        <f>(C3334*C3327)+(D3334*D3327)+(E3334*E3327)+(F3334*F3327)+(G3334*G3327)+(H3334*H3327)</f>
        <v>0</v>
      </c>
      <c r="J3334" s="417">
        <f>IF(C3334&gt;0,(C3332*C3327),0)+IF(D3334&gt;0,(D3332*D3327),0)+IF(E3334&gt;0,(E3332*E3327),0)+IF(F3334&gt;0,(F3332*F3327),0)+IF(G3334&gt;0,(G3332*G3327),0)+IF(H3334&gt;0,(H3332*H3327),0)</f>
        <v>0</v>
      </c>
      <c r="K3334" s="418">
        <f>IF(C3334&gt;C3332,((C3334*C3327)-(C3332*C3327)),0)+IF(D3334&gt;D3332,((D3334*D3327)-(D3332*D3327)),0)+IF(E3334&gt;E3332,((E3334*E3327)-(E3332*E3327)),0)+IF(F3334&gt;F3332,((F3334*F3327)-(F3332*F3327)),0)+IF(G3334&gt;G3332,((G3334*G3327)-(G3332*G3327)),0)+IF(H3334&gt;H3332,((H3334*H3327)-(H3332*H3327)),0)</f>
        <v>0</v>
      </c>
      <c r="L3334" s="165">
        <f>'8th 1'!AD60</f>
        <v>0</v>
      </c>
      <c r="M3334" s="104">
        <f>'8th 2'!AD60</f>
        <v>0</v>
      </c>
      <c r="N3334" s="104">
        <f>'8th 3'!AD60</f>
        <v>0</v>
      </c>
      <c r="O3334" s="104">
        <f>'8th 4'!AD60</f>
        <v>0</v>
      </c>
      <c r="P3334" s="104">
        <f>'8th 5'!AD60</f>
        <v>0</v>
      </c>
      <c r="Q3334" s="104">
        <f>'8th 6'!AD60</f>
        <v>0</v>
      </c>
      <c r="R3334" s="104">
        <f>'8th 7'!AD60</f>
        <v>0</v>
      </c>
      <c r="S3334" s="403">
        <f>(L3334*L3327)+(M3334*M3327)+(N3334*N3327)+(O3334*O3327)+(P3334*P3327)+(Q3334*Q3327)+(R3334*R3327)</f>
        <v>0</v>
      </c>
      <c r="T3334" s="417">
        <f>IF(L3334&gt;0,(L3332*L3327),0)+IF(M3334&gt;0,(M3332*M3327),0)+IF(N3334&gt;0,(N3332*N3327),0)+IF(O3334&gt;0,(O3332*O3327),0)+IF(P3334&gt;0,(P3332*P3327),0)+IF(Q3334&gt;0,(Q3332*Q3327),0)+IF(R3334&gt;0,(R3332*R3327),0)</f>
        <v>0</v>
      </c>
      <c r="U3334" s="399">
        <f>IF(L3334&gt;L3332,((L3334*L3327)-(L3332*L3327)),0)+IF(M3334&gt;M3332,((M3334*M3327)-(M3332*M3327)),0)+IF(N3334&gt;N3332,((N3334*N3327)-(N3332*N3327)),0)+IF(O3334&gt;O3332,((O3334*O3327)-(O3332*O3327)),0)+IF(P3334&gt;P3332,((P3334*P3327)-(P3332*P3327)),0)+IF(Q3334&gt;Q3332,((Q3334*Q3327)-(Q3332*Q3327)),0)+IF(R3334&gt;R3332,((R3334*R3327)-(R3332*R3327)),0)</f>
        <v>0</v>
      </c>
      <c r="V3334" s="401">
        <f>I3334+S3334</f>
        <v>0</v>
      </c>
      <c r="W3334" s="403">
        <f>J3334+T3334</f>
        <v>0</v>
      </c>
      <c r="X3334" s="403">
        <f>K3334+U3334</f>
        <v>0</v>
      </c>
      <c r="Y3334" s="405">
        <f>IF(V3326&gt;0,(X3334+Y3321),0)</f>
        <v>0</v>
      </c>
      <c r="Z3334" s="510"/>
    </row>
    <row r="3335" spans="1:26" ht="15.75" customHeight="1" thickBot="1">
      <c r="A3335" s="414"/>
      <c r="B3335" s="157" t="s">
        <v>23</v>
      </c>
      <c r="C3335" s="180" t="str">
        <f>'7th 1'!AE60</f>
        <v>Imp:</v>
      </c>
      <c r="D3335" s="180" t="str">
        <f>'7th 2'!AE60</f>
        <v/>
      </c>
      <c r="E3335" s="180" t="str">
        <f>'7th 3'!AE60</f>
        <v/>
      </c>
      <c r="F3335" s="180" t="str">
        <f>'7th 4'!AE60</f>
        <v/>
      </c>
      <c r="G3335" s="180" t="str">
        <f>'7th 5'!AE60</f>
        <v/>
      </c>
      <c r="H3335" s="180" t="str">
        <f>'7th 6'!AE60</f>
        <v/>
      </c>
      <c r="I3335" s="416"/>
      <c r="J3335" s="416"/>
      <c r="K3335" s="419"/>
      <c r="L3335" s="180" t="str">
        <f>'8th 1'!AE60</f>
        <v/>
      </c>
      <c r="M3335" s="180" t="str">
        <f>'8th 2'!AE60</f>
        <v/>
      </c>
      <c r="N3335" s="180" t="str">
        <f>'8th 3'!AE60</f>
        <v/>
      </c>
      <c r="O3335" s="180" t="str">
        <f>'8th 4'!AE60</f>
        <v/>
      </c>
      <c r="P3335" s="180" t="str">
        <f>'8th 5'!AE60</f>
        <v/>
      </c>
      <c r="Q3335" s="180" t="str">
        <f>'8th 6'!AE60</f>
        <v/>
      </c>
      <c r="R3335" s="180" t="str">
        <f>'8th 7'!AE60</f>
        <v/>
      </c>
      <c r="S3335" s="420"/>
      <c r="T3335" s="420"/>
      <c r="U3335" s="400"/>
      <c r="V3335" s="402"/>
      <c r="W3335" s="404"/>
      <c r="X3335" s="404"/>
      <c r="Y3335" s="406"/>
      <c r="Z3335" s="510"/>
    </row>
    <row r="3336" spans="1:26" ht="9.75" customHeight="1" thickTop="1" thickBot="1">
      <c r="C3336" s="53"/>
      <c r="D3336" s="53"/>
      <c r="E3336" s="53"/>
      <c r="F3336" s="53"/>
      <c r="G3336" s="53"/>
      <c r="H3336" s="53"/>
      <c r="L3336" s="53"/>
      <c r="M3336" s="53"/>
      <c r="N3336" s="53"/>
      <c r="O3336" s="53"/>
      <c r="P3336" s="53"/>
      <c r="Q3336" s="53"/>
      <c r="R3336" s="53"/>
      <c r="V3336" s="53"/>
      <c r="W3336" s="53"/>
      <c r="X3336" s="53"/>
      <c r="Y3336" s="53"/>
    </row>
    <row r="3337" spans="1:26" ht="18.75" thickTop="1">
      <c r="A3337" s="407" t="s">
        <v>33</v>
      </c>
      <c r="B3337" s="408"/>
      <c r="C3337" s="376" t="s">
        <v>35</v>
      </c>
      <c r="D3337" s="380"/>
      <c r="E3337" s="376" t="s">
        <v>30</v>
      </c>
      <c r="F3337" s="380"/>
      <c r="G3337" s="376" t="s">
        <v>31</v>
      </c>
      <c r="H3337" s="380"/>
      <c r="I3337" s="376" t="s">
        <v>32</v>
      </c>
      <c r="J3337" s="411"/>
      <c r="K3337" s="411"/>
      <c r="L3337" s="412"/>
      <c r="M3337" s="370" t="s">
        <v>50</v>
      </c>
      <c r="N3337" s="371"/>
      <c r="O3337" s="376" t="s">
        <v>0</v>
      </c>
      <c r="P3337" s="377"/>
      <c r="Q3337" s="169" t="s">
        <v>29</v>
      </c>
      <c r="R3337" s="378" t="s">
        <v>216</v>
      </c>
      <c r="S3337" s="379"/>
      <c r="T3337" s="379"/>
      <c r="U3337" s="380"/>
      <c r="V3337" s="381" t="s">
        <v>2</v>
      </c>
      <c r="W3337" s="382"/>
      <c r="X3337" s="170"/>
      <c r="Y3337" s="171"/>
    </row>
    <row r="3338" spans="1:26" s="113" customFormat="1" ht="18" customHeight="1">
      <c r="A3338" s="409"/>
      <c r="B3338" s="410"/>
      <c r="C3338" s="383">
        <f>'viva-1'!K58</f>
        <v>0</v>
      </c>
      <c r="D3338" s="384"/>
      <c r="E3338" s="383">
        <f>'viva-2'!K58</f>
        <v>0</v>
      </c>
      <c r="F3338" s="384"/>
      <c r="G3338" s="385">
        <f>'viva-3'!K58</f>
        <v>0</v>
      </c>
      <c r="H3338" s="384"/>
      <c r="I3338" s="383">
        <f>'viva-4'!K58</f>
        <v>0</v>
      </c>
      <c r="J3338" s="386"/>
      <c r="K3338" s="386"/>
      <c r="L3338" s="387"/>
      <c r="M3338" s="372"/>
      <c r="N3338" s="373"/>
      <c r="O3338" s="388">
        <f>W3326+Y3334</f>
        <v>0</v>
      </c>
      <c r="P3338" s="389"/>
      <c r="Q3338" s="397">
        <f>V3326</f>
        <v>0</v>
      </c>
      <c r="R3338" s="392">
        <f>O3338/126</f>
        <v>0</v>
      </c>
      <c r="S3338" s="393"/>
      <c r="T3338" s="393"/>
      <c r="U3338" s="394"/>
      <c r="V3338" s="359">
        <f>IF(R3338&gt;=2.5,Y3338,IF(R3338&gt;=2.25,"C",IF(R3338&gt;=2,"D",IF(R3338=0,0,"F"))))</f>
        <v>0</v>
      </c>
      <c r="W3338" s="360"/>
      <c r="X3338" s="172"/>
      <c r="Y3338" s="173" t="str">
        <f>IF(R3338&gt;=4,"A+",IF(R3338&gt;=3.75,"A",IF(R3338&gt;=3.5,"A-",IF(R3338&gt;=3.25,"B+",IF(R3338&gt;=3,"B",IF(R3338&gt;=2.75,"B-",IF(R3338&gt;=2.5,"C+",IF(R3338&gt;=2,"C","F"))))))))</f>
        <v>F</v>
      </c>
      <c r="Z3338" s="174"/>
    </row>
    <row r="3339" spans="1:26" ht="16.5" customHeight="1" thickBot="1">
      <c r="A3339" s="363" t="s">
        <v>34</v>
      </c>
      <c r="B3339" s="364"/>
      <c r="C3339" s="365" t="s">
        <v>1</v>
      </c>
      <c r="D3339" s="366"/>
      <c r="E3339" s="367">
        <f>C3338+E3338+G3338+I3338</f>
        <v>0</v>
      </c>
      <c r="F3339" s="368"/>
      <c r="G3339" s="365" t="s">
        <v>0</v>
      </c>
      <c r="H3339" s="366"/>
      <c r="I3339" s="367">
        <f>E3339*1.5</f>
        <v>0</v>
      </c>
      <c r="J3339" s="369"/>
      <c r="K3339" s="369"/>
      <c r="L3339" s="368"/>
      <c r="M3339" s="374"/>
      <c r="N3339" s="375"/>
      <c r="O3339" s="390"/>
      <c r="P3339" s="391"/>
      <c r="Q3339" s="398"/>
      <c r="R3339" s="395"/>
      <c r="S3339" s="395"/>
      <c r="T3339" s="395"/>
      <c r="U3339" s="396"/>
      <c r="V3339" s="361"/>
      <c r="W3339" s="362"/>
      <c r="X3339" s="175"/>
      <c r="Y3339" s="176"/>
    </row>
    <row r="3340" spans="1:26" ht="30" customHeight="1" thickTop="1">
      <c r="B3340" s="54"/>
      <c r="C3340" s="54"/>
      <c r="D3340" s="514" t="s">
        <v>24</v>
      </c>
      <c r="E3340" s="514"/>
      <c r="F3340" s="514"/>
      <c r="G3340" s="514"/>
      <c r="H3340" s="514"/>
      <c r="I3340" s="514"/>
      <c r="J3340" s="514"/>
      <c r="K3340" s="514"/>
      <c r="L3340" s="514"/>
      <c r="M3340" s="514"/>
      <c r="N3340" s="514"/>
      <c r="O3340" s="514"/>
      <c r="P3340" s="514"/>
      <c r="Q3340" s="514"/>
      <c r="R3340" s="514"/>
      <c r="S3340" s="514"/>
      <c r="T3340" s="55" t="s">
        <v>36</v>
      </c>
      <c r="U3340" s="56"/>
      <c r="V3340" s="515">
        <f>'1st 1'!R61</f>
        <v>0</v>
      </c>
      <c r="W3340" s="516"/>
      <c r="X3340" s="516"/>
      <c r="Y3340" s="516"/>
    </row>
    <row r="3341" spans="1:26" ht="18.75">
      <c r="A3341" s="57"/>
      <c r="B3341" s="58"/>
      <c r="C3341" s="59" t="s">
        <v>4</v>
      </c>
      <c r="D3341" s="60" t="s">
        <v>71</v>
      </c>
      <c r="E3341" s="60"/>
      <c r="F3341" s="53"/>
      <c r="G3341" s="61"/>
      <c r="H3341" s="517" t="s">
        <v>73</v>
      </c>
      <c r="I3341" s="518"/>
      <c r="J3341" s="518"/>
      <c r="K3341" s="518"/>
      <c r="L3341" s="518"/>
      <c r="M3341" s="518"/>
      <c r="N3341" s="518"/>
      <c r="O3341" s="62"/>
      <c r="P3341" s="62"/>
      <c r="Q3341" s="62"/>
      <c r="R3341" s="53"/>
      <c r="S3341" s="63"/>
      <c r="T3341" s="55" t="s">
        <v>37</v>
      </c>
      <c r="U3341" s="56"/>
      <c r="V3341" s="519">
        <f>'1st 1'!A61</f>
        <v>0</v>
      </c>
      <c r="W3341" s="516"/>
      <c r="X3341" s="516"/>
      <c r="Y3341" s="516"/>
    </row>
    <row r="3342" spans="1:26" ht="18.75">
      <c r="A3342" s="57"/>
      <c r="B3342" s="58"/>
      <c r="C3342" s="59" t="s">
        <v>5</v>
      </c>
      <c r="D3342" s="60" t="s">
        <v>66</v>
      </c>
      <c r="E3342" s="60"/>
      <c r="F3342" s="64"/>
      <c r="G3342" s="53"/>
      <c r="H3342" s="61"/>
      <c r="I3342" s="65"/>
      <c r="J3342" s="520">
        <f>'1st 1'!A3981</f>
        <v>0</v>
      </c>
      <c r="K3342" s="521"/>
      <c r="L3342" s="521"/>
      <c r="M3342" s="521"/>
      <c r="N3342" s="62"/>
      <c r="O3342" s="62"/>
      <c r="P3342" s="53"/>
      <c r="Q3342" s="53"/>
      <c r="R3342" s="53"/>
      <c r="S3342" s="63"/>
      <c r="T3342" s="55" t="s">
        <v>38</v>
      </c>
      <c r="U3342" s="56"/>
      <c r="V3342" s="56"/>
      <c r="W3342" s="56"/>
      <c r="X3342" s="56"/>
      <c r="Y3342" s="66">
        <f>'1st 1'!S61</f>
        <v>0</v>
      </c>
    </row>
    <row r="3343" spans="1:26" ht="18.75">
      <c r="A3343" s="57"/>
      <c r="B3343" s="58"/>
      <c r="C3343" s="59" t="s">
        <v>6</v>
      </c>
      <c r="D3343" s="60" t="s">
        <v>14</v>
      </c>
      <c r="E3343" s="58"/>
      <c r="F3343" s="67" t="s">
        <v>7</v>
      </c>
      <c r="G3343" s="68">
        <f>'1st 1'!B61</f>
        <v>0</v>
      </c>
      <c r="H3343" s="69"/>
      <c r="I3343" s="70"/>
      <c r="J3343" s="70"/>
      <c r="K3343" s="70"/>
      <c r="L3343" s="53"/>
      <c r="M3343" s="53"/>
      <c r="N3343" s="53"/>
      <c r="O3343" s="53"/>
      <c r="P3343" s="53"/>
      <c r="Q3343" s="53"/>
      <c r="R3343" s="53"/>
      <c r="V3343" s="53"/>
      <c r="W3343" s="53"/>
      <c r="X3343" s="53"/>
      <c r="Y3343" s="53"/>
    </row>
    <row r="3344" spans="1:26" ht="18.75">
      <c r="A3344" s="57"/>
      <c r="B3344" s="64"/>
      <c r="C3344" s="64"/>
      <c r="D3344" s="64"/>
      <c r="E3344" s="53"/>
      <c r="F3344" s="67" t="s">
        <v>8</v>
      </c>
      <c r="G3344" s="72">
        <f>'1st 1'!T61</f>
        <v>0</v>
      </c>
      <c r="H3344" s="69"/>
      <c r="I3344" s="70"/>
      <c r="J3344" s="70"/>
      <c r="K3344" s="70"/>
      <c r="L3344" s="53"/>
      <c r="M3344" s="53"/>
      <c r="N3344" s="53"/>
      <c r="O3344" s="53"/>
      <c r="P3344" s="53"/>
      <c r="Q3344" s="53"/>
      <c r="R3344" s="53"/>
      <c r="V3344" s="53"/>
      <c r="W3344" s="53"/>
      <c r="X3344" s="53"/>
      <c r="Y3344" s="53"/>
    </row>
    <row r="3345" spans="1:26" ht="18.75">
      <c r="A3345" s="57"/>
      <c r="B3345" s="64"/>
      <c r="C3345" s="64"/>
      <c r="D3345" s="64"/>
      <c r="E3345" s="53"/>
      <c r="F3345" s="67" t="s">
        <v>9</v>
      </c>
      <c r="G3345" s="72">
        <f>'1st 1'!U61</f>
        <v>0</v>
      </c>
      <c r="H3345" s="69"/>
      <c r="I3345" s="70"/>
      <c r="J3345" s="70"/>
      <c r="K3345" s="70"/>
      <c r="L3345" s="53"/>
      <c r="M3345" s="53"/>
      <c r="N3345" s="53"/>
      <c r="O3345" s="53"/>
      <c r="P3345" s="53"/>
      <c r="Q3345" s="53"/>
      <c r="R3345" s="53"/>
      <c r="V3345" s="53"/>
      <c r="W3345" s="53"/>
      <c r="X3345" s="53"/>
      <c r="Y3345" s="53"/>
    </row>
    <row r="3346" spans="1:26" ht="18.75">
      <c r="A3346" s="57"/>
      <c r="B3346" s="64"/>
      <c r="C3346" s="64"/>
      <c r="D3346" s="64"/>
      <c r="E3346" s="53"/>
      <c r="F3346" s="67" t="s">
        <v>10</v>
      </c>
      <c r="G3346" s="72">
        <f>'1st 1'!V61</f>
        <v>0</v>
      </c>
      <c r="H3346" s="69"/>
      <c r="I3346" s="73"/>
      <c r="J3346" s="73"/>
      <c r="K3346" s="73"/>
      <c r="L3346" s="53"/>
      <c r="M3346" s="53"/>
      <c r="N3346" s="53"/>
      <c r="O3346" s="53"/>
      <c r="P3346" s="53"/>
      <c r="Q3346" s="53"/>
      <c r="R3346" s="53"/>
      <c r="V3346" s="53"/>
      <c r="W3346" s="53"/>
      <c r="X3346" s="53"/>
      <c r="Y3346" s="53"/>
    </row>
    <row r="3347" spans="1:26" ht="21.75" customHeight="1" thickBot="1">
      <c r="A3347" s="522" t="s">
        <v>25</v>
      </c>
      <c r="B3347" s="522"/>
      <c r="C3347" s="523"/>
      <c r="D3347" s="523"/>
      <c r="E3347" s="523"/>
      <c r="F3347" s="523"/>
      <c r="G3347" s="523"/>
      <c r="H3347" s="523"/>
      <c r="I3347" s="523"/>
      <c r="J3347" s="523"/>
      <c r="K3347" s="523"/>
      <c r="L3347" s="524"/>
      <c r="M3347" s="524"/>
      <c r="N3347" s="524"/>
      <c r="O3347" s="524"/>
      <c r="P3347" s="524"/>
      <c r="Q3347" s="524"/>
      <c r="R3347" s="524"/>
      <c r="S3347" s="524"/>
      <c r="T3347" s="524"/>
      <c r="U3347" s="524"/>
      <c r="V3347" s="524"/>
      <c r="W3347" s="524"/>
      <c r="X3347" s="524"/>
      <c r="Y3347" s="524"/>
    </row>
    <row r="3348" spans="1:26" ht="19.5" customHeight="1" thickTop="1" thickBot="1">
      <c r="A3348" s="478" t="s">
        <v>42</v>
      </c>
      <c r="B3348" s="479"/>
      <c r="C3348" s="479"/>
      <c r="D3348" s="479"/>
      <c r="E3348" s="479"/>
      <c r="F3348" s="479"/>
      <c r="G3348" s="479"/>
      <c r="H3348" s="479"/>
      <c r="I3348" s="479"/>
      <c r="J3348" s="479"/>
      <c r="K3348" s="480"/>
      <c r="L3348" s="479" t="s">
        <v>43</v>
      </c>
      <c r="M3348" s="479"/>
      <c r="N3348" s="479"/>
      <c r="O3348" s="479"/>
      <c r="P3348" s="479"/>
      <c r="Q3348" s="479"/>
      <c r="R3348" s="479"/>
      <c r="S3348" s="479"/>
      <c r="T3348" s="479"/>
      <c r="U3348" s="506"/>
      <c r="V3348" s="507" t="s">
        <v>39</v>
      </c>
      <c r="W3348" s="508"/>
      <c r="X3348" s="508"/>
      <c r="Y3348" s="509"/>
      <c r="Z3348" s="510" t="s">
        <v>68</v>
      </c>
    </row>
    <row r="3349" spans="1:26" ht="19.5" thickTop="1" thickBot="1">
      <c r="A3349" s="74" t="s">
        <v>22</v>
      </c>
      <c r="B3349" s="75"/>
      <c r="C3349" s="76">
        <f>'1st 1'!C4</f>
        <v>101</v>
      </c>
      <c r="D3349" s="76">
        <f>'1st 2'!C4</f>
        <v>102</v>
      </c>
      <c r="E3349" s="76">
        <f>'1st 3'!C4</f>
        <v>103</v>
      </c>
      <c r="F3349" s="76">
        <f>'1st 4'!C4</f>
        <v>104</v>
      </c>
      <c r="G3349" s="76">
        <f>'1st 5'!C4</f>
        <v>105</v>
      </c>
      <c r="H3349" s="76">
        <f>'1st 6'!C4</f>
        <v>106</v>
      </c>
      <c r="I3349" s="511" t="s">
        <v>0</v>
      </c>
      <c r="J3349" s="511" t="s">
        <v>3</v>
      </c>
      <c r="K3349" s="512" t="s">
        <v>2</v>
      </c>
      <c r="L3349" s="76">
        <f>'2nd 1'!C4</f>
        <v>107</v>
      </c>
      <c r="M3349" s="76">
        <f>'2nd 2'!C4</f>
        <v>108</v>
      </c>
      <c r="N3349" s="76">
        <f>'2nd 3'!C4</f>
        <v>109</v>
      </c>
      <c r="O3349" s="76">
        <f>'2nd 4'!C4</f>
        <v>110</v>
      </c>
      <c r="P3349" s="76">
        <f>'2nd 5'!C4</f>
        <v>111</v>
      </c>
      <c r="Q3349" s="76">
        <f>'2nd 6'!C4</f>
        <v>112</v>
      </c>
      <c r="R3349" s="76">
        <f>'2nd 7'!C4</f>
        <v>0</v>
      </c>
      <c r="S3349" s="429" t="s">
        <v>0</v>
      </c>
      <c r="T3349" s="429" t="s">
        <v>3</v>
      </c>
      <c r="U3349" s="431" t="s">
        <v>2</v>
      </c>
      <c r="V3349" s="492" t="s">
        <v>29</v>
      </c>
      <c r="W3349" s="493" t="s">
        <v>0</v>
      </c>
      <c r="X3349" s="494" t="s">
        <v>3</v>
      </c>
      <c r="Y3349" s="495" t="s">
        <v>2</v>
      </c>
      <c r="Z3349" s="510"/>
    </row>
    <row r="3350" spans="1:26" ht="64.5" customHeight="1" thickTop="1" thickBot="1">
      <c r="A3350" s="77" t="s">
        <v>63</v>
      </c>
      <c r="B3350" s="78"/>
      <c r="C3350" s="114" t="str">
        <f>'1st 1'!C6</f>
        <v>Drawing-1</v>
      </c>
      <c r="D3350" s="114" t="str">
        <f>'1st 2'!C6</f>
        <v>Sketch-1</v>
      </c>
      <c r="E3350" s="114" t="str">
        <f>'1st 3'!C6</f>
        <v>Parspective-1</v>
      </c>
      <c r="F3350" s="114" t="str">
        <f>'1st 4'!C6</f>
        <v>Study and Composition-1</v>
      </c>
      <c r="G3350" s="114" t="str">
        <f>'1st 5'!C6</f>
        <v>History of Civilization-1</v>
      </c>
      <c r="H3350" s="114" t="str">
        <f>'1st 6'!C6</f>
        <v>Nazrul Studies</v>
      </c>
      <c r="I3350" s="481"/>
      <c r="J3350" s="481"/>
      <c r="K3350" s="482"/>
      <c r="L3350" s="114" t="str">
        <f>'2nd 1'!C6</f>
        <v>Drawing-2</v>
      </c>
      <c r="M3350" s="114" t="str">
        <f>'2nd 2'!C6</f>
        <v>Sketch-2</v>
      </c>
      <c r="N3350" s="114" t="str">
        <f>'2nd 3'!C6</f>
        <v>Perspective- 2</v>
      </c>
      <c r="O3350" s="114" t="str">
        <f>'2nd 4'!C6</f>
        <v>Basic Design</v>
      </c>
      <c r="P3350" s="114" t="str">
        <f>'2nd 5'!C6</f>
        <v xml:space="preserve"> Study &amp; composition 2</v>
      </c>
      <c r="Q3350" s="114" t="str">
        <f>'2nd 6'!C6</f>
        <v>History of Civilization -2</v>
      </c>
      <c r="R3350" s="114">
        <f>'2nd 7'!C6</f>
        <v>0</v>
      </c>
      <c r="S3350" s="429"/>
      <c r="T3350" s="429"/>
      <c r="U3350" s="431"/>
      <c r="V3350" s="492"/>
      <c r="W3350" s="493"/>
      <c r="X3350" s="493"/>
      <c r="Y3350" s="495"/>
      <c r="Z3350" s="510"/>
    </row>
    <row r="3351" spans="1:26" ht="18.75" thickTop="1">
      <c r="A3351" s="77" t="s">
        <v>12</v>
      </c>
      <c r="B3351" s="78"/>
      <c r="C3351" s="80">
        <f>'1st 1'!G4</f>
        <v>3</v>
      </c>
      <c r="D3351" s="80">
        <f>'1st 2'!G4</f>
        <v>1.5</v>
      </c>
      <c r="E3351" s="80">
        <f>'1st 3'!G4</f>
        <v>3</v>
      </c>
      <c r="F3351" s="80">
        <f>'1st 4'!G4</f>
        <v>3</v>
      </c>
      <c r="G3351" s="80">
        <f>'1st 5'!G4</f>
        <v>1.5</v>
      </c>
      <c r="H3351" s="80">
        <f>'1st 6'!G4</f>
        <v>3</v>
      </c>
      <c r="I3351" s="481"/>
      <c r="J3351" s="481"/>
      <c r="K3351" s="513"/>
      <c r="L3351" s="80">
        <f>'2nd 1'!G4</f>
        <v>3</v>
      </c>
      <c r="M3351" s="80">
        <f>'2nd 2'!G4</f>
        <v>1.5</v>
      </c>
      <c r="N3351" s="80">
        <f>'2nd 3'!G4</f>
        <v>3</v>
      </c>
      <c r="O3351" s="80">
        <f>'2nd 4'!G4</f>
        <v>1.5</v>
      </c>
      <c r="P3351" s="80">
        <f>'2nd 5'!G4</f>
        <v>3</v>
      </c>
      <c r="Q3351" s="80">
        <f>'2nd 6'!G4</f>
        <v>3</v>
      </c>
      <c r="R3351" s="80">
        <f>'2nd 7'!G4</f>
        <v>0</v>
      </c>
      <c r="S3351" s="430"/>
      <c r="T3351" s="430"/>
      <c r="U3351" s="432"/>
      <c r="V3351" s="468"/>
      <c r="W3351" s="471"/>
      <c r="X3351" s="471"/>
      <c r="Y3351" s="422"/>
      <c r="Z3351" s="510"/>
    </row>
    <row r="3352" spans="1:26" ht="16.5" customHeight="1">
      <c r="A3352" s="77" t="s">
        <v>11</v>
      </c>
      <c r="B3352" s="78"/>
      <c r="C3352" s="80">
        <v>100</v>
      </c>
      <c r="D3352" s="80">
        <v>100</v>
      </c>
      <c r="E3352" s="80">
        <v>100</v>
      </c>
      <c r="F3352" s="80">
        <v>100</v>
      </c>
      <c r="G3352" s="80">
        <v>100</v>
      </c>
      <c r="H3352" s="80">
        <v>100</v>
      </c>
      <c r="I3352" s="496">
        <f>(C3356*C3351)+(D3356*D3351)+(E3356*E3351)+(F3356*F3351)+(G3356*G3351)+(H3356*H3351)</f>
        <v>0</v>
      </c>
      <c r="J3352" s="82"/>
      <c r="K3352" s="83" t="str">
        <f>IF(J3353&gt;=4,"A+",IF(J3353&gt;=3.75,"A",IF(J3353&gt;=3.5,"A-",IF(J3353&gt;=3.25,"B+",IF(J3353&gt;=3,"B",IF(J3353&gt;=2.75,"B-",IF(J3353&gt;=2.5,"C+",IF(J3353&gt;=2,"C","F"))))))))</f>
        <v>F</v>
      </c>
      <c r="L3352" s="81">
        <v>100</v>
      </c>
      <c r="M3352" s="80">
        <v>100</v>
      </c>
      <c r="N3352" s="80">
        <v>100</v>
      </c>
      <c r="O3352" s="80">
        <v>100</v>
      </c>
      <c r="P3352" s="80">
        <v>100</v>
      </c>
      <c r="Q3352" s="80">
        <v>100</v>
      </c>
      <c r="R3352" s="80">
        <v>100</v>
      </c>
      <c r="S3352" s="465">
        <f>(L3356*L3351)+(M3356*M3351)+(N3356*N3351)+(O3356*O3351)+(P3356*P3351)+(Q3356*Q3351)+(R3356*R3351)</f>
        <v>0</v>
      </c>
      <c r="T3352" s="84"/>
      <c r="U3352" s="85" t="str">
        <f>IF(T3353&gt;=4,"A+",IF(T3353&gt;=3.75,"A",IF(T3353&gt;=3.5,"A-",IF(T3353&gt;=3.25,"B+",IF(T3353&gt;=3,"B",IF(T3353&gt;=2.75,"B-",IF(T3353&gt;=2.5,"C+",IF(T3353&gt;=2,"C","F"))))))))</f>
        <v>F</v>
      </c>
      <c r="V3352" s="498">
        <f>IF((C3356+C3358)=0,0,C3351)+IF((D3356+D3358)=0,0,D3351)+IF((E3356+E3358)=0,0,E3351)+IF((F3356+F3358)=0,0,F3351)+IF((G3356+G3358)=0,0,G3351)+IF((H3356+H3358)=0,0,H3351)+IF((L3356+L3358)=0,0,L3351)+IF((M3356+M3358)=0,0,M3351)+IF((N3356+N3358)=0,0,N3351)+IF((O3356+O3358)=0,0,O3351)+IF((P3356+P3358)=0,0,P3351)+IF((Q3356+Q3358)=0,0,Q3351)+IF((R3356+R3358)=0,0,R3351)+IF(C3401=0,0,1.5)</f>
        <v>0</v>
      </c>
      <c r="W3352" s="415">
        <f>I3352+S3352+(C3401*1.5)</f>
        <v>0</v>
      </c>
      <c r="X3352" s="503">
        <f>IF(S3352&gt;0,(W3352/31.5),J3353)</f>
        <v>0</v>
      </c>
      <c r="Y3352" s="154" t="str">
        <f>IF(X3352&gt;=4,"A+",IF(X3352&gt;=3.75,"A",IF(X3352&gt;=3.5,"A-",IF(X3352&gt;=3.25,"B+",IF(X3352&gt;=3,"B",IF(X3352&gt;=2.75,"B-",IF(X3352&gt;=2.5,"C+",IF(X3352&gt;=2,"C","F"))))))))</f>
        <v>F</v>
      </c>
      <c r="Z3352" s="510"/>
    </row>
    <row r="3353" spans="1:26" ht="18">
      <c r="A3353" s="77" t="s">
        <v>28</v>
      </c>
      <c r="B3353" s="86"/>
      <c r="C3353" s="87">
        <f>'1st 1'!C61</f>
        <v>0</v>
      </c>
      <c r="D3353" s="87">
        <f>'1st 2'!C61</f>
        <v>0</v>
      </c>
      <c r="E3353" s="87">
        <f>'1st 3'!C61</f>
        <v>0</v>
      </c>
      <c r="F3353" s="87">
        <f>'1st 4'!C61</f>
        <v>0</v>
      </c>
      <c r="G3353" s="87">
        <f>'1st 5'!C61</f>
        <v>0</v>
      </c>
      <c r="H3353" s="87">
        <f>'1st 6'!C61</f>
        <v>0</v>
      </c>
      <c r="I3353" s="497"/>
      <c r="J3353" s="485">
        <f>I3352/(C3351+D3351+E3351+F3351+G3351+H3351)</f>
        <v>0</v>
      </c>
      <c r="K3353" s="88"/>
      <c r="L3353" s="89">
        <f>'2nd 1'!C61</f>
        <v>0</v>
      </c>
      <c r="M3353" s="87">
        <f>'2nd 2'!C61</f>
        <v>0</v>
      </c>
      <c r="N3353" s="87">
        <f>'2nd 3'!C61</f>
        <v>0</v>
      </c>
      <c r="O3353" s="87">
        <f>'2nd 4'!C61</f>
        <v>0</v>
      </c>
      <c r="P3353" s="87">
        <f>'2nd 5'!C61</f>
        <v>0</v>
      </c>
      <c r="Q3353" s="87">
        <f>'2nd 6'!C61</f>
        <v>0</v>
      </c>
      <c r="R3353" s="87">
        <f>'2nd 7'!C61</f>
        <v>0</v>
      </c>
      <c r="S3353" s="457"/>
      <c r="T3353" s="485">
        <f>S3352/(L3351+M3351+N3351+O3351+P3351+Q3351+R3351)</f>
        <v>0</v>
      </c>
      <c r="U3353" s="90"/>
      <c r="V3353" s="499"/>
      <c r="W3353" s="501"/>
      <c r="X3353" s="453"/>
      <c r="Y3353" s="487">
        <f>IF(S3352&gt;0,(IF(X3352&gt;=2.5,Y3352,IF(X3352&gt;=2.25,"C",IF(X3352&gt;=2,"D","F")))),K3354)</f>
        <v>0</v>
      </c>
      <c r="Z3353" s="510"/>
    </row>
    <row r="3354" spans="1:26" ht="16.5" customHeight="1">
      <c r="A3354" s="423" t="s">
        <v>26</v>
      </c>
      <c r="B3354" s="91" t="s">
        <v>60</v>
      </c>
      <c r="C3354" s="87">
        <f>'1st 1'!J61</f>
        <v>0</v>
      </c>
      <c r="D3354" s="87">
        <f>'1st 2'!J61</f>
        <v>0</v>
      </c>
      <c r="E3354" s="87">
        <f>'1st 3'!J61</f>
        <v>0</v>
      </c>
      <c r="F3354" s="87">
        <f>'1st 4'!J61</f>
        <v>0</v>
      </c>
      <c r="G3354" s="87">
        <f>'1st 5'!J61</f>
        <v>0</v>
      </c>
      <c r="H3354" s="87">
        <f>'1st 6'!J61</f>
        <v>0</v>
      </c>
      <c r="I3354" s="497"/>
      <c r="J3354" s="505"/>
      <c r="K3354" s="489">
        <f>IF(J3353&gt;=2.5,K3352,IF(J3353&gt;=2.25,"C",IF(J3353&gt;=2,"D",IF(J3353=0,0,"F"))))</f>
        <v>0</v>
      </c>
      <c r="L3354" s="89">
        <f>'2nd 1'!J61</f>
        <v>0</v>
      </c>
      <c r="M3354" s="87">
        <f>'2nd 2'!J61</f>
        <v>0</v>
      </c>
      <c r="N3354" s="87">
        <f>'2nd 3'!J61</f>
        <v>0</v>
      </c>
      <c r="O3354" s="87">
        <f>'2nd 4'!J61</f>
        <v>0</v>
      </c>
      <c r="P3354" s="87">
        <f>'2nd 5'!J61</f>
        <v>0</v>
      </c>
      <c r="Q3354" s="87">
        <f>'2nd 6'!J61</f>
        <v>0</v>
      </c>
      <c r="R3354" s="87">
        <f>'2nd 7'!J61</f>
        <v>0</v>
      </c>
      <c r="S3354" s="457"/>
      <c r="T3354" s="486"/>
      <c r="U3354" s="442">
        <f>IF(T3353&gt;=2.5,U3352,IF(T3353&gt;=2.25,"C",IF(T3353&gt;=2,"D",IF(T3353=0,0,"F"))))</f>
        <v>0</v>
      </c>
      <c r="V3354" s="499"/>
      <c r="W3354" s="501"/>
      <c r="X3354" s="453"/>
      <c r="Y3354" s="488"/>
      <c r="Z3354" s="510"/>
    </row>
    <row r="3355" spans="1:26" ht="16.5" customHeight="1">
      <c r="A3355" s="424"/>
      <c r="B3355" s="91" t="s">
        <v>67</v>
      </c>
      <c r="C3355" s="115">
        <f>'1st 1'!K61</f>
        <v>0</v>
      </c>
      <c r="D3355" s="115">
        <f>'1st 2'!K61</f>
        <v>0</v>
      </c>
      <c r="E3355" s="115">
        <f>'1st 3'!K61</f>
        <v>0</v>
      </c>
      <c r="F3355" s="115">
        <f>'1st 4'!K61</f>
        <v>0</v>
      </c>
      <c r="G3355" s="115">
        <f>'1st 5'!K61</f>
        <v>0</v>
      </c>
      <c r="H3355" s="115">
        <f>'1st 6'!K61</f>
        <v>0</v>
      </c>
      <c r="I3355" s="497"/>
      <c r="J3355" s="505"/>
      <c r="K3355" s="490"/>
      <c r="L3355" s="116">
        <f>'2nd 1'!K61</f>
        <v>0</v>
      </c>
      <c r="M3355" s="115">
        <f>'2nd 2'!K61</f>
        <v>0</v>
      </c>
      <c r="N3355" s="115">
        <f>'2nd 3'!K61</f>
        <v>0</v>
      </c>
      <c r="O3355" s="115">
        <f>'2nd 4'!K61</f>
        <v>0</v>
      </c>
      <c r="P3355" s="115">
        <f>'2nd 5'!K61</f>
        <v>0</v>
      </c>
      <c r="Q3355" s="115">
        <f>'2nd 6'!K61</f>
        <v>0</v>
      </c>
      <c r="R3355" s="115">
        <f>'2nd 7'!K61</f>
        <v>0</v>
      </c>
      <c r="S3355" s="457"/>
      <c r="T3355" s="486"/>
      <c r="U3355" s="491"/>
      <c r="V3355" s="499"/>
      <c r="W3355" s="501"/>
      <c r="X3355" s="453"/>
      <c r="Y3355" s="488"/>
      <c r="Z3355" s="510"/>
    </row>
    <row r="3356" spans="1:26" ht="18">
      <c r="A3356" s="424"/>
      <c r="B3356" s="91" t="s">
        <v>1</v>
      </c>
      <c r="C3356" s="87">
        <f>'1st 1'!M61</f>
        <v>0</v>
      </c>
      <c r="D3356" s="87">
        <f>'1st 2'!M61</f>
        <v>0</v>
      </c>
      <c r="E3356" s="87">
        <f>'1st 3'!M61</f>
        <v>0</v>
      </c>
      <c r="F3356" s="87">
        <f>'1st 4'!M61</f>
        <v>0</v>
      </c>
      <c r="G3356" s="87">
        <f>'1st 5'!M61</f>
        <v>0</v>
      </c>
      <c r="H3356" s="87">
        <f>'1st 6'!M61</f>
        <v>0</v>
      </c>
      <c r="I3356" s="497"/>
      <c r="J3356" s="505"/>
      <c r="K3356" s="92"/>
      <c r="L3356" s="89">
        <f>'2nd 1'!M61</f>
        <v>0</v>
      </c>
      <c r="M3356" s="87">
        <f>'2nd 2'!M61</f>
        <v>0</v>
      </c>
      <c r="N3356" s="87">
        <f>'2nd 3'!M61</f>
        <v>0</v>
      </c>
      <c r="O3356" s="87">
        <f>'2nd 4'!M61</f>
        <v>0</v>
      </c>
      <c r="P3356" s="87">
        <f>'2nd 5'!M61</f>
        <v>0</v>
      </c>
      <c r="Q3356" s="87">
        <f>'2nd 6'!M61</f>
        <v>0</v>
      </c>
      <c r="R3356" s="87">
        <f>'2nd 7'!M61</f>
        <v>0</v>
      </c>
      <c r="S3356" s="457"/>
      <c r="T3356" s="486"/>
      <c r="U3356" s="93"/>
      <c r="V3356" s="499"/>
      <c r="W3356" s="501"/>
      <c r="X3356" s="453"/>
      <c r="Y3356" s="155"/>
      <c r="Z3356" s="510"/>
    </row>
    <row r="3357" spans="1:26" ht="17.25" customHeight="1" thickBot="1">
      <c r="A3357" s="424"/>
      <c r="B3357" s="94" t="s">
        <v>2</v>
      </c>
      <c r="C3357" s="95">
        <f>'1st 1'!L61</f>
        <v>0</v>
      </c>
      <c r="D3357" s="95">
        <f>'1st 2'!L61</f>
        <v>0</v>
      </c>
      <c r="E3357" s="95">
        <f>'1st 3'!L61</f>
        <v>0</v>
      </c>
      <c r="F3357" s="95">
        <f>'1st 4'!L61</f>
        <v>0</v>
      </c>
      <c r="G3357" s="95">
        <f>'1st 5'!L61</f>
        <v>0</v>
      </c>
      <c r="H3357" s="95">
        <f>'1st 6'!L61</f>
        <v>0</v>
      </c>
      <c r="I3357" s="472"/>
      <c r="J3357" s="96"/>
      <c r="K3357" s="88"/>
      <c r="L3357" s="97">
        <f>'2nd 1'!L61</f>
        <v>0</v>
      </c>
      <c r="M3357" s="95">
        <f>'2nd 2'!L61</f>
        <v>0</v>
      </c>
      <c r="N3357" s="95">
        <f>'2nd 3'!L61</f>
        <v>0</v>
      </c>
      <c r="O3357" s="95">
        <f>'2nd 4'!L61</f>
        <v>0</v>
      </c>
      <c r="P3357" s="95">
        <f>'2nd 5'!L61</f>
        <v>0</v>
      </c>
      <c r="Q3357" s="95">
        <f>'2nd 6'!L61</f>
        <v>0</v>
      </c>
      <c r="R3357" s="95">
        <f>'2nd 7'!L61</f>
        <v>0</v>
      </c>
      <c r="S3357" s="457"/>
      <c r="T3357" s="98"/>
      <c r="U3357" s="90"/>
      <c r="V3357" s="500"/>
      <c r="W3357" s="502"/>
      <c r="X3357" s="504"/>
      <c r="Y3357" s="156"/>
      <c r="Z3357" s="510"/>
    </row>
    <row r="3358" spans="1:26" ht="18.75" thickTop="1">
      <c r="A3358" s="413" t="s">
        <v>127</v>
      </c>
      <c r="B3358" s="91" t="s">
        <v>1</v>
      </c>
      <c r="C3358" s="87">
        <f>'1st 1'!N61</f>
        <v>0</v>
      </c>
      <c r="D3358" s="87">
        <f>'1st 2'!N61</f>
        <v>0</v>
      </c>
      <c r="E3358" s="87">
        <f>'1st 3'!N61</f>
        <v>0</v>
      </c>
      <c r="F3358" s="87">
        <f>'1st 4'!N61</f>
        <v>0</v>
      </c>
      <c r="G3358" s="87">
        <f>'1st 5'!N61</f>
        <v>0</v>
      </c>
      <c r="H3358" s="87">
        <f>'1st 6'!N61</f>
        <v>0</v>
      </c>
      <c r="I3358" s="530">
        <f>(C3358*C3351)+(D3358*D3351)+(E3358*E3351)+(F3358*F3351)+(G3358*G3351)+(H3358*H3351)</f>
        <v>0</v>
      </c>
      <c r="J3358" s="417">
        <f>IF(C3358&gt;0,(C3356*C3351),0)+IF(D3358&gt;0,(D3356*D3351),0)+IF(E3358&gt;0,(E3356*E3351),0)+IF(F3358&gt;0,(F3356*F3351),0)+IF(G3358&gt;0,(G3356*G3351),0)+IF(H3358&gt;0,(H3356*H3351),0)</f>
        <v>0</v>
      </c>
      <c r="K3358" s="473">
        <f>IF(C3358&gt;C3356,((C3358*C3351)-(C3356*C3351)),0)+IF(D3358&gt;D3356,((D3358*D3351)-(D3356*D3351)),0)+IF(E3358&gt;E3356,((E3358*E3351)-(E3356*E3351)),0)+IF(F3358&gt;F3356,((F3358*F3351)-(F3356*F3351)),0)+IF(G3358&gt;G3356,((G3358*G3351)-(G3356*G3351)),0)+IF(H3358&gt;H3356,((H3358*H3351)-(H3356*H3351)),0)</f>
        <v>0</v>
      </c>
      <c r="L3358" s="89">
        <f>'2nd 1'!N61</f>
        <v>0</v>
      </c>
      <c r="M3358" s="87">
        <f>'2nd 2'!N61</f>
        <v>0</v>
      </c>
      <c r="N3358" s="87">
        <f>'2nd 3'!N61</f>
        <v>0</v>
      </c>
      <c r="O3358" s="87">
        <f>'2nd 4'!N61</f>
        <v>0</v>
      </c>
      <c r="P3358" s="87">
        <f>'2nd 5'!N61</f>
        <v>0</v>
      </c>
      <c r="Q3358" s="87">
        <f>'2nd 6'!N61</f>
        <v>0</v>
      </c>
      <c r="R3358" s="87">
        <f>'2nd 7'!N61</f>
        <v>0</v>
      </c>
      <c r="S3358" s="401">
        <f>(L3358*L3351)+(M3358*M3351)+(N3358*N3351)+(O3358*O3351)+(P3358*P3351)+(Q3358*Q3351)+(R3358*R3351)</f>
        <v>0</v>
      </c>
      <c r="T3358" s="417">
        <f>IF(L3358&gt;0,(L3356*L3351),0)+IF(M3358&gt;0,(M3356*M3351),0)+IF(N3358&gt;0,(N3356*N3351),0)+IF(O3358&gt;0,(O3356*O3351),0)+IF(P3358&gt;0,(P3356*P3351),0)+IF(Q3358&gt;0,(Q3356*Q3351),0)+IF(R3358&gt;0,(R3356*R3351),0)</f>
        <v>0</v>
      </c>
      <c r="U3358" s="399">
        <f>IF(L3358&gt;L3356,((L3358*L3351)-(L3356*L3351)),0)+IF(M3358&gt;M3356,((M3358*M3351)-(M3356*M3351)),0)+IF(N3358&gt;N3356,((N3358*N3351)-(N3356*N3351)),0)+IF(O3358&gt;O3356,((O3358*O3351)-(O3356*O3351)),0)+IF(P3358&gt;P3356,((P3358*P3351)-(P3356*P3351)),0)+IF(Q3358&gt;Q3356,((Q3358*Q3351)-(Q3356*Q3351)),0)+IF(R3358&gt;R3356,((R3358*R3351)-(R3356*R3351)),0)</f>
        <v>0</v>
      </c>
      <c r="V3358" s="401">
        <f>I3358+S3358</f>
        <v>0</v>
      </c>
      <c r="W3358" s="436">
        <f>J3358+T3358</f>
        <v>0</v>
      </c>
      <c r="X3358" s="526">
        <f>K3358+U3358</f>
        <v>0</v>
      </c>
      <c r="Y3358" s="527"/>
      <c r="Z3358" s="510"/>
    </row>
    <row r="3359" spans="1:26" ht="15.75" customHeight="1" thickBot="1">
      <c r="A3359" s="414"/>
      <c r="B3359" s="157" t="s">
        <v>23</v>
      </c>
      <c r="C3359" s="178" t="str">
        <f>'1st 1'!O61</f>
        <v/>
      </c>
      <c r="D3359" s="178" t="str">
        <f>'1st 2'!O61</f>
        <v/>
      </c>
      <c r="E3359" s="178" t="str">
        <f>'1st 3'!O61</f>
        <v/>
      </c>
      <c r="F3359" s="178" t="str">
        <f>'1st 4'!O61</f>
        <v/>
      </c>
      <c r="G3359" s="178" t="str">
        <f>'1st 5'!O61</f>
        <v/>
      </c>
      <c r="H3359" s="178" t="str">
        <f>'1st 6'!O61</f>
        <v/>
      </c>
      <c r="I3359" s="472"/>
      <c r="J3359" s="472"/>
      <c r="K3359" s="474"/>
      <c r="L3359" s="179" t="str">
        <f>'2nd 1'!O61</f>
        <v/>
      </c>
      <c r="M3359" s="178" t="str">
        <f>'2nd 2'!O61</f>
        <v/>
      </c>
      <c r="N3359" s="178" t="str">
        <f>'2nd 3'!O61</f>
        <v/>
      </c>
      <c r="O3359" s="178" t="str">
        <f>'2nd 4'!O61</f>
        <v/>
      </c>
      <c r="P3359" s="178" t="str">
        <f>'2nd 5'!O61</f>
        <v/>
      </c>
      <c r="Q3359" s="178" t="str">
        <f>'2nd 6'!O61</f>
        <v/>
      </c>
      <c r="R3359" s="178" t="str">
        <f>'2nd 7'!O61</f>
        <v/>
      </c>
      <c r="S3359" s="475"/>
      <c r="T3359" s="420"/>
      <c r="U3359" s="400"/>
      <c r="V3359" s="402"/>
      <c r="W3359" s="437"/>
      <c r="X3359" s="528"/>
      <c r="Y3359" s="529"/>
      <c r="Z3359" s="510"/>
    </row>
    <row r="3360" spans="1:26" ht="21" customHeight="1" thickTop="1" thickBot="1">
      <c r="A3360" s="435" t="s">
        <v>30</v>
      </c>
      <c r="B3360" s="435"/>
      <c r="C3360" s="435"/>
      <c r="D3360" s="435"/>
      <c r="E3360" s="435"/>
      <c r="F3360" s="435"/>
      <c r="G3360" s="435"/>
      <c r="H3360" s="435"/>
      <c r="I3360" s="435"/>
      <c r="J3360" s="435"/>
      <c r="K3360" s="435"/>
      <c r="L3360" s="435"/>
      <c r="M3360" s="435"/>
      <c r="N3360" s="435"/>
      <c r="O3360" s="435"/>
      <c r="P3360" s="435"/>
      <c r="Q3360" s="435"/>
      <c r="R3360" s="435"/>
      <c r="S3360" s="435"/>
      <c r="T3360" s="435"/>
      <c r="U3360" s="435"/>
      <c r="V3360" s="435"/>
      <c r="W3360" s="435"/>
      <c r="X3360" s="435"/>
      <c r="Y3360" s="435"/>
      <c r="Z3360" s="510"/>
    </row>
    <row r="3361" spans="1:28" ht="19.5" customHeight="1" thickTop="1" thickBot="1">
      <c r="A3361" s="478" t="s">
        <v>44</v>
      </c>
      <c r="B3361" s="479"/>
      <c r="C3361" s="479"/>
      <c r="D3361" s="479"/>
      <c r="E3361" s="479"/>
      <c r="F3361" s="479"/>
      <c r="G3361" s="479"/>
      <c r="H3361" s="479"/>
      <c r="I3361" s="479"/>
      <c r="J3361" s="479"/>
      <c r="K3361" s="506"/>
      <c r="L3361" s="425" t="s">
        <v>45</v>
      </c>
      <c r="M3361" s="426"/>
      <c r="N3361" s="426"/>
      <c r="O3361" s="426"/>
      <c r="P3361" s="426"/>
      <c r="Q3361" s="426"/>
      <c r="R3361" s="426"/>
      <c r="S3361" s="426"/>
      <c r="T3361" s="426"/>
      <c r="U3361" s="426"/>
      <c r="V3361" s="160"/>
      <c r="W3361" s="428" t="s">
        <v>39</v>
      </c>
      <c r="X3361" s="428"/>
      <c r="Y3361" s="161"/>
      <c r="Z3361" s="510"/>
    </row>
    <row r="3362" spans="1:28" ht="17.25" customHeight="1" thickTop="1">
      <c r="A3362" s="99" t="s">
        <v>22</v>
      </c>
      <c r="B3362" s="100"/>
      <c r="C3362" s="101">
        <f>'3rd 1'!B4</f>
        <v>201</v>
      </c>
      <c r="D3362" s="101">
        <f>'3rd 2'!B4</f>
        <v>202</v>
      </c>
      <c r="E3362" s="101">
        <f>'3rd 3'!B4</f>
        <v>203</v>
      </c>
      <c r="F3362" s="101">
        <f>'3rd 4'!B4</f>
        <v>204</v>
      </c>
      <c r="G3362" s="101">
        <f>'3rd 5'!B4</f>
        <v>205</v>
      </c>
      <c r="H3362" s="101">
        <f>'3rd 6'!B4</f>
        <v>0</v>
      </c>
      <c r="I3362" s="430" t="s">
        <v>0</v>
      </c>
      <c r="J3362" s="430" t="s">
        <v>3</v>
      </c>
      <c r="K3362" s="432" t="s">
        <v>2</v>
      </c>
      <c r="L3362" s="101">
        <f>'4th 1'!B4</f>
        <v>206</v>
      </c>
      <c r="M3362" s="101">
        <f>'4th 2'!B4</f>
        <v>207</v>
      </c>
      <c r="N3362" s="101">
        <f>'4th 3'!B4</f>
        <v>208</v>
      </c>
      <c r="O3362" s="101">
        <f>'4th 4'!B4</f>
        <v>209</v>
      </c>
      <c r="P3362" s="101">
        <f>'4th 5'!B4</f>
        <v>210</v>
      </c>
      <c r="Q3362" s="101">
        <f>'4th 6'!B4</f>
        <v>211</v>
      </c>
      <c r="R3362" s="101">
        <f>'4th 7'!B4</f>
        <v>0</v>
      </c>
      <c r="S3362" s="429" t="s">
        <v>0</v>
      </c>
      <c r="T3362" s="429" t="s">
        <v>3</v>
      </c>
      <c r="U3362" s="431" t="s">
        <v>2</v>
      </c>
      <c r="V3362" s="433" t="s">
        <v>62</v>
      </c>
      <c r="W3362" s="434"/>
      <c r="X3362" s="434"/>
      <c r="Y3362" s="162" t="str">
        <f>IF(X3363&gt;=4,"A+",IF(X3363&gt;=3.75,"A",IF(X3363&gt;=3.5,"A-",IF(X3363&gt;=3.25,"B+",IF(X3363&gt;=3,"B",IF(X3363&gt;=2.75,"B-",IF(X3363&gt;=2.5,"C+",IF(X3363&gt;=2,"C","F"))))))))</f>
        <v>F</v>
      </c>
      <c r="Z3362" s="510"/>
    </row>
    <row r="3363" spans="1:28" ht="63.75" customHeight="1">
      <c r="A3363" s="77" t="s">
        <v>63</v>
      </c>
      <c r="B3363" s="86"/>
      <c r="C3363" s="79">
        <f>IF('3rd 1'!C61&gt;0,'3rd 1'!D6,IF('3rd 1'!K61&gt;0,'3rd 1'!L6,IF('3rd 1'!S61&gt;0,'3rd 1'!T6,0)))</f>
        <v>0</v>
      </c>
      <c r="D3363" s="79">
        <f>IF('3rd 2'!C61&gt;0,'3rd 2'!D6,IF('3rd 2'!K61&gt;0,'3rd 2'!L6,IF('3rd 2'!S61&gt;0,'3rd 2'!T6,0)))</f>
        <v>0</v>
      </c>
      <c r="E3363" s="79">
        <f>IF('3rd 3'!C61&gt;0,'3rd 3'!D6,IF('3rd 3'!K61&gt;0,'3rd 3'!L6,IF('3rd 3'!S61&gt;0,'3rd 3'!T6,0)))</f>
        <v>0</v>
      </c>
      <c r="F3363" s="79">
        <f>IF('3rd 4'!C61&gt;0,'3rd 4'!D6,IF('3rd 4'!K61&gt;0,'3rd 4'!L6,IF('3rd 4'!S61&gt;0,'3rd 4'!T6,0)))</f>
        <v>0</v>
      </c>
      <c r="G3363" s="79">
        <f>IF('3rd 5'!C61&gt;0,'3rd 5'!D6,IF('3rd 5'!K61&gt;0,'3rd 5'!L6,IF('3rd 5'!S61&gt;0,'3rd 5'!T6,0)))</f>
        <v>0</v>
      </c>
      <c r="H3363" s="79">
        <f>IF('3rd 6'!C61&gt;0,'3rd 6'!D6,IF('3rd 6'!K61&gt;0,'3rd 6'!L6,IF('3rd 6'!S61&gt;0,'3rd 6'!T6,0)))</f>
        <v>0</v>
      </c>
      <c r="I3363" s="481"/>
      <c r="J3363" s="481"/>
      <c r="K3363" s="482"/>
      <c r="L3363" s="79">
        <f>IF('4th 1'!C61&gt;0,'4th 1'!D6,IF('4th 1'!K61&gt;0,'4th 1'!L6,IF('4th 1'!S61&gt;0,'4th 1'!T6,0)))</f>
        <v>0</v>
      </c>
      <c r="M3363" s="79">
        <f>IF('4th 2'!C61&gt;0,'4th 2'!D6,IF('4th 2'!K61&gt;0,'4th 2'!L6,IF('4th 2'!S61&gt;0,'4th 2'!T6,0)))</f>
        <v>0</v>
      </c>
      <c r="N3363" s="79">
        <f>IF('4th 3'!C61&gt;0,'4th 3'!D6,IF('4th 3'!K61&gt;0,'4th 3'!L6,IF('4th 3'!S61&gt;0,'4th 3'!T6,0)))</f>
        <v>0</v>
      </c>
      <c r="O3363" s="79">
        <f>IF('4th 4'!C61&gt;0,'4th 4'!D6,IF('4th 4'!K61&gt;0,'4th 4'!L6,IF('4th 4'!S61&gt;0,'4th 4'!T6,0)))</f>
        <v>0</v>
      </c>
      <c r="P3363" s="79">
        <f>IF('4th 5'!C61&gt;0,'4th 5'!D6,IF('4th 5'!K61&gt;0,'4th 5'!L6,IF('4th 5'!S61&gt;0,'4th 5'!T6,0)))</f>
        <v>0</v>
      </c>
      <c r="Q3363" s="79">
        <f>IF('4th 6'!C61&gt;0,'4th 6'!D6,IF('4th 6'!K61&gt;0,'4th 6'!L6,IF('4th 6'!S61&gt;0,'4th 6'!T6,0)))</f>
        <v>0</v>
      </c>
      <c r="R3363" s="79">
        <f>IF('4th 7'!C61&gt;0,'4th 7'!D6,IF('4th 7'!K61&gt;0,'4th 7'!L6,IF('4th 7'!S61&gt;0,'4th 7'!T6,0)))</f>
        <v>0</v>
      </c>
      <c r="S3363" s="429"/>
      <c r="T3363" s="429"/>
      <c r="U3363" s="431"/>
      <c r="V3363" s="335">
        <f>IF(I3365&gt;0,(V3368+V3352),0)</f>
        <v>0</v>
      </c>
      <c r="W3363" s="254">
        <f>IF(I3365&gt;0,(W3368+W3352),0)</f>
        <v>0</v>
      </c>
      <c r="X3363" s="336">
        <f>IF(S3365&gt;0,(W3363/63),IF(I3365&gt;0,(W3363/46.5),0))</f>
        <v>0</v>
      </c>
      <c r="Y3363" s="163">
        <f>IF(X3363&gt;=2.5,Y3362,IF(X3363&gt;=2.25,"C",IF(X3363&gt;=2,"D",IF(X3363=0,0,"F"))))</f>
        <v>0</v>
      </c>
      <c r="Z3363" s="510"/>
    </row>
    <row r="3364" spans="1:28" ht="16.5">
      <c r="A3364" s="458" t="s">
        <v>27</v>
      </c>
      <c r="B3364" s="459"/>
      <c r="C3364" s="102">
        <f>IF('3rd 1'!C61&gt;0,'3rd 1'!H4,IF('3rd 1'!K61&gt;0,'3rd 1'!P4,IF('3rd 1'!S61&gt;0,'3rd 1'!X4,0)))</f>
        <v>0</v>
      </c>
      <c r="D3364" s="102">
        <f>IF('3rd 2'!C61&gt;0,'3rd 2'!H4,IF('3rd 2'!K61&gt;0,'3rd 2'!P4,IF('3rd 2'!S61&gt;0,'3rd 2'!X4,0)))</f>
        <v>0</v>
      </c>
      <c r="E3364" s="102">
        <f>IF('3rd 3'!C61&gt;0,'3rd 3'!H4,IF('3rd 3'!K61&gt;0,'3rd 3'!P4,IF('3rd 3'!S61&gt;0,'3rd 3'!X4,0)))</f>
        <v>0</v>
      </c>
      <c r="F3364" s="102">
        <f>IF('3rd 4'!C61&gt;0,'3rd 4'!H4,IF('3rd 4'!K61&gt;0,'3rd 4'!P4,IF('3rd 4'!S61&gt;0,'3rd 4'!X4,0)))</f>
        <v>0</v>
      </c>
      <c r="G3364" s="102">
        <f>IF('3rd 5'!C61&gt;0,'3rd 5'!H4,IF('3rd 5'!K61&gt;0,'3rd 5'!P4,IF('3rd 5'!S61&gt;0,'3rd 5'!X4,0)))</f>
        <v>0</v>
      </c>
      <c r="H3364" s="102">
        <f>IF('3rd 6'!C61&gt;0,'3rd 6'!H4,IF('3rd 6'!K61&gt;0,'3rd 6'!P4,IF('3rd 6'!S61&gt;0,'3rd 6'!X4,0)))</f>
        <v>0</v>
      </c>
      <c r="I3364" s="481"/>
      <c r="J3364" s="481"/>
      <c r="K3364" s="482"/>
      <c r="L3364" s="102">
        <f>IF('4th 1'!C61&gt;0,'4th 1'!H4,IF('4th 1'!K61&gt;0,'4th 1'!P4,IF('4th 1'!S61&gt;0,'4th 1'!X4,0)))</f>
        <v>0</v>
      </c>
      <c r="M3364" s="102">
        <f>IF('4th 2'!C61&gt;0,'4th 2'!H4,IF('4th 2'!K61&gt;0,'4th 2'!P4,IF('4th 2'!S61&gt;0,'4th 2'!X4,0)))</f>
        <v>0</v>
      </c>
      <c r="N3364" s="102">
        <f>IF('4th 3'!C61&gt;0,'4th 3'!H4,IF('4th 3'!K61&gt;0,'4th 3'!P4,IF('4th 3'!S61&gt;0,'4th 3'!X4,0)))</f>
        <v>0</v>
      </c>
      <c r="O3364" s="102">
        <f>IF('4th 4'!C61&gt;0,'4th 4'!H4,IF('4th 4'!K61&gt;0,'4th 4'!P4,IF('4th 4'!S61&gt;0,'4th 4'!X4,0)))</f>
        <v>0</v>
      </c>
      <c r="P3364" s="102">
        <f>IF('4th 5'!C61&gt;0,'4th 5'!H4,IF('4th 5'!K61&gt;0,'4th 5'!P4,IF('4th 5'!S61&gt;0,'4th 5'!X4,0)))</f>
        <v>0</v>
      </c>
      <c r="Q3364" s="102">
        <f>IF('4th 6'!C61&gt;0,'4th 6'!H4,IF('4th 6'!K61&gt;0,'4th 6'!P4,IF('4th 6'!S61&gt;0,'4th 6'!X4,0)))</f>
        <v>0</v>
      </c>
      <c r="R3364" s="102">
        <f>IF('4th 7'!C61&gt;0,'4th 7'!H4,IF('4th 7'!K61&gt;0,'4th 7'!P4,IF('4th 7'!S61&gt;0,'4th 7'!X4,0)))</f>
        <v>0</v>
      </c>
      <c r="S3364" s="430"/>
      <c r="T3364" s="430"/>
      <c r="U3364" s="432"/>
      <c r="V3364" s="460" t="s">
        <v>41</v>
      </c>
      <c r="W3364" s="461"/>
      <c r="X3364" s="461"/>
      <c r="Y3364" s="462"/>
      <c r="Z3364" s="510"/>
    </row>
    <row r="3365" spans="1:28" ht="17.25" thickBot="1">
      <c r="A3365" s="463" t="s">
        <v>11</v>
      </c>
      <c r="B3365" s="464"/>
      <c r="C3365" s="102">
        <v>100</v>
      </c>
      <c r="D3365" s="102">
        <v>100</v>
      </c>
      <c r="E3365" s="102">
        <v>100</v>
      </c>
      <c r="F3365" s="102">
        <v>100</v>
      </c>
      <c r="G3365" s="102">
        <v>100</v>
      </c>
      <c r="H3365" s="102">
        <v>100</v>
      </c>
      <c r="I3365" s="465">
        <f>(C3369*C3364)+(D3369*D3364)+(E3369*E3364)+(F3369*F3364)+(G3369*G3364)+(H3369*H3364)</f>
        <v>0</v>
      </c>
      <c r="J3365" s="84"/>
      <c r="K3365" s="103" t="e">
        <f>IF(J3366&gt;=4,"A+",IF(J3366&gt;=3.75,"A",IF(J3366&gt;=3.5,"A-",IF(J3366&gt;=3.25,"B+",IF(J3366&gt;=3,"B",IF(J3366&gt;=2.75,"B-",IF(J3366&gt;=2.5,"C+",IF(J3366&gt;=2,"C","F"))))))))</f>
        <v>#DIV/0!</v>
      </c>
      <c r="L3365" s="102">
        <v>100</v>
      </c>
      <c r="M3365" s="102">
        <v>100</v>
      </c>
      <c r="N3365" s="102">
        <v>100</v>
      </c>
      <c r="O3365" s="102">
        <v>100</v>
      </c>
      <c r="P3365" s="102">
        <v>100</v>
      </c>
      <c r="Q3365" s="102">
        <v>100</v>
      </c>
      <c r="R3365" s="102">
        <v>100</v>
      </c>
      <c r="S3365" s="465">
        <f>(L3369*L3364)+(M3369*M3364)+(N3369*N3364)+(O3369*O3364)+(P3369*P3364)+(Q3369*Q3364)+(R3369*R3364)</f>
        <v>0</v>
      </c>
      <c r="T3365" s="84"/>
      <c r="U3365" s="103" t="e">
        <f>IF(T3366&gt;=4,"A+",IF(T3366&gt;=3.75,"A",IF(T3366&gt;=3.5,"A-",IF(T3366&gt;=3.25,"B+",IF(T3366&gt;=3,"B",IF(T3366&gt;=2.75,"B-",IF(T3366&gt;=2.5,"C+",IF(T3366&gt;=2,"C","F"))))))))</f>
        <v>#DIV/0!</v>
      </c>
      <c r="V3365" s="467" t="s">
        <v>29</v>
      </c>
      <c r="W3365" s="469" t="s">
        <v>0</v>
      </c>
      <c r="X3365" s="469" t="s">
        <v>3</v>
      </c>
      <c r="Y3365" s="476" t="s">
        <v>2</v>
      </c>
      <c r="Z3365" s="510"/>
    </row>
    <row r="3366" spans="1:28" ht="17.25" thickTop="1">
      <c r="A3366" s="77" t="s">
        <v>28</v>
      </c>
      <c r="B3366" s="86"/>
      <c r="C3366" s="104">
        <f>IF('3rd 1'!C61&gt;0,'3rd 1'!C61,IF('3rd 1'!K61&gt;0,'3rd 1'!K61,IF('3rd 1'!S61&gt;0,'3rd 1'!S61,0)))</f>
        <v>0</v>
      </c>
      <c r="D3366" s="104">
        <f>IF('3rd 2'!C61&gt;0,'3rd 2'!C61,IF('3rd 2'!K61&gt;0,'3rd 2'!K61,IF('3rd 2'!S61&gt;0,'3rd 2'!S61,0)))</f>
        <v>0</v>
      </c>
      <c r="E3366" s="104">
        <f>IF('3rd 3'!C61&gt;0,'3rd 3'!C61,IF('3rd 3'!K61&gt;0,'3rd 3'!K61,IF('3rd 3'!S61&gt;0,'3rd 3'!S61,0)))</f>
        <v>0</v>
      </c>
      <c r="F3366" s="104">
        <f>IF('3rd 4'!C61&gt;0,'3rd 4'!C61,IF('3rd 4'!K61&gt;0,'3rd 4'!K61,IF('3rd 4'!S61&gt;0,'3rd 4'!S61,0)))</f>
        <v>0</v>
      </c>
      <c r="G3366" s="104">
        <f>IF('3rd 5'!C61&gt;0,'3rd 5'!C61,IF('3rd 5'!K61&gt;0,'3rd 5'!K61,IF('3rd 5'!S61&gt;0,'3rd 5'!S61,0)))</f>
        <v>0</v>
      </c>
      <c r="H3366" s="104">
        <f>IF('3rd 6'!C61&gt;0,'3rd 6'!C61,IF('3rd 6'!K61&gt;0,'3rd 6'!K61,IF('3rd 6'!S61&gt;0,'3rd 6'!S61,0)))</f>
        <v>0</v>
      </c>
      <c r="I3366" s="457"/>
      <c r="J3366" s="485" t="e">
        <f>I3365/(C3364+D3364+E3364+F3364+G3364+H3364)</f>
        <v>#DIV/0!</v>
      </c>
      <c r="K3366" s="90"/>
      <c r="L3366" s="104">
        <f>IF('4th 1'!C61&gt;0,'4th 1'!C61,IF('4th 1'!K61&gt;0,'4th 1'!K61,IF('4th 1'!S61&gt;0,'4th 1'!S61,0)))</f>
        <v>0</v>
      </c>
      <c r="M3366" s="104">
        <f>IF('4th 2'!C61&gt;0,'4th 2'!C61,IF('4th 2'!K61&gt;0,'4th 2'!K61,IF('4th 2'!S61&gt;0,'4th 2'!S61,0)))</f>
        <v>0</v>
      </c>
      <c r="N3366" s="104">
        <f>IF('4th 3'!C61&gt;0,'4th 3'!C61,IF('4th 3'!K61&gt;0,'4th 3'!K61,IF('4th 3'!S61&gt;0,'4th 3'!S61,0)))</f>
        <v>0</v>
      </c>
      <c r="O3366" s="104">
        <f>IF('4th 4'!C61&gt;0,'4th 4'!C61,IF('4th 4'!K61&gt;0,'4th 4'!K61,IF('4th 4'!S61&gt;0,'4th 4'!S61,0)))</f>
        <v>0</v>
      </c>
      <c r="P3366" s="104">
        <f>IF('4th 5'!C61&gt;0,'4th 5'!C61,IF('4th 5'!K61&gt;0,'4th 5'!K61,IF('4th 5'!S61&gt;0,'4th 5'!S61,0)))</f>
        <v>0</v>
      </c>
      <c r="Q3366" s="104">
        <f>IF('4th 6'!C61&gt;0,'4th 6'!C61,IF('4th 6'!K61&gt;0,'4th 6'!K61,IF('4th 6'!S61&gt;0,'4th 6'!S61,0)))</f>
        <v>0</v>
      </c>
      <c r="R3366" s="104">
        <f>IF('4th 7'!C61&gt;0,'4th 7'!C61,IF('4th 7'!K61&gt;0,'4th 7'!K61,IF('4th 7'!S61&gt;0,'4th 7'!S61,0)))</f>
        <v>0</v>
      </c>
      <c r="S3366" s="457"/>
      <c r="T3366" s="485" t="e">
        <f>S3365/(L3364+M3364+N3364+O3364+P3364+Q3364+R3364)</f>
        <v>#DIV/0!</v>
      </c>
      <c r="U3366" s="90"/>
      <c r="V3366" s="468"/>
      <c r="W3366" s="470"/>
      <c r="X3366" s="471"/>
      <c r="Y3366" s="477"/>
      <c r="Z3366" s="510"/>
    </row>
    <row r="3367" spans="1:28" ht="17.25">
      <c r="A3367" s="423" t="s">
        <v>26</v>
      </c>
      <c r="B3367" s="91" t="s">
        <v>60</v>
      </c>
      <c r="C3367" s="104">
        <f>IF('3rd 1'!C61&gt;0,'3rd 1'!J61,IF('3rd 1'!K61&gt;0,'3rd 1'!R61,IF('3rd 1'!S61&gt;0,'3rd 1'!Z61,0)))</f>
        <v>0</v>
      </c>
      <c r="D3367" s="104">
        <f>IF('3rd 2'!C61&gt;0,'3rd 2'!J61,IF('3rd 2'!K61&gt;0,'3rd 2'!R61,IF('3rd 2'!S61&gt;0,'3rd 2'!Z61,0)))</f>
        <v>0</v>
      </c>
      <c r="E3367" s="104">
        <f>IF('3rd 3'!C61&gt;0,'3rd 3'!J61,IF('3rd 3'!K61&gt;0,'3rd 3'!R61,IF('3rd 3'!S61&gt;0,'3rd 3'!Z61,0)))</f>
        <v>0</v>
      </c>
      <c r="F3367" s="104">
        <f>IF('3rd 4'!C61&gt;0,'3rd 4'!J61,IF('3rd 4'!K61&gt;0,'3rd 4'!R61,IF('3rd 4'!S61&gt;0,'3rd 4'!Z61,0)))</f>
        <v>0</v>
      </c>
      <c r="G3367" s="104">
        <f>IF('3rd 5'!C61&gt;0,'3rd 5'!J61,IF('3rd 5'!K61&gt;0,'3rd 5'!R61,IF('3rd 5'!S61&gt;0,'3rd 5'!Z61,0)))</f>
        <v>0</v>
      </c>
      <c r="H3367" s="104">
        <f>IF('3rd 6'!C61&gt;0,'3rd 6'!J61,IF('3rd 6'!K61&gt;0,'3rd 6'!R61,IF('3rd 6'!S61&gt;0,'3rd 6'!Z61,0)))</f>
        <v>0</v>
      </c>
      <c r="I3367" s="457"/>
      <c r="J3367" s="525"/>
      <c r="K3367" s="442" t="e">
        <f>IF(J3366&gt;=2.5,K3365,IF(J3366&gt;=2.25,"C",IF(J3366&gt;=2,"D",IF(J3366=0,0,"F"))))</f>
        <v>#DIV/0!</v>
      </c>
      <c r="L3367" s="104">
        <f>IF('4th 1'!C61&gt;0,'4th 1'!J61,IF('4th 1'!K61&gt;0,'4th 1'!R61,IF('4th 1'!S61&gt;0,'4th 1'!Z61,0)))</f>
        <v>0</v>
      </c>
      <c r="M3367" s="104">
        <f>IF('4th 2'!C61&gt;0,'4th 2'!J61,IF('4th 2'!K61&gt;0,'4th 2'!R61,IF('4th 2'!S61&gt;0,'4th 2'!Z61,0)))</f>
        <v>0</v>
      </c>
      <c r="N3367" s="104">
        <f>IF('4th 3'!C61&gt;0,'4th 3'!J61,IF('4th 3'!K61&gt;0,'4th 3'!R61,IF('4th 3'!S61&gt;0,'4th 3'!Z61,0)))</f>
        <v>0</v>
      </c>
      <c r="O3367" s="104">
        <f>IF('4th 4'!C61&gt;0,'4th 4'!J61,IF('4th 4'!K61&gt;0,'4th 4'!R61,IF('4th 4'!S61&gt;0,'4th 4'!Z61,0)))</f>
        <v>0</v>
      </c>
      <c r="P3367" s="104">
        <f>IF('4th 5'!C61&gt;0,'4th 5'!J61,IF('4th 5'!K61&gt;0,'4th 5'!R61,IF('4th 5'!S61&gt;0,'4th 5'!Z61,0)))</f>
        <v>0</v>
      </c>
      <c r="Q3367" s="104">
        <f>IF('4th 6'!C61&gt;0,'4th 6'!J61,IF('4th 6'!K61&gt;0,'4th 6'!R61,IF('4th 6'!S61&gt;0,'4th 6'!Z61,0)))</f>
        <v>0</v>
      </c>
      <c r="R3367" s="104">
        <f>IF('4th 7'!C61&gt;0,'4th 7'!J61,IF('4th 7'!K61&gt;0,'4th 7'!R61,IF('4th 7'!S61&gt;0,'4th 7'!Z61,0)))</f>
        <v>0</v>
      </c>
      <c r="S3367" s="457"/>
      <c r="T3367" s="525"/>
      <c r="U3367" s="442" t="e">
        <f>IF(T3366&gt;=2.5,U3365,IF(T3366&gt;=2.25,"C",IF(T3366&gt;=2,"D",IF(T3366=0,0,"F"))))</f>
        <v>#DIV/0!</v>
      </c>
      <c r="V3367" s="454" t="s">
        <v>40</v>
      </c>
      <c r="W3367" s="443"/>
      <c r="X3367" s="443"/>
      <c r="Y3367" s="455"/>
      <c r="Z3367" s="510"/>
      <c r="AA3367" s="105"/>
      <c r="AB3367" s="105"/>
    </row>
    <row r="3368" spans="1:28" ht="16.5" customHeight="1">
      <c r="A3368" s="424"/>
      <c r="B3368" s="91" t="s">
        <v>67</v>
      </c>
      <c r="C3368" s="117">
        <f>'3rd 1'!AA61</f>
        <v>0</v>
      </c>
      <c r="D3368" s="117">
        <f>'3rd 2'!AA61</f>
        <v>0</v>
      </c>
      <c r="E3368" s="117">
        <f>'3rd 3'!AA61</f>
        <v>0</v>
      </c>
      <c r="F3368" s="117">
        <f>'3rd 4'!AA61</f>
        <v>0</v>
      </c>
      <c r="G3368" s="117">
        <f>'3rd 5'!AA61</f>
        <v>0</v>
      </c>
      <c r="H3368" s="117">
        <f>'3rd 6'!AA61</f>
        <v>0</v>
      </c>
      <c r="I3368" s="457"/>
      <c r="J3368" s="525"/>
      <c r="K3368" s="491"/>
      <c r="L3368" s="117">
        <f>'4th 1'!AA61</f>
        <v>0</v>
      </c>
      <c r="M3368" s="117">
        <f>'4th 2'!AA61</f>
        <v>0</v>
      </c>
      <c r="N3368" s="117">
        <f>'4th 3'!AA61</f>
        <v>0</v>
      </c>
      <c r="O3368" s="117">
        <f>'4th 4'!AA61</f>
        <v>0</v>
      </c>
      <c r="P3368" s="117">
        <f>'4th 5'!AA61</f>
        <v>0</v>
      </c>
      <c r="Q3368" s="117">
        <f>'4th 6'!AA61</f>
        <v>0</v>
      </c>
      <c r="R3368" s="117">
        <f>'4th 7'!AA61</f>
        <v>0</v>
      </c>
      <c r="S3368" s="457"/>
      <c r="T3368" s="525"/>
      <c r="U3368" s="491"/>
      <c r="V3368" s="444">
        <f>IF((C3369+C3371)=0,0,C3364)+IF((D3369+D3371)=0,0,D3364)+IF((E3369+E3371)=0,0,E3364)+IF((F3369+F3371)=0,0,F3364)+IF((G3369+G3371)=0,0,G3364)+IF((H3369+H3371)=0,0,H3364)+IF((L3369+L3371)=0,0,L3364)+IF((M3369+M3371)=0,0,M3364)+IF((N3369+N3371)=0,0,N3364)+IF((O3369+O3371)=0,0,O3364)+IF((P3369+P3371)=0,0,P3364)+IF((Q3369+Q3371)=0,0,Q3364)+IF((R3369+R3371)=0,0,R3364)+IF(E3401&gt;0,1.5,0)</f>
        <v>0</v>
      </c>
      <c r="W3368" s="457">
        <f>I3365+S3365+(E3401*1.5)</f>
        <v>0</v>
      </c>
      <c r="X3368" s="440" t="e">
        <f>IF(S3365&gt;0,(W3368/31.5),J3366)</f>
        <v>#DIV/0!</v>
      </c>
      <c r="Y3368" s="164" t="e">
        <f>IF(X3368&gt;=4,"A+",IF(X3368&gt;=3.75,"A",IF(X3368&gt;=3.5,"A-",IF(X3368&gt;=3.25,"B+",IF(X3368&gt;=3,"B",IF(X3368&gt;=2.75,"B-",IF(X3368&gt;=2.5,"C+",IF(X3368&gt;=2,"C","F"))))))))</f>
        <v>#DIV/0!</v>
      </c>
      <c r="Z3368" s="510"/>
    </row>
    <row r="3369" spans="1:28" ht="16.5">
      <c r="A3369" s="424"/>
      <c r="B3369" s="91" t="s">
        <v>1</v>
      </c>
      <c r="C3369" s="104">
        <f>'3rd 1'!AC61</f>
        <v>0</v>
      </c>
      <c r="D3369" s="104">
        <f>'3rd 2'!AC61</f>
        <v>0</v>
      </c>
      <c r="E3369" s="104">
        <f>'3rd 3'!AC61</f>
        <v>0</v>
      </c>
      <c r="F3369" s="104">
        <f>'3rd 4'!AC61</f>
        <v>0</v>
      </c>
      <c r="G3369" s="104">
        <f>'3rd 5'!AC61</f>
        <v>0</v>
      </c>
      <c r="H3369" s="104">
        <f>'3rd 6'!AC61</f>
        <v>0</v>
      </c>
      <c r="I3369" s="457"/>
      <c r="J3369" s="525"/>
      <c r="K3369" s="106"/>
      <c r="L3369" s="104">
        <f>'4th 1'!AC61</f>
        <v>0</v>
      </c>
      <c r="M3369" s="104">
        <f>'4th 2'!AC61</f>
        <v>0</v>
      </c>
      <c r="N3369" s="104">
        <f>'4th 3'!AC61</f>
        <v>0</v>
      </c>
      <c r="O3369" s="104">
        <f>'4th 4'!AC61</f>
        <v>0</v>
      </c>
      <c r="P3369" s="104">
        <f>'4th 5'!AC61</f>
        <v>0</v>
      </c>
      <c r="Q3369" s="104">
        <f>'4th 6'!AC61</f>
        <v>0</v>
      </c>
      <c r="R3369" s="107">
        <f>'4th 7'!AC61</f>
        <v>0</v>
      </c>
      <c r="S3369" s="457"/>
      <c r="T3369" s="525"/>
      <c r="U3369" s="108"/>
      <c r="V3369" s="456"/>
      <c r="W3369" s="448"/>
      <c r="X3369" s="441"/>
      <c r="Y3369" s="451" t="e">
        <f>IF(S3365&gt;0,(IF(X3368&gt;=2.5,Y3368,IF(X3368&gt;=2.25,"C",IF(X3368&gt;=2,"D","F")))),K3367)</f>
        <v>#DIV/0!</v>
      </c>
      <c r="Z3369" s="510"/>
    </row>
    <row r="3370" spans="1:28" ht="16.5">
      <c r="A3370" s="424"/>
      <c r="B3370" s="91" t="s">
        <v>2</v>
      </c>
      <c r="C3370" s="104" t="str">
        <f>'3rd 1'!AB61</f>
        <v/>
      </c>
      <c r="D3370" s="104" t="str">
        <f>'3rd 2'!AB61</f>
        <v/>
      </c>
      <c r="E3370" s="104" t="str">
        <f>'3rd 3'!AB61</f>
        <v/>
      </c>
      <c r="F3370" s="104" t="str">
        <f>'3rd 4'!AB61</f>
        <v/>
      </c>
      <c r="G3370" s="104" t="str">
        <f>'3rd 5'!AB61</f>
        <v/>
      </c>
      <c r="H3370" s="104" t="str">
        <f>'3rd 6'!AB61</f>
        <v/>
      </c>
      <c r="I3370" s="457"/>
      <c r="J3370" s="98"/>
      <c r="K3370" s="90"/>
      <c r="L3370" s="104" t="str">
        <f>'4th 1'!AB61</f>
        <v/>
      </c>
      <c r="M3370" s="104" t="str">
        <f>'4th 2'!AB61</f>
        <v/>
      </c>
      <c r="N3370" s="104" t="str">
        <f>'4th 3'!AB61</f>
        <v/>
      </c>
      <c r="O3370" s="104" t="str">
        <f>'4th 4'!AB61</f>
        <v/>
      </c>
      <c r="P3370" s="104" t="str">
        <f>'4th 5'!AB61</f>
        <v/>
      </c>
      <c r="Q3370" s="104" t="str">
        <f>'4th 6'!AB61</f>
        <v/>
      </c>
      <c r="R3370" s="104" t="str">
        <f>'4th 7'!AB61</f>
        <v/>
      </c>
      <c r="S3370" s="457"/>
      <c r="T3370" s="98"/>
      <c r="U3370" s="109"/>
      <c r="V3370" s="446"/>
      <c r="W3370" s="449"/>
      <c r="X3370" s="450"/>
      <c r="Y3370" s="452"/>
      <c r="Z3370" s="510"/>
    </row>
    <row r="3371" spans="1:28" ht="16.5" customHeight="1">
      <c r="A3371" s="413" t="s">
        <v>127</v>
      </c>
      <c r="B3371" s="91" t="s">
        <v>1</v>
      </c>
      <c r="C3371" s="104">
        <f>'3rd 1'!AD61</f>
        <v>0</v>
      </c>
      <c r="D3371" s="104">
        <f>'3rd 2'!AD61</f>
        <v>0</v>
      </c>
      <c r="E3371" s="104">
        <f>'3rd 3'!AD61</f>
        <v>0</v>
      </c>
      <c r="F3371" s="104">
        <f>'3rd 4'!AD61</f>
        <v>0</v>
      </c>
      <c r="G3371" s="104">
        <f>'3rd 5'!AD61</f>
        <v>0</v>
      </c>
      <c r="H3371" s="104">
        <f>'3rd 6'!AD61</f>
        <v>0</v>
      </c>
      <c r="I3371" s="415">
        <f>(C3371*C3364)+(D3371*D3364)+(E3371*E3364)+(F3371*F3364)+(G3371*G3364)+(H3371*H3364)</f>
        <v>0</v>
      </c>
      <c r="J3371" s="417">
        <f>IF(C3371&gt;0,(C3369*C3364),0)+IF(D3371&gt;0,(D3369*D3364),0)+IF(E3371&gt;0,(E3369*E3364),0)+IF(F3371&gt;0,(F3369*F3364),0)+IF(G3371&gt;0,(G3369*G3364),0)+IF(H3371&gt;0,(H3369*H3364),0)</f>
        <v>0</v>
      </c>
      <c r="K3371" s="418">
        <f>IF(C3371&gt;C3369,((C3371*C3364)-(C3369*C3364)),0)+IF(D3371&gt;D3369,((D3371*D3364)-(D3369*D3364)),0)+IF(E3371&gt;E3369,((E3371*E3364)-(E3369*E3364)),0)+IF(F3371&gt;F3369,((F3371*F3364)-(F3369*F3364)),0)+IF(G3371&gt;G3369,((G3371*G3364)-(G3369*G3364)),0)+IF(H3371&gt;H3369,((H3371*H3364)-(H3369*H3364)),0)</f>
        <v>0</v>
      </c>
      <c r="L3371" s="165">
        <f>'4th 1'!AD61</f>
        <v>0</v>
      </c>
      <c r="M3371" s="104">
        <f>'4th 2'!AD61</f>
        <v>0</v>
      </c>
      <c r="N3371" s="104">
        <f>'4th 3'!AD61</f>
        <v>0</v>
      </c>
      <c r="O3371" s="104">
        <f>'4th 4'!AD61</f>
        <v>0</v>
      </c>
      <c r="P3371" s="104">
        <f>'4th 5'!AD61</f>
        <v>0</v>
      </c>
      <c r="Q3371" s="104">
        <f>'4th 6'!AD61</f>
        <v>0</v>
      </c>
      <c r="R3371" s="104">
        <f>'4th 7'!AD61</f>
        <v>0</v>
      </c>
      <c r="S3371" s="415">
        <f>(L3371*L3364)+(M3371*M3364)+(N3371*N3364)+(O3371*O3364)+(P3371*P3364)+(Q3371*Q3364)+(R3371*R3364)</f>
        <v>0</v>
      </c>
      <c r="T3371" s="417">
        <f>IF(L3371&gt;0,(L3369*L3364),0)+IF(M3371&gt;0,(M3369*M3364),0)+IF(N3371&gt;0,(N3369*N3364),0)+IF(O3371&gt;0,(O3369*O3364),0)+IF(P3371&gt;0,(P3369*P3364),0)+IF(Q3371&gt;0,(Q3369*Q3364),0)+IF(R3371&gt;0,(R3369*R3364),0)</f>
        <v>0</v>
      </c>
      <c r="U3371" s="484">
        <f>IF(L3371&gt;L3369,((L3371*L3364)-(L3369*L3364)),0)+IF(M3371&gt;M3369,((M3371*M3364)-(M3369*M3364)),0)+IF(N3371&gt;N3369,((N3371*N3364)-(N3369*N3364)),0)+IF(O3371&gt;O3369,((O3371*O3364)-(O3369*O3364)),0)+IF(P3371&gt;P3369,((P3371*P3364)-(P3369*P3364)),0)+IF(Q3371&gt;Q3369,((Q3371*Q3364)-(Q3369*Q3364)),0)+IF(R3371&gt;R3369,((R3371*R3364)-(R3369*R3364)),0)</f>
        <v>0</v>
      </c>
      <c r="V3371" s="401">
        <f>I3371+S3371</f>
        <v>0</v>
      </c>
      <c r="W3371" s="436">
        <f>J3371+T3371</f>
        <v>0</v>
      </c>
      <c r="X3371" s="438">
        <f>K3371+U3371</f>
        <v>0</v>
      </c>
      <c r="Y3371" s="483">
        <f>K3371+U3371+X3358</f>
        <v>0</v>
      </c>
      <c r="Z3371" s="510"/>
    </row>
    <row r="3372" spans="1:28" ht="16.5" thickBot="1">
      <c r="A3372" s="414"/>
      <c r="B3372" s="157" t="s">
        <v>23</v>
      </c>
      <c r="C3372" s="180" t="str">
        <f>'3rd 1'!AE61</f>
        <v/>
      </c>
      <c r="D3372" s="180" t="str">
        <f>'3rd 2'!AE61</f>
        <v/>
      </c>
      <c r="E3372" s="180" t="str">
        <f>'3rd 3'!AE61</f>
        <v/>
      </c>
      <c r="F3372" s="180" t="str">
        <f>'3rd 4'!AE61</f>
        <v/>
      </c>
      <c r="G3372" s="180" t="str">
        <f>'3rd 5'!AE61</f>
        <v/>
      </c>
      <c r="H3372" s="180" t="str">
        <f>'3rd 6'!AE61</f>
        <v/>
      </c>
      <c r="I3372" s="416"/>
      <c r="J3372" s="416"/>
      <c r="K3372" s="419"/>
      <c r="L3372" s="180" t="str">
        <f>'4th 1'!AE61</f>
        <v/>
      </c>
      <c r="M3372" s="180" t="str">
        <f>'4th 2'!AE61</f>
        <v/>
      </c>
      <c r="N3372" s="180" t="str">
        <f>'4th 3'!AE61</f>
        <v/>
      </c>
      <c r="O3372" s="180" t="str">
        <f>'4th 4'!AE61</f>
        <v/>
      </c>
      <c r="P3372" s="180" t="str">
        <f>'4th 5'!AE61</f>
        <v/>
      </c>
      <c r="Q3372" s="180" t="str">
        <f>'4th 6'!AE61</f>
        <v/>
      </c>
      <c r="R3372" s="180" t="str">
        <f>'4th 7'!AE61</f>
        <v/>
      </c>
      <c r="S3372" s="416"/>
      <c r="T3372" s="416"/>
      <c r="U3372" s="419"/>
      <c r="V3372" s="402"/>
      <c r="W3372" s="437"/>
      <c r="X3372" s="439"/>
      <c r="Y3372" s="406"/>
      <c r="Z3372" s="510"/>
    </row>
    <row r="3373" spans="1:28" ht="19.5" customHeight="1" thickTop="1" thickBot="1">
      <c r="A3373" s="435" t="s">
        <v>31</v>
      </c>
      <c r="B3373" s="435"/>
      <c r="C3373" s="435"/>
      <c r="D3373" s="435"/>
      <c r="E3373" s="435"/>
      <c r="F3373" s="435"/>
      <c r="G3373" s="435"/>
      <c r="H3373" s="435"/>
      <c r="I3373" s="435"/>
      <c r="J3373" s="435"/>
      <c r="K3373" s="435"/>
      <c r="L3373" s="435"/>
      <c r="M3373" s="435"/>
      <c r="N3373" s="435"/>
      <c r="O3373" s="435"/>
      <c r="P3373" s="435"/>
      <c r="Q3373" s="435"/>
      <c r="R3373" s="435"/>
      <c r="S3373" s="435"/>
      <c r="T3373" s="435"/>
      <c r="U3373" s="435"/>
      <c r="V3373" s="435"/>
      <c r="W3373" s="435"/>
      <c r="X3373" s="435"/>
      <c r="Y3373" s="435"/>
      <c r="Z3373" s="510"/>
    </row>
    <row r="3374" spans="1:28" ht="17.25" customHeight="1" thickTop="1" thickBot="1">
      <c r="A3374" s="478" t="s">
        <v>46</v>
      </c>
      <c r="B3374" s="479"/>
      <c r="C3374" s="479"/>
      <c r="D3374" s="479"/>
      <c r="E3374" s="479"/>
      <c r="F3374" s="479"/>
      <c r="G3374" s="479"/>
      <c r="H3374" s="479"/>
      <c r="I3374" s="479"/>
      <c r="J3374" s="479"/>
      <c r="K3374" s="480"/>
      <c r="L3374" s="426" t="s">
        <v>47</v>
      </c>
      <c r="M3374" s="426"/>
      <c r="N3374" s="426"/>
      <c r="O3374" s="426"/>
      <c r="P3374" s="426"/>
      <c r="Q3374" s="426"/>
      <c r="R3374" s="426"/>
      <c r="S3374" s="426"/>
      <c r="T3374" s="426"/>
      <c r="U3374" s="427"/>
      <c r="V3374" s="160"/>
      <c r="W3374" s="428" t="s">
        <v>39</v>
      </c>
      <c r="X3374" s="428"/>
      <c r="Y3374" s="161"/>
      <c r="Z3374" s="510"/>
    </row>
    <row r="3375" spans="1:28" ht="17.25" thickTop="1">
      <c r="A3375" s="99" t="s">
        <v>22</v>
      </c>
      <c r="B3375" s="100"/>
      <c r="C3375" s="101">
        <f>'5th 1'!B4</f>
        <v>301</v>
      </c>
      <c r="D3375" s="101">
        <f>'5th 2'!B4</f>
        <v>302</v>
      </c>
      <c r="E3375" s="101">
        <f>'5th 3'!B4</f>
        <v>303</v>
      </c>
      <c r="F3375" s="101">
        <f>'5th 4'!B4</f>
        <v>304</v>
      </c>
      <c r="G3375" s="101">
        <f>'5th 5'!B4</f>
        <v>305</v>
      </c>
      <c r="H3375" s="101">
        <f>'5th 6'!B4</f>
        <v>0</v>
      </c>
      <c r="I3375" s="430" t="s">
        <v>0</v>
      </c>
      <c r="J3375" s="430" t="s">
        <v>3</v>
      </c>
      <c r="K3375" s="432" t="s">
        <v>2</v>
      </c>
      <c r="L3375" s="101">
        <f>'6th 1'!B4</f>
        <v>306</v>
      </c>
      <c r="M3375" s="101">
        <f>'6th 2'!B4</f>
        <v>307</v>
      </c>
      <c r="N3375" s="101">
        <f>'6th 3'!B4</f>
        <v>308</v>
      </c>
      <c r="O3375" s="101">
        <f>'6th 4'!B4</f>
        <v>309</v>
      </c>
      <c r="P3375" s="101">
        <f>'6th 5'!B4</f>
        <v>310</v>
      </c>
      <c r="Q3375" s="101">
        <f>'6th 6'!B4</f>
        <v>0</v>
      </c>
      <c r="R3375" s="101">
        <f>'6th 7'!B4</f>
        <v>0</v>
      </c>
      <c r="S3375" s="429" t="s">
        <v>0</v>
      </c>
      <c r="T3375" s="429" t="s">
        <v>3</v>
      </c>
      <c r="U3375" s="431" t="s">
        <v>2</v>
      </c>
      <c r="V3375" s="433" t="s">
        <v>62</v>
      </c>
      <c r="W3375" s="434"/>
      <c r="X3375" s="434"/>
      <c r="Y3375" s="162" t="str">
        <f>IF(X3376&gt;=4,"A+",IF(X3376&gt;=3.75,"A",IF(X3376&gt;=3.5,"A-",IF(X3376&gt;=3.25,"B+",IF(X3376&gt;=3,"B",IF(X3376&gt;=2.75,"B-",IF(X3376&gt;=2.5,"C+",IF(X3376&gt;=2,"C","F"))))))))</f>
        <v>F</v>
      </c>
      <c r="Z3375" s="510"/>
    </row>
    <row r="3376" spans="1:28" ht="65.25" customHeight="1">
      <c r="A3376" s="77" t="s">
        <v>63</v>
      </c>
      <c r="B3376" s="78"/>
      <c r="C3376" s="79">
        <f>IF('5th 1'!C61&gt;0,'5th 1'!D6,IF('5th 1'!K61&gt;0,'5th 1'!L6,IF('5th 1'!S61&gt;0,'5th 1'!T6,0)))</f>
        <v>0</v>
      </c>
      <c r="D3376" s="79">
        <f>IF('5th 2'!C61&gt;0,'5th 2'!D6,IF('5th 2'!K61&gt;0,'5th 2'!L6,IF('5th 2'!S61&gt;0,'5th 2'!T6,0)))</f>
        <v>0</v>
      </c>
      <c r="E3376" s="79">
        <f>IF('5th 3'!C61&gt;0,'5th 3'!D6,IF('5th 3'!K61&gt;0,'5th 3'!L6,IF('5th 3'!S61&gt;0,'5th 3'!T6,0)))</f>
        <v>0</v>
      </c>
      <c r="F3376" s="79">
        <f>IF('5th 4'!C61&gt;0,'5th 4'!D6,IF('5th 4'!K61&gt;0,'5th 4'!L6,IF('5th 4'!S61&gt;0,'5th 4'!T6,0)))</f>
        <v>0</v>
      </c>
      <c r="G3376" s="79">
        <f>IF('5th 5'!C61&gt;0,'5th 5'!D6,IF('5th 5'!K61&gt;0,'5th 5'!L6,IF('5th 5'!S61&gt;0,'5th 5'!T6,0)))</f>
        <v>0</v>
      </c>
      <c r="H3376" s="79">
        <f>IF('5th 6'!C61&gt;0,'5th 6'!D6,IF('5th 6'!K61&gt;0,'5th 6'!L6,IF('5th 6'!S61&gt;0,'5th 6'!T6,0)))</f>
        <v>0</v>
      </c>
      <c r="I3376" s="481"/>
      <c r="J3376" s="481"/>
      <c r="K3376" s="482"/>
      <c r="L3376" s="79">
        <f>IF('6th 1'!C61&gt;0,'6th 1'!D6,IF('6th 1'!K61&gt;0,'6th 1'!L6,IF('6th 1'!S61&gt;0,'6th 1'!T6,0)))</f>
        <v>0</v>
      </c>
      <c r="M3376" s="79">
        <f>IF('6th 2'!C61&gt;0,'6th 2'!D6,IF('6th 2'!K61&gt;0,'6th 2'!L6,IF('6th 2'!S61&gt;0,'6th 2'!T6,0)))</f>
        <v>0</v>
      </c>
      <c r="N3376" s="79">
        <f>IF('6th 3'!C61&gt;0,'6th 3'!D6,IF('6th 3'!K61&gt;0,'6th 3'!L6,IF('6th 3'!S61&gt;0,'6th 3'!T6,0)))</f>
        <v>0</v>
      </c>
      <c r="O3376" s="79">
        <f>IF('6th 4'!C61&gt;0,'6th 4'!D6,IF('6th 4'!K61&gt;0,'6th 4'!L6,IF('6th 4'!S61&gt;0,'6th 4'!T6,0)))</f>
        <v>0</v>
      </c>
      <c r="P3376" s="79">
        <f>IF('6th 5'!C61&gt;0,'6th 5'!D6,IF('6th 5'!K61&gt;0,'6th 5'!L6,IF('6th 5'!S61&gt;0,'6th 5'!T6,0)))</f>
        <v>0</v>
      </c>
      <c r="Q3376" s="79">
        <f>IF('6th 6'!C61&gt;0,'6th 6'!D6,IF('6th 6'!K61&gt;0,'6th 6'!L6,IF('6th 6'!S61&gt;0,'6th 6'!T6,0)))</f>
        <v>0</v>
      </c>
      <c r="R3376" s="79">
        <f>IF('6th 7'!C61&gt;0,'6th 7'!D6,IF('6th 7'!K61&gt;0,'6th 7'!L6,IF('6th 7'!S61&gt;0,'6th 7'!T6,0)))</f>
        <v>0</v>
      </c>
      <c r="S3376" s="429"/>
      <c r="T3376" s="429"/>
      <c r="U3376" s="431"/>
      <c r="V3376" s="335">
        <f>IF(I3378&gt;0,(V3381+V3363),0)</f>
        <v>0</v>
      </c>
      <c r="W3376" s="254">
        <f>IF(I3378&gt;0,(W3381+W3363),0)</f>
        <v>0</v>
      </c>
      <c r="X3376" s="336">
        <f>IF(S3378&gt;0,(W3376/94.5),IF(I3378&gt;0,(W3376/78),0))</f>
        <v>0</v>
      </c>
      <c r="Y3376" s="163">
        <f>IF(X3376&gt;=2.5,Y3375,IF(X3376&gt;=2.25,"C",IF(X3376&gt;=2,"D",IF(X3376=0,0,"F"))))</f>
        <v>0</v>
      </c>
      <c r="Z3376" s="510"/>
    </row>
    <row r="3377" spans="1:26" ht="16.5">
      <c r="A3377" s="77" t="s">
        <v>12</v>
      </c>
      <c r="B3377" s="78"/>
      <c r="C3377" s="102">
        <f>IF('5th 1'!C61&gt;0,'5th 1'!H4,IF('5th 1'!K61&gt;0,'5th 1'!P4,IF('5th 1'!S61&gt;0,'5th 1'!X4,0)))</f>
        <v>0</v>
      </c>
      <c r="D3377" s="102">
        <f>IF('5th 2'!C61&gt;0,'5th 2'!H4,IF('5th 2'!K61&gt;0,'5th 2'!P4,IF('5th 2'!S61&gt;0,'5th 2'!X4,0)))</f>
        <v>0</v>
      </c>
      <c r="E3377" s="102">
        <f>IF('5th 3'!C61&gt;0,'5th 3'!H4,IF('5th 3'!K61&gt;0,'5th 3'!P4,IF('5th 3'!S61&gt;0,'5th 3'!X4,0)))</f>
        <v>0</v>
      </c>
      <c r="F3377" s="102">
        <f>IF('5th 4'!C61&gt;0,'5th 4'!H4,IF('5th 4'!K61&gt;0,'5th 4'!P4,IF('5th 4'!S61&gt;0,'5th 4'!X4,0)))</f>
        <v>0</v>
      </c>
      <c r="G3377" s="102">
        <f>IF('5th 5'!C61&gt;0,'5th 5'!H4,IF('5th 5'!K61&gt;0,'5th 5'!P4,IF('5th 5'!S61&gt;0,'5th 5'!X4,0)))</f>
        <v>0</v>
      </c>
      <c r="H3377" s="102">
        <f>IF('5th 6'!C61&gt;0,'5th 6'!H4,IF('5th 6'!K61&gt;0,'5th 6'!P4,IF('5th 6'!S61&gt;0,'5th 6'!X4,0)))</f>
        <v>0</v>
      </c>
      <c r="I3377" s="481"/>
      <c r="J3377" s="481"/>
      <c r="K3377" s="482"/>
      <c r="L3377" s="102">
        <f>IF('6th 1'!C61&gt;0,'6th 1'!H4,IF('6th 1'!K61&gt;0,'6th 1'!P4,IF('6th 1'!S61&gt;0,'6th 1'!X4,0)))</f>
        <v>0</v>
      </c>
      <c r="M3377" s="102">
        <f>IF('6th 2'!C61&gt;0,'6th 2'!H4,IF('6th 2'!K61&gt;0,'6th 2'!P4,IF('6th 2'!S61&gt;0,'6th 2'!X4,0)))</f>
        <v>0</v>
      </c>
      <c r="N3377" s="102">
        <f>IF('6th 3'!C61&gt;0,'6th 3'!H4,IF('6th 3'!K61&gt;0,'6th 3'!P4,IF('6th 3'!S61&gt;0,'6th 3'!X4,0)))</f>
        <v>0</v>
      </c>
      <c r="O3377" s="102">
        <f>IF('6th 4'!C61&gt;0,'6th 4'!H4,IF('6th 4'!K61&gt;0,'6th 4'!P4,IF('6th 4'!S61&gt;0,'6th 4'!X4,0)))</f>
        <v>0</v>
      </c>
      <c r="P3377" s="102">
        <f>IF('6th 5'!C61&gt;0,'6th 5'!H4,IF('6th 5'!K61&gt;0,'6th 5'!P4,IF('6th 5'!S61&gt;0,'6th 5'!X4,0)))</f>
        <v>0</v>
      </c>
      <c r="Q3377" s="102">
        <f>IF('6th 6'!C61&gt;0,'6th 6'!H4,IF('6th 6'!K61&gt;0,'6th 6'!#REF!,IF('6th 6'!S61&gt;0,'6th 6'!X4,0)))</f>
        <v>0</v>
      </c>
      <c r="R3377" s="102">
        <f>IF('6th 7'!C61&gt;0,'6th 7'!H4,IF('6th 7'!K61&gt;0,'6th 7'!P4,IF('6th 7'!S61&gt;0,'6th 7'!X4,0)))</f>
        <v>0</v>
      </c>
      <c r="S3377" s="430"/>
      <c r="T3377" s="430"/>
      <c r="U3377" s="432"/>
      <c r="V3377" s="460" t="s">
        <v>41</v>
      </c>
      <c r="W3377" s="461"/>
      <c r="X3377" s="461"/>
      <c r="Y3377" s="462"/>
      <c r="Z3377" s="510"/>
    </row>
    <row r="3378" spans="1:26" ht="17.25" thickBot="1">
      <c r="A3378" s="77" t="s">
        <v>11</v>
      </c>
      <c r="B3378" s="78"/>
      <c r="C3378" s="102">
        <v>100</v>
      </c>
      <c r="D3378" s="102">
        <v>100</v>
      </c>
      <c r="E3378" s="102">
        <v>100</v>
      </c>
      <c r="F3378" s="102">
        <v>100</v>
      </c>
      <c r="G3378" s="102">
        <v>100</v>
      </c>
      <c r="H3378" s="102">
        <v>100</v>
      </c>
      <c r="I3378" s="465">
        <f>(C3382*C3377)+(D3382*D3377)+(E3382*E3377)+(F3382*F3377)+(G3382*G3377)+(H3382*H3377)</f>
        <v>0</v>
      </c>
      <c r="J3378" s="84"/>
      <c r="K3378" s="103" t="e">
        <f>IF(J3380&gt;=4,"A+",IF(J3380&gt;=3.75,"A",IF(J3380&gt;=3.5,"A-",IF(J3380&gt;=3.25,"B+",IF(J3380&gt;=3,"B",IF(J3380&gt;=2.75,"B-",IF(J3380&gt;=2.5,"C+",IF(J3380&gt;=2,"C","F"))))))))</f>
        <v>#DIV/0!</v>
      </c>
      <c r="L3378" s="102">
        <v>100</v>
      </c>
      <c r="M3378" s="102">
        <v>100</v>
      </c>
      <c r="N3378" s="102">
        <v>100</v>
      </c>
      <c r="O3378" s="102">
        <v>100</v>
      </c>
      <c r="P3378" s="102">
        <v>100</v>
      </c>
      <c r="Q3378" s="102">
        <v>100</v>
      </c>
      <c r="R3378" s="102">
        <v>100</v>
      </c>
      <c r="S3378" s="465">
        <f>(L3382*L3377)+(M3382*M3377)+(N3382*N3377)+(O3382*O3377)+(P3382*P3377)+(Q3382*Q3377)+(R3382*R3377)</f>
        <v>0</v>
      </c>
      <c r="T3378" s="84"/>
      <c r="U3378" s="103" t="e">
        <f>IF(T3380&gt;=4,"A+",IF(T3380&gt;=3.75,"A",IF(T3380&gt;=3.5,"A-",IF(T3380&gt;=3.25,"B+",IF(T3380&gt;=3,"B",IF(T3380&gt;=2.75,"B-",IF(T3380&gt;=2.5,"C+",IF(T3380&gt;=2,"C","F"))))))))</f>
        <v>#DIV/0!</v>
      </c>
      <c r="V3378" s="467" t="s">
        <v>29</v>
      </c>
      <c r="W3378" s="469" t="s">
        <v>0</v>
      </c>
      <c r="X3378" s="469" t="s">
        <v>3</v>
      </c>
      <c r="Y3378" s="476" t="s">
        <v>2</v>
      </c>
      <c r="Z3378" s="510"/>
    </row>
    <row r="3379" spans="1:26" ht="17.25" thickTop="1">
      <c r="A3379" s="77" t="s">
        <v>28</v>
      </c>
      <c r="B3379" s="86"/>
      <c r="C3379" s="104">
        <f>IF('5th 1'!C61&gt;0,'5th 1'!C61,IF('5th 1'!K61&gt;0,'5th 1'!K61,IF('5th 1'!S61&gt;0,'5th 1'!S61,0)))</f>
        <v>0</v>
      </c>
      <c r="D3379" s="104">
        <f>IF('5th 2'!C61&gt;0,'5th 2'!C61,IF('5th 2'!K61&gt;0,'5th 2'!K61,IF('5th 2'!S61&gt;0,'5th 2'!S61,0)))</f>
        <v>0</v>
      </c>
      <c r="E3379" s="104">
        <f>IF('5th 3'!C61&gt;0,'5th 3'!C61,IF('5th 3'!K61&gt;0,'5th 3'!K61,IF('5th 3'!S61&gt;0,'5th 3'!S61,0)))</f>
        <v>0</v>
      </c>
      <c r="F3379" s="104">
        <f>IF('5th 4'!C61&gt;0,'5th 4'!C61,IF('5th 4'!K61&gt;0,'5th 4'!K61,IF('5th 4'!S61&gt;0,'5th 4'!S61,0)))</f>
        <v>0</v>
      </c>
      <c r="G3379" s="104">
        <f>IF('5th 5'!C61&gt;0,'5th 5'!C61,IF('5th 5'!K61&gt;0,'5th 5'!K61,IF('5th 5'!S61&gt;0,'5th 5'!S61,0)))</f>
        <v>0</v>
      </c>
      <c r="H3379" s="104">
        <f>IF('5th 6'!C61&gt;0,'5th 6'!C61,IF('5th 6'!K61&gt;0,'5th 6'!K61,IF('5th 6'!S61&gt;0,'5th 6'!S61,0)))</f>
        <v>0</v>
      </c>
      <c r="I3379" s="448"/>
      <c r="J3379" s="98"/>
      <c r="K3379" s="90"/>
      <c r="L3379" s="104">
        <f>IF('6th 1'!C61&gt;0,'6th 1'!C61,IF('6th 1'!K61&gt;0,'6th 1'!K61,IF('6th 1'!S61&gt;0,'6th 1'!S61,0)))</f>
        <v>0</v>
      </c>
      <c r="M3379" s="104">
        <f>IF('6th 2'!C61&gt;0,'6th 2'!C61,IF('6th 2'!K61&gt;0,'6th 2'!K61,IF('6th 2'!S61&gt;0,'6th 2'!S61,0)))</f>
        <v>0</v>
      </c>
      <c r="N3379" s="104">
        <f>IF('6th 3'!C61&gt;0,'6th 3'!C61,IF('6th 3'!K61&gt;0,'6th 3'!K61,IF('6th 3'!S61&gt;0,'6th 3'!S61,0)))</f>
        <v>0</v>
      </c>
      <c r="O3379" s="104">
        <f>IF('6th 4'!C61&gt;0,'6th 4'!C61,IF('6th 4'!K61&gt;0,'6th 4'!K61,IF('6th 4'!S61&gt;0,'6th 4'!S61,0)))</f>
        <v>0</v>
      </c>
      <c r="P3379" s="104">
        <f>IF('6th 5'!C61&gt;0,'6th 5'!C61,IF('6th 5'!K61&gt;0,'6th 5'!K61,IF('6th 5'!S61&gt;0,'6th 5'!S61,0)))</f>
        <v>0</v>
      </c>
      <c r="Q3379" s="104">
        <f>IF('6th 6'!C61&gt;0,'6th 6'!C61,IF('6th 6'!K61&gt;0,'6th 6'!K61,IF('6th 6'!S61&gt;0,'6th 6'!S61,0)))</f>
        <v>0</v>
      </c>
      <c r="R3379" s="104">
        <f>IF('6th 7'!C61&gt;0,'6th 7'!C61,IF('6th 7'!K61&gt;0,'6th 7'!K61,IF('6th 7'!S61&gt;0,'6th 7'!S61,0)))</f>
        <v>0</v>
      </c>
      <c r="S3379" s="448"/>
      <c r="T3379" s="98"/>
      <c r="U3379" s="90"/>
      <c r="V3379" s="468"/>
      <c r="W3379" s="470"/>
      <c r="X3379" s="471"/>
      <c r="Y3379" s="477"/>
      <c r="Z3379" s="510"/>
    </row>
    <row r="3380" spans="1:26" ht="16.5" customHeight="1">
      <c r="A3380" s="423" t="s">
        <v>26</v>
      </c>
      <c r="B3380" s="91" t="s">
        <v>60</v>
      </c>
      <c r="C3380" s="104">
        <f>IF('5th 1'!C61&gt;0,'5th 1'!J61,IF('5th 1'!K61&gt;0,'5th 1'!R61,IF('5th 1'!S61&gt;0,'5th 1'!Z61,0)))</f>
        <v>0</v>
      </c>
      <c r="D3380" s="104">
        <f>IF('5th 2'!C61&gt;0,'5th 2'!J61,IF('5th 2'!K61&gt;0,'5th 2'!R61,IF('5th 2'!S61&gt;0,'5th 2'!Z61,0)))</f>
        <v>0</v>
      </c>
      <c r="E3380" s="104">
        <f>IF('5th 3'!C61&gt;0,'5th 3'!J61,IF('5th 3'!K61&gt;0,'5th 3'!R61,IF('5th 3'!S61&gt;0,'5th 3'!Z61,0)))</f>
        <v>0</v>
      </c>
      <c r="F3380" s="104">
        <f>IF('5th 4'!C61&gt;0,'5th 4'!J61,IF('5th 4'!K61&gt;0,'5th 4'!R61,IF('5th 4'!S61&gt;0,'5th 4'!Z61,0)))</f>
        <v>0</v>
      </c>
      <c r="G3380" s="104">
        <f>IF('5th 5'!C61&gt;0,'5th 5'!J61,IF('5th 5'!K61&gt;0,'5th 5'!R61,IF('5th 5'!S61&gt;0,'5th 5'!Z61,0)))</f>
        <v>0</v>
      </c>
      <c r="H3380" s="104">
        <f>IF('5th 6'!C61&gt;0,'5th 6'!J61,IF('5th 6'!K61&gt;0,'5th 6'!R61,IF('5th 6'!S61&gt;0,'5th 6'!Z61,0)))</f>
        <v>0</v>
      </c>
      <c r="I3380" s="448"/>
      <c r="J3380" s="440" t="e">
        <f>I3378/(C3377+D3377+E3377+F3377+G3377+H3377)</f>
        <v>#DIV/0!</v>
      </c>
      <c r="K3380" s="442" t="e">
        <f>IF(J3380&gt;=2.5,K3378,IF(J3380&gt;=2.25,"C",IF(J3380&gt;=2,"D",IF(J3380=0,0,"F"))))</f>
        <v>#DIV/0!</v>
      </c>
      <c r="L3380" s="107">
        <f>IF('6th 1'!C61&gt;0,'6th 1'!J61,IF('6th 1'!K61&gt;0,'6th 1'!R61,IF('6th 1'!S61&gt;0,'6th 1'!Z61,0)))</f>
        <v>0</v>
      </c>
      <c r="M3380" s="104">
        <f>IF('6th 2'!C61&gt;0,'6th 2'!J61,IF('6th 2'!K61&gt;0,'6th 2'!R61,IF('6th 2'!S61&gt;0,'6th 2'!Z61,0)))</f>
        <v>0</v>
      </c>
      <c r="N3380" s="104">
        <f>IF('6th 3'!C61&gt;0,'6th 3'!J61,IF('6th 3'!K61&gt;0,'6th 3'!R61,IF('6th 3'!S61&gt;0,'6th 3'!Z61,0)))</f>
        <v>0</v>
      </c>
      <c r="O3380" s="104">
        <f>IF('6th 4'!C61&gt;0,'6th 4'!J61,IF('6th 4'!K61&gt;0,'6th 4'!R61,IF('6th 4'!S61&gt;0,'6th 4'!Z61,0)))</f>
        <v>0</v>
      </c>
      <c r="P3380" s="104">
        <f>IF('6th 5'!C61&gt;0,'6th 5'!J61,IF('6th 5'!K61&gt;0,'6th 5'!R61,IF('6th 5'!S61&gt;0,'6th 5'!Z61,0)))</f>
        <v>0</v>
      </c>
      <c r="Q3380" s="104">
        <f>IF('6th 6'!C61&gt;0,'6th 6'!J61,IF('6th 6'!K61&gt;0,'6th 6'!R61,IF('6th 6'!S61&gt;0,'6th 6'!Z61,0)))</f>
        <v>0</v>
      </c>
      <c r="R3380" s="104">
        <f>IF('6th 7'!C61&gt;0,'6th 7'!J61,IF('6th 7'!K61&gt;0,'6th 7'!R61,IF('6th 7'!S61&gt;0,'6th 7'!Z61,0)))</f>
        <v>0</v>
      </c>
      <c r="S3380" s="448"/>
      <c r="T3380" s="440" t="e">
        <f>S3378/(L3377+M3377+N3377+O3377+P3377+Q3377+R3377)</f>
        <v>#DIV/0!</v>
      </c>
      <c r="U3380" s="442" t="e">
        <f>IF(T3380&gt;=2.5,U3378,IF(T3380&gt;=2.25,"C",IF(T3380&gt;=2,"D",IF(T3380=0,0,"F"))))</f>
        <v>#DIV/0!</v>
      </c>
      <c r="V3380" s="443" t="s">
        <v>40</v>
      </c>
      <c r="W3380" s="443"/>
      <c r="X3380" s="443"/>
      <c r="Y3380" s="443"/>
      <c r="Z3380" s="510"/>
    </row>
    <row r="3381" spans="1:26" ht="16.5" customHeight="1">
      <c r="A3381" s="424"/>
      <c r="B3381" s="91" t="s">
        <v>67</v>
      </c>
      <c r="C3381" s="117">
        <f>'5th 1'!AA61</f>
        <v>0</v>
      </c>
      <c r="D3381" s="117">
        <f>'5th 2'!AA61</f>
        <v>0</v>
      </c>
      <c r="E3381" s="117">
        <f>'5th 3'!AA61</f>
        <v>0</v>
      </c>
      <c r="F3381" s="117">
        <f>'5th 4'!AA61</f>
        <v>0</v>
      </c>
      <c r="G3381" s="117">
        <f>'5th 5'!AA61</f>
        <v>0</v>
      </c>
      <c r="H3381" s="117">
        <f>'5th 6'!AA61</f>
        <v>0</v>
      </c>
      <c r="I3381" s="448"/>
      <c r="J3381" s="441"/>
      <c r="K3381" s="442"/>
      <c r="L3381" s="118">
        <f>'6th 1'!AA61</f>
        <v>0</v>
      </c>
      <c r="M3381" s="117">
        <f>'6th 2'!AA61</f>
        <v>0</v>
      </c>
      <c r="N3381" s="117">
        <f>'6th 3'!AA61</f>
        <v>0</v>
      </c>
      <c r="O3381" s="117">
        <f>'6th 4'!AA61</f>
        <v>0</v>
      </c>
      <c r="P3381" s="117">
        <f>'6th 5'!AA61</f>
        <v>0</v>
      </c>
      <c r="Q3381" s="117">
        <f>'6th 6'!AA61</f>
        <v>0</v>
      </c>
      <c r="R3381" s="117">
        <f>'6th 7'!AA61</f>
        <v>0</v>
      </c>
      <c r="S3381" s="448"/>
      <c r="T3381" s="441"/>
      <c r="U3381" s="442"/>
      <c r="V3381" s="444">
        <f>IF((C3382+C3384)=0,0,C3377)+IF((D3382+D3384)=0,0,D3377)+IF((E3382+E3384)=0,0,E3377)+IF((F3382+F3384)=0,0,F3377)+IF((G3382+G3384)=0,0,G3377)+IF((H3382+H3384)=0,0,H3377)+IF((L3382+L3384)=0,0,L3377)+IF((M3382+M3384)=0,0,M3377)+IF((N3382+N3384)=0,0,N3377)+IF((O3382+O3384)=0,0,O3377)+IF((P3382+P3384)=0,0,P3377)+IF((Q3382+Q3384)=0,0,Q3377)+IF((R3382+R3384)=0,0,R3377)+IF(G3401&gt;0,1.5,0)</f>
        <v>0</v>
      </c>
      <c r="W3381" s="447">
        <f>I3378+S3378+(G3401*1.5)</f>
        <v>0</v>
      </c>
      <c r="X3381" s="440" t="e">
        <f>IF(S3378&gt;0,(W3381/31.5),J3380)</f>
        <v>#DIV/0!</v>
      </c>
      <c r="Y3381" s="164" t="e">
        <f>IF(X3381&gt;=4,"A+",IF(X3381&gt;=3.75,"A",IF(X3381&gt;=3.5,"A-",IF(X3381&gt;=3.25,"B+",IF(X3381&gt;=3,"B",IF(X3381&gt;=2.75,"B-",IF(X3381&gt;=2.5,"C+",IF(X3381&gt;=2,"C","F"))))))))</f>
        <v>#DIV/0!</v>
      </c>
      <c r="Z3381" s="510"/>
    </row>
    <row r="3382" spans="1:26" ht="16.5">
      <c r="A3382" s="424"/>
      <c r="B3382" s="91" t="s">
        <v>1</v>
      </c>
      <c r="C3382" s="104">
        <f>'5th 1'!AC61</f>
        <v>0</v>
      </c>
      <c r="D3382" s="104">
        <f>'5th 2'!AC61</f>
        <v>0</v>
      </c>
      <c r="E3382" s="104">
        <f>'5th 3'!AC61</f>
        <v>0</v>
      </c>
      <c r="F3382" s="104">
        <f>'5th 4'!AC61</f>
        <v>0</v>
      </c>
      <c r="G3382" s="104">
        <f>'5th 5'!AC61</f>
        <v>0</v>
      </c>
      <c r="H3382" s="104">
        <f>'5th 6'!AC61</f>
        <v>0</v>
      </c>
      <c r="I3382" s="448"/>
      <c r="J3382" s="98"/>
      <c r="K3382" s="110"/>
      <c r="L3382" s="107">
        <f>'6th 1'!AC61</f>
        <v>0</v>
      </c>
      <c r="M3382" s="104">
        <f>'6th 2'!AC61</f>
        <v>0</v>
      </c>
      <c r="N3382" s="104">
        <f>'6th 3'!AC61</f>
        <v>0</v>
      </c>
      <c r="O3382" s="104">
        <f>'6th 4'!AC61</f>
        <v>0</v>
      </c>
      <c r="P3382" s="104">
        <f>'6th 5'!AC61</f>
        <v>0</v>
      </c>
      <c r="Q3382" s="104">
        <f>'6th 6'!AC61</f>
        <v>0</v>
      </c>
      <c r="R3382" s="104">
        <f>'6th 7'!AC61</f>
        <v>0</v>
      </c>
      <c r="S3382" s="448"/>
      <c r="T3382" s="98"/>
      <c r="U3382" s="110"/>
      <c r="V3382" s="445"/>
      <c r="W3382" s="448"/>
      <c r="X3382" s="441"/>
      <c r="Y3382" s="451" t="e">
        <f>IF(S3378&gt;0,(IF(X3381&gt;=2.5,Y3381,IF(X3381&gt;=2.25,"C",IF(X3381&gt;=2,"D","F")))),K3380)</f>
        <v>#DIV/0!</v>
      </c>
      <c r="Z3382" s="510"/>
    </row>
    <row r="3383" spans="1:26" ht="17.25" customHeight="1" thickBot="1">
      <c r="A3383" s="424"/>
      <c r="B3383" s="91" t="s">
        <v>2</v>
      </c>
      <c r="C3383" s="104" t="str">
        <f>'5th 1'!AB61</f>
        <v/>
      </c>
      <c r="D3383" s="104" t="str">
        <f>'5th 2'!AB61</f>
        <v/>
      </c>
      <c r="E3383" s="104" t="str">
        <f>'5th 3'!AB61</f>
        <v/>
      </c>
      <c r="F3383" s="104" t="str">
        <f>'5th 4'!AB61</f>
        <v/>
      </c>
      <c r="G3383" s="104" t="str">
        <f>'5th 5'!AB61</f>
        <v/>
      </c>
      <c r="H3383" s="104" t="str">
        <f>'5th 6'!AB61</f>
        <v/>
      </c>
      <c r="I3383" s="448"/>
      <c r="J3383" s="98"/>
      <c r="K3383" s="109"/>
      <c r="L3383" s="111" t="str">
        <f>'6th 1'!AB61</f>
        <v/>
      </c>
      <c r="M3383" s="104" t="str">
        <f>'6th 2'!AB61</f>
        <v/>
      </c>
      <c r="N3383" s="104" t="str">
        <f>'6th 3'!AB61</f>
        <v/>
      </c>
      <c r="O3383" s="104" t="str">
        <f>'6th 4'!AB61</f>
        <v/>
      </c>
      <c r="P3383" s="104" t="str">
        <f>'6th 5'!AB61</f>
        <v/>
      </c>
      <c r="Q3383" s="104" t="str">
        <f>'6th 6'!AB61</f>
        <v/>
      </c>
      <c r="R3383" s="104" t="str">
        <f>'6th 7'!AB61</f>
        <v/>
      </c>
      <c r="S3383" s="448"/>
      <c r="T3383" s="98"/>
      <c r="U3383" s="109"/>
      <c r="V3383" s="446"/>
      <c r="W3383" s="449"/>
      <c r="X3383" s="450"/>
      <c r="Y3383" s="452"/>
      <c r="Z3383" s="510"/>
    </row>
    <row r="3384" spans="1:26" ht="17.25" thickTop="1">
      <c r="A3384" s="413" t="s">
        <v>127</v>
      </c>
      <c r="B3384" s="91" t="s">
        <v>1</v>
      </c>
      <c r="C3384" s="104">
        <f>'5th 1'!AD61</f>
        <v>0</v>
      </c>
      <c r="D3384" s="104">
        <f>'5th 2'!AD61</f>
        <v>0</v>
      </c>
      <c r="E3384" s="104">
        <f>'5th 3'!AD61</f>
        <v>0</v>
      </c>
      <c r="F3384" s="104">
        <f>'5th 4'!AD61</f>
        <v>0</v>
      </c>
      <c r="G3384" s="104">
        <f>'5th 5'!AD61</f>
        <v>0</v>
      </c>
      <c r="H3384" s="104">
        <f>'5th 6'!AD61</f>
        <v>0</v>
      </c>
      <c r="I3384" s="415">
        <f>(C3384*C3377)+(D3384*D3377)+(E3384*E3377)+(F3384*F3377)+(G3384*G3377)+(H3384*H3377)</f>
        <v>0</v>
      </c>
      <c r="J3384" s="417">
        <f>IF(C3384&gt;0,(C3382*C3377),0)+IF(D3384&gt;0,(D3382*D3377),0)+IF(E3384&gt;0,(E3382*E3377),0)+IF(F3384&gt;0,(F3382*F3377),0)+IF(G3384&gt;0,(G3382*G3377),0)+IF(H3384&gt;0,(H3382*H3377),0)</f>
        <v>0</v>
      </c>
      <c r="K3384" s="418">
        <f>IF(C3384&gt;C3382,((C3384*C3377)-(C3382*C3377)),0)+IF(D3384&gt;D3382,((D3384*D3377)-(D3382*D3377)),0)+IF(E3384&gt;E3382,((E3384*E3377)-(E3382*E3377)),0)+IF(F3384&gt;F3382,((F3384*F3377)-(F3382*F3377)),0)+IF(G3384&gt;G3382,((G3384*G3377)-(G3382*G3377)),0)+IF(H3384&gt;H3382,((H3384*H3377)-(H3382*H3377)),0)</f>
        <v>0</v>
      </c>
      <c r="L3384" s="165">
        <f>'6th 1'!AD61</f>
        <v>0</v>
      </c>
      <c r="M3384" s="104">
        <f>'6th 2'!AD61</f>
        <v>0</v>
      </c>
      <c r="N3384" s="104">
        <f>'6th 3'!AD61</f>
        <v>0</v>
      </c>
      <c r="O3384" s="104">
        <f>'6th 4'!AD61</f>
        <v>0</v>
      </c>
      <c r="P3384" s="104">
        <f>'6th 5'!AD61</f>
        <v>0</v>
      </c>
      <c r="Q3384" s="104">
        <f>'6th 6'!AD61</f>
        <v>0</v>
      </c>
      <c r="R3384" s="104">
        <f>'6th 7'!AD61</f>
        <v>0</v>
      </c>
      <c r="S3384" s="403">
        <f>(L3384*L3377)+(M3384*M3377)+(N3384*N3377)+(O3384*O3377)+(P3384*P3377)+(Q3384*Q3377)+(R3384*R3377)</f>
        <v>0</v>
      </c>
      <c r="T3384" s="417">
        <f>IF(L3384&gt;0,(L3382*L3377),0)+IF(M3384&gt;0,(M3382*M3377),0)+IF(N3384&gt;0,(N3382*N3377),0)+IF(O3384&gt;0,(O3382*O3377),0)+IF(P3384&gt;0,(P3382*P3377),0)+IF(Q3384&gt;0,(Q3382*Q3377),0)+IF(R3384&gt;0,(R3382*R3377),0)</f>
        <v>0</v>
      </c>
      <c r="U3384" s="399">
        <f>IF(L3384&gt;L3382,((L3384*L3377)-(L3382*L3377)),0)+IF(M3384&gt;M3382,((M3384*M3377)-(M3382*M3377)),0)+IF(N3384&gt;N3382,((N3384*N3377)-(N3382*N3377)),0)+IF(O3384&gt;O3382,((O3384*O3377)-(O3382*O3377)),0)+IF(P3384&gt;P3382,((P3384*P3377)-(P3382*P3377)),0)+IF(Q3384&gt;Q3382,((Q3384*Q3377)-(Q3382*Q3377)),0)+IF(R3384&gt;R3382,((R3384*R3377)-(R3382*R3377)),0)</f>
        <v>0</v>
      </c>
      <c r="V3384" s="401">
        <f>I3384+S3384</f>
        <v>0</v>
      </c>
      <c r="W3384" s="436">
        <f>J3384+T3384</f>
        <v>0</v>
      </c>
      <c r="X3384" s="438">
        <f>K3384+U3384</f>
        <v>0</v>
      </c>
      <c r="Y3384" s="405">
        <f>IF(V3376&gt;0,(X3384+Y3371),0)</f>
        <v>0</v>
      </c>
      <c r="Z3384" s="510"/>
    </row>
    <row r="3385" spans="1:26" ht="15.75" customHeight="1" thickBot="1">
      <c r="A3385" s="414"/>
      <c r="B3385" s="157" t="s">
        <v>23</v>
      </c>
      <c r="C3385" s="181" t="str">
        <f>'5th 1'!AE61</f>
        <v/>
      </c>
      <c r="D3385" s="181" t="str">
        <f>'5th 2'!AE61</f>
        <v/>
      </c>
      <c r="E3385" s="181" t="str">
        <f>'5th 3'!AE61</f>
        <v/>
      </c>
      <c r="F3385" s="181" t="str">
        <f>'5th 4'!AE61</f>
        <v/>
      </c>
      <c r="G3385" s="181" t="str">
        <f>'5th 5'!AE61</f>
        <v/>
      </c>
      <c r="H3385" s="181" t="str">
        <f>'5th 6'!AE61</f>
        <v/>
      </c>
      <c r="I3385" s="416"/>
      <c r="J3385" s="416"/>
      <c r="K3385" s="419"/>
      <c r="L3385" s="181" t="str">
        <f>'6th 1'!AE61</f>
        <v/>
      </c>
      <c r="M3385" s="181" t="str">
        <f>'6th 2'!AE61</f>
        <v/>
      </c>
      <c r="N3385" s="181" t="str">
        <f>'6th 3'!AE61</f>
        <v/>
      </c>
      <c r="O3385" s="181" t="str">
        <f>'6th 4'!AE61</f>
        <v/>
      </c>
      <c r="P3385" s="181" t="str">
        <f>'6th 5'!AE61</f>
        <v/>
      </c>
      <c r="Q3385" s="181" t="str">
        <f>'6th 6'!AE61</f>
        <v/>
      </c>
      <c r="R3385" s="181" t="str">
        <f>'6th 7'!AE61</f>
        <v/>
      </c>
      <c r="S3385" s="420"/>
      <c r="T3385" s="420"/>
      <c r="U3385" s="400"/>
      <c r="V3385" s="402"/>
      <c r="W3385" s="437"/>
      <c r="X3385" s="439"/>
      <c r="Y3385" s="406"/>
      <c r="Z3385" s="510"/>
    </row>
    <row r="3386" spans="1:26" ht="21" customHeight="1" thickTop="1" thickBot="1">
      <c r="A3386" s="435" t="s">
        <v>32</v>
      </c>
      <c r="B3386" s="435"/>
      <c r="C3386" s="435"/>
      <c r="D3386" s="435"/>
      <c r="E3386" s="435"/>
      <c r="F3386" s="435"/>
      <c r="G3386" s="435"/>
      <c r="H3386" s="435"/>
      <c r="I3386" s="435"/>
      <c r="J3386" s="435"/>
      <c r="K3386" s="435"/>
      <c r="L3386" s="435"/>
      <c r="M3386" s="435"/>
      <c r="N3386" s="435"/>
      <c r="O3386" s="435"/>
      <c r="P3386" s="435"/>
      <c r="Q3386" s="435"/>
      <c r="R3386" s="435"/>
      <c r="S3386" s="435"/>
      <c r="T3386" s="435"/>
      <c r="U3386" s="435"/>
      <c r="V3386" s="435"/>
      <c r="W3386" s="435"/>
      <c r="X3386" s="435"/>
      <c r="Y3386" s="435"/>
      <c r="Z3386" s="510"/>
    </row>
    <row r="3387" spans="1:26" ht="17.25" thickTop="1" thickBot="1">
      <c r="A3387" s="425" t="s">
        <v>48</v>
      </c>
      <c r="B3387" s="426"/>
      <c r="C3387" s="426"/>
      <c r="D3387" s="426"/>
      <c r="E3387" s="426"/>
      <c r="F3387" s="426"/>
      <c r="G3387" s="426"/>
      <c r="H3387" s="426"/>
      <c r="I3387" s="426"/>
      <c r="J3387" s="426"/>
      <c r="K3387" s="427"/>
      <c r="L3387" s="426" t="s">
        <v>49</v>
      </c>
      <c r="M3387" s="426"/>
      <c r="N3387" s="426"/>
      <c r="O3387" s="426"/>
      <c r="P3387" s="426"/>
      <c r="Q3387" s="426"/>
      <c r="R3387" s="426"/>
      <c r="S3387" s="426"/>
      <c r="T3387" s="426"/>
      <c r="U3387" s="427"/>
      <c r="V3387" s="160"/>
      <c r="W3387" s="428" t="s">
        <v>39</v>
      </c>
      <c r="X3387" s="428"/>
      <c r="Y3387" s="161"/>
      <c r="Z3387" s="510"/>
    </row>
    <row r="3388" spans="1:26" ht="17.25" thickTop="1">
      <c r="A3388" s="99" t="s">
        <v>22</v>
      </c>
      <c r="B3388" s="100"/>
      <c r="C3388" s="101">
        <f>'7th 1'!B4</f>
        <v>401</v>
      </c>
      <c r="D3388" s="101">
        <f>'7th 2'!B4</f>
        <v>402</v>
      </c>
      <c r="E3388" s="101">
        <f>'7th 3'!B4</f>
        <v>403</v>
      </c>
      <c r="F3388" s="101">
        <f>'7th 4'!B4</f>
        <v>404</v>
      </c>
      <c r="G3388" s="101">
        <f>'7th 5'!B4</f>
        <v>405</v>
      </c>
      <c r="H3388" s="101">
        <f>'7th 6'!B4</f>
        <v>406</v>
      </c>
      <c r="I3388" s="429" t="s">
        <v>0</v>
      </c>
      <c r="J3388" s="429" t="s">
        <v>3</v>
      </c>
      <c r="K3388" s="431" t="s">
        <v>2</v>
      </c>
      <c r="L3388" s="101">
        <f>'8th 1'!B4</f>
        <v>407</v>
      </c>
      <c r="M3388" s="101">
        <f>'8th 2'!B4</f>
        <v>408</v>
      </c>
      <c r="N3388" s="101">
        <f>'8th 3'!B4</f>
        <v>409</v>
      </c>
      <c r="O3388" s="101">
        <f>'8th 4'!B4</f>
        <v>410</v>
      </c>
      <c r="P3388" s="101">
        <f>'8th 5'!B4</f>
        <v>411</v>
      </c>
      <c r="Q3388" s="101">
        <f>'8th 6'!B4</f>
        <v>412</v>
      </c>
      <c r="R3388" s="101">
        <f>'8th 7'!B4</f>
        <v>0</v>
      </c>
      <c r="S3388" s="429" t="s">
        <v>0</v>
      </c>
      <c r="T3388" s="429" t="s">
        <v>3</v>
      </c>
      <c r="U3388" s="431" t="s">
        <v>2</v>
      </c>
      <c r="V3388" s="433" t="s">
        <v>62</v>
      </c>
      <c r="W3388" s="434"/>
      <c r="X3388" s="434"/>
      <c r="Y3388" s="162" t="str">
        <f>IF(X3389&gt;=4,"A+",IF(X3389&gt;=3.75,"A",IF(X3389&gt;=3.5,"A-",IF(X3389&gt;=3.25,"B+",IF(X3389&gt;=3,"B",IF(X3389&gt;=2.75,"B-",IF(X3389&gt;=2.5,"C+",IF(X3389&gt;=2,"C","F"))))))))</f>
        <v>F</v>
      </c>
      <c r="Z3388" s="510"/>
    </row>
    <row r="3389" spans="1:26" ht="65.25" customHeight="1">
      <c r="A3389" s="77" t="s">
        <v>63</v>
      </c>
      <c r="B3389" s="86"/>
      <c r="C3389" s="79">
        <f>IF('7th 1'!C61&gt;0,'7th 1'!D6,IF('7th 1'!K61&gt;0,'7th 1'!L6,IF('7th 1'!S61&gt;0,'7th 1'!T6,0)))</f>
        <v>0</v>
      </c>
      <c r="D3389" s="79">
        <f>IF('7th 2'!C61&gt;0,'7th 2'!D6,IF('7th 2'!K61&gt;0,'7th 2'!L6,IF('7th 2'!S61&gt;0,'7th 2'!T6,0)))</f>
        <v>0</v>
      </c>
      <c r="E3389" s="79">
        <f>IF('7th 3'!C61&gt;0,'7th 3'!D6,IF('7th 3'!K61&gt;0,'7th 3'!L6,IF('7th 3'!S61&gt;0,'7th 3'!T6,0)))</f>
        <v>0</v>
      </c>
      <c r="F3389" s="79">
        <f>IF('7th 4'!C61&gt;0,'7th 4'!D6,IF('7th 4'!K61&gt;0,'7th 4'!L6,IF('7th 4'!S61&gt;0,'7th 4'!T6,0)))</f>
        <v>0</v>
      </c>
      <c r="G3389" s="79">
        <f>IF('7th 5'!C61&gt;0,'7th 5'!D6,IF('7th 5'!K61&gt;0,'7th 5'!L6,IF('7th 5'!S61&gt;0,'7th 5'!T6,0)))</f>
        <v>0</v>
      </c>
      <c r="H3389" s="79">
        <f>IF('7th 6'!C61&gt;0,'7th 6'!D6,IF('7th 6'!K61&gt;0,'7th 6'!L6,IF('7th 6'!S61&gt;0,'7th 6'!T6,0)))</f>
        <v>0</v>
      </c>
      <c r="I3389" s="429"/>
      <c r="J3389" s="429"/>
      <c r="K3389" s="431"/>
      <c r="L3389" s="79">
        <f>IF('8th 1'!C61&gt;0,'8th 1'!D6,IF('8th 1'!K61&gt;0,'8th 1'!L6,IF('8th 1'!S61&gt;0,'8th 1'!T6,0)))</f>
        <v>0</v>
      </c>
      <c r="M3389" s="79">
        <f>IF('8th 2'!C61&gt;0,'8th 2'!D6,IF('8th 2'!K61&gt;0,'8th 2'!L6,IF('8th 2'!S61&gt;0,'8th 2'!T6,0)))</f>
        <v>0</v>
      </c>
      <c r="N3389" s="79">
        <f>IF('8th 3'!C61&gt;0,'8th 3'!D6,IF('8th 3'!K61&gt;0,'8th 3'!L6,IF('8th 3'!S61&gt;0,'8th 3'!T6,0)))</f>
        <v>0</v>
      </c>
      <c r="O3389" s="79">
        <f>IF('8th 4'!C61&gt;0,'8th 4'!D6,IF('8th 4'!K61&gt;0,'8th 4'!L6,IF('8th 4'!S61&gt;0,'8th 4'!T6,0)))</f>
        <v>0</v>
      </c>
      <c r="P3389" s="79">
        <f>IF('8th 5'!C61&gt;0,'8th 5'!D6,IF('8th 5'!K61&gt;0,'8th 5'!L6,IF('8th 5'!S61&gt;0,'8th 5'!T6,0)))</f>
        <v>0</v>
      </c>
      <c r="Q3389" s="79">
        <f>IF('8th 6'!C61&gt;0,'8th 6'!D6,IF('8th 6'!K61&gt;0,'8th 6'!L6,IF('8th 6'!S61&gt;0,'8th 6'!T6,0)))</f>
        <v>0</v>
      </c>
      <c r="R3389" s="79">
        <f>IF('8th 7'!C61&gt;0,'8th 7'!D6,IF('8th 7'!K61&gt;0,'8th 7'!L6,IF('8th 7'!S61&gt;0,'8th 7'!T6,0)))</f>
        <v>0</v>
      </c>
      <c r="S3389" s="429"/>
      <c r="T3389" s="429"/>
      <c r="U3389" s="431"/>
      <c r="V3389" s="335">
        <f>IF(I3391&gt;0,(V3394+V3376),0)</f>
        <v>0</v>
      </c>
      <c r="W3389" s="254">
        <f>IF(I3391&gt;0,(W3394+W3376),0)</f>
        <v>0</v>
      </c>
      <c r="X3389" s="336">
        <f>IF(S3391&gt;0,(W3389/126),IF(I3391&gt;0,(W3389/109.5),0))</f>
        <v>0</v>
      </c>
      <c r="Y3389" s="163">
        <f>IF(X3389&gt;=2.5,Y3388,IF(X3389&gt;=2.25,"C",IF(X3389&gt;=2,"D",IF(X3389=0,0,"F"))))</f>
        <v>0</v>
      </c>
      <c r="Z3389" s="510"/>
    </row>
    <row r="3390" spans="1:26" ht="17.25" customHeight="1">
      <c r="A3390" s="458" t="s">
        <v>27</v>
      </c>
      <c r="B3390" s="459"/>
      <c r="C3390" s="102">
        <f>IF('7th 1'!C61&gt;0,'7th 1'!H4,IF('7th 1'!K61&gt;0,'7th 1'!P4,IF('7th 1'!S61&gt;0,'7th 1'!X4,0)))</f>
        <v>0</v>
      </c>
      <c r="D3390" s="102">
        <f>IF('7th 2'!C61&gt;0,'7th 2'!H4,IF('7th 2'!K61&gt;0,'7th 2'!P4,IF('7th 2'!S61&gt;0,'7th 2'!X4,0)))</f>
        <v>0</v>
      </c>
      <c r="E3390" s="102">
        <f>IF('7th 3'!C61&gt;0,'7th 3'!H4,IF('7th 3'!K61&gt;0,'7th 3'!P4,IF('7th 3'!S61&gt;0,'7th 3'!X4,0)))</f>
        <v>0</v>
      </c>
      <c r="F3390" s="102">
        <f>IF('7th 4'!C61&gt;0,'7th 4'!H4,IF('7th 4'!K61&gt;0,'7th 4'!P4,IF('7th 4'!S61&gt;0,'7th 4'!X4,0)))</f>
        <v>0</v>
      </c>
      <c r="G3390" s="102">
        <f>IF('7th 5'!C61&gt;0,'7th 5'!H4,IF('7th 5'!K61&gt;0,'7th 5'!P4,IF('7th 5'!S61&gt;0,'7th 5'!X4,0)))</f>
        <v>0</v>
      </c>
      <c r="H3390" s="102">
        <f>IF('7th 6'!C61&gt;0,'7th 6'!H4,IF('7th 6'!K61&gt;0,'7th 6'!P4,IF('7th 6'!S61&gt;0,'7th 6'!X4,0)))</f>
        <v>0</v>
      </c>
      <c r="I3390" s="430"/>
      <c r="J3390" s="430"/>
      <c r="K3390" s="432"/>
      <c r="L3390" s="102">
        <f>IF('8th 1'!C61&gt;0,'8th 1'!H4,IF('8th 1'!K61&gt;0,'8th 1'!P4,IF('8th 1'!S61&gt;0,'8th 1'!X4,0)))</f>
        <v>0</v>
      </c>
      <c r="M3390" s="102">
        <f>IF('8th 2'!C61&gt;0,'8th 2'!H4,IF('8th 2'!K61&gt;0,'8th 2'!P4,IF('8th 2'!S61&gt;0,'8th 2'!X4,0)))</f>
        <v>0</v>
      </c>
      <c r="N3390" s="102">
        <f>IF('8th 3'!C61&gt;0,'8th 3'!H4,IF('8th 3'!K61&gt;0,'8th 3'!P4,IF('8th 3'!S61&gt;0,'8th 3'!X4,0)))</f>
        <v>0</v>
      </c>
      <c r="O3390" s="102">
        <f>IF('8th 4'!C61&gt;0,'8th 4'!H4,IF('8th 4'!K61&gt;0,'8th 4'!P4,IF('8th 4'!S61&gt;0,'8th 4'!X4,0)))</f>
        <v>0</v>
      </c>
      <c r="P3390" s="102">
        <f>IF('8th 5'!C61&gt;0,'8th 5'!H4,IF('8th 5'!K61&gt;0,'8th 5'!P4,IF('8th 5'!S61&gt;0,'8th 5'!X4,0)))</f>
        <v>0</v>
      </c>
      <c r="Q3390" s="102">
        <f>IF('8th 6'!C61&gt;0,'8th 6'!H4,IF('8th 6'!K61&gt;0,'8th 6'!P4,IF('8th 6'!S61&gt;0,'8th 6'!X4,0)))</f>
        <v>0</v>
      </c>
      <c r="R3390" s="102">
        <f>IF('8th 7'!C61&gt;0,'8th 7'!H4,IF('8th 7'!K61&gt;0,'8th 7'!P4,IF('8th 7'!S61&gt;0,'8th 7'!X4,0)))</f>
        <v>0</v>
      </c>
      <c r="S3390" s="430"/>
      <c r="T3390" s="430"/>
      <c r="U3390" s="432"/>
      <c r="V3390" s="460" t="s">
        <v>41</v>
      </c>
      <c r="W3390" s="461"/>
      <c r="X3390" s="461"/>
      <c r="Y3390" s="462"/>
      <c r="Z3390" s="510"/>
    </row>
    <row r="3391" spans="1:26" ht="18.75" customHeight="1" thickBot="1">
      <c r="A3391" s="463" t="s">
        <v>11</v>
      </c>
      <c r="B3391" s="464"/>
      <c r="C3391" s="102">
        <v>100</v>
      </c>
      <c r="D3391" s="102">
        <v>100</v>
      </c>
      <c r="E3391" s="102">
        <v>100</v>
      </c>
      <c r="F3391" s="102">
        <v>100</v>
      </c>
      <c r="G3391" s="102">
        <v>100</v>
      </c>
      <c r="H3391" s="102">
        <v>100</v>
      </c>
      <c r="I3391" s="465">
        <f>(C3395*C3390)+(D3395*D3390)+(E3395*E3390)+(F3395*F3390)+(G3395*G3390)+(H3395*H3390)</f>
        <v>0</v>
      </c>
      <c r="J3391" s="84"/>
      <c r="K3391" s="103" t="e">
        <f>IF(J3393&gt;=4,"A+",IF(J3393&gt;=3.75,"A",IF(J3393&gt;=3.5,"A-",IF(J3393&gt;=3.25,"B+",IF(J3393&gt;=3,"B",IF(J3393&gt;=2.75,"B-",IF(J3393&gt;=2.5,"C+",IF(J3393&gt;=2,"C","F"))))))))</f>
        <v>#DIV/0!</v>
      </c>
      <c r="L3391" s="102">
        <v>100</v>
      </c>
      <c r="M3391" s="102">
        <v>100</v>
      </c>
      <c r="N3391" s="102">
        <v>100</v>
      </c>
      <c r="O3391" s="102">
        <v>100</v>
      </c>
      <c r="P3391" s="102">
        <v>100</v>
      </c>
      <c r="Q3391" s="102">
        <v>100</v>
      </c>
      <c r="R3391" s="102">
        <v>100</v>
      </c>
      <c r="S3391" s="465">
        <f>(L3395*L3390)+(M3395*M3390)+(N3395*N3390)+(O3395*O3390)+(P3395*P3390)+(Q3395*Q3390)+(R3395*R3390)</f>
        <v>0</v>
      </c>
      <c r="T3391" s="84"/>
      <c r="U3391" s="103" t="e">
        <f>IF(T3393&gt;=4,"A+",IF(T3393&gt;=3.75,"A",IF(T3393&gt;=3.5,"A-",IF(T3393&gt;=3.25,"B+",IF(T3393&gt;=3,"B",IF(T3393&gt;=2.75,"B-",IF(T3393&gt;=2.5,"C+",IF(T3393&gt;=2,"C","F"))))))))</f>
        <v>#DIV/0!</v>
      </c>
      <c r="V3391" s="467" t="s">
        <v>29</v>
      </c>
      <c r="W3391" s="469" t="s">
        <v>0</v>
      </c>
      <c r="X3391" s="469" t="s">
        <v>3</v>
      </c>
      <c r="Y3391" s="421" t="s">
        <v>2</v>
      </c>
      <c r="Z3391" s="510"/>
    </row>
    <row r="3392" spans="1:26" ht="17.25" thickTop="1">
      <c r="A3392" s="77" t="s">
        <v>28</v>
      </c>
      <c r="B3392" s="86"/>
      <c r="C3392" s="104">
        <f>IF('7th 1'!C61&gt;0,'7th 1'!C61,IF('7th 1'!K61&gt;0,'7th 1'!K61,IF('7th 1'!S61&gt;0,'7th 1'!S61,0)))</f>
        <v>0</v>
      </c>
      <c r="D3392" s="104">
        <f>IF('7th 2'!C61&gt;0,'7th 2'!C61,IF('7th 2'!K61&gt;0,'7th 2'!K61,IF('7th 2'!S61&gt;0,'7th 2'!S61,0)))</f>
        <v>0</v>
      </c>
      <c r="E3392" s="104">
        <f>IF('7th 3'!C61&gt;0,'7th 3'!C61,IF('7th 3'!K61&gt;0,'7th 3'!K61,IF('7th 3'!S61&gt;0,'7th 3'!S61,0)))</f>
        <v>0</v>
      </c>
      <c r="F3392" s="104">
        <f>IF('7th 4'!C61&gt;0,'7th 4'!C61,IF('7th 4'!K61&gt;0,'7th 4'!K61,IF('7th 4'!S61&gt;0,'7th 4'!S61,0)))</f>
        <v>0</v>
      </c>
      <c r="G3392" s="104">
        <f>IF('7th 5'!C61&gt;0,'7th 5'!C61,IF('7th 5'!K61&gt;0,'7th 5'!K61,IF('7th 5'!S61&gt;0,'7th 5'!S61,0)))</f>
        <v>0</v>
      </c>
      <c r="H3392" s="104">
        <f>IF('7th 6'!C61&gt;0,'7th 6'!C61,IF('7th 6'!K61&gt;0,'7th 6'!K61,IF('7th 6'!S61&gt;0,'7th 6'!S61,0)))</f>
        <v>0</v>
      </c>
      <c r="I3392" s="466"/>
      <c r="J3392" s="98"/>
      <c r="K3392" s="90"/>
      <c r="L3392" s="104">
        <f>IF('8th 1'!C61&gt;0,'8th 1'!C61,IF('8th 1'!K61&gt;0,'8th 1'!K61,IF('8th 1'!S61&gt;0,'8th 1'!S61,0)))</f>
        <v>0</v>
      </c>
      <c r="M3392" s="104">
        <f>IF('8th 2'!C61&gt;0,'8th 2'!C61,IF('8th 2'!K61&gt;0,'8th 2'!K61,IF('8th 2'!S61&gt;0,'8th 2'!S61,0)))</f>
        <v>0</v>
      </c>
      <c r="N3392" s="104">
        <f>IF('8th 3'!C61&gt;0,'8th 3'!C61,IF('8th 3'!K61&gt;0,'8th 3'!K61,IF('8th 3'!S61&gt;0,'8th 3'!S61,0)))</f>
        <v>0</v>
      </c>
      <c r="O3392" s="104">
        <f>IF('8th 4'!C61&gt;0,'8th 4'!C61,IF('8th 4'!K61&gt;0,'8th 4'!K61,IF('8th 4'!S61&gt;0,'8th 4'!S61,0)))</f>
        <v>0</v>
      </c>
      <c r="P3392" s="104">
        <f>IF('8th 5'!C61&gt;0,'8th 5'!C61,IF('8th 5'!K61&gt;0,'8th 5'!K61,IF('8th 5'!S61&gt;0,'8th 5'!S61,0)))</f>
        <v>0</v>
      </c>
      <c r="Q3392" s="104">
        <f>IF('8th 6'!C61&gt;0,'8th 6'!C61,IF('8th 6'!K61&gt;0,'8th 6'!K61,IF('8th 6'!S61&gt;0,'8th 6'!S61,0)))</f>
        <v>0</v>
      </c>
      <c r="R3392" s="104">
        <f>IF('8th 7'!C61&gt;0,'8th 7'!C61,IF('8th 7'!K61&gt;0,'8th 7'!K61,IF('8th 7'!S61&gt;0,'8th 7'!S61,0)))</f>
        <v>0</v>
      </c>
      <c r="S3392" s="466"/>
      <c r="T3392" s="98"/>
      <c r="U3392" s="90"/>
      <c r="V3392" s="468"/>
      <c r="W3392" s="470"/>
      <c r="X3392" s="471"/>
      <c r="Y3392" s="422"/>
      <c r="Z3392" s="510"/>
    </row>
    <row r="3393" spans="1:26" ht="17.25">
      <c r="A3393" s="423" t="s">
        <v>26</v>
      </c>
      <c r="B3393" s="91" t="s">
        <v>60</v>
      </c>
      <c r="C3393" s="104">
        <f>IF('7th 1'!C61&gt;0,'7th 1'!J61,IF('7th 1'!K61&gt;0,'7th 1'!R61,IF('7th 1'!S61&gt;0,'7th 1'!Z61,0)))</f>
        <v>0</v>
      </c>
      <c r="D3393" s="104">
        <f>IF('7th 2'!C61&gt;0,'7th 2'!J61,IF('7th 2'!K61&gt;0,'7th 2'!R61,IF('7th 2'!S61&gt;0,'7th 2'!Z61,0)))</f>
        <v>0</v>
      </c>
      <c r="E3393" s="104">
        <f>IF('7th 3'!C61&gt;0,'7th 3'!J61,IF('7th 3'!K61&gt;0,'7th 3'!R61,IF('7th 3'!S61&gt;0,'7th 3'!Z61,0)))</f>
        <v>0</v>
      </c>
      <c r="F3393" s="104">
        <f>IF('7th 4'!C61&gt;0,'7th 4'!J61,IF('7th 4'!K61&gt;0,'7th 4'!R61,IF('7th 4'!S61&gt;0,'7th 4'!Z61,0)))</f>
        <v>0</v>
      </c>
      <c r="G3393" s="104">
        <f>IF('7th 5'!C61&gt;0,'7th 5'!J61,IF('7th 5'!K61&gt;0,'7th 5'!R61,IF('7th 5'!S61&gt;0,'7th 5'!Z61,0)))</f>
        <v>0</v>
      </c>
      <c r="H3393" s="104">
        <f>IF('7th 6'!C61&gt;0,'7th 6'!J61,IF('7th 6'!K61&gt;0,'7th 6'!R61,IF('7th 6'!S61&gt;0,'7th 6'!Z61,0)))</f>
        <v>0</v>
      </c>
      <c r="I3393" s="466"/>
      <c r="J3393" s="440" t="e">
        <f>I3391/(C3390+D3390+E3390+F3390+G3390+H3390)</f>
        <v>#DIV/0!</v>
      </c>
      <c r="K3393" s="442" t="e">
        <f>IF(J3393&gt;=2.5,K3391,IF(J3393&gt;=2.25,"C",IF(J3393&gt;=2,"D",IF(J3393=0,0,"F"))))</f>
        <v>#DIV/0!</v>
      </c>
      <c r="L3393" s="104">
        <f>IF('8th 1'!C61&gt;0,'8th 1'!J61,IF('8th 1'!K61&gt;0,'8th 1'!R61,IF('8th 1'!S61&gt;0,'8th 1'!Z61,0)))</f>
        <v>0</v>
      </c>
      <c r="M3393" s="104">
        <f>IF('8th 2'!C61&gt;0,'8th 2'!J61,IF('8th 2'!K61&gt;0,'8th 2'!R61,IF('8th 2'!S61&gt;0,'8th 2'!Z61,0)))</f>
        <v>0</v>
      </c>
      <c r="N3393" s="104">
        <f>IF('8th 3'!C61&gt;0,'8th 3'!J61,IF('8th 3'!K61&gt;0,'8th 3'!R61,IF('8th 3'!S61&gt;0,'8th 3'!Z61,0)))</f>
        <v>0</v>
      </c>
      <c r="O3393" s="104">
        <f>IF('8th 4'!C61&gt;0,'8th 4'!J61,IF('8th 4'!K61&gt;0,'8th 4'!R61,IF('8th 4'!S61&gt;0,'8th 4'!Z61,0)))</f>
        <v>0</v>
      </c>
      <c r="P3393" s="104">
        <f>IF('8th 5'!C61&gt;0,'8th 5'!J61,IF('8th 5'!K61&gt;0,'8th 5'!R61,IF('8th 5'!S61&gt;0,'8th 5'!Z61,0)))</f>
        <v>0</v>
      </c>
      <c r="Q3393" s="104">
        <f>IF('8th 6'!C61&gt;0,'8th 6'!J61,IF('8th 6'!K61&gt;0,'8th 6'!R61,IF('8th 6'!S61&gt;0,'8th 6'!Z61,0)))</f>
        <v>0</v>
      </c>
      <c r="R3393" s="104">
        <f>IF('8th 7'!C61&gt;0,'8th 7'!J61,IF('8th 7'!K61&gt;0,'8th 7'!R61,IF('8th 7'!S61&gt;0,'8th 7'!Z61,0)))</f>
        <v>0</v>
      </c>
      <c r="S3393" s="466"/>
      <c r="T3393" s="440" t="e">
        <f>S3391/(L3390+M3390+N3390+O3390+P3390+Q3390+R3390)</f>
        <v>#DIV/0!</v>
      </c>
      <c r="U3393" s="442" t="e">
        <f>IF(T3393&gt;=2.5,U3391,IF(T3393&gt;=2.25,"C",IF(T3393&gt;=2,"D",IF(T3393=0,0,"F"))))</f>
        <v>#DIV/0!</v>
      </c>
      <c r="V3393" s="454" t="s">
        <v>40</v>
      </c>
      <c r="W3393" s="443"/>
      <c r="X3393" s="443"/>
      <c r="Y3393" s="455"/>
      <c r="Z3393" s="510"/>
    </row>
    <row r="3394" spans="1:26" ht="16.5" customHeight="1">
      <c r="A3394" s="424"/>
      <c r="B3394" s="91" t="s">
        <v>67</v>
      </c>
      <c r="C3394" s="117">
        <f>'7th 1'!AA61</f>
        <v>0</v>
      </c>
      <c r="D3394" s="117">
        <f>'7th 2'!AA61</f>
        <v>0</v>
      </c>
      <c r="E3394" s="117">
        <f>'7th 3'!AA61</f>
        <v>0</v>
      </c>
      <c r="F3394" s="117">
        <f>'7th 4'!AA61</f>
        <v>0</v>
      </c>
      <c r="G3394" s="117">
        <f>'7th 5'!AA61</f>
        <v>0</v>
      </c>
      <c r="H3394" s="117">
        <f>'7th 6'!AA61</f>
        <v>0</v>
      </c>
      <c r="I3394" s="466"/>
      <c r="J3394" s="453"/>
      <c r="K3394" s="442"/>
      <c r="L3394" s="117">
        <f>'8th 1'!AA61</f>
        <v>0</v>
      </c>
      <c r="M3394" s="117">
        <f>'8th 2'!AA61</f>
        <v>0</v>
      </c>
      <c r="N3394" s="117">
        <f>'8th 3'!AA61</f>
        <v>0</v>
      </c>
      <c r="O3394" s="117">
        <f>'8th 4'!AA61</f>
        <v>0</v>
      </c>
      <c r="P3394" s="117">
        <f>'8th 5'!AA61</f>
        <v>0</v>
      </c>
      <c r="Q3394" s="117">
        <f>'8th 6'!AA61</f>
        <v>0</v>
      </c>
      <c r="R3394" s="117">
        <f>'8th 7'!AA61</f>
        <v>0</v>
      </c>
      <c r="S3394" s="466"/>
      <c r="T3394" s="453"/>
      <c r="U3394" s="442"/>
      <c r="V3394" s="444">
        <f>IF((C3395+C3397)=0,0,C3390)+IF((D3395+D3397)=0,0,D3390)+IF((E3395+E3397)=0,0,E3390)+IF((F3395+F3397)=0,0,F3390)+IF((G3395+G3397)=0,0,G3390)+IF((H3395+H3397)=0,0,H3390)+IF((L3395+L3397)=0,0,L3390)+IF((M3395+M3397)=0,0,M3390)+IF((N3395+N3397)=0,0,N3390)+IF((O3395+O3397)=0,0,O3390)+IF((P3395+P3397)=0,0,P3390)+IF((Q3395+Q3397)=0,0,Q3390)+IF((R3395+R3397)=0,0,R3390)+IF(I3401&gt;0,1.5,0)</f>
        <v>0</v>
      </c>
      <c r="W3394" s="457">
        <f>I3391+S3391+(I3401*1.5)</f>
        <v>0</v>
      </c>
      <c r="X3394" s="440" t="e">
        <f>IF(S3391&gt;0,(W3394/31.5),J3393)</f>
        <v>#DIV/0!</v>
      </c>
      <c r="Y3394" s="164" t="e">
        <f>IF(X3394&gt;=4,"A+",IF(X3394&gt;=3.75,"A",IF(X3394&gt;=3.5,"A-",IF(X3394&gt;=3.25,"B+",IF(X3394&gt;=3,"B",IF(X3394&gt;=2.75,"B-",IF(X3394&gt;=2.5,"C+",IF(X3394&gt;=2,"C","F"))))))))</f>
        <v>#DIV/0!</v>
      </c>
      <c r="Z3394" s="510"/>
    </row>
    <row r="3395" spans="1:26" ht="16.5">
      <c r="A3395" s="424"/>
      <c r="B3395" s="91" t="s">
        <v>1</v>
      </c>
      <c r="C3395" s="104">
        <f>'7th 1'!AC61</f>
        <v>0</v>
      </c>
      <c r="D3395" s="104">
        <f>'7th 2'!AC61</f>
        <v>0</v>
      </c>
      <c r="E3395" s="104">
        <f>'7th 3'!AC61</f>
        <v>0</v>
      </c>
      <c r="F3395" s="104">
        <f>'7th 4'!AC61</f>
        <v>0</v>
      </c>
      <c r="G3395" s="104">
        <f>'7th 5'!AC61</f>
        <v>0</v>
      </c>
      <c r="H3395" s="104">
        <f>'7th 6'!AC61</f>
        <v>0</v>
      </c>
      <c r="I3395" s="466"/>
      <c r="J3395" s="98"/>
      <c r="K3395" s="112"/>
      <c r="L3395" s="104">
        <f>'8th 1'!AC61</f>
        <v>0</v>
      </c>
      <c r="M3395" s="104">
        <f>'8th 2'!AC61</f>
        <v>0</v>
      </c>
      <c r="N3395" s="104">
        <f>'8th 3'!AC61</f>
        <v>0</v>
      </c>
      <c r="O3395" s="104">
        <f>'8th 4'!AC61</f>
        <v>0</v>
      </c>
      <c r="P3395" s="104">
        <f>'8th 5'!AC61</f>
        <v>0</v>
      </c>
      <c r="Q3395" s="104">
        <f>'8th 6'!AC61</f>
        <v>0</v>
      </c>
      <c r="R3395" s="104">
        <f>'8th 7'!AC61</f>
        <v>0</v>
      </c>
      <c r="S3395" s="466"/>
      <c r="T3395" s="98"/>
      <c r="V3395" s="456"/>
      <c r="W3395" s="448"/>
      <c r="X3395" s="441"/>
      <c r="Y3395" s="451" t="e">
        <f>IF(S3391&gt;0,(IF(X3394&gt;=2.5,Y3394,IF(X3394&gt;=2.25,"C",IF(X3394&gt;=2,"D","F")))),K3393)</f>
        <v>#DIV/0!</v>
      </c>
      <c r="Z3395" s="510"/>
    </row>
    <row r="3396" spans="1:26" ht="16.5">
      <c r="A3396" s="424"/>
      <c r="B3396" s="91" t="s">
        <v>2</v>
      </c>
      <c r="C3396" s="104" t="str">
        <f>'7th 1'!AB61</f>
        <v/>
      </c>
      <c r="D3396" s="104" t="str">
        <f>'7th 2'!AB61</f>
        <v/>
      </c>
      <c r="E3396" s="104" t="str">
        <f>'7th 3'!AB61</f>
        <v/>
      </c>
      <c r="F3396" s="104" t="str">
        <f>'7th 4'!AB61</f>
        <v/>
      </c>
      <c r="G3396" s="104" t="str">
        <f>'7th 5'!AB61</f>
        <v/>
      </c>
      <c r="H3396" s="104" t="str">
        <f>'7th 6'!AB61</f>
        <v/>
      </c>
      <c r="I3396" s="466"/>
      <c r="J3396" s="98"/>
      <c r="K3396" s="90"/>
      <c r="L3396" s="104" t="str">
        <f>'8th 1'!AB61</f>
        <v/>
      </c>
      <c r="M3396" s="104" t="str">
        <f>'8th 2'!AB61</f>
        <v/>
      </c>
      <c r="N3396" s="104" t="str">
        <f>'8th 3'!AB61</f>
        <v/>
      </c>
      <c r="O3396" s="104" t="str">
        <f>'8th 4'!AB61</f>
        <v/>
      </c>
      <c r="P3396" s="104" t="str">
        <f>'8th 5'!AB61</f>
        <v/>
      </c>
      <c r="Q3396" s="104" t="str">
        <f>'8th 6'!AB61</f>
        <v/>
      </c>
      <c r="R3396" s="104" t="str">
        <f>'8th 7'!AB61</f>
        <v/>
      </c>
      <c r="S3396" s="466"/>
      <c r="T3396" s="98"/>
      <c r="U3396" s="90"/>
      <c r="V3396" s="446"/>
      <c r="W3396" s="449"/>
      <c r="X3396" s="450"/>
      <c r="Y3396" s="452"/>
      <c r="Z3396" s="510"/>
    </row>
    <row r="3397" spans="1:26" ht="16.5">
      <c r="A3397" s="413" t="s">
        <v>127</v>
      </c>
      <c r="B3397" s="91" t="s">
        <v>1</v>
      </c>
      <c r="C3397" s="104" t="str">
        <f>'7th 1'!AD61</f>
        <v>3.53</v>
      </c>
      <c r="D3397" s="104">
        <f>'7th 2'!AD61</f>
        <v>0</v>
      </c>
      <c r="E3397" s="104">
        <f>'7th 3'!AD61</f>
        <v>0</v>
      </c>
      <c r="F3397" s="104">
        <f>'7th 4'!AD61</f>
        <v>0</v>
      </c>
      <c r="G3397" s="104">
        <f>'7th 5'!AD61</f>
        <v>0</v>
      </c>
      <c r="H3397" s="104">
        <f>'7th 6'!AD61</f>
        <v>0</v>
      </c>
      <c r="I3397" s="415">
        <f>(C3397*C3390)+(D3397*D3390)+(E3397*E3390)+(F3397*F3390)+(G3397*G3390)+(H3397*H3390)</f>
        <v>0</v>
      </c>
      <c r="J3397" s="417">
        <f>IF(C3397&gt;0,(C3395*C3390),0)+IF(D3397&gt;0,(D3395*D3390),0)+IF(E3397&gt;0,(E3395*E3390),0)+IF(F3397&gt;0,(F3395*F3390),0)+IF(G3397&gt;0,(G3395*G3390),0)+IF(H3397&gt;0,(H3395*H3390),0)</f>
        <v>0</v>
      </c>
      <c r="K3397" s="418">
        <f>IF(C3397&gt;C3395,((C3397*C3390)-(C3395*C3390)),0)+IF(D3397&gt;D3395,((D3397*D3390)-(D3395*D3390)),0)+IF(E3397&gt;E3395,((E3397*E3390)-(E3395*E3390)),0)+IF(F3397&gt;F3395,((F3397*F3390)-(F3395*F3390)),0)+IF(G3397&gt;G3395,((G3397*G3390)-(G3395*G3390)),0)+IF(H3397&gt;H3395,((H3397*H3390)-(H3395*H3390)),0)</f>
        <v>0</v>
      </c>
      <c r="L3397" s="165">
        <f>'8th 1'!AD61</f>
        <v>0</v>
      </c>
      <c r="M3397" s="104">
        <f>'8th 2'!AD61</f>
        <v>0</v>
      </c>
      <c r="N3397" s="104">
        <f>'8th 3'!AD61</f>
        <v>0</v>
      </c>
      <c r="O3397" s="104">
        <f>'8th 4'!AD61</f>
        <v>0</v>
      </c>
      <c r="P3397" s="104">
        <f>'8th 5'!AD61</f>
        <v>0</v>
      </c>
      <c r="Q3397" s="104">
        <f>'8th 6'!AD61</f>
        <v>0</v>
      </c>
      <c r="R3397" s="104">
        <f>'8th 7'!AD61</f>
        <v>0</v>
      </c>
      <c r="S3397" s="403">
        <f>(L3397*L3390)+(M3397*M3390)+(N3397*N3390)+(O3397*O3390)+(P3397*P3390)+(Q3397*Q3390)+(R3397*R3390)</f>
        <v>0</v>
      </c>
      <c r="T3397" s="417">
        <f>IF(L3397&gt;0,(L3395*L3390),0)+IF(M3397&gt;0,(M3395*M3390),0)+IF(N3397&gt;0,(N3395*N3390),0)+IF(O3397&gt;0,(O3395*O3390),0)+IF(P3397&gt;0,(P3395*P3390),0)+IF(Q3397&gt;0,(Q3395*Q3390),0)+IF(R3397&gt;0,(R3395*R3390),0)</f>
        <v>0</v>
      </c>
      <c r="U3397" s="399">
        <f>IF(L3397&gt;L3395,((L3397*L3390)-(L3395*L3390)),0)+IF(M3397&gt;M3395,((M3397*M3390)-(M3395*M3390)),0)+IF(N3397&gt;N3395,((N3397*N3390)-(N3395*N3390)),0)+IF(O3397&gt;O3395,((O3397*O3390)-(O3395*O3390)),0)+IF(P3397&gt;P3395,((P3397*P3390)-(P3395*P3390)),0)+IF(Q3397&gt;Q3395,((Q3397*Q3390)-(Q3395*Q3390)),0)+IF(R3397&gt;R3395,((R3397*R3390)-(R3395*R3390)),0)</f>
        <v>0</v>
      </c>
      <c r="V3397" s="401">
        <f>I3397+S3397</f>
        <v>0</v>
      </c>
      <c r="W3397" s="403">
        <f>J3397+T3397</f>
        <v>0</v>
      </c>
      <c r="X3397" s="403">
        <f>K3397+U3397</f>
        <v>0</v>
      </c>
      <c r="Y3397" s="405">
        <f>IF(V3389&gt;0,(X3397+Y3384),0)</f>
        <v>0</v>
      </c>
      <c r="Z3397" s="510"/>
    </row>
    <row r="3398" spans="1:26" ht="15.75" customHeight="1" thickBot="1">
      <c r="A3398" s="414"/>
      <c r="B3398" s="157" t="s">
        <v>23</v>
      </c>
      <c r="C3398" s="180" t="str">
        <f>'7th 1'!AE61</f>
        <v>Imp:</v>
      </c>
      <c r="D3398" s="180" t="str">
        <f>'7th 2'!AE61</f>
        <v/>
      </c>
      <c r="E3398" s="180" t="str">
        <f>'7th 3'!AE61</f>
        <v/>
      </c>
      <c r="F3398" s="180" t="str">
        <f>'7th 4'!AE61</f>
        <v/>
      </c>
      <c r="G3398" s="180" t="str">
        <f>'7th 5'!AE61</f>
        <v/>
      </c>
      <c r="H3398" s="180" t="str">
        <f>'7th 6'!AE61</f>
        <v/>
      </c>
      <c r="I3398" s="416"/>
      <c r="J3398" s="416"/>
      <c r="K3398" s="419"/>
      <c r="L3398" s="180" t="str">
        <f>'8th 1'!AE61</f>
        <v/>
      </c>
      <c r="M3398" s="180" t="str">
        <f>'8th 2'!AE61</f>
        <v/>
      </c>
      <c r="N3398" s="180" t="str">
        <f>'8th 3'!AE61</f>
        <v/>
      </c>
      <c r="O3398" s="180" t="str">
        <f>'8th 4'!AE61</f>
        <v/>
      </c>
      <c r="P3398" s="180" t="str">
        <f>'8th 5'!AE61</f>
        <v/>
      </c>
      <c r="Q3398" s="180" t="str">
        <f>'8th 6'!AE61</f>
        <v/>
      </c>
      <c r="R3398" s="180" t="str">
        <f>'8th 7'!AE61</f>
        <v/>
      </c>
      <c r="S3398" s="420"/>
      <c r="T3398" s="420"/>
      <c r="U3398" s="400"/>
      <c r="V3398" s="402"/>
      <c r="W3398" s="404"/>
      <c r="X3398" s="404"/>
      <c r="Y3398" s="406"/>
      <c r="Z3398" s="510"/>
    </row>
    <row r="3399" spans="1:26" ht="9.75" customHeight="1" thickTop="1" thickBot="1">
      <c r="C3399" s="53"/>
      <c r="D3399" s="53"/>
      <c r="E3399" s="53"/>
      <c r="F3399" s="53"/>
      <c r="G3399" s="53"/>
      <c r="H3399" s="53"/>
      <c r="L3399" s="53"/>
      <c r="M3399" s="53"/>
      <c r="N3399" s="53"/>
      <c r="O3399" s="53"/>
      <c r="P3399" s="53"/>
      <c r="Q3399" s="53"/>
      <c r="R3399" s="53"/>
      <c r="V3399" s="53"/>
      <c r="W3399" s="53"/>
      <c r="X3399" s="53"/>
      <c r="Y3399" s="53"/>
    </row>
    <row r="3400" spans="1:26" ht="18.75" thickTop="1">
      <c r="A3400" s="407" t="s">
        <v>33</v>
      </c>
      <c r="B3400" s="408"/>
      <c r="C3400" s="376" t="s">
        <v>35</v>
      </c>
      <c r="D3400" s="380"/>
      <c r="E3400" s="376" t="s">
        <v>30</v>
      </c>
      <c r="F3400" s="380"/>
      <c r="G3400" s="376" t="s">
        <v>31</v>
      </c>
      <c r="H3400" s="380"/>
      <c r="I3400" s="376" t="s">
        <v>32</v>
      </c>
      <c r="J3400" s="411"/>
      <c r="K3400" s="411"/>
      <c r="L3400" s="412"/>
      <c r="M3400" s="370" t="s">
        <v>50</v>
      </c>
      <c r="N3400" s="371"/>
      <c r="O3400" s="376" t="s">
        <v>0</v>
      </c>
      <c r="P3400" s="377"/>
      <c r="Q3400" s="169" t="s">
        <v>29</v>
      </c>
      <c r="R3400" s="378" t="s">
        <v>216</v>
      </c>
      <c r="S3400" s="379"/>
      <c r="T3400" s="379"/>
      <c r="U3400" s="380"/>
      <c r="V3400" s="381" t="s">
        <v>2</v>
      </c>
      <c r="W3400" s="382"/>
      <c r="X3400" s="170"/>
      <c r="Y3400" s="171"/>
    </row>
    <row r="3401" spans="1:26" s="113" customFormat="1" ht="18" customHeight="1">
      <c r="A3401" s="409"/>
      <c r="B3401" s="410"/>
      <c r="C3401" s="383">
        <f>'viva-1'!K59</f>
        <v>0</v>
      </c>
      <c r="D3401" s="384"/>
      <c r="E3401" s="383">
        <f>'viva-2'!K59</f>
        <v>0</v>
      </c>
      <c r="F3401" s="384"/>
      <c r="G3401" s="385">
        <f>'viva-3'!K59</f>
        <v>0</v>
      </c>
      <c r="H3401" s="384"/>
      <c r="I3401" s="383">
        <f>'viva-4'!K59</f>
        <v>0</v>
      </c>
      <c r="J3401" s="386"/>
      <c r="K3401" s="386"/>
      <c r="L3401" s="387"/>
      <c r="M3401" s="372"/>
      <c r="N3401" s="373"/>
      <c r="O3401" s="388">
        <f>W3389+Y3397</f>
        <v>0</v>
      </c>
      <c r="P3401" s="389"/>
      <c r="Q3401" s="397">
        <f>V3389</f>
        <v>0</v>
      </c>
      <c r="R3401" s="392">
        <f>O3401/126</f>
        <v>0</v>
      </c>
      <c r="S3401" s="393"/>
      <c r="T3401" s="393"/>
      <c r="U3401" s="394"/>
      <c r="V3401" s="359">
        <f>IF(R3401&gt;=2.5,Y3401,IF(R3401&gt;=2.25,"C",IF(R3401&gt;=2,"D",IF(R3401=0,0,"F"))))</f>
        <v>0</v>
      </c>
      <c r="W3401" s="360"/>
      <c r="X3401" s="172"/>
      <c r="Y3401" s="173" t="str">
        <f>IF(R3401&gt;=4,"A+",IF(R3401&gt;=3.75,"A",IF(R3401&gt;=3.5,"A-",IF(R3401&gt;=3.25,"B+",IF(R3401&gt;=3,"B",IF(R3401&gt;=2.75,"B-",IF(R3401&gt;=2.5,"C+",IF(R3401&gt;=2,"C","F"))))))))</f>
        <v>F</v>
      </c>
      <c r="Z3401" s="174"/>
    </row>
    <row r="3402" spans="1:26" ht="16.5" customHeight="1" thickBot="1">
      <c r="A3402" s="363" t="s">
        <v>34</v>
      </c>
      <c r="B3402" s="364"/>
      <c r="C3402" s="365" t="s">
        <v>1</v>
      </c>
      <c r="D3402" s="366"/>
      <c r="E3402" s="367">
        <f>C3401+E3401+G3401+I3401</f>
        <v>0</v>
      </c>
      <c r="F3402" s="368"/>
      <c r="G3402" s="365" t="s">
        <v>0</v>
      </c>
      <c r="H3402" s="366"/>
      <c r="I3402" s="367">
        <f>E3402*1.5</f>
        <v>0</v>
      </c>
      <c r="J3402" s="369"/>
      <c r="K3402" s="369"/>
      <c r="L3402" s="368"/>
      <c r="M3402" s="374"/>
      <c r="N3402" s="375"/>
      <c r="O3402" s="390"/>
      <c r="P3402" s="391"/>
      <c r="Q3402" s="398"/>
      <c r="R3402" s="395"/>
      <c r="S3402" s="395"/>
      <c r="T3402" s="395"/>
      <c r="U3402" s="396"/>
      <c r="V3402" s="361"/>
      <c r="W3402" s="362"/>
      <c r="X3402" s="175"/>
      <c r="Y3402" s="176"/>
    </row>
    <row r="3403" spans="1:26" ht="30" customHeight="1" thickTop="1">
      <c r="B3403" s="54"/>
      <c r="C3403" s="54"/>
      <c r="D3403" s="514" t="s">
        <v>24</v>
      </c>
      <c r="E3403" s="514"/>
      <c r="F3403" s="514"/>
      <c r="G3403" s="514"/>
      <c r="H3403" s="514"/>
      <c r="I3403" s="514"/>
      <c r="J3403" s="514"/>
      <c r="K3403" s="514"/>
      <c r="L3403" s="514"/>
      <c r="M3403" s="514"/>
      <c r="N3403" s="514"/>
      <c r="O3403" s="514"/>
      <c r="P3403" s="514"/>
      <c r="Q3403" s="514"/>
      <c r="R3403" s="514"/>
      <c r="S3403" s="514"/>
      <c r="T3403" s="55" t="s">
        <v>36</v>
      </c>
      <c r="U3403" s="56"/>
      <c r="V3403" s="515">
        <f>'1st 1'!R62</f>
        <v>0</v>
      </c>
      <c r="W3403" s="516"/>
      <c r="X3403" s="516"/>
      <c r="Y3403" s="516"/>
    </row>
    <row r="3404" spans="1:26" ht="18.75">
      <c r="A3404" s="57"/>
      <c r="B3404" s="58"/>
      <c r="C3404" s="59" t="s">
        <v>4</v>
      </c>
      <c r="D3404" s="60" t="s">
        <v>71</v>
      </c>
      <c r="E3404" s="60"/>
      <c r="F3404" s="53"/>
      <c r="G3404" s="61"/>
      <c r="H3404" s="517" t="s">
        <v>73</v>
      </c>
      <c r="I3404" s="518"/>
      <c r="J3404" s="518"/>
      <c r="K3404" s="518"/>
      <c r="L3404" s="518"/>
      <c r="M3404" s="518"/>
      <c r="N3404" s="518"/>
      <c r="O3404" s="62"/>
      <c r="P3404" s="62"/>
      <c r="Q3404" s="62"/>
      <c r="R3404" s="53"/>
      <c r="S3404" s="63"/>
      <c r="T3404" s="55" t="s">
        <v>37</v>
      </c>
      <c r="U3404" s="56"/>
      <c r="V3404" s="519">
        <f>'1st 1'!A62</f>
        <v>0</v>
      </c>
      <c r="W3404" s="516"/>
      <c r="X3404" s="516"/>
      <c r="Y3404" s="516"/>
    </row>
    <row r="3405" spans="1:26" ht="18.75">
      <c r="A3405" s="57"/>
      <c r="B3405" s="58"/>
      <c r="C3405" s="59" t="s">
        <v>5</v>
      </c>
      <c r="D3405" s="60" t="s">
        <v>66</v>
      </c>
      <c r="E3405" s="60"/>
      <c r="F3405" s="64"/>
      <c r="G3405" s="53"/>
      <c r="H3405" s="61"/>
      <c r="I3405" s="65"/>
      <c r="J3405" s="520">
        <f>'1st 1'!A4056</f>
        <v>0</v>
      </c>
      <c r="K3405" s="521"/>
      <c r="L3405" s="521"/>
      <c r="M3405" s="521"/>
      <c r="N3405" s="62"/>
      <c r="O3405" s="62"/>
      <c r="P3405" s="53"/>
      <c r="Q3405" s="53"/>
      <c r="R3405" s="53"/>
      <c r="S3405" s="63"/>
      <c r="T3405" s="55" t="s">
        <v>38</v>
      </c>
      <c r="U3405" s="56"/>
      <c r="V3405" s="56"/>
      <c r="W3405" s="56"/>
      <c r="X3405" s="56"/>
      <c r="Y3405" s="66">
        <f>'1st 1'!S62</f>
        <v>0</v>
      </c>
    </row>
    <row r="3406" spans="1:26" ht="18.75">
      <c r="A3406" s="57"/>
      <c r="B3406" s="58"/>
      <c r="C3406" s="59" t="s">
        <v>6</v>
      </c>
      <c r="D3406" s="60" t="s">
        <v>14</v>
      </c>
      <c r="E3406" s="58"/>
      <c r="F3406" s="67" t="s">
        <v>7</v>
      </c>
      <c r="G3406" s="68">
        <f>'1st 1'!B62</f>
        <v>0</v>
      </c>
      <c r="H3406" s="69"/>
      <c r="I3406" s="70"/>
      <c r="J3406" s="70"/>
      <c r="K3406" s="70"/>
      <c r="L3406" s="53"/>
      <c r="M3406" s="53"/>
      <c r="N3406" s="53"/>
      <c r="O3406" s="53"/>
      <c r="P3406" s="53"/>
      <c r="Q3406" s="53"/>
      <c r="R3406" s="53"/>
      <c r="V3406" s="53"/>
      <c r="W3406" s="53"/>
      <c r="X3406" s="53"/>
      <c r="Y3406" s="53"/>
    </row>
    <row r="3407" spans="1:26" ht="18.75">
      <c r="A3407" s="57"/>
      <c r="B3407" s="64"/>
      <c r="C3407" s="64"/>
      <c r="D3407" s="64"/>
      <c r="E3407" s="53"/>
      <c r="F3407" s="67" t="s">
        <v>8</v>
      </c>
      <c r="G3407" s="72">
        <f>'1st 1'!T62</f>
        <v>0</v>
      </c>
      <c r="H3407" s="69"/>
      <c r="I3407" s="70"/>
      <c r="J3407" s="70"/>
      <c r="K3407" s="70"/>
      <c r="L3407" s="53"/>
      <c r="M3407" s="53"/>
      <c r="N3407" s="53"/>
      <c r="O3407" s="53"/>
      <c r="P3407" s="53"/>
      <c r="Q3407" s="53"/>
      <c r="R3407" s="53"/>
      <c r="V3407" s="53"/>
      <c r="W3407" s="53"/>
      <c r="X3407" s="53"/>
      <c r="Y3407" s="53"/>
    </row>
    <row r="3408" spans="1:26" ht="18.75">
      <c r="A3408" s="57"/>
      <c r="B3408" s="64"/>
      <c r="C3408" s="64"/>
      <c r="D3408" s="64"/>
      <c r="E3408" s="53"/>
      <c r="F3408" s="67" t="s">
        <v>9</v>
      </c>
      <c r="G3408" s="72">
        <f>'1st 1'!U62</f>
        <v>0</v>
      </c>
      <c r="H3408" s="69"/>
      <c r="I3408" s="70"/>
      <c r="J3408" s="70"/>
      <c r="K3408" s="70"/>
      <c r="L3408" s="53"/>
      <c r="M3408" s="53"/>
      <c r="N3408" s="53"/>
      <c r="O3408" s="53"/>
      <c r="P3408" s="53"/>
      <c r="Q3408" s="53"/>
      <c r="R3408" s="53"/>
      <c r="V3408" s="53"/>
      <c r="W3408" s="53"/>
      <c r="X3408" s="53"/>
      <c r="Y3408" s="53"/>
    </row>
    <row r="3409" spans="1:26" ht="18.75">
      <c r="A3409" s="57"/>
      <c r="B3409" s="64"/>
      <c r="C3409" s="64"/>
      <c r="D3409" s="64"/>
      <c r="E3409" s="53"/>
      <c r="F3409" s="67" t="s">
        <v>10</v>
      </c>
      <c r="G3409" s="72">
        <f>'1st 1'!V62</f>
        <v>0</v>
      </c>
      <c r="H3409" s="69"/>
      <c r="I3409" s="73"/>
      <c r="J3409" s="73"/>
      <c r="K3409" s="73"/>
      <c r="L3409" s="53"/>
      <c r="M3409" s="53"/>
      <c r="N3409" s="53"/>
      <c r="O3409" s="53"/>
      <c r="P3409" s="53"/>
      <c r="Q3409" s="53"/>
      <c r="R3409" s="53"/>
      <c r="V3409" s="53"/>
      <c r="W3409" s="53"/>
      <c r="X3409" s="53"/>
      <c r="Y3409" s="53"/>
    </row>
    <row r="3410" spans="1:26" ht="21.75" customHeight="1" thickBot="1">
      <c r="A3410" s="522" t="s">
        <v>25</v>
      </c>
      <c r="B3410" s="522"/>
      <c r="C3410" s="523"/>
      <c r="D3410" s="523"/>
      <c r="E3410" s="523"/>
      <c r="F3410" s="523"/>
      <c r="G3410" s="523"/>
      <c r="H3410" s="523"/>
      <c r="I3410" s="523"/>
      <c r="J3410" s="523"/>
      <c r="K3410" s="523"/>
      <c r="L3410" s="524"/>
      <c r="M3410" s="524"/>
      <c r="N3410" s="524"/>
      <c r="O3410" s="524"/>
      <c r="P3410" s="524"/>
      <c r="Q3410" s="524"/>
      <c r="R3410" s="524"/>
      <c r="S3410" s="524"/>
      <c r="T3410" s="524"/>
      <c r="U3410" s="524"/>
      <c r="V3410" s="524"/>
      <c r="W3410" s="524"/>
      <c r="X3410" s="524"/>
      <c r="Y3410" s="524"/>
    </row>
    <row r="3411" spans="1:26" ht="19.5" customHeight="1" thickTop="1" thickBot="1">
      <c r="A3411" s="478" t="s">
        <v>42</v>
      </c>
      <c r="B3411" s="479"/>
      <c r="C3411" s="479"/>
      <c r="D3411" s="479"/>
      <c r="E3411" s="479"/>
      <c r="F3411" s="479"/>
      <c r="G3411" s="479"/>
      <c r="H3411" s="479"/>
      <c r="I3411" s="479"/>
      <c r="J3411" s="479"/>
      <c r="K3411" s="480"/>
      <c r="L3411" s="479" t="s">
        <v>43</v>
      </c>
      <c r="M3411" s="479"/>
      <c r="N3411" s="479"/>
      <c r="O3411" s="479"/>
      <c r="P3411" s="479"/>
      <c r="Q3411" s="479"/>
      <c r="R3411" s="479"/>
      <c r="S3411" s="479"/>
      <c r="T3411" s="479"/>
      <c r="U3411" s="506"/>
      <c r="V3411" s="507" t="s">
        <v>39</v>
      </c>
      <c r="W3411" s="508"/>
      <c r="X3411" s="508"/>
      <c r="Y3411" s="509"/>
      <c r="Z3411" s="510" t="s">
        <v>68</v>
      </c>
    </row>
    <row r="3412" spans="1:26" ht="19.5" thickTop="1" thickBot="1">
      <c r="A3412" s="74" t="s">
        <v>22</v>
      </c>
      <c r="B3412" s="75"/>
      <c r="C3412" s="76">
        <f>'1st 1'!C4</f>
        <v>101</v>
      </c>
      <c r="D3412" s="76">
        <f>'1st 2'!C4</f>
        <v>102</v>
      </c>
      <c r="E3412" s="76">
        <f>'1st 3'!C4</f>
        <v>103</v>
      </c>
      <c r="F3412" s="76">
        <f>'1st 4'!C4</f>
        <v>104</v>
      </c>
      <c r="G3412" s="76">
        <f>'1st 5'!C4</f>
        <v>105</v>
      </c>
      <c r="H3412" s="76">
        <f>'1st 6'!C4</f>
        <v>106</v>
      </c>
      <c r="I3412" s="511" t="s">
        <v>0</v>
      </c>
      <c r="J3412" s="511" t="s">
        <v>3</v>
      </c>
      <c r="K3412" s="512" t="s">
        <v>2</v>
      </c>
      <c r="L3412" s="76">
        <f>'2nd 1'!C4</f>
        <v>107</v>
      </c>
      <c r="M3412" s="76">
        <f>'2nd 2'!C4</f>
        <v>108</v>
      </c>
      <c r="N3412" s="76">
        <f>'2nd 3'!C4</f>
        <v>109</v>
      </c>
      <c r="O3412" s="76">
        <f>'2nd 4'!C4</f>
        <v>110</v>
      </c>
      <c r="P3412" s="76">
        <f>'2nd 5'!C4</f>
        <v>111</v>
      </c>
      <c r="Q3412" s="76">
        <f>'2nd 6'!C4</f>
        <v>112</v>
      </c>
      <c r="R3412" s="76">
        <f>'2nd 7'!C4</f>
        <v>0</v>
      </c>
      <c r="S3412" s="429" t="s">
        <v>0</v>
      </c>
      <c r="T3412" s="429" t="s">
        <v>3</v>
      </c>
      <c r="U3412" s="431" t="s">
        <v>2</v>
      </c>
      <c r="V3412" s="492" t="s">
        <v>29</v>
      </c>
      <c r="W3412" s="493" t="s">
        <v>0</v>
      </c>
      <c r="X3412" s="494" t="s">
        <v>3</v>
      </c>
      <c r="Y3412" s="495" t="s">
        <v>2</v>
      </c>
      <c r="Z3412" s="510"/>
    </row>
    <row r="3413" spans="1:26" ht="64.5" customHeight="1" thickTop="1" thickBot="1">
      <c r="A3413" s="77" t="s">
        <v>63</v>
      </c>
      <c r="B3413" s="78"/>
      <c r="C3413" s="114" t="str">
        <f>'1st 1'!C6</f>
        <v>Drawing-1</v>
      </c>
      <c r="D3413" s="114" t="str">
        <f>'1st 2'!C6</f>
        <v>Sketch-1</v>
      </c>
      <c r="E3413" s="114" t="str">
        <f>'1st 3'!C6</f>
        <v>Parspective-1</v>
      </c>
      <c r="F3413" s="114" t="str">
        <f>'1st 4'!C6</f>
        <v>Study and Composition-1</v>
      </c>
      <c r="G3413" s="114" t="str">
        <f>'1st 5'!C6</f>
        <v>History of Civilization-1</v>
      </c>
      <c r="H3413" s="114" t="str">
        <f>'1st 6'!C6</f>
        <v>Nazrul Studies</v>
      </c>
      <c r="I3413" s="481"/>
      <c r="J3413" s="481"/>
      <c r="K3413" s="482"/>
      <c r="L3413" s="114" t="str">
        <f>'2nd 1'!C6</f>
        <v>Drawing-2</v>
      </c>
      <c r="M3413" s="114" t="str">
        <f>'2nd 2'!C6</f>
        <v>Sketch-2</v>
      </c>
      <c r="N3413" s="114" t="str">
        <f>'2nd 3'!C6</f>
        <v>Perspective- 2</v>
      </c>
      <c r="O3413" s="114" t="str">
        <f>'2nd 4'!C6</f>
        <v>Basic Design</v>
      </c>
      <c r="P3413" s="114" t="str">
        <f>'2nd 5'!C6</f>
        <v xml:space="preserve"> Study &amp; composition 2</v>
      </c>
      <c r="Q3413" s="114" t="str">
        <f>'2nd 6'!C6</f>
        <v>History of Civilization -2</v>
      </c>
      <c r="R3413" s="114">
        <f>'2nd 7'!C6</f>
        <v>0</v>
      </c>
      <c r="S3413" s="429"/>
      <c r="T3413" s="429"/>
      <c r="U3413" s="431"/>
      <c r="V3413" s="492"/>
      <c r="W3413" s="493"/>
      <c r="X3413" s="493"/>
      <c r="Y3413" s="495"/>
      <c r="Z3413" s="510"/>
    </row>
    <row r="3414" spans="1:26" ht="18.75" thickTop="1">
      <c r="A3414" s="77" t="s">
        <v>12</v>
      </c>
      <c r="B3414" s="78"/>
      <c r="C3414" s="80">
        <f>'1st 1'!G4</f>
        <v>3</v>
      </c>
      <c r="D3414" s="80">
        <f>'1st 2'!G4</f>
        <v>1.5</v>
      </c>
      <c r="E3414" s="80">
        <f>'1st 3'!G4</f>
        <v>3</v>
      </c>
      <c r="F3414" s="80">
        <f>'1st 4'!G4</f>
        <v>3</v>
      </c>
      <c r="G3414" s="80">
        <f>'1st 5'!G4</f>
        <v>1.5</v>
      </c>
      <c r="H3414" s="80">
        <f>'1st 6'!G4</f>
        <v>3</v>
      </c>
      <c r="I3414" s="481"/>
      <c r="J3414" s="481"/>
      <c r="K3414" s="513"/>
      <c r="L3414" s="80">
        <f>'2nd 1'!G4</f>
        <v>3</v>
      </c>
      <c r="M3414" s="80">
        <f>'2nd 2'!G4</f>
        <v>1.5</v>
      </c>
      <c r="N3414" s="80">
        <f>'2nd 3'!G4</f>
        <v>3</v>
      </c>
      <c r="O3414" s="80">
        <f>'2nd 4'!G4</f>
        <v>1.5</v>
      </c>
      <c r="P3414" s="80">
        <f>'2nd 5'!G4</f>
        <v>3</v>
      </c>
      <c r="Q3414" s="80">
        <f>'2nd 6'!G4</f>
        <v>3</v>
      </c>
      <c r="R3414" s="80">
        <f>'2nd 7'!G4</f>
        <v>0</v>
      </c>
      <c r="S3414" s="430"/>
      <c r="T3414" s="430"/>
      <c r="U3414" s="432"/>
      <c r="V3414" s="468"/>
      <c r="W3414" s="471"/>
      <c r="X3414" s="471"/>
      <c r="Y3414" s="422"/>
      <c r="Z3414" s="510"/>
    </row>
    <row r="3415" spans="1:26" ht="16.5" customHeight="1">
      <c r="A3415" s="77" t="s">
        <v>11</v>
      </c>
      <c r="B3415" s="78"/>
      <c r="C3415" s="80">
        <v>100</v>
      </c>
      <c r="D3415" s="80">
        <v>100</v>
      </c>
      <c r="E3415" s="80">
        <v>100</v>
      </c>
      <c r="F3415" s="80">
        <v>100</v>
      </c>
      <c r="G3415" s="80">
        <v>100</v>
      </c>
      <c r="H3415" s="80">
        <v>100</v>
      </c>
      <c r="I3415" s="496">
        <f>(C3419*C3414)+(D3419*D3414)+(E3419*E3414)+(F3419*F3414)+(G3419*G3414)+(H3419*H3414)</f>
        <v>0</v>
      </c>
      <c r="J3415" s="82"/>
      <c r="K3415" s="83" t="str">
        <f>IF(J3416&gt;=4,"A+",IF(J3416&gt;=3.75,"A",IF(J3416&gt;=3.5,"A-",IF(J3416&gt;=3.25,"B+",IF(J3416&gt;=3,"B",IF(J3416&gt;=2.75,"B-",IF(J3416&gt;=2.5,"C+",IF(J3416&gt;=2,"C","F"))))))))</f>
        <v>F</v>
      </c>
      <c r="L3415" s="81">
        <v>100</v>
      </c>
      <c r="M3415" s="80">
        <v>100</v>
      </c>
      <c r="N3415" s="80">
        <v>100</v>
      </c>
      <c r="O3415" s="80">
        <v>100</v>
      </c>
      <c r="P3415" s="80">
        <v>100</v>
      </c>
      <c r="Q3415" s="80">
        <v>100</v>
      </c>
      <c r="R3415" s="80">
        <v>100</v>
      </c>
      <c r="S3415" s="465">
        <f>(L3419*L3414)+(M3419*M3414)+(N3419*N3414)+(O3419*O3414)+(P3419*P3414)+(Q3419*Q3414)+(R3419*R3414)</f>
        <v>0</v>
      </c>
      <c r="T3415" s="84"/>
      <c r="U3415" s="85" t="str">
        <f>IF(T3416&gt;=4,"A+",IF(T3416&gt;=3.75,"A",IF(T3416&gt;=3.5,"A-",IF(T3416&gt;=3.25,"B+",IF(T3416&gt;=3,"B",IF(T3416&gt;=2.75,"B-",IF(T3416&gt;=2.5,"C+",IF(T3416&gt;=2,"C","F"))))))))</f>
        <v>F</v>
      </c>
      <c r="V3415" s="498">
        <f>IF((C3419+C3421)=0,0,C3414)+IF((D3419+D3421)=0,0,D3414)+IF((E3419+E3421)=0,0,E3414)+IF((F3419+F3421)=0,0,F3414)+IF((G3419+G3421)=0,0,G3414)+IF((H3419+H3421)=0,0,H3414)+IF((L3419+L3421)=0,0,L3414)+IF((M3419+M3421)=0,0,M3414)+IF((N3419+N3421)=0,0,N3414)+IF((O3419+O3421)=0,0,O3414)+IF((P3419+P3421)=0,0,P3414)+IF((Q3419+Q3421)=0,0,Q3414)+IF((R3419+R3421)=0,0,R3414)+IF(C3464=0,0,1.5)</f>
        <v>0</v>
      </c>
      <c r="W3415" s="415">
        <f>I3415+S3415+(C3464*1.5)</f>
        <v>0</v>
      </c>
      <c r="X3415" s="503">
        <f>IF(S3415&gt;0,(W3415/31.5),J3416)</f>
        <v>0</v>
      </c>
      <c r="Y3415" s="154" t="str">
        <f>IF(X3415&gt;=4,"A+",IF(X3415&gt;=3.75,"A",IF(X3415&gt;=3.5,"A-",IF(X3415&gt;=3.25,"B+",IF(X3415&gt;=3,"B",IF(X3415&gt;=2.75,"B-",IF(X3415&gt;=2.5,"C+",IF(X3415&gt;=2,"C","F"))))))))</f>
        <v>F</v>
      </c>
      <c r="Z3415" s="510"/>
    </row>
    <row r="3416" spans="1:26" ht="18">
      <c r="A3416" s="77" t="s">
        <v>28</v>
      </c>
      <c r="B3416" s="86"/>
      <c r="C3416" s="87">
        <f>'1st 1'!C62</f>
        <v>0</v>
      </c>
      <c r="D3416" s="87">
        <f>'1st 2'!C62</f>
        <v>0</v>
      </c>
      <c r="E3416" s="87">
        <f>'1st 3'!C62</f>
        <v>0</v>
      </c>
      <c r="F3416" s="87">
        <f>'1st 4'!C62</f>
        <v>0</v>
      </c>
      <c r="G3416" s="87">
        <f>'1st 5'!C62</f>
        <v>0</v>
      </c>
      <c r="H3416" s="87">
        <f>'1st 6'!C62</f>
        <v>0</v>
      </c>
      <c r="I3416" s="497"/>
      <c r="J3416" s="485">
        <f>I3415/(C3414+D3414+E3414+F3414+G3414+H3414)</f>
        <v>0</v>
      </c>
      <c r="K3416" s="88"/>
      <c r="L3416" s="89">
        <f>'2nd 1'!C62</f>
        <v>0</v>
      </c>
      <c r="M3416" s="87">
        <f>'2nd 2'!C62</f>
        <v>0</v>
      </c>
      <c r="N3416" s="87">
        <f>'2nd 3'!C62</f>
        <v>0</v>
      </c>
      <c r="O3416" s="87">
        <f>'2nd 4'!C62</f>
        <v>0</v>
      </c>
      <c r="P3416" s="87">
        <f>'2nd 5'!C62</f>
        <v>0</v>
      </c>
      <c r="Q3416" s="87">
        <f>'2nd 6'!C62</f>
        <v>0</v>
      </c>
      <c r="R3416" s="87">
        <f>'2nd 7'!C62</f>
        <v>0</v>
      </c>
      <c r="S3416" s="457"/>
      <c r="T3416" s="485">
        <f>S3415/(L3414+M3414+N3414+O3414+P3414+Q3414+R3414)</f>
        <v>0</v>
      </c>
      <c r="U3416" s="90"/>
      <c r="V3416" s="499"/>
      <c r="W3416" s="501"/>
      <c r="X3416" s="453"/>
      <c r="Y3416" s="487">
        <f>IF(S3415&gt;0,(IF(X3415&gt;=2.5,Y3415,IF(X3415&gt;=2.25,"C",IF(X3415&gt;=2,"D","F")))),K3417)</f>
        <v>0</v>
      </c>
      <c r="Z3416" s="510"/>
    </row>
    <row r="3417" spans="1:26" ht="16.5" customHeight="1">
      <c r="A3417" s="423" t="s">
        <v>26</v>
      </c>
      <c r="B3417" s="91" t="s">
        <v>60</v>
      </c>
      <c r="C3417" s="87">
        <f>'1st 1'!J62</f>
        <v>0</v>
      </c>
      <c r="D3417" s="87">
        <f>'1st 2'!J62</f>
        <v>0</v>
      </c>
      <c r="E3417" s="87">
        <f>'1st 3'!J62</f>
        <v>0</v>
      </c>
      <c r="F3417" s="87">
        <f>'1st 4'!J62</f>
        <v>0</v>
      </c>
      <c r="G3417" s="87">
        <f>'1st 5'!J62</f>
        <v>0</v>
      </c>
      <c r="H3417" s="87">
        <f>'1st 6'!J62</f>
        <v>0</v>
      </c>
      <c r="I3417" s="497"/>
      <c r="J3417" s="505"/>
      <c r="K3417" s="489">
        <f>IF(J3416&gt;=2.5,K3415,IF(J3416&gt;=2.25,"C",IF(J3416&gt;=2,"D",IF(J3416=0,0,"F"))))</f>
        <v>0</v>
      </c>
      <c r="L3417" s="89">
        <f>'2nd 1'!J62</f>
        <v>0</v>
      </c>
      <c r="M3417" s="87">
        <f>'2nd 2'!J62</f>
        <v>0</v>
      </c>
      <c r="N3417" s="87">
        <f>'2nd 3'!J62</f>
        <v>0</v>
      </c>
      <c r="O3417" s="87">
        <f>'2nd 4'!J62</f>
        <v>0</v>
      </c>
      <c r="P3417" s="87">
        <f>'2nd 5'!J62</f>
        <v>0</v>
      </c>
      <c r="Q3417" s="87">
        <f>'2nd 6'!J62</f>
        <v>0</v>
      </c>
      <c r="R3417" s="87">
        <f>'2nd 7'!J62</f>
        <v>0</v>
      </c>
      <c r="S3417" s="457"/>
      <c r="T3417" s="486"/>
      <c r="U3417" s="442">
        <f>IF(T3416&gt;=2.5,U3415,IF(T3416&gt;=2.25,"C",IF(T3416&gt;=2,"D",IF(T3416=0,0,"F"))))</f>
        <v>0</v>
      </c>
      <c r="V3417" s="499"/>
      <c r="W3417" s="501"/>
      <c r="X3417" s="453"/>
      <c r="Y3417" s="488"/>
      <c r="Z3417" s="510"/>
    </row>
    <row r="3418" spans="1:26" ht="16.5" customHeight="1">
      <c r="A3418" s="424"/>
      <c r="B3418" s="91" t="s">
        <v>67</v>
      </c>
      <c r="C3418" s="115">
        <f>'1st 1'!K62</f>
        <v>0</v>
      </c>
      <c r="D3418" s="115">
        <f>'1st 2'!K62</f>
        <v>0</v>
      </c>
      <c r="E3418" s="115">
        <f>'1st 3'!K62</f>
        <v>0</v>
      </c>
      <c r="F3418" s="115">
        <f>'1st 4'!K62</f>
        <v>0</v>
      </c>
      <c r="G3418" s="115">
        <f>'1st 5'!K62</f>
        <v>0</v>
      </c>
      <c r="H3418" s="115">
        <f>'1st 6'!K62</f>
        <v>0</v>
      </c>
      <c r="I3418" s="497"/>
      <c r="J3418" s="505"/>
      <c r="K3418" s="490"/>
      <c r="L3418" s="116">
        <f>'2nd 1'!K62</f>
        <v>0</v>
      </c>
      <c r="M3418" s="115">
        <f>'2nd 2'!K62</f>
        <v>0</v>
      </c>
      <c r="N3418" s="115">
        <f>'2nd 3'!K62</f>
        <v>0</v>
      </c>
      <c r="O3418" s="115">
        <f>'2nd 4'!K62</f>
        <v>0</v>
      </c>
      <c r="P3418" s="115">
        <f>'2nd 5'!K62</f>
        <v>0</v>
      </c>
      <c r="Q3418" s="115">
        <f>'2nd 6'!K62</f>
        <v>0</v>
      </c>
      <c r="R3418" s="115">
        <f>'2nd 7'!K62</f>
        <v>0</v>
      </c>
      <c r="S3418" s="457"/>
      <c r="T3418" s="486"/>
      <c r="U3418" s="491"/>
      <c r="V3418" s="499"/>
      <c r="W3418" s="501"/>
      <c r="X3418" s="453"/>
      <c r="Y3418" s="488"/>
      <c r="Z3418" s="510"/>
    </row>
    <row r="3419" spans="1:26" ht="18">
      <c r="A3419" s="424"/>
      <c r="B3419" s="91" t="s">
        <v>1</v>
      </c>
      <c r="C3419" s="87">
        <f>'1st 1'!M62</f>
        <v>0</v>
      </c>
      <c r="D3419" s="87">
        <f>'1st 2'!M62</f>
        <v>0</v>
      </c>
      <c r="E3419" s="87">
        <f>'1st 3'!M62</f>
        <v>0</v>
      </c>
      <c r="F3419" s="87">
        <f>'1st 4'!M62</f>
        <v>0</v>
      </c>
      <c r="G3419" s="87">
        <f>'1st 5'!M62</f>
        <v>0</v>
      </c>
      <c r="H3419" s="87">
        <f>'1st 6'!M62</f>
        <v>0</v>
      </c>
      <c r="I3419" s="497"/>
      <c r="J3419" s="505"/>
      <c r="K3419" s="92"/>
      <c r="L3419" s="89">
        <f>'2nd 1'!M62</f>
        <v>0</v>
      </c>
      <c r="M3419" s="87">
        <f>'2nd 2'!M62</f>
        <v>0</v>
      </c>
      <c r="N3419" s="87">
        <f>'2nd 3'!M62</f>
        <v>0</v>
      </c>
      <c r="O3419" s="87">
        <f>'2nd 4'!M62</f>
        <v>0</v>
      </c>
      <c r="P3419" s="87">
        <f>'2nd 5'!M62</f>
        <v>0</v>
      </c>
      <c r="Q3419" s="87">
        <f>'2nd 6'!M62</f>
        <v>0</v>
      </c>
      <c r="R3419" s="87">
        <f>'2nd 7'!M62</f>
        <v>0</v>
      </c>
      <c r="S3419" s="457"/>
      <c r="T3419" s="486"/>
      <c r="U3419" s="93"/>
      <c r="V3419" s="499"/>
      <c r="W3419" s="501"/>
      <c r="X3419" s="453"/>
      <c r="Y3419" s="155"/>
      <c r="Z3419" s="510"/>
    </row>
    <row r="3420" spans="1:26" ht="17.25" customHeight="1" thickBot="1">
      <c r="A3420" s="424"/>
      <c r="B3420" s="94" t="s">
        <v>2</v>
      </c>
      <c r="C3420" s="95">
        <f>'1st 1'!L62</f>
        <v>0</v>
      </c>
      <c r="D3420" s="95">
        <f>'1st 2'!L62</f>
        <v>0</v>
      </c>
      <c r="E3420" s="95">
        <f>'1st 3'!L62</f>
        <v>0</v>
      </c>
      <c r="F3420" s="95">
        <f>'1st 4'!L62</f>
        <v>0</v>
      </c>
      <c r="G3420" s="95">
        <f>'1st 5'!L62</f>
        <v>0</v>
      </c>
      <c r="H3420" s="95">
        <f>'1st 6'!L62</f>
        <v>0</v>
      </c>
      <c r="I3420" s="472"/>
      <c r="J3420" s="96"/>
      <c r="K3420" s="88"/>
      <c r="L3420" s="97">
        <f>'2nd 1'!L62</f>
        <v>0</v>
      </c>
      <c r="M3420" s="95">
        <f>'2nd 2'!L62</f>
        <v>0</v>
      </c>
      <c r="N3420" s="95">
        <f>'2nd 3'!L62</f>
        <v>0</v>
      </c>
      <c r="O3420" s="95">
        <f>'2nd 4'!L62</f>
        <v>0</v>
      </c>
      <c r="P3420" s="95">
        <f>'2nd 5'!L62</f>
        <v>0</v>
      </c>
      <c r="Q3420" s="95">
        <f>'2nd 6'!L62</f>
        <v>0</v>
      </c>
      <c r="R3420" s="95">
        <f>'2nd 7'!L62</f>
        <v>0</v>
      </c>
      <c r="S3420" s="457"/>
      <c r="T3420" s="98"/>
      <c r="U3420" s="90"/>
      <c r="V3420" s="500"/>
      <c r="W3420" s="502"/>
      <c r="X3420" s="504"/>
      <c r="Y3420" s="156"/>
      <c r="Z3420" s="510"/>
    </row>
    <row r="3421" spans="1:26" ht="18.75" thickTop="1">
      <c r="A3421" s="413" t="s">
        <v>127</v>
      </c>
      <c r="B3421" s="91" t="s">
        <v>1</v>
      </c>
      <c r="C3421" s="87">
        <f>'1st 1'!N62</f>
        <v>0</v>
      </c>
      <c r="D3421" s="87">
        <f>'1st 2'!N62</f>
        <v>0</v>
      </c>
      <c r="E3421" s="87">
        <f>'1st 3'!N62</f>
        <v>0</v>
      </c>
      <c r="F3421" s="87">
        <f>'1st 4'!N62</f>
        <v>0</v>
      </c>
      <c r="G3421" s="87">
        <f>'1st 5'!N62</f>
        <v>0</v>
      </c>
      <c r="H3421" s="87">
        <f>'1st 6'!N62</f>
        <v>0</v>
      </c>
      <c r="I3421" s="530">
        <f>(C3421*C3414)+(D3421*D3414)+(E3421*E3414)+(F3421*F3414)+(G3421*G3414)+(H3421*H3414)</f>
        <v>0</v>
      </c>
      <c r="J3421" s="417">
        <f>IF(C3421&gt;0,(C3419*C3414),0)+IF(D3421&gt;0,(D3419*D3414),0)+IF(E3421&gt;0,(E3419*E3414),0)+IF(F3421&gt;0,(F3419*F3414),0)+IF(G3421&gt;0,(G3419*G3414),0)+IF(H3421&gt;0,(H3419*H3414),0)</f>
        <v>0</v>
      </c>
      <c r="K3421" s="473">
        <f>IF(C3421&gt;C3419,((C3421*C3414)-(C3419*C3414)),0)+IF(D3421&gt;D3419,((D3421*D3414)-(D3419*D3414)),0)+IF(E3421&gt;E3419,((E3421*E3414)-(E3419*E3414)),0)+IF(F3421&gt;F3419,((F3421*F3414)-(F3419*F3414)),0)+IF(G3421&gt;G3419,((G3421*G3414)-(G3419*G3414)),0)+IF(H3421&gt;H3419,((H3421*H3414)-(H3419*H3414)),0)</f>
        <v>0</v>
      </c>
      <c r="L3421" s="89">
        <f>'2nd 1'!N62</f>
        <v>0</v>
      </c>
      <c r="M3421" s="87">
        <f>'2nd 2'!N62</f>
        <v>0</v>
      </c>
      <c r="N3421" s="87">
        <f>'2nd 3'!N62</f>
        <v>0</v>
      </c>
      <c r="O3421" s="87">
        <f>'2nd 4'!N62</f>
        <v>0</v>
      </c>
      <c r="P3421" s="87">
        <f>'2nd 5'!N62</f>
        <v>0</v>
      </c>
      <c r="Q3421" s="87">
        <f>'2nd 6'!N62</f>
        <v>0</v>
      </c>
      <c r="R3421" s="87">
        <f>'2nd 7'!N62</f>
        <v>0</v>
      </c>
      <c r="S3421" s="401">
        <f>(L3421*L3414)+(M3421*M3414)+(N3421*N3414)+(O3421*O3414)+(P3421*P3414)+(Q3421*Q3414)+(R3421*R3414)</f>
        <v>0</v>
      </c>
      <c r="T3421" s="417">
        <f>IF(L3421&gt;0,(L3419*L3414),0)+IF(M3421&gt;0,(M3419*M3414),0)+IF(N3421&gt;0,(N3419*N3414),0)+IF(O3421&gt;0,(O3419*O3414),0)+IF(P3421&gt;0,(P3419*P3414),0)+IF(Q3421&gt;0,(Q3419*Q3414),0)+IF(R3421&gt;0,(R3419*R3414),0)</f>
        <v>0</v>
      </c>
      <c r="U3421" s="399">
        <f>IF(L3421&gt;L3419,((L3421*L3414)-(L3419*L3414)),0)+IF(M3421&gt;M3419,((M3421*M3414)-(M3419*M3414)),0)+IF(N3421&gt;N3419,((N3421*N3414)-(N3419*N3414)),0)+IF(O3421&gt;O3419,((O3421*O3414)-(O3419*O3414)),0)+IF(P3421&gt;P3419,((P3421*P3414)-(P3419*P3414)),0)+IF(Q3421&gt;Q3419,((Q3421*Q3414)-(Q3419*Q3414)),0)+IF(R3421&gt;R3419,((R3421*R3414)-(R3419*R3414)),0)</f>
        <v>0</v>
      </c>
      <c r="V3421" s="401">
        <f>I3421+S3421</f>
        <v>0</v>
      </c>
      <c r="W3421" s="436">
        <f>J3421+T3421</f>
        <v>0</v>
      </c>
      <c r="X3421" s="526">
        <f>K3421+U3421</f>
        <v>0</v>
      </c>
      <c r="Y3421" s="527"/>
      <c r="Z3421" s="510"/>
    </row>
    <row r="3422" spans="1:26" ht="15.75" customHeight="1" thickBot="1">
      <c r="A3422" s="414"/>
      <c r="B3422" s="157" t="s">
        <v>23</v>
      </c>
      <c r="C3422" s="178" t="str">
        <f>'1st 1'!O62</f>
        <v/>
      </c>
      <c r="D3422" s="178" t="str">
        <f>'1st 2'!O62</f>
        <v/>
      </c>
      <c r="E3422" s="178" t="str">
        <f>'1st 3'!O62</f>
        <v/>
      </c>
      <c r="F3422" s="178" t="str">
        <f>'1st 4'!O62</f>
        <v/>
      </c>
      <c r="G3422" s="178" t="str">
        <f>'1st 5'!O62</f>
        <v/>
      </c>
      <c r="H3422" s="178" t="str">
        <f>'1st 6'!O62</f>
        <v/>
      </c>
      <c r="I3422" s="472"/>
      <c r="J3422" s="472"/>
      <c r="K3422" s="474"/>
      <c r="L3422" s="179" t="str">
        <f>'2nd 1'!O62</f>
        <v/>
      </c>
      <c r="M3422" s="178" t="str">
        <f>'2nd 2'!O62</f>
        <v/>
      </c>
      <c r="N3422" s="178" t="str">
        <f>'2nd 3'!O62</f>
        <v/>
      </c>
      <c r="O3422" s="178" t="str">
        <f>'2nd 4'!O62</f>
        <v/>
      </c>
      <c r="P3422" s="178" t="str">
        <f>'2nd 5'!O62</f>
        <v/>
      </c>
      <c r="Q3422" s="178" t="str">
        <f>'2nd 6'!O62</f>
        <v/>
      </c>
      <c r="R3422" s="178" t="str">
        <f>'2nd 7'!O62</f>
        <v/>
      </c>
      <c r="S3422" s="475"/>
      <c r="T3422" s="420"/>
      <c r="U3422" s="400"/>
      <c r="V3422" s="402"/>
      <c r="W3422" s="437"/>
      <c r="X3422" s="528"/>
      <c r="Y3422" s="529"/>
      <c r="Z3422" s="510"/>
    </row>
    <row r="3423" spans="1:26" ht="21" customHeight="1" thickTop="1" thickBot="1">
      <c r="A3423" s="435" t="s">
        <v>30</v>
      </c>
      <c r="B3423" s="435"/>
      <c r="C3423" s="435"/>
      <c r="D3423" s="435"/>
      <c r="E3423" s="435"/>
      <c r="F3423" s="435"/>
      <c r="G3423" s="435"/>
      <c r="H3423" s="435"/>
      <c r="I3423" s="435"/>
      <c r="J3423" s="435"/>
      <c r="K3423" s="435"/>
      <c r="L3423" s="435"/>
      <c r="M3423" s="435"/>
      <c r="N3423" s="435"/>
      <c r="O3423" s="435"/>
      <c r="P3423" s="435"/>
      <c r="Q3423" s="435"/>
      <c r="R3423" s="435"/>
      <c r="S3423" s="435"/>
      <c r="T3423" s="435"/>
      <c r="U3423" s="435"/>
      <c r="V3423" s="435"/>
      <c r="W3423" s="435"/>
      <c r="X3423" s="435"/>
      <c r="Y3423" s="435"/>
      <c r="Z3423" s="510"/>
    </row>
    <row r="3424" spans="1:26" ht="19.5" customHeight="1" thickTop="1" thickBot="1">
      <c r="A3424" s="478" t="s">
        <v>44</v>
      </c>
      <c r="B3424" s="479"/>
      <c r="C3424" s="479"/>
      <c r="D3424" s="479"/>
      <c r="E3424" s="479"/>
      <c r="F3424" s="479"/>
      <c r="G3424" s="479"/>
      <c r="H3424" s="479"/>
      <c r="I3424" s="479"/>
      <c r="J3424" s="479"/>
      <c r="K3424" s="506"/>
      <c r="L3424" s="425" t="s">
        <v>45</v>
      </c>
      <c r="M3424" s="426"/>
      <c r="N3424" s="426"/>
      <c r="O3424" s="426"/>
      <c r="P3424" s="426"/>
      <c r="Q3424" s="426"/>
      <c r="R3424" s="426"/>
      <c r="S3424" s="426"/>
      <c r="T3424" s="426"/>
      <c r="U3424" s="426"/>
      <c r="V3424" s="160"/>
      <c r="W3424" s="428" t="s">
        <v>39</v>
      </c>
      <c r="X3424" s="428"/>
      <c r="Y3424" s="161"/>
      <c r="Z3424" s="510"/>
    </row>
    <row r="3425" spans="1:28" ht="17.25" customHeight="1" thickTop="1">
      <c r="A3425" s="99" t="s">
        <v>22</v>
      </c>
      <c r="B3425" s="100"/>
      <c r="C3425" s="101">
        <f>'3rd 1'!B4</f>
        <v>201</v>
      </c>
      <c r="D3425" s="101">
        <f>'3rd 2'!B4</f>
        <v>202</v>
      </c>
      <c r="E3425" s="101">
        <f>'3rd 3'!B4</f>
        <v>203</v>
      </c>
      <c r="F3425" s="101">
        <f>'3rd 4'!B4</f>
        <v>204</v>
      </c>
      <c r="G3425" s="101">
        <f>'3rd 5'!B4</f>
        <v>205</v>
      </c>
      <c r="H3425" s="101">
        <f>'3rd 6'!B4</f>
        <v>0</v>
      </c>
      <c r="I3425" s="430" t="s">
        <v>0</v>
      </c>
      <c r="J3425" s="430" t="s">
        <v>3</v>
      </c>
      <c r="K3425" s="432" t="s">
        <v>2</v>
      </c>
      <c r="L3425" s="101">
        <f>'4th 1'!B4</f>
        <v>206</v>
      </c>
      <c r="M3425" s="101">
        <f>'4th 2'!B4</f>
        <v>207</v>
      </c>
      <c r="N3425" s="101">
        <f>'4th 3'!B4</f>
        <v>208</v>
      </c>
      <c r="O3425" s="101">
        <f>'4th 4'!B4</f>
        <v>209</v>
      </c>
      <c r="P3425" s="101">
        <f>'4th 5'!B4</f>
        <v>210</v>
      </c>
      <c r="Q3425" s="101">
        <f>'4th 6'!B4</f>
        <v>211</v>
      </c>
      <c r="R3425" s="101">
        <f>'4th 7'!B4</f>
        <v>0</v>
      </c>
      <c r="S3425" s="429" t="s">
        <v>0</v>
      </c>
      <c r="T3425" s="429" t="s">
        <v>3</v>
      </c>
      <c r="U3425" s="431" t="s">
        <v>2</v>
      </c>
      <c r="V3425" s="433" t="s">
        <v>62</v>
      </c>
      <c r="W3425" s="434"/>
      <c r="X3425" s="434"/>
      <c r="Y3425" s="162" t="str">
        <f>IF(X3426&gt;=4,"A+",IF(X3426&gt;=3.75,"A",IF(X3426&gt;=3.5,"A-",IF(X3426&gt;=3.25,"B+",IF(X3426&gt;=3,"B",IF(X3426&gt;=2.75,"B-",IF(X3426&gt;=2.5,"C+",IF(X3426&gt;=2,"C","F"))))))))</f>
        <v>F</v>
      </c>
      <c r="Z3425" s="510"/>
    </row>
    <row r="3426" spans="1:28" ht="63.75" customHeight="1">
      <c r="A3426" s="77" t="s">
        <v>63</v>
      </c>
      <c r="B3426" s="86"/>
      <c r="C3426" s="79">
        <f>IF('3rd 1'!C62&gt;0,'3rd 1'!D6,IF('3rd 1'!K62&gt;0,'3rd 1'!L6,IF('3rd 1'!S62&gt;0,'3rd 1'!T6,0)))</f>
        <v>0</v>
      </c>
      <c r="D3426" s="79">
        <f>IF('3rd 2'!C62&gt;0,'3rd 2'!D6,IF('3rd 2'!K62&gt;0,'3rd 2'!L6,IF('3rd 2'!S62&gt;0,'3rd 2'!T6,0)))</f>
        <v>0</v>
      </c>
      <c r="E3426" s="79">
        <f>IF('3rd 3'!C62&gt;0,'3rd 3'!D6,IF('3rd 3'!K62&gt;0,'3rd 3'!L6,IF('3rd 3'!S62&gt;0,'3rd 3'!T6,0)))</f>
        <v>0</v>
      </c>
      <c r="F3426" s="79">
        <f>IF('3rd 4'!C62&gt;0,'3rd 4'!D6,IF('3rd 4'!K62&gt;0,'3rd 4'!L6,IF('3rd 4'!S62&gt;0,'3rd 4'!T6,0)))</f>
        <v>0</v>
      </c>
      <c r="G3426" s="79">
        <f>IF('3rd 5'!C62&gt;0,'3rd 5'!D6,IF('3rd 5'!K62&gt;0,'3rd 5'!L6,IF('3rd 5'!S62&gt;0,'3rd 5'!T6,0)))</f>
        <v>0</v>
      </c>
      <c r="H3426" s="79">
        <f>IF('3rd 6'!C62&gt;0,'3rd 6'!D6,IF('3rd 6'!K62&gt;0,'3rd 6'!L6,IF('3rd 6'!S62&gt;0,'3rd 6'!T6,0)))</f>
        <v>0</v>
      </c>
      <c r="I3426" s="481"/>
      <c r="J3426" s="481"/>
      <c r="K3426" s="482"/>
      <c r="L3426" s="79">
        <f>IF('4th 1'!C62&gt;0,'4th 1'!D6,IF('4th 1'!K62&gt;0,'4th 1'!L6,IF('4th 1'!S62&gt;0,'4th 1'!T6,0)))</f>
        <v>0</v>
      </c>
      <c r="M3426" s="79">
        <f>IF('4th 2'!C62&gt;0,'4th 2'!D6,IF('4th 2'!K62&gt;0,'4th 2'!L6,IF('4th 2'!S62&gt;0,'4th 2'!T6,0)))</f>
        <v>0</v>
      </c>
      <c r="N3426" s="79">
        <f>IF('4th 3'!C62&gt;0,'4th 3'!D6,IF('4th 3'!K62&gt;0,'4th 3'!L6,IF('4th 3'!S62&gt;0,'4th 3'!T6,0)))</f>
        <v>0</v>
      </c>
      <c r="O3426" s="79">
        <f>IF('4th 4'!C62&gt;0,'4th 4'!D6,IF('4th 4'!K62&gt;0,'4th 4'!L6,IF('4th 4'!S62&gt;0,'4th 4'!T6,0)))</f>
        <v>0</v>
      </c>
      <c r="P3426" s="79">
        <f>IF('4th 5'!C62&gt;0,'4th 5'!D6,IF('4th 5'!K62&gt;0,'4th 5'!L6,IF('4th 5'!S62&gt;0,'4th 5'!T6,0)))</f>
        <v>0</v>
      </c>
      <c r="Q3426" s="79">
        <f>IF('4th 6'!C62&gt;0,'4th 6'!D6,IF('4th 6'!K62&gt;0,'4th 6'!L6,IF('4th 6'!S62&gt;0,'4th 6'!T6,0)))</f>
        <v>0</v>
      </c>
      <c r="R3426" s="79">
        <f>IF('4th 7'!C62&gt;0,'4th 7'!D6,IF('4th 7'!K62&gt;0,'4th 7'!L6,IF('4th 7'!S62&gt;0,'4th 7'!T6,0)))</f>
        <v>0</v>
      </c>
      <c r="S3426" s="429"/>
      <c r="T3426" s="429"/>
      <c r="U3426" s="431"/>
      <c r="V3426" s="335">
        <f>IF(I3428&gt;0,(V3431+V3415),0)</f>
        <v>0</v>
      </c>
      <c r="W3426" s="254">
        <f>IF(I3428&gt;0,(W3431+W3415),0)</f>
        <v>0</v>
      </c>
      <c r="X3426" s="336">
        <f>IF(S3428&gt;0,(W3426/63),IF(I3428&gt;0,(W3426/46.5),0))</f>
        <v>0</v>
      </c>
      <c r="Y3426" s="163">
        <f>IF(X3426&gt;=2.5,Y3425,IF(X3426&gt;=2.25,"C",IF(X3426&gt;=2,"D",IF(X3426=0,0,"F"))))</f>
        <v>0</v>
      </c>
      <c r="Z3426" s="510"/>
    </row>
    <row r="3427" spans="1:28" ht="16.5">
      <c r="A3427" s="458" t="s">
        <v>27</v>
      </c>
      <c r="B3427" s="459"/>
      <c r="C3427" s="102">
        <f>IF('3rd 1'!C62&gt;0,'3rd 1'!H4,IF('3rd 1'!K62&gt;0,'3rd 1'!P4,IF('3rd 1'!S62&gt;0,'3rd 1'!X4,0)))</f>
        <v>0</v>
      </c>
      <c r="D3427" s="102">
        <f>IF('3rd 2'!C62&gt;0,'3rd 2'!H4,IF('3rd 2'!K62&gt;0,'3rd 2'!P4,IF('3rd 2'!S62&gt;0,'3rd 2'!X4,0)))</f>
        <v>0</v>
      </c>
      <c r="E3427" s="102">
        <f>IF('3rd 3'!C62&gt;0,'3rd 3'!H4,IF('3rd 3'!K62&gt;0,'3rd 3'!P4,IF('3rd 3'!S62&gt;0,'3rd 3'!X4,0)))</f>
        <v>0</v>
      </c>
      <c r="F3427" s="102">
        <f>IF('3rd 4'!C62&gt;0,'3rd 4'!H4,IF('3rd 4'!K62&gt;0,'3rd 4'!P4,IF('3rd 4'!S62&gt;0,'3rd 4'!X4,0)))</f>
        <v>0</v>
      </c>
      <c r="G3427" s="102">
        <f>IF('3rd 5'!C62&gt;0,'3rd 5'!H4,IF('3rd 5'!K62&gt;0,'3rd 5'!P4,IF('3rd 5'!S62&gt;0,'3rd 5'!X4,0)))</f>
        <v>0</v>
      </c>
      <c r="H3427" s="102">
        <f>IF('3rd 6'!C62&gt;0,'3rd 6'!H4,IF('3rd 6'!K62&gt;0,'3rd 6'!P4,IF('3rd 6'!S62&gt;0,'3rd 6'!X4,0)))</f>
        <v>0</v>
      </c>
      <c r="I3427" s="481"/>
      <c r="J3427" s="481"/>
      <c r="K3427" s="482"/>
      <c r="L3427" s="102">
        <f>IF('4th 1'!C62&gt;0,'4th 1'!H4,IF('4th 1'!K62&gt;0,'4th 1'!P4,IF('4th 1'!S62&gt;0,'4th 1'!X4,0)))</f>
        <v>0</v>
      </c>
      <c r="M3427" s="102">
        <f>IF('4th 2'!C62&gt;0,'4th 2'!H4,IF('4th 2'!K62&gt;0,'4th 2'!P4,IF('4th 2'!S62&gt;0,'4th 2'!X4,0)))</f>
        <v>0</v>
      </c>
      <c r="N3427" s="102">
        <f>IF('4th 3'!C62&gt;0,'4th 3'!H4,IF('4th 3'!K62&gt;0,'4th 3'!P4,IF('4th 3'!S62&gt;0,'4th 3'!X4,0)))</f>
        <v>0</v>
      </c>
      <c r="O3427" s="102">
        <f>IF('4th 4'!C62&gt;0,'4th 4'!H4,IF('4th 4'!K62&gt;0,'4th 4'!P4,IF('4th 4'!S62&gt;0,'4th 4'!X4,0)))</f>
        <v>0</v>
      </c>
      <c r="P3427" s="102">
        <f>IF('4th 5'!C62&gt;0,'4th 5'!H4,IF('4th 5'!K62&gt;0,'4th 5'!P4,IF('4th 5'!S62&gt;0,'4th 5'!X4,0)))</f>
        <v>0</v>
      </c>
      <c r="Q3427" s="102">
        <f>IF('4th 6'!C62&gt;0,'4th 6'!H4,IF('4th 6'!K62&gt;0,'4th 6'!P4,IF('4th 6'!S62&gt;0,'4th 6'!X4,0)))</f>
        <v>0</v>
      </c>
      <c r="R3427" s="102">
        <f>IF('4th 7'!C62&gt;0,'4th 7'!H4,IF('4th 7'!K62&gt;0,'4th 7'!P4,IF('4th 7'!S62&gt;0,'4th 7'!X4,0)))</f>
        <v>0</v>
      </c>
      <c r="S3427" s="430"/>
      <c r="T3427" s="430"/>
      <c r="U3427" s="432"/>
      <c r="V3427" s="460" t="s">
        <v>41</v>
      </c>
      <c r="W3427" s="461"/>
      <c r="X3427" s="461"/>
      <c r="Y3427" s="462"/>
      <c r="Z3427" s="510"/>
    </row>
    <row r="3428" spans="1:28" ht="17.25" thickBot="1">
      <c r="A3428" s="463" t="s">
        <v>11</v>
      </c>
      <c r="B3428" s="464"/>
      <c r="C3428" s="102">
        <v>100</v>
      </c>
      <c r="D3428" s="102">
        <v>100</v>
      </c>
      <c r="E3428" s="102">
        <v>100</v>
      </c>
      <c r="F3428" s="102">
        <v>100</v>
      </c>
      <c r="G3428" s="102">
        <v>100</v>
      </c>
      <c r="H3428" s="102">
        <v>100</v>
      </c>
      <c r="I3428" s="465">
        <f>(C3432*C3427)+(D3432*D3427)+(E3432*E3427)+(F3432*F3427)+(G3432*G3427)+(H3432*H3427)</f>
        <v>0</v>
      </c>
      <c r="J3428" s="84"/>
      <c r="K3428" s="103" t="e">
        <f>IF(J3429&gt;=4,"A+",IF(J3429&gt;=3.75,"A",IF(J3429&gt;=3.5,"A-",IF(J3429&gt;=3.25,"B+",IF(J3429&gt;=3,"B",IF(J3429&gt;=2.75,"B-",IF(J3429&gt;=2.5,"C+",IF(J3429&gt;=2,"C","F"))))))))</f>
        <v>#DIV/0!</v>
      </c>
      <c r="L3428" s="102">
        <v>100</v>
      </c>
      <c r="M3428" s="102">
        <v>100</v>
      </c>
      <c r="N3428" s="102">
        <v>100</v>
      </c>
      <c r="O3428" s="102">
        <v>100</v>
      </c>
      <c r="P3428" s="102">
        <v>100</v>
      </c>
      <c r="Q3428" s="102">
        <v>100</v>
      </c>
      <c r="R3428" s="102">
        <v>100</v>
      </c>
      <c r="S3428" s="465">
        <f>(L3432*L3427)+(M3432*M3427)+(N3432*N3427)+(O3432*O3427)+(P3432*P3427)+(Q3432*Q3427)+(R3432*R3427)</f>
        <v>0</v>
      </c>
      <c r="T3428" s="84"/>
      <c r="U3428" s="103" t="e">
        <f>IF(T3429&gt;=4,"A+",IF(T3429&gt;=3.75,"A",IF(T3429&gt;=3.5,"A-",IF(T3429&gt;=3.25,"B+",IF(T3429&gt;=3,"B",IF(T3429&gt;=2.75,"B-",IF(T3429&gt;=2.5,"C+",IF(T3429&gt;=2,"C","F"))))))))</f>
        <v>#DIV/0!</v>
      </c>
      <c r="V3428" s="467" t="s">
        <v>29</v>
      </c>
      <c r="W3428" s="469" t="s">
        <v>0</v>
      </c>
      <c r="X3428" s="469" t="s">
        <v>3</v>
      </c>
      <c r="Y3428" s="476" t="s">
        <v>2</v>
      </c>
      <c r="Z3428" s="510"/>
    </row>
    <row r="3429" spans="1:28" ht="17.25" thickTop="1">
      <c r="A3429" s="77" t="s">
        <v>28</v>
      </c>
      <c r="B3429" s="86"/>
      <c r="C3429" s="104">
        <f>IF('3rd 1'!C62&gt;0,'3rd 1'!C62,IF('3rd 1'!K62&gt;0,'3rd 1'!K62,IF('3rd 1'!S62&gt;0,'3rd 1'!S62,0)))</f>
        <v>0</v>
      </c>
      <c r="D3429" s="104">
        <f>IF('3rd 2'!C62&gt;0,'3rd 2'!C62,IF('3rd 2'!K62&gt;0,'3rd 2'!K62,IF('3rd 2'!S62&gt;0,'3rd 2'!S62,0)))</f>
        <v>0</v>
      </c>
      <c r="E3429" s="104">
        <f>IF('3rd 3'!C62&gt;0,'3rd 3'!C62,IF('3rd 3'!K62&gt;0,'3rd 3'!K62,IF('3rd 3'!S62&gt;0,'3rd 3'!S62,0)))</f>
        <v>0</v>
      </c>
      <c r="F3429" s="104">
        <f>IF('3rd 4'!C62&gt;0,'3rd 4'!C62,IF('3rd 4'!K62&gt;0,'3rd 4'!K62,IF('3rd 4'!S62&gt;0,'3rd 4'!S62,0)))</f>
        <v>0</v>
      </c>
      <c r="G3429" s="104">
        <f>IF('3rd 5'!C62&gt;0,'3rd 5'!C62,IF('3rd 5'!K62&gt;0,'3rd 5'!K62,IF('3rd 5'!S62&gt;0,'3rd 5'!S62,0)))</f>
        <v>0</v>
      </c>
      <c r="H3429" s="104">
        <f>IF('3rd 6'!C62&gt;0,'3rd 6'!C62,IF('3rd 6'!K62&gt;0,'3rd 6'!K62,IF('3rd 6'!S62&gt;0,'3rd 6'!S62,0)))</f>
        <v>0</v>
      </c>
      <c r="I3429" s="457"/>
      <c r="J3429" s="485" t="e">
        <f>I3428/(C3427+D3427+E3427+F3427+G3427+H3427)</f>
        <v>#DIV/0!</v>
      </c>
      <c r="K3429" s="90"/>
      <c r="L3429" s="104">
        <f>IF('4th 1'!C62&gt;0,'4th 1'!C62,IF('4th 1'!K62&gt;0,'4th 1'!K62,IF('4th 1'!S62&gt;0,'4th 1'!S62,0)))</f>
        <v>0</v>
      </c>
      <c r="M3429" s="104">
        <f>IF('4th 2'!C62&gt;0,'4th 2'!C62,IF('4th 2'!K62&gt;0,'4th 2'!K62,IF('4th 2'!S62&gt;0,'4th 2'!S62,0)))</f>
        <v>0</v>
      </c>
      <c r="N3429" s="104">
        <f>IF('4th 3'!C62&gt;0,'4th 3'!C62,IF('4th 3'!K62&gt;0,'4th 3'!K62,IF('4th 3'!S62&gt;0,'4th 3'!S62,0)))</f>
        <v>0</v>
      </c>
      <c r="O3429" s="104">
        <f>IF('4th 4'!C62&gt;0,'4th 4'!C62,IF('4th 4'!K62&gt;0,'4th 4'!K62,IF('4th 4'!S62&gt;0,'4th 4'!S62,0)))</f>
        <v>0</v>
      </c>
      <c r="P3429" s="104">
        <f>IF('4th 5'!C62&gt;0,'4th 5'!C62,IF('4th 5'!K62&gt;0,'4th 5'!K62,IF('4th 5'!S62&gt;0,'4th 5'!S62,0)))</f>
        <v>0</v>
      </c>
      <c r="Q3429" s="104">
        <f>IF('4th 6'!C62&gt;0,'4th 6'!C62,IF('4th 6'!K62&gt;0,'4th 6'!K62,IF('4th 6'!S62&gt;0,'4th 6'!S62,0)))</f>
        <v>0</v>
      </c>
      <c r="R3429" s="104">
        <f>IF('4th 7'!C62&gt;0,'4th 7'!C62,IF('4th 7'!K62&gt;0,'4th 7'!K62,IF('4th 7'!S62&gt;0,'4th 7'!S62,0)))</f>
        <v>0</v>
      </c>
      <c r="S3429" s="457"/>
      <c r="T3429" s="485" t="e">
        <f>S3428/(L3427+M3427+N3427+O3427+P3427+Q3427+R3427)</f>
        <v>#DIV/0!</v>
      </c>
      <c r="U3429" s="90"/>
      <c r="V3429" s="468"/>
      <c r="W3429" s="470"/>
      <c r="X3429" s="471"/>
      <c r="Y3429" s="477"/>
      <c r="Z3429" s="510"/>
    </row>
    <row r="3430" spans="1:28" ht="17.25">
      <c r="A3430" s="423" t="s">
        <v>26</v>
      </c>
      <c r="B3430" s="91" t="s">
        <v>60</v>
      </c>
      <c r="C3430" s="104">
        <f>IF('3rd 1'!C62&gt;0,'3rd 1'!J62,IF('3rd 1'!K62&gt;0,'3rd 1'!R62,IF('3rd 1'!S62&gt;0,'3rd 1'!Z62,0)))</f>
        <v>0</v>
      </c>
      <c r="D3430" s="104">
        <f>IF('3rd 2'!C62&gt;0,'3rd 2'!J62,IF('3rd 2'!K62&gt;0,'3rd 2'!R62,IF('3rd 2'!S62&gt;0,'3rd 2'!Z62,0)))</f>
        <v>0</v>
      </c>
      <c r="E3430" s="104">
        <f>IF('3rd 3'!C62&gt;0,'3rd 3'!J62,IF('3rd 3'!K62&gt;0,'3rd 3'!R62,IF('3rd 3'!S62&gt;0,'3rd 3'!Z62,0)))</f>
        <v>0</v>
      </c>
      <c r="F3430" s="104">
        <f>IF('3rd 4'!C62&gt;0,'3rd 4'!J62,IF('3rd 4'!K62&gt;0,'3rd 4'!R62,IF('3rd 4'!S62&gt;0,'3rd 4'!Z62,0)))</f>
        <v>0</v>
      </c>
      <c r="G3430" s="104">
        <f>IF('3rd 5'!C62&gt;0,'3rd 5'!J62,IF('3rd 5'!K62&gt;0,'3rd 5'!R62,IF('3rd 5'!S62&gt;0,'3rd 5'!Z62,0)))</f>
        <v>0</v>
      </c>
      <c r="H3430" s="104">
        <f>IF('3rd 6'!C62&gt;0,'3rd 6'!J62,IF('3rd 6'!K62&gt;0,'3rd 6'!R62,IF('3rd 6'!S62&gt;0,'3rd 6'!Z62,0)))</f>
        <v>0</v>
      </c>
      <c r="I3430" s="457"/>
      <c r="J3430" s="525"/>
      <c r="K3430" s="442" t="e">
        <f>IF(J3429&gt;=2.5,K3428,IF(J3429&gt;=2.25,"C",IF(J3429&gt;=2,"D",IF(J3429=0,0,"F"))))</f>
        <v>#DIV/0!</v>
      </c>
      <c r="L3430" s="104">
        <f>IF('4th 1'!C62&gt;0,'4th 1'!J62,IF('4th 1'!K62&gt;0,'4th 1'!R62,IF('4th 1'!S62&gt;0,'4th 1'!Z62,0)))</f>
        <v>0</v>
      </c>
      <c r="M3430" s="104">
        <f>IF('4th 2'!C62&gt;0,'4th 2'!J62,IF('4th 2'!K62&gt;0,'4th 2'!R62,IF('4th 2'!S62&gt;0,'4th 2'!Z62,0)))</f>
        <v>0</v>
      </c>
      <c r="N3430" s="104">
        <f>IF('4th 3'!C62&gt;0,'4th 3'!J62,IF('4th 3'!K62&gt;0,'4th 3'!R62,IF('4th 3'!S62&gt;0,'4th 3'!Z62,0)))</f>
        <v>0</v>
      </c>
      <c r="O3430" s="104">
        <f>IF('4th 4'!C62&gt;0,'4th 4'!J62,IF('4th 4'!K62&gt;0,'4th 4'!R62,IF('4th 4'!S62&gt;0,'4th 4'!Z62,0)))</f>
        <v>0</v>
      </c>
      <c r="P3430" s="104">
        <f>IF('4th 5'!C62&gt;0,'4th 5'!J62,IF('4th 5'!K62&gt;0,'4th 5'!R62,IF('4th 5'!S62&gt;0,'4th 5'!Z62,0)))</f>
        <v>0</v>
      </c>
      <c r="Q3430" s="104">
        <f>IF('4th 6'!C62&gt;0,'4th 6'!J62,IF('4th 6'!K62&gt;0,'4th 6'!R62,IF('4th 6'!S62&gt;0,'4th 6'!Z62,0)))</f>
        <v>0</v>
      </c>
      <c r="R3430" s="104">
        <f>IF('4th 7'!C62&gt;0,'4th 7'!J62,IF('4th 7'!K62&gt;0,'4th 7'!R62,IF('4th 7'!S62&gt;0,'4th 7'!Z62,0)))</f>
        <v>0</v>
      </c>
      <c r="S3430" s="457"/>
      <c r="T3430" s="525"/>
      <c r="U3430" s="442" t="e">
        <f>IF(T3429&gt;=2.5,U3428,IF(T3429&gt;=2.25,"C",IF(T3429&gt;=2,"D",IF(T3429=0,0,"F"))))</f>
        <v>#DIV/0!</v>
      </c>
      <c r="V3430" s="454" t="s">
        <v>40</v>
      </c>
      <c r="W3430" s="443"/>
      <c r="X3430" s="443"/>
      <c r="Y3430" s="455"/>
      <c r="Z3430" s="510"/>
      <c r="AA3430" s="105"/>
      <c r="AB3430" s="105"/>
    </row>
    <row r="3431" spans="1:28" ht="16.5" customHeight="1">
      <c r="A3431" s="424"/>
      <c r="B3431" s="91" t="s">
        <v>67</v>
      </c>
      <c r="C3431" s="117">
        <f>'3rd 1'!AA62</f>
        <v>0</v>
      </c>
      <c r="D3431" s="117">
        <f>'3rd 2'!AA62</f>
        <v>0</v>
      </c>
      <c r="E3431" s="117">
        <f>'3rd 3'!AA62</f>
        <v>0</v>
      </c>
      <c r="F3431" s="117">
        <f>'3rd 4'!AA62</f>
        <v>0</v>
      </c>
      <c r="G3431" s="117">
        <f>'3rd 5'!AA62</f>
        <v>0</v>
      </c>
      <c r="H3431" s="117">
        <f>'3rd 6'!AA62</f>
        <v>0</v>
      </c>
      <c r="I3431" s="457"/>
      <c r="J3431" s="525"/>
      <c r="K3431" s="491"/>
      <c r="L3431" s="117">
        <f>'4th 1'!AA62</f>
        <v>0</v>
      </c>
      <c r="M3431" s="117">
        <f>'4th 2'!AA62</f>
        <v>0</v>
      </c>
      <c r="N3431" s="117">
        <f>'4th 3'!AA62</f>
        <v>0</v>
      </c>
      <c r="O3431" s="117">
        <f>'4th 4'!AA62</f>
        <v>0</v>
      </c>
      <c r="P3431" s="117">
        <f>'4th 5'!AA62</f>
        <v>0</v>
      </c>
      <c r="Q3431" s="117">
        <f>'4th 6'!AA62</f>
        <v>0</v>
      </c>
      <c r="R3431" s="117">
        <f>'4th 7'!AA62</f>
        <v>0</v>
      </c>
      <c r="S3431" s="457"/>
      <c r="T3431" s="525"/>
      <c r="U3431" s="491"/>
      <c r="V3431" s="444">
        <f>IF((C3432+C3434)=0,0,C3427)+IF((D3432+D3434)=0,0,D3427)+IF((E3432+E3434)=0,0,E3427)+IF((F3432+F3434)=0,0,F3427)+IF((G3432+G3434)=0,0,G3427)+IF((H3432+H3434)=0,0,H3427)+IF((L3432+L3434)=0,0,L3427)+IF((M3432+M3434)=0,0,M3427)+IF((N3432+N3434)=0,0,N3427)+IF((O3432+O3434)=0,0,O3427)+IF((P3432+P3434)=0,0,P3427)+IF((Q3432+Q3434)=0,0,Q3427)+IF((R3432+R3434)=0,0,R3427)+IF(E3464&gt;0,1.5,0)</f>
        <v>0</v>
      </c>
      <c r="W3431" s="457">
        <f>I3428+S3428+(E3464*1.5)</f>
        <v>0</v>
      </c>
      <c r="X3431" s="440" t="e">
        <f>IF(S3428&gt;0,(W3431/31.5),J3429)</f>
        <v>#DIV/0!</v>
      </c>
      <c r="Y3431" s="164" t="e">
        <f>IF(X3431&gt;=4,"A+",IF(X3431&gt;=3.75,"A",IF(X3431&gt;=3.5,"A-",IF(X3431&gt;=3.25,"B+",IF(X3431&gt;=3,"B",IF(X3431&gt;=2.75,"B-",IF(X3431&gt;=2.5,"C+",IF(X3431&gt;=2,"C","F"))))))))</f>
        <v>#DIV/0!</v>
      </c>
      <c r="Z3431" s="510"/>
    </row>
    <row r="3432" spans="1:28" ht="16.5">
      <c r="A3432" s="424"/>
      <c r="B3432" s="91" t="s">
        <v>1</v>
      </c>
      <c r="C3432" s="104">
        <f>'3rd 1'!AC62</f>
        <v>0</v>
      </c>
      <c r="D3432" s="104">
        <f>'3rd 2'!AC62</f>
        <v>0</v>
      </c>
      <c r="E3432" s="104">
        <f>'3rd 3'!AC62</f>
        <v>0</v>
      </c>
      <c r="F3432" s="104">
        <f>'3rd 4'!AC62</f>
        <v>0</v>
      </c>
      <c r="G3432" s="104">
        <f>'3rd 5'!AC62</f>
        <v>0</v>
      </c>
      <c r="H3432" s="104">
        <f>'3rd 6'!AC62</f>
        <v>0</v>
      </c>
      <c r="I3432" s="457"/>
      <c r="J3432" s="525"/>
      <c r="K3432" s="106"/>
      <c r="L3432" s="104">
        <f>'4th 1'!AC62</f>
        <v>0</v>
      </c>
      <c r="M3432" s="104">
        <f>'4th 2'!AC62</f>
        <v>0</v>
      </c>
      <c r="N3432" s="104">
        <f>'4th 3'!AC62</f>
        <v>0</v>
      </c>
      <c r="O3432" s="104">
        <f>'4th 4'!AC62</f>
        <v>0</v>
      </c>
      <c r="P3432" s="104">
        <f>'4th 5'!AC62</f>
        <v>0</v>
      </c>
      <c r="Q3432" s="104">
        <f>'4th 6'!AC62</f>
        <v>0</v>
      </c>
      <c r="R3432" s="107">
        <f>'4th 7'!AC62</f>
        <v>0</v>
      </c>
      <c r="S3432" s="457"/>
      <c r="T3432" s="525"/>
      <c r="U3432" s="108"/>
      <c r="V3432" s="456"/>
      <c r="W3432" s="448"/>
      <c r="X3432" s="441"/>
      <c r="Y3432" s="451" t="e">
        <f>IF(S3428&gt;0,(IF(X3431&gt;=2.5,Y3431,IF(X3431&gt;=2.25,"C",IF(X3431&gt;=2,"D","F")))),K3430)</f>
        <v>#DIV/0!</v>
      </c>
      <c r="Z3432" s="510"/>
    </row>
    <row r="3433" spans="1:28" ht="16.5">
      <c r="A3433" s="424"/>
      <c r="B3433" s="91" t="s">
        <v>2</v>
      </c>
      <c r="C3433" s="104" t="str">
        <f>'3rd 1'!AB62</f>
        <v/>
      </c>
      <c r="D3433" s="104" t="str">
        <f>'3rd 2'!AB62</f>
        <v/>
      </c>
      <c r="E3433" s="104" t="str">
        <f>'3rd 3'!AB62</f>
        <v/>
      </c>
      <c r="F3433" s="104" t="str">
        <f>'3rd 4'!AB62</f>
        <v/>
      </c>
      <c r="G3433" s="104" t="str">
        <f>'3rd 5'!AB62</f>
        <v/>
      </c>
      <c r="H3433" s="104" t="str">
        <f>'3rd 6'!AB62</f>
        <v/>
      </c>
      <c r="I3433" s="457"/>
      <c r="J3433" s="98"/>
      <c r="K3433" s="90"/>
      <c r="L3433" s="104" t="str">
        <f>'4th 1'!AB62</f>
        <v/>
      </c>
      <c r="M3433" s="104" t="str">
        <f>'4th 2'!AB62</f>
        <v/>
      </c>
      <c r="N3433" s="104" t="str">
        <f>'4th 3'!AB62</f>
        <v/>
      </c>
      <c r="O3433" s="104" t="str">
        <f>'4th 4'!AB62</f>
        <v/>
      </c>
      <c r="P3433" s="104" t="str">
        <f>'4th 5'!AB62</f>
        <v/>
      </c>
      <c r="Q3433" s="104" t="str">
        <f>'4th 6'!AB62</f>
        <v/>
      </c>
      <c r="R3433" s="104" t="str">
        <f>'4th 7'!AB62</f>
        <v/>
      </c>
      <c r="S3433" s="457"/>
      <c r="T3433" s="98"/>
      <c r="U3433" s="109"/>
      <c r="V3433" s="446"/>
      <c r="W3433" s="449"/>
      <c r="X3433" s="450"/>
      <c r="Y3433" s="452"/>
      <c r="Z3433" s="510"/>
    </row>
    <row r="3434" spans="1:28" ht="16.5" customHeight="1">
      <c r="A3434" s="413" t="s">
        <v>127</v>
      </c>
      <c r="B3434" s="91" t="s">
        <v>1</v>
      </c>
      <c r="C3434" s="104">
        <f>'3rd 1'!AD62</f>
        <v>0</v>
      </c>
      <c r="D3434" s="104">
        <f>'3rd 2'!AD62</f>
        <v>0</v>
      </c>
      <c r="E3434" s="104">
        <f>'3rd 3'!AD62</f>
        <v>0</v>
      </c>
      <c r="F3434" s="104">
        <f>'3rd 4'!AD62</f>
        <v>0</v>
      </c>
      <c r="G3434" s="104">
        <f>'3rd 5'!AD62</f>
        <v>0</v>
      </c>
      <c r="H3434" s="104">
        <f>'3rd 6'!AD62</f>
        <v>0</v>
      </c>
      <c r="I3434" s="415">
        <f>(C3434*C3427)+(D3434*D3427)+(E3434*E3427)+(F3434*F3427)+(G3434*G3427)+(H3434*H3427)</f>
        <v>0</v>
      </c>
      <c r="J3434" s="417">
        <f>IF(C3434&gt;0,(C3432*C3427),0)+IF(D3434&gt;0,(D3432*D3427),0)+IF(E3434&gt;0,(E3432*E3427),0)+IF(F3434&gt;0,(F3432*F3427),0)+IF(G3434&gt;0,(G3432*G3427),0)+IF(H3434&gt;0,(H3432*H3427),0)</f>
        <v>0</v>
      </c>
      <c r="K3434" s="418">
        <f>IF(C3434&gt;C3432,((C3434*C3427)-(C3432*C3427)),0)+IF(D3434&gt;D3432,((D3434*D3427)-(D3432*D3427)),0)+IF(E3434&gt;E3432,((E3434*E3427)-(E3432*E3427)),0)+IF(F3434&gt;F3432,((F3434*F3427)-(F3432*F3427)),0)+IF(G3434&gt;G3432,((G3434*G3427)-(G3432*G3427)),0)+IF(H3434&gt;H3432,((H3434*H3427)-(H3432*H3427)),0)</f>
        <v>0</v>
      </c>
      <c r="L3434" s="165">
        <f>'4th 1'!AD62</f>
        <v>0</v>
      </c>
      <c r="M3434" s="104">
        <f>'4th 2'!AD62</f>
        <v>0</v>
      </c>
      <c r="N3434" s="104">
        <f>'4th 3'!AD62</f>
        <v>0</v>
      </c>
      <c r="O3434" s="104">
        <f>'4th 4'!AD62</f>
        <v>0</v>
      </c>
      <c r="P3434" s="104">
        <f>'4th 5'!AD62</f>
        <v>0</v>
      </c>
      <c r="Q3434" s="104">
        <f>'4th 6'!AD62</f>
        <v>0</v>
      </c>
      <c r="R3434" s="104">
        <f>'4th 7'!AD62</f>
        <v>0</v>
      </c>
      <c r="S3434" s="415">
        <f>(L3434*L3427)+(M3434*M3427)+(N3434*N3427)+(O3434*O3427)+(P3434*P3427)+(Q3434*Q3427)+(R3434*R3427)</f>
        <v>0</v>
      </c>
      <c r="T3434" s="417">
        <f>IF(L3434&gt;0,(L3432*L3427),0)+IF(M3434&gt;0,(M3432*M3427),0)+IF(N3434&gt;0,(N3432*N3427),0)+IF(O3434&gt;0,(O3432*O3427),0)+IF(P3434&gt;0,(P3432*P3427),0)+IF(Q3434&gt;0,(Q3432*Q3427),0)+IF(R3434&gt;0,(R3432*R3427),0)</f>
        <v>0</v>
      </c>
      <c r="U3434" s="484">
        <f>IF(L3434&gt;L3432,((L3434*L3427)-(L3432*L3427)),0)+IF(M3434&gt;M3432,((M3434*M3427)-(M3432*M3427)),0)+IF(N3434&gt;N3432,((N3434*N3427)-(N3432*N3427)),0)+IF(O3434&gt;O3432,((O3434*O3427)-(O3432*O3427)),0)+IF(P3434&gt;P3432,((P3434*P3427)-(P3432*P3427)),0)+IF(Q3434&gt;Q3432,((Q3434*Q3427)-(Q3432*Q3427)),0)+IF(R3434&gt;R3432,((R3434*R3427)-(R3432*R3427)),0)</f>
        <v>0</v>
      </c>
      <c r="V3434" s="401">
        <f>I3434+S3434</f>
        <v>0</v>
      </c>
      <c r="W3434" s="436">
        <f>J3434+T3434</f>
        <v>0</v>
      </c>
      <c r="X3434" s="438">
        <f>K3434+U3434</f>
        <v>0</v>
      </c>
      <c r="Y3434" s="483">
        <f>K3434+U3434+X3421</f>
        <v>0</v>
      </c>
      <c r="Z3434" s="510"/>
    </row>
    <row r="3435" spans="1:28" ht="16.5" thickBot="1">
      <c r="A3435" s="414"/>
      <c r="B3435" s="157" t="s">
        <v>23</v>
      </c>
      <c r="C3435" s="180" t="str">
        <f>'3rd 1'!AE62</f>
        <v/>
      </c>
      <c r="D3435" s="180" t="str">
        <f>'3rd 2'!AE62</f>
        <v/>
      </c>
      <c r="E3435" s="180" t="str">
        <f>'3rd 3'!AE62</f>
        <v/>
      </c>
      <c r="F3435" s="180" t="str">
        <f>'3rd 4'!AE62</f>
        <v/>
      </c>
      <c r="G3435" s="180" t="str">
        <f>'3rd 5'!AE62</f>
        <v/>
      </c>
      <c r="H3435" s="180" t="str">
        <f>'3rd 6'!AE62</f>
        <v/>
      </c>
      <c r="I3435" s="416"/>
      <c r="J3435" s="416"/>
      <c r="K3435" s="419"/>
      <c r="L3435" s="180" t="str">
        <f>'4th 1'!AE62</f>
        <v/>
      </c>
      <c r="M3435" s="180" t="str">
        <f>'4th 2'!AE62</f>
        <v/>
      </c>
      <c r="N3435" s="180" t="str">
        <f>'4th 3'!AE62</f>
        <v/>
      </c>
      <c r="O3435" s="180" t="str">
        <f>'4th 4'!AE62</f>
        <v/>
      </c>
      <c r="P3435" s="180" t="str">
        <f>'4th 5'!AE62</f>
        <v/>
      </c>
      <c r="Q3435" s="180" t="str">
        <f>'4th 6'!AE62</f>
        <v/>
      </c>
      <c r="R3435" s="180" t="str">
        <f>'4th 7'!AE62</f>
        <v/>
      </c>
      <c r="S3435" s="416"/>
      <c r="T3435" s="416"/>
      <c r="U3435" s="419"/>
      <c r="V3435" s="402"/>
      <c r="W3435" s="437"/>
      <c r="X3435" s="439"/>
      <c r="Y3435" s="406"/>
      <c r="Z3435" s="510"/>
    </row>
    <row r="3436" spans="1:28" ht="19.5" customHeight="1" thickTop="1" thickBot="1">
      <c r="A3436" s="435" t="s">
        <v>31</v>
      </c>
      <c r="B3436" s="435"/>
      <c r="C3436" s="435"/>
      <c r="D3436" s="435"/>
      <c r="E3436" s="435"/>
      <c r="F3436" s="435"/>
      <c r="G3436" s="435"/>
      <c r="H3436" s="435"/>
      <c r="I3436" s="435"/>
      <c r="J3436" s="435"/>
      <c r="K3436" s="435"/>
      <c r="L3436" s="435"/>
      <c r="M3436" s="435"/>
      <c r="N3436" s="435"/>
      <c r="O3436" s="435"/>
      <c r="P3436" s="435"/>
      <c r="Q3436" s="435"/>
      <c r="R3436" s="435"/>
      <c r="S3436" s="435"/>
      <c r="T3436" s="435"/>
      <c r="U3436" s="435"/>
      <c r="V3436" s="435"/>
      <c r="W3436" s="435"/>
      <c r="X3436" s="435"/>
      <c r="Y3436" s="435"/>
      <c r="Z3436" s="510"/>
    </row>
    <row r="3437" spans="1:28" ht="17.25" customHeight="1" thickTop="1" thickBot="1">
      <c r="A3437" s="478" t="s">
        <v>46</v>
      </c>
      <c r="B3437" s="479"/>
      <c r="C3437" s="479"/>
      <c r="D3437" s="479"/>
      <c r="E3437" s="479"/>
      <c r="F3437" s="479"/>
      <c r="G3437" s="479"/>
      <c r="H3437" s="479"/>
      <c r="I3437" s="479"/>
      <c r="J3437" s="479"/>
      <c r="K3437" s="480"/>
      <c r="L3437" s="426" t="s">
        <v>47</v>
      </c>
      <c r="M3437" s="426"/>
      <c r="N3437" s="426"/>
      <c r="O3437" s="426"/>
      <c r="P3437" s="426"/>
      <c r="Q3437" s="426"/>
      <c r="R3437" s="426"/>
      <c r="S3437" s="426"/>
      <c r="T3437" s="426"/>
      <c r="U3437" s="427"/>
      <c r="V3437" s="160"/>
      <c r="W3437" s="428" t="s">
        <v>39</v>
      </c>
      <c r="X3437" s="428"/>
      <c r="Y3437" s="161"/>
      <c r="Z3437" s="510"/>
    </row>
    <row r="3438" spans="1:28" ht="17.25" thickTop="1">
      <c r="A3438" s="99" t="s">
        <v>22</v>
      </c>
      <c r="B3438" s="100"/>
      <c r="C3438" s="101">
        <f>'5th 1'!B4</f>
        <v>301</v>
      </c>
      <c r="D3438" s="101">
        <f>'5th 2'!B4</f>
        <v>302</v>
      </c>
      <c r="E3438" s="101">
        <f>'5th 3'!B4</f>
        <v>303</v>
      </c>
      <c r="F3438" s="101">
        <f>'5th 4'!B4</f>
        <v>304</v>
      </c>
      <c r="G3438" s="101">
        <f>'5th 5'!B4</f>
        <v>305</v>
      </c>
      <c r="H3438" s="101">
        <f>'5th 6'!B4</f>
        <v>0</v>
      </c>
      <c r="I3438" s="430" t="s">
        <v>0</v>
      </c>
      <c r="J3438" s="430" t="s">
        <v>3</v>
      </c>
      <c r="K3438" s="432" t="s">
        <v>2</v>
      </c>
      <c r="L3438" s="101">
        <f>'6th 1'!B4</f>
        <v>306</v>
      </c>
      <c r="M3438" s="101">
        <f>'6th 2'!B4</f>
        <v>307</v>
      </c>
      <c r="N3438" s="101">
        <f>'6th 3'!B4</f>
        <v>308</v>
      </c>
      <c r="O3438" s="101">
        <f>'6th 4'!B4</f>
        <v>309</v>
      </c>
      <c r="P3438" s="101">
        <f>'6th 5'!B4</f>
        <v>310</v>
      </c>
      <c r="Q3438" s="101">
        <f>'6th 6'!B4</f>
        <v>0</v>
      </c>
      <c r="R3438" s="101">
        <f>'6th 7'!B4</f>
        <v>0</v>
      </c>
      <c r="S3438" s="429" t="s">
        <v>0</v>
      </c>
      <c r="T3438" s="429" t="s">
        <v>3</v>
      </c>
      <c r="U3438" s="431" t="s">
        <v>2</v>
      </c>
      <c r="V3438" s="433" t="s">
        <v>62</v>
      </c>
      <c r="W3438" s="434"/>
      <c r="X3438" s="434"/>
      <c r="Y3438" s="162" t="str">
        <f>IF(X3439&gt;=4,"A+",IF(X3439&gt;=3.75,"A",IF(X3439&gt;=3.5,"A-",IF(X3439&gt;=3.25,"B+",IF(X3439&gt;=3,"B",IF(X3439&gt;=2.75,"B-",IF(X3439&gt;=2.5,"C+",IF(X3439&gt;=2,"C","F"))))))))</f>
        <v>F</v>
      </c>
      <c r="Z3438" s="510"/>
    </row>
    <row r="3439" spans="1:28" ht="65.25" customHeight="1">
      <c r="A3439" s="77" t="s">
        <v>63</v>
      </c>
      <c r="B3439" s="78"/>
      <c r="C3439" s="79">
        <f>IF('5th 1'!C62&gt;0,'5th 1'!D6,IF('5th 1'!K62&gt;0,'5th 1'!L6,IF('5th 1'!S62&gt;0,'5th 1'!T6,0)))</f>
        <v>0</v>
      </c>
      <c r="D3439" s="79">
        <f>IF('5th 2'!C62&gt;0,'5th 2'!D6,IF('5th 2'!K62&gt;0,'5th 2'!L6,IF('5th 2'!S62&gt;0,'5th 2'!T6,0)))</f>
        <v>0</v>
      </c>
      <c r="E3439" s="79">
        <f>IF('5th 3'!C62&gt;0,'5th 3'!D6,IF('5th 3'!K62&gt;0,'5th 3'!L6,IF('5th 3'!S62&gt;0,'5th 3'!T6,0)))</f>
        <v>0</v>
      </c>
      <c r="F3439" s="79">
        <f>IF('5th 4'!C62&gt;0,'5th 4'!D6,IF('5th 4'!K62&gt;0,'5th 4'!L6,IF('5th 4'!S62&gt;0,'5th 4'!T6,0)))</f>
        <v>0</v>
      </c>
      <c r="G3439" s="79">
        <f>IF('5th 5'!C62&gt;0,'5th 5'!D6,IF('5th 5'!K62&gt;0,'5th 5'!L6,IF('5th 5'!S62&gt;0,'5th 5'!T6,0)))</f>
        <v>0</v>
      </c>
      <c r="H3439" s="79">
        <f>IF('5th 6'!C62&gt;0,'5th 6'!D6,IF('5th 6'!K62&gt;0,'5th 6'!L6,IF('5th 6'!S62&gt;0,'5th 6'!T6,0)))</f>
        <v>0</v>
      </c>
      <c r="I3439" s="481"/>
      <c r="J3439" s="481"/>
      <c r="K3439" s="482"/>
      <c r="L3439" s="79">
        <f>IF('6th 1'!C62&gt;0,'6th 1'!D6,IF('6th 1'!K62&gt;0,'6th 1'!L6,IF('6th 1'!S62&gt;0,'6th 1'!T6,0)))</f>
        <v>0</v>
      </c>
      <c r="M3439" s="79">
        <f>IF('6th 2'!C62&gt;0,'6th 2'!D6,IF('6th 2'!K62&gt;0,'6th 2'!L6,IF('6th 2'!S62&gt;0,'6th 2'!T6,0)))</f>
        <v>0</v>
      </c>
      <c r="N3439" s="79">
        <f>IF('6th 3'!C62&gt;0,'6th 3'!D6,IF('6th 3'!K62&gt;0,'6th 3'!L6,IF('6th 3'!S62&gt;0,'6th 3'!T6,0)))</f>
        <v>0</v>
      </c>
      <c r="O3439" s="79">
        <f>IF('6th 4'!C62&gt;0,'6th 4'!D6,IF('6th 4'!K62&gt;0,'6th 4'!L6,IF('6th 4'!S62&gt;0,'6th 4'!T6,0)))</f>
        <v>0</v>
      </c>
      <c r="P3439" s="79">
        <f>IF('6th 5'!C62&gt;0,'6th 5'!D6,IF('6th 5'!K62&gt;0,'6th 5'!L6,IF('6th 5'!S62&gt;0,'6th 5'!T6,0)))</f>
        <v>0</v>
      </c>
      <c r="Q3439" s="79">
        <f>IF('6th 6'!C62&gt;0,'6th 6'!D6,IF('6th 6'!K62&gt;0,'6th 6'!L6,IF('6th 6'!S62&gt;0,'6th 6'!T6,0)))</f>
        <v>0</v>
      </c>
      <c r="R3439" s="79">
        <f>IF('6th 7'!C62&gt;0,'6th 7'!D6,IF('6th 7'!K62&gt;0,'6th 7'!L6,IF('6th 7'!S62&gt;0,'6th 7'!T6,0)))</f>
        <v>0</v>
      </c>
      <c r="S3439" s="429"/>
      <c r="T3439" s="429"/>
      <c r="U3439" s="431"/>
      <c r="V3439" s="335">
        <f>IF(I3441&gt;0,(V3444+V3426),0)</f>
        <v>0</v>
      </c>
      <c r="W3439" s="254">
        <f>IF(I3441&gt;0,(W3444+W3426),0)</f>
        <v>0</v>
      </c>
      <c r="X3439" s="336">
        <f>IF(S3441&gt;0,(W3439/94.5),IF(I3441&gt;0,(W3439/78),0))</f>
        <v>0</v>
      </c>
      <c r="Y3439" s="163">
        <f>IF(X3439&gt;=2.5,Y3438,IF(X3439&gt;=2.25,"C",IF(X3439&gt;=2,"D",IF(X3439=0,0,"F"))))</f>
        <v>0</v>
      </c>
      <c r="Z3439" s="510"/>
    </row>
    <row r="3440" spans="1:28" ht="16.5">
      <c r="A3440" s="77" t="s">
        <v>12</v>
      </c>
      <c r="B3440" s="78"/>
      <c r="C3440" s="102">
        <f>IF('5th 1'!C62&gt;0,'5th 1'!H4,IF('5th 1'!K62&gt;0,'5th 1'!P4,IF('5th 1'!S62&gt;0,'5th 1'!X4,0)))</f>
        <v>0</v>
      </c>
      <c r="D3440" s="102">
        <f>IF('5th 2'!C62&gt;0,'5th 2'!H4,IF('5th 2'!K62&gt;0,'5th 2'!P4,IF('5th 2'!S62&gt;0,'5th 2'!X4,0)))</f>
        <v>0</v>
      </c>
      <c r="E3440" s="102">
        <f>IF('5th 3'!C62&gt;0,'5th 3'!H4,IF('5th 3'!K62&gt;0,'5th 3'!P4,IF('5th 3'!S62&gt;0,'5th 3'!X4,0)))</f>
        <v>0</v>
      </c>
      <c r="F3440" s="102">
        <f>IF('5th 4'!C62&gt;0,'5th 4'!H4,IF('5th 4'!K62&gt;0,'5th 4'!P4,IF('5th 4'!S62&gt;0,'5th 4'!X4,0)))</f>
        <v>0</v>
      </c>
      <c r="G3440" s="102">
        <f>IF('5th 5'!C62&gt;0,'5th 5'!H4,IF('5th 5'!K62&gt;0,'5th 5'!P4,IF('5th 5'!S62&gt;0,'5th 5'!X4,0)))</f>
        <v>0</v>
      </c>
      <c r="H3440" s="102">
        <f>IF('5th 6'!C62&gt;0,'5th 6'!H4,IF('5th 6'!K62&gt;0,'5th 6'!P4,IF('5th 6'!S62&gt;0,'5th 6'!X4,0)))</f>
        <v>0</v>
      </c>
      <c r="I3440" s="481"/>
      <c r="J3440" s="481"/>
      <c r="K3440" s="482"/>
      <c r="L3440" s="102">
        <f>IF('6th 1'!C62&gt;0,'6th 1'!H4,IF('6th 1'!K62&gt;0,'6th 1'!P4,IF('6th 1'!S62&gt;0,'6th 1'!X4,0)))</f>
        <v>0</v>
      </c>
      <c r="M3440" s="102">
        <f>IF('6th 2'!C62&gt;0,'6th 2'!H4,IF('6th 2'!K62&gt;0,'6th 2'!P4,IF('6th 2'!S62&gt;0,'6th 2'!X4,0)))</f>
        <v>0</v>
      </c>
      <c r="N3440" s="102">
        <f>IF('6th 3'!C62&gt;0,'6th 3'!H4,IF('6th 3'!K62&gt;0,'6th 3'!P4,IF('6th 3'!S62&gt;0,'6th 3'!X4,0)))</f>
        <v>0</v>
      </c>
      <c r="O3440" s="102">
        <f>IF('6th 4'!C62&gt;0,'6th 4'!H4,IF('6th 4'!K62&gt;0,'6th 4'!P4,IF('6th 4'!S62&gt;0,'6th 4'!X4,0)))</f>
        <v>0</v>
      </c>
      <c r="P3440" s="102">
        <f>IF('6th 5'!C62&gt;0,'6th 5'!H4,IF('6th 5'!K62&gt;0,'6th 5'!P4,IF('6th 5'!S62&gt;0,'6th 5'!X4,0)))</f>
        <v>0</v>
      </c>
      <c r="Q3440" s="102">
        <f>IF('6th 6'!C62&gt;0,'6th 6'!H4,IF('6th 6'!K62&gt;0,'6th 6'!#REF!,IF('6th 6'!S62&gt;0,'6th 6'!X4,0)))</f>
        <v>0</v>
      </c>
      <c r="R3440" s="102">
        <f>IF('6th 7'!C62&gt;0,'6th 7'!H4,IF('6th 7'!K62&gt;0,'6th 7'!P4,IF('6th 7'!S62&gt;0,'6th 7'!X4,0)))</f>
        <v>0</v>
      </c>
      <c r="S3440" s="430"/>
      <c r="T3440" s="430"/>
      <c r="U3440" s="432"/>
      <c r="V3440" s="460" t="s">
        <v>41</v>
      </c>
      <c r="W3440" s="461"/>
      <c r="X3440" s="461"/>
      <c r="Y3440" s="462"/>
      <c r="Z3440" s="510"/>
    </row>
    <row r="3441" spans="1:26" ht="17.25" thickBot="1">
      <c r="A3441" s="77" t="s">
        <v>11</v>
      </c>
      <c r="B3441" s="78"/>
      <c r="C3441" s="102">
        <v>100</v>
      </c>
      <c r="D3441" s="102">
        <v>100</v>
      </c>
      <c r="E3441" s="102">
        <v>100</v>
      </c>
      <c r="F3441" s="102">
        <v>100</v>
      </c>
      <c r="G3441" s="102">
        <v>100</v>
      </c>
      <c r="H3441" s="102">
        <v>100</v>
      </c>
      <c r="I3441" s="465">
        <f>(C3445*C3440)+(D3445*D3440)+(E3445*E3440)+(F3445*F3440)+(G3445*G3440)+(H3445*H3440)</f>
        <v>0</v>
      </c>
      <c r="J3441" s="84"/>
      <c r="K3441" s="103" t="e">
        <f>IF(J3443&gt;=4,"A+",IF(J3443&gt;=3.75,"A",IF(J3443&gt;=3.5,"A-",IF(J3443&gt;=3.25,"B+",IF(J3443&gt;=3,"B",IF(J3443&gt;=2.75,"B-",IF(J3443&gt;=2.5,"C+",IF(J3443&gt;=2,"C","F"))))))))</f>
        <v>#DIV/0!</v>
      </c>
      <c r="L3441" s="102">
        <v>100</v>
      </c>
      <c r="M3441" s="102">
        <v>100</v>
      </c>
      <c r="N3441" s="102">
        <v>100</v>
      </c>
      <c r="O3441" s="102">
        <v>100</v>
      </c>
      <c r="P3441" s="102">
        <v>100</v>
      </c>
      <c r="Q3441" s="102">
        <v>100</v>
      </c>
      <c r="R3441" s="102">
        <v>100</v>
      </c>
      <c r="S3441" s="465">
        <f>(L3445*L3440)+(M3445*M3440)+(N3445*N3440)+(O3445*O3440)+(P3445*P3440)+(Q3445*Q3440)+(R3445*R3440)</f>
        <v>0</v>
      </c>
      <c r="T3441" s="84"/>
      <c r="U3441" s="103" t="e">
        <f>IF(T3443&gt;=4,"A+",IF(T3443&gt;=3.75,"A",IF(T3443&gt;=3.5,"A-",IF(T3443&gt;=3.25,"B+",IF(T3443&gt;=3,"B",IF(T3443&gt;=2.75,"B-",IF(T3443&gt;=2.5,"C+",IF(T3443&gt;=2,"C","F"))))))))</f>
        <v>#DIV/0!</v>
      </c>
      <c r="V3441" s="467" t="s">
        <v>29</v>
      </c>
      <c r="W3441" s="469" t="s">
        <v>0</v>
      </c>
      <c r="X3441" s="469" t="s">
        <v>3</v>
      </c>
      <c r="Y3441" s="476" t="s">
        <v>2</v>
      </c>
      <c r="Z3441" s="510"/>
    </row>
    <row r="3442" spans="1:26" ht="17.25" thickTop="1">
      <c r="A3442" s="77" t="s">
        <v>28</v>
      </c>
      <c r="B3442" s="86"/>
      <c r="C3442" s="104">
        <f>IF('5th 1'!C62&gt;0,'5th 1'!C62,IF('5th 1'!K62&gt;0,'5th 1'!K62,IF('5th 1'!S62&gt;0,'5th 1'!S62,0)))</f>
        <v>0</v>
      </c>
      <c r="D3442" s="104">
        <f>IF('5th 2'!C62&gt;0,'5th 2'!C62,IF('5th 2'!K62&gt;0,'5th 2'!K62,IF('5th 2'!S62&gt;0,'5th 2'!S62,0)))</f>
        <v>0</v>
      </c>
      <c r="E3442" s="104">
        <f>IF('5th 3'!C62&gt;0,'5th 3'!C62,IF('5th 3'!K62&gt;0,'5th 3'!K62,IF('5th 3'!S62&gt;0,'5th 3'!S62,0)))</f>
        <v>0</v>
      </c>
      <c r="F3442" s="104">
        <f>IF('5th 4'!C62&gt;0,'5th 4'!C62,IF('5th 4'!K62&gt;0,'5th 4'!K62,IF('5th 4'!S62&gt;0,'5th 4'!S62,0)))</f>
        <v>0</v>
      </c>
      <c r="G3442" s="104">
        <f>IF('5th 5'!C62&gt;0,'5th 5'!C62,IF('5th 5'!K62&gt;0,'5th 5'!K62,IF('5th 5'!S62&gt;0,'5th 5'!S62,0)))</f>
        <v>0</v>
      </c>
      <c r="H3442" s="104">
        <f>IF('5th 6'!C62&gt;0,'5th 6'!C62,IF('5th 6'!K62&gt;0,'5th 6'!K62,IF('5th 6'!S62&gt;0,'5th 6'!S62,0)))</f>
        <v>0</v>
      </c>
      <c r="I3442" s="448"/>
      <c r="J3442" s="98"/>
      <c r="K3442" s="90"/>
      <c r="L3442" s="104">
        <f>IF('6th 1'!C62&gt;0,'6th 1'!C62,IF('6th 1'!K62&gt;0,'6th 1'!K62,IF('6th 1'!S62&gt;0,'6th 1'!S62,0)))</f>
        <v>0</v>
      </c>
      <c r="M3442" s="104">
        <f>IF('6th 2'!C62&gt;0,'6th 2'!C62,IF('6th 2'!K62&gt;0,'6th 2'!K62,IF('6th 2'!S62&gt;0,'6th 2'!S62,0)))</f>
        <v>0</v>
      </c>
      <c r="N3442" s="104">
        <f>IF('6th 3'!C62&gt;0,'6th 3'!C62,IF('6th 3'!K62&gt;0,'6th 3'!K62,IF('6th 3'!S62&gt;0,'6th 3'!S62,0)))</f>
        <v>0</v>
      </c>
      <c r="O3442" s="104">
        <f>IF('6th 4'!C62&gt;0,'6th 4'!C62,IF('6th 4'!K62&gt;0,'6th 4'!K62,IF('6th 4'!S62&gt;0,'6th 4'!S62,0)))</f>
        <v>0</v>
      </c>
      <c r="P3442" s="104">
        <f>IF('6th 5'!C62&gt;0,'6th 5'!C62,IF('6th 5'!K62&gt;0,'6th 5'!K62,IF('6th 5'!S62&gt;0,'6th 5'!S62,0)))</f>
        <v>0</v>
      </c>
      <c r="Q3442" s="104">
        <f>IF('6th 6'!C62&gt;0,'6th 6'!C62,IF('6th 6'!K62&gt;0,'6th 6'!K62,IF('6th 6'!S62&gt;0,'6th 6'!S62,0)))</f>
        <v>0</v>
      </c>
      <c r="R3442" s="104">
        <f>IF('6th 7'!C62&gt;0,'6th 7'!C62,IF('6th 7'!K62&gt;0,'6th 7'!K62,IF('6th 7'!S62&gt;0,'6th 7'!S62,0)))</f>
        <v>0</v>
      </c>
      <c r="S3442" s="448"/>
      <c r="T3442" s="98"/>
      <c r="U3442" s="90"/>
      <c r="V3442" s="468"/>
      <c r="W3442" s="470"/>
      <c r="X3442" s="471"/>
      <c r="Y3442" s="477"/>
      <c r="Z3442" s="510"/>
    </row>
    <row r="3443" spans="1:26" ht="16.5" customHeight="1">
      <c r="A3443" s="423" t="s">
        <v>26</v>
      </c>
      <c r="B3443" s="91" t="s">
        <v>60</v>
      </c>
      <c r="C3443" s="104">
        <f>IF('5th 1'!C62&gt;0,'5th 1'!J62,IF('5th 1'!K62&gt;0,'5th 1'!R62,IF('5th 1'!S62&gt;0,'5th 1'!Z62,0)))</f>
        <v>0</v>
      </c>
      <c r="D3443" s="104">
        <f>IF('5th 2'!C62&gt;0,'5th 2'!J62,IF('5th 2'!K62&gt;0,'5th 2'!R62,IF('5th 2'!S62&gt;0,'5th 2'!Z62,0)))</f>
        <v>0</v>
      </c>
      <c r="E3443" s="104">
        <f>IF('5th 3'!C62&gt;0,'5th 3'!J62,IF('5th 3'!K62&gt;0,'5th 3'!R62,IF('5th 3'!S62&gt;0,'5th 3'!Z62,0)))</f>
        <v>0</v>
      </c>
      <c r="F3443" s="104">
        <f>IF('5th 4'!C62&gt;0,'5th 4'!J62,IF('5th 4'!K62&gt;0,'5th 4'!R62,IF('5th 4'!S62&gt;0,'5th 4'!Z62,0)))</f>
        <v>0</v>
      </c>
      <c r="G3443" s="104">
        <f>IF('5th 5'!C62&gt;0,'5th 5'!J62,IF('5th 5'!K62&gt;0,'5th 5'!R62,IF('5th 5'!S62&gt;0,'5th 5'!Z62,0)))</f>
        <v>0</v>
      </c>
      <c r="H3443" s="104">
        <f>IF('5th 6'!C62&gt;0,'5th 6'!J62,IF('5th 6'!K62&gt;0,'5th 6'!R62,IF('5th 6'!S62&gt;0,'5th 6'!Z62,0)))</f>
        <v>0</v>
      </c>
      <c r="I3443" s="448"/>
      <c r="J3443" s="440" t="e">
        <f>I3441/(C3440+D3440+E3440+F3440+G3440+H3440)</f>
        <v>#DIV/0!</v>
      </c>
      <c r="K3443" s="442" t="e">
        <f>IF(J3443&gt;=2.5,K3441,IF(J3443&gt;=2.25,"C",IF(J3443&gt;=2,"D",IF(J3443=0,0,"F"))))</f>
        <v>#DIV/0!</v>
      </c>
      <c r="L3443" s="107">
        <f>IF('6th 1'!C62&gt;0,'6th 1'!J62,IF('6th 1'!K62&gt;0,'6th 1'!R62,IF('6th 1'!S62&gt;0,'6th 1'!Z62,0)))</f>
        <v>0</v>
      </c>
      <c r="M3443" s="104">
        <f>IF('6th 2'!C62&gt;0,'6th 2'!J62,IF('6th 2'!K62&gt;0,'6th 2'!R62,IF('6th 2'!S62&gt;0,'6th 2'!Z62,0)))</f>
        <v>0</v>
      </c>
      <c r="N3443" s="104">
        <f>IF('6th 3'!C62&gt;0,'6th 3'!J62,IF('6th 3'!K62&gt;0,'6th 3'!R62,IF('6th 3'!S62&gt;0,'6th 3'!Z62,0)))</f>
        <v>0</v>
      </c>
      <c r="O3443" s="104">
        <f>IF('6th 4'!C62&gt;0,'6th 4'!J62,IF('6th 4'!K62&gt;0,'6th 4'!R62,IF('6th 4'!S62&gt;0,'6th 4'!Z62,0)))</f>
        <v>0</v>
      </c>
      <c r="P3443" s="104">
        <f>IF('6th 5'!C62&gt;0,'6th 5'!J62,IF('6th 5'!K62&gt;0,'6th 5'!R62,IF('6th 5'!S62&gt;0,'6th 5'!Z62,0)))</f>
        <v>0</v>
      </c>
      <c r="Q3443" s="104">
        <f>IF('6th 6'!C62&gt;0,'6th 6'!J62,IF('6th 6'!K62&gt;0,'6th 6'!R62,IF('6th 6'!S62&gt;0,'6th 6'!Z62,0)))</f>
        <v>0</v>
      </c>
      <c r="R3443" s="104">
        <f>IF('6th 7'!C62&gt;0,'6th 7'!J62,IF('6th 7'!K62&gt;0,'6th 7'!R62,IF('6th 7'!S62&gt;0,'6th 7'!Z62,0)))</f>
        <v>0</v>
      </c>
      <c r="S3443" s="448"/>
      <c r="T3443" s="440" t="e">
        <f>S3441/(L3440+M3440+N3440+O3440+P3440+Q3440+R3440)</f>
        <v>#DIV/0!</v>
      </c>
      <c r="U3443" s="442" t="e">
        <f>IF(T3443&gt;=2.5,U3441,IF(T3443&gt;=2.25,"C",IF(T3443&gt;=2,"D",IF(T3443=0,0,"F"))))</f>
        <v>#DIV/0!</v>
      </c>
      <c r="V3443" s="443" t="s">
        <v>40</v>
      </c>
      <c r="W3443" s="443"/>
      <c r="X3443" s="443"/>
      <c r="Y3443" s="443"/>
      <c r="Z3443" s="510"/>
    </row>
    <row r="3444" spans="1:26" ht="16.5" customHeight="1">
      <c r="A3444" s="424"/>
      <c r="B3444" s="91" t="s">
        <v>67</v>
      </c>
      <c r="C3444" s="117">
        <f>'5th 1'!AA62</f>
        <v>0</v>
      </c>
      <c r="D3444" s="117">
        <f>'5th 2'!AA62</f>
        <v>0</v>
      </c>
      <c r="E3444" s="117">
        <f>'5th 3'!AA62</f>
        <v>0</v>
      </c>
      <c r="F3444" s="117">
        <f>'5th 4'!AA62</f>
        <v>0</v>
      </c>
      <c r="G3444" s="117">
        <f>'5th 5'!AA62</f>
        <v>0</v>
      </c>
      <c r="H3444" s="117">
        <f>'5th 6'!AA62</f>
        <v>0</v>
      </c>
      <c r="I3444" s="448"/>
      <c r="J3444" s="441"/>
      <c r="K3444" s="442"/>
      <c r="L3444" s="118">
        <f>'6th 1'!AA62</f>
        <v>0</v>
      </c>
      <c r="M3444" s="117">
        <f>'6th 2'!AA62</f>
        <v>0</v>
      </c>
      <c r="N3444" s="117">
        <f>'6th 3'!AA62</f>
        <v>0</v>
      </c>
      <c r="O3444" s="117">
        <f>'6th 4'!AA62</f>
        <v>0</v>
      </c>
      <c r="P3444" s="117">
        <f>'6th 5'!AA62</f>
        <v>0</v>
      </c>
      <c r="Q3444" s="117">
        <f>'6th 6'!AA62</f>
        <v>0</v>
      </c>
      <c r="R3444" s="117">
        <f>'6th 7'!AA62</f>
        <v>0</v>
      </c>
      <c r="S3444" s="448"/>
      <c r="T3444" s="441"/>
      <c r="U3444" s="442"/>
      <c r="V3444" s="444">
        <f>IF((C3445+C3447)=0,0,C3440)+IF((D3445+D3447)=0,0,D3440)+IF((E3445+E3447)=0,0,E3440)+IF((F3445+F3447)=0,0,F3440)+IF((G3445+G3447)=0,0,G3440)+IF((H3445+H3447)=0,0,H3440)+IF((L3445+L3447)=0,0,L3440)+IF((M3445+M3447)=0,0,M3440)+IF((N3445+N3447)=0,0,N3440)+IF((O3445+O3447)=0,0,O3440)+IF((P3445+P3447)=0,0,P3440)+IF((Q3445+Q3447)=0,0,Q3440)+IF((R3445+R3447)=0,0,R3440)+IF(G3464&gt;0,1.5,0)</f>
        <v>0</v>
      </c>
      <c r="W3444" s="447">
        <f>I3441+S3441+(G3464*1.5)</f>
        <v>0</v>
      </c>
      <c r="X3444" s="440" t="e">
        <f>IF(S3441&gt;0,(W3444/31.5),J3443)</f>
        <v>#DIV/0!</v>
      </c>
      <c r="Y3444" s="164" t="e">
        <f>IF(X3444&gt;=4,"A+",IF(X3444&gt;=3.75,"A",IF(X3444&gt;=3.5,"A-",IF(X3444&gt;=3.25,"B+",IF(X3444&gt;=3,"B",IF(X3444&gt;=2.75,"B-",IF(X3444&gt;=2.5,"C+",IF(X3444&gt;=2,"C","F"))))))))</f>
        <v>#DIV/0!</v>
      </c>
      <c r="Z3444" s="510"/>
    </row>
    <row r="3445" spans="1:26" ht="16.5">
      <c r="A3445" s="424"/>
      <c r="B3445" s="91" t="s">
        <v>1</v>
      </c>
      <c r="C3445" s="104">
        <f>'5th 1'!AC62</f>
        <v>0</v>
      </c>
      <c r="D3445" s="104">
        <f>'5th 2'!AC62</f>
        <v>0</v>
      </c>
      <c r="E3445" s="104">
        <f>'5th 3'!AC62</f>
        <v>0</v>
      </c>
      <c r="F3445" s="104">
        <f>'5th 4'!AC62</f>
        <v>0</v>
      </c>
      <c r="G3445" s="104">
        <f>'5th 5'!AC62</f>
        <v>0</v>
      </c>
      <c r="H3445" s="104">
        <f>'5th 6'!AC62</f>
        <v>0</v>
      </c>
      <c r="I3445" s="448"/>
      <c r="J3445" s="98"/>
      <c r="K3445" s="110"/>
      <c r="L3445" s="107">
        <f>'6th 1'!AC62</f>
        <v>0</v>
      </c>
      <c r="M3445" s="104">
        <f>'6th 2'!AC62</f>
        <v>0</v>
      </c>
      <c r="N3445" s="104">
        <f>'6th 3'!AC62</f>
        <v>0</v>
      </c>
      <c r="O3445" s="104">
        <f>'6th 4'!AC62</f>
        <v>0</v>
      </c>
      <c r="P3445" s="104">
        <f>'6th 5'!AC62</f>
        <v>0</v>
      </c>
      <c r="Q3445" s="104">
        <f>'6th 6'!AC62</f>
        <v>0</v>
      </c>
      <c r="R3445" s="104">
        <f>'6th 7'!AC62</f>
        <v>0</v>
      </c>
      <c r="S3445" s="448"/>
      <c r="T3445" s="98"/>
      <c r="U3445" s="110"/>
      <c r="V3445" s="445"/>
      <c r="W3445" s="448"/>
      <c r="X3445" s="441"/>
      <c r="Y3445" s="451" t="e">
        <f>IF(S3441&gt;0,(IF(X3444&gt;=2.5,Y3444,IF(X3444&gt;=2.25,"C",IF(X3444&gt;=2,"D","F")))),K3443)</f>
        <v>#DIV/0!</v>
      </c>
      <c r="Z3445" s="510"/>
    </row>
    <row r="3446" spans="1:26" ht="17.25" customHeight="1" thickBot="1">
      <c r="A3446" s="424"/>
      <c r="B3446" s="91" t="s">
        <v>2</v>
      </c>
      <c r="C3446" s="104" t="str">
        <f>'5th 1'!AB62</f>
        <v/>
      </c>
      <c r="D3446" s="104" t="str">
        <f>'5th 2'!AB62</f>
        <v/>
      </c>
      <c r="E3446" s="104" t="str">
        <f>'5th 3'!AB62</f>
        <v/>
      </c>
      <c r="F3446" s="104" t="str">
        <f>'5th 4'!AB62</f>
        <v/>
      </c>
      <c r="G3446" s="104" t="str">
        <f>'5th 5'!AB62</f>
        <v/>
      </c>
      <c r="H3446" s="104" t="str">
        <f>'5th 6'!AB62</f>
        <v/>
      </c>
      <c r="I3446" s="448"/>
      <c r="J3446" s="98"/>
      <c r="K3446" s="109"/>
      <c r="L3446" s="111" t="str">
        <f>'6th 1'!AB62</f>
        <v/>
      </c>
      <c r="M3446" s="104" t="str">
        <f>'6th 2'!AB62</f>
        <v/>
      </c>
      <c r="N3446" s="104" t="str">
        <f>'6th 3'!AB62</f>
        <v/>
      </c>
      <c r="O3446" s="104" t="str">
        <f>'6th 4'!AB62</f>
        <v/>
      </c>
      <c r="P3446" s="104" t="str">
        <f>'6th 5'!AB62</f>
        <v/>
      </c>
      <c r="Q3446" s="104" t="str">
        <f>'6th 6'!AB62</f>
        <v/>
      </c>
      <c r="R3446" s="104" t="str">
        <f>'6th 7'!AB62</f>
        <v/>
      </c>
      <c r="S3446" s="448"/>
      <c r="T3446" s="98"/>
      <c r="U3446" s="109"/>
      <c r="V3446" s="446"/>
      <c r="W3446" s="449"/>
      <c r="X3446" s="450"/>
      <c r="Y3446" s="452"/>
      <c r="Z3446" s="510"/>
    </row>
    <row r="3447" spans="1:26" ht="17.25" thickTop="1">
      <c r="A3447" s="413" t="s">
        <v>127</v>
      </c>
      <c r="B3447" s="91" t="s">
        <v>1</v>
      </c>
      <c r="C3447" s="104">
        <f>'5th 1'!AD62</f>
        <v>0</v>
      </c>
      <c r="D3447" s="104">
        <f>'5th 2'!AD62</f>
        <v>0</v>
      </c>
      <c r="E3447" s="104">
        <f>'5th 3'!AD62</f>
        <v>0</v>
      </c>
      <c r="F3447" s="104">
        <f>'5th 4'!AD62</f>
        <v>0</v>
      </c>
      <c r="G3447" s="104">
        <f>'5th 5'!AD62</f>
        <v>0</v>
      </c>
      <c r="H3447" s="104">
        <f>'5th 6'!AD62</f>
        <v>0</v>
      </c>
      <c r="I3447" s="415">
        <f>(C3447*C3440)+(D3447*D3440)+(E3447*E3440)+(F3447*F3440)+(G3447*G3440)+(H3447*H3440)</f>
        <v>0</v>
      </c>
      <c r="J3447" s="417">
        <f>IF(C3447&gt;0,(C3445*C3440),0)+IF(D3447&gt;0,(D3445*D3440),0)+IF(E3447&gt;0,(E3445*E3440),0)+IF(F3447&gt;0,(F3445*F3440),0)+IF(G3447&gt;0,(G3445*G3440),0)+IF(H3447&gt;0,(H3445*H3440),0)</f>
        <v>0</v>
      </c>
      <c r="K3447" s="418">
        <f>IF(C3447&gt;C3445,((C3447*C3440)-(C3445*C3440)),0)+IF(D3447&gt;D3445,((D3447*D3440)-(D3445*D3440)),0)+IF(E3447&gt;E3445,((E3447*E3440)-(E3445*E3440)),0)+IF(F3447&gt;F3445,((F3447*F3440)-(F3445*F3440)),0)+IF(G3447&gt;G3445,((G3447*G3440)-(G3445*G3440)),0)+IF(H3447&gt;H3445,((H3447*H3440)-(H3445*H3440)),0)</f>
        <v>0</v>
      </c>
      <c r="L3447" s="165">
        <f>'6th 1'!AD62</f>
        <v>0</v>
      </c>
      <c r="M3447" s="104">
        <f>'6th 2'!AD62</f>
        <v>0</v>
      </c>
      <c r="N3447" s="104">
        <f>'6th 3'!AD62</f>
        <v>0</v>
      </c>
      <c r="O3447" s="104">
        <f>'6th 4'!AD62</f>
        <v>0</v>
      </c>
      <c r="P3447" s="104">
        <f>'6th 5'!AD62</f>
        <v>0</v>
      </c>
      <c r="Q3447" s="104">
        <f>'6th 6'!AD62</f>
        <v>0</v>
      </c>
      <c r="R3447" s="104">
        <f>'6th 7'!AD62</f>
        <v>0</v>
      </c>
      <c r="S3447" s="403">
        <f>(L3447*L3440)+(M3447*M3440)+(N3447*N3440)+(O3447*O3440)+(P3447*P3440)+(Q3447*Q3440)+(R3447*R3440)</f>
        <v>0</v>
      </c>
      <c r="T3447" s="417">
        <f>IF(L3447&gt;0,(L3445*L3440),0)+IF(M3447&gt;0,(M3445*M3440),0)+IF(N3447&gt;0,(N3445*N3440),0)+IF(O3447&gt;0,(O3445*O3440),0)+IF(P3447&gt;0,(P3445*P3440),0)+IF(Q3447&gt;0,(Q3445*Q3440),0)+IF(R3447&gt;0,(R3445*R3440),0)</f>
        <v>0</v>
      </c>
      <c r="U3447" s="399">
        <f>IF(L3447&gt;L3445,((L3447*L3440)-(L3445*L3440)),0)+IF(M3447&gt;M3445,((M3447*M3440)-(M3445*M3440)),0)+IF(N3447&gt;N3445,((N3447*N3440)-(N3445*N3440)),0)+IF(O3447&gt;O3445,((O3447*O3440)-(O3445*O3440)),0)+IF(P3447&gt;P3445,((P3447*P3440)-(P3445*P3440)),0)+IF(Q3447&gt;Q3445,((Q3447*Q3440)-(Q3445*Q3440)),0)+IF(R3447&gt;R3445,((R3447*R3440)-(R3445*R3440)),0)</f>
        <v>0</v>
      </c>
      <c r="V3447" s="401">
        <f>I3447+S3447</f>
        <v>0</v>
      </c>
      <c r="W3447" s="436">
        <f>J3447+T3447</f>
        <v>0</v>
      </c>
      <c r="X3447" s="438">
        <f>K3447+U3447</f>
        <v>0</v>
      </c>
      <c r="Y3447" s="405">
        <f>IF(V3439&gt;0,(X3447+Y3434),0)</f>
        <v>0</v>
      </c>
      <c r="Z3447" s="510"/>
    </row>
    <row r="3448" spans="1:26" ht="15.75" customHeight="1" thickBot="1">
      <c r="A3448" s="414"/>
      <c r="B3448" s="157" t="s">
        <v>23</v>
      </c>
      <c r="C3448" s="181" t="str">
        <f>'5th 1'!AE62</f>
        <v/>
      </c>
      <c r="D3448" s="181" t="str">
        <f>'5th 2'!AE62</f>
        <v/>
      </c>
      <c r="E3448" s="181" t="str">
        <f>'5th 3'!AE62</f>
        <v/>
      </c>
      <c r="F3448" s="181" t="str">
        <f>'5th 4'!AE62</f>
        <v/>
      </c>
      <c r="G3448" s="181" t="str">
        <f>'5th 5'!AE62</f>
        <v/>
      </c>
      <c r="H3448" s="181" t="str">
        <f>'5th 6'!AE62</f>
        <v/>
      </c>
      <c r="I3448" s="416"/>
      <c r="J3448" s="416"/>
      <c r="K3448" s="419"/>
      <c r="L3448" s="181" t="str">
        <f>'6th 1'!AE62</f>
        <v/>
      </c>
      <c r="M3448" s="181" t="str">
        <f>'6th 2'!AE62</f>
        <v/>
      </c>
      <c r="N3448" s="181" t="str">
        <f>'6th 3'!AE62</f>
        <v/>
      </c>
      <c r="O3448" s="181" t="str">
        <f>'6th 4'!AE62</f>
        <v/>
      </c>
      <c r="P3448" s="181" t="str">
        <f>'6th 5'!AE62</f>
        <v/>
      </c>
      <c r="Q3448" s="181" t="str">
        <f>'6th 6'!AE62</f>
        <v/>
      </c>
      <c r="R3448" s="181" t="str">
        <f>'6th 7'!AE62</f>
        <v/>
      </c>
      <c r="S3448" s="420"/>
      <c r="T3448" s="420"/>
      <c r="U3448" s="400"/>
      <c r="V3448" s="402"/>
      <c r="W3448" s="437"/>
      <c r="X3448" s="439"/>
      <c r="Y3448" s="406"/>
      <c r="Z3448" s="510"/>
    </row>
    <row r="3449" spans="1:26" ht="21" customHeight="1" thickTop="1" thickBot="1">
      <c r="A3449" s="435" t="s">
        <v>32</v>
      </c>
      <c r="B3449" s="435"/>
      <c r="C3449" s="435"/>
      <c r="D3449" s="435"/>
      <c r="E3449" s="435"/>
      <c r="F3449" s="435"/>
      <c r="G3449" s="435"/>
      <c r="H3449" s="435"/>
      <c r="I3449" s="435"/>
      <c r="J3449" s="435"/>
      <c r="K3449" s="435"/>
      <c r="L3449" s="435"/>
      <c r="M3449" s="435"/>
      <c r="N3449" s="435"/>
      <c r="O3449" s="435"/>
      <c r="P3449" s="435"/>
      <c r="Q3449" s="435"/>
      <c r="R3449" s="435"/>
      <c r="S3449" s="435"/>
      <c r="T3449" s="435"/>
      <c r="U3449" s="435"/>
      <c r="V3449" s="435"/>
      <c r="W3449" s="435"/>
      <c r="X3449" s="435"/>
      <c r="Y3449" s="435"/>
      <c r="Z3449" s="510"/>
    </row>
    <row r="3450" spans="1:26" ht="17.25" thickTop="1" thickBot="1">
      <c r="A3450" s="425" t="s">
        <v>48</v>
      </c>
      <c r="B3450" s="426"/>
      <c r="C3450" s="426"/>
      <c r="D3450" s="426"/>
      <c r="E3450" s="426"/>
      <c r="F3450" s="426"/>
      <c r="G3450" s="426"/>
      <c r="H3450" s="426"/>
      <c r="I3450" s="426"/>
      <c r="J3450" s="426"/>
      <c r="K3450" s="427"/>
      <c r="L3450" s="426" t="s">
        <v>49</v>
      </c>
      <c r="M3450" s="426"/>
      <c r="N3450" s="426"/>
      <c r="O3450" s="426"/>
      <c r="P3450" s="426"/>
      <c r="Q3450" s="426"/>
      <c r="R3450" s="426"/>
      <c r="S3450" s="426"/>
      <c r="T3450" s="426"/>
      <c r="U3450" s="427"/>
      <c r="V3450" s="160"/>
      <c r="W3450" s="428" t="s">
        <v>39</v>
      </c>
      <c r="X3450" s="428"/>
      <c r="Y3450" s="161"/>
      <c r="Z3450" s="510"/>
    </row>
    <row r="3451" spans="1:26" ht="17.25" thickTop="1">
      <c r="A3451" s="99" t="s">
        <v>22</v>
      </c>
      <c r="B3451" s="100"/>
      <c r="C3451" s="101">
        <f>'7th 1'!B4</f>
        <v>401</v>
      </c>
      <c r="D3451" s="101">
        <f>'7th 2'!B4</f>
        <v>402</v>
      </c>
      <c r="E3451" s="101">
        <f>'7th 3'!B4</f>
        <v>403</v>
      </c>
      <c r="F3451" s="101">
        <f>'7th 4'!B4</f>
        <v>404</v>
      </c>
      <c r="G3451" s="101">
        <f>'7th 5'!B4</f>
        <v>405</v>
      </c>
      <c r="H3451" s="101">
        <f>'7th 6'!B4</f>
        <v>406</v>
      </c>
      <c r="I3451" s="429" t="s">
        <v>0</v>
      </c>
      <c r="J3451" s="429" t="s">
        <v>3</v>
      </c>
      <c r="K3451" s="431" t="s">
        <v>2</v>
      </c>
      <c r="L3451" s="101">
        <f>'8th 1'!B4</f>
        <v>407</v>
      </c>
      <c r="M3451" s="101">
        <f>'8th 2'!B4</f>
        <v>408</v>
      </c>
      <c r="N3451" s="101">
        <f>'8th 3'!B4</f>
        <v>409</v>
      </c>
      <c r="O3451" s="101">
        <f>'8th 4'!B4</f>
        <v>410</v>
      </c>
      <c r="P3451" s="101">
        <f>'8th 5'!B4</f>
        <v>411</v>
      </c>
      <c r="Q3451" s="101">
        <f>'8th 6'!B4</f>
        <v>412</v>
      </c>
      <c r="R3451" s="101">
        <f>'8th 7'!B4</f>
        <v>0</v>
      </c>
      <c r="S3451" s="429" t="s">
        <v>0</v>
      </c>
      <c r="T3451" s="429" t="s">
        <v>3</v>
      </c>
      <c r="U3451" s="431" t="s">
        <v>2</v>
      </c>
      <c r="V3451" s="433" t="s">
        <v>62</v>
      </c>
      <c r="W3451" s="434"/>
      <c r="X3451" s="434"/>
      <c r="Y3451" s="162" t="str">
        <f>IF(X3452&gt;=4,"A+",IF(X3452&gt;=3.75,"A",IF(X3452&gt;=3.5,"A-",IF(X3452&gt;=3.25,"B+",IF(X3452&gt;=3,"B",IF(X3452&gt;=2.75,"B-",IF(X3452&gt;=2.5,"C+",IF(X3452&gt;=2,"C","F"))))))))</f>
        <v>F</v>
      </c>
      <c r="Z3451" s="510"/>
    </row>
    <row r="3452" spans="1:26" ht="65.25" customHeight="1">
      <c r="A3452" s="77" t="s">
        <v>63</v>
      </c>
      <c r="B3452" s="86"/>
      <c r="C3452" s="79">
        <f>IF('7th 1'!C62&gt;0,'7th 1'!D6,IF('7th 1'!K62&gt;0,'7th 1'!L6,IF('7th 1'!S62&gt;0,'7th 1'!T6,0)))</f>
        <v>0</v>
      </c>
      <c r="D3452" s="79">
        <f>IF('7th 2'!C62&gt;0,'7th 2'!D6,IF('7th 2'!K62&gt;0,'7th 2'!L6,IF('7th 2'!S62&gt;0,'7th 2'!T6,0)))</f>
        <v>0</v>
      </c>
      <c r="E3452" s="79">
        <f>IF('7th 3'!C62&gt;0,'7th 3'!D6,IF('7th 3'!K62&gt;0,'7th 3'!L6,IF('7th 3'!S62&gt;0,'7th 3'!T6,0)))</f>
        <v>0</v>
      </c>
      <c r="F3452" s="79">
        <f>IF('7th 4'!C62&gt;0,'7th 4'!D6,IF('7th 4'!K62&gt;0,'7th 4'!L6,IF('7th 4'!S62&gt;0,'7th 4'!T6,0)))</f>
        <v>0</v>
      </c>
      <c r="G3452" s="79">
        <f>IF('7th 5'!C62&gt;0,'7th 5'!D6,IF('7th 5'!K62&gt;0,'7th 5'!L6,IF('7th 5'!S62&gt;0,'7th 5'!T6,0)))</f>
        <v>0</v>
      </c>
      <c r="H3452" s="79">
        <f>IF('7th 6'!C62&gt;0,'7th 6'!D6,IF('7th 6'!K62&gt;0,'7th 6'!L6,IF('7th 6'!S62&gt;0,'7th 6'!T6,0)))</f>
        <v>0</v>
      </c>
      <c r="I3452" s="429"/>
      <c r="J3452" s="429"/>
      <c r="K3452" s="431"/>
      <c r="L3452" s="79">
        <f>IF('8th 1'!C62&gt;0,'8th 1'!D6,IF('8th 1'!K62&gt;0,'8th 1'!L6,IF('8th 1'!S62&gt;0,'8th 1'!T6,0)))</f>
        <v>0</v>
      </c>
      <c r="M3452" s="79">
        <f>IF('8th 2'!C62&gt;0,'8th 2'!D6,IF('8th 2'!K62&gt;0,'8th 2'!L6,IF('8th 2'!S62&gt;0,'8th 2'!T6,0)))</f>
        <v>0</v>
      </c>
      <c r="N3452" s="79">
        <f>IF('8th 3'!C62&gt;0,'8th 3'!D6,IF('8th 3'!K62&gt;0,'8th 3'!L6,IF('8th 3'!S62&gt;0,'8th 3'!T6,0)))</f>
        <v>0</v>
      </c>
      <c r="O3452" s="79">
        <f>IF('8th 4'!C62&gt;0,'8th 4'!D6,IF('8th 4'!K62&gt;0,'8th 4'!L6,IF('8th 4'!S62&gt;0,'8th 4'!T6,0)))</f>
        <v>0</v>
      </c>
      <c r="P3452" s="79">
        <f>IF('8th 5'!C62&gt;0,'8th 5'!D6,IF('8th 5'!K62&gt;0,'8th 5'!L6,IF('8th 5'!S62&gt;0,'8th 5'!T6,0)))</f>
        <v>0</v>
      </c>
      <c r="Q3452" s="79">
        <f>IF('8th 6'!C62&gt;0,'8th 6'!D6,IF('8th 6'!K62&gt;0,'8th 6'!L6,IF('8th 6'!S62&gt;0,'8th 6'!T6,0)))</f>
        <v>0</v>
      </c>
      <c r="R3452" s="79">
        <f>IF('8th 7'!C62&gt;0,'8th 7'!D6,IF('8th 7'!K62&gt;0,'8th 7'!L6,IF('8th 7'!S62&gt;0,'8th 7'!T6,0)))</f>
        <v>0</v>
      </c>
      <c r="S3452" s="429"/>
      <c r="T3452" s="429"/>
      <c r="U3452" s="431"/>
      <c r="V3452" s="335">
        <f>IF(I3454&gt;0,(V3457+V3439),0)</f>
        <v>0</v>
      </c>
      <c r="W3452" s="254">
        <f>IF(I3454&gt;0,(W3457+W3439),0)</f>
        <v>0</v>
      </c>
      <c r="X3452" s="336">
        <f>IF(S3454&gt;0,(W3452/126),IF(I3454&gt;0,(W3452/109.5),0))</f>
        <v>0</v>
      </c>
      <c r="Y3452" s="163">
        <f>IF(X3452&gt;=2.5,Y3451,IF(X3452&gt;=2.25,"C",IF(X3452&gt;=2,"D",IF(X3452=0,0,"F"))))</f>
        <v>0</v>
      </c>
      <c r="Z3452" s="510"/>
    </row>
    <row r="3453" spans="1:26" ht="17.25" customHeight="1">
      <c r="A3453" s="458" t="s">
        <v>27</v>
      </c>
      <c r="B3453" s="459"/>
      <c r="C3453" s="102">
        <f>IF('7th 1'!C62&gt;0,'7th 1'!H4,IF('7th 1'!K62&gt;0,'7th 1'!P4,IF('7th 1'!S62&gt;0,'7th 1'!X4,0)))</f>
        <v>0</v>
      </c>
      <c r="D3453" s="102">
        <f>IF('7th 2'!C62&gt;0,'7th 2'!H4,IF('7th 2'!K62&gt;0,'7th 2'!P4,IF('7th 2'!S62&gt;0,'7th 2'!X4,0)))</f>
        <v>0</v>
      </c>
      <c r="E3453" s="102">
        <f>IF('7th 3'!C62&gt;0,'7th 3'!H4,IF('7th 3'!K62&gt;0,'7th 3'!P4,IF('7th 3'!S62&gt;0,'7th 3'!X4,0)))</f>
        <v>0</v>
      </c>
      <c r="F3453" s="102">
        <f>IF('7th 4'!C62&gt;0,'7th 4'!H4,IF('7th 4'!K62&gt;0,'7th 4'!P4,IF('7th 4'!S62&gt;0,'7th 4'!X4,0)))</f>
        <v>0</v>
      </c>
      <c r="G3453" s="102">
        <f>IF('7th 5'!C62&gt;0,'7th 5'!H4,IF('7th 5'!K62&gt;0,'7th 5'!P4,IF('7th 5'!S62&gt;0,'7th 5'!X4,0)))</f>
        <v>0</v>
      </c>
      <c r="H3453" s="102">
        <f>IF('7th 6'!C62&gt;0,'7th 6'!H4,IF('7th 6'!K62&gt;0,'7th 6'!P4,IF('7th 6'!S62&gt;0,'7th 6'!X4,0)))</f>
        <v>0</v>
      </c>
      <c r="I3453" s="430"/>
      <c r="J3453" s="430"/>
      <c r="K3453" s="432"/>
      <c r="L3453" s="102">
        <f>IF('8th 1'!C62&gt;0,'8th 1'!H4,IF('8th 1'!K62&gt;0,'8th 1'!P4,IF('8th 1'!S62&gt;0,'8th 1'!X4,0)))</f>
        <v>0</v>
      </c>
      <c r="M3453" s="102">
        <f>IF('8th 2'!C62&gt;0,'8th 2'!H4,IF('8th 2'!K62&gt;0,'8th 2'!P4,IF('8th 2'!S62&gt;0,'8th 2'!X4,0)))</f>
        <v>0</v>
      </c>
      <c r="N3453" s="102">
        <f>IF('8th 3'!C62&gt;0,'8th 3'!H4,IF('8th 3'!K62&gt;0,'8th 3'!P4,IF('8th 3'!S62&gt;0,'8th 3'!X4,0)))</f>
        <v>0</v>
      </c>
      <c r="O3453" s="102">
        <f>IF('8th 4'!C62&gt;0,'8th 4'!H4,IF('8th 4'!K62&gt;0,'8th 4'!P4,IF('8th 4'!S62&gt;0,'8th 4'!X4,0)))</f>
        <v>0</v>
      </c>
      <c r="P3453" s="102">
        <f>IF('8th 5'!C62&gt;0,'8th 5'!H4,IF('8th 5'!K62&gt;0,'8th 5'!P4,IF('8th 5'!S62&gt;0,'8th 5'!X4,0)))</f>
        <v>0</v>
      </c>
      <c r="Q3453" s="102">
        <f>IF('8th 6'!C62&gt;0,'8th 6'!H4,IF('8th 6'!K62&gt;0,'8th 6'!P4,IF('8th 6'!S62&gt;0,'8th 6'!X4,0)))</f>
        <v>0</v>
      </c>
      <c r="R3453" s="102">
        <f>IF('8th 7'!C62&gt;0,'8th 7'!H4,IF('8th 7'!K62&gt;0,'8th 7'!P4,IF('8th 7'!S62&gt;0,'8th 7'!X4,0)))</f>
        <v>0</v>
      </c>
      <c r="S3453" s="430"/>
      <c r="T3453" s="430"/>
      <c r="U3453" s="432"/>
      <c r="V3453" s="460" t="s">
        <v>41</v>
      </c>
      <c r="W3453" s="461"/>
      <c r="X3453" s="461"/>
      <c r="Y3453" s="462"/>
      <c r="Z3453" s="510"/>
    </row>
    <row r="3454" spans="1:26" ht="18.75" customHeight="1" thickBot="1">
      <c r="A3454" s="463" t="s">
        <v>11</v>
      </c>
      <c r="B3454" s="464"/>
      <c r="C3454" s="102">
        <v>100</v>
      </c>
      <c r="D3454" s="102">
        <v>100</v>
      </c>
      <c r="E3454" s="102">
        <v>100</v>
      </c>
      <c r="F3454" s="102">
        <v>100</v>
      </c>
      <c r="G3454" s="102">
        <v>100</v>
      </c>
      <c r="H3454" s="102">
        <v>100</v>
      </c>
      <c r="I3454" s="465">
        <f>(C3458*C3453)+(D3458*D3453)+(E3458*E3453)+(F3458*F3453)+(G3458*G3453)+(H3458*H3453)</f>
        <v>0</v>
      </c>
      <c r="J3454" s="84"/>
      <c r="K3454" s="103" t="e">
        <f>IF(J3456&gt;=4,"A+",IF(J3456&gt;=3.75,"A",IF(J3456&gt;=3.5,"A-",IF(J3456&gt;=3.25,"B+",IF(J3456&gt;=3,"B",IF(J3456&gt;=2.75,"B-",IF(J3456&gt;=2.5,"C+",IF(J3456&gt;=2,"C","F"))))))))</f>
        <v>#DIV/0!</v>
      </c>
      <c r="L3454" s="102">
        <v>100</v>
      </c>
      <c r="M3454" s="102">
        <v>100</v>
      </c>
      <c r="N3454" s="102">
        <v>100</v>
      </c>
      <c r="O3454" s="102">
        <v>100</v>
      </c>
      <c r="P3454" s="102">
        <v>100</v>
      </c>
      <c r="Q3454" s="102">
        <v>100</v>
      </c>
      <c r="R3454" s="102">
        <v>100</v>
      </c>
      <c r="S3454" s="465">
        <f>(L3458*L3453)+(M3458*M3453)+(N3458*N3453)+(O3458*O3453)+(P3458*P3453)+(Q3458*Q3453)+(R3458*R3453)</f>
        <v>0</v>
      </c>
      <c r="T3454" s="84"/>
      <c r="U3454" s="103" t="e">
        <f>IF(T3456&gt;=4,"A+",IF(T3456&gt;=3.75,"A",IF(T3456&gt;=3.5,"A-",IF(T3456&gt;=3.25,"B+",IF(T3456&gt;=3,"B",IF(T3456&gt;=2.75,"B-",IF(T3456&gt;=2.5,"C+",IF(T3456&gt;=2,"C","F"))))))))</f>
        <v>#DIV/0!</v>
      </c>
      <c r="V3454" s="467" t="s">
        <v>29</v>
      </c>
      <c r="W3454" s="469" t="s">
        <v>0</v>
      </c>
      <c r="X3454" s="469" t="s">
        <v>3</v>
      </c>
      <c r="Y3454" s="421" t="s">
        <v>2</v>
      </c>
      <c r="Z3454" s="510"/>
    </row>
    <row r="3455" spans="1:26" ht="17.25" thickTop="1">
      <c r="A3455" s="77" t="s">
        <v>28</v>
      </c>
      <c r="B3455" s="86"/>
      <c r="C3455" s="104">
        <f>IF('7th 1'!C62&gt;0,'7th 1'!C62,IF('7th 1'!K62&gt;0,'7th 1'!K62,IF('7th 1'!S62&gt;0,'7th 1'!S62,0)))</f>
        <v>0</v>
      </c>
      <c r="D3455" s="104">
        <f>IF('7th 2'!C62&gt;0,'7th 2'!C62,IF('7th 2'!K62&gt;0,'7th 2'!K62,IF('7th 2'!S62&gt;0,'7th 2'!S62,0)))</f>
        <v>0</v>
      </c>
      <c r="E3455" s="104">
        <f>IF('7th 3'!C62&gt;0,'7th 3'!C62,IF('7th 3'!K62&gt;0,'7th 3'!K62,IF('7th 3'!S62&gt;0,'7th 3'!S62,0)))</f>
        <v>0</v>
      </c>
      <c r="F3455" s="104">
        <f>IF('7th 4'!C62&gt;0,'7th 4'!C62,IF('7th 4'!K62&gt;0,'7th 4'!K62,IF('7th 4'!S62&gt;0,'7th 4'!S62,0)))</f>
        <v>0</v>
      </c>
      <c r="G3455" s="104">
        <f>IF('7th 5'!C62&gt;0,'7th 5'!C62,IF('7th 5'!K62&gt;0,'7th 5'!K62,IF('7th 5'!S62&gt;0,'7th 5'!S62,0)))</f>
        <v>0</v>
      </c>
      <c r="H3455" s="104">
        <f>IF('7th 6'!C62&gt;0,'7th 6'!C62,IF('7th 6'!K62&gt;0,'7th 6'!K62,IF('7th 6'!S62&gt;0,'7th 6'!S62,0)))</f>
        <v>0</v>
      </c>
      <c r="I3455" s="466"/>
      <c r="J3455" s="98"/>
      <c r="K3455" s="90"/>
      <c r="L3455" s="104">
        <f>IF('8th 1'!C62&gt;0,'8th 1'!C62,IF('8th 1'!K62&gt;0,'8th 1'!K62,IF('8th 1'!S62&gt;0,'8th 1'!S62,0)))</f>
        <v>0</v>
      </c>
      <c r="M3455" s="104">
        <f>IF('8th 2'!C62&gt;0,'8th 2'!C62,IF('8th 2'!K62&gt;0,'8th 2'!K62,IF('8th 2'!S62&gt;0,'8th 2'!S62,0)))</f>
        <v>0</v>
      </c>
      <c r="N3455" s="104">
        <f>IF('8th 3'!C62&gt;0,'8th 3'!C62,IF('8th 3'!K62&gt;0,'8th 3'!K62,IF('8th 3'!S62&gt;0,'8th 3'!S62,0)))</f>
        <v>0</v>
      </c>
      <c r="O3455" s="104">
        <f>IF('8th 4'!C62&gt;0,'8th 4'!C62,IF('8th 4'!K62&gt;0,'8th 4'!K62,IF('8th 4'!S62&gt;0,'8th 4'!S62,0)))</f>
        <v>0</v>
      </c>
      <c r="P3455" s="104">
        <f>IF('8th 5'!C62&gt;0,'8th 5'!C62,IF('8th 5'!K62&gt;0,'8th 5'!K62,IF('8th 5'!S62&gt;0,'8th 5'!S62,0)))</f>
        <v>0</v>
      </c>
      <c r="Q3455" s="104">
        <f>IF('8th 6'!C62&gt;0,'8th 6'!C62,IF('8th 6'!K62&gt;0,'8th 6'!K62,IF('8th 6'!S62&gt;0,'8th 6'!S62,0)))</f>
        <v>0</v>
      </c>
      <c r="R3455" s="104">
        <f>IF('8th 7'!C62&gt;0,'8th 7'!C62,IF('8th 7'!K62&gt;0,'8th 7'!K62,IF('8th 7'!S62&gt;0,'8th 7'!S62,0)))</f>
        <v>0</v>
      </c>
      <c r="S3455" s="466"/>
      <c r="T3455" s="98"/>
      <c r="U3455" s="90"/>
      <c r="V3455" s="468"/>
      <c r="W3455" s="470"/>
      <c r="X3455" s="471"/>
      <c r="Y3455" s="422"/>
      <c r="Z3455" s="510"/>
    </row>
    <row r="3456" spans="1:26" ht="17.25">
      <c r="A3456" s="423" t="s">
        <v>26</v>
      </c>
      <c r="B3456" s="91" t="s">
        <v>60</v>
      </c>
      <c r="C3456" s="104">
        <f>IF('7th 1'!C62&gt;0,'7th 1'!J62,IF('7th 1'!K62&gt;0,'7th 1'!R62,IF('7th 1'!S62&gt;0,'7th 1'!Z62,0)))</f>
        <v>0</v>
      </c>
      <c r="D3456" s="104">
        <f>IF('7th 2'!C62&gt;0,'7th 2'!J62,IF('7th 2'!K62&gt;0,'7th 2'!R62,IF('7th 2'!S62&gt;0,'7th 2'!Z62,0)))</f>
        <v>0</v>
      </c>
      <c r="E3456" s="104">
        <f>IF('7th 3'!C62&gt;0,'7th 3'!J62,IF('7th 3'!K62&gt;0,'7th 3'!R62,IF('7th 3'!S62&gt;0,'7th 3'!Z62,0)))</f>
        <v>0</v>
      </c>
      <c r="F3456" s="104">
        <f>IF('7th 4'!C62&gt;0,'7th 4'!J62,IF('7th 4'!K62&gt;0,'7th 4'!R62,IF('7th 4'!S62&gt;0,'7th 4'!Z62,0)))</f>
        <v>0</v>
      </c>
      <c r="G3456" s="104">
        <f>IF('7th 5'!C62&gt;0,'7th 5'!J62,IF('7th 5'!K62&gt;0,'7th 5'!R62,IF('7th 5'!S62&gt;0,'7th 5'!Z62,0)))</f>
        <v>0</v>
      </c>
      <c r="H3456" s="104">
        <f>IF('7th 6'!C62&gt;0,'7th 6'!J62,IF('7th 6'!K62&gt;0,'7th 6'!R62,IF('7th 6'!S62&gt;0,'7th 6'!Z62,0)))</f>
        <v>0</v>
      </c>
      <c r="I3456" s="466"/>
      <c r="J3456" s="440" t="e">
        <f>I3454/(C3453+D3453+E3453+F3453+G3453+H3453)</f>
        <v>#DIV/0!</v>
      </c>
      <c r="K3456" s="442" t="e">
        <f>IF(J3456&gt;=2.5,K3454,IF(J3456&gt;=2.25,"C",IF(J3456&gt;=2,"D",IF(J3456=0,0,"F"))))</f>
        <v>#DIV/0!</v>
      </c>
      <c r="L3456" s="104">
        <f>IF('8th 1'!C62&gt;0,'8th 1'!J62,IF('8th 1'!K62&gt;0,'8th 1'!R62,IF('8th 1'!S62&gt;0,'8th 1'!Z62,0)))</f>
        <v>0</v>
      </c>
      <c r="M3456" s="104">
        <f>IF('8th 2'!C62&gt;0,'8th 2'!J62,IF('8th 2'!K62&gt;0,'8th 2'!R62,IF('8th 2'!S62&gt;0,'8th 2'!Z62,0)))</f>
        <v>0</v>
      </c>
      <c r="N3456" s="104">
        <f>IF('8th 3'!C62&gt;0,'8th 3'!J62,IF('8th 3'!K62&gt;0,'8th 3'!R62,IF('8th 3'!S62&gt;0,'8th 3'!Z62,0)))</f>
        <v>0</v>
      </c>
      <c r="O3456" s="104">
        <f>IF('8th 4'!C62&gt;0,'8th 4'!J62,IF('8th 4'!K62&gt;0,'8th 4'!R62,IF('8th 4'!S62&gt;0,'8th 4'!Z62,0)))</f>
        <v>0</v>
      </c>
      <c r="P3456" s="104">
        <f>IF('8th 5'!C62&gt;0,'8th 5'!J62,IF('8th 5'!K62&gt;0,'8th 5'!R62,IF('8th 5'!S62&gt;0,'8th 5'!Z62,0)))</f>
        <v>0</v>
      </c>
      <c r="Q3456" s="104">
        <f>IF('8th 6'!C62&gt;0,'8th 6'!J62,IF('8th 6'!K62&gt;0,'8th 6'!R62,IF('8th 6'!S62&gt;0,'8th 6'!Z62,0)))</f>
        <v>0</v>
      </c>
      <c r="R3456" s="104">
        <f>IF('8th 7'!C62&gt;0,'8th 7'!J62,IF('8th 7'!K62&gt;0,'8th 7'!R62,IF('8th 7'!S62&gt;0,'8th 7'!Z62,0)))</f>
        <v>0</v>
      </c>
      <c r="S3456" s="466"/>
      <c r="T3456" s="440" t="e">
        <f>S3454/(L3453+M3453+N3453+O3453+P3453+Q3453+R3453)</f>
        <v>#DIV/0!</v>
      </c>
      <c r="U3456" s="442" t="e">
        <f>IF(T3456&gt;=2.5,U3454,IF(T3456&gt;=2.25,"C",IF(T3456&gt;=2,"D",IF(T3456=0,0,"F"))))</f>
        <v>#DIV/0!</v>
      </c>
      <c r="V3456" s="454" t="s">
        <v>40</v>
      </c>
      <c r="W3456" s="443"/>
      <c r="X3456" s="443"/>
      <c r="Y3456" s="455"/>
      <c r="Z3456" s="510"/>
    </row>
    <row r="3457" spans="1:26" ht="16.5" customHeight="1">
      <c r="A3457" s="424"/>
      <c r="B3457" s="91" t="s">
        <v>67</v>
      </c>
      <c r="C3457" s="117">
        <f>'7th 1'!AA62</f>
        <v>0</v>
      </c>
      <c r="D3457" s="117">
        <f>'7th 2'!AA62</f>
        <v>0</v>
      </c>
      <c r="E3457" s="117">
        <f>'7th 3'!AA62</f>
        <v>0</v>
      </c>
      <c r="F3457" s="117">
        <f>'7th 4'!AA62</f>
        <v>0</v>
      </c>
      <c r="G3457" s="117">
        <f>'7th 5'!AA62</f>
        <v>0</v>
      </c>
      <c r="H3457" s="117">
        <f>'7th 6'!AA62</f>
        <v>0</v>
      </c>
      <c r="I3457" s="466"/>
      <c r="J3457" s="453"/>
      <c r="K3457" s="442"/>
      <c r="L3457" s="117">
        <f>'8th 1'!AA62</f>
        <v>0</v>
      </c>
      <c r="M3457" s="117">
        <f>'8th 2'!AA62</f>
        <v>0</v>
      </c>
      <c r="N3457" s="117">
        <f>'8th 3'!AA62</f>
        <v>0</v>
      </c>
      <c r="O3457" s="117">
        <f>'8th 4'!AA62</f>
        <v>0</v>
      </c>
      <c r="P3457" s="117">
        <f>'8th 5'!AA62</f>
        <v>0</v>
      </c>
      <c r="Q3457" s="117">
        <f>'8th 6'!AA62</f>
        <v>0</v>
      </c>
      <c r="R3457" s="117">
        <f>'8th 7'!AA62</f>
        <v>0</v>
      </c>
      <c r="S3457" s="466"/>
      <c r="T3457" s="453"/>
      <c r="U3457" s="442"/>
      <c r="V3457" s="444">
        <f>IF((C3458+C3460)=0,0,C3453)+IF((D3458+D3460)=0,0,D3453)+IF((E3458+E3460)=0,0,E3453)+IF((F3458+F3460)=0,0,F3453)+IF((G3458+G3460)=0,0,G3453)+IF((H3458+H3460)=0,0,H3453)+IF((L3458+L3460)=0,0,L3453)+IF((M3458+M3460)=0,0,M3453)+IF((N3458+N3460)=0,0,N3453)+IF((O3458+O3460)=0,0,O3453)+IF((P3458+P3460)=0,0,P3453)+IF((Q3458+Q3460)=0,0,Q3453)+IF((R3458+R3460)=0,0,R3453)+IF(I3464&gt;0,1.5,0)</f>
        <v>0</v>
      </c>
      <c r="W3457" s="457">
        <f>I3454+S3454+(I3464*1.5)</f>
        <v>0</v>
      </c>
      <c r="X3457" s="440" t="e">
        <f>IF(S3454&gt;0,(W3457/31.5),J3456)</f>
        <v>#DIV/0!</v>
      </c>
      <c r="Y3457" s="164" t="e">
        <f>IF(X3457&gt;=4,"A+",IF(X3457&gt;=3.75,"A",IF(X3457&gt;=3.5,"A-",IF(X3457&gt;=3.25,"B+",IF(X3457&gt;=3,"B",IF(X3457&gt;=2.75,"B-",IF(X3457&gt;=2.5,"C+",IF(X3457&gt;=2,"C","F"))))))))</f>
        <v>#DIV/0!</v>
      </c>
      <c r="Z3457" s="510"/>
    </row>
    <row r="3458" spans="1:26" ht="16.5">
      <c r="A3458" s="424"/>
      <c r="B3458" s="91" t="s">
        <v>1</v>
      </c>
      <c r="C3458" s="104">
        <f>'7th 1'!AC62</f>
        <v>0</v>
      </c>
      <c r="D3458" s="104">
        <f>'7th 2'!AC62</f>
        <v>0</v>
      </c>
      <c r="E3458" s="104">
        <f>'7th 3'!AC62</f>
        <v>0</v>
      </c>
      <c r="F3458" s="104">
        <f>'7th 4'!AC62</f>
        <v>0</v>
      </c>
      <c r="G3458" s="104">
        <f>'7th 5'!AC62</f>
        <v>0</v>
      </c>
      <c r="H3458" s="104">
        <f>'7th 6'!AC62</f>
        <v>0</v>
      </c>
      <c r="I3458" s="466"/>
      <c r="J3458" s="98"/>
      <c r="K3458" s="112"/>
      <c r="L3458" s="104">
        <f>'8th 1'!AC62</f>
        <v>0</v>
      </c>
      <c r="M3458" s="104">
        <f>'8th 2'!AC62</f>
        <v>0</v>
      </c>
      <c r="N3458" s="104">
        <f>'8th 3'!AC62</f>
        <v>0</v>
      </c>
      <c r="O3458" s="104">
        <f>'8th 4'!AC62</f>
        <v>0</v>
      </c>
      <c r="P3458" s="104">
        <f>'8th 5'!AC62</f>
        <v>0</v>
      </c>
      <c r="Q3458" s="104">
        <f>'8th 6'!AC62</f>
        <v>0</v>
      </c>
      <c r="R3458" s="104">
        <f>'8th 7'!AC62</f>
        <v>0</v>
      </c>
      <c r="S3458" s="466"/>
      <c r="T3458" s="98"/>
      <c r="V3458" s="456"/>
      <c r="W3458" s="448"/>
      <c r="X3458" s="441"/>
      <c r="Y3458" s="451" t="e">
        <f>IF(S3454&gt;0,(IF(X3457&gt;=2.5,Y3457,IF(X3457&gt;=2.25,"C",IF(X3457&gt;=2,"D","F")))),K3456)</f>
        <v>#DIV/0!</v>
      </c>
      <c r="Z3458" s="510"/>
    </row>
    <row r="3459" spans="1:26" ht="16.5">
      <c r="A3459" s="424"/>
      <c r="B3459" s="91" t="s">
        <v>2</v>
      </c>
      <c r="C3459" s="104" t="str">
        <f>'7th 1'!AB62</f>
        <v/>
      </c>
      <c r="D3459" s="104" t="str">
        <f>'7th 2'!AB62</f>
        <v/>
      </c>
      <c r="E3459" s="104" t="str">
        <f>'7th 3'!AB62</f>
        <v/>
      </c>
      <c r="F3459" s="104" t="str">
        <f>'7th 4'!AB62</f>
        <v/>
      </c>
      <c r="G3459" s="104" t="str">
        <f>'7th 5'!AB62</f>
        <v/>
      </c>
      <c r="H3459" s="104" t="str">
        <f>'7th 6'!AB62</f>
        <v/>
      </c>
      <c r="I3459" s="466"/>
      <c r="J3459" s="98"/>
      <c r="K3459" s="90"/>
      <c r="L3459" s="104" t="str">
        <f>'8th 1'!AB62</f>
        <v/>
      </c>
      <c r="M3459" s="104" t="str">
        <f>'8th 2'!AB62</f>
        <v/>
      </c>
      <c r="N3459" s="104" t="str">
        <f>'8th 3'!AB62</f>
        <v/>
      </c>
      <c r="O3459" s="104" t="str">
        <f>'8th 4'!AB62</f>
        <v/>
      </c>
      <c r="P3459" s="104" t="str">
        <f>'8th 5'!AB62</f>
        <v/>
      </c>
      <c r="Q3459" s="104" t="str">
        <f>'8th 6'!AB62</f>
        <v/>
      </c>
      <c r="R3459" s="104" t="str">
        <f>'8th 7'!AB62</f>
        <v/>
      </c>
      <c r="S3459" s="466"/>
      <c r="T3459" s="98"/>
      <c r="U3459" s="90"/>
      <c r="V3459" s="446"/>
      <c r="W3459" s="449"/>
      <c r="X3459" s="450"/>
      <c r="Y3459" s="452"/>
      <c r="Z3459" s="510"/>
    </row>
    <row r="3460" spans="1:26" ht="16.5">
      <c r="A3460" s="413" t="s">
        <v>127</v>
      </c>
      <c r="B3460" s="91" t="s">
        <v>1</v>
      </c>
      <c r="C3460" s="104" t="str">
        <f>'7th 1'!AD62</f>
        <v>3.54</v>
      </c>
      <c r="D3460" s="104">
        <f>'7th 2'!AD62</f>
        <v>0</v>
      </c>
      <c r="E3460" s="104">
        <f>'7th 3'!AD62</f>
        <v>0</v>
      </c>
      <c r="F3460" s="104">
        <f>'7th 4'!AD62</f>
        <v>0</v>
      </c>
      <c r="G3460" s="104">
        <f>'7th 5'!AD62</f>
        <v>0</v>
      </c>
      <c r="H3460" s="104">
        <f>'7th 6'!AD62</f>
        <v>0</v>
      </c>
      <c r="I3460" s="415">
        <f>(C3460*C3453)+(D3460*D3453)+(E3460*E3453)+(F3460*F3453)+(G3460*G3453)+(H3460*H3453)</f>
        <v>0</v>
      </c>
      <c r="J3460" s="417">
        <f>IF(C3460&gt;0,(C3458*C3453),0)+IF(D3460&gt;0,(D3458*D3453),0)+IF(E3460&gt;0,(E3458*E3453),0)+IF(F3460&gt;0,(F3458*F3453),0)+IF(G3460&gt;0,(G3458*G3453),0)+IF(H3460&gt;0,(H3458*H3453),0)</f>
        <v>0</v>
      </c>
      <c r="K3460" s="418">
        <f>IF(C3460&gt;C3458,((C3460*C3453)-(C3458*C3453)),0)+IF(D3460&gt;D3458,((D3460*D3453)-(D3458*D3453)),0)+IF(E3460&gt;E3458,((E3460*E3453)-(E3458*E3453)),0)+IF(F3460&gt;F3458,((F3460*F3453)-(F3458*F3453)),0)+IF(G3460&gt;G3458,((G3460*G3453)-(G3458*G3453)),0)+IF(H3460&gt;H3458,((H3460*H3453)-(H3458*H3453)),0)</f>
        <v>0</v>
      </c>
      <c r="L3460" s="165">
        <f>'8th 1'!AD62</f>
        <v>0</v>
      </c>
      <c r="M3460" s="104">
        <f>'8th 2'!AD62</f>
        <v>0</v>
      </c>
      <c r="N3460" s="104">
        <f>'8th 3'!AD62</f>
        <v>0</v>
      </c>
      <c r="O3460" s="104">
        <f>'8th 4'!AD62</f>
        <v>0</v>
      </c>
      <c r="P3460" s="104">
        <f>'8th 5'!AD62</f>
        <v>0</v>
      </c>
      <c r="Q3460" s="104">
        <f>'8th 6'!AD62</f>
        <v>0</v>
      </c>
      <c r="R3460" s="104">
        <f>'8th 7'!AD62</f>
        <v>0</v>
      </c>
      <c r="S3460" s="403">
        <f>(L3460*L3453)+(M3460*M3453)+(N3460*N3453)+(O3460*O3453)+(P3460*P3453)+(Q3460*Q3453)+(R3460*R3453)</f>
        <v>0</v>
      </c>
      <c r="T3460" s="417">
        <f>IF(L3460&gt;0,(L3458*L3453),0)+IF(M3460&gt;0,(M3458*M3453),0)+IF(N3460&gt;0,(N3458*N3453),0)+IF(O3460&gt;0,(O3458*O3453),0)+IF(P3460&gt;0,(P3458*P3453),0)+IF(Q3460&gt;0,(Q3458*Q3453),0)+IF(R3460&gt;0,(R3458*R3453),0)</f>
        <v>0</v>
      </c>
      <c r="U3460" s="399">
        <f>IF(L3460&gt;L3458,((L3460*L3453)-(L3458*L3453)),0)+IF(M3460&gt;M3458,((M3460*M3453)-(M3458*M3453)),0)+IF(N3460&gt;N3458,((N3460*N3453)-(N3458*N3453)),0)+IF(O3460&gt;O3458,((O3460*O3453)-(O3458*O3453)),0)+IF(P3460&gt;P3458,((P3460*P3453)-(P3458*P3453)),0)+IF(Q3460&gt;Q3458,((Q3460*Q3453)-(Q3458*Q3453)),0)+IF(R3460&gt;R3458,((R3460*R3453)-(R3458*R3453)),0)</f>
        <v>0</v>
      </c>
      <c r="V3460" s="401">
        <f>I3460+S3460</f>
        <v>0</v>
      </c>
      <c r="W3460" s="403">
        <f>J3460+T3460</f>
        <v>0</v>
      </c>
      <c r="X3460" s="403">
        <f>K3460+U3460</f>
        <v>0</v>
      </c>
      <c r="Y3460" s="405">
        <f>IF(V3452&gt;0,(X3460+Y3447),0)</f>
        <v>0</v>
      </c>
      <c r="Z3460" s="510"/>
    </row>
    <row r="3461" spans="1:26" ht="15.75" customHeight="1" thickBot="1">
      <c r="A3461" s="414"/>
      <c r="B3461" s="157" t="s">
        <v>23</v>
      </c>
      <c r="C3461" s="180" t="str">
        <f>'7th 1'!AE62</f>
        <v>Imp:</v>
      </c>
      <c r="D3461" s="180" t="str">
        <f>'7th 2'!AE62</f>
        <v/>
      </c>
      <c r="E3461" s="180" t="str">
        <f>'7th 3'!AE62</f>
        <v/>
      </c>
      <c r="F3461" s="180" t="str">
        <f>'7th 4'!AE62</f>
        <v/>
      </c>
      <c r="G3461" s="180" t="str">
        <f>'7th 5'!AE62</f>
        <v/>
      </c>
      <c r="H3461" s="180" t="str">
        <f>'7th 6'!AE62</f>
        <v/>
      </c>
      <c r="I3461" s="416"/>
      <c r="J3461" s="416"/>
      <c r="K3461" s="419"/>
      <c r="L3461" s="180" t="str">
        <f>'8th 1'!AE62</f>
        <v/>
      </c>
      <c r="M3461" s="180" t="str">
        <f>'8th 2'!AE62</f>
        <v/>
      </c>
      <c r="N3461" s="180" t="str">
        <f>'8th 3'!AE62</f>
        <v/>
      </c>
      <c r="O3461" s="180" t="str">
        <f>'8th 4'!AE62</f>
        <v/>
      </c>
      <c r="P3461" s="180" t="str">
        <f>'8th 5'!AE62</f>
        <v/>
      </c>
      <c r="Q3461" s="180" t="str">
        <f>'8th 6'!AE62</f>
        <v/>
      </c>
      <c r="R3461" s="180" t="str">
        <f>'8th 7'!AE62</f>
        <v/>
      </c>
      <c r="S3461" s="420"/>
      <c r="T3461" s="420"/>
      <c r="U3461" s="400"/>
      <c r="V3461" s="402"/>
      <c r="W3461" s="404"/>
      <c r="X3461" s="404"/>
      <c r="Y3461" s="406"/>
      <c r="Z3461" s="510"/>
    </row>
    <row r="3462" spans="1:26" ht="9.75" customHeight="1" thickTop="1" thickBot="1">
      <c r="C3462" s="53"/>
      <c r="D3462" s="53"/>
      <c r="E3462" s="53"/>
      <c r="F3462" s="53"/>
      <c r="G3462" s="53"/>
      <c r="H3462" s="53"/>
      <c r="L3462" s="53"/>
      <c r="M3462" s="53"/>
      <c r="N3462" s="53"/>
      <c r="O3462" s="53"/>
      <c r="P3462" s="53"/>
      <c r="Q3462" s="53"/>
      <c r="R3462" s="53"/>
      <c r="V3462" s="53"/>
      <c r="W3462" s="53"/>
      <c r="X3462" s="53"/>
      <c r="Y3462" s="53"/>
    </row>
    <row r="3463" spans="1:26" ht="18.75" thickTop="1">
      <c r="A3463" s="407" t="s">
        <v>33</v>
      </c>
      <c r="B3463" s="408"/>
      <c r="C3463" s="376" t="s">
        <v>35</v>
      </c>
      <c r="D3463" s="380"/>
      <c r="E3463" s="376" t="s">
        <v>30</v>
      </c>
      <c r="F3463" s="380"/>
      <c r="G3463" s="376" t="s">
        <v>31</v>
      </c>
      <c r="H3463" s="380"/>
      <c r="I3463" s="376" t="s">
        <v>32</v>
      </c>
      <c r="J3463" s="411"/>
      <c r="K3463" s="411"/>
      <c r="L3463" s="412"/>
      <c r="M3463" s="370" t="s">
        <v>50</v>
      </c>
      <c r="N3463" s="371"/>
      <c r="O3463" s="376" t="s">
        <v>0</v>
      </c>
      <c r="P3463" s="377"/>
      <c r="Q3463" s="169" t="s">
        <v>29</v>
      </c>
      <c r="R3463" s="378" t="s">
        <v>216</v>
      </c>
      <c r="S3463" s="379"/>
      <c r="T3463" s="379"/>
      <c r="U3463" s="380"/>
      <c r="V3463" s="381" t="s">
        <v>2</v>
      </c>
      <c r="W3463" s="382"/>
      <c r="X3463" s="170"/>
      <c r="Y3463" s="171"/>
    </row>
    <row r="3464" spans="1:26" s="113" customFormat="1" ht="18" customHeight="1">
      <c r="A3464" s="409"/>
      <c r="B3464" s="410"/>
      <c r="C3464" s="383">
        <f>'viva-1'!K60</f>
        <v>0</v>
      </c>
      <c r="D3464" s="384"/>
      <c r="E3464" s="383">
        <f>'viva-2'!K60</f>
        <v>0</v>
      </c>
      <c r="F3464" s="384"/>
      <c r="G3464" s="385">
        <f>'viva-3'!K60</f>
        <v>0</v>
      </c>
      <c r="H3464" s="384"/>
      <c r="I3464" s="383">
        <f>'viva-4'!K60</f>
        <v>0</v>
      </c>
      <c r="J3464" s="386"/>
      <c r="K3464" s="386"/>
      <c r="L3464" s="387"/>
      <c r="M3464" s="372"/>
      <c r="N3464" s="373"/>
      <c r="O3464" s="388">
        <f>W3452+Y3460</f>
        <v>0</v>
      </c>
      <c r="P3464" s="389"/>
      <c r="Q3464" s="397">
        <f>V3452</f>
        <v>0</v>
      </c>
      <c r="R3464" s="392">
        <f>O3464/126</f>
        <v>0</v>
      </c>
      <c r="S3464" s="393"/>
      <c r="T3464" s="393"/>
      <c r="U3464" s="394"/>
      <c r="V3464" s="359">
        <f>IF(R3464&gt;=2.5,Y3464,IF(R3464&gt;=2.25,"C",IF(R3464&gt;=2,"D",IF(R3464=0,0,"F"))))</f>
        <v>0</v>
      </c>
      <c r="W3464" s="360"/>
      <c r="X3464" s="172"/>
      <c r="Y3464" s="173" t="str">
        <f>IF(R3464&gt;=4,"A+",IF(R3464&gt;=3.75,"A",IF(R3464&gt;=3.5,"A-",IF(R3464&gt;=3.25,"B+",IF(R3464&gt;=3,"B",IF(R3464&gt;=2.75,"B-",IF(R3464&gt;=2.5,"C+",IF(R3464&gt;=2,"C","F"))))))))</f>
        <v>F</v>
      </c>
      <c r="Z3464" s="174"/>
    </row>
    <row r="3465" spans="1:26" ht="16.5" customHeight="1" thickBot="1">
      <c r="A3465" s="363" t="s">
        <v>34</v>
      </c>
      <c r="B3465" s="364"/>
      <c r="C3465" s="365" t="s">
        <v>1</v>
      </c>
      <c r="D3465" s="366"/>
      <c r="E3465" s="367">
        <f>C3464+E3464+G3464+I3464</f>
        <v>0</v>
      </c>
      <c r="F3465" s="368"/>
      <c r="G3465" s="365" t="s">
        <v>0</v>
      </c>
      <c r="H3465" s="366"/>
      <c r="I3465" s="367">
        <f>E3465*1.5</f>
        <v>0</v>
      </c>
      <c r="J3465" s="369"/>
      <c r="K3465" s="369"/>
      <c r="L3465" s="368"/>
      <c r="M3465" s="374"/>
      <c r="N3465" s="375"/>
      <c r="O3465" s="390"/>
      <c r="P3465" s="391"/>
      <c r="Q3465" s="398"/>
      <c r="R3465" s="395"/>
      <c r="S3465" s="395"/>
      <c r="T3465" s="395"/>
      <c r="U3465" s="396"/>
      <c r="V3465" s="361"/>
      <c r="W3465" s="362"/>
      <c r="X3465" s="175"/>
      <c r="Y3465" s="176"/>
    </row>
    <row r="3466" spans="1:26" ht="30" customHeight="1" thickTop="1">
      <c r="B3466" s="54"/>
      <c r="C3466" s="54"/>
      <c r="D3466" s="514" t="s">
        <v>24</v>
      </c>
      <c r="E3466" s="514"/>
      <c r="F3466" s="514"/>
      <c r="G3466" s="514"/>
      <c r="H3466" s="514"/>
      <c r="I3466" s="514"/>
      <c r="J3466" s="514"/>
      <c r="K3466" s="514"/>
      <c r="L3466" s="514"/>
      <c r="M3466" s="514"/>
      <c r="N3466" s="514"/>
      <c r="O3466" s="514"/>
      <c r="P3466" s="514"/>
      <c r="Q3466" s="514"/>
      <c r="R3466" s="514"/>
      <c r="S3466" s="514"/>
      <c r="T3466" s="55" t="s">
        <v>36</v>
      </c>
      <c r="U3466" s="56"/>
      <c r="V3466" s="515">
        <f>'1st 1'!R63</f>
        <v>0</v>
      </c>
      <c r="W3466" s="516"/>
      <c r="X3466" s="516"/>
      <c r="Y3466" s="516"/>
    </row>
    <row r="3467" spans="1:26" ht="18.75">
      <c r="A3467" s="57"/>
      <c r="B3467" s="58"/>
      <c r="C3467" s="59" t="s">
        <v>4</v>
      </c>
      <c r="D3467" s="60" t="s">
        <v>71</v>
      </c>
      <c r="E3467" s="60"/>
      <c r="F3467" s="53"/>
      <c r="G3467" s="61"/>
      <c r="H3467" s="517" t="s">
        <v>73</v>
      </c>
      <c r="I3467" s="518"/>
      <c r="J3467" s="518"/>
      <c r="K3467" s="518"/>
      <c r="L3467" s="518"/>
      <c r="M3467" s="518"/>
      <c r="N3467" s="518"/>
      <c r="O3467" s="62"/>
      <c r="P3467" s="62"/>
      <c r="Q3467" s="62"/>
      <c r="R3467" s="53"/>
      <c r="S3467" s="63"/>
      <c r="T3467" s="55" t="s">
        <v>37</v>
      </c>
      <c r="U3467" s="56"/>
      <c r="V3467" s="519">
        <f>'1st 1'!A63</f>
        <v>0</v>
      </c>
      <c r="W3467" s="516"/>
      <c r="X3467" s="516"/>
      <c r="Y3467" s="516"/>
    </row>
    <row r="3468" spans="1:26" ht="18.75">
      <c r="A3468" s="57"/>
      <c r="B3468" s="58"/>
      <c r="C3468" s="59" t="s">
        <v>5</v>
      </c>
      <c r="D3468" s="60" t="s">
        <v>66</v>
      </c>
      <c r="E3468" s="60"/>
      <c r="F3468" s="64"/>
      <c r="G3468" s="53"/>
      <c r="H3468" s="61"/>
      <c r="I3468" s="65"/>
      <c r="J3468" s="520">
        <f>'1st 1'!A4131</f>
        <v>0</v>
      </c>
      <c r="K3468" s="521"/>
      <c r="L3468" s="521"/>
      <c r="M3468" s="521"/>
      <c r="N3468" s="62"/>
      <c r="O3468" s="62"/>
      <c r="P3468" s="53"/>
      <c r="Q3468" s="53"/>
      <c r="R3468" s="53"/>
      <c r="S3468" s="63"/>
      <c r="T3468" s="55" t="s">
        <v>38</v>
      </c>
      <c r="U3468" s="56"/>
      <c r="V3468" s="56"/>
      <c r="W3468" s="56"/>
      <c r="X3468" s="56"/>
      <c r="Y3468" s="66">
        <f>'1st 1'!S63</f>
        <v>0</v>
      </c>
    </row>
    <row r="3469" spans="1:26" ht="18.75">
      <c r="A3469" s="57"/>
      <c r="B3469" s="58"/>
      <c r="C3469" s="59" t="s">
        <v>6</v>
      </c>
      <c r="D3469" s="60" t="s">
        <v>14</v>
      </c>
      <c r="E3469" s="58"/>
      <c r="F3469" s="67" t="s">
        <v>7</v>
      </c>
      <c r="G3469" s="68">
        <f>'1st 1'!B63</f>
        <v>0</v>
      </c>
      <c r="H3469" s="69"/>
      <c r="I3469" s="70"/>
      <c r="J3469" s="70"/>
      <c r="K3469" s="70"/>
      <c r="L3469" s="53"/>
      <c r="M3469" s="53"/>
      <c r="N3469" s="53"/>
      <c r="O3469" s="53"/>
      <c r="P3469" s="53"/>
      <c r="Q3469" s="53"/>
      <c r="R3469" s="53"/>
      <c r="V3469" s="53"/>
      <c r="W3469" s="53"/>
      <c r="X3469" s="53"/>
      <c r="Y3469" s="53"/>
    </row>
    <row r="3470" spans="1:26" ht="18.75">
      <c r="A3470" s="57"/>
      <c r="B3470" s="64"/>
      <c r="C3470" s="64"/>
      <c r="D3470" s="64"/>
      <c r="E3470" s="53"/>
      <c r="F3470" s="67" t="s">
        <v>8</v>
      </c>
      <c r="G3470" s="72">
        <f>'1st 1'!T63</f>
        <v>0</v>
      </c>
      <c r="H3470" s="69"/>
      <c r="I3470" s="70"/>
      <c r="J3470" s="70"/>
      <c r="K3470" s="70"/>
      <c r="L3470" s="53"/>
      <c r="M3470" s="53"/>
      <c r="N3470" s="53"/>
      <c r="O3470" s="53"/>
      <c r="P3470" s="53"/>
      <c r="Q3470" s="53"/>
      <c r="R3470" s="53"/>
      <c r="V3470" s="53"/>
      <c r="W3470" s="53"/>
      <c r="X3470" s="53"/>
      <c r="Y3470" s="53"/>
    </row>
    <row r="3471" spans="1:26" ht="18.75">
      <c r="A3471" s="57"/>
      <c r="B3471" s="64"/>
      <c r="C3471" s="64"/>
      <c r="D3471" s="64"/>
      <c r="E3471" s="53"/>
      <c r="F3471" s="67" t="s">
        <v>9</v>
      </c>
      <c r="G3471" s="72">
        <f>'1st 1'!U63</f>
        <v>0</v>
      </c>
      <c r="H3471" s="69"/>
      <c r="I3471" s="70"/>
      <c r="J3471" s="70"/>
      <c r="K3471" s="70"/>
      <c r="L3471" s="53"/>
      <c r="M3471" s="53"/>
      <c r="N3471" s="53"/>
      <c r="O3471" s="53"/>
      <c r="P3471" s="53"/>
      <c r="Q3471" s="53"/>
      <c r="R3471" s="53"/>
      <c r="V3471" s="53"/>
      <c r="W3471" s="53"/>
      <c r="X3471" s="53"/>
      <c r="Y3471" s="53"/>
    </row>
    <row r="3472" spans="1:26" ht="18.75">
      <c r="A3472" s="57"/>
      <c r="B3472" s="64"/>
      <c r="C3472" s="64"/>
      <c r="D3472" s="64"/>
      <c r="E3472" s="53"/>
      <c r="F3472" s="67" t="s">
        <v>10</v>
      </c>
      <c r="G3472" s="72">
        <f>'1st 1'!V63</f>
        <v>0</v>
      </c>
      <c r="H3472" s="69"/>
      <c r="I3472" s="73"/>
      <c r="J3472" s="73"/>
      <c r="K3472" s="73"/>
      <c r="L3472" s="53"/>
      <c r="M3472" s="53"/>
      <c r="N3472" s="53"/>
      <c r="O3472" s="53"/>
      <c r="P3472" s="53"/>
      <c r="Q3472" s="53"/>
      <c r="R3472" s="53"/>
      <c r="V3472" s="53"/>
      <c r="W3472" s="53"/>
      <c r="X3472" s="53"/>
      <c r="Y3472" s="53"/>
    </row>
    <row r="3473" spans="1:26" ht="21.75" customHeight="1" thickBot="1">
      <c r="A3473" s="522" t="s">
        <v>25</v>
      </c>
      <c r="B3473" s="522"/>
      <c r="C3473" s="523"/>
      <c r="D3473" s="523"/>
      <c r="E3473" s="523"/>
      <c r="F3473" s="523"/>
      <c r="G3473" s="523"/>
      <c r="H3473" s="523"/>
      <c r="I3473" s="523"/>
      <c r="J3473" s="523"/>
      <c r="K3473" s="523"/>
      <c r="L3473" s="524"/>
      <c r="M3473" s="524"/>
      <c r="N3473" s="524"/>
      <c r="O3473" s="524"/>
      <c r="P3473" s="524"/>
      <c r="Q3473" s="524"/>
      <c r="R3473" s="524"/>
      <c r="S3473" s="524"/>
      <c r="T3473" s="524"/>
      <c r="U3473" s="524"/>
      <c r="V3473" s="524"/>
      <c r="W3473" s="524"/>
      <c r="X3473" s="524"/>
      <c r="Y3473" s="524"/>
    </row>
    <row r="3474" spans="1:26" ht="19.5" customHeight="1" thickTop="1" thickBot="1">
      <c r="A3474" s="478" t="s">
        <v>42</v>
      </c>
      <c r="B3474" s="479"/>
      <c r="C3474" s="479"/>
      <c r="D3474" s="479"/>
      <c r="E3474" s="479"/>
      <c r="F3474" s="479"/>
      <c r="G3474" s="479"/>
      <c r="H3474" s="479"/>
      <c r="I3474" s="479"/>
      <c r="J3474" s="479"/>
      <c r="K3474" s="480"/>
      <c r="L3474" s="479" t="s">
        <v>43</v>
      </c>
      <c r="M3474" s="479"/>
      <c r="N3474" s="479"/>
      <c r="O3474" s="479"/>
      <c r="P3474" s="479"/>
      <c r="Q3474" s="479"/>
      <c r="R3474" s="479"/>
      <c r="S3474" s="479"/>
      <c r="T3474" s="479"/>
      <c r="U3474" s="506"/>
      <c r="V3474" s="507" t="s">
        <v>39</v>
      </c>
      <c r="W3474" s="508"/>
      <c r="X3474" s="508"/>
      <c r="Y3474" s="509"/>
      <c r="Z3474" s="510" t="s">
        <v>68</v>
      </c>
    </row>
    <row r="3475" spans="1:26" ht="19.5" thickTop="1" thickBot="1">
      <c r="A3475" s="74" t="s">
        <v>22</v>
      </c>
      <c r="B3475" s="75"/>
      <c r="C3475" s="76">
        <f>'1st 1'!C4</f>
        <v>101</v>
      </c>
      <c r="D3475" s="76">
        <f>'1st 2'!C4</f>
        <v>102</v>
      </c>
      <c r="E3475" s="76">
        <f>'1st 3'!C4</f>
        <v>103</v>
      </c>
      <c r="F3475" s="76">
        <f>'1st 4'!C4</f>
        <v>104</v>
      </c>
      <c r="G3475" s="76">
        <f>'1st 5'!C4</f>
        <v>105</v>
      </c>
      <c r="H3475" s="76">
        <f>'1st 6'!C4</f>
        <v>106</v>
      </c>
      <c r="I3475" s="511" t="s">
        <v>0</v>
      </c>
      <c r="J3475" s="511" t="s">
        <v>3</v>
      </c>
      <c r="K3475" s="512" t="s">
        <v>2</v>
      </c>
      <c r="L3475" s="76">
        <f>'2nd 1'!C4</f>
        <v>107</v>
      </c>
      <c r="M3475" s="76">
        <f>'2nd 2'!C4</f>
        <v>108</v>
      </c>
      <c r="N3475" s="76">
        <f>'2nd 3'!C4</f>
        <v>109</v>
      </c>
      <c r="O3475" s="76">
        <f>'2nd 4'!C4</f>
        <v>110</v>
      </c>
      <c r="P3475" s="76">
        <f>'2nd 5'!C4</f>
        <v>111</v>
      </c>
      <c r="Q3475" s="76">
        <f>'2nd 6'!C4</f>
        <v>112</v>
      </c>
      <c r="R3475" s="76">
        <f>'2nd 7'!C4</f>
        <v>0</v>
      </c>
      <c r="S3475" s="429" t="s">
        <v>0</v>
      </c>
      <c r="T3475" s="429" t="s">
        <v>3</v>
      </c>
      <c r="U3475" s="431" t="s">
        <v>2</v>
      </c>
      <c r="V3475" s="492" t="s">
        <v>29</v>
      </c>
      <c r="W3475" s="493" t="s">
        <v>0</v>
      </c>
      <c r="X3475" s="494" t="s">
        <v>3</v>
      </c>
      <c r="Y3475" s="495" t="s">
        <v>2</v>
      </c>
      <c r="Z3475" s="510"/>
    </row>
    <row r="3476" spans="1:26" ht="64.5" customHeight="1" thickTop="1" thickBot="1">
      <c r="A3476" s="77" t="s">
        <v>63</v>
      </c>
      <c r="B3476" s="78"/>
      <c r="C3476" s="114" t="str">
        <f>'1st 1'!C6</f>
        <v>Drawing-1</v>
      </c>
      <c r="D3476" s="114" t="str">
        <f>'1st 2'!C6</f>
        <v>Sketch-1</v>
      </c>
      <c r="E3476" s="114" t="str">
        <f>'1st 3'!C6</f>
        <v>Parspective-1</v>
      </c>
      <c r="F3476" s="114" t="str">
        <f>'1st 4'!C6</f>
        <v>Study and Composition-1</v>
      </c>
      <c r="G3476" s="114" t="str">
        <f>'1st 5'!C6</f>
        <v>History of Civilization-1</v>
      </c>
      <c r="H3476" s="114" t="str">
        <f>'1st 6'!C6</f>
        <v>Nazrul Studies</v>
      </c>
      <c r="I3476" s="481"/>
      <c r="J3476" s="481"/>
      <c r="K3476" s="482"/>
      <c r="L3476" s="114" t="str">
        <f>'2nd 1'!C6</f>
        <v>Drawing-2</v>
      </c>
      <c r="M3476" s="114" t="str">
        <f>'2nd 2'!C6</f>
        <v>Sketch-2</v>
      </c>
      <c r="N3476" s="114" t="str">
        <f>'2nd 3'!C6</f>
        <v>Perspective- 2</v>
      </c>
      <c r="O3476" s="114" t="str">
        <f>'2nd 4'!C6</f>
        <v>Basic Design</v>
      </c>
      <c r="P3476" s="114" t="str">
        <f>'2nd 5'!C6</f>
        <v xml:space="preserve"> Study &amp; composition 2</v>
      </c>
      <c r="Q3476" s="114" t="str">
        <f>'2nd 6'!C6</f>
        <v>History of Civilization -2</v>
      </c>
      <c r="R3476" s="114">
        <f>'2nd 7'!C6</f>
        <v>0</v>
      </c>
      <c r="S3476" s="429"/>
      <c r="T3476" s="429"/>
      <c r="U3476" s="431"/>
      <c r="V3476" s="492"/>
      <c r="W3476" s="493"/>
      <c r="X3476" s="493"/>
      <c r="Y3476" s="495"/>
      <c r="Z3476" s="510"/>
    </row>
    <row r="3477" spans="1:26" ht="18.75" thickTop="1">
      <c r="A3477" s="77" t="s">
        <v>12</v>
      </c>
      <c r="B3477" s="78"/>
      <c r="C3477" s="80">
        <f>'1st 1'!G4</f>
        <v>3</v>
      </c>
      <c r="D3477" s="80">
        <f>'1st 2'!G4</f>
        <v>1.5</v>
      </c>
      <c r="E3477" s="80">
        <f>'1st 3'!G4</f>
        <v>3</v>
      </c>
      <c r="F3477" s="80">
        <f>'1st 4'!G4</f>
        <v>3</v>
      </c>
      <c r="G3477" s="80">
        <f>'1st 5'!G4</f>
        <v>1.5</v>
      </c>
      <c r="H3477" s="80">
        <f>'1st 6'!G4</f>
        <v>3</v>
      </c>
      <c r="I3477" s="481"/>
      <c r="J3477" s="481"/>
      <c r="K3477" s="513"/>
      <c r="L3477" s="80">
        <f>'2nd 1'!G4</f>
        <v>3</v>
      </c>
      <c r="M3477" s="80">
        <f>'2nd 2'!G4</f>
        <v>1.5</v>
      </c>
      <c r="N3477" s="80">
        <f>'2nd 3'!G4</f>
        <v>3</v>
      </c>
      <c r="O3477" s="80">
        <f>'2nd 4'!G4</f>
        <v>1.5</v>
      </c>
      <c r="P3477" s="80">
        <f>'2nd 5'!G4</f>
        <v>3</v>
      </c>
      <c r="Q3477" s="80">
        <f>'2nd 6'!G4</f>
        <v>3</v>
      </c>
      <c r="R3477" s="80">
        <f>'2nd 7'!G4</f>
        <v>0</v>
      </c>
      <c r="S3477" s="430"/>
      <c r="T3477" s="430"/>
      <c r="U3477" s="432"/>
      <c r="V3477" s="468"/>
      <c r="W3477" s="471"/>
      <c r="X3477" s="471"/>
      <c r="Y3477" s="422"/>
      <c r="Z3477" s="510"/>
    </row>
    <row r="3478" spans="1:26" ht="16.5" customHeight="1">
      <c r="A3478" s="77" t="s">
        <v>11</v>
      </c>
      <c r="B3478" s="78"/>
      <c r="C3478" s="80">
        <v>100</v>
      </c>
      <c r="D3478" s="80">
        <v>100</v>
      </c>
      <c r="E3478" s="80">
        <v>100</v>
      </c>
      <c r="F3478" s="80">
        <v>100</v>
      </c>
      <c r="G3478" s="80">
        <v>100</v>
      </c>
      <c r="H3478" s="80">
        <v>100</v>
      </c>
      <c r="I3478" s="496">
        <f>(C3482*C3477)+(D3482*D3477)+(E3482*E3477)+(F3482*F3477)+(G3482*G3477)+(H3482*H3477)</f>
        <v>0</v>
      </c>
      <c r="J3478" s="82"/>
      <c r="K3478" s="83" t="str">
        <f>IF(J3479&gt;=4,"A+",IF(J3479&gt;=3.75,"A",IF(J3479&gt;=3.5,"A-",IF(J3479&gt;=3.25,"B+",IF(J3479&gt;=3,"B",IF(J3479&gt;=2.75,"B-",IF(J3479&gt;=2.5,"C+",IF(J3479&gt;=2,"C","F"))))))))</f>
        <v>F</v>
      </c>
      <c r="L3478" s="81">
        <v>100</v>
      </c>
      <c r="M3478" s="80">
        <v>100</v>
      </c>
      <c r="N3478" s="80">
        <v>100</v>
      </c>
      <c r="O3478" s="80">
        <v>100</v>
      </c>
      <c r="P3478" s="80">
        <v>100</v>
      </c>
      <c r="Q3478" s="80">
        <v>100</v>
      </c>
      <c r="R3478" s="80">
        <v>100</v>
      </c>
      <c r="S3478" s="465">
        <f>(L3482*L3477)+(M3482*M3477)+(N3482*N3477)+(O3482*O3477)+(P3482*P3477)+(Q3482*Q3477)+(R3482*R3477)</f>
        <v>0</v>
      </c>
      <c r="T3478" s="84"/>
      <c r="U3478" s="85" t="str">
        <f>IF(T3479&gt;=4,"A+",IF(T3479&gt;=3.75,"A",IF(T3479&gt;=3.5,"A-",IF(T3479&gt;=3.25,"B+",IF(T3479&gt;=3,"B",IF(T3479&gt;=2.75,"B-",IF(T3479&gt;=2.5,"C+",IF(T3479&gt;=2,"C","F"))))))))</f>
        <v>F</v>
      </c>
      <c r="V3478" s="498">
        <f>IF((C3482+C3484)=0,0,C3477)+IF((D3482+D3484)=0,0,D3477)+IF((E3482+E3484)=0,0,E3477)+IF((F3482+F3484)=0,0,F3477)+IF((G3482+G3484)=0,0,G3477)+IF((H3482+H3484)=0,0,H3477)+IF((L3482+L3484)=0,0,L3477)+IF((M3482+M3484)=0,0,M3477)+IF((N3482+N3484)=0,0,N3477)+IF((O3482+O3484)=0,0,O3477)+IF((P3482+P3484)=0,0,P3477)+IF((Q3482+Q3484)=0,0,Q3477)+IF((R3482+R3484)=0,0,R3477)+IF(C3527=0,0,1.5)</f>
        <v>0</v>
      </c>
      <c r="W3478" s="415">
        <f>I3478+S3478+(C3527*1.5)</f>
        <v>0</v>
      </c>
      <c r="X3478" s="503">
        <f>IF(S3478&gt;0,(W3478/31.5),J3479)</f>
        <v>0</v>
      </c>
      <c r="Y3478" s="154" t="str">
        <f>IF(X3478&gt;=4,"A+",IF(X3478&gt;=3.75,"A",IF(X3478&gt;=3.5,"A-",IF(X3478&gt;=3.25,"B+",IF(X3478&gt;=3,"B",IF(X3478&gt;=2.75,"B-",IF(X3478&gt;=2.5,"C+",IF(X3478&gt;=2,"C","F"))))))))</f>
        <v>F</v>
      </c>
      <c r="Z3478" s="510"/>
    </row>
    <row r="3479" spans="1:26" ht="18">
      <c r="A3479" s="77" t="s">
        <v>28</v>
      </c>
      <c r="B3479" s="86"/>
      <c r="C3479" s="87">
        <f>'1st 1'!C63</f>
        <v>0</v>
      </c>
      <c r="D3479" s="87">
        <f>'1st 2'!C63</f>
        <v>0</v>
      </c>
      <c r="E3479" s="87">
        <f>'1st 3'!C63</f>
        <v>0</v>
      </c>
      <c r="F3479" s="87">
        <f>'1st 4'!C63</f>
        <v>0</v>
      </c>
      <c r="G3479" s="87">
        <f>'1st 5'!C63</f>
        <v>0</v>
      </c>
      <c r="H3479" s="87">
        <f>'1st 6'!C63</f>
        <v>0</v>
      </c>
      <c r="I3479" s="497"/>
      <c r="J3479" s="485">
        <f>I3478/(C3477+D3477+E3477+F3477+G3477+H3477)</f>
        <v>0</v>
      </c>
      <c r="K3479" s="88"/>
      <c r="L3479" s="89">
        <f>'2nd 1'!C63</f>
        <v>0</v>
      </c>
      <c r="M3479" s="87">
        <f>'2nd 2'!C63</f>
        <v>0</v>
      </c>
      <c r="N3479" s="87">
        <f>'2nd 3'!C63</f>
        <v>0</v>
      </c>
      <c r="O3479" s="87">
        <f>'2nd 4'!C63</f>
        <v>0</v>
      </c>
      <c r="P3479" s="87">
        <f>'2nd 5'!C63</f>
        <v>0</v>
      </c>
      <c r="Q3479" s="87">
        <f>'2nd 6'!C63</f>
        <v>0</v>
      </c>
      <c r="R3479" s="87">
        <f>'2nd 7'!C63</f>
        <v>0</v>
      </c>
      <c r="S3479" s="457"/>
      <c r="T3479" s="485">
        <f>S3478/(L3477+M3477+N3477+O3477+P3477+Q3477+R3477)</f>
        <v>0</v>
      </c>
      <c r="U3479" s="90"/>
      <c r="V3479" s="499"/>
      <c r="W3479" s="501"/>
      <c r="X3479" s="453"/>
      <c r="Y3479" s="487">
        <f>IF(S3478&gt;0,(IF(X3478&gt;=2.5,Y3478,IF(X3478&gt;=2.25,"C",IF(X3478&gt;=2,"D","F")))),K3480)</f>
        <v>0</v>
      </c>
      <c r="Z3479" s="510"/>
    </row>
    <row r="3480" spans="1:26" ht="16.5" customHeight="1">
      <c r="A3480" s="423" t="s">
        <v>26</v>
      </c>
      <c r="B3480" s="91" t="s">
        <v>60</v>
      </c>
      <c r="C3480" s="87">
        <f>'1st 1'!J63</f>
        <v>0</v>
      </c>
      <c r="D3480" s="87">
        <f>'1st 2'!J63</f>
        <v>0</v>
      </c>
      <c r="E3480" s="87">
        <f>'1st 3'!J63</f>
        <v>0</v>
      </c>
      <c r="F3480" s="87">
        <f>'1st 4'!J63</f>
        <v>0</v>
      </c>
      <c r="G3480" s="87">
        <f>'1st 5'!J63</f>
        <v>0</v>
      </c>
      <c r="H3480" s="87">
        <f>'1st 6'!J63</f>
        <v>0</v>
      </c>
      <c r="I3480" s="497"/>
      <c r="J3480" s="505"/>
      <c r="K3480" s="489">
        <f>IF(J3479&gt;=2.5,K3478,IF(J3479&gt;=2.25,"C",IF(J3479&gt;=2,"D",IF(J3479=0,0,"F"))))</f>
        <v>0</v>
      </c>
      <c r="L3480" s="89">
        <f>'2nd 1'!J63</f>
        <v>0</v>
      </c>
      <c r="M3480" s="87">
        <f>'2nd 2'!J63</f>
        <v>0</v>
      </c>
      <c r="N3480" s="87">
        <f>'2nd 3'!J63</f>
        <v>0</v>
      </c>
      <c r="O3480" s="87">
        <f>'2nd 4'!J63</f>
        <v>0</v>
      </c>
      <c r="P3480" s="87">
        <f>'2nd 5'!J63</f>
        <v>0</v>
      </c>
      <c r="Q3480" s="87">
        <f>'2nd 6'!J63</f>
        <v>0</v>
      </c>
      <c r="R3480" s="87">
        <f>'2nd 7'!J63</f>
        <v>0</v>
      </c>
      <c r="S3480" s="457"/>
      <c r="T3480" s="486"/>
      <c r="U3480" s="442">
        <f>IF(T3479&gt;=2.5,U3478,IF(T3479&gt;=2.25,"C",IF(T3479&gt;=2,"D",IF(T3479=0,0,"F"))))</f>
        <v>0</v>
      </c>
      <c r="V3480" s="499"/>
      <c r="W3480" s="501"/>
      <c r="X3480" s="453"/>
      <c r="Y3480" s="488"/>
      <c r="Z3480" s="510"/>
    </row>
    <row r="3481" spans="1:26" ht="16.5" customHeight="1">
      <c r="A3481" s="424"/>
      <c r="B3481" s="91" t="s">
        <v>67</v>
      </c>
      <c r="C3481" s="115">
        <f>'1st 1'!K63</f>
        <v>0</v>
      </c>
      <c r="D3481" s="115">
        <f>'1st 2'!K63</f>
        <v>0</v>
      </c>
      <c r="E3481" s="115">
        <f>'1st 3'!K63</f>
        <v>0</v>
      </c>
      <c r="F3481" s="115">
        <f>'1st 4'!K63</f>
        <v>0</v>
      </c>
      <c r="G3481" s="115">
        <f>'1st 5'!K63</f>
        <v>0</v>
      </c>
      <c r="H3481" s="115">
        <f>'1st 6'!K63</f>
        <v>0</v>
      </c>
      <c r="I3481" s="497"/>
      <c r="J3481" s="505"/>
      <c r="K3481" s="490"/>
      <c r="L3481" s="116">
        <f>'2nd 1'!K63</f>
        <v>0</v>
      </c>
      <c r="M3481" s="115">
        <f>'2nd 2'!K63</f>
        <v>0</v>
      </c>
      <c r="N3481" s="115">
        <f>'2nd 3'!K63</f>
        <v>0</v>
      </c>
      <c r="O3481" s="115">
        <f>'2nd 4'!K63</f>
        <v>0</v>
      </c>
      <c r="P3481" s="115">
        <f>'2nd 5'!K63</f>
        <v>0</v>
      </c>
      <c r="Q3481" s="115">
        <f>'2nd 6'!K63</f>
        <v>0</v>
      </c>
      <c r="R3481" s="115">
        <f>'2nd 7'!K63</f>
        <v>0</v>
      </c>
      <c r="S3481" s="457"/>
      <c r="T3481" s="486"/>
      <c r="U3481" s="491"/>
      <c r="V3481" s="499"/>
      <c r="W3481" s="501"/>
      <c r="X3481" s="453"/>
      <c r="Y3481" s="488"/>
      <c r="Z3481" s="510"/>
    </row>
    <row r="3482" spans="1:26" ht="18">
      <c r="A3482" s="424"/>
      <c r="B3482" s="91" t="s">
        <v>1</v>
      </c>
      <c r="C3482" s="87">
        <f>'1st 1'!M63</f>
        <v>0</v>
      </c>
      <c r="D3482" s="87">
        <f>'1st 2'!M63</f>
        <v>0</v>
      </c>
      <c r="E3482" s="87">
        <f>'1st 3'!M63</f>
        <v>0</v>
      </c>
      <c r="F3482" s="87">
        <f>'1st 4'!M63</f>
        <v>0</v>
      </c>
      <c r="G3482" s="87">
        <f>'1st 5'!M63</f>
        <v>0</v>
      </c>
      <c r="H3482" s="87">
        <f>'1st 6'!M63</f>
        <v>0</v>
      </c>
      <c r="I3482" s="497"/>
      <c r="J3482" s="505"/>
      <c r="K3482" s="92"/>
      <c r="L3482" s="89">
        <f>'2nd 1'!M63</f>
        <v>0</v>
      </c>
      <c r="M3482" s="87">
        <f>'2nd 2'!M63</f>
        <v>0</v>
      </c>
      <c r="N3482" s="87">
        <f>'2nd 3'!M63</f>
        <v>0</v>
      </c>
      <c r="O3482" s="87">
        <f>'2nd 4'!M63</f>
        <v>0</v>
      </c>
      <c r="P3482" s="87">
        <f>'2nd 5'!M63</f>
        <v>0</v>
      </c>
      <c r="Q3482" s="87">
        <f>'2nd 6'!M63</f>
        <v>0</v>
      </c>
      <c r="R3482" s="87">
        <f>'2nd 7'!M63</f>
        <v>0</v>
      </c>
      <c r="S3482" s="457"/>
      <c r="T3482" s="486"/>
      <c r="U3482" s="93"/>
      <c r="V3482" s="499"/>
      <c r="W3482" s="501"/>
      <c r="X3482" s="453"/>
      <c r="Y3482" s="155"/>
      <c r="Z3482" s="510"/>
    </row>
    <row r="3483" spans="1:26" ht="17.25" customHeight="1" thickBot="1">
      <c r="A3483" s="424"/>
      <c r="B3483" s="94" t="s">
        <v>2</v>
      </c>
      <c r="C3483" s="95">
        <f>'1st 1'!L63</f>
        <v>0</v>
      </c>
      <c r="D3483" s="95">
        <f>'1st 2'!L63</f>
        <v>0</v>
      </c>
      <c r="E3483" s="95">
        <f>'1st 3'!L63</f>
        <v>0</v>
      </c>
      <c r="F3483" s="95">
        <f>'1st 4'!L63</f>
        <v>0</v>
      </c>
      <c r="G3483" s="95">
        <f>'1st 5'!L63</f>
        <v>0</v>
      </c>
      <c r="H3483" s="95">
        <f>'1st 6'!L63</f>
        <v>0</v>
      </c>
      <c r="I3483" s="472"/>
      <c r="J3483" s="96"/>
      <c r="K3483" s="88"/>
      <c r="L3483" s="97">
        <f>'2nd 1'!L63</f>
        <v>0</v>
      </c>
      <c r="M3483" s="95">
        <f>'2nd 2'!L63</f>
        <v>0</v>
      </c>
      <c r="N3483" s="95">
        <f>'2nd 3'!L63</f>
        <v>0</v>
      </c>
      <c r="O3483" s="95">
        <f>'2nd 4'!L63</f>
        <v>0</v>
      </c>
      <c r="P3483" s="95">
        <f>'2nd 5'!L63</f>
        <v>0</v>
      </c>
      <c r="Q3483" s="95">
        <f>'2nd 6'!L63</f>
        <v>0</v>
      </c>
      <c r="R3483" s="95">
        <f>'2nd 7'!L63</f>
        <v>0</v>
      </c>
      <c r="S3483" s="457"/>
      <c r="T3483" s="98"/>
      <c r="U3483" s="90"/>
      <c r="V3483" s="500"/>
      <c r="W3483" s="502"/>
      <c r="X3483" s="504"/>
      <c r="Y3483" s="156"/>
      <c r="Z3483" s="510"/>
    </row>
    <row r="3484" spans="1:26" ht="18.75" thickTop="1">
      <c r="A3484" s="413" t="s">
        <v>127</v>
      </c>
      <c r="B3484" s="91" t="s">
        <v>1</v>
      </c>
      <c r="C3484" s="87">
        <f>'1st 1'!N63</f>
        <v>0</v>
      </c>
      <c r="D3484" s="87">
        <f>'1st 2'!N63</f>
        <v>0</v>
      </c>
      <c r="E3484" s="87">
        <f>'1st 3'!N63</f>
        <v>0</v>
      </c>
      <c r="F3484" s="87">
        <f>'1st 4'!N63</f>
        <v>0</v>
      </c>
      <c r="G3484" s="87">
        <f>'1st 5'!N63</f>
        <v>0</v>
      </c>
      <c r="H3484" s="87">
        <f>'1st 6'!N63</f>
        <v>0</v>
      </c>
      <c r="I3484" s="530">
        <f>(C3484*C3477)+(D3484*D3477)+(E3484*E3477)+(F3484*F3477)+(G3484*G3477)+(H3484*H3477)</f>
        <v>0</v>
      </c>
      <c r="J3484" s="417">
        <f>IF(C3484&gt;0,(C3482*C3477),0)+IF(D3484&gt;0,(D3482*D3477),0)+IF(E3484&gt;0,(E3482*E3477),0)+IF(F3484&gt;0,(F3482*F3477),0)+IF(G3484&gt;0,(G3482*G3477),0)+IF(H3484&gt;0,(H3482*H3477),0)</f>
        <v>0</v>
      </c>
      <c r="K3484" s="473">
        <f>IF(C3484&gt;C3482,((C3484*C3477)-(C3482*C3477)),0)+IF(D3484&gt;D3482,((D3484*D3477)-(D3482*D3477)),0)+IF(E3484&gt;E3482,((E3484*E3477)-(E3482*E3477)),0)+IF(F3484&gt;F3482,((F3484*F3477)-(F3482*F3477)),0)+IF(G3484&gt;G3482,((G3484*G3477)-(G3482*G3477)),0)+IF(H3484&gt;H3482,((H3484*H3477)-(H3482*H3477)),0)</f>
        <v>0</v>
      </c>
      <c r="L3484" s="89">
        <f>'2nd 1'!N63</f>
        <v>0</v>
      </c>
      <c r="M3484" s="87">
        <f>'2nd 2'!N63</f>
        <v>0</v>
      </c>
      <c r="N3484" s="87">
        <f>'2nd 3'!N63</f>
        <v>0</v>
      </c>
      <c r="O3484" s="87">
        <f>'2nd 4'!N63</f>
        <v>0</v>
      </c>
      <c r="P3484" s="87">
        <f>'2nd 5'!N63</f>
        <v>0</v>
      </c>
      <c r="Q3484" s="87">
        <f>'2nd 6'!N63</f>
        <v>0</v>
      </c>
      <c r="R3484" s="87">
        <f>'2nd 7'!N63</f>
        <v>0</v>
      </c>
      <c r="S3484" s="401">
        <f>(L3484*L3477)+(M3484*M3477)+(N3484*N3477)+(O3484*O3477)+(P3484*P3477)+(Q3484*Q3477)+(R3484*R3477)</f>
        <v>0</v>
      </c>
      <c r="T3484" s="417">
        <f>IF(L3484&gt;0,(L3482*L3477),0)+IF(M3484&gt;0,(M3482*M3477),0)+IF(N3484&gt;0,(N3482*N3477),0)+IF(O3484&gt;0,(O3482*O3477),0)+IF(P3484&gt;0,(P3482*P3477),0)+IF(Q3484&gt;0,(Q3482*Q3477),0)+IF(R3484&gt;0,(R3482*R3477),0)</f>
        <v>0</v>
      </c>
      <c r="U3484" s="399">
        <f>IF(L3484&gt;L3482,((L3484*L3477)-(L3482*L3477)),0)+IF(M3484&gt;M3482,((M3484*M3477)-(M3482*M3477)),0)+IF(N3484&gt;N3482,((N3484*N3477)-(N3482*N3477)),0)+IF(O3484&gt;O3482,((O3484*O3477)-(O3482*O3477)),0)+IF(P3484&gt;P3482,((P3484*P3477)-(P3482*P3477)),0)+IF(Q3484&gt;Q3482,((Q3484*Q3477)-(Q3482*Q3477)),0)+IF(R3484&gt;R3482,((R3484*R3477)-(R3482*R3477)),0)</f>
        <v>0</v>
      </c>
      <c r="V3484" s="401">
        <f>I3484+S3484</f>
        <v>0</v>
      </c>
      <c r="W3484" s="436">
        <f>J3484+T3484</f>
        <v>0</v>
      </c>
      <c r="X3484" s="526">
        <f>K3484+U3484</f>
        <v>0</v>
      </c>
      <c r="Y3484" s="527"/>
      <c r="Z3484" s="510"/>
    </row>
    <row r="3485" spans="1:26" ht="15.75" customHeight="1" thickBot="1">
      <c r="A3485" s="414"/>
      <c r="B3485" s="157" t="s">
        <v>23</v>
      </c>
      <c r="C3485" s="178" t="str">
        <f>'1st 1'!O63</f>
        <v/>
      </c>
      <c r="D3485" s="178" t="str">
        <f>'1st 2'!O63</f>
        <v/>
      </c>
      <c r="E3485" s="178" t="str">
        <f>'1st 3'!O63</f>
        <v/>
      </c>
      <c r="F3485" s="178" t="str">
        <f>'1st 4'!O63</f>
        <v/>
      </c>
      <c r="G3485" s="178" t="str">
        <f>'1st 5'!O63</f>
        <v/>
      </c>
      <c r="H3485" s="178" t="str">
        <f>'1st 6'!O63</f>
        <v/>
      </c>
      <c r="I3485" s="472"/>
      <c r="J3485" s="472"/>
      <c r="K3485" s="474"/>
      <c r="L3485" s="179" t="str">
        <f>'2nd 1'!O63</f>
        <v/>
      </c>
      <c r="M3485" s="178" t="str">
        <f>'2nd 2'!O63</f>
        <v/>
      </c>
      <c r="N3485" s="178" t="str">
        <f>'2nd 3'!O63</f>
        <v/>
      </c>
      <c r="O3485" s="178" t="str">
        <f>'2nd 4'!O63</f>
        <v/>
      </c>
      <c r="P3485" s="178" t="str">
        <f>'2nd 5'!O63</f>
        <v/>
      </c>
      <c r="Q3485" s="178" t="str">
        <f>'2nd 6'!O63</f>
        <v/>
      </c>
      <c r="R3485" s="178" t="str">
        <f>'2nd 7'!O63</f>
        <v/>
      </c>
      <c r="S3485" s="475"/>
      <c r="T3485" s="420"/>
      <c r="U3485" s="400"/>
      <c r="V3485" s="402"/>
      <c r="W3485" s="437"/>
      <c r="X3485" s="528"/>
      <c r="Y3485" s="529"/>
      <c r="Z3485" s="510"/>
    </row>
    <row r="3486" spans="1:26" ht="21" customHeight="1" thickTop="1" thickBot="1">
      <c r="A3486" s="435" t="s">
        <v>30</v>
      </c>
      <c r="B3486" s="435"/>
      <c r="C3486" s="435"/>
      <c r="D3486" s="435"/>
      <c r="E3486" s="435"/>
      <c r="F3486" s="435"/>
      <c r="G3486" s="435"/>
      <c r="H3486" s="435"/>
      <c r="I3486" s="435"/>
      <c r="J3486" s="435"/>
      <c r="K3486" s="435"/>
      <c r="L3486" s="435"/>
      <c r="M3486" s="435"/>
      <c r="N3486" s="435"/>
      <c r="O3486" s="435"/>
      <c r="P3486" s="435"/>
      <c r="Q3486" s="435"/>
      <c r="R3486" s="435"/>
      <c r="S3486" s="435"/>
      <c r="T3486" s="435"/>
      <c r="U3486" s="435"/>
      <c r="V3486" s="435"/>
      <c r="W3486" s="435"/>
      <c r="X3486" s="435"/>
      <c r="Y3486" s="435"/>
      <c r="Z3486" s="510"/>
    </row>
    <row r="3487" spans="1:26" ht="19.5" customHeight="1" thickTop="1" thickBot="1">
      <c r="A3487" s="478" t="s">
        <v>44</v>
      </c>
      <c r="B3487" s="479"/>
      <c r="C3487" s="479"/>
      <c r="D3487" s="479"/>
      <c r="E3487" s="479"/>
      <c r="F3487" s="479"/>
      <c r="G3487" s="479"/>
      <c r="H3487" s="479"/>
      <c r="I3487" s="479"/>
      <c r="J3487" s="479"/>
      <c r="K3487" s="506"/>
      <c r="L3487" s="425" t="s">
        <v>45</v>
      </c>
      <c r="M3487" s="426"/>
      <c r="N3487" s="426"/>
      <c r="O3487" s="426"/>
      <c r="P3487" s="426"/>
      <c r="Q3487" s="426"/>
      <c r="R3487" s="426"/>
      <c r="S3487" s="426"/>
      <c r="T3487" s="426"/>
      <c r="U3487" s="426"/>
      <c r="V3487" s="160"/>
      <c r="W3487" s="428" t="s">
        <v>39</v>
      </c>
      <c r="X3487" s="428"/>
      <c r="Y3487" s="161"/>
      <c r="Z3487" s="510"/>
    </row>
    <row r="3488" spans="1:26" ht="17.25" customHeight="1" thickTop="1">
      <c r="A3488" s="99" t="s">
        <v>22</v>
      </c>
      <c r="B3488" s="100"/>
      <c r="C3488" s="101">
        <f>'3rd 1'!B4</f>
        <v>201</v>
      </c>
      <c r="D3488" s="101">
        <f>'3rd 2'!B4</f>
        <v>202</v>
      </c>
      <c r="E3488" s="101">
        <f>'3rd 3'!B4</f>
        <v>203</v>
      </c>
      <c r="F3488" s="101">
        <f>'3rd 4'!B4</f>
        <v>204</v>
      </c>
      <c r="G3488" s="101">
        <f>'3rd 5'!B4</f>
        <v>205</v>
      </c>
      <c r="H3488" s="101">
        <f>'3rd 6'!B4</f>
        <v>0</v>
      </c>
      <c r="I3488" s="430" t="s">
        <v>0</v>
      </c>
      <c r="J3488" s="430" t="s">
        <v>3</v>
      </c>
      <c r="K3488" s="432" t="s">
        <v>2</v>
      </c>
      <c r="L3488" s="101">
        <f>'4th 1'!B4</f>
        <v>206</v>
      </c>
      <c r="M3488" s="101">
        <f>'4th 2'!B4</f>
        <v>207</v>
      </c>
      <c r="N3488" s="101">
        <f>'4th 3'!B4</f>
        <v>208</v>
      </c>
      <c r="O3488" s="101">
        <f>'4th 4'!B4</f>
        <v>209</v>
      </c>
      <c r="P3488" s="101">
        <f>'4th 5'!B4</f>
        <v>210</v>
      </c>
      <c r="Q3488" s="101">
        <f>'4th 6'!B4</f>
        <v>211</v>
      </c>
      <c r="R3488" s="101">
        <f>'4th 7'!B4</f>
        <v>0</v>
      </c>
      <c r="S3488" s="429" t="s">
        <v>0</v>
      </c>
      <c r="T3488" s="429" t="s">
        <v>3</v>
      </c>
      <c r="U3488" s="431" t="s">
        <v>2</v>
      </c>
      <c r="V3488" s="433" t="s">
        <v>62</v>
      </c>
      <c r="W3488" s="434"/>
      <c r="X3488" s="434"/>
      <c r="Y3488" s="162" t="str">
        <f>IF(X3489&gt;=4,"A+",IF(X3489&gt;=3.75,"A",IF(X3489&gt;=3.5,"A-",IF(X3489&gt;=3.25,"B+",IF(X3489&gt;=3,"B",IF(X3489&gt;=2.75,"B-",IF(X3489&gt;=2.5,"C+",IF(X3489&gt;=2,"C","F"))))))))</f>
        <v>F</v>
      </c>
      <c r="Z3488" s="510"/>
    </row>
    <row r="3489" spans="1:28" ht="63.75" customHeight="1">
      <c r="A3489" s="77" t="s">
        <v>63</v>
      </c>
      <c r="B3489" s="86"/>
      <c r="C3489" s="79">
        <f>IF('3rd 1'!C63&gt;0,'3rd 1'!D6,IF('3rd 1'!K63&gt;0,'3rd 1'!L6,IF('3rd 1'!S63&gt;0,'3rd 1'!T6,0)))</f>
        <v>0</v>
      </c>
      <c r="D3489" s="79">
        <f>IF('3rd 2'!C63&gt;0,'3rd 2'!D6,IF('3rd 2'!K63&gt;0,'3rd 2'!L6,IF('3rd 2'!S63&gt;0,'3rd 2'!T6,0)))</f>
        <v>0</v>
      </c>
      <c r="E3489" s="79">
        <f>IF('3rd 3'!C63&gt;0,'3rd 3'!D6,IF('3rd 3'!K63&gt;0,'3rd 3'!L6,IF('3rd 3'!S63&gt;0,'3rd 3'!T6,0)))</f>
        <v>0</v>
      </c>
      <c r="F3489" s="79">
        <f>IF('3rd 4'!C63&gt;0,'3rd 4'!D6,IF('3rd 4'!K63&gt;0,'3rd 4'!L6,IF('3rd 4'!S63&gt;0,'3rd 4'!T6,0)))</f>
        <v>0</v>
      </c>
      <c r="G3489" s="79">
        <f>IF('3rd 5'!C63&gt;0,'3rd 5'!D6,IF('3rd 5'!K63&gt;0,'3rd 5'!L6,IF('3rd 5'!S63&gt;0,'3rd 5'!T6,0)))</f>
        <v>0</v>
      </c>
      <c r="H3489" s="79">
        <f>IF('3rd 6'!C63&gt;0,'3rd 6'!D6,IF('3rd 6'!K63&gt;0,'3rd 6'!L6,IF('3rd 6'!S63&gt;0,'3rd 6'!T6,0)))</f>
        <v>0</v>
      </c>
      <c r="I3489" s="481"/>
      <c r="J3489" s="481"/>
      <c r="K3489" s="482"/>
      <c r="L3489" s="79">
        <f>IF('4th 1'!C63&gt;0,'4th 1'!D6,IF('4th 1'!K63&gt;0,'4th 1'!L6,IF('4th 1'!S63&gt;0,'4th 1'!T6,0)))</f>
        <v>0</v>
      </c>
      <c r="M3489" s="79">
        <f>IF('4th 2'!C63&gt;0,'4th 2'!D6,IF('4th 2'!K63&gt;0,'4th 2'!L6,IF('4th 2'!S63&gt;0,'4th 2'!T6,0)))</f>
        <v>0</v>
      </c>
      <c r="N3489" s="79">
        <f>IF('4th 3'!C63&gt;0,'4th 3'!D6,IF('4th 3'!K63&gt;0,'4th 3'!L6,IF('4th 3'!S63&gt;0,'4th 3'!T6,0)))</f>
        <v>0</v>
      </c>
      <c r="O3489" s="79">
        <f>IF('4th 4'!C63&gt;0,'4th 4'!D6,IF('4th 4'!K63&gt;0,'4th 4'!L6,IF('4th 4'!S63&gt;0,'4th 4'!T6,0)))</f>
        <v>0</v>
      </c>
      <c r="P3489" s="79">
        <f>IF('4th 5'!C63&gt;0,'4th 5'!D6,IF('4th 5'!K63&gt;0,'4th 5'!L6,IF('4th 5'!S63&gt;0,'4th 5'!T6,0)))</f>
        <v>0</v>
      </c>
      <c r="Q3489" s="79">
        <f>IF('4th 6'!C63&gt;0,'4th 6'!D6,IF('4th 6'!K63&gt;0,'4th 6'!L6,IF('4th 6'!S63&gt;0,'4th 6'!T6,0)))</f>
        <v>0</v>
      </c>
      <c r="R3489" s="79">
        <f>IF('4th 7'!C63&gt;0,'4th 7'!D6,IF('4th 7'!K63&gt;0,'4th 7'!L6,IF('4th 7'!S63&gt;0,'4th 7'!T6,0)))</f>
        <v>0</v>
      </c>
      <c r="S3489" s="429"/>
      <c r="T3489" s="429"/>
      <c r="U3489" s="431"/>
      <c r="V3489" s="335">
        <f>IF(I3491&gt;0,(V3494+V3478),0)</f>
        <v>0</v>
      </c>
      <c r="W3489" s="254">
        <f>IF(I3491&gt;0,(W3494+W3478),0)</f>
        <v>0</v>
      </c>
      <c r="X3489" s="336">
        <f>IF(S3491&gt;0,(W3489/63),IF(I3491&gt;0,(W3489/46.5),0))</f>
        <v>0</v>
      </c>
      <c r="Y3489" s="163">
        <f>IF(X3489&gt;=2.5,Y3488,IF(X3489&gt;=2.25,"C",IF(X3489&gt;=2,"D",IF(X3489=0,0,"F"))))</f>
        <v>0</v>
      </c>
      <c r="Z3489" s="510"/>
    </row>
    <row r="3490" spans="1:28" ht="16.5">
      <c r="A3490" s="458" t="s">
        <v>27</v>
      </c>
      <c r="B3490" s="459"/>
      <c r="C3490" s="102">
        <f>IF('3rd 1'!C63&gt;0,'3rd 1'!H4,IF('3rd 1'!K63&gt;0,'3rd 1'!P4,IF('3rd 1'!S63&gt;0,'3rd 1'!X4,0)))</f>
        <v>0</v>
      </c>
      <c r="D3490" s="102">
        <f>IF('3rd 2'!C63&gt;0,'3rd 2'!H4,IF('3rd 2'!K63&gt;0,'3rd 2'!P4,IF('3rd 2'!S63&gt;0,'3rd 2'!X4,0)))</f>
        <v>0</v>
      </c>
      <c r="E3490" s="102">
        <f>IF('3rd 3'!C63&gt;0,'3rd 3'!H4,IF('3rd 3'!K63&gt;0,'3rd 3'!P4,IF('3rd 3'!S63&gt;0,'3rd 3'!X4,0)))</f>
        <v>0</v>
      </c>
      <c r="F3490" s="102">
        <f>IF('3rd 4'!C63&gt;0,'3rd 4'!H4,IF('3rd 4'!K63&gt;0,'3rd 4'!P4,IF('3rd 4'!S63&gt;0,'3rd 4'!X4,0)))</f>
        <v>0</v>
      </c>
      <c r="G3490" s="102">
        <f>IF('3rd 5'!C63&gt;0,'3rd 5'!H4,IF('3rd 5'!K63&gt;0,'3rd 5'!P4,IF('3rd 5'!S63&gt;0,'3rd 5'!X4,0)))</f>
        <v>0</v>
      </c>
      <c r="H3490" s="102">
        <f>IF('3rd 6'!C63&gt;0,'3rd 6'!H4,IF('3rd 6'!K63&gt;0,'3rd 6'!P4,IF('3rd 6'!S63&gt;0,'3rd 6'!X4,0)))</f>
        <v>0</v>
      </c>
      <c r="I3490" s="481"/>
      <c r="J3490" s="481"/>
      <c r="K3490" s="482"/>
      <c r="L3490" s="102">
        <f>IF('4th 1'!C63&gt;0,'4th 1'!H4,IF('4th 1'!K63&gt;0,'4th 1'!P4,IF('4th 1'!S63&gt;0,'4th 1'!X4,0)))</f>
        <v>0</v>
      </c>
      <c r="M3490" s="102">
        <f>IF('4th 2'!C63&gt;0,'4th 2'!H4,IF('4th 2'!K63&gt;0,'4th 2'!P4,IF('4th 2'!S63&gt;0,'4th 2'!X4,0)))</f>
        <v>0</v>
      </c>
      <c r="N3490" s="102">
        <f>IF('4th 3'!C63&gt;0,'4th 3'!H4,IF('4th 3'!K63&gt;0,'4th 3'!P4,IF('4th 3'!S63&gt;0,'4th 3'!X4,0)))</f>
        <v>0</v>
      </c>
      <c r="O3490" s="102">
        <f>IF('4th 4'!C63&gt;0,'4th 4'!H4,IF('4th 4'!K63&gt;0,'4th 4'!P4,IF('4th 4'!S63&gt;0,'4th 4'!X4,0)))</f>
        <v>0</v>
      </c>
      <c r="P3490" s="102">
        <f>IF('4th 5'!C63&gt;0,'4th 5'!H4,IF('4th 5'!K63&gt;0,'4th 5'!P4,IF('4th 5'!S63&gt;0,'4th 5'!X4,0)))</f>
        <v>0</v>
      </c>
      <c r="Q3490" s="102">
        <f>IF('4th 6'!C63&gt;0,'4th 6'!H4,IF('4th 6'!K63&gt;0,'4th 6'!P4,IF('4th 6'!S63&gt;0,'4th 6'!X4,0)))</f>
        <v>0</v>
      </c>
      <c r="R3490" s="102">
        <f>IF('4th 7'!C63&gt;0,'4th 7'!H4,IF('4th 7'!K63&gt;0,'4th 7'!P4,IF('4th 7'!S63&gt;0,'4th 7'!X4,0)))</f>
        <v>0</v>
      </c>
      <c r="S3490" s="430"/>
      <c r="T3490" s="430"/>
      <c r="U3490" s="432"/>
      <c r="V3490" s="460" t="s">
        <v>41</v>
      </c>
      <c r="W3490" s="461"/>
      <c r="X3490" s="461"/>
      <c r="Y3490" s="462"/>
      <c r="Z3490" s="510"/>
    </row>
    <row r="3491" spans="1:28" ht="17.25" thickBot="1">
      <c r="A3491" s="463" t="s">
        <v>11</v>
      </c>
      <c r="B3491" s="464"/>
      <c r="C3491" s="102">
        <v>100</v>
      </c>
      <c r="D3491" s="102">
        <v>100</v>
      </c>
      <c r="E3491" s="102">
        <v>100</v>
      </c>
      <c r="F3491" s="102">
        <v>100</v>
      </c>
      <c r="G3491" s="102">
        <v>100</v>
      </c>
      <c r="H3491" s="102">
        <v>100</v>
      </c>
      <c r="I3491" s="465">
        <f>(C3495*C3490)+(D3495*D3490)+(E3495*E3490)+(F3495*F3490)+(G3495*G3490)+(H3495*H3490)</f>
        <v>0</v>
      </c>
      <c r="J3491" s="84"/>
      <c r="K3491" s="103" t="e">
        <f>IF(J3492&gt;=4,"A+",IF(J3492&gt;=3.75,"A",IF(J3492&gt;=3.5,"A-",IF(J3492&gt;=3.25,"B+",IF(J3492&gt;=3,"B",IF(J3492&gt;=2.75,"B-",IF(J3492&gt;=2.5,"C+",IF(J3492&gt;=2,"C","F"))))))))</f>
        <v>#DIV/0!</v>
      </c>
      <c r="L3491" s="102">
        <v>100</v>
      </c>
      <c r="M3491" s="102">
        <v>100</v>
      </c>
      <c r="N3491" s="102">
        <v>100</v>
      </c>
      <c r="O3491" s="102">
        <v>100</v>
      </c>
      <c r="P3491" s="102">
        <v>100</v>
      </c>
      <c r="Q3491" s="102">
        <v>100</v>
      </c>
      <c r="R3491" s="102">
        <v>100</v>
      </c>
      <c r="S3491" s="465">
        <f>(L3495*L3490)+(M3495*M3490)+(N3495*N3490)+(O3495*O3490)+(P3495*P3490)+(Q3495*Q3490)+(R3495*R3490)</f>
        <v>0</v>
      </c>
      <c r="T3491" s="84"/>
      <c r="U3491" s="103" t="e">
        <f>IF(T3492&gt;=4,"A+",IF(T3492&gt;=3.75,"A",IF(T3492&gt;=3.5,"A-",IF(T3492&gt;=3.25,"B+",IF(T3492&gt;=3,"B",IF(T3492&gt;=2.75,"B-",IF(T3492&gt;=2.5,"C+",IF(T3492&gt;=2,"C","F"))))))))</f>
        <v>#DIV/0!</v>
      </c>
      <c r="V3491" s="467" t="s">
        <v>29</v>
      </c>
      <c r="W3491" s="469" t="s">
        <v>0</v>
      </c>
      <c r="X3491" s="469" t="s">
        <v>3</v>
      </c>
      <c r="Y3491" s="476" t="s">
        <v>2</v>
      </c>
      <c r="Z3491" s="510"/>
    </row>
    <row r="3492" spans="1:28" ht="17.25" thickTop="1">
      <c r="A3492" s="77" t="s">
        <v>28</v>
      </c>
      <c r="B3492" s="86"/>
      <c r="C3492" s="104">
        <f>IF('3rd 1'!C63&gt;0,'3rd 1'!C63,IF('3rd 1'!K63&gt;0,'3rd 1'!K63,IF('3rd 1'!S63&gt;0,'3rd 1'!S63,0)))</f>
        <v>0</v>
      </c>
      <c r="D3492" s="104">
        <f>IF('3rd 2'!C63&gt;0,'3rd 2'!C63,IF('3rd 2'!K63&gt;0,'3rd 2'!K63,IF('3rd 2'!S63&gt;0,'3rd 2'!S63,0)))</f>
        <v>0</v>
      </c>
      <c r="E3492" s="104">
        <f>IF('3rd 3'!C63&gt;0,'3rd 3'!C63,IF('3rd 3'!K63&gt;0,'3rd 3'!K63,IF('3rd 3'!S63&gt;0,'3rd 3'!S63,0)))</f>
        <v>0</v>
      </c>
      <c r="F3492" s="104">
        <f>IF('3rd 4'!C63&gt;0,'3rd 4'!C63,IF('3rd 4'!K63&gt;0,'3rd 4'!K63,IF('3rd 4'!S63&gt;0,'3rd 4'!S63,0)))</f>
        <v>0</v>
      </c>
      <c r="G3492" s="104">
        <f>IF('3rd 5'!C63&gt;0,'3rd 5'!C63,IF('3rd 5'!K63&gt;0,'3rd 5'!K63,IF('3rd 5'!S63&gt;0,'3rd 5'!S63,0)))</f>
        <v>0</v>
      </c>
      <c r="H3492" s="104">
        <f>IF('3rd 6'!C63&gt;0,'3rd 6'!C63,IF('3rd 6'!K63&gt;0,'3rd 6'!K63,IF('3rd 6'!S63&gt;0,'3rd 6'!S63,0)))</f>
        <v>0</v>
      </c>
      <c r="I3492" s="457"/>
      <c r="J3492" s="485" t="e">
        <f>I3491/(C3490+D3490+E3490+F3490+G3490+H3490)</f>
        <v>#DIV/0!</v>
      </c>
      <c r="K3492" s="90"/>
      <c r="L3492" s="104">
        <f>IF('4th 1'!C63&gt;0,'4th 1'!C63,IF('4th 1'!K63&gt;0,'4th 1'!K63,IF('4th 1'!S63&gt;0,'4th 1'!S63,0)))</f>
        <v>0</v>
      </c>
      <c r="M3492" s="104">
        <f>IF('4th 2'!C63&gt;0,'4th 2'!C63,IF('4th 2'!K63&gt;0,'4th 2'!K63,IF('4th 2'!S63&gt;0,'4th 2'!S63,0)))</f>
        <v>0</v>
      </c>
      <c r="N3492" s="104">
        <f>IF('4th 3'!C63&gt;0,'4th 3'!C63,IF('4th 3'!K63&gt;0,'4th 3'!K63,IF('4th 3'!S63&gt;0,'4th 3'!S63,0)))</f>
        <v>0</v>
      </c>
      <c r="O3492" s="104">
        <f>IF('4th 4'!C63&gt;0,'4th 4'!C63,IF('4th 4'!K63&gt;0,'4th 4'!K63,IF('4th 4'!S63&gt;0,'4th 4'!S63,0)))</f>
        <v>0</v>
      </c>
      <c r="P3492" s="104">
        <f>IF('4th 5'!C63&gt;0,'4th 5'!C63,IF('4th 5'!K63&gt;0,'4th 5'!K63,IF('4th 5'!S63&gt;0,'4th 5'!S63,0)))</f>
        <v>0</v>
      </c>
      <c r="Q3492" s="104">
        <f>IF('4th 6'!C63&gt;0,'4th 6'!C63,IF('4th 6'!K63&gt;0,'4th 6'!K63,IF('4th 6'!S63&gt;0,'4th 6'!S63,0)))</f>
        <v>0</v>
      </c>
      <c r="R3492" s="104">
        <f>IF('4th 7'!C63&gt;0,'4th 7'!C63,IF('4th 7'!K63&gt;0,'4th 7'!K63,IF('4th 7'!S63&gt;0,'4th 7'!S63,0)))</f>
        <v>0</v>
      </c>
      <c r="S3492" s="457"/>
      <c r="T3492" s="485" t="e">
        <f>S3491/(L3490+M3490+N3490+O3490+P3490+Q3490+R3490)</f>
        <v>#DIV/0!</v>
      </c>
      <c r="U3492" s="90"/>
      <c r="V3492" s="468"/>
      <c r="W3492" s="470"/>
      <c r="X3492" s="471"/>
      <c r="Y3492" s="477"/>
      <c r="Z3492" s="510"/>
    </row>
    <row r="3493" spans="1:28" ht="17.25">
      <c r="A3493" s="423" t="s">
        <v>26</v>
      </c>
      <c r="B3493" s="91" t="s">
        <v>60</v>
      </c>
      <c r="C3493" s="104">
        <f>IF('3rd 1'!C63&gt;0,'3rd 1'!J63,IF('3rd 1'!K63&gt;0,'3rd 1'!R63,IF('3rd 1'!S63&gt;0,'3rd 1'!Z63,0)))</f>
        <v>0</v>
      </c>
      <c r="D3493" s="104">
        <f>IF('3rd 2'!C63&gt;0,'3rd 2'!J63,IF('3rd 2'!K63&gt;0,'3rd 2'!R63,IF('3rd 2'!S63&gt;0,'3rd 2'!Z63,0)))</f>
        <v>0</v>
      </c>
      <c r="E3493" s="104">
        <f>IF('3rd 3'!C63&gt;0,'3rd 3'!J63,IF('3rd 3'!K63&gt;0,'3rd 3'!R63,IF('3rd 3'!S63&gt;0,'3rd 3'!Z63,0)))</f>
        <v>0</v>
      </c>
      <c r="F3493" s="104">
        <f>IF('3rd 4'!C63&gt;0,'3rd 4'!J63,IF('3rd 4'!K63&gt;0,'3rd 4'!R63,IF('3rd 4'!S63&gt;0,'3rd 4'!Z63,0)))</f>
        <v>0</v>
      </c>
      <c r="G3493" s="104">
        <f>IF('3rd 5'!C63&gt;0,'3rd 5'!J63,IF('3rd 5'!K63&gt;0,'3rd 5'!R63,IF('3rd 5'!S63&gt;0,'3rd 5'!Z63,0)))</f>
        <v>0</v>
      </c>
      <c r="H3493" s="104">
        <f>IF('3rd 6'!C63&gt;0,'3rd 6'!J63,IF('3rd 6'!K63&gt;0,'3rd 6'!R63,IF('3rd 6'!S63&gt;0,'3rd 6'!Z63,0)))</f>
        <v>0</v>
      </c>
      <c r="I3493" s="457"/>
      <c r="J3493" s="525"/>
      <c r="K3493" s="442" t="e">
        <f>IF(J3492&gt;=2.5,K3491,IF(J3492&gt;=2.25,"C",IF(J3492&gt;=2,"D",IF(J3492=0,0,"F"))))</f>
        <v>#DIV/0!</v>
      </c>
      <c r="L3493" s="104">
        <f>IF('4th 1'!C63&gt;0,'4th 1'!J63,IF('4th 1'!K63&gt;0,'4th 1'!R63,IF('4th 1'!S63&gt;0,'4th 1'!Z63,0)))</f>
        <v>0</v>
      </c>
      <c r="M3493" s="104">
        <f>IF('4th 2'!C63&gt;0,'4th 2'!J63,IF('4th 2'!K63&gt;0,'4th 2'!R63,IF('4th 2'!S63&gt;0,'4th 2'!Z63,0)))</f>
        <v>0</v>
      </c>
      <c r="N3493" s="104">
        <f>IF('4th 3'!C63&gt;0,'4th 3'!J63,IF('4th 3'!K63&gt;0,'4th 3'!R63,IF('4th 3'!S63&gt;0,'4th 3'!Z63,0)))</f>
        <v>0</v>
      </c>
      <c r="O3493" s="104">
        <f>IF('4th 4'!C63&gt;0,'4th 4'!J63,IF('4th 4'!K63&gt;0,'4th 4'!R63,IF('4th 4'!S63&gt;0,'4th 4'!Z63,0)))</f>
        <v>0</v>
      </c>
      <c r="P3493" s="104">
        <f>IF('4th 5'!C63&gt;0,'4th 5'!J63,IF('4th 5'!K63&gt;0,'4th 5'!R63,IF('4th 5'!S63&gt;0,'4th 5'!Z63,0)))</f>
        <v>0</v>
      </c>
      <c r="Q3493" s="104">
        <f>IF('4th 6'!C63&gt;0,'4th 6'!J63,IF('4th 6'!K63&gt;0,'4th 6'!R63,IF('4th 6'!S63&gt;0,'4th 6'!Z63,0)))</f>
        <v>0</v>
      </c>
      <c r="R3493" s="104">
        <f>IF('4th 7'!C63&gt;0,'4th 7'!J63,IF('4th 7'!K63&gt;0,'4th 7'!R63,IF('4th 7'!S63&gt;0,'4th 7'!Z63,0)))</f>
        <v>0</v>
      </c>
      <c r="S3493" s="457"/>
      <c r="T3493" s="525"/>
      <c r="U3493" s="442" t="e">
        <f>IF(T3492&gt;=2.5,U3491,IF(T3492&gt;=2.25,"C",IF(T3492&gt;=2,"D",IF(T3492=0,0,"F"))))</f>
        <v>#DIV/0!</v>
      </c>
      <c r="V3493" s="454" t="s">
        <v>40</v>
      </c>
      <c r="W3493" s="443"/>
      <c r="X3493" s="443"/>
      <c r="Y3493" s="455"/>
      <c r="Z3493" s="510"/>
      <c r="AA3493" s="105"/>
      <c r="AB3493" s="105"/>
    </row>
    <row r="3494" spans="1:28" ht="16.5" customHeight="1">
      <c r="A3494" s="424"/>
      <c r="B3494" s="91" t="s">
        <v>67</v>
      </c>
      <c r="C3494" s="117">
        <f>'3rd 1'!AA63</f>
        <v>0</v>
      </c>
      <c r="D3494" s="117">
        <f>'3rd 2'!AA63</f>
        <v>0</v>
      </c>
      <c r="E3494" s="117">
        <f>'3rd 3'!AA63</f>
        <v>0</v>
      </c>
      <c r="F3494" s="117">
        <f>'3rd 4'!AA63</f>
        <v>0</v>
      </c>
      <c r="G3494" s="117">
        <f>'3rd 5'!AA63</f>
        <v>0</v>
      </c>
      <c r="H3494" s="117">
        <f>'3rd 6'!AA63</f>
        <v>0</v>
      </c>
      <c r="I3494" s="457"/>
      <c r="J3494" s="525"/>
      <c r="K3494" s="491"/>
      <c r="L3494" s="117">
        <f>'4th 1'!AA63</f>
        <v>0</v>
      </c>
      <c r="M3494" s="117">
        <f>'4th 2'!AA63</f>
        <v>0</v>
      </c>
      <c r="N3494" s="117">
        <f>'4th 3'!AA63</f>
        <v>0</v>
      </c>
      <c r="O3494" s="117">
        <f>'4th 4'!AA63</f>
        <v>0</v>
      </c>
      <c r="P3494" s="117">
        <f>'4th 5'!AA63</f>
        <v>0</v>
      </c>
      <c r="Q3494" s="117">
        <f>'4th 6'!AA63</f>
        <v>0</v>
      </c>
      <c r="R3494" s="117">
        <f>'4th 7'!AA63</f>
        <v>0</v>
      </c>
      <c r="S3494" s="457"/>
      <c r="T3494" s="525"/>
      <c r="U3494" s="491"/>
      <c r="V3494" s="444">
        <f>IF((C3495+C3497)=0,0,C3490)+IF((D3495+D3497)=0,0,D3490)+IF((E3495+E3497)=0,0,E3490)+IF((F3495+F3497)=0,0,F3490)+IF((G3495+G3497)=0,0,G3490)+IF((H3495+H3497)=0,0,H3490)+IF((L3495+L3497)=0,0,L3490)+IF((M3495+M3497)=0,0,M3490)+IF((N3495+N3497)=0,0,N3490)+IF((O3495+O3497)=0,0,O3490)+IF((P3495+P3497)=0,0,P3490)+IF((Q3495+Q3497)=0,0,Q3490)+IF((R3495+R3497)=0,0,R3490)+IF(E3527&gt;0,1.5,0)</f>
        <v>0</v>
      </c>
      <c r="W3494" s="457">
        <f>I3491+S3491+(E3527*1.5)</f>
        <v>0</v>
      </c>
      <c r="X3494" s="440" t="e">
        <f>IF(S3491&gt;0,(W3494/31.5),J3492)</f>
        <v>#DIV/0!</v>
      </c>
      <c r="Y3494" s="164" t="e">
        <f>IF(X3494&gt;=4,"A+",IF(X3494&gt;=3.75,"A",IF(X3494&gt;=3.5,"A-",IF(X3494&gt;=3.25,"B+",IF(X3494&gt;=3,"B",IF(X3494&gt;=2.75,"B-",IF(X3494&gt;=2.5,"C+",IF(X3494&gt;=2,"C","F"))))))))</f>
        <v>#DIV/0!</v>
      </c>
      <c r="Z3494" s="510"/>
    </row>
    <row r="3495" spans="1:28" ht="16.5">
      <c r="A3495" s="424"/>
      <c r="B3495" s="91" t="s">
        <v>1</v>
      </c>
      <c r="C3495" s="104">
        <f>'3rd 1'!AC63</f>
        <v>0</v>
      </c>
      <c r="D3495" s="104">
        <f>'3rd 2'!AC63</f>
        <v>0</v>
      </c>
      <c r="E3495" s="104">
        <f>'3rd 3'!AC63</f>
        <v>0</v>
      </c>
      <c r="F3495" s="104">
        <f>'3rd 4'!AC63</f>
        <v>0</v>
      </c>
      <c r="G3495" s="104">
        <f>'3rd 5'!AC63</f>
        <v>0</v>
      </c>
      <c r="H3495" s="104">
        <f>'3rd 6'!AC63</f>
        <v>0</v>
      </c>
      <c r="I3495" s="457"/>
      <c r="J3495" s="525"/>
      <c r="K3495" s="106"/>
      <c r="L3495" s="104">
        <f>'4th 1'!AC63</f>
        <v>0</v>
      </c>
      <c r="M3495" s="104">
        <f>'4th 2'!AC63</f>
        <v>0</v>
      </c>
      <c r="N3495" s="104">
        <f>'4th 3'!AC63</f>
        <v>0</v>
      </c>
      <c r="O3495" s="104">
        <f>'4th 4'!AC63</f>
        <v>0</v>
      </c>
      <c r="P3495" s="104">
        <f>'4th 5'!AC63</f>
        <v>0</v>
      </c>
      <c r="Q3495" s="104">
        <f>'4th 6'!AC63</f>
        <v>0</v>
      </c>
      <c r="R3495" s="107">
        <f>'4th 7'!AC63</f>
        <v>0</v>
      </c>
      <c r="S3495" s="457"/>
      <c r="T3495" s="525"/>
      <c r="U3495" s="108"/>
      <c r="V3495" s="456"/>
      <c r="W3495" s="448"/>
      <c r="X3495" s="441"/>
      <c r="Y3495" s="451" t="e">
        <f>IF(S3491&gt;0,(IF(X3494&gt;=2.5,Y3494,IF(X3494&gt;=2.25,"C",IF(X3494&gt;=2,"D","F")))),K3493)</f>
        <v>#DIV/0!</v>
      </c>
      <c r="Z3495" s="510"/>
    </row>
    <row r="3496" spans="1:28" ht="16.5">
      <c r="A3496" s="424"/>
      <c r="B3496" s="91" t="s">
        <v>2</v>
      </c>
      <c r="C3496" s="104" t="str">
        <f>'3rd 1'!AB63</f>
        <v/>
      </c>
      <c r="D3496" s="104" t="str">
        <f>'3rd 2'!AB63</f>
        <v/>
      </c>
      <c r="E3496" s="104" t="str">
        <f>'3rd 3'!AB63</f>
        <v/>
      </c>
      <c r="F3496" s="104" t="str">
        <f>'3rd 4'!AB63</f>
        <v/>
      </c>
      <c r="G3496" s="104" t="str">
        <f>'3rd 5'!AB63</f>
        <v/>
      </c>
      <c r="H3496" s="104" t="str">
        <f>'3rd 6'!AB63</f>
        <v/>
      </c>
      <c r="I3496" s="457"/>
      <c r="J3496" s="98"/>
      <c r="K3496" s="90"/>
      <c r="L3496" s="104" t="str">
        <f>'4th 1'!AB63</f>
        <v/>
      </c>
      <c r="M3496" s="104" t="str">
        <f>'4th 2'!AB63</f>
        <v/>
      </c>
      <c r="N3496" s="104" t="str">
        <f>'4th 3'!AB63</f>
        <v/>
      </c>
      <c r="O3496" s="104" t="str">
        <f>'4th 4'!AB63</f>
        <v/>
      </c>
      <c r="P3496" s="104" t="str">
        <f>'4th 5'!AB63</f>
        <v/>
      </c>
      <c r="Q3496" s="104" t="str">
        <f>'4th 6'!AB63</f>
        <v/>
      </c>
      <c r="R3496" s="104" t="str">
        <f>'4th 7'!AB63</f>
        <v/>
      </c>
      <c r="S3496" s="457"/>
      <c r="T3496" s="98"/>
      <c r="U3496" s="109"/>
      <c r="V3496" s="446"/>
      <c r="W3496" s="449"/>
      <c r="X3496" s="450"/>
      <c r="Y3496" s="452"/>
      <c r="Z3496" s="510"/>
    </row>
    <row r="3497" spans="1:28" ht="16.5" customHeight="1">
      <c r="A3497" s="413" t="s">
        <v>127</v>
      </c>
      <c r="B3497" s="91" t="s">
        <v>1</v>
      </c>
      <c r="C3497" s="104">
        <f>'3rd 1'!AD63</f>
        <v>0</v>
      </c>
      <c r="D3497" s="104">
        <f>'3rd 2'!AD63</f>
        <v>0</v>
      </c>
      <c r="E3497" s="104">
        <f>'3rd 3'!AD63</f>
        <v>0</v>
      </c>
      <c r="F3497" s="104">
        <f>'3rd 4'!AD63</f>
        <v>0</v>
      </c>
      <c r="G3497" s="104">
        <f>'3rd 5'!AD63</f>
        <v>0</v>
      </c>
      <c r="H3497" s="104">
        <f>'3rd 6'!AD63</f>
        <v>0</v>
      </c>
      <c r="I3497" s="415">
        <f>(C3497*C3490)+(D3497*D3490)+(E3497*E3490)+(F3497*F3490)+(G3497*G3490)+(H3497*H3490)</f>
        <v>0</v>
      </c>
      <c r="J3497" s="417">
        <f>IF(C3497&gt;0,(C3495*C3490),0)+IF(D3497&gt;0,(D3495*D3490),0)+IF(E3497&gt;0,(E3495*E3490),0)+IF(F3497&gt;0,(F3495*F3490),0)+IF(G3497&gt;0,(G3495*G3490),0)+IF(H3497&gt;0,(H3495*H3490),0)</f>
        <v>0</v>
      </c>
      <c r="K3497" s="418">
        <f>IF(C3497&gt;C3495,((C3497*C3490)-(C3495*C3490)),0)+IF(D3497&gt;D3495,((D3497*D3490)-(D3495*D3490)),0)+IF(E3497&gt;E3495,((E3497*E3490)-(E3495*E3490)),0)+IF(F3497&gt;F3495,((F3497*F3490)-(F3495*F3490)),0)+IF(G3497&gt;G3495,((G3497*G3490)-(G3495*G3490)),0)+IF(H3497&gt;H3495,((H3497*H3490)-(H3495*H3490)),0)</f>
        <v>0</v>
      </c>
      <c r="L3497" s="165">
        <f>'4th 1'!AD63</f>
        <v>0</v>
      </c>
      <c r="M3497" s="104">
        <f>'4th 2'!AD63</f>
        <v>0</v>
      </c>
      <c r="N3497" s="104">
        <f>'4th 3'!AD63</f>
        <v>0</v>
      </c>
      <c r="O3497" s="104">
        <f>'4th 4'!AD63</f>
        <v>0</v>
      </c>
      <c r="P3497" s="104">
        <f>'4th 5'!AD63</f>
        <v>0</v>
      </c>
      <c r="Q3497" s="104">
        <f>'4th 6'!AD63</f>
        <v>0</v>
      </c>
      <c r="R3497" s="104">
        <f>'4th 7'!AD63</f>
        <v>0</v>
      </c>
      <c r="S3497" s="415">
        <f>(L3497*L3490)+(M3497*M3490)+(N3497*N3490)+(O3497*O3490)+(P3497*P3490)+(Q3497*Q3490)+(R3497*R3490)</f>
        <v>0</v>
      </c>
      <c r="T3497" s="417">
        <f>IF(L3497&gt;0,(L3495*L3490),0)+IF(M3497&gt;0,(M3495*M3490),0)+IF(N3497&gt;0,(N3495*N3490),0)+IF(O3497&gt;0,(O3495*O3490),0)+IF(P3497&gt;0,(P3495*P3490),0)+IF(Q3497&gt;0,(Q3495*Q3490),0)+IF(R3497&gt;0,(R3495*R3490),0)</f>
        <v>0</v>
      </c>
      <c r="U3497" s="484">
        <f>IF(L3497&gt;L3495,((L3497*L3490)-(L3495*L3490)),0)+IF(M3497&gt;M3495,((M3497*M3490)-(M3495*M3490)),0)+IF(N3497&gt;N3495,((N3497*N3490)-(N3495*N3490)),0)+IF(O3497&gt;O3495,((O3497*O3490)-(O3495*O3490)),0)+IF(P3497&gt;P3495,((P3497*P3490)-(P3495*P3490)),0)+IF(Q3497&gt;Q3495,((Q3497*Q3490)-(Q3495*Q3490)),0)+IF(R3497&gt;R3495,((R3497*R3490)-(R3495*R3490)),0)</f>
        <v>0</v>
      </c>
      <c r="V3497" s="401">
        <f>I3497+S3497</f>
        <v>0</v>
      </c>
      <c r="W3497" s="436">
        <f>J3497+T3497</f>
        <v>0</v>
      </c>
      <c r="X3497" s="438">
        <f>K3497+U3497</f>
        <v>0</v>
      </c>
      <c r="Y3497" s="483">
        <f>K3497+U3497+X3484</f>
        <v>0</v>
      </c>
      <c r="Z3497" s="510"/>
    </row>
    <row r="3498" spans="1:28" ht="16.5" thickBot="1">
      <c r="A3498" s="414"/>
      <c r="B3498" s="157" t="s">
        <v>23</v>
      </c>
      <c r="C3498" s="180" t="str">
        <f>'3rd 1'!AE63</f>
        <v/>
      </c>
      <c r="D3498" s="180" t="str">
        <f>'3rd 2'!AE63</f>
        <v/>
      </c>
      <c r="E3498" s="180" t="str">
        <f>'3rd 3'!AE63</f>
        <v/>
      </c>
      <c r="F3498" s="180" t="str">
        <f>'3rd 4'!AE63</f>
        <v/>
      </c>
      <c r="G3498" s="180" t="str">
        <f>'3rd 5'!AE63</f>
        <v/>
      </c>
      <c r="H3498" s="180" t="str">
        <f>'3rd 6'!AE63</f>
        <v/>
      </c>
      <c r="I3498" s="416"/>
      <c r="J3498" s="416"/>
      <c r="K3498" s="419"/>
      <c r="L3498" s="180" t="str">
        <f>'4th 1'!AE63</f>
        <v/>
      </c>
      <c r="M3498" s="180" t="str">
        <f>'4th 2'!AE63</f>
        <v/>
      </c>
      <c r="N3498" s="180" t="str">
        <f>'4th 3'!AE63</f>
        <v/>
      </c>
      <c r="O3498" s="180" t="str">
        <f>'4th 4'!AE63</f>
        <v/>
      </c>
      <c r="P3498" s="180" t="str">
        <f>'4th 5'!AE63</f>
        <v/>
      </c>
      <c r="Q3498" s="180" t="str">
        <f>'4th 6'!AE63</f>
        <v/>
      </c>
      <c r="R3498" s="180" t="str">
        <f>'4th 7'!AE63</f>
        <v/>
      </c>
      <c r="S3498" s="416"/>
      <c r="T3498" s="416"/>
      <c r="U3498" s="419"/>
      <c r="V3498" s="402"/>
      <c r="W3498" s="437"/>
      <c r="X3498" s="439"/>
      <c r="Y3498" s="406"/>
      <c r="Z3498" s="510"/>
    </row>
    <row r="3499" spans="1:28" ht="19.5" customHeight="1" thickTop="1" thickBot="1">
      <c r="A3499" s="435" t="s">
        <v>31</v>
      </c>
      <c r="B3499" s="435"/>
      <c r="C3499" s="435"/>
      <c r="D3499" s="435"/>
      <c r="E3499" s="435"/>
      <c r="F3499" s="435"/>
      <c r="G3499" s="435"/>
      <c r="H3499" s="435"/>
      <c r="I3499" s="435"/>
      <c r="J3499" s="435"/>
      <c r="K3499" s="435"/>
      <c r="L3499" s="435"/>
      <c r="M3499" s="435"/>
      <c r="N3499" s="435"/>
      <c r="O3499" s="435"/>
      <c r="P3499" s="435"/>
      <c r="Q3499" s="435"/>
      <c r="R3499" s="435"/>
      <c r="S3499" s="435"/>
      <c r="T3499" s="435"/>
      <c r="U3499" s="435"/>
      <c r="V3499" s="435"/>
      <c r="W3499" s="435"/>
      <c r="X3499" s="435"/>
      <c r="Y3499" s="435"/>
      <c r="Z3499" s="510"/>
    </row>
    <row r="3500" spans="1:28" ht="17.25" customHeight="1" thickTop="1" thickBot="1">
      <c r="A3500" s="478" t="s">
        <v>46</v>
      </c>
      <c r="B3500" s="479"/>
      <c r="C3500" s="479"/>
      <c r="D3500" s="479"/>
      <c r="E3500" s="479"/>
      <c r="F3500" s="479"/>
      <c r="G3500" s="479"/>
      <c r="H3500" s="479"/>
      <c r="I3500" s="479"/>
      <c r="J3500" s="479"/>
      <c r="K3500" s="480"/>
      <c r="L3500" s="426" t="s">
        <v>47</v>
      </c>
      <c r="M3500" s="426"/>
      <c r="N3500" s="426"/>
      <c r="O3500" s="426"/>
      <c r="P3500" s="426"/>
      <c r="Q3500" s="426"/>
      <c r="R3500" s="426"/>
      <c r="S3500" s="426"/>
      <c r="T3500" s="426"/>
      <c r="U3500" s="427"/>
      <c r="V3500" s="160"/>
      <c r="W3500" s="428" t="s">
        <v>39</v>
      </c>
      <c r="X3500" s="428"/>
      <c r="Y3500" s="161"/>
      <c r="Z3500" s="510"/>
    </row>
    <row r="3501" spans="1:28" ht="17.25" thickTop="1">
      <c r="A3501" s="99" t="s">
        <v>22</v>
      </c>
      <c r="B3501" s="100"/>
      <c r="C3501" s="101">
        <f>'5th 1'!B4</f>
        <v>301</v>
      </c>
      <c r="D3501" s="101">
        <f>'5th 2'!B4</f>
        <v>302</v>
      </c>
      <c r="E3501" s="101">
        <f>'5th 3'!B4</f>
        <v>303</v>
      </c>
      <c r="F3501" s="101">
        <f>'5th 4'!B4</f>
        <v>304</v>
      </c>
      <c r="G3501" s="101">
        <f>'5th 5'!B4</f>
        <v>305</v>
      </c>
      <c r="H3501" s="101">
        <f>'5th 6'!B4</f>
        <v>0</v>
      </c>
      <c r="I3501" s="430" t="s">
        <v>0</v>
      </c>
      <c r="J3501" s="430" t="s">
        <v>3</v>
      </c>
      <c r="K3501" s="432" t="s">
        <v>2</v>
      </c>
      <c r="L3501" s="101">
        <f>'6th 1'!B4</f>
        <v>306</v>
      </c>
      <c r="M3501" s="101">
        <f>'6th 2'!B4</f>
        <v>307</v>
      </c>
      <c r="N3501" s="101">
        <f>'6th 3'!B4</f>
        <v>308</v>
      </c>
      <c r="O3501" s="101">
        <f>'6th 4'!B4</f>
        <v>309</v>
      </c>
      <c r="P3501" s="101">
        <f>'6th 5'!B4</f>
        <v>310</v>
      </c>
      <c r="Q3501" s="101">
        <f>'6th 6'!B4</f>
        <v>0</v>
      </c>
      <c r="R3501" s="101">
        <f>'6th 7'!B4</f>
        <v>0</v>
      </c>
      <c r="S3501" s="429" t="s">
        <v>0</v>
      </c>
      <c r="T3501" s="429" t="s">
        <v>3</v>
      </c>
      <c r="U3501" s="431" t="s">
        <v>2</v>
      </c>
      <c r="V3501" s="433" t="s">
        <v>62</v>
      </c>
      <c r="W3501" s="434"/>
      <c r="X3501" s="434"/>
      <c r="Y3501" s="162" t="str">
        <f>IF(X3502&gt;=4,"A+",IF(X3502&gt;=3.75,"A",IF(X3502&gt;=3.5,"A-",IF(X3502&gt;=3.25,"B+",IF(X3502&gt;=3,"B",IF(X3502&gt;=2.75,"B-",IF(X3502&gt;=2.5,"C+",IF(X3502&gt;=2,"C","F"))))))))</f>
        <v>F</v>
      </c>
      <c r="Z3501" s="510"/>
    </row>
    <row r="3502" spans="1:28" ht="65.25" customHeight="1">
      <c r="A3502" s="77" t="s">
        <v>63</v>
      </c>
      <c r="B3502" s="78"/>
      <c r="C3502" s="79">
        <f>IF('5th 1'!C63&gt;0,'5th 1'!D6,IF('5th 1'!K63&gt;0,'5th 1'!L6,IF('5th 1'!S63&gt;0,'5th 1'!T6,0)))</f>
        <v>0</v>
      </c>
      <c r="D3502" s="79">
        <f>IF('5th 2'!C63&gt;0,'5th 2'!D6,IF('5th 2'!K63&gt;0,'5th 2'!L6,IF('5th 2'!S63&gt;0,'5th 2'!T6,0)))</f>
        <v>0</v>
      </c>
      <c r="E3502" s="79">
        <f>IF('5th 3'!C63&gt;0,'5th 3'!D6,IF('5th 3'!K63&gt;0,'5th 3'!L6,IF('5th 3'!S63&gt;0,'5th 3'!T6,0)))</f>
        <v>0</v>
      </c>
      <c r="F3502" s="79">
        <f>IF('5th 4'!C63&gt;0,'5th 4'!D6,IF('5th 4'!K63&gt;0,'5th 4'!L6,IF('5th 4'!S63&gt;0,'5th 4'!T6,0)))</f>
        <v>0</v>
      </c>
      <c r="G3502" s="79">
        <f>IF('5th 5'!C63&gt;0,'5th 5'!D6,IF('5th 5'!K63&gt;0,'5th 5'!L6,IF('5th 5'!S63&gt;0,'5th 5'!T6,0)))</f>
        <v>0</v>
      </c>
      <c r="H3502" s="79">
        <f>IF('5th 6'!C63&gt;0,'5th 6'!D6,IF('5th 6'!K63&gt;0,'5th 6'!L6,IF('5th 6'!S63&gt;0,'5th 6'!T6,0)))</f>
        <v>0</v>
      </c>
      <c r="I3502" s="481"/>
      <c r="J3502" s="481"/>
      <c r="K3502" s="482"/>
      <c r="L3502" s="79">
        <f>IF('6th 1'!C63&gt;0,'6th 1'!D6,IF('6th 1'!K63&gt;0,'6th 1'!L6,IF('6th 1'!S63&gt;0,'6th 1'!T6,0)))</f>
        <v>0</v>
      </c>
      <c r="M3502" s="79">
        <f>IF('6th 2'!C63&gt;0,'6th 2'!D6,IF('6th 2'!K63&gt;0,'6th 2'!L6,IF('6th 2'!S63&gt;0,'6th 2'!T6,0)))</f>
        <v>0</v>
      </c>
      <c r="N3502" s="79">
        <f>IF('6th 3'!C63&gt;0,'6th 3'!D6,IF('6th 3'!K63&gt;0,'6th 3'!L6,IF('6th 3'!S63&gt;0,'6th 3'!T6,0)))</f>
        <v>0</v>
      </c>
      <c r="O3502" s="79">
        <f>IF('6th 4'!C63&gt;0,'6th 4'!D6,IF('6th 4'!K63&gt;0,'6th 4'!L6,IF('6th 4'!S63&gt;0,'6th 4'!T6,0)))</f>
        <v>0</v>
      </c>
      <c r="P3502" s="79">
        <f>IF('6th 5'!C63&gt;0,'6th 5'!D6,IF('6th 5'!K63&gt;0,'6th 5'!L6,IF('6th 5'!S63&gt;0,'6th 5'!T6,0)))</f>
        <v>0</v>
      </c>
      <c r="Q3502" s="79">
        <f>IF('6th 6'!C63&gt;0,'6th 6'!D6,IF('6th 6'!K63&gt;0,'6th 6'!L6,IF('6th 6'!S63&gt;0,'6th 6'!T6,0)))</f>
        <v>0</v>
      </c>
      <c r="R3502" s="79">
        <f>IF('6th 7'!C63&gt;0,'6th 7'!D6,IF('6th 7'!K63&gt;0,'6th 7'!L6,IF('6th 7'!S63&gt;0,'6th 7'!T6,0)))</f>
        <v>0</v>
      </c>
      <c r="S3502" s="429"/>
      <c r="T3502" s="429"/>
      <c r="U3502" s="431"/>
      <c r="V3502" s="335">
        <f>IF(I3504&gt;0,(V3507+V3489),0)</f>
        <v>0</v>
      </c>
      <c r="W3502" s="254">
        <f>IF(I3504&gt;0,(W3507+W3489),0)</f>
        <v>0</v>
      </c>
      <c r="X3502" s="336">
        <f>IF(S3504&gt;0,(W3502/94.5),IF(I3504&gt;0,(W3502/78),0))</f>
        <v>0</v>
      </c>
      <c r="Y3502" s="163">
        <f>IF(X3502&gt;=2.5,Y3501,IF(X3502&gt;=2.25,"C",IF(X3502&gt;=2,"D",IF(X3502=0,0,"F"))))</f>
        <v>0</v>
      </c>
      <c r="Z3502" s="510"/>
    </row>
    <row r="3503" spans="1:28" ht="16.5">
      <c r="A3503" s="77" t="s">
        <v>12</v>
      </c>
      <c r="B3503" s="78"/>
      <c r="C3503" s="102">
        <f>IF('5th 1'!C63&gt;0,'5th 1'!H4,IF('5th 1'!K63&gt;0,'5th 1'!P4,IF('5th 1'!S63&gt;0,'5th 1'!X4,0)))</f>
        <v>0</v>
      </c>
      <c r="D3503" s="102">
        <f>IF('5th 2'!C63&gt;0,'5th 2'!H4,IF('5th 2'!K63&gt;0,'5th 2'!P4,IF('5th 2'!S63&gt;0,'5th 2'!X4,0)))</f>
        <v>0</v>
      </c>
      <c r="E3503" s="102">
        <f>IF('5th 3'!C63&gt;0,'5th 3'!H4,IF('5th 3'!K63&gt;0,'5th 3'!P4,IF('5th 3'!S63&gt;0,'5th 3'!X4,0)))</f>
        <v>0</v>
      </c>
      <c r="F3503" s="102">
        <f>IF('5th 4'!C63&gt;0,'5th 4'!H4,IF('5th 4'!K63&gt;0,'5th 4'!P4,IF('5th 4'!S63&gt;0,'5th 4'!X4,0)))</f>
        <v>0</v>
      </c>
      <c r="G3503" s="102">
        <f>IF('5th 5'!C63&gt;0,'5th 5'!H4,IF('5th 5'!K63&gt;0,'5th 5'!P4,IF('5th 5'!S63&gt;0,'5th 5'!X4,0)))</f>
        <v>0</v>
      </c>
      <c r="H3503" s="102">
        <f>IF('5th 6'!C63&gt;0,'5th 6'!H4,IF('5th 6'!K63&gt;0,'5th 6'!P4,IF('5th 6'!S63&gt;0,'5th 6'!X4,0)))</f>
        <v>0</v>
      </c>
      <c r="I3503" s="481"/>
      <c r="J3503" s="481"/>
      <c r="K3503" s="482"/>
      <c r="L3503" s="102">
        <f>IF('6th 1'!C63&gt;0,'6th 1'!H4,IF('6th 1'!K63&gt;0,'6th 1'!P4,IF('6th 1'!S63&gt;0,'6th 1'!X4,0)))</f>
        <v>0</v>
      </c>
      <c r="M3503" s="102">
        <f>IF('6th 2'!C63&gt;0,'6th 2'!H4,IF('6th 2'!K63&gt;0,'6th 2'!P4,IF('6th 2'!S63&gt;0,'6th 2'!X4,0)))</f>
        <v>0</v>
      </c>
      <c r="N3503" s="102">
        <f>IF('6th 3'!C63&gt;0,'6th 3'!H4,IF('6th 3'!K63&gt;0,'6th 3'!P4,IF('6th 3'!S63&gt;0,'6th 3'!X4,0)))</f>
        <v>0</v>
      </c>
      <c r="O3503" s="102">
        <f>IF('6th 4'!C63&gt;0,'6th 4'!H4,IF('6th 4'!K63&gt;0,'6th 4'!P4,IF('6th 4'!S63&gt;0,'6th 4'!X4,0)))</f>
        <v>0</v>
      </c>
      <c r="P3503" s="102">
        <f>IF('6th 5'!C63&gt;0,'6th 5'!H4,IF('6th 5'!K63&gt;0,'6th 5'!P4,IF('6th 5'!S63&gt;0,'6th 5'!X4,0)))</f>
        <v>0</v>
      </c>
      <c r="Q3503" s="102">
        <f>IF('6th 6'!C63&gt;0,'6th 6'!H4,IF('6th 6'!K63&gt;0,'6th 6'!#REF!,IF('6th 6'!S63&gt;0,'6th 6'!X4,0)))</f>
        <v>0</v>
      </c>
      <c r="R3503" s="102">
        <f>IF('6th 7'!C63&gt;0,'6th 7'!H4,IF('6th 7'!K63&gt;0,'6th 7'!P4,IF('6th 7'!S63&gt;0,'6th 7'!X4,0)))</f>
        <v>0</v>
      </c>
      <c r="S3503" s="430"/>
      <c r="T3503" s="430"/>
      <c r="U3503" s="432"/>
      <c r="V3503" s="460" t="s">
        <v>41</v>
      </c>
      <c r="W3503" s="461"/>
      <c r="X3503" s="461"/>
      <c r="Y3503" s="462"/>
      <c r="Z3503" s="510"/>
    </row>
    <row r="3504" spans="1:28" ht="17.25" thickBot="1">
      <c r="A3504" s="77" t="s">
        <v>11</v>
      </c>
      <c r="B3504" s="78"/>
      <c r="C3504" s="102">
        <v>100</v>
      </c>
      <c r="D3504" s="102">
        <v>100</v>
      </c>
      <c r="E3504" s="102">
        <v>100</v>
      </c>
      <c r="F3504" s="102">
        <v>100</v>
      </c>
      <c r="G3504" s="102">
        <v>100</v>
      </c>
      <c r="H3504" s="102">
        <v>100</v>
      </c>
      <c r="I3504" s="465">
        <f>(C3508*C3503)+(D3508*D3503)+(E3508*E3503)+(F3508*F3503)+(G3508*G3503)+(H3508*H3503)</f>
        <v>0</v>
      </c>
      <c r="J3504" s="84"/>
      <c r="K3504" s="103" t="e">
        <f>IF(J3506&gt;=4,"A+",IF(J3506&gt;=3.75,"A",IF(J3506&gt;=3.5,"A-",IF(J3506&gt;=3.25,"B+",IF(J3506&gt;=3,"B",IF(J3506&gt;=2.75,"B-",IF(J3506&gt;=2.5,"C+",IF(J3506&gt;=2,"C","F"))))))))</f>
        <v>#DIV/0!</v>
      </c>
      <c r="L3504" s="102">
        <v>100</v>
      </c>
      <c r="M3504" s="102">
        <v>100</v>
      </c>
      <c r="N3504" s="102">
        <v>100</v>
      </c>
      <c r="O3504" s="102">
        <v>100</v>
      </c>
      <c r="P3504" s="102">
        <v>100</v>
      </c>
      <c r="Q3504" s="102">
        <v>100</v>
      </c>
      <c r="R3504" s="102">
        <v>100</v>
      </c>
      <c r="S3504" s="465">
        <f>(L3508*L3503)+(M3508*M3503)+(N3508*N3503)+(O3508*O3503)+(P3508*P3503)+(Q3508*Q3503)+(R3508*R3503)</f>
        <v>0</v>
      </c>
      <c r="T3504" s="84"/>
      <c r="U3504" s="103" t="e">
        <f>IF(T3506&gt;=4,"A+",IF(T3506&gt;=3.75,"A",IF(T3506&gt;=3.5,"A-",IF(T3506&gt;=3.25,"B+",IF(T3506&gt;=3,"B",IF(T3506&gt;=2.75,"B-",IF(T3506&gt;=2.5,"C+",IF(T3506&gt;=2,"C","F"))))))))</f>
        <v>#DIV/0!</v>
      </c>
      <c r="V3504" s="467" t="s">
        <v>29</v>
      </c>
      <c r="W3504" s="469" t="s">
        <v>0</v>
      </c>
      <c r="X3504" s="469" t="s">
        <v>3</v>
      </c>
      <c r="Y3504" s="476" t="s">
        <v>2</v>
      </c>
      <c r="Z3504" s="510"/>
    </row>
    <row r="3505" spans="1:26" ht="17.25" thickTop="1">
      <c r="A3505" s="77" t="s">
        <v>28</v>
      </c>
      <c r="B3505" s="86"/>
      <c r="C3505" s="104">
        <f>IF('5th 1'!C63&gt;0,'5th 1'!C63,IF('5th 1'!K63&gt;0,'5th 1'!K63,IF('5th 1'!S63&gt;0,'5th 1'!S63,0)))</f>
        <v>0</v>
      </c>
      <c r="D3505" s="104">
        <f>IF('5th 2'!C63&gt;0,'5th 2'!C63,IF('5th 2'!K63&gt;0,'5th 2'!K63,IF('5th 2'!S63&gt;0,'5th 2'!S63,0)))</f>
        <v>0</v>
      </c>
      <c r="E3505" s="104">
        <f>IF('5th 3'!C63&gt;0,'5th 3'!C63,IF('5th 3'!K63&gt;0,'5th 3'!K63,IF('5th 3'!S63&gt;0,'5th 3'!S63,0)))</f>
        <v>0</v>
      </c>
      <c r="F3505" s="104">
        <f>IF('5th 4'!C63&gt;0,'5th 4'!C63,IF('5th 4'!K63&gt;0,'5th 4'!K63,IF('5th 4'!S63&gt;0,'5th 4'!S63,0)))</f>
        <v>0</v>
      </c>
      <c r="G3505" s="104">
        <f>IF('5th 5'!C63&gt;0,'5th 5'!C63,IF('5th 5'!K63&gt;0,'5th 5'!K63,IF('5th 5'!S63&gt;0,'5th 5'!S63,0)))</f>
        <v>0</v>
      </c>
      <c r="H3505" s="104">
        <f>IF('5th 6'!C63&gt;0,'5th 6'!C63,IF('5th 6'!K63&gt;0,'5th 6'!K63,IF('5th 6'!S63&gt;0,'5th 6'!S63,0)))</f>
        <v>0</v>
      </c>
      <c r="I3505" s="448"/>
      <c r="J3505" s="98"/>
      <c r="K3505" s="90"/>
      <c r="L3505" s="104">
        <f>IF('6th 1'!C63&gt;0,'6th 1'!C63,IF('6th 1'!K63&gt;0,'6th 1'!K63,IF('6th 1'!S63&gt;0,'6th 1'!S63,0)))</f>
        <v>0</v>
      </c>
      <c r="M3505" s="104">
        <f>IF('6th 2'!C63&gt;0,'6th 2'!C63,IF('6th 2'!K63&gt;0,'6th 2'!K63,IF('6th 2'!S63&gt;0,'6th 2'!S63,0)))</f>
        <v>0</v>
      </c>
      <c r="N3505" s="104">
        <f>IF('6th 3'!C63&gt;0,'6th 3'!C63,IF('6th 3'!K63&gt;0,'6th 3'!K63,IF('6th 3'!S63&gt;0,'6th 3'!S63,0)))</f>
        <v>0</v>
      </c>
      <c r="O3505" s="104">
        <f>IF('6th 4'!C63&gt;0,'6th 4'!C63,IF('6th 4'!K63&gt;0,'6th 4'!K63,IF('6th 4'!S63&gt;0,'6th 4'!S63,0)))</f>
        <v>0</v>
      </c>
      <c r="P3505" s="104">
        <f>IF('6th 5'!C63&gt;0,'6th 5'!C63,IF('6th 5'!K63&gt;0,'6th 5'!K63,IF('6th 5'!S63&gt;0,'6th 5'!S63,0)))</f>
        <v>0</v>
      </c>
      <c r="Q3505" s="104">
        <f>IF('6th 6'!C63&gt;0,'6th 6'!C63,IF('6th 6'!K63&gt;0,'6th 6'!K63,IF('6th 6'!S63&gt;0,'6th 6'!S63,0)))</f>
        <v>0</v>
      </c>
      <c r="R3505" s="104">
        <f>IF('6th 7'!C63&gt;0,'6th 7'!C63,IF('6th 7'!K63&gt;0,'6th 7'!K63,IF('6th 7'!S63&gt;0,'6th 7'!S63,0)))</f>
        <v>0</v>
      </c>
      <c r="S3505" s="448"/>
      <c r="T3505" s="98"/>
      <c r="U3505" s="90"/>
      <c r="V3505" s="468"/>
      <c r="W3505" s="470"/>
      <c r="X3505" s="471"/>
      <c r="Y3505" s="477"/>
      <c r="Z3505" s="510"/>
    </row>
    <row r="3506" spans="1:26" ht="16.5" customHeight="1">
      <c r="A3506" s="423" t="s">
        <v>26</v>
      </c>
      <c r="B3506" s="91" t="s">
        <v>60</v>
      </c>
      <c r="C3506" s="104">
        <f>IF('5th 1'!C63&gt;0,'5th 1'!J63,IF('5th 1'!K63&gt;0,'5th 1'!R63,IF('5th 1'!S63&gt;0,'5th 1'!Z63,0)))</f>
        <v>0</v>
      </c>
      <c r="D3506" s="104">
        <f>IF('5th 2'!C63&gt;0,'5th 2'!J63,IF('5th 2'!K63&gt;0,'5th 2'!R63,IF('5th 2'!S63&gt;0,'5th 2'!Z63,0)))</f>
        <v>0</v>
      </c>
      <c r="E3506" s="104">
        <f>IF('5th 3'!C63&gt;0,'5th 3'!J63,IF('5th 3'!K63&gt;0,'5th 3'!R63,IF('5th 3'!S63&gt;0,'5th 3'!Z63,0)))</f>
        <v>0</v>
      </c>
      <c r="F3506" s="104">
        <f>IF('5th 4'!C63&gt;0,'5th 4'!J63,IF('5th 4'!K63&gt;0,'5th 4'!R63,IF('5th 4'!S63&gt;0,'5th 4'!Z63,0)))</f>
        <v>0</v>
      </c>
      <c r="G3506" s="104">
        <f>IF('5th 5'!C63&gt;0,'5th 5'!J63,IF('5th 5'!K63&gt;0,'5th 5'!R63,IF('5th 5'!S63&gt;0,'5th 5'!Z63,0)))</f>
        <v>0</v>
      </c>
      <c r="H3506" s="104">
        <f>IF('5th 6'!C63&gt;0,'5th 6'!J63,IF('5th 6'!K63&gt;0,'5th 6'!R63,IF('5th 6'!S63&gt;0,'5th 6'!Z63,0)))</f>
        <v>0</v>
      </c>
      <c r="I3506" s="448"/>
      <c r="J3506" s="440" t="e">
        <f>I3504/(C3503+D3503+E3503+F3503+G3503+H3503)</f>
        <v>#DIV/0!</v>
      </c>
      <c r="K3506" s="442" t="e">
        <f>IF(J3506&gt;=2.5,K3504,IF(J3506&gt;=2.25,"C",IF(J3506&gt;=2,"D",IF(J3506=0,0,"F"))))</f>
        <v>#DIV/0!</v>
      </c>
      <c r="L3506" s="107">
        <f>IF('6th 1'!C63&gt;0,'6th 1'!J63,IF('6th 1'!K63&gt;0,'6th 1'!R63,IF('6th 1'!S63&gt;0,'6th 1'!Z63,0)))</f>
        <v>0</v>
      </c>
      <c r="M3506" s="104">
        <f>IF('6th 2'!C63&gt;0,'6th 2'!J63,IF('6th 2'!K63&gt;0,'6th 2'!R63,IF('6th 2'!S63&gt;0,'6th 2'!Z63,0)))</f>
        <v>0</v>
      </c>
      <c r="N3506" s="104">
        <f>IF('6th 3'!C63&gt;0,'6th 3'!J63,IF('6th 3'!K63&gt;0,'6th 3'!R63,IF('6th 3'!S63&gt;0,'6th 3'!Z63,0)))</f>
        <v>0</v>
      </c>
      <c r="O3506" s="104">
        <f>IF('6th 4'!C63&gt;0,'6th 4'!J63,IF('6th 4'!K63&gt;0,'6th 4'!R63,IF('6th 4'!S63&gt;0,'6th 4'!Z63,0)))</f>
        <v>0</v>
      </c>
      <c r="P3506" s="104">
        <f>IF('6th 5'!C63&gt;0,'6th 5'!J63,IF('6th 5'!K63&gt;0,'6th 5'!R63,IF('6th 5'!S63&gt;0,'6th 5'!Z63,0)))</f>
        <v>0</v>
      </c>
      <c r="Q3506" s="104">
        <f>IF('6th 6'!C63&gt;0,'6th 6'!J63,IF('6th 6'!K63&gt;0,'6th 6'!R63,IF('6th 6'!S63&gt;0,'6th 6'!Z63,0)))</f>
        <v>0</v>
      </c>
      <c r="R3506" s="104">
        <f>IF('6th 7'!C63&gt;0,'6th 7'!J63,IF('6th 7'!K63&gt;0,'6th 7'!R63,IF('6th 7'!S63&gt;0,'6th 7'!Z63,0)))</f>
        <v>0</v>
      </c>
      <c r="S3506" s="448"/>
      <c r="T3506" s="440" t="e">
        <f>S3504/(L3503+M3503+N3503+O3503+P3503+Q3503+R3503)</f>
        <v>#DIV/0!</v>
      </c>
      <c r="U3506" s="442" t="e">
        <f>IF(T3506&gt;=2.5,U3504,IF(T3506&gt;=2.25,"C",IF(T3506&gt;=2,"D",IF(T3506=0,0,"F"))))</f>
        <v>#DIV/0!</v>
      </c>
      <c r="V3506" s="443" t="s">
        <v>40</v>
      </c>
      <c r="W3506" s="443"/>
      <c r="X3506" s="443"/>
      <c r="Y3506" s="443"/>
      <c r="Z3506" s="510"/>
    </row>
    <row r="3507" spans="1:26" ht="16.5" customHeight="1">
      <c r="A3507" s="424"/>
      <c r="B3507" s="91" t="s">
        <v>67</v>
      </c>
      <c r="C3507" s="117">
        <f>'5th 1'!AA63</f>
        <v>0</v>
      </c>
      <c r="D3507" s="117">
        <f>'5th 2'!AA63</f>
        <v>0</v>
      </c>
      <c r="E3507" s="117">
        <f>'5th 3'!AA63</f>
        <v>0</v>
      </c>
      <c r="F3507" s="117">
        <f>'5th 4'!AA63</f>
        <v>0</v>
      </c>
      <c r="G3507" s="117">
        <f>'5th 5'!AA63</f>
        <v>0</v>
      </c>
      <c r="H3507" s="117">
        <f>'5th 6'!AA63</f>
        <v>0</v>
      </c>
      <c r="I3507" s="448"/>
      <c r="J3507" s="441"/>
      <c r="K3507" s="442"/>
      <c r="L3507" s="118">
        <f>'6th 1'!AA63</f>
        <v>0</v>
      </c>
      <c r="M3507" s="117">
        <f>'6th 2'!AA63</f>
        <v>0</v>
      </c>
      <c r="N3507" s="117">
        <f>'6th 3'!AA63</f>
        <v>0</v>
      </c>
      <c r="O3507" s="117">
        <f>'6th 4'!AA63</f>
        <v>0</v>
      </c>
      <c r="P3507" s="117">
        <f>'6th 5'!AA63</f>
        <v>0</v>
      </c>
      <c r="Q3507" s="117">
        <f>'6th 6'!AA63</f>
        <v>0</v>
      </c>
      <c r="R3507" s="117">
        <f>'6th 7'!AA63</f>
        <v>0</v>
      </c>
      <c r="S3507" s="448"/>
      <c r="T3507" s="441"/>
      <c r="U3507" s="442"/>
      <c r="V3507" s="444">
        <f>IF((C3508+C3510)=0,0,C3503)+IF((D3508+D3510)=0,0,D3503)+IF((E3508+E3510)=0,0,E3503)+IF((F3508+F3510)=0,0,F3503)+IF((G3508+G3510)=0,0,G3503)+IF((H3508+H3510)=0,0,H3503)+IF((L3508+L3510)=0,0,L3503)+IF((M3508+M3510)=0,0,M3503)+IF((N3508+N3510)=0,0,N3503)+IF((O3508+O3510)=0,0,O3503)+IF((P3508+P3510)=0,0,P3503)+IF((Q3508+Q3510)=0,0,Q3503)+IF((R3508+R3510)=0,0,R3503)+IF(G3527&gt;0,1.5,0)</f>
        <v>0</v>
      </c>
      <c r="W3507" s="447">
        <f>I3504+S3504+(G3527*1.5)</f>
        <v>0</v>
      </c>
      <c r="X3507" s="440" t="e">
        <f>IF(S3504&gt;0,(W3507/31.5),J3506)</f>
        <v>#DIV/0!</v>
      </c>
      <c r="Y3507" s="164" t="e">
        <f>IF(X3507&gt;=4,"A+",IF(X3507&gt;=3.75,"A",IF(X3507&gt;=3.5,"A-",IF(X3507&gt;=3.25,"B+",IF(X3507&gt;=3,"B",IF(X3507&gt;=2.75,"B-",IF(X3507&gt;=2.5,"C+",IF(X3507&gt;=2,"C","F"))))))))</f>
        <v>#DIV/0!</v>
      </c>
      <c r="Z3507" s="510"/>
    </row>
    <row r="3508" spans="1:26" ht="16.5">
      <c r="A3508" s="424"/>
      <c r="B3508" s="91" t="s">
        <v>1</v>
      </c>
      <c r="C3508" s="104">
        <f>'5th 1'!AC63</f>
        <v>0</v>
      </c>
      <c r="D3508" s="104">
        <f>'5th 2'!AC63</f>
        <v>0</v>
      </c>
      <c r="E3508" s="104">
        <f>'5th 3'!AC63</f>
        <v>0</v>
      </c>
      <c r="F3508" s="104">
        <f>'5th 4'!AC63</f>
        <v>0</v>
      </c>
      <c r="G3508" s="104">
        <f>'5th 5'!AC63</f>
        <v>0</v>
      </c>
      <c r="H3508" s="104">
        <f>'5th 6'!AC63</f>
        <v>0</v>
      </c>
      <c r="I3508" s="448"/>
      <c r="J3508" s="98"/>
      <c r="K3508" s="110"/>
      <c r="L3508" s="107">
        <f>'6th 1'!AC63</f>
        <v>0</v>
      </c>
      <c r="M3508" s="104">
        <f>'6th 2'!AC63</f>
        <v>0</v>
      </c>
      <c r="N3508" s="104">
        <f>'6th 3'!AC63</f>
        <v>0</v>
      </c>
      <c r="O3508" s="104">
        <f>'6th 4'!AC63</f>
        <v>0</v>
      </c>
      <c r="P3508" s="104">
        <f>'6th 5'!AC63</f>
        <v>0</v>
      </c>
      <c r="Q3508" s="104">
        <f>'6th 6'!AC63</f>
        <v>0</v>
      </c>
      <c r="R3508" s="104">
        <f>'6th 7'!AC63</f>
        <v>0</v>
      </c>
      <c r="S3508" s="448"/>
      <c r="T3508" s="98"/>
      <c r="U3508" s="110"/>
      <c r="V3508" s="445"/>
      <c r="W3508" s="448"/>
      <c r="X3508" s="441"/>
      <c r="Y3508" s="451" t="e">
        <f>IF(S3504&gt;0,(IF(X3507&gt;=2.5,Y3507,IF(X3507&gt;=2.25,"C",IF(X3507&gt;=2,"D","F")))),K3506)</f>
        <v>#DIV/0!</v>
      </c>
      <c r="Z3508" s="510"/>
    </row>
    <row r="3509" spans="1:26" ht="17.25" customHeight="1" thickBot="1">
      <c r="A3509" s="424"/>
      <c r="B3509" s="91" t="s">
        <v>2</v>
      </c>
      <c r="C3509" s="104" t="str">
        <f>'5th 1'!AB63</f>
        <v/>
      </c>
      <c r="D3509" s="104" t="str">
        <f>'5th 2'!AB63</f>
        <v/>
      </c>
      <c r="E3509" s="104" t="str">
        <f>'5th 3'!AB63</f>
        <v/>
      </c>
      <c r="F3509" s="104" t="str">
        <f>'5th 4'!AB63</f>
        <v/>
      </c>
      <c r="G3509" s="104" t="str">
        <f>'5th 5'!AB63</f>
        <v/>
      </c>
      <c r="H3509" s="104" t="str">
        <f>'5th 6'!AB63</f>
        <v/>
      </c>
      <c r="I3509" s="448"/>
      <c r="J3509" s="98"/>
      <c r="K3509" s="109"/>
      <c r="L3509" s="111" t="str">
        <f>'6th 1'!AB63</f>
        <v/>
      </c>
      <c r="M3509" s="104" t="str">
        <f>'6th 2'!AB63</f>
        <v/>
      </c>
      <c r="N3509" s="104" t="str">
        <f>'6th 3'!AB63</f>
        <v/>
      </c>
      <c r="O3509" s="104" t="str">
        <f>'6th 4'!AB63</f>
        <v/>
      </c>
      <c r="P3509" s="104" t="str">
        <f>'6th 5'!AB63</f>
        <v/>
      </c>
      <c r="Q3509" s="104" t="str">
        <f>'6th 6'!AB63</f>
        <v/>
      </c>
      <c r="R3509" s="104" t="str">
        <f>'6th 7'!AB63</f>
        <v/>
      </c>
      <c r="S3509" s="448"/>
      <c r="T3509" s="98"/>
      <c r="U3509" s="109"/>
      <c r="V3509" s="446"/>
      <c r="W3509" s="449"/>
      <c r="X3509" s="450"/>
      <c r="Y3509" s="452"/>
      <c r="Z3509" s="510"/>
    </row>
    <row r="3510" spans="1:26" ht="17.25" thickTop="1">
      <c r="A3510" s="413" t="s">
        <v>127</v>
      </c>
      <c r="B3510" s="91" t="s">
        <v>1</v>
      </c>
      <c r="C3510" s="104">
        <f>'5th 1'!AD63</f>
        <v>0</v>
      </c>
      <c r="D3510" s="104">
        <f>'5th 2'!AD63</f>
        <v>0</v>
      </c>
      <c r="E3510" s="104">
        <f>'5th 3'!AD63</f>
        <v>0</v>
      </c>
      <c r="F3510" s="104">
        <f>'5th 4'!AD63</f>
        <v>0</v>
      </c>
      <c r="G3510" s="104">
        <f>'5th 5'!AD63</f>
        <v>0</v>
      </c>
      <c r="H3510" s="104">
        <f>'5th 6'!AD63</f>
        <v>0</v>
      </c>
      <c r="I3510" s="415">
        <f>(C3510*C3503)+(D3510*D3503)+(E3510*E3503)+(F3510*F3503)+(G3510*G3503)+(H3510*H3503)</f>
        <v>0</v>
      </c>
      <c r="J3510" s="417">
        <f>IF(C3510&gt;0,(C3508*C3503),0)+IF(D3510&gt;0,(D3508*D3503),0)+IF(E3510&gt;0,(E3508*E3503),0)+IF(F3510&gt;0,(F3508*F3503),0)+IF(G3510&gt;0,(G3508*G3503),0)+IF(H3510&gt;0,(H3508*H3503),0)</f>
        <v>0</v>
      </c>
      <c r="K3510" s="418">
        <f>IF(C3510&gt;C3508,((C3510*C3503)-(C3508*C3503)),0)+IF(D3510&gt;D3508,((D3510*D3503)-(D3508*D3503)),0)+IF(E3510&gt;E3508,((E3510*E3503)-(E3508*E3503)),0)+IF(F3510&gt;F3508,((F3510*F3503)-(F3508*F3503)),0)+IF(G3510&gt;G3508,((G3510*G3503)-(G3508*G3503)),0)+IF(H3510&gt;H3508,((H3510*H3503)-(H3508*H3503)),0)</f>
        <v>0</v>
      </c>
      <c r="L3510" s="165">
        <f>'6th 1'!AD63</f>
        <v>0</v>
      </c>
      <c r="M3510" s="104">
        <f>'6th 2'!AD63</f>
        <v>0</v>
      </c>
      <c r="N3510" s="104">
        <f>'6th 3'!AD63</f>
        <v>0</v>
      </c>
      <c r="O3510" s="104">
        <f>'6th 4'!AD63</f>
        <v>0</v>
      </c>
      <c r="P3510" s="104">
        <f>'6th 5'!AD63</f>
        <v>0</v>
      </c>
      <c r="Q3510" s="104">
        <f>'6th 6'!AD63</f>
        <v>0</v>
      </c>
      <c r="R3510" s="104">
        <f>'6th 7'!AD63</f>
        <v>0</v>
      </c>
      <c r="S3510" s="403">
        <f>(L3510*L3503)+(M3510*M3503)+(N3510*N3503)+(O3510*O3503)+(P3510*P3503)+(Q3510*Q3503)+(R3510*R3503)</f>
        <v>0</v>
      </c>
      <c r="T3510" s="417">
        <f>IF(L3510&gt;0,(L3508*L3503),0)+IF(M3510&gt;0,(M3508*M3503),0)+IF(N3510&gt;0,(N3508*N3503),0)+IF(O3510&gt;0,(O3508*O3503),0)+IF(P3510&gt;0,(P3508*P3503),0)+IF(Q3510&gt;0,(Q3508*Q3503),0)+IF(R3510&gt;0,(R3508*R3503),0)</f>
        <v>0</v>
      </c>
      <c r="U3510" s="399">
        <f>IF(L3510&gt;L3508,((L3510*L3503)-(L3508*L3503)),0)+IF(M3510&gt;M3508,((M3510*M3503)-(M3508*M3503)),0)+IF(N3510&gt;N3508,((N3510*N3503)-(N3508*N3503)),0)+IF(O3510&gt;O3508,((O3510*O3503)-(O3508*O3503)),0)+IF(P3510&gt;P3508,((P3510*P3503)-(P3508*P3503)),0)+IF(Q3510&gt;Q3508,((Q3510*Q3503)-(Q3508*Q3503)),0)+IF(R3510&gt;R3508,((R3510*R3503)-(R3508*R3503)),0)</f>
        <v>0</v>
      </c>
      <c r="V3510" s="401">
        <f>I3510+S3510</f>
        <v>0</v>
      </c>
      <c r="W3510" s="436">
        <f>J3510+T3510</f>
        <v>0</v>
      </c>
      <c r="X3510" s="438">
        <f>K3510+U3510</f>
        <v>0</v>
      </c>
      <c r="Y3510" s="405">
        <f>IF(V3502&gt;0,(X3510+Y3497),0)</f>
        <v>0</v>
      </c>
      <c r="Z3510" s="510"/>
    </row>
    <row r="3511" spans="1:26" ht="15.75" customHeight="1" thickBot="1">
      <c r="A3511" s="414"/>
      <c r="B3511" s="157" t="s">
        <v>23</v>
      </c>
      <c r="C3511" s="181" t="str">
        <f>'5th 1'!AE63</f>
        <v/>
      </c>
      <c r="D3511" s="181" t="str">
        <f>'5th 2'!AE63</f>
        <v/>
      </c>
      <c r="E3511" s="181" t="str">
        <f>'5th 3'!AE63</f>
        <v/>
      </c>
      <c r="F3511" s="181" t="str">
        <f>'5th 4'!AE63</f>
        <v/>
      </c>
      <c r="G3511" s="181" t="str">
        <f>'5th 5'!AE63</f>
        <v/>
      </c>
      <c r="H3511" s="181" t="str">
        <f>'5th 6'!AE63</f>
        <v/>
      </c>
      <c r="I3511" s="416"/>
      <c r="J3511" s="416"/>
      <c r="K3511" s="419"/>
      <c r="L3511" s="181" t="str">
        <f>'6th 1'!AE63</f>
        <v/>
      </c>
      <c r="M3511" s="181" t="str">
        <f>'6th 2'!AE63</f>
        <v/>
      </c>
      <c r="N3511" s="181" t="str">
        <f>'6th 3'!AE63</f>
        <v/>
      </c>
      <c r="O3511" s="181" t="str">
        <f>'6th 4'!AE63</f>
        <v/>
      </c>
      <c r="P3511" s="181" t="str">
        <f>'6th 5'!AE63</f>
        <v/>
      </c>
      <c r="Q3511" s="181" t="str">
        <f>'6th 6'!AE63</f>
        <v/>
      </c>
      <c r="R3511" s="181" t="str">
        <f>'6th 7'!AE63</f>
        <v/>
      </c>
      <c r="S3511" s="420"/>
      <c r="T3511" s="420"/>
      <c r="U3511" s="400"/>
      <c r="V3511" s="402"/>
      <c r="W3511" s="437"/>
      <c r="X3511" s="439"/>
      <c r="Y3511" s="406"/>
      <c r="Z3511" s="510"/>
    </row>
    <row r="3512" spans="1:26" ht="21" customHeight="1" thickTop="1" thickBot="1">
      <c r="A3512" s="435" t="s">
        <v>32</v>
      </c>
      <c r="B3512" s="435"/>
      <c r="C3512" s="435"/>
      <c r="D3512" s="435"/>
      <c r="E3512" s="435"/>
      <c r="F3512" s="435"/>
      <c r="G3512" s="435"/>
      <c r="H3512" s="435"/>
      <c r="I3512" s="435"/>
      <c r="J3512" s="435"/>
      <c r="K3512" s="435"/>
      <c r="L3512" s="435"/>
      <c r="M3512" s="435"/>
      <c r="N3512" s="435"/>
      <c r="O3512" s="435"/>
      <c r="P3512" s="435"/>
      <c r="Q3512" s="435"/>
      <c r="R3512" s="435"/>
      <c r="S3512" s="435"/>
      <c r="T3512" s="435"/>
      <c r="U3512" s="435"/>
      <c r="V3512" s="435"/>
      <c r="W3512" s="435"/>
      <c r="X3512" s="435"/>
      <c r="Y3512" s="435"/>
      <c r="Z3512" s="510"/>
    </row>
    <row r="3513" spans="1:26" ht="17.25" thickTop="1" thickBot="1">
      <c r="A3513" s="425" t="s">
        <v>48</v>
      </c>
      <c r="B3513" s="426"/>
      <c r="C3513" s="426"/>
      <c r="D3513" s="426"/>
      <c r="E3513" s="426"/>
      <c r="F3513" s="426"/>
      <c r="G3513" s="426"/>
      <c r="H3513" s="426"/>
      <c r="I3513" s="426"/>
      <c r="J3513" s="426"/>
      <c r="K3513" s="427"/>
      <c r="L3513" s="426" t="s">
        <v>49</v>
      </c>
      <c r="M3513" s="426"/>
      <c r="N3513" s="426"/>
      <c r="O3513" s="426"/>
      <c r="P3513" s="426"/>
      <c r="Q3513" s="426"/>
      <c r="R3513" s="426"/>
      <c r="S3513" s="426"/>
      <c r="T3513" s="426"/>
      <c r="U3513" s="427"/>
      <c r="V3513" s="160"/>
      <c r="W3513" s="428" t="s">
        <v>39</v>
      </c>
      <c r="X3513" s="428"/>
      <c r="Y3513" s="161"/>
      <c r="Z3513" s="510"/>
    </row>
    <row r="3514" spans="1:26" ht="17.25" thickTop="1">
      <c r="A3514" s="99" t="s">
        <v>22</v>
      </c>
      <c r="B3514" s="100"/>
      <c r="C3514" s="101">
        <f>'7th 1'!B4</f>
        <v>401</v>
      </c>
      <c r="D3514" s="101">
        <f>'7th 2'!B4</f>
        <v>402</v>
      </c>
      <c r="E3514" s="101">
        <f>'7th 3'!B4</f>
        <v>403</v>
      </c>
      <c r="F3514" s="101">
        <f>'7th 4'!B4</f>
        <v>404</v>
      </c>
      <c r="G3514" s="101">
        <f>'7th 5'!B4</f>
        <v>405</v>
      </c>
      <c r="H3514" s="101">
        <f>'7th 6'!B4</f>
        <v>406</v>
      </c>
      <c r="I3514" s="429" t="s">
        <v>0</v>
      </c>
      <c r="J3514" s="429" t="s">
        <v>3</v>
      </c>
      <c r="K3514" s="431" t="s">
        <v>2</v>
      </c>
      <c r="L3514" s="101">
        <f>'8th 1'!B4</f>
        <v>407</v>
      </c>
      <c r="M3514" s="101">
        <f>'8th 2'!B4</f>
        <v>408</v>
      </c>
      <c r="N3514" s="101">
        <f>'8th 3'!B4</f>
        <v>409</v>
      </c>
      <c r="O3514" s="101">
        <f>'8th 4'!B4</f>
        <v>410</v>
      </c>
      <c r="P3514" s="101">
        <f>'8th 5'!B4</f>
        <v>411</v>
      </c>
      <c r="Q3514" s="101">
        <f>'8th 6'!B4</f>
        <v>412</v>
      </c>
      <c r="R3514" s="101">
        <f>'8th 7'!B4</f>
        <v>0</v>
      </c>
      <c r="S3514" s="429" t="s">
        <v>0</v>
      </c>
      <c r="T3514" s="429" t="s">
        <v>3</v>
      </c>
      <c r="U3514" s="431" t="s">
        <v>2</v>
      </c>
      <c r="V3514" s="433" t="s">
        <v>62</v>
      </c>
      <c r="W3514" s="434"/>
      <c r="X3514" s="434"/>
      <c r="Y3514" s="162" t="str">
        <f>IF(X3515&gt;=4,"A+",IF(X3515&gt;=3.75,"A",IF(X3515&gt;=3.5,"A-",IF(X3515&gt;=3.25,"B+",IF(X3515&gt;=3,"B",IF(X3515&gt;=2.75,"B-",IF(X3515&gt;=2.5,"C+",IF(X3515&gt;=2,"C","F"))))))))</f>
        <v>F</v>
      </c>
      <c r="Z3514" s="510"/>
    </row>
    <row r="3515" spans="1:26" ht="65.25" customHeight="1">
      <c r="A3515" s="77" t="s">
        <v>63</v>
      </c>
      <c r="B3515" s="86"/>
      <c r="C3515" s="79">
        <f>IF('7th 1'!C63&gt;0,'7th 1'!D6,IF('7th 1'!K63&gt;0,'7th 1'!L6,IF('7th 1'!S63&gt;0,'7th 1'!T6,0)))</f>
        <v>0</v>
      </c>
      <c r="D3515" s="79">
        <f>IF('7th 2'!C63&gt;0,'7th 2'!D6,IF('7th 2'!K63&gt;0,'7th 2'!L6,IF('7th 2'!S63&gt;0,'7th 2'!T6,0)))</f>
        <v>0</v>
      </c>
      <c r="E3515" s="79">
        <f>IF('7th 3'!C63&gt;0,'7th 3'!D6,IF('7th 3'!K63&gt;0,'7th 3'!L6,IF('7th 3'!S63&gt;0,'7th 3'!T6,0)))</f>
        <v>0</v>
      </c>
      <c r="F3515" s="79">
        <f>IF('7th 4'!C63&gt;0,'7th 4'!D6,IF('7th 4'!K63&gt;0,'7th 4'!L6,IF('7th 4'!S63&gt;0,'7th 4'!T6,0)))</f>
        <v>0</v>
      </c>
      <c r="G3515" s="79">
        <f>IF('7th 5'!C63&gt;0,'7th 5'!D6,IF('7th 5'!K63&gt;0,'7th 5'!L6,IF('7th 5'!S63&gt;0,'7th 5'!T6,0)))</f>
        <v>0</v>
      </c>
      <c r="H3515" s="79">
        <f>IF('7th 6'!C63&gt;0,'7th 6'!D6,IF('7th 6'!K63&gt;0,'7th 6'!L6,IF('7th 6'!S63&gt;0,'7th 6'!T6,0)))</f>
        <v>0</v>
      </c>
      <c r="I3515" s="429"/>
      <c r="J3515" s="429"/>
      <c r="K3515" s="431"/>
      <c r="L3515" s="79">
        <f>IF('8th 1'!C63&gt;0,'8th 1'!D6,IF('8th 1'!K63&gt;0,'8th 1'!L6,IF('8th 1'!S63&gt;0,'8th 1'!T6,0)))</f>
        <v>0</v>
      </c>
      <c r="M3515" s="79">
        <f>IF('8th 2'!C63&gt;0,'8th 2'!D6,IF('8th 2'!K63&gt;0,'8th 2'!L6,IF('8th 2'!S63&gt;0,'8th 2'!T6,0)))</f>
        <v>0</v>
      </c>
      <c r="N3515" s="79">
        <f>IF('8th 3'!C63&gt;0,'8th 3'!D6,IF('8th 3'!K63&gt;0,'8th 3'!L6,IF('8th 3'!S63&gt;0,'8th 3'!T6,0)))</f>
        <v>0</v>
      </c>
      <c r="O3515" s="79">
        <f>IF('8th 4'!C63&gt;0,'8th 4'!D6,IF('8th 4'!K63&gt;0,'8th 4'!L6,IF('8th 4'!S63&gt;0,'8th 4'!T6,0)))</f>
        <v>0</v>
      </c>
      <c r="P3515" s="79">
        <f>IF('8th 5'!C63&gt;0,'8th 5'!D6,IF('8th 5'!K63&gt;0,'8th 5'!L6,IF('8th 5'!S63&gt;0,'8th 5'!T6,0)))</f>
        <v>0</v>
      </c>
      <c r="Q3515" s="79">
        <f>IF('8th 6'!C63&gt;0,'8th 6'!D6,IF('8th 6'!K63&gt;0,'8th 6'!L6,IF('8th 6'!S63&gt;0,'8th 6'!T6,0)))</f>
        <v>0</v>
      </c>
      <c r="R3515" s="79">
        <f>IF('8th 7'!C63&gt;0,'8th 7'!D6,IF('8th 7'!K63&gt;0,'8th 7'!L6,IF('8th 7'!S63&gt;0,'8th 7'!T6,0)))</f>
        <v>0</v>
      </c>
      <c r="S3515" s="429"/>
      <c r="T3515" s="429"/>
      <c r="U3515" s="431"/>
      <c r="V3515" s="335">
        <f>IF(I3517&gt;0,(V3520+V3502),0)</f>
        <v>0</v>
      </c>
      <c r="W3515" s="254">
        <f>IF(I3517&gt;0,(W3520+W3502),0)</f>
        <v>0</v>
      </c>
      <c r="X3515" s="336">
        <f>IF(S3517&gt;0,(W3515/126),IF(I3517&gt;0,(W3515/109.5),0))</f>
        <v>0</v>
      </c>
      <c r="Y3515" s="163">
        <f>IF(X3515&gt;=2.5,Y3514,IF(X3515&gt;=2.25,"C",IF(X3515&gt;=2,"D",IF(X3515=0,0,"F"))))</f>
        <v>0</v>
      </c>
      <c r="Z3515" s="510"/>
    </row>
    <row r="3516" spans="1:26" ht="17.25" customHeight="1">
      <c r="A3516" s="458" t="s">
        <v>27</v>
      </c>
      <c r="B3516" s="459"/>
      <c r="C3516" s="102">
        <f>IF('7th 1'!C63&gt;0,'7th 1'!H4,IF('7th 1'!K63&gt;0,'7th 1'!P4,IF('7th 1'!S63&gt;0,'7th 1'!X4,0)))</f>
        <v>0</v>
      </c>
      <c r="D3516" s="102">
        <f>IF('7th 2'!C63&gt;0,'7th 2'!H4,IF('7th 2'!K63&gt;0,'7th 2'!P4,IF('7th 2'!S63&gt;0,'7th 2'!X4,0)))</f>
        <v>0</v>
      </c>
      <c r="E3516" s="102">
        <f>IF('7th 3'!C63&gt;0,'7th 3'!H4,IF('7th 3'!K63&gt;0,'7th 3'!P4,IF('7th 3'!S63&gt;0,'7th 3'!X4,0)))</f>
        <v>0</v>
      </c>
      <c r="F3516" s="102">
        <f>IF('7th 4'!C63&gt;0,'7th 4'!H4,IF('7th 4'!K63&gt;0,'7th 4'!P4,IF('7th 4'!S63&gt;0,'7th 4'!X4,0)))</f>
        <v>0</v>
      </c>
      <c r="G3516" s="102">
        <f>IF('7th 5'!C63&gt;0,'7th 5'!H4,IF('7th 5'!K63&gt;0,'7th 5'!P4,IF('7th 5'!S63&gt;0,'7th 5'!X4,0)))</f>
        <v>0</v>
      </c>
      <c r="H3516" s="102">
        <f>IF('7th 6'!C63&gt;0,'7th 6'!H4,IF('7th 6'!K63&gt;0,'7th 6'!P4,IF('7th 6'!S63&gt;0,'7th 6'!X4,0)))</f>
        <v>0</v>
      </c>
      <c r="I3516" s="430"/>
      <c r="J3516" s="430"/>
      <c r="K3516" s="432"/>
      <c r="L3516" s="102">
        <f>IF('8th 1'!C63&gt;0,'8th 1'!H4,IF('8th 1'!K63&gt;0,'8th 1'!P4,IF('8th 1'!S63&gt;0,'8th 1'!X4,0)))</f>
        <v>0</v>
      </c>
      <c r="M3516" s="102">
        <f>IF('8th 2'!C63&gt;0,'8th 2'!H4,IF('8th 2'!K63&gt;0,'8th 2'!P4,IF('8th 2'!S63&gt;0,'8th 2'!X4,0)))</f>
        <v>0</v>
      </c>
      <c r="N3516" s="102">
        <f>IF('8th 3'!C63&gt;0,'8th 3'!H4,IF('8th 3'!K63&gt;0,'8th 3'!P4,IF('8th 3'!S63&gt;0,'8th 3'!X4,0)))</f>
        <v>0</v>
      </c>
      <c r="O3516" s="102">
        <f>IF('8th 4'!C63&gt;0,'8th 4'!H4,IF('8th 4'!K63&gt;0,'8th 4'!P4,IF('8th 4'!S63&gt;0,'8th 4'!X4,0)))</f>
        <v>0</v>
      </c>
      <c r="P3516" s="102">
        <f>IF('8th 5'!C63&gt;0,'8th 5'!H4,IF('8th 5'!K63&gt;0,'8th 5'!P4,IF('8th 5'!S63&gt;0,'8th 5'!X4,0)))</f>
        <v>0</v>
      </c>
      <c r="Q3516" s="102">
        <f>IF('8th 6'!C63&gt;0,'8th 6'!H4,IF('8th 6'!K63&gt;0,'8th 6'!P4,IF('8th 6'!S63&gt;0,'8th 6'!X4,0)))</f>
        <v>0</v>
      </c>
      <c r="R3516" s="102">
        <f>IF('8th 7'!C63&gt;0,'8th 7'!H4,IF('8th 7'!K63&gt;0,'8th 7'!P4,IF('8th 7'!S63&gt;0,'8th 7'!X4,0)))</f>
        <v>0</v>
      </c>
      <c r="S3516" s="430"/>
      <c r="T3516" s="430"/>
      <c r="U3516" s="432"/>
      <c r="V3516" s="460" t="s">
        <v>41</v>
      </c>
      <c r="W3516" s="461"/>
      <c r="X3516" s="461"/>
      <c r="Y3516" s="462"/>
      <c r="Z3516" s="510"/>
    </row>
    <row r="3517" spans="1:26" ht="18.75" customHeight="1" thickBot="1">
      <c r="A3517" s="463" t="s">
        <v>11</v>
      </c>
      <c r="B3517" s="464"/>
      <c r="C3517" s="102">
        <v>100</v>
      </c>
      <c r="D3517" s="102">
        <v>100</v>
      </c>
      <c r="E3517" s="102">
        <v>100</v>
      </c>
      <c r="F3517" s="102">
        <v>100</v>
      </c>
      <c r="G3517" s="102">
        <v>100</v>
      </c>
      <c r="H3517" s="102">
        <v>100</v>
      </c>
      <c r="I3517" s="465">
        <f>(C3521*C3516)+(D3521*D3516)+(E3521*E3516)+(F3521*F3516)+(G3521*G3516)+(H3521*H3516)</f>
        <v>0</v>
      </c>
      <c r="J3517" s="84"/>
      <c r="K3517" s="103" t="e">
        <f>IF(J3519&gt;=4,"A+",IF(J3519&gt;=3.75,"A",IF(J3519&gt;=3.5,"A-",IF(J3519&gt;=3.25,"B+",IF(J3519&gt;=3,"B",IF(J3519&gt;=2.75,"B-",IF(J3519&gt;=2.5,"C+",IF(J3519&gt;=2,"C","F"))))))))</f>
        <v>#DIV/0!</v>
      </c>
      <c r="L3517" s="102">
        <v>100</v>
      </c>
      <c r="M3517" s="102">
        <v>100</v>
      </c>
      <c r="N3517" s="102">
        <v>100</v>
      </c>
      <c r="O3517" s="102">
        <v>100</v>
      </c>
      <c r="P3517" s="102">
        <v>100</v>
      </c>
      <c r="Q3517" s="102">
        <v>100</v>
      </c>
      <c r="R3517" s="102">
        <v>100</v>
      </c>
      <c r="S3517" s="465">
        <f>(L3521*L3516)+(M3521*M3516)+(N3521*N3516)+(O3521*O3516)+(P3521*P3516)+(Q3521*Q3516)+(R3521*R3516)</f>
        <v>0</v>
      </c>
      <c r="T3517" s="84"/>
      <c r="U3517" s="103" t="e">
        <f>IF(T3519&gt;=4,"A+",IF(T3519&gt;=3.75,"A",IF(T3519&gt;=3.5,"A-",IF(T3519&gt;=3.25,"B+",IF(T3519&gt;=3,"B",IF(T3519&gt;=2.75,"B-",IF(T3519&gt;=2.5,"C+",IF(T3519&gt;=2,"C","F"))))))))</f>
        <v>#DIV/0!</v>
      </c>
      <c r="V3517" s="467" t="s">
        <v>29</v>
      </c>
      <c r="W3517" s="469" t="s">
        <v>0</v>
      </c>
      <c r="X3517" s="469" t="s">
        <v>3</v>
      </c>
      <c r="Y3517" s="421" t="s">
        <v>2</v>
      </c>
      <c r="Z3517" s="510"/>
    </row>
    <row r="3518" spans="1:26" ht="17.25" thickTop="1">
      <c r="A3518" s="77" t="s">
        <v>28</v>
      </c>
      <c r="B3518" s="86"/>
      <c r="C3518" s="104">
        <f>IF('7th 1'!C63&gt;0,'7th 1'!C63,IF('7th 1'!K63&gt;0,'7th 1'!K63,IF('7th 1'!S63&gt;0,'7th 1'!S63,0)))</f>
        <v>0</v>
      </c>
      <c r="D3518" s="104">
        <f>IF('7th 2'!C63&gt;0,'7th 2'!C63,IF('7th 2'!K63&gt;0,'7th 2'!K63,IF('7th 2'!S63&gt;0,'7th 2'!S63,0)))</f>
        <v>0</v>
      </c>
      <c r="E3518" s="104">
        <f>IF('7th 3'!C63&gt;0,'7th 3'!C63,IF('7th 3'!K63&gt;0,'7th 3'!K63,IF('7th 3'!S63&gt;0,'7th 3'!S63,0)))</f>
        <v>0</v>
      </c>
      <c r="F3518" s="104">
        <f>IF('7th 4'!C63&gt;0,'7th 4'!C63,IF('7th 4'!K63&gt;0,'7th 4'!K63,IF('7th 4'!S63&gt;0,'7th 4'!S63,0)))</f>
        <v>0</v>
      </c>
      <c r="G3518" s="104">
        <f>IF('7th 5'!C63&gt;0,'7th 5'!C63,IF('7th 5'!K63&gt;0,'7th 5'!K63,IF('7th 5'!S63&gt;0,'7th 5'!S63,0)))</f>
        <v>0</v>
      </c>
      <c r="H3518" s="104">
        <f>IF('7th 6'!C63&gt;0,'7th 6'!C63,IF('7th 6'!K63&gt;0,'7th 6'!K63,IF('7th 6'!S63&gt;0,'7th 6'!S63,0)))</f>
        <v>0</v>
      </c>
      <c r="I3518" s="466"/>
      <c r="J3518" s="98"/>
      <c r="K3518" s="90"/>
      <c r="L3518" s="104">
        <f>IF('8th 1'!C63&gt;0,'8th 1'!C63,IF('8th 1'!K63&gt;0,'8th 1'!K63,IF('8th 1'!S63&gt;0,'8th 1'!S63,0)))</f>
        <v>0</v>
      </c>
      <c r="M3518" s="104">
        <f>IF('8th 2'!C63&gt;0,'8th 2'!C63,IF('8th 2'!K63&gt;0,'8th 2'!K63,IF('8th 2'!S63&gt;0,'8th 2'!S63,0)))</f>
        <v>0</v>
      </c>
      <c r="N3518" s="104">
        <f>IF('8th 3'!C63&gt;0,'8th 3'!C63,IF('8th 3'!K63&gt;0,'8th 3'!K63,IF('8th 3'!S63&gt;0,'8th 3'!S63,0)))</f>
        <v>0</v>
      </c>
      <c r="O3518" s="104">
        <f>IF('8th 4'!C63&gt;0,'8th 4'!C63,IF('8th 4'!K63&gt;0,'8th 4'!K63,IF('8th 4'!S63&gt;0,'8th 4'!S63,0)))</f>
        <v>0</v>
      </c>
      <c r="P3518" s="104">
        <f>IF('8th 5'!C63&gt;0,'8th 5'!C63,IF('8th 5'!K63&gt;0,'8th 5'!K63,IF('8th 5'!S63&gt;0,'8th 5'!S63,0)))</f>
        <v>0</v>
      </c>
      <c r="Q3518" s="104">
        <f>IF('8th 6'!C63&gt;0,'8th 6'!C63,IF('8th 6'!K63&gt;0,'8th 6'!K63,IF('8th 6'!S63&gt;0,'8th 6'!S63,0)))</f>
        <v>0</v>
      </c>
      <c r="R3518" s="104">
        <f>IF('8th 7'!C63&gt;0,'8th 7'!C63,IF('8th 7'!K63&gt;0,'8th 7'!K63,IF('8th 7'!S63&gt;0,'8th 7'!S63,0)))</f>
        <v>0</v>
      </c>
      <c r="S3518" s="466"/>
      <c r="T3518" s="98"/>
      <c r="U3518" s="90"/>
      <c r="V3518" s="468"/>
      <c r="W3518" s="470"/>
      <c r="X3518" s="471"/>
      <c r="Y3518" s="422"/>
      <c r="Z3518" s="510"/>
    </row>
    <row r="3519" spans="1:26" ht="17.25">
      <c r="A3519" s="423" t="s">
        <v>26</v>
      </c>
      <c r="B3519" s="91" t="s">
        <v>60</v>
      </c>
      <c r="C3519" s="104">
        <f>IF('7th 1'!C63&gt;0,'7th 1'!J63,IF('7th 1'!K63&gt;0,'7th 1'!R63,IF('7th 1'!S63&gt;0,'7th 1'!Z63,0)))</f>
        <v>0</v>
      </c>
      <c r="D3519" s="104">
        <f>IF('7th 2'!C63&gt;0,'7th 2'!J63,IF('7th 2'!K63&gt;0,'7th 2'!R63,IF('7th 2'!S63&gt;0,'7th 2'!Z63,0)))</f>
        <v>0</v>
      </c>
      <c r="E3519" s="104">
        <f>IF('7th 3'!C63&gt;0,'7th 3'!J63,IF('7th 3'!K63&gt;0,'7th 3'!R63,IF('7th 3'!S63&gt;0,'7th 3'!Z63,0)))</f>
        <v>0</v>
      </c>
      <c r="F3519" s="104">
        <f>IF('7th 4'!C63&gt;0,'7th 4'!J63,IF('7th 4'!K63&gt;0,'7th 4'!R63,IF('7th 4'!S63&gt;0,'7th 4'!Z63,0)))</f>
        <v>0</v>
      </c>
      <c r="G3519" s="104">
        <f>IF('7th 5'!C63&gt;0,'7th 5'!J63,IF('7th 5'!K63&gt;0,'7th 5'!R63,IF('7th 5'!S63&gt;0,'7th 5'!Z63,0)))</f>
        <v>0</v>
      </c>
      <c r="H3519" s="104">
        <f>IF('7th 6'!C63&gt;0,'7th 6'!J63,IF('7th 6'!K63&gt;0,'7th 6'!R63,IF('7th 6'!S63&gt;0,'7th 6'!Z63,0)))</f>
        <v>0</v>
      </c>
      <c r="I3519" s="466"/>
      <c r="J3519" s="440" t="e">
        <f>I3517/(C3516+D3516+E3516+F3516+G3516+H3516)</f>
        <v>#DIV/0!</v>
      </c>
      <c r="K3519" s="442" t="e">
        <f>IF(J3519&gt;=2.5,K3517,IF(J3519&gt;=2.25,"C",IF(J3519&gt;=2,"D",IF(J3519=0,0,"F"))))</f>
        <v>#DIV/0!</v>
      </c>
      <c r="L3519" s="104">
        <f>IF('8th 1'!C63&gt;0,'8th 1'!J63,IF('8th 1'!K63&gt;0,'8th 1'!R63,IF('8th 1'!S63&gt;0,'8th 1'!Z63,0)))</f>
        <v>0</v>
      </c>
      <c r="M3519" s="104">
        <f>IF('8th 2'!C63&gt;0,'8th 2'!J63,IF('8th 2'!K63&gt;0,'8th 2'!R63,IF('8th 2'!S63&gt;0,'8th 2'!Z63,0)))</f>
        <v>0</v>
      </c>
      <c r="N3519" s="104">
        <f>IF('8th 3'!C63&gt;0,'8th 3'!J63,IF('8th 3'!K63&gt;0,'8th 3'!R63,IF('8th 3'!S63&gt;0,'8th 3'!Z63,0)))</f>
        <v>0</v>
      </c>
      <c r="O3519" s="104">
        <f>IF('8th 4'!C63&gt;0,'8th 4'!J63,IF('8th 4'!K63&gt;0,'8th 4'!R63,IF('8th 4'!S63&gt;0,'8th 4'!Z63,0)))</f>
        <v>0</v>
      </c>
      <c r="P3519" s="104">
        <f>IF('8th 5'!C63&gt;0,'8th 5'!J63,IF('8th 5'!K63&gt;0,'8th 5'!R63,IF('8th 5'!S63&gt;0,'8th 5'!Z63,0)))</f>
        <v>0</v>
      </c>
      <c r="Q3519" s="104">
        <f>IF('8th 6'!C63&gt;0,'8th 6'!J63,IF('8th 6'!K63&gt;0,'8th 6'!R63,IF('8th 6'!S63&gt;0,'8th 6'!Z63,0)))</f>
        <v>0</v>
      </c>
      <c r="R3519" s="104">
        <f>IF('8th 7'!C63&gt;0,'8th 7'!J63,IF('8th 7'!K63&gt;0,'8th 7'!R63,IF('8th 7'!S63&gt;0,'8th 7'!Z63,0)))</f>
        <v>0</v>
      </c>
      <c r="S3519" s="466"/>
      <c r="T3519" s="440" t="e">
        <f>S3517/(L3516+M3516+N3516+O3516+P3516+Q3516+R3516)</f>
        <v>#DIV/0!</v>
      </c>
      <c r="U3519" s="442" t="e">
        <f>IF(T3519&gt;=2.5,U3517,IF(T3519&gt;=2.25,"C",IF(T3519&gt;=2,"D",IF(T3519=0,0,"F"))))</f>
        <v>#DIV/0!</v>
      </c>
      <c r="V3519" s="454" t="s">
        <v>40</v>
      </c>
      <c r="W3519" s="443"/>
      <c r="X3519" s="443"/>
      <c r="Y3519" s="455"/>
      <c r="Z3519" s="510"/>
    </row>
    <row r="3520" spans="1:26" ht="16.5" customHeight="1">
      <c r="A3520" s="424"/>
      <c r="B3520" s="91" t="s">
        <v>67</v>
      </c>
      <c r="C3520" s="117">
        <f>'7th 1'!AA63</f>
        <v>0</v>
      </c>
      <c r="D3520" s="117">
        <f>'7th 2'!AA63</f>
        <v>0</v>
      </c>
      <c r="E3520" s="117">
        <f>'7th 3'!AA63</f>
        <v>0</v>
      </c>
      <c r="F3520" s="117">
        <f>'7th 4'!AA63</f>
        <v>0</v>
      </c>
      <c r="G3520" s="117">
        <f>'7th 5'!AA63</f>
        <v>0</v>
      </c>
      <c r="H3520" s="117">
        <f>'7th 6'!AA63</f>
        <v>0</v>
      </c>
      <c r="I3520" s="466"/>
      <c r="J3520" s="453"/>
      <c r="K3520" s="442"/>
      <c r="L3520" s="117">
        <f>'8th 1'!AA63</f>
        <v>0</v>
      </c>
      <c r="M3520" s="117">
        <f>'8th 2'!AA63</f>
        <v>0</v>
      </c>
      <c r="N3520" s="117">
        <f>'8th 3'!AA63</f>
        <v>0</v>
      </c>
      <c r="O3520" s="117">
        <f>'8th 4'!AA63</f>
        <v>0</v>
      </c>
      <c r="P3520" s="117">
        <f>'8th 5'!AA63</f>
        <v>0</v>
      </c>
      <c r="Q3520" s="117">
        <f>'8th 6'!AA63</f>
        <v>0</v>
      </c>
      <c r="R3520" s="117">
        <f>'8th 7'!AA63</f>
        <v>0</v>
      </c>
      <c r="S3520" s="466"/>
      <c r="T3520" s="453"/>
      <c r="U3520" s="442"/>
      <c r="V3520" s="444">
        <f>IF((C3521+C3523)=0,0,C3516)+IF((D3521+D3523)=0,0,D3516)+IF((E3521+E3523)=0,0,E3516)+IF((F3521+F3523)=0,0,F3516)+IF((G3521+G3523)=0,0,G3516)+IF((H3521+H3523)=0,0,H3516)+IF((L3521+L3523)=0,0,L3516)+IF((M3521+M3523)=0,0,M3516)+IF((N3521+N3523)=0,0,N3516)+IF((O3521+O3523)=0,0,O3516)+IF((P3521+P3523)=0,0,P3516)+IF((Q3521+Q3523)=0,0,Q3516)+IF((R3521+R3523)=0,0,R3516)+IF(I3527&gt;0,1.5,0)</f>
        <v>0</v>
      </c>
      <c r="W3520" s="457">
        <f>I3517+S3517+(I3527*1.5)</f>
        <v>0</v>
      </c>
      <c r="X3520" s="440" t="e">
        <f>IF(S3517&gt;0,(W3520/31.5),J3519)</f>
        <v>#DIV/0!</v>
      </c>
      <c r="Y3520" s="164" t="e">
        <f>IF(X3520&gt;=4,"A+",IF(X3520&gt;=3.75,"A",IF(X3520&gt;=3.5,"A-",IF(X3520&gt;=3.25,"B+",IF(X3520&gt;=3,"B",IF(X3520&gt;=2.75,"B-",IF(X3520&gt;=2.5,"C+",IF(X3520&gt;=2,"C","F"))))))))</f>
        <v>#DIV/0!</v>
      </c>
      <c r="Z3520" s="510"/>
    </row>
    <row r="3521" spans="1:26" ht="16.5">
      <c r="A3521" s="424"/>
      <c r="B3521" s="91" t="s">
        <v>1</v>
      </c>
      <c r="C3521" s="104">
        <f>'7th 1'!AC63</f>
        <v>0</v>
      </c>
      <c r="D3521" s="104">
        <f>'7th 2'!AC63</f>
        <v>0</v>
      </c>
      <c r="E3521" s="104">
        <f>'7th 3'!AC63</f>
        <v>0</v>
      </c>
      <c r="F3521" s="104">
        <f>'7th 4'!AC63</f>
        <v>0</v>
      </c>
      <c r="G3521" s="104">
        <f>'7th 5'!AC63</f>
        <v>0</v>
      </c>
      <c r="H3521" s="104">
        <f>'7th 6'!AC63</f>
        <v>0</v>
      </c>
      <c r="I3521" s="466"/>
      <c r="J3521" s="98"/>
      <c r="K3521" s="112"/>
      <c r="L3521" s="104">
        <f>'8th 1'!AC63</f>
        <v>0</v>
      </c>
      <c r="M3521" s="104">
        <f>'8th 2'!AC63</f>
        <v>0</v>
      </c>
      <c r="N3521" s="104">
        <f>'8th 3'!AC63</f>
        <v>0</v>
      </c>
      <c r="O3521" s="104">
        <f>'8th 4'!AC63</f>
        <v>0</v>
      </c>
      <c r="P3521" s="104">
        <f>'8th 5'!AC63</f>
        <v>0</v>
      </c>
      <c r="Q3521" s="104">
        <f>'8th 6'!AC63</f>
        <v>0</v>
      </c>
      <c r="R3521" s="104">
        <f>'8th 7'!AC63</f>
        <v>0</v>
      </c>
      <c r="S3521" s="466"/>
      <c r="T3521" s="98"/>
      <c r="V3521" s="456"/>
      <c r="W3521" s="448"/>
      <c r="X3521" s="441"/>
      <c r="Y3521" s="451" t="e">
        <f>IF(S3517&gt;0,(IF(X3520&gt;=2.5,Y3520,IF(X3520&gt;=2.25,"C",IF(X3520&gt;=2,"D","F")))),K3519)</f>
        <v>#DIV/0!</v>
      </c>
      <c r="Z3521" s="510"/>
    </row>
    <row r="3522" spans="1:26" ht="16.5">
      <c r="A3522" s="424"/>
      <c r="B3522" s="91" t="s">
        <v>2</v>
      </c>
      <c r="C3522" s="104" t="str">
        <f>'7th 1'!AB63</f>
        <v/>
      </c>
      <c r="D3522" s="104" t="str">
        <f>'7th 2'!AB63</f>
        <v/>
      </c>
      <c r="E3522" s="104" t="str">
        <f>'7th 3'!AB63</f>
        <v/>
      </c>
      <c r="F3522" s="104" t="str">
        <f>'7th 4'!AB63</f>
        <v/>
      </c>
      <c r="G3522" s="104" t="str">
        <f>'7th 5'!AB63</f>
        <v/>
      </c>
      <c r="H3522" s="104" t="str">
        <f>'7th 6'!AB63</f>
        <v/>
      </c>
      <c r="I3522" s="466"/>
      <c r="J3522" s="98"/>
      <c r="K3522" s="90"/>
      <c r="L3522" s="104" t="str">
        <f>'8th 1'!AB63</f>
        <v/>
      </c>
      <c r="M3522" s="104" t="str">
        <f>'8th 2'!AB63</f>
        <v/>
      </c>
      <c r="N3522" s="104" t="str">
        <f>'8th 3'!AB63</f>
        <v/>
      </c>
      <c r="O3522" s="104" t="str">
        <f>'8th 4'!AB63</f>
        <v/>
      </c>
      <c r="P3522" s="104" t="str">
        <f>'8th 5'!AB63</f>
        <v/>
      </c>
      <c r="Q3522" s="104" t="str">
        <f>'8th 6'!AB63</f>
        <v/>
      </c>
      <c r="R3522" s="104" t="str">
        <f>'8th 7'!AB63</f>
        <v/>
      </c>
      <c r="S3522" s="466"/>
      <c r="T3522" s="98"/>
      <c r="U3522" s="90"/>
      <c r="V3522" s="446"/>
      <c r="W3522" s="449"/>
      <c r="X3522" s="450"/>
      <c r="Y3522" s="452"/>
      <c r="Z3522" s="510"/>
    </row>
    <row r="3523" spans="1:26" ht="16.5">
      <c r="A3523" s="413" t="s">
        <v>127</v>
      </c>
      <c r="B3523" s="91" t="s">
        <v>1</v>
      </c>
      <c r="C3523" s="104" t="str">
        <f>'7th 1'!AD63</f>
        <v>3.55</v>
      </c>
      <c r="D3523" s="104">
        <f>'7th 2'!AD63</f>
        <v>0</v>
      </c>
      <c r="E3523" s="104">
        <f>'7th 3'!AD63</f>
        <v>0</v>
      </c>
      <c r="F3523" s="104">
        <f>'7th 4'!AD63</f>
        <v>0</v>
      </c>
      <c r="G3523" s="104">
        <f>'7th 5'!AD63</f>
        <v>0</v>
      </c>
      <c r="H3523" s="104">
        <f>'7th 6'!AD63</f>
        <v>0</v>
      </c>
      <c r="I3523" s="415">
        <f>(C3523*C3516)+(D3523*D3516)+(E3523*E3516)+(F3523*F3516)+(G3523*G3516)+(H3523*H3516)</f>
        <v>0</v>
      </c>
      <c r="J3523" s="417">
        <f>IF(C3523&gt;0,(C3521*C3516),0)+IF(D3523&gt;0,(D3521*D3516),0)+IF(E3523&gt;0,(E3521*E3516),0)+IF(F3523&gt;0,(F3521*F3516),0)+IF(G3523&gt;0,(G3521*G3516),0)+IF(H3523&gt;0,(H3521*H3516),0)</f>
        <v>0</v>
      </c>
      <c r="K3523" s="418">
        <f>IF(C3523&gt;C3521,((C3523*C3516)-(C3521*C3516)),0)+IF(D3523&gt;D3521,((D3523*D3516)-(D3521*D3516)),0)+IF(E3523&gt;E3521,((E3523*E3516)-(E3521*E3516)),0)+IF(F3523&gt;F3521,((F3523*F3516)-(F3521*F3516)),0)+IF(G3523&gt;G3521,((G3523*G3516)-(G3521*G3516)),0)+IF(H3523&gt;H3521,((H3523*H3516)-(H3521*H3516)),0)</f>
        <v>0</v>
      </c>
      <c r="L3523" s="165">
        <f>'8th 1'!AD63</f>
        <v>0</v>
      </c>
      <c r="M3523" s="104">
        <f>'8th 2'!AD63</f>
        <v>0</v>
      </c>
      <c r="N3523" s="104">
        <f>'8th 3'!AD63</f>
        <v>0</v>
      </c>
      <c r="O3523" s="104">
        <f>'8th 4'!AD63</f>
        <v>0</v>
      </c>
      <c r="P3523" s="104">
        <f>'8th 5'!AD63</f>
        <v>0</v>
      </c>
      <c r="Q3523" s="104">
        <f>'8th 6'!AD63</f>
        <v>0</v>
      </c>
      <c r="R3523" s="104">
        <f>'8th 7'!AD63</f>
        <v>0</v>
      </c>
      <c r="S3523" s="403">
        <f>(L3523*L3516)+(M3523*M3516)+(N3523*N3516)+(O3523*O3516)+(P3523*P3516)+(Q3523*Q3516)+(R3523*R3516)</f>
        <v>0</v>
      </c>
      <c r="T3523" s="417">
        <f>IF(L3523&gt;0,(L3521*L3516),0)+IF(M3523&gt;0,(M3521*M3516),0)+IF(N3523&gt;0,(N3521*N3516),0)+IF(O3523&gt;0,(O3521*O3516),0)+IF(P3523&gt;0,(P3521*P3516),0)+IF(Q3523&gt;0,(Q3521*Q3516),0)+IF(R3523&gt;0,(R3521*R3516),0)</f>
        <v>0</v>
      </c>
      <c r="U3523" s="399">
        <f>IF(L3523&gt;L3521,((L3523*L3516)-(L3521*L3516)),0)+IF(M3523&gt;M3521,((M3523*M3516)-(M3521*M3516)),0)+IF(N3523&gt;N3521,((N3523*N3516)-(N3521*N3516)),0)+IF(O3523&gt;O3521,((O3523*O3516)-(O3521*O3516)),0)+IF(P3523&gt;P3521,((P3523*P3516)-(P3521*P3516)),0)+IF(Q3523&gt;Q3521,((Q3523*Q3516)-(Q3521*Q3516)),0)+IF(R3523&gt;R3521,((R3523*R3516)-(R3521*R3516)),0)</f>
        <v>0</v>
      </c>
      <c r="V3523" s="401">
        <f>I3523+S3523</f>
        <v>0</v>
      </c>
      <c r="W3523" s="403">
        <f>J3523+T3523</f>
        <v>0</v>
      </c>
      <c r="X3523" s="403">
        <f>K3523+U3523</f>
        <v>0</v>
      </c>
      <c r="Y3523" s="405">
        <f>IF(V3515&gt;0,(X3523+Y3510),0)</f>
        <v>0</v>
      </c>
      <c r="Z3523" s="510"/>
    </row>
    <row r="3524" spans="1:26" ht="15.75" customHeight="1" thickBot="1">
      <c r="A3524" s="414"/>
      <c r="B3524" s="157" t="s">
        <v>23</v>
      </c>
      <c r="C3524" s="180" t="str">
        <f>'7th 1'!AE63</f>
        <v>Imp:</v>
      </c>
      <c r="D3524" s="180" t="str">
        <f>'7th 2'!AE63</f>
        <v/>
      </c>
      <c r="E3524" s="180" t="str">
        <f>'7th 3'!AE63</f>
        <v/>
      </c>
      <c r="F3524" s="180" t="str">
        <f>'7th 4'!AE63</f>
        <v/>
      </c>
      <c r="G3524" s="180" t="str">
        <f>'7th 5'!AE63</f>
        <v/>
      </c>
      <c r="H3524" s="180" t="str">
        <f>'7th 6'!AE63</f>
        <v/>
      </c>
      <c r="I3524" s="416"/>
      <c r="J3524" s="416"/>
      <c r="K3524" s="419"/>
      <c r="L3524" s="180" t="str">
        <f>'8th 1'!AE63</f>
        <v/>
      </c>
      <c r="M3524" s="180" t="str">
        <f>'8th 2'!AE63</f>
        <v/>
      </c>
      <c r="N3524" s="180" t="str">
        <f>'8th 3'!AE63</f>
        <v/>
      </c>
      <c r="O3524" s="180" t="str">
        <f>'8th 4'!AE63</f>
        <v/>
      </c>
      <c r="P3524" s="180" t="str">
        <f>'8th 5'!AE63</f>
        <v/>
      </c>
      <c r="Q3524" s="180" t="str">
        <f>'8th 6'!AE63</f>
        <v/>
      </c>
      <c r="R3524" s="180" t="str">
        <f>'8th 7'!AE63</f>
        <v/>
      </c>
      <c r="S3524" s="420"/>
      <c r="T3524" s="420"/>
      <c r="U3524" s="400"/>
      <c r="V3524" s="402"/>
      <c r="W3524" s="404"/>
      <c r="X3524" s="404"/>
      <c r="Y3524" s="406"/>
      <c r="Z3524" s="510"/>
    </row>
    <row r="3525" spans="1:26" ht="9.75" customHeight="1" thickTop="1" thickBot="1">
      <c r="C3525" s="53"/>
      <c r="D3525" s="53"/>
      <c r="E3525" s="53"/>
      <c r="F3525" s="53"/>
      <c r="G3525" s="53"/>
      <c r="H3525" s="53"/>
      <c r="L3525" s="53"/>
      <c r="M3525" s="53"/>
      <c r="N3525" s="53"/>
      <c r="O3525" s="53"/>
      <c r="P3525" s="53"/>
      <c r="Q3525" s="53"/>
      <c r="R3525" s="53"/>
      <c r="V3525" s="53"/>
      <c r="W3525" s="53"/>
      <c r="X3525" s="53"/>
      <c r="Y3525" s="53"/>
    </row>
    <row r="3526" spans="1:26" ht="18.75" thickTop="1">
      <c r="A3526" s="407" t="s">
        <v>33</v>
      </c>
      <c r="B3526" s="408"/>
      <c r="C3526" s="376" t="s">
        <v>35</v>
      </c>
      <c r="D3526" s="380"/>
      <c r="E3526" s="376" t="s">
        <v>30</v>
      </c>
      <c r="F3526" s="380"/>
      <c r="G3526" s="376" t="s">
        <v>31</v>
      </c>
      <c r="H3526" s="380"/>
      <c r="I3526" s="376" t="s">
        <v>32</v>
      </c>
      <c r="J3526" s="411"/>
      <c r="K3526" s="411"/>
      <c r="L3526" s="412"/>
      <c r="M3526" s="370" t="s">
        <v>50</v>
      </c>
      <c r="N3526" s="371"/>
      <c r="O3526" s="376" t="s">
        <v>0</v>
      </c>
      <c r="P3526" s="377"/>
      <c r="Q3526" s="169" t="s">
        <v>29</v>
      </c>
      <c r="R3526" s="378" t="s">
        <v>216</v>
      </c>
      <c r="S3526" s="379"/>
      <c r="T3526" s="379"/>
      <c r="U3526" s="380"/>
      <c r="V3526" s="381" t="s">
        <v>2</v>
      </c>
      <c r="W3526" s="382"/>
      <c r="X3526" s="170"/>
      <c r="Y3526" s="171"/>
    </row>
    <row r="3527" spans="1:26" s="113" customFormat="1" ht="18" customHeight="1">
      <c r="A3527" s="409"/>
      <c r="B3527" s="410"/>
      <c r="C3527" s="383">
        <f>'viva-1'!K61</f>
        <v>0</v>
      </c>
      <c r="D3527" s="384"/>
      <c r="E3527" s="383">
        <f>'viva-2'!K61</f>
        <v>0</v>
      </c>
      <c r="F3527" s="384"/>
      <c r="G3527" s="385">
        <f>'viva-3'!K61</f>
        <v>0</v>
      </c>
      <c r="H3527" s="384"/>
      <c r="I3527" s="383">
        <f>'viva-4'!K61</f>
        <v>0</v>
      </c>
      <c r="J3527" s="386"/>
      <c r="K3527" s="386"/>
      <c r="L3527" s="387"/>
      <c r="M3527" s="372"/>
      <c r="N3527" s="373"/>
      <c r="O3527" s="388">
        <f>W3515+Y3523</f>
        <v>0</v>
      </c>
      <c r="P3527" s="389"/>
      <c r="Q3527" s="397">
        <f>V3515</f>
        <v>0</v>
      </c>
      <c r="R3527" s="392">
        <f>O3527/126</f>
        <v>0</v>
      </c>
      <c r="S3527" s="393"/>
      <c r="T3527" s="393"/>
      <c r="U3527" s="394"/>
      <c r="V3527" s="359">
        <f>IF(R3527&gt;=2.5,Y3527,IF(R3527&gt;=2.25,"C",IF(R3527&gt;=2,"D",IF(R3527=0,0,"F"))))</f>
        <v>0</v>
      </c>
      <c r="W3527" s="360"/>
      <c r="X3527" s="172"/>
      <c r="Y3527" s="173" t="str">
        <f>IF(R3527&gt;=4,"A+",IF(R3527&gt;=3.75,"A",IF(R3527&gt;=3.5,"A-",IF(R3527&gt;=3.25,"B+",IF(R3527&gt;=3,"B",IF(R3527&gt;=2.75,"B-",IF(R3527&gt;=2.5,"C+",IF(R3527&gt;=2,"C","F"))))))))</f>
        <v>F</v>
      </c>
      <c r="Z3527" s="174"/>
    </row>
    <row r="3528" spans="1:26" ht="16.5" customHeight="1" thickBot="1">
      <c r="A3528" s="363" t="s">
        <v>34</v>
      </c>
      <c r="B3528" s="364"/>
      <c r="C3528" s="365" t="s">
        <v>1</v>
      </c>
      <c r="D3528" s="366"/>
      <c r="E3528" s="367">
        <f>C3527+E3527+G3527+I3527</f>
        <v>0</v>
      </c>
      <c r="F3528" s="368"/>
      <c r="G3528" s="365" t="s">
        <v>0</v>
      </c>
      <c r="H3528" s="366"/>
      <c r="I3528" s="367">
        <f>E3528*1.5</f>
        <v>0</v>
      </c>
      <c r="J3528" s="369"/>
      <c r="K3528" s="369"/>
      <c r="L3528" s="368"/>
      <c r="M3528" s="374"/>
      <c r="N3528" s="375"/>
      <c r="O3528" s="390"/>
      <c r="P3528" s="391"/>
      <c r="Q3528" s="398"/>
      <c r="R3528" s="395"/>
      <c r="S3528" s="395"/>
      <c r="T3528" s="395"/>
      <c r="U3528" s="396"/>
      <c r="V3528" s="361"/>
      <c r="W3528" s="362"/>
      <c r="X3528" s="175"/>
      <c r="Y3528" s="176"/>
    </row>
    <row r="3529" spans="1:26" ht="30" customHeight="1" thickTop="1">
      <c r="B3529" s="54"/>
      <c r="C3529" s="54"/>
      <c r="D3529" s="514" t="s">
        <v>24</v>
      </c>
      <c r="E3529" s="514"/>
      <c r="F3529" s="514"/>
      <c r="G3529" s="514"/>
      <c r="H3529" s="514"/>
      <c r="I3529" s="514"/>
      <c r="J3529" s="514"/>
      <c r="K3529" s="514"/>
      <c r="L3529" s="514"/>
      <c r="M3529" s="514"/>
      <c r="N3529" s="514"/>
      <c r="O3529" s="514"/>
      <c r="P3529" s="514"/>
      <c r="Q3529" s="514"/>
      <c r="R3529" s="514"/>
      <c r="S3529" s="514"/>
      <c r="T3529" s="55" t="s">
        <v>36</v>
      </c>
      <c r="U3529" s="56"/>
      <c r="V3529" s="515">
        <f>'1st 1'!R64</f>
        <v>0</v>
      </c>
      <c r="W3529" s="516"/>
      <c r="X3529" s="516"/>
      <c r="Y3529" s="516"/>
    </row>
    <row r="3530" spans="1:26" ht="18.75">
      <c r="A3530" s="57"/>
      <c r="B3530" s="58"/>
      <c r="C3530" s="59" t="s">
        <v>4</v>
      </c>
      <c r="D3530" s="60" t="s">
        <v>71</v>
      </c>
      <c r="E3530" s="60"/>
      <c r="F3530" s="53"/>
      <c r="G3530" s="61"/>
      <c r="H3530" s="517" t="s">
        <v>73</v>
      </c>
      <c r="I3530" s="518"/>
      <c r="J3530" s="518"/>
      <c r="K3530" s="518"/>
      <c r="L3530" s="518"/>
      <c r="M3530" s="518"/>
      <c r="N3530" s="518"/>
      <c r="O3530" s="62"/>
      <c r="P3530" s="62"/>
      <c r="Q3530" s="62"/>
      <c r="R3530" s="53"/>
      <c r="S3530" s="63"/>
      <c r="T3530" s="55" t="s">
        <v>37</v>
      </c>
      <c r="U3530" s="56"/>
      <c r="V3530" s="519">
        <f>'1st 1'!A64</f>
        <v>0</v>
      </c>
      <c r="W3530" s="516"/>
      <c r="X3530" s="516"/>
      <c r="Y3530" s="516"/>
    </row>
    <row r="3531" spans="1:26" ht="18.75">
      <c r="A3531" s="57"/>
      <c r="B3531" s="58"/>
      <c r="C3531" s="59" t="s">
        <v>5</v>
      </c>
      <c r="D3531" s="60" t="s">
        <v>66</v>
      </c>
      <c r="E3531" s="60"/>
      <c r="F3531" s="64"/>
      <c r="G3531" s="53"/>
      <c r="H3531" s="61"/>
      <c r="I3531" s="65"/>
      <c r="J3531" s="520">
        <f>'1st 1'!A4206</f>
        <v>0</v>
      </c>
      <c r="K3531" s="521"/>
      <c r="L3531" s="521"/>
      <c r="M3531" s="521"/>
      <c r="N3531" s="62"/>
      <c r="O3531" s="62"/>
      <c r="P3531" s="53"/>
      <c r="Q3531" s="53"/>
      <c r="R3531" s="53"/>
      <c r="S3531" s="63"/>
      <c r="T3531" s="55" t="s">
        <v>38</v>
      </c>
      <c r="U3531" s="56"/>
      <c r="V3531" s="56"/>
      <c r="W3531" s="56"/>
      <c r="X3531" s="56"/>
      <c r="Y3531" s="66">
        <f>'1st 1'!S64</f>
        <v>0</v>
      </c>
    </row>
    <row r="3532" spans="1:26" ht="18.75">
      <c r="A3532" s="57"/>
      <c r="B3532" s="58"/>
      <c r="C3532" s="59" t="s">
        <v>6</v>
      </c>
      <c r="D3532" s="60" t="s">
        <v>14</v>
      </c>
      <c r="E3532" s="58"/>
      <c r="F3532" s="67" t="s">
        <v>7</v>
      </c>
      <c r="G3532" s="68">
        <f>'1st 1'!B64</f>
        <v>0</v>
      </c>
      <c r="H3532" s="69"/>
      <c r="I3532" s="70"/>
      <c r="J3532" s="70"/>
      <c r="K3532" s="70"/>
      <c r="L3532" s="53"/>
      <c r="M3532" s="53"/>
      <c r="N3532" s="53"/>
      <c r="O3532" s="53"/>
      <c r="P3532" s="53"/>
      <c r="Q3532" s="53"/>
      <c r="R3532" s="53"/>
      <c r="V3532" s="53"/>
      <c r="W3532" s="53"/>
      <c r="X3532" s="53"/>
      <c r="Y3532" s="53"/>
    </row>
    <row r="3533" spans="1:26" ht="18.75">
      <c r="A3533" s="57"/>
      <c r="B3533" s="64"/>
      <c r="C3533" s="64"/>
      <c r="D3533" s="64"/>
      <c r="E3533" s="53"/>
      <c r="F3533" s="67" t="s">
        <v>8</v>
      </c>
      <c r="G3533" s="72">
        <f>'1st 1'!T64</f>
        <v>0</v>
      </c>
      <c r="H3533" s="69"/>
      <c r="I3533" s="70"/>
      <c r="J3533" s="70"/>
      <c r="K3533" s="70"/>
      <c r="L3533" s="53"/>
      <c r="M3533" s="53"/>
      <c r="N3533" s="53"/>
      <c r="O3533" s="53"/>
      <c r="P3533" s="53"/>
      <c r="Q3533" s="53"/>
      <c r="R3533" s="53"/>
      <c r="V3533" s="53"/>
      <c r="W3533" s="53"/>
      <c r="X3533" s="53"/>
      <c r="Y3533" s="53"/>
    </row>
    <row r="3534" spans="1:26" ht="18.75">
      <c r="A3534" s="57"/>
      <c r="B3534" s="64"/>
      <c r="C3534" s="64"/>
      <c r="D3534" s="64"/>
      <c r="E3534" s="53"/>
      <c r="F3534" s="67" t="s">
        <v>9</v>
      </c>
      <c r="G3534" s="72">
        <f>'1st 1'!U64</f>
        <v>0</v>
      </c>
      <c r="H3534" s="69"/>
      <c r="I3534" s="70"/>
      <c r="J3534" s="70"/>
      <c r="K3534" s="70"/>
      <c r="L3534" s="53"/>
      <c r="M3534" s="53"/>
      <c r="N3534" s="53"/>
      <c r="O3534" s="53"/>
      <c r="P3534" s="53"/>
      <c r="Q3534" s="53"/>
      <c r="R3534" s="53"/>
      <c r="V3534" s="53"/>
      <c r="W3534" s="53"/>
      <c r="X3534" s="53"/>
      <c r="Y3534" s="53"/>
    </row>
    <row r="3535" spans="1:26" ht="18.75">
      <c r="A3535" s="57"/>
      <c r="B3535" s="64"/>
      <c r="C3535" s="64"/>
      <c r="D3535" s="64"/>
      <c r="E3535" s="53"/>
      <c r="F3535" s="67" t="s">
        <v>10</v>
      </c>
      <c r="G3535" s="72">
        <f>'1st 1'!V64</f>
        <v>0</v>
      </c>
      <c r="H3535" s="69"/>
      <c r="I3535" s="73"/>
      <c r="J3535" s="73"/>
      <c r="K3535" s="73"/>
      <c r="L3535" s="53"/>
      <c r="M3535" s="53"/>
      <c r="N3535" s="53"/>
      <c r="O3535" s="53"/>
      <c r="P3535" s="53"/>
      <c r="Q3535" s="53"/>
      <c r="R3535" s="53"/>
      <c r="V3535" s="53"/>
      <c r="W3535" s="53"/>
      <c r="X3535" s="53"/>
      <c r="Y3535" s="53"/>
    </row>
    <row r="3536" spans="1:26" ht="21.75" customHeight="1" thickBot="1">
      <c r="A3536" s="522" t="s">
        <v>25</v>
      </c>
      <c r="B3536" s="522"/>
      <c r="C3536" s="523"/>
      <c r="D3536" s="523"/>
      <c r="E3536" s="523"/>
      <c r="F3536" s="523"/>
      <c r="G3536" s="523"/>
      <c r="H3536" s="523"/>
      <c r="I3536" s="523"/>
      <c r="J3536" s="523"/>
      <c r="K3536" s="523"/>
      <c r="L3536" s="524"/>
      <c r="M3536" s="524"/>
      <c r="N3536" s="524"/>
      <c r="O3536" s="524"/>
      <c r="P3536" s="524"/>
      <c r="Q3536" s="524"/>
      <c r="R3536" s="524"/>
      <c r="S3536" s="524"/>
      <c r="T3536" s="524"/>
      <c r="U3536" s="524"/>
      <c r="V3536" s="524"/>
      <c r="W3536" s="524"/>
      <c r="X3536" s="524"/>
      <c r="Y3536" s="524"/>
    </row>
    <row r="3537" spans="1:26" ht="19.5" customHeight="1" thickTop="1" thickBot="1">
      <c r="A3537" s="478" t="s">
        <v>42</v>
      </c>
      <c r="B3537" s="479"/>
      <c r="C3537" s="479"/>
      <c r="D3537" s="479"/>
      <c r="E3537" s="479"/>
      <c r="F3537" s="479"/>
      <c r="G3537" s="479"/>
      <c r="H3537" s="479"/>
      <c r="I3537" s="479"/>
      <c r="J3537" s="479"/>
      <c r="K3537" s="480"/>
      <c r="L3537" s="479" t="s">
        <v>43</v>
      </c>
      <c r="M3537" s="479"/>
      <c r="N3537" s="479"/>
      <c r="O3537" s="479"/>
      <c r="P3537" s="479"/>
      <c r="Q3537" s="479"/>
      <c r="R3537" s="479"/>
      <c r="S3537" s="479"/>
      <c r="T3537" s="479"/>
      <c r="U3537" s="506"/>
      <c r="V3537" s="507" t="s">
        <v>39</v>
      </c>
      <c r="W3537" s="508"/>
      <c r="X3537" s="508"/>
      <c r="Y3537" s="509"/>
      <c r="Z3537" s="510" t="s">
        <v>68</v>
      </c>
    </row>
    <row r="3538" spans="1:26" ht="19.5" thickTop="1" thickBot="1">
      <c r="A3538" s="74" t="s">
        <v>22</v>
      </c>
      <c r="B3538" s="75"/>
      <c r="C3538" s="76">
        <f>'1st 1'!C4</f>
        <v>101</v>
      </c>
      <c r="D3538" s="76">
        <f>'1st 2'!C4</f>
        <v>102</v>
      </c>
      <c r="E3538" s="76">
        <f>'1st 3'!C4</f>
        <v>103</v>
      </c>
      <c r="F3538" s="76">
        <f>'1st 4'!C4</f>
        <v>104</v>
      </c>
      <c r="G3538" s="76">
        <f>'1st 5'!C4</f>
        <v>105</v>
      </c>
      <c r="H3538" s="76">
        <f>'1st 6'!C4</f>
        <v>106</v>
      </c>
      <c r="I3538" s="511" t="s">
        <v>0</v>
      </c>
      <c r="J3538" s="511" t="s">
        <v>3</v>
      </c>
      <c r="K3538" s="512" t="s">
        <v>2</v>
      </c>
      <c r="L3538" s="76">
        <f>'2nd 1'!C4</f>
        <v>107</v>
      </c>
      <c r="M3538" s="76">
        <f>'2nd 2'!C4</f>
        <v>108</v>
      </c>
      <c r="N3538" s="76">
        <f>'2nd 3'!C4</f>
        <v>109</v>
      </c>
      <c r="O3538" s="76">
        <f>'2nd 4'!C4</f>
        <v>110</v>
      </c>
      <c r="P3538" s="76">
        <f>'2nd 5'!C4</f>
        <v>111</v>
      </c>
      <c r="Q3538" s="76">
        <f>'2nd 6'!C4</f>
        <v>112</v>
      </c>
      <c r="R3538" s="76">
        <f>'2nd 7'!C4</f>
        <v>0</v>
      </c>
      <c r="S3538" s="429" t="s">
        <v>0</v>
      </c>
      <c r="T3538" s="429" t="s">
        <v>3</v>
      </c>
      <c r="U3538" s="431" t="s">
        <v>2</v>
      </c>
      <c r="V3538" s="492" t="s">
        <v>29</v>
      </c>
      <c r="W3538" s="493" t="s">
        <v>0</v>
      </c>
      <c r="X3538" s="494" t="s">
        <v>3</v>
      </c>
      <c r="Y3538" s="495" t="s">
        <v>2</v>
      </c>
      <c r="Z3538" s="510"/>
    </row>
    <row r="3539" spans="1:26" ht="64.5" customHeight="1" thickTop="1" thickBot="1">
      <c r="A3539" s="77" t="s">
        <v>63</v>
      </c>
      <c r="B3539" s="78"/>
      <c r="C3539" s="114" t="str">
        <f>'1st 1'!C6</f>
        <v>Drawing-1</v>
      </c>
      <c r="D3539" s="114" t="str">
        <f>'1st 2'!C6</f>
        <v>Sketch-1</v>
      </c>
      <c r="E3539" s="114" t="str">
        <f>'1st 3'!C6</f>
        <v>Parspective-1</v>
      </c>
      <c r="F3539" s="114" t="str">
        <f>'1st 4'!C6</f>
        <v>Study and Composition-1</v>
      </c>
      <c r="G3539" s="114" t="str">
        <f>'1st 5'!C6</f>
        <v>History of Civilization-1</v>
      </c>
      <c r="H3539" s="114" t="str">
        <f>'1st 6'!C6</f>
        <v>Nazrul Studies</v>
      </c>
      <c r="I3539" s="481"/>
      <c r="J3539" s="481"/>
      <c r="K3539" s="482"/>
      <c r="L3539" s="114" t="str">
        <f>'2nd 1'!C6</f>
        <v>Drawing-2</v>
      </c>
      <c r="M3539" s="114" t="str">
        <f>'2nd 2'!C6</f>
        <v>Sketch-2</v>
      </c>
      <c r="N3539" s="114" t="str">
        <f>'2nd 3'!C6</f>
        <v>Perspective- 2</v>
      </c>
      <c r="O3539" s="114" t="str">
        <f>'2nd 4'!C6</f>
        <v>Basic Design</v>
      </c>
      <c r="P3539" s="114" t="str">
        <f>'2nd 5'!C6</f>
        <v xml:space="preserve"> Study &amp; composition 2</v>
      </c>
      <c r="Q3539" s="114" t="str">
        <f>'2nd 6'!C6</f>
        <v>History of Civilization -2</v>
      </c>
      <c r="R3539" s="114">
        <f>'2nd 7'!C6</f>
        <v>0</v>
      </c>
      <c r="S3539" s="429"/>
      <c r="T3539" s="429"/>
      <c r="U3539" s="431"/>
      <c r="V3539" s="492"/>
      <c r="W3539" s="493"/>
      <c r="X3539" s="493"/>
      <c r="Y3539" s="495"/>
      <c r="Z3539" s="510"/>
    </row>
    <row r="3540" spans="1:26" ht="18.75" thickTop="1">
      <c r="A3540" s="77" t="s">
        <v>12</v>
      </c>
      <c r="B3540" s="78"/>
      <c r="C3540" s="80">
        <f>'1st 1'!G4</f>
        <v>3</v>
      </c>
      <c r="D3540" s="80">
        <f>'1st 2'!G4</f>
        <v>1.5</v>
      </c>
      <c r="E3540" s="80">
        <f>'1st 3'!G4</f>
        <v>3</v>
      </c>
      <c r="F3540" s="80">
        <f>'1st 4'!G4</f>
        <v>3</v>
      </c>
      <c r="G3540" s="80">
        <f>'1st 5'!G4</f>
        <v>1.5</v>
      </c>
      <c r="H3540" s="80">
        <f>'1st 6'!G4</f>
        <v>3</v>
      </c>
      <c r="I3540" s="481"/>
      <c r="J3540" s="481"/>
      <c r="K3540" s="513"/>
      <c r="L3540" s="80">
        <f>'2nd 1'!G4</f>
        <v>3</v>
      </c>
      <c r="M3540" s="80">
        <f>'2nd 2'!G4</f>
        <v>1.5</v>
      </c>
      <c r="N3540" s="80">
        <f>'2nd 3'!G4</f>
        <v>3</v>
      </c>
      <c r="O3540" s="80">
        <f>'2nd 4'!G4</f>
        <v>1.5</v>
      </c>
      <c r="P3540" s="80">
        <f>'2nd 5'!G4</f>
        <v>3</v>
      </c>
      <c r="Q3540" s="80">
        <f>'2nd 6'!G4</f>
        <v>3</v>
      </c>
      <c r="R3540" s="80">
        <f>'2nd 7'!G4</f>
        <v>0</v>
      </c>
      <c r="S3540" s="430"/>
      <c r="T3540" s="430"/>
      <c r="U3540" s="432"/>
      <c r="V3540" s="468"/>
      <c r="W3540" s="471"/>
      <c r="X3540" s="471"/>
      <c r="Y3540" s="422"/>
      <c r="Z3540" s="510"/>
    </row>
    <row r="3541" spans="1:26" ht="16.5" customHeight="1">
      <c r="A3541" s="77" t="s">
        <v>11</v>
      </c>
      <c r="B3541" s="78"/>
      <c r="C3541" s="80">
        <v>100</v>
      </c>
      <c r="D3541" s="80">
        <v>100</v>
      </c>
      <c r="E3541" s="80">
        <v>100</v>
      </c>
      <c r="F3541" s="80">
        <v>100</v>
      </c>
      <c r="G3541" s="80">
        <v>100</v>
      </c>
      <c r="H3541" s="80">
        <v>100</v>
      </c>
      <c r="I3541" s="496">
        <f>(C3545*C3540)+(D3545*D3540)+(E3545*E3540)+(F3545*F3540)+(G3545*G3540)+(H3545*H3540)</f>
        <v>0</v>
      </c>
      <c r="J3541" s="82"/>
      <c r="K3541" s="83" t="str">
        <f>IF(J3542&gt;=4,"A+",IF(J3542&gt;=3.75,"A",IF(J3542&gt;=3.5,"A-",IF(J3542&gt;=3.25,"B+",IF(J3542&gt;=3,"B",IF(J3542&gt;=2.75,"B-",IF(J3542&gt;=2.5,"C+",IF(J3542&gt;=2,"C","F"))))))))</f>
        <v>F</v>
      </c>
      <c r="L3541" s="81">
        <v>100</v>
      </c>
      <c r="M3541" s="80">
        <v>100</v>
      </c>
      <c r="N3541" s="80">
        <v>100</v>
      </c>
      <c r="O3541" s="80">
        <v>100</v>
      </c>
      <c r="P3541" s="80">
        <v>100</v>
      </c>
      <c r="Q3541" s="80">
        <v>100</v>
      </c>
      <c r="R3541" s="80">
        <v>100</v>
      </c>
      <c r="S3541" s="465">
        <f>(L3545*L3540)+(M3545*M3540)+(N3545*N3540)+(O3545*O3540)+(P3545*P3540)+(Q3545*Q3540)+(R3545*R3540)</f>
        <v>0</v>
      </c>
      <c r="T3541" s="84"/>
      <c r="U3541" s="85" t="str">
        <f>IF(T3542&gt;=4,"A+",IF(T3542&gt;=3.75,"A",IF(T3542&gt;=3.5,"A-",IF(T3542&gt;=3.25,"B+",IF(T3542&gt;=3,"B",IF(T3542&gt;=2.75,"B-",IF(T3542&gt;=2.5,"C+",IF(T3542&gt;=2,"C","F"))))))))</f>
        <v>F</v>
      </c>
      <c r="V3541" s="498">
        <f>IF((C3545+C3547)=0,0,C3540)+IF((D3545+D3547)=0,0,D3540)+IF((E3545+E3547)=0,0,E3540)+IF((F3545+F3547)=0,0,F3540)+IF((G3545+G3547)=0,0,G3540)+IF((H3545+H3547)=0,0,H3540)+IF((L3545+L3547)=0,0,L3540)+IF((M3545+M3547)=0,0,M3540)+IF((N3545+N3547)=0,0,N3540)+IF((O3545+O3547)=0,0,O3540)+IF((P3545+P3547)=0,0,P3540)+IF((Q3545+Q3547)=0,0,Q3540)+IF((R3545+R3547)=0,0,R3540)+IF(C3590=0,0,1.5)</f>
        <v>0</v>
      </c>
      <c r="W3541" s="415">
        <f>I3541+S3541+(C3590*1.5)</f>
        <v>0</v>
      </c>
      <c r="X3541" s="503">
        <f>IF(S3541&gt;0,(W3541/31.5),J3542)</f>
        <v>0</v>
      </c>
      <c r="Y3541" s="154" t="str">
        <f>IF(X3541&gt;=4,"A+",IF(X3541&gt;=3.75,"A",IF(X3541&gt;=3.5,"A-",IF(X3541&gt;=3.25,"B+",IF(X3541&gt;=3,"B",IF(X3541&gt;=2.75,"B-",IF(X3541&gt;=2.5,"C+",IF(X3541&gt;=2,"C","F"))))))))</f>
        <v>F</v>
      </c>
      <c r="Z3541" s="510"/>
    </row>
    <row r="3542" spans="1:26" ht="18">
      <c r="A3542" s="77" t="s">
        <v>28</v>
      </c>
      <c r="B3542" s="86"/>
      <c r="C3542" s="87">
        <f>'1st 1'!C64</f>
        <v>0</v>
      </c>
      <c r="D3542" s="87">
        <f>'1st 2'!C64</f>
        <v>0</v>
      </c>
      <c r="E3542" s="87">
        <f>'1st 3'!C64</f>
        <v>0</v>
      </c>
      <c r="F3542" s="87">
        <f>'1st 4'!C64</f>
        <v>0</v>
      </c>
      <c r="G3542" s="87">
        <f>'1st 5'!C64</f>
        <v>0</v>
      </c>
      <c r="H3542" s="87">
        <f>'1st 6'!C64</f>
        <v>0</v>
      </c>
      <c r="I3542" s="497"/>
      <c r="J3542" s="485">
        <f>I3541/(C3540+D3540+E3540+F3540+G3540+H3540)</f>
        <v>0</v>
      </c>
      <c r="K3542" s="88"/>
      <c r="L3542" s="89">
        <f>'2nd 1'!C64</f>
        <v>0</v>
      </c>
      <c r="M3542" s="87">
        <f>'2nd 2'!C64</f>
        <v>0</v>
      </c>
      <c r="N3542" s="87">
        <f>'2nd 3'!C64</f>
        <v>0</v>
      </c>
      <c r="O3542" s="87">
        <f>'2nd 4'!C64</f>
        <v>0</v>
      </c>
      <c r="P3542" s="87">
        <f>'2nd 5'!C64</f>
        <v>0</v>
      </c>
      <c r="Q3542" s="87">
        <f>'2nd 6'!C64</f>
        <v>0</v>
      </c>
      <c r="R3542" s="87">
        <f>'2nd 7'!C64</f>
        <v>0</v>
      </c>
      <c r="S3542" s="457"/>
      <c r="T3542" s="485">
        <f>S3541/(L3540+M3540+N3540+O3540+P3540+Q3540+R3540)</f>
        <v>0</v>
      </c>
      <c r="U3542" s="90"/>
      <c r="V3542" s="499"/>
      <c r="W3542" s="501"/>
      <c r="X3542" s="453"/>
      <c r="Y3542" s="487">
        <f>IF(S3541&gt;0,(IF(X3541&gt;=2.5,Y3541,IF(X3541&gt;=2.25,"C",IF(X3541&gt;=2,"D","F")))),K3543)</f>
        <v>0</v>
      </c>
      <c r="Z3542" s="510"/>
    </row>
    <row r="3543" spans="1:26" ht="16.5" customHeight="1">
      <c r="A3543" s="423" t="s">
        <v>26</v>
      </c>
      <c r="B3543" s="91" t="s">
        <v>60</v>
      </c>
      <c r="C3543" s="87">
        <f>'1st 1'!J64</f>
        <v>0</v>
      </c>
      <c r="D3543" s="87">
        <f>'1st 2'!J64</f>
        <v>0</v>
      </c>
      <c r="E3543" s="87">
        <f>'1st 3'!J64</f>
        <v>0</v>
      </c>
      <c r="F3543" s="87">
        <f>'1st 4'!J64</f>
        <v>0</v>
      </c>
      <c r="G3543" s="87">
        <f>'1st 5'!J64</f>
        <v>0</v>
      </c>
      <c r="H3543" s="87">
        <f>'1st 6'!J64</f>
        <v>0</v>
      </c>
      <c r="I3543" s="497"/>
      <c r="J3543" s="505"/>
      <c r="K3543" s="489">
        <f>IF(J3542&gt;=2.5,K3541,IF(J3542&gt;=2.25,"C",IF(J3542&gt;=2,"D",IF(J3542=0,0,"F"))))</f>
        <v>0</v>
      </c>
      <c r="L3543" s="89">
        <f>'2nd 1'!J64</f>
        <v>0</v>
      </c>
      <c r="M3543" s="87">
        <f>'2nd 2'!J64</f>
        <v>0</v>
      </c>
      <c r="N3543" s="87">
        <f>'2nd 3'!J64</f>
        <v>0</v>
      </c>
      <c r="O3543" s="87">
        <f>'2nd 4'!J64</f>
        <v>0</v>
      </c>
      <c r="P3543" s="87">
        <f>'2nd 5'!J64</f>
        <v>0</v>
      </c>
      <c r="Q3543" s="87">
        <f>'2nd 6'!J64</f>
        <v>0</v>
      </c>
      <c r="R3543" s="87">
        <f>'2nd 7'!J64</f>
        <v>0</v>
      </c>
      <c r="S3543" s="457"/>
      <c r="T3543" s="486"/>
      <c r="U3543" s="442">
        <f>IF(T3542&gt;=2.5,U3541,IF(T3542&gt;=2.25,"C",IF(T3542&gt;=2,"D",IF(T3542=0,0,"F"))))</f>
        <v>0</v>
      </c>
      <c r="V3543" s="499"/>
      <c r="W3543" s="501"/>
      <c r="X3543" s="453"/>
      <c r="Y3543" s="488"/>
      <c r="Z3543" s="510"/>
    </row>
    <row r="3544" spans="1:26" ht="16.5" customHeight="1">
      <c r="A3544" s="424"/>
      <c r="B3544" s="91" t="s">
        <v>67</v>
      </c>
      <c r="C3544" s="115">
        <f>'1st 1'!K64</f>
        <v>0</v>
      </c>
      <c r="D3544" s="115">
        <f>'1st 2'!K64</f>
        <v>0</v>
      </c>
      <c r="E3544" s="115">
        <f>'1st 3'!K64</f>
        <v>0</v>
      </c>
      <c r="F3544" s="115">
        <f>'1st 4'!K64</f>
        <v>0</v>
      </c>
      <c r="G3544" s="115">
        <f>'1st 5'!K64</f>
        <v>0</v>
      </c>
      <c r="H3544" s="115">
        <f>'1st 6'!K64</f>
        <v>0</v>
      </c>
      <c r="I3544" s="497"/>
      <c r="J3544" s="505"/>
      <c r="K3544" s="490"/>
      <c r="L3544" s="116">
        <f>'2nd 1'!K64</f>
        <v>0</v>
      </c>
      <c r="M3544" s="115">
        <f>'2nd 2'!K64</f>
        <v>0</v>
      </c>
      <c r="N3544" s="115">
        <f>'2nd 3'!K64</f>
        <v>0</v>
      </c>
      <c r="O3544" s="115">
        <f>'2nd 4'!K64</f>
        <v>0</v>
      </c>
      <c r="P3544" s="115">
        <f>'2nd 5'!K64</f>
        <v>0</v>
      </c>
      <c r="Q3544" s="115">
        <f>'2nd 6'!K64</f>
        <v>0</v>
      </c>
      <c r="R3544" s="115">
        <f>'2nd 7'!K64</f>
        <v>0</v>
      </c>
      <c r="S3544" s="457"/>
      <c r="T3544" s="486"/>
      <c r="U3544" s="491"/>
      <c r="V3544" s="499"/>
      <c r="W3544" s="501"/>
      <c r="X3544" s="453"/>
      <c r="Y3544" s="488"/>
      <c r="Z3544" s="510"/>
    </row>
    <row r="3545" spans="1:26" ht="18">
      <c r="A3545" s="424"/>
      <c r="B3545" s="91" t="s">
        <v>1</v>
      </c>
      <c r="C3545" s="87">
        <f>'1st 1'!M64</f>
        <v>0</v>
      </c>
      <c r="D3545" s="87">
        <f>'1st 2'!M64</f>
        <v>0</v>
      </c>
      <c r="E3545" s="87">
        <f>'1st 3'!M64</f>
        <v>0</v>
      </c>
      <c r="F3545" s="87">
        <f>'1st 4'!M64</f>
        <v>0</v>
      </c>
      <c r="G3545" s="87">
        <f>'1st 5'!M64</f>
        <v>0</v>
      </c>
      <c r="H3545" s="87">
        <f>'1st 6'!M64</f>
        <v>0</v>
      </c>
      <c r="I3545" s="497"/>
      <c r="J3545" s="505"/>
      <c r="K3545" s="92"/>
      <c r="L3545" s="89">
        <f>'2nd 1'!M64</f>
        <v>0</v>
      </c>
      <c r="M3545" s="87">
        <f>'2nd 2'!M64</f>
        <v>0</v>
      </c>
      <c r="N3545" s="87">
        <f>'2nd 3'!M64</f>
        <v>0</v>
      </c>
      <c r="O3545" s="87">
        <f>'2nd 4'!M64</f>
        <v>0</v>
      </c>
      <c r="P3545" s="87">
        <f>'2nd 5'!M64</f>
        <v>0</v>
      </c>
      <c r="Q3545" s="87">
        <f>'2nd 6'!M64</f>
        <v>0</v>
      </c>
      <c r="R3545" s="87">
        <f>'2nd 7'!M64</f>
        <v>0</v>
      </c>
      <c r="S3545" s="457"/>
      <c r="T3545" s="486"/>
      <c r="U3545" s="93"/>
      <c r="V3545" s="499"/>
      <c r="W3545" s="501"/>
      <c r="X3545" s="453"/>
      <c r="Y3545" s="155"/>
      <c r="Z3545" s="510"/>
    </row>
    <row r="3546" spans="1:26" ht="17.25" customHeight="1" thickBot="1">
      <c r="A3546" s="424"/>
      <c r="B3546" s="94" t="s">
        <v>2</v>
      </c>
      <c r="C3546" s="95">
        <f>'1st 1'!L64</f>
        <v>0</v>
      </c>
      <c r="D3546" s="95">
        <f>'1st 2'!L64</f>
        <v>0</v>
      </c>
      <c r="E3546" s="95">
        <f>'1st 3'!L64</f>
        <v>0</v>
      </c>
      <c r="F3546" s="95">
        <f>'1st 4'!L64</f>
        <v>0</v>
      </c>
      <c r="G3546" s="95">
        <f>'1st 5'!L64</f>
        <v>0</v>
      </c>
      <c r="H3546" s="95">
        <f>'1st 6'!L64</f>
        <v>0</v>
      </c>
      <c r="I3546" s="472"/>
      <c r="J3546" s="96"/>
      <c r="K3546" s="88"/>
      <c r="L3546" s="97">
        <f>'2nd 1'!L64</f>
        <v>0</v>
      </c>
      <c r="M3546" s="95">
        <f>'2nd 2'!L64</f>
        <v>0</v>
      </c>
      <c r="N3546" s="95">
        <f>'2nd 3'!L64</f>
        <v>0</v>
      </c>
      <c r="O3546" s="95">
        <f>'2nd 4'!L64</f>
        <v>0</v>
      </c>
      <c r="P3546" s="95">
        <f>'2nd 5'!L64</f>
        <v>0</v>
      </c>
      <c r="Q3546" s="95">
        <f>'2nd 6'!L64</f>
        <v>0</v>
      </c>
      <c r="R3546" s="95">
        <f>'2nd 7'!L64</f>
        <v>0</v>
      </c>
      <c r="S3546" s="457"/>
      <c r="T3546" s="98"/>
      <c r="U3546" s="90"/>
      <c r="V3546" s="500"/>
      <c r="W3546" s="502"/>
      <c r="X3546" s="504"/>
      <c r="Y3546" s="156"/>
      <c r="Z3546" s="510"/>
    </row>
    <row r="3547" spans="1:26" ht="18.75" thickTop="1">
      <c r="A3547" s="413" t="s">
        <v>127</v>
      </c>
      <c r="B3547" s="91" t="s">
        <v>1</v>
      </c>
      <c r="C3547" s="87">
        <f>'1st 1'!N64</f>
        <v>0</v>
      </c>
      <c r="D3547" s="87">
        <f>'1st 2'!N64</f>
        <v>0</v>
      </c>
      <c r="E3547" s="87">
        <f>'1st 3'!N64</f>
        <v>0</v>
      </c>
      <c r="F3547" s="87">
        <f>'1st 4'!N64</f>
        <v>0</v>
      </c>
      <c r="G3547" s="87">
        <f>'1st 5'!N64</f>
        <v>0</v>
      </c>
      <c r="H3547" s="87">
        <f>'1st 6'!N64</f>
        <v>0</v>
      </c>
      <c r="I3547" s="530">
        <f>(C3547*C3540)+(D3547*D3540)+(E3547*E3540)+(F3547*F3540)+(G3547*G3540)+(H3547*H3540)</f>
        <v>0</v>
      </c>
      <c r="J3547" s="417">
        <f>IF(C3547&gt;0,(C3545*C3540),0)+IF(D3547&gt;0,(D3545*D3540),0)+IF(E3547&gt;0,(E3545*E3540),0)+IF(F3547&gt;0,(F3545*F3540),0)+IF(G3547&gt;0,(G3545*G3540),0)+IF(H3547&gt;0,(H3545*H3540),0)</f>
        <v>0</v>
      </c>
      <c r="K3547" s="473">
        <f>IF(C3547&gt;C3545,((C3547*C3540)-(C3545*C3540)),0)+IF(D3547&gt;D3545,((D3547*D3540)-(D3545*D3540)),0)+IF(E3547&gt;E3545,((E3547*E3540)-(E3545*E3540)),0)+IF(F3547&gt;F3545,((F3547*F3540)-(F3545*F3540)),0)+IF(G3547&gt;G3545,((G3547*G3540)-(G3545*G3540)),0)+IF(H3547&gt;H3545,((H3547*H3540)-(H3545*H3540)),0)</f>
        <v>0</v>
      </c>
      <c r="L3547" s="89">
        <f>'2nd 1'!N64</f>
        <v>0</v>
      </c>
      <c r="M3547" s="87">
        <f>'2nd 2'!N64</f>
        <v>0</v>
      </c>
      <c r="N3547" s="87">
        <f>'2nd 3'!N64</f>
        <v>0</v>
      </c>
      <c r="O3547" s="87">
        <f>'2nd 4'!N64</f>
        <v>0</v>
      </c>
      <c r="P3547" s="87">
        <f>'2nd 5'!N64</f>
        <v>0</v>
      </c>
      <c r="Q3547" s="87">
        <f>'2nd 6'!N64</f>
        <v>0</v>
      </c>
      <c r="R3547" s="87">
        <f>'2nd 7'!N64</f>
        <v>0</v>
      </c>
      <c r="S3547" s="401">
        <f>(L3547*L3540)+(M3547*M3540)+(N3547*N3540)+(O3547*O3540)+(P3547*P3540)+(Q3547*Q3540)+(R3547*R3540)</f>
        <v>0</v>
      </c>
      <c r="T3547" s="417">
        <f>IF(L3547&gt;0,(L3545*L3540),0)+IF(M3547&gt;0,(M3545*M3540),0)+IF(N3547&gt;0,(N3545*N3540),0)+IF(O3547&gt;0,(O3545*O3540),0)+IF(P3547&gt;0,(P3545*P3540),0)+IF(Q3547&gt;0,(Q3545*Q3540),0)+IF(R3547&gt;0,(R3545*R3540),0)</f>
        <v>0</v>
      </c>
      <c r="U3547" s="399">
        <f>IF(L3547&gt;L3545,((L3547*L3540)-(L3545*L3540)),0)+IF(M3547&gt;M3545,((M3547*M3540)-(M3545*M3540)),0)+IF(N3547&gt;N3545,((N3547*N3540)-(N3545*N3540)),0)+IF(O3547&gt;O3545,((O3547*O3540)-(O3545*O3540)),0)+IF(P3547&gt;P3545,((P3547*P3540)-(P3545*P3540)),0)+IF(Q3547&gt;Q3545,((Q3547*Q3540)-(Q3545*Q3540)),0)+IF(R3547&gt;R3545,((R3547*R3540)-(R3545*R3540)),0)</f>
        <v>0</v>
      </c>
      <c r="V3547" s="401">
        <f>I3547+S3547</f>
        <v>0</v>
      </c>
      <c r="W3547" s="436">
        <f>J3547+T3547</f>
        <v>0</v>
      </c>
      <c r="X3547" s="526">
        <f>K3547+U3547</f>
        <v>0</v>
      </c>
      <c r="Y3547" s="527"/>
      <c r="Z3547" s="510"/>
    </row>
    <row r="3548" spans="1:26" ht="15.75" customHeight="1" thickBot="1">
      <c r="A3548" s="414"/>
      <c r="B3548" s="157" t="s">
        <v>23</v>
      </c>
      <c r="C3548" s="178" t="str">
        <f>'1st 1'!O64</f>
        <v/>
      </c>
      <c r="D3548" s="178" t="str">
        <f>'1st 2'!O64</f>
        <v/>
      </c>
      <c r="E3548" s="178" t="str">
        <f>'1st 3'!O64</f>
        <v/>
      </c>
      <c r="F3548" s="178" t="str">
        <f>'1st 4'!O64</f>
        <v/>
      </c>
      <c r="G3548" s="178" t="str">
        <f>'1st 5'!O64</f>
        <v/>
      </c>
      <c r="H3548" s="178" t="str">
        <f>'1st 6'!O64</f>
        <v/>
      </c>
      <c r="I3548" s="472"/>
      <c r="J3548" s="472"/>
      <c r="K3548" s="474"/>
      <c r="L3548" s="179" t="str">
        <f>'2nd 1'!O64</f>
        <v/>
      </c>
      <c r="M3548" s="178" t="str">
        <f>'2nd 2'!O64</f>
        <v/>
      </c>
      <c r="N3548" s="178" t="str">
        <f>'2nd 3'!O64</f>
        <v/>
      </c>
      <c r="O3548" s="178" t="str">
        <f>'2nd 4'!O64</f>
        <v/>
      </c>
      <c r="P3548" s="178" t="str">
        <f>'2nd 5'!O64</f>
        <v/>
      </c>
      <c r="Q3548" s="178" t="str">
        <f>'2nd 6'!O64</f>
        <v/>
      </c>
      <c r="R3548" s="178" t="str">
        <f>'2nd 7'!O64</f>
        <v/>
      </c>
      <c r="S3548" s="475"/>
      <c r="T3548" s="420"/>
      <c r="U3548" s="400"/>
      <c r="V3548" s="402"/>
      <c r="W3548" s="437"/>
      <c r="X3548" s="528"/>
      <c r="Y3548" s="529"/>
      <c r="Z3548" s="510"/>
    </row>
    <row r="3549" spans="1:26" ht="21" customHeight="1" thickTop="1" thickBot="1">
      <c r="A3549" s="435" t="s">
        <v>30</v>
      </c>
      <c r="B3549" s="435"/>
      <c r="C3549" s="435"/>
      <c r="D3549" s="435"/>
      <c r="E3549" s="435"/>
      <c r="F3549" s="435"/>
      <c r="G3549" s="435"/>
      <c r="H3549" s="435"/>
      <c r="I3549" s="435"/>
      <c r="J3549" s="435"/>
      <c r="K3549" s="435"/>
      <c r="L3549" s="435"/>
      <c r="M3549" s="435"/>
      <c r="N3549" s="435"/>
      <c r="O3549" s="435"/>
      <c r="P3549" s="435"/>
      <c r="Q3549" s="435"/>
      <c r="R3549" s="435"/>
      <c r="S3549" s="435"/>
      <c r="T3549" s="435"/>
      <c r="U3549" s="435"/>
      <c r="V3549" s="435"/>
      <c r="W3549" s="435"/>
      <c r="X3549" s="435"/>
      <c r="Y3549" s="435"/>
      <c r="Z3549" s="510"/>
    </row>
    <row r="3550" spans="1:26" ht="19.5" customHeight="1" thickTop="1" thickBot="1">
      <c r="A3550" s="478" t="s">
        <v>44</v>
      </c>
      <c r="B3550" s="479"/>
      <c r="C3550" s="479"/>
      <c r="D3550" s="479"/>
      <c r="E3550" s="479"/>
      <c r="F3550" s="479"/>
      <c r="G3550" s="479"/>
      <c r="H3550" s="479"/>
      <c r="I3550" s="479"/>
      <c r="J3550" s="479"/>
      <c r="K3550" s="506"/>
      <c r="L3550" s="425" t="s">
        <v>45</v>
      </c>
      <c r="M3550" s="426"/>
      <c r="N3550" s="426"/>
      <c r="O3550" s="426"/>
      <c r="P3550" s="426"/>
      <c r="Q3550" s="426"/>
      <c r="R3550" s="426"/>
      <c r="S3550" s="426"/>
      <c r="T3550" s="426"/>
      <c r="U3550" s="426"/>
      <c r="V3550" s="160"/>
      <c r="W3550" s="428" t="s">
        <v>39</v>
      </c>
      <c r="X3550" s="428"/>
      <c r="Y3550" s="161"/>
      <c r="Z3550" s="510"/>
    </row>
    <row r="3551" spans="1:26" ht="17.25" customHeight="1" thickTop="1">
      <c r="A3551" s="99" t="s">
        <v>22</v>
      </c>
      <c r="B3551" s="100"/>
      <c r="C3551" s="101">
        <f>'3rd 1'!B4</f>
        <v>201</v>
      </c>
      <c r="D3551" s="101">
        <f>'3rd 2'!B4</f>
        <v>202</v>
      </c>
      <c r="E3551" s="101">
        <f>'3rd 3'!B4</f>
        <v>203</v>
      </c>
      <c r="F3551" s="101">
        <f>'3rd 4'!B4</f>
        <v>204</v>
      </c>
      <c r="G3551" s="101">
        <f>'3rd 5'!B4</f>
        <v>205</v>
      </c>
      <c r="H3551" s="101">
        <f>'3rd 6'!B4</f>
        <v>0</v>
      </c>
      <c r="I3551" s="430" t="s">
        <v>0</v>
      </c>
      <c r="J3551" s="430" t="s">
        <v>3</v>
      </c>
      <c r="K3551" s="432" t="s">
        <v>2</v>
      </c>
      <c r="L3551" s="101">
        <f>'4th 1'!B4</f>
        <v>206</v>
      </c>
      <c r="M3551" s="101">
        <f>'4th 2'!B4</f>
        <v>207</v>
      </c>
      <c r="N3551" s="101">
        <f>'4th 3'!B4</f>
        <v>208</v>
      </c>
      <c r="O3551" s="101">
        <f>'4th 4'!B4</f>
        <v>209</v>
      </c>
      <c r="P3551" s="101">
        <f>'4th 5'!B4</f>
        <v>210</v>
      </c>
      <c r="Q3551" s="101">
        <f>'4th 6'!B4</f>
        <v>211</v>
      </c>
      <c r="R3551" s="101">
        <f>'4th 7'!B4</f>
        <v>0</v>
      </c>
      <c r="S3551" s="429" t="s">
        <v>0</v>
      </c>
      <c r="T3551" s="429" t="s">
        <v>3</v>
      </c>
      <c r="U3551" s="431" t="s">
        <v>2</v>
      </c>
      <c r="V3551" s="433" t="s">
        <v>62</v>
      </c>
      <c r="W3551" s="434"/>
      <c r="X3551" s="434"/>
      <c r="Y3551" s="162" t="str">
        <f>IF(X3552&gt;=4,"A+",IF(X3552&gt;=3.75,"A",IF(X3552&gt;=3.5,"A-",IF(X3552&gt;=3.25,"B+",IF(X3552&gt;=3,"B",IF(X3552&gt;=2.75,"B-",IF(X3552&gt;=2.5,"C+",IF(X3552&gt;=2,"C","F"))))))))</f>
        <v>F</v>
      </c>
      <c r="Z3551" s="510"/>
    </row>
    <row r="3552" spans="1:26" ht="63.75" customHeight="1">
      <c r="A3552" s="77" t="s">
        <v>63</v>
      </c>
      <c r="B3552" s="86"/>
      <c r="C3552" s="79">
        <f>IF('3rd 1'!C64&gt;0,'3rd 1'!D6,IF('3rd 1'!K64&gt;0,'3rd 1'!L6,IF('3rd 1'!S64&gt;0,'3rd 1'!T6,0)))</f>
        <v>0</v>
      </c>
      <c r="D3552" s="79">
        <f>IF('3rd 2'!C64&gt;0,'3rd 2'!D6,IF('3rd 2'!K64&gt;0,'3rd 2'!L6,IF('3rd 2'!S64&gt;0,'3rd 2'!T6,0)))</f>
        <v>0</v>
      </c>
      <c r="E3552" s="79">
        <f>IF('3rd 3'!C64&gt;0,'3rd 3'!D6,IF('3rd 3'!K64&gt;0,'3rd 3'!L6,IF('3rd 3'!S64&gt;0,'3rd 3'!T6,0)))</f>
        <v>0</v>
      </c>
      <c r="F3552" s="79">
        <f>IF('3rd 4'!C64&gt;0,'3rd 4'!D6,IF('3rd 4'!K64&gt;0,'3rd 4'!L6,IF('3rd 4'!S64&gt;0,'3rd 4'!T6,0)))</f>
        <v>0</v>
      </c>
      <c r="G3552" s="79">
        <f>IF('3rd 5'!C64&gt;0,'3rd 5'!D6,IF('3rd 5'!K64&gt;0,'3rd 5'!L6,IF('3rd 5'!S64&gt;0,'3rd 5'!T6,0)))</f>
        <v>0</v>
      </c>
      <c r="H3552" s="79">
        <f>IF('3rd 6'!C64&gt;0,'3rd 6'!D6,IF('3rd 6'!K64&gt;0,'3rd 6'!L6,IF('3rd 6'!S64&gt;0,'3rd 6'!T6,0)))</f>
        <v>0</v>
      </c>
      <c r="I3552" s="481"/>
      <c r="J3552" s="481"/>
      <c r="K3552" s="482"/>
      <c r="L3552" s="79">
        <f>IF('4th 1'!C64&gt;0,'4th 1'!D6,IF('4th 1'!K64&gt;0,'4th 1'!L6,IF('4th 1'!S64&gt;0,'4th 1'!T6,0)))</f>
        <v>0</v>
      </c>
      <c r="M3552" s="79">
        <f>IF('4th 2'!C64&gt;0,'4th 2'!D6,IF('4th 2'!K64&gt;0,'4th 2'!L6,IF('4th 2'!S64&gt;0,'4th 2'!T6,0)))</f>
        <v>0</v>
      </c>
      <c r="N3552" s="79">
        <f>IF('4th 3'!C64&gt;0,'4th 3'!D6,IF('4th 3'!K64&gt;0,'4th 3'!L6,IF('4th 3'!S64&gt;0,'4th 3'!T6,0)))</f>
        <v>0</v>
      </c>
      <c r="O3552" s="79">
        <f>IF('4th 4'!C64&gt;0,'4th 4'!D6,IF('4th 4'!K64&gt;0,'4th 4'!L6,IF('4th 4'!S64&gt;0,'4th 4'!T6,0)))</f>
        <v>0</v>
      </c>
      <c r="P3552" s="79">
        <f>IF('4th 5'!C64&gt;0,'4th 5'!D6,IF('4th 5'!K64&gt;0,'4th 5'!L6,IF('4th 5'!S64&gt;0,'4th 5'!T6,0)))</f>
        <v>0</v>
      </c>
      <c r="Q3552" s="79">
        <f>IF('4th 6'!C64&gt;0,'4th 6'!D6,IF('4th 6'!K64&gt;0,'4th 6'!L6,IF('4th 6'!S64&gt;0,'4th 6'!T6,0)))</f>
        <v>0</v>
      </c>
      <c r="R3552" s="79">
        <f>IF('4th 7'!C64&gt;0,'4th 7'!D6,IF('4th 7'!K64&gt;0,'4th 7'!L6,IF('4th 7'!S64&gt;0,'4th 7'!T6,0)))</f>
        <v>0</v>
      </c>
      <c r="S3552" s="429"/>
      <c r="T3552" s="429"/>
      <c r="U3552" s="431"/>
      <c r="V3552" s="335">
        <f>IF(I3554&gt;0,(V3557+V3541),0)</f>
        <v>0</v>
      </c>
      <c r="W3552" s="254">
        <f>IF(I3554&gt;0,(W3557+W3541),0)</f>
        <v>0</v>
      </c>
      <c r="X3552" s="336">
        <f>IF(S3554&gt;0,(W3552/63),IF(I3554&gt;0,(W3552/46.5),0))</f>
        <v>0</v>
      </c>
      <c r="Y3552" s="163">
        <f>IF(X3552&gt;=2.5,Y3551,IF(X3552&gt;=2.25,"C",IF(X3552&gt;=2,"D",IF(X3552=0,0,"F"))))</f>
        <v>0</v>
      </c>
      <c r="Z3552" s="510"/>
    </row>
    <row r="3553" spans="1:28" ht="16.5">
      <c r="A3553" s="458" t="s">
        <v>27</v>
      </c>
      <c r="B3553" s="459"/>
      <c r="C3553" s="102">
        <f>IF('3rd 1'!C64&gt;0,'3rd 1'!H4,IF('3rd 1'!K64&gt;0,'3rd 1'!P4,IF('3rd 1'!S64&gt;0,'3rd 1'!X4,0)))</f>
        <v>0</v>
      </c>
      <c r="D3553" s="102">
        <f>IF('3rd 2'!C64&gt;0,'3rd 2'!H4,IF('3rd 2'!K64&gt;0,'3rd 2'!P4,IF('3rd 2'!S64&gt;0,'3rd 2'!X4,0)))</f>
        <v>0</v>
      </c>
      <c r="E3553" s="102">
        <f>IF('3rd 3'!C64&gt;0,'3rd 3'!H4,IF('3rd 3'!K64&gt;0,'3rd 3'!P4,IF('3rd 3'!S64&gt;0,'3rd 3'!X4,0)))</f>
        <v>0</v>
      </c>
      <c r="F3553" s="102">
        <f>IF('3rd 4'!C64&gt;0,'3rd 4'!H4,IF('3rd 4'!K64&gt;0,'3rd 4'!P4,IF('3rd 4'!S64&gt;0,'3rd 4'!X4,0)))</f>
        <v>0</v>
      </c>
      <c r="G3553" s="102">
        <f>IF('3rd 5'!C64&gt;0,'3rd 5'!H4,IF('3rd 5'!K64&gt;0,'3rd 5'!P4,IF('3rd 5'!S64&gt;0,'3rd 5'!X4,0)))</f>
        <v>0</v>
      </c>
      <c r="H3553" s="102">
        <f>IF('3rd 6'!C64&gt;0,'3rd 6'!H4,IF('3rd 6'!K64&gt;0,'3rd 6'!P4,IF('3rd 6'!S64&gt;0,'3rd 6'!X4,0)))</f>
        <v>0</v>
      </c>
      <c r="I3553" s="481"/>
      <c r="J3553" s="481"/>
      <c r="K3553" s="482"/>
      <c r="L3553" s="102">
        <f>IF('4th 1'!C64&gt;0,'4th 1'!H4,IF('4th 1'!K64&gt;0,'4th 1'!P4,IF('4th 1'!S64&gt;0,'4th 1'!X4,0)))</f>
        <v>0</v>
      </c>
      <c r="M3553" s="102">
        <f>IF('4th 2'!C64&gt;0,'4th 2'!H4,IF('4th 2'!K64&gt;0,'4th 2'!P4,IF('4th 2'!S64&gt;0,'4th 2'!X4,0)))</f>
        <v>0</v>
      </c>
      <c r="N3553" s="102">
        <f>IF('4th 3'!C64&gt;0,'4th 3'!H4,IF('4th 3'!K64&gt;0,'4th 3'!P4,IF('4th 3'!S64&gt;0,'4th 3'!X4,0)))</f>
        <v>0</v>
      </c>
      <c r="O3553" s="102">
        <f>IF('4th 4'!C64&gt;0,'4th 4'!H4,IF('4th 4'!K64&gt;0,'4th 4'!P4,IF('4th 4'!S64&gt;0,'4th 4'!X4,0)))</f>
        <v>0</v>
      </c>
      <c r="P3553" s="102">
        <f>IF('4th 5'!C64&gt;0,'4th 5'!H4,IF('4th 5'!K64&gt;0,'4th 5'!P4,IF('4th 5'!S64&gt;0,'4th 5'!X4,0)))</f>
        <v>0</v>
      </c>
      <c r="Q3553" s="102">
        <f>IF('4th 6'!C64&gt;0,'4th 6'!H4,IF('4th 6'!K64&gt;0,'4th 6'!P4,IF('4th 6'!S64&gt;0,'4th 6'!X4,0)))</f>
        <v>0</v>
      </c>
      <c r="R3553" s="102">
        <f>IF('4th 7'!C64&gt;0,'4th 7'!H4,IF('4th 7'!K64&gt;0,'4th 7'!P4,IF('4th 7'!S64&gt;0,'4th 7'!X4,0)))</f>
        <v>0</v>
      </c>
      <c r="S3553" s="430"/>
      <c r="T3553" s="430"/>
      <c r="U3553" s="432"/>
      <c r="V3553" s="460" t="s">
        <v>41</v>
      </c>
      <c r="W3553" s="461"/>
      <c r="X3553" s="461"/>
      <c r="Y3553" s="462"/>
      <c r="Z3553" s="510"/>
    </row>
    <row r="3554" spans="1:28" ht="17.25" thickBot="1">
      <c r="A3554" s="463" t="s">
        <v>11</v>
      </c>
      <c r="B3554" s="464"/>
      <c r="C3554" s="102">
        <v>100</v>
      </c>
      <c r="D3554" s="102">
        <v>100</v>
      </c>
      <c r="E3554" s="102">
        <v>100</v>
      </c>
      <c r="F3554" s="102">
        <v>100</v>
      </c>
      <c r="G3554" s="102">
        <v>100</v>
      </c>
      <c r="H3554" s="102">
        <v>100</v>
      </c>
      <c r="I3554" s="465">
        <f>(C3558*C3553)+(D3558*D3553)+(E3558*E3553)+(F3558*F3553)+(G3558*G3553)+(H3558*H3553)</f>
        <v>0</v>
      </c>
      <c r="J3554" s="84"/>
      <c r="K3554" s="103" t="e">
        <f>IF(J3555&gt;=4,"A+",IF(J3555&gt;=3.75,"A",IF(J3555&gt;=3.5,"A-",IF(J3555&gt;=3.25,"B+",IF(J3555&gt;=3,"B",IF(J3555&gt;=2.75,"B-",IF(J3555&gt;=2.5,"C+",IF(J3555&gt;=2,"C","F"))))))))</f>
        <v>#DIV/0!</v>
      </c>
      <c r="L3554" s="102">
        <v>100</v>
      </c>
      <c r="M3554" s="102">
        <v>100</v>
      </c>
      <c r="N3554" s="102">
        <v>100</v>
      </c>
      <c r="O3554" s="102">
        <v>100</v>
      </c>
      <c r="P3554" s="102">
        <v>100</v>
      </c>
      <c r="Q3554" s="102">
        <v>100</v>
      </c>
      <c r="R3554" s="102">
        <v>100</v>
      </c>
      <c r="S3554" s="465">
        <f>(L3558*L3553)+(M3558*M3553)+(N3558*N3553)+(O3558*O3553)+(P3558*P3553)+(Q3558*Q3553)+(R3558*R3553)</f>
        <v>0</v>
      </c>
      <c r="T3554" s="84"/>
      <c r="U3554" s="103" t="e">
        <f>IF(T3555&gt;=4,"A+",IF(T3555&gt;=3.75,"A",IF(T3555&gt;=3.5,"A-",IF(T3555&gt;=3.25,"B+",IF(T3555&gt;=3,"B",IF(T3555&gt;=2.75,"B-",IF(T3555&gt;=2.5,"C+",IF(T3555&gt;=2,"C","F"))))))))</f>
        <v>#DIV/0!</v>
      </c>
      <c r="V3554" s="467" t="s">
        <v>29</v>
      </c>
      <c r="W3554" s="469" t="s">
        <v>0</v>
      </c>
      <c r="X3554" s="469" t="s">
        <v>3</v>
      </c>
      <c r="Y3554" s="476" t="s">
        <v>2</v>
      </c>
      <c r="Z3554" s="510"/>
    </row>
    <row r="3555" spans="1:28" ht="17.25" thickTop="1">
      <c r="A3555" s="77" t="s">
        <v>28</v>
      </c>
      <c r="B3555" s="86"/>
      <c r="C3555" s="104">
        <f>IF('3rd 1'!C64&gt;0,'3rd 1'!C64,IF('3rd 1'!K64&gt;0,'3rd 1'!K64,IF('3rd 1'!S64&gt;0,'3rd 1'!S64,0)))</f>
        <v>0</v>
      </c>
      <c r="D3555" s="104">
        <f>IF('3rd 2'!C64&gt;0,'3rd 2'!C64,IF('3rd 2'!K64&gt;0,'3rd 2'!K64,IF('3rd 2'!S64&gt;0,'3rd 2'!S64,0)))</f>
        <v>0</v>
      </c>
      <c r="E3555" s="104">
        <f>IF('3rd 3'!C64&gt;0,'3rd 3'!C64,IF('3rd 3'!K64&gt;0,'3rd 3'!K64,IF('3rd 3'!S64&gt;0,'3rd 3'!S64,0)))</f>
        <v>0</v>
      </c>
      <c r="F3555" s="104">
        <f>IF('3rd 4'!C64&gt;0,'3rd 4'!C64,IF('3rd 4'!K64&gt;0,'3rd 4'!K64,IF('3rd 4'!S64&gt;0,'3rd 4'!S64,0)))</f>
        <v>0</v>
      </c>
      <c r="G3555" s="104">
        <f>IF('3rd 5'!C64&gt;0,'3rd 5'!C64,IF('3rd 5'!K64&gt;0,'3rd 5'!K64,IF('3rd 5'!S64&gt;0,'3rd 5'!S64,0)))</f>
        <v>0</v>
      </c>
      <c r="H3555" s="104">
        <f>IF('3rd 6'!C64&gt;0,'3rd 6'!C64,IF('3rd 6'!K64&gt;0,'3rd 6'!K64,IF('3rd 6'!S64&gt;0,'3rd 6'!S64,0)))</f>
        <v>0</v>
      </c>
      <c r="I3555" s="457"/>
      <c r="J3555" s="485" t="e">
        <f>I3554/(C3553+D3553+E3553+F3553+G3553+H3553)</f>
        <v>#DIV/0!</v>
      </c>
      <c r="K3555" s="90"/>
      <c r="L3555" s="104">
        <f>IF('4th 1'!C64&gt;0,'4th 1'!C64,IF('4th 1'!K64&gt;0,'4th 1'!K64,IF('4th 1'!S64&gt;0,'4th 1'!S64,0)))</f>
        <v>0</v>
      </c>
      <c r="M3555" s="104">
        <f>IF('4th 2'!C64&gt;0,'4th 2'!C64,IF('4th 2'!K64&gt;0,'4th 2'!K64,IF('4th 2'!S64&gt;0,'4th 2'!S64,0)))</f>
        <v>0</v>
      </c>
      <c r="N3555" s="104">
        <f>IF('4th 3'!C64&gt;0,'4th 3'!C64,IF('4th 3'!K64&gt;0,'4th 3'!K64,IF('4th 3'!S64&gt;0,'4th 3'!S64,0)))</f>
        <v>0</v>
      </c>
      <c r="O3555" s="104">
        <f>IF('4th 4'!C64&gt;0,'4th 4'!C64,IF('4th 4'!K64&gt;0,'4th 4'!K64,IF('4th 4'!S64&gt;0,'4th 4'!S64,0)))</f>
        <v>0</v>
      </c>
      <c r="P3555" s="104">
        <f>IF('4th 5'!C64&gt;0,'4th 5'!C64,IF('4th 5'!K64&gt;0,'4th 5'!K64,IF('4th 5'!S64&gt;0,'4th 5'!S64,0)))</f>
        <v>0</v>
      </c>
      <c r="Q3555" s="104">
        <f>IF('4th 6'!C64&gt;0,'4th 6'!C64,IF('4th 6'!K64&gt;0,'4th 6'!K64,IF('4th 6'!S64&gt;0,'4th 6'!S64,0)))</f>
        <v>0</v>
      </c>
      <c r="R3555" s="104">
        <f>IF('4th 7'!C64&gt;0,'4th 7'!C64,IF('4th 7'!K64&gt;0,'4th 7'!K64,IF('4th 7'!S64&gt;0,'4th 7'!S64,0)))</f>
        <v>0</v>
      </c>
      <c r="S3555" s="457"/>
      <c r="T3555" s="485" t="e">
        <f>S3554/(L3553+M3553+N3553+O3553+P3553+Q3553+R3553)</f>
        <v>#DIV/0!</v>
      </c>
      <c r="U3555" s="90"/>
      <c r="V3555" s="468"/>
      <c r="W3555" s="470"/>
      <c r="X3555" s="471"/>
      <c r="Y3555" s="477"/>
      <c r="Z3555" s="510"/>
    </row>
    <row r="3556" spans="1:28" ht="17.25">
      <c r="A3556" s="423" t="s">
        <v>26</v>
      </c>
      <c r="B3556" s="91" t="s">
        <v>60</v>
      </c>
      <c r="C3556" s="104">
        <f>IF('3rd 1'!C64&gt;0,'3rd 1'!J64,IF('3rd 1'!K64&gt;0,'3rd 1'!R64,IF('3rd 1'!S64&gt;0,'3rd 1'!Z64,0)))</f>
        <v>0</v>
      </c>
      <c r="D3556" s="104">
        <f>IF('3rd 2'!C64&gt;0,'3rd 2'!J64,IF('3rd 2'!K64&gt;0,'3rd 2'!R64,IF('3rd 2'!S64&gt;0,'3rd 2'!Z64,0)))</f>
        <v>0</v>
      </c>
      <c r="E3556" s="104">
        <f>IF('3rd 3'!C64&gt;0,'3rd 3'!J64,IF('3rd 3'!K64&gt;0,'3rd 3'!R64,IF('3rd 3'!S64&gt;0,'3rd 3'!Z64,0)))</f>
        <v>0</v>
      </c>
      <c r="F3556" s="104">
        <f>IF('3rd 4'!C64&gt;0,'3rd 4'!J64,IF('3rd 4'!K64&gt;0,'3rd 4'!R64,IF('3rd 4'!S64&gt;0,'3rd 4'!Z64,0)))</f>
        <v>0</v>
      </c>
      <c r="G3556" s="104">
        <f>IF('3rd 5'!C64&gt;0,'3rd 5'!J64,IF('3rd 5'!K64&gt;0,'3rd 5'!R64,IF('3rd 5'!S64&gt;0,'3rd 5'!Z64,0)))</f>
        <v>0</v>
      </c>
      <c r="H3556" s="104">
        <f>IF('3rd 6'!C64&gt;0,'3rd 6'!J64,IF('3rd 6'!K64&gt;0,'3rd 6'!R64,IF('3rd 6'!S64&gt;0,'3rd 6'!Z64,0)))</f>
        <v>0</v>
      </c>
      <c r="I3556" s="457"/>
      <c r="J3556" s="525"/>
      <c r="K3556" s="442" t="e">
        <f>IF(J3555&gt;=2.5,K3554,IF(J3555&gt;=2.25,"C",IF(J3555&gt;=2,"D",IF(J3555=0,0,"F"))))</f>
        <v>#DIV/0!</v>
      </c>
      <c r="L3556" s="104">
        <f>IF('4th 1'!C64&gt;0,'4th 1'!J64,IF('4th 1'!K64&gt;0,'4th 1'!R64,IF('4th 1'!S64&gt;0,'4th 1'!Z64,0)))</f>
        <v>0</v>
      </c>
      <c r="M3556" s="104">
        <f>IF('4th 2'!C64&gt;0,'4th 2'!J64,IF('4th 2'!K64&gt;0,'4th 2'!R64,IF('4th 2'!S64&gt;0,'4th 2'!Z64,0)))</f>
        <v>0</v>
      </c>
      <c r="N3556" s="104">
        <f>IF('4th 3'!C64&gt;0,'4th 3'!J64,IF('4th 3'!K64&gt;0,'4th 3'!R64,IF('4th 3'!S64&gt;0,'4th 3'!Z64,0)))</f>
        <v>0</v>
      </c>
      <c r="O3556" s="104">
        <f>IF('4th 4'!C64&gt;0,'4th 4'!J64,IF('4th 4'!K64&gt;0,'4th 4'!R64,IF('4th 4'!S64&gt;0,'4th 4'!Z64,0)))</f>
        <v>0</v>
      </c>
      <c r="P3556" s="104">
        <f>IF('4th 5'!C64&gt;0,'4th 5'!J64,IF('4th 5'!K64&gt;0,'4th 5'!R64,IF('4th 5'!S64&gt;0,'4th 5'!Z64,0)))</f>
        <v>0</v>
      </c>
      <c r="Q3556" s="104">
        <f>IF('4th 6'!C64&gt;0,'4th 6'!J64,IF('4th 6'!K64&gt;0,'4th 6'!R64,IF('4th 6'!S64&gt;0,'4th 6'!Z64,0)))</f>
        <v>0</v>
      </c>
      <c r="R3556" s="104">
        <f>IF('4th 7'!C64&gt;0,'4th 7'!J64,IF('4th 7'!K64&gt;0,'4th 7'!R64,IF('4th 7'!S64&gt;0,'4th 7'!Z64,0)))</f>
        <v>0</v>
      </c>
      <c r="S3556" s="457"/>
      <c r="T3556" s="525"/>
      <c r="U3556" s="442" t="e">
        <f>IF(T3555&gt;=2.5,U3554,IF(T3555&gt;=2.25,"C",IF(T3555&gt;=2,"D",IF(T3555=0,0,"F"))))</f>
        <v>#DIV/0!</v>
      </c>
      <c r="V3556" s="454" t="s">
        <v>40</v>
      </c>
      <c r="W3556" s="443"/>
      <c r="X3556" s="443"/>
      <c r="Y3556" s="455"/>
      <c r="Z3556" s="510"/>
      <c r="AA3556" s="105"/>
      <c r="AB3556" s="105"/>
    </row>
    <row r="3557" spans="1:28" ht="16.5" customHeight="1">
      <c r="A3557" s="424"/>
      <c r="B3557" s="91" t="s">
        <v>67</v>
      </c>
      <c r="C3557" s="117">
        <f>'3rd 1'!AA64</f>
        <v>0</v>
      </c>
      <c r="D3557" s="117">
        <f>'3rd 2'!AA64</f>
        <v>0</v>
      </c>
      <c r="E3557" s="117">
        <f>'3rd 3'!AA64</f>
        <v>0</v>
      </c>
      <c r="F3557" s="117">
        <f>'3rd 4'!AA64</f>
        <v>0</v>
      </c>
      <c r="G3557" s="117">
        <f>'3rd 5'!AA64</f>
        <v>0</v>
      </c>
      <c r="H3557" s="117">
        <f>'3rd 6'!AA64</f>
        <v>0</v>
      </c>
      <c r="I3557" s="457"/>
      <c r="J3557" s="525"/>
      <c r="K3557" s="491"/>
      <c r="L3557" s="117">
        <f>'4th 1'!AA64</f>
        <v>0</v>
      </c>
      <c r="M3557" s="117">
        <f>'4th 2'!AA64</f>
        <v>0</v>
      </c>
      <c r="N3557" s="117">
        <f>'4th 3'!AA64</f>
        <v>0</v>
      </c>
      <c r="O3557" s="117">
        <f>'4th 4'!AA64</f>
        <v>0</v>
      </c>
      <c r="P3557" s="117">
        <f>'4th 5'!AA64</f>
        <v>0</v>
      </c>
      <c r="Q3557" s="117">
        <f>'4th 6'!AA64</f>
        <v>0</v>
      </c>
      <c r="R3557" s="117">
        <f>'4th 7'!AA64</f>
        <v>0</v>
      </c>
      <c r="S3557" s="457"/>
      <c r="T3557" s="525"/>
      <c r="U3557" s="491"/>
      <c r="V3557" s="444">
        <f>IF((C3558+C3560)=0,0,C3553)+IF((D3558+D3560)=0,0,D3553)+IF((E3558+E3560)=0,0,E3553)+IF((F3558+F3560)=0,0,F3553)+IF((G3558+G3560)=0,0,G3553)+IF((H3558+H3560)=0,0,H3553)+IF((L3558+L3560)=0,0,L3553)+IF((M3558+M3560)=0,0,M3553)+IF((N3558+N3560)=0,0,N3553)+IF((O3558+O3560)=0,0,O3553)+IF((P3558+P3560)=0,0,P3553)+IF((Q3558+Q3560)=0,0,Q3553)+IF((R3558+R3560)=0,0,R3553)+IF(E3590&gt;0,1.5,0)</f>
        <v>0</v>
      </c>
      <c r="W3557" s="457">
        <f>I3554+S3554+(E3590*1.5)</f>
        <v>0</v>
      </c>
      <c r="X3557" s="440" t="e">
        <f>IF(S3554&gt;0,(W3557/31.5),J3555)</f>
        <v>#DIV/0!</v>
      </c>
      <c r="Y3557" s="164" t="e">
        <f>IF(X3557&gt;=4,"A+",IF(X3557&gt;=3.75,"A",IF(X3557&gt;=3.5,"A-",IF(X3557&gt;=3.25,"B+",IF(X3557&gt;=3,"B",IF(X3557&gt;=2.75,"B-",IF(X3557&gt;=2.5,"C+",IF(X3557&gt;=2,"C","F"))))))))</f>
        <v>#DIV/0!</v>
      </c>
      <c r="Z3557" s="510"/>
    </row>
    <row r="3558" spans="1:28" ht="16.5">
      <c r="A3558" s="424"/>
      <c r="B3558" s="91" t="s">
        <v>1</v>
      </c>
      <c r="C3558" s="104">
        <f>'3rd 1'!AC64</f>
        <v>0</v>
      </c>
      <c r="D3558" s="104">
        <f>'3rd 2'!AC64</f>
        <v>0</v>
      </c>
      <c r="E3558" s="104">
        <f>'3rd 3'!AC64</f>
        <v>0</v>
      </c>
      <c r="F3558" s="104">
        <f>'3rd 4'!AC64</f>
        <v>0</v>
      </c>
      <c r="G3558" s="104">
        <f>'3rd 5'!AC64</f>
        <v>0</v>
      </c>
      <c r="H3558" s="104">
        <f>'3rd 6'!AC64</f>
        <v>0</v>
      </c>
      <c r="I3558" s="457"/>
      <c r="J3558" s="525"/>
      <c r="K3558" s="106"/>
      <c r="L3558" s="104">
        <f>'4th 1'!AC64</f>
        <v>0</v>
      </c>
      <c r="M3558" s="104">
        <f>'4th 2'!AC64</f>
        <v>0</v>
      </c>
      <c r="N3558" s="104">
        <f>'4th 3'!AC64</f>
        <v>0</v>
      </c>
      <c r="O3558" s="104">
        <f>'4th 4'!AC64</f>
        <v>0</v>
      </c>
      <c r="P3558" s="104">
        <f>'4th 5'!AC64</f>
        <v>0</v>
      </c>
      <c r="Q3558" s="104">
        <f>'4th 6'!AC64</f>
        <v>0</v>
      </c>
      <c r="R3558" s="107">
        <f>'4th 7'!AC64</f>
        <v>0</v>
      </c>
      <c r="S3558" s="457"/>
      <c r="T3558" s="525"/>
      <c r="U3558" s="108"/>
      <c r="V3558" s="456"/>
      <c r="W3558" s="448"/>
      <c r="X3558" s="441"/>
      <c r="Y3558" s="451" t="e">
        <f>IF(S3554&gt;0,(IF(X3557&gt;=2.5,Y3557,IF(X3557&gt;=2.25,"C",IF(X3557&gt;=2,"D","F")))),K3556)</f>
        <v>#DIV/0!</v>
      </c>
      <c r="Z3558" s="510"/>
    </row>
    <row r="3559" spans="1:28" ht="16.5">
      <c r="A3559" s="424"/>
      <c r="B3559" s="91" t="s">
        <v>2</v>
      </c>
      <c r="C3559" s="104" t="str">
        <f>'3rd 1'!AB64</f>
        <v/>
      </c>
      <c r="D3559" s="104" t="str">
        <f>'3rd 2'!AB64</f>
        <v/>
      </c>
      <c r="E3559" s="104" t="str">
        <f>'3rd 3'!AB64</f>
        <v/>
      </c>
      <c r="F3559" s="104" t="str">
        <f>'3rd 4'!AB64</f>
        <v/>
      </c>
      <c r="G3559" s="104" t="str">
        <f>'3rd 5'!AB64</f>
        <v/>
      </c>
      <c r="H3559" s="104" t="str">
        <f>'3rd 6'!AB64</f>
        <v/>
      </c>
      <c r="I3559" s="457"/>
      <c r="J3559" s="98"/>
      <c r="K3559" s="90"/>
      <c r="L3559" s="104" t="str">
        <f>'4th 1'!AB64</f>
        <v/>
      </c>
      <c r="M3559" s="104" t="str">
        <f>'4th 2'!AB64</f>
        <v/>
      </c>
      <c r="N3559" s="104" t="str">
        <f>'4th 3'!AB64</f>
        <v/>
      </c>
      <c r="O3559" s="104" t="str">
        <f>'4th 4'!AB64</f>
        <v/>
      </c>
      <c r="P3559" s="104" t="str">
        <f>'4th 5'!AB64</f>
        <v/>
      </c>
      <c r="Q3559" s="104" t="str">
        <f>'4th 6'!AB64</f>
        <v/>
      </c>
      <c r="R3559" s="104" t="str">
        <f>'4th 7'!AB64</f>
        <v/>
      </c>
      <c r="S3559" s="457"/>
      <c r="T3559" s="98"/>
      <c r="U3559" s="109"/>
      <c r="V3559" s="446"/>
      <c r="W3559" s="449"/>
      <c r="X3559" s="450"/>
      <c r="Y3559" s="452"/>
      <c r="Z3559" s="510"/>
    </row>
    <row r="3560" spans="1:28" ht="16.5" customHeight="1">
      <c r="A3560" s="413" t="s">
        <v>127</v>
      </c>
      <c r="B3560" s="91" t="s">
        <v>1</v>
      </c>
      <c r="C3560" s="104">
        <f>'3rd 1'!AD64</f>
        <v>0</v>
      </c>
      <c r="D3560" s="104">
        <f>'3rd 2'!AD64</f>
        <v>0</v>
      </c>
      <c r="E3560" s="104">
        <f>'3rd 3'!AD64</f>
        <v>0</v>
      </c>
      <c r="F3560" s="104">
        <f>'3rd 4'!AD64</f>
        <v>0</v>
      </c>
      <c r="G3560" s="104">
        <f>'3rd 5'!AD64</f>
        <v>0</v>
      </c>
      <c r="H3560" s="104">
        <f>'3rd 6'!AD64</f>
        <v>0</v>
      </c>
      <c r="I3560" s="415">
        <f>(C3560*C3553)+(D3560*D3553)+(E3560*E3553)+(F3560*F3553)+(G3560*G3553)+(H3560*H3553)</f>
        <v>0</v>
      </c>
      <c r="J3560" s="417">
        <f>IF(C3560&gt;0,(C3558*C3553),0)+IF(D3560&gt;0,(D3558*D3553),0)+IF(E3560&gt;0,(E3558*E3553),0)+IF(F3560&gt;0,(F3558*F3553),0)+IF(G3560&gt;0,(G3558*G3553),0)+IF(H3560&gt;0,(H3558*H3553),0)</f>
        <v>0</v>
      </c>
      <c r="K3560" s="418">
        <f>IF(C3560&gt;C3558,((C3560*C3553)-(C3558*C3553)),0)+IF(D3560&gt;D3558,((D3560*D3553)-(D3558*D3553)),0)+IF(E3560&gt;E3558,((E3560*E3553)-(E3558*E3553)),0)+IF(F3560&gt;F3558,((F3560*F3553)-(F3558*F3553)),0)+IF(G3560&gt;G3558,((G3560*G3553)-(G3558*G3553)),0)+IF(H3560&gt;H3558,((H3560*H3553)-(H3558*H3553)),0)</f>
        <v>0</v>
      </c>
      <c r="L3560" s="165">
        <f>'4th 1'!AD64</f>
        <v>0</v>
      </c>
      <c r="M3560" s="104">
        <f>'4th 2'!AD64</f>
        <v>0</v>
      </c>
      <c r="N3560" s="104">
        <f>'4th 3'!AD64</f>
        <v>0</v>
      </c>
      <c r="O3560" s="104">
        <f>'4th 4'!AD64</f>
        <v>0</v>
      </c>
      <c r="P3560" s="104">
        <f>'4th 5'!AD64</f>
        <v>0</v>
      </c>
      <c r="Q3560" s="104">
        <f>'4th 6'!AD64</f>
        <v>0</v>
      </c>
      <c r="R3560" s="104">
        <f>'4th 7'!AD64</f>
        <v>0</v>
      </c>
      <c r="S3560" s="415">
        <f>(L3560*L3553)+(M3560*M3553)+(N3560*N3553)+(O3560*O3553)+(P3560*P3553)+(Q3560*Q3553)+(R3560*R3553)</f>
        <v>0</v>
      </c>
      <c r="T3560" s="417">
        <f>IF(L3560&gt;0,(L3558*L3553),0)+IF(M3560&gt;0,(M3558*M3553),0)+IF(N3560&gt;0,(N3558*N3553),0)+IF(O3560&gt;0,(O3558*O3553),0)+IF(P3560&gt;0,(P3558*P3553),0)+IF(Q3560&gt;0,(Q3558*Q3553),0)+IF(R3560&gt;0,(R3558*R3553),0)</f>
        <v>0</v>
      </c>
      <c r="U3560" s="484">
        <f>IF(L3560&gt;L3558,((L3560*L3553)-(L3558*L3553)),0)+IF(M3560&gt;M3558,((M3560*M3553)-(M3558*M3553)),0)+IF(N3560&gt;N3558,((N3560*N3553)-(N3558*N3553)),0)+IF(O3560&gt;O3558,((O3560*O3553)-(O3558*O3553)),0)+IF(P3560&gt;P3558,((P3560*P3553)-(P3558*P3553)),0)+IF(Q3560&gt;Q3558,((Q3560*Q3553)-(Q3558*Q3553)),0)+IF(R3560&gt;R3558,((R3560*R3553)-(R3558*R3553)),0)</f>
        <v>0</v>
      </c>
      <c r="V3560" s="401">
        <f>I3560+S3560</f>
        <v>0</v>
      </c>
      <c r="W3560" s="436">
        <f>J3560+T3560</f>
        <v>0</v>
      </c>
      <c r="X3560" s="438">
        <f>K3560+U3560</f>
        <v>0</v>
      </c>
      <c r="Y3560" s="483">
        <f>K3560+U3560+X3547</f>
        <v>0</v>
      </c>
      <c r="Z3560" s="510"/>
    </row>
    <row r="3561" spans="1:28" ht="16.5" thickBot="1">
      <c r="A3561" s="414"/>
      <c r="B3561" s="157" t="s">
        <v>23</v>
      </c>
      <c r="C3561" s="180" t="str">
        <f>'3rd 1'!AE64</f>
        <v/>
      </c>
      <c r="D3561" s="180" t="str">
        <f>'3rd 2'!AE64</f>
        <v/>
      </c>
      <c r="E3561" s="180" t="str">
        <f>'3rd 3'!AE64</f>
        <v/>
      </c>
      <c r="F3561" s="180" t="str">
        <f>'3rd 4'!AE64</f>
        <v/>
      </c>
      <c r="G3561" s="180" t="str">
        <f>'3rd 5'!AE64</f>
        <v/>
      </c>
      <c r="H3561" s="180" t="str">
        <f>'3rd 6'!AE64</f>
        <v/>
      </c>
      <c r="I3561" s="416"/>
      <c r="J3561" s="416"/>
      <c r="K3561" s="419"/>
      <c r="L3561" s="180" t="str">
        <f>'4th 1'!AE64</f>
        <v/>
      </c>
      <c r="M3561" s="180" t="str">
        <f>'4th 2'!AE64</f>
        <v/>
      </c>
      <c r="N3561" s="180" t="str">
        <f>'4th 3'!AE64</f>
        <v/>
      </c>
      <c r="O3561" s="180" t="str">
        <f>'4th 4'!AE64</f>
        <v/>
      </c>
      <c r="P3561" s="180" t="str">
        <f>'4th 5'!AE64</f>
        <v/>
      </c>
      <c r="Q3561" s="180" t="str">
        <f>'4th 6'!AE64</f>
        <v/>
      </c>
      <c r="R3561" s="180" t="str">
        <f>'4th 7'!AE64</f>
        <v/>
      </c>
      <c r="S3561" s="416"/>
      <c r="T3561" s="416"/>
      <c r="U3561" s="419"/>
      <c r="V3561" s="402"/>
      <c r="W3561" s="437"/>
      <c r="X3561" s="439"/>
      <c r="Y3561" s="406"/>
      <c r="Z3561" s="510"/>
    </row>
    <row r="3562" spans="1:28" ht="19.5" customHeight="1" thickTop="1" thickBot="1">
      <c r="A3562" s="435" t="s">
        <v>31</v>
      </c>
      <c r="B3562" s="435"/>
      <c r="C3562" s="435"/>
      <c r="D3562" s="435"/>
      <c r="E3562" s="435"/>
      <c r="F3562" s="435"/>
      <c r="G3562" s="435"/>
      <c r="H3562" s="435"/>
      <c r="I3562" s="435"/>
      <c r="J3562" s="435"/>
      <c r="K3562" s="435"/>
      <c r="L3562" s="435"/>
      <c r="M3562" s="435"/>
      <c r="N3562" s="435"/>
      <c r="O3562" s="435"/>
      <c r="P3562" s="435"/>
      <c r="Q3562" s="435"/>
      <c r="R3562" s="435"/>
      <c r="S3562" s="435"/>
      <c r="T3562" s="435"/>
      <c r="U3562" s="435"/>
      <c r="V3562" s="435"/>
      <c r="W3562" s="435"/>
      <c r="X3562" s="435"/>
      <c r="Y3562" s="435"/>
      <c r="Z3562" s="510"/>
    </row>
    <row r="3563" spans="1:28" ht="17.25" customHeight="1" thickTop="1" thickBot="1">
      <c r="A3563" s="478" t="s">
        <v>46</v>
      </c>
      <c r="B3563" s="479"/>
      <c r="C3563" s="479"/>
      <c r="D3563" s="479"/>
      <c r="E3563" s="479"/>
      <c r="F3563" s="479"/>
      <c r="G3563" s="479"/>
      <c r="H3563" s="479"/>
      <c r="I3563" s="479"/>
      <c r="J3563" s="479"/>
      <c r="K3563" s="480"/>
      <c r="L3563" s="426" t="s">
        <v>47</v>
      </c>
      <c r="M3563" s="426"/>
      <c r="N3563" s="426"/>
      <c r="O3563" s="426"/>
      <c r="P3563" s="426"/>
      <c r="Q3563" s="426"/>
      <c r="R3563" s="426"/>
      <c r="S3563" s="426"/>
      <c r="T3563" s="426"/>
      <c r="U3563" s="427"/>
      <c r="V3563" s="160"/>
      <c r="W3563" s="428" t="s">
        <v>39</v>
      </c>
      <c r="X3563" s="428"/>
      <c r="Y3563" s="161"/>
      <c r="Z3563" s="510"/>
    </row>
    <row r="3564" spans="1:28" ht="17.25" thickTop="1">
      <c r="A3564" s="99" t="s">
        <v>22</v>
      </c>
      <c r="B3564" s="100"/>
      <c r="C3564" s="101">
        <f>'5th 1'!B4</f>
        <v>301</v>
      </c>
      <c r="D3564" s="101">
        <f>'5th 2'!B4</f>
        <v>302</v>
      </c>
      <c r="E3564" s="101">
        <f>'5th 3'!B4</f>
        <v>303</v>
      </c>
      <c r="F3564" s="101">
        <f>'5th 4'!B4</f>
        <v>304</v>
      </c>
      <c r="G3564" s="101">
        <f>'5th 5'!B4</f>
        <v>305</v>
      </c>
      <c r="H3564" s="101">
        <f>'5th 6'!B4</f>
        <v>0</v>
      </c>
      <c r="I3564" s="430" t="s">
        <v>0</v>
      </c>
      <c r="J3564" s="430" t="s">
        <v>3</v>
      </c>
      <c r="K3564" s="432" t="s">
        <v>2</v>
      </c>
      <c r="L3564" s="101">
        <f>'6th 1'!B4</f>
        <v>306</v>
      </c>
      <c r="M3564" s="101">
        <f>'6th 2'!B4</f>
        <v>307</v>
      </c>
      <c r="N3564" s="101">
        <f>'6th 3'!B4</f>
        <v>308</v>
      </c>
      <c r="O3564" s="101">
        <f>'6th 4'!B4</f>
        <v>309</v>
      </c>
      <c r="P3564" s="101">
        <f>'6th 5'!B4</f>
        <v>310</v>
      </c>
      <c r="Q3564" s="101">
        <f>'6th 6'!B4</f>
        <v>0</v>
      </c>
      <c r="R3564" s="101">
        <f>'6th 7'!B4</f>
        <v>0</v>
      </c>
      <c r="S3564" s="429" t="s">
        <v>0</v>
      </c>
      <c r="T3564" s="429" t="s">
        <v>3</v>
      </c>
      <c r="U3564" s="431" t="s">
        <v>2</v>
      </c>
      <c r="V3564" s="433" t="s">
        <v>62</v>
      </c>
      <c r="W3564" s="434"/>
      <c r="X3564" s="434"/>
      <c r="Y3564" s="162" t="str">
        <f>IF(X3565&gt;=4,"A+",IF(X3565&gt;=3.75,"A",IF(X3565&gt;=3.5,"A-",IF(X3565&gt;=3.25,"B+",IF(X3565&gt;=3,"B",IF(X3565&gt;=2.75,"B-",IF(X3565&gt;=2.5,"C+",IF(X3565&gt;=2,"C","F"))))))))</f>
        <v>F</v>
      </c>
      <c r="Z3564" s="510"/>
    </row>
    <row r="3565" spans="1:28" ht="65.25" customHeight="1">
      <c r="A3565" s="77" t="s">
        <v>63</v>
      </c>
      <c r="B3565" s="78"/>
      <c r="C3565" s="79">
        <f>IF('5th 1'!C64&gt;0,'5th 1'!D6,IF('5th 1'!K64&gt;0,'5th 1'!L6,IF('5th 1'!S64&gt;0,'5th 1'!T6,0)))</f>
        <v>0</v>
      </c>
      <c r="D3565" s="79">
        <f>IF('5th 2'!C64&gt;0,'5th 2'!D6,IF('5th 2'!K64&gt;0,'5th 2'!L6,IF('5th 2'!S64&gt;0,'5th 2'!T6,0)))</f>
        <v>0</v>
      </c>
      <c r="E3565" s="79">
        <f>IF('5th 3'!C64&gt;0,'5th 3'!D6,IF('5th 3'!K64&gt;0,'5th 3'!L6,IF('5th 3'!S64&gt;0,'5th 3'!T6,0)))</f>
        <v>0</v>
      </c>
      <c r="F3565" s="79">
        <f>IF('5th 4'!C64&gt;0,'5th 4'!D6,IF('5th 4'!K64&gt;0,'5th 4'!L6,IF('5th 4'!S64&gt;0,'5th 4'!T6,0)))</f>
        <v>0</v>
      </c>
      <c r="G3565" s="79">
        <f>IF('5th 5'!C64&gt;0,'5th 5'!D6,IF('5th 5'!K64&gt;0,'5th 5'!L6,IF('5th 5'!S64&gt;0,'5th 5'!T6,0)))</f>
        <v>0</v>
      </c>
      <c r="H3565" s="79">
        <f>IF('5th 6'!C64&gt;0,'5th 6'!D6,IF('5th 6'!K64&gt;0,'5th 6'!L6,IF('5th 6'!S64&gt;0,'5th 6'!T6,0)))</f>
        <v>0</v>
      </c>
      <c r="I3565" s="481"/>
      <c r="J3565" s="481"/>
      <c r="K3565" s="482"/>
      <c r="L3565" s="79">
        <f>IF('6th 1'!C64&gt;0,'6th 1'!D6,IF('6th 1'!K64&gt;0,'6th 1'!L6,IF('6th 1'!S64&gt;0,'6th 1'!T6,0)))</f>
        <v>0</v>
      </c>
      <c r="M3565" s="79">
        <f>IF('6th 2'!C64&gt;0,'6th 2'!D6,IF('6th 2'!K64&gt;0,'6th 2'!L6,IF('6th 2'!S64&gt;0,'6th 2'!T6,0)))</f>
        <v>0</v>
      </c>
      <c r="N3565" s="79">
        <f>IF('6th 3'!C64&gt;0,'6th 3'!D6,IF('6th 3'!K64&gt;0,'6th 3'!L6,IF('6th 3'!S64&gt;0,'6th 3'!T6,0)))</f>
        <v>0</v>
      </c>
      <c r="O3565" s="79">
        <f>IF('6th 4'!C64&gt;0,'6th 4'!D6,IF('6th 4'!K64&gt;0,'6th 4'!L6,IF('6th 4'!S64&gt;0,'6th 4'!T6,0)))</f>
        <v>0</v>
      </c>
      <c r="P3565" s="79">
        <f>IF('6th 5'!C64&gt;0,'6th 5'!D6,IF('6th 5'!K64&gt;0,'6th 5'!L6,IF('6th 5'!S64&gt;0,'6th 5'!T6,0)))</f>
        <v>0</v>
      </c>
      <c r="Q3565" s="79">
        <f>IF('6th 6'!C64&gt;0,'6th 6'!D6,IF('6th 6'!K64&gt;0,'6th 6'!L6,IF('6th 6'!S64&gt;0,'6th 6'!T6,0)))</f>
        <v>0</v>
      </c>
      <c r="R3565" s="79">
        <f>IF('6th 7'!C64&gt;0,'6th 7'!D6,IF('6th 7'!K64&gt;0,'6th 7'!L6,IF('6th 7'!S64&gt;0,'6th 7'!T6,0)))</f>
        <v>0</v>
      </c>
      <c r="S3565" s="429"/>
      <c r="T3565" s="429"/>
      <c r="U3565" s="431"/>
      <c r="V3565" s="335">
        <f>IF(I3567&gt;0,(V3570+V3552),0)</f>
        <v>0</v>
      </c>
      <c r="W3565" s="254">
        <f>IF(I3567&gt;0,(W3570+W3552),0)</f>
        <v>0</v>
      </c>
      <c r="X3565" s="336">
        <f>IF(S3567&gt;0,(W3565/94.5),IF(I3567&gt;0,(W3565/78),0))</f>
        <v>0</v>
      </c>
      <c r="Y3565" s="163">
        <f>IF(X3565&gt;=2.5,Y3564,IF(X3565&gt;=2.25,"C",IF(X3565&gt;=2,"D",IF(X3565=0,0,"F"))))</f>
        <v>0</v>
      </c>
      <c r="Z3565" s="510"/>
    </row>
    <row r="3566" spans="1:28" ht="16.5">
      <c r="A3566" s="77" t="s">
        <v>12</v>
      </c>
      <c r="B3566" s="78"/>
      <c r="C3566" s="102">
        <f>IF('5th 1'!C64&gt;0,'5th 1'!H4,IF('5th 1'!K64&gt;0,'5th 1'!P4,IF('5th 1'!S64&gt;0,'5th 1'!X4,0)))</f>
        <v>0</v>
      </c>
      <c r="D3566" s="102">
        <f>IF('5th 2'!C64&gt;0,'5th 2'!H4,IF('5th 2'!K64&gt;0,'5th 2'!P4,IF('5th 2'!S64&gt;0,'5th 2'!X4,0)))</f>
        <v>0</v>
      </c>
      <c r="E3566" s="102">
        <f>IF('5th 3'!C64&gt;0,'5th 3'!H4,IF('5th 3'!K64&gt;0,'5th 3'!P4,IF('5th 3'!S64&gt;0,'5th 3'!X4,0)))</f>
        <v>0</v>
      </c>
      <c r="F3566" s="102">
        <f>IF('5th 4'!C64&gt;0,'5th 4'!H4,IF('5th 4'!K64&gt;0,'5th 4'!P4,IF('5th 4'!S64&gt;0,'5th 4'!X4,0)))</f>
        <v>0</v>
      </c>
      <c r="G3566" s="102">
        <f>IF('5th 5'!C64&gt;0,'5th 5'!H4,IF('5th 5'!K64&gt;0,'5th 5'!P4,IF('5th 5'!S64&gt;0,'5th 5'!X4,0)))</f>
        <v>0</v>
      </c>
      <c r="H3566" s="102">
        <f>IF('5th 6'!C64&gt;0,'5th 6'!H4,IF('5th 6'!K64&gt;0,'5th 6'!P4,IF('5th 6'!S64&gt;0,'5th 6'!X4,0)))</f>
        <v>0</v>
      </c>
      <c r="I3566" s="481"/>
      <c r="J3566" s="481"/>
      <c r="K3566" s="482"/>
      <c r="L3566" s="102">
        <f>IF('6th 1'!C64&gt;0,'6th 1'!H4,IF('6th 1'!K64&gt;0,'6th 1'!P4,IF('6th 1'!S64&gt;0,'6th 1'!X4,0)))</f>
        <v>0</v>
      </c>
      <c r="M3566" s="102">
        <f>IF('6th 2'!C64&gt;0,'6th 2'!H4,IF('6th 2'!K64&gt;0,'6th 2'!P4,IF('6th 2'!S64&gt;0,'6th 2'!X4,0)))</f>
        <v>0</v>
      </c>
      <c r="N3566" s="102">
        <f>IF('6th 3'!C64&gt;0,'6th 3'!H4,IF('6th 3'!K64&gt;0,'6th 3'!P4,IF('6th 3'!S64&gt;0,'6th 3'!X4,0)))</f>
        <v>0</v>
      </c>
      <c r="O3566" s="102">
        <f>IF('6th 4'!C64&gt;0,'6th 4'!H4,IF('6th 4'!K64&gt;0,'6th 4'!P4,IF('6th 4'!S64&gt;0,'6th 4'!X4,0)))</f>
        <v>0</v>
      </c>
      <c r="P3566" s="102">
        <f>IF('6th 5'!C64&gt;0,'6th 5'!H4,IF('6th 5'!K64&gt;0,'6th 5'!P4,IF('6th 5'!S64&gt;0,'6th 5'!X4,0)))</f>
        <v>0</v>
      </c>
      <c r="Q3566" s="102">
        <f>IF('6th 6'!C64&gt;0,'6th 6'!H4,IF('6th 6'!K64&gt;0,'6th 6'!#REF!,IF('6th 6'!S64&gt;0,'6th 6'!X4,0)))</f>
        <v>0</v>
      </c>
      <c r="R3566" s="102">
        <f>IF('6th 7'!C64&gt;0,'6th 7'!H4,IF('6th 7'!K64&gt;0,'6th 7'!P4,IF('6th 7'!S64&gt;0,'6th 7'!X4,0)))</f>
        <v>0</v>
      </c>
      <c r="S3566" s="430"/>
      <c r="T3566" s="430"/>
      <c r="U3566" s="432"/>
      <c r="V3566" s="460" t="s">
        <v>41</v>
      </c>
      <c r="W3566" s="461"/>
      <c r="X3566" s="461"/>
      <c r="Y3566" s="462"/>
      <c r="Z3566" s="510"/>
    </row>
    <row r="3567" spans="1:28" ht="17.25" thickBot="1">
      <c r="A3567" s="77" t="s">
        <v>11</v>
      </c>
      <c r="B3567" s="78"/>
      <c r="C3567" s="102">
        <v>100</v>
      </c>
      <c r="D3567" s="102">
        <v>100</v>
      </c>
      <c r="E3567" s="102">
        <v>100</v>
      </c>
      <c r="F3567" s="102">
        <v>100</v>
      </c>
      <c r="G3567" s="102">
        <v>100</v>
      </c>
      <c r="H3567" s="102">
        <v>100</v>
      </c>
      <c r="I3567" s="465">
        <f>(C3571*C3566)+(D3571*D3566)+(E3571*E3566)+(F3571*F3566)+(G3571*G3566)+(H3571*H3566)</f>
        <v>0</v>
      </c>
      <c r="J3567" s="84"/>
      <c r="K3567" s="103" t="e">
        <f>IF(J3569&gt;=4,"A+",IF(J3569&gt;=3.75,"A",IF(J3569&gt;=3.5,"A-",IF(J3569&gt;=3.25,"B+",IF(J3569&gt;=3,"B",IF(J3569&gt;=2.75,"B-",IF(J3569&gt;=2.5,"C+",IF(J3569&gt;=2,"C","F"))))))))</f>
        <v>#DIV/0!</v>
      </c>
      <c r="L3567" s="102">
        <v>100</v>
      </c>
      <c r="M3567" s="102">
        <v>100</v>
      </c>
      <c r="N3567" s="102">
        <v>100</v>
      </c>
      <c r="O3567" s="102">
        <v>100</v>
      </c>
      <c r="P3567" s="102">
        <v>100</v>
      </c>
      <c r="Q3567" s="102">
        <v>100</v>
      </c>
      <c r="R3567" s="102">
        <v>100</v>
      </c>
      <c r="S3567" s="465">
        <f>(L3571*L3566)+(M3571*M3566)+(N3571*N3566)+(O3571*O3566)+(P3571*P3566)+(Q3571*Q3566)+(R3571*R3566)</f>
        <v>0</v>
      </c>
      <c r="T3567" s="84"/>
      <c r="U3567" s="103" t="e">
        <f>IF(T3569&gt;=4,"A+",IF(T3569&gt;=3.75,"A",IF(T3569&gt;=3.5,"A-",IF(T3569&gt;=3.25,"B+",IF(T3569&gt;=3,"B",IF(T3569&gt;=2.75,"B-",IF(T3569&gt;=2.5,"C+",IF(T3569&gt;=2,"C","F"))))))))</f>
        <v>#DIV/0!</v>
      </c>
      <c r="V3567" s="467" t="s">
        <v>29</v>
      </c>
      <c r="W3567" s="469" t="s">
        <v>0</v>
      </c>
      <c r="X3567" s="469" t="s">
        <v>3</v>
      </c>
      <c r="Y3567" s="476" t="s">
        <v>2</v>
      </c>
      <c r="Z3567" s="510"/>
    </row>
    <row r="3568" spans="1:28" ht="17.25" thickTop="1">
      <c r="A3568" s="77" t="s">
        <v>28</v>
      </c>
      <c r="B3568" s="86"/>
      <c r="C3568" s="104">
        <f>IF('5th 1'!C64&gt;0,'5th 1'!C64,IF('5th 1'!K64&gt;0,'5th 1'!K64,IF('5th 1'!S64&gt;0,'5th 1'!S64,0)))</f>
        <v>0</v>
      </c>
      <c r="D3568" s="104">
        <f>IF('5th 2'!C64&gt;0,'5th 2'!C64,IF('5th 2'!K64&gt;0,'5th 2'!K64,IF('5th 2'!S64&gt;0,'5th 2'!S64,0)))</f>
        <v>0</v>
      </c>
      <c r="E3568" s="104">
        <f>IF('5th 3'!C64&gt;0,'5th 3'!C64,IF('5th 3'!K64&gt;0,'5th 3'!K64,IF('5th 3'!S64&gt;0,'5th 3'!S64,0)))</f>
        <v>0</v>
      </c>
      <c r="F3568" s="104">
        <f>IF('5th 4'!C64&gt;0,'5th 4'!C64,IF('5th 4'!K64&gt;0,'5th 4'!K64,IF('5th 4'!S64&gt;0,'5th 4'!S64,0)))</f>
        <v>0</v>
      </c>
      <c r="G3568" s="104">
        <f>IF('5th 5'!C64&gt;0,'5th 5'!C64,IF('5th 5'!K64&gt;0,'5th 5'!K64,IF('5th 5'!S64&gt;0,'5th 5'!S64,0)))</f>
        <v>0</v>
      </c>
      <c r="H3568" s="104">
        <f>IF('5th 6'!C64&gt;0,'5th 6'!C64,IF('5th 6'!K64&gt;0,'5th 6'!K64,IF('5th 6'!S64&gt;0,'5th 6'!S64,0)))</f>
        <v>0</v>
      </c>
      <c r="I3568" s="448"/>
      <c r="J3568" s="98"/>
      <c r="K3568" s="90"/>
      <c r="L3568" s="104">
        <f>IF('6th 1'!C64&gt;0,'6th 1'!C64,IF('6th 1'!K64&gt;0,'6th 1'!K64,IF('6th 1'!S64&gt;0,'6th 1'!S64,0)))</f>
        <v>0</v>
      </c>
      <c r="M3568" s="104">
        <f>IF('6th 2'!C64&gt;0,'6th 2'!C64,IF('6th 2'!K64&gt;0,'6th 2'!K64,IF('6th 2'!S64&gt;0,'6th 2'!S64,0)))</f>
        <v>0</v>
      </c>
      <c r="N3568" s="104">
        <f>IF('6th 3'!C64&gt;0,'6th 3'!C64,IF('6th 3'!K64&gt;0,'6th 3'!K64,IF('6th 3'!S64&gt;0,'6th 3'!S64,0)))</f>
        <v>0</v>
      </c>
      <c r="O3568" s="104">
        <f>IF('6th 4'!C64&gt;0,'6th 4'!C64,IF('6th 4'!K64&gt;0,'6th 4'!K64,IF('6th 4'!S64&gt;0,'6th 4'!S64,0)))</f>
        <v>0</v>
      </c>
      <c r="P3568" s="104">
        <f>IF('6th 5'!C64&gt;0,'6th 5'!C64,IF('6th 5'!K64&gt;0,'6th 5'!K64,IF('6th 5'!S64&gt;0,'6th 5'!S64,0)))</f>
        <v>0</v>
      </c>
      <c r="Q3568" s="104">
        <f>IF('6th 6'!C64&gt;0,'6th 6'!C64,IF('6th 6'!K64&gt;0,'6th 6'!K64,IF('6th 6'!S64&gt;0,'6th 6'!S64,0)))</f>
        <v>0</v>
      </c>
      <c r="R3568" s="104">
        <f>IF('6th 7'!C64&gt;0,'6th 7'!C64,IF('6th 7'!K64&gt;0,'6th 7'!K64,IF('6th 7'!S64&gt;0,'6th 7'!S64,0)))</f>
        <v>0</v>
      </c>
      <c r="S3568" s="448"/>
      <c r="T3568" s="98"/>
      <c r="U3568" s="90"/>
      <c r="V3568" s="468"/>
      <c r="W3568" s="470"/>
      <c r="X3568" s="471"/>
      <c r="Y3568" s="477"/>
      <c r="Z3568" s="510"/>
    </row>
    <row r="3569" spans="1:26" ht="16.5" customHeight="1">
      <c r="A3569" s="423" t="s">
        <v>26</v>
      </c>
      <c r="B3569" s="91" t="s">
        <v>60</v>
      </c>
      <c r="C3569" s="104">
        <f>IF('5th 1'!C64&gt;0,'5th 1'!J64,IF('5th 1'!K64&gt;0,'5th 1'!R64,IF('5th 1'!S64&gt;0,'5th 1'!Z64,0)))</f>
        <v>0</v>
      </c>
      <c r="D3569" s="104">
        <f>IF('5th 2'!C64&gt;0,'5th 2'!J64,IF('5th 2'!K64&gt;0,'5th 2'!R64,IF('5th 2'!S64&gt;0,'5th 2'!Z64,0)))</f>
        <v>0</v>
      </c>
      <c r="E3569" s="104">
        <f>IF('5th 3'!C64&gt;0,'5th 3'!J64,IF('5th 3'!K64&gt;0,'5th 3'!R64,IF('5th 3'!S64&gt;0,'5th 3'!Z64,0)))</f>
        <v>0</v>
      </c>
      <c r="F3569" s="104">
        <f>IF('5th 4'!C64&gt;0,'5th 4'!J64,IF('5th 4'!K64&gt;0,'5th 4'!R64,IF('5th 4'!S64&gt;0,'5th 4'!Z64,0)))</f>
        <v>0</v>
      </c>
      <c r="G3569" s="104">
        <f>IF('5th 5'!C64&gt;0,'5th 5'!J64,IF('5th 5'!K64&gt;0,'5th 5'!R64,IF('5th 5'!S64&gt;0,'5th 5'!Z64,0)))</f>
        <v>0</v>
      </c>
      <c r="H3569" s="104">
        <f>IF('5th 6'!C64&gt;0,'5th 6'!J64,IF('5th 6'!K64&gt;0,'5th 6'!R64,IF('5th 6'!S64&gt;0,'5th 6'!Z64,0)))</f>
        <v>0</v>
      </c>
      <c r="I3569" s="448"/>
      <c r="J3569" s="440" t="e">
        <f>I3567/(C3566+D3566+E3566+F3566+G3566+H3566)</f>
        <v>#DIV/0!</v>
      </c>
      <c r="K3569" s="442" t="e">
        <f>IF(J3569&gt;=2.5,K3567,IF(J3569&gt;=2.25,"C",IF(J3569&gt;=2,"D",IF(J3569=0,0,"F"))))</f>
        <v>#DIV/0!</v>
      </c>
      <c r="L3569" s="107">
        <f>IF('6th 1'!C64&gt;0,'6th 1'!J64,IF('6th 1'!K64&gt;0,'6th 1'!R64,IF('6th 1'!S64&gt;0,'6th 1'!Z64,0)))</f>
        <v>0</v>
      </c>
      <c r="M3569" s="104">
        <f>IF('6th 2'!C64&gt;0,'6th 2'!J64,IF('6th 2'!K64&gt;0,'6th 2'!R64,IF('6th 2'!S64&gt;0,'6th 2'!Z64,0)))</f>
        <v>0</v>
      </c>
      <c r="N3569" s="104">
        <f>IF('6th 3'!C64&gt;0,'6th 3'!J64,IF('6th 3'!K64&gt;0,'6th 3'!R64,IF('6th 3'!S64&gt;0,'6th 3'!Z64,0)))</f>
        <v>0</v>
      </c>
      <c r="O3569" s="104">
        <f>IF('6th 4'!C64&gt;0,'6th 4'!J64,IF('6th 4'!K64&gt;0,'6th 4'!R64,IF('6th 4'!S64&gt;0,'6th 4'!Z64,0)))</f>
        <v>0</v>
      </c>
      <c r="P3569" s="104">
        <f>IF('6th 5'!C64&gt;0,'6th 5'!J64,IF('6th 5'!K64&gt;0,'6th 5'!R64,IF('6th 5'!S64&gt;0,'6th 5'!Z64,0)))</f>
        <v>0</v>
      </c>
      <c r="Q3569" s="104">
        <f>IF('6th 6'!C64&gt;0,'6th 6'!J64,IF('6th 6'!K64&gt;0,'6th 6'!R64,IF('6th 6'!S64&gt;0,'6th 6'!Z64,0)))</f>
        <v>0</v>
      </c>
      <c r="R3569" s="104">
        <f>IF('6th 7'!C64&gt;0,'6th 7'!J64,IF('6th 7'!K64&gt;0,'6th 7'!R64,IF('6th 7'!S64&gt;0,'6th 7'!Z64,0)))</f>
        <v>0</v>
      </c>
      <c r="S3569" s="448"/>
      <c r="T3569" s="440" t="e">
        <f>S3567/(L3566+M3566+N3566+O3566+P3566+Q3566+R3566)</f>
        <v>#DIV/0!</v>
      </c>
      <c r="U3569" s="442" t="e">
        <f>IF(T3569&gt;=2.5,U3567,IF(T3569&gt;=2.25,"C",IF(T3569&gt;=2,"D",IF(T3569=0,0,"F"))))</f>
        <v>#DIV/0!</v>
      </c>
      <c r="V3569" s="443" t="s">
        <v>40</v>
      </c>
      <c r="W3569" s="443"/>
      <c r="X3569" s="443"/>
      <c r="Y3569" s="443"/>
      <c r="Z3569" s="510"/>
    </row>
    <row r="3570" spans="1:26" ht="16.5" customHeight="1">
      <c r="A3570" s="424"/>
      <c r="B3570" s="91" t="s">
        <v>67</v>
      </c>
      <c r="C3570" s="117">
        <f>'5th 1'!AA64</f>
        <v>0</v>
      </c>
      <c r="D3570" s="117">
        <f>'5th 2'!AA64</f>
        <v>0</v>
      </c>
      <c r="E3570" s="117">
        <f>'5th 3'!AA64</f>
        <v>0</v>
      </c>
      <c r="F3570" s="117">
        <f>'5th 4'!AA64</f>
        <v>0</v>
      </c>
      <c r="G3570" s="117">
        <f>'5th 5'!AA64</f>
        <v>0</v>
      </c>
      <c r="H3570" s="117">
        <f>'5th 6'!AA64</f>
        <v>0</v>
      </c>
      <c r="I3570" s="448"/>
      <c r="J3570" s="441"/>
      <c r="K3570" s="442"/>
      <c r="L3570" s="118">
        <f>'6th 1'!AA64</f>
        <v>0</v>
      </c>
      <c r="M3570" s="117">
        <f>'6th 2'!AA64</f>
        <v>0</v>
      </c>
      <c r="N3570" s="117">
        <f>'6th 3'!AA64</f>
        <v>0</v>
      </c>
      <c r="O3570" s="117">
        <f>'6th 4'!AA64</f>
        <v>0</v>
      </c>
      <c r="P3570" s="117">
        <f>'6th 5'!AA64</f>
        <v>0</v>
      </c>
      <c r="Q3570" s="117">
        <f>'6th 6'!AA64</f>
        <v>0</v>
      </c>
      <c r="R3570" s="117">
        <f>'6th 7'!AA64</f>
        <v>0</v>
      </c>
      <c r="S3570" s="448"/>
      <c r="T3570" s="441"/>
      <c r="U3570" s="442"/>
      <c r="V3570" s="444">
        <f>IF((C3571+C3573)=0,0,C3566)+IF((D3571+D3573)=0,0,D3566)+IF((E3571+E3573)=0,0,E3566)+IF((F3571+F3573)=0,0,F3566)+IF((G3571+G3573)=0,0,G3566)+IF((H3571+H3573)=0,0,H3566)+IF((L3571+L3573)=0,0,L3566)+IF((M3571+M3573)=0,0,M3566)+IF((N3571+N3573)=0,0,N3566)+IF((O3571+O3573)=0,0,O3566)+IF((P3571+P3573)=0,0,P3566)+IF((Q3571+Q3573)=0,0,Q3566)+IF((R3571+R3573)=0,0,R3566)+IF(G3590&gt;0,1.5,0)</f>
        <v>0</v>
      </c>
      <c r="W3570" s="447">
        <f>I3567+S3567+(G3590*1.5)</f>
        <v>0</v>
      </c>
      <c r="X3570" s="440" t="e">
        <f>IF(S3567&gt;0,(W3570/31.5),J3569)</f>
        <v>#DIV/0!</v>
      </c>
      <c r="Y3570" s="164" t="e">
        <f>IF(X3570&gt;=4,"A+",IF(X3570&gt;=3.75,"A",IF(X3570&gt;=3.5,"A-",IF(X3570&gt;=3.25,"B+",IF(X3570&gt;=3,"B",IF(X3570&gt;=2.75,"B-",IF(X3570&gt;=2.5,"C+",IF(X3570&gt;=2,"C","F"))))))))</f>
        <v>#DIV/0!</v>
      </c>
      <c r="Z3570" s="510"/>
    </row>
    <row r="3571" spans="1:26" ht="16.5">
      <c r="A3571" s="424"/>
      <c r="B3571" s="91" t="s">
        <v>1</v>
      </c>
      <c r="C3571" s="104">
        <f>'5th 1'!AC64</f>
        <v>0</v>
      </c>
      <c r="D3571" s="104">
        <f>'5th 2'!AC64</f>
        <v>0</v>
      </c>
      <c r="E3571" s="104">
        <f>'5th 3'!AC64</f>
        <v>0</v>
      </c>
      <c r="F3571" s="104">
        <f>'5th 4'!AC64</f>
        <v>0</v>
      </c>
      <c r="G3571" s="104">
        <f>'5th 5'!AC64</f>
        <v>0</v>
      </c>
      <c r="H3571" s="104">
        <f>'5th 6'!AC64</f>
        <v>0</v>
      </c>
      <c r="I3571" s="448"/>
      <c r="J3571" s="98"/>
      <c r="K3571" s="110"/>
      <c r="L3571" s="107">
        <f>'6th 1'!AC64</f>
        <v>0</v>
      </c>
      <c r="M3571" s="104">
        <f>'6th 2'!AC64</f>
        <v>0</v>
      </c>
      <c r="N3571" s="104">
        <f>'6th 3'!AC64</f>
        <v>0</v>
      </c>
      <c r="O3571" s="104">
        <f>'6th 4'!AC64</f>
        <v>0</v>
      </c>
      <c r="P3571" s="104">
        <f>'6th 5'!AC64</f>
        <v>0</v>
      </c>
      <c r="Q3571" s="104">
        <f>'6th 6'!AC64</f>
        <v>0</v>
      </c>
      <c r="R3571" s="104">
        <f>'6th 7'!AC64</f>
        <v>0</v>
      </c>
      <c r="S3571" s="448"/>
      <c r="T3571" s="98"/>
      <c r="U3571" s="110"/>
      <c r="V3571" s="445"/>
      <c r="W3571" s="448"/>
      <c r="X3571" s="441"/>
      <c r="Y3571" s="451" t="e">
        <f>IF(S3567&gt;0,(IF(X3570&gt;=2.5,Y3570,IF(X3570&gt;=2.25,"C",IF(X3570&gt;=2,"D","F")))),K3569)</f>
        <v>#DIV/0!</v>
      </c>
      <c r="Z3571" s="510"/>
    </row>
    <row r="3572" spans="1:26" ht="17.25" customHeight="1" thickBot="1">
      <c r="A3572" s="424"/>
      <c r="B3572" s="91" t="s">
        <v>2</v>
      </c>
      <c r="C3572" s="104" t="str">
        <f>'5th 1'!AB64</f>
        <v/>
      </c>
      <c r="D3572" s="104" t="str">
        <f>'5th 2'!AB64</f>
        <v/>
      </c>
      <c r="E3572" s="104" t="str">
        <f>'5th 3'!AB64</f>
        <v/>
      </c>
      <c r="F3572" s="104" t="str">
        <f>'5th 4'!AB64</f>
        <v/>
      </c>
      <c r="G3572" s="104" t="str">
        <f>'5th 5'!AB64</f>
        <v/>
      </c>
      <c r="H3572" s="104" t="str">
        <f>'5th 6'!AB64</f>
        <v/>
      </c>
      <c r="I3572" s="448"/>
      <c r="J3572" s="98"/>
      <c r="K3572" s="109"/>
      <c r="L3572" s="111" t="str">
        <f>'6th 1'!AB64</f>
        <v/>
      </c>
      <c r="M3572" s="104" t="str">
        <f>'6th 2'!AB64</f>
        <v/>
      </c>
      <c r="N3572" s="104" t="str">
        <f>'6th 3'!AB64</f>
        <v/>
      </c>
      <c r="O3572" s="104" t="str">
        <f>'6th 4'!AB64</f>
        <v/>
      </c>
      <c r="P3572" s="104" t="str">
        <f>'6th 5'!AB64</f>
        <v/>
      </c>
      <c r="Q3572" s="104" t="str">
        <f>'6th 6'!AB64</f>
        <v/>
      </c>
      <c r="R3572" s="104" t="str">
        <f>'6th 7'!AB64</f>
        <v/>
      </c>
      <c r="S3572" s="448"/>
      <c r="T3572" s="98"/>
      <c r="U3572" s="109"/>
      <c r="V3572" s="446"/>
      <c r="W3572" s="449"/>
      <c r="X3572" s="450"/>
      <c r="Y3572" s="452"/>
      <c r="Z3572" s="510"/>
    </row>
    <row r="3573" spans="1:26" ht="17.25" thickTop="1">
      <c r="A3573" s="413" t="s">
        <v>127</v>
      </c>
      <c r="B3573" s="91" t="s">
        <v>1</v>
      </c>
      <c r="C3573" s="104">
        <f>'5th 1'!AD64</f>
        <v>0</v>
      </c>
      <c r="D3573" s="104">
        <f>'5th 2'!AD64</f>
        <v>0</v>
      </c>
      <c r="E3573" s="104">
        <f>'5th 3'!AD64</f>
        <v>0</v>
      </c>
      <c r="F3573" s="104">
        <f>'5th 4'!AD64</f>
        <v>0</v>
      </c>
      <c r="G3573" s="104">
        <f>'5th 5'!AD64</f>
        <v>0</v>
      </c>
      <c r="H3573" s="104">
        <f>'5th 6'!AD64</f>
        <v>0</v>
      </c>
      <c r="I3573" s="415">
        <f>(C3573*C3566)+(D3573*D3566)+(E3573*E3566)+(F3573*F3566)+(G3573*G3566)+(H3573*H3566)</f>
        <v>0</v>
      </c>
      <c r="J3573" s="417">
        <f>IF(C3573&gt;0,(C3571*C3566),0)+IF(D3573&gt;0,(D3571*D3566),0)+IF(E3573&gt;0,(E3571*E3566),0)+IF(F3573&gt;0,(F3571*F3566),0)+IF(G3573&gt;0,(G3571*G3566),0)+IF(H3573&gt;0,(H3571*H3566),0)</f>
        <v>0</v>
      </c>
      <c r="K3573" s="418">
        <f>IF(C3573&gt;C3571,((C3573*C3566)-(C3571*C3566)),0)+IF(D3573&gt;D3571,((D3573*D3566)-(D3571*D3566)),0)+IF(E3573&gt;E3571,((E3573*E3566)-(E3571*E3566)),0)+IF(F3573&gt;F3571,((F3573*F3566)-(F3571*F3566)),0)+IF(G3573&gt;G3571,((G3573*G3566)-(G3571*G3566)),0)+IF(H3573&gt;H3571,((H3573*H3566)-(H3571*H3566)),0)</f>
        <v>0</v>
      </c>
      <c r="L3573" s="165">
        <f>'6th 1'!AD64</f>
        <v>0</v>
      </c>
      <c r="M3573" s="104">
        <f>'6th 2'!AD64</f>
        <v>0</v>
      </c>
      <c r="N3573" s="104">
        <f>'6th 3'!AD64</f>
        <v>0</v>
      </c>
      <c r="O3573" s="104">
        <f>'6th 4'!AD64</f>
        <v>0</v>
      </c>
      <c r="P3573" s="104">
        <f>'6th 5'!AD64</f>
        <v>0</v>
      </c>
      <c r="Q3573" s="104">
        <f>'6th 6'!AD64</f>
        <v>0</v>
      </c>
      <c r="R3573" s="104">
        <f>'6th 7'!AD64</f>
        <v>0</v>
      </c>
      <c r="S3573" s="403">
        <f>(L3573*L3566)+(M3573*M3566)+(N3573*N3566)+(O3573*O3566)+(P3573*P3566)+(Q3573*Q3566)+(R3573*R3566)</f>
        <v>0</v>
      </c>
      <c r="T3573" s="417">
        <f>IF(L3573&gt;0,(L3571*L3566),0)+IF(M3573&gt;0,(M3571*M3566),0)+IF(N3573&gt;0,(N3571*N3566),0)+IF(O3573&gt;0,(O3571*O3566),0)+IF(P3573&gt;0,(P3571*P3566),0)+IF(Q3573&gt;0,(Q3571*Q3566),0)+IF(R3573&gt;0,(R3571*R3566),0)</f>
        <v>0</v>
      </c>
      <c r="U3573" s="399">
        <f>IF(L3573&gt;L3571,((L3573*L3566)-(L3571*L3566)),0)+IF(M3573&gt;M3571,((M3573*M3566)-(M3571*M3566)),0)+IF(N3573&gt;N3571,((N3573*N3566)-(N3571*N3566)),0)+IF(O3573&gt;O3571,((O3573*O3566)-(O3571*O3566)),0)+IF(P3573&gt;P3571,((P3573*P3566)-(P3571*P3566)),0)+IF(Q3573&gt;Q3571,((Q3573*Q3566)-(Q3571*Q3566)),0)+IF(R3573&gt;R3571,((R3573*R3566)-(R3571*R3566)),0)</f>
        <v>0</v>
      </c>
      <c r="V3573" s="401">
        <f>I3573+S3573</f>
        <v>0</v>
      </c>
      <c r="W3573" s="436">
        <f>J3573+T3573</f>
        <v>0</v>
      </c>
      <c r="X3573" s="438">
        <f>K3573+U3573</f>
        <v>0</v>
      </c>
      <c r="Y3573" s="405">
        <f>IF(V3565&gt;0,(X3573+Y3560),0)</f>
        <v>0</v>
      </c>
      <c r="Z3573" s="510"/>
    </row>
    <row r="3574" spans="1:26" ht="15.75" customHeight="1" thickBot="1">
      <c r="A3574" s="414"/>
      <c r="B3574" s="157" t="s">
        <v>23</v>
      </c>
      <c r="C3574" s="181" t="str">
        <f>'5th 1'!AE64</f>
        <v/>
      </c>
      <c r="D3574" s="181" t="str">
        <f>'5th 2'!AE64</f>
        <v/>
      </c>
      <c r="E3574" s="181" t="str">
        <f>'5th 3'!AE64</f>
        <v/>
      </c>
      <c r="F3574" s="181" t="str">
        <f>'5th 4'!AE64</f>
        <v/>
      </c>
      <c r="G3574" s="181" t="str">
        <f>'5th 5'!AE64</f>
        <v/>
      </c>
      <c r="H3574" s="181" t="str">
        <f>'5th 6'!AE64</f>
        <v/>
      </c>
      <c r="I3574" s="416"/>
      <c r="J3574" s="416"/>
      <c r="K3574" s="419"/>
      <c r="L3574" s="181" t="str">
        <f>'6th 1'!AE64</f>
        <v/>
      </c>
      <c r="M3574" s="181" t="str">
        <f>'6th 2'!AE64</f>
        <v/>
      </c>
      <c r="N3574" s="181" t="str">
        <f>'6th 3'!AE64</f>
        <v/>
      </c>
      <c r="O3574" s="181" t="str">
        <f>'6th 4'!AE64</f>
        <v/>
      </c>
      <c r="P3574" s="181" t="str">
        <f>'6th 5'!AE64</f>
        <v/>
      </c>
      <c r="Q3574" s="181" t="str">
        <f>'6th 6'!AE64</f>
        <v/>
      </c>
      <c r="R3574" s="181" t="str">
        <f>'6th 7'!AE64</f>
        <v/>
      </c>
      <c r="S3574" s="420"/>
      <c r="T3574" s="420"/>
      <c r="U3574" s="400"/>
      <c r="V3574" s="402"/>
      <c r="W3574" s="437"/>
      <c r="X3574" s="439"/>
      <c r="Y3574" s="406"/>
      <c r="Z3574" s="510"/>
    </row>
    <row r="3575" spans="1:26" ht="21" customHeight="1" thickTop="1" thickBot="1">
      <c r="A3575" s="435" t="s">
        <v>32</v>
      </c>
      <c r="B3575" s="435"/>
      <c r="C3575" s="435"/>
      <c r="D3575" s="435"/>
      <c r="E3575" s="435"/>
      <c r="F3575" s="435"/>
      <c r="G3575" s="435"/>
      <c r="H3575" s="435"/>
      <c r="I3575" s="435"/>
      <c r="J3575" s="435"/>
      <c r="K3575" s="435"/>
      <c r="L3575" s="435"/>
      <c r="M3575" s="435"/>
      <c r="N3575" s="435"/>
      <c r="O3575" s="435"/>
      <c r="P3575" s="435"/>
      <c r="Q3575" s="435"/>
      <c r="R3575" s="435"/>
      <c r="S3575" s="435"/>
      <c r="T3575" s="435"/>
      <c r="U3575" s="435"/>
      <c r="V3575" s="435"/>
      <c r="W3575" s="435"/>
      <c r="X3575" s="435"/>
      <c r="Y3575" s="435"/>
      <c r="Z3575" s="510"/>
    </row>
    <row r="3576" spans="1:26" ht="17.25" thickTop="1" thickBot="1">
      <c r="A3576" s="425" t="s">
        <v>48</v>
      </c>
      <c r="B3576" s="426"/>
      <c r="C3576" s="426"/>
      <c r="D3576" s="426"/>
      <c r="E3576" s="426"/>
      <c r="F3576" s="426"/>
      <c r="G3576" s="426"/>
      <c r="H3576" s="426"/>
      <c r="I3576" s="426"/>
      <c r="J3576" s="426"/>
      <c r="K3576" s="427"/>
      <c r="L3576" s="426" t="s">
        <v>49</v>
      </c>
      <c r="M3576" s="426"/>
      <c r="N3576" s="426"/>
      <c r="O3576" s="426"/>
      <c r="P3576" s="426"/>
      <c r="Q3576" s="426"/>
      <c r="R3576" s="426"/>
      <c r="S3576" s="426"/>
      <c r="T3576" s="426"/>
      <c r="U3576" s="427"/>
      <c r="V3576" s="160"/>
      <c r="W3576" s="428" t="s">
        <v>39</v>
      </c>
      <c r="X3576" s="428"/>
      <c r="Y3576" s="161"/>
      <c r="Z3576" s="510"/>
    </row>
    <row r="3577" spans="1:26" ht="17.25" thickTop="1">
      <c r="A3577" s="99" t="s">
        <v>22</v>
      </c>
      <c r="B3577" s="100"/>
      <c r="C3577" s="101">
        <f>'7th 1'!B4</f>
        <v>401</v>
      </c>
      <c r="D3577" s="101">
        <f>'7th 2'!B4</f>
        <v>402</v>
      </c>
      <c r="E3577" s="101">
        <f>'7th 3'!B4</f>
        <v>403</v>
      </c>
      <c r="F3577" s="101">
        <f>'7th 4'!B4</f>
        <v>404</v>
      </c>
      <c r="G3577" s="101">
        <f>'7th 5'!B4</f>
        <v>405</v>
      </c>
      <c r="H3577" s="101">
        <f>'7th 6'!B4</f>
        <v>406</v>
      </c>
      <c r="I3577" s="429" t="s">
        <v>0</v>
      </c>
      <c r="J3577" s="429" t="s">
        <v>3</v>
      </c>
      <c r="K3577" s="431" t="s">
        <v>2</v>
      </c>
      <c r="L3577" s="101">
        <f>'8th 1'!B4</f>
        <v>407</v>
      </c>
      <c r="M3577" s="101">
        <f>'8th 2'!B4</f>
        <v>408</v>
      </c>
      <c r="N3577" s="101">
        <f>'8th 3'!B4</f>
        <v>409</v>
      </c>
      <c r="O3577" s="101">
        <f>'8th 4'!B4</f>
        <v>410</v>
      </c>
      <c r="P3577" s="101">
        <f>'8th 5'!B4</f>
        <v>411</v>
      </c>
      <c r="Q3577" s="101">
        <f>'8th 6'!B4</f>
        <v>412</v>
      </c>
      <c r="R3577" s="101">
        <f>'8th 7'!B4</f>
        <v>0</v>
      </c>
      <c r="S3577" s="429" t="s">
        <v>0</v>
      </c>
      <c r="T3577" s="429" t="s">
        <v>3</v>
      </c>
      <c r="U3577" s="431" t="s">
        <v>2</v>
      </c>
      <c r="V3577" s="433" t="s">
        <v>62</v>
      </c>
      <c r="W3577" s="434"/>
      <c r="X3577" s="434"/>
      <c r="Y3577" s="162" t="str">
        <f>IF(X3578&gt;=4,"A+",IF(X3578&gt;=3.75,"A",IF(X3578&gt;=3.5,"A-",IF(X3578&gt;=3.25,"B+",IF(X3578&gt;=3,"B",IF(X3578&gt;=2.75,"B-",IF(X3578&gt;=2.5,"C+",IF(X3578&gt;=2,"C","F"))))))))</f>
        <v>F</v>
      </c>
      <c r="Z3577" s="510"/>
    </row>
    <row r="3578" spans="1:26" ht="65.25" customHeight="1">
      <c r="A3578" s="77" t="s">
        <v>63</v>
      </c>
      <c r="B3578" s="86"/>
      <c r="C3578" s="79">
        <f>IF('7th 1'!C64&gt;0,'7th 1'!D6,IF('7th 1'!K64&gt;0,'7th 1'!L6,IF('7th 1'!S64&gt;0,'7th 1'!T6,0)))</f>
        <v>0</v>
      </c>
      <c r="D3578" s="79">
        <f>IF('7th 2'!C64&gt;0,'7th 2'!D6,IF('7th 2'!K64&gt;0,'7th 2'!L6,IF('7th 2'!S64&gt;0,'7th 2'!T6,0)))</f>
        <v>0</v>
      </c>
      <c r="E3578" s="79">
        <f>IF('7th 3'!C64&gt;0,'7th 3'!D6,IF('7th 3'!K64&gt;0,'7th 3'!L6,IF('7th 3'!S64&gt;0,'7th 3'!T6,0)))</f>
        <v>0</v>
      </c>
      <c r="F3578" s="79">
        <f>IF('7th 4'!C64&gt;0,'7th 4'!D6,IF('7th 4'!K64&gt;0,'7th 4'!L6,IF('7th 4'!S64&gt;0,'7th 4'!T6,0)))</f>
        <v>0</v>
      </c>
      <c r="G3578" s="79">
        <f>IF('7th 5'!C64&gt;0,'7th 5'!D6,IF('7th 5'!K64&gt;0,'7th 5'!L6,IF('7th 5'!S64&gt;0,'7th 5'!T6,0)))</f>
        <v>0</v>
      </c>
      <c r="H3578" s="79">
        <f>IF('7th 6'!C64&gt;0,'7th 6'!D6,IF('7th 6'!K64&gt;0,'7th 6'!L6,IF('7th 6'!S64&gt;0,'7th 6'!T6,0)))</f>
        <v>0</v>
      </c>
      <c r="I3578" s="429"/>
      <c r="J3578" s="429"/>
      <c r="K3578" s="431"/>
      <c r="L3578" s="79">
        <f>IF('8th 1'!C64&gt;0,'8th 1'!D6,IF('8th 1'!K64&gt;0,'8th 1'!L6,IF('8th 1'!S64&gt;0,'8th 1'!T6,0)))</f>
        <v>0</v>
      </c>
      <c r="M3578" s="79">
        <f>IF('8th 2'!C64&gt;0,'8th 2'!D6,IF('8th 2'!K64&gt;0,'8th 2'!L6,IF('8th 2'!S64&gt;0,'8th 2'!T6,0)))</f>
        <v>0</v>
      </c>
      <c r="N3578" s="79">
        <f>IF('8th 3'!C64&gt;0,'8th 3'!D6,IF('8th 3'!K64&gt;0,'8th 3'!L6,IF('8th 3'!S64&gt;0,'8th 3'!T6,0)))</f>
        <v>0</v>
      </c>
      <c r="O3578" s="79">
        <f>IF('8th 4'!C64&gt;0,'8th 4'!D6,IF('8th 4'!K64&gt;0,'8th 4'!L6,IF('8th 4'!S64&gt;0,'8th 4'!T6,0)))</f>
        <v>0</v>
      </c>
      <c r="P3578" s="79">
        <f>IF('8th 5'!C64&gt;0,'8th 5'!D6,IF('8th 5'!K64&gt;0,'8th 5'!L6,IF('8th 5'!S64&gt;0,'8th 5'!T6,0)))</f>
        <v>0</v>
      </c>
      <c r="Q3578" s="79">
        <f>IF('8th 6'!C64&gt;0,'8th 6'!D6,IF('8th 6'!K64&gt;0,'8th 6'!L6,IF('8th 6'!S64&gt;0,'8th 6'!T6,0)))</f>
        <v>0</v>
      </c>
      <c r="R3578" s="79">
        <f>IF('8th 7'!C64&gt;0,'8th 7'!D6,IF('8th 7'!K64&gt;0,'8th 7'!L6,IF('8th 7'!S64&gt;0,'8th 7'!T6,0)))</f>
        <v>0</v>
      </c>
      <c r="S3578" s="429"/>
      <c r="T3578" s="429"/>
      <c r="U3578" s="431"/>
      <c r="V3578" s="335">
        <f>IF(I3580&gt;0,(V3583+V3565),0)</f>
        <v>0</v>
      </c>
      <c r="W3578" s="254">
        <f>IF(I3580&gt;0,(W3583+W3565),0)</f>
        <v>0</v>
      </c>
      <c r="X3578" s="336">
        <f>IF(S3580&gt;0,(W3578/126),IF(I3580&gt;0,(W3578/109.5),0))</f>
        <v>0</v>
      </c>
      <c r="Y3578" s="163">
        <f>IF(X3578&gt;=2.5,Y3577,IF(X3578&gt;=2.25,"C",IF(X3578&gt;=2,"D",IF(X3578=0,0,"F"))))</f>
        <v>0</v>
      </c>
      <c r="Z3578" s="510"/>
    </row>
    <row r="3579" spans="1:26" ht="17.25" customHeight="1">
      <c r="A3579" s="458" t="s">
        <v>27</v>
      </c>
      <c r="B3579" s="459"/>
      <c r="C3579" s="102">
        <f>IF('7th 1'!C64&gt;0,'7th 1'!H4,IF('7th 1'!K64&gt;0,'7th 1'!P4,IF('7th 1'!S64&gt;0,'7th 1'!X4,0)))</f>
        <v>0</v>
      </c>
      <c r="D3579" s="102">
        <f>IF('7th 2'!C64&gt;0,'7th 2'!H4,IF('7th 2'!K64&gt;0,'7th 2'!P4,IF('7th 2'!S64&gt;0,'7th 2'!X4,0)))</f>
        <v>0</v>
      </c>
      <c r="E3579" s="102">
        <f>IF('7th 3'!C64&gt;0,'7th 3'!H4,IF('7th 3'!K64&gt;0,'7th 3'!P4,IF('7th 3'!S64&gt;0,'7th 3'!X4,0)))</f>
        <v>0</v>
      </c>
      <c r="F3579" s="102">
        <f>IF('7th 4'!C64&gt;0,'7th 4'!H4,IF('7th 4'!K64&gt;0,'7th 4'!P4,IF('7th 4'!S64&gt;0,'7th 4'!X4,0)))</f>
        <v>0</v>
      </c>
      <c r="G3579" s="102">
        <f>IF('7th 5'!C64&gt;0,'7th 5'!H4,IF('7th 5'!K64&gt;0,'7th 5'!P4,IF('7th 5'!S64&gt;0,'7th 5'!X4,0)))</f>
        <v>0</v>
      </c>
      <c r="H3579" s="102">
        <f>IF('7th 6'!C64&gt;0,'7th 6'!H4,IF('7th 6'!K64&gt;0,'7th 6'!P4,IF('7th 6'!S64&gt;0,'7th 6'!X4,0)))</f>
        <v>0</v>
      </c>
      <c r="I3579" s="430"/>
      <c r="J3579" s="430"/>
      <c r="K3579" s="432"/>
      <c r="L3579" s="102">
        <f>IF('8th 1'!C64&gt;0,'8th 1'!H4,IF('8th 1'!K64&gt;0,'8th 1'!P4,IF('8th 1'!S64&gt;0,'8th 1'!X4,0)))</f>
        <v>0</v>
      </c>
      <c r="M3579" s="102">
        <f>IF('8th 2'!C64&gt;0,'8th 2'!H4,IF('8th 2'!K64&gt;0,'8th 2'!P4,IF('8th 2'!S64&gt;0,'8th 2'!X4,0)))</f>
        <v>0</v>
      </c>
      <c r="N3579" s="102">
        <f>IF('8th 3'!C64&gt;0,'8th 3'!H4,IF('8th 3'!K64&gt;0,'8th 3'!P4,IF('8th 3'!S64&gt;0,'8th 3'!X4,0)))</f>
        <v>0</v>
      </c>
      <c r="O3579" s="102">
        <f>IF('8th 4'!C64&gt;0,'8th 4'!H4,IF('8th 4'!K64&gt;0,'8th 4'!P4,IF('8th 4'!S64&gt;0,'8th 4'!X4,0)))</f>
        <v>0</v>
      </c>
      <c r="P3579" s="102">
        <f>IF('8th 5'!C64&gt;0,'8th 5'!H4,IF('8th 5'!K64&gt;0,'8th 5'!P4,IF('8th 5'!S64&gt;0,'8th 5'!X4,0)))</f>
        <v>0</v>
      </c>
      <c r="Q3579" s="102">
        <f>IF('8th 6'!C64&gt;0,'8th 6'!H4,IF('8th 6'!K64&gt;0,'8th 6'!P4,IF('8th 6'!S64&gt;0,'8th 6'!X4,0)))</f>
        <v>0</v>
      </c>
      <c r="R3579" s="102">
        <f>IF('8th 7'!C64&gt;0,'8th 7'!H4,IF('8th 7'!K64&gt;0,'8th 7'!P4,IF('8th 7'!S64&gt;0,'8th 7'!X4,0)))</f>
        <v>0</v>
      </c>
      <c r="S3579" s="430"/>
      <c r="T3579" s="430"/>
      <c r="U3579" s="432"/>
      <c r="V3579" s="460" t="s">
        <v>41</v>
      </c>
      <c r="W3579" s="461"/>
      <c r="X3579" s="461"/>
      <c r="Y3579" s="462"/>
      <c r="Z3579" s="510"/>
    </row>
    <row r="3580" spans="1:26" ht="18.75" customHeight="1" thickBot="1">
      <c r="A3580" s="463" t="s">
        <v>11</v>
      </c>
      <c r="B3580" s="464"/>
      <c r="C3580" s="102">
        <v>100</v>
      </c>
      <c r="D3580" s="102">
        <v>100</v>
      </c>
      <c r="E3580" s="102">
        <v>100</v>
      </c>
      <c r="F3580" s="102">
        <v>100</v>
      </c>
      <c r="G3580" s="102">
        <v>100</v>
      </c>
      <c r="H3580" s="102">
        <v>100</v>
      </c>
      <c r="I3580" s="465">
        <f>(C3584*C3579)+(D3584*D3579)+(E3584*E3579)+(F3584*F3579)+(G3584*G3579)+(H3584*H3579)</f>
        <v>0</v>
      </c>
      <c r="J3580" s="84"/>
      <c r="K3580" s="103" t="e">
        <f>IF(J3582&gt;=4,"A+",IF(J3582&gt;=3.75,"A",IF(J3582&gt;=3.5,"A-",IF(J3582&gt;=3.25,"B+",IF(J3582&gt;=3,"B",IF(J3582&gt;=2.75,"B-",IF(J3582&gt;=2.5,"C+",IF(J3582&gt;=2,"C","F"))))))))</f>
        <v>#DIV/0!</v>
      </c>
      <c r="L3580" s="102">
        <v>100</v>
      </c>
      <c r="M3580" s="102">
        <v>100</v>
      </c>
      <c r="N3580" s="102">
        <v>100</v>
      </c>
      <c r="O3580" s="102">
        <v>100</v>
      </c>
      <c r="P3580" s="102">
        <v>100</v>
      </c>
      <c r="Q3580" s="102">
        <v>100</v>
      </c>
      <c r="R3580" s="102">
        <v>100</v>
      </c>
      <c r="S3580" s="465">
        <f>(L3584*L3579)+(M3584*M3579)+(N3584*N3579)+(O3584*O3579)+(P3584*P3579)+(Q3584*Q3579)+(R3584*R3579)</f>
        <v>0</v>
      </c>
      <c r="T3580" s="84"/>
      <c r="U3580" s="103" t="e">
        <f>IF(T3582&gt;=4,"A+",IF(T3582&gt;=3.75,"A",IF(T3582&gt;=3.5,"A-",IF(T3582&gt;=3.25,"B+",IF(T3582&gt;=3,"B",IF(T3582&gt;=2.75,"B-",IF(T3582&gt;=2.5,"C+",IF(T3582&gt;=2,"C","F"))))))))</f>
        <v>#DIV/0!</v>
      </c>
      <c r="V3580" s="467" t="s">
        <v>29</v>
      </c>
      <c r="W3580" s="469" t="s">
        <v>0</v>
      </c>
      <c r="X3580" s="469" t="s">
        <v>3</v>
      </c>
      <c r="Y3580" s="421" t="s">
        <v>2</v>
      </c>
      <c r="Z3580" s="510"/>
    </row>
    <row r="3581" spans="1:26" ht="17.25" thickTop="1">
      <c r="A3581" s="77" t="s">
        <v>28</v>
      </c>
      <c r="B3581" s="86"/>
      <c r="C3581" s="104">
        <f>IF('7th 1'!C64&gt;0,'7th 1'!C64,IF('7th 1'!K64&gt;0,'7th 1'!K64,IF('7th 1'!S64&gt;0,'7th 1'!S64,0)))</f>
        <v>0</v>
      </c>
      <c r="D3581" s="104">
        <f>IF('7th 2'!C64&gt;0,'7th 2'!C64,IF('7th 2'!K64&gt;0,'7th 2'!K64,IF('7th 2'!S64&gt;0,'7th 2'!S64,0)))</f>
        <v>0</v>
      </c>
      <c r="E3581" s="104">
        <f>IF('7th 3'!C64&gt;0,'7th 3'!C64,IF('7th 3'!K64&gt;0,'7th 3'!K64,IF('7th 3'!S64&gt;0,'7th 3'!S64,0)))</f>
        <v>0</v>
      </c>
      <c r="F3581" s="104">
        <f>IF('7th 4'!C64&gt;0,'7th 4'!C64,IF('7th 4'!K64&gt;0,'7th 4'!K64,IF('7th 4'!S64&gt;0,'7th 4'!S64,0)))</f>
        <v>0</v>
      </c>
      <c r="G3581" s="104">
        <f>IF('7th 5'!C64&gt;0,'7th 5'!C64,IF('7th 5'!K64&gt;0,'7th 5'!K64,IF('7th 5'!S64&gt;0,'7th 5'!S64,0)))</f>
        <v>0</v>
      </c>
      <c r="H3581" s="104">
        <f>IF('7th 6'!C64&gt;0,'7th 6'!C64,IF('7th 6'!K64&gt;0,'7th 6'!K64,IF('7th 6'!S64&gt;0,'7th 6'!S64,0)))</f>
        <v>0</v>
      </c>
      <c r="I3581" s="466"/>
      <c r="J3581" s="98"/>
      <c r="K3581" s="90"/>
      <c r="L3581" s="104">
        <f>IF('8th 1'!C64&gt;0,'8th 1'!C64,IF('8th 1'!K64&gt;0,'8th 1'!K64,IF('8th 1'!S64&gt;0,'8th 1'!S64,0)))</f>
        <v>0</v>
      </c>
      <c r="M3581" s="104">
        <f>IF('8th 2'!C64&gt;0,'8th 2'!C64,IF('8th 2'!K64&gt;0,'8th 2'!K64,IF('8th 2'!S64&gt;0,'8th 2'!S64,0)))</f>
        <v>0</v>
      </c>
      <c r="N3581" s="104">
        <f>IF('8th 3'!C64&gt;0,'8th 3'!C64,IF('8th 3'!K64&gt;0,'8th 3'!K64,IF('8th 3'!S64&gt;0,'8th 3'!S64,0)))</f>
        <v>0</v>
      </c>
      <c r="O3581" s="104">
        <f>IF('8th 4'!C64&gt;0,'8th 4'!C64,IF('8th 4'!K64&gt;0,'8th 4'!K64,IF('8th 4'!S64&gt;0,'8th 4'!S64,0)))</f>
        <v>0</v>
      </c>
      <c r="P3581" s="104">
        <f>IF('8th 5'!C64&gt;0,'8th 5'!C64,IF('8th 5'!K64&gt;0,'8th 5'!K64,IF('8th 5'!S64&gt;0,'8th 5'!S64,0)))</f>
        <v>0</v>
      </c>
      <c r="Q3581" s="104">
        <f>IF('8th 6'!C64&gt;0,'8th 6'!C64,IF('8th 6'!K64&gt;0,'8th 6'!K64,IF('8th 6'!S64&gt;0,'8th 6'!S64,0)))</f>
        <v>0</v>
      </c>
      <c r="R3581" s="104">
        <f>IF('8th 7'!C64&gt;0,'8th 7'!C64,IF('8th 7'!K64&gt;0,'8th 7'!K64,IF('8th 7'!S64&gt;0,'8th 7'!S64,0)))</f>
        <v>0</v>
      </c>
      <c r="S3581" s="466"/>
      <c r="T3581" s="98"/>
      <c r="U3581" s="90"/>
      <c r="V3581" s="468"/>
      <c r="W3581" s="470"/>
      <c r="X3581" s="471"/>
      <c r="Y3581" s="422"/>
      <c r="Z3581" s="510"/>
    </row>
    <row r="3582" spans="1:26" ht="17.25">
      <c r="A3582" s="423" t="s">
        <v>26</v>
      </c>
      <c r="B3582" s="91" t="s">
        <v>60</v>
      </c>
      <c r="C3582" s="104">
        <f>IF('7th 1'!C64&gt;0,'7th 1'!J64,IF('7th 1'!K64&gt;0,'7th 1'!R64,IF('7th 1'!S64&gt;0,'7th 1'!Z64,0)))</f>
        <v>0</v>
      </c>
      <c r="D3582" s="104">
        <f>IF('7th 2'!C64&gt;0,'7th 2'!J64,IF('7th 2'!K64&gt;0,'7th 2'!R64,IF('7th 2'!S64&gt;0,'7th 2'!Z64,0)))</f>
        <v>0</v>
      </c>
      <c r="E3582" s="104">
        <f>IF('7th 3'!C64&gt;0,'7th 3'!J64,IF('7th 3'!K64&gt;0,'7th 3'!R64,IF('7th 3'!S64&gt;0,'7th 3'!Z64,0)))</f>
        <v>0</v>
      </c>
      <c r="F3582" s="104">
        <f>IF('7th 4'!C64&gt;0,'7th 4'!J64,IF('7th 4'!K64&gt;0,'7th 4'!R64,IF('7th 4'!S64&gt;0,'7th 4'!Z64,0)))</f>
        <v>0</v>
      </c>
      <c r="G3582" s="104">
        <f>IF('7th 5'!C64&gt;0,'7th 5'!J64,IF('7th 5'!K64&gt;0,'7th 5'!R64,IF('7th 5'!S64&gt;0,'7th 5'!Z64,0)))</f>
        <v>0</v>
      </c>
      <c r="H3582" s="104">
        <f>IF('7th 6'!C64&gt;0,'7th 6'!J64,IF('7th 6'!K64&gt;0,'7th 6'!R64,IF('7th 6'!S64&gt;0,'7th 6'!Z64,0)))</f>
        <v>0</v>
      </c>
      <c r="I3582" s="466"/>
      <c r="J3582" s="440" t="e">
        <f>I3580/(C3579+D3579+E3579+F3579+G3579+H3579)</f>
        <v>#DIV/0!</v>
      </c>
      <c r="K3582" s="442" t="e">
        <f>IF(J3582&gt;=2.5,K3580,IF(J3582&gt;=2.25,"C",IF(J3582&gt;=2,"D",IF(J3582=0,0,"F"))))</f>
        <v>#DIV/0!</v>
      </c>
      <c r="L3582" s="104">
        <f>IF('8th 1'!C64&gt;0,'8th 1'!J64,IF('8th 1'!K64&gt;0,'8th 1'!R64,IF('8th 1'!S64&gt;0,'8th 1'!Z64,0)))</f>
        <v>0</v>
      </c>
      <c r="M3582" s="104">
        <f>IF('8th 2'!C64&gt;0,'8th 2'!J64,IF('8th 2'!K64&gt;0,'8th 2'!R64,IF('8th 2'!S64&gt;0,'8th 2'!Z64,0)))</f>
        <v>0</v>
      </c>
      <c r="N3582" s="104">
        <f>IF('8th 3'!C64&gt;0,'8th 3'!J64,IF('8th 3'!K64&gt;0,'8th 3'!R64,IF('8th 3'!S64&gt;0,'8th 3'!Z64,0)))</f>
        <v>0</v>
      </c>
      <c r="O3582" s="104">
        <f>IF('8th 4'!C64&gt;0,'8th 4'!J64,IF('8th 4'!K64&gt;0,'8th 4'!R64,IF('8th 4'!S64&gt;0,'8th 4'!Z64,0)))</f>
        <v>0</v>
      </c>
      <c r="P3582" s="104">
        <f>IF('8th 5'!C64&gt;0,'8th 5'!J64,IF('8th 5'!K64&gt;0,'8th 5'!R64,IF('8th 5'!S64&gt;0,'8th 5'!Z64,0)))</f>
        <v>0</v>
      </c>
      <c r="Q3582" s="104">
        <f>IF('8th 6'!C64&gt;0,'8th 6'!J64,IF('8th 6'!K64&gt;0,'8th 6'!R64,IF('8th 6'!S64&gt;0,'8th 6'!Z64,0)))</f>
        <v>0</v>
      </c>
      <c r="R3582" s="104">
        <f>IF('8th 7'!C64&gt;0,'8th 7'!J64,IF('8th 7'!K64&gt;0,'8th 7'!R64,IF('8th 7'!S64&gt;0,'8th 7'!Z64,0)))</f>
        <v>0</v>
      </c>
      <c r="S3582" s="466"/>
      <c r="T3582" s="440" t="e">
        <f>S3580/(L3579+M3579+N3579+O3579+P3579+Q3579+R3579)</f>
        <v>#DIV/0!</v>
      </c>
      <c r="U3582" s="442" t="e">
        <f>IF(T3582&gt;=2.5,U3580,IF(T3582&gt;=2.25,"C",IF(T3582&gt;=2,"D",IF(T3582=0,0,"F"))))</f>
        <v>#DIV/0!</v>
      </c>
      <c r="V3582" s="454" t="s">
        <v>40</v>
      </c>
      <c r="W3582" s="443"/>
      <c r="X3582" s="443"/>
      <c r="Y3582" s="455"/>
      <c r="Z3582" s="510"/>
    </row>
    <row r="3583" spans="1:26" ht="16.5" customHeight="1">
      <c r="A3583" s="424"/>
      <c r="B3583" s="91" t="s">
        <v>67</v>
      </c>
      <c r="C3583" s="117">
        <f>'7th 1'!AA64</f>
        <v>0</v>
      </c>
      <c r="D3583" s="117">
        <f>'7th 2'!AA64</f>
        <v>0</v>
      </c>
      <c r="E3583" s="117">
        <f>'7th 3'!AA64</f>
        <v>0</v>
      </c>
      <c r="F3583" s="117">
        <f>'7th 4'!AA64</f>
        <v>0</v>
      </c>
      <c r="G3583" s="117">
        <f>'7th 5'!AA64</f>
        <v>0</v>
      </c>
      <c r="H3583" s="117">
        <f>'7th 6'!AA64</f>
        <v>0</v>
      </c>
      <c r="I3583" s="466"/>
      <c r="J3583" s="453"/>
      <c r="K3583" s="442"/>
      <c r="L3583" s="117">
        <f>'8th 1'!AA64</f>
        <v>0</v>
      </c>
      <c r="M3583" s="117">
        <f>'8th 2'!AA64</f>
        <v>0</v>
      </c>
      <c r="N3583" s="117">
        <f>'8th 3'!AA64</f>
        <v>0</v>
      </c>
      <c r="O3583" s="117">
        <f>'8th 4'!AA64</f>
        <v>0</v>
      </c>
      <c r="P3583" s="117">
        <f>'8th 5'!AA64</f>
        <v>0</v>
      </c>
      <c r="Q3583" s="117">
        <f>'8th 6'!AA64</f>
        <v>0</v>
      </c>
      <c r="R3583" s="117">
        <f>'8th 7'!AA64</f>
        <v>0</v>
      </c>
      <c r="S3583" s="466"/>
      <c r="T3583" s="453"/>
      <c r="U3583" s="442"/>
      <c r="V3583" s="444">
        <f>IF((C3584+C3586)=0,0,C3579)+IF((D3584+D3586)=0,0,D3579)+IF((E3584+E3586)=0,0,E3579)+IF((F3584+F3586)=0,0,F3579)+IF((G3584+G3586)=0,0,G3579)+IF((H3584+H3586)=0,0,H3579)+IF((L3584+L3586)=0,0,L3579)+IF((M3584+M3586)=0,0,M3579)+IF((N3584+N3586)=0,0,N3579)+IF((O3584+O3586)=0,0,O3579)+IF((P3584+P3586)=0,0,P3579)+IF((Q3584+Q3586)=0,0,Q3579)+IF((R3584+R3586)=0,0,R3579)+IF(I3590&gt;0,1.5,0)</f>
        <v>0</v>
      </c>
      <c r="W3583" s="457">
        <f>I3580+S3580+(I3590*1.5)</f>
        <v>0</v>
      </c>
      <c r="X3583" s="440" t="e">
        <f>IF(S3580&gt;0,(W3583/31.5),J3582)</f>
        <v>#DIV/0!</v>
      </c>
      <c r="Y3583" s="164" t="e">
        <f>IF(X3583&gt;=4,"A+",IF(X3583&gt;=3.75,"A",IF(X3583&gt;=3.5,"A-",IF(X3583&gt;=3.25,"B+",IF(X3583&gt;=3,"B",IF(X3583&gt;=2.75,"B-",IF(X3583&gt;=2.5,"C+",IF(X3583&gt;=2,"C","F"))))))))</f>
        <v>#DIV/0!</v>
      </c>
      <c r="Z3583" s="510"/>
    </row>
    <row r="3584" spans="1:26" ht="16.5">
      <c r="A3584" s="424"/>
      <c r="B3584" s="91" t="s">
        <v>1</v>
      </c>
      <c r="C3584" s="104">
        <f>'7th 1'!AC64</f>
        <v>0</v>
      </c>
      <c r="D3584" s="104">
        <f>'7th 2'!AC64</f>
        <v>0</v>
      </c>
      <c r="E3584" s="104">
        <f>'7th 3'!AC64</f>
        <v>0</v>
      </c>
      <c r="F3584" s="104">
        <f>'7th 4'!AC64</f>
        <v>0</v>
      </c>
      <c r="G3584" s="104">
        <f>'7th 5'!AC64</f>
        <v>0</v>
      </c>
      <c r="H3584" s="104">
        <f>'7th 6'!AC64</f>
        <v>0</v>
      </c>
      <c r="I3584" s="466"/>
      <c r="J3584" s="98"/>
      <c r="K3584" s="112"/>
      <c r="L3584" s="104">
        <f>'8th 1'!AC64</f>
        <v>0</v>
      </c>
      <c r="M3584" s="104">
        <f>'8th 2'!AC64</f>
        <v>0</v>
      </c>
      <c r="N3584" s="104">
        <f>'8th 3'!AC64</f>
        <v>0</v>
      </c>
      <c r="O3584" s="104">
        <f>'8th 4'!AC64</f>
        <v>0</v>
      </c>
      <c r="P3584" s="104">
        <f>'8th 5'!AC64</f>
        <v>0</v>
      </c>
      <c r="Q3584" s="104">
        <f>'8th 6'!AC64</f>
        <v>0</v>
      </c>
      <c r="R3584" s="104">
        <f>'8th 7'!AC64</f>
        <v>0</v>
      </c>
      <c r="S3584" s="466"/>
      <c r="T3584" s="98"/>
      <c r="V3584" s="456"/>
      <c r="W3584" s="448"/>
      <c r="X3584" s="441"/>
      <c r="Y3584" s="451" t="e">
        <f>IF(S3580&gt;0,(IF(X3583&gt;=2.5,Y3583,IF(X3583&gt;=2.25,"C",IF(X3583&gt;=2,"D","F")))),K3582)</f>
        <v>#DIV/0!</v>
      </c>
      <c r="Z3584" s="510"/>
    </row>
    <row r="3585" spans="1:26" ht="16.5">
      <c r="A3585" s="424"/>
      <c r="B3585" s="91" t="s">
        <v>2</v>
      </c>
      <c r="C3585" s="104" t="str">
        <f>'7th 1'!AB64</f>
        <v/>
      </c>
      <c r="D3585" s="104" t="str">
        <f>'7th 2'!AB64</f>
        <v/>
      </c>
      <c r="E3585" s="104" t="str">
        <f>'7th 3'!AB64</f>
        <v/>
      </c>
      <c r="F3585" s="104" t="str">
        <f>'7th 4'!AB64</f>
        <v/>
      </c>
      <c r="G3585" s="104" t="str">
        <f>'7th 5'!AB64</f>
        <v/>
      </c>
      <c r="H3585" s="104" t="str">
        <f>'7th 6'!AB64</f>
        <v/>
      </c>
      <c r="I3585" s="466"/>
      <c r="J3585" s="98"/>
      <c r="K3585" s="90"/>
      <c r="L3585" s="104" t="str">
        <f>'8th 1'!AB64</f>
        <v/>
      </c>
      <c r="M3585" s="104" t="str">
        <f>'8th 2'!AB64</f>
        <v/>
      </c>
      <c r="N3585" s="104" t="str">
        <f>'8th 3'!AB64</f>
        <v/>
      </c>
      <c r="O3585" s="104" t="str">
        <f>'8th 4'!AB64</f>
        <v/>
      </c>
      <c r="P3585" s="104" t="str">
        <f>'8th 5'!AB64</f>
        <v/>
      </c>
      <c r="Q3585" s="104" t="str">
        <f>'8th 6'!AB64</f>
        <v/>
      </c>
      <c r="R3585" s="104" t="str">
        <f>'8th 7'!AB64</f>
        <v/>
      </c>
      <c r="S3585" s="466"/>
      <c r="T3585" s="98"/>
      <c r="U3585" s="90"/>
      <c r="V3585" s="446"/>
      <c r="W3585" s="449"/>
      <c r="X3585" s="450"/>
      <c r="Y3585" s="452"/>
      <c r="Z3585" s="510"/>
    </row>
    <row r="3586" spans="1:26" ht="16.5">
      <c r="A3586" s="413" t="s">
        <v>127</v>
      </c>
      <c r="B3586" s="91" t="s">
        <v>1</v>
      </c>
      <c r="C3586" s="104" t="str">
        <f>'7th 1'!AD64</f>
        <v>3.56</v>
      </c>
      <c r="D3586" s="104">
        <f>'7th 2'!AD64</f>
        <v>0</v>
      </c>
      <c r="E3586" s="104">
        <f>'7th 3'!AD64</f>
        <v>0</v>
      </c>
      <c r="F3586" s="104">
        <f>'7th 4'!AD64</f>
        <v>0</v>
      </c>
      <c r="G3586" s="104">
        <f>'7th 5'!AD64</f>
        <v>0</v>
      </c>
      <c r="H3586" s="104">
        <f>'7th 6'!AD64</f>
        <v>0</v>
      </c>
      <c r="I3586" s="415">
        <f>(C3586*C3579)+(D3586*D3579)+(E3586*E3579)+(F3586*F3579)+(G3586*G3579)+(H3586*H3579)</f>
        <v>0</v>
      </c>
      <c r="J3586" s="417">
        <f>IF(C3586&gt;0,(C3584*C3579),0)+IF(D3586&gt;0,(D3584*D3579),0)+IF(E3586&gt;0,(E3584*E3579),0)+IF(F3586&gt;0,(F3584*F3579),0)+IF(G3586&gt;0,(G3584*G3579),0)+IF(H3586&gt;0,(H3584*H3579),0)</f>
        <v>0</v>
      </c>
      <c r="K3586" s="418">
        <f>IF(C3586&gt;C3584,((C3586*C3579)-(C3584*C3579)),0)+IF(D3586&gt;D3584,((D3586*D3579)-(D3584*D3579)),0)+IF(E3586&gt;E3584,((E3586*E3579)-(E3584*E3579)),0)+IF(F3586&gt;F3584,((F3586*F3579)-(F3584*F3579)),0)+IF(G3586&gt;G3584,((G3586*G3579)-(G3584*G3579)),0)+IF(H3586&gt;H3584,((H3586*H3579)-(H3584*H3579)),0)</f>
        <v>0</v>
      </c>
      <c r="L3586" s="165">
        <f>'8th 1'!AD64</f>
        <v>0</v>
      </c>
      <c r="M3586" s="104">
        <f>'8th 2'!AD64</f>
        <v>0</v>
      </c>
      <c r="N3586" s="104">
        <f>'8th 3'!AD64</f>
        <v>0</v>
      </c>
      <c r="O3586" s="104">
        <f>'8th 4'!AD64</f>
        <v>0</v>
      </c>
      <c r="P3586" s="104">
        <f>'8th 5'!AD64</f>
        <v>0</v>
      </c>
      <c r="Q3586" s="104">
        <f>'8th 6'!AD64</f>
        <v>0</v>
      </c>
      <c r="R3586" s="104">
        <f>'8th 7'!AD64</f>
        <v>0</v>
      </c>
      <c r="S3586" s="403">
        <f>(L3586*L3579)+(M3586*M3579)+(N3586*N3579)+(O3586*O3579)+(P3586*P3579)+(Q3586*Q3579)+(R3586*R3579)</f>
        <v>0</v>
      </c>
      <c r="T3586" s="417">
        <f>IF(L3586&gt;0,(L3584*L3579),0)+IF(M3586&gt;0,(M3584*M3579),0)+IF(N3586&gt;0,(N3584*N3579),0)+IF(O3586&gt;0,(O3584*O3579),0)+IF(P3586&gt;0,(P3584*P3579),0)+IF(Q3586&gt;0,(Q3584*Q3579),0)+IF(R3586&gt;0,(R3584*R3579),0)</f>
        <v>0</v>
      </c>
      <c r="U3586" s="399">
        <f>IF(L3586&gt;L3584,((L3586*L3579)-(L3584*L3579)),0)+IF(M3586&gt;M3584,((M3586*M3579)-(M3584*M3579)),0)+IF(N3586&gt;N3584,((N3586*N3579)-(N3584*N3579)),0)+IF(O3586&gt;O3584,((O3586*O3579)-(O3584*O3579)),0)+IF(P3586&gt;P3584,((P3586*P3579)-(P3584*P3579)),0)+IF(Q3586&gt;Q3584,((Q3586*Q3579)-(Q3584*Q3579)),0)+IF(R3586&gt;R3584,((R3586*R3579)-(R3584*R3579)),0)</f>
        <v>0</v>
      </c>
      <c r="V3586" s="401">
        <f>I3586+S3586</f>
        <v>0</v>
      </c>
      <c r="W3586" s="403">
        <f>J3586+T3586</f>
        <v>0</v>
      </c>
      <c r="X3586" s="403">
        <f>K3586+U3586</f>
        <v>0</v>
      </c>
      <c r="Y3586" s="405">
        <f>IF(V3578&gt;0,(X3586+Y3573),0)</f>
        <v>0</v>
      </c>
      <c r="Z3586" s="510"/>
    </row>
    <row r="3587" spans="1:26" ht="15.75" customHeight="1" thickBot="1">
      <c r="A3587" s="414"/>
      <c r="B3587" s="157" t="s">
        <v>23</v>
      </c>
      <c r="C3587" s="180" t="str">
        <f>'7th 1'!AE64</f>
        <v>Imp:</v>
      </c>
      <c r="D3587" s="180" t="str">
        <f>'7th 2'!AE64</f>
        <v/>
      </c>
      <c r="E3587" s="180" t="str">
        <f>'7th 3'!AE64</f>
        <v/>
      </c>
      <c r="F3587" s="180" t="str">
        <f>'7th 4'!AE64</f>
        <v/>
      </c>
      <c r="G3587" s="180" t="str">
        <f>'7th 5'!AE64</f>
        <v/>
      </c>
      <c r="H3587" s="180" t="str">
        <f>'7th 6'!AE64</f>
        <v/>
      </c>
      <c r="I3587" s="416"/>
      <c r="J3587" s="416"/>
      <c r="K3587" s="419"/>
      <c r="L3587" s="180" t="str">
        <f>'8th 1'!AE64</f>
        <v/>
      </c>
      <c r="M3587" s="180" t="str">
        <f>'8th 2'!AE64</f>
        <v/>
      </c>
      <c r="N3587" s="180" t="str">
        <f>'8th 3'!AE64</f>
        <v/>
      </c>
      <c r="O3587" s="180" t="str">
        <f>'8th 4'!AE64</f>
        <v/>
      </c>
      <c r="P3587" s="180" t="str">
        <f>'8th 5'!AE64</f>
        <v/>
      </c>
      <c r="Q3587" s="180" t="str">
        <f>'8th 6'!AE64</f>
        <v/>
      </c>
      <c r="R3587" s="180" t="str">
        <f>'8th 7'!AE64</f>
        <v/>
      </c>
      <c r="S3587" s="420"/>
      <c r="T3587" s="420"/>
      <c r="U3587" s="400"/>
      <c r="V3587" s="402"/>
      <c r="W3587" s="404"/>
      <c r="X3587" s="404"/>
      <c r="Y3587" s="406"/>
      <c r="Z3587" s="510"/>
    </row>
    <row r="3588" spans="1:26" ht="9.75" customHeight="1" thickTop="1" thickBot="1">
      <c r="C3588" s="53"/>
      <c r="D3588" s="53"/>
      <c r="E3588" s="53"/>
      <c r="F3588" s="53"/>
      <c r="G3588" s="53"/>
      <c r="H3588" s="53"/>
      <c r="L3588" s="53"/>
      <c r="M3588" s="53"/>
      <c r="N3588" s="53"/>
      <c r="O3588" s="53"/>
      <c r="P3588" s="53"/>
      <c r="Q3588" s="53"/>
      <c r="R3588" s="53"/>
      <c r="V3588" s="53"/>
      <c r="W3588" s="53"/>
      <c r="X3588" s="53"/>
      <c r="Y3588" s="53"/>
    </row>
    <row r="3589" spans="1:26" ht="18.75" thickTop="1">
      <c r="A3589" s="407" t="s">
        <v>33</v>
      </c>
      <c r="B3589" s="408"/>
      <c r="C3589" s="376" t="s">
        <v>35</v>
      </c>
      <c r="D3589" s="380"/>
      <c r="E3589" s="376" t="s">
        <v>30</v>
      </c>
      <c r="F3589" s="380"/>
      <c r="G3589" s="376" t="s">
        <v>31</v>
      </c>
      <c r="H3589" s="380"/>
      <c r="I3589" s="376" t="s">
        <v>32</v>
      </c>
      <c r="J3589" s="411"/>
      <c r="K3589" s="411"/>
      <c r="L3589" s="412"/>
      <c r="M3589" s="370" t="s">
        <v>50</v>
      </c>
      <c r="N3589" s="371"/>
      <c r="O3589" s="376" t="s">
        <v>0</v>
      </c>
      <c r="P3589" s="377"/>
      <c r="Q3589" s="169" t="s">
        <v>29</v>
      </c>
      <c r="R3589" s="378" t="s">
        <v>216</v>
      </c>
      <c r="S3589" s="379"/>
      <c r="T3589" s="379"/>
      <c r="U3589" s="380"/>
      <c r="V3589" s="381" t="s">
        <v>2</v>
      </c>
      <c r="W3589" s="382"/>
      <c r="X3589" s="170"/>
      <c r="Y3589" s="171"/>
    </row>
    <row r="3590" spans="1:26" s="113" customFormat="1" ht="18" customHeight="1">
      <c r="A3590" s="409"/>
      <c r="B3590" s="410"/>
      <c r="C3590" s="383">
        <f>'viva-1'!K62</f>
        <v>0</v>
      </c>
      <c r="D3590" s="384"/>
      <c r="E3590" s="383">
        <f>'viva-2'!K62</f>
        <v>0</v>
      </c>
      <c r="F3590" s="384"/>
      <c r="G3590" s="385">
        <f>'viva-3'!K62</f>
        <v>0</v>
      </c>
      <c r="H3590" s="384"/>
      <c r="I3590" s="383">
        <f>'viva-4'!K62</f>
        <v>0</v>
      </c>
      <c r="J3590" s="386"/>
      <c r="K3590" s="386"/>
      <c r="L3590" s="387"/>
      <c r="M3590" s="372"/>
      <c r="N3590" s="373"/>
      <c r="O3590" s="388">
        <f>W3578+Y3586</f>
        <v>0</v>
      </c>
      <c r="P3590" s="389"/>
      <c r="Q3590" s="397">
        <f>V3578</f>
        <v>0</v>
      </c>
      <c r="R3590" s="392">
        <f>O3590/126</f>
        <v>0</v>
      </c>
      <c r="S3590" s="393"/>
      <c r="T3590" s="393"/>
      <c r="U3590" s="394"/>
      <c r="V3590" s="359">
        <f>IF(R3590&gt;=2.5,Y3590,IF(R3590&gt;=2.25,"C",IF(R3590&gt;=2,"D",IF(R3590=0,0,"F"))))</f>
        <v>0</v>
      </c>
      <c r="W3590" s="360"/>
      <c r="X3590" s="172"/>
      <c r="Y3590" s="173" t="str">
        <f>IF(R3590&gt;=4,"A+",IF(R3590&gt;=3.75,"A",IF(R3590&gt;=3.5,"A-",IF(R3590&gt;=3.25,"B+",IF(R3590&gt;=3,"B",IF(R3590&gt;=2.75,"B-",IF(R3590&gt;=2.5,"C+",IF(R3590&gt;=2,"C","F"))))))))</f>
        <v>F</v>
      </c>
      <c r="Z3590" s="174"/>
    </row>
    <row r="3591" spans="1:26" ht="16.5" customHeight="1" thickBot="1">
      <c r="A3591" s="363" t="s">
        <v>34</v>
      </c>
      <c r="B3591" s="364"/>
      <c r="C3591" s="365" t="s">
        <v>1</v>
      </c>
      <c r="D3591" s="366"/>
      <c r="E3591" s="367">
        <f>C3590+E3590+G3590+I3590</f>
        <v>0</v>
      </c>
      <c r="F3591" s="368"/>
      <c r="G3591" s="365" t="s">
        <v>0</v>
      </c>
      <c r="H3591" s="366"/>
      <c r="I3591" s="367">
        <f>E3591*1.5</f>
        <v>0</v>
      </c>
      <c r="J3591" s="369"/>
      <c r="K3591" s="369"/>
      <c r="L3591" s="368"/>
      <c r="M3591" s="374"/>
      <c r="N3591" s="375"/>
      <c r="O3591" s="390"/>
      <c r="P3591" s="391"/>
      <c r="Q3591" s="398"/>
      <c r="R3591" s="395"/>
      <c r="S3591" s="395"/>
      <c r="T3591" s="395"/>
      <c r="U3591" s="396"/>
      <c r="V3591" s="361"/>
      <c r="W3591" s="362"/>
      <c r="X3591" s="175"/>
      <c r="Y3591" s="176"/>
    </row>
    <row r="3592" spans="1:26" ht="30" customHeight="1" thickTop="1">
      <c r="B3592" s="54"/>
      <c r="C3592" s="54"/>
      <c r="D3592" s="514" t="s">
        <v>24</v>
      </c>
      <c r="E3592" s="514"/>
      <c r="F3592" s="514"/>
      <c r="G3592" s="514"/>
      <c r="H3592" s="514"/>
      <c r="I3592" s="514"/>
      <c r="J3592" s="514"/>
      <c r="K3592" s="514"/>
      <c r="L3592" s="514"/>
      <c r="M3592" s="514"/>
      <c r="N3592" s="514"/>
      <c r="O3592" s="514"/>
      <c r="P3592" s="514"/>
      <c r="Q3592" s="514"/>
      <c r="R3592" s="514"/>
      <c r="S3592" s="514"/>
      <c r="T3592" s="55" t="s">
        <v>36</v>
      </c>
      <c r="U3592" s="56"/>
      <c r="V3592" s="515">
        <f>'1st 1'!R65</f>
        <v>0</v>
      </c>
      <c r="W3592" s="516"/>
      <c r="X3592" s="516"/>
      <c r="Y3592" s="516"/>
    </row>
    <row r="3593" spans="1:26" ht="18.75">
      <c r="A3593" s="57"/>
      <c r="B3593" s="58"/>
      <c r="C3593" s="59" t="s">
        <v>4</v>
      </c>
      <c r="D3593" s="60" t="s">
        <v>71</v>
      </c>
      <c r="E3593" s="60"/>
      <c r="F3593" s="53"/>
      <c r="G3593" s="61"/>
      <c r="H3593" s="517" t="s">
        <v>73</v>
      </c>
      <c r="I3593" s="518"/>
      <c r="J3593" s="518"/>
      <c r="K3593" s="518"/>
      <c r="L3593" s="518"/>
      <c r="M3593" s="518"/>
      <c r="N3593" s="518"/>
      <c r="O3593" s="62"/>
      <c r="P3593" s="62"/>
      <c r="Q3593" s="62"/>
      <c r="R3593" s="53"/>
      <c r="S3593" s="63"/>
      <c r="T3593" s="55" t="s">
        <v>37</v>
      </c>
      <c r="U3593" s="56"/>
      <c r="V3593" s="519">
        <f>'1st 1'!A65</f>
        <v>0</v>
      </c>
      <c r="W3593" s="516"/>
      <c r="X3593" s="516"/>
      <c r="Y3593" s="516"/>
    </row>
    <row r="3594" spans="1:26" ht="18.75">
      <c r="A3594" s="57"/>
      <c r="B3594" s="58"/>
      <c r="C3594" s="59" t="s">
        <v>5</v>
      </c>
      <c r="D3594" s="60" t="s">
        <v>66</v>
      </c>
      <c r="E3594" s="60"/>
      <c r="F3594" s="64"/>
      <c r="G3594" s="53"/>
      <c r="H3594" s="61"/>
      <c r="I3594" s="65"/>
      <c r="J3594" s="520">
        <f>'1st 1'!A4281</f>
        <v>0</v>
      </c>
      <c r="K3594" s="521"/>
      <c r="L3594" s="521"/>
      <c r="M3594" s="521"/>
      <c r="N3594" s="62"/>
      <c r="O3594" s="62"/>
      <c r="P3594" s="53"/>
      <c r="Q3594" s="53"/>
      <c r="R3594" s="53"/>
      <c r="S3594" s="63"/>
      <c r="T3594" s="55" t="s">
        <v>38</v>
      </c>
      <c r="U3594" s="56"/>
      <c r="V3594" s="56"/>
      <c r="W3594" s="56"/>
      <c r="X3594" s="56"/>
      <c r="Y3594" s="66">
        <f>'1st 1'!S65</f>
        <v>0</v>
      </c>
    </row>
    <row r="3595" spans="1:26" ht="18.75">
      <c r="A3595" s="57"/>
      <c r="B3595" s="58"/>
      <c r="C3595" s="59" t="s">
        <v>6</v>
      </c>
      <c r="D3595" s="60" t="s">
        <v>14</v>
      </c>
      <c r="E3595" s="58"/>
      <c r="F3595" s="67" t="s">
        <v>7</v>
      </c>
      <c r="G3595" s="68">
        <f>'1st 1'!B65</f>
        <v>0</v>
      </c>
      <c r="H3595" s="69"/>
      <c r="I3595" s="70"/>
      <c r="J3595" s="70"/>
      <c r="K3595" s="70"/>
      <c r="L3595" s="53"/>
      <c r="M3595" s="53"/>
      <c r="N3595" s="53"/>
      <c r="O3595" s="53"/>
      <c r="P3595" s="53"/>
      <c r="Q3595" s="53"/>
      <c r="R3595" s="53"/>
      <c r="V3595" s="53"/>
      <c r="W3595" s="53"/>
      <c r="X3595" s="53"/>
      <c r="Y3595" s="53"/>
    </row>
    <row r="3596" spans="1:26" ht="18.75">
      <c r="A3596" s="57"/>
      <c r="B3596" s="64"/>
      <c r="C3596" s="64"/>
      <c r="D3596" s="64"/>
      <c r="E3596" s="53"/>
      <c r="F3596" s="67" t="s">
        <v>8</v>
      </c>
      <c r="G3596" s="72">
        <f>'1st 1'!T65</f>
        <v>0</v>
      </c>
      <c r="H3596" s="69"/>
      <c r="I3596" s="70"/>
      <c r="J3596" s="70"/>
      <c r="K3596" s="70"/>
      <c r="L3596" s="53"/>
      <c r="M3596" s="53"/>
      <c r="N3596" s="53"/>
      <c r="O3596" s="53"/>
      <c r="P3596" s="53"/>
      <c r="Q3596" s="53"/>
      <c r="R3596" s="53"/>
      <c r="V3596" s="53"/>
      <c r="W3596" s="53"/>
      <c r="X3596" s="53"/>
      <c r="Y3596" s="53"/>
    </row>
    <row r="3597" spans="1:26" ht="18.75">
      <c r="A3597" s="57"/>
      <c r="B3597" s="64"/>
      <c r="C3597" s="64"/>
      <c r="D3597" s="64"/>
      <c r="E3597" s="53"/>
      <c r="F3597" s="67" t="s">
        <v>9</v>
      </c>
      <c r="G3597" s="72">
        <f>'1st 1'!U65</f>
        <v>0</v>
      </c>
      <c r="H3597" s="69"/>
      <c r="I3597" s="70"/>
      <c r="J3597" s="70"/>
      <c r="K3597" s="70"/>
      <c r="L3597" s="53"/>
      <c r="M3597" s="53"/>
      <c r="N3597" s="53"/>
      <c r="O3597" s="53"/>
      <c r="P3597" s="53"/>
      <c r="Q3597" s="53"/>
      <c r="R3597" s="53"/>
      <c r="V3597" s="53"/>
      <c r="W3597" s="53"/>
      <c r="X3597" s="53"/>
      <c r="Y3597" s="53"/>
    </row>
    <row r="3598" spans="1:26" ht="18.75">
      <c r="A3598" s="57"/>
      <c r="B3598" s="64"/>
      <c r="C3598" s="64"/>
      <c r="D3598" s="64"/>
      <c r="E3598" s="53"/>
      <c r="F3598" s="67" t="s">
        <v>10</v>
      </c>
      <c r="G3598" s="72">
        <f>'1st 1'!V65</f>
        <v>0</v>
      </c>
      <c r="H3598" s="69"/>
      <c r="I3598" s="73"/>
      <c r="J3598" s="73"/>
      <c r="K3598" s="73"/>
      <c r="L3598" s="53"/>
      <c r="M3598" s="53"/>
      <c r="N3598" s="53"/>
      <c r="O3598" s="53"/>
      <c r="P3598" s="53"/>
      <c r="Q3598" s="53"/>
      <c r="R3598" s="53"/>
      <c r="V3598" s="53"/>
      <c r="W3598" s="53"/>
      <c r="X3598" s="53"/>
      <c r="Y3598" s="53"/>
    </row>
    <row r="3599" spans="1:26" ht="21.75" customHeight="1" thickBot="1">
      <c r="A3599" s="522" t="s">
        <v>25</v>
      </c>
      <c r="B3599" s="522"/>
      <c r="C3599" s="523"/>
      <c r="D3599" s="523"/>
      <c r="E3599" s="523"/>
      <c r="F3599" s="523"/>
      <c r="G3599" s="523"/>
      <c r="H3599" s="523"/>
      <c r="I3599" s="523"/>
      <c r="J3599" s="523"/>
      <c r="K3599" s="523"/>
      <c r="L3599" s="524"/>
      <c r="M3599" s="524"/>
      <c r="N3599" s="524"/>
      <c r="O3599" s="524"/>
      <c r="P3599" s="524"/>
      <c r="Q3599" s="524"/>
      <c r="R3599" s="524"/>
      <c r="S3599" s="524"/>
      <c r="T3599" s="524"/>
      <c r="U3599" s="524"/>
      <c r="V3599" s="524"/>
      <c r="W3599" s="524"/>
      <c r="X3599" s="524"/>
      <c r="Y3599" s="524"/>
    </row>
    <row r="3600" spans="1:26" ht="19.5" customHeight="1" thickTop="1" thickBot="1">
      <c r="A3600" s="478" t="s">
        <v>42</v>
      </c>
      <c r="B3600" s="479"/>
      <c r="C3600" s="479"/>
      <c r="D3600" s="479"/>
      <c r="E3600" s="479"/>
      <c r="F3600" s="479"/>
      <c r="G3600" s="479"/>
      <c r="H3600" s="479"/>
      <c r="I3600" s="479"/>
      <c r="J3600" s="479"/>
      <c r="K3600" s="480"/>
      <c r="L3600" s="479" t="s">
        <v>43</v>
      </c>
      <c r="M3600" s="479"/>
      <c r="N3600" s="479"/>
      <c r="O3600" s="479"/>
      <c r="P3600" s="479"/>
      <c r="Q3600" s="479"/>
      <c r="R3600" s="479"/>
      <c r="S3600" s="479"/>
      <c r="T3600" s="479"/>
      <c r="U3600" s="506"/>
      <c r="V3600" s="507" t="s">
        <v>39</v>
      </c>
      <c r="W3600" s="508"/>
      <c r="X3600" s="508"/>
      <c r="Y3600" s="509"/>
      <c r="Z3600" s="510" t="s">
        <v>68</v>
      </c>
    </row>
    <row r="3601" spans="1:26" ht="19.5" thickTop="1" thickBot="1">
      <c r="A3601" s="74" t="s">
        <v>22</v>
      </c>
      <c r="B3601" s="75"/>
      <c r="C3601" s="76">
        <f>'1st 1'!C4</f>
        <v>101</v>
      </c>
      <c r="D3601" s="76">
        <f>'1st 2'!C4</f>
        <v>102</v>
      </c>
      <c r="E3601" s="76">
        <f>'1st 3'!C4</f>
        <v>103</v>
      </c>
      <c r="F3601" s="76">
        <f>'1st 4'!C4</f>
        <v>104</v>
      </c>
      <c r="G3601" s="76">
        <f>'1st 5'!C4</f>
        <v>105</v>
      </c>
      <c r="H3601" s="76">
        <f>'1st 6'!C4</f>
        <v>106</v>
      </c>
      <c r="I3601" s="511" t="s">
        <v>0</v>
      </c>
      <c r="J3601" s="511" t="s">
        <v>3</v>
      </c>
      <c r="K3601" s="512" t="s">
        <v>2</v>
      </c>
      <c r="L3601" s="76">
        <f>'2nd 1'!C4</f>
        <v>107</v>
      </c>
      <c r="M3601" s="76">
        <f>'2nd 2'!C4</f>
        <v>108</v>
      </c>
      <c r="N3601" s="76">
        <f>'2nd 3'!C4</f>
        <v>109</v>
      </c>
      <c r="O3601" s="76">
        <f>'2nd 4'!C4</f>
        <v>110</v>
      </c>
      <c r="P3601" s="76">
        <f>'2nd 5'!C4</f>
        <v>111</v>
      </c>
      <c r="Q3601" s="76">
        <f>'2nd 6'!C4</f>
        <v>112</v>
      </c>
      <c r="R3601" s="76">
        <f>'2nd 7'!C4</f>
        <v>0</v>
      </c>
      <c r="S3601" s="429" t="s">
        <v>0</v>
      </c>
      <c r="T3601" s="429" t="s">
        <v>3</v>
      </c>
      <c r="U3601" s="431" t="s">
        <v>2</v>
      </c>
      <c r="V3601" s="492" t="s">
        <v>29</v>
      </c>
      <c r="W3601" s="493" t="s">
        <v>0</v>
      </c>
      <c r="X3601" s="494" t="s">
        <v>3</v>
      </c>
      <c r="Y3601" s="495" t="s">
        <v>2</v>
      </c>
      <c r="Z3601" s="510"/>
    </row>
    <row r="3602" spans="1:26" ht="64.5" customHeight="1" thickTop="1" thickBot="1">
      <c r="A3602" s="77" t="s">
        <v>63</v>
      </c>
      <c r="B3602" s="78"/>
      <c r="C3602" s="114" t="str">
        <f>'1st 1'!C6</f>
        <v>Drawing-1</v>
      </c>
      <c r="D3602" s="114" t="str">
        <f>'1st 2'!C6</f>
        <v>Sketch-1</v>
      </c>
      <c r="E3602" s="114" t="str">
        <f>'1st 3'!C6</f>
        <v>Parspective-1</v>
      </c>
      <c r="F3602" s="114" t="str">
        <f>'1st 4'!C6</f>
        <v>Study and Composition-1</v>
      </c>
      <c r="G3602" s="114" t="str">
        <f>'1st 5'!C6</f>
        <v>History of Civilization-1</v>
      </c>
      <c r="H3602" s="114" t="str">
        <f>'1st 6'!C6</f>
        <v>Nazrul Studies</v>
      </c>
      <c r="I3602" s="481"/>
      <c r="J3602" s="481"/>
      <c r="K3602" s="482"/>
      <c r="L3602" s="114" t="str">
        <f>'2nd 1'!C6</f>
        <v>Drawing-2</v>
      </c>
      <c r="M3602" s="114" t="str">
        <f>'2nd 2'!C6</f>
        <v>Sketch-2</v>
      </c>
      <c r="N3602" s="114" t="str">
        <f>'2nd 3'!C6</f>
        <v>Perspective- 2</v>
      </c>
      <c r="O3602" s="114" t="str">
        <f>'2nd 4'!C6</f>
        <v>Basic Design</v>
      </c>
      <c r="P3602" s="114" t="str">
        <f>'2nd 5'!C6</f>
        <v xml:space="preserve"> Study &amp; composition 2</v>
      </c>
      <c r="Q3602" s="114" t="str">
        <f>'2nd 6'!C6</f>
        <v>History of Civilization -2</v>
      </c>
      <c r="R3602" s="114">
        <f>'2nd 7'!C6</f>
        <v>0</v>
      </c>
      <c r="S3602" s="429"/>
      <c r="T3602" s="429"/>
      <c r="U3602" s="431"/>
      <c r="V3602" s="492"/>
      <c r="W3602" s="493"/>
      <c r="X3602" s="493"/>
      <c r="Y3602" s="495"/>
      <c r="Z3602" s="510"/>
    </row>
    <row r="3603" spans="1:26" ht="18.75" thickTop="1">
      <c r="A3603" s="77" t="s">
        <v>12</v>
      </c>
      <c r="B3603" s="78"/>
      <c r="C3603" s="80">
        <f>'1st 1'!G4</f>
        <v>3</v>
      </c>
      <c r="D3603" s="80">
        <f>'1st 2'!G4</f>
        <v>1.5</v>
      </c>
      <c r="E3603" s="80">
        <f>'1st 3'!G4</f>
        <v>3</v>
      </c>
      <c r="F3603" s="80">
        <f>'1st 4'!G4</f>
        <v>3</v>
      </c>
      <c r="G3603" s="80">
        <f>'1st 5'!G4</f>
        <v>1.5</v>
      </c>
      <c r="H3603" s="80">
        <f>'1st 6'!G4</f>
        <v>3</v>
      </c>
      <c r="I3603" s="481"/>
      <c r="J3603" s="481"/>
      <c r="K3603" s="513"/>
      <c r="L3603" s="80">
        <f>'2nd 1'!G4</f>
        <v>3</v>
      </c>
      <c r="M3603" s="80">
        <f>'2nd 2'!G4</f>
        <v>1.5</v>
      </c>
      <c r="N3603" s="80">
        <f>'2nd 3'!G4</f>
        <v>3</v>
      </c>
      <c r="O3603" s="80">
        <f>'2nd 4'!G4</f>
        <v>1.5</v>
      </c>
      <c r="P3603" s="80">
        <f>'2nd 5'!G4</f>
        <v>3</v>
      </c>
      <c r="Q3603" s="80">
        <f>'2nd 6'!G4</f>
        <v>3</v>
      </c>
      <c r="R3603" s="80">
        <f>'2nd 7'!G4</f>
        <v>0</v>
      </c>
      <c r="S3603" s="430"/>
      <c r="T3603" s="430"/>
      <c r="U3603" s="432"/>
      <c r="V3603" s="468"/>
      <c r="W3603" s="471"/>
      <c r="X3603" s="471"/>
      <c r="Y3603" s="422"/>
      <c r="Z3603" s="510"/>
    </row>
    <row r="3604" spans="1:26" ht="16.5" customHeight="1">
      <c r="A3604" s="77" t="s">
        <v>11</v>
      </c>
      <c r="B3604" s="78"/>
      <c r="C3604" s="80">
        <v>100</v>
      </c>
      <c r="D3604" s="80">
        <v>100</v>
      </c>
      <c r="E3604" s="80">
        <v>100</v>
      </c>
      <c r="F3604" s="80">
        <v>100</v>
      </c>
      <c r="G3604" s="80">
        <v>100</v>
      </c>
      <c r="H3604" s="80">
        <v>100</v>
      </c>
      <c r="I3604" s="496">
        <f>(C3608*C3603)+(D3608*D3603)+(E3608*E3603)+(F3608*F3603)+(G3608*G3603)+(H3608*H3603)</f>
        <v>0</v>
      </c>
      <c r="J3604" s="82"/>
      <c r="K3604" s="83" t="str">
        <f>IF(J3605&gt;=4,"A+",IF(J3605&gt;=3.75,"A",IF(J3605&gt;=3.5,"A-",IF(J3605&gt;=3.25,"B+",IF(J3605&gt;=3,"B",IF(J3605&gt;=2.75,"B-",IF(J3605&gt;=2.5,"C+",IF(J3605&gt;=2,"C","F"))))))))</f>
        <v>F</v>
      </c>
      <c r="L3604" s="81">
        <v>100</v>
      </c>
      <c r="M3604" s="80">
        <v>100</v>
      </c>
      <c r="N3604" s="80">
        <v>100</v>
      </c>
      <c r="O3604" s="80">
        <v>100</v>
      </c>
      <c r="P3604" s="80">
        <v>100</v>
      </c>
      <c r="Q3604" s="80">
        <v>100</v>
      </c>
      <c r="R3604" s="80">
        <v>100</v>
      </c>
      <c r="S3604" s="465">
        <f>(L3608*L3603)+(M3608*M3603)+(N3608*N3603)+(O3608*O3603)+(P3608*P3603)+(Q3608*Q3603)+(R3608*R3603)</f>
        <v>0</v>
      </c>
      <c r="T3604" s="84"/>
      <c r="U3604" s="85" t="str">
        <f>IF(T3605&gt;=4,"A+",IF(T3605&gt;=3.75,"A",IF(T3605&gt;=3.5,"A-",IF(T3605&gt;=3.25,"B+",IF(T3605&gt;=3,"B",IF(T3605&gt;=2.75,"B-",IF(T3605&gt;=2.5,"C+",IF(T3605&gt;=2,"C","F"))))))))</f>
        <v>F</v>
      </c>
      <c r="V3604" s="498">
        <f>IF((C3608+C3610)=0,0,C3603)+IF((D3608+D3610)=0,0,D3603)+IF((E3608+E3610)=0,0,E3603)+IF((F3608+F3610)=0,0,F3603)+IF((G3608+G3610)=0,0,G3603)+IF((H3608+H3610)=0,0,H3603)+IF((L3608+L3610)=0,0,L3603)+IF((M3608+M3610)=0,0,M3603)+IF((N3608+N3610)=0,0,N3603)+IF((O3608+O3610)=0,0,O3603)+IF((P3608+P3610)=0,0,P3603)+IF((Q3608+Q3610)=0,0,Q3603)+IF((R3608+R3610)=0,0,R3603)+IF(C3653=0,0,1.5)</f>
        <v>0</v>
      </c>
      <c r="W3604" s="415">
        <f>I3604+S3604+(C3653*1.5)</f>
        <v>0</v>
      </c>
      <c r="X3604" s="503">
        <f>IF(S3604&gt;0,(W3604/31.5),J3605)</f>
        <v>0</v>
      </c>
      <c r="Y3604" s="154" t="str">
        <f>IF(X3604&gt;=4,"A+",IF(X3604&gt;=3.75,"A",IF(X3604&gt;=3.5,"A-",IF(X3604&gt;=3.25,"B+",IF(X3604&gt;=3,"B",IF(X3604&gt;=2.75,"B-",IF(X3604&gt;=2.5,"C+",IF(X3604&gt;=2,"C","F"))))))))</f>
        <v>F</v>
      </c>
      <c r="Z3604" s="510"/>
    </row>
    <row r="3605" spans="1:26" ht="18">
      <c r="A3605" s="77" t="s">
        <v>28</v>
      </c>
      <c r="B3605" s="86"/>
      <c r="C3605" s="87">
        <f>'1st 1'!C65</f>
        <v>0</v>
      </c>
      <c r="D3605" s="87">
        <f>'1st 2'!C65</f>
        <v>0</v>
      </c>
      <c r="E3605" s="87">
        <f>'1st 3'!C65</f>
        <v>0</v>
      </c>
      <c r="F3605" s="87">
        <f>'1st 4'!C65</f>
        <v>0</v>
      </c>
      <c r="G3605" s="87">
        <f>'1st 5'!C65</f>
        <v>0</v>
      </c>
      <c r="H3605" s="87">
        <f>'1st 6'!C65</f>
        <v>0</v>
      </c>
      <c r="I3605" s="497"/>
      <c r="J3605" s="485">
        <f>I3604/(C3603+D3603+E3603+F3603+G3603+H3603)</f>
        <v>0</v>
      </c>
      <c r="K3605" s="88"/>
      <c r="L3605" s="89">
        <f>'2nd 1'!C65</f>
        <v>0</v>
      </c>
      <c r="M3605" s="87">
        <f>'2nd 2'!C65</f>
        <v>0</v>
      </c>
      <c r="N3605" s="87">
        <f>'2nd 3'!C65</f>
        <v>0</v>
      </c>
      <c r="O3605" s="87">
        <f>'2nd 4'!C65</f>
        <v>0</v>
      </c>
      <c r="P3605" s="87">
        <f>'2nd 5'!C65</f>
        <v>0</v>
      </c>
      <c r="Q3605" s="87">
        <f>'2nd 6'!C65</f>
        <v>0</v>
      </c>
      <c r="R3605" s="87">
        <f>'2nd 7'!C65</f>
        <v>0</v>
      </c>
      <c r="S3605" s="457"/>
      <c r="T3605" s="485">
        <f>S3604/(L3603+M3603+N3603+O3603+P3603+Q3603+R3603)</f>
        <v>0</v>
      </c>
      <c r="U3605" s="90"/>
      <c r="V3605" s="499"/>
      <c r="W3605" s="501"/>
      <c r="X3605" s="453"/>
      <c r="Y3605" s="487">
        <f>IF(S3604&gt;0,(IF(X3604&gt;=2.5,Y3604,IF(X3604&gt;=2.25,"C",IF(X3604&gt;=2,"D","F")))),K3606)</f>
        <v>0</v>
      </c>
      <c r="Z3605" s="510"/>
    </row>
    <row r="3606" spans="1:26" ht="16.5" customHeight="1">
      <c r="A3606" s="423" t="s">
        <v>26</v>
      </c>
      <c r="B3606" s="91" t="s">
        <v>60</v>
      </c>
      <c r="C3606" s="87">
        <f>'1st 1'!J65</f>
        <v>0</v>
      </c>
      <c r="D3606" s="87">
        <f>'1st 2'!J65</f>
        <v>0</v>
      </c>
      <c r="E3606" s="87">
        <f>'1st 3'!J65</f>
        <v>0</v>
      </c>
      <c r="F3606" s="87">
        <f>'1st 4'!J65</f>
        <v>0</v>
      </c>
      <c r="G3606" s="87">
        <f>'1st 5'!J65</f>
        <v>0</v>
      </c>
      <c r="H3606" s="87">
        <f>'1st 6'!J65</f>
        <v>0</v>
      </c>
      <c r="I3606" s="497"/>
      <c r="J3606" s="505"/>
      <c r="K3606" s="489">
        <f>IF(J3605&gt;=2.5,K3604,IF(J3605&gt;=2.25,"C",IF(J3605&gt;=2,"D",IF(J3605=0,0,"F"))))</f>
        <v>0</v>
      </c>
      <c r="L3606" s="89">
        <f>'2nd 1'!J65</f>
        <v>0</v>
      </c>
      <c r="M3606" s="87">
        <f>'2nd 2'!J65</f>
        <v>0</v>
      </c>
      <c r="N3606" s="87">
        <f>'2nd 3'!J65</f>
        <v>0</v>
      </c>
      <c r="O3606" s="87">
        <f>'2nd 4'!J65</f>
        <v>0</v>
      </c>
      <c r="P3606" s="87">
        <f>'2nd 5'!J65</f>
        <v>0</v>
      </c>
      <c r="Q3606" s="87">
        <f>'2nd 6'!J65</f>
        <v>0</v>
      </c>
      <c r="R3606" s="87">
        <f>'2nd 7'!J65</f>
        <v>0</v>
      </c>
      <c r="S3606" s="457"/>
      <c r="T3606" s="486"/>
      <c r="U3606" s="442">
        <f>IF(T3605&gt;=2.5,U3604,IF(T3605&gt;=2.25,"C",IF(T3605&gt;=2,"D",IF(T3605=0,0,"F"))))</f>
        <v>0</v>
      </c>
      <c r="V3606" s="499"/>
      <c r="W3606" s="501"/>
      <c r="X3606" s="453"/>
      <c r="Y3606" s="488"/>
      <c r="Z3606" s="510"/>
    </row>
    <row r="3607" spans="1:26" ht="16.5" customHeight="1">
      <c r="A3607" s="424"/>
      <c r="B3607" s="91" t="s">
        <v>67</v>
      </c>
      <c r="C3607" s="115">
        <f>'1st 1'!K65</f>
        <v>0</v>
      </c>
      <c r="D3607" s="115">
        <f>'1st 2'!K65</f>
        <v>0</v>
      </c>
      <c r="E3607" s="115">
        <f>'1st 3'!K65</f>
        <v>0</v>
      </c>
      <c r="F3607" s="115">
        <f>'1st 4'!K65</f>
        <v>0</v>
      </c>
      <c r="G3607" s="115">
        <f>'1st 5'!K65</f>
        <v>0</v>
      </c>
      <c r="H3607" s="115">
        <f>'1st 6'!K65</f>
        <v>0</v>
      </c>
      <c r="I3607" s="497"/>
      <c r="J3607" s="505"/>
      <c r="K3607" s="490"/>
      <c r="L3607" s="116">
        <f>'2nd 1'!K65</f>
        <v>0</v>
      </c>
      <c r="M3607" s="115">
        <f>'2nd 2'!K65</f>
        <v>0</v>
      </c>
      <c r="N3607" s="115">
        <f>'2nd 3'!K65</f>
        <v>0</v>
      </c>
      <c r="O3607" s="115">
        <f>'2nd 4'!K65</f>
        <v>0</v>
      </c>
      <c r="P3607" s="115">
        <f>'2nd 5'!K65</f>
        <v>0</v>
      </c>
      <c r="Q3607" s="115">
        <f>'2nd 6'!K65</f>
        <v>0</v>
      </c>
      <c r="R3607" s="115">
        <f>'2nd 7'!K65</f>
        <v>0</v>
      </c>
      <c r="S3607" s="457"/>
      <c r="T3607" s="486"/>
      <c r="U3607" s="491"/>
      <c r="V3607" s="499"/>
      <c r="W3607" s="501"/>
      <c r="X3607" s="453"/>
      <c r="Y3607" s="488"/>
      <c r="Z3607" s="510"/>
    </row>
    <row r="3608" spans="1:26" ht="18">
      <c r="A3608" s="424"/>
      <c r="B3608" s="91" t="s">
        <v>1</v>
      </c>
      <c r="C3608" s="87">
        <f>'1st 1'!M65</f>
        <v>0</v>
      </c>
      <c r="D3608" s="87">
        <f>'1st 2'!M65</f>
        <v>0</v>
      </c>
      <c r="E3608" s="87">
        <f>'1st 3'!M65</f>
        <v>0</v>
      </c>
      <c r="F3608" s="87">
        <f>'1st 4'!M65</f>
        <v>0</v>
      </c>
      <c r="G3608" s="87">
        <f>'1st 5'!M65</f>
        <v>0</v>
      </c>
      <c r="H3608" s="87">
        <f>'1st 6'!M65</f>
        <v>0</v>
      </c>
      <c r="I3608" s="497"/>
      <c r="J3608" s="505"/>
      <c r="K3608" s="92"/>
      <c r="L3608" s="89">
        <f>'2nd 1'!M65</f>
        <v>0</v>
      </c>
      <c r="M3608" s="87">
        <f>'2nd 2'!M65</f>
        <v>0</v>
      </c>
      <c r="N3608" s="87">
        <f>'2nd 3'!M65</f>
        <v>0</v>
      </c>
      <c r="O3608" s="87">
        <f>'2nd 4'!M65</f>
        <v>0</v>
      </c>
      <c r="P3608" s="87">
        <f>'2nd 5'!M65</f>
        <v>0</v>
      </c>
      <c r="Q3608" s="87">
        <f>'2nd 6'!M65</f>
        <v>0</v>
      </c>
      <c r="R3608" s="87">
        <f>'2nd 7'!M65</f>
        <v>0</v>
      </c>
      <c r="S3608" s="457"/>
      <c r="T3608" s="486"/>
      <c r="U3608" s="93"/>
      <c r="V3608" s="499"/>
      <c r="W3608" s="501"/>
      <c r="X3608" s="453"/>
      <c r="Y3608" s="155"/>
      <c r="Z3608" s="510"/>
    </row>
    <row r="3609" spans="1:26" ht="17.25" customHeight="1" thickBot="1">
      <c r="A3609" s="424"/>
      <c r="B3609" s="94" t="s">
        <v>2</v>
      </c>
      <c r="C3609" s="95">
        <f>'1st 1'!L65</f>
        <v>0</v>
      </c>
      <c r="D3609" s="95">
        <f>'1st 2'!L65</f>
        <v>0</v>
      </c>
      <c r="E3609" s="95">
        <f>'1st 3'!L65</f>
        <v>0</v>
      </c>
      <c r="F3609" s="95">
        <f>'1st 4'!L65</f>
        <v>0</v>
      </c>
      <c r="G3609" s="95">
        <f>'1st 5'!L65</f>
        <v>0</v>
      </c>
      <c r="H3609" s="95">
        <f>'1st 6'!L65</f>
        <v>0</v>
      </c>
      <c r="I3609" s="472"/>
      <c r="J3609" s="96"/>
      <c r="K3609" s="88"/>
      <c r="L3609" s="97">
        <f>'2nd 1'!L65</f>
        <v>0</v>
      </c>
      <c r="M3609" s="95">
        <f>'2nd 2'!L65</f>
        <v>0</v>
      </c>
      <c r="N3609" s="95">
        <f>'2nd 3'!L65</f>
        <v>0</v>
      </c>
      <c r="O3609" s="95">
        <f>'2nd 4'!L65</f>
        <v>0</v>
      </c>
      <c r="P3609" s="95">
        <f>'2nd 5'!L65</f>
        <v>0</v>
      </c>
      <c r="Q3609" s="95">
        <f>'2nd 6'!L65</f>
        <v>0</v>
      </c>
      <c r="R3609" s="95">
        <f>'2nd 7'!L65</f>
        <v>0</v>
      </c>
      <c r="S3609" s="457"/>
      <c r="T3609" s="98"/>
      <c r="U3609" s="90"/>
      <c r="V3609" s="500"/>
      <c r="W3609" s="502"/>
      <c r="X3609" s="504"/>
      <c r="Y3609" s="156"/>
      <c r="Z3609" s="510"/>
    </row>
    <row r="3610" spans="1:26" ht="18.75" thickTop="1">
      <c r="A3610" s="413" t="s">
        <v>127</v>
      </c>
      <c r="B3610" s="91" t="s">
        <v>1</v>
      </c>
      <c r="C3610" s="87">
        <f>'1st 1'!N65</f>
        <v>0</v>
      </c>
      <c r="D3610" s="87">
        <f>'1st 2'!N65</f>
        <v>0</v>
      </c>
      <c r="E3610" s="87">
        <f>'1st 3'!N65</f>
        <v>0</v>
      </c>
      <c r="F3610" s="87">
        <f>'1st 4'!N65</f>
        <v>0</v>
      </c>
      <c r="G3610" s="87">
        <f>'1st 5'!N65</f>
        <v>0</v>
      </c>
      <c r="H3610" s="87">
        <f>'1st 6'!N65</f>
        <v>0</v>
      </c>
      <c r="I3610" s="530">
        <f>(C3610*C3603)+(D3610*D3603)+(E3610*E3603)+(F3610*F3603)+(G3610*G3603)+(H3610*H3603)</f>
        <v>0</v>
      </c>
      <c r="J3610" s="417">
        <f>IF(C3610&gt;0,(C3608*C3603),0)+IF(D3610&gt;0,(D3608*D3603),0)+IF(E3610&gt;0,(E3608*E3603),0)+IF(F3610&gt;0,(F3608*F3603),0)+IF(G3610&gt;0,(G3608*G3603),0)+IF(H3610&gt;0,(H3608*H3603),0)</f>
        <v>0</v>
      </c>
      <c r="K3610" s="473">
        <f>IF(C3610&gt;C3608,((C3610*C3603)-(C3608*C3603)),0)+IF(D3610&gt;D3608,((D3610*D3603)-(D3608*D3603)),0)+IF(E3610&gt;E3608,((E3610*E3603)-(E3608*E3603)),0)+IF(F3610&gt;F3608,((F3610*F3603)-(F3608*F3603)),0)+IF(G3610&gt;G3608,((G3610*G3603)-(G3608*G3603)),0)+IF(H3610&gt;H3608,((H3610*H3603)-(H3608*H3603)),0)</f>
        <v>0</v>
      </c>
      <c r="L3610" s="89">
        <f>'2nd 1'!N65</f>
        <v>0</v>
      </c>
      <c r="M3610" s="87">
        <f>'2nd 2'!N65</f>
        <v>0</v>
      </c>
      <c r="N3610" s="87">
        <f>'2nd 3'!N65</f>
        <v>0</v>
      </c>
      <c r="O3610" s="87">
        <f>'2nd 4'!N65</f>
        <v>0</v>
      </c>
      <c r="P3610" s="87">
        <f>'2nd 5'!N65</f>
        <v>0</v>
      </c>
      <c r="Q3610" s="87">
        <f>'2nd 6'!N65</f>
        <v>0</v>
      </c>
      <c r="R3610" s="87">
        <f>'2nd 7'!N65</f>
        <v>0</v>
      </c>
      <c r="S3610" s="401">
        <f>(L3610*L3603)+(M3610*M3603)+(N3610*N3603)+(O3610*O3603)+(P3610*P3603)+(Q3610*Q3603)+(R3610*R3603)</f>
        <v>0</v>
      </c>
      <c r="T3610" s="417">
        <f>IF(L3610&gt;0,(L3608*L3603),0)+IF(M3610&gt;0,(M3608*M3603),0)+IF(N3610&gt;0,(N3608*N3603),0)+IF(O3610&gt;0,(O3608*O3603),0)+IF(P3610&gt;0,(P3608*P3603),0)+IF(Q3610&gt;0,(Q3608*Q3603),0)+IF(R3610&gt;0,(R3608*R3603),0)</f>
        <v>0</v>
      </c>
      <c r="U3610" s="399">
        <f>IF(L3610&gt;L3608,((L3610*L3603)-(L3608*L3603)),0)+IF(M3610&gt;M3608,((M3610*M3603)-(M3608*M3603)),0)+IF(N3610&gt;N3608,((N3610*N3603)-(N3608*N3603)),0)+IF(O3610&gt;O3608,((O3610*O3603)-(O3608*O3603)),0)+IF(P3610&gt;P3608,((P3610*P3603)-(P3608*P3603)),0)+IF(Q3610&gt;Q3608,((Q3610*Q3603)-(Q3608*Q3603)),0)+IF(R3610&gt;R3608,((R3610*R3603)-(R3608*R3603)),0)</f>
        <v>0</v>
      </c>
      <c r="V3610" s="401">
        <f>I3610+S3610</f>
        <v>0</v>
      </c>
      <c r="W3610" s="436">
        <f>J3610+T3610</f>
        <v>0</v>
      </c>
      <c r="X3610" s="526">
        <f>K3610+U3610</f>
        <v>0</v>
      </c>
      <c r="Y3610" s="527"/>
      <c r="Z3610" s="510"/>
    </row>
    <row r="3611" spans="1:26" ht="15.75" customHeight="1" thickBot="1">
      <c r="A3611" s="414"/>
      <c r="B3611" s="157" t="s">
        <v>23</v>
      </c>
      <c r="C3611" s="178" t="str">
        <f>'1st 1'!O65</f>
        <v/>
      </c>
      <c r="D3611" s="178" t="str">
        <f>'1st 2'!O65</f>
        <v/>
      </c>
      <c r="E3611" s="178" t="str">
        <f>'1st 3'!O65</f>
        <v/>
      </c>
      <c r="F3611" s="178" t="str">
        <f>'1st 4'!O65</f>
        <v/>
      </c>
      <c r="G3611" s="178" t="str">
        <f>'1st 5'!O65</f>
        <v/>
      </c>
      <c r="H3611" s="178" t="str">
        <f>'1st 6'!O65</f>
        <v/>
      </c>
      <c r="I3611" s="472"/>
      <c r="J3611" s="472"/>
      <c r="K3611" s="474"/>
      <c r="L3611" s="179" t="str">
        <f>'2nd 1'!O65</f>
        <v/>
      </c>
      <c r="M3611" s="178" t="str">
        <f>'2nd 2'!O65</f>
        <v/>
      </c>
      <c r="N3611" s="178" t="str">
        <f>'2nd 3'!O65</f>
        <v/>
      </c>
      <c r="O3611" s="178" t="str">
        <f>'2nd 4'!O65</f>
        <v/>
      </c>
      <c r="P3611" s="178" t="str">
        <f>'2nd 5'!O65</f>
        <v/>
      </c>
      <c r="Q3611" s="178" t="str">
        <f>'2nd 6'!O65</f>
        <v/>
      </c>
      <c r="R3611" s="178" t="str">
        <f>'2nd 7'!O65</f>
        <v/>
      </c>
      <c r="S3611" s="475"/>
      <c r="T3611" s="420"/>
      <c r="U3611" s="400"/>
      <c r="V3611" s="402"/>
      <c r="W3611" s="437"/>
      <c r="X3611" s="528"/>
      <c r="Y3611" s="529"/>
      <c r="Z3611" s="510"/>
    </row>
    <row r="3612" spans="1:26" ht="21" customHeight="1" thickTop="1" thickBot="1">
      <c r="A3612" s="435" t="s">
        <v>30</v>
      </c>
      <c r="B3612" s="435"/>
      <c r="C3612" s="435"/>
      <c r="D3612" s="435"/>
      <c r="E3612" s="435"/>
      <c r="F3612" s="435"/>
      <c r="G3612" s="435"/>
      <c r="H3612" s="435"/>
      <c r="I3612" s="435"/>
      <c r="J3612" s="435"/>
      <c r="K3612" s="435"/>
      <c r="L3612" s="435"/>
      <c r="M3612" s="435"/>
      <c r="N3612" s="435"/>
      <c r="O3612" s="435"/>
      <c r="P3612" s="435"/>
      <c r="Q3612" s="435"/>
      <c r="R3612" s="435"/>
      <c r="S3612" s="435"/>
      <c r="T3612" s="435"/>
      <c r="U3612" s="435"/>
      <c r="V3612" s="435"/>
      <c r="W3612" s="435"/>
      <c r="X3612" s="435"/>
      <c r="Y3612" s="435"/>
      <c r="Z3612" s="510"/>
    </row>
    <row r="3613" spans="1:26" ht="19.5" customHeight="1" thickTop="1" thickBot="1">
      <c r="A3613" s="478" t="s">
        <v>44</v>
      </c>
      <c r="B3613" s="479"/>
      <c r="C3613" s="479"/>
      <c r="D3613" s="479"/>
      <c r="E3613" s="479"/>
      <c r="F3613" s="479"/>
      <c r="G3613" s="479"/>
      <c r="H3613" s="479"/>
      <c r="I3613" s="479"/>
      <c r="J3613" s="479"/>
      <c r="K3613" s="506"/>
      <c r="L3613" s="425" t="s">
        <v>45</v>
      </c>
      <c r="M3613" s="426"/>
      <c r="N3613" s="426"/>
      <c r="O3613" s="426"/>
      <c r="P3613" s="426"/>
      <c r="Q3613" s="426"/>
      <c r="R3613" s="426"/>
      <c r="S3613" s="426"/>
      <c r="T3613" s="426"/>
      <c r="U3613" s="426"/>
      <c r="V3613" s="160"/>
      <c r="W3613" s="428" t="s">
        <v>39</v>
      </c>
      <c r="X3613" s="428"/>
      <c r="Y3613" s="161"/>
      <c r="Z3613" s="510"/>
    </row>
    <row r="3614" spans="1:26" ht="17.25" customHeight="1" thickTop="1">
      <c r="A3614" s="99" t="s">
        <v>22</v>
      </c>
      <c r="B3614" s="100"/>
      <c r="C3614" s="101">
        <f>'3rd 1'!B4</f>
        <v>201</v>
      </c>
      <c r="D3614" s="101">
        <f>'3rd 2'!B4</f>
        <v>202</v>
      </c>
      <c r="E3614" s="101">
        <f>'3rd 3'!B4</f>
        <v>203</v>
      </c>
      <c r="F3614" s="101">
        <f>'3rd 4'!B4</f>
        <v>204</v>
      </c>
      <c r="G3614" s="101">
        <f>'3rd 5'!B4</f>
        <v>205</v>
      </c>
      <c r="H3614" s="101">
        <f>'3rd 6'!B4</f>
        <v>0</v>
      </c>
      <c r="I3614" s="430" t="s">
        <v>0</v>
      </c>
      <c r="J3614" s="430" t="s">
        <v>3</v>
      </c>
      <c r="K3614" s="432" t="s">
        <v>2</v>
      </c>
      <c r="L3614" s="101">
        <f>'4th 1'!B4</f>
        <v>206</v>
      </c>
      <c r="M3614" s="101">
        <f>'4th 2'!B4</f>
        <v>207</v>
      </c>
      <c r="N3614" s="101">
        <f>'4th 3'!B4</f>
        <v>208</v>
      </c>
      <c r="O3614" s="101">
        <f>'4th 4'!B4</f>
        <v>209</v>
      </c>
      <c r="P3614" s="101">
        <f>'4th 5'!B4</f>
        <v>210</v>
      </c>
      <c r="Q3614" s="101">
        <f>'4th 6'!B4</f>
        <v>211</v>
      </c>
      <c r="R3614" s="101">
        <f>'4th 7'!B4</f>
        <v>0</v>
      </c>
      <c r="S3614" s="429" t="s">
        <v>0</v>
      </c>
      <c r="T3614" s="429" t="s">
        <v>3</v>
      </c>
      <c r="U3614" s="431" t="s">
        <v>2</v>
      </c>
      <c r="V3614" s="433" t="s">
        <v>62</v>
      </c>
      <c r="W3614" s="434"/>
      <c r="X3614" s="434"/>
      <c r="Y3614" s="162" t="str">
        <f>IF(X3615&gt;=4,"A+",IF(X3615&gt;=3.75,"A",IF(X3615&gt;=3.5,"A-",IF(X3615&gt;=3.25,"B+",IF(X3615&gt;=3,"B",IF(X3615&gt;=2.75,"B-",IF(X3615&gt;=2.5,"C+",IF(X3615&gt;=2,"C","F"))))))))</f>
        <v>F</v>
      </c>
      <c r="Z3614" s="510"/>
    </row>
    <row r="3615" spans="1:26" ht="63.75" customHeight="1">
      <c r="A3615" s="77" t="s">
        <v>63</v>
      </c>
      <c r="B3615" s="86"/>
      <c r="C3615" s="79">
        <f>IF('3rd 1'!C65&gt;0,'3rd 1'!D6,IF('3rd 1'!K65&gt;0,'3rd 1'!L6,IF('3rd 1'!S65&gt;0,'3rd 1'!T6,0)))</f>
        <v>0</v>
      </c>
      <c r="D3615" s="79">
        <f>IF('3rd 2'!C65&gt;0,'3rd 2'!D6,IF('3rd 2'!K65&gt;0,'3rd 2'!L6,IF('3rd 2'!S65&gt;0,'3rd 2'!T6,0)))</f>
        <v>0</v>
      </c>
      <c r="E3615" s="79">
        <f>IF('3rd 3'!C65&gt;0,'3rd 3'!D6,IF('3rd 3'!K65&gt;0,'3rd 3'!L6,IF('3rd 3'!S65&gt;0,'3rd 3'!T6,0)))</f>
        <v>0</v>
      </c>
      <c r="F3615" s="79">
        <f>IF('3rd 4'!C65&gt;0,'3rd 4'!D6,IF('3rd 4'!K65&gt;0,'3rd 4'!L6,IF('3rd 4'!S65&gt;0,'3rd 4'!T6,0)))</f>
        <v>0</v>
      </c>
      <c r="G3615" s="79">
        <f>IF('3rd 5'!C65&gt;0,'3rd 5'!D6,IF('3rd 5'!K65&gt;0,'3rd 5'!L6,IF('3rd 5'!S65&gt;0,'3rd 5'!T6,0)))</f>
        <v>0</v>
      </c>
      <c r="H3615" s="79">
        <f>IF('3rd 6'!C65&gt;0,'3rd 6'!D6,IF('3rd 6'!K65&gt;0,'3rd 6'!L6,IF('3rd 6'!S65&gt;0,'3rd 6'!T6,0)))</f>
        <v>0</v>
      </c>
      <c r="I3615" s="481"/>
      <c r="J3615" s="481"/>
      <c r="K3615" s="482"/>
      <c r="L3615" s="79">
        <f>IF('4th 1'!C65&gt;0,'4th 1'!D6,IF('4th 1'!K65&gt;0,'4th 1'!L6,IF('4th 1'!S65&gt;0,'4th 1'!T6,0)))</f>
        <v>0</v>
      </c>
      <c r="M3615" s="79">
        <f>IF('4th 2'!C65&gt;0,'4th 2'!D6,IF('4th 2'!K65&gt;0,'4th 2'!L6,IF('4th 2'!S65&gt;0,'4th 2'!T6,0)))</f>
        <v>0</v>
      </c>
      <c r="N3615" s="79">
        <f>IF('4th 3'!C65&gt;0,'4th 3'!D6,IF('4th 3'!K65&gt;0,'4th 3'!L6,IF('4th 3'!S65&gt;0,'4th 3'!T6,0)))</f>
        <v>0</v>
      </c>
      <c r="O3615" s="79">
        <f>IF('4th 4'!C65&gt;0,'4th 4'!D6,IF('4th 4'!K65&gt;0,'4th 4'!L6,IF('4th 4'!S65&gt;0,'4th 4'!T6,0)))</f>
        <v>0</v>
      </c>
      <c r="P3615" s="79">
        <f>IF('4th 5'!C65&gt;0,'4th 5'!D6,IF('4th 5'!K65&gt;0,'4th 5'!L6,IF('4th 5'!S65&gt;0,'4th 5'!T6,0)))</f>
        <v>0</v>
      </c>
      <c r="Q3615" s="79">
        <f>IF('4th 6'!C65&gt;0,'4th 6'!D6,IF('4th 6'!K65&gt;0,'4th 6'!L6,IF('4th 6'!S65&gt;0,'4th 6'!T6,0)))</f>
        <v>0</v>
      </c>
      <c r="R3615" s="79">
        <f>IF('4th 7'!C65&gt;0,'4th 7'!D6,IF('4th 7'!K65&gt;0,'4th 7'!L6,IF('4th 7'!S65&gt;0,'4th 7'!T6,0)))</f>
        <v>0</v>
      </c>
      <c r="S3615" s="429"/>
      <c r="T3615" s="429"/>
      <c r="U3615" s="431"/>
      <c r="V3615" s="335">
        <f>IF(I3617&gt;0,(V3620+V3604),0)</f>
        <v>0</v>
      </c>
      <c r="W3615" s="254">
        <f>IF(I3617&gt;0,(W3620+W3604),0)</f>
        <v>0</v>
      </c>
      <c r="X3615" s="336">
        <f>IF(S3617&gt;0,(W3615/63),IF(I3617&gt;0,(W3615/46.5),0))</f>
        <v>0</v>
      </c>
      <c r="Y3615" s="163">
        <f>IF(X3615&gt;=2.5,Y3614,IF(X3615&gt;=2.25,"C",IF(X3615&gt;=2,"D",IF(X3615=0,0,"F"))))</f>
        <v>0</v>
      </c>
      <c r="Z3615" s="510"/>
    </row>
    <row r="3616" spans="1:26" ht="16.5">
      <c r="A3616" s="458" t="s">
        <v>27</v>
      </c>
      <c r="B3616" s="459"/>
      <c r="C3616" s="102">
        <f>IF('3rd 1'!C65&gt;0,'3rd 1'!H4,IF('3rd 1'!K65&gt;0,'3rd 1'!P4,IF('3rd 1'!S65&gt;0,'3rd 1'!X4,0)))</f>
        <v>0</v>
      </c>
      <c r="D3616" s="102">
        <f>IF('3rd 2'!C65&gt;0,'3rd 2'!H4,IF('3rd 2'!K65&gt;0,'3rd 2'!P4,IF('3rd 2'!S65&gt;0,'3rd 2'!X4,0)))</f>
        <v>0</v>
      </c>
      <c r="E3616" s="102">
        <f>IF('3rd 3'!C65&gt;0,'3rd 3'!H4,IF('3rd 3'!K65&gt;0,'3rd 3'!P4,IF('3rd 3'!S65&gt;0,'3rd 3'!X4,0)))</f>
        <v>0</v>
      </c>
      <c r="F3616" s="102">
        <f>IF('3rd 4'!C65&gt;0,'3rd 4'!H4,IF('3rd 4'!K65&gt;0,'3rd 4'!P4,IF('3rd 4'!S65&gt;0,'3rd 4'!X4,0)))</f>
        <v>0</v>
      </c>
      <c r="G3616" s="102">
        <f>IF('3rd 5'!C65&gt;0,'3rd 5'!H4,IF('3rd 5'!K65&gt;0,'3rd 5'!P4,IF('3rd 5'!S65&gt;0,'3rd 5'!X4,0)))</f>
        <v>0</v>
      </c>
      <c r="H3616" s="102">
        <f>IF('3rd 6'!C65&gt;0,'3rd 6'!H4,IF('3rd 6'!K65&gt;0,'3rd 6'!P4,IF('3rd 6'!S65&gt;0,'3rd 6'!X4,0)))</f>
        <v>0</v>
      </c>
      <c r="I3616" s="481"/>
      <c r="J3616" s="481"/>
      <c r="K3616" s="482"/>
      <c r="L3616" s="102">
        <f>IF('4th 1'!C65&gt;0,'4th 1'!H4,IF('4th 1'!K65&gt;0,'4th 1'!P4,IF('4th 1'!S65&gt;0,'4th 1'!X4,0)))</f>
        <v>0</v>
      </c>
      <c r="M3616" s="102">
        <f>IF('4th 2'!C65&gt;0,'4th 2'!H4,IF('4th 2'!K65&gt;0,'4th 2'!P4,IF('4th 2'!S65&gt;0,'4th 2'!X4,0)))</f>
        <v>0</v>
      </c>
      <c r="N3616" s="102">
        <f>IF('4th 3'!C65&gt;0,'4th 3'!H4,IF('4th 3'!K65&gt;0,'4th 3'!P4,IF('4th 3'!S65&gt;0,'4th 3'!X4,0)))</f>
        <v>0</v>
      </c>
      <c r="O3616" s="102">
        <f>IF('4th 4'!C65&gt;0,'4th 4'!H4,IF('4th 4'!K65&gt;0,'4th 4'!P4,IF('4th 4'!S65&gt;0,'4th 4'!X4,0)))</f>
        <v>0</v>
      </c>
      <c r="P3616" s="102">
        <f>IF('4th 5'!C65&gt;0,'4th 5'!H4,IF('4th 5'!K65&gt;0,'4th 5'!P4,IF('4th 5'!S65&gt;0,'4th 5'!X4,0)))</f>
        <v>0</v>
      </c>
      <c r="Q3616" s="102">
        <f>IF('4th 6'!C65&gt;0,'4th 6'!H4,IF('4th 6'!K65&gt;0,'4th 6'!P4,IF('4th 6'!S65&gt;0,'4th 6'!X4,0)))</f>
        <v>0</v>
      </c>
      <c r="R3616" s="102">
        <f>IF('4th 7'!C65&gt;0,'4th 7'!H4,IF('4th 7'!K65&gt;0,'4th 7'!P4,IF('4th 7'!S65&gt;0,'4th 7'!X4,0)))</f>
        <v>0</v>
      </c>
      <c r="S3616" s="430"/>
      <c r="T3616" s="430"/>
      <c r="U3616" s="432"/>
      <c r="V3616" s="460" t="s">
        <v>41</v>
      </c>
      <c r="W3616" s="461"/>
      <c r="X3616" s="461"/>
      <c r="Y3616" s="462"/>
      <c r="Z3616" s="510"/>
    </row>
    <row r="3617" spans="1:28" ht="17.25" thickBot="1">
      <c r="A3617" s="463" t="s">
        <v>11</v>
      </c>
      <c r="B3617" s="464"/>
      <c r="C3617" s="102">
        <v>100</v>
      </c>
      <c r="D3617" s="102">
        <v>100</v>
      </c>
      <c r="E3617" s="102">
        <v>100</v>
      </c>
      <c r="F3617" s="102">
        <v>100</v>
      </c>
      <c r="G3617" s="102">
        <v>100</v>
      </c>
      <c r="H3617" s="102">
        <v>100</v>
      </c>
      <c r="I3617" s="465">
        <f>(C3621*C3616)+(D3621*D3616)+(E3621*E3616)+(F3621*F3616)+(G3621*G3616)+(H3621*H3616)</f>
        <v>0</v>
      </c>
      <c r="J3617" s="84"/>
      <c r="K3617" s="103" t="e">
        <f>IF(J3618&gt;=4,"A+",IF(J3618&gt;=3.75,"A",IF(J3618&gt;=3.5,"A-",IF(J3618&gt;=3.25,"B+",IF(J3618&gt;=3,"B",IF(J3618&gt;=2.75,"B-",IF(J3618&gt;=2.5,"C+",IF(J3618&gt;=2,"C","F"))))))))</f>
        <v>#DIV/0!</v>
      </c>
      <c r="L3617" s="102">
        <v>100</v>
      </c>
      <c r="M3617" s="102">
        <v>100</v>
      </c>
      <c r="N3617" s="102">
        <v>100</v>
      </c>
      <c r="O3617" s="102">
        <v>100</v>
      </c>
      <c r="P3617" s="102">
        <v>100</v>
      </c>
      <c r="Q3617" s="102">
        <v>100</v>
      </c>
      <c r="R3617" s="102">
        <v>100</v>
      </c>
      <c r="S3617" s="465">
        <f>(L3621*L3616)+(M3621*M3616)+(N3621*N3616)+(O3621*O3616)+(P3621*P3616)+(Q3621*Q3616)+(R3621*R3616)</f>
        <v>0</v>
      </c>
      <c r="T3617" s="84"/>
      <c r="U3617" s="103" t="e">
        <f>IF(T3618&gt;=4,"A+",IF(T3618&gt;=3.75,"A",IF(T3618&gt;=3.5,"A-",IF(T3618&gt;=3.25,"B+",IF(T3618&gt;=3,"B",IF(T3618&gt;=2.75,"B-",IF(T3618&gt;=2.5,"C+",IF(T3618&gt;=2,"C","F"))))))))</f>
        <v>#DIV/0!</v>
      </c>
      <c r="V3617" s="467" t="s">
        <v>29</v>
      </c>
      <c r="W3617" s="469" t="s">
        <v>0</v>
      </c>
      <c r="X3617" s="469" t="s">
        <v>3</v>
      </c>
      <c r="Y3617" s="476" t="s">
        <v>2</v>
      </c>
      <c r="Z3617" s="510"/>
    </row>
    <row r="3618" spans="1:28" ht="17.25" thickTop="1">
      <c r="A3618" s="77" t="s">
        <v>28</v>
      </c>
      <c r="B3618" s="86"/>
      <c r="C3618" s="104">
        <f>IF('3rd 1'!C65&gt;0,'3rd 1'!C65,IF('3rd 1'!K65&gt;0,'3rd 1'!K65,IF('3rd 1'!S65&gt;0,'3rd 1'!S65,0)))</f>
        <v>0</v>
      </c>
      <c r="D3618" s="104">
        <f>IF('3rd 2'!C65&gt;0,'3rd 2'!C65,IF('3rd 2'!K65&gt;0,'3rd 2'!K65,IF('3rd 2'!S65&gt;0,'3rd 2'!S65,0)))</f>
        <v>0</v>
      </c>
      <c r="E3618" s="104">
        <f>IF('3rd 3'!C65&gt;0,'3rd 3'!C65,IF('3rd 3'!K65&gt;0,'3rd 3'!K65,IF('3rd 3'!S65&gt;0,'3rd 3'!S65,0)))</f>
        <v>0</v>
      </c>
      <c r="F3618" s="104">
        <f>IF('3rd 4'!C65&gt;0,'3rd 4'!C65,IF('3rd 4'!K65&gt;0,'3rd 4'!K65,IF('3rd 4'!S65&gt;0,'3rd 4'!S65,0)))</f>
        <v>0</v>
      </c>
      <c r="G3618" s="104">
        <f>IF('3rd 5'!C65&gt;0,'3rd 5'!C65,IF('3rd 5'!K65&gt;0,'3rd 5'!K65,IF('3rd 5'!S65&gt;0,'3rd 5'!S65,0)))</f>
        <v>0</v>
      </c>
      <c r="H3618" s="104">
        <f>IF('3rd 6'!C65&gt;0,'3rd 6'!C65,IF('3rd 6'!K65&gt;0,'3rd 6'!K65,IF('3rd 6'!S65&gt;0,'3rd 6'!S65,0)))</f>
        <v>0</v>
      </c>
      <c r="I3618" s="457"/>
      <c r="J3618" s="485" t="e">
        <f>I3617/(C3616+D3616+E3616+F3616+G3616+H3616)</f>
        <v>#DIV/0!</v>
      </c>
      <c r="K3618" s="90"/>
      <c r="L3618" s="104">
        <f>IF('4th 1'!C65&gt;0,'4th 1'!C65,IF('4th 1'!K65&gt;0,'4th 1'!K65,IF('4th 1'!S65&gt;0,'4th 1'!S65,0)))</f>
        <v>0</v>
      </c>
      <c r="M3618" s="104">
        <f>IF('4th 2'!C65&gt;0,'4th 2'!C65,IF('4th 2'!K65&gt;0,'4th 2'!K65,IF('4th 2'!S65&gt;0,'4th 2'!S65,0)))</f>
        <v>0</v>
      </c>
      <c r="N3618" s="104">
        <f>IF('4th 3'!C65&gt;0,'4th 3'!C65,IF('4th 3'!K65&gt;0,'4th 3'!K65,IF('4th 3'!S65&gt;0,'4th 3'!S65,0)))</f>
        <v>0</v>
      </c>
      <c r="O3618" s="104">
        <f>IF('4th 4'!C65&gt;0,'4th 4'!C65,IF('4th 4'!K65&gt;0,'4th 4'!K65,IF('4th 4'!S65&gt;0,'4th 4'!S65,0)))</f>
        <v>0</v>
      </c>
      <c r="P3618" s="104">
        <f>IF('4th 5'!C65&gt;0,'4th 5'!C65,IF('4th 5'!K65&gt;0,'4th 5'!K65,IF('4th 5'!S65&gt;0,'4th 5'!S65,0)))</f>
        <v>0</v>
      </c>
      <c r="Q3618" s="104">
        <f>IF('4th 6'!C65&gt;0,'4th 6'!C65,IF('4th 6'!K65&gt;0,'4th 6'!K65,IF('4th 6'!S65&gt;0,'4th 6'!S65,0)))</f>
        <v>0</v>
      </c>
      <c r="R3618" s="104">
        <f>IF('4th 7'!C65&gt;0,'4th 7'!C65,IF('4th 7'!K65&gt;0,'4th 7'!K65,IF('4th 7'!S65&gt;0,'4th 7'!S65,0)))</f>
        <v>0</v>
      </c>
      <c r="S3618" s="457"/>
      <c r="T3618" s="485" t="e">
        <f>S3617/(L3616+M3616+N3616+O3616+P3616+Q3616+R3616)</f>
        <v>#DIV/0!</v>
      </c>
      <c r="U3618" s="90"/>
      <c r="V3618" s="468"/>
      <c r="W3618" s="470"/>
      <c r="X3618" s="471"/>
      <c r="Y3618" s="477"/>
      <c r="Z3618" s="510"/>
    </row>
    <row r="3619" spans="1:28" ht="17.25">
      <c r="A3619" s="423" t="s">
        <v>26</v>
      </c>
      <c r="B3619" s="91" t="s">
        <v>60</v>
      </c>
      <c r="C3619" s="104">
        <f>IF('3rd 1'!C65&gt;0,'3rd 1'!J65,IF('3rd 1'!K65&gt;0,'3rd 1'!R65,IF('3rd 1'!S65&gt;0,'3rd 1'!Z65,0)))</f>
        <v>0</v>
      </c>
      <c r="D3619" s="104">
        <f>IF('3rd 2'!C65&gt;0,'3rd 2'!J65,IF('3rd 2'!K65&gt;0,'3rd 2'!R65,IF('3rd 2'!S65&gt;0,'3rd 2'!Z65,0)))</f>
        <v>0</v>
      </c>
      <c r="E3619" s="104">
        <f>IF('3rd 3'!C65&gt;0,'3rd 3'!J65,IF('3rd 3'!K65&gt;0,'3rd 3'!R65,IF('3rd 3'!S65&gt;0,'3rd 3'!Z65,0)))</f>
        <v>0</v>
      </c>
      <c r="F3619" s="104">
        <f>IF('3rd 4'!C65&gt;0,'3rd 4'!J65,IF('3rd 4'!K65&gt;0,'3rd 4'!R65,IF('3rd 4'!S65&gt;0,'3rd 4'!Z65,0)))</f>
        <v>0</v>
      </c>
      <c r="G3619" s="104">
        <f>IF('3rd 5'!C65&gt;0,'3rd 5'!J65,IF('3rd 5'!K65&gt;0,'3rd 5'!R65,IF('3rd 5'!S65&gt;0,'3rd 5'!Z65,0)))</f>
        <v>0</v>
      </c>
      <c r="H3619" s="104">
        <f>IF('3rd 6'!C65&gt;0,'3rd 6'!J65,IF('3rd 6'!K65&gt;0,'3rd 6'!R65,IF('3rd 6'!S65&gt;0,'3rd 6'!Z65,0)))</f>
        <v>0</v>
      </c>
      <c r="I3619" s="457"/>
      <c r="J3619" s="525"/>
      <c r="K3619" s="442" t="e">
        <f>IF(J3618&gt;=2.5,K3617,IF(J3618&gt;=2.25,"C",IF(J3618&gt;=2,"D",IF(J3618=0,0,"F"))))</f>
        <v>#DIV/0!</v>
      </c>
      <c r="L3619" s="104">
        <f>IF('4th 1'!C65&gt;0,'4th 1'!J65,IF('4th 1'!K65&gt;0,'4th 1'!R65,IF('4th 1'!S65&gt;0,'4th 1'!Z65,0)))</f>
        <v>0</v>
      </c>
      <c r="M3619" s="104">
        <f>IF('4th 2'!C65&gt;0,'4th 2'!J65,IF('4th 2'!K65&gt;0,'4th 2'!R65,IF('4th 2'!S65&gt;0,'4th 2'!Z65,0)))</f>
        <v>0</v>
      </c>
      <c r="N3619" s="104">
        <f>IF('4th 3'!C65&gt;0,'4th 3'!J65,IF('4th 3'!K65&gt;0,'4th 3'!R65,IF('4th 3'!S65&gt;0,'4th 3'!Z65,0)))</f>
        <v>0</v>
      </c>
      <c r="O3619" s="104">
        <f>IF('4th 4'!C65&gt;0,'4th 4'!J65,IF('4th 4'!K65&gt;0,'4th 4'!R65,IF('4th 4'!S65&gt;0,'4th 4'!Z65,0)))</f>
        <v>0</v>
      </c>
      <c r="P3619" s="104">
        <f>IF('4th 5'!C65&gt;0,'4th 5'!J65,IF('4th 5'!K65&gt;0,'4th 5'!R65,IF('4th 5'!S65&gt;0,'4th 5'!Z65,0)))</f>
        <v>0</v>
      </c>
      <c r="Q3619" s="104">
        <f>IF('4th 6'!C65&gt;0,'4th 6'!J65,IF('4th 6'!K65&gt;0,'4th 6'!R65,IF('4th 6'!S65&gt;0,'4th 6'!Z65,0)))</f>
        <v>0</v>
      </c>
      <c r="R3619" s="104">
        <f>IF('4th 7'!C65&gt;0,'4th 7'!J65,IF('4th 7'!K65&gt;0,'4th 7'!R65,IF('4th 7'!S65&gt;0,'4th 7'!Z65,0)))</f>
        <v>0</v>
      </c>
      <c r="S3619" s="457"/>
      <c r="T3619" s="525"/>
      <c r="U3619" s="442" t="e">
        <f>IF(T3618&gt;=2.5,U3617,IF(T3618&gt;=2.25,"C",IF(T3618&gt;=2,"D",IF(T3618=0,0,"F"))))</f>
        <v>#DIV/0!</v>
      </c>
      <c r="V3619" s="454" t="s">
        <v>40</v>
      </c>
      <c r="W3619" s="443"/>
      <c r="X3619" s="443"/>
      <c r="Y3619" s="455"/>
      <c r="Z3619" s="510"/>
      <c r="AA3619" s="105"/>
      <c r="AB3619" s="105"/>
    </row>
    <row r="3620" spans="1:28" ht="16.5" customHeight="1">
      <c r="A3620" s="424"/>
      <c r="B3620" s="91" t="s">
        <v>67</v>
      </c>
      <c r="C3620" s="117">
        <f>'3rd 1'!AA65</f>
        <v>0</v>
      </c>
      <c r="D3620" s="117">
        <f>'3rd 2'!AA65</f>
        <v>0</v>
      </c>
      <c r="E3620" s="117">
        <f>'3rd 3'!AA65</f>
        <v>0</v>
      </c>
      <c r="F3620" s="117">
        <f>'3rd 4'!AA65</f>
        <v>0</v>
      </c>
      <c r="G3620" s="117">
        <f>'3rd 5'!AA65</f>
        <v>0</v>
      </c>
      <c r="H3620" s="117">
        <f>'3rd 6'!AA65</f>
        <v>0</v>
      </c>
      <c r="I3620" s="457"/>
      <c r="J3620" s="525"/>
      <c r="K3620" s="491"/>
      <c r="L3620" s="117">
        <f>'4th 1'!AA65</f>
        <v>0</v>
      </c>
      <c r="M3620" s="117">
        <f>'4th 2'!AA65</f>
        <v>0</v>
      </c>
      <c r="N3620" s="117">
        <f>'4th 3'!AA65</f>
        <v>0</v>
      </c>
      <c r="O3620" s="117">
        <f>'4th 4'!AA65</f>
        <v>0</v>
      </c>
      <c r="P3620" s="117">
        <f>'4th 5'!AA65</f>
        <v>0</v>
      </c>
      <c r="Q3620" s="117">
        <f>'4th 6'!AA65</f>
        <v>0</v>
      </c>
      <c r="R3620" s="117">
        <f>'4th 7'!AA65</f>
        <v>0</v>
      </c>
      <c r="S3620" s="457"/>
      <c r="T3620" s="525"/>
      <c r="U3620" s="491"/>
      <c r="V3620" s="444">
        <f>IF((C3621+C3623)=0,0,C3616)+IF((D3621+D3623)=0,0,D3616)+IF((E3621+E3623)=0,0,E3616)+IF((F3621+F3623)=0,0,F3616)+IF((G3621+G3623)=0,0,G3616)+IF((H3621+H3623)=0,0,H3616)+IF((L3621+L3623)=0,0,L3616)+IF((M3621+M3623)=0,0,M3616)+IF((N3621+N3623)=0,0,N3616)+IF((O3621+O3623)=0,0,O3616)+IF((P3621+P3623)=0,0,P3616)+IF((Q3621+Q3623)=0,0,Q3616)+IF((R3621+R3623)=0,0,R3616)+IF(E3653&gt;0,1.5,0)</f>
        <v>0</v>
      </c>
      <c r="W3620" s="457">
        <f>I3617+S3617+(E3653*1.5)</f>
        <v>0</v>
      </c>
      <c r="X3620" s="440" t="e">
        <f>IF(S3617&gt;0,(W3620/31.5),J3618)</f>
        <v>#DIV/0!</v>
      </c>
      <c r="Y3620" s="164" t="e">
        <f>IF(X3620&gt;=4,"A+",IF(X3620&gt;=3.75,"A",IF(X3620&gt;=3.5,"A-",IF(X3620&gt;=3.25,"B+",IF(X3620&gt;=3,"B",IF(X3620&gt;=2.75,"B-",IF(X3620&gt;=2.5,"C+",IF(X3620&gt;=2,"C","F"))))))))</f>
        <v>#DIV/0!</v>
      </c>
      <c r="Z3620" s="510"/>
    </row>
    <row r="3621" spans="1:28" ht="16.5">
      <c r="A3621" s="424"/>
      <c r="B3621" s="91" t="s">
        <v>1</v>
      </c>
      <c r="C3621" s="104">
        <f>'3rd 1'!AC65</f>
        <v>0</v>
      </c>
      <c r="D3621" s="104">
        <f>'3rd 2'!AC65</f>
        <v>0</v>
      </c>
      <c r="E3621" s="104">
        <f>'3rd 3'!AC65</f>
        <v>0</v>
      </c>
      <c r="F3621" s="104">
        <f>'3rd 4'!AC65</f>
        <v>0</v>
      </c>
      <c r="G3621" s="104">
        <f>'3rd 5'!AC65</f>
        <v>0</v>
      </c>
      <c r="H3621" s="104">
        <f>'3rd 6'!AC65</f>
        <v>0</v>
      </c>
      <c r="I3621" s="457"/>
      <c r="J3621" s="525"/>
      <c r="K3621" s="106"/>
      <c r="L3621" s="104">
        <f>'4th 1'!AC65</f>
        <v>0</v>
      </c>
      <c r="M3621" s="104">
        <f>'4th 2'!AC65</f>
        <v>0</v>
      </c>
      <c r="N3621" s="104">
        <f>'4th 3'!AC65</f>
        <v>0</v>
      </c>
      <c r="O3621" s="104">
        <f>'4th 4'!AC65</f>
        <v>0</v>
      </c>
      <c r="P3621" s="104">
        <f>'4th 5'!AC65</f>
        <v>0</v>
      </c>
      <c r="Q3621" s="104">
        <f>'4th 6'!AC65</f>
        <v>0</v>
      </c>
      <c r="R3621" s="107">
        <f>'4th 7'!AC65</f>
        <v>0</v>
      </c>
      <c r="S3621" s="457"/>
      <c r="T3621" s="525"/>
      <c r="U3621" s="108"/>
      <c r="V3621" s="456"/>
      <c r="W3621" s="448"/>
      <c r="X3621" s="441"/>
      <c r="Y3621" s="451" t="e">
        <f>IF(S3617&gt;0,(IF(X3620&gt;=2.5,Y3620,IF(X3620&gt;=2.25,"C",IF(X3620&gt;=2,"D","F")))),K3619)</f>
        <v>#DIV/0!</v>
      </c>
      <c r="Z3621" s="510"/>
    </row>
    <row r="3622" spans="1:28" ht="16.5">
      <c r="A3622" s="424"/>
      <c r="B3622" s="91" t="s">
        <v>2</v>
      </c>
      <c r="C3622" s="104" t="str">
        <f>'3rd 1'!AB65</f>
        <v/>
      </c>
      <c r="D3622" s="104" t="str">
        <f>'3rd 2'!AB65</f>
        <v/>
      </c>
      <c r="E3622" s="104" t="str">
        <f>'3rd 3'!AB65</f>
        <v/>
      </c>
      <c r="F3622" s="104" t="str">
        <f>'3rd 4'!AB65</f>
        <v/>
      </c>
      <c r="G3622" s="104" t="str">
        <f>'3rd 5'!AB65</f>
        <v/>
      </c>
      <c r="H3622" s="104" t="str">
        <f>'3rd 6'!AB65</f>
        <v/>
      </c>
      <c r="I3622" s="457"/>
      <c r="J3622" s="98"/>
      <c r="K3622" s="90"/>
      <c r="L3622" s="104" t="str">
        <f>'4th 1'!AB65</f>
        <v/>
      </c>
      <c r="M3622" s="104" t="str">
        <f>'4th 2'!AB65</f>
        <v/>
      </c>
      <c r="N3622" s="104" t="str">
        <f>'4th 3'!AB65</f>
        <v/>
      </c>
      <c r="O3622" s="104" t="str">
        <f>'4th 4'!AB65</f>
        <v/>
      </c>
      <c r="P3622" s="104" t="str">
        <f>'4th 5'!AB65</f>
        <v/>
      </c>
      <c r="Q3622" s="104" t="str">
        <f>'4th 6'!AB65</f>
        <v/>
      </c>
      <c r="R3622" s="104" t="str">
        <f>'4th 7'!AB65</f>
        <v/>
      </c>
      <c r="S3622" s="457"/>
      <c r="T3622" s="98"/>
      <c r="U3622" s="109"/>
      <c r="V3622" s="446"/>
      <c r="W3622" s="449"/>
      <c r="X3622" s="450"/>
      <c r="Y3622" s="452"/>
      <c r="Z3622" s="510"/>
    </row>
    <row r="3623" spans="1:28" ht="16.5" customHeight="1">
      <c r="A3623" s="413" t="s">
        <v>127</v>
      </c>
      <c r="B3623" s="91" t="s">
        <v>1</v>
      </c>
      <c r="C3623" s="104">
        <f>'3rd 1'!AD65</f>
        <v>0</v>
      </c>
      <c r="D3623" s="104">
        <f>'3rd 2'!AD65</f>
        <v>0</v>
      </c>
      <c r="E3623" s="104">
        <f>'3rd 3'!AD65</f>
        <v>0</v>
      </c>
      <c r="F3623" s="104">
        <f>'3rd 4'!AD65</f>
        <v>0</v>
      </c>
      <c r="G3623" s="104">
        <f>'3rd 5'!AD65</f>
        <v>0</v>
      </c>
      <c r="H3623" s="104">
        <f>'3rd 6'!AD65</f>
        <v>0</v>
      </c>
      <c r="I3623" s="415">
        <f>(C3623*C3616)+(D3623*D3616)+(E3623*E3616)+(F3623*F3616)+(G3623*G3616)+(H3623*H3616)</f>
        <v>0</v>
      </c>
      <c r="J3623" s="417">
        <f>IF(C3623&gt;0,(C3621*C3616),0)+IF(D3623&gt;0,(D3621*D3616),0)+IF(E3623&gt;0,(E3621*E3616),0)+IF(F3623&gt;0,(F3621*F3616),0)+IF(G3623&gt;0,(G3621*G3616),0)+IF(H3623&gt;0,(H3621*H3616),0)</f>
        <v>0</v>
      </c>
      <c r="K3623" s="418">
        <f>IF(C3623&gt;C3621,((C3623*C3616)-(C3621*C3616)),0)+IF(D3623&gt;D3621,((D3623*D3616)-(D3621*D3616)),0)+IF(E3623&gt;E3621,((E3623*E3616)-(E3621*E3616)),0)+IF(F3623&gt;F3621,((F3623*F3616)-(F3621*F3616)),0)+IF(G3623&gt;G3621,((G3623*G3616)-(G3621*G3616)),0)+IF(H3623&gt;H3621,((H3623*H3616)-(H3621*H3616)),0)</f>
        <v>0</v>
      </c>
      <c r="L3623" s="165">
        <f>'4th 1'!AD65</f>
        <v>0</v>
      </c>
      <c r="M3623" s="104">
        <f>'4th 2'!AD65</f>
        <v>0</v>
      </c>
      <c r="N3623" s="104">
        <f>'4th 3'!AD65</f>
        <v>0</v>
      </c>
      <c r="O3623" s="104">
        <f>'4th 4'!AD65</f>
        <v>0</v>
      </c>
      <c r="P3623" s="104">
        <f>'4th 5'!AD65</f>
        <v>0</v>
      </c>
      <c r="Q3623" s="104">
        <f>'4th 6'!AD65</f>
        <v>0</v>
      </c>
      <c r="R3623" s="104">
        <f>'4th 7'!AD65</f>
        <v>0</v>
      </c>
      <c r="S3623" s="415">
        <f>(L3623*L3616)+(M3623*M3616)+(N3623*N3616)+(O3623*O3616)+(P3623*P3616)+(Q3623*Q3616)+(R3623*R3616)</f>
        <v>0</v>
      </c>
      <c r="T3623" s="417">
        <f>IF(L3623&gt;0,(L3621*L3616),0)+IF(M3623&gt;0,(M3621*M3616),0)+IF(N3623&gt;0,(N3621*N3616),0)+IF(O3623&gt;0,(O3621*O3616),0)+IF(P3623&gt;0,(P3621*P3616),0)+IF(Q3623&gt;0,(Q3621*Q3616),0)+IF(R3623&gt;0,(R3621*R3616),0)</f>
        <v>0</v>
      </c>
      <c r="U3623" s="484">
        <f>IF(L3623&gt;L3621,((L3623*L3616)-(L3621*L3616)),0)+IF(M3623&gt;M3621,((M3623*M3616)-(M3621*M3616)),0)+IF(N3623&gt;N3621,((N3623*N3616)-(N3621*N3616)),0)+IF(O3623&gt;O3621,((O3623*O3616)-(O3621*O3616)),0)+IF(P3623&gt;P3621,((P3623*P3616)-(P3621*P3616)),0)+IF(Q3623&gt;Q3621,((Q3623*Q3616)-(Q3621*Q3616)),0)+IF(R3623&gt;R3621,((R3623*R3616)-(R3621*R3616)),0)</f>
        <v>0</v>
      </c>
      <c r="V3623" s="401">
        <f>I3623+S3623</f>
        <v>0</v>
      </c>
      <c r="W3623" s="436">
        <f>J3623+T3623</f>
        <v>0</v>
      </c>
      <c r="X3623" s="438">
        <f>K3623+U3623</f>
        <v>0</v>
      </c>
      <c r="Y3623" s="483">
        <f>K3623+U3623+X3610</f>
        <v>0</v>
      </c>
      <c r="Z3623" s="510"/>
    </row>
    <row r="3624" spans="1:28" ht="16.5" thickBot="1">
      <c r="A3624" s="414"/>
      <c r="B3624" s="157" t="s">
        <v>23</v>
      </c>
      <c r="C3624" s="180" t="str">
        <f>'3rd 1'!AE65</f>
        <v/>
      </c>
      <c r="D3624" s="180" t="str">
        <f>'3rd 2'!AE65</f>
        <v/>
      </c>
      <c r="E3624" s="180" t="str">
        <f>'3rd 3'!AE65</f>
        <v/>
      </c>
      <c r="F3624" s="180" t="str">
        <f>'3rd 4'!AE65</f>
        <v/>
      </c>
      <c r="G3624" s="180" t="str">
        <f>'3rd 5'!AE65</f>
        <v/>
      </c>
      <c r="H3624" s="180" t="str">
        <f>'3rd 6'!AE65</f>
        <v/>
      </c>
      <c r="I3624" s="416"/>
      <c r="J3624" s="416"/>
      <c r="K3624" s="419"/>
      <c r="L3624" s="180" t="str">
        <f>'4th 1'!AE65</f>
        <v/>
      </c>
      <c r="M3624" s="180" t="str">
        <f>'4th 2'!AE65</f>
        <v/>
      </c>
      <c r="N3624" s="180" t="str">
        <f>'4th 3'!AE65</f>
        <v/>
      </c>
      <c r="O3624" s="180" t="str">
        <f>'4th 4'!AE65</f>
        <v/>
      </c>
      <c r="P3624" s="180" t="str">
        <f>'4th 5'!AE65</f>
        <v/>
      </c>
      <c r="Q3624" s="180" t="str">
        <f>'4th 6'!AE65</f>
        <v/>
      </c>
      <c r="R3624" s="180" t="str">
        <f>'4th 7'!AE65</f>
        <v/>
      </c>
      <c r="S3624" s="416"/>
      <c r="T3624" s="416"/>
      <c r="U3624" s="419"/>
      <c r="V3624" s="402"/>
      <c r="W3624" s="437"/>
      <c r="X3624" s="439"/>
      <c r="Y3624" s="406"/>
      <c r="Z3624" s="510"/>
    </row>
    <row r="3625" spans="1:28" ht="19.5" customHeight="1" thickTop="1" thickBot="1">
      <c r="A3625" s="435" t="s">
        <v>31</v>
      </c>
      <c r="B3625" s="435"/>
      <c r="C3625" s="435"/>
      <c r="D3625" s="435"/>
      <c r="E3625" s="435"/>
      <c r="F3625" s="435"/>
      <c r="G3625" s="435"/>
      <c r="H3625" s="435"/>
      <c r="I3625" s="435"/>
      <c r="J3625" s="435"/>
      <c r="K3625" s="435"/>
      <c r="L3625" s="435"/>
      <c r="M3625" s="435"/>
      <c r="N3625" s="435"/>
      <c r="O3625" s="435"/>
      <c r="P3625" s="435"/>
      <c r="Q3625" s="435"/>
      <c r="R3625" s="435"/>
      <c r="S3625" s="435"/>
      <c r="T3625" s="435"/>
      <c r="U3625" s="435"/>
      <c r="V3625" s="435"/>
      <c r="W3625" s="435"/>
      <c r="X3625" s="435"/>
      <c r="Y3625" s="435"/>
      <c r="Z3625" s="510"/>
    </row>
    <row r="3626" spans="1:28" ht="17.25" customHeight="1" thickTop="1" thickBot="1">
      <c r="A3626" s="478" t="s">
        <v>46</v>
      </c>
      <c r="B3626" s="479"/>
      <c r="C3626" s="479"/>
      <c r="D3626" s="479"/>
      <c r="E3626" s="479"/>
      <c r="F3626" s="479"/>
      <c r="G3626" s="479"/>
      <c r="H3626" s="479"/>
      <c r="I3626" s="479"/>
      <c r="J3626" s="479"/>
      <c r="K3626" s="480"/>
      <c r="L3626" s="426" t="s">
        <v>47</v>
      </c>
      <c r="M3626" s="426"/>
      <c r="N3626" s="426"/>
      <c r="O3626" s="426"/>
      <c r="P3626" s="426"/>
      <c r="Q3626" s="426"/>
      <c r="R3626" s="426"/>
      <c r="S3626" s="426"/>
      <c r="T3626" s="426"/>
      <c r="U3626" s="427"/>
      <c r="V3626" s="160"/>
      <c r="W3626" s="428" t="s">
        <v>39</v>
      </c>
      <c r="X3626" s="428"/>
      <c r="Y3626" s="161"/>
      <c r="Z3626" s="510"/>
    </row>
    <row r="3627" spans="1:28" ht="17.25" thickTop="1">
      <c r="A3627" s="99" t="s">
        <v>22</v>
      </c>
      <c r="B3627" s="100"/>
      <c r="C3627" s="101">
        <f>'5th 1'!B4</f>
        <v>301</v>
      </c>
      <c r="D3627" s="101">
        <f>'5th 2'!B4</f>
        <v>302</v>
      </c>
      <c r="E3627" s="101">
        <f>'5th 3'!B4</f>
        <v>303</v>
      </c>
      <c r="F3627" s="101">
        <f>'5th 4'!B4</f>
        <v>304</v>
      </c>
      <c r="G3627" s="101">
        <f>'5th 5'!B4</f>
        <v>305</v>
      </c>
      <c r="H3627" s="101">
        <f>'5th 6'!B4</f>
        <v>0</v>
      </c>
      <c r="I3627" s="430" t="s">
        <v>0</v>
      </c>
      <c r="J3627" s="430" t="s">
        <v>3</v>
      </c>
      <c r="K3627" s="432" t="s">
        <v>2</v>
      </c>
      <c r="L3627" s="101">
        <f>'6th 1'!B4</f>
        <v>306</v>
      </c>
      <c r="M3627" s="101">
        <f>'6th 2'!B4</f>
        <v>307</v>
      </c>
      <c r="N3627" s="101">
        <f>'6th 3'!B4</f>
        <v>308</v>
      </c>
      <c r="O3627" s="101">
        <f>'6th 4'!B4</f>
        <v>309</v>
      </c>
      <c r="P3627" s="101">
        <f>'6th 5'!B4</f>
        <v>310</v>
      </c>
      <c r="Q3627" s="101">
        <f>'6th 6'!B4</f>
        <v>0</v>
      </c>
      <c r="R3627" s="101">
        <f>'6th 7'!B4</f>
        <v>0</v>
      </c>
      <c r="S3627" s="429" t="s">
        <v>0</v>
      </c>
      <c r="T3627" s="429" t="s">
        <v>3</v>
      </c>
      <c r="U3627" s="431" t="s">
        <v>2</v>
      </c>
      <c r="V3627" s="433" t="s">
        <v>62</v>
      </c>
      <c r="W3627" s="434"/>
      <c r="X3627" s="434"/>
      <c r="Y3627" s="162" t="str">
        <f>IF(X3628&gt;=4,"A+",IF(X3628&gt;=3.75,"A",IF(X3628&gt;=3.5,"A-",IF(X3628&gt;=3.25,"B+",IF(X3628&gt;=3,"B",IF(X3628&gt;=2.75,"B-",IF(X3628&gt;=2.5,"C+",IF(X3628&gt;=2,"C","F"))))))))</f>
        <v>F</v>
      </c>
      <c r="Z3627" s="510"/>
    </row>
    <row r="3628" spans="1:28" ht="65.25" customHeight="1">
      <c r="A3628" s="77" t="s">
        <v>63</v>
      </c>
      <c r="B3628" s="78"/>
      <c r="C3628" s="79">
        <f>IF('5th 1'!C65&gt;0,'5th 1'!D6,IF('5th 1'!K65&gt;0,'5th 1'!L6,IF('5th 1'!S65&gt;0,'5th 1'!T6,0)))</f>
        <v>0</v>
      </c>
      <c r="D3628" s="79">
        <f>IF('5th 2'!C65&gt;0,'5th 2'!D6,IF('5th 2'!K65&gt;0,'5th 2'!L6,IF('5th 2'!S65&gt;0,'5th 2'!T6,0)))</f>
        <v>0</v>
      </c>
      <c r="E3628" s="79">
        <f>IF('5th 3'!C65&gt;0,'5th 3'!D6,IF('5th 3'!K65&gt;0,'5th 3'!L6,IF('5th 3'!S65&gt;0,'5th 3'!T6,0)))</f>
        <v>0</v>
      </c>
      <c r="F3628" s="79">
        <f>IF('5th 4'!C65&gt;0,'5th 4'!D6,IF('5th 4'!K65&gt;0,'5th 4'!L6,IF('5th 4'!S65&gt;0,'5th 4'!T6,0)))</f>
        <v>0</v>
      </c>
      <c r="G3628" s="79">
        <f>IF('5th 5'!C65&gt;0,'5th 5'!D6,IF('5th 5'!K65&gt;0,'5th 5'!L6,IF('5th 5'!S65&gt;0,'5th 5'!T6,0)))</f>
        <v>0</v>
      </c>
      <c r="H3628" s="79">
        <f>IF('5th 6'!C65&gt;0,'5th 6'!D6,IF('5th 6'!K65&gt;0,'5th 6'!L6,IF('5th 6'!S65&gt;0,'5th 6'!T6,0)))</f>
        <v>0</v>
      </c>
      <c r="I3628" s="481"/>
      <c r="J3628" s="481"/>
      <c r="K3628" s="482"/>
      <c r="L3628" s="79">
        <f>IF('6th 1'!C65&gt;0,'6th 1'!D6,IF('6th 1'!K65&gt;0,'6th 1'!L6,IF('6th 1'!S65&gt;0,'6th 1'!T6,0)))</f>
        <v>0</v>
      </c>
      <c r="M3628" s="79">
        <f>IF('6th 2'!C65&gt;0,'6th 2'!D6,IF('6th 2'!K65&gt;0,'6th 2'!L6,IF('6th 2'!S65&gt;0,'6th 2'!T6,0)))</f>
        <v>0</v>
      </c>
      <c r="N3628" s="79">
        <f>IF('6th 3'!C65&gt;0,'6th 3'!D6,IF('6th 3'!K65&gt;0,'6th 3'!L6,IF('6th 3'!S65&gt;0,'6th 3'!T6,0)))</f>
        <v>0</v>
      </c>
      <c r="O3628" s="79">
        <f>IF('6th 4'!C65&gt;0,'6th 4'!D6,IF('6th 4'!K65&gt;0,'6th 4'!L6,IF('6th 4'!S65&gt;0,'6th 4'!T6,0)))</f>
        <v>0</v>
      </c>
      <c r="P3628" s="79">
        <f>IF('6th 5'!C65&gt;0,'6th 5'!D6,IF('6th 5'!K65&gt;0,'6th 5'!L6,IF('6th 5'!S65&gt;0,'6th 5'!T6,0)))</f>
        <v>0</v>
      </c>
      <c r="Q3628" s="79">
        <f>IF('6th 6'!C65&gt;0,'6th 6'!D6,IF('6th 6'!K65&gt;0,'6th 6'!L6,IF('6th 6'!S65&gt;0,'6th 6'!T6,0)))</f>
        <v>0</v>
      </c>
      <c r="R3628" s="79">
        <f>IF('6th 7'!C65&gt;0,'6th 7'!D6,IF('6th 7'!K65&gt;0,'6th 7'!L6,IF('6th 7'!S65&gt;0,'6th 7'!T6,0)))</f>
        <v>0</v>
      </c>
      <c r="S3628" s="429"/>
      <c r="T3628" s="429"/>
      <c r="U3628" s="431"/>
      <c r="V3628" s="335">
        <f>IF(I3630&gt;0,(V3633+V3615),0)</f>
        <v>0</v>
      </c>
      <c r="W3628" s="254">
        <f>IF(I3630&gt;0,(W3633+W3615),0)</f>
        <v>0</v>
      </c>
      <c r="X3628" s="336">
        <f>IF(S3630&gt;0,(W3628/94.5),IF(I3630&gt;0,(W3628/78),0))</f>
        <v>0</v>
      </c>
      <c r="Y3628" s="163">
        <f>IF(X3628&gt;=2.5,Y3627,IF(X3628&gt;=2.25,"C",IF(X3628&gt;=2,"D",IF(X3628=0,0,"F"))))</f>
        <v>0</v>
      </c>
      <c r="Z3628" s="510"/>
    </row>
    <row r="3629" spans="1:28" ht="16.5">
      <c r="A3629" s="77" t="s">
        <v>12</v>
      </c>
      <c r="B3629" s="78"/>
      <c r="C3629" s="102">
        <f>IF('5th 1'!C65&gt;0,'5th 1'!H4,IF('5th 1'!K65&gt;0,'5th 1'!P4,IF('5th 1'!S65&gt;0,'5th 1'!X4,0)))</f>
        <v>0</v>
      </c>
      <c r="D3629" s="102">
        <f>IF('5th 2'!C65&gt;0,'5th 2'!H4,IF('5th 2'!K65&gt;0,'5th 2'!P4,IF('5th 2'!S65&gt;0,'5th 2'!X4,0)))</f>
        <v>0</v>
      </c>
      <c r="E3629" s="102">
        <f>IF('5th 3'!C65&gt;0,'5th 3'!H4,IF('5th 3'!K65&gt;0,'5th 3'!P4,IF('5th 3'!S65&gt;0,'5th 3'!X4,0)))</f>
        <v>0</v>
      </c>
      <c r="F3629" s="102">
        <f>IF('5th 4'!C65&gt;0,'5th 4'!H4,IF('5th 4'!K65&gt;0,'5th 4'!P4,IF('5th 4'!S65&gt;0,'5th 4'!X4,0)))</f>
        <v>0</v>
      </c>
      <c r="G3629" s="102">
        <f>IF('5th 5'!C65&gt;0,'5th 5'!H4,IF('5th 5'!K65&gt;0,'5th 5'!P4,IF('5th 5'!S65&gt;0,'5th 5'!X4,0)))</f>
        <v>0</v>
      </c>
      <c r="H3629" s="102">
        <f>IF('5th 6'!C65&gt;0,'5th 6'!H4,IF('5th 6'!K65&gt;0,'5th 6'!P4,IF('5th 6'!S65&gt;0,'5th 6'!X4,0)))</f>
        <v>0</v>
      </c>
      <c r="I3629" s="481"/>
      <c r="J3629" s="481"/>
      <c r="K3629" s="482"/>
      <c r="L3629" s="102">
        <f>IF('6th 1'!C65&gt;0,'6th 1'!H4,IF('6th 1'!K65&gt;0,'6th 1'!P4,IF('6th 1'!S65&gt;0,'6th 1'!X4,0)))</f>
        <v>0</v>
      </c>
      <c r="M3629" s="102">
        <f>IF('6th 2'!C65&gt;0,'6th 2'!H4,IF('6th 2'!K65&gt;0,'6th 2'!P4,IF('6th 2'!S65&gt;0,'6th 2'!X4,0)))</f>
        <v>0</v>
      </c>
      <c r="N3629" s="102">
        <f>IF('6th 3'!C65&gt;0,'6th 3'!H4,IF('6th 3'!K65&gt;0,'6th 3'!P4,IF('6th 3'!S65&gt;0,'6th 3'!X4,0)))</f>
        <v>0</v>
      </c>
      <c r="O3629" s="102">
        <f>IF('6th 4'!C65&gt;0,'6th 4'!H4,IF('6th 4'!K65&gt;0,'6th 4'!P4,IF('6th 4'!S65&gt;0,'6th 4'!X4,0)))</f>
        <v>0</v>
      </c>
      <c r="P3629" s="102">
        <f>IF('6th 5'!C65&gt;0,'6th 5'!H4,IF('6th 5'!K65&gt;0,'6th 5'!P4,IF('6th 5'!S65&gt;0,'6th 5'!X4,0)))</f>
        <v>0</v>
      </c>
      <c r="Q3629" s="102">
        <f>IF('6th 6'!C65&gt;0,'6th 6'!H4,IF('6th 6'!K65&gt;0,'6th 6'!#REF!,IF('6th 6'!S65&gt;0,'6th 6'!X4,0)))</f>
        <v>0</v>
      </c>
      <c r="R3629" s="102">
        <f>IF('6th 7'!C65&gt;0,'6th 7'!H4,IF('6th 7'!K65&gt;0,'6th 7'!P4,IF('6th 7'!S65&gt;0,'6th 7'!X4,0)))</f>
        <v>0</v>
      </c>
      <c r="S3629" s="430"/>
      <c r="T3629" s="430"/>
      <c r="U3629" s="432"/>
      <c r="V3629" s="460" t="s">
        <v>41</v>
      </c>
      <c r="W3629" s="461"/>
      <c r="X3629" s="461"/>
      <c r="Y3629" s="462"/>
      <c r="Z3629" s="510"/>
    </row>
    <row r="3630" spans="1:28" ht="17.25" thickBot="1">
      <c r="A3630" s="77" t="s">
        <v>11</v>
      </c>
      <c r="B3630" s="78"/>
      <c r="C3630" s="102">
        <v>100</v>
      </c>
      <c r="D3630" s="102">
        <v>100</v>
      </c>
      <c r="E3630" s="102">
        <v>100</v>
      </c>
      <c r="F3630" s="102">
        <v>100</v>
      </c>
      <c r="G3630" s="102">
        <v>100</v>
      </c>
      <c r="H3630" s="102">
        <v>100</v>
      </c>
      <c r="I3630" s="465">
        <f>(C3634*C3629)+(D3634*D3629)+(E3634*E3629)+(F3634*F3629)+(G3634*G3629)+(H3634*H3629)</f>
        <v>0</v>
      </c>
      <c r="J3630" s="84"/>
      <c r="K3630" s="103" t="e">
        <f>IF(J3632&gt;=4,"A+",IF(J3632&gt;=3.75,"A",IF(J3632&gt;=3.5,"A-",IF(J3632&gt;=3.25,"B+",IF(J3632&gt;=3,"B",IF(J3632&gt;=2.75,"B-",IF(J3632&gt;=2.5,"C+",IF(J3632&gt;=2,"C","F"))))))))</f>
        <v>#DIV/0!</v>
      </c>
      <c r="L3630" s="102">
        <v>100</v>
      </c>
      <c r="M3630" s="102">
        <v>100</v>
      </c>
      <c r="N3630" s="102">
        <v>100</v>
      </c>
      <c r="O3630" s="102">
        <v>100</v>
      </c>
      <c r="P3630" s="102">
        <v>100</v>
      </c>
      <c r="Q3630" s="102">
        <v>100</v>
      </c>
      <c r="R3630" s="102">
        <v>100</v>
      </c>
      <c r="S3630" s="465">
        <f>(L3634*L3629)+(M3634*M3629)+(N3634*N3629)+(O3634*O3629)+(P3634*P3629)+(Q3634*Q3629)+(R3634*R3629)</f>
        <v>0</v>
      </c>
      <c r="T3630" s="84"/>
      <c r="U3630" s="103" t="e">
        <f>IF(T3632&gt;=4,"A+",IF(T3632&gt;=3.75,"A",IF(T3632&gt;=3.5,"A-",IF(T3632&gt;=3.25,"B+",IF(T3632&gt;=3,"B",IF(T3632&gt;=2.75,"B-",IF(T3632&gt;=2.5,"C+",IF(T3632&gt;=2,"C","F"))))))))</f>
        <v>#DIV/0!</v>
      </c>
      <c r="V3630" s="467" t="s">
        <v>29</v>
      </c>
      <c r="W3630" s="469" t="s">
        <v>0</v>
      </c>
      <c r="X3630" s="469" t="s">
        <v>3</v>
      </c>
      <c r="Y3630" s="476" t="s">
        <v>2</v>
      </c>
      <c r="Z3630" s="510"/>
    </row>
    <row r="3631" spans="1:28" ht="17.25" thickTop="1">
      <c r="A3631" s="77" t="s">
        <v>28</v>
      </c>
      <c r="B3631" s="86"/>
      <c r="C3631" s="104">
        <f>IF('5th 1'!C65&gt;0,'5th 1'!C65,IF('5th 1'!K65&gt;0,'5th 1'!K65,IF('5th 1'!S65&gt;0,'5th 1'!S65,0)))</f>
        <v>0</v>
      </c>
      <c r="D3631" s="104">
        <f>IF('5th 2'!C65&gt;0,'5th 2'!C65,IF('5th 2'!K65&gt;0,'5th 2'!K65,IF('5th 2'!S65&gt;0,'5th 2'!S65,0)))</f>
        <v>0</v>
      </c>
      <c r="E3631" s="104">
        <f>IF('5th 3'!C65&gt;0,'5th 3'!C65,IF('5th 3'!K65&gt;0,'5th 3'!K65,IF('5th 3'!S65&gt;0,'5th 3'!S65,0)))</f>
        <v>0</v>
      </c>
      <c r="F3631" s="104">
        <f>IF('5th 4'!C65&gt;0,'5th 4'!C65,IF('5th 4'!K65&gt;0,'5th 4'!K65,IF('5th 4'!S65&gt;0,'5th 4'!S65,0)))</f>
        <v>0</v>
      </c>
      <c r="G3631" s="104">
        <f>IF('5th 5'!C65&gt;0,'5th 5'!C65,IF('5th 5'!K65&gt;0,'5th 5'!K65,IF('5th 5'!S65&gt;0,'5th 5'!S65,0)))</f>
        <v>0</v>
      </c>
      <c r="H3631" s="104">
        <f>IF('5th 6'!C65&gt;0,'5th 6'!C65,IF('5th 6'!K65&gt;0,'5th 6'!K65,IF('5th 6'!S65&gt;0,'5th 6'!S65,0)))</f>
        <v>0</v>
      </c>
      <c r="I3631" s="448"/>
      <c r="J3631" s="98"/>
      <c r="K3631" s="90"/>
      <c r="L3631" s="104">
        <f>IF('6th 1'!C65&gt;0,'6th 1'!C65,IF('6th 1'!K65&gt;0,'6th 1'!K65,IF('6th 1'!S65&gt;0,'6th 1'!S65,0)))</f>
        <v>0</v>
      </c>
      <c r="M3631" s="104">
        <f>IF('6th 2'!C65&gt;0,'6th 2'!C65,IF('6th 2'!K65&gt;0,'6th 2'!K65,IF('6th 2'!S65&gt;0,'6th 2'!S65,0)))</f>
        <v>0</v>
      </c>
      <c r="N3631" s="104">
        <f>IF('6th 3'!C65&gt;0,'6th 3'!C65,IF('6th 3'!K65&gt;0,'6th 3'!K65,IF('6th 3'!S65&gt;0,'6th 3'!S65,0)))</f>
        <v>0</v>
      </c>
      <c r="O3631" s="104">
        <f>IF('6th 4'!C65&gt;0,'6th 4'!C65,IF('6th 4'!K65&gt;0,'6th 4'!K65,IF('6th 4'!S65&gt;0,'6th 4'!S65,0)))</f>
        <v>0</v>
      </c>
      <c r="P3631" s="104">
        <f>IF('6th 5'!C65&gt;0,'6th 5'!C65,IF('6th 5'!K65&gt;0,'6th 5'!K65,IF('6th 5'!S65&gt;0,'6th 5'!S65,0)))</f>
        <v>0</v>
      </c>
      <c r="Q3631" s="104">
        <f>IF('6th 6'!C65&gt;0,'6th 6'!C65,IF('6th 6'!K65&gt;0,'6th 6'!K65,IF('6th 6'!S65&gt;0,'6th 6'!S65,0)))</f>
        <v>0</v>
      </c>
      <c r="R3631" s="104">
        <f>IF('6th 7'!C65&gt;0,'6th 7'!C65,IF('6th 7'!K65&gt;0,'6th 7'!K65,IF('6th 7'!S65&gt;0,'6th 7'!S65,0)))</f>
        <v>0</v>
      </c>
      <c r="S3631" s="448"/>
      <c r="T3631" s="98"/>
      <c r="U3631" s="90"/>
      <c r="V3631" s="468"/>
      <c r="W3631" s="470"/>
      <c r="X3631" s="471"/>
      <c r="Y3631" s="477"/>
      <c r="Z3631" s="510"/>
    </row>
    <row r="3632" spans="1:28" ht="16.5" customHeight="1">
      <c r="A3632" s="423" t="s">
        <v>26</v>
      </c>
      <c r="B3632" s="91" t="s">
        <v>60</v>
      </c>
      <c r="C3632" s="104">
        <f>IF('5th 1'!C65&gt;0,'5th 1'!J65,IF('5th 1'!K65&gt;0,'5th 1'!R65,IF('5th 1'!S65&gt;0,'5th 1'!Z65,0)))</f>
        <v>0</v>
      </c>
      <c r="D3632" s="104">
        <f>IF('5th 2'!C65&gt;0,'5th 2'!J65,IF('5th 2'!K65&gt;0,'5th 2'!R65,IF('5th 2'!S65&gt;0,'5th 2'!Z65,0)))</f>
        <v>0</v>
      </c>
      <c r="E3632" s="104">
        <f>IF('5th 3'!C65&gt;0,'5th 3'!J65,IF('5th 3'!K65&gt;0,'5th 3'!R65,IF('5th 3'!S65&gt;0,'5th 3'!Z65,0)))</f>
        <v>0</v>
      </c>
      <c r="F3632" s="104">
        <f>IF('5th 4'!C65&gt;0,'5th 4'!J65,IF('5th 4'!K65&gt;0,'5th 4'!R65,IF('5th 4'!S65&gt;0,'5th 4'!Z65,0)))</f>
        <v>0</v>
      </c>
      <c r="G3632" s="104">
        <f>IF('5th 5'!C65&gt;0,'5th 5'!J65,IF('5th 5'!K65&gt;0,'5th 5'!R65,IF('5th 5'!S65&gt;0,'5th 5'!Z65,0)))</f>
        <v>0</v>
      </c>
      <c r="H3632" s="104">
        <f>IF('5th 6'!C65&gt;0,'5th 6'!J65,IF('5th 6'!K65&gt;0,'5th 6'!R65,IF('5th 6'!S65&gt;0,'5th 6'!Z65,0)))</f>
        <v>0</v>
      </c>
      <c r="I3632" s="448"/>
      <c r="J3632" s="440" t="e">
        <f>I3630/(C3629+D3629+E3629+F3629+G3629+H3629)</f>
        <v>#DIV/0!</v>
      </c>
      <c r="K3632" s="442" t="e">
        <f>IF(J3632&gt;=2.5,K3630,IF(J3632&gt;=2.25,"C",IF(J3632&gt;=2,"D",IF(J3632=0,0,"F"))))</f>
        <v>#DIV/0!</v>
      </c>
      <c r="L3632" s="107">
        <f>IF('6th 1'!C65&gt;0,'6th 1'!J65,IF('6th 1'!K65&gt;0,'6th 1'!R65,IF('6th 1'!S65&gt;0,'6th 1'!Z65,0)))</f>
        <v>0</v>
      </c>
      <c r="M3632" s="104">
        <f>IF('6th 2'!C65&gt;0,'6th 2'!J65,IF('6th 2'!K65&gt;0,'6th 2'!R65,IF('6th 2'!S65&gt;0,'6th 2'!Z65,0)))</f>
        <v>0</v>
      </c>
      <c r="N3632" s="104">
        <f>IF('6th 3'!C65&gt;0,'6th 3'!J65,IF('6th 3'!K65&gt;0,'6th 3'!R65,IF('6th 3'!S65&gt;0,'6th 3'!Z65,0)))</f>
        <v>0</v>
      </c>
      <c r="O3632" s="104">
        <f>IF('6th 4'!C65&gt;0,'6th 4'!J65,IF('6th 4'!K65&gt;0,'6th 4'!R65,IF('6th 4'!S65&gt;0,'6th 4'!Z65,0)))</f>
        <v>0</v>
      </c>
      <c r="P3632" s="104">
        <f>IF('6th 5'!C65&gt;0,'6th 5'!J65,IF('6th 5'!K65&gt;0,'6th 5'!R65,IF('6th 5'!S65&gt;0,'6th 5'!Z65,0)))</f>
        <v>0</v>
      </c>
      <c r="Q3632" s="104">
        <f>IF('6th 6'!C65&gt;0,'6th 6'!J65,IF('6th 6'!K65&gt;0,'6th 6'!R65,IF('6th 6'!S65&gt;0,'6th 6'!Z65,0)))</f>
        <v>0</v>
      </c>
      <c r="R3632" s="104">
        <f>IF('6th 7'!C65&gt;0,'6th 7'!J65,IF('6th 7'!K65&gt;0,'6th 7'!R65,IF('6th 7'!S65&gt;0,'6th 7'!Z65,0)))</f>
        <v>0</v>
      </c>
      <c r="S3632" s="448"/>
      <c r="T3632" s="440" t="e">
        <f>S3630/(L3629+M3629+N3629+O3629+P3629+Q3629+R3629)</f>
        <v>#DIV/0!</v>
      </c>
      <c r="U3632" s="442" t="e">
        <f>IF(T3632&gt;=2.5,U3630,IF(T3632&gt;=2.25,"C",IF(T3632&gt;=2,"D",IF(T3632=0,0,"F"))))</f>
        <v>#DIV/0!</v>
      </c>
      <c r="V3632" s="443" t="s">
        <v>40</v>
      </c>
      <c r="W3632" s="443"/>
      <c r="X3632" s="443"/>
      <c r="Y3632" s="443"/>
      <c r="Z3632" s="510"/>
    </row>
    <row r="3633" spans="1:26" ht="16.5" customHeight="1">
      <c r="A3633" s="424"/>
      <c r="B3633" s="91" t="s">
        <v>67</v>
      </c>
      <c r="C3633" s="117">
        <f>'5th 1'!AA65</f>
        <v>0</v>
      </c>
      <c r="D3633" s="117">
        <f>'5th 2'!AA65</f>
        <v>0</v>
      </c>
      <c r="E3633" s="117">
        <f>'5th 3'!AA65</f>
        <v>0</v>
      </c>
      <c r="F3633" s="117">
        <f>'5th 4'!AA65</f>
        <v>0</v>
      </c>
      <c r="G3633" s="117">
        <f>'5th 5'!AA65</f>
        <v>0</v>
      </c>
      <c r="H3633" s="117">
        <f>'5th 6'!AA65</f>
        <v>0</v>
      </c>
      <c r="I3633" s="448"/>
      <c r="J3633" s="441"/>
      <c r="K3633" s="442"/>
      <c r="L3633" s="118">
        <f>'6th 1'!AA65</f>
        <v>0</v>
      </c>
      <c r="M3633" s="117">
        <f>'6th 2'!AA65</f>
        <v>0</v>
      </c>
      <c r="N3633" s="117">
        <f>'6th 3'!AA65</f>
        <v>0</v>
      </c>
      <c r="O3633" s="117">
        <f>'6th 4'!AA65</f>
        <v>0</v>
      </c>
      <c r="P3633" s="117">
        <f>'6th 5'!AA65</f>
        <v>0</v>
      </c>
      <c r="Q3633" s="117">
        <f>'6th 6'!AA65</f>
        <v>0</v>
      </c>
      <c r="R3633" s="117">
        <f>'6th 7'!AA65</f>
        <v>0</v>
      </c>
      <c r="S3633" s="448"/>
      <c r="T3633" s="441"/>
      <c r="U3633" s="442"/>
      <c r="V3633" s="444">
        <f>IF((C3634+C3636)=0,0,C3629)+IF((D3634+D3636)=0,0,D3629)+IF((E3634+E3636)=0,0,E3629)+IF((F3634+F3636)=0,0,F3629)+IF((G3634+G3636)=0,0,G3629)+IF((H3634+H3636)=0,0,H3629)+IF((L3634+L3636)=0,0,L3629)+IF((M3634+M3636)=0,0,M3629)+IF((N3634+N3636)=0,0,N3629)+IF((O3634+O3636)=0,0,O3629)+IF((P3634+P3636)=0,0,P3629)+IF((Q3634+Q3636)=0,0,Q3629)+IF((R3634+R3636)=0,0,R3629)+IF(G3653&gt;0,1.5,0)</f>
        <v>0</v>
      </c>
      <c r="W3633" s="447">
        <f>I3630+S3630+(G3653*1.5)</f>
        <v>0</v>
      </c>
      <c r="X3633" s="440" t="e">
        <f>IF(S3630&gt;0,(W3633/31.5),J3632)</f>
        <v>#DIV/0!</v>
      </c>
      <c r="Y3633" s="164" t="e">
        <f>IF(X3633&gt;=4,"A+",IF(X3633&gt;=3.75,"A",IF(X3633&gt;=3.5,"A-",IF(X3633&gt;=3.25,"B+",IF(X3633&gt;=3,"B",IF(X3633&gt;=2.75,"B-",IF(X3633&gt;=2.5,"C+",IF(X3633&gt;=2,"C","F"))))))))</f>
        <v>#DIV/0!</v>
      </c>
      <c r="Z3633" s="510"/>
    </row>
    <row r="3634" spans="1:26" ht="16.5">
      <c r="A3634" s="424"/>
      <c r="B3634" s="91" t="s">
        <v>1</v>
      </c>
      <c r="C3634" s="104">
        <f>'5th 1'!AC65</f>
        <v>0</v>
      </c>
      <c r="D3634" s="104">
        <f>'5th 2'!AC65</f>
        <v>0</v>
      </c>
      <c r="E3634" s="104">
        <f>'5th 3'!AC65</f>
        <v>0</v>
      </c>
      <c r="F3634" s="104">
        <f>'5th 4'!AC65</f>
        <v>0</v>
      </c>
      <c r="G3634" s="104">
        <f>'5th 5'!AC65</f>
        <v>0</v>
      </c>
      <c r="H3634" s="104">
        <f>'5th 6'!AC65</f>
        <v>0</v>
      </c>
      <c r="I3634" s="448"/>
      <c r="J3634" s="98"/>
      <c r="K3634" s="110"/>
      <c r="L3634" s="107">
        <f>'6th 1'!AC65</f>
        <v>0</v>
      </c>
      <c r="M3634" s="104">
        <f>'6th 2'!AC65</f>
        <v>0</v>
      </c>
      <c r="N3634" s="104">
        <f>'6th 3'!AC65</f>
        <v>0</v>
      </c>
      <c r="O3634" s="104">
        <f>'6th 4'!AC65</f>
        <v>0</v>
      </c>
      <c r="P3634" s="104">
        <f>'6th 5'!AC65</f>
        <v>0</v>
      </c>
      <c r="Q3634" s="104">
        <f>'6th 6'!AC65</f>
        <v>0</v>
      </c>
      <c r="R3634" s="104">
        <f>'6th 7'!AC65</f>
        <v>0</v>
      </c>
      <c r="S3634" s="448"/>
      <c r="T3634" s="98"/>
      <c r="U3634" s="110"/>
      <c r="V3634" s="445"/>
      <c r="W3634" s="448"/>
      <c r="X3634" s="441"/>
      <c r="Y3634" s="451" t="e">
        <f>IF(S3630&gt;0,(IF(X3633&gt;=2.5,Y3633,IF(X3633&gt;=2.25,"C",IF(X3633&gt;=2,"D","F")))),K3632)</f>
        <v>#DIV/0!</v>
      </c>
      <c r="Z3634" s="510"/>
    </row>
    <row r="3635" spans="1:26" ht="17.25" customHeight="1" thickBot="1">
      <c r="A3635" s="424"/>
      <c r="B3635" s="91" t="s">
        <v>2</v>
      </c>
      <c r="C3635" s="104" t="str">
        <f>'5th 1'!AB65</f>
        <v/>
      </c>
      <c r="D3635" s="104" t="str">
        <f>'5th 2'!AB65</f>
        <v/>
      </c>
      <c r="E3635" s="104" t="str">
        <f>'5th 3'!AB65</f>
        <v/>
      </c>
      <c r="F3635" s="104" t="str">
        <f>'5th 4'!AB65</f>
        <v/>
      </c>
      <c r="G3635" s="104" t="str">
        <f>'5th 5'!AB65</f>
        <v/>
      </c>
      <c r="H3635" s="104" t="str">
        <f>'5th 6'!AB65</f>
        <v/>
      </c>
      <c r="I3635" s="448"/>
      <c r="J3635" s="98"/>
      <c r="K3635" s="109"/>
      <c r="L3635" s="111" t="str">
        <f>'6th 1'!AB65</f>
        <v/>
      </c>
      <c r="M3635" s="104" t="str">
        <f>'6th 2'!AB65</f>
        <v/>
      </c>
      <c r="N3635" s="104" t="str">
        <f>'6th 3'!AB65</f>
        <v/>
      </c>
      <c r="O3635" s="104" t="str">
        <f>'6th 4'!AB65</f>
        <v/>
      </c>
      <c r="P3635" s="104" t="str">
        <f>'6th 5'!AB65</f>
        <v/>
      </c>
      <c r="Q3635" s="104" t="str">
        <f>'6th 6'!AB65</f>
        <v/>
      </c>
      <c r="R3635" s="104" t="str">
        <f>'6th 7'!AB65</f>
        <v/>
      </c>
      <c r="S3635" s="448"/>
      <c r="T3635" s="98"/>
      <c r="U3635" s="109"/>
      <c r="V3635" s="446"/>
      <c r="W3635" s="449"/>
      <c r="X3635" s="450"/>
      <c r="Y3635" s="452"/>
      <c r="Z3635" s="510"/>
    </row>
    <row r="3636" spans="1:26" ht="17.25" thickTop="1">
      <c r="A3636" s="413" t="s">
        <v>127</v>
      </c>
      <c r="B3636" s="91" t="s">
        <v>1</v>
      </c>
      <c r="C3636" s="104">
        <f>'5th 1'!AD65</f>
        <v>0</v>
      </c>
      <c r="D3636" s="104">
        <f>'5th 2'!AD65</f>
        <v>0</v>
      </c>
      <c r="E3636" s="104">
        <f>'5th 3'!AD65</f>
        <v>0</v>
      </c>
      <c r="F3636" s="104">
        <f>'5th 4'!AD65</f>
        <v>0</v>
      </c>
      <c r="G3636" s="104">
        <f>'5th 5'!AD65</f>
        <v>0</v>
      </c>
      <c r="H3636" s="104">
        <f>'5th 6'!AD65</f>
        <v>0</v>
      </c>
      <c r="I3636" s="415">
        <f>(C3636*C3629)+(D3636*D3629)+(E3636*E3629)+(F3636*F3629)+(G3636*G3629)+(H3636*H3629)</f>
        <v>0</v>
      </c>
      <c r="J3636" s="417">
        <f>IF(C3636&gt;0,(C3634*C3629),0)+IF(D3636&gt;0,(D3634*D3629),0)+IF(E3636&gt;0,(E3634*E3629),0)+IF(F3636&gt;0,(F3634*F3629),0)+IF(G3636&gt;0,(G3634*G3629),0)+IF(H3636&gt;0,(H3634*H3629),0)</f>
        <v>0</v>
      </c>
      <c r="K3636" s="418">
        <f>IF(C3636&gt;C3634,((C3636*C3629)-(C3634*C3629)),0)+IF(D3636&gt;D3634,((D3636*D3629)-(D3634*D3629)),0)+IF(E3636&gt;E3634,((E3636*E3629)-(E3634*E3629)),0)+IF(F3636&gt;F3634,((F3636*F3629)-(F3634*F3629)),0)+IF(G3636&gt;G3634,((G3636*G3629)-(G3634*G3629)),0)+IF(H3636&gt;H3634,((H3636*H3629)-(H3634*H3629)),0)</f>
        <v>0</v>
      </c>
      <c r="L3636" s="165">
        <f>'6th 1'!AD65</f>
        <v>0</v>
      </c>
      <c r="M3636" s="104">
        <f>'6th 2'!AD65</f>
        <v>0</v>
      </c>
      <c r="N3636" s="104">
        <f>'6th 3'!AD65</f>
        <v>0</v>
      </c>
      <c r="O3636" s="104">
        <f>'6th 4'!AD65</f>
        <v>0</v>
      </c>
      <c r="P3636" s="104">
        <f>'6th 5'!AD65</f>
        <v>0</v>
      </c>
      <c r="Q3636" s="104">
        <f>'6th 6'!AD65</f>
        <v>0</v>
      </c>
      <c r="R3636" s="104">
        <f>'6th 7'!AD65</f>
        <v>0</v>
      </c>
      <c r="S3636" s="403">
        <f>(L3636*L3629)+(M3636*M3629)+(N3636*N3629)+(O3636*O3629)+(P3636*P3629)+(Q3636*Q3629)+(R3636*R3629)</f>
        <v>0</v>
      </c>
      <c r="T3636" s="417">
        <f>IF(L3636&gt;0,(L3634*L3629),0)+IF(M3636&gt;0,(M3634*M3629),0)+IF(N3636&gt;0,(N3634*N3629),0)+IF(O3636&gt;0,(O3634*O3629),0)+IF(P3636&gt;0,(P3634*P3629),0)+IF(Q3636&gt;0,(Q3634*Q3629),0)+IF(R3636&gt;0,(R3634*R3629),0)</f>
        <v>0</v>
      </c>
      <c r="U3636" s="399">
        <f>IF(L3636&gt;L3634,((L3636*L3629)-(L3634*L3629)),0)+IF(M3636&gt;M3634,((M3636*M3629)-(M3634*M3629)),0)+IF(N3636&gt;N3634,((N3636*N3629)-(N3634*N3629)),0)+IF(O3636&gt;O3634,((O3636*O3629)-(O3634*O3629)),0)+IF(P3636&gt;P3634,((P3636*P3629)-(P3634*P3629)),0)+IF(Q3636&gt;Q3634,((Q3636*Q3629)-(Q3634*Q3629)),0)+IF(R3636&gt;R3634,((R3636*R3629)-(R3634*R3629)),0)</f>
        <v>0</v>
      </c>
      <c r="V3636" s="401">
        <f>I3636+S3636</f>
        <v>0</v>
      </c>
      <c r="W3636" s="436">
        <f>J3636+T3636</f>
        <v>0</v>
      </c>
      <c r="X3636" s="438">
        <f>K3636+U3636</f>
        <v>0</v>
      </c>
      <c r="Y3636" s="405">
        <f>IF(V3628&gt;0,(X3636+Y3623),0)</f>
        <v>0</v>
      </c>
      <c r="Z3636" s="510"/>
    </row>
    <row r="3637" spans="1:26" ht="15.75" customHeight="1" thickBot="1">
      <c r="A3637" s="414"/>
      <c r="B3637" s="157" t="s">
        <v>23</v>
      </c>
      <c r="C3637" s="181" t="str">
        <f>'5th 1'!AE65</f>
        <v/>
      </c>
      <c r="D3637" s="181" t="str">
        <f>'5th 2'!AE65</f>
        <v/>
      </c>
      <c r="E3637" s="181" t="str">
        <f>'5th 3'!AE65</f>
        <v/>
      </c>
      <c r="F3637" s="181" t="str">
        <f>'5th 4'!AE65</f>
        <v/>
      </c>
      <c r="G3637" s="181" t="str">
        <f>'5th 5'!AE65</f>
        <v/>
      </c>
      <c r="H3637" s="181" t="str">
        <f>'5th 6'!AE65</f>
        <v/>
      </c>
      <c r="I3637" s="416"/>
      <c r="J3637" s="416"/>
      <c r="K3637" s="419"/>
      <c r="L3637" s="181" t="str">
        <f>'6th 1'!AE65</f>
        <v/>
      </c>
      <c r="M3637" s="181" t="str">
        <f>'6th 2'!AE65</f>
        <v/>
      </c>
      <c r="N3637" s="181" t="str">
        <f>'6th 3'!AE65</f>
        <v/>
      </c>
      <c r="O3637" s="181" t="str">
        <f>'6th 4'!AE65</f>
        <v/>
      </c>
      <c r="P3637" s="181" t="str">
        <f>'6th 5'!AE65</f>
        <v/>
      </c>
      <c r="Q3637" s="181" t="str">
        <f>'6th 6'!AE65</f>
        <v/>
      </c>
      <c r="R3637" s="181" t="str">
        <f>'6th 7'!AE65</f>
        <v/>
      </c>
      <c r="S3637" s="420"/>
      <c r="T3637" s="420"/>
      <c r="U3637" s="400"/>
      <c r="V3637" s="402"/>
      <c r="W3637" s="437"/>
      <c r="X3637" s="439"/>
      <c r="Y3637" s="406"/>
      <c r="Z3637" s="510"/>
    </row>
    <row r="3638" spans="1:26" ht="21" customHeight="1" thickTop="1" thickBot="1">
      <c r="A3638" s="435" t="s">
        <v>32</v>
      </c>
      <c r="B3638" s="435"/>
      <c r="C3638" s="435"/>
      <c r="D3638" s="435"/>
      <c r="E3638" s="435"/>
      <c r="F3638" s="435"/>
      <c r="G3638" s="435"/>
      <c r="H3638" s="435"/>
      <c r="I3638" s="435"/>
      <c r="J3638" s="435"/>
      <c r="K3638" s="435"/>
      <c r="L3638" s="435"/>
      <c r="M3638" s="435"/>
      <c r="N3638" s="435"/>
      <c r="O3638" s="435"/>
      <c r="P3638" s="435"/>
      <c r="Q3638" s="435"/>
      <c r="R3638" s="435"/>
      <c r="S3638" s="435"/>
      <c r="T3638" s="435"/>
      <c r="U3638" s="435"/>
      <c r="V3638" s="435"/>
      <c r="W3638" s="435"/>
      <c r="X3638" s="435"/>
      <c r="Y3638" s="435"/>
      <c r="Z3638" s="510"/>
    </row>
    <row r="3639" spans="1:26" ht="17.25" thickTop="1" thickBot="1">
      <c r="A3639" s="425" t="s">
        <v>48</v>
      </c>
      <c r="B3639" s="426"/>
      <c r="C3639" s="426"/>
      <c r="D3639" s="426"/>
      <c r="E3639" s="426"/>
      <c r="F3639" s="426"/>
      <c r="G3639" s="426"/>
      <c r="H3639" s="426"/>
      <c r="I3639" s="426"/>
      <c r="J3639" s="426"/>
      <c r="K3639" s="427"/>
      <c r="L3639" s="426" t="s">
        <v>49</v>
      </c>
      <c r="M3639" s="426"/>
      <c r="N3639" s="426"/>
      <c r="O3639" s="426"/>
      <c r="P3639" s="426"/>
      <c r="Q3639" s="426"/>
      <c r="R3639" s="426"/>
      <c r="S3639" s="426"/>
      <c r="T3639" s="426"/>
      <c r="U3639" s="427"/>
      <c r="V3639" s="160"/>
      <c r="W3639" s="428" t="s">
        <v>39</v>
      </c>
      <c r="X3639" s="428"/>
      <c r="Y3639" s="161"/>
      <c r="Z3639" s="510"/>
    </row>
    <row r="3640" spans="1:26" ht="17.25" thickTop="1">
      <c r="A3640" s="99" t="s">
        <v>22</v>
      </c>
      <c r="B3640" s="100"/>
      <c r="C3640" s="101">
        <f>'7th 1'!B4</f>
        <v>401</v>
      </c>
      <c r="D3640" s="101">
        <f>'7th 2'!B4</f>
        <v>402</v>
      </c>
      <c r="E3640" s="101">
        <f>'7th 3'!B4</f>
        <v>403</v>
      </c>
      <c r="F3640" s="101">
        <f>'7th 4'!B4</f>
        <v>404</v>
      </c>
      <c r="G3640" s="101">
        <f>'7th 5'!B4</f>
        <v>405</v>
      </c>
      <c r="H3640" s="101">
        <f>'7th 6'!B4</f>
        <v>406</v>
      </c>
      <c r="I3640" s="429" t="s">
        <v>0</v>
      </c>
      <c r="J3640" s="429" t="s">
        <v>3</v>
      </c>
      <c r="K3640" s="431" t="s">
        <v>2</v>
      </c>
      <c r="L3640" s="101">
        <f>'8th 1'!B4</f>
        <v>407</v>
      </c>
      <c r="M3640" s="101">
        <f>'8th 2'!B4</f>
        <v>408</v>
      </c>
      <c r="N3640" s="101">
        <f>'8th 3'!B4</f>
        <v>409</v>
      </c>
      <c r="O3640" s="101">
        <f>'8th 4'!B4</f>
        <v>410</v>
      </c>
      <c r="P3640" s="101">
        <f>'8th 5'!B4</f>
        <v>411</v>
      </c>
      <c r="Q3640" s="101">
        <f>'8th 6'!B4</f>
        <v>412</v>
      </c>
      <c r="R3640" s="101">
        <f>'8th 7'!B4</f>
        <v>0</v>
      </c>
      <c r="S3640" s="429" t="s">
        <v>0</v>
      </c>
      <c r="T3640" s="429" t="s">
        <v>3</v>
      </c>
      <c r="U3640" s="431" t="s">
        <v>2</v>
      </c>
      <c r="V3640" s="433" t="s">
        <v>62</v>
      </c>
      <c r="W3640" s="434"/>
      <c r="X3640" s="434"/>
      <c r="Y3640" s="162" t="str">
        <f>IF(X3641&gt;=4,"A+",IF(X3641&gt;=3.75,"A",IF(X3641&gt;=3.5,"A-",IF(X3641&gt;=3.25,"B+",IF(X3641&gt;=3,"B",IF(X3641&gt;=2.75,"B-",IF(X3641&gt;=2.5,"C+",IF(X3641&gt;=2,"C","F"))))))))</f>
        <v>F</v>
      </c>
      <c r="Z3640" s="510"/>
    </row>
    <row r="3641" spans="1:26" ht="65.25" customHeight="1">
      <c r="A3641" s="77" t="s">
        <v>63</v>
      </c>
      <c r="B3641" s="86"/>
      <c r="C3641" s="79">
        <f>IF('7th 1'!C65&gt;0,'7th 1'!D6,IF('7th 1'!K65&gt;0,'7th 1'!L6,IF('7th 1'!S65&gt;0,'7th 1'!T6,0)))</f>
        <v>0</v>
      </c>
      <c r="D3641" s="79">
        <f>IF('7th 2'!C65&gt;0,'7th 2'!D6,IF('7th 2'!K65&gt;0,'7th 2'!L6,IF('7th 2'!S65&gt;0,'7th 2'!T6,0)))</f>
        <v>0</v>
      </c>
      <c r="E3641" s="79">
        <f>IF('7th 3'!C65&gt;0,'7th 3'!D6,IF('7th 3'!K65&gt;0,'7th 3'!L6,IF('7th 3'!S65&gt;0,'7th 3'!T6,0)))</f>
        <v>0</v>
      </c>
      <c r="F3641" s="79">
        <f>IF('7th 4'!C65&gt;0,'7th 4'!D6,IF('7th 4'!K65&gt;0,'7th 4'!L6,IF('7th 4'!S65&gt;0,'7th 4'!T6,0)))</f>
        <v>0</v>
      </c>
      <c r="G3641" s="79">
        <f>IF('7th 5'!C65&gt;0,'7th 5'!D6,IF('7th 5'!K65&gt;0,'7th 5'!L6,IF('7th 5'!S65&gt;0,'7th 5'!T6,0)))</f>
        <v>0</v>
      </c>
      <c r="H3641" s="79">
        <f>IF('7th 6'!C65&gt;0,'7th 6'!D6,IF('7th 6'!K65&gt;0,'7th 6'!L6,IF('7th 6'!S65&gt;0,'7th 6'!T6,0)))</f>
        <v>0</v>
      </c>
      <c r="I3641" s="429"/>
      <c r="J3641" s="429"/>
      <c r="K3641" s="431"/>
      <c r="L3641" s="79">
        <f>IF('8th 1'!C65&gt;0,'8th 1'!D6,IF('8th 1'!K65&gt;0,'8th 1'!L6,IF('8th 1'!S65&gt;0,'8th 1'!T6,0)))</f>
        <v>0</v>
      </c>
      <c r="M3641" s="79">
        <f>IF('8th 2'!C65&gt;0,'8th 2'!D6,IF('8th 2'!K65&gt;0,'8th 2'!L6,IF('8th 2'!S65&gt;0,'8th 2'!T6,0)))</f>
        <v>0</v>
      </c>
      <c r="N3641" s="79">
        <f>IF('8th 3'!C65&gt;0,'8th 3'!D6,IF('8th 3'!K65&gt;0,'8th 3'!L6,IF('8th 3'!S65&gt;0,'8th 3'!T6,0)))</f>
        <v>0</v>
      </c>
      <c r="O3641" s="79">
        <f>IF('8th 4'!C65&gt;0,'8th 4'!D6,IF('8th 4'!K65&gt;0,'8th 4'!L6,IF('8th 4'!S65&gt;0,'8th 4'!T6,0)))</f>
        <v>0</v>
      </c>
      <c r="P3641" s="79">
        <f>IF('8th 5'!C65&gt;0,'8th 5'!D6,IF('8th 5'!K65&gt;0,'8th 5'!L6,IF('8th 5'!S65&gt;0,'8th 5'!T6,0)))</f>
        <v>0</v>
      </c>
      <c r="Q3641" s="79">
        <f>IF('8th 6'!C65&gt;0,'8th 6'!D6,IF('8th 6'!K65&gt;0,'8th 6'!L6,IF('8th 6'!S65&gt;0,'8th 6'!T6,0)))</f>
        <v>0</v>
      </c>
      <c r="R3641" s="79">
        <f>IF('8th 7'!C65&gt;0,'8th 7'!D6,IF('8th 7'!K65&gt;0,'8th 7'!L6,IF('8th 7'!S65&gt;0,'8th 7'!T6,0)))</f>
        <v>0</v>
      </c>
      <c r="S3641" s="429"/>
      <c r="T3641" s="429"/>
      <c r="U3641" s="431"/>
      <c r="V3641" s="335">
        <f>IF(I3643&gt;0,(V3646+V3628),0)</f>
        <v>0</v>
      </c>
      <c r="W3641" s="254">
        <f>IF(I3643&gt;0,(W3646+W3628),0)</f>
        <v>0</v>
      </c>
      <c r="X3641" s="336">
        <f>IF(S3643&gt;0,(W3641/126),IF(I3643&gt;0,(W3641/109.5),0))</f>
        <v>0</v>
      </c>
      <c r="Y3641" s="163">
        <f>IF(X3641&gt;=2.5,Y3640,IF(X3641&gt;=2.25,"C",IF(X3641&gt;=2,"D",IF(X3641=0,0,"F"))))</f>
        <v>0</v>
      </c>
      <c r="Z3641" s="510"/>
    </row>
    <row r="3642" spans="1:26" ht="17.25" customHeight="1">
      <c r="A3642" s="458" t="s">
        <v>27</v>
      </c>
      <c r="B3642" s="459"/>
      <c r="C3642" s="102">
        <f>IF('7th 1'!C65&gt;0,'7th 1'!H4,IF('7th 1'!K65&gt;0,'7th 1'!P4,IF('7th 1'!S65&gt;0,'7th 1'!X4,0)))</f>
        <v>0</v>
      </c>
      <c r="D3642" s="102">
        <f>IF('7th 2'!C65&gt;0,'7th 2'!H4,IF('7th 2'!K65&gt;0,'7th 2'!P4,IF('7th 2'!S65&gt;0,'7th 2'!X4,0)))</f>
        <v>0</v>
      </c>
      <c r="E3642" s="102">
        <f>IF('7th 3'!C65&gt;0,'7th 3'!H4,IF('7th 3'!K65&gt;0,'7th 3'!P4,IF('7th 3'!S65&gt;0,'7th 3'!X4,0)))</f>
        <v>0</v>
      </c>
      <c r="F3642" s="102">
        <f>IF('7th 4'!C65&gt;0,'7th 4'!H4,IF('7th 4'!K65&gt;0,'7th 4'!P4,IF('7th 4'!S65&gt;0,'7th 4'!X4,0)))</f>
        <v>0</v>
      </c>
      <c r="G3642" s="102">
        <f>IF('7th 5'!C65&gt;0,'7th 5'!H4,IF('7th 5'!K65&gt;0,'7th 5'!P4,IF('7th 5'!S65&gt;0,'7th 5'!X4,0)))</f>
        <v>0</v>
      </c>
      <c r="H3642" s="102">
        <f>IF('7th 6'!C65&gt;0,'7th 6'!H4,IF('7th 6'!K65&gt;0,'7th 6'!P4,IF('7th 6'!S65&gt;0,'7th 6'!X4,0)))</f>
        <v>0</v>
      </c>
      <c r="I3642" s="430"/>
      <c r="J3642" s="430"/>
      <c r="K3642" s="432"/>
      <c r="L3642" s="102">
        <f>IF('8th 1'!C65&gt;0,'8th 1'!H4,IF('8th 1'!K65&gt;0,'8th 1'!P4,IF('8th 1'!S65&gt;0,'8th 1'!X4,0)))</f>
        <v>0</v>
      </c>
      <c r="M3642" s="102">
        <f>IF('8th 2'!C65&gt;0,'8th 2'!H4,IF('8th 2'!K65&gt;0,'8th 2'!P4,IF('8th 2'!S65&gt;0,'8th 2'!X4,0)))</f>
        <v>0</v>
      </c>
      <c r="N3642" s="102">
        <f>IF('8th 3'!C65&gt;0,'8th 3'!H4,IF('8th 3'!K65&gt;0,'8th 3'!P4,IF('8th 3'!S65&gt;0,'8th 3'!X4,0)))</f>
        <v>0</v>
      </c>
      <c r="O3642" s="102">
        <f>IF('8th 4'!C65&gt;0,'8th 4'!H4,IF('8th 4'!K65&gt;0,'8th 4'!P4,IF('8th 4'!S65&gt;0,'8th 4'!X4,0)))</f>
        <v>0</v>
      </c>
      <c r="P3642" s="102">
        <f>IF('8th 5'!C65&gt;0,'8th 5'!H4,IF('8th 5'!K65&gt;0,'8th 5'!P4,IF('8th 5'!S65&gt;0,'8th 5'!X4,0)))</f>
        <v>0</v>
      </c>
      <c r="Q3642" s="102">
        <f>IF('8th 6'!C65&gt;0,'8th 6'!H4,IF('8th 6'!K65&gt;0,'8th 6'!P4,IF('8th 6'!S65&gt;0,'8th 6'!X4,0)))</f>
        <v>0</v>
      </c>
      <c r="R3642" s="102">
        <f>IF('8th 7'!C65&gt;0,'8th 7'!H4,IF('8th 7'!K65&gt;0,'8th 7'!P4,IF('8th 7'!S65&gt;0,'8th 7'!X4,0)))</f>
        <v>0</v>
      </c>
      <c r="S3642" s="430"/>
      <c r="T3642" s="430"/>
      <c r="U3642" s="432"/>
      <c r="V3642" s="460" t="s">
        <v>41</v>
      </c>
      <c r="W3642" s="461"/>
      <c r="X3642" s="461"/>
      <c r="Y3642" s="462"/>
      <c r="Z3642" s="510"/>
    </row>
    <row r="3643" spans="1:26" ht="18.75" customHeight="1" thickBot="1">
      <c r="A3643" s="463" t="s">
        <v>11</v>
      </c>
      <c r="B3643" s="464"/>
      <c r="C3643" s="102">
        <v>100</v>
      </c>
      <c r="D3643" s="102">
        <v>100</v>
      </c>
      <c r="E3643" s="102">
        <v>100</v>
      </c>
      <c r="F3643" s="102">
        <v>100</v>
      </c>
      <c r="G3643" s="102">
        <v>100</v>
      </c>
      <c r="H3643" s="102">
        <v>100</v>
      </c>
      <c r="I3643" s="465">
        <f>(C3647*C3642)+(D3647*D3642)+(E3647*E3642)+(F3647*F3642)+(G3647*G3642)+(H3647*H3642)</f>
        <v>0</v>
      </c>
      <c r="J3643" s="84"/>
      <c r="K3643" s="103" t="e">
        <f>IF(J3645&gt;=4,"A+",IF(J3645&gt;=3.75,"A",IF(J3645&gt;=3.5,"A-",IF(J3645&gt;=3.25,"B+",IF(J3645&gt;=3,"B",IF(J3645&gt;=2.75,"B-",IF(J3645&gt;=2.5,"C+",IF(J3645&gt;=2,"C","F"))))))))</f>
        <v>#DIV/0!</v>
      </c>
      <c r="L3643" s="102">
        <v>100</v>
      </c>
      <c r="M3643" s="102">
        <v>100</v>
      </c>
      <c r="N3643" s="102">
        <v>100</v>
      </c>
      <c r="O3643" s="102">
        <v>100</v>
      </c>
      <c r="P3643" s="102">
        <v>100</v>
      </c>
      <c r="Q3643" s="102">
        <v>100</v>
      </c>
      <c r="R3643" s="102">
        <v>100</v>
      </c>
      <c r="S3643" s="465">
        <f>(L3647*L3642)+(M3647*M3642)+(N3647*N3642)+(O3647*O3642)+(P3647*P3642)+(Q3647*Q3642)+(R3647*R3642)</f>
        <v>0</v>
      </c>
      <c r="T3643" s="84"/>
      <c r="U3643" s="103" t="e">
        <f>IF(T3645&gt;=4,"A+",IF(T3645&gt;=3.75,"A",IF(T3645&gt;=3.5,"A-",IF(T3645&gt;=3.25,"B+",IF(T3645&gt;=3,"B",IF(T3645&gt;=2.75,"B-",IF(T3645&gt;=2.5,"C+",IF(T3645&gt;=2,"C","F"))))))))</f>
        <v>#DIV/0!</v>
      </c>
      <c r="V3643" s="467" t="s">
        <v>29</v>
      </c>
      <c r="W3643" s="469" t="s">
        <v>0</v>
      </c>
      <c r="X3643" s="469" t="s">
        <v>3</v>
      </c>
      <c r="Y3643" s="421" t="s">
        <v>2</v>
      </c>
      <c r="Z3643" s="510"/>
    </row>
    <row r="3644" spans="1:26" ht="17.25" thickTop="1">
      <c r="A3644" s="77" t="s">
        <v>28</v>
      </c>
      <c r="B3644" s="86"/>
      <c r="C3644" s="104">
        <f>IF('7th 1'!C65&gt;0,'7th 1'!C65,IF('7th 1'!K65&gt;0,'7th 1'!K65,IF('7th 1'!S65&gt;0,'7th 1'!S65,0)))</f>
        <v>0</v>
      </c>
      <c r="D3644" s="104">
        <f>IF('7th 2'!C65&gt;0,'7th 2'!C65,IF('7th 2'!K65&gt;0,'7th 2'!K65,IF('7th 2'!S65&gt;0,'7th 2'!S65,0)))</f>
        <v>0</v>
      </c>
      <c r="E3644" s="104">
        <f>IF('7th 3'!C65&gt;0,'7th 3'!C65,IF('7th 3'!K65&gt;0,'7th 3'!K65,IF('7th 3'!S65&gt;0,'7th 3'!S65,0)))</f>
        <v>0</v>
      </c>
      <c r="F3644" s="104">
        <f>IF('7th 4'!C65&gt;0,'7th 4'!C65,IF('7th 4'!K65&gt;0,'7th 4'!K65,IF('7th 4'!S65&gt;0,'7th 4'!S65,0)))</f>
        <v>0</v>
      </c>
      <c r="G3644" s="104">
        <f>IF('7th 5'!C65&gt;0,'7th 5'!C65,IF('7th 5'!K65&gt;0,'7th 5'!K65,IF('7th 5'!S65&gt;0,'7th 5'!S65,0)))</f>
        <v>0</v>
      </c>
      <c r="H3644" s="104">
        <f>IF('7th 6'!C65&gt;0,'7th 6'!C65,IF('7th 6'!K65&gt;0,'7th 6'!K65,IF('7th 6'!S65&gt;0,'7th 6'!S65,0)))</f>
        <v>0</v>
      </c>
      <c r="I3644" s="466"/>
      <c r="J3644" s="98"/>
      <c r="K3644" s="90"/>
      <c r="L3644" s="104">
        <f>IF('8th 1'!C65&gt;0,'8th 1'!C65,IF('8th 1'!K65&gt;0,'8th 1'!K65,IF('8th 1'!S65&gt;0,'8th 1'!S65,0)))</f>
        <v>0</v>
      </c>
      <c r="M3644" s="104">
        <f>IF('8th 2'!C65&gt;0,'8th 2'!C65,IF('8th 2'!K65&gt;0,'8th 2'!K65,IF('8th 2'!S65&gt;0,'8th 2'!S65,0)))</f>
        <v>0</v>
      </c>
      <c r="N3644" s="104">
        <f>IF('8th 3'!C65&gt;0,'8th 3'!C65,IF('8th 3'!K65&gt;0,'8th 3'!K65,IF('8th 3'!S65&gt;0,'8th 3'!S65,0)))</f>
        <v>0</v>
      </c>
      <c r="O3644" s="104">
        <f>IF('8th 4'!C65&gt;0,'8th 4'!C65,IF('8th 4'!K65&gt;0,'8th 4'!K65,IF('8th 4'!S65&gt;0,'8th 4'!S65,0)))</f>
        <v>0</v>
      </c>
      <c r="P3644" s="104">
        <f>IF('8th 5'!C65&gt;0,'8th 5'!C65,IF('8th 5'!K65&gt;0,'8th 5'!K65,IF('8th 5'!S65&gt;0,'8th 5'!S65,0)))</f>
        <v>0</v>
      </c>
      <c r="Q3644" s="104">
        <f>IF('8th 6'!C65&gt;0,'8th 6'!C65,IF('8th 6'!K65&gt;0,'8th 6'!K65,IF('8th 6'!S65&gt;0,'8th 6'!S65,0)))</f>
        <v>0</v>
      </c>
      <c r="R3644" s="104">
        <f>IF('8th 7'!C65&gt;0,'8th 7'!C65,IF('8th 7'!K65&gt;0,'8th 7'!K65,IF('8th 7'!S65&gt;0,'8th 7'!S65,0)))</f>
        <v>0</v>
      </c>
      <c r="S3644" s="466"/>
      <c r="T3644" s="98"/>
      <c r="U3644" s="90"/>
      <c r="V3644" s="468"/>
      <c r="W3644" s="470"/>
      <c r="X3644" s="471"/>
      <c r="Y3644" s="422"/>
      <c r="Z3644" s="510"/>
    </row>
    <row r="3645" spans="1:26" ht="17.25">
      <c r="A3645" s="423" t="s">
        <v>26</v>
      </c>
      <c r="B3645" s="91" t="s">
        <v>60</v>
      </c>
      <c r="C3645" s="104">
        <f>IF('7th 1'!C65&gt;0,'7th 1'!J65,IF('7th 1'!K65&gt;0,'7th 1'!R65,IF('7th 1'!S65&gt;0,'7th 1'!Z65,0)))</f>
        <v>0</v>
      </c>
      <c r="D3645" s="104">
        <f>IF('7th 2'!C65&gt;0,'7th 2'!J65,IF('7th 2'!K65&gt;0,'7th 2'!R65,IF('7th 2'!S65&gt;0,'7th 2'!Z65,0)))</f>
        <v>0</v>
      </c>
      <c r="E3645" s="104">
        <f>IF('7th 3'!C65&gt;0,'7th 3'!J65,IF('7th 3'!K65&gt;0,'7th 3'!R65,IF('7th 3'!S65&gt;0,'7th 3'!Z65,0)))</f>
        <v>0</v>
      </c>
      <c r="F3645" s="104">
        <f>IF('7th 4'!C65&gt;0,'7th 4'!J65,IF('7th 4'!K65&gt;0,'7th 4'!R65,IF('7th 4'!S65&gt;0,'7th 4'!Z65,0)))</f>
        <v>0</v>
      </c>
      <c r="G3645" s="104">
        <f>IF('7th 5'!C65&gt;0,'7th 5'!J65,IF('7th 5'!K65&gt;0,'7th 5'!R65,IF('7th 5'!S65&gt;0,'7th 5'!Z65,0)))</f>
        <v>0</v>
      </c>
      <c r="H3645" s="104">
        <f>IF('7th 6'!C65&gt;0,'7th 6'!J65,IF('7th 6'!K65&gt;0,'7th 6'!R65,IF('7th 6'!S65&gt;0,'7th 6'!Z65,0)))</f>
        <v>0</v>
      </c>
      <c r="I3645" s="466"/>
      <c r="J3645" s="440" t="e">
        <f>I3643/(C3642+D3642+E3642+F3642+G3642+H3642)</f>
        <v>#DIV/0!</v>
      </c>
      <c r="K3645" s="442" t="e">
        <f>IF(J3645&gt;=2.5,K3643,IF(J3645&gt;=2.25,"C",IF(J3645&gt;=2,"D",IF(J3645=0,0,"F"))))</f>
        <v>#DIV/0!</v>
      </c>
      <c r="L3645" s="104">
        <f>IF('8th 1'!C65&gt;0,'8th 1'!J65,IF('8th 1'!K65&gt;0,'8th 1'!R65,IF('8th 1'!S65&gt;0,'8th 1'!Z65,0)))</f>
        <v>0</v>
      </c>
      <c r="M3645" s="104">
        <f>IF('8th 2'!C65&gt;0,'8th 2'!J65,IF('8th 2'!K65&gt;0,'8th 2'!R65,IF('8th 2'!S65&gt;0,'8th 2'!Z65,0)))</f>
        <v>0</v>
      </c>
      <c r="N3645" s="104">
        <f>IF('8th 3'!C65&gt;0,'8th 3'!J65,IF('8th 3'!K65&gt;0,'8th 3'!R65,IF('8th 3'!S65&gt;0,'8th 3'!Z65,0)))</f>
        <v>0</v>
      </c>
      <c r="O3645" s="104">
        <f>IF('8th 4'!C65&gt;0,'8th 4'!J65,IF('8th 4'!K65&gt;0,'8th 4'!R65,IF('8th 4'!S65&gt;0,'8th 4'!Z65,0)))</f>
        <v>0</v>
      </c>
      <c r="P3645" s="104">
        <f>IF('8th 5'!C65&gt;0,'8th 5'!J65,IF('8th 5'!K65&gt;0,'8th 5'!R65,IF('8th 5'!S65&gt;0,'8th 5'!Z65,0)))</f>
        <v>0</v>
      </c>
      <c r="Q3645" s="104">
        <f>IF('8th 6'!C65&gt;0,'8th 6'!J65,IF('8th 6'!K65&gt;0,'8th 6'!R65,IF('8th 6'!S65&gt;0,'8th 6'!Z65,0)))</f>
        <v>0</v>
      </c>
      <c r="R3645" s="104">
        <f>IF('8th 7'!C65&gt;0,'8th 7'!J65,IF('8th 7'!K65&gt;0,'8th 7'!R65,IF('8th 7'!S65&gt;0,'8th 7'!Z65,0)))</f>
        <v>0</v>
      </c>
      <c r="S3645" s="466"/>
      <c r="T3645" s="440" t="e">
        <f>S3643/(L3642+M3642+N3642+O3642+P3642+Q3642+R3642)</f>
        <v>#DIV/0!</v>
      </c>
      <c r="U3645" s="442" t="e">
        <f>IF(T3645&gt;=2.5,U3643,IF(T3645&gt;=2.25,"C",IF(T3645&gt;=2,"D",IF(T3645=0,0,"F"))))</f>
        <v>#DIV/0!</v>
      </c>
      <c r="V3645" s="454" t="s">
        <v>40</v>
      </c>
      <c r="W3645" s="443"/>
      <c r="X3645" s="443"/>
      <c r="Y3645" s="455"/>
      <c r="Z3645" s="510"/>
    </row>
    <row r="3646" spans="1:26" ht="16.5" customHeight="1">
      <c r="A3646" s="424"/>
      <c r="B3646" s="91" t="s">
        <v>67</v>
      </c>
      <c r="C3646" s="117">
        <f>'7th 1'!AA65</f>
        <v>0</v>
      </c>
      <c r="D3646" s="117">
        <f>'7th 2'!AA65</f>
        <v>0</v>
      </c>
      <c r="E3646" s="117">
        <f>'7th 3'!AA65</f>
        <v>0</v>
      </c>
      <c r="F3646" s="117">
        <f>'7th 4'!AA65</f>
        <v>0</v>
      </c>
      <c r="G3646" s="117">
        <f>'7th 5'!AA65</f>
        <v>0</v>
      </c>
      <c r="H3646" s="117">
        <f>'7th 6'!AA65</f>
        <v>0</v>
      </c>
      <c r="I3646" s="466"/>
      <c r="J3646" s="453"/>
      <c r="K3646" s="442"/>
      <c r="L3646" s="117">
        <f>'8th 1'!AA65</f>
        <v>0</v>
      </c>
      <c r="M3646" s="117">
        <f>'8th 2'!AA65</f>
        <v>0</v>
      </c>
      <c r="N3646" s="117">
        <f>'8th 3'!AA65</f>
        <v>0</v>
      </c>
      <c r="O3646" s="117">
        <f>'8th 4'!AA65</f>
        <v>0</v>
      </c>
      <c r="P3646" s="117">
        <f>'8th 5'!AA65</f>
        <v>0</v>
      </c>
      <c r="Q3646" s="117">
        <f>'8th 6'!AA65</f>
        <v>0</v>
      </c>
      <c r="R3646" s="117">
        <f>'8th 7'!AA65</f>
        <v>0</v>
      </c>
      <c r="S3646" s="466"/>
      <c r="T3646" s="453"/>
      <c r="U3646" s="442"/>
      <c r="V3646" s="444">
        <f>IF((C3647+C3649)=0,0,C3642)+IF((D3647+D3649)=0,0,D3642)+IF((E3647+E3649)=0,0,E3642)+IF((F3647+F3649)=0,0,F3642)+IF((G3647+G3649)=0,0,G3642)+IF((H3647+H3649)=0,0,H3642)+IF((L3647+L3649)=0,0,L3642)+IF((M3647+M3649)=0,0,M3642)+IF((N3647+N3649)=0,0,N3642)+IF((O3647+O3649)=0,0,O3642)+IF((P3647+P3649)=0,0,P3642)+IF((Q3647+Q3649)=0,0,Q3642)+IF((R3647+R3649)=0,0,R3642)+IF(I3653&gt;0,1.5,0)</f>
        <v>0</v>
      </c>
      <c r="W3646" s="457">
        <f>I3643+S3643+(I3653*1.5)</f>
        <v>0</v>
      </c>
      <c r="X3646" s="440" t="e">
        <f>IF(S3643&gt;0,(W3646/31.5),J3645)</f>
        <v>#DIV/0!</v>
      </c>
      <c r="Y3646" s="164" t="e">
        <f>IF(X3646&gt;=4,"A+",IF(X3646&gt;=3.75,"A",IF(X3646&gt;=3.5,"A-",IF(X3646&gt;=3.25,"B+",IF(X3646&gt;=3,"B",IF(X3646&gt;=2.75,"B-",IF(X3646&gt;=2.5,"C+",IF(X3646&gt;=2,"C","F"))))))))</f>
        <v>#DIV/0!</v>
      </c>
      <c r="Z3646" s="510"/>
    </row>
    <row r="3647" spans="1:26" ht="16.5">
      <c r="A3647" s="424"/>
      <c r="B3647" s="91" t="s">
        <v>1</v>
      </c>
      <c r="C3647" s="104">
        <f>'7th 1'!AC65</f>
        <v>0</v>
      </c>
      <c r="D3647" s="104">
        <f>'7th 2'!AC65</f>
        <v>0</v>
      </c>
      <c r="E3647" s="104">
        <f>'7th 3'!AC65</f>
        <v>0</v>
      </c>
      <c r="F3647" s="104">
        <f>'7th 4'!AC65</f>
        <v>0</v>
      </c>
      <c r="G3647" s="104">
        <f>'7th 5'!AC65</f>
        <v>0</v>
      </c>
      <c r="H3647" s="104">
        <f>'7th 6'!AC65</f>
        <v>0</v>
      </c>
      <c r="I3647" s="466"/>
      <c r="J3647" s="98"/>
      <c r="K3647" s="112"/>
      <c r="L3647" s="104">
        <f>'8th 1'!AC65</f>
        <v>0</v>
      </c>
      <c r="M3647" s="104">
        <f>'8th 2'!AC65</f>
        <v>0</v>
      </c>
      <c r="N3647" s="104">
        <f>'8th 3'!AC65</f>
        <v>0</v>
      </c>
      <c r="O3647" s="104">
        <f>'8th 4'!AC65</f>
        <v>0</v>
      </c>
      <c r="P3647" s="104">
        <f>'8th 5'!AC65</f>
        <v>0</v>
      </c>
      <c r="Q3647" s="104">
        <f>'8th 6'!AC65</f>
        <v>0</v>
      </c>
      <c r="R3647" s="104">
        <f>'8th 7'!AC65</f>
        <v>0</v>
      </c>
      <c r="S3647" s="466"/>
      <c r="T3647" s="98"/>
      <c r="V3647" s="456"/>
      <c r="W3647" s="448"/>
      <c r="X3647" s="441"/>
      <c r="Y3647" s="451" t="e">
        <f>IF(S3643&gt;0,(IF(X3646&gt;=2.5,Y3646,IF(X3646&gt;=2.25,"C",IF(X3646&gt;=2,"D","F")))),K3645)</f>
        <v>#DIV/0!</v>
      </c>
      <c r="Z3647" s="510"/>
    </row>
    <row r="3648" spans="1:26" ht="16.5">
      <c r="A3648" s="424"/>
      <c r="B3648" s="91" t="s">
        <v>2</v>
      </c>
      <c r="C3648" s="104" t="str">
        <f>'7th 1'!AB65</f>
        <v/>
      </c>
      <c r="D3648" s="104" t="str">
        <f>'7th 2'!AB65</f>
        <v/>
      </c>
      <c r="E3648" s="104" t="str">
        <f>'7th 3'!AB65</f>
        <v/>
      </c>
      <c r="F3648" s="104" t="str">
        <f>'7th 4'!AB65</f>
        <v/>
      </c>
      <c r="G3648" s="104" t="str">
        <f>'7th 5'!AB65</f>
        <v/>
      </c>
      <c r="H3648" s="104" t="str">
        <f>'7th 6'!AB65</f>
        <v/>
      </c>
      <c r="I3648" s="466"/>
      <c r="J3648" s="98"/>
      <c r="K3648" s="90"/>
      <c r="L3648" s="104" t="str">
        <f>'8th 1'!AB65</f>
        <v/>
      </c>
      <c r="M3648" s="104" t="str">
        <f>'8th 2'!AB65</f>
        <v/>
      </c>
      <c r="N3648" s="104" t="str">
        <f>'8th 3'!AB65</f>
        <v/>
      </c>
      <c r="O3648" s="104" t="str">
        <f>'8th 4'!AB65</f>
        <v/>
      </c>
      <c r="P3648" s="104" t="str">
        <f>'8th 5'!AB65</f>
        <v/>
      </c>
      <c r="Q3648" s="104" t="str">
        <f>'8th 6'!AB65</f>
        <v/>
      </c>
      <c r="R3648" s="104" t="str">
        <f>'8th 7'!AB65</f>
        <v/>
      </c>
      <c r="S3648" s="466"/>
      <c r="T3648" s="98"/>
      <c r="U3648" s="90"/>
      <c r="V3648" s="446"/>
      <c r="W3648" s="449"/>
      <c r="X3648" s="450"/>
      <c r="Y3648" s="452"/>
      <c r="Z3648" s="510"/>
    </row>
    <row r="3649" spans="1:26" ht="16.5">
      <c r="A3649" s="413" t="s">
        <v>127</v>
      </c>
      <c r="B3649" s="91" t="s">
        <v>1</v>
      </c>
      <c r="C3649" s="104" t="str">
        <f>'7th 1'!AD65</f>
        <v>3.57</v>
      </c>
      <c r="D3649" s="104">
        <f>'7th 2'!AD65</f>
        <v>0</v>
      </c>
      <c r="E3649" s="104">
        <f>'7th 3'!AD65</f>
        <v>0</v>
      </c>
      <c r="F3649" s="104">
        <f>'7th 4'!AD65</f>
        <v>0</v>
      </c>
      <c r="G3649" s="104">
        <f>'7th 5'!AD65</f>
        <v>0</v>
      </c>
      <c r="H3649" s="104">
        <f>'7th 6'!AD65</f>
        <v>0</v>
      </c>
      <c r="I3649" s="415">
        <f>(C3649*C3642)+(D3649*D3642)+(E3649*E3642)+(F3649*F3642)+(G3649*G3642)+(H3649*H3642)</f>
        <v>0</v>
      </c>
      <c r="J3649" s="417">
        <f>IF(C3649&gt;0,(C3647*C3642),0)+IF(D3649&gt;0,(D3647*D3642),0)+IF(E3649&gt;0,(E3647*E3642),0)+IF(F3649&gt;0,(F3647*F3642),0)+IF(G3649&gt;0,(G3647*G3642),0)+IF(H3649&gt;0,(H3647*H3642),0)</f>
        <v>0</v>
      </c>
      <c r="K3649" s="418">
        <f>IF(C3649&gt;C3647,((C3649*C3642)-(C3647*C3642)),0)+IF(D3649&gt;D3647,((D3649*D3642)-(D3647*D3642)),0)+IF(E3649&gt;E3647,((E3649*E3642)-(E3647*E3642)),0)+IF(F3649&gt;F3647,((F3649*F3642)-(F3647*F3642)),0)+IF(G3649&gt;G3647,((G3649*G3642)-(G3647*G3642)),0)+IF(H3649&gt;H3647,((H3649*H3642)-(H3647*H3642)),0)</f>
        <v>0</v>
      </c>
      <c r="L3649" s="165">
        <f>'8th 1'!AD65</f>
        <v>0</v>
      </c>
      <c r="M3649" s="104">
        <f>'8th 2'!AD65</f>
        <v>0</v>
      </c>
      <c r="N3649" s="104">
        <f>'8th 3'!AD65</f>
        <v>0</v>
      </c>
      <c r="O3649" s="104">
        <f>'8th 4'!AD65</f>
        <v>0</v>
      </c>
      <c r="P3649" s="104">
        <f>'8th 5'!AD65</f>
        <v>0</v>
      </c>
      <c r="Q3649" s="104">
        <f>'8th 6'!AD65</f>
        <v>0</v>
      </c>
      <c r="R3649" s="104">
        <f>'8th 7'!AD65</f>
        <v>0</v>
      </c>
      <c r="S3649" s="403">
        <f>(L3649*L3642)+(M3649*M3642)+(N3649*N3642)+(O3649*O3642)+(P3649*P3642)+(Q3649*Q3642)+(R3649*R3642)</f>
        <v>0</v>
      </c>
      <c r="T3649" s="417">
        <f>IF(L3649&gt;0,(L3647*L3642),0)+IF(M3649&gt;0,(M3647*M3642),0)+IF(N3649&gt;0,(N3647*N3642),0)+IF(O3649&gt;0,(O3647*O3642),0)+IF(P3649&gt;0,(P3647*P3642),0)+IF(Q3649&gt;0,(Q3647*Q3642),0)+IF(R3649&gt;0,(R3647*R3642),0)</f>
        <v>0</v>
      </c>
      <c r="U3649" s="399">
        <f>IF(L3649&gt;L3647,((L3649*L3642)-(L3647*L3642)),0)+IF(M3649&gt;M3647,((M3649*M3642)-(M3647*M3642)),0)+IF(N3649&gt;N3647,((N3649*N3642)-(N3647*N3642)),0)+IF(O3649&gt;O3647,((O3649*O3642)-(O3647*O3642)),0)+IF(P3649&gt;P3647,((P3649*P3642)-(P3647*P3642)),0)+IF(Q3649&gt;Q3647,((Q3649*Q3642)-(Q3647*Q3642)),0)+IF(R3649&gt;R3647,((R3649*R3642)-(R3647*R3642)),0)</f>
        <v>0</v>
      </c>
      <c r="V3649" s="401">
        <f>I3649+S3649</f>
        <v>0</v>
      </c>
      <c r="W3649" s="403">
        <f>J3649+T3649</f>
        <v>0</v>
      </c>
      <c r="X3649" s="403">
        <f>K3649+U3649</f>
        <v>0</v>
      </c>
      <c r="Y3649" s="405">
        <f>IF(V3641&gt;0,(X3649+Y3636),0)</f>
        <v>0</v>
      </c>
      <c r="Z3649" s="510"/>
    </row>
    <row r="3650" spans="1:26" ht="15.75" customHeight="1" thickBot="1">
      <c r="A3650" s="414"/>
      <c r="B3650" s="157" t="s">
        <v>23</v>
      </c>
      <c r="C3650" s="180" t="str">
        <f>'7th 1'!AE65</f>
        <v>Imp:</v>
      </c>
      <c r="D3650" s="180" t="str">
        <f>'7th 2'!AE65</f>
        <v/>
      </c>
      <c r="E3650" s="180" t="str">
        <f>'7th 3'!AE65</f>
        <v/>
      </c>
      <c r="F3650" s="180" t="str">
        <f>'7th 4'!AE65</f>
        <v/>
      </c>
      <c r="G3650" s="180" t="str">
        <f>'7th 5'!AE65</f>
        <v/>
      </c>
      <c r="H3650" s="180" t="str">
        <f>'7th 6'!AE65</f>
        <v/>
      </c>
      <c r="I3650" s="416"/>
      <c r="J3650" s="416"/>
      <c r="K3650" s="419"/>
      <c r="L3650" s="180" t="str">
        <f>'8th 1'!AE65</f>
        <v/>
      </c>
      <c r="M3650" s="180" t="str">
        <f>'8th 2'!AE65</f>
        <v/>
      </c>
      <c r="N3650" s="180" t="str">
        <f>'8th 3'!AE65</f>
        <v/>
      </c>
      <c r="O3650" s="180" t="str">
        <f>'8th 4'!AE65</f>
        <v/>
      </c>
      <c r="P3650" s="180" t="str">
        <f>'8th 5'!AE65</f>
        <v/>
      </c>
      <c r="Q3650" s="180" t="str">
        <f>'8th 6'!AE65</f>
        <v/>
      </c>
      <c r="R3650" s="180" t="str">
        <f>'8th 7'!AE65</f>
        <v/>
      </c>
      <c r="S3650" s="420"/>
      <c r="T3650" s="420"/>
      <c r="U3650" s="400"/>
      <c r="V3650" s="402"/>
      <c r="W3650" s="404"/>
      <c r="X3650" s="404"/>
      <c r="Y3650" s="406"/>
      <c r="Z3650" s="510"/>
    </row>
    <row r="3651" spans="1:26" ht="9.75" customHeight="1" thickTop="1" thickBot="1">
      <c r="C3651" s="53"/>
      <c r="D3651" s="53"/>
      <c r="E3651" s="53"/>
      <c r="F3651" s="53"/>
      <c r="G3651" s="53"/>
      <c r="H3651" s="53"/>
      <c r="L3651" s="53"/>
      <c r="M3651" s="53"/>
      <c r="N3651" s="53"/>
      <c r="O3651" s="53"/>
      <c r="P3651" s="53"/>
      <c r="Q3651" s="53"/>
      <c r="R3651" s="53"/>
      <c r="V3651" s="53"/>
      <c r="W3651" s="53"/>
      <c r="X3651" s="53"/>
      <c r="Y3651" s="53"/>
    </row>
    <row r="3652" spans="1:26" ht="18.75" thickTop="1">
      <c r="A3652" s="407" t="s">
        <v>33</v>
      </c>
      <c r="B3652" s="408"/>
      <c r="C3652" s="376" t="s">
        <v>35</v>
      </c>
      <c r="D3652" s="380"/>
      <c r="E3652" s="376" t="s">
        <v>30</v>
      </c>
      <c r="F3652" s="380"/>
      <c r="G3652" s="376" t="s">
        <v>31</v>
      </c>
      <c r="H3652" s="380"/>
      <c r="I3652" s="376" t="s">
        <v>32</v>
      </c>
      <c r="J3652" s="411"/>
      <c r="K3652" s="411"/>
      <c r="L3652" s="412"/>
      <c r="M3652" s="370" t="s">
        <v>50</v>
      </c>
      <c r="N3652" s="371"/>
      <c r="O3652" s="376" t="s">
        <v>0</v>
      </c>
      <c r="P3652" s="377"/>
      <c r="Q3652" s="169" t="s">
        <v>29</v>
      </c>
      <c r="R3652" s="378" t="s">
        <v>216</v>
      </c>
      <c r="S3652" s="379"/>
      <c r="T3652" s="379"/>
      <c r="U3652" s="380"/>
      <c r="V3652" s="381" t="s">
        <v>2</v>
      </c>
      <c r="W3652" s="382"/>
      <c r="X3652" s="170"/>
      <c r="Y3652" s="171"/>
    </row>
    <row r="3653" spans="1:26" s="113" customFormat="1" ht="18" customHeight="1">
      <c r="A3653" s="409"/>
      <c r="B3653" s="410"/>
      <c r="C3653" s="383">
        <f>'viva-1'!K63</f>
        <v>0</v>
      </c>
      <c r="D3653" s="384"/>
      <c r="E3653" s="383">
        <f>'viva-2'!K63</f>
        <v>0</v>
      </c>
      <c r="F3653" s="384"/>
      <c r="G3653" s="385">
        <f>'viva-3'!K63</f>
        <v>0</v>
      </c>
      <c r="H3653" s="384"/>
      <c r="I3653" s="383">
        <f>'viva-4'!K63</f>
        <v>0</v>
      </c>
      <c r="J3653" s="386"/>
      <c r="K3653" s="386"/>
      <c r="L3653" s="387"/>
      <c r="M3653" s="372"/>
      <c r="N3653" s="373"/>
      <c r="O3653" s="388">
        <f>W3641+Y3649</f>
        <v>0</v>
      </c>
      <c r="P3653" s="389"/>
      <c r="Q3653" s="397">
        <f>V3641</f>
        <v>0</v>
      </c>
      <c r="R3653" s="392">
        <f>O3653/126</f>
        <v>0</v>
      </c>
      <c r="S3653" s="393"/>
      <c r="T3653" s="393"/>
      <c r="U3653" s="394"/>
      <c r="V3653" s="359">
        <f>IF(R3653&gt;=2.5,Y3653,IF(R3653&gt;=2.25,"C",IF(R3653&gt;=2,"D",IF(R3653=0,0,"F"))))</f>
        <v>0</v>
      </c>
      <c r="W3653" s="360"/>
      <c r="X3653" s="172"/>
      <c r="Y3653" s="173" t="str">
        <f>IF(R3653&gt;=4,"A+",IF(R3653&gt;=3.75,"A",IF(R3653&gt;=3.5,"A-",IF(R3653&gt;=3.25,"B+",IF(R3653&gt;=3,"B",IF(R3653&gt;=2.75,"B-",IF(R3653&gt;=2.5,"C+",IF(R3653&gt;=2,"C","F"))))))))</f>
        <v>F</v>
      </c>
      <c r="Z3653" s="174"/>
    </row>
    <row r="3654" spans="1:26" ht="16.5" customHeight="1" thickBot="1">
      <c r="A3654" s="363" t="s">
        <v>34</v>
      </c>
      <c r="B3654" s="364"/>
      <c r="C3654" s="365" t="s">
        <v>1</v>
      </c>
      <c r="D3654" s="366"/>
      <c r="E3654" s="367">
        <f>C3653+E3653+G3653+I3653</f>
        <v>0</v>
      </c>
      <c r="F3654" s="368"/>
      <c r="G3654" s="365" t="s">
        <v>0</v>
      </c>
      <c r="H3654" s="366"/>
      <c r="I3654" s="367">
        <f>E3654*1.5</f>
        <v>0</v>
      </c>
      <c r="J3654" s="369"/>
      <c r="K3654" s="369"/>
      <c r="L3654" s="368"/>
      <c r="M3654" s="374"/>
      <c r="N3654" s="375"/>
      <c r="O3654" s="390"/>
      <c r="P3654" s="391"/>
      <c r="Q3654" s="398"/>
      <c r="R3654" s="395"/>
      <c r="S3654" s="395"/>
      <c r="T3654" s="395"/>
      <c r="U3654" s="396"/>
      <c r="V3654" s="361"/>
      <c r="W3654" s="362"/>
      <c r="X3654" s="175"/>
      <c r="Y3654" s="176"/>
    </row>
    <row r="3655" spans="1:26" ht="30" customHeight="1" thickTop="1">
      <c r="B3655" s="54"/>
      <c r="C3655" s="54"/>
      <c r="D3655" s="514" t="s">
        <v>24</v>
      </c>
      <c r="E3655" s="514"/>
      <c r="F3655" s="514"/>
      <c r="G3655" s="514"/>
      <c r="H3655" s="514"/>
      <c r="I3655" s="514"/>
      <c r="J3655" s="514"/>
      <c r="K3655" s="514"/>
      <c r="L3655" s="514"/>
      <c r="M3655" s="514"/>
      <c r="N3655" s="514"/>
      <c r="O3655" s="514"/>
      <c r="P3655" s="514"/>
      <c r="Q3655" s="514"/>
      <c r="R3655" s="514"/>
      <c r="S3655" s="514"/>
      <c r="T3655" s="55" t="s">
        <v>36</v>
      </c>
      <c r="U3655" s="56"/>
      <c r="V3655" s="515">
        <f>'1st 1'!R66</f>
        <v>0</v>
      </c>
      <c r="W3655" s="516"/>
      <c r="X3655" s="516"/>
      <c r="Y3655" s="516"/>
    </row>
    <row r="3656" spans="1:26" ht="18.75">
      <c r="A3656" s="57"/>
      <c r="B3656" s="58"/>
      <c r="C3656" s="59" t="s">
        <v>4</v>
      </c>
      <c r="D3656" s="60" t="s">
        <v>71</v>
      </c>
      <c r="E3656" s="60"/>
      <c r="F3656" s="53"/>
      <c r="G3656" s="61"/>
      <c r="H3656" s="517" t="s">
        <v>73</v>
      </c>
      <c r="I3656" s="518"/>
      <c r="J3656" s="518"/>
      <c r="K3656" s="518"/>
      <c r="L3656" s="518"/>
      <c r="M3656" s="518"/>
      <c r="N3656" s="518"/>
      <c r="O3656" s="62"/>
      <c r="P3656" s="62"/>
      <c r="Q3656" s="62"/>
      <c r="R3656" s="53"/>
      <c r="S3656" s="63"/>
      <c r="T3656" s="55" t="s">
        <v>37</v>
      </c>
      <c r="U3656" s="56"/>
      <c r="V3656" s="519">
        <f>'1st 1'!A66</f>
        <v>0</v>
      </c>
      <c r="W3656" s="516"/>
      <c r="X3656" s="516"/>
      <c r="Y3656" s="516"/>
    </row>
    <row r="3657" spans="1:26" ht="18.75">
      <c r="A3657" s="57"/>
      <c r="B3657" s="58"/>
      <c r="C3657" s="59" t="s">
        <v>5</v>
      </c>
      <c r="D3657" s="60" t="s">
        <v>66</v>
      </c>
      <c r="E3657" s="60"/>
      <c r="F3657" s="64"/>
      <c r="G3657" s="53"/>
      <c r="H3657" s="61"/>
      <c r="I3657" s="65"/>
      <c r="J3657" s="520">
        <f>'1st 1'!A4356</f>
        <v>0</v>
      </c>
      <c r="K3657" s="521"/>
      <c r="L3657" s="521"/>
      <c r="M3657" s="521"/>
      <c r="N3657" s="62"/>
      <c r="O3657" s="62"/>
      <c r="P3657" s="53"/>
      <c r="Q3657" s="53"/>
      <c r="R3657" s="53"/>
      <c r="S3657" s="63"/>
      <c r="T3657" s="55" t="s">
        <v>38</v>
      </c>
      <c r="U3657" s="56"/>
      <c r="V3657" s="56"/>
      <c r="W3657" s="56"/>
      <c r="X3657" s="56"/>
      <c r="Y3657" s="66">
        <f>'1st 1'!S66</f>
        <v>0</v>
      </c>
    </row>
    <row r="3658" spans="1:26" ht="18.75">
      <c r="A3658" s="57"/>
      <c r="B3658" s="58"/>
      <c r="C3658" s="59" t="s">
        <v>6</v>
      </c>
      <c r="D3658" s="60" t="s">
        <v>14</v>
      </c>
      <c r="E3658" s="58"/>
      <c r="F3658" s="67" t="s">
        <v>7</v>
      </c>
      <c r="G3658" s="68">
        <f>'1st 1'!B66</f>
        <v>0</v>
      </c>
      <c r="H3658" s="69"/>
      <c r="I3658" s="70"/>
      <c r="J3658" s="70"/>
      <c r="K3658" s="70"/>
      <c r="L3658" s="53"/>
      <c r="M3658" s="53"/>
      <c r="N3658" s="53"/>
      <c r="O3658" s="53"/>
      <c r="P3658" s="53"/>
      <c r="Q3658" s="53"/>
      <c r="R3658" s="53"/>
      <c r="V3658" s="53"/>
      <c r="W3658" s="53"/>
      <c r="X3658" s="53"/>
      <c r="Y3658" s="53"/>
    </row>
    <row r="3659" spans="1:26" ht="18.75">
      <c r="A3659" s="57"/>
      <c r="B3659" s="64"/>
      <c r="C3659" s="64"/>
      <c r="D3659" s="64"/>
      <c r="E3659" s="53"/>
      <c r="F3659" s="67" t="s">
        <v>8</v>
      </c>
      <c r="G3659" s="72">
        <f>'1st 1'!T66</f>
        <v>0</v>
      </c>
      <c r="H3659" s="69"/>
      <c r="I3659" s="70"/>
      <c r="J3659" s="70"/>
      <c r="K3659" s="70"/>
      <c r="L3659" s="53"/>
      <c r="M3659" s="53"/>
      <c r="N3659" s="53"/>
      <c r="O3659" s="53"/>
      <c r="P3659" s="53"/>
      <c r="Q3659" s="53"/>
      <c r="R3659" s="53"/>
      <c r="V3659" s="53"/>
      <c r="W3659" s="53"/>
      <c r="X3659" s="53"/>
      <c r="Y3659" s="53"/>
    </row>
    <row r="3660" spans="1:26" ht="18.75">
      <c r="A3660" s="57"/>
      <c r="B3660" s="64"/>
      <c r="C3660" s="64"/>
      <c r="D3660" s="64"/>
      <c r="E3660" s="53"/>
      <c r="F3660" s="67" t="s">
        <v>9</v>
      </c>
      <c r="G3660" s="72">
        <f>'1st 1'!U66</f>
        <v>0</v>
      </c>
      <c r="H3660" s="69"/>
      <c r="I3660" s="70"/>
      <c r="J3660" s="70"/>
      <c r="K3660" s="70"/>
      <c r="L3660" s="53"/>
      <c r="M3660" s="53"/>
      <c r="N3660" s="53"/>
      <c r="O3660" s="53"/>
      <c r="P3660" s="53"/>
      <c r="Q3660" s="53"/>
      <c r="R3660" s="53"/>
      <c r="V3660" s="53"/>
      <c r="W3660" s="53"/>
      <c r="X3660" s="53"/>
      <c r="Y3660" s="53"/>
    </row>
    <row r="3661" spans="1:26" ht="18.75">
      <c r="A3661" s="57"/>
      <c r="B3661" s="64"/>
      <c r="C3661" s="64"/>
      <c r="D3661" s="64"/>
      <c r="E3661" s="53"/>
      <c r="F3661" s="67" t="s">
        <v>10</v>
      </c>
      <c r="G3661" s="72">
        <f>'1st 1'!V66</f>
        <v>0</v>
      </c>
      <c r="H3661" s="69"/>
      <c r="I3661" s="73"/>
      <c r="J3661" s="73"/>
      <c r="K3661" s="73"/>
      <c r="L3661" s="53"/>
      <c r="M3661" s="53"/>
      <c r="N3661" s="53"/>
      <c r="O3661" s="53"/>
      <c r="P3661" s="53"/>
      <c r="Q3661" s="53"/>
      <c r="R3661" s="53"/>
      <c r="V3661" s="53"/>
      <c r="W3661" s="53"/>
      <c r="X3661" s="53"/>
      <c r="Y3661" s="53"/>
    </row>
    <row r="3662" spans="1:26" ht="21.75" customHeight="1" thickBot="1">
      <c r="A3662" s="522" t="s">
        <v>25</v>
      </c>
      <c r="B3662" s="522"/>
      <c r="C3662" s="523"/>
      <c r="D3662" s="523"/>
      <c r="E3662" s="523"/>
      <c r="F3662" s="523"/>
      <c r="G3662" s="523"/>
      <c r="H3662" s="523"/>
      <c r="I3662" s="523"/>
      <c r="J3662" s="523"/>
      <c r="K3662" s="523"/>
      <c r="L3662" s="524"/>
      <c r="M3662" s="524"/>
      <c r="N3662" s="524"/>
      <c r="O3662" s="524"/>
      <c r="P3662" s="524"/>
      <c r="Q3662" s="524"/>
      <c r="R3662" s="524"/>
      <c r="S3662" s="524"/>
      <c r="T3662" s="524"/>
      <c r="U3662" s="524"/>
      <c r="V3662" s="524"/>
      <c r="W3662" s="524"/>
      <c r="X3662" s="524"/>
      <c r="Y3662" s="524"/>
    </row>
    <row r="3663" spans="1:26" ht="19.5" customHeight="1" thickTop="1" thickBot="1">
      <c r="A3663" s="478" t="s">
        <v>42</v>
      </c>
      <c r="B3663" s="479"/>
      <c r="C3663" s="479"/>
      <c r="D3663" s="479"/>
      <c r="E3663" s="479"/>
      <c r="F3663" s="479"/>
      <c r="G3663" s="479"/>
      <c r="H3663" s="479"/>
      <c r="I3663" s="479"/>
      <c r="J3663" s="479"/>
      <c r="K3663" s="480"/>
      <c r="L3663" s="479" t="s">
        <v>43</v>
      </c>
      <c r="M3663" s="479"/>
      <c r="N3663" s="479"/>
      <c r="O3663" s="479"/>
      <c r="P3663" s="479"/>
      <c r="Q3663" s="479"/>
      <c r="R3663" s="479"/>
      <c r="S3663" s="479"/>
      <c r="T3663" s="479"/>
      <c r="U3663" s="506"/>
      <c r="V3663" s="507" t="s">
        <v>39</v>
      </c>
      <c r="W3663" s="508"/>
      <c r="X3663" s="508"/>
      <c r="Y3663" s="509"/>
      <c r="Z3663" s="510" t="s">
        <v>68</v>
      </c>
    </row>
    <row r="3664" spans="1:26" ht="19.5" thickTop="1" thickBot="1">
      <c r="A3664" s="74" t="s">
        <v>22</v>
      </c>
      <c r="B3664" s="75"/>
      <c r="C3664" s="76">
        <f>'1st 1'!C4</f>
        <v>101</v>
      </c>
      <c r="D3664" s="76">
        <f>'1st 2'!C4</f>
        <v>102</v>
      </c>
      <c r="E3664" s="76">
        <f>'1st 3'!C4</f>
        <v>103</v>
      </c>
      <c r="F3664" s="76">
        <f>'1st 4'!C4</f>
        <v>104</v>
      </c>
      <c r="G3664" s="76">
        <f>'1st 5'!C4</f>
        <v>105</v>
      </c>
      <c r="H3664" s="76">
        <f>'1st 6'!C4</f>
        <v>106</v>
      </c>
      <c r="I3664" s="511" t="s">
        <v>0</v>
      </c>
      <c r="J3664" s="511" t="s">
        <v>3</v>
      </c>
      <c r="K3664" s="512" t="s">
        <v>2</v>
      </c>
      <c r="L3664" s="76">
        <f>'2nd 1'!C4</f>
        <v>107</v>
      </c>
      <c r="M3664" s="76">
        <f>'2nd 2'!C4</f>
        <v>108</v>
      </c>
      <c r="N3664" s="76">
        <f>'2nd 3'!C4</f>
        <v>109</v>
      </c>
      <c r="O3664" s="76">
        <f>'2nd 4'!C4</f>
        <v>110</v>
      </c>
      <c r="P3664" s="76">
        <f>'2nd 5'!C4</f>
        <v>111</v>
      </c>
      <c r="Q3664" s="76">
        <f>'2nd 6'!C4</f>
        <v>112</v>
      </c>
      <c r="R3664" s="76">
        <f>'2nd 7'!C4</f>
        <v>0</v>
      </c>
      <c r="S3664" s="429" t="s">
        <v>0</v>
      </c>
      <c r="T3664" s="429" t="s">
        <v>3</v>
      </c>
      <c r="U3664" s="431" t="s">
        <v>2</v>
      </c>
      <c r="V3664" s="492" t="s">
        <v>29</v>
      </c>
      <c r="W3664" s="493" t="s">
        <v>0</v>
      </c>
      <c r="X3664" s="494" t="s">
        <v>3</v>
      </c>
      <c r="Y3664" s="495" t="s">
        <v>2</v>
      </c>
      <c r="Z3664" s="510"/>
    </row>
    <row r="3665" spans="1:26" ht="64.5" customHeight="1" thickTop="1" thickBot="1">
      <c r="A3665" s="77" t="s">
        <v>63</v>
      </c>
      <c r="B3665" s="78"/>
      <c r="C3665" s="114" t="str">
        <f>'1st 1'!C6</f>
        <v>Drawing-1</v>
      </c>
      <c r="D3665" s="114" t="str">
        <f>'1st 2'!C6</f>
        <v>Sketch-1</v>
      </c>
      <c r="E3665" s="114" t="str">
        <f>'1st 3'!C6</f>
        <v>Parspective-1</v>
      </c>
      <c r="F3665" s="114" t="str">
        <f>'1st 4'!C6</f>
        <v>Study and Composition-1</v>
      </c>
      <c r="G3665" s="114" t="str">
        <f>'1st 5'!C6</f>
        <v>History of Civilization-1</v>
      </c>
      <c r="H3665" s="114" t="str">
        <f>'1st 6'!C6</f>
        <v>Nazrul Studies</v>
      </c>
      <c r="I3665" s="481"/>
      <c r="J3665" s="481"/>
      <c r="K3665" s="482"/>
      <c r="L3665" s="114" t="str">
        <f>'2nd 1'!C6</f>
        <v>Drawing-2</v>
      </c>
      <c r="M3665" s="114" t="str">
        <f>'2nd 2'!C6</f>
        <v>Sketch-2</v>
      </c>
      <c r="N3665" s="114" t="str">
        <f>'2nd 3'!C6</f>
        <v>Perspective- 2</v>
      </c>
      <c r="O3665" s="114" t="str">
        <f>'2nd 4'!C6</f>
        <v>Basic Design</v>
      </c>
      <c r="P3665" s="114" t="str">
        <f>'2nd 5'!C6</f>
        <v xml:space="preserve"> Study &amp; composition 2</v>
      </c>
      <c r="Q3665" s="114" t="str">
        <f>'2nd 6'!C6</f>
        <v>History of Civilization -2</v>
      </c>
      <c r="R3665" s="114">
        <f>'2nd 7'!C6</f>
        <v>0</v>
      </c>
      <c r="S3665" s="429"/>
      <c r="T3665" s="429"/>
      <c r="U3665" s="431"/>
      <c r="V3665" s="492"/>
      <c r="W3665" s="493"/>
      <c r="X3665" s="493"/>
      <c r="Y3665" s="495"/>
      <c r="Z3665" s="510"/>
    </row>
    <row r="3666" spans="1:26" ht="18.75" thickTop="1">
      <c r="A3666" s="77" t="s">
        <v>12</v>
      </c>
      <c r="B3666" s="78"/>
      <c r="C3666" s="80">
        <f>'1st 1'!G4</f>
        <v>3</v>
      </c>
      <c r="D3666" s="80">
        <f>'1st 2'!G4</f>
        <v>1.5</v>
      </c>
      <c r="E3666" s="80">
        <f>'1st 3'!G4</f>
        <v>3</v>
      </c>
      <c r="F3666" s="80">
        <f>'1st 4'!G4</f>
        <v>3</v>
      </c>
      <c r="G3666" s="80">
        <f>'1st 5'!G4</f>
        <v>1.5</v>
      </c>
      <c r="H3666" s="80">
        <f>'1st 6'!G4</f>
        <v>3</v>
      </c>
      <c r="I3666" s="481"/>
      <c r="J3666" s="481"/>
      <c r="K3666" s="513"/>
      <c r="L3666" s="80">
        <f>'2nd 1'!G4</f>
        <v>3</v>
      </c>
      <c r="M3666" s="80">
        <f>'2nd 2'!G4</f>
        <v>1.5</v>
      </c>
      <c r="N3666" s="80">
        <f>'2nd 3'!G4</f>
        <v>3</v>
      </c>
      <c r="O3666" s="80">
        <f>'2nd 4'!G4</f>
        <v>1.5</v>
      </c>
      <c r="P3666" s="80">
        <f>'2nd 5'!G4</f>
        <v>3</v>
      </c>
      <c r="Q3666" s="80">
        <f>'2nd 6'!G4</f>
        <v>3</v>
      </c>
      <c r="R3666" s="80">
        <f>'2nd 7'!G4</f>
        <v>0</v>
      </c>
      <c r="S3666" s="430"/>
      <c r="T3666" s="430"/>
      <c r="U3666" s="432"/>
      <c r="V3666" s="468"/>
      <c r="W3666" s="471"/>
      <c r="X3666" s="471"/>
      <c r="Y3666" s="422"/>
      <c r="Z3666" s="510"/>
    </row>
    <row r="3667" spans="1:26" ht="16.5" customHeight="1">
      <c r="A3667" s="77" t="s">
        <v>11</v>
      </c>
      <c r="B3667" s="78"/>
      <c r="C3667" s="80">
        <v>100</v>
      </c>
      <c r="D3667" s="80">
        <v>100</v>
      </c>
      <c r="E3667" s="80">
        <v>100</v>
      </c>
      <c r="F3667" s="80">
        <v>100</v>
      </c>
      <c r="G3667" s="80">
        <v>100</v>
      </c>
      <c r="H3667" s="80">
        <v>100</v>
      </c>
      <c r="I3667" s="496">
        <f>(C3671*C3666)+(D3671*D3666)+(E3671*E3666)+(F3671*F3666)+(G3671*G3666)+(H3671*H3666)</f>
        <v>0</v>
      </c>
      <c r="J3667" s="82"/>
      <c r="K3667" s="83" t="str">
        <f>IF(J3668&gt;=4,"A+",IF(J3668&gt;=3.75,"A",IF(J3668&gt;=3.5,"A-",IF(J3668&gt;=3.25,"B+",IF(J3668&gt;=3,"B",IF(J3668&gt;=2.75,"B-",IF(J3668&gt;=2.5,"C+",IF(J3668&gt;=2,"C","F"))))))))</f>
        <v>F</v>
      </c>
      <c r="L3667" s="81">
        <v>100</v>
      </c>
      <c r="M3667" s="80">
        <v>100</v>
      </c>
      <c r="N3667" s="80">
        <v>100</v>
      </c>
      <c r="O3667" s="80">
        <v>100</v>
      </c>
      <c r="P3667" s="80">
        <v>100</v>
      </c>
      <c r="Q3667" s="80">
        <v>100</v>
      </c>
      <c r="R3667" s="80">
        <v>100</v>
      </c>
      <c r="S3667" s="465">
        <f>(L3671*L3666)+(M3671*M3666)+(N3671*N3666)+(O3671*O3666)+(P3671*P3666)+(Q3671*Q3666)+(R3671*R3666)</f>
        <v>0</v>
      </c>
      <c r="T3667" s="84"/>
      <c r="U3667" s="85" t="str">
        <f>IF(T3668&gt;=4,"A+",IF(T3668&gt;=3.75,"A",IF(T3668&gt;=3.5,"A-",IF(T3668&gt;=3.25,"B+",IF(T3668&gt;=3,"B",IF(T3668&gt;=2.75,"B-",IF(T3668&gt;=2.5,"C+",IF(T3668&gt;=2,"C","F"))))))))</f>
        <v>F</v>
      </c>
      <c r="V3667" s="498">
        <f>IF((C3671+C3673)=0,0,C3666)+IF((D3671+D3673)=0,0,D3666)+IF((E3671+E3673)=0,0,E3666)+IF((F3671+F3673)=0,0,F3666)+IF((G3671+G3673)=0,0,G3666)+IF((H3671+H3673)=0,0,H3666)+IF((L3671+L3673)=0,0,L3666)+IF((M3671+M3673)=0,0,M3666)+IF((N3671+N3673)=0,0,N3666)+IF((O3671+O3673)=0,0,O3666)+IF((P3671+P3673)=0,0,P3666)+IF((Q3671+Q3673)=0,0,Q3666)+IF((R3671+R3673)=0,0,R3666)+IF(C3716=0,0,1.5)</f>
        <v>0</v>
      </c>
      <c r="W3667" s="415">
        <f>I3667+S3667+(C3716*1.5)</f>
        <v>0</v>
      </c>
      <c r="X3667" s="503">
        <f>IF(S3667&gt;0,(W3667/31.5),J3668)</f>
        <v>0</v>
      </c>
      <c r="Y3667" s="154" t="str">
        <f>IF(X3667&gt;=4,"A+",IF(X3667&gt;=3.75,"A",IF(X3667&gt;=3.5,"A-",IF(X3667&gt;=3.25,"B+",IF(X3667&gt;=3,"B",IF(X3667&gt;=2.75,"B-",IF(X3667&gt;=2.5,"C+",IF(X3667&gt;=2,"C","F"))))))))</f>
        <v>F</v>
      </c>
      <c r="Z3667" s="510"/>
    </row>
    <row r="3668" spans="1:26" ht="18">
      <c r="A3668" s="77" t="s">
        <v>28</v>
      </c>
      <c r="B3668" s="86"/>
      <c r="C3668" s="87">
        <f>'1st 1'!C66</f>
        <v>0</v>
      </c>
      <c r="D3668" s="87">
        <f>'1st 2'!C66</f>
        <v>0</v>
      </c>
      <c r="E3668" s="87">
        <f>'1st 3'!C66</f>
        <v>0</v>
      </c>
      <c r="F3668" s="87">
        <f>'1st 4'!C66</f>
        <v>0</v>
      </c>
      <c r="G3668" s="87">
        <f>'1st 5'!C66</f>
        <v>0</v>
      </c>
      <c r="H3668" s="87">
        <f>'1st 6'!C66</f>
        <v>0</v>
      </c>
      <c r="I3668" s="497"/>
      <c r="J3668" s="485">
        <f>I3667/(C3666+D3666+E3666+F3666+G3666+H3666)</f>
        <v>0</v>
      </c>
      <c r="K3668" s="88"/>
      <c r="L3668" s="89">
        <f>'2nd 1'!C66</f>
        <v>0</v>
      </c>
      <c r="M3668" s="87">
        <f>'2nd 2'!C66</f>
        <v>0</v>
      </c>
      <c r="N3668" s="87">
        <f>'2nd 3'!C66</f>
        <v>0</v>
      </c>
      <c r="O3668" s="87">
        <f>'2nd 4'!C66</f>
        <v>0</v>
      </c>
      <c r="P3668" s="87">
        <f>'2nd 5'!C66</f>
        <v>0</v>
      </c>
      <c r="Q3668" s="87">
        <f>'2nd 6'!C66</f>
        <v>0</v>
      </c>
      <c r="R3668" s="87">
        <f>'2nd 7'!C66</f>
        <v>0</v>
      </c>
      <c r="S3668" s="457"/>
      <c r="T3668" s="485">
        <f>S3667/(L3666+M3666+N3666+O3666+P3666+Q3666+R3666)</f>
        <v>0</v>
      </c>
      <c r="U3668" s="90"/>
      <c r="V3668" s="499"/>
      <c r="W3668" s="501"/>
      <c r="X3668" s="453"/>
      <c r="Y3668" s="487">
        <f>IF(S3667&gt;0,(IF(X3667&gt;=2.5,Y3667,IF(X3667&gt;=2.25,"C",IF(X3667&gt;=2,"D","F")))),K3669)</f>
        <v>0</v>
      </c>
      <c r="Z3668" s="510"/>
    </row>
    <row r="3669" spans="1:26" ht="16.5" customHeight="1">
      <c r="A3669" s="423" t="s">
        <v>26</v>
      </c>
      <c r="B3669" s="91" t="s">
        <v>60</v>
      </c>
      <c r="C3669" s="87">
        <f>'1st 1'!J66</f>
        <v>0</v>
      </c>
      <c r="D3669" s="87">
        <f>'1st 2'!J66</f>
        <v>0</v>
      </c>
      <c r="E3669" s="87">
        <f>'1st 3'!J66</f>
        <v>0</v>
      </c>
      <c r="F3669" s="87">
        <f>'1st 4'!J66</f>
        <v>0</v>
      </c>
      <c r="G3669" s="87">
        <f>'1st 5'!J66</f>
        <v>0</v>
      </c>
      <c r="H3669" s="87">
        <f>'1st 6'!J66</f>
        <v>0</v>
      </c>
      <c r="I3669" s="497"/>
      <c r="J3669" s="505"/>
      <c r="K3669" s="489">
        <f>IF(J3668&gt;=2.5,K3667,IF(J3668&gt;=2.25,"C",IF(J3668&gt;=2,"D",IF(J3668=0,0,"F"))))</f>
        <v>0</v>
      </c>
      <c r="L3669" s="89">
        <f>'2nd 1'!J66</f>
        <v>0</v>
      </c>
      <c r="M3669" s="87">
        <f>'2nd 2'!J66</f>
        <v>0</v>
      </c>
      <c r="N3669" s="87">
        <f>'2nd 3'!J66</f>
        <v>0</v>
      </c>
      <c r="O3669" s="87">
        <f>'2nd 4'!J66</f>
        <v>0</v>
      </c>
      <c r="P3669" s="87">
        <f>'2nd 5'!J66</f>
        <v>0</v>
      </c>
      <c r="Q3669" s="87">
        <f>'2nd 6'!J66</f>
        <v>0</v>
      </c>
      <c r="R3669" s="87">
        <f>'2nd 7'!J66</f>
        <v>0</v>
      </c>
      <c r="S3669" s="457"/>
      <c r="T3669" s="486"/>
      <c r="U3669" s="442">
        <f>IF(T3668&gt;=2.5,U3667,IF(T3668&gt;=2.25,"C",IF(T3668&gt;=2,"D",IF(T3668=0,0,"F"))))</f>
        <v>0</v>
      </c>
      <c r="V3669" s="499"/>
      <c r="W3669" s="501"/>
      <c r="X3669" s="453"/>
      <c r="Y3669" s="488"/>
      <c r="Z3669" s="510"/>
    </row>
    <row r="3670" spans="1:26" ht="16.5" customHeight="1">
      <c r="A3670" s="424"/>
      <c r="B3670" s="91" t="s">
        <v>67</v>
      </c>
      <c r="C3670" s="115">
        <f>'1st 1'!K66</f>
        <v>0</v>
      </c>
      <c r="D3670" s="115">
        <f>'1st 2'!K66</f>
        <v>0</v>
      </c>
      <c r="E3670" s="115">
        <f>'1st 3'!K66</f>
        <v>0</v>
      </c>
      <c r="F3670" s="115">
        <f>'1st 4'!K66</f>
        <v>0</v>
      </c>
      <c r="G3670" s="115">
        <f>'1st 5'!K66</f>
        <v>0</v>
      </c>
      <c r="H3670" s="115">
        <f>'1st 6'!K66</f>
        <v>0</v>
      </c>
      <c r="I3670" s="497"/>
      <c r="J3670" s="505"/>
      <c r="K3670" s="490"/>
      <c r="L3670" s="116">
        <f>'2nd 1'!K66</f>
        <v>0</v>
      </c>
      <c r="M3670" s="115">
        <f>'2nd 2'!K66</f>
        <v>0</v>
      </c>
      <c r="N3670" s="115">
        <f>'2nd 3'!K66</f>
        <v>0</v>
      </c>
      <c r="O3670" s="115">
        <f>'2nd 4'!K66</f>
        <v>0</v>
      </c>
      <c r="P3670" s="115">
        <f>'2nd 5'!K66</f>
        <v>0</v>
      </c>
      <c r="Q3670" s="115">
        <f>'2nd 6'!K66</f>
        <v>0</v>
      </c>
      <c r="R3670" s="115">
        <f>'2nd 7'!K66</f>
        <v>0</v>
      </c>
      <c r="S3670" s="457"/>
      <c r="T3670" s="486"/>
      <c r="U3670" s="491"/>
      <c r="V3670" s="499"/>
      <c r="W3670" s="501"/>
      <c r="X3670" s="453"/>
      <c r="Y3670" s="488"/>
      <c r="Z3670" s="510"/>
    </row>
    <row r="3671" spans="1:26" ht="18">
      <c r="A3671" s="424"/>
      <c r="B3671" s="91" t="s">
        <v>1</v>
      </c>
      <c r="C3671" s="87">
        <f>'1st 1'!M66</f>
        <v>0</v>
      </c>
      <c r="D3671" s="87">
        <f>'1st 2'!M66</f>
        <v>0</v>
      </c>
      <c r="E3671" s="87">
        <f>'1st 3'!M66</f>
        <v>0</v>
      </c>
      <c r="F3671" s="87">
        <f>'1st 4'!M66</f>
        <v>0</v>
      </c>
      <c r="G3671" s="87">
        <f>'1st 5'!M66</f>
        <v>0</v>
      </c>
      <c r="H3671" s="87">
        <f>'1st 6'!M66</f>
        <v>0</v>
      </c>
      <c r="I3671" s="497"/>
      <c r="J3671" s="505"/>
      <c r="K3671" s="92"/>
      <c r="L3671" s="89">
        <f>'2nd 1'!M66</f>
        <v>0</v>
      </c>
      <c r="M3671" s="87">
        <f>'2nd 2'!M66</f>
        <v>0</v>
      </c>
      <c r="N3671" s="87">
        <f>'2nd 3'!M66</f>
        <v>0</v>
      </c>
      <c r="O3671" s="87">
        <f>'2nd 4'!M66</f>
        <v>0</v>
      </c>
      <c r="P3671" s="87">
        <f>'2nd 5'!M66</f>
        <v>0</v>
      </c>
      <c r="Q3671" s="87">
        <f>'2nd 6'!M66</f>
        <v>0</v>
      </c>
      <c r="R3671" s="87">
        <f>'2nd 7'!M66</f>
        <v>0</v>
      </c>
      <c r="S3671" s="457"/>
      <c r="T3671" s="486"/>
      <c r="U3671" s="93"/>
      <c r="V3671" s="499"/>
      <c r="W3671" s="501"/>
      <c r="X3671" s="453"/>
      <c r="Y3671" s="155"/>
      <c r="Z3671" s="510"/>
    </row>
    <row r="3672" spans="1:26" ht="17.25" customHeight="1" thickBot="1">
      <c r="A3672" s="424"/>
      <c r="B3672" s="94" t="s">
        <v>2</v>
      </c>
      <c r="C3672" s="95">
        <f>'1st 1'!L66</f>
        <v>0</v>
      </c>
      <c r="D3672" s="95">
        <f>'1st 2'!L66</f>
        <v>0</v>
      </c>
      <c r="E3672" s="95">
        <f>'1st 3'!L66</f>
        <v>0</v>
      </c>
      <c r="F3672" s="95">
        <f>'1st 4'!L66</f>
        <v>0</v>
      </c>
      <c r="G3672" s="95">
        <f>'1st 5'!L66</f>
        <v>0</v>
      </c>
      <c r="H3672" s="95">
        <f>'1st 6'!L66</f>
        <v>0</v>
      </c>
      <c r="I3672" s="472"/>
      <c r="J3672" s="96"/>
      <c r="K3672" s="88"/>
      <c r="L3672" s="97">
        <f>'2nd 1'!L66</f>
        <v>0</v>
      </c>
      <c r="M3672" s="95">
        <f>'2nd 2'!L66</f>
        <v>0</v>
      </c>
      <c r="N3672" s="95">
        <f>'2nd 3'!L66</f>
        <v>0</v>
      </c>
      <c r="O3672" s="95">
        <f>'2nd 4'!L66</f>
        <v>0</v>
      </c>
      <c r="P3672" s="95">
        <f>'2nd 5'!L66</f>
        <v>0</v>
      </c>
      <c r="Q3672" s="95">
        <f>'2nd 6'!L66</f>
        <v>0</v>
      </c>
      <c r="R3672" s="95">
        <f>'2nd 7'!L66</f>
        <v>0</v>
      </c>
      <c r="S3672" s="457"/>
      <c r="T3672" s="98"/>
      <c r="U3672" s="90"/>
      <c r="V3672" s="500"/>
      <c r="W3672" s="502"/>
      <c r="X3672" s="504"/>
      <c r="Y3672" s="156"/>
      <c r="Z3672" s="510"/>
    </row>
    <row r="3673" spans="1:26" ht="18.75" thickTop="1">
      <c r="A3673" s="413" t="s">
        <v>127</v>
      </c>
      <c r="B3673" s="91" t="s">
        <v>1</v>
      </c>
      <c r="C3673" s="87">
        <f>'1st 1'!N66</f>
        <v>0</v>
      </c>
      <c r="D3673" s="87">
        <f>'1st 2'!N66</f>
        <v>0</v>
      </c>
      <c r="E3673" s="87">
        <f>'1st 3'!N66</f>
        <v>0</v>
      </c>
      <c r="F3673" s="87">
        <f>'1st 4'!N66</f>
        <v>0</v>
      </c>
      <c r="G3673" s="87">
        <f>'1st 5'!N66</f>
        <v>0</v>
      </c>
      <c r="H3673" s="87">
        <f>'1st 6'!N66</f>
        <v>0</v>
      </c>
      <c r="I3673" s="530">
        <f>(C3673*C3666)+(D3673*D3666)+(E3673*E3666)+(F3673*F3666)+(G3673*G3666)+(H3673*H3666)</f>
        <v>0</v>
      </c>
      <c r="J3673" s="417">
        <f>IF(C3673&gt;0,(C3671*C3666),0)+IF(D3673&gt;0,(D3671*D3666),0)+IF(E3673&gt;0,(E3671*E3666),0)+IF(F3673&gt;0,(F3671*F3666),0)+IF(G3673&gt;0,(G3671*G3666),0)+IF(H3673&gt;0,(H3671*H3666),0)</f>
        <v>0</v>
      </c>
      <c r="K3673" s="473">
        <f>IF(C3673&gt;C3671,((C3673*C3666)-(C3671*C3666)),0)+IF(D3673&gt;D3671,((D3673*D3666)-(D3671*D3666)),0)+IF(E3673&gt;E3671,((E3673*E3666)-(E3671*E3666)),0)+IF(F3673&gt;F3671,((F3673*F3666)-(F3671*F3666)),0)+IF(G3673&gt;G3671,((G3673*G3666)-(G3671*G3666)),0)+IF(H3673&gt;H3671,((H3673*H3666)-(H3671*H3666)),0)</f>
        <v>0</v>
      </c>
      <c r="L3673" s="89">
        <f>'2nd 1'!N66</f>
        <v>0</v>
      </c>
      <c r="M3673" s="87">
        <f>'2nd 2'!N66</f>
        <v>0</v>
      </c>
      <c r="N3673" s="87">
        <f>'2nd 3'!N66</f>
        <v>0</v>
      </c>
      <c r="O3673" s="87">
        <f>'2nd 4'!N66</f>
        <v>0</v>
      </c>
      <c r="P3673" s="87">
        <f>'2nd 5'!N66</f>
        <v>0</v>
      </c>
      <c r="Q3673" s="87">
        <f>'2nd 6'!N66</f>
        <v>0</v>
      </c>
      <c r="R3673" s="87">
        <f>'2nd 7'!N66</f>
        <v>0</v>
      </c>
      <c r="S3673" s="401">
        <f>(L3673*L3666)+(M3673*M3666)+(N3673*N3666)+(O3673*O3666)+(P3673*P3666)+(Q3673*Q3666)+(R3673*R3666)</f>
        <v>0</v>
      </c>
      <c r="T3673" s="417">
        <f>IF(L3673&gt;0,(L3671*L3666),0)+IF(M3673&gt;0,(M3671*M3666),0)+IF(N3673&gt;0,(N3671*N3666),0)+IF(O3673&gt;0,(O3671*O3666),0)+IF(P3673&gt;0,(P3671*P3666),0)+IF(Q3673&gt;0,(Q3671*Q3666),0)+IF(R3673&gt;0,(R3671*R3666),0)</f>
        <v>0</v>
      </c>
      <c r="U3673" s="399">
        <f>IF(L3673&gt;L3671,((L3673*L3666)-(L3671*L3666)),0)+IF(M3673&gt;M3671,((M3673*M3666)-(M3671*M3666)),0)+IF(N3673&gt;N3671,((N3673*N3666)-(N3671*N3666)),0)+IF(O3673&gt;O3671,((O3673*O3666)-(O3671*O3666)),0)+IF(P3673&gt;P3671,((P3673*P3666)-(P3671*P3666)),0)+IF(Q3673&gt;Q3671,((Q3673*Q3666)-(Q3671*Q3666)),0)+IF(R3673&gt;R3671,((R3673*R3666)-(R3671*R3666)),0)</f>
        <v>0</v>
      </c>
      <c r="V3673" s="401">
        <f>I3673+S3673</f>
        <v>0</v>
      </c>
      <c r="W3673" s="436">
        <f>J3673+T3673</f>
        <v>0</v>
      </c>
      <c r="X3673" s="526">
        <f>K3673+U3673</f>
        <v>0</v>
      </c>
      <c r="Y3673" s="527"/>
      <c r="Z3673" s="510"/>
    </row>
    <row r="3674" spans="1:26" ht="15.75" customHeight="1" thickBot="1">
      <c r="A3674" s="414"/>
      <c r="B3674" s="157" t="s">
        <v>23</v>
      </c>
      <c r="C3674" s="178" t="str">
        <f>'1st 1'!O66</f>
        <v/>
      </c>
      <c r="D3674" s="178" t="str">
        <f>'1st 2'!O66</f>
        <v/>
      </c>
      <c r="E3674" s="178" t="str">
        <f>'1st 3'!O66</f>
        <v/>
      </c>
      <c r="F3674" s="178" t="str">
        <f>'1st 4'!O66</f>
        <v/>
      </c>
      <c r="G3674" s="178" t="str">
        <f>'1st 5'!O66</f>
        <v/>
      </c>
      <c r="H3674" s="178" t="str">
        <f>'1st 6'!O66</f>
        <v/>
      </c>
      <c r="I3674" s="472"/>
      <c r="J3674" s="472"/>
      <c r="K3674" s="474"/>
      <c r="L3674" s="179" t="str">
        <f>'2nd 1'!O66</f>
        <v/>
      </c>
      <c r="M3674" s="178" t="str">
        <f>'2nd 2'!O66</f>
        <v/>
      </c>
      <c r="N3674" s="178" t="str">
        <f>'2nd 3'!O66</f>
        <v/>
      </c>
      <c r="O3674" s="178" t="str">
        <f>'2nd 4'!O66</f>
        <v/>
      </c>
      <c r="P3674" s="178" t="str">
        <f>'2nd 5'!O66</f>
        <v/>
      </c>
      <c r="Q3674" s="178" t="str">
        <f>'2nd 6'!O66</f>
        <v/>
      </c>
      <c r="R3674" s="178" t="str">
        <f>'2nd 7'!O66</f>
        <v/>
      </c>
      <c r="S3674" s="475"/>
      <c r="T3674" s="420"/>
      <c r="U3674" s="400"/>
      <c r="V3674" s="402"/>
      <c r="W3674" s="437"/>
      <c r="X3674" s="528"/>
      <c r="Y3674" s="529"/>
      <c r="Z3674" s="510"/>
    </row>
    <row r="3675" spans="1:26" ht="21" customHeight="1" thickTop="1" thickBot="1">
      <c r="A3675" s="435" t="s">
        <v>30</v>
      </c>
      <c r="B3675" s="435"/>
      <c r="C3675" s="435"/>
      <c r="D3675" s="435"/>
      <c r="E3675" s="435"/>
      <c r="F3675" s="435"/>
      <c r="G3675" s="435"/>
      <c r="H3675" s="435"/>
      <c r="I3675" s="435"/>
      <c r="J3675" s="435"/>
      <c r="K3675" s="435"/>
      <c r="L3675" s="435"/>
      <c r="M3675" s="435"/>
      <c r="N3675" s="435"/>
      <c r="O3675" s="435"/>
      <c r="P3675" s="435"/>
      <c r="Q3675" s="435"/>
      <c r="R3675" s="435"/>
      <c r="S3675" s="435"/>
      <c r="T3675" s="435"/>
      <c r="U3675" s="435"/>
      <c r="V3675" s="435"/>
      <c r="W3675" s="435"/>
      <c r="X3675" s="435"/>
      <c r="Y3675" s="435"/>
      <c r="Z3675" s="510"/>
    </row>
    <row r="3676" spans="1:26" ht="19.5" customHeight="1" thickTop="1" thickBot="1">
      <c r="A3676" s="478" t="s">
        <v>44</v>
      </c>
      <c r="B3676" s="479"/>
      <c r="C3676" s="479"/>
      <c r="D3676" s="479"/>
      <c r="E3676" s="479"/>
      <c r="F3676" s="479"/>
      <c r="G3676" s="479"/>
      <c r="H3676" s="479"/>
      <c r="I3676" s="479"/>
      <c r="J3676" s="479"/>
      <c r="K3676" s="506"/>
      <c r="L3676" s="425" t="s">
        <v>45</v>
      </c>
      <c r="M3676" s="426"/>
      <c r="N3676" s="426"/>
      <c r="O3676" s="426"/>
      <c r="P3676" s="426"/>
      <c r="Q3676" s="426"/>
      <c r="R3676" s="426"/>
      <c r="S3676" s="426"/>
      <c r="T3676" s="426"/>
      <c r="U3676" s="426"/>
      <c r="V3676" s="160"/>
      <c r="W3676" s="428" t="s">
        <v>39</v>
      </c>
      <c r="X3676" s="428"/>
      <c r="Y3676" s="161"/>
      <c r="Z3676" s="510"/>
    </row>
    <row r="3677" spans="1:26" ht="17.25" customHeight="1" thickTop="1">
      <c r="A3677" s="99" t="s">
        <v>22</v>
      </c>
      <c r="B3677" s="100"/>
      <c r="C3677" s="101">
        <f>'3rd 1'!B4</f>
        <v>201</v>
      </c>
      <c r="D3677" s="101">
        <f>'3rd 2'!B4</f>
        <v>202</v>
      </c>
      <c r="E3677" s="101">
        <f>'3rd 3'!B4</f>
        <v>203</v>
      </c>
      <c r="F3677" s="101">
        <f>'3rd 4'!B4</f>
        <v>204</v>
      </c>
      <c r="G3677" s="101">
        <f>'3rd 5'!B4</f>
        <v>205</v>
      </c>
      <c r="H3677" s="101">
        <f>'3rd 6'!B4</f>
        <v>0</v>
      </c>
      <c r="I3677" s="430" t="s">
        <v>0</v>
      </c>
      <c r="J3677" s="430" t="s">
        <v>3</v>
      </c>
      <c r="K3677" s="432" t="s">
        <v>2</v>
      </c>
      <c r="L3677" s="101">
        <f>'4th 1'!B4</f>
        <v>206</v>
      </c>
      <c r="M3677" s="101">
        <f>'4th 2'!B4</f>
        <v>207</v>
      </c>
      <c r="N3677" s="101">
        <f>'4th 3'!B4</f>
        <v>208</v>
      </c>
      <c r="O3677" s="101">
        <f>'4th 4'!B4</f>
        <v>209</v>
      </c>
      <c r="P3677" s="101">
        <f>'4th 5'!B4</f>
        <v>210</v>
      </c>
      <c r="Q3677" s="101">
        <f>'4th 6'!B4</f>
        <v>211</v>
      </c>
      <c r="R3677" s="101">
        <f>'4th 7'!B4</f>
        <v>0</v>
      </c>
      <c r="S3677" s="429" t="s">
        <v>0</v>
      </c>
      <c r="T3677" s="429" t="s">
        <v>3</v>
      </c>
      <c r="U3677" s="431" t="s">
        <v>2</v>
      </c>
      <c r="V3677" s="433" t="s">
        <v>62</v>
      </c>
      <c r="W3677" s="434"/>
      <c r="X3677" s="434"/>
      <c r="Y3677" s="162" t="str">
        <f>IF(X3678&gt;=4,"A+",IF(X3678&gt;=3.75,"A",IF(X3678&gt;=3.5,"A-",IF(X3678&gt;=3.25,"B+",IF(X3678&gt;=3,"B",IF(X3678&gt;=2.75,"B-",IF(X3678&gt;=2.5,"C+",IF(X3678&gt;=2,"C","F"))))))))</f>
        <v>F</v>
      </c>
      <c r="Z3677" s="510"/>
    </row>
    <row r="3678" spans="1:26" ht="63.75" customHeight="1">
      <c r="A3678" s="77" t="s">
        <v>63</v>
      </c>
      <c r="B3678" s="86"/>
      <c r="C3678" s="79">
        <f>IF('3rd 1'!C66&gt;0,'3rd 1'!D6,IF('3rd 1'!K66&gt;0,'3rd 1'!L6,IF('3rd 1'!S66&gt;0,'3rd 1'!T6,0)))</f>
        <v>0</v>
      </c>
      <c r="D3678" s="79">
        <f>IF('3rd 2'!C66&gt;0,'3rd 2'!D6,IF('3rd 2'!K66&gt;0,'3rd 2'!L6,IF('3rd 2'!S66&gt;0,'3rd 2'!T6,0)))</f>
        <v>0</v>
      </c>
      <c r="E3678" s="79">
        <f>IF('3rd 3'!C66&gt;0,'3rd 3'!D6,IF('3rd 3'!K66&gt;0,'3rd 3'!L6,IF('3rd 3'!S66&gt;0,'3rd 3'!T6,0)))</f>
        <v>0</v>
      </c>
      <c r="F3678" s="79">
        <f>IF('3rd 4'!C66&gt;0,'3rd 4'!D6,IF('3rd 4'!K66&gt;0,'3rd 4'!L6,IF('3rd 4'!S66&gt;0,'3rd 4'!T6,0)))</f>
        <v>0</v>
      </c>
      <c r="G3678" s="79">
        <f>IF('3rd 5'!C66&gt;0,'3rd 5'!D6,IF('3rd 5'!K66&gt;0,'3rd 5'!L6,IF('3rd 5'!S66&gt;0,'3rd 5'!T6,0)))</f>
        <v>0</v>
      </c>
      <c r="H3678" s="79">
        <f>IF('3rd 6'!C66&gt;0,'3rd 6'!D6,IF('3rd 6'!K66&gt;0,'3rd 6'!L6,IF('3rd 6'!S66&gt;0,'3rd 6'!T6,0)))</f>
        <v>0</v>
      </c>
      <c r="I3678" s="481"/>
      <c r="J3678" s="481"/>
      <c r="K3678" s="482"/>
      <c r="L3678" s="79">
        <f>IF('4th 1'!C66&gt;0,'4th 1'!D6,IF('4th 1'!K66&gt;0,'4th 1'!L6,IF('4th 1'!S66&gt;0,'4th 1'!T6,0)))</f>
        <v>0</v>
      </c>
      <c r="M3678" s="79">
        <f>IF('4th 2'!C66&gt;0,'4th 2'!D6,IF('4th 2'!K66&gt;0,'4th 2'!L6,IF('4th 2'!S66&gt;0,'4th 2'!T6,0)))</f>
        <v>0</v>
      </c>
      <c r="N3678" s="79">
        <f>IF('4th 3'!C66&gt;0,'4th 3'!D6,IF('4th 3'!K66&gt;0,'4th 3'!L6,IF('4th 3'!S66&gt;0,'4th 3'!T6,0)))</f>
        <v>0</v>
      </c>
      <c r="O3678" s="79">
        <f>IF('4th 4'!C66&gt;0,'4th 4'!D6,IF('4th 4'!K66&gt;0,'4th 4'!L6,IF('4th 4'!S66&gt;0,'4th 4'!T6,0)))</f>
        <v>0</v>
      </c>
      <c r="P3678" s="79">
        <f>IF('4th 5'!C66&gt;0,'4th 5'!D6,IF('4th 5'!K66&gt;0,'4th 5'!L6,IF('4th 5'!S66&gt;0,'4th 5'!T6,0)))</f>
        <v>0</v>
      </c>
      <c r="Q3678" s="79">
        <f>IF('4th 6'!C66&gt;0,'4th 6'!D6,IF('4th 6'!K66&gt;0,'4th 6'!L6,IF('4th 6'!S66&gt;0,'4th 6'!T6,0)))</f>
        <v>0</v>
      </c>
      <c r="R3678" s="79">
        <f>IF('4th 7'!C66&gt;0,'4th 7'!D6,IF('4th 7'!K66&gt;0,'4th 7'!L6,IF('4th 7'!S66&gt;0,'4th 7'!T6,0)))</f>
        <v>0</v>
      </c>
      <c r="S3678" s="429"/>
      <c r="T3678" s="429"/>
      <c r="U3678" s="431"/>
      <c r="V3678" s="335">
        <f>IF(I3680&gt;0,(V3683+V3667),0)</f>
        <v>0</v>
      </c>
      <c r="W3678" s="254">
        <f>IF(I3680&gt;0,(W3683+W3667),0)</f>
        <v>0</v>
      </c>
      <c r="X3678" s="336">
        <f>IF(S3680&gt;0,(W3678/63),IF(I3680&gt;0,(W3678/46.5),0))</f>
        <v>0</v>
      </c>
      <c r="Y3678" s="163">
        <f>IF(X3678&gt;=2.5,Y3677,IF(X3678&gt;=2.25,"C",IF(X3678&gt;=2,"D",IF(X3678=0,0,"F"))))</f>
        <v>0</v>
      </c>
      <c r="Z3678" s="510"/>
    </row>
    <row r="3679" spans="1:26" ht="16.5">
      <c r="A3679" s="458" t="s">
        <v>27</v>
      </c>
      <c r="B3679" s="459"/>
      <c r="C3679" s="102">
        <f>IF('3rd 1'!C66&gt;0,'3rd 1'!H4,IF('3rd 1'!K66&gt;0,'3rd 1'!P4,IF('3rd 1'!S66&gt;0,'3rd 1'!X4,0)))</f>
        <v>0</v>
      </c>
      <c r="D3679" s="102">
        <f>IF('3rd 2'!C66&gt;0,'3rd 2'!H4,IF('3rd 2'!K66&gt;0,'3rd 2'!P4,IF('3rd 2'!S66&gt;0,'3rd 2'!X4,0)))</f>
        <v>0</v>
      </c>
      <c r="E3679" s="102">
        <f>IF('3rd 3'!C66&gt;0,'3rd 3'!H4,IF('3rd 3'!K66&gt;0,'3rd 3'!P4,IF('3rd 3'!S66&gt;0,'3rd 3'!X4,0)))</f>
        <v>0</v>
      </c>
      <c r="F3679" s="102">
        <f>IF('3rd 4'!C66&gt;0,'3rd 4'!H4,IF('3rd 4'!K66&gt;0,'3rd 4'!P4,IF('3rd 4'!S66&gt;0,'3rd 4'!X4,0)))</f>
        <v>0</v>
      </c>
      <c r="G3679" s="102">
        <f>IF('3rd 5'!C66&gt;0,'3rd 5'!H4,IF('3rd 5'!K66&gt;0,'3rd 5'!P4,IF('3rd 5'!S66&gt;0,'3rd 5'!X4,0)))</f>
        <v>0</v>
      </c>
      <c r="H3679" s="102">
        <f>IF('3rd 6'!C66&gt;0,'3rd 6'!H4,IF('3rd 6'!K66&gt;0,'3rd 6'!P4,IF('3rd 6'!S66&gt;0,'3rd 6'!X4,0)))</f>
        <v>0</v>
      </c>
      <c r="I3679" s="481"/>
      <c r="J3679" s="481"/>
      <c r="K3679" s="482"/>
      <c r="L3679" s="102">
        <f>IF('4th 1'!C66&gt;0,'4th 1'!H4,IF('4th 1'!K66&gt;0,'4th 1'!P4,IF('4th 1'!S66&gt;0,'4th 1'!X4,0)))</f>
        <v>0</v>
      </c>
      <c r="M3679" s="102">
        <f>IF('4th 2'!C66&gt;0,'4th 2'!H4,IF('4th 2'!K66&gt;0,'4th 2'!P4,IF('4th 2'!S66&gt;0,'4th 2'!X4,0)))</f>
        <v>0</v>
      </c>
      <c r="N3679" s="102">
        <f>IF('4th 3'!C66&gt;0,'4th 3'!H4,IF('4th 3'!K66&gt;0,'4th 3'!P4,IF('4th 3'!S66&gt;0,'4th 3'!X4,0)))</f>
        <v>0</v>
      </c>
      <c r="O3679" s="102">
        <f>IF('4th 4'!C66&gt;0,'4th 4'!H4,IF('4th 4'!K66&gt;0,'4th 4'!P4,IF('4th 4'!S66&gt;0,'4th 4'!X4,0)))</f>
        <v>0</v>
      </c>
      <c r="P3679" s="102">
        <f>IF('4th 5'!C66&gt;0,'4th 5'!H4,IF('4th 5'!K66&gt;0,'4th 5'!P4,IF('4th 5'!S66&gt;0,'4th 5'!X4,0)))</f>
        <v>0</v>
      </c>
      <c r="Q3679" s="102">
        <f>IF('4th 6'!C66&gt;0,'4th 6'!H4,IF('4th 6'!K66&gt;0,'4th 6'!P4,IF('4th 6'!S66&gt;0,'4th 6'!X4,0)))</f>
        <v>0</v>
      </c>
      <c r="R3679" s="102">
        <f>IF('4th 7'!C66&gt;0,'4th 7'!H4,IF('4th 7'!K66&gt;0,'4th 7'!P4,IF('4th 7'!S66&gt;0,'4th 7'!X4,0)))</f>
        <v>0</v>
      </c>
      <c r="S3679" s="430"/>
      <c r="T3679" s="430"/>
      <c r="U3679" s="432"/>
      <c r="V3679" s="460" t="s">
        <v>41</v>
      </c>
      <c r="W3679" s="461"/>
      <c r="X3679" s="461"/>
      <c r="Y3679" s="462"/>
      <c r="Z3679" s="510"/>
    </row>
    <row r="3680" spans="1:26" ht="17.25" thickBot="1">
      <c r="A3680" s="463" t="s">
        <v>11</v>
      </c>
      <c r="B3680" s="464"/>
      <c r="C3680" s="102">
        <v>100</v>
      </c>
      <c r="D3680" s="102">
        <v>100</v>
      </c>
      <c r="E3680" s="102">
        <v>100</v>
      </c>
      <c r="F3680" s="102">
        <v>100</v>
      </c>
      <c r="G3680" s="102">
        <v>100</v>
      </c>
      <c r="H3680" s="102">
        <v>100</v>
      </c>
      <c r="I3680" s="465">
        <f>(C3684*C3679)+(D3684*D3679)+(E3684*E3679)+(F3684*F3679)+(G3684*G3679)+(H3684*H3679)</f>
        <v>0</v>
      </c>
      <c r="J3680" s="84"/>
      <c r="K3680" s="103" t="e">
        <f>IF(J3681&gt;=4,"A+",IF(J3681&gt;=3.75,"A",IF(J3681&gt;=3.5,"A-",IF(J3681&gt;=3.25,"B+",IF(J3681&gt;=3,"B",IF(J3681&gt;=2.75,"B-",IF(J3681&gt;=2.5,"C+",IF(J3681&gt;=2,"C","F"))))))))</f>
        <v>#DIV/0!</v>
      </c>
      <c r="L3680" s="102">
        <v>100</v>
      </c>
      <c r="M3680" s="102">
        <v>100</v>
      </c>
      <c r="N3680" s="102">
        <v>100</v>
      </c>
      <c r="O3680" s="102">
        <v>100</v>
      </c>
      <c r="P3680" s="102">
        <v>100</v>
      </c>
      <c r="Q3680" s="102">
        <v>100</v>
      </c>
      <c r="R3680" s="102">
        <v>100</v>
      </c>
      <c r="S3680" s="465">
        <f>(L3684*L3679)+(M3684*M3679)+(N3684*N3679)+(O3684*O3679)+(P3684*P3679)+(Q3684*Q3679)+(R3684*R3679)</f>
        <v>0</v>
      </c>
      <c r="T3680" s="84"/>
      <c r="U3680" s="103" t="e">
        <f>IF(T3681&gt;=4,"A+",IF(T3681&gt;=3.75,"A",IF(T3681&gt;=3.5,"A-",IF(T3681&gt;=3.25,"B+",IF(T3681&gt;=3,"B",IF(T3681&gt;=2.75,"B-",IF(T3681&gt;=2.5,"C+",IF(T3681&gt;=2,"C","F"))))))))</f>
        <v>#DIV/0!</v>
      </c>
      <c r="V3680" s="467" t="s">
        <v>29</v>
      </c>
      <c r="W3680" s="469" t="s">
        <v>0</v>
      </c>
      <c r="X3680" s="469" t="s">
        <v>3</v>
      </c>
      <c r="Y3680" s="476" t="s">
        <v>2</v>
      </c>
      <c r="Z3680" s="510"/>
    </row>
    <row r="3681" spans="1:28" ht="17.25" thickTop="1">
      <c r="A3681" s="77" t="s">
        <v>28</v>
      </c>
      <c r="B3681" s="86"/>
      <c r="C3681" s="104">
        <f>IF('3rd 1'!C66&gt;0,'3rd 1'!C66,IF('3rd 1'!K66&gt;0,'3rd 1'!K66,IF('3rd 1'!S66&gt;0,'3rd 1'!S66,0)))</f>
        <v>0</v>
      </c>
      <c r="D3681" s="104">
        <f>IF('3rd 2'!C66&gt;0,'3rd 2'!C66,IF('3rd 2'!K66&gt;0,'3rd 2'!K66,IF('3rd 2'!S66&gt;0,'3rd 2'!S66,0)))</f>
        <v>0</v>
      </c>
      <c r="E3681" s="104">
        <f>IF('3rd 3'!C66&gt;0,'3rd 3'!C66,IF('3rd 3'!K66&gt;0,'3rd 3'!K66,IF('3rd 3'!S66&gt;0,'3rd 3'!S66,0)))</f>
        <v>0</v>
      </c>
      <c r="F3681" s="104">
        <f>IF('3rd 4'!C66&gt;0,'3rd 4'!C66,IF('3rd 4'!K66&gt;0,'3rd 4'!K66,IF('3rd 4'!S66&gt;0,'3rd 4'!S66,0)))</f>
        <v>0</v>
      </c>
      <c r="G3681" s="104">
        <f>IF('3rd 5'!C66&gt;0,'3rd 5'!C66,IF('3rd 5'!K66&gt;0,'3rd 5'!K66,IF('3rd 5'!S66&gt;0,'3rd 5'!S66,0)))</f>
        <v>0</v>
      </c>
      <c r="H3681" s="104">
        <f>IF('3rd 6'!C66&gt;0,'3rd 6'!C66,IF('3rd 6'!K66&gt;0,'3rd 6'!K66,IF('3rd 6'!S66&gt;0,'3rd 6'!S66,0)))</f>
        <v>0</v>
      </c>
      <c r="I3681" s="457"/>
      <c r="J3681" s="485" t="e">
        <f>I3680/(C3679+D3679+E3679+F3679+G3679+H3679)</f>
        <v>#DIV/0!</v>
      </c>
      <c r="K3681" s="90"/>
      <c r="L3681" s="104">
        <f>IF('4th 1'!C66&gt;0,'4th 1'!C66,IF('4th 1'!K66&gt;0,'4th 1'!K66,IF('4th 1'!S66&gt;0,'4th 1'!S66,0)))</f>
        <v>0</v>
      </c>
      <c r="M3681" s="104">
        <f>IF('4th 2'!C66&gt;0,'4th 2'!C66,IF('4th 2'!K66&gt;0,'4th 2'!K66,IF('4th 2'!S66&gt;0,'4th 2'!S66,0)))</f>
        <v>0</v>
      </c>
      <c r="N3681" s="104">
        <f>IF('4th 3'!C66&gt;0,'4th 3'!C66,IF('4th 3'!K66&gt;0,'4th 3'!K66,IF('4th 3'!S66&gt;0,'4th 3'!S66,0)))</f>
        <v>0</v>
      </c>
      <c r="O3681" s="104">
        <f>IF('4th 4'!C66&gt;0,'4th 4'!C66,IF('4th 4'!K66&gt;0,'4th 4'!K66,IF('4th 4'!S66&gt;0,'4th 4'!S66,0)))</f>
        <v>0</v>
      </c>
      <c r="P3681" s="104">
        <f>IF('4th 5'!C66&gt;0,'4th 5'!C66,IF('4th 5'!K66&gt;0,'4th 5'!K66,IF('4th 5'!S66&gt;0,'4th 5'!S66,0)))</f>
        <v>0</v>
      </c>
      <c r="Q3681" s="104">
        <f>IF('4th 6'!C66&gt;0,'4th 6'!C66,IF('4th 6'!K66&gt;0,'4th 6'!K66,IF('4th 6'!S66&gt;0,'4th 6'!S66,0)))</f>
        <v>0</v>
      </c>
      <c r="R3681" s="104">
        <f>IF('4th 7'!C66&gt;0,'4th 7'!C66,IF('4th 7'!K66&gt;0,'4th 7'!K66,IF('4th 7'!S66&gt;0,'4th 7'!S66,0)))</f>
        <v>0</v>
      </c>
      <c r="S3681" s="457"/>
      <c r="T3681" s="485" t="e">
        <f>S3680/(L3679+M3679+N3679+O3679+P3679+Q3679+R3679)</f>
        <v>#DIV/0!</v>
      </c>
      <c r="U3681" s="90"/>
      <c r="V3681" s="468"/>
      <c r="W3681" s="470"/>
      <c r="X3681" s="471"/>
      <c r="Y3681" s="477"/>
      <c r="Z3681" s="510"/>
    </row>
    <row r="3682" spans="1:28" ht="17.25">
      <c r="A3682" s="423" t="s">
        <v>26</v>
      </c>
      <c r="B3682" s="91" t="s">
        <v>60</v>
      </c>
      <c r="C3682" s="104">
        <f>IF('3rd 1'!C66&gt;0,'3rd 1'!J66,IF('3rd 1'!K66&gt;0,'3rd 1'!R66,IF('3rd 1'!S66&gt;0,'3rd 1'!Z66,0)))</f>
        <v>0</v>
      </c>
      <c r="D3682" s="104">
        <f>IF('3rd 2'!C66&gt;0,'3rd 2'!J66,IF('3rd 2'!K66&gt;0,'3rd 2'!R66,IF('3rd 2'!S66&gt;0,'3rd 2'!Z66,0)))</f>
        <v>0</v>
      </c>
      <c r="E3682" s="104">
        <f>IF('3rd 3'!C66&gt;0,'3rd 3'!J66,IF('3rd 3'!K66&gt;0,'3rd 3'!R66,IF('3rd 3'!S66&gt;0,'3rd 3'!Z66,0)))</f>
        <v>0</v>
      </c>
      <c r="F3682" s="104">
        <f>IF('3rd 4'!C66&gt;0,'3rd 4'!J66,IF('3rd 4'!K66&gt;0,'3rd 4'!R66,IF('3rd 4'!S66&gt;0,'3rd 4'!Z66,0)))</f>
        <v>0</v>
      </c>
      <c r="G3682" s="104">
        <f>IF('3rd 5'!C66&gt;0,'3rd 5'!J66,IF('3rd 5'!K66&gt;0,'3rd 5'!R66,IF('3rd 5'!S66&gt;0,'3rd 5'!Z66,0)))</f>
        <v>0</v>
      </c>
      <c r="H3682" s="104">
        <f>IF('3rd 6'!C66&gt;0,'3rd 6'!J66,IF('3rd 6'!K66&gt;0,'3rd 6'!R66,IF('3rd 6'!S66&gt;0,'3rd 6'!Z66,0)))</f>
        <v>0</v>
      </c>
      <c r="I3682" s="457"/>
      <c r="J3682" s="525"/>
      <c r="K3682" s="442" t="e">
        <f>IF(J3681&gt;=2.5,K3680,IF(J3681&gt;=2.25,"C",IF(J3681&gt;=2,"D",IF(J3681=0,0,"F"))))</f>
        <v>#DIV/0!</v>
      </c>
      <c r="L3682" s="104">
        <f>IF('4th 1'!C66&gt;0,'4th 1'!J66,IF('4th 1'!K66&gt;0,'4th 1'!R66,IF('4th 1'!S66&gt;0,'4th 1'!Z66,0)))</f>
        <v>0</v>
      </c>
      <c r="M3682" s="104">
        <f>IF('4th 2'!C66&gt;0,'4th 2'!J66,IF('4th 2'!K66&gt;0,'4th 2'!R66,IF('4th 2'!S66&gt;0,'4th 2'!Z66,0)))</f>
        <v>0</v>
      </c>
      <c r="N3682" s="104">
        <f>IF('4th 3'!C66&gt;0,'4th 3'!J66,IF('4th 3'!K66&gt;0,'4th 3'!R66,IF('4th 3'!S66&gt;0,'4th 3'!Z66,0)))</f>
        <v>0</v>
      </c>
      <c r="O3682" s="104">
        <f>IF('4th 4'!C66&gt;0,'4th 4'!J66,IF('4th 4'!K66&gt;0,'4th 4'!R66,IF('4th 4'!S66&gt;0,'4th 4'!Z66,0)))</f>
        <v>0</v>
      </c>
      <c r="P3682" s="104">
        <f>IF('4th 5'!C66&gt;0,'4th 5'!J66,IF('4th 5'!K66&gt;0,'4th 5'!R66,IF('4th 5'!S66&gt;0,'4th 5'!Z66,0)))</f>
        <v>0</v>
      </c>
      <c r="Q3682" s="104">
        <f>IF('4th 6'!C66&gt;0,'4th 6'!J66,IF('4th 6'!K66&gt;0,'4th 6'!R66,IF('4th 6'!S66&gt;0,'4th 6'!Z66,0)))</f>
        <v>0</v>
      </c>
      <c r="R3682" s="104">
        <f>IF('4th 7'!C66&gt;0,'4th 7'!J66,IF('4th 7'!K66&gt;0,'4th 7'!R66,IF('4th 7'!S66&gt;0,'4th 7'!Z66,0)))</f>
        <v>0</v>
      </c>
      <c r="S3682" s="457"/>
      <c r="T3682" s="525"/>
      <c r="U3682" s="442" t="e">
        <f>IF(T3681&gt;=2.5,U3680,IF(T3681&gt;=2.25,"C",IF(T3681&gt;=2,"D",IF(T3681=0,0,"F"))))</f>
        <v>#DIV/0!</v>
      </c>
      <c r="V3682" s="454" t="s">
        <v>40</v>
      </c>
      <c r="W3682" s="443"/>
      <c r="X3682" s="443"/>
      <c r="Y3682" s="455"/>
      <c r="Z3682" s="510"/>
      <c r="AA3682" s="105"/>
      <c r="AB3682" s="105"/>
    </row>
    <row r="3683" spans="1:28" ht="16.5" customHeight="1">
      <c r="A3683" s="424"/>
      <c r="B3683" s="91" t="s">
        <v>67</v>
      </c>
      <c r="C3683" s="117">
        <f>'3rd 1'!AA66</f>
        <v>0</v>
      </c>
      <c r="D3683" s="117">
        <f>'3rd 2'!AA66</f>
        <v>0</v>
      </c>
      <c r="E3683" s="117">
        <f>'3rd 3'!AA66</f>
        <v>0</v>
      </c>
      <c r="F3683" s="117">
        <f>'3rd 4'!AA66</f>
        <v>0</v>
      </c>
      <c r="G3683" s="117">
        <f>'3rd 5'!AA66</f>
        <v>0</v>
      </c>
      <c r="H3683" s="117">
        <f>'3rd 6'!AA66</f>
        <v>0</v>
      </c>
      <c r="I3683" s="457"/>
      <c r="J3683" s="525"/>
      <c r="K3683" s="491"/>
      <c r="L3683" s="117">
        <f>'4th 1'!AA66</f>
        <v>0</v>
      </c>
      <c r="M3683" s="117">
        <f>'4th 2'!AA66</f>
        <v>0</v>
      </c>
      <c r="N3683" s="117">
        <f>'4th 3'!AA66</f>
        <v>0</v>
      </c>
      <c r="O3683" s="117">
        <f>'4th 4'!AA66</f>
        <v>0</v>
      </c>
      <c r="P3683" s="117">
        <f>'4th 5'!AA66</f>
        <v>0</v>
      </c>
      <c r="Q3683" s="117">
        <f>'4th 6'!AA66</f>
        <v>0</v>
      </c>
      <c r="R3683" s="117">
        <f>'4th 7'!AA66</f>
        <v>0</v>
      </c>
      <c r="S3683" s="457"/>
      <c r="T3683" s="525"/>
      <c r="U3683" s="491"/>
      <c r="V3683" s="444">
        <f>IF((C3684+C3686)=0,0,C3679)+IF((D3684+D3686)=0,0,D3679)+IF((E3684+E3686)=0,0,E3679)+IF((F3684+F3686)=0,0,F3679)+IF((G3684+G3686)=0,0,G3679)+IF((H3684+H3686)=0,0,H3679)+IF((L3684+L3686)=0,0,L3679)+IF((M3684+M3686)=0,0,M3679)+IF((N3684+N3686)=0,0,N3679)+IF((O3684+O3686)=0,0,O3679)+IF((P3684+P3686)=0,0,P3679)+IF((Q3684+Q3686)=0,0,Q3679)+IF((R3684+R3686)=0,0,R3679)+IF(E3716&gt;0,1.5,0)</f>
        <v>0</v>
      </c>
      <c r="W3683" s="457">
        <f>I3680+S3680+(E3716*1.5)</f>
        <v>0</v>
      </c>
      <c r="X3683" s="440" t="e">
        <f>IF(S3680&gt;0,(W3683/31.5),J3681)</f>
        <v>#DIV/0!</v>
      </c>
      <c r="Y3683" s="164" t="e">
        <f>IF(X3683&gt;=4,"A+",IF(X3683&gt;=3.75,"A",IF(X3683&gt;=3.5,"A-",IF(X3683&gt;=3.25,"B+",IF(X3683&gt;=3,"B",IF(X3683&gt;=2.75,"B-",IF(X3683&gt;=2.5,"C+",IF(X3683&gt;=2,"C","F"))))))))</f>
        <v>#DIV/0!</v>
      </c>
      <c r="Z3683" s="510"/>
    </row>
    <row r="3684" spans="1:28" ht="16.5">
      <c r="A3684" s="424"/>
      <c r="B3684" s="91" t="s">
        <v>1</v>
      </c>
      <c r="C3684" s="104">
        <f>'3rd 1'!AC66</f>
        <v>0</v>
      </c>
      <c r="D3684" s="104">
        <f>'3rd 2'!AC66</f>
        <v>0</v>
      </c>
      <c r="E3684" s="104">
        <f>'3rd 3'!AC66</f>
        <v>0</v>
      </c>
      <c r="F3684" s="104">
        <f>'3rd 4'!AC66</f>
        <v>0</v>
      </c>
      <c r="G3684" s="104">
        <f>'3rd 5'!AC66</f>
        <v>0</v>
      </c>
      <c r="H3684" s="104">
        <f>'3rd 6'!AC66</f>
        <v>0</v>
      </c>
      <c r="I3684" s="457"/>
      <c r="J3684" s="525"/>
      <c r="K3684" s="106"/>
      <c r="L3684" s="104">
        <f>'4th 1'!AC66</f>
        <v>0</v>
      </c>
      <c r="M3684" s="104">
        <f>'4th 2'!AC66</f>
        <v>0</v>
      </c>
      <c r="N3684" s="104">
        <f>'4th 3'!AC66</f>
        <v>0</v>
      </c>
      <c r="O3684" s="104">
        <f>'4th 4'!AC66</f>
        <v>0</v>
      </c>
      <c r="P3684" s="104">
        <f>'4th 5'!AC66</f>
        <v>0</v>
      </c>
      <c r="Q3684" s="104">
        <f>'4th 6'!AC66</f>
        <v>0</v>
      </c>
      <c r="R3684" s="107">
        <f>'4th 7'!AC66</f>
        <v>0</v>
      </c>
      <c r="S3684" s="457"/>
      <c r="T3684" s="525"/>
      <c r="U3684" s="108"/>
      <c r="V3684" s="456"/>
      <c r="W3684" s="448"/>
      <c r="X3684" s="441"/>
      <c r="Y3684" s="451" t="e">
        <f>IF(S3680&gt;0,(IF(X3683&gt;=2.5,Y3683,IF(X3683&gt;=2.25,"C",IF(X3683&gt;=2,"D","F")))),K3682)</f>
        <v>#DIV/0!</v>
      </c>
      <c r="Z3684" s="510"/>
    </row>
    <row r="3685" spans="1:28" ht="16.5">
      <c r="A3685" s="424"/>
      <c r="B3685" s="91" t="s">
        <v>2</v>
      </c>
      <c r="C3685" s="104" t="str">
        <f>'3rd 1'!AB66</f>
        <v/>
      </c>
      <c r="D3685" s="104" t="str">
        <f>'3rd 2'!AB66</f>
        <v/>
      </c>
      <c r="E3685" s="104" t="str">
        <f>'3rd 3'!AB66</f>
        <v/>
      </c>
      <c r="F3685" s="104" t="str">
        <f>'3rd 4'!AB66</f>
        <v/>
      </c>
      <c r="G3685" s="104" t="str">
        <f>'3rd 5'!AB66</f>
        <v/>
      </c>
      <c r="H3685" s="104" t="str">
        <f>'3rd 6'!AB66</f>
        <v/>
      </c>
      <c r="I3685" s="457"/>
      <c r="J3685" s="98"/>
      <c r="K3685" s="90"/>
      <c r="L3685" s="104" t="str">
        <f>'4th 1'!AB66</f>
        <v/>
      </c>
      <c r="M3685" s="104" t="str">
        <f>'4th 2'!AB66</f>
        <v/>
      </c>
      <c r="N3685" s="104" t="str">
        <f>'4th 3'!AB66</f>
        <v/>
      </c>
      <c r="O3685" s="104" t="str">
        <f>'4th 4'!AB66</f>
        <v/>
      </c>
      <c r="P3685" s="104" t="str">
        <f>'4th 5'!AB66</f>
        <v/>
      </c>
      <c r="Q3685" s="104" t="str">
        <f>'4th 6'!AB66</f>
        <v/>
      </c>
      <c r="R3685" s="104" t="str">
        <f>'4th 7'!AB66</f>
        <v/>
      </c>
      <c r="S3685" s="457"/>
      <c r="T3685" s="98"/>
      <c r="U3685" s="109"/>
      <c r="V3685" s="446"/>
      <c r="W3685" s="449"/>
      <c r="X3685" s="450"/>
      <c r="Y3685" s="452"/>
      <c r="Z3685" s="510"/>
    </row>
    <row r="3686" spans="1:28" ht="16.5" customHeight="1">
      <c r="A3686" s="413" t="s">
        <v>127</v>
      </c>
      <c r="B3686" s="91" t="s">
        <v>1</v>
      </c>
      <c r="C3686" s="104">
        <f>'3rd 1'!AD66</f>
        <v>0</v>
      </c>
      <c r="D3686" s="104">
        <f>'3rd 2'!AD66</f>
        <v>0</v>
      </c>
      <c r="E3686" s="104">
        <f>'3rd 3'!AD66</f>
        <v>0</v>
      </c>
      <c r="F3686" s="104">
        <f>'3rd 4'!AD66</f>
        <v>0</v>
      </c>
      <c r="G3686" s="104">
        <f>'3rd 5'!AD66</f>
        <v>0</v>
      </c>
      <c r="H3686" s="104">
        <f>'3rd 6'!AD66</f>
        <v>0</v>
      </c>
      <c r="I3686" s="415">
        <f>(C3686*C3679)+(D3686*D3679)+(E3686*E3679)+(F3686*F3679)+(G3686*G3679)+(H3686*H3679)</f>
        <v>0</v>
      </c>
      <c r="J3686" s="417">
        <f>IF(C3686&gt;0,(C3684*C3679),0)+IF(D3686&gt;0,(D3684*D3679),0)+IF(E3686&gt;0,(E3684*E3679),0)+IF(F3686&gt;0,(F3684*F3679),0)+IF(G3686&gt;0,(G3684*G3679),0)+IF(H3686&gt;0,(H3684*H3679),0)</f>
        <v>0</v>
      </c>
      <c r="K3686" s="418">
        <f>IF(C3686&gt;C3684,((C3686*C3679)-(C3684*C3679)),0)+IF(D3686&gt;D3684,((D3686*D3679)-(D3684*D3679)),0)+IF(E3686&gt;E3684,((E3686*E3679)-(E3684*E3679)),0)+IF(F3686&gt;F3684,((F3686*F3679)-(F3684*F3679)),0)+IF(G3686&gt;G3684,((G3686*G3679)-(G3684*G3679)),0)+IF(H3686&gt;H3684,((H3686*H3679)-(H3684*H3679)),0)</f>
        <v>0</v>
      </c>
      <c r="L3686" s="165">
        <f>'4th 1'!AD66</f>
        <v>0</v>
      </c>
      <c r="M3686" s="104">
        <f>'4th 2'!AD66</f>
        <v>0</v>
      </c>
      <c r="N3686" s="104">
        <f>'4th 3'!AD66</f>
        <v>0</v>
      </c>
      <c r="O3686" s="104">
        <f>'4th 4'!AD66</f>
        <v>0</v>
      </c>
      <c r="P3686" s="104">
        <f>'4th 5'!AD66</f>
        <v>0</v>
      </c>
      <c r="Q3686" s="104">
        <f>'4th 6'!AD66</f>
        <v>0</v>
      </c>
      <c r="R3686" s="104">
        <f>'4th 7'!AD66</f>
        <v>0</v>
      </c>
      <c r="S3686" s="415">
        <f>(L3686*L3679)+(M3686*M3679)+(N3686*N3679)+(O3686*O3679)+(P3686*P3679)+(Q3686*Q3679)+(R3686*R3679)</f>
        <v>0</v>
      </c>
      <c r="T3686" s="417">
        <f>IF(L3686&gt;0,(L3684*L3679),0)+IF(M3686&gt;0,(M3684*M3679),0)+IF(N3686&gt;0,(N3684*N3679),0)+IF(O3686&gt;0,(O3684*O3679),0)+IF(P3686&gt;0,(P3684*P3679),0)+IF(Q3686&gt;0,(Q3684*Q3679),0)+IF(R3686&gt;0,(R3684*R3679),0)</f>
        <v>0</v>
      </c>
      <c r="U3686" s="484">
        <f>IF(L3686&gt;L3684,((L3686*L3679)-(L3684*L3679)),0)+IF(M3686&gt;M3684,((M3686*M3679)-(M3684*M3679)),0)+IF(N3686&gt;N3684,((N3686*N3679)-(N3684*N3679)),0)+IF(O3686&gt;O3684,((O3686*O3679)-(O3684*O3679)),0)+IF(P3686&gt;P3684,((P3686*P3679)-(P3684*P3679)),0)+IF(Q3686&gt;Q3684,((Q3686*Q3679)-(Q3684*Q3679)),0)+IF(R3686&gt;R3684,((R3686*R3679)-(R3684*R3679)),0)</f>
        <v>0</v>
      </c>
      <c r="V3686" s="401">
        <f>I3686+S3686</f>
        <v>0</v>
      </c>
      <c r="W3686" s="436">
        <f>J3686+T3686</f>
        <v>0</v>
      </c>
      <c r="X3686" s="438">
        <f>K3686+U3686</f>
        <v>0</v>
      </c>
      <c r="Y3686" s="483">
        <f>K3686+U3686+X3673</f>
        <v>0</v>
      </c>
      <c r="Z3686" s="510"/>
    </row>
    <row r="3687" spans="1:28" ht="16.5" thickBot="1">
      <c r="A3687" s="414"/>
      <c r="B3687" s="157" t="s">
        <v>23</v>
      </c>
      <c r="C3687" s="180" t="str">
        <f>'3rd 1'!AE66</f>
        <v/>
      </c>
      <c r="D3687" s="180" t="str">
        <f>'3rd 2'!AE66</f>
        <v/>
      </c>
      <c r="E3687" s="180" t="str">
        <f>'3rd 3'!AE66</f>
        <v/>
      </c>
      <c r="F3687" s="180" t="str">
        <f>'3rd 4'!AE66</f>
        <v/>
      </c>
      <c r="G3687" s="180" t="str">
        <f>'3rd 5'!AE66</f>
        <v/>
      </c>
      <c r="H3687" s="180" t="str">
        <f>'3rd 6'!AE66</f>
        <v/>
      </c>
      <c r="I3687" s="416"/>
      <c r="J3687" s="416"/>
      <c r="K3687" s="419"/>
      <c r="L3687" s="180" t="str">
        <f>'4th 1'!AE66</f>
        <v/>
      </c>
      <c r="M3687" s="180" t="str">
        <f>'4th 2'!AE66</f>
        <v/>
      </c>
      <c r="N3687" s="180" t="str">
        <f>'4th 3'!AE66</f>
        <v/>
      </c>
      <c r="O3687" s="180" t="str">
        <f>'4th 4'!AE66</f>
        <v/>
      </c>
      <c r="P3687" s="180" t="str">
        <f>'4th 5'!AE66</f>
        <v/>
      </c>
      <c r="Q3687" s="180" t="str">
        <f>'4th 6'!AE66</f>
        <v/>
      </c>
      <c r="R3687" s="180" t="str">
        <f>'4th 7'!AE66</f>
        <v/>
      </c>
      <c r="S3687" s="416"/>
      <c r="T3687" s="416"/>
      <c r="U3687" s="419"/>
      <c r="V3687" s="402"/>
      <c r="W3687" s="437"/>
      <c r="X3687" s="439"/>
      <c r="Y3687" s="406"/>
      <c r="Z3687" s="510"/>
    </row>
    <row r="3688" spans="1:28" ht="19.5" customHeight="1" thickTop="1" thickBot="1">
      <c r="A3688" s="435" t="s">
        <v>31</v>
      </c>
      <c r="B3688" s="435"/>
      <c r="C3688" s="435"/>
      <c r="D3688" s="435"/>
      <c r="E3688" s="435"/>
      <c r="F3688" s="435"/>
      <c r="G3688" s="435"/>
      <c r="H3688" s="435"/>
      <c r="I3688" s="435"/>
      <c r="J3688" s="435"/>
      <c r="K3688" s="435"/>
      <c r="L3688" s="435"/>
      <c r="M3688" s="435"/>
      <c r="N3688" s="435"/>
      <c r="O3688" s="435"/>
      <c r="P3688" s="435"/>
      <c r="Q3688" s="435"/>
      <c r="R3688" s="435"/>
      <c r="S3688" s="435"/>
      <c r="T3688" s="435"/>
      <c r="U3688" s="435"/>
      <c r="V3688" s="435"/>
      <c r="W3688" s="435"/>
      <c r="X3688" s="435"/>
      <c r="Y3688" s="435"/>
      <c r="Z3688" s="510"/>
    </row>
    <row r="3689" spans="1:28" ht="17.25" customHeight="1" thickTop="1" thickBot="1">
      <c r="A3689" s="478" t="s">
        <v>46</v>
      </c>
      <c r="B3689" s="479"/>
      <c r="C3689" s="479"/>
      <c r="D3689" s="479"/>
      <c r="E3689" s="479"/>
      <c r="F3689" s="479"/>
      <c r="G3689" s="479"/>
      <c r="H3689" s="479"/>
      <c r="I3689" s="479"/>
      <c r="J3689" s="479"/>
      <c r="K3689" s="480"/>
      <c r="L3689" s="426" t="s">
        <v>47</v>
      </c>
      <c r="M3689" s="426"/>
      <c r="N3689" s="426"/>
      <c r="O3689" s="426"/>
      <c r="P3689" s="426"/>
      <c r="Q3689" s="426"/>
      <c r="R3689" s="426"/>
      <c r="S3689" s="426"/>
      <c r="T3689" s="426"/>
      <c r="U3689" s="427"/>
      <c r="V3689" s="160"/>
      <c r="W3689" s="428" t="s">
        <v>39</v>
      </c>
      <c r="X3689" s="428"/>
      <c r="Y3689" s="161"/>
      <c r="Z3689" s="510"/>
    </row>
    <row r="3690" spans="1:28" ht="17.25" thickTop="1">
      <c r="A3690" s="99" t="s">
        <v>22</v>
      </c>
      <c r="B3690" s="100"/>
      <c r="C3690" s="101">
        <f>'5th 1'!B4</f>
        <v>301</v>
      </c>
      <c r="D3690" s="101">
        <f>'5th 2'!B4</f>
        <v>302</v>
      </c>
      <c r="E3690" s="101">
        <f>'5th 3'!B4</f>
        <v>303</v>
      </c>
      <c r="F3690" s="101">
        <f>'5th 4'!B4</f>
        <v>304</v>
      </c>
      <c r="G3690" s="101">
        <f>'5th 5'!B4</f>
        <v>305</v>
      </c>
      <c r="H3690" s="101">
        <f>'5th 6'!B4</f>
        <v>0</v>
      </c>
      <c r="I3690" s="430" t="s">
        <v>0</v>
      </c>
      <c r="J3690" s="430" t="s">
        <v>3</v>
      </c>
      <c r="K3690" s="432" t="s">
        <v>2</v>
      </c>
      <c r="L3690" s="101">
        <f>'6th 1'!B4</f>
        <v>306</v>
      </c>
      <c r="M3690" s="101">
        <f>'6th 2'!B4</f>
        <v>307</v>
      </c>
      <c r="N3690" s="101">
        <f>'6th 3'!B4</f>
        <v>308</v>
      </c>
      <c r="O3690" s="101">
        <f>'6th 4'!B4</f>
        <v>309</v>
      </c>
      <c r="P3690" s="101">
        <f>'6th 5'!B4</f>
        <v>310</v>
      </c>
      <c r="Q3690" s="101">
        <f>'6th 6'!B4</f>
        <v>0</v>
      </c>
      <c r="R3690" s="101">
        <f>'6th 7'!B4</f>
        <v>0</v>
      </c>
      <c r="S3690" s="429" t="s">
        <v>0</v>
      </c>
      <c r="T3690" s="429" t="s">
        <v>3</v>
      </c>
      <c r="U3690" s="431" t="s">
        <v>2</v>
      </c>
      <c r="V3690" s="433" t="s">
        <v>62</v>
      </c>
      <c r="W3690" s="434"/>
      <c r="X3690" s="434"/>
      <c r="Y3690" s="162" t="str">
        <f>IF(X3691&gt;=4,"A+",IF(X3691&gt;=3.75,"A",IF(X3691&gt;=3.5,"A-",IF(X3691&gt;=3.25,"B+",IF(X3691&gt;=3,"B",IF(X3691&gt;=2.75,"B-",IF(X3691&gt;=2.5,"C+",IF(X3691&gt;=2,"C","F"))))))))</f>
        <v>F</v>
      </c>
      <c r="Z3690" s="510"/>
    </row>
    <row r="3691" spans="1:28" ht="65.25" customHeight="1">
      <c r="A3691" s="77" t="s">
        <v>63</v>
      </c>
      <c r="B3691" s="78"/>
      <c r="C3691" s="79">
        <f>IF('5th 1'!C66&gt;0,'5th 1'!D6,IF('5th 1'!K66&gt;0,'5th 1'!L6,IF('5th 1'!S66&gt;0,'5th 1'!T6,0)))</f>
        <v>0</v>
      </c>
      <c r="D3691" s="79">
        <f>IF('5th 2'!C66&gt;0,'5th 2'!D6,IF('5th 2'!K66&gt;0,'5th 2'!L6,IF('5th 2'!S66&gt;0,'5th 2'!T6,0)))</f>
        <v>0</v>
      </c>
      <c r="E3691" s="79">
        <f>IF('5th 3'!C66&gt;0,'5th 3'!D6,IF('5th 3'!K66&gt;0,'5th 3'!L6,IF('5th 3'!S66&gt;0,'5th 3'!T6,0)))</f>
        <v>0</v>
      </c>
      <c r="F3691" s="79">
        <f>IF('5th 4'!C66&gt;0,'5th 4'!D6,IF('5th 4'!K66&gt;0,'5th 4'!L6,IF('5th 4'!S66&gt;0,'5th 4'!T6,0)))</f>
        <v>0</v>
      </c>
      <c r="G3691" s="79">
        <f>IF('5th 5'!C66&gt;0,'5th 5'!D6,IF('5th 5'!K66&gt;0,'5th 5'!L6,IF('5th 5'!S66&gt;0,'5th 5'!T6,0)))</f>
        <v>0</v>
      </c>
      <c r="H3691" s="79">
        <f>IF('5th 6'!C66&gt;0,'5th 6'!D6,IF('5th 6'!K66&gt;0,'5th 6'!L6,IF('5th 6'!S66&gt;0,'5th 6'!T6,0)))</f>
        <v>0</v>
      </c>
      <c r="I3691" s="481"/>
      <c r="J3691" s="481"/>
      <c r="K3691" s="482"/>
      <c r="L3691" s="79">
        <f>IF('6th 1'!C66&gt;0,'6th 1'!D6,IF('6th 1'!K66&gt;0,'6th 1'!L6,IF('6th 1'!S66&gt;0,'6th 1'!T6,0)))</f>
        <v>0</v>
      </c>
      <c r="M3691" s="79">
        <f>IF('6th 2'!C66&gt;0,'6th 2'!D6,IF('6th 2'!K66&gt;0,'6th 2'!L6,IF('6th 2'!S66&gt;0,'6th 2'!T6,0)))</f>
        <v>0</v>
      </c>
      <c r="N3691" s="79">
        <f>IF('6th 3'!C66&gt;0,'6th 3'!D6,IF('6th 3'!K66&gt;0,'6th 3'!L6,IF('6th 3'!S66&gt;0,'6th 3'!T6,0)))</f>
        <v>0</v>
      </c>
      <c r="O3691" s="79">
        <f>IF('6th 4'!C66&gt;0,'6th 4'!D6,IF('6th 4'!K66&gt;0,'6th 4'!L6,IF('6th 4'!S66&gt;0,'6th 4'!T6,0)))</f>
        <v>0</v>
      </c>
      <c r="P3691" s="79">
        <f>IF('6th 5'!C66&gt;0,'6th 5'!D6,IF('6th 5'!K66&gt;0,'6th 5'!L6,IF('6th 5'!S66&gt;0,'6th 5'!T6,0)))</f>
        <v>0</v>
      </c>
      <c r="Q3691" s="79">
        <f>IF('6th 6'!C66&gt;0,'6th 6'!D6,IF('6th 6'!K66&gt;0,'6th 6'!L6,IF('6th 6'!S66&gt;0,'6th 6'!T6,0)))</f>
        <v>0</v>
      </c>
      <c r="R3691" s="79">
        <f>IF('6th 7'!C66&gt;0,'6th 7'!D6,IF('6th 7'!K66&gt;0,'6th 7'!L6,IF('6th 7'!S66&gt;0,'6th 7'!T6,0)))</f>
        <v>0</v>
      </c>
      <c r="S3691" s="429"/>
      <c r="T3691" s="429"/>
      <c r="U3691" s="431"/>
      <c r="V3691" s="335">
        <f>IF(I3693&gt;0,(V3696+V3678),0)</f>
        <v>0</v>
      </c>
      <c r="W3691" s="254">
        <f>IF(I3693&gt;0,(W3696+W3678),0)</f>
        <v>0</v>
      </c>
      <c r="X3691" s="336">
        <f>IF(S3693&gt;0,(W3691/94.5),IF(I3693&gt;0,(W3691/78),0))</f>
        <v>0</v>
      </c>
      <c r="Y3691" s="163">
        <f>IF(X3691&gt;=2.5,Y3690,IF(X3691&gt;=2.25,"C",IF(X3691&gt;=2,"D",IF(X3691=0,0,"F"))))</f>
        <v>0</v>
      </c>
      <c r="Z3691" s="510"/>
    </row>
    <row r="3692" spans="1:28" ht="16.5">
      <c r="A3692" s="77" t="s">
        <v>12</v>
      </c>
      <c r="B3692" s="78"/>
      <c r="C3692" s="102">
        <f>IF('5th 1'!C66&gt;0,'5th 1'!H4,IF('5th 1'!K66&gt;0,'5th 1'!P4,IF('5th 1'!S66&gt;0,'5th 1'!X4,0)))</f>
        <v>0</v>
      </c>
      <c r="D3692" s="102">
        <f>IF('5th 2'!C66&gt;0,'5th 2'!H4,IF('5th 2'!K66&gt;0,'5th 2'!P4,IF('5th 2'!S66&gt;0,'5th 2'!X4,0)))</f>
        <v>0</v>
      </c>
      <c r="E3692" s="102">
        <f>IF('5th 3'!C66&gt;0,'5th 3'!H4,IF('5th 3'!K66&gt;0,'5th 3'!P4,IF('5th 3'!S66&gt;0,'5th 3'!X4,0)))</f>
        <v>0</v>
      </c>
      <c r="F3692" s="102">
        <f>IF('5th 4'!C66&gt;0,'5th 4'!H4,IF('5th 4'!K66&gt;0,'5th 4'!P4,IF('5th 4'!S66&gt;0,'5th 4'!X4,0)))</f>
        <v>0</v>
      </c>
      <c r="G3692" s="102">
        <f>IF('5th 5'!C66&gt;0,'5th 5'!H4,IF('5th 5'!K66&gt;0,'5th 5'!P4,IF('5th 5'!S66&gt;0,'5th 5'!X4,0)))</f>
        <v>0</v>
      </c>
      <c r="H3692" s="102">
        <f>IF('5th 6'!C66&gt;0,'5th 6'!H4,IF('5th 6'!K66&gt;0,'5th 6'!P4,IF('5th 6'!S66&gt;0,'5th 6'!X4,0)))</f>
        <v>0</v>
      </c>
      <c r="I3692" s="481"/>
      <c r="J3692" s="481"/>
      <c r="K3692" s="482"/>
      <c r="L3692" s="102">
        <f>IF('6th 1'!C66&gt;0,'6th 1'!H4,IF('6th 1'!K66&gt;0,'6th 1'!P4,IF('6th 1'!S66&gt;0,'6th 1'!X4,0)))</f>
        <v>0</v>
      </c>
      <c r="M3692" s="102">
        <f>IF('6th 2'!C66&gt;0,'6th 2'!H4,IF('6th 2'!K66&gt;0,'6th 2'!P4,IF('6th 2'!S66&gt;0,'6th 2'!X4,0)))</f>
        <v>0</v>
      </c>
      <c r="N3692" s="102">
        <f>IF('6th 3'!C66&gt;0,'6th 3'!H4,IF('6th 3'!K66&gt;0,'6th 3'!P4,IF('6th 3'!S66&gt;0,'6th 3'!X4,0)))</f>
        <v>0</v>
      </c>
      <c r="O3692" s="102">
        <f>IF('6th 4'!C66&gt;0,'6th 4'!H4,IF('6th 4'!K66&gt;0,'6th 4'!P4,IF('6th 4'!S66&gt;0,'6th 4'!X4,0)))</f>
        <v>0</v>
      </c>
      <c r="P3692" s="102">
        <f>IF('6th 5'!C66&gt;0,'6th 5'!H4,IF('6th 5'!K66&gt;0,'6th 5'!P4,IF('6th 5'!S66&gt;0,'6th 5'!X4,0)))</f>
        <v>0</v>
      </c>
      <c r="Q3692" s="102">
        <f>IF('6th 6'!C66&gt;0,'6th 6'!H4,IF('6th 6'!K66&gt;0,'6th 6'!#REF!,IF('6th 6'!S66&gt;0,'6th 6'!X4,0)))</f>
        <v>0</v>
      </c>
      <c r="R3692" s="102">
        <f>IF('6th 7'!C66&gt;0,'6th 7'!H4,IF('6th 7'!K66&gt;0,'6th 7'!P4,IF('6th 7'!S66&gt;0,'6th 7'!X4,0)))</f>
        <v>0</v>
      </c>
      <c r="S3692" s="430"/>
      <c r="T3692" s="430"/>
      <c r="U3692" s="432"/>
      <c r="V3692" s="460" t="s">
        <v>41</v>
      </c>
      <c r="W3692" s="461"/>
      <c r="X3692" s="461"/>
      <c r="Y3692" s="462"/>
      <c r="Z3692" s="510"/>
    </row>
    <row r="3693" spans="1:28" ht="17.25" thickBot="1">
      <c r="A3693" s="77" t="s">
        <v>11</v>
      </c>
      <c r="B3693" s="78"/>
      <c r="C3693" s="102">
        <v>100</v>
      </c>
      <c r="D3693" s="102">
        <v>100</v>
      </c>
      <c r="E3693" s="102">
        <v>100</v>
      </c>
      <c r="F3693" s="102">
        <v>100</v>
      </c>
      <c r="G3693" s="102">
        <v>100</v>
      </c>
      <c r="H3693" s="102">
        <v>100</v>
      </c>
      <c r="I3693" s="465">
        <f>(C3697*C3692)+(D3697*D3692)+(E3697*E3692)+(F3697*F3692)+(G3697*G3692)+(H3697*H3692)</f>
        <v>0</v>
      </c>
      <c r="J3693" s="84"/>
      <c r="K3693" s="103" t="e">
        <f>IF(J3695&gt;=4,"A+",IF(J3695&gt;=3.75,"A",IF(J3695&gt;=3.5,"A-",IF(J3695&gt;=3.25,"B+",IF(J3695&gt;=3,"B",IF(J3695&gt;=2.75,"B-",IF(J3695&gt;=2.5,"C+",IF(J3695&gt;=2,"C","F"))))))))</f>
        <v>#DIV/0!</v>
      </c>
      <c r="L3693" s="102">
        <v>100</v>
      </c>
      <c r="M3693" s="102">
        <v>100</v>
      </c>
      <c r="N3693" s="102">
        <v>100</v>
      </c>
      <c r="O3693" s="102">
        <v>100</v>
      </c>
      <c r="P3693" s="102">
        <v>100</v>
      </c>
      <c r="Q3693" s="102">
        <v>100</v>
      </c>
      <c r="R3693" s="102">
        <v>100</v>
      </c>
      <c r="S3693" s="465">
        <f>(L3697*L3692)+(M3697*M3692)+(N3697*N3692)+(O3697*O3692)+(P3697*P3692)+(Q3697*Q3692)+(R3697*R3692)</f>
        <v>0</v>
      </c>
      <c r="T3693" s="84"/>
      <c r="U3693" s="103" t="e">
        <f>IF(T3695&gt;=4,"A+",IF(T3695&gt;=3.75,"A",IF(T3695&gt;=3.5,"A-",IF(T3695&gt;=3.25,"B+",IF(T3695&gt;=3,"B",IF(T3695&gt;=2.75,"B-",IF(T3695&gt;=2.5,"C+",IF(T3695&gt;=2,"C","F"))))))))</f>
        <v>#DIV/0!</v>
      </c>
      <c r="V3693" s="467" t="s">
        <v>29</v>
      </c>
      <c r="W3693" s="469" t="s">
        <v>0</v>
      </c>
      <c r="X3693" s="469" t="s">
        <v>3</v>
      </c>
      <c r="Y3693" s="476" t="s">
        <v>2</v>
      </c>
      <c r="Z3693" s="510"/>
    </row>
    <row r="3694" spans="1:28" ht="17.25" thickTop="1">
      <c r="A3694" s="77" t="s">
        <v>28</v>
      </c>
      <c r="B3694" s="86"/>
      <c r="C3694" s="104">
        <f>IF('5th 1'!C66&gt;0,'5th 1'!C66,IF('5th 1'!K66&gt;0,'5th 1'!K66,IF('5th 1'!S66&gt;0,'5th 1'!S66,0)))</f>
        <v>0</v>
      </c>
      <c r="D3694" s="104">
        <f>IF('5th 2'!C66&gt;0,'5th 2'!C66,IF('5th 2'!K66&gt;0,'5th 2'!K66,IF('5th 2'!S66&gt;0,'5th 2'!S66,0)))</f>
        <v>0</v>
      </c>
      <c r="E3694" s="104">
        <f>IF('5th 3'!C66&gt;0,'5th 3'!C66,IF('5th 3'!K66&gt;0,'5th 3'!K66,IF('5th 3'!S66&gt;0,'5th 3'!S66,0)))</f>
        <v>0</v>
      </c>
      <c r="F3694" s="104">
        <f>IF('5th 4'!C66&gt;0,'5th 4'!C66,IF('5th 4'!K66&gt;0,'5th 4'!K66,IF('5th 4'!S66&gt;0,'5th 4'!S66,0)))</f>
        <v>0</v>
      </c>
      <c r="G3694" s="104">
        <f>IF('5th 5'!C66&gt;0,'5th 5'!C66,IF('5th 5'!K66&gt;0,'5th 5'!K66,IF('5th 5'!S66&gt;0,'5th 5'!S66,0)))</f>
        <v>0</v>
      </c>
      <c r="H3694" s="104">
        <f>IF('5th 6'!C66&gt;0,'5th 6'!C66,IF('5th 6'!K66&gt;0,'5th 6'!K66,IF('5th 6'!S66&gt;0,'5th 6'!S66,0)))</f>
        <v>0</v>
      </c>
      <c r="I3694" s="448"/>
      <c r="J3694" s="98"/>
      <c r="K3694" s="90"/>
      <c r="L3694" s="104">
        <f>IF('6th 1'!C66&gt;0,'6th 1'!C66,IF('6th 1'!K66&gt;0,'6th 1'!K66,IF('6th 1'!S66&gt;0,'6th 1'!S66,0)))</f>
        <v>0</v>
      </c>
      <c r="M3694" s="104">
        <f>IF('6th 2'!C66&gt;0,'6th 2'!C66,IF('6th 2'!K66&gt;0,'6th 2'!K66,IF('6th 2'!S66&gt;0,'6th 2'!S66,0)))</f>
        <v>0</v>
      </c>
      <c r="N3694" s="104">
        <f>IF('6th 3'!C66&gt;0,'6th 3'!C66,IF('6th 3'!K66&gt;0,'6th 3'!K66,IF('6th 3'!S66&gt;0,'6th 3'!S66,0)))</f>
        <v>0</v>
      </c>
      <c r="O3694" s="104">
        <f>IF('6th 4'!C66&gt;0,'6th 4'!C66,IF('6th 4'!K66&gt;0,'6th 4'!K66,IF('6th 4'!S66&gt;0,'6th 4'!S66,0)))</f>
        <v>0</v>
      </c>
      <c r="P3694" s="104">
        <f>IF('6th 5'!C66&gt;0,'6th 5'!C66,IF('6th 5'!K66&gt;0,'6th 5'!K66,IF('6th 5'!S66&gt;0,'6th 5'!S66,0)))</f>
        <v>0</v>
      </c>
      <c r="Q3694" s="104">
        <f>IF('6th 6'!C66&gt;0,'6th 6'!C66,IF('6th 6'!K66&gt;0,'6th 6'!K66,IF('6th 6'!S66&gt;0,'6th 6'!S66,0)))</f>
        <v>0</v>
      </c>
      <c r="R3694" s="104">
        <f>IF('6th 7'!C66&gt;0,'6th 7'!C66,IF('6th 7'!K66&gt;0,'6th 7'!K66,IF('6th 7'!S66&gt;0,'6th 7'!S66,0)))</f>
        <v>0</v>
      </c>
      <c r="S3694" s="448"/>
      <c r="T3694" s="98"/>
      <c r="U3694" s="90"/>
      <c r="V3694" s="468"/>
      <c r="W3694" s="470"/>
      <c r="X3694" s="471"/>
      <c r="Y3694" s="477"/>
      <c r="Z3694" s="510"/>
    </row>
    <row r="3695" spans="1:28" ht="16.5" customHeight="1">
      <c r="A3695" s="423" t="s">
        <v>26</v>
      </c>
      <c r="B3695" s="91" t="s">
        <v>60</v>
      </c>
      <c r="C3695" s="104">
        <f>IF('5th 1'!C66&gt;0,'5th 1'!J66,IF('5th 1'!K66&gt;0,'5th 1'!R66,IF('5th 1'!S66&gt;0,'5th 1'!Z66,0)))</f>
        <v>0</v>
      </c>
      <c r="D3695" s="104">
        <f>IF('5th 2'!C66&gt;0,'5th 2'!J66,IF('5th 2'!K66&gt;0,'5th 2'!R66,IF('5th 2'!S66&gt;0,'5th 2'!Z66,0)))</f>
        <v>0</v>
      </c>
      <c r="E3695" s="104">
        <f>IF('5th 3'!C66&gt;0,'5th 3'!J66,IF('5th 3'!K66&gt;0,'5th 3'!R66,IF('5th 3'!S66&gt;0,'5th 3'!Z66,0)))</f>
        <v>0</v>
      </c>
      <c r="F3695" s="104">
        <f>IF('5th 4'!C66&gt;0,'5th 4'!J66,IF('5th 4'!K66&gt;0,'5th 4'!R66,IF('5th 4'!S66&gt;0,'5th 4'!Z66,0)))</f>
        <v>0</v>
      </c>
      <c r="G3695" s="104">
        <f>IF('5th 5'!C66&gt;0,'5th 5'!J66,IF('5th 5'!K66&gt;0,'5th 5'!R66,IF('5th 5'!S66&gt;0,'5th 5'!Z66,0)))</f>
        <v>0</v>
      </c>
      <c r="H3695" s="104">
        <f>IF('5th 6'!C66&gt;0,'5th 6'!J66,IF('5th 6'!K66&gt;0,'5th 6'!R66,IF('5th 6'!S66&gt;0,'5th 6'!Z66,0)))</f>
        <v>0</v>
      </c>
      <c r="I3695" s="448"/>
      <c r="J3695" s="440" t="e">
        <f>I3693/(C3692+D3692+E3692+F3692+G3692+H3692)</f>
        <v>#DIV/0!</v>
      </c>
      <c r="K3695" s="442" t="e">
        <f>IF(J3695&gt;=2.5,K3693,IF(J3695&gt;=2.25,"C",IF(J3695&gt;=2,"D",IF(J3695=0,0,"F"))))</f>
        <v>#DIV/0!</v>
      </c>
      <c r="L3695" s="107">
        <f>IF('6th 1'!C66&gt;0,'6th 1'!J66,IF('6th 1'!K66&gt;0,'6th 1'!R66,IF('6th 1'!S66&gt;0,'6th 1'!Z66,0)))</f>
        <v>0</v>
      </c>
      <c r="M3695" s="104">
        <f>IF('6th 2'!C66&gt;0,'6th 2'!J66,IF('6th 2'!K66&gt;0,'6th 2'!R66,IF('6th 2'!S66&gt;0,'6th 2'!Z66,0)))</f>
        <v>0</v>
      </c>
      <c r="N3695" s="104">
        <f>IF('6th 3'!C66&gt;0,'6th 3'!J66,IF('6th 3'!K66&gt;0,'6th 3'!R66,IF('6th 3'!S66&gt;0,'6th 3'!Z66,0)))</f>
        <v>0</v>
      </c>
      <c r="O3695" s="104">
        <f>IF('6th 4'!C66&gt;0,'6th 4'!J66,IF('6th 4'!K66&gt;0,'6th 4'!R66,IF('6th 4'!S66&gt;0,'6th 4'!Z66,0)))</f>
        <v>0</v>
      </c>
      <c r="P3695" s="104">
        <f>IF('6th 5'!C66&gt;0,'6th 5'!J66,IF('6th 5'!K66&gt;0,'6th 5'!R66,IF('6th 5'!S66&gt;0,'6th 5'!Z66,0)))</f>
        <v>0</v>
      </c>
      <c r="Q3695" s="104">
        <f>IF('6th 6'!C66&gt;0,'6th 6'!J66,IF('6th 6'!K66&gt;0,'6th 6'!R66,IF('6th 6'!S66&gt;0,'6th 6'!Z66,0)))</f>
        <v>0</v>
      </c>
      <c r="R3695" s="104">
        <f>IF('6th 7'!C66&gt;0,'6th 7'!J66,IF('6th 7'!K66&gt;0,'6th 7'!R66,IF('6th 7'!S66&gt;0,'6th 7'!Z66,0)))</f>
        <v>0</v>
      </c>
      <c r="S3695" s="448"/>
      <c r="T3695" s="440" t="e">
        <f>S3693/(L3692+M3692+N3692+O3692+P3692+Q3692+R3692)</f>
        <v>#DIV/0!</v>
      </c>
      <c r="U3695" s="442" t="e">
        <f>IF(T3695&gt;=2.5,U3693,IF(T3695&gt;=2.25,"C",IF(T3695&gt;=2,"D",IF(T3695=0,0,"F"))))</f>
        <v>#DIV/0!</v>
      </c>
      <c r="V3695" s="443" t="s">
        <v>40</v>
      </c>
      <c r="W3695" s="443"/>
      <c r="X3695" s="443"/>
      <c r="Y3695" s="443"/>
      <c r="Z3695" s="510"/>
    </row>
    <row r="3696" spans="1:28" ht="16.5" customHeight="1">
      <c r="A3696" s="424"/>
      <c r="B3696" s="91" t="s">
        <v>67</v>
      </c>
      <c r="C3696" s="117">
        <f>'5th 1'!AA66</f>
        <v>0</v>
      </c>
      <c r="D3696" s="117">
        <f>'5th 2'!AA66</f>
        <v>0</v>
      </c>
      <c r="E3696" s="117">
        <f>'5th 3'!AA66</f>
        <v>0</v>
      </c>
      <c r="F3696" s="117">
        <f>'5th 4'!AA66</f>
        <v>0</v>
      </c>
      <c r="G3696" s="117">
        <f>'5th 5'!AA66</f>
        <v>0</v>
      </c>
      <c r="H3696" s="117">
        <f>'5th 6'!AA66</f>
        <v>0</v>
      </c>
      <c r="I3696" s="448"/>
      <c r="J3696" s="441"/>
      <c r="K3696" s="442"/>
      <c r="L3696" s="118">
        <f>'6th 1'!AA66</f>
        <v>0</v>
      </c>
      <c r="M3696" s="117">
        <f>'6th 2'!AA66</f>
        <v>0</v>
      </c>
      <c r="N3696" s="117">
        <f>'6th 3'!AA66</f>
        <v>0</v>
      </c>
      <c r="O3696" s="117">
        <f>'6th 4'!AA66</f>
        <v>0</v>
      </c>
      <c r="P3696" s="117">
        <f>'6th 5'!AA66</f>
        <v>0</v>
      </c>
      <c r="Q3696" s="117">
        <f>'6th 6'!AA66</f>
        <v>0</v>
      </c>
      <c r="R3696" s="117">
        <f>'6th 7'!AA66</f>
        <v>0</v>
      </c>
      <c r="S3696" s="448"/>
      <c r="T3696" s="441"/>
      <c r="U3696" s="442"/>
      <c r="V3696" s="444">
        <f>IF((C3697+C3699)=0,0,C3692)+IF((D3697+D3699)=0,0,D3692)+IF((E3697+E3699)=0,0,E3692)+IF((F3697+F3699)=0,0,F3692)+IF((G3697+G3699)=0,0,G3692)+IF((H3697+H3699)=0,0,H3692)+IF((L3697+L3699)=0,0,L3692)+IF((M3697+M3699)=0,0,M3692)+IF((N3697+N3699)=0,0,N3692)+IF((O3697+O3699)=0,0,O3692)+IF((P3697+P3699)=0,0,P3692)+IF((Q3697+Q3699)=0,0,Q3692)+IF((R3697+R3699)=0,0,R3692)+IF(G3716&gt;0,1.5,0)</f>
        <v>0</v>
      </c>
      <c r="W3696" s="447">
        <f>I3693+S3693+(G3716*1.5)</f>
        <v>0</v>
      </c>
      <c r="X3696" s="440" t="e">
        <f>IF(S3693&gt;0,(W3696/31.5),J3695)</f>
        <v>#DIV/0!</v>
      </c>
      <c r="Y3696" s="164" t="e">
        <f>IF(X3696&gt;=4,"A+",IF(X3696&gt;=3.75,"A",IF(X3696&gt;=3.5,"A-",IF(X3696&gt;=3.25,"B+",IF(X3696&gt;=3,"B",IF(X3696&gt;=2.75,"B-",IF(X3696&gt;=2.5,"C+",IF(X3696&gt;=2,"C","F"))))))))</f>
        <v>#DIV/0!</v>
      </c>
      <c r="Z3696" s="510"/>
    </row>
    <row r="3697" spans="1:26" ht="16.5">
      <c r="A3697" s="424"/>
      <c r="B3697" s="91" t="s">
        <v>1</v>
      </c>
      <c r="C3697" s="104">
        <f>'5th 1'!AC66</f>
        <v>0</v>
      </c>
      <c r="D3697" s="104">
        <f>'5th 2'!AC66</f>
        <v>0</v>
      </c>
      <c r="E3697" s="104">
        <f>'5th 3'!AC66</f>
        <v>0</v>
      </c>
      <c r="F3697" s="104">
        <f>'5th 4'!AC66</f>
        <v>0</v>
      </c>
      <c r="G3697" s="104">
        <f>'5th 5'!AC66</f>
        <v>0</v>
      </c>
      <c r="H3697" s="104">
        <f>'5th 6'!AC66</f>
        <v>0</v>
      </c>
      <c r="I3697" s="448"/>
      <c r="J3697" s="98"/>
      <c r="K3697" s="110"/>
      <c r="L3697" s="107">
        <f>'6th 1'!AC66</f>
        <v>0</v>
      </c>
      <c r="M3697" s="104">
        <f>'6th 2'!AC66</f>
        <v>0</v>
      </c>
      <c r="N3697" s="104">
        <f>'6th 3'!AC66</f>
        <v>0</v>
      </c>
      <c r="O3697" s="104">
        <f>'6th 4'!AC66</f>
        <v>0</v>
      </c>
      <c r="P3697" s="104">
        <f>'6th 5'!AC66</f>
        <v>0</v>
      </c>
      <c r="Q3697" s="104">
        <f>'6th 6'!AC66</f>
        <v>0</v>
      </c>
      <c r="R3697" s="104">
        <f>'6th 7'!AC66</f>
        <v>0</v>
      </c>
      <c r="S3697" s="448"/>
      <c r="T3697" s="98"/>
      <c r="U3697" s="110"/>
      <c r="V3697" s="445"/>
      <c r="W3697" s="448"/>
      <c r="X3697" s="441"/>
      <c r="Y3697" s="451" t="e">
        <f>IF(S3693&gt;0,(IF(X3696&gt;=2.5,Y3696,IF(X3696&gt;=2.25,"C",IF(X3696&gt;=2,"D","F")))),K3695)</f>
        <v>#DIV/0!</v>
      </c>
      <c r="Z3697" s="510"/>
    </row>
    <row r="3698" spans="1:26" ht="17.25" customHeight="1" thickBot="1">
      <c r="A3698" s="424"/>
      <c r="B3698" s="91" t="s">
        <v>2</v>
      </c>
      <c r="C3698" s="104" t="str">
        <f>'5th 1'!AB66</f>
        <v/>
      </c>
      <c r="D3698" s="104" t="str">
        <f>'5th 2'!AB66</f>
        <v/>
      </c>
      <c r="E3698" s="104" t="str">
        <f>'5th 3'!AB66</f>
        <v/>
      </c>
      <c r="F3698" s="104" t="str">
        <f>'5th 4'!AB66</f>
        <v/>
      </c>
      <c r="G3698" s="104" t="str">
        <f>'5th 5'!AB66</f>
        <v/>
      </c>
      <c r="H3698" s="104" t="str">
        <f>'5th 6'!AB66</f>
        <v/>
      </c>
      <c r="I3698" s="448"/>
      <c r="J3698" s="98"/>
      <c r="K3698" s="109"/>
      <c r="L3698" s="111" t="str">
        <f>'6th 1'!AB66</f>
        <v/>
      </c>
      <c r="M3698" s="104" t="str">
        <f>'6th 2'!AB66</f>
        <v/>
      </c>
      <c r="N3698" s="104" t="str">
        <f>'6th 3'!AB66</f>
        <v/>
      </c>
      <c r="O3698" s="104" t="str">
        <f>'6th 4'!AB66</f>
        <v/>
      </c>
      <c r="P3698" s="104" t="str">
        <f>'6th 5'!AB66</f>
        <v/>
      </c>
      <c r="Q3698" s="104" t="str">
        <f>'6th 6'!AB66</f>
        <v/>
      </c>
      <c r="R3698" s="104" t="str">
        <f>'6th 7'!AB66</f>
        <v/>
      </c>
      <c r="S3698" s="448"/>
      <c r="T3698" s="98"/>
      <c r="U3698" s="109"/>
      <c r="V3698" s="446"/>
      <c r="W3698" s="449"/>
      <c r="X3698" s="450"/>
      <c r="Y3698" s="452"/>
      <c r="Z3698" s="510"/>
    </row>
    <row r="3699" spans="1:26" ht="17.25" thickTop="1">
      <c r="A3699" s="413" t="s">
        <v>127</v>
      </c>
      <c r="B3699" s="91" t="s">
        <v>1</v>
      </c>
      <c r="C3699" s="104">
        <f>'5th 1'!AD66</f>
        <v>0</v>
      </c>
      <c r="D3699" s="104">
        <f>'5th 2'!AD66</f>
        <v>0</v>
      </c>
      <c r="E3699" s="104">
        <f>'5th 3'!AD66</f>
        <v>0</v>
      </c>
      <c r="F3699" s="104">
        <f>'5th 4'!AD66</f>
        <v>0</v>
      </c>
      <c r="G3699" s="104">
        <f>'5th 5'!AD66</f>
        <v>0</v>
      </c>
      <c r="H3699" s="104">
        <f>'5th 6'!AD66</f>
        <v>0</v>
      </c>
      <c r="I3699" s="415">
        <f>(C3699*C3692)+(D3699*D3692)+(E3699*E3692)+(F3699*F3692)+(G3699*G3692)+(H3699*H3692)</f>
        <v>0</v>
      </c>
      <c r="J3699" s="417">
        <f>IF(C3699&gt;0,(C3697*C3692),0)+IF(D3699&gt;0,(D3697*D3692),0)+IF(E3699&gt;0,(E3697*E3692),0)+IF(F3699&gt;0,(F3697*F3692),0)+IF(G3699&gt;0,(G3697*G3692),0)+IF(H3699&gt;0,(H3697*H3692),0)</f>
        <v>0</v>
      </c>
      <c r="K3699" s="418">
        <f>IF(C3699&gt;C3697,((C3699*C3692)-(C3697*C3692)),0)+IF(D3699&gt;D3697,((D3699*D3692)-(D3697*D3692)),0)+IF(E3699&gt;E3697,((E3699*E3692)-(E3697*E3692)),0)+IF(F3699&gt;F3697,((F3699*F3692)-(F3697*F3692)),0)+IF(G3699&gt;G3697,((G3699*G3692)-(G3697*G3692)),0)+IF(H3699&gt;H3697,((H3699*H3692)-(H3697*H3692)),0)</f>
        <v>0</v>
      </c>
      <c r="L3699" s="165">
        <f>'6th 1'!AD66</f>
        <v>0</v>
      </c>
      <c r="M3699" s="104">
        <f>'6th 2'!AD66</f>
        <v>0</v>
      </c>
      <c r="N3699" s="104">
        <f>'6th 3'!AD66</f>
        <v>0</v>
      </c>
      <c r="O3699" s="104">
        <f>'6th 4'!AD66</f>
        <v>0</v>
      </c>
      <c r="P3699" s="104">
        <f>'6th 5'!AD66</f>
        <v>0</v>
      </c>
      <c r="Q3699" s="104">
        <f>'6th 6'!AD66</f>
        <v>0</v>
      </c>
      <c r="R3699" s="104">
        <f>'6th 7'!AD66</f>
        <v>0</v>
      </c>
      <c r="S3699" s="403">
        <f>(L3699*L3692)+(M3699*M3692)+(N3699*N3692)+(O3699*O3692)+(P3699*P3692)+(Q3699*Q3692)+(R3699*R3692)</f>
        <v>0</v>
      </c>
      <c r="T3699" s="417">
        <f>IF(L3699&gt;0,(L3697*L3692),0)+IF(M3699&gt;0,(M3697*M3692),0)+IF(N3699&gt;0,(N3697*N3692),0)+IF(O3699&gt;0,(O3697*O3692),0)+IF(P3699&gt;0,(P3697*P3692),0)+IF(Q3699&gt;0,(Q3697*Q3692),0)+IF(R3699&gt;0,(R3697*R3692),0)</f>
        <v>0</v>
      </c>
      <c r="U3699" s="399">
        <f>IF(L3699&gt;L3697,((L3699*L3692)-(L3697*L3692)),0)+IF(M3699&gt;M3697,((M3699*M3692)-(M3697*M3692)),0)+IF(N3699&gt;N3697,((N3699*N3692)-(N3697*N3692)),0)+IF(O3699&gt;O3697,((O3699*O3692)-(O3697*O3692)),0)+IF(P3699&gt;P3697,((P3699*P3692)-(P3697*P3692)),0)+IF(Q3699&gt;Q3697,((Q3699*Q3692)-(Q3697*Q3692)),0)+IF(R3699&gt;R3697,((R3699*R3692)-(R3697*R3692)),0)</f>
        <v>0</v>
      </c>
      <c r="V3699" s="401">
        <f>I3699+S3699</f>
        <v>0</v>
      </c>
      <c r="W3699" s="436">
        <f>J3699+T3699</f>
        <v>0</v>
      </c>
      <c r="X3699" s="438">
        <f>K3699+U3699</f>
        <v>0</v>
      </c>
      <c r="Y3699" s="405">
        <f>IF(V3691&gt;0,(X3699+Y3686),0)</f>
        <v>0</v>
      </c>
      <c r="Z3699" s="510"/>
    </row>
    <row r="3700" spans="1:26" ht="15.75" customHeight="1" thickBot="1">
      <c r="A3700" s="414"/>
      <c r="B3700" s="157" t="s">
        <v>23</v>
      </c>
      <c r="C3700" s="181" t="str">
        <f>'5th 1'!AE66</f>
        <v/>
      </c>
      <c r="D3700" s="181" t="str">
        <f>'5th 2'!AE66</f>
        <v/>
      </c>
      <c r="E3700" s="181" t="str">
        <f>'5th 3'!AE66</f>
        <v/>
      </c>
      <c r="F3700" s="181" t="str">
        <f>'5th 4'!AE66</f>
        <v/>
      </c>
      <c r="G3700" s="181" t="str">
        <f>'5th 5'!AE66</f>
        <v/>
      </c>
      <c r="H3700" s="181" t="str">
        <f>'5th 6'!AE66</f>
        <v/>
      </c>
      <c r="I3700" s="416"/>
      <c r="J3700" s="416"/>
      <c r="K3700" s="419"/>
      <c r="L3700" s="181" t="str">
        <f>'6th 1'!AE66</f>
        <v/>
      </c>
      <c r="M3700" s="181" t="str">
        <f>'6th 2'!AE66</f>
        <v/>
      </c>
      <c r="N3700" s="181" t="str">
        <f>'6th 3'!AE66</f>
        <v/>
      </c>
      <c r="O3700" s="181" t="str">
        <f>'6th 4'!AE66</f>
        <v/>
      </c>
      <c r="P3700" s="181" t="str">
        <f>'6th 5'!AE66</f>
        <v/>
      </c>
      <c r="Q3700" s="181" t="str">
        <f>'6th 6'!AE66</f>
        <v/>
      </c>
      <c r="R3700" s="181" t="str">
        <f>'6th 7'!AE66</f>
        <v/>
      </c>
      <c r="S3700" s="420"/>
      <c r="T3700" s="420"/>
      <c r="U3700" s="400"/>
      <c r="V3700" s="402"/>
      <c r="W3700" s="437"/>
      <c r="X3700" s="439"/>
      <c r="Y3700" s="406"/>
      <c r="Z3700" s="510"/>
    </row>
    <row r="3701" spans="1:26" ht="21" customHeight="1" thickTop="1" thickBot="1">
      <c r="A3701" s="435" t="s">
        <v>32</v>
      </c>
      <c r="B3701" s="435"/>
      <c r="C3701" s="435"/>
      <c r="D3701" s="435"/>
      <c r="E3701" s="435"/>
      <c r="F3701" s="435"/>
      <c r="G3701" s="435"/>
      <c r="H3701" s="435"/>
      <c r="I3701" s="435"/>
      <c r="J3701" s="435"/>
      <c r="K3701" s="435"/>
      <c r="L3701" s="435"/>
      <c r="M3701" s="435"/>
      <c r="N3701" s="435"/>
      <c r="O3701" s="435"/>
      <c r="P3701" s="435"/>
      <c r="Q3701" s="435"/>
      <c r="R3701" s="435"/>
      <c r="S3701" s="435"/>
      <c r="T3701" s="435"/>
      <c r="U3701" s="435"/>
      <c r="V3701" s="435"/>
      <c r="W3701" s="435"/>
      <c r="X3701" s="435"/>
      <c r="Y3701" s="435"/>
      <c r="Z3701" s="510"/>
    </row>
    <row r="3702" spans="1:26" ht="17.25" thickTop="1" thickBot="1">
      <c r="A3702" s="425" t="s">
        <v>48</v>
      </c>
      <c r="B3702" s="426"/>
      <c r="C3702" s="426"/>
      <c r="D3702" s="426"/>
      <c r="E3702" s="426"/>
      <c r="F3702" s="426"/>
      <c r="G3702" s="426"/>
      <c r="H3702" s="426"/>
      <c r="I3702" s="426"/>
      <c r="J3702" s="426"/>
      <c r="K3702" s="427"/>
      <c r="L3702" s="426" t="s">
        <v>49</v>
      </c>
      <c r="M3702" s="426"/>
      <c r="N3702" s="426"/>
      <c r="O3702" s="426"/>
      <c r="P3702" s="426"/>
      <c r="Q3702" s="426"/>
      <c r="R3702" s="426"/>
      <c r="S3702" s="426"/>
      <c r="T3702" s="426"/>
      <c r="U3702" s="427"/>
      <c r="V3702" s="160"/>
      <c r="W3702" s="428" t="s">
        <v>39</v>
      </c>
      <c r="X3702" s="428"/>
      <c r="Y3702" s="161"/>
      <c r="Z3702" s="510"/>
    </row>
    <row r="3703" spans="1:26" ht="17.25" thickTop="1">
      <c r="A3703" s="99" t="s">
        <v>22</v>
      </c>
      <c r="B3703" s="100"/>
      <c r="C3703" s="101">
        <f>'7th 1'!B4</f>
        <v>401</v>
      </c>
      <c r="D3703" s="101">
        <f>'7th 2'!B4</f>
        <v>402</v>
      </c>
      <c r="E3703" s="101">
        <f>'7th 3'!B4</f>
        <v>403</v>
      </c>
      <c r="F3703" s="101">
        <f>'7th 4'!B4</f>
        <v>404</v>
      </c>
      <c r="G3703" s="101">
        <f>'7th 5'!B4</f>
        <v>405</v>
      </c>
      <c r="H3703" s="101">
        <f>'7th 6'!B4</f>
        <v>406</v>
      </c>
      <c r="I3703" s="429" t="s">
        <v>0</v>
      </c>
      <c r="J3703" s="429" t="s">
        <v>3</v>
      </c>
      <c r="K3703" s="431" t="s">
        <v>2</v>
      </c>
      <c r="L3703" s="101">
        <f>'8th 1'!B4</f>
        <v>407</v>
      </c>
      <c r="M3703" s="101">
        <f>'8th 2'!B4</f>
        <v>408</v>
      </c>
      <c r="N3703" s="101">
        <f>'8th 3'!B4</f>
        <v>409</v>
      </c>
      <c r="O3703" s="101">
        <f>'8th 4'!B4</f>
        <v>410</v>
      </c>
      <c r="P3703" s="101">
        <f>'8th 5'!B4</f>
        <v>411</v>
      </c>
      <c r="Q3703" s="101">
        <f>'8th 6'!B4</f>
        <v>412</v>
      </c>
      <c r="R3703" s="101">
        <f>'8th 7'!B4</f>
        <v>0</v>
      </c>
      <c r="S3703" s="429" t="s">
        <v>0</v>
      </c>
      <c r="T3703" s="429" t="s">
        <v>3</v>
      </c>
      <c r="U3703" s="431" t="s">
        <v>2</v>
      </c>
      <c r="V3703" s="433" t="s">
        <v>62</v>
      </c>
      <c r="W3703" s="434"/>
      <c r="X3703" s="434"/>
      <c r="Y3703" s="162" t="str">
        <f>IF(X3704&gt;=4,"A+",IF(X3704&gt;=3.75,"A",IF(X3704&gt;=3.5,"A-",IF(X3704&gt;=3.25,"B+",IF(X3704&gt;=3,"B",IF(X3704&gt;=2.75,"B-",IF(X3704&gt;=2.5,"C+",IF(X3704&gt;=2,"C","F"))))))))</f>
        <v>F</v>
      </c>
      <c r="Z3703" s="510"/>
    </row>
    <row r="3704" spans="1:26" ht="65.25" customHeight="1">
      <c r="A3704" s="77" t="s">
        <v>63</v>
      </c>
      <c r="B3704" s="86"/>
      <c r="C3704" s="79">
        <f>IF('7th 1'!C66&gt;0,'7th 1'!D6,IF('7th 1'!K66&gt;0,'7th 1'!L6,IF('7th 1'!S66&gt;0,'7th 1'!T6,0)))</f>
        <v>0</v>
      </c>
      <c r="D3704" s="79">
        <f>IF('7th 2'!C66&gt;0,'7th 2'!D6,IF('7th 2'!K66&gt;0,'7th 2'!L6,IF('7th 2'!S66&gt;0,'7th 2'!T6,0)))</f>
        <v>0</v>
      </c>
      <c r="E3704" s="79">
        <f>IF('7th 3'!C66&gt;0,'7th 3'!D6,IF('7th 3'!K66&gt;0,'7th 3'!L6,IF('7th 3'!S66&gt;0,'7th 3'!T6,0)))</f>
        <v>0</v>
      </c>
      <c r="F3704" s="79">
        <f>IF('7th 4'!C66&gt;0,'7th 4'!D6,IF('7th 4'!K66&gt;0,'7th 4'!L6,IF('7th 4'!S66&gt;0,'7th 4'!T6,0)))</f>
        <v>0</v>
      </c>
      <c r="G3704" s="79">
        <f>IF('7th 5'!C66&gt;0,'7th 5'!D6,IF('7th 5'!K66&gt;0,'7th 5'!L6,IF('7th 5'!S66&gt;0,'7th 5'!T6,0)))</f>
        <v>0</v>
      </c>
      <c r="H3704" s="79">
        <f>IF('7th 6'!C66&gt;0,'7th 6'!D6,IF('7th 6'!K66&gt;0,'7th 6'!L6,IF('7th 6'!S66&gt;0,'7th 6'!T6,0)))</f>
        <v>0</v>
      </c>
      <c r="I3704" s="429"/>
      <c r="J3704" s="429"/>
      <c r="K3704" s="431"/>
      <c r="L3704" s="79">
        <f>IF('8th 1'!C66&gt;0,'8th 1'!D6,IF('8th 1'!K66&gt;0,'8th 1'!L6,IF('8th 1'!S66&gt;0,'8th 1'!T6,0)))</f>
        <v>0</v>
      </c>
      <c r="M3704" s="79">
        <f>IF('8th 2'!C66&gt;0,'8th 2'!D6,IF('8th 2'!K66&gt;0,'8th 2'!L6,IF('8th 2'!S66&gt;0,'8th 2'!T6,0)))</f>
        <v>0</v>
      </c>
      <c r="N3704" s="79">
        <f>IF('8th 3'!C66&gt;0,'8th 3'!D6,IF('8th 3'!K66&gt;0,'8th 3'!L6,IF('8th 3'!S66&gt;0,'8th 3'!T6,0)))</f>
        <v>0</v>
      </c>
      <c r="O3704" s="79">
        <f>IF('8th 4'!C66&gt;0,'8th 4'!D6,IF('8th 4'!K66&gt;0,'8th 4'!L6,IF('8th 4'!S66&gt;0,'8th 4'!T6,0)))</f>
        <v>0</v>
      </c>
      <c r="P3704" s="79">
        <f>IF('8th 5'!C66&gt;0,'8th 5'!D6,IF('8th 5'!K66&gt;0,'8th 5'!L6,IF('8th 5'!S66&gt;0,'8th 5'!T6,0)))</f>
        <v>0</v>
      </c>
      <c r="Q3704" s="79">
        <f>IF('8th 6'!C66&gt;0,'8th 6'!D6,IF('8th 6'!K66&gt;0,'8th 6'!L6,IF('8th 6'!S66&gt;0,'8th 6'!T6,0)))</f>
        <v>0</v>
      </c>
      <c r="R3704" s="79">
        <f>IF('8th 7'!C66&gt;0,'8th 7'!D6,IF('8th 7'!K66&gt;0,'8th 7'!L6,IF('8th 7'!S66&gt;0,'8th 7'!T6,0)))</f>
        <v>0</v>
      </c>
      <c r="S3704" s="429"/>
      <c r="T3704" s="429"/>
      <c r="U3704" s="431"/>
      <c r="V3704" s="335">
        <f>IF(I3706&gt;0,(V3709+V3691),0)</f>
        <v>0</v>
      </c>
      <c r="W3704" s="254">
        <f>IF(I3706&gt;0,(W3709+W3691),0)</f>
        <v>0</v>
      </c>
      <c r="X3704" s="336">
        <f>IF(S3706&gt;0,(W3704/126),IF(I3706&gt;0,(W3704/109.5),0))</f>
        <v>0</v>
      </c>
      <c r="Y3704" s="163">
        <f>IF(X3704&gt;=2.5,Y3703,IF(X3704&gt;=2.25,"C",IF(X3704&gt;=2,"D",IF(X3704=0,0,"F"))))</f>
        <v>0</v>
      </c>
      <c r="Z3704" s="510"/>
    </row>
    <row r="3705" spans="1:26" ht="17.25" customHeight="1">
      <c r="A3705" s="458" t="s">
        <v>27</v>
      </c>
      <c r="B3705" s="459"/>
      <c r="C3705" s="102">
        <f>IF('7th 1'!C66&gt;0,'7th 1'!H4,IF('7th 1'!K66&gt;0,'7th 1'!P4,IF('7th 1'!S66&gt;0,'7th 1'!X4,0)))</f>
        <v>0</v>
      </c>
      <c r="D3705" s="102">
        <f>IF('7th 2'!C66&gt;0,'7th 2'!H4,IF('7th 2'!K66&gt;0,'7th 2'!P4,IF('7th 2'!S66&gt;0,'7th 2'!X4,0)))</f>
        <v>0</v>
      </c>
      <c r="E3705" s="102">
        <f>IF('7th 3'!C66&gt;0,'7th 3'!H4,IF('7th 3'!K66&gt;0,'7th 3'!P4,IF('7th 3'!S66&gt;0,'7th 3'!X4,0)))</f>
        <v>0</v>
      </c>
      <c r="F3705" s="102">
        <f>IF('7th 4'!C66&gt;0,'7th 4'!H4,IF('7th 4'!K66&gt;0,'7th 4'!P4,IF('7th 4'!S66&gt;0,'7th 4'!X4,0)))</f>
        <v>0</v>
      </c>
      <c r="G3705" s="102">
        <f>IF('7th 5'!C66&gt;0,'7th 5'!H4,IF('7th 5'!K66&gt;0,'7th 5'!P4,IF('7th 5'!S66&gt;0,'7th 5'!X4,0)))</f>
        <v>0</v>
      </c>
      <c r="H3705" s="102">
        <f>IF('7th 6'!C66&gt;0,'7th 6'!H4,IF('7th 6'!K66&gt;0,'7th 6'!P4,IF('7th 6'!S66&gt;0,'7th 6'!X4,0)))</f>
        <v>0</v>
      </c>
      <c r="I3705" s="430"/>
      <c r="J3705" s="430"/>
      <c r="K3705" s="432"/>
      <c r="L3705" s="102">
        <f>IF('8th 1'!C66&gt;0,'8th 1'!H4,IF('8th 1'!K66&gt;0,'8th 1'!P4,IF('8th 1'!S66&gt;0,'8th 1'!X4,0)))</f>
        <v>0</v>
      </c>
      <c r="M3705" s="102">
        <f>IF('8th 2'!C66&gt;0,'8th 2'!H4,IF('8th 2'!K66&gt;0,'8th 2'!P4,IF('8th 2'!S66&gt;0,'8th 2'!X4,0)))</f>
        <v>0</v>
      </c>
      <c r="N3705" s="102">
        <f>IF('8th 3'!C66&gt;0,'8th 3'!H4,IF('8th 3'!K66&gt;0,'8th 3'!P4,IF('8th 3'!S66&gt;0,'8th 3'!X4,0)))</f>
        <v>0</v>
      </c>
      <c r="O3705" s="102">
        <f>IF('8th 4'!C66&gt;0,'8th 4'!H4,IF('8th 4'!K66&gt;0,'8th 4'!P4,IF('8th 4'!S66&gt;0,'8th 4'!X4,0)))</f>
        <v>0</v>
      </c>
      <c r="P3705" s="102">
        <f>IF('8th 5'!C66&gt;0,'8th 5'!H4,IF('8th 5'!K66&gt;0,'8th 5'!P4,IF('8th 5'!S66&gt;0,'8th 5'!X4,0)))</f>
        <v>0</v>
      </c>
      <c r="Q3705" s="102">
        <f>IF('8th 6'!C66&gt;0,'8th 6'!H4,IF('8th 6'!K66&gt;0,'8th 6'!P4,IF('8th 6'!S66&gt;0,'8th 6'!X4,0)))</f>
        <v>0</v>
      </c>
      <c r="R3705" s="102">
        <f>IF('8th 7'!C66&gt;0,'8th 7'!H4,IF('8th 7'!K66&gt;0,'8th 7'!P4,IF('8th 7'!S66&gt;0,'8th 7'!X4,0)))</f>
        <v>0</v>
      </c>
      <c r="S3705" s="430"/>
      <c r="T3705" s="430"/>
      <c r="U3705" s="432"/>
      <c r="V3705" s="460" t="s">
        <v>41</v>
      </c>
      <c r="W3705" s="461"/>
      <c r="X3705" s="461"/>
      <c r="Y3705" s="462"/>
      <c r="Z3705" s="510"/>
    </row>
    <row r="3706" spans="1:26" ht="18.75" customHeight="1" thickBot="1">
      <c r="A3706" s="463" t="s">
        <v>11</v>
      </c>
      <c r="B3706" s="464"/>
      <c r="C3706" s="102">
        <v>100</v>
      </c>
      <c r="D3706" s="102">
        <v>100</v>
      </c>
      <c r="E3706" s="102">
        <v>100</v>
      </c>
      <c r="F3706" s="102">
        <v>100</v>
      </c>
      <c r="G3706" s="102">
        <v>100</v>
      </c>
      <c r="H3706" s="102">
        <v>100</v>
      </c>
      <c r="I3706" s="465">
        <f>(C3710*C3705)+(D3710*D3705)+(E3710*E3705)+(F3710*F3705)+(G3710*G3705)+(H3710*H3705)</f>
        <v>0</v>
      </c>
      <c r="J3706" s="84"/>
      <c r="K3706" s="103" t="e">
        <f>IF(J3708&gt;=4,"A+",IF(J3708&gt;=3.75,"A",IF(J3708&gt;=3.5,"A-",IF(J3708&gt;=3.25,"B+",IF(J3708&gt;=3,"B",IF(J3708&gt;=2.75,"B-",IF(J3708&gt;=2.5,"C+",IF(J3708&gt;=2,"C","F"))))))))</f>
        <v>#DIV/0!</v>
      </c>
      <c r="L3706" s="102">
        <v>100</v>
      </c>
      <c r="M3706" s="102">
        <v>100</v>
      </c>
      <c r="N3706" s="102">
        <v>100</v>
      </c>
      <c r="O3706" s="102">
        <v>100</v>
      </c>
      <c r="P3706" s="102">
        <v>100</v>
      </c>
      <c r="Q3706" s="102">
        <v>100</v>
      </c>
      <c r="R3706" s="102">
        <v>100</v>
      </c>
      <c r="S3706" s="465">
        <f>(L3710*L3705)+(M3710*M3705)+(N3710*N3705)+(O3710*O3705)+(P3710*P3705)+(Q3710*Q3705)+(R3710*R3705)</f>
        <v>0</v>
      </c>
      <c r="T3706" s="84"/>
      <c r="U3706" s="103" t="e">
        <f>IF(T3708&gt;=4,"A+",IF(T3708&gt;=3.75,"A",IF(T3708&gt;=3.5,"A-",IF(T3708&gt;=3.25,"B+",IF(T3708&gt;=3,"B",IF(T3708&gt;=2.75,"B-",IF(T3708&gt;=2.5,"C+",IF(T3708&gt;=2,"C","F"))))))))</f>
        <v>#DIV/0!</v>
      </c>
      <c r="V3706" s="467" t="s">
        <v>29</v>
      </c>
      <c r="W3706" s="469" t="s">
        <v>0</v>
      </c>
      <c r="X3706" s="469" t="s">
        <v>3</v>
      </c>
      <c r="Y3706" s="421" t="s">
        <v>2</v>
      </c>
      <c r="Z3706" s="510"/>
    </row>
    <row r="3707" spans="1:26" ht="17.25" thickTop="1">
      <c r="A3707" s="77" t="s">
        <v>28</v>
      </c>
      <c r="B3707" s="86"/>
      <c r="C3707" s="104">
        <f>IF('7th 1'!C66&gt;0,'7th 1'!C66,IF('7th 1'!K66&gt;0,'7th 1'!K66,IF('7th 1'!S66&gt;0,'7th 1'!S66,0)))</f>
        <v>0</v>
      </c>
      <c r="D3707" s="104">
        <f>IF('7th 2'!C66&gt;0,'7th 2'!C66,IF('7th 2'!K66&gt;0,'7th 2'!K66,IF('7th 2'!S66&gt;0,'7th 2'!S66,0)))</f>
        <v>0</v>
      </c>
      <c r="E3707" s="104">
        <f>IF('7th 3'!C66&gt;0,'7th 3'!C66,IF('7th 3'!K66&gt;0,'7th 3'!K66,IF('7th 3'!S66&gt;0,'7th 3'!S66,0)))</f>
        <v>0</v>
      </c>
      <c r="F3707" s="104">
        <f>IF('7th 4'!C66&gt;0,'7th 4'!C66,IF('7th 4'!K66&gt;0,'7th 4'!K66,IF('7th 4'!S66&gt;0,'7th 4'!S66,0)))</f>
        <v>0</v>
      </c>
      <c r="G3707" s="104">
        <f>IF('7th 5'!C66&gt;0,'7th 5'!C66,IF('7th 5'!K66&gt;0,'7th 5'!K66,IF('7th 5'!S66&gt;0,'7th 5'!S66,0)))</f>
        <v>0</v>
      </c>
      <c r="H3707" s="104">
        <f>IF('7th 6'!C66&gt;0,'7th 6'!C66,IF('7th 6'!K66&gt;0,'7th 6'!K66,IF('7th 6'!S66&gt;0,'7th 6'!S66,0)))</f>
        <v>0</v>
      </c>
      <c r="I3707" s="466"/>
      <c r="J3707" s="98"/>
      <c r="K3707" s="90"/>
      <c r="L3707" s="104">
        <f>IF('8th 1'!C66&gt;0,'8th 1'!C66,IF('8th 1'!K66&gt;0,'8th 1'!K66,IF('8th 1'!S66&gt;0,'8th 1'!S66,0)))</f>
        <v>0</v>
      </c>
      <c r="M3707" s="104">
        <f>IF('8th 2'!C66&gt;0,'8th 2'!C66,IF('8th 2'!K66&gt;0,'8th 2'!K66,IF('8th 2'!S66&gt;0,'8th 2'!S66,0)))</f>
        <v>0</v>
      </c>
      <c r="N3707" s="104">
        <f>IF('8th 3'!C66&gt;0,'8th 3'!C66,IF('8th 3'!K66&gt;0,'8th 3'!K66,IF('8th 3'!S66&gt;0,'8th 3'!S66,0)))</f>
        <v>0</v>
      </c>
      <c r="O3707" s="104">
        <f>IF('8th 4'!C66&gt;0,'8th 4'!C66,IF('8th 4'!K66&gt;0,'8th 4'!K66,IF('8th 4'!S66&gt;0,'8th 4'!S66,0)))</f>
        <v>0</v>
      </c>
      <c r="P3707" s="104">
        <f>IF('8th 5'!C66&gt;0,'8th 5'!C66,IF('8th 5'!K66&gt;0,'8th 5'!K66,IF('8th 5'!S66&gt;0,'8th 5'!S66,0)))</f>
        <v>0</v>
      </c>
      <c r="Q3707" s="104">
        <f>IF('8th 6'!C66&gt;0,'8th 6'!C66,IF('8th 6'!K66&gt;0,'8th 6'!K66,IF('8th 6'!S66&gt;0,'8th 6'!S66,0)))</f>
        <v>0</v>
      </c>
      <c r="R3707" s="104">
        <f>IF('8th 7'!C66&gt;0,'8th 7'!C66,IF('8th 7'!K66&gt;0,'8th 7'!K66,IF('8th 7'!S66&gt;0,'8th 7'!S66,0)))</f>
        <v>0</v>
      </c>
      <c r="S3707" s="466"/>
      <c r="T3707" s="98"/>
      <c r="U3707" s="90"/>
      <c r="V3707" s="468"/>
      <c r="W3707" s="470"/>
      <c r="X3707" s="471"/>
      <c r="Y3707" s="422"/>
      <c r="Z3707" s="510"/>
    </row>
    <row r="3708" spans="1:26" ht="17.25">
      <c r="A3708" s="423" t="s">
        <v>26</v>
      </c>
      <c r="B3708" s="91" t="s">
        <v>60</v>
      </c>
      <c r="C3708" s="104">
        <f>IF('7th 1'!C66&gt;0,'7th 1'!J66,IF('7th 1'!K66&gt;0,'7th 1'!R66,IF('7th 1'!S66&gt;0,'7th 1'!Z66,0)))</f>
        <v>0</v>
      </c>
      <c r="D3708" s="104">
        <f>IF('7th 2'!C66&gt;0,'7th 2'!J66,IF('7th 2'!K66&gt;0,'7th 2'!R66,IF('7th 2'!S66&gt;0,'7th 2'!Z66,0)))</f>
        <v>0</v>
      </c>
      <c r="E3708" s="104">
        <f>IF('7th 3'!C66&gt;0,'7th 3'!J66,IF('7th 3'!K66&gt;0,'7th 3'!R66,IF('7th 3'!S66&gt;0,'7th 3'!Z66,0)))</f>
        <v>0</v>
      </c>
      <c r="F3708" s="104">
        <f>IF('7th 4'!C66&gt;0,'7th 4'!J66,IF('7th 4'!K66&gt;0,'7th 4'!R66,IF('7th 4'!S66&gt;0,'7th 4'!Z66,0)))</f>
        <v>0</v>
      </c>
      <c r="G3708" s="104">
        <f>IF('7th 5'!C66&gt;0,'7th 5'!J66,IF('7th 5'!K66&gt;0,'7th 5'!R66,IF('7th 5'!S66&gt;0,'7th 5'!Z66,0)))</f>
        <v>0</v>
      </c>
      <c r="H3708" s="104">
        <f>IF('7th 6'!C66&gt;0,'7th 6'!J66,IF('7th 6'!K66&gt;0,'7th 6'!R66,IF('7th 6'!S66&gt;0,'7th 6'!Z66,0)))</f>
        <v>0</v>
      </c>
      <c r="I3708" s="466"/>
      <c r="J3708" s="440" t="e">
        <f>I3706/(C3705+D3705+E3705+F3705+G3705+H3705)</f>
        <v>#DIV/0!</v>
      </c>
      <c r="K3708" s="442" t="e">
        <f>IF(J3708&gt;=2.5,K3706,IF(J3708&gt;=2.25,"C",IF(J3708&gt;=2,"D",IF(J3708=0,0,"F"))))</f>
        <v>#DIV/0!</v>
      </c>
      <c r="L3708" s="104">
        <f>IF('8th 1'!C66&gt;0,'8th 1'!J66,IF('8th 1'!K66&gt;0,'8th 1'!R66,IF('8th 1'!S66&gt;0,'8th 1'!Z66,0)))</f>
        <v>0</v>
      </c>
      <c r="M3708" s="104">
        <f>IF('8th 2'!C66&gt;0,'8th 2'!J66,IF('8th 2'!K66&gt;0,'8th 2'!R66,IF('8th 2'!S66&gt;0,'8th 2'!Z66,0)))</f>
        <v>0</v>
      </c>
      <c r="N3708" s="104">
        <f>IF('8th 3'!C66&gt;0,'8th 3'!J66,IF('8th 3'!K66&gt;0,'8th 3'!R66,IF('8th 3'!S66&gt;0,'8th 3'!Z66,0)))</f>
        <v>0</v>
      </c>
      <c r="O3708" s="104">
        <f>IF('8th 4'!C66&gt;0,'8th 4'!J66,IF('8th 4'!K66&gt;0,'8th 4'!R66,IF('8th 4'!S66&gt;0,'8th 4'!Z66,0)))</f>
        <v>0</v>
      </c>
      <c r="P3708" s="104">
        <f>IF('8th 5'!C66&gt;0,'8th 5'!J66,IF('8th 5'!K66&gt;0,'8th 5'!R66,IF('8th 5'!S66&gt;0,'8th 5'!Z66,0)))</f>
        <v>0</v>
      </c>
      <c r="Q3708" s="104">
        <f>IF('8th 6'!C66&gt;0,'8th 6'!J66,IF('8th 6'!K66&gt;0,'8th 6'!R66,IF('8th 6'!S66&gt;0,'8th 6'!Z66,0)))</f>
        <v>0</v>
      </c>
      <c r="R3708" s="104">
        <f>IF('8th 7'!C66&gt;0,'8th 7'!J66,IF('8th 7'!K66&gt;0,'8th 7'!R66,IF('8th 7'!S66&gt;0,'8th 7'!Z66,0)))</f>
        <v>0</v>
      </c>
      <c r="S3708" s="466"/>
      <c r="T3708" s="440" t="e">
        <f>S3706/(L3705+M3705+N3705+O3705+P3705+Q3705+R3705)</f>
        <v>#DIV/0!</v>
      </c>
      <c r="U3708" s="442" t="e">
        <f>IF(T3708&gt;=2.5,U3706,IF(T3708&gt;=2.25,"C",IF(T3708&gt;=2,"D",IF(T3708=0,0,"F"))))</f>
        <v>#DIV/0!</v>
      </c>
      <c r="V3708" s="454" t="s">
        <v>40</v>
      </c>
      <c r="W3708" s="443"/>
      <c r="X3708" s="443"/>
      <c r="Y3708" s="455"/>
      <c r="Z3708" s="510"/>
    </row>
    <row r="3709" spans="1:26" ht="16.5" customHeight="1">
      <c r="A3709" s="424"/>
      <c r="B3709" s="91" t="s">
        <v>67</v>
      </c>
      <c r="C3709" s="117">
        <f>'7th 1'!AA66</f>
        <v>0</v>
      </c>
      <c r="D3709" s="117">
        <f>'7th 2'!AA66</f>
        <v>0</v>
      </c>
      <c r="E3709" s="117">
        <f>'7th 3'!AA66</f>
        <v>0</v>
      </c>
      <c r="F3709" s="117">
        <f>'7th 4'!AA66</f>
        <v>0</v>
      </c>
      <c r="G3709" s="117">
        <f>'7th 5'!AA66</f>
        <v>0</v>
      </c>
      <c r="H3709" s="117">
        <f>'7th 6'!AA66</f>
        <v>0</v>
      </c>
      <c r="I3709" s="466"/>
      <c r="J3709" s="453"/>
      <c r="K3709" s="442"/>
      <c r="L3709" s="117">
        <f>'8th 1'!AA66</f>
        <v>0</v>
      </c>
      <c r="M3709" s="117">
        <f>'8th 2'!AA66</f>
        <v>0</v>
      </c>
      <c r="N3709" s="117">
        <f>'8th 3'!AA66</f>
        <v>0</v>
      </c>
      <c r="O3709" s="117">
        <f>'8th 4'!AA66</f>
        <v>0</v>
      </c>
      <c r="P3709" s="117">
        <f>'8th 5'!AA66</f>
        <v>0</v>
      </c>
      <c r="Q3709" s="117">
        <f>'8th 6'!AA66</f>
        <v>0</v>
      </c>
      <c r="R3709" s="117">
        <f>'8th 7'!AA66</f>
        <v>0</v>
      </c>
      <c r="S3709" s="466"/>
      <c r="T3709" s="453"/>
      <c r="U3709" s="442"/>
      <c r="V3709" s="444">
        <f>IF((C3710+C3712)=0,0,C3705)+IF((D3710+D3712)=0,0,D3705)+IF((E3710+E3712)=0,0,E3705)+IF((F3710+F3712)=0,0,F3705)+IF((G3710+G3712)=0,0,G3705)+IF((H3710+H3712)=0,0,H3705)+IF((L3710+L3712)=0,0,L3705)+IF((M3710+M3712)=0,0,M3705)+IF((N3710+N3712)=0,0,N3705)+IF((O3710+O3712)=0,0,O3705)+IF((P3710+P3712)=0,0,P3705)+IF((Q3710+Q3712)=0,0,Q3705)+IF((R3710+R3712)=0,0,R3705)+IF(I3716&gt;0,1.5,0)</f>
        <v>0</v>
      </c>
      <c r="W3709" s="457">
        <f>I3706+S3706+(I3716*1.5)</f>
        <v>0</v>
      </c>
      <c r="X3709" s="440" t="e">
        <f>IF(S3706&gt;0,(W3709/31.5),J3708)</f>
        <v>#DIV/0!</v>
      </c>
      <c r="Y3709" s="164" t="e">
        <f>IF(X3709&gt;=4,"A+",IF(X3709&gt;=3.75,"A",IF(X3709&gt;=3.5,"A-",IF(X3709&gt;=3.25,"B+",IF(X3709&gt;=3,"B",IF(X3709&gt;=2.75,"B-",IF(X3709&gt;=2.5,"C+",IF(X3709&gt;=2,"C","F"))))))))</f>
        <v>#DIV/0!</v>
      </c>
      <c r="Z3709" s="510"/>
    </row>
    <row r="3710" spans="1:26" ht="16.5">
      <c r="A3710" s="424"/>
      <c r="B3710" s="91" t="s">
        <v>1</v>
      </c>
      <c r="C3710" s="104">
        <f>'7th 1'!AC66</f>
        <v>0</v>
      </c>
      <c r="D3710" s="104">
        <f>'7th 2'!AC66</f>
        <v>0</v>
      </c>
      <c r="E3710" s="104">
        <f>'7th 3'!AC66</f>
        <v>0</v>
      </c>
      <c r="F3710" s="104">
        <f>'7th 4'!AC66</f>
        <v>0</v>
      </c>
      <c r="G3710" s="104">
        <f>'7th 5'!AC66</f>
        <v>0</v>
      </c>
      <c r="H3710" s="104">
        <f>'7th 6'!AC66</f>
        <v>0</v>
      </c>
      <c r="I3710" s="466"/>
      <c r="J3710" s="98"/>
      <c r="K3710" s="112"/>
      <c r="L3710" s="104">
        <f>'8th 1'!AC66</f>
        <v>0</v>
      </c>
      <c r="M3710" s="104">
        <f>'8th 2'!AC66</f>
        <v>0</v>
      </c>
      <c r="N3710" s="104">
        <f>'8th 3'!AC66</f>
        <v>0</v>
      </c>
      <c r="O3710" s="104">
        <f>'8th 4'!AC66</f>
        <v>0</v>
      </c>
      <c r="P3710" s="104">
        <f>'8th 5'!AC66</f>
        <v>0</v>
      </c>
      <c r="Q3710" s="104">
        <f>'8th 6'!AC66</f>
        <v>0</v>
      </c>
      <c r="R3710" s="104">
        <f>'8th 7'!AC66</f>
        <v>0</v>
      </c>
      <c r="S3710" s="466"/>
      <c r="T3710" s="98"/>
      <c r="V3710" s="456"/>
      <c r="W3710" s="448"/>
      <c r="X3710" s="441"/>
      <c r="Y3710" s="451" t="e">
        <f>IF(S3706&gt;0,(IF(X3709&gt;=2.5,Y3709,IF(X3709&gt;=2.25,"C",IF(X3709&gt;=2,"D","F")))),K3708)</f>
        <v>#DIV/0!</v>
      </c>
      <c r="Z3710" s="510"/>
    </row>
    <row r="3711" spans="1:26" ht="16.5">
      <c r="A3711" s="424"/>
      <c r="B3711" s="91" t="s">
        <v>2</v>
      </c>
      <c r="C3711" s="104" t="str">
        <f>'7th 1'!AB66</f>
        <v/>
      </c>
      <c r="D3711" s="104" t="str">
        <f>'7th 2'!AB66</f>
        <v/>
      </c>
      <c r="E3711" s="104" t="str">
        <f>'7th 3'!AB66</f>
        <v/>
      </c>
      <c r="F3711" s="104" t="str">
        <f>'7th 4'!AB66</f>
        <v/>
      </c>
      <c r="G3711" s="104" t="str">
        <f>'7th 5'!AB66</f>
        <v/>
      </c>
      <c r="H3711" s="104" t="str">
        <f>'7th 6'!AB66</f>
        <v/>
      </c>
      <c r="I3711" s="466"/>
      <c r="J3711" s="98"/>
      <c r="K3711" s="90"/>
      <c r="L3711" s="104" t="str">
        <f>'8th 1'!AB66</f>
        <v/>
      </c>
      <c r="M3711" s="104" t="str">
        <f>'8th 2'!AB66</f>
        <v/>
      </c>
      <c r="N3711" s="104" t="str">
        <f>'8th 3'!AB66</f>
        <v/>
      </c>
      <c r="O3711" s="104" t="str">
        <f>'8th 4'!AB66</f>
        <v/>
      </c>
      <c r="P3711" s="104" t="str">
        <f>'8th 5'!AB66</f>
        <v/>
      </c>
      <c r="Q3711" s="104" t="str">
        <f>'8th 6'!AB66</f>
        <v/>
      </c>
      <c r="R3711" s="104" t="str">
        <f>'8th 7'!AB66</f>
        <v/>
      </c>
      <c r="S3711" s="466"/>
      <c r="T3711" s="98"/>
      <c r="U3711" s="90"/>
      <c r="V3711" s="446"/>
      <c r="W3711" s="449"/>
      <c r="X3711" s="450"/>
      <c r="Y3711" s="452"/>
      <c r="Z3711" s="510"/>
    </row>
    <row r="3712" spans="1:26" ht="16.5">
      <c r="A3712" s="413" t="s">
        <v>127</v>
      </c>
      <c r="B3712" s="91" t="s">
        <v>1</v>
      </c>
      <c r="C3712" s="104" t="str">
        <f>'7th 1'!AD66</f>
        <v>3.58</v>
      </c>
      <c r="D3712" s="104">
        <f>'7th 2'!AD66</f>
        <v>0</v>
      </c>
      <c r="E3712" s="104">
        <f>'7th 3'!AD66</f>
        <v>0</v>
      </c>
      <c r="F3712" s="104">
        <f>'7th 4'!AD66</f>
        <v>0</v>
      </c>
      <c r="G3712" s="104">
        <f>'7th 5'!AD66</f>
        <v>0</v>
      </c>
      <c r="H3712" s="104">
        <f>'7th 6'!AD66</f>
        <v>0</v>
      </c>
      <c r="I3712" s="415">
        <f>(C3712*C3705)+(D3712*D3705)+(E3712*E3705)+(F3712*F3705)+(G3712*G3705)+(H3712*H3705)</f>
        <v>0</v>
      </c>
      <c r="J3712" s="417">
        <f>IF(C3712&gt;0,(C3710*C3705),0)+IF(D3712&gt;0,(D3710*D3705),0)+IF(E3712&gt;0,(E3710*E3705),0)+IF(F3712&gt;0,(F3710*F3705),0)+IF(G3712&gt;0,(G3710*G3705),0)+IF(H3712&gt;0,(H3710*H3705),0)</f>
        <v>0</v>
      </c>
      <c r="K3712" s="418">
        <f>IF(C3712&gt;C3710,((C3712*C3705)-(C3710*C3705)),0)+IF(D3712&gt;D3710,((D3712*D3705)-(D3710*D3705)),0)+IF(E3712&gt;E3710,((E3712*E3705)-(E3710*E3705)),0)+IF(F3712&gt;F3710,((F3712*F3705)-(F3710*F3705)),0)+IF(G3712&gt;G3710,((G3712*G3705)-(G3710*G3705)),0)+IF(H3712&gt;H3710,((H3712*H3705)-(H3710*H3705)),0)</f>
        <v>0</v>
      </c>
      <c r="L3712" s="165">
        <f>'8th 1'!AD66</f>
        <v>0</v>
      </c>
      <c r="M3712" s="104">
        <f>'8th 2'!AD66</f>
        <v>0</v>
      </c>
      <c r="N3712" s="104">
        <f>'8th 3'!AD66</f>
        <v>0</v>
      </c>
      <c r="O3712" s="104">
        <f>'8th 4'!AD66</f>
        <v>0</v>
      </c>
      <c r="P3712" s="104">
        <f>'8th 5'!AD66</f>
        <v>0</v>
      </c>
      <c r="Q3712" s="104">
        <f>'8th 6'!AD66</f>
        <v>0</v>
      </c>
      <c r="R3712" s="104">
        <f>'8th 7'!AD66</f>
        <v>0</v>
      </c>
      <c r="S3712" s="403">
        <f>(L3712*L3705)+(M3712*M3705)+(N3712*N3705)+(O3712*O3705)+(P3712*P3705)+(Q3712*Q3705)+(R3712*R3705)</f>
        <v>0</v>
      </c>
      <c r="T3712" s="417">
        <f>IF(L3712&gt;0,(L3710*L3705),0)+IF(M3712&gt;0,(M3710*M3705),0)+IF(N3712&gt;0,(N3710*N3705),0)+IF(O3712&gt;0,(O3710*O3705),0)+IF(P3712&gt;0,(P3710*P3705),0)+IF(Q3712&gt;0,(Q3710*Q3705),0)+IF(R3712&gt;0,(R3710*R3705),0)</f>
        <v>0</v>
      </c>
      <c r="U3712" s="399">
        <f>IF(L3712&gt;L3710,((L3712*L3705)-(L3710*L3705)),0)+IF(M3712&gt;M3710,((M3712*M3705)-(M3710*M3705)),0)+IF(N3712&gt;N3710,((N3712*N3705)-(N3710*N3705)),0)+IF(O3712&gt;O3710,((O3712*O3705)-(O3710*O3705)),0)+IF(P3712&gt;P3710,((P3712*P3705)-(P3710*P3705)),0)+IF(Q3712&gt;Q3710,((Q3712*Q3705)-(Q3710*Q3705)),0)+IF(R3712&gt;R3710,((R3712*R3705)-(R3710*R3705)),0)</f>
        <v>0</v>
      </c>
      <c r="V3712" s="401">
        <f>I3712+S3712</f>
        <v>0</v>
      </c>
      <c r="W3712" s="403">
        <f>J3712+T3712</f>
        <v>0</v>
      </c>
      <c r="X3712" s="403">
        <f>K3712+U3712</f>
        <v>0</v>
      </c>
      <c r="Y3712" s="405">
        <f>IF(V3704&gt;0,(X3712+Y3699),0)</f>
        <v>0</v>
      </c>
      <c r="Z3712" s="510"/>
    </row>
    <row r="3713" spans="1:26" ht="15.75" customHeight="1" thickBot="1">
      <c r="A3713" s="414"/>
      <c r="B3713" s="157" t="s">
        <v>23</v>
      </c>
      <c r="C3713" s="180" t="str">
        <f>'7th 1'!AE66</f>
        <v>Imp:</v>
      </c>
      <c r="D3713" s="180" t="str">
        <f>'7th 2'!AE66</f>
        <v/>
      </c>
      <c r="E3713" s="180" t="str">
        <f>'7th 3'!AE66</f>
        <v/>
      </c>
      <c r="F3713" s="180" t="str">
        <f>'7th 4'!AE66</f>
        <v/>
      </c>
      <c r="G3713" s="180" t="str">
        <f>'7th 5'!AE66</f>
        <v/>
      </c>
      <c r="H3713" s="180" t="str">
        <f>'7th 6'!AE66</f>
        <v/>
      </c>
      <c r="I3713" s="416"/>
      <c r="J3713" s="416"/>
      <c r="K3713" s="419"/>
      <c r="L3713" s="180" t="str">
        <f>'8th 1'!AE66</f>
        <v/>
      </c>
      <c r="M3713" s="180" t="str">
        <f>'8th 2'!AE66</f>
        <v/>
      </c>
      <c r="N3713" s="180" t="str">
        <f>'8th 3'!AE66</f>
        <v/>
      </c>
      <c r="O3713" s="180" t="str">
        <f>'8th 4'!AE66</f>
        <v/>
      </c>
      <c r="P3713" s="180" t="str">
        <f>'8th 5'!AE66</f>
        <v/>
      </c>
      <c r="Q3713" s="180" t="str">
        <f>'8th 6'!AE66</f>
        <v/>
      </c>
      <c r="R3713" s="180" t="str">
        <f>'8th 7'!AE66</f>
        <v/>
      </c>
      <c r="S3713" s="420"/>
      <c r="T3713" s="420"/>
      <c r="U3713" s="400"/>
      <c r="V3713" s="402"/>
      <c r="W3713" s="404"/>
      <c r="X3713" s="404"/>
      <c r="Y3713" s="406"/>
      <c r="Z3713" s="510"/>
    </row>
    <row r="3714" spans="1:26" ht="9.75" customHeight="1" thickTop="1" thickBot="1">
      <c r="C3714" s="53"/>
      <c r="D3714" s="53"/>
      <c r="E3714" s="53"/>
      <c r="F3714" s="53"/>
      <c r="G3714" s="53"/>
      <c r="H3714" s="53"/>
      <c r="L3714" s="53"/>
      <c r="M3714" s="53"/>
      <c r="N3714" s="53"/>
      <c r="O3714" s="53"/>
      <c r="P3714" s="53"/>
      <c r="Q3714" s="53"/>
      <c r="R3714" s="53"/>
      <c r="V3714" s="53"/>
      <c r="W3714" s="53"/>
      <c r="X3714" s="53"/>
      <c r="Y3714" s="53"/>
    </row>
    <row r="3715" spans="1:26" ht="18.75" thickTop="1">
      <c r="A3715" s="407" t="s">
        <v>33</v>
      </c>
      <c r="B3715" s="408"/>
      <c r="C3715" s="376" t="s">
        <v>35</v>
      </c>
      <c r="D3715" s="380"/>
      <c r="E3715" s="376" t="s">
        <v>30</v>
      </c>
      <c r="F3715" s="380"/>
      <c r="G3715" s="376" t="s">
        <v>31</v>
      </c>
      <c r="H3715" s="380"/>
      <c r="I3715" s="376" t="s">
        <v>32</v>
      </c>
      <c r="J3715" s="411"/>
      <c r="K3715" s="411"/>
      <c r="L3715" s="412"/>
      <c r="M3715" s="370" t="s">
        <v>50</v>
      </c>
      <c r="N3715" s="371"/>
      <c r="O3715" s="376" t="s">
        <v>0</v>
      </c>
      <c r="P3715" s="377"/>
      <c r="Q3715" s="169" t="s">
        <v>29</v>
      </c>
      <c r="R3715" s="378" t="s">
        <v>216</v>
      </c>
      <c r="S3715" s="379"/>
      <c r="T3715" s="379"/>
      <c r="U3715" s="380"/>
      <c r="V3715" s="381" t="s">
        <v>2</v>
      </c>
      <c r="W3715" s="382"/>
      <c r="X3715" s="170"/>
      <c r="Y3715" s="171"/>
    </row>
    <row r="3716" spans="1:26" s="113" customFormat="1" ht="18" customHeight="1">
      <c r="A3716" s="409"/>
      <c r="B3716" s="410"/>
      <c r="C3716" s="383">
        <f>'viva-1'!K64</f>
        <v>0</v>
      </c>
      <c r="D3716" s="384"/>
      <c r="E3716" s="383">
        <f>'viva-2'!K64</f>
        <v>0</v>
      </c>
      <c r="F3716" s="384"/>
      <c r="G3716" s="385">
        <f>'viva-3'!K64</f>
        <v>0</v>
      </c>
      <c r="H3716" s="384"/>
      <c r="I3716" s="383">
        <f>'viva-4'!K64</f>
        <v>0</v>
      </c>
      <c r="J3716" s="386"/>
      <c r="K3716" s="386"/>
      <c r="L3716" s="387"/>
      <c r="M3716" s="372"/>
      <c r="N3716" s="373"/>
      <c r="O3716" s="388">
        <f>W3704+Y3712</f>
        <v>0</v>
      </c>
      <c r="P3716" s="389"/>
      <c r="Q3716" s="397">
        <f>V3704</f>
        <v>0</v>
      </c>
      <c r="R3716" s="392">
        <f>O3716/126</f>
        <v>0</v>
      </c>
      <c r="S3716" s="393"/>
      <c r="T3716" s="393"/>
      <c r="U3716" s="394"/>
      <c r="V3716" s="359">
        <f>IF(R3716&gt;=2.5,Y3716,IF(R3716&gt;=2.25,"C",IF(R3716&gt;=2,"D",IF(R3716=0,0,"F"))))</f>
        <v>0</v>
      </c>
      <c r="W3716" s="360"/>
      <c r="X3716" s="172"/>
      <c r="Y3716" s="173" t="str">
        <f>IF(R3716&gt;=4,"A+",IF(R3716&gt;=3.75,"A",IF(R3716&gt;=3.5,"A-",IF(R3716&gt;=3.25,"B+",IF(R3716&gt;=3,"B",IF(R3716&gt;=2.75,"B-",IF(R3716&gt;=2.5,"C+",IF(R3716&gt;=2,"C","F"))))))))</f>
        <v>F</v>
      </c>
      <c r="Z3716" s="174"/>
    </row>
    <row r="3717" spans="1:26" ht="16.5" customHeight="1" thickBot="1">
      <c r="A3717" s="363" t="s">
        <v>34</v>
      </c>
      <c r="B3717" s="364"/>
      <c r="C3717" s="365" t="s">
        <v>1</v>
      </c>
      <c r="D3717" s="366"/>
      <c r="E3717" s="367">
        <f>C3716+E3716+G3716+I3716</f>
        <v>0</v>
      </c>
      <c r="F3717" s="368"/>
      <c r="G3717" s="365" t="s">
        <v>0</v>
      </c>
      <c r="H3717" s="366"/>
      <c r="I3717" s="367">
        <f>E3717*1.5</f>
        <v>0</v>
      </c>
      <c r="J3717" s="369"/>
      <c r="K3717" s="369"/>
      <c r="L3717" s="368"/>
      <c r="M3717" s="374"/>
      <c r="N3717" s="375"/>
      <c r="O3717" s="390"/>
      <c r="P3717" s="391"/>
      <c r="Q3717" s="398"/>
      <c r="R3717" s="395"/>
      <c r="S3717" s="395"/>
      <c r="T3717" s="395"/>
      <c r="U3717" s="396"/>
      <c r="V3717" s="361"/>
      <c r="W3717" s="362"/>
      <c r="X3717" s="175"/>
      <c r="Y3717" s="176"/>
    </row>
    <row r="3718" spans="1:26" ht="30" customHeight="1" thickTop="1">
      <c r="B3718" s="54"/>
      <c r="C3718" s="54"/>
      <c r="D3718" s="514" t="s">
        <v>24</v>
      </c>
      <c r="E3718" s="514"/>
      <c r="F3718" s="514"/>
      <c r="G3718" s="514"/>
      <c r="H3718" s="514"/>
      <c r="I3718" s="514"/>
      <c r="J3718" s="514"/>
      <c r="K3718" s="514"/>
      <c r="L3718" s="514"/>
      <c r="M3718" s="514"/>
      <c r="N3718" s="514"/>
      <c r="O3718" s="514"/>
      <c r="P3718" s="514"/>
      <c r="Q3718" s="514"/>
      <c r="R3718" s="514"/>
      <c r="S3718" s="514"/>
      <c r="T3718" s="55" t="s">
        <v>36</v>
      </c>
      <c r="U3718" s="56"/>
      <c r="V3718" s="515">
        <f>'1st 1'!R67</f>
        <v>0</v>
      </c>
      <c r="W3718" s="516"/>
      <c r="X3718" s="516"/>
      <c r="Y3718" s="516"/>
    </row>
    <row r="3719" spans="1:26" ht="18.75">
      <c r="A3719" s="57"/>
      <c r="B3719" s="58"/>
      <c r="C3719" s="59" t="s">
        <v>4</v>
      </c>
      <c r="D3719" s="60" t="s">
        <v>71</v>
      </c>
      <c r="E3719" s="60"/>
      <c r="F3719" s="53"/>
      <c r="G3719" s="61"/>
      <c r="H3719" s="517" t="s">
        <v>73</v>
      </c>
      <c r="I3719" s="518"/>
      <c r="J3719" s="518"/>
      <c r="K3719" s="518"/>
      <c r="L3719" s="518"/>
      <c r="M3719" s="518"/>
      <c r="N3719" s="518"/>
      <c r="O3719" s="62"/>
      <c r="P3719" s="62"/>
      <c r="Q3719" s="62"/>
      <c r="R3719" s="53"/>
      <c r="S3719" s="63"/>
      <c r="T3719" s="55" t="s">
        <v>37</v>
      </c>
      <c r="U3719" s="56"/>
      <c r="V3719" s="519">
        <f>'1st 1'!A67</f>
        <v>0</v>
      </c>
      <c r="W3719" s="516"/>
      <c r="X3719" s="516"/>
      <c r="Y3719" s="516"/>
    </row>
    <row r="3720" spans="1:26" ht="18.75">
      <c r="A3720" s="57"/>
      <c r="B3720" s="58"/>
      <c r="C3720" s="59" t="s">
        <v>5</v>
      </c>
      <c r="D3720" s="60" t="s">
        <v>66</v>
      </c>
      <c r="E3720" s="60"/>
      <c r="F3720" s="64"/>
      <c r="G3720" s="53"/>
      <c r="H3720" s="61"/>
      <c r="I3720" s="65"/>
      <c r="J3720" s="520">
        <f>'1st 1'!A4431</f>
        <v>0</v>
      </c>
      <c r="K3720" s="521"/>
      <c r="L3720" s="521"/>
      <c r="M3720" s="521"/>
      <c r="N3720" s="62"/>
      <c r="O3720" s="62"/>
      <c r="P3720" s="53"/>
      <c r="Q3720" s="53"/>
      <c r="R3720" s="53"/>
      <c r="S3720" s="63"/>
      <c r="T3720" s="55" t="s">
        <v>38</v>
      </c>
      <c r="U3720" s="56"/>
      <c r="V3720" s="56"/>
      <c r="W3720" s="56"/>
      <c r="X3720" s="56"/>
      <c r="Y3720" s="66">
        <f>'1st 1'!S67</f>
        <v>0</v>
      </c>
    </row>
    <row r="3721" spans="1:26" ht="18.75">
      <c r="A3721" s="57"/>
      <c r="B3721" s="58"/>
      <c r="C3721" s="59" t="s">
        <v>6</v>
      </c>
      <c r="D3721" s="60" t="s">
        <v>14</v>
      </c>
      <c r="E3721" s="58"/>
      <c r="F3721" s="67" t="s">
        <v>7</v>
      </c>
      <c r="G3721" s="68">
        <f>'1st 1'!B67</f>
        <v>0</v>
      </c>
      <c r="H3721" s="69"/>
      <c r="I3721" s="70"/>
      <c r="J3721" s="70"/>
      <c r="K3721" s="70"/>
      <c r="L3721" s="53"/>
      <c r="M3721" s="53"/>
      <c r="N3721" s="53"/>
      <c r="O3721" s="53"/>
      <c r="P3721" s="53"/>
      <c r="Q3721" s="53"/>
      <c r="R3721" s="53"/>
      <c r="V3721" s="53"/>
      <c r="W3721" s="53"/>
      <c r="X3721" s="53"/>
      <c r="Y3721" s="53"/>
    </row>
    <row r="3722" spans="1:26" ht="18.75">
      <c r="A3722" s="57"/>
      <c r="B3722" s="64"/>
      <c r="C3722" s="64"/>
      <c r="D3722" s="64"/>
      <c r="E3722" s="53"/>
      <c r="F3722" s="67" t="s">
        <v>8</v>
      </c>
      <c r="G3722" s="72">
        <f>'1st 1'!T67</f>
        <v>0</v>
      </c>
      <c r="H3722" s="69"/>
      <c r="I3722" s="70"/>
      <c r="J3722" s="70"/>
      <c r="K3722" s="70"/>
      <c r="L3722" s="53"/>
      <c r="M3722" s="53"/>
      <c r="N3722" s="53"/>
      <c r="O3722" s="53"/>
      <c r="P3722" s="53"/>
      <c r="Q3722" s="53"/>
      <c r="R3722" s="53"/>
      <c r="V3722" s="53"/>
      <c r="W3722" s="53"/>
      <c r="X3722" s="53"/>
      <c r="Y3722" s="53"/>
    </row>
    <row r="3723" spans="1:26" ht="18.75">
      <c r="A3723" s="57"/>
      <c r="B3723" s="64"/>
      <c r="C3723" s="64"/>
      <c r="D3723" s="64"/>
      <c r="E3723" s="53"/>
      <c r="F3723" s="67" t="s">
        <v>9</v>
      </c>
      <c r="G3723" s="72">
        <f>'1st 1'!U67</f>
        <v>0</v>
      </c>
      <c r="H3723" s="69"/>
      <c r="I3723" s="70"/>
      <c r="J3723" s="70"/>
      <c r="K3723" s="70"/>
      <c r="L3723" s="53"/>
      <c r="M3723" s="53"/>
      <c r="N3723" s="53"/>
      <c r="O3723" s="53"/>
      <c r="P3723" s="53"/>
      <c r="Q3723" s="53"/>
      <c r="R3723" s="53"/>
      <c r="V3723" s="53"/>
      <c r="W3723" s="53"/>
      <c r="X3723" s="53"/>
      <c r="Y3723" s="53"/>
    </row>
    <row r="3724" spans="1:26" ht="18.75">
      <c r="A3724" s="57"/>
      <c r="B3724" s="64"/>
      <c r="C3724" s="64"/>
      <c r="D3724" s="64"/>
      <c r="E3724" s="53"/>
      <c r="F3724" s="67" t="s">
        <v>10</v>
      </c>
      <c r="G3724" s="72">
        <f>'1st 1'!V67</f>
        <v>0</v>
      </c>
      <c r="H3724" s="69"/>
      <c r="I3724" s="73"/>
      <c r="J3724" s="73"/>
      <c r="K3724" s="73"/>
      <c r="L3724" s="53"/>
      <c r="M3724" s="53"/>
      <c r="N3724" s="53"/>
      <c r="O3724" s="53"/>
      <c r="P3724" s="53"/>
      <c r="Q3724" s="53"/>
      <c r="R3724" s="53"/>
      <c r="V3724" s="53"/>
      <c r="W3724" s="53"/>
      <c r="X3724" s="53"/>
      <c r="Y3724" s="53"/>
    </row>
    <row r="3725" spans="1:26" ht="21.75" customHeight="1" thickBot="1">
      <c r="A3725" s="522" t="s">
        <v>25</v>
      </c>
      <c r="B3725" s="522"/>
      <c r="C3725" s="523"/>
      <c r="D3725" s="523"/>
      <c r="E3725" s="523"/>
      <c r="F3725" s="523"/>
      <c r="G3725" s="523"/>
      <c r="H3725" s="523"/>
      <c r="I3725" s="523"/>
      <c r="J3725" s="523"/>
      <c r="K3725" s="523"/>
      <c r="L3725" s="524"/>
      <c r="M3725" s="524"/>
      <c r="N3725" s="524"/>
      <c r="O3725" s="524"/>
      <c r="P3725" s="524"/>
      <c r="Q3725" s="524"/>
      <c r="R3725" s="524"/>
      <c r="S3725" s="524"/>
      <c r="T3725" s="524"/>
      <c r="U3725" s="524"/>
      <c r="V3725" s="524"/>
      <c r="W3725" s="524"/>
      <c r="X3725" s="524"/>
      <c r="Y3725" s="524"/>
    </row>
    <row r="3726" spans="1:26" ht="19.5" customHeight="1" thickTop="1" thickBot="1">
      <c r="A3726" s="478" t="s">
        <v>42</v>
      </c>
      <c r="B3726" s="479"/>
      <c r="C3726" s="479"/>
      <c r="D3726" s="479"/>
      <c r="E3726" s="479"/>
      <c r="F3726" s="479"/>
      <c r="G3726" s="479"/>
      <c r="H3726" s="479"/>
      <c r="I3726" s="479"/>
      <c r="J3726" s="479"/>
      <c r="K3726" s="480"/>
      <c r="L3726" s="479" t="s">
        <v>43</v>
      </c>
      <c r="M3726" s="479"/>
      <c r="N3726" s="479"/>
      <c r="O3726" s="479"/>
      <c r="P3726" s="479"/>
      <c r="Q3726" s="479"/>
      <c r="R3726" s="479"/>
      <c r="S3726" s="479"/>
      <c r="T3726" s="479"/>
      <c r="U3726" s="506"/>
      <c r="V3726" s="507" t="s">
        <v>39</v>
      </c>
      <c r="W3726" s="508"/>
      <c r="X3726" s="508"/>
      <c r="Y3726" s="509"/>
      <c r="Z3726" s="510" t="s">
        <v>68</v>
      </c>
    </row>
    <row r="3727" spans="1:26" ht="19.5" thickTop="1" thickBot="1">
      <c r="A3727" s="74" t="s">
        <v>22</v>
      </c>
      <c r="B3727" s="75"/>
      <c r="C3727" s="76">
        <f>'1st 1'!C4</f>
        <v>101</v>
      </c>
      <c r="D3727" s="76">
        <f>'1st 2'!C4</f>
        <v>102</v>
      </c>
      <c r="E3727" s="76">
        <f>'1st 3'!C4</f>
        <v>103</v>
      </c>
      <c r="F3727" s="76">
        <f>'1st 4'!C4</f>
        <v>104</v>
      </c>
      <c r="G3727" s="76">
        <f>'1st 5'!C4</f>
        <v>105</v>
      </c>
      <c r="H3727" s="76">
        <f>'1st 6'!C4</f>
        <v>106</v>
      </c>
      <c r="I3727" s="511" t="s">
        <v>0</v>
      </c>
      <c r="J3727" s="511" t="s">
        <v>3</v>
      </c>
      <c r="K3727" s="512" t="s">
        <v>2</v>
      </c>
      <c r="L3727" s="76">
        <f>'2nd 1'!C4</f>
        <v>107</v>
      </c>
      <c r="M3727" s="76">
        <f>'2nd 2'!C4</f>
        <v>108</v>
      </c>
      <c r="N3727" s="76">
        <f>'2nd 3'!C4</f>
        <v>109</v>
      </c>
      <c r="O3727" s="76">
        <f>'2nd 4'!C4</f>
        <v>110</v>
      </c>
      <c r="P3727" s="76">
        <f>'2nd 5'!C4</f>
        <v>111</v>
      </c>
      <c r="Q3727" s="76">
        <f>'2nd 6'!C4</f>
        <v>112</v>
      </c>
      <c r="R3727" s="76">
        <f>'2nd 7'!C4</f>
        <v>0</v>
      </c>
      <c r="S3727" s="429" t="s">
        <v>0</v>
      </c>
      <c r="T3727" s="429" t="s">
        <v>3</v>
      </c>
      <c r="U3727" s="431" t="s">
        <v>2</v>
      </c>
      <c r="V3727" s="492" t="s">
        <v>29</v>
      </c>
      <c r="W3727" s="493" t="s">
        <v>0</v>
      </c>
      <c r="X3727" s="494" t="s">
        <v>3</v>
      </c>
      <c r="Y3727" s="495" t="s">
        <v>2</v>
      </c>
      <c r="Z3727" s="510"/>
    </row>
    <row r="3728" spans="1:26" ht="64.5" customHeight="1" thickTop="1" thickBot="1">
      <c r="A3728" s="77" t="s">
        <v>63</v>
      </c>
      <c r="B3728" s="78"/>
      <c r="C3728" s="114" t="str">
        <f>'1st 1'!C6</f>
        <v>Drawing-1</v>
      </c>
      <c r="D3728" s="114" t="str">
        <f>'1st 2'!C6</f>
        <v>Sketch-1</v>
      </c>
      <c r="E3728" s="114" t="str">
        <f>'1st 3'!C6</f>
        <v>Parspective-1</v>
      </c>
      <c r="F3728" s="114" t="str">
        <f>'1st 4'!C6</f>
        <v>Study and Composition-1</v>
      </c>
      <c r="G3728" s="114" t="str">
        <f>'1st 5'!C6</f>
        <v>History of Civilization-1</v>
      </c>
      <c r="H3728" s="114" t="str">
        <f>'1st 6'!C6</f>
        <v>Nazrul Studies</v>
      </c>
      <c r="I3728" s="481"/>
      <c r="J3728" s="481"/>
      <c r="K3728" s="482"/>
      <c r="L3728" s="114" t="str">
        <f>'2nd 1'!C6</f>
        <v>Drawing-2</v>
      </c>
      <c r="M3728" s="114" t="str">
        <f>'2nd 2'!C6</f>
        <v>Sketch-2</v>
      </c>
      <c r="N3728" s="114" t="str">
        <f>'2nd 3'!C6</f>
        <v>Perspective- 2</v>
      </c>
      <c r="O3728" s="114" t="str">
        <f>'2nd 4'!C6</f>
        <v>Basic Design</v>
      </c>
      <c r="P3728" s="114" t="str">
        <f>'2nd 5'!C6</f>
        <v xml:space="preserve"> Study &amp; composition 2</v>
      </c>
      <c r="Q3728" s="114" t="str">
        <f>'2nd 6'!C6</f>
        <v>History of Civilization -2</v>
      </c>
      <c r="R3728" s="114">
        <f>'2nd 7'!C6</f>
        <v>0</v>
      </c>
      <c r="S3728" s="429"/>
      <c r="T3728" s="429"/>
      <c r="U3728" s="431"/>
      <c r="V3728" s="492"/>
      <c r="W3728" s="493"/>
      <c r="X3728" s="493"/>
      <c r="Y3728" s="495"/>
      <c r="Z3728" s="510"/>
    </row>
    <row r="3729" spans="1:26" ht="18.75" thickTop="1">
      <c r="A3729" s="77" t="s">
        <v>12</v>
      </c>
      <c r="B3729" s="78"/>
      <c r="C3729" s="80">
        <f>'1st 1'!G4</f>
        <v>3</v>
      </c>
      <c r="D3729" s="80">
        <f>'1st 2'!G4</f>
        <v>1.5</v>
      </c>
      <c r="E3729" s="80">
        <f>'1st 3'!G4</f>
        <v>3</v>
      </c>
      <c r="F3729" s="80">
        <f>'1st 4'!G4</f>
        <v>3</v>
      </c>
      <c r="G3729" s="80">
        <f>'1st 5'!G4</f>
        <v>1.5</v>
      </c>
      <c r="H3729" s="80">
        <f>'1st 6'!G4</f>
        <v>3</v>
      </c>
      <c r="I3729" s="481"/>
      <c r="J3729" s="481"/>
      <c r="K3729" s="513"/>
      <c r="L3729" s="80">
        <f>'2nd 1'!G4</f>
        <v>3</v>
      </c>
      <c r="M3729" s="80">
        <f>'2nd 2'!G4</f>
        <v>1.5</v>
      </c>
      <c r="N3729" s="80">
        <f>'2nd 3'!G4</f>
        <v>3</v>
      </c>
      <c r="O3729" s="80">
        <f>'2nd 4'!G4</f>
        <v>1.5</v>
      </c>
      <c r="P3729" s="80">
        <f>'2nd 5'!G4</f>
        <v>3</v>
      </c>
      <c r="Q3729" s="80">
        <f>'2nd 6'!G4</f>
        <v>3</v>
      </c>
      <c r="R3729" s="80">
        <f>'2nd 7'!G4</f>
        <v>0</v>
      </c>
      <c r="S3729" s="430"/>
      <c r="T3729" s="430"/>
      <c r="U3729" s="432"/>
      <c r="V3729" s="468"/>
      <c r="W3729" s="471"/>
      <c r="X3729" s="471"/>
      <c r="Y3729" s="422"/>
      <c r="Z3729" s="510"/>
    </row>
    <row r="3730" spans="1:26" ht="16.5" customHeight="1">
      <c r="A3730" s="77" t="s">
        <v>11</v>
      </c>
      <c r="B3730" s="78"/>
      <c r="C3730" s="80">
        <v>100</v>
      </c>
      <c r="D3730" s="80">
        <v>100</v>
      </c>
      <c r="E3730" s="80">
        <v>100</v>
      </c>
      <c r="F3730" s="80">
        <v>100</v>
      </c>
      <c r="G3730" s="80">
        <v>100</v>
      </c>
      <c r="H3730" s="80">
        <v>100</v>
      </c>
      <c r="I3730" s="496">
        <f>(C3734*C3729)+(D3734*D3729)+(E3734*E3729)+(F3734*F3729)+(G3734*G3729)+(H3734*H3729)</f>
        <v>0</v>
      </c>
      <c r="J3730" s="82"/>
      <c r="K3730" s="83" t="str">
        <f>IF(J3731&gt;=4,"A+",IF(J3731&gt;=3.75,"A",IF(J3731&gt;=3.5,"A-",IF(J3731&gt;=3.25,"B+",IF(J3731&gt;=3,"B",IF(J3731&gt;=2.75,"B-",IF(J3731&gt;=2.5,"C+",IF(J3731&gt;=2,"C","F"))))))))</f>
        <v>F</v>
      </c>
      <c r="L3730" s="81">
        <v>100</v>
      </c>
      <c r="M3730" s="80">
        <v>100</v>
      </c>
      <c r="N3730" s="80">
        <v>100</v>
      </c>
      <c r="O3730" s="80">
        <v>100</v>
      </c>
      <c r="P3730" s="80">
        <v>100</v>
      </c>
      <c r="Q3730" s="80">
        <v>100</v>
      </c>
      <c r="R3730" s="80">
        <v>100</v>
      </c>
      <c r="S3730" s="465">
        <f>(L3734*L3729)+(M3734*M3729)+(N3734*N3729)+(O3734*O3729)+(P3734*P3729)+(Q3734*Q3729)+(R3734*R3729)</f>
        <v>0</v>
      </c>
      <c r="T3730" s="84"/>
      <c r="U3730" s="85" t="str">
        <f>IF(T3731&gt;=4,"A+",IF(T3731&gt;=3.75,"A",IF(T3731&gt;=3.5,"A-",IF(T3731&gt;=3.25,"B+",IF(T3731&gt;=3,"B",IF(T3731&gt;=2.75,"B-",IF(T3731&gt;=2.5,"C+",IF(T3731&gt;=2,"C","F"))))))))</f>
        <v>F</v>
      </c>
      <c r="V3730" s="498">
        <f>IF((C3734+C3736)=0,0,C3729)+IF((D3734+D3736)=0,0,D3729)+IF((E3734+E3736)=0,0,E3729)+IF((F3734+F3736)=0,0,F3729)+IF((G3734+G3736)=0,0,G3729)+IF((H3734+H3736)=0,0,H3729)+IF((L3734+L3736)=0,0,L3729)+IF((M3734+M3736)=0,0,M3729)+IF((N3734+N3736)=0,0,N3729)+IF((O3734+O3736)=0,0,O3729)+IF((P3734+P3736)=0,0,P3729)+IF((Q3734+Q3736)=0,0,Q3729)+IF((R3734+R3736)=0,0,R3729)+IF(C3779=0,0,1.5)</f>
        <v>0</v>
      </c>
      <c r="W3730" s="415">
        <f>I3730+S3730+(C3779*1.5)</f>
        <v>0</v>
      </c>
      <c r="X3730" s="503">
        <f>IF(S3730&gt;0,(W3730/31.5),J3731)</f>
        <v>0</v>
      </c>
      <c r="Y3730" s="154" t="str">
        <f>IF(X3730&gt;=4,"A+",IF(X3730&gt;=3.75,"A",IF(X3730&gt;=3.5,"A-",IF(X3730&gt;=3.25,"B+",IF(X3730&gt;=3,"B",IF(X3730&gt;=2.75,"B-",IF(X3730&gt;=2.5,"C+",IF(X3730&gt;=2,"C","F"))))))))</f>
        <v>F</v>
      </c>
      <c r="Z3730" s="510"/>
    </row>
    <row r="3731" spans="1:26" ht="18">
      <c r="A3731" s="77" t="s">
        <v>28</v>
      </c>
      <c r="B3731" s="86"/>
      <c r="C3731" s="87">
        <f>'1st 1'!C67</f>
        <v>0</v>
      </c>
      <c r="D3731" s="87">
        <f>'1st 2'!C67</f>
        <v>0</v>
      </c>
      <c r="E3731" s="87">
        <f>'1st 3'!C67</f>
        <v>0</v>
      </c>
      <c r="F3731" s="87">
        <f>'1st 4'!C67</f>
        <v>0</v>
      </c>
      <c r="G3731" s="87">
        <f>'1st 5'!C67</f>
        <v>0</v>
      </c>
      <c r="H3731" s="87">
        <f>'1st 6'!C67</f>
        <v>0</v>
      </c>
      <c r="I3731" s="497"/>
      <c r="J3731" s="485">
        <f>I3730/(C3729+D3729+E3729+F3729+G3729+H3729)</f>
        <v>0</v>
      </c>
      <c r="K3731" s="88"/>
      <c r="L3731" s="89">
        <f>'2nd 1'!C67</f>
        <v>0</v>
      </c>
      <c r="M3731" s="87">
        <f>'2nd 2'!C67</f>
        <v>0</v>
      </c>
      <c r="N3731" s="87">
        <f>'2nd 3'!C67</f>
        <v>0</v>
      </c>
      <c r="O3731" s="87">
        <f>'2nd 4'!C67</f>
        <v>0</v>
      </c>
      <c r="P3731" s="87">
        <f>'2nd 5'!C67</f>
        <v>0</v>
      </c>
      <c r="Q3731" s="87">
        <f>'2nd 6'!C67</f>
        <v>0</v>
      </c>
      <c r="R3731" s="87">
        <f>'2nd 7'!C67</f>
        <v>0</v>
      </c>
      <c r="S3731" s="457"/>
      <c r="T3731" s="485">
        <f>S3730/(L3729+M3729+N3729+O3729+P3729+Q3729+R3729)</f>
        <v>0</v>
      </c>
      <c r="U3731" s="90"/>
      <c r="V3731" s="499"/>
      <c r="W3731" s="501"/>
      <c r="X3731" s="453"/>
      <c r="Y3731" s="487">
        <f>IF(S3730&gt;0,(IF(X3730&gt;=2.5,Y3730,IF(X3730&gt;=2.25,"C",IF(X3730&gt;=2,"D","F")))),K3732)</f>
        <v>0</v>
      </c>
      <c r="Z3731" s="510"/>
    </row>
    <row r="3732" spans="1:26" ht="16.5" customHeight="1">
      <c r="A3732" s="423" t="s">
        <v>26</v>
      </c>
      <c r="B3732" s="91" t="s">
        <v>60</v>
      </c>
      <c r="C3732" s="87">
        <f>'1st 1'!J67</f>
        <v>0</v>
      </c>
      <c r="D3732" s="87">
        <f>'1st 2'!J67</f>
        <v>0</v>
      </c>
      <c r="E3732" s="87">
        <f>'1st 3'!J67</f>
        <v>0</v>
      </c>
      <c r="F3732" s="87">
        <f>'1st 4'!J67</f>
        <v>0</v>
      </c>
      <c r="G3732" s="87">
        <f>'1st 5'!J67</f>
        <v>0</v>
      </c>
      <c r="H3732" s="87">
        <f>'1st 6'!J67</f>
        <v>0</v>
      </c>
      <c r="I3732" s="497"/>
      <c r="J3732" s="505"/>
      <c r="K3732" s="489">
        <f>IF(J3731&gt;=2.5,K3730,IF(J3731&gt;=2.25,"C",IF(J3731&gt;=2,"D",IF(J3731=0,0,"F"))))</f>
        <v>0</v>
      </c>
      <c r="L3732" s="89">
        <f>'2nd 1'!J67</f>
        <v>0</v>
      </c>
      <c r="M3732" s="87">
        <f>'2nd 2'!J67</f>
        <v>0</v>
      </c>
      <c r="N3732" s="87">
        <f>'2nd 3'!J67</f>
        <v>0</v>
      </c>
      <c r="O3732" s="87">
        <f>'2nd 4'!J67</f>
        <v>0</v>
      </c>
      <c r="P3732" s="87">
        <f>'2nd 5'!J67</f>
        <v>0</v>
      </c>
      <c r="Q3732" s="87">
        <f>'2nd 6'!J67</f>
        <v>0</v>
      </c>
      <c r="R3732" s="87">
        <f>'2nd 7'!J67</f>
        <v>0</v>
      </c>
      <c r="S3732" s="457"/>
      <c r="T3732" s="486"/>
      <c r="U3732" s="442">
        <f>IF(T3731&gt;=2.5,U3730,IF(T3731&gt;=2.25,"C",IF(T3731&gt;=2,"D",IF(T3731=0,0,"F"))))</f>
        <v>0</v>
      </c>
      <c r="V3732" s="499"/>
      <c r="W3732" s="501"/>
      <c r="X3732" s="453"/>
      <c r="Y3732" s="488"/>
      <c r="Z3732" s="510"/>
    </row>
    <row r="3733" spans="1:26" ht="16.5" customHeight="1">
      <c r="A3733" s="424"/>
      <c r="B3733" s="91" t="s">
        <v>67</v>
      </c>
      <c r="C3733" s="115">
        <f>'1st 1'!K67</f>
        <v>0</v>
      </c>
      <c r="D3733" s="115">
        <f>'1st 2'!K67</f>
        <v>0</v>
      </c>
      <c r="E3733" s="115">
        <f>'1st 3'!K67</f>
        <v>0</v>
      </c>
      <c r="F3733" s="115">
        <f>'1st 4'!K67</f>
        <v>0</v>
      </c>
      <c r="G3733" s="115">
        <f>'1st 5'!K67</f>
        <v>0</v>
      </c>
      <c r="H3733" s="115">
        <f>'1st 6'!K67</f>
        <v>0</v>
      </c>
      <c r="I3733" s="497"/>
      <c r="J3733" s="505"/>
      <c r="K3733" s="490"/>
      <c r="L3733" s="116">
        <f>'2nd 1'!K67</f>
        <v>0</v>
      </c>
      <c r="M3733" s="115">
        <f>'2nd 2'!K67</f>
        <v>0</v>
      </c>
      <c r="N3733" s="115">
        <f>'2nd 3'!K67</f>
        <v>0</v>
      </c>
      <c r="O3733" s="115">
        <f>'2nd 4'!K67</f>
        <v>0</v>
      </c>
      <c r="P3733" s="115">
        <f>'2nd 5'!K67</f>
        <v>0</v>
      </c>
      <c r="Q3733" s="115">
        <f>'2nd 6'!K67</f>
        <v>0</v>
      </c>
      <c r="R3733" s="115">
        <f>'2nd 7'!K67</f>
        <v>0</v>
      </c>
      <c r="S3733" s="457"/>
      <c r="T3733" s="486"/>
      <c r="U3733" s="491"/>
      <c r="V3733" s="499"/>
      <c r="W3733" s="501"/>
      <c r="X3733" s="453"/>
      <c r="Y3733" s="488"/>
      <c r="Z3733" s="510"/>
    </row>
    <row r="3734" spans="1:26" ht="18">
      <c r="A3734" s="424"/>
      <c r="B3734" s="91" t="s">
        <v>1</v>
      </c>
      <c r="C3734" s="87">
        <f>'1st 1'!M67</f>
        <v>0</v>
      </c>
      <c r="D3734" s="87">
        <f>'1st 2'!M67</f>
        <v>0</v>
      </c>
      <c r="E3734" s="87">
        <f>'1st 3'!M67</f>
        <v>0</v>
      </c>
      <c r="F3734" s="87">
        <f>'1st 4'!M67</f>
        <v>0</v>
      </c>
      <c r="G3734" s="87">
        <f>'1st 5'!M67</f>
        <v>0</v>
      </c>
      <c r="H3734" s="87">
        <f>'1st 6'!M67</f>
        <v>0</v>
      </c>
      <c r="I3734" s="497"/>
      <c r="J3734" s="505"/>
      <c r="K3734" s="92"/>
      <c r="L3734" s="89">
        <f>'2nd 1'!M67</f>
        <v>0</v>
      </c>
      <c r="M3734" s="87">
        <f>'2nd 2'!M67</f>
        <v>0</v>
      </c>
      <c r="N3734" s="87">
        <f>'2nd 3'!M67</f>
        <v>0</v>
      </c>
      <c r="O3734" s="87">
        <f>'2nd 4'!M67</f>
        <v>0</v>
      </c>
      <c r="P3734" s="87">
        <f>'2nd 5'!M67</f>
        <v>0</v>
      </c>
      <c r="Q3734" s="87">
        <f>'2nd 6'!M67</f>
        <v>0</v>
      </c>
      <c r="R3734" s="87">
        <f>'2nd 7'!M67</f>
        <v>0</v>
      </c>
      <c r="S3734" s="457"/>
      <c r="T3734" s="486"/>
      <c r="U3734" s="93"/>
      <c r="V3734" s="499"/>
      <c r="W3734" s="501"/>
      <c r="X3734" s="453"/>
      <c r="Y3734" s="155"/>
      <c r="Z3734" s="510"/>
    </row>
    <row r="3735" spans="1:26" ht="17.25" customHeight="1" thickBot="1">
      <c r="A3735" s="424"/>
      <c r="B3735" s="94" t="s">
        <v>2</v>
      </c>
      <c r="C3735" s="95">
        <f>'1st 1'!L67</f>
        <v>0</v>
      </c>
      <c r="D3735" s="95">
        <f>'1st 2'!L67</f>
        <v>0</v>
      </c>
      <c r="E3735" s="95">
        <f>'1st 3'!L67</f>
        <v>0</v>
      </c>
      <c r="F3735" s="95">
        <f>'1st 4'!L67</f>
        <v>0</v>
      </c>
      <c r="G3735" s="95">
        <f>'1st 5'!L67</f>
        <v>0</v>
      </c>
      <c r="H3735" s="95">
        <f>'1st 6'!L67</f>
        <v>0</v>
      </c>
      <c r="I3735" s="472"/>
      <c r="J3735" s="96"/>
      <c r="K3735" s="88"/>
      <c r="L3735" s="97">
        <f>'2nd 1'!L67</f>
        <v>0</v>
      </c>
      <c r="M3735" s="95">
        <f>'2nd 2'!L67</f>
        <v>0</v>
      </c>
      <c r="N3735" s="95">
        <f>'2nd 3'!L67</f>
        <v>0</v>
      </c>
      <c r="O3735" s="95">
        <f>'2nd 4'!L67</f>
        <v>0</v>
      </c>
      <c r="P3735" s="95">
        <f>'2nd 5'!L67</f>
        <v>0</v>
      </c>
      <c r="Q3735" s="95">
        <f>'2nd 6'!L67</f>
        <v>0</v>
      </c>
      <c r="R3735" s="95">
        <f>'2nd 7'!L67</f>
        <v>0</v>
      </c>
      <c r="S3735" s="457"/>
      <c r="T3735" s="98"/>
      <c r="U3735" s="90"/>
      <c r="V3735" s="500"/>
      <c r="W3735" s="502"/>
      <c r="X3735" s="504"/>
      <c r="Y3735" s="156"/>
      <c r="Z3735" s="510"/>
    </row>
    <row r="3736" spans="1:26" ht="18.75" thickTop="1">
      <c r="A3736" s="413" t="s">
        <v>127</v>
      </c>
      <c r="B3736" s="91" t="s">
        <v>1</v>
      </c>
      <c r="C3736" s="87">
        <f>'1st 1'!N67</f>
        <v>0</v>
      </c>
      <c r="D3736" s="87">
        <f>'1st 2'!N67</f>
        <v>0</v>
      </c>
      <c r="E3736" s="87">
        <f>'1st 3'!N67</f>
        <v>0</v>
      </c>
      <c r="F3736" s="87">
        <f>'1st 4'!N67</f>
        <v>0</v>
      </c>
      <c r="G3736" s="87">
        <f>'1st 5'!N67</f>
        <v>0</v>
      </c>
      <c r="H3736" s="87">
        <f>'1st 6'!N67</f>
        <v>0</v>
      </c>
      <c r="I3736" s="530">
        <f>(C3736*C3729)+(D3736*D3729)+(E3736*E3729)+(F3736*F3729)+(G3736*G3729)+(H3736*H3729)</f>
        <v>0</v>
      </c>
      <c r="J3736" s="417">
        <f>IF(C3736&gt;0,(C3734*C3729),0)+IF(D3736&gt;0,(D3734*D3729),0)+IF(E3736&gt;0,(E3734*E3729),0)+IF(F3736&gt;0,(F3734*F3729),0)+IF(G3736&gt;0,(G3734*G3729),0)+IF(H3736&gt;0,(H3734*H3729),0)</f>
        <v>0</v>
      </c>
      <c r="K3736" s="473">
        <f>IF(C3736&gt;C3734,((C3736*C3729)-(C3734*C3729)),0)+IF(D3736&gt;D3734,((D3736*D3729)-(D3734*D3729)),0)+IF(E3736&gt;E3734,((E3736*E3729)-(E3734*E3729)),0)+IF(F3736&gt;F3734,((F3736*F3729)-(F3734*F3729)),0)+IF(G3736&gt;G3734,((G3736*G3729)-(G3734*G3729)),0)+IF(H3736&gt;H3734,((H3736*H3729)-(H3734*H3729)),0)</f>
        <v>0</v>
      </c>
      <c r="L3736" s="89">
        <f>'2nd 1'!N67</f>
        <v>0</v>
      </c>
      <c r="M3736" s="87">
        <f>'2nd 2'!N67</f>
        <v>0</v>
      </c>
      <c r="N3736" s="87">
        <f>'2nd 3'!N67</f>
        <v>0</v>
      </c>
      <c r="O3736" s="87">
        <f>'2nd 4'!N67</f>
        <v>0</v>
      </c>
      <c r="P3736" s="87">
        <f>'2nd 5'!N67</f>
        <v>0</v>
      </c>
      <c r="Q3736" s="87">
        <f>'2nd 6'!N67</f>
        <v>0</v>
      </c>
      <c r="R3736" s="87">
        <f>'2nd 7'!N67</f>
        <v>0</v>
      </c>
      <c r="S3736" s="401">
        <f>(L3736*L3729)+(M3736*M3729)+(N3736*N3729)+(O3736*O3729)+(P3736*P3729)+(Q3736*Q3729)+(R3736*R3729)</f>
        <v>0</v>
      </c>
      <c r="T3736" s="417">
        <f>IF(L3736&gt;0,(L3734*L3729),0)+IF(M3736&gt;0,(M3734*M3729),0)+IF(N3736&gt;0,(N3734*N3729),0)+IF(O3736&gt;0,(O3734*O3729),0)+IF(P3736&gt;0,(P3734*P3729),0)+IF(Q3736&gt;0,(Q3734*Q3729),0)+IF(R3736&gt;0,(R3734*R3729),0)</f>
        <v>0</v>
      </c>
      <c r="U3736" s="399">
        <f>IF(L3736&gt;L3734,((L3736*L3729)-(L3734*L3729)),0)+IF(M3736&gt;M3734,((M3736*M3729)-(M3734*M3729)),0)+IF(N3736&gt;N3734,((N3736*N3729)-(N3734*N3729)),0)+IF(O3736&gt;O3734,((O3736*O3729)-(O3734*O3729)),0)+IF(P3736&gt;P3734,((P3736*P3729)-(P3734*P3729)),0)+IF(Q3736&gt;Q3734,((Q3736*Q3729)-(Q3734*Q3729)),0)+IF(R3736&gt;R3734,((R3736*R3729)-(R3734*R3729)),0)</f>
        <v>0</v>
      </c>
      <c r="V3736" s="401">
        <f>I3736+S3736</f>
        <v>0</v>
      </c>
      <c r="W3736" s="436">
        <f>J3736+T3736</f>
        <v>0</v>
      </c>
      <c r="X3736" s="526">
        <f>K3736+U3736</f>
        <v>0</v>
      </c>
      <c r="Y3736" s="527"/>
      <c r="Z3736" s="510"/>
    </row>
    <row r="3737" spans="1:26" ht="15.75" customHeight="1" thickBot="1">
      <c r="A3737" s="414"/>
      <c r="B3737" s="157" t="s">
        <v>23</v>
      </c>
      <c r="C3737" s="178" t="str">
        <f>'1st 1'!O67</f>
        <v/>
      </c>
      <c r="D3737" s="178" t="str">
        <f>'1st 2'!O67</f>
        <v/>
      </c>
      <c r="E3737" s="178" t="str">
        <f>'1st 3'!O67</f>
        <v/>
      </c>
      <c r="F3737" s="178" t="str">
        <f>'1st 4'!O67</f>
        <v/>
      </c>
      <c r="G3737" s="178" t="str">
        <f>'1st 5'!O67</f>
        <v/>
      </c>
      <c r="H3737" s="178" t="str">
        <f>'1st 6'!O67</f>
        <v/>
      </c>
      <c r="I3737" s="472"/>
      <c r="J3737" s="472"/>
      <c r="K3737" s="474"/>
      <c r="L3737" s="179" t="str">
        <f>'2nd 1'!O67</f>
        <v/>
      </c>
      <c r="M3737" s="178" t="str">
        <f>'2nd 2'!O67</f>
        <v/>
      </c>
      <c r="N3737" s="178" t="str">
        <f>'2nd 3'!O67</f>
        <v/>
      </c>
      <c r="O3737" s="178" t="str">
        <f>'2nd 4'!O67</f>
        <v/>
      </c>
      <c r="P3737" s="178" t="str">
        <f>'2nd 5'!O67</f>
        <v/>
      </c>
      <c r="Q3737" s="178" t="str">
        <f>'2nd 6'!O67</f>
        <v/>
      </c>
      <c r="R3737" s="178" t="str">
        <f>'2nd 7'!O67</f>
        <v/>
      </c>
      <c r="S3737" s="475"/>
      <c r="T3737" s="420"/>
      <c r="U3737" s="400"/>
      <c r="V3737" s="402"/>
      <c r="W3737" s="437"/>
      <c r="X3737" s="528"/>
      <c r="Y3737" s="529"/>
      <c r="Z3737" s="510"/>
    </row>
    <row r="3738" spans="1:26" ht="21" customHeight="1" thickTop="1" thickBot="1">
      <c r="A3738" s="435" t="s">
        <v>30</v>
      </c>
      <c r="B3738" s="435"/>
      <c r="C3738" s="435"/>
      <c r="D3738" s="435"/>
      <c r="E3738" s="435"/>
      <c r="F3738" s="435"/>
      <c r="G3738" s="435"/>
      <c r="H3738" s="435"/>
      <c r="I3738" s="435"/>
      <c r="J3738" s="435"/>
      <c r="K3738" s="435"/>
      <c r="L3738" s="435"/>
      <c r="M3738" s="435"/>
      <c r="N3738" s="435"/>
      <c r="O3738" s="435"/>
      <c r="P3738" s="435"/>
      <c r="Q3738" s="435"/>
      <c r="R3738" s="435"/>
      <c r="S3738" s="435"/>
      <c r="T3738" s="435"/>
      <c r="U3738" s="435"/>
      <c r="V3738" s="435"/>
      <c r="W3738" s="435"/>
      <c r="X3738" s="435"/>
      <c r="Y3738" s="435"/>
      <c r="Z3738" s="510"/>
    </row>
    <row r="3739" spans="1:26" ht="19.5" customHeight="1" thickTop="1" thickBot="1">
      <c r="A3739" s="478" t="s">
        <v>44</v>
      </c>
      <c r="B3739" s="479"/>
      <c r="C3739" s="479"/>
      <c r="D3739" s="479"/>
      <c r="E3739" s="479"/>
      <c r="F3739" s="479"/>
      <c r="G3739" s="479"/>
      <c r="H3739" s="479"/>
      <c r="I3739" s="479"/>
      <c r="J3739" s="479"/>
      <c r="K3739" s="506"/>
      <c r="L3739" s="425" t="s">
        <v>45</v>
      </c>
      <c r="M3739" s="426"/>
      <c r="N3739" s="426"/>
      <c r="O3739" s="426"/>
      <c r="P3739" s="426"/>
      <c r="Q3739" s="426"/>
      <c r="R3739" s="426"/>
      <c r="S3739" s="426"/>
      <c r="T3739" s="426"/>
      <c r="U3739" s="426"/>
      <c r="V3739" s="160"/>
      <c r="W3739" s="428" t="s">
        <v>39</v>
      </c>
      <c r="X3739" s="428"/>
      <c r="Y3739" s="161"/>
      <c r="Z3739" s="510"/>
    </row>
    <row r="3740" spans="1:26" ht="17.25" customHeight="1" thickTop="1">
      <c r="A3740" s="99" t="s">
        <v>22</v>
      </c>
      <c r="B3740" s="100"/>
      <c r="C3740" s="101">
        <f>'3rd 1'!B4</f>
        <v>201</v>
      </c>
      <c r="D3740" s="101">
        <f>'3rd 2'!B4</f>
        <v>202</v>
      </c>
      <c r="E3740" s="101">
        <f>'3rd 3'!B4</f>
        <v>203</v>
      </c>
      <c r="F3740" s="101">
        <f>'3rd 4'!B4</f>
        <v>204</v>
      </c>
      <c r="G3740" s="101">
        <f>'3rd 5'!B4</f>
        <v>205</v>
      </c>
      <c r="H3740" s="101">
        <f>'3rd 6'!B4</f>
        <v>0</v>
      </c>
      <c r="I3740" s="430" t="s">
        <v>0</v>
      </c>
      <c r="J3740" s="430" t="s">
        <v>3</v>
      </c>
      <c r="K3740" s="432" t="s">
        <v>2</v>
      </c>
      <c r="L3740" s="101">
        <f>'4th 1'!B4</f>
        <v>206</v>
      </c>
      <c r="M3740" s="101">
        <f>'4th 2'!B4</f>
        <v>207</v>
      </c>
      <c r="N3740" s="101">
        <f>'4th 3'!B4</f>
        <v>208</v>
      </c>
      <c r="O3740" s="101">
        <f>'4th 4'!B4</f>
        <v>209</v>
      </c>
      <c r="P3740" s="101">
        <f>'4th 5'!B4</f>
        <v>210</v>
      </c>
      <c r="Q3740" s="101">
        <f>'4th 6'!B4</f>
        <v>211</v>
      </c>
      <c r="R3740" s="101">
        <f>'4th 7'!B4</f>
        <v>0</v>
      </c>
      <c r="S3740" s="429" t="s">
        <v>0</v>
      </c>
      <c r="T3740" s="429" t="s">
        <v>3</v>
      </c>
      <c r="U3740" s="431" t="s">
        <v>2</v>
      </c>
      <c r="V3740" s="433" t="s">
        <v>62</v>
      </c>
      <c r="W3740" s="434"/>
      <c r="X3740" s="434"/>
      <c r="Y3740" s="162" t="str">
        <f>IF(X3741&gt;=4,"A+",IF(X3741&gt;=3.75,"A",IF(X3741&gt;=3.5,"A-",IF(X3741&gt;=3.25,"B+",IF(X3741&gt;=3,"B",IF(X3741&gt;=2.75,"B-",IF(X3741&gt;=2.5,"C+",IF(X3741&gt;=2,"C","F"))))))))</f>
        <v>F</v>
      </c>
      <c r="Z3740" s="510"/>
    </row>
    <row r="3741" spans="1:26" ht="63.75" customHeight="1">
      <c r="A3741" s="77" t="s">
        <v>63</v>
      </c>
      <c r="B3741" s="86"/>
      <c r="C3741" s="79">
        <f>IF('3rd 1'!C67&gt;0,'3rd 1'!D6,IF('3rd 1'!K67&gt;0,'3rd 1'!L6,IF('3rd 1'!S67&gt;0,'3rd 1'!T6,0)))</f>
        <v>0</v>
      </c>
      <c r="D3741" s="79">
        <f>IF('3rd 2'!C67&gt;0,'3rd 2'!D6,IF('3rd 2'!K67&gt;0,'3rd 2'!L6,IF('3rd 2'!S67&gt;0,'3rd 2'!T6,0)))</f>
        <v>0</v>
      </c>
      <c r="E3741" s="79">
        <f>IF('3rd 3'!C67&gt;0,'3rd 3'!D6,IF('3rd 3'!K67&gt;0,'3rd 3'!L6,IF('3rd 3'!S67&gt;0,'3rd 3'!T6,0)))</f>
        <v>0</v>
      </c>
      <c r="F3741" s="79">
        <f>IF('3rd 4'!C67&gt;0,'3rd 4'!D6,IF('3rd 4'!K67&gt;0,'3rd 4'!L6,IF('3rd 4'!S67&gt;0,'3rd 4'!T6,0)))</f>
        <v>0</v>
      </c>
      <c r="G3741" s="79">
        <f>IF('3rd 5'!C67&gt;0,'3rd 5'!D6,IF('3rd 5'!K67&gt;0,'3rd 5'!L6,IF('3rd 5'!S67&gt;0,'3rd 5'!T6,0)))</f>
        <v>0</v>
      </c>
      <c r="H3741" s="79">
        <f>IF('3rd 6'!C67&gt;0,'3rd 6'!D6,IF('3rd 6'!K67&gt;0,'3rd 6'!L6,IF('3rd 6'!S67&gt;0,'3rd 6'!T6,0)))</f>
        <v>0</v>
      </c>
      <c r="I3741" s="481"/>
      <c r="J3741" s="481"/>
      <c r="K3741" s="482"/>
      <c r="L3741" s="79">
        <f>IF('4th 1'!C67&gt;0,'4th 1'!D6,IF('4th 1'!K67&gt;0,'4th 1'!L6,IF('4th 1'!S67&gt;0,'4th 1'!T6,0)))</f>
        <v>0</v>
      </c>
      <c r="M3741" s="79">
        <f>IF('4th 2'!C67&gt;0,'4th 2'!D6,IF('4th 2'!K67&gt;0,'4th 2'!L6,IF('4th 2'!S67&gt;0,'4th 2'!T6,0)))</f>
        <v>0</v>
      </c>
      <c r="N3741" s="79">
        <f>IF('4th 3'!C67&gt;0,'4th 3'!D6,IF('4th 3'!K67&gt;0,'4th 3'!L6,IF('4th 3'!S67&gt;0,'4th 3'!T6,0)))</f>
        <v>0</v>
      </c>
      <c r="O3741" s="79">
        <f>IF('4th 4'!C67&gt;0,'4th 4'!D6,IF('4th 4'!K67&gt;0,'4th 4'!L6,IF('4th 4'!S67&gt;0,'4th 4'!T6,0)))</f>
        <v>0</v>
      </c>
      <c r="P3741" s="79">
        <f>IF('4th 5'!C67&gt;0,'4th 5'!D6,IF('4th 5'!K67&gt;0,'4th 5'!L6,IF('4th 5'!S67&gt;0,'4th 5'!T6,0)))</f>
        <v>0</v>
      </c>
      <c r="Q3741" s="79">
        <f>IF('4th 6'!C67&gt;0,'4th 6'!D6,IF('4th 6'!K67&gt;0,'4th 6'!L6,IF('4th 6'!S67&gt;0,'4th 6'!T6,0)))</f>
        <v>0</v>
      </c>
      <c r="R3741" s="79">
        <f>IF('4th 7'!C67&gt;0,'4th 7'!D6,IF('4th 7'!K67&gt;0,'4th 7'!L6,IF('4th 7'!S67&gt;0,'4th 7'!T6,0)))</f>
        <v>0</v>
      </c>
      <c r="S3741" s="429"/>
      <c r="T3741" s="429"/>
      <c r="U3741" s="431"/>
      <c r="V3741" s="335">
        <f>IF(I3743&gt;0,(V3746+V3730),0)</f>
        <v>0</v>
      </c>
      <c r="W3741" s="254">
        <f>IF(I3743&gt;0,(W3746+W3730),0)</f>
        <v>0</v>
      </c>
      <c r="X3741" s="336">
        <f>IF(S3743&gt;0,(W3741/63),IF(I3743&gt;0,(W3741/46.5),0))</f>
        <v>0</v>
      </c>
      <c r="Y3741" s="163">
        <f>IF(X3741&gt;=2.5,Y3740,IF(X3741&gt;=2.25,"C",IF(X3741&gt;=2,"D",IF(X3741=0,0,"F"))))</f>
        <v>0</v>
      </c>
      <c r="Z3741" s="510"/>
    </row>
    <row r="3742" spans="1:26" ht="16.5">
      <c r="A3742" s="458" t="s">
        <v>27</v>
      </c>
      <c r="B3742" s="459"/>
      <c r="C3742" s="102">
        <f>IF('3rd 1'!C67&gt;0,'3rd 1'!H4,IF('3rd 1'!K67&gt;0,'3rd 1'!P4,IF('3rd 1'!S67&gt;0,'3rd 1'!X4,0)))</f>
        <v>0</v>
      </c>
      <c r="D3742" s="102">
        <f>IF('3rd 2'!C67&gt;0,'3rd 2'!H4,IF('3rd 2'!K67&gt;0,'3rd 2'!P4,IF('3rd 2'!S67&gt;0,'3rd 2'!X4,0)))</f>
        <v>0</v>
      </c>
      <c r="E3742" s="102">
        <f>IF('3rd 3'!C67&gt;0,'3rd 3'!H4,IF('3rd 3'!K67&gt;0,'3rd 3'!P4,IF('3rd 3'!S67&gt;0,'3rd 3'!X4,0)))</f>
        <v>0</v>
      </c>
      <c r="F3742" s="102">
        <f>IF('3rd 4'!C67&gt;0,'3rd 4'!H4,IF('3rd 4'!K67&gt;0,'3rd 4'!P4,IF('3rd 4'!S67&gt;0,'3rd 4'!X4,0)))</f>
        <v>0</v>
      </c>
      <c r="G3742" s="102">
        <f>IF('3rd 5'!C67&gt;0,'3rd 5'!H4,IF('3rd 5'!K67&gt;0,'3rd 5'!P4,IF('3rd 5'!S67&gt;0,'3rd 5'!X4,0)))</f>
        <v>0</v>
      </c>
      <c r="H3742" s="102">
        <f>IF('3rd 6'!C67&gt;0,'3rd 6'!H4,IF('3rd 6'!K67&gt;0,'3rd 6'!P4,IF('3rd 6'!S67&gt;0,'3rd 6'!X4,0)))</f>
        <v>0</v>
      </c>
      <c r="I3742" s="481"/>
      <c r="J3742" s="481"/>
      <c r="K3742" s="482"/>
      <c r="L3742" s="102">
        <f>IF('4th 1'!C67&gt;0,'4th 1'!H4,IF('4th 1'!K67&gt;0,'4th 1'!P4,IF('4th 1'!S67&gt;0,'4th 1'!X4,0)))</f>
        <v>0</v>
      </c>
      <c r="M3742" s="102">
        <f>IF('4th 2'!C67&gt;0,'4th 2'!H4,IF('4th 2'!K67&gt;0,'4th 2'!P4,IF('4th 2'!S67&gt;0,'4th 2'!X4,0)))</f>
        <v>0</v>
      </c>
      <c r="N3742" s="102">
        <f>IF('4th 3'!C67&gt;0,'4th 3'!H4,IF('4th 3'!K67&gt;0,'4th 3'!P4,IF('4th 3'!S67&gt;0,'4th 3'!X4,0)))</f>
        <v>0</v>
      </c>
      <c r="O3742" s="102">
        <f>IF('4th 4'!C67&gt;0,'4th 4'!H4,IF('4th 4'!K67&gt;0,'4th 4'!P4,IF('4th 4'!S67&gt;0,'4th 4'!X4,0)))</f>
        <v>0</v>
      </c>
      <c r="P3742" s="102">
        <f>IF('4th 5'!C67&gt;0,'4th 5'!H4,IF('4th 5'!K67&gt;0,'4th 5'!P4,IF('4th 5'!S67&gt;0,'4th 5'!X4,0)))</f>
        <v>0</v>
      </c>
      <c r="Q3742" s="102">
        <f>IF('4th 6'!C67&gt;0,'4th 6'!H4,IF('4th 6'!K67&gt;0,'4th 6'!P4,IF('4th 6'!S67&gt;0,'4th 6'!X4,0)))</f>
        <v>0</v>
      </c>
      <c r="R3742" s="102">
        <f>IF('4th 7'!C67&gt;0,'4th 7'!H4,IF('4th 7'!K67&gt;0,'4th 7'!P4,IF('4th 7'!S67&gt;0,'4th 7'!X4,0)))</f>
        <v>0</v>
      </c>
      <c r="S3742" s="430"/>
      <c r="T3742" s="430"/>
      <c r="U3742" s="432"/>
      <c r="V3742" s="460" t="s">
        <v>41</v>
      </c>
      <c r="W3742" s="461"/>
      <c r="X3742" s="461"/>
      <c r="Y3742" s="462"/>
      <c r="Z3742" s="510"/>
    </row>
    <row r="3743" spans="1:26" ht="17.25" thickBot="1">
      <c r="A3743" s="463" t="s">
        <v>11</v>
      </c>
      <c r="B3743" s="464"/>
      <c r="C3743" s="102">
        <v>100</v>
      </c>
      <c r="D3743" s="102">
        <v>100</v>
      </c>
      <c r="E3743" s="102">
        <v>100</v>
      </c>
      <c r="F3743" s="102">
        <v>100</v>
      </c>
      <c r="G3743" s="102">
        <v>100</v>
      </c>
      <c r="H3743" s="102">
        <v>100</v>
      </c>
      <c r="I3743" s="465">
        <f>(C3747*C3742)+(D3747*D3742)+(E3747*E3742)+(F3747*F3742)+(G3747*G3742)+(H3747*H3742)</f>
        <v>0</v>
      </c>
      <c r="J3743" s="84"/>
      <c r="K3743" s="103" t="e">
        <f>IF(J3744&gt;=4,"A+",IF(J3744&gt;=3.75,"A",IF(J3744&gt;=3.5,"A-",IF(J3744&gt;=3.25,"B+",IF(J3744&gt;=3,"B",IF(J3744&gt;=2.75,"B-",IF(J3744&gt;=2.5,"C+",IF(J3744&gt;=2,"C","F"))))))))</f>
        <v>#DIV/0!</v>
      </c>
      <c r="L3743" s="102">
        <v>100</v>
      </c>
      <c r="M3743" s="102">
        <v>100</v>
      </c>
      <c r="N3743" s="102">
        <v>100</v>
      </c>
      <c r="O3743" s="102">
        <v>100</v>
      </c>
      <c r="P3743" s="102">
        <v>100</v>
      </c>
      <c r="Q3743" s="102">
        <v>100</v>
      </c>
      <c r="R3743" s="102">
        <v>100</v>
      </c>
      <c r="S3743" s="465">
        <f>(L3747*L3742)+(M3747*M3742)+(N3747*N3742)+(O3747*O3742)+(P3747*P3742)+(Q3747*Q3742)+(R3747*R3742)</f>
        <v>0</v>
      </c>
      <c r="T3743" s="84"/>
      <c r="U3743" s="103" t="e">
        <f>IF(T3744&gt;=4,"A+",IF(T3744&gt;=3.75,"A",IF(T3744&gt;=3.5,"A-",IF(T3744&gt;=3.25,"B+",IF(T3744&gt;=3,"B",IF(T3744&gt;=2.75,"B-",IF(T3744&gt;=2.5,"C+",IF(T3744&gt;=2,"C","F"))))))))</f>
        <v>#DIV/0!</v>
      </c>
      <c r="V3743" s="467" t="s">
        <v>29</v>
      </c>
      <c r="W3743" s="469" t="s">
        <v>0</v>
      </c>
      <c r="X3743" s="469" t="s">
        <v>3</v>
      </c>
      <c r="Y3743" s="476" t="s">
        <v>2</v>
      </c>
      <c r="Z3743" s="510"/>
    </row>
    <row r="3744" spans="1:26" ht="17.25" thickTop="1">
      <c r="A3744" s="77" t="s">
        <v>28</v>
      </c>
      <c r="B3744" s="86"/>
      <c r="C3744" s="104">
        <f>IF('3rd 1'!C67&gt;0,'3rd 1'!C67,IF('3rd 1'!K67&gt;0,'3rd 1'!K67,IF('3rd 1'!S67&gt;0,'3rd 1'!S67,0)))</f>
        <v>0</v>
      </c>
      <c r="D3744" s="104">
        <f>IF('3rd 2'!C67&gt;0,'3rd 2'!C67,IF('3rd 2'!K67&gt;0,'3rd 2'!K67,IF('3rd 2'!S67&gt;0,'3rd 2'!S67,0)))</f>
        <v>0</v>
      </c>
      <c r="E3744" s="104">
        <f>IF('3rd 3'!C67&gt;0,'3rd 3'!C67,IF('3rd 3'!K67&gt;0,'3rd 3'!K67,IF('3rd 3'!S67&gt;0,'3rd 3'!S67,0)))</f>
        <v>0</v>
      </c>
      <c r="F3744" s="104">
        <f>IF('3rd 4'!C67&gt;0,'3rd 4'!C67,IF('3rd 4'!K67&gt;0,'3rd 4'!K67,IF('3rd 4'!S67&gt;0,'3rd 4'!S67,0)))</f>
        <v>0</v>
      </c>
      <c r="G3744" s="104">
        <f>IF('3rd 5'!C67&gt;0,'3rd 5'!C67,IF('3rd 5'!K67&gt;0,'3rd 5'!K67,IF('3rd 5'!S67&gt;0,'3rd 5'!S67,0)))</f>
        <v>0</v>
      </c>
      <c r="H3744" s="104">
        <f>IF('3rd 6'!C67&gt;0,'3rd 6'!C67,IF('3rd 6'!K67&gt;0,'3rd 6'!K67,IF('3rd 6'!S67&gt;0,'3rd 6'!S67,0)))</f>
        <v>0</v>
      </c>
      <c r="I3744" s="457"/>
      <c r="J3744" s="485" t="e">
        <f>I3743/(C3742+D3742+E3742+F3742+G3742+H3742)</f>
        <v>#DIV/0!</v>
      </c>
      <c r="K3744" s="90"/>
      <c r="L3744" s="104">
        <f>IF('4th 1'!C67&gt;0,'4th 1'!C67,IF('4th 1'!K67&gt;0,'4th 1'!K67,IF('4th 1'!S67&gt;0,'4th 1'!S67,0)))</f>
        <v>0</v>
      </c>
      <c r="M3744" s="104">
        <f>IF('4th 2'!C67&gt;0,'4th 2'!C67,IF('4th 2'!K67&gt;0,'4th 2'!K67,IF('4th 2'!S67&gt;0,'4th 2'!S67,0)))</f>
        <v>0</v>
      </c>
      <c r="N3744" s="104">
        <f>IF('4th 3'!C67&gt;0,'4th 3'!C67,IF('4th 3'!K67&gt;0,'4th 3'!K67,IF('4th 3'!S67&gt;0,'4th 3'!S67,0)))</f>
        <v>0</v>
      </c>
      <c r="O3744" s="104">
        <f>IF('4th 4'!C67&gt;0,'4th 4'!C67,IF('4th 4'!K67&gt;0,'4th 4'!K67,IF('4th 4'!S67&gt;0,'4th 4'!S67,0)))</f>
        <v>0</v>
      </c>
      <c r="P3744" s="104">
        <f>IF('4th 5'!C67&gt;0,'4th 5'!C67,IF('4th 5'!K67&gt;0,'4th 5'!K67,IF('4th 5'!S67&gt;0,'4th 5'!S67,0)))</f>
        <v>0</v>
      </c>
      <c r="Q3744" s="104">
        <f>IF('4th 6'!C67&gt;0,'4th 6'!C67,IF('4th 6'!K67&gt;0,'4th 6'!K67,IF('4th 6'!S67&gt;0,'4th 6'!S67,0)))</f>
        <v>0</v>
      </c>
      <c r="R3744" s="104">
        <f>IF('4th 7'!C67&gt;0,'4th 7'!C67,IF('4th 7'!K67&gt;0,'4th 7'!K67,IF('4th 7'!S67&gt;0,'4th 7'!S67,0)))</f>
        <v>0</v>
      </c>
      <c r="S3744" s="457"/>
      <c r="T3744" s="485" t="e">
        <f>S3743/(L3742+M3742+N3742+O3742+P3742+Q3742+R3742)</f>
        <v>#DIV/0!</v>
      </c>
      <c r="U3744" s="90"/>
      <c r="V3744" s="468"/>
      <c r="W3744" s="470"/>
      <c r="X3744" s="471"/>
      <c r="Y3744" s="477"/>
      <c r="Z3744" s="510"/>
    </row>
    <row r="3745" spans="1:28" ht="17.25">
      <c r="A3745" s="423" t="s">
        <v>26</v>
      </c>
      <c r="B3745" s="91" t="s">
        <v>60</v>
      </c>
      <c r="C3745" s="104">
        <f>IF('3rd 1'!C67&gt;0,'3rd 1'!J67,IF('3rd 1'!K67&gt;0,'3rd 1'!R67,IF('3rd 1'!S67&gt;0,'3rd 1'!Z67,0)))</f>
        <v>0</v>
      </c>
      <c r="D3745" s="104">
        <f>IF('3rd 2'!C67&gt;0,'3rd 2'!J67,IF('3rd 2'!K67&gt;0,'3rd 2'!R67,IF('3rd 2'!S67&gt;0,'3rd 2'!Z67,0)))</f>
        <v>0</v>
      </c>
      <c r="E3745" s="104">
        <f>IF('3rd 3'!C67&gt;0,'3rd 3'!J67,IF('3rd 3'!K67&gt;0,'3rd 3'!R67,IF('3rd 3'!S67&gt;0,'3rd 3'!Z67,0)))</f>
        <v>0</v>
      </c>
      <c r="F3745" s="104">
        <f>IF('3rd 4'!C67&gt;0,'3rd 4'!J67,IF('3rd 4'!K67&gt;0,'3rd 4'!R67,IF('3rd 4'!S67&gt;0,'3rd 4'!Z67,0)))</f>
        <v>0</v>
      </c>
      <c r="G3745" s="104">
        <f>IF('3rd 5'!C67&gt;0,'3rd 5'!J67,IF('3rd 5'!K67&gt;0,'3rd 5'!R67,IF('3rd 5'!S67&gt;0,'3rd 5'!Z67,0)))</f>
        <v>0</v>
      </c>
      <c r="H3745" s="104">
        <f>IF('3rd 6'!C67&gt;0,'3rd 6'!J67,IF('3rd 6'!K67&gt;0,'3rd 6'!R67,IF('3rd 6'!S67&gt;0,'3rd 6'!Z67,0)))</f>
        <v>0</v>
      </c>
      <c r="I3745" s="457"/>
      <c r="J3745" s="525"/>
      <c r="K3745" s="442" t="e">
        <f>IF(J3744&gt;=2.5,K3743,IF(J3744&gt;=2.25,"C",IF(J3744&gt;=2,"D",IF(J3744=0,0,"F"))))</f>
        <v>#DIV/0!</v>
      </c>
      <c r="L3745" s="104">
        <f>IF('4th 1'!C67&gt;0,'4th 1'!J67,IF('4th 1'!K67&gt;0,'4th 1'!R67,IF('4th 1'!S67&gt;0,'4th 1'!Z67,0)))</f>
        <v>0</v>
      </c>
      <c r="M3745" s="104">
        <f>IF('4th 2'!C67&gt;0,'4th 2'!J67,IF('4th 2'!K67&gt;0,'4th 2'!R67,IF('4th 2'!S67&gt;0,'4th 2'!Z67,0)))</f>
        <v>0</v>
      </c>
      <c r="N3745" s="104">
        <f>IF('4th 3'!C67&gt;0,'4th 3'!J67,IF('4th 3'!K67&gt;0,'4th 3'!R67,IF('4th 3'!S67&gt;0,'4th 3'!Z67,0)))</f>
        <v>0</v>
      </c>
      <c r="O3745" s="104">
        <f>IF('4th 4'!C67&gt;0,'4th 4'!J67,IF('4th 4'!K67&gt;0,'4th 4'!R67,IF('4th 4'!S67&gt;0,'4th 4'!Z67,0)))</f>
        <v>0</v>
      </c>
      <c r="P3745" s="104">
        <f>IF('4th 5'!C67&gt;0,'4th 5'!J67,IF('4th 5'!K67&gt;0,'4th 5'!R67,IF('4th 5'!S67&gt;0,'4th 5'!Z67,0)))</f>
        <v>0</v>
      </c>
      <c r="Q3745" s="104">
        <f>IF('4th 6'!C67&gt;0,'4th 6'!J67,IF('4th 6'!K67&gt;0,'4th 6'!R67,IF('4th 6'!S67&gt;0,'4th 6'!Z67,0)))</f>
        <v>0</v>
      </c>
      <c r="R3745" s="104">
        <f>IF('4th 7'!C67&gt;0,'4th 7'!J67,IF('4th 7'!K67&gt;0,'4th 7'!R67,IF('4th 7'!S67&gt;0,'4th 7'!Z67,0)))</f>
        <v>0</v>
      </c>
      <c r="S3745" s="457"/>
      <c r="T3745" s="525"/>
      <c r="U3745" s="442" t="e">
        <f>IF(T3744&gt;=2.5,U3743,IF(T3744&gt;=2.25,"C",IF(T3744&gt;=2,"D",IF(T3744=0,0,"F"))))</f>
        <v>#DIV/0!</v>
      </c>
      <c r="V3745" s="454" t="s">
        <v>40</v>
      </c>
      <c r="W3745" s="443"/>
      <c r="X3745" s="443"/>
      <c r="Y3745" s="455"/>
      <c r="Z3745" s="510"/>
      <c r="AA3745" s="105"/>
      <c r="AB3745" s="105"/>
    </row>
    <row r="3746" spans="1:28" ht="16.5" customHeight="1">
      <c r="A3746" s="424"/>
      <c r="B3746" s="91" t="s">
        <v>67</v>
      </c>
      <c r="C3746" s="117">
        <f>'3rd 1'!AA67</f>
        <v>0</v>
      </c>
      <c r="D3746" s="117">
        <f>'3rd 2'!AA67</f>
        <v>0</v>
      </c>
      <c r="E3746" s="117">
        <f>'3rd 3'!AA67</f>
        <v>0</v>
      </c>
      <c r="F3746" s="117">
        <f>'3rd 4'!AA67</f>
        <v>0</v>
      </c>
      <c r="G3746" s="117">
        <f>'3rd 5'!AA67</f>
        <v>0</v>
      </c>
      <c r="H3746" s="117">
        <f>'3rd 6'!AA67</f>
        <v>0</v>
      </c>
      <c r="I3746" s="457"/>
      <c r="J3746" s="525"/>
      <c r="K3746" s="491"/>
      <c r="L3746" s="117">
        <f>'4th 1'!AA67</f>
        <v>0</v>
      </c>
      <c r="M3746" s="117">
        <f>'4th 2'!AA67</f>
        <v>0</v>
      </c>
      <c r="N3746" s="117">
        <f>'4th 3'!AA67</f>
        <v>0</v>
      </c>
      <c r="O3746" s="117">
        <f>'4th 4'!AA67</f>
        <v>0</v>
      </c>
      <c r="P3746" s="117">
        <f>'4th 5'!AA67</f>
        <v>0</v>
      </c>
      <c r="Q3746" s="117">
        <f>'4th 6'!AA67</f>
        <v>0</v>
      </c>
      <c r="R3746" s="117">
        <f>'4th 7'!AA67</f>
        <v>0</v>
      </c>
      <c r="S3746" s="457"/>
      <c r="T3746" s="525"/>
      <c r="U3746" s="491"/>
      <c r="V3746" s="444">
        <f>IF((C3747+C3749)=0,0,C3742)+IF((D3747+D3749)=0,0,D3742)+IF((E3747+E3749)=0,0,E3742)+IF((F3747+F3749)=0,0,F3742)+IF((G3747+G3749)=0,0,G3742)+IF((H3747+H3749)=0,0,H3742)+IF((L3747+L3749)=0,0,L3742)+IF((M3747+M3749)=0,0,M3742)+IF((N3747+N3749)=0,0,N3742)+IF((O3747+O3749)=0,0,O3742)+IF((P3747+P3749)=0,0,P3742)+IF((Q3747+Q3749)=0,0,Q3742)+IF((R3747+R3749)=0,0,R3742)+IF(E3779&gt;0,1.5,0)</f>
        <v>0</v>
      </c>
      <c r="W3746" s="457">
        <f>I3743+S3743+(E3779*1.5)</f>
        <v>0</v>
      </c>
      <c r="X3746" s="440" t="e">
        <f>IF(S3743&gt;0,(W3746/31.5),J3744)</f>
        <v>#DIV/0!</v>
      </c>
      <c r="Y3746" s="164" t="e">
        <f>IF(X3746&gt;=4,"A+",IF(X3746&gt;=3.75,"A",IF(X3746&gt;=3.5,"A-",IF(X3746&gt;=3.25,"B+",IF(X3746&gt;=3,"B",IF(X3746&gt;=2.75,"B-",IF(X3746&gt;=2.5,"C+",IF(X3746&gt;=2,"C","F"))))))))</f>
        <v>#DIV/0!</v>
      </c>
      <c r="Z3746" s="510"/>
    </row>
    <row r="3747" spans="1:28" ht="16.5">
      <c r="A3747" s="424"/>
      <c r="B3747" s="91" t="s">
        <v>1</v>
      </c>
      <c r="C3747" s="104">
        <f>'3rd 1'!AC67</f>
        <v>0</v>
      </c>
      <c r="D3747" s="104">
        <f>'3rd 2'!AC67</f>
        <v>0</v>
      </c>
      <c r="E3747" s="104">
        <f>'3rd 3'!AC67</f>
        <v>0</v>
      </c>
      <c r="F3747" s="104">
        <f>'3rd 4'!AC67</f>
        <v>0</v>
      </c>
      <c r="G3747" s="104">
        <f>'3rd 5'!AC67</f>
        <v>0</v>
      </c>
      <c r="H3747" s="104">
        <f>'3rd 6'!AC67</f>
        <v>0</v>
      </c>
      <c r="I3747" s="457"/>
      <c r="J3747" s="525"/>
      <c r="K3747" s="106"/>
      <c r="L3747" s="104">
        <f>'4th 1'!AC67</f>
        <v>0</v>
      </c>
      <c r="M3747" s="104">
        <f>'4th 2'!AC67</f>
        <v>0</v>
      </c>
      <c r="N3747" s="104">
        <f>'4th 3'!AC67</f>
        <v>0</v>
      </c>
      <c r="O3747" s="104">
        <f>'4th 4'!AC67</f>
        <v>0</v>
      </c>
      <c r="P3747" s="104">
        <f>'4th 5'!AC67</f>
        <v>0</v>
      </c>
      <c r="Q3747" s="104">
        <f>'4th 6'!AC67</f>
        <v>0</v>
      </c>
      <c r="R3747" s="107">
        <f>'4th 7'!AC67</f>
        <v>0</v>
      </c>
      <c r="S3747" s="457"/>
      <c r="T3747" s="525"/>
      <c r="U3747" s="108"/>
      <c r="V3747" s="456"/>
      <c r="W3747" s="448"/>
      <c r="X3747" s="441"/>
      <c r="Y3747" s="451" t="e">
        <f>IF(S3743&gt;0,(IF(X3746&gt;=2.5,Y3746,IF(X3746&gt;=2.25,"C",IF(X3746&gt;=2,"D","F")))),K3745)</f>
        <v>#DIV/0!</v>
      </c>
      <c r="Z3747" s="510"/>
    </row>
    <row r="3748" spans="1:28" ht="16.5">
      <c r="A3748" s="424"/>
      <c r="B3748" s="91" t="s">
        <v>2</v>
      </c>
      <c r="C3748" s="104" t="str">
        <f>'3rd 1'!AB67</f>
        <v/>
      </c>
      <c r="D3748" s="104" t="str">
        <f>'3rd 2'!AB67</f>
        <v/>
      </c>
      <c r="E3748" s="104" t="str">
        <f>'3rd 3'!AB67</f>
        <v/>
      </c>
      <c r="F3748" s="104" t="str">
        <f>'3rd 4'!AB67</f>
        <v/>
      </c>
      <c r="G3748" s="104" t="str">
        <f>'3rd 5'!AB67</f>
        <v/>
      </c>
      <c r="H3748" s="104" t="str">
        <f>'3rd 6'!AB67</f>
        <v/>
      </c>
      <c r="I3748" s="457"/>
      <c r="J3748" s="98"/>
      <c r="K3748" s="90"/>
      <c r="L3748" s="104" t="str">
        <f>'4th 1'!AB67</f>
        <v/>
      </c>
      <c r="M3748" s="104" t="str">
        <f>'4th 2'!AB67</f>
        <v/>
      </c>
      <c r="N3748" s="104" t="str">
        <f>'4th 3'!AB67</f>
        <v/>
      </c>
      <c r="O3748" s="104" t="str">
        <f>'4th 4'!AB67</f>
        <v/>
      </c>
      <c r="P3748" s="104" t="str">
        <f>'4th 5'!AB67</f>
        <v/>
      </c>
      <c r="Q3748" s="104" t="str">
        <f>'4th 6'!AB67</f>
        <v/>
      </c>
      <c r="R3748" s="104" t="str">
        <f>'4th 7'!AB67</f>
        <v/>
      </c>
      <c r="S3748" s="457"/>
      <c r="T3748" s="98"/>
      <c r="U3748" s="109"/>
      <c r="V3748" s="446"/>
      <c r="W3748" s="449"/>
      <c r="X3748" s="450"/>
      <c r="Y3748" s="452"/>
      <c r="Z3748" s="510"/>
    </row>
    <row r="3749" spans="1:28" ht="16.5" customHeight="1">
      <c r="A3749" s="413" t="s">
        <v>127</v>
      </c>
      <c r="B3749" s="91" t="s">
        <v>1</v>
      </c>
      <c r="C3749" s="104">
        <f>'3rd 1'!AD67</f>
        <v>0</v>
      </c>
      <c r="D3749" s="104">
        <f>'3rd 2'!AD67</f>
        <v>0</v>
      </c>
      <c r="E3749" s="104">
        <f>'3rd 3'!AD67</f>
        <v>0</v>
      </c>
      <c r="F3749" s="104">
        <f>'3rd 4'!AD67</f>
        <v>0</v>
      </c>
      <c r="G3749" s="104">
        <f>'3rd 5'!AD67</f>
        <v>0</v>
      </c>
      <c r="H3749" s="104">
        <f>'3rd 6'!AD67</f>
        <v>0</v>
      </c>
      <c r="I3749" s="415">
        <f>(C3749*C3742)+(D3749*D3742)+(E3749*E3742)+(F3749*F3742)+(G3749*G3742)+(H3749*H3742)</f>
        <v>0</v>
      </c>
      <c r="J3749" s="417">
        <f>IF(C3749&gt;0,(C3747*C3742),0)+IF(D3749&gt;0,(D3747*D3742),0)+IF(E3749&gt;0,(E3747*E3742),0)+IF(F3749&gt;0,(F3747*F3742),0)+IF(G3749&gt;0,(G3747*G3742),0)+IF(H3749&gt;0,(H3747*H3742),0)</f>
        <v>0</v>
      </c>
      <c r="K3749" s="418">
        <f>IF(C3749&gt;C3747,((C3749*C3742)-(C3747*C3742)),0)+IF(D3749&gt;D3747,((D3749*D3742)-(D3747*D3742)),0)+IF(E3749&gt;E3747,((E3749*E3742)-(E3747*E3742)),0)+IF(F3749&gt;F3747,((F3749*F3742)-(F3747*F3742)),0)+IF(G3749&gt;G3747,((G3749*G3742)-(G3747*G3742)),0)+IF(H3749&gt;H3747,((H3749*H3742)-(H3747*H3742)),0)</f>
        <v>0</v>
      </c>
      <c r="L3749" s="165">
        <f>'4th 1'!AD67</f>
        <v>0</v>
      </c>
      <c r="M3749" s="104">
        <f>'4th 2'!AD67</f>
        <v>0</v>
      </c>
      <c r="N3749" s="104">
        <f>'4th 3'!AD67</f>
        <v>0</v>
      </c>
      <c r="O3749" s="104">
        <f>'4th 4'!AD67</f>
        <v>0</v>
      </c>
      <c r="P3749" s="104">
        <f>'4th 5'!AD67</f>
        <v>0</v>
      </c>
      <c r="Q3749" s="104">
        <f>'4th 6'!AD67</f>
        <v>0</v>
      </c>
      <c r="R3749" s="104">
        <f>'4th 7'!AD67</f>
        <v>0</v>
      </c>
      <c r="S3749" s="415">
        <f>(L3749*L3742)+(M3749*M3742)+(N3749*N3742)+(O3749*O3742)+(P3749*P3742)+(Q3749*Q3742)+(R3749*R3742)</f>
        <v>0</v>
      </c>
      <c r="T3749" s="417">
        <f>IF(L3749&gt;0,(L3747*L3742),0)+IF(M3749&gt;0,(M3747*M3742),0)+IF(N3749&gt;0,(N3747*N3742),0)+IF(O3749&gt;0,(O3747*O3742),0)+IF(P3749&gt;0,(P3747*P3742),0)+IF(Q3749&gt;0,(Q3747*Q3742),0)+IF(R3749&gt;0,(R3747*R3742),0)</f>
        <v>0</v>
      </c>
      <c r="U3749" s="484">
        <f>IF(L3749&gt;L3747,((L3749*L3742)-(L3747*L3742)),0)+IF(M3749&gt;M3747,((M3749*M3742)-(M3747*M3742)),0)+IF(N3749&gt;N3747,((N3749*N3742)-(N3747*N3742)),0)+IF(O3749&gt;O3747,((O3749*O3742)-(O3747*O3742)),0)+IF(P3749&gt;P3747,((P3749*P3742)-(P3747*P3742)),0)+IF(Q3749&gt;Q3747,((Q3749*Q3742)-(Q3747*Q3742)),0)+IF(R3749&gt;R3747,((R3749*R3742)-(R3747*R3742)),0)</f>
        <v>0</v>
      </c>
      <c r="V3749" s="401">
        <f>I3749+S3749</f>
        <v>0</v>
      </c>
      <c r="W3749" s="436">
        <f>J3749+T3749</f>
        <v>0</v>
      </c>
      <c r="X3749" s="438">
        <f>K3749+U3749</f>
        <v>0</v>
      </c>
      <c r="Y3749" s="483">
        <f>K3749+U3749+X3736</f>
        <v>0</v>
      </c>
      <c r="Z3749" s="510"/>
    </row>
    <row r="3750" spans="1:28" ht="16.5" thickBot="1">
      <c r="A3750" s="414"/>
      <c r="B3750" s="157" t="s">
        <v>23</v>
      </c>
      <c r="C3750" s="180" t="str">
        <f>'3rd 1'!AE67</f>
        <v/>
      </c>
      <c r="D3750" s="180" t="str">
        <f>'3rd 2'!AE67</f>
        <v/>
      </c>
      <c r="E3750" s="180" t="str">
        <f>'3rd 3'!AE67</f>
        <v/>
      </c>
      <c r="F3750" s="180" t="str">
        <f>'3rd 4'!AE67</f>
        <v/>
      </c>
      <c r="G3750" s="180" t="str">
        <f>'3rd 5'!AE67</f>
        <v/>
      </c>
      <c r="H3750" s="180" t="str">
        <f>'3rd 6'!AE67</f>
        <v/>
      </c>
      <c r="I3750" s="416"/>
      <c r="J3750" s="416"/>
      <c r="K3750" s="419"/>
      <c r="L3750" s="180" t="str">
        <f>'4th 1'!AE67</f>
        <v/>
      </c>
      <c r="M3750" s="180" t="str">
        <f>'4th 2'!AE67</f>
        <v/>
      </c>
      <c r="N3750" s="180" t="str">
        <f>'4th 3'!AE67</f>
        <v/>
      </c>
      <c r="O3750" s="180" t="str">
        <f>'4th 4'!AE67</f>
        <v/>
      </c>
      <c r="P3750" s="180" t="str">
        <f>'4th 5'!AE67</f>
        <v/>
      </c>
      <c r="Q3750" s="180" t="str">
        <f>'4th 6'!AE67</f>
        <v/>
      </c>
      <c r="R3750" s="180" t="str">
        <f>'4th 7'!AE67</f>
        <v/>
      </c>
      <c r="S3750" s="416"/>
      <c r="T3750" s="416"/>
      <c r="U3750" s="419"/>
      <c r="V3750" s="402"/>
      <c r="W3750" s="437"/>
      <c r="X3750" s="439"/>
      <c r="Y3750" s="406"/>
      <c r="Z3750" s="510"/>
    </row>
    <row r="3751" spans="1:28" ht="19.5" customHeight="1" thickTop="1" thickBot="1">
      <c r="A3751" s="435" t="s">
        <v>31</v>
      </c>
      <c r="B3751" s="435"/>
      <c r="C3751" s="435"/>
      <c r="D3751" s="435"/>
      <c r="E3751" s="435"/>
      <c r="F3751" s="435"/>
      <c r="G3751" s="435"/>
      <c r="H3751" s="435"/>
      <c r="I3751" s="435"/>
      <c r="J3751" s="435"/>
      <c r="K3751" s="435"/>
      <c r="L3751" s="435"/>
      <c r="M3751" s="435"/>
      <c r="N3751" s="435"/>
      <c r="O3751" s="435"/>
      <c r="P3751" s="435"/>
      <c r="Q3751" s="435"/>
      <c r="R3751" s="435"/>
      <c r="S3751" s="435"/>
      <c r="T3751" s="435"/>
      <c r="U3751" s="435"/>
      <c r="V3751" s="435"/>
      <c r="W3751" s="435"/>
      <c r="X3751" s="435"/>
      <c r="Y3751" s="435"/>
      <c r="Z3751" s="510"/>
    </row>
    <row r="3752" spans="1:28" ht="17.25" customHeight="1" thickTop="1" thickBot="1">
      <c r="A3752" s="478" t="s">
        <v>46</v>
      </c>
      <c r="B3752" s="479"/>
      <c r="C3752" s="479"/>
      <c r="D3752" s="479"/>
      <c r="E3752" s="479"/>
      <c r="F3752" s="479"/>
      <c r="G3752" s="479"/>
      <c r="H3752" s="479"/>
      <c r="I3752" s="479"/>
      <c r="J3752" s="479"/>
      <c r="K3752" s="480"/>
      <c r="L3752" s="426" t="s">
        <v>47</v>
      </c>
      <c r="M3752" s="426"/>
      <c r="N3752" s="426"/>
      <c r="O3752" s="426"/>
      <c r="P3752" s="426"/>
      <c r="Q3752" s="426"/>
      <c r="R3752" s="426"/>
      <c r="S3752" s="426"/>
      <c r="T3752" s="426"/>
      <c r="U3752" s="427"/>
      <c r="V3752" s="160"/>
      <c r="W3752" s="428" t="s">
        <v>39</v>
      </c>
      <c r="X3752" s="428"/>
      <c r="Y3752" s="161"/>
      <c r="Z3752" s="510"/>
    </row>
    <row r="3753" spans="1:28" ht="17.25" thickTop="1">
      <c r="A3753" s="99" t="s">
        <v>22</v>
      </c>
      <c r="B3753" s="100"/>
      <c r="C3753" s="101">
        <f>'5th 1'!B4</f>
        <v>301</v>
      </c>
      <c r="D3753" s="101">
        <f>'5th 2'!B4</f>
        <v>302</v>
      </c>
      <c r="E3753" s="101">
        <f>'5th 3'!B4</f>
        <v>303</v>
      </c>
      <c r="F3753" s="101">
        <f>'5th 4'!B4</f>
        <v>304</v>
      </c>
      <c r="G3753" s="101">
        <f>'5th 5'!B4</f>
        <v>305</v>
      </c>
      <c r="H3753" s="101">
        <f>'5th 6'!B4</f>
        <v>0</v>
      </c>
      <c r="I3753" s="430" t="s">
        <v>0</v>
      </c>
      <c r="J3753" s="430" t="s">
        <v>3</v>
      </c>
      <c r="K3753" s="432" t="s">
        <v>2</v>
      </c>
      <c r="L3753" s="101">
        <f>'6th 1'!B4</f>
        <v>306</v>
      </c>
      <c r="M3753" s="101">
        <f>'6th 2'!B4</f>
        <v>307</v>
      </c>
      <c r="N3753" s="101">
        <f>'6th 3'!B4</f>
        <v>308</v>
      </c>
      <c r="O3753" s="101">
        <f>'6th 4'!B4</f>
        <v>309</v>
      </c>
      <c r="P3753" s="101">
        <f>'6th 5'!B4</f>
        <v>310</v>
      </c>
      <c r="Q3753" s="101">
        <f>'6th 6'!B4</f>
        <v>0</v>
      </c>
      <c r="R3753" s="101">
        <f>'6th 7'!B4</f>
        <v>0</v>
      </c>
      <c r="S3753" s="429" t="s">
        <v>0</v>
      </c>
      <c r="T3753" s="429" t="s">
        <v>3</v>
      </c>
      <c r="U3753" s="431" t="s">
        <v>2</v>
      </c>
      <c r="V3753" s="433" t="s">
        <v>62</v>
      </c>
      <c r="W3753" s="434"/>
      <c r="X3753" s="434"/>
      <c r="Y3753" s="162" t="str">
        <f>IF(X3754&gt;=4,"A+",IF(X3754&gt;=3.75,"A",IF(X3754&gt;=3.5,"A-",IF(X3754&gt;=3.25,"B+",IF(X3754&gt;=3,"B",IF(X3754&gt;=2.75,"B-",IF(X3754&gt;=2.5,"C+",IF(X3754&gt;=2,"C","F"))))))))</f>
        <v>F</v>
      </c>
      <c r="Z3753" s="510"/>
    </row>
    <row r="3754" spans="1:28" ht="65.25" customHeight="1">
      <c r="A3754" s="77" t="s">
        <v>63</v>
      </c>
      <c r="B3754" s="78"/>
      <c r="C3754" s="79">
        <f>IF('5th 1'!C67&gt;0,'5th 1'!D6,IF('5th 1'!K67&gt;0,'5th 1'!L6,IF('5th 1'!S67&gt;0,'5th 1'!T6,0)))</f>
        <v>0</v>
      </c>
      <c r="D3754" s="79">
        <f>IF('5th 2'!C67&gt;0,'5th 2'!D6,IF('5th 2'!K67&gt;0,'5th 2'!L6,IF('5th 2'!S67&gt;0,'5th 2'!T6,0)))</f>
        <v>0</v>
      </c>
      <c r="E3754" s="79">
        <f>IF('5th 3'!C67&gt;0,'5th 3'!D6,IF('5th 3'!K67&gt;0,'5th 3'!L6,IF('5th 3'!S67&gt;0,'5th 3'!T6,0)))</f>
        <v>0</v>
      </c>
      <c r="F3754" s="79">
        <f>IF('5th 4'!C67&gt;0,'5th 4'!D6,IF('5th 4'!K67&gt;0,'5th 4'!L6,IF('5th 4'!S67&gt;0,'5th 4'!T6,0)))</f>
        <v>0</v>
      </c>
      <c r="G3754" s="79">
        <f>IF('5th 5'!C67&gt;0,'5th 5'!D6,IF('5th 5'!K67&gt;0,'5th 5'!L6,IF('5th 5'!S67&gt;0,'5th 5'!T6,0)))</f>
        <v>0</v>
      </c>
      <c r="H3754" s="79">
        <f>IF('5th 6'!C67&gt;0,'5th 6'!D6,IF('5th 6'!K67&gt;0,'5th 6'!L6,IF('5th 6'!S67&gt;0,'5th 6'!T6,0)))</f>
        <v>0</v>
      </c>
      <c r="I3754" s="481"/>
      <c r="J3754" s="481"/>
      <c r="K3754" s="482"/>
      <c r="L3754" s="79">
        <f>IF('6th 1'!C67&gt;0,'6th 1'!D6,IF('6th 1'!K67&gt;0,'6th 1'!L6,IF('6th 1'!S67&gt;0,'6th 1'!T6,0)))</f>
        <v>0</v>
      </c>
      <c r="M3754" s="79">
        <f>IF('6th 2'!C67&gt;0,'6th 2'!D6,IF('6th 2'!K67&gt;0,'6th 2'!L6,IF('6th 2'!S67&gt;0,'6th 2'!T6,0)))</f>
        <v>0</v>
      </c>
      <c r="N3754" s="79">
        <f>IF('6th 3'!C67&gt;0,'6th 3'!D6,IF('6th 3'!K67&gt;0,'6th 3'!L6,IF('6th 3'!S67&gt;0,'6th 3'!T6,0)))</f>
        <v>0</v>
      </c>
      <c r="O3754" s="79">
        <f>IF('6th 4'!C67&gt;0,'6th 4'!D6,IF('6th 4'!K67&gt;0,'6th 4'!L6,IF('6th 4'!S67&gt;0,'6th 4'!T6,0)))</f>
        <v>0</v>
      </c>
      <c r="P3754" s="79">
        <f>IF('6th 5'!C67&gt;0,'6th 5'!D6,IF('6th 5'!K67&gt;0,'6th 5'!L6,IF('6th 5'!S67&gt;0,'6th 5'!T6,0)))</f>
        <v>0</v>
      </c>
      <c r="Q3754" s="79">
        <f>IF('6th 6'!C67&gt;0,'6th 6'!D6,IF('6th 6'!K67&gt;0,'6th 6'!L6,IF('6th 6'!S67&gt;0,'6th 6'!T6,0)))</f>
        <v>0</v>
      </c>
      <c r="R3754" s="79">
        <f>IF('6th 7'!C67&gt;0,'6th 7'!D6,IF('6th 7'!K67&gt;0,'6th 7'!L6,IF('6th 7'!S67&gt;0,'6th 7'!T6,0)))</f>
        <v>0</v>
      </c>
      <c r="S3754" s="429"/>
      <c r="T3754" s="429"/>
      <c r="U3754" s="431"/>
      <c r="V3754" s="335">
        <f>IF(I3756&gt;0,(V3759+V3741),0)</f>
        <v>0</v>
      </c>
      <c r="W3754" s="254">
        <f>IF(I3756&gt;0,(W3759+W3741),0)</f>
        <v>0</v>
      </c>
      <c r="X3754" s="336">
        <f>IF(S3756&gt;0,(W3754/94.5),IF(I3756&gt;0,(W3754/78),0))</f>
        <v>0</v>
      </c>
      <c r="Y3754" s="163">
        <f>IF(X3754&gt;=2.5,Y3753,IF(X3754&gt;=2.25,"C",IF(X3754&gt;=2,"D",IF(X3754=0,0,"F"))))</f>
        <v>0</v>
      </c>
      <c r="Z3754" s="510"/>
    </row>
    <row r="3755" spans="1:28" ht="16.5">
      <c r="A3755" s="77" t="s">
        <v>12</v>
      </c>
      <c r="B3755" s="78"/>
      <c r="C3755" s="102">
        <f>IF('5th 1'!C67&gt;0,'5th 1'!H4,IF('5th 1'!K67&gt;0,'5th 1'!P4,IF('5th 1'!S67&gt;0,'5th 1'!X4,0)))</f>
        <v>0</v>
      </c>
      <c r="D3755" s="102">
        <f>IF('5th 2'!C67&gt;0,'5th 2'!H4,IF('5th 2'!K67&gt;0,'5th 2'!P4,IF('5th 2'!S67&gt;0,'5th 2'!X4,0)))</f>
        <v>0</v>
      </c>
      <c r="E3755" s="102">
        <f>IF('5th 3'!C67&gt;0,'5th 3'!H4,IF('5th 3'!K67&gt;0,'5th 3'!P4,IF('5th 3'!S67&gt;0,'5th 3'!X4,0)))</f>
        <v>0</v>
      </c>
      <c r="F3755" s="102">
        <f>IF('5th 4'!C67&gt;0,'5th 4'!H4,IF('5th 4'!K67&gt;0,'5th 4'!P4,IF('5th 4'!S67&gt;0,'5th 4'!X4,0)))</f>
        <v>0</v>
      </c>
      <c r="G3755" s="102">
        <f>IF('5th 5'!C67&gt;0,'5th 5'!H4,IF('5th 5'!K67&gt;0,'5th 5'!P4,IF('5th 5'!S67&gt;0,'5th 5'!X4,0)))</f>
        <v>0</v>
      </c>
      <c r="H3755" s="102">
        <f>IF('5th 6'!C67&gt;0,'5th 6'!H4,IF('5th 6'!K67&gt;0,'5th 6'!P4,IF('5th 6'!S67&gt;0,'5th 6'!X4,0)))</f>
        <v>0</v>
      </c>
      <c r="I3755" s="481"/>
      <c r="J3755" s="481"/>
      <c r="K3755" s="482"/>
      <c r="L3755" s="102">
        <f>IF('6th 1'!C67&gt;0,'6th 1'!H4,IF('6th 1'!K67&gt;0,'6th 1'!P4,IF('6th 1'!S67&gt;0,'6th 1'!X4,0)))</f>
        <v>0</v>
      </c>
      <c r="M3755" s="102">
        <f>IF('6th 2'!C67&gt;0,'6th 2'!H4,IF('6th 2'!K67&gt;0,'6th 2'!P4,IF('6th 2'!S67&gt;0,'6th 2'!X4,0)))</f>
        <v>0</v>
      </c>
      <c r="N3755" s="102">
        <f>IF('6th 3'!C67&gt;0,'6th 3'!H4,IF('6th 3'!K67&gt;0,'6th 3'!P4,IF('6th 3'!S67&gt;0,'6th 3'!X4,0)))</f>
        <v>0</v>
      </c>
      <c r="O3755" s="102">
        <f>IF('6th 4'!C67&gt;0,'6th 4'!H4,IF('6th 4'!K67&gt;0,'6th 4'!P4,IF('6th 4'!S67&gt;0,'6th 4'!X4,0)))</f>
        <v>0</v>
      </c>
      <c r="P3755" s="102">
        <f>IF('6th 5'!C67&gt;0,'6th 5'!H4,IF('6th 5'!K67&gt;0,'6th 5'!P4,IF('6th 5'!S67&gt;0,'6th 5'!X4,0)))</f>
        <v>0</v>
      </c>
      <c r="Q3755" s="102">
        <f>IF('6th 6'!C67&gt;0,'6th 6'!H4,IF('6th 6'!K67&gt;0,'6th 6'!#REF!,IF('6th 6'!S67&gt;0,'6th 6'!X4,0)))</f>
        <v>0</v>
      </c>
      <c r="R3755" s="102">
        <f>IF('6th 7'!C67&gt;0,'6th 7'!H4,IF('6th 7'!K67&gt;0,'6th 7'!P4,IF('6th 7'!S67&gt;0,'6th 7'!X4,0)))</f>
        <v>0</v>
      </c>
      <c r="S3755" s="430"/>
      <c r="T3755" s="430"/>
      <c r="U3755" s="432"/>
      <c r="V3755" s="460" t="s">
        <v>41</v>
      </c>
      <c r="W3755" s="461"/>
      <c r="X3755" s="461"/>
      <c r="Y3755" s="462"/>
      <c r="Z3755" s="510"/>
    </row>
    <row r="3756" spans="1:28" ht="17.25" thickBot="1">
      <c r="A3756" s="77" t="s">
        <v>11</v>
      </c>
      <c r="B3756" s="78"/>
      <c r="C3756" s="102">
        <v>100</v>
      </c>
      <c r="D3756" s="102">
        <v>100</v>
      </c>
      <c r="E3756" s="102">
        <v>100</v>
      </c>
      <c r="F3756" s="102">
        <v>100</v>
      </c>
      <c r="G3756" s="102">
        <v>100</v>
      </c>
      <c r="H3756" s="102">
        <v>100</v>
      </c>
      <c r="I3756" s="465">
        <f>(C3760*C3755)+(D3760*D3755)+(E3760*E3755)+(F3760*F3755)+(G3760*G3755)+(H3760*H3755)</f>
        <v>0</v>
      </c>
      <c r="J3756" s="84"/>
      <c r="K3756" s="103" t="e">
        <f>IF(J3758&gt;=4,"A+",IF(J3758&gt;=3.75,"A",IF(J3758&gt;=3.5,"A-",IF(J3758&gt;=3.25,"B+",IF(J3758&gt;=3,"B",IF(J3758&gt;=2.75,"B-",IF(J3758&gt;=2.5,"C+",IF(J3758&gt;=2,"C","F"))))))))</f>
        <v>#DIV/0!</v>
      </c>
      <c r="L3756" s="102">
        <v>100</v>
      </c>
      <c r="M3756" s="102">
        <v>100</v>
      </c>
      <c r="N3756" s="102">
        <v>100</v>
      </c>
      <c r="O3756" s="102">
        <v>100</v>
      </c>
      <c r="P3756" s="102">
        <v>100</v>
      </c>
      <c r="Q3756" s="102">
        <v>100</v>
      </c>
      <c r="R3756" s="102">
        <v>100</v>
      </c>
      <c r="S3756" s="465">
        <f>(L3760*L3755)+(M3760*M3755)+(N3760*N3755)+(O3760*O3755)+(P3760*P3755)+(Q3760*Q3755)+(R3760*R3755)</f>
        <v>0</v>
      </c>
      <c r="T3756" s="84"/>
      <c r="U3756" s="103" t="e">
        <f>IF(T3758&gt;=4,"A+",IF(T3758&gt;=3.75,"A",IF(T3758&gt;=3.5,"A-",IF(T3758&gt;=3.25,"B+",IF(T3758&gt;=3,"B",IF(T3758&gt;=2.75,"B-",IF(T3758&gt;=2.5,"C+",IF(T3758&gt;=2,"C","F"))))))))</f>
        <v>#DIV/0!</v>
      </c>
      <c r="V3756" s="467" t="s">
        <v>29</v>
      </c>
      <c r="W3756" s="469" t="s">
        <v>0</v>
      </c>
      <c r="X3756" s="469" t="s">
        <v>3</v>
      </c>
      <c r="Y3756" s="476" t="s">
        <v>2</v>
      </c>
      <c r="Z3756" s="510"/>
    </row>
    <row r="3757" spans="1:28" ht="17.25" thickTop="1">
      <c r="A3757" s="77" t="s">
        <v>28</v>
      </c>
      <c r="B3757" s="86"/>
      <c r="C3757" s="104">
        <f>IF('5th 1'!C67&gt;0,'5th 1'!C67,IF('5th 1'!K67&gt;0,'5th 1'!K67,IF('5th 1'!S67&gt;0,'5th 1'!S67,0)))</f>
        <v>0</v>
      </c>
      <c r="D3757" s="104">
        <f>IF('5th 2'!C67&gt;0,'5th 2'!C67,IF('5th 2'!K67&gt;0,'5th 2'!K67,IF('5th 2'!S67&gt;0,'5th 2'!S67,0)))</f>
        <v>0</v>
      </c>
      <c r="E3757" s="104">
        <f>IF('5th 3'!C67&gt;0,'5th 3'!C67,IF('5th 3'!K67&gt;0,'5th 3'!K67,IF('5th 3'!S67&gt;0,'5th 3'!S67,0)))</f>
        <v>0</v>
      </c>
      <c r="F3757" s="104">
        <f>IF('5th 4'!C67&gt;0,'5th 4'!C67,IF('5th 4'!K67&gt;0,'5th 4'!K67,IF('5th 4'!S67&gt;0,'5th 4'!S67,0)))</f>
        <v>0</v>
      </c>
      <c r="G3757" s="104">
        <f>IF('5th 5'!C67&gt;0,'5th 5'!C67,IF('5th 5'!K67&gt;0,'5th 5'!K67,IF('5th 5'!S67&gt;0,'5th 5'!S67,0)))</f>
        <v>0</v>
      </c>
      <c r="H3757" s="104">
        <f>IF('5th 6'!C67&gt;0,'5th 6'!C67,IF('5th 6'!K67&gt;0,'5th 6'!K67,IF('5th 6'!S67&gt;0,'5th 6'!S67,0)))</f>
        <v>0</v>
      </c>
      <c r="I3757" s="448"/>
      <c r="J3757" s="98"/>
      <c r="K3757" s="90"/>
      <c r="L3757" s="104">
        <f>IF('6th 1'!C67&gt;0,'6th 1'!C67,IF('6th 1'!K67&gt;0,'6th 1'!K67,IF('6th 1'!S67&gt;0,'6th 1'!S67,0)))</f>
        <v>0</v>
      </c>
      <c r="M3757" s="104">
        <f>IF('6th 2'!C67&gt;0,'6th 2'!C67,IF('6th 2'!K67&gt;0,'6th 2'!K67,IF('6th 2'!S67&gt;0,'6th 2'!S67,0)))</f>
        <v>0</v>
      </c>
      <c r="N3757" s="104">
        <f>IF('6th 3'!C67&gt;0,'6th 3'!C67,IF('6th 3'!K67&gt;0,'6th 3'!K67,IF('6th 3'!S67&gt;0,'6th 3'!S67,0)))</f>
        <v>0</v>
      </c>
      <c r="O3757" s="104">
        <f>IF('6th 4'!C67&gt;0,'6th 4'!C67,IF('6th 4'!K67&gt;0,'6th 4'!K67,IF('6th 4'!S67&gt;0,'6th 4'!S67,0)))</f>
        <v>0</v>
      </c>
      <c r="P3757" s="104">
        <f>IF('6th 5'!C67&gt;0,'6th 5'!C67,IF('6th 5'!K67&gt;0,'6th 5'!K67,IF('6th 5'!S67&gt;0,'6th 5'!S67,0)))</f>
        <v>0</v>
      </c>
      <c r="Q3757" s="104">
        <f>IF('6th 6'!C67&gt;0,'6th 6'!C67,IF('6th 6'!K67&gt;0,'6th 6'!K67,IF('6th 6'!S67&gt;0,'6th 6'!S67,0)))</f>
        <v>0</v>
      </c>
      <c r="R3757" s="104">
        <f>IF('6th 7'!C67&gt;0,'6th 7'!C67,IF('6th 7'!K67&gt;0,'6th 7'!K67,IF('6th 7'!S67&gt;0,'6th 7'!S67,0)))</f>
        <v>0</v>
      </c>
      <c r="S3757" s="448"/>
      <c r="T3757" s="98"/>
      <c r="U3757" s="90"/>
      <c r="V3757" s="468"/>
      <c r="W3757" s="470"/>
      <c r="X3757" s="471"/>
      <c r="Y3757" s="477"/>
      <c r="Z3757" s="510"/>
    </row>
    <row r="3758" spans="1:28" ht="16.5" customHeight="1">
      <c r="A3758" s="423" t="s">
        <v>26</v>
      </c>
      <c r="B3758" s="91" t="s">
        <v>60</v>
      </c>
      <c r="C3758" s="104">
        <f>IF('5th 1'!C67&gt;0,'5th 1'!J67,IF('5th 1'!K67&gt;0,'5th 1'!R67,IF('5th 1'!S67&gt;0,'5th 1'!Z67,0)))</f>
        <v>0</v>
      </c>
      <c r="D3758" s="104">
        <f>IF('5th 2'!C67&gt;0,'5th 2'!J67,IF('5th 2'!K67&gt;0,'5th 2'!R67,IF('5th 2'!S67&gt;0,'5th 2'!Z67,0)))</f>
        <v>0</v>
      </c>
      <c r="E3758" s="104">
        <f>IF('5th 3'!C67&gt;0,'5th 3'!J67,IF('5th 3'!K67&gt;0,'5th 3'!R67,IF('5th 3'!S67&gt;0,'5th 3'!Z67,0)))</f>
        <v>0</v>
      </c>
      <c r="F3758" s="104">
        <f>IF('5th 4'!C67&gt;0,'5th 4'!J67,IF('5th 4'!K67&gt;0,'5th 4'!R67,IF('5th 4'!S67&gt;0,'5th 4'!Z67,0)))</f>
        <v>0</v>
      </c>
      <c r="G3758" s="104">
        <f>IF('5th 5'!C67&gt;0,'5th 5'!J67,IF('5th 5'!K67&gt;0,'5th 5'!R67,IF('5th 5'!S67&gt;0,'5th 5'!Z67,0)))</f>
        <v>0</v>
      </c>
      <c r="H3758" s="104">
        <f>IF('5th 6'!C67&gt;0,'5th 6'!J67,IF('5th 6'!K67&gt;0,'5th 6'!R67,IF('5th 6'!S67&gt;0,'5th 6'!Z67,0)))</f>
        <v>0</v>
      </c>
      <c r="I3758" s="448"/>
      <c r="J3758" s="440" t="e">
        <f>I3756/(C3755+D3755+E3755+F3755+G3755+H3755)</f>
        <v>#DIV/0!</v>
      </c>
      <c r="K3758" s="442" t="e">
        <f>IF(J3758&gt;=2.5,K3756,IF(J3758&gt;=2.25,"C",IF(J3758&gt;=2,"D",IF(J3758=0,0,"F"))))</f>
        <v>#DIV/0!</v>
      </c>
      <c r="L3758" s="107">
        <f>IF('6th 1'!C67&gt;0,'6th 1'!J67,IF('6th 1'!K67&gt;0,'6th 1'!R67,IF('6th 1'!S67&gt;0,'6th 1'!Z67,0)))</f>
        <v>0</v>
      </c>
      <c r="M3758" s="104">
        <f>IF('6th 2'!C67&gt;0,'6th 2'!J67,IF('6th 2'!K67&gt;0,'6th 2'!R67,IF('6th 2'!S67&gt;0,'6th 2'!Z67,0)))</f>
        <v>0</v>
      </c>
      <c r="N3758" s="104">
        <f>IF('6th 3'!C67&gt;0,'6th 3'!J67,IF('6th 3'!K67&gt;0,'6th 3'!R67,IF('6th 3'!S67&gt;0,'6th 3'!Z67,0)))</f>
        <v>0</v>
      </c>
      <c r="O3758" s="104">
        <f>IF('6th 4'!C67&gt;0,'6th 4'!J67,IF('6th 4'!K67&gt;0,'6th 4'!R67,IF('6th 4'!S67&gt;0,'6th 4'!Z67,0)))</f>
        <v>0</v>
      </c>
      <c r="P3758" s="104">
        <f>IF('6th 5'!C67&gt;0,'6th 5'!J67,IF('6th 5'!K67&gt;0,'6th 5'!R67,IF('6th 5'!S67&gt;0,'6th 5'!Z67,0)))</f>
        <v>0</v>
      </c>
      <c r="Q3758" s="104">
        <f>IF('6th 6'!C67&gt;0,'6th 6'!J67,IF('6th 6'!K67&gt;0,'6th 6'!R67,IF('6th 6'!S67&gt;0,'6th 6'!Z67,0)))</f>
        <v>0</v>
      </c>
      <c r="R3758" s="104">
        <f>IF('6th 7'!C67&gt;0,'6th 7'!J67,IF('6th 7'!K67&gt;0,'6th 7'!R67,IF('6th 7'!S67&gt;0,'6th 7'!Z67,0)))</f>
        <v>0</v>
      </c>
      <c r="S3758" s="448"/>
      <c r="T3758" s="440" t="e">
        <f>S3756/(L3755+M3755+N3755+O3755+P3755+Q3755+R3755)</f>
        <v>#DIV/0!</v>
      </c>
      <c r="U3758" s="442" t="e">
        <f>IF(T3758&gt;=2.5,U3756,IF(T3758&gt;=2.25,"C",IF(T3758&gt;=2,"D",IF(T3758=0,0,"F"))))</f>
        <v>#DIV/0!</v>
      </c>
      <c r="V3758" s="443" t="s">
        <v>40</v>
      </c>
      <c r="W3758" s="443"/>
      <c r="X3758" s="443"/>
      <c r="Y3758" s="443"/>
      <c r="Z3758" s="510"/>
    </row>
    <row r="3759" spans="1:28" ht="16.5" customHeight="1">
      <c r="A3759" s="424"/>
      <c r="B3759" s="91" t="s">
        <v>67</v>
      </c>
      <c r="C3759" s="117">
        <f>'5th 1'!AA67</f>
        <v>0</v>
      </c>
      <c r="D3759" s="117">
        <f>'5th 2'!AA67</f>
        <v>0</v>
      </c>
      <c r="E3759" s="117">
        <f>'5th 3'!AA67</f>
        <v>0</v>
      </c>
      <c r="F3759" s="117">
        <f>'5th 4'!AA67</f>
        <v>0</v>
      </c>
      <c r="G3759" s="117">
        <f>'5th 5'!AA67</f>
        <v>0</v>
      </c>
      <c r="H3759" s="117">
        <f>'5th 6'!AA67</f>
        <v>0</v>
      </c>
      <c r="I3759" s="448"/>
      <c r="J3759" s="441"/>
      <c r="K3759" s="442"/>
      <c r="L3759" s="118">
        <f>'6th 1'!AA67</f>
        <v>0</v>
      </c>
      <c r="M3759" s="117">
        <f>'6th 2'!AA67</f>
        <v>0</v>
      </c>
      <c r="N3759" s="117">
        <f>'6th 3'!AA67</f>
        <v>0</v>
      </c>
      <c r="O3759" s="117">
        <f>'6th 4'!AA67</f>
        <v>0</v>
      </c>
      <c r="P3759" s="117">
        <f>'6th 5'!AA67</f>
        <v>0</v>
      </c>
      <c r="Q3759" s="117">
        <f>'6th 6'!AA67</f>
        <v>0</v>
      </c>
      <c r="R3759" s="117">
        <f>'6th 7'!AA67</f>
        <v>0</v>
      </c>
      <c r="S3759" s="448"/>
      <c r="T3759" s="441"/>
      <c r="U3759" s="442"/>
      <c r="V3759" s="444">
        <f>IF((C3760+C3762)=0,0,C3755)+IF((D3760+D3762)=0,0,D3755)+IF((E3760+E3762)=0,0,E3755)+IF((F3760+F3762)=0,0,F3755)+IF((G3760+G3762)=0,0,G3755)+IF((H3760+H3762)=0,0,H3755)+IF((L3760+L3762)=0,0,L3755)+IF((M3760+M3762)=0,0,M3755)+IF((N3760+N3762)=0,0,N3755)+IF((O3760+O3762)=0,0,O3755)+IF((P3760+P3762)=0,0,P3755)+IF((Q3760+Q3762)=0,0,Q3755)+IF((R3760+R3762)=0,0,R3755)+IF(G3779&gt;0,1.5,0)</f>
        <v>0</v>
      </c>
      <c r="W3759" s="447">
        <f>I3756+S3756+(G3779*1.5)</f>
        <v>0</v>
      </c>
      <c r="X3759" s="440" t="e">
        <f>IF(S3756&gt;0,(W3759/31.5),J3758)</f>
        <v>#DIV/0!</v>
      </c>
      <c r="Y3759" s="164" t="e">
        <f>IF(X3759&gt;=4,"A+",IF(X3759&gt;=3.75,"A",IF(X3759&gt;=3.5,"A-",IF(X3759&gt;=3.25,"B+",IF(X3759&gt;=3,"B",IF(X3759&gt;=2.75,"B-",IF(X3759&gt;=2.5,"C+",IF(X3759&gt;=2,"C","F"))))))))</f>
        <v>#DIV/0!</v>
      </c>
      <c r="Z3759" s="510"/>
    </row>
    <row r="3760" spans="1:28" ht="16.5">
      <c r="A3760" s="424"/>
      <c r="B3760" s="91" t="s">
        <v>1</v>
      </c>
      <c r="C3760" s="104">
        <f>'5th 1'!AC67</f>
        <v>0</v>
      </c>
      <c r="D3760" s="104">
        <f>'5th 2'!AC67</f>
        <v>0</v>
      </c>
      <c r="E3760" s="104">
        <f>'5th 3'!AC67</f>
        <v>0</v>
      </c>
      <c r="F3760" s="104">
        <f>'5th 4'!AC67</f>
        <v>0</v>
      </c>
      <c r="G3760" s="104">
        <f>'5th 5'!AC67</f>
        <v>0</v>
      </c>
      <c r="H3760" s="104">
        <f>'5th 6'!AC67</f>
        <v>0</v>
      </c>
      <c r="I3760" s="448"/>
      <c r="J3760" s="98"/>
      <c r="K3760" s="110"/>
      <c r="L3760" s="107">
        <f>'6th 1'!AC67</f>
        <v>0</v>
      </c>
      <c r="M3760" s="104">
        <f>'6th 2'!AC67</f>
        <v>0</v>
      </c>
      <c r="N3760" s="104">
        <f>'6th 3'!AC67</f>
        <v>0</v>
      </c>
      <c r="O3760" s="104">
        <f>'6th 4'!AC67</f>
        <v>0</v>
      </c>
      <c r="P3760" s="104">
        <f>'6th 5'!AC67</f>
        <v>0</v>
      </c>
      <c r="Q3760" s="104">
        <f>'6th 6'!AC67</f>
        <v>0</v>
      </c>
      <c r="R3760" s="104">
        <f>'6th 7'!AC67</f>
        <v>0</v>
      </c>
      <c r="S3760" s="448"/>
      <c r="T3760" s="98"/>
      <c r="U3760" s="110"/>
      <c r="V3760" s="445"/>
      <c r="W3760" s="448"/>
      <c r="X3760" s="441"/>
      <c r="Y3760" s="451" t="e">
        <f>IF(S3756&gt;0,(IF(X3759&gt;=2.5,Y3759,IF(X3759&gt;=2.25,"C",IF(X3759&gt;=2,"D","F")))),K3758)</f>
        <v>#DIV/0!</v>
      </c>
      <c r="Z3760" s="510"/>
    </row>
    <row r="3761" spans="1:26" ht="17.25" customHeight="1" thickBot="1">
      <c r="A3761" s="424"/>
      <c r="B3761" s="91" t="s">
        <v>2</v>
      </c>
      <c r="C3761" s="104" t="str">
        <f>'5th 1'!AB67</f>
        <v/>
      </c>
      <c r="D3761" s="104" t="str">
        <f>'5th 2'!AB67</f>
        <v/>
      </c>
      <c r="E3761" s="104" t="str">
        <f>'5th 3'!AB67</f>
        <v/>
      </c>
      <c r="F3761" s="104" t="str">
        <f>'5th 4'!AB67</f>
        <v/>
      </c>
      <c r="G3761" s="104" t="str">
        <f>'5th 5'!AB67</f>
        <v/>
      </c>
      <c r="H3761" s="104" t="str">
        <f>'5th 6'!AB67</f>
        <v/>
      </c>
      <c r="I3761" s="448"/>
      <c r="J3761" s="98"/>
      <c r="K3761" s="109"/>
      <c r="L3761" s="111" t="str">
        <f>'6th 1'!AB67</f>
        <v/>
      </c>
      <c r="M3761" s="104" t="str">
        <f>'6th 2'!AB67</f>
        <v/>
      </c>
      <c r="N3761" s="104" t="str">
        <f>'6th 3'!AB67</f>
        <v/>
      </c>
      <c r="O3761" s="104" t="str">
        <f>'6th 4'!AB67</f>
        <v/>
      </c>
      <c r="P3761" s="104" t="str">
        <f>'6th 5'!AB67</f>
        <v/>
      </c>
      <c r="Q3761" s="104" t="str">
        <f>'6th 6'!AB67</f>
        <v/>
      </c>
      <c r="R3761" s="104" t="str">
        <f>'6th 7'!AB67</f>
        <v/>
      </c>
      <c r="S3761" s="448"/>
      <c r="T3761" s="98"/>
      <c r="U3761" s="109"/>
      <c r="V3761" s="446"/>
      <c r="W3761" s="449"/>
      <c r="X3761" s="450"/>
      <c r="Y3761" s="452"/>
      <c r="Z3761" s="510"/>
    </row>
    <row r="3762" spans="1:26" ht="17.25" thickTop="1">
      <c r="A3762" s="413" t="s">
        <v>127</v>
      </c>
      <c r="B3762" s="91" t="s">
        <v>1</v>
      </c>
      <c r="C3762" s="104">
        <f>'5th 1'!AD67</f>
        <v>0</v>
      </c>
      <c r="D3762" s="104">
        <f>'5th 2'!AD67</f>
        <v>0</v>
      </c>
      <c r="E3762" s="104">
        <f>'5th 3'!AD67</f>
        <v>0</v>
      </c>
      <c r="F3762" s="104">
        <f>'5th 4'!AD67</f>
        <v>0</v>
      </c>
      <c r="G3762" s="104">
        <f>'5th 5'!AD67</f>
        <v>0</v>
      </c>
      <c r="H3762" s="104">
        <f>'5th 6'!AD67</f>
        <v>0</v>
      </c>
      <c r="I3762" s="415">
        <f>(C3762*C3755)+(D3762*D3755)+(E3762*E3755)+(F3762*F3755)+(G3762*G3755)+(H3762*H3755)</f>
        <v>0</v>
      </c>
      <c r="J3762" s="417">
        <f>IF(C3762&gt;0,(C3760*C3755),0)+IF(D3762&gt;0,(D3760*D3755),0)+IF(E3762&gt;0,(E3760*E3755),0)+IF(F3762&gt;0,(F3760*F3755),0)+IF(G3762&gt;0,(G3760*G3755),0)+IF(H3762&gt;0,(H3760*H3755),0)</f>
        <v>0</v>
      </c>
      <c r="K3762" s="418">
        <f>IF(C3762&gt;C3760,((C3762*C3755)-(C3760*C3755)),0)+IF(D3762&gt;D3760,((D3762*D3755)-(D3760*D3755)),0)+IF(E3762&gt;E3760,((E3762*E3755)-(E3760*E3755)),0)+IF(F3762&gt;F3760,((F3762*F3755)-(F3760*F3755)),0)+IF(G3762&gt;G3760,((G3762*G3755)-(G3760*G3755)),0)+IF(H3762&gt;H3760,((H3762*H3755)-(H3760*H3755)),0)</f>
        <v>0</v>
      </c>
      <c r="L3762" s="165">
        <f>'6th 1'!AD67</f>
        <v>0</v>
      </c>
      <c r="M3762" s="104">
        <f>'6th 2'!AD67</f>
        <v>0</v>
      </c>
      <c r="N3762" s="104">
        <f>'6th 3'!AD67</f>
        <v>0</v>
      </c>
      <c r="O3762" s="104">
        <f>'6th 4'!AD67</f>
        <v>0</v>
      </c>
      <c r="P3762" s="104">
        <f>'6th 5'!AD67</f>
        <v>0</v>
      </c>
      <c r="Q3762" s="104">
        <f>'6th 6'!AD67</f>
        <v>0</v>
      </c>
      <c r="R3762" s="104">
        <f>'6th 7'!AD67</f>
        <v>0</v>
      </c>
      <c r="S3762" s="403">
        <f>(L3762*L3755)+(M3762*M3755)+(N3762*N3755)+(O3762*O3755)+(P3762*P3755)+(Q3762*Q3755)+(R3762*R3755)</f>
        <v>0</v>
      </c>
      <c r="T3762" s="417">
        <f>IF(L3762&gt;0,(L3760*L3755),0)+IF(M3762&gt;0,(M3760*M3755),0)+IF(N3762&gt;0,(N3760*N3755),0)+IF(O3762&gt;0,(O3760*O3755),0)+IF(P3762&gt;0,(P3760*P3755),0)+IF(Q3762&gt;0,(Q3760*Q3755),0)+IF(R3762&gt;0,(R3760*R3755),0)</f>
        <v>0</v>
      </c>
      <c r="U3762" s="399">
        <f>IF(L3762&gt;L3760,((L3762*L3755)-(L3760*L3755)),0)+IF(M3762&gt;M3760,((M3762*M3755)-(M3760*M3755)),0)+IF(N3762&gt;N3760,((N3762*N3755)-(N3760*N3755)),0)+IF(O3762&gt;O3760,((O3762*O3755)-(O3760*O3755)),0)+IF(P3762&gt;P3760,((P3762*P3755)-(P3760*P3755)),0)+IF(Q3762&gt;Q3760,((Q3762*Q3755)-(Q3760*Q3755)),0)+IF(R3762&gt;R3760,((R3762*R3755)-(R3760*R3755)),0)</f>
        <v>0</v>
      </c>
      <c r="V3762" s="401">
        <f>I3762+S3762</f>
        <v>0</v>
      </c>
      <c r="W3762" s="436">
        <f>J3762+T3762</f>
        <v>0</v>
      </c>
      <c r="X3762" s="438">
        <f>K3762+U3762</f>
        <v>0</v>
      </c>
      <c r="Y3762" s="405">
        <f>IF(V3754&gt;0,(X3762+Y3749),0)</f>
        <v>0</v>
      </c>
      <c r="Z3762" s="510"/>
    </row>
    <row r="3763" spans="1:26" ht="15.75" customHeight="1" thickBot="1">
      <c r="A3763" s="414"/>
      <c r="B3763" s="157" t="s">
        <v>23</v>
      </c>
      <c r="C3763" s="181" t="str">
        <f>'5th 1'!AE67</f>
        <v/>
      </c>
      <c r="D3763" s="181" t="str">
        <f>'5th 2'!AE67</f>
        <v/>
      </c>
      <c r="E3763" s="181" t="str">
        <f>'5th 3'!AE67</f>
        <v/>
      </c>
      <c r="F3763" s="181" t="str">
        <f>'5th 4'!AE67</f>
        <v/>
      </c>
      <c r="G3763" s="181" t="str">
        <f>'5th 5'!AE67</f>
        <v/>
      </c>
      <c r="H3763" s="181" t="str">
        <f>'5th 6'!AE67</f>
        <v/>
      </c>
      <c r="I3763" s="416"/>
      <c r="J3763" s="416"/>
      <c r="K3763" s="419"/>
      <c r="L3763" s="181" t="str">
        <f>'6th 1'!AE67</f>
        <v/>
      </c>
      <c r="M3763" s="181" t="str">
        <f>'6th 2'!AE67</f>
        <v/>
      </c>
      <c r="N3763" s="181" t="str">
        <f>'6th 3'!AE67</f>
        <v/>
      </c>
      <c r="O3763" s="181" t="str">
        <f>'6th 4'!AE67</f>
        <v/>
      </c>
      <c r="P3763" s="181" t="str">
        <f>'6th 5'!AE67</f>
        <v/>
      </c>
      <c r="Q3763" s="181" t="str">
        <f>'6th 6'!AE67</f>
        <v/>
      </c>
      <c r="R3763" s="181" t="str">
        <f>'6th 7'!AE67</f>
        <v/>
      </c>
      <c r="S3763" s="420"/>
      <c r="T3763" s="420"/>
      <c r="U3763" s="400"/>
      <c r="V3763" s="402"/>
      <c r="W3763" s="437"/>
      <c r="X3763" s="439"/>
      <c r="Y3763" s="406"/>
      <c r="Z3763" s="510"/>
    </row>
    <row r="3764" spans="1:26" ht="21" customHeight="1" thickTop="1" thickBot="1">
      <c r="A3764" s="435" t="s">
        <v>32</v>
      </c>
      <c r="B3764" s="435"/>
      <c r="C3764" s="435"/>
      <c r="D3764" s="435"/>
      <c r="E3764" s="435"/>
      <c r="F3764" s="435"/>
      <c r="G3764" s="435"/>
      <c r="H3764" s="435"/>
      <c r="I3764" s="435"/>
      <c r="J3764" s="435"/>
      <c r="K3764" s="435"/>
      <c r="L3764" s="435"/>
      <c r="M3764" s="435"/>
      <c r="N3764" s="435"/>
      <c r="O3764" s="435"/>
      <c r="P3764" s="435"/>
      <c r="Q3764" s="435"/>
      <c r="R3764" s="435"/>
      <c r="S3764" s="435"/>
      <c r="T3764" s="435"/>
      <c r="U3764" s="435"/>
      <c r="V3764" s="435"/>
      <c r="W3764" s="435"/>
      <c r="X3764" s="435"/>
      <c r="Y3764" s="435"/>
      <c r="Z3764" s="510"/>
    </row>
    <row r="3765" spans="1:26" ht="17.25" thickTop="1" thickBot="1">
      <c r="A3765" s="425" t="s">
        <v>48</v>
      </c>
      <c r="B3765" s="426"/>
      <c r="C3765" s="426"/>
      <c r="D3765" s="426"/>
      <c r="E3765" s="426"/>
      <c r="F3765" s="426"/>
      <c r="G3765" s="426"/>
      <c r="H3765" s="426"/>
      <c r="I3765" s="426"/>
      <c r="J3765" s="426"/>
      <c r="K3765" s="427"/>
      <c r="L3765" s="426" t="s">
        <v>49</v>
      </c>
      <c r="M3765" s="426"/>
      <c r="N3765" s="426"/>
      <c r="O3765" s="426"/>
      <c r="P3765" s="426"/>
      <c r="Q3765" s="426"/>
      <c r="R3765" s="426"/>
      <c r="S3765" s="426"/>
      <c r="T3765" s="426"/>
      <c r="U3765" s="427"/>
      <c r="V3765" s="160"/>
      <c r="W3765" s="428" t="s">
        <v>39</v>
      </c>
      <c r="X3765" s="428"/>
      <c r="Y3765" s="161"/>
      <c r="Z3765" s="510"/>
    </row>
    <row r="3766" spans="1:26" ht="17.25" thickTop="1">
      <c r="A3766" s="99" t="s">
        <v>22</v>
      </c>
      <c r="B3766" s="100"/>
      <c r="C3766" s="101">
        <f>'7th 1'!B4</f>
        <v>401</v>
      </c>
      <c r="D3766" s="101">
        <f>'7th 2'!B4</f>
        <v>402</v>
      </c>
      <c r="E3766" s="101">
        <f>'7th 3'!B4</f>
        <v>403</v>
      </c>
      <c r="F3766" s="101">
        <f>'7th 4'!B4</f>
        <v>404</v>
      </c>
      <c r="G3766" s="101">
        <f>'7th 5'!B4</f>
        <v>405</v>
      </c>
      <c r="H3766" s="101">
        <f>'7th 6'!B4</f>
        <v>406</v>
      </c>
      <c r="I3766" s="429" t="s">
        <v>0</v>
      </c>
      <c r="J3766" s="429" t="s">
        <v>3</v>
      </c>
      <c r="K3766" s="431" t="s">
        <v>2</v>
      </c>
      <c r="L3766" s="101">
        <f>'8th 1'!B4</f>
        <v>407</v>
      </c>
      <c r="M3766" s="101">
        <f>'8th 2'!B4</f>
        <v>408</v>
      </c>
      <c r="N3766" s="101">
        <f>'8th 3'!B4</f>
        <v>409</v>
      </c>
      <c r="O3766" s="101">
        <f>'8th 4'!B4</f>
        <v>410</v>
      </c>
      <c r="P3766" s="101">
        <f>'8th 5'!B4</f>
        <v>411</v>
      </c>
      <c r="Q3766" s="101">
        <f>'8th 6'!B4</f>
        <v>412</v>
      </c>
      <c r="R3766" s="101">
        <f>'8th 7'!B4</f>
        <v>0</v>
      </c>
      <c r="S3766" s="429" t="s">
        <v>0</v>
      </c>
      <c r="T3766" s="429" t="s">
        <v>3</v>
      </c>
      <c r="U3766" s="431" t="s">
        <v>2</v>
      </c>
      <c r="V3766" s="433" t="s">
        <v>62</v>
      </c>
      <c r="W3766" s="434"/>
      <c r="X3766" s="434"/>
      <c r="Y3766" s="162" t="str">
        <f>IF(X3767&gt;=4,"A+",IF(X3767&gt;=3.75,"A",IF(X3767&gt;=3.5,"A-",IF(X3767&gt;=3.25,"B+",IF(X3767&gt;=3,"B",IF(X3767&gt;=2.75,"B-",IF(X3767&gt;=2.5,"C+",IF(X3767&gt;=2,"C","F"))))))))</f>
        <v>F</v>
      </c>
      <c r="Z3766" s="510"/>
    </row>
    <row r="3767" spans="1:26" ht="65.25" customHeight="1">
      <c r="A3767" s="77" t="s">
        <v>63</v>
      </c>
      <c r="B3767" s="86"/>
      <c r="C3767" s="79">
        <f>IF('7th 1'!C67&gt;0,'7th 1'!D6,IF('7th 1'!K67&gt;0,'7th 1'!L6,IF('7th 1'!S67&gt;0,'7th 1'!T6,0)))</f>
        <v>0</v>
      </c>
      <c r="D3767" s="79">
        <f>IF('7th 2'!C67&gt;0,'7th 2'!D6,IF('7th 2'!K67&gt;0,'7th 2'!L6,IF('7th 2'!S67&gt;0,'7th 2'!T6,0)))</f>
        <v>0</v>
      </c>
      <c r="E3767" s="79">
        <f>IF('7th 3'!C67&gt;0,'7th 3'!D6,IF('7th 3'!K67&gt;0,'7th 3'!L6,IF('7th 3'!S67&gt;0,'7th 3'!T6,0)))</f>
        <v>0</v>
      </c>
      <c r="F3767" s="79">
        <f>IF('7th 4'!C67&gt;0,'7th 4'!D6,IF('7th 4'!K67&gt;0,'7th 4'!L6,IF('7th 4'!S67&gt;0,'7th 4'!T6,0)))</f>
        <v>0</v>
      </c>
      <c r="G3767" s="79">
        <f>IF('7th 5'!C67&gt;0,'7th 5'!D6,IF('7th 5'!K67&gt;0,'7th 5'!L6,IF('7th 5'!S67&gt;0,'7th 5'!T6,0)))</f>
        <v>0</v>
      </c>
      <c r="H3767" s="79">
        <f>IF('7th 6'!C67&gt;0,'7th 6'!D6,IF('7th 6'!K67&gt;0,'7th 6'!L6,IF('7th 6'!S67&gt;0,'7th 6'!T6,0)))</f>
        <v>0</v>
      </c>
      <c r="I3767" s="429"/>
      <c r="J3767" s="429"/>
      <c r="K3767" s="431"/>
      <c r="L3767" s="79">
        <f>IF('8th 1'!C67&gt;0,'8th 1'!D6,IF('8th 1'!K67&gt;0,'8th 1'!L6,IF('8th 1'!S67&gt;0,'8th 1'!T6,0)))</f>
        <v>0</v>
      </c>
      <c r="M3767" s="79">
        <f>IF('8th 2'!C67&gt;0,'8th 2'!D6,IF('8th 2'!K67&gt;0,'8th 2'!L6,IF('8th 2'!S67&gt;0,'8th 2'!T6,0)))</f>
        <v>0</v>
      </c>
      <c r="N3767" s="79">
        <f>IF('8th 3'!C67&gt;0,'8th 3'!D6,IF('8th 3'!K67&gt;0,'8th 3'!L6,IF('8th 3'!S67&gt;0,'8th 3'!T6,0)))</f>
        <v>0</v>
      </c>
      <c r="O3767" s="79">
        <f>IF('8th 4'!C67&gt;0,'8th 4'!D6,IF('8th 4'!K67&gt;0,'8th 4'!L6,IF('8th 4'!S67&gt;0,'8th 4'!T6,0)))</f>
        <v>0</v>
      </c>
      <c r="P3767" s="79">
        <f>IF('8th 5'!C67&gt;0,'8th 5'!D6,IF('8th 5'!K67&gt;0,'8th 5'!L6,IF('8th 5'!S67&gt;0,'8th 5'!T6,0)))</f>
        <v>0</v>
      </c>
      <c r="Q3767" s="79">
        <f>IF('8th 6'!C67&gt;0,'8th 6'!D6,IF('8th 6'!K67&gt;0,'8th 6'!L6,IF('8th 6'!S67&gt;0,'8th 6'!T6,0)))</f>
        <v>0</v>
      </c>
      <c r="R3767" s="79">
        <f>IF('8th 7'!C67&gt;0,'8th 7'!D6,IF('8th 7'!K67&gt;0,'8th 7'!L6,IF('8th 7'!S67&gt;0,'8th 7'!T6,0)))</f>
        <v>0</v>
      </c>
      <c r="S3767" s="429"/>
      <c r="T3767" s="429"/>
      <c r="U3767" s="431"/>
      <c r="V3767" s="335">
        <f>IF(I3769&gt;0,(V3772+V3754),0)</f>
        <v>0</v>
      </c>
      <c r="W3767" s="254">
        <f>IF(I3769&gt;0,(W3772+W3754),0)</f>
        <v>0</v>
      </c>
      <c r="X3767" s="336">
        <f>IF(S3769&gt;0,(W3767/126),IF(I3769&gt;0,(W3767/109.5),0))</f>
        <v>0</v>
      </c>
      <c r="Y3767" s="163">
        <f>IF(X3767&gt;=2.5,Y3766,IF(X3767&gt;=2.25,"C",IF(X3767&gt;=2,"D",IF(X3767=0,0,"F"))))</f>
        <v>0</v>
      </c>
      <c r="Z3767" s="510"/>
    </row>
    <row r="3768" spans="1:26" ht="17.25" customHeight="1">
      <c r="A3768" s="458" t="s">
        <v>27</v>
      </c>
      <c r="B3768" s="459"/>
      <c r="C3768" s="102">
        <f>IF('7th 1'!C67&gt;0,'7th 1'!H4,IF('7th 1'!K67&gt;0,'7th 1'!P4,IF('7th 1'!S67&gt;0,'7th 1'!X4,0)))</f>
        <v>0</v>
      </c>
      <c r="D3768" s="102">
        <f>IF('7th 2'!C67&gt;0,'7th 2'!H4,IF('7th 2'!K67&gt;0,'7th 2'!P4,IF('7th 2'!S67&gt;0,'7th 2'!X4,0)))</f>
        <v>0</v>
      </c>
      <c r="E3768" s="102">
        <f>IF('7th 3'!C67&gt;0,'7th 3'!H4,IF('7th 3'!K67&gt;0,'7th 3'!P4,IF('7th 3'!S67&gt;0,'7th 3'!X4,0)))</f>
        <v>0</v>
      </c>
      <c r="F3768" s="102">
        <f>IF('7th 4'!C67&gt;0,'7th 4'!H4,IF('7th 4'!K67&gt;0,'7th 4'!P4,IF('7th 4'!S67&gt;0,'7th 4'!X4,0)))</f>
        <v>0</v>
      </c>
      <c r="G3768" s="102">
        <f>IF('7th 5'!C67&gt;0,'7th 5'!H4,IF('7th 5'!K67&gt;0,'7th 5'!P4,IF('7th 5'!S67&gt;0,'7th 5'!X4,0)))</f>
        <v>0</v>
      </c>
      <c r="H3768" s="102">
        <f>IF('7th 6'!C67&gt;0,'7th 6'!H4,IF('7th 6'!K67&gt;0,'7th 6'!P4,IF('7th 6'!S67&gt;0,'7th 6'!X4,0)))</f>
        <v>0</v>
      </c>
      <c r="I3768" s="430"/>
      <c r="J3768" s="430"/>
      <c r="K3768" s="432"/>
      <c r="L3768" s="102">
        <f>IF('8th 1'!C67&gt;0,'8th 1'!H4,IF('8th 1'!K67&gt;0,'8th 1'!P4,IF('8th 1'!S67&gt;0,'8th 1'!X4,0)))</f>
        <v>0</v>
      </c>
      <c r="M3768" s="102">
        <f>IF('8th 2'!C67&gt;0,'8th 2'!H4,IF('8th 2'!K67&gt;0,'8th 2'!P4,IF('8th 2'!S67&gt;0,'8th 2'!X4,0)))</f>
        <v>0</v>
      </c>
      <c r="N3768" s="102">
        <f>IF('8th 3'!C67&gt;0,'8th 3'!H4,IF('8th 3'!K67&gt;0,'8th 3'!P4,IF('8th 3'!S67&gt;0,'8th 3'!X4,0)))</f>
        <v>0</v>
      </c>
      <c r="O3768" s="102">
        <f>IF('8th 4'!C67&gt;0,'8th 4'!H4,IF('8th 4'!K67&gt;0,'8th 4'!P4,IF('8th 4'!S67&gt;0,'8th 4'!X4,0)))</f>
        <v>0</v>
      </c>
      <c r="P3768" s="102">
        <f>IF('8th 5'!C67&gt;0,'8th 5'!H4,IF('8th 5'!K67&gt;0,'8th 5'!P4,IF('8th 5'!S67&gt;0,'8th 5'!X4,0)))</f>
        <v>0</v>
      </c>
      <c r="Q3768" s="102">
        <f>IF('8th 6'!C67&gt;0,'8th 6'!H4,IF('8th 6'!K67&gt;0,'8th 6'!P4,IF('8th 6'!S67&gt;0,'8th 6'!X4,0)))</f>
        <v>0</v>
      </c>
      <c r="R3768" s="102">
        <f>IF('8th 7'!C67&gt;0,'8th 7'!H4,IF('8th 7'!K67&gt;0,'8th 7'!P4,IF('8th 7'!S67&gt;0,'8th 7'!X4,0)))</f>
        <v>0</v>
      </c>
      <c r="S3768" s="430"/>
      <c r="T3768" s="430"/>
      <c r="U3768" s="432"/>
      <c r="V3768" s="460" t="s">
        <v>41</v>
      </c>
      <c r="W3768" s="461"/>
      <c r="X3768" s="461"/>
      <c r="Y3768" s="462"/>
      <c r="Z3768" s="510"/>
    </row>
    <row r="3769" spans="1:26" ht="18.75" customHeight="1" thickBot="1">
      <c r="A3769" s="463" t="s">
        <v>11</v>
      </c>
      <c r="B3769" s="464"/>
      <c r="C3769" s="102">
        <v>100</v>
      </c>
      <c r="D3769" s="102">
        <v>100</v>
      </c>
      <c r="E3769" s="102">
        <v>100</v>
      </c>
      <c r="F3769" s="102">
        <v>100</v>
      </c>
      <c r="G3769" s="102">
        <v>100</v>
      </c>
      <c r="H3769" s="102">
        <v>100</v>
      </c>
      <c r="I3769" s="465">
        <f>(C3773*C3768)+(D3773*D3768)+(E3773*E3768)+(F3773*F3768)+(G3773*G3768)+(H3773*H3768)</f>
        <v>0</v>
      </c>
      <c r="J3769" s="84"/>
      <c r="K3769" s="103" t="e">
        <f>IF(J3771&gt;=4,"A+",IF(J3771&gt;=3.75,"A",IF(J3771&gt;=3.5,"A-",IF(J3771&gt;=3.25,"B+",IF(J3771&gt;=3,"B",IF(J3771&gt;=2.75,"B-",IF(J3771&gt;=2.5,"C+",IF(J3771&gt;=2,"C","F"))))))))</f>
        <v>#DIV/0!</v>
      </c>
      <c r="L3769" s="102">
        <v>100</v>
      </c>
      <c r="M3769" s="102">
        <v>100</v>
      </c>
      <c r="N3769" s="102">
        <v>100</v>
      </c>
      <c r="O3769" s="102">
        <v>100</v>
      </c>
      <c r="P3769" s="102">
        <v>100</v>
      </c>
      <c r="Q3769" s="102">
        <v>100</v>
      </c>
      <c r="R3769" s="102">
        <v>100</v>
      </c>
      <c r="S3769" s="465">
        <f>(L3773*L3768)+(M3773*M3768)+(N3773*N3768)+(O3773*O3768)+(P3773*P3768)+(Q3773*Q3768)+(R3773*R3768)</f>
        <v>0</v>
      </c>
      <c r="T3769" s="84"/>
      <c r="U3769" s="103" t="e">
        <f>IF(T3771&gt;=4,"A+",IF(T3771&gt;=3.75,"A",IF(T3771&gt;=3.5,"A-",IF(T3771&gt;=3.25,"B+",IF(T3771&gt;=3,"B",IF(T3771&gt;=2.75,"B-",IF(T3771&gt;=2.5,"C+",IF(T3771&gt;=2,"C","F"))))))))</f>
        <v>#DIV/0!</v>
      </c>
      <c r="V3769" s="467" t="s">
        <v>29</v>
      </c>
      <c r="W3769" s="469" t="s">
        <v>0</v>
      </c>
      <c r="X3769" s="469" t="s">
        <v>3</v>
      </c>
      <c r="Y3769" s="421" t="s">
        <v>2</v>
      </c>
      <c r="Z3769" s="510"/>
    </row>
    <row r="3770" spans="1:26" ht="17.25" thickTop="1">
      <c r="A3770" s="77" t="s">
        <v>28</v>
      </c>
      <c r="B3770" s="86"/>
      <c r="C3770" s="104">
        <f>IF('7th 1'!C67&gt;0,'7th 1'!C67,IF('7th 1'!K67&gt;0,'7th 1'!K67,IF('7th 1'!S67&gt;0,'7th 1'!S67,0)))</f>
        <v>0</v>
      </c>
      <c r="D3770" s="104">
        <f>IF('7th 2'!C67&gt;0,'7th 2'!C67,IF('7th 2'!K67&gt;0,'7th 2'!K67,IF('7th 2'!S67&gt;0,'7th 2'!S67,0)))</f>
        <v>0</v>
      </c>
      <c r="E3770" s="104">
        <f>IF('7th 3'!C67&gt;0,'7th 3'!C67,IF('7th 3'!K67&gt;0,'7th 3'!K67,IF('7th 3'!S67&gt;0,'7th 3'!S67,0)))</f>
        <v>0</v>
      </c>
      <c r="F3770" s="104">
        <f>IF('7th 4'!C67&gt;0,'7th 4'!C67,IF('7th 4'!K67&gt;0,'7th 4'!K67,IF('7th 4'!S67&gt;0,'7th 4'!S67,0)))</f>
        <v>0</v>
      </c>
      <c r="G3770" s="104">
        <f>IF('7th 5'!C67&gt;0,'7th 5'!C67,IF('7th 5'!K67&gt;0,'7th 5'!K67,IF('7th 5'!S67&gt;0,'7th 5'!S67,0)))</f>
        <v>0</v>
      </c>
      <c r="H3770" s="104">
        <f>IF('7th 6'!C67&gt;0,'7th 6'!C67,IF('7th 6'!K67&gt;0,'7th 6'!K67,IF('7th 6'!S67&gt;0,'7th 6'!S67,0)))</f>
        <v>0</v>
      </c>
      <c r="I3770" s="466"/>
      <c r="J3770" s="98"/>
      <c r="K3770" s="90"/>
      <c r="L3770" s="104">
        <f>IF('8th 1'!C67&gt;0,'8th 1'!C67,IF('8th 1'!K67&gt;0,'8th 1'!K67,IF('8th 1'!S67&gt;0,'8th 1'!S67,0)))</f>
        <v>0</v>
      </c>
      <c r="M3770" s="104">
        <f>IF('8th 2'!C67&gt;0,'8th 2'!C67,IF('8th 2'!K67&gt;0,'8th 2'!K67,IF('8th 2'!S67&gt;0,'8th 2'!S67,0)))</f>
        <v>0</v>
      </c>
      <c r="N3770" s="104">
        <f>IF('8th 3'!C67&gt;0,'8th 3'!C67,IF('8th 3'!K67&gt;0,'8th 3'!K67,IF('8th 3'!S67&gt;0,'8th 3'!S67,0)))</f>
        <v>0</v>
      </c>
      <c r="O3770" s="104">
        <f>IF('8th 4'!C67&gt;0,'8th 4'!C67,IF('8th 4'!K67&gt;0,'8th 4'!K67,IF('8th 4'!S67&gt;0,'8th 4'!S67,0)))</f>
        <v>0</v>
      </c>
      <c r="P3770" s="104">
        <f>IF('8th 5'!C67&gt;0,'8th 5'!C67,IF('8th 5'!K67&gt;0,'8th 5'!K67,IF('8th 5'!S67&gt;0,'8th 5'!S67,0)))</f>
        <v>0</v>
      </c>
      <c r="Q3770" s="104">
        <f>IF('8th 6'!C67&gt;0,'8th 6'!C67,IF('8th 6'!K67&gt;0,'8th 6'!K67,IF('8th 6'!S67&gt;0,'8th 6'!S67,0)))</f>
        <v>0</v>
      </c>
      <c r="R3770" s="104">
        <f>IF('8th 7'!C67&gt;0,'8th 7'!C67,IF('8th 7'!K67&gt;0,'8th 7'!K67,IF('8th 7'!S67&gt;0,'8th 7'!S67,0)))</f>
        <v>0</v>
      </c>
      <c r="S3770" s="466"/>
      <c r="T3770" s="98"/>
      <c r="U3770" s="90"/>
      <c r="V3770" s="468"/>
      <c r="W3770" s="470"/>
      <c r="X3770" s="471"/>
      <c r="Y3770" s="422"/>
      <c r="Z3770" s="510"/>
    </row>
    <row r="3771" spans="1:26" ht="17.25">
      <c r="A3771" s="423" t="s">
        <v>26</v>
      </c>
      <c r="B3771" s="91" t="s">
        <v>60</v>
      </c>
      <c r="C3771" s="104">
        <f>IF('7th 1'!C67&gt;0,'7th 1'!J67,IF('7th 1'!K67&gt;0,'7th 1'!R67,IF('7th 1'!S67&gt;0,'7th 1'!Z67,0)))</f>
        <v>0</v>
      </c>
      <c r="D3771" s="104">
        <f>IF('7th 2'!C67&gt;0,'7th 2'!J67,IF('7th 2'!K67&gt;0,'7th 2'!R67,IF('7th 2'!S67&gt;0,'7th 2'!Z67,0)))</f>
        <v>0</v>
      </c>
      <c r="E3771" s="104">
        <f>IF('7th 3'!C67&gt;0,'7th 3'!J67,IF('7th 3'!K67&gt;0,'7th 3'!R67,IF('7th 3'!S67&gt;0,'7th 3'!Z67,0)))</f>
        <v>0</v>
      </c>
      <c r="F3771" s="104">
        <f>IF('7th 4'!C67&gt;0,'7th 4'!J67,IF('7th 4'!K67&gt;0,'7th 4'!R67,IF('7th 4'!S67&gt;0,'7th 4'!Z67,0)))</f>
        <v>0</v>
      </c>
      <c r="G3771" s="104">
        <f>IF('7th 5'!C67&gt;0,'7th 5'!J67,IF('7th 5'!K67&gt;0,'7th 5'!R67,IF('7th 5'!S67&gt;0,'7th 5'!Z67,0)))</f>
        <v>0</v>
      </c>
      <c r="H3771" s="104">
        <f>IF('7th 6'!C67&gt;0,'7th 6'!J67,IF('7th 6'!K67&gt;0,'7th 6'!R67,IF('7th 6'!S67&gt;0,'7th 6'!Z67,0)))</f>
        <v>0</v>
      </c>
      <c r="I3771" s="466"/>
      <c r="J3771" s="440" t="e">
        <f>I3769/(C3768+D3768+E3768+F3768+G3768+H3768)</f>
        <v>#DIV/0!</v>
      </c>
      <c r="K3771" s="442" t="e">
        <f>IF(J3771&gt;=2.5,K3769,IF(J3771&gt;=2.25,"C",IF(J3771&gt;=2,"D",IF(J3771=0,0,"F"))))</f>
        <v>#DIV/0!</v>
      </c>
      <c r="L3771" s="104">
        <f>IF('8th 1'!C67&gt;0,'8th 1'!J67,IF('8th 1'!K67&gt;0,'8th 1'!R67,IF('8th 1'!S67&gt;0,'8th 1'!Z67,0)))</f>
        <v>0</v>
      </c>
      <c r="M3771" s="104">
        <f>IF('8th 2'!C67&gt;0,'8th 2'!J67,IF('8th 2'!K67&gt;0,'8th 2'!R67,IF('8th 2'!S67&gt;0,'8th 2'!Z67,0)))</f>
        <v>0</v>
      </c>
      <c r="N3771" s="104">
        <f>IF('8th 3'!C67&gt;0,'8th 3'!J67,IF('8th 3'!K67&gt;0,'8th 3'!R67,IF('8th 3'!S67&gt;0,'8th 3'!Z67,0)))</f>
        <v>0</v>
      </c>
      <c r="O3771" s="104">
        <f>IF('8th 4'!C67&gt;0,'8th 4'!J67,IF('8th 4'!K67&gt;0,'8th 4'!R67,IF('8th 4'!S67&gt;0,'8th 4'!Z67,0)))</f>
        <v>0</v>
      </c>
      <c r="P3771" s="104">
        <f>IF('8th 5'!C67&gt;0,'8th 5'!J67,IF('8th 5'!K67&gt;0,'8th 5'!R67,IF('8th 5'!S67&gt;0,'8th 5'!Z67,0)))</f>
        <v>0</v>
      </c>
      <c r="Q3771" s="104">
        <f>IF('8th 6'!C67&gt;0,'8th 6'!J67,IF('8th 6'!K67&gt;0,'8th 6'!R67,IF('8th 6'!S67&gt;0,'8th 6'!Z67,0)))</f>
        <v>0</v>
      </c>
      <c r="R3771" s="104">
        <f>IF('8th 7'!C67&gt;0,'8th 7'!J67,IF('8th 7'!K67&gt;0,'8th 7'!R67,IF('8th 7'!S67&gt;0,'8th 7'!Z67,0)))</f>
        <v>0</v>
      </c>
      <c r="S3771" s="466"/>
      <c r="T3771" s="440" t="e">
        <f>S3769/(L3768+M3768+N3768+O3768+P3768+Q3768+R3768)</f>
        <v>#DIV/0!</v>
      </c>
      <c r="U3771" s="442" t="e">
        <f>IF(T3771&gt;=2.5,U3769,IF(T3771&gt;=2.25,"C",IF(T3771&gt;=2,"D",IF(T3771=0,0,"F"))))</f>
        <v>#DIV/0!</v>
      </c>
      <c r="V3771" s="454" t="s">
        <v>40</v>
      </c>
      <c r="W3771" s="443"/>
      <c r="X3771" s="443"/>
      <c r="Y3771" s="455"/>
      <c r="Z3771" s="510"/>
    </row>
    <row r="3772" spans="1:26" ht="16.5" customHeight="1">
      <c r="A3772" s="424"/>
      <c r="B3772" s="91" t="s">
        <v>67</v>
      </c>
      <c r="C3772" s="117">
        <f>'7th 1'!AA67</f>
        <v>0</v>
      </c>
      <c r="D3772" s="117">
        <f>'7th 2'!AA67</f>
        <v>0</v>
      </c>
      <c r="E3772" s="117">
        <f>'7th 3'!AA67</f>
        <v>0</v>
      </c>
      <c r="F3772" s="117">
        <f>'7th 4'!AA67</f>
        <v>0</v>
      </c>
      <c r="G3772" s="117">
        <f>'7th 5'!AA67</f>
        <v>0</v>
      </c>
      <c r="H3772" s="117">
        <f>'7th 6'!AA67</f>
        <v>0</v>
      </c>
      <c r="I3772" s="466"/>
      <c r="J3772" s="453"/>
      <c r="K3772" s="442"/>
      <c r="L3772" s="117">
        <f>'8th 1'!AA67</f>
        <v>0</v>
      </c>
      <c r="M3772" s="117">
        <f>'8th 2'!AA67</f>
        <v>0</v>
      </c>
      <c r="N3772" s="117">
        <f>'8th 3'!AA67</f>
        <v>0</v>
      </c>
      <c r="O3772" s="117">
        <f>'8th 4'!AA67</f>
        <v>0</v>
      </c>
      <c r="P3772" s="117">
        <f>'8th 5'!AA67</f>
        <v>0</v>
      </c>
      <c r="Q3772" s="117">
        <f>'8th 6'!AA67</f>
        <v>0</v>
      </c>
      <c r="R3772" s="117">
        <f>'8th 7'!AA67</f>
        <v>0</v>
      </c>
      <c r="S3772" s="466"/>
      <c r="T3772" s="453"/>
      <c r="U3772" s="442"/>
      <c r="V3772" s="444">
        <f>IF((C3773+C3775)=0,0,C3768)+IF((D3773+D3775)=0,0,D3768)+IF((E3773+E3775)=0,0,E3768)+IF((F3773+F3775)=0,0,F3768)+IF((G3773+G3775)=0,0,G3768)+IF((H3773+H3775)=0,0,H3768)+IF((L3773+L3775)=0,0,L3768)+IF((M3773+M3775)=0,0,M3768)+IF((N3773+N3775)=0,0,N3768)+IF((O3773+O3775)=0,0,O3768)+IF((P3773+P3775)=0,0,P3768)+IF((Q3773+Q3775)=0,0,Q3768)+IF((R3773+R3775)=0,0,R3768)+IF(I3779&gt;0,1.5,0)</f>
        <v>0</v>
      </c>
      <c r="W3772" s="457">
        <f>I3769+S3769+(I3779*1.5)</f>
        <v>0</v>
      </c>
      <c r="X3772" s="440" t="e">
        <f>IF(S3769&gt;0,(W3772/31.5),J3771)</f>
        <v>#DIV/0!</v>
      </c>
      <c r="Y3772" s="164" t="e">
        <f>IF(X3772&gt;=4,"A+",IF(X3772&gt;=3.75,"A",IF(X3772&gt;=3.5,"A-",IF(X3772&gt;=3.25,"B+",IF(X3772&gt;=3,"B",IF(X3772&gt;=2.75,"B-",IF(X3772&gt;=2.5,"C+",IF(X3772&gt;=2,"C","F"))))))))</f>
        <v>#DIV/0!</v>
      </c>
      <c r="Z3772" s="510"/>
    </row>
    <row r="3773" spans="1:26" ht="16.5">
      <c r="A3773" s="424"/>
      <c r="B3773" s="91" t="s">
        <v>1</v>
      </c>
      <c r="C3773" s="104">
        <f>'7th 1'!AC67</f>
        <v>0</v>
      </c>
      <c r="D3773" s="104">
        <f>'7th 2'!AC67</f>
        <v>0</v>
      </c>
      <c r="E3773" s="104">
        <f>'7th 3'!AC67</f>
        <v>0</v>
      </c>
      <c r="F3773" s="104">
        <f>'7th 4'!AC67</f>
        <v>0</v>
      </c>
      <c r="G3773" s="104">
        <f>'7th 5'!AC67</f>
        <v>0</v>
      </c>
      <c r="H3773" s="104">
        <f>'7th 6'!AC67</f>
        <v>0</v>
      </c>
      <c r="I3773" s="466"/>
      <c r="J3773" s="98"/>
      <c r="K3773" s="112"/>
      <c r="L3773" s="104">
        <f>'8th 1'!AC67</f>
        <v>0</v>
      </c>
      <c r="M3773" s="104">
        <f>'8th 2'!AC67</f>
        <v>0</v>
      </c>
      <c r="N3773" s="104">
        <f>'8th 3'!AC67</f>
        <v>0</v>
      </c>
      <c r="O3773" s="104">
        <f>'8th 4'!AC67</f>
        <v>0</v>
      </c>
      <c r="P3773" s="104">
        <f>'8th 5'!AC67</f>
        <v>0</v>
      </c>
      <c r="Q3773" s="104">
        <f>'8th 6'!AC67</f>
        <v>0</v>
      </c>
      <c r="R3773" s="104">
        <f>'8th 7'!AC67</f>
        <v>0</v>
      </c>
      <c r="S3773" s="466"/>
      <c r="T3773" s="98"/>
      <c r="V3773" s="456"/>
      <c r="W3773" s="448"/>
      <c r="X3773" s="441"/>
      <c r="Y3773" s="451" t="e">
        <f>IF(S3769&gt;0,(IF(X3772&gt;=2.5,Y3772,IF(X3772&gt;=2.25,"C",IF(X3772&gt;=2,"D","F")))),K3771)</f>
        <v>#DIV/0!</v>
      </c>
      <c r="Z3773" s="510"/>
    </row>
    <row r="3774" spans="1:26" ht="16.5">
      <c r="A3774" s="424"/>
      <c r="B3774" s="91" t="s">
        <v>2</v>
      </c>
      <c r="C3774" s="104" t="str">
        <f>'7th 1'!AB67</f>
        <v/>
      </c>
      <c r="D3774" s="104" t="str">
        <f>'7th 2'!AB67</f>
        <v/>
      </c>
      <c r="E3774" s="104" t="str">
        <f>'7th 3'!AB67</f>
        <v/>
      </c>
      <c r="F3774" s="104" t="str">
        <f>'7th 4'!AB67</f>
        <v/>
      </c>
      <c r="G3774" s="104" t="str">
        <f>'7th 5'!AB67</f>
        <v/>
      </c>
      <c r="H3774" s="104" t="str">
        <f>'7th 6'!AB67</f>
        <v/>
      </c>
      <c r="I3774" s="466"/>
      <c r="J3774" s="98"/>
      <c r="K3774" s="90"/>
      <c r="L3774" s="104" t="str">
        <f>'8th 1'!AB67</f>
        <v/>
      </c>
      <c r="M3774" s="104" t="str">
        <f>'8th 2'!AB67</f>
        <v/>
      </c>
      <c r="N3774" s="104" t="str">
        <f>'8th 3'!AB67</f>
        <v/>
      </c>
      <c r="O3774" s="104" t="str">
        <f>'8th 4'!AB67</f>
        <v/>
      </c>
      <c r="P3774" s="104" t="str">
        <f>'8th 5'!AB67</f>
        <v/>
      </c>
      <c r="Q3774" s="104" t="str">
        <f>'8th 6'!AB67</f>
        <v/>
      </c>
      <c r="R3774" s="104" t="str">
        <f>'8th 7'!AB67</f>
        <v/>
      </c>
      <c r="S3774" s="466"/>
      <c r="T3774" s="98"/>
      <c r="U3774" s="90"/>
      <c r="V3774" s="446"/>
      <c r="W3774" s="449"/>
      <c r="X3774" s="450"/>
      <c r="Y3774" s="452"/>
      <c r="Z3774" s="510"/>
    </row>
    <row r="3775" spans="1:26" ht="16.5">
      <c r="A3775" s="413" t="s">
        <v>127</v>
      </c>
      <c r="B3775" s="91" t="s">
        <v>1</v>
      </c>
      <c r="C3775" s="104" t="str">
        <f>'7th 1'!AD67</f>
        <v>3.59</v>
      </c>
      <c r="D3775" s="104">
        <f>'7th 2'!AD67</f>
        <v>0</v>
      </c>
      <c r="E3775" s="104">
        <f>'7th 3'!AD67</f>
        <v>0</v>
      </c>
      <c r="F3775" s="104">
        <f>'7th 4'!AD67</f>
        <v>0</v>
      </c>
      <c r="G3775" s="104">
        <f>'7th 5'!AD67</f>
        <v>0</v>
      </c>
      <c r="H3775" s="104">
        <f>'7th 6'!AD67</f>
        <v>0</v>
      </c>
      <c r="I3775" s="415">
        <f>(C3775*C3768)+(D3775*D3768)+(E3775*E3768)+(F3775*F3768)+(G3775*G3768)+(H3775*H3768)</f>
        <v>0</v>
      </c>
      <c r="J3775" s="417">
        <f>IF(C3775&gt;0,(C3773*C3768),0)+IF(D3775&gt;0,(D3773*D3768),0)+IF(E3775&gt;0,(E3773*E3768),0)+IF(F3775&gt;0,(F3773*F3768),0)+IF(G3775&gt;0,(G3773*G3768),0)+IF(H3775&gt;0,(H3773*H3768),0)</f>
        <v>0</v>
      </c>
      <c r="K3775" s="418">
        <f>IF(C3775&gt;C3773,((C3775*C3768)-(C3773*C3768)),0)+IF(D3775&gt;D3773,((D3775*D3768)-(D3773*D3768)),0)+IF(E3775&gt;E3773,((E3775*E3768)-(E3773*E3768)),0)+IF(F3775&gt;F3773,((F3775*F3768)-(F3773*F3768)),0)+IF(G3775&gt;G3773,((G3775*G3768)-(G3773*G3768)),0)+IF(H3775&gt;H3773,((H3775*H3768)-(H3773*H3768)),0)</f>
        <v>0</v>
      </c>
      <c r="L3775" s="165">
        <f>'8th 1'!AD67</f>
        <v>0</v>
      </c>
      <c r="M3775" s="104">
        <f>'8th 2'!AD67</f>
        <v>0</v>
      </c>
      <c r="N3775" s="104">
        <f>'8th 3'!AD67</f>
        <v>0</v>
      </c>
      <c r="O3775" s="104">
        <f>'8th 4'!AD67</f>
        <v>0</v>
      </c>
      <c r="P3775" s="104">
        <f>'8th 5'!AD67</f>
        <v>0</v>
      </c>
      <c r="Q3775" s="104">
        <f>'8th 6'!AD67</f>
        <v>0</v>
      </c>
      <c r="R3775" s="104">
        <f>'8th 7'!AD67</f>
        <v>0</v>
      </c>
      <c r="S3775" s="403">
        <f>(L3775*L3768)+(M3775*M3768)+(N3775*N3768)+(O3775*O3768)+(P3775*P3768)+(Q3775*Q3768)+(R3775*R3768)</f>
        <v>0</v>
      </c>
      <c r="T3775" s="417">
        <f>IF(L3775&gt;0,(L3773*L3768),0)+IF(M3775&gt;0,(M3773*M3768),0)+IF(N3775&gt;0,(N3773*N3768),0)+IF(O3775&gt;0,(O3773*O3768),0)+IF(P3775&gt;0,(P3773*P3768),0)+IF(Q3775&gt;0,(Q3773*Q3768),0)+IF(R3775&gt;0,(R3773*R3768),0)</f>
        <v>0</v>
      </c>
      <c r="U3775" s="399">
        <f>IF(L3775&gt;L3773,((L3775*L3768)-(L3773*L3768)),0)+IF(M3775&gt;M3773,((M3775*M3768)-(M3773*M3768)),0)+IF(N3775&gt;N3773,((N3775*N3768)-(N3773*N3768)),0)+IF(O3775&gt;O3773,((O3775*O3768)-(O3773*O3768)),0)+IF(P3775&gt;P3773,((P3775*P3768)-(P3773*P3768)),0)+IF(Q3775&gt;Q3773,((Q3775*Q3768)-(Q3773*Q3768)),0)+IF(R3775&gt;R3773,((R3775*R3768)-(R3773*R3768)),0)</f>
        <v>0</v>
      </c>
      <c r="V3775" s="401">
        <f>I3775+S3775</f>
        <v>0</v>
      </c>
      <c r="W3775" s="403">
        <f>J3775+T3775</f>
        <v>0</v>
      </c>
      <c r="X3775" s="403">
        <f>K3775+U3775</f>
        <v>0</v>
      </c>
      <c r="Y3775" s="405">
        <f>IF(V3767&gt;0,(X3775+Y3762),0)</f>
        <v>0</v>
      </c>
      <c r="Z3775" s="510"/>
    </row>
    <row r="3776" spans="1:26" ht="15.75" customHeight="1" thickBot="1">
      <c r="A3776" s="414"/>
      <c r="B3776" s="157" t="s">
        <v>23</v>
      </c>
      <c r="C3776" s="180" t="str">
        <f>'7th 1'!AE67</f>
        <v>Imp:</v>
      </c>
      <c r="D3776" s="180" t="str">
        <f>'7th 2'!AE67</f>
        <v/>
      </c>
      <c r="E3776" s="180" t="str">
        <f>'7th 3'!AE67</f>
        <v/>
      </c>
      <c r="F3776" s="180" t="str">
        <f>'7th 4'!AE67</f>
        <v/>
      </c>
      <c r="G3776" s="180" t="str">
        <f>'7th 5'!AE67</f>
        <v/>
      </c>
      <c r="H3776" s="180" t="str">
        <f>'7th 6'!AE67</f>
        <v/>
      </c>
      <c r="I3776" s="416"/>
      <c r="J3776" s="416"/>
      <c r="K3776" s="419"/>
      <c r="L3776" s="180" t="str">
        <f>'8th 1'!AE67</f>
        <v/>
      </c>
      <c r="M3776" s="180" t="str">
        <f>'8th 2'!AE67</f>
        <v/>
      </c>
      <c r="N3776" s="180" t="str">
        <f>'8th 3'!AE67</f>
        <v/>
      </c>
      <c r="O3776" s="180" t="str">
        <f>'8th 4'!AE67</f>
        <v/>
      </c>
      <c r="P3776" s="180" t="str">
        <f>'8th 5'!AE67</f>
        <v/>
      </c>
      <c r="Q3776" s="180" t="str">
        <f>'8th 6'!AE67</f>
        <v/>
      </c>
      <c r="R3776" s="180" t="str">
        <f>'8th 7'!AE67</f>
        <v/>
      </c>
      <c r="S3776" s="420"/>
      <c r="T3776" s="420"/>
      <c r="U3776" s="400"/>
      <c r="V3776" s="402"/>
      <c r="W3776" s="404"/>
      <c r="X3776" s="404"/>
      <c r="Y3776" s="406"/>
      <c r="Z3776" s="510"/>
    </row>
    <row r="3777" spans="1:26" ht="9.75" customHeight="1" thickTop="1" thickBot="1">
      <c r="C3777" s="53"/>
      <c r="D3777" s="53"/>
      <c r="E3777" s="53"/>
      <c r="F3777" s="53"/>
      <c r="G3777" s="53"/>
      <c r="H3777" s="53"/>
      <c r="L3777" s="53"/>
      <c r="M3777" s="53"/>
      <c r="N3777" s="53"/>
      <c r="O3777" s="53"/>
      <c r="P3777" s="53"/>
      <c r="Q3777" s="53"/>
      <c r="R3777" s="53"/>
      <c r="V3777" s="53"/>
      <c r="W3777" s="53"/>
      <c r="X3777" s="53"/>
      <c r="Y3777" s="53"/>
    </row>
    <row r="3778" spans="1:26" ht="18.75" thickTop="1">
      <c r="A3778" s="407" t="s">
        <v>33</v>
      </c>
      <c r="B3778" s="408"/>
      <c r="C3778" s="376" t="s">
        <v>35</v>
      </c>
      <c r="D3778" s="380"/>
      <c r="E3778" s="376" t="s">
        <v>30</v>
      </c>
      <c r="F3778" s="380"/>
      <c r="G3778" s="376" t="s">
        <v>31</v>
      </c>
      <c r="H3778" s="380"/>
      <c r="I3778" s="376" t="s">
        <v>32</v>
      </c>
      <c r="J3778" s="411"/>
      <c r="K3778" s="411"/>
      <c r="L3778" s="412"/>
      <c r="M3778" s="370" t="s">
        <v>50</v>
      </c>
      <c r="N3778" s="371"/>
      <c r="O3778" s="376" t="s">
        <v>0</v>
      </c>
      <c r="P3778" s="377"/>
      <c r="Q3778" s="169" t="s">
        <v>29</v>
      </c>
      <c r="R3778" s="378" t="s">
        <v>216</v>
      </c>
      <c r="S3778" s="379"/>
      <c r="T3778" s="379"/>
      <c r="U3778" s="380"/>
      <c r="V3778" s="381" t="s">
        <v>2</v>
      </c>
      <c r="W3778" s="382"/>
      <c r="X3778" s="170"/>
      <c r="Y3778" s="171"/>
    </row>
    <row r="3779" spans="1:26" s="113" customFormat="1" ht="18" customHeight="1">
      <c r="A3779" s="409"/>
      <c r="B3779" s="410"/>
      <c r="C3779" s="383">
        <f>'viva-1'!K65</f>
        <v>0</v>
      </c>
      <c r="D3779" s="384"/>
      <c r="E3779" s="383">
        <f>'viva-2'!K65</f>
        <v>0</v>
      </c>
      <c r="F3779" s="384"/>
      <c r="G3779" s="385">
        <f>'viva-3'!K65</f>
        <v>0</v>
      </c>
      <c r="H3779" s="384"/>
      <c r="I3779" s="383">
        <f>'viva-4'!K65</f>
        <v>0</v>
      </c>
      <c r="J3779" s="386"/>
      <c r="K3779" s="386"/>
      <c r="L3779" s="387"/>
      <c r="M3779" s="372"/>
      <c r="N3779" s="373"/>
      <c r="O3779" s="388">
        <f>W3767+Y3775</f>
        <v>0</v>
      </c>
      <c r="P3779" s="389"/>
      <c r="Q3779" s="397">
        <f>V3767</f>
        <v>0</v>
      </c>
      <c r="R3779" s="392">
        <f>O3779/126</f>
        <v>0</v>
      </c>
      <c r="S3779" s="393"/>
      <c r="T3779" s="393"/>
      <c r="U3779" s="394"/>
      <c r="V3779" s="359">
        <f>IF(R3779&gt;=2.5,Y3779,IF(R3779&gt;=2.25,"C",IF(R3779&gt;=2,"D",IF(R3779=0,0,"F"))))</f>
        <v>0</v>
      </c>
      <c r="W3779" s="360"/>
      <c r="X3779" s="172"/>
      <c r="Y3779" s="173" t="str">
        <f>IF(R3779&gt;=4,"A+",IF(R3779&gt;=3.75,"A",IF(R3779&gt;=3.5,"A-",IF(R3779&gt;=3.25,"B+",IF(R3779&gt;=3,"B",IF(R3779&gt;=2.75,"B-",IF(R3779&gt;=2.5,"C+",IF(R3779&gt;=2,"C","F"))))))))</f>
        <v>F</v>
      </c>
      <c r="Z3779" s="174"/>
    </row>
    <row r="3780" spans="1:26" ht="16.5" customHeight="1" thickBot="1">
      <c r="A3780" s="363" t="s">
        <v>34</v>
      </c>
      <c r="B3780" s="364"/>
      <c r="C3780" s="365" t="s">
        <v>1</v>
      </c>
      <c r="D3780" s="366"/>
      <c r="E3780" s="367">
        <f>C3779+E3779+G3779+I3779</f>
        <v>0</v>
      </c>
      <c r="F3780" s="368"/>
      <c r="G3780" s="365" t="s">
        <v>0</v>
      </c>
      <c r="H3780" s="366"/>
      <c r="I3780" s="367">
        <f>E3780*1.5</f>
        <v>0</v>
      </c>
      <c r="J3780" s="369"/>
      <c r="K3780" s="369"/>
      <c r="L3780" s="368"/>
      <c r="M3780" s="374"/>
      <c r="N3780" s="375"/>
      <c r="O3780" s="390"/>
      <c r="P3780" s="391"/>
      <c r="Q3780" s="398"/>
      <c r="R3780" s="395"/>
      <c r="S3780" s="395"/>
      <c r="T3780" s="395"/>
      <c r="U3780" s="396"/>
      <c r="V3780" s="361"/>
      <c r="W3780" s="362"/>
      <c r="X3780" s="175"/>
      <c r="Y3780" s="176"/>
    </row>
    <row r="3781" spans="1:26" ht="30" customHeight="1" thickTop="1">
      <c r="B3781" s="54"/>
      <c r="C3781" s="54"/>
      <c r="D3781" s="514" t="s">
        <v>24</v>
      </c>
      <c r="E3781" s="514"/>
      <c r="F3781" s="514"/>
      <c r="G3781" s="514"/>
      <c r="H3781" s="514"/>
      <c r="I3781" s="514"/>
      <c r="J3781" s="514"/>
      <c r="K3781" s="514"/>
      <c r="L3781" s="514"/>
      <c r="M3781" s="514"/>
      <c r="N3781" s="514"/>
      <c r="O3781" s="514"/>
      <c r="P3781" s="514"/>
      <c r="Q3781" s="514"/>
      <c r="R3781" s="514"/>
      <c r="S3781" s="514"/>
      <c r="T3781" s="55" t="s">
        <v>36</v>
      </c>
      <c r="U3781" s="56"/>
      <c r="V3781" s="515">
        <f>'1st 1'!R68</f>
        <v>0</v>
      </c>
      <c r="W3781" s="516"/>
      <c r="X3781" s="516"/>
      <c r="Y3781" s="516"/>
    </row>
    <row r="3782" spans="1:26" ht="18.75">
      <c r="A3782" s="57"/>
      <c r="B3782" s="58"/>
      <c r="C3782" s="59" t="s">
        <v>4</v>
      </c>
      <c r="D3782" s="60" t="s">
        <v>71</v>
      </c>
      <c r="E3782" s="60"/>
      <c r="F3782" s="53"/>
      <c r="G3782" s="61"/>
      <c r="H3782" s="517" t="s">
        <v>73</v>
      </c>
      <c r="I3782" s="518"/>
      <c r="J3782" s="518"/>
      <c r="K3782" s="518"/>
      <c r="L3782" s="518"/>
      <c r="M3782" s="518"/>
      <c r="N3782" s="518"/>
      <c r="O3782" s="62"/>
      <c r="P3782" s="62"/>
      <c r="Q3782" s="62"/>
      <c r="R3782" s="53"/>
      <c r="S3782" s="63"/>
      <c r="T3782" s="55" t="s">
        <v>37</v>
      </c>
      <c r="U3782" s="56"/>
      <c r="V3782" s="519">
        <f>'1st 1'!A68</f>
        <v>0</v>
      </c>
      <c r="W3782" s="516"/>
      <c r="X3782" s="516"/>
      <c r="Y3782" s="516"/>
    </row>
    <row r="3783" spans="1:26" ht="18.75">
      <c r="A3783" s="57"/>
      <c r="B3783" s="58"/>
      <c r="C3783" s="59" t="s">
        <v>5</v>
      </c>
      <c r="D3783" s="60" t="s">
        <v>66</v>
      </c>
      <c r="E3783" s="60"/>
      <c r="F3783" s="64"/>
      <c r="G3783" s="53"/>
      <c r="H3783" s="61"/>
      <c r="I3783" s="65"/>
      <c r="J3783" s="520">
        <f>'1st 1'!A4506</f>
        <v>0</v>
      </c>
      <c r="K3783" s="521"/>
      <c r="L3783" s="521"/>
      <c r="M3783" s="521"/>
      <c r="N3783" s="62"/>
      <c r="O3783" s="62"/>
      <c r="P3783" s="53"/>
      <c r="Q3783" s="53"/>
      <c r="R3783" s="53"/>
      <c r="S3783" s="63"/>
      <c r="T3783" s="55" t="s">
        <v>38</v>
      </c>
      <c r="U3783" s="56"/>
      <c r="V3783" s="56"/>
      <c r="W3783" s="56"/>
      <c r="X3783" s="56"/>
      <c r="Y3783" s="66">
        <f>'1st 1'!S68</f>
        <v>0</v>
      </c>
    </row>
    <row r="3784" spans="1:26" ht="18.75">
      <c r="A3784" s="57"/>
      <c r="B3784" s="58"/>
      <c r="C3784" s="59" t="s">
        <v>6</v>
      </c>
      <c r="D3784" s="60" t="s">
        <v>14</v>
      </c>
      <c r="E3784" s="58"/>
      <c r="F3784" s="67" t="s">
        <v>7</v>
      </c>
      <c r="G3784" s="68">
        <f>'1st 1'!B68</f>
        <v>0</v>
      </c>
      <c r="H3784" s="69"/>
      <c r="I3784" s="70"/>
      <c r="J3784" s="70"/>
      <c r="K3784" s="70"/>
      <c r="L3784" s="53"/>
      <c r="M3784" s="53"/>
      <c r="N3784" s="53"/>
      <c r="O3784" s="53"/>
      <c r="P3784" s="53"/>
      <c r="Q3784" s="53"/>
      <c r="R3784" s="53"/>
      <c r="V3784" s="53"/>
      <c r="W3784" s="53"/>
      <c r="X3784" s="53"/>
      <c r="Y3784" s="53"/>
    </row>
    <row r="3785" spans="1:26" ht="18.75">
      <c r="A3785" s="57"/>
      <c r="B3785" s="64"/>
      <c r="C3785" s="64"/>
      <c r="D3785" s="64"/>
      <c r="E3785" s="53"/>
      <c r="F3785" s="67" t="s">
        <v>8</v>
      </c>
      <c r="G3785" s="72">
        <f>'1st 1'!T68</f>
        <v>0</v>
      </c>
      <c r="H3785" s="69"/>
      <c r="I3785" s="70"/>
      <c r="J3785" s="70"/>
      <c r="K3785" s="70"/>
      <c r="L3785" s="53"/>
      <c r="M3785" s="53"/>
      <c r="N3785" s="53"/>
      <c r="O3785" s="53"/>
      <c r="P3785" s="53"/>
      <c r="Q3785" s="53"/>
      <c r="R3785" s="53"/>
      <c r="V3785" s="53"/>
      <c r="W3785" s="53"/>
      <c r="X3785" s="53"/>
      <c r="Y3785" s="53"/>
    </row>
    <row r="3786" spans="1:26" ht="18.75">
      <c r="A3786" s="57"/>
      <c r="B3786" s="64"/>
      <c r="C3786" s="64"/>
      <c r="D3786" s="64"/>
      <c r="E3786" s="53"/>
      <c r="F3786" s="67" t="s">
        <v>9</v>
      </c>
      <c r="G3786" s="72">
        <f>'1st 1'!U68</f>
        <v>0</v>
      </c>
      <c r="H3786" s="69"/>
      <c r="I3786" s="70"/>
      <c r="J3786" s="70"/>
      <c r="K3786" s="70"/>
      <c r="L3786" s="53"/>
      <c r="M3786" s="53"/>
      <c r="N3786" s="53"/>
      <c r="O3786" s="53"/>
      <c r="P3786" s="53"/>
      <c r="Q3786" s="53"/>
      <c r="R3786" s="53"/>
      <c r="V3786" s="53"/>
      <c r="W3786" s="53"/>
      <c r="X3786" s="53"/>
      <c r="Y3786" s="53"/>
    </row>
    <row r="3787" spans="1:26" ht="18.75">
      <c r="A3787" s="57"/>
      <c r="B3787" s="64"/>
      <c r="C3787" s="64"/>
      <c r="D3787" s="64"/>
      <c r="E3787" s="53"/>
      <c r="F3787" s="67" t="s">
        <v>10</v>
      </c>
      <c r="G3787" s="72">
        <f>'1st 1'!V68</f>
        <v>0</v>
      </c>
      <c r="H3787" s="69"/>
      <c r="I3787" s="73"/>
      <c r="J3787" s="73"/>
      <c r="K3787" s="73"/>
      <c r="L3787" s="53"/>
      <c r="M3787" s="53"/>
      <c r="N3787" s="53"/>
      <c r="O3787" s="53"/>
      <c r="P3787" s="53"/>
      <c r="Q3787" s="53"/>
      <c r="R3787" s="53"/>
      <c r="V3787" s="53"/>
      <c r="W3787" s="53"/>
      <c r="X3787" s="53"/>
      <c r="Y3787" s="53"/>
    </row>
    <row r="3788" spans="1:26" ht="21.75" customHeight="1" thickBot="1">
      <c r="A3788" s="522" t="s">
        <v>25</v>
      </c>
      <c r="B3788" s="522"/>
      <c r="C3788" s="523"/>
      <c r="D3788" s="523"/>
      <c r="E3788" s="523"/>
      <c r="F3788" s="523"/>
      <c r="G3788" s="523"/>
      <c r="H3788" s="523"/>
      <c r="I3788" s="523"/>
      <c r="J3788" s="523"/>
      <c r="K3788" s="523"/>
      <c r="L3788" s="524"/>
      <c r="M3788" s="524"/>
      <c r="N3788" s="524"/>
      <c r="O3788" s="524"/>
      <c r="P3788" s="524"/>
      <c r="Q3788" s="524"/>
      <c r="R3788" s="524"/>
      <c r="S3788" s="524"/>
      <c r="T3788" s="524"/>
      <c r="U3788" s="524"/>
      <c r="V3788" s="524"/>
      <c r="W3788" s="524"/>
      <c r="X3788" s="524"/>
      <c r="Y3788" s="524"/>
    </row>
    <row r="3789" spans="1:26" ht="19.5" customHeight="1" thickTop="1" thickBot="1">
      <c r="A3789" s="478" t="s">
        <v>42</v>
      </c>
      <c r="B3789" s="479"/>
      <c r="C3789" s="479"/>
      <c r="D3789" s="479"/>
      <c r="E3789" s="479"/>
      <c r="F3789" s="479"/>
      <c r="G3789" s="479"/>
      <c r="H3789" s="479"/>
      <c r="I3789" s="479"/>
      <c r="J3789" s="479"/>
      <c r="K3789" s="480"/>
      <c r="L3789" s="479" t="s">
        <v>43</v>
      </c>
      <c r="M3789" s="479"/>
      <c r="N3789" s="479"/>
      <c r="O3789" s="479"/>
      <c r="P3789" s="479"/>
      <c r="Q3789" s="479"/>
      <c r="R3789" s="479"/>
      <c r="S3789" s="479"/>
      <c r="T3789" s="479"/>
      <c r="U3789" s="506"/>
      <c r="V3789" s="507" t="s">
        <v>39</v>
      </c>
      <c r="W3789" s="508"/>
      <c r="X3789" s="508"/>
      <c r="Y3789" s="509"/>
      <c r="Z3789" s="510" t="s">
        <v>68</v>
      </c>
    </row>
    <row r="3790" spans="1:26" ht="19.5" thickTop="1" thickBot="1">
      <c r="A3790" s="74" t="s">
        <v>22</v>
      </c>
      <c r="B3790" s="75"/>
      <c r="C3790" s="76">
        <f>'1st 1'!C4</f>
        <v>101</v>
      </c>
      <c r="D3790" s="76">
        <f>'1st 2'!C4</f>
        <v>102</v>
      </c>
      <c r="E3790" s="76">
        <f>'1st 3'!C4</f>
        <v>103</v>
      </c>
      <c r="F3790" s="76">
        <f>'1st 4'!C4</f>
        <v>104</v>
      </c>
      <c r="G3790" s="76">
        <f>'1st 5'!C4</f>
        <v>105</v>
      </c>
      <c r="H3790" s="76">
        <f>'1st 6'!C4</f>
        <v>106</v>
      </c>
      <c r="I3790" s="511" t="s">
        <v>0</v>
      </c>
      <c r="J3790" s="511" t="s">
        <v>3</v>
      </c>
      <c r="K3790" s="512" t="s">
        <v>2</v>
      </c>
      <c r="L3790" s="76">
        <f>'2nd 1'!C4</f>
        <v>107</v>
      </c>
      <c r="M3790" s="76">
        <f>'2nd 2'!C4</f>
        <v>108</v>
      </c>
      <c r="N3790" s="76">
        <f>'2nd 3'!C4</f>
        <v>109</v>
      </c>
      <c r="O3790" s="76">
        <f>'2nd 4'!C4</f>
        <v>110</v>
      </c>
      <c r="P3790" s="76">
        <f>'2nd 5'!C4</f>
        <v>111</v>
      </c>
      <c r="Q3790" s="76">
        <f>'2nd 6'!C4</f>
        <v>112</v>
      </c>
      <c r="R3790" s="76">
        <f>'2nd 7'!C4</f>
        <v>0</v>
      </c>
      <c r="S3790" s="429" t="s">
        <v>0</v>
      </c>
      <c r="T3790" s="429" t="s">
        <v>3</v>
      </c>
      <c r="U3790" s="431" t="s">
        <v>2</v>
      </c>
      <c r="V3790" s="492" t="s">
        <v>29</v>
      </c>
      <c r="W3790" s="493" t="s">
        <v>0</v>
      </c>
      <c r="X3790" s="494" t="s">
        <v>3</v>
      </c>
      <c r="Y3790" s="495" t="s">
        <v>2</v>
      </c>
      <c r="Z3790" s="510"/>
    </row>
    <row r="3791" spans="1:26" ht="64.5" customHeight="1" thickTop="1" thickBot="1">
      <c r="A3791" s="77" t="s">
        <v>63</v>
      </c>
      <c r="B3791" s="78"/>
      <c r="C3791" s="114" t="str">
        <f>'1st 1'!C6</f>
        <v>Drawing-1</v>
      </c>
      <c r="D3791" s="114" t="str">
        <f>'1st 2'!C6</f>
        <v>Sketch-1</v>
      </c>
      <c r="E3791" s="114" t="str">
        <f>'1st 3'!C6</f>
        <v>Parspective-1</v>
      </c>
      <c r="F3791" s="114" t="str">
        <f>'1st 4'!C6</f>
        <v>Study and Composition-1</v>
      </c>
      <c r="G3791" s="114" t="str">
        <f>'1st 5'!C6</f>
        <v>History of Civilization-1</v>
      </c>
      <c r="H3791" s="114" t="str">
        <f>'1st 6'!C6</f>
        <v>Nazrul Studies</v>
      </c>
      <c r="I3791" s="481"/>
      <c r="J3791" s="481"/>
      <c r="K3791" s="482"/>
      <c r="L3791" s="114" t="str">
        <f>'2nd 1'!C6</f>
        <v>Drawing-2</v>
      </c>
      <c r="M3791" s="114" t="str">
        <f>'2nd 2'!C6</f>
        <v>Sketch-2</v>
      </c>
      <c r="N3791" s="114" t="str">
        <f>'2nd 3'!C6</f>
        <v>Perspective- 2</v>
      </c>
      <c r="O3791" s="114" t="str">
        <f>'2nd 4'!C6</f>
        <v>Basic Design</v>
      </c>
      <c r="P3791" s="114" t="str">
        <f>'2nd 5'!C6</f>
        <v xml:space="preserve"> Study &amp; composition 2</v>
      </c>
      <c r="Q3791" s="114" t="str">
        <f>'2nd 6'!C6</f>
        <v>History of Civilization -2</v>
      </c>
      <c r="R3791" s="114">
        <f>'2nd 7'!C6</f>
        <v>0</v>
      </c>
      <c r="S3791" s="429"/>
      <c r="T3791" s="429"/>
      <c r="U3791" s="431"/>
      <c r="V3791" s="492"/>
      <c r="W3791" s="493"/>
      <c r="X3791" s="493"/>
      <c r="Y3791" s="495"/>
      <c r="Z3791" s="510"/>
    </row>
    <row r="3792" spans="1:26" ht="18.75" thickTop="1">
      <c r="A3792" s="77" t="s">
        <v>12</v>
      </c>
      <c r="B3792" s="78"/>
      <c r="C3792" s="80">
        <f>'1st 1'!G4</f>
        <v>3</v>
      </c>
      <c r="D3792" s="80">
        <f>'1st 2'!G4</f>
        <v>1.5</v>
      </c>
      <c r="E3792" s="80">
        <f>'1st 3'!G4</f>
        <v>3</v>
      </c>
      <c r="F3792" s="80">
        <f>'1st 4'!G4</f>
        <v>3</v>
      </c>
      <c r="G3792" s="80">
        <f>'1st 5'!G4</f>
        <v>1.5</v>
      </c>
      <c r="H3792" s="80">
        <f>'1st 6'!G4</f>
        <v>3</v>
      </c>
      <c r="I3792" s="481"/>
      <c r="J3792" s="481"/>
      <c r="K3792" s="513"/>
      <c r="L3792" s="80">
        <f>'2nd 1'!G4</f>
        <v>3</v>
      </c>
      <c r="M3792" s="80">
        <f>'2nd 2'!G4</f>
        <v>1.5</v>
      </c>
      <c r="N3792" s="80">
        <f>'2nd 3'!G4</f>
        <v>3</v>
      </c>
      <c r="O3792" s="80">
        <f>'2nd 4'!G4</f>
        <v>1.5</v>
      </c>
      <c r="P3792" s="80">
        <f>'2nd 5'!G4</f>
        <v>3</v>
      </c>
      <c r="Q3792" s="80">
        <f>'2nd 6'!G4</f>
        <v>3</v>
      </c>
      <c r="R3792" s="80">
        <f>'2nd 7'!G4</f>
        <v>0</v>
      </c>
      <c r="S3792" s="430"/>
      <c r="T3792" s="430"/>
      <c r="U3792" s="432"/>
      <c r="V3792" s="468"/>
      <c r="W3792" s="471"/>
      <c r="X3792" s="471"/>
      <c r="Y3792" s="422"/>
      <c r="Z3792" s="510"/>
    </row>
    <row r="3793" spans="1:28" ht="16.5" customHeight="1">
      <c r="A3793" s="77" t="s">
        <v>11</v>
      </c>
      <c r="B3793" s="78"/>
      <c r="C3793" s="80">
        <v>100</v>
      </c>
      <c r="D3793" s="80">
        <v>100</v>
      </c>
      <c r="E3793" s="80">
        <v>100</v>
      </c>
      <c r="F3793" s="80">
        <v>100</v>
      </c>
      <c r="G3793" s="80">
        <v>100</v>
      </c>
      <c r="H3793" s="80">
        <v>100</v>
      </c>
      <c r="I3793" s="496">
        <f>(C3797*C3792)+(D3797*D3792)+(E3797*E3792)+(F3797*F3792)+(G3797*G3792)+(H3797*H3792)</f>
        <v>0</v>
      </c>
      <c r="J3793" s="82"/>
      <c r="K3793" s="83" t="str">
        <f>IF(J3794&gt;=4,"A+",IF(J3794&gt;=3.75,"A",IF(J3794&gt;=3.5,"A-",IF(J3794&gt;=3.25,"B+",IF(J3794&gt;=3,"B",IF(J3794&gt;=2.75,"B-",IF(J3794&gt;=2.5,"C+",IF(J3794&gt;=2,"C","F"))))))))</f>
        <v>F</v>
      </c>
      <c r="L3793" s="81">
        <v>100</v>
      </c>
      <c r="M3793" s="80">
        <v>100</v>
      </c>
      <c r="N3793" s="80">
        <v>100</v>
      </c>
      <c r="O3793" s="80">
        <v>100</v>
      </c>
      <c r="P3793" s="80">
        <v>100</v>
      </c>
      <c r="Q3793" s="80">
        <v>100</v>
      </c>
      <c r="R3793" s="80">
        <v>100</v>
      </c>
      <c r="S3793" s="465">
        <f>(L3797*L3792)+(M3797*M3792)+(N3797*N3792)+(O3797*O3792)+(P3797*P3792)+(Q3797*Q3792)+(R3797*R3792)</f>
        <v>0</v>
      </c>
      <c r="T3793" s="84"/>
      <c r="U3793" s="85" t="str">
        <f>IF(T3794&gt;=4,"A+",IF(T3794&gt;=3.75,"A",IF(T3794&gt;=3.5,"A-",IF(T3794&gt;=3.25,"B+",IF(T3794&gt;=3,"B",IF(T3794&gt;=2.75,"B-",IF(T3794&gt;=2.5,"C+",IF(T3794&gt;=2,"C","F"))))))))</f>
        <v>F</v>
      </c>
      <c r="V3793" s="498">
        <f>IF((C3797+C3799)=0,0,C3792)+IF((D3797+D3799)=0,0,D3792)+IF((E3797+E3799)=0,0,E3792)+IF((F3797+F3799)=0,0,F3792)+IF((G3797+G3799)=0,0,G3792)+IF((H3797+H3799)=0,0,H3792)+IF((L3797+L3799)=0,0,L3792)+IF((M3797+M3799)=0,0,M3792)+IF((N3797+N3799)=0,0,N3792)+IF((O3797+O3799)=0,0,O3792)+IF((P3797+P3799)=0,0,P3792)+IF((Q3797+Q3799)=0,0,Q3792)+IF((R3797+R3799)=0,0,R3792)+IF(C3842=0,0,1.5)</f>
        <v>0</v>
      </c>
      <c r="W3793" s="415">
        <f>I3793+S3793+(C3842*1.5)</f>
        <v>0</v>
      </c>
      <c r="X3793" s="503">
        <f>IF(S3793&gt;0,(W3793/31.5),J3794)</f>
        <v>0</v>
      </c>
      <c r="Y3793" s="154" t="str">
        <f>IF(X3793&gt;=4,"A+",IF(X3793&gt;=3.75,"A",IF(X3793&gt;=3.5,"A-",IF(X3793&gt;=3.25,"B+",IF(X3793&gt;=3,"B",IF(X3793&gt;=2.75,"B-",IF(X3793&gt;=2.5,"C+",IF(X3793&gt;=2,"C","F"))))))))</f>
        <v>F</v>
      </c>
      <c r="Z3793" s="510"/>
    </row>
    <row r="3794" spans="1:28" ht="18">
      <c r="A3794" s="77" t="s">
        <v>28</v>
      </c>
      <c r="B3794" s="86"/>
      <c r="C3794" s="87">
        <f>'1st 1'!C68</f>
        <v>0</v>
      </c>
      <c r="D3794" s="87">
        <f>'1st 2'!C68</f>
        <v>0</v>
      </c>
      <c r="E3794" s="87">
        <f>'1st 3'!C68</f>
        <v>0</v>
      </c>
      <c r="F3794" s="87">
        <f>'1st 4'!C68</f>
        <v>0</v>
      </c>
      <c r="G3794" s="87">
        <f>'1st 5'!C68</f>
        <v>0</v>
      </c>
      <c r="H3794" s="87">
        <f>'1st 6'!C68</f>
        <v>0</v>
      </c>
      <c r="I3794" s="497"/>
      <c r="J3794" s="485">
        <f>I3793/(C3792+D3792+E3792+F3792+G3792+H3792)</f>
        <v>0</v>
      </c>
      <c r="K3794" s="88"/>
      <c r="L3794" s="89">
        <f>'2nd 1'!C68</f>
        <v>0</v>
      </c>
      <c r="M3794" s="87">
        <f>'2nd 2'!C68</f>
        <v>0</v>
      </c>
      <c r="N3794" s="87">
        <f>'2nd 3'!C68</f>
        <v>0</v>
      </c>
      <c r="O3794" s="87">
        <f>'2nd 4'!C68</f>
        <v>0</v>
      </c>
      <c r="P3794" s="87">
        <f>'2nd 5'!C68</f>
        <v>0</v>
      </c>
      <c r="Q3794" s="87">
        <f>'2nd 6'!C68</f>
        <v>0</v>
      </c>
      <c r="R3794" s="87">
        <f>'2nd 7'!C68</f>
        <v>0</v>
      </c>
      <c r="S3794" s="457"/>
      <c r="T3794" s="485">
        <f>S3793/(L3792+M3792+N3792+O3792+P3792+Q3792+R3792)</f>
        <v>0</v>
      </c>
      <c r="U3794" s="90"/>
      <c r="V3794" s="499"/>
      <c r="W3794" s="501"/>
      <c r="X3794" s="453"/>
      <c r="Y3794" s="487">
        <f>IF(S3793&gt;0,(IF(X3793&gt;=2.5,Y3793,IF(X3793&gt;=2.25,"C",IF(X3793&gt;=2,"D","F")))),K3795)</f>
        <v>0</v>
      </c>
      <c r="Z3794" s="510"/>
    </row>
    <row r="3795" spans="1:28" ht="16.5" customHeight="1">
      <c r="A3795" s="423" t="s">
        <v>26</v>
      </c>
      <c r="B3795" s="91" t="s">
        <v>60</v>
      </c>
      <c r="C3795" s="87">
        <f>'1st 1'!J68</f>
        <v>0</v>
      </c>
      <c r="D3795" s="87">
        <f>'1st 2'!J68</f>
        <v>0</v>
      </c>
      <c r="E3795" s="87">
        <f>'1st 3'!J68</f>
        <v>0</v>
      </c>
      <c r="F3795" s="87">
        <f>'1st 4'!J68</f>
        <v>0</v>
      </c>
      <c r="G3795" s="87">
        <f>'1st 5'!J68</f>
        <v>0</v>
      </c>
      <c r="H3795" s="87">
        <f>'1st 6'!J68</f>
        <v>0</v>
      </c>
      <c r="I3795" s="497"/>
      <c r="J3795" s="505"/>
      <c r="K3795" s="489">
        <f>IF(J3794&gt;=2.5,K3793,IF(J3794&gt;=2.25,"C",IF(J3794&gt;=2,"D",IF(J3794=0,0,"F"))))</f>
        <v>0</v>
      </c>
      <c r="L3795" s="89">
        <f>'2nd 1'!J68</f>
        <v>0</v>
      </c>
      <c r="M3795" s="87">
        <f>'2nd 2'!J68</f>
        <v>0</v>
      </c>
      <c r="N3795" s="87">
        <f>'2nd 3'!J68</f>
        <v>0</v>
      </c>
      <c r="O3795" s="87">
        <f>'2nd 4'!J68</f>
        <v>0</v>
      </c>
      <c r="P3795" s="87">
        <f>'2nd 5'!J68</f>
        <v>0</v>
      </c>
      <c r="Q3795" s="87">
        <f>'2nd 6'!J68</f>
        <v>0</v>
      </c>
      <c r="R3795" s="87">
        <f>'2nd 7'!J68</f>
        <v>0</v>
      </c>
      <c r="S3795" s="457"/>
      <c r="T3795" s="486"/>
      <c r="U3795" s="442">
        <f>IF(T3794&gt;=2.5,U3793,IF(T3794&gt;=2.25,"C",IF(T3794&gt;=2,"D",IF(T3794=0,0,"F"))))</f>
        <v>0</v>
      </c>
      <c r="V3795" s="499"/>
      <c r="W3795" s="501"/>
      <c r="X3795" s="453"/>
      <c r="Y3795" s="488"/>
      <c r="Z3795" s="510"/>
    </row>
    <row r="3796" spans="1:28" ht="16.5" customHeight="1">
      <c r="A3796" s="424"/>
      <c r="B3796" s="91" t="s">
        <v>67</v>
      </c>
      <c r="C3796" s="115">
        <f>'1st 1'!K68</f>
        <v>0</v>
      </c>
      <c r="D3796" s="115">
        <f>'1st 2'!K68</f>
        <v>0</v>
      </c>
      <c r="E3796" s="115">
        <f>'1st 3'!K68</f>
        <v>0</v>
      </c>
      <c r="F3796" s="115">
        <f>'1st 4'!K68</f>
        <v>0</v>
      </c>
      <c r="G3796" s="115">
        <f>'1st 5'!K68</f>
        <v>0</v>
      </c>
      <c r="H3796" s="115">
        <f>'1st 6'!K68</f>
        <v>0</v>
      </c>
      <c r="I3796" s="497"/>
      <c r="J3796" s="505"/>
      <c r="K3796" s="490"/>
      <c r="L3796" s="116">
        <f>'2nd 1'!K68</f>
        <v>0</v>
      </c>
      <c r="M3796" s="115">
        <f>'2nd 2'!K68</f>
        <v>0</v>
      </c>
      <c r="N3796" s="115">
        <f>'2nd 3'!K68</f>
        <v>0</v>
      </c>
      <c r="O3796" s="115">
        <f>'2nd 4'!K68</f>
        <v>0</v>
      </c>
      <c r="P3796" s="115">
        <f>'2nd 5'!K68</f>
        <v>0</v>
      </c>
      <c r="Q3796" s="115">
        <f>'2nd 6'!K68</f>
        <v>0</v>
      </c>
      <c r="R3796" s="115">
        <f>'2nd 7'!K68</f>
        <v>0</v>
      </c>
      <c r="S3796" s="457"/>
      <c r="T3796" s="486"/>
      <c r="U3796" s="491"/>
      <c r="V3796" s="499"/>
      <c r="W3796" s="501"/>
      <c r="X3796" s="453"/>
      <c r="Y3796" s="488"/>
      <c r="Z3796" s="510"/>
    </row>
    <row r="3797" spans="1:28" ht="18">
      <c r="A3797" s="424"/>
      <c r="B3797" s="91" t="s">
        <v>1</v>
      </c>
      <c r="C3797" s="87">
        <f>'1st 1'!M68</f>
        <v>0</v>
      </c>
      <c r="D3797" s="87">
        <f>'1st 2'!M68</f>
        <v>0</v>
      </c>
      <c r="E3797" s="87">
        <f>'1st 3'!M68</f>
        <v>0</v>
      </c>
      <c r="F3797" s="87">
        <f>'1st 4'!M68</f>
        <v>0</v>
      </c>
      <c r="G3797" s="87">
        <f>'1st 5'!M68</f>
        <v>0</v>
      </c>
      <c r="H3797" s="87">
        <f>'1st 6'!M68</f>
        <v>0</v>
      </c>
      <c r="I3797" s="497"/>
      <c r="J3797" s="505"/>
      <c r="K3797" s="92"/>
      <c r="L3797" s="89">
        <f>'2nd 1'!M68</f>
        <v>0</v>
      </c>
      <c r="M3797" s="87">
        <f>'2nd 2'!M68</f>
        <v>0</v>
      </c>
      <c r="N3797" s="87">
        <f>'2nd 3'!M68</f>
        <v>0</v>
      </c>
      <c r="O3797" s="87">
        <f>'2nd 4'!M68</f>
        <v>0</v>
      </c>
      <c r="P3797" s="87">
        <f>'2nd 5'!M68</f>
        <v>0</v>
      </c>
      <c r="Q3797" s="87">
        <f>'2nd 6'!M68</f>
        <v>0</v>
      </c>
      <c r="R3797" s="87">
        <f>'2nd 7'!M68</f>
        <v>0</v>
      </c>
      <c r="S3797" s="457"/>
      <c r="T3797" s="486"/>
      <c r="U3797" s="93"/>
      <c r="V3797" s="499"/>
      <c r="W3797" s="501"/>
      <c r="X3797" s="453"/>
      <c r="Y3797" s="155"/>
      <c r="Z3797" s="510"/>
    </row>
    <row r="3798" spans="1:28" ht="17.25" customHeight="1" thickBot="1">
      <c r="A3798" s="424"/>
      <c r="B3798" s="94" t="s">
        <v>2</v>
      </c>
      <c r="C3798" s="95">
        <f>'1st 1'!L68</f>
        <v>0</v>
      </c>
      <c r="D3798" s="95">
        <f>'1st 2'!L68</f>
        <v>0</v>
      </c>
      <c r="E3798" s="95">
        <f>'1st 3'!L68</f>
        <v>0</v>
      </c>
      <c r="F3798" s="95">
        <f>'1st 4'!L68</f>
        <v>0</v>
      </c>
      <c r="G3798" s="95">
        <f>'1st 5'!L68</f>
        <v>0</v>
      </c>
      <c r="H3798" s="95">
        <f>'1st 6'!L68</f>
        <v>0</v>
      </c>
      <c r="I3798" s="472"/>
      <c r="J3798" s="96"/>
      <c r="K3798" s="88"/>
      <c r="L3798" s="97">
        <f>'2nd 1'!L68</f>
        <v>0</v>
      </c>
      <c r="M3798" s="95">
        <f>'2nd 2'!L68</f>
        <v>0</v>
      </c>
      <c r="N3798" s="95">
        <f>'2nd 3'!L68</f>
        <v>0</v>
      </c>
      <c r="O3798" s="95">
        <f>'2nd 4'!L68</f>
        <v>0</v>
      </c>
      <c r="P3798" s="95">
        <f>'2nd 5'!L68</f>
        <v>0</v>
      </c>
      <c r="Q3798" s="95">
        <f>'2nd 6'!L68</f>
        <v>0</v>
      </c>
      <c r="R3798" s="95">
        <f>'2nd 7'!L68</f>
        <v>0</v>
      </c>
      <c r="S3798" s="457"/>
      <c r="T3798" s="98"/>
      <c r="U3798" s="90"/>
      <c r="V3798" s="500"/>
      <c r="W3798" s="502"/>
      <c r="X3798" s="504"/>
      <c r="Y3798" s="156"/>
      <c r="Z3798" s="510"/>
    </row>
    <row r="3799" spans="1:28" ht="18.75" thickTop="1">
      <c r="A3799" s="413" t="s">
        <v>127</v>
      </c>
      <c r="B3799" s="91" t="s">
        <v>1</v>
      </c>
      <c r="C3799" s="87">
        <f>'1st 1'!N68</f>
        <v>0</v>
      </c>
      <c r="D3799" s="87">
        <f>'1st 2'!N68</f>
        <v>0</v>
      </c>
      <c r="E3799" s="87">
        <f>'1st 3'!N68</f>
        <v>0</v>
      </c>
      <c r="F3799" s="87">
        <f>'1st 4'!N68</f>
        <v>0</v>
      </c>
      <c r="G3799" s="87">
        <f>'1st 5'!N68</f>
        <v>0</v>
      </c>
      <c r="H3799" s="87">
        <f>'1st 6'!N68</f>
        <v>0</v>
      </c>
      <c r="I3799" s="530">
        <f>(C3799*C3792)+(D3799*D3792)+(E3799*E3792)+(F3799*F3792)+(G3799*G3792)+(H3799*H3792)</f>
        <v>0</v>
      </c>
      <c r="J3799" s="417">
        <f>IF(C3799&gt;0,(C3797*C3792),0)+IF(D3799&gt;0,(D3797*D3792),0)+IF(E3799&gt;0,(E3797*E3792),0)+IF(F3799&gt;0,(F3797*F3792),0)+IF(G3799&gt;0,(G3797*G3792),0)+IF(H3799&gt;0,(H3797*H3792),0)</f>
        <v>0</v>
      </c>
      <c r="K3799" s="473">
        <f>IF(C3799&gt;C3797,((C3799*C3792)-(C3797*C3792)),0)+IF(D3799&gt;D3797,((D3799*D3792)-(D3797*D3792)),0)+IF(E3799&gt;E3797,((E3799*E3792)-(E3797*E3792)),0)+IF(F3799&gt;F3797,((F3799*F3792)-(F3797*F3792)),0)+IF(G3799&gt;G3797,((G3799*G3792)-(G3797*G3792)),0)+IF(H3799&gt;H3797,((H3799*H3792)-(H3797*H3792)),0)</f>
        <v>0</v>
      </c>
      <c r="L3799" s="89">
        <f>'2nd 1'!N68</f>
        <v>0</v>
      </c>
      <c r="M3799" s="87">
        <f>'2nd 2'!N68</f>
        <v>0</v>
      </c>
      <c r="N3799" s="87">
        <f>'2nd 3'!N68</f>
        <v>0</v>
      </c>
      <c r="O3799" s="87">
        <f>'2nd 4'!N68</f>
        <v>0</v>
      </c>
      <c r="P3799" s="87">
        <f>'2nd 5'!N68</f>
        <v>0</v>
      </c>
      <c r="Q3799" s="87">
        <f>'2nd 6'!N68</f>
        <v>0</v>
      </c>
      <c r="R3799" s="87">
        <f>'2nd 7'!N68</f>
        <v>0</v>
      </c>
      <c r="S3799" s="401">
        <f>(L3799*L3792)+(M3799*M3792)+(N3799*N3792)+(O3799*O3792)+(P3799*P3792)+(Q3799*Q3792)+(R3799*R3792)</f>
        <v>0</v>
      </c>
      <c r="T3799" s="417">
        <f>IF(L3799&gt;0,(L3797*L3792),0)+IF(M3799&gt;0,(M3797*M3792),0)+IF(N3799&gt;0,(N3797*N3792),0)+IF(O3799&gt;0,(O3797*O3792),0)+IF(P3799&gt;0,(P3797*P3792),0)+IF(Q3799&gt;0,(Q3797*Q3792),0)+IF(R3799&gt;0,(R3797*R3792),0)</f>
        <v>0</v>
      </c>
      <c r="U3799" s="399">
        <f>IF(L3799&gt;L3797,((L3799*L3792)-(L3797*L3792)),0)+IF(M3799&gt;M3797,((M3799*M3792)-(M3797*M3792)),0)+IF(N3799&gt;N3797,((N3799*N3792)-(N3797*N3792)),0)+IF(O3799&gt;O3797,((O3799*O3792)-(O3797*O3792)),0)+IF(P3799&gt;P3797,((P3799*P3792)-(P3797*P3792)),0)+IF(Q3799&gt;Q3797,((Q3799*Q3792)-(Q3797*Q3792)),0)+IF(R3799&gt;R3797,((R3799*R3792)-(R3797*R3792)),0)</f>
        <v>0</v>
      </c>
      <c r="V3799" s="401">
        <f>I3799+S3799</f>
        <v>0</v>
      </c>
      <c r="W3799" s="436">
        <f>J3799+T3799</f>
        <v>0</v>
      </c>
      <c r="X3799" s="526">
        <f>K3799+U3799</f>
        <v>0</v>
      </c>
      <c r="Y3799" s="527"/>
      <c r="Z3799" s="510"/>
    </row>
    <row r="3800" spans="1:28" ht="15.75" customHeight="1" thickBot="1">
      <c r="A3800" s="414"/>
      <c r="B3800" s="157" t="s">
        <v>23</v>
      </c>
      <c r="C3800" s="178" t="str">
        <f>'1st 1'!O68</f>
        <v/>
      </c>
      <c r="D3800" s="178" t="str">
        <f>'1st 2'!O68</f>
        <v/>
      </c>
      <c r="E3800" s="178" t="str">
        <f>'1st 3'!O68</f>
        <v/>
      </c>
      <c r="F3800" s="178" t="str">
        <f>'1st 4'!O68</f>
        <v/>
      </c>
      <c r="G3800" s="178" t="str">
        <f>'1st 5'!O68</f>
        <v/>
      </c>
      <c r="H3800" s="178" t="str">
        <f>'1st 6'!O68</f>
        <v/>
      </c>
      <c r="I3800" s="472"/>
      <c r="J3800" s="472"/>
      <c r="K3800" s="474"/>
      <c r="L3800" s="179" t="str">
        <f>'2nd 1'!O68</f>
        <v/>
      </c>
      <c r="M3800" s="178" t="str">
        <f>'2nd 2'!O68</f>
        <v/>
      </c>
      <c r="N3800" s="178" t="str">
        <f>'2nd 3'!O68</f>
        <v/>
      </c>
      <c r="O3800" s="178" t="str">
        <f>'2nd 4'!O68</f>
        <v/>
      </c>
      <c r="P3800" s="178" t="str">
        <f>'2nd 5'!O68</f>
        <v/>
      </c>
      <c r="Q3800" s="178" t="str">
        <f>'2nd 6'!O68</f>
        <v/>
      </c>
      <c r="R3800" s="178" t="str">
        <f>'2nd 7'!O68</f>
        <v/>
      </c>
      <c r="S3800" s="475"/>
      <c r="T3800" s="420"/>
      <c r="U3800" s="400"/>
      <c r="V3800" s="402"/>
      <c r="W3800" s="437"/>
      <c r="X3800" s="528"/>
      <c r="Y3800" s="529"/>
      <c r="Z3800" s="510"/>
    </row>
    <row r="3801" spans="1:28" ht="21" customHeight="1" thickTop="1" thickBot="1">
      <c r="A3801" s="435" t="s">
        <v>30</v>
      </c>
      <c r="B3801" s="435"/>
      <c r="C3801" s="435"/>
      <c r="D3801" s="435"/>
      <c r="E3801" s="435"/>
      <c r="F3801" s="435"/>
      <c r="G3801" s="435"/>
      <c r="H3801" s="435"/>
      <c r="I3801" s="435"/>
      <c r="J3801" s="435"/>
      <c r="K3801" s="435"/>
      <c r="L3801" s="435"/>
      <c r="M3801" s="435"/>
      <c r="N3801" s="435"/>
      <c r="O3801" s="435"/>
      <c r="P3801" s="435"/>
      <c r="Q3801" s="435"/>
      <c r="R3801" s="435"/>
      <c r="S3801" s="435"/>
      <c r="T3801" s="435"/>
      <c r="U3801" s="435"/>
      <c r="V3801" s="435"/>
      <c r="W3801" s="435"/>
      <c r="X3801" s="435"/>
      <c r="Y3801" s="435"/>
      <c r="Z3801" s="510"/>
    </row>
    <row r="3802" spans="1:28" ht="19.5" customHeight="1" thickTop="1" thickBot="1">
      <c r="A3802" s="478" t="s">
        <v>44</v>
      </c>
      <c r="B3802" s="479"/>
      <c r="C3802" s="479"/>
      <c r="D3802" s="479"/>
      <c r="E3802" s="479"/>
      <c r="F3802" s="479"/>
      <c r="G3802" s="479"/>
      <c r="H3802" s="479"/>
      <c r="I3802" s="479"/>
      <c r="J3802" s="479"/>
      <c r="K3802" s="506"/>
      <c r="L3802" s="425" t="s">
        <v>45</v>
      </c>
      <c r="M3802" s="426"/>
      <c r="N3802" s="426"/>
      <c r="O3802" s="426"/>
      <c r="P3802" s="426"/>
      <c r="Q3802" s="426"/>
      <c r="R3802" s="426"/>
      <c r="S3802" s="426"/>
      <c r="T3802" s="426"/>
      <c r="U3802" s="426"/>
      <c r="V3802" s="160"/>
      <c r="W3802" s="428" t="s">
        <v>39</v>
      </c>
      <c r="X3802" s="428"/>
      <c r="Y3802" s="161"/>
      <c r="Z3802" s="510"/>
    </row>
    <row r="3803" spans="1:28" ht="17.25" customHeight="1" thickTop="1">
      <c r="A3803" s="99" t="s">
        <v>22</v>
      </c>
      <c r="B3803" s="100"/>
      <c r="C3803" s="101">
        <f>'3rd 1'!B4</f>
        <v>201</v>
      </c>
      <c r="D3803" s="101">
        <f>'3rd 2'!B4</f>
        <v>202</v>
      </c>
      <c r="E3803" s="101">
        <f>'3rd 3'!B4</f>
        <v>203</v>
      </c>
      <c r="F3803" s="101">
        <f>'3rd 4'!B4</f>
        <v>204</v>
      </c>
      <c r="G3803" s="101">
        <f>'3rd 5'!B4</f>
        <v>205</v>
      </c>
      <c r="H3803" s="101">
        <f>'3rd 6'!B4</f>
        <v>0</v>
      </c>
      <c r="I3803" s="430" t="s">
        <v>0</v>
      </c>
      <c r="J3803" s="430" t="s">
        <v>3</v>
      </c>
      <c r="K3803" s="432" t="s">
        <v>2</v>
      </c>
      <c r="L3803" s="101">
        <f>'4th 1'!B4</f>
        <v>206</v>
      </c>
      <c r="M3803" s="101">
        <f>'4th 2'!B4</f>
        <v>207</v>
      </c>
      <c r="N3803" s="101">
        <f>'4th 3'!B4</f>
        <v>208</v>
      </c>
      <c r="O3803" s="101">
        <f>'4th 4'!B4</f>
        <v>209</v>
      </c>
      <c r="P3803" s="101">
        <f>'4th 5'!B4</f>
        <v>210</v>
      </c>
      <c r="Q3803" s="101">
        <f>'4th 6'!B4</f>
        <v>211</v>
      </c>
      <c r="R3803" s="101">
        <f>'4th 7'!B4</f>
        <v>0</v>
      </c>
      <c r="S3803" s="429" t="s">
        <v>0</v>
      </c>
      <c r="T3803" s="429" t="s">
        <v>3</v>
      </c>
      <c r="U3803" s="431" t="s">
        <v>2</v>
      </c>
      <c r="V3803" s="433" t="s">
        <v>62</v>
      </c>
      <c r="W3803" s="434"/>
      <c r="X3803" s="434"/>
      <c r="Y3803" s="162" t="str">
        <f>IF(X3804&gt;=4,"A+",IF(X3804&gt;=3.75,"A",IF(X3804&gt;=3.5,"A-",IF(X3804&gt;=3.25,"B+",IF(X3804&gt;=3,"B",IF(X3804&gt;=2.75,"B-",IF(X3804&gt;=2.5,"C+",IF(X3804&gt;=2,"C","F"))))))))</f>
        <v>F</v>
      </c>
      <c r="Z3803" s="510"/>
    </row>
    <row r="3804" spans="1:28" ht="63.75" customHeight="1">
      <c r="A3804" s="77" t="s">
        <v>63</v>
      </c>
      <c r="B3804" s="86"/>
      <c r="C3804" s="79">
        <f>IF('3rd 1'!C68&gt;0,'3rd 1'!D6,IF('3rd 1'!K68&gt;0,'3rd 1'!L6,IF('3rd 1'!S68&gt;0,'3rd 1'!T6,0)))</f>
        <v>0</v>
      </c>
      <c r="D3804" s="79">
        <f>IF('3rd 2'!C68&gt;0,'3rd 2'!D6,IF('3rd 2'!K68&gt;0,'3rd 2'!L6,IF('3rd 2'!S68&gt;0,'3rd 2'!T6,0)))</f>
        <v>0</v>
      </c>
      <c r="E3804" s="79">
        <f>IF('3rd 3'!C68&gt;0,'3rd 3'!D6,IF('3rd 3'!K68&gt;0,'3rd 3'!L6,IF('3rd 3'!S68&gt;0,'3rd 3'!T6,0)))</f>
        <v>0</v>
      </c>
      <c r="F3804" s="79">
        <f>IF('3rd 4'!C68&gt;0,'3rd 4'!D6,IF('3rd 4'!K68&gt;0,'3rd 4'!L6,IF('3rd 4'!S68&gt;0,'3rd 4'!T6,0)))</f>
        <v>0</v>
      </c>
      <c r="G3804" s="79">
        <f>IF('3rd 5'!C68&gt;0,'3rd 5'!D6,IF('3rd 5'!K68&gt;0,'3rd 5'!L6,IF('3rd 5'!S68&gt;0,'3rd 5'!T6,0)))</f>
        <v>0</v>
      </c>
      <c r="H3804" s="79">
        <f>IF('3rd 6'!C68&gt;0,'3rd 6'!D6,IF('3rd 6'!K68&gt;0,'3rd 6'!L6,IF('3rd 6'!S68&gt;0,'3rd 6'!T6,0)))</f>
        <v>0</v>
      </c>
      <c r="I3804" s="481"/>
      <c r="J3804" s="481"/>
      <c r="K3804" s="482"/>
      <c r="L3804" s="79">
        <f>IF('4th 1'!C68&gt;0,'4th 1'!D6,IF('4th 1'!K68&gt;0,'4th 1'!L6,IF('4th 1'!S68&gt;0,'4th 1'!T6,0)))</f>
        <v>0</v>
      </c>
      <c r="M3804" s="79">
        <f>IF('4th 2'!C68&gt;0,'4th 2'!D6,IF('4th 2'!K68&gt;0,'4th 2'!L6,IF('4th 2'!S68&gt;0,'4th 2'!T6,0)))</f>
        <v>0</v>
      </c>
      <c r="N3804" s="79">
        <f>IF('4th 3'!C68&gt;0,'4th 3'!D6,IF('4th 3'!K68&gt;0,'4th 3'!L6,IF('4th 3'!S68&gt;0,'4th 3'!T6,0)))</f>
        <v>0</v>
      </c>
      <c r="O3804" s="79">
        <f>IF('4th 4'!C68&gt;0,'4th 4'!D6,IF('4th 4'!K68&gt;0,'4th 4'!L6,IF('4th 4'!S68&gt;0,'4th 4'!T6,0)))</f>
        <v>0</v>
      </c>
      <c r="P3804" s="79">
        <f>IF('4th 5'!C68&gt;0,'4th 5'!D6,IF('4th 5'!K68&gt;0,'4th 5'!L6,IF('4th 5'!S68&gt;0,'4th 5'!T6,0)))</f>
        <v>0</v>
      </c>
      <c r="Q3804" s="79">
        <f>IF('4th 6'!C68&gt;0,'4th 6'!D6,IF('4th 6'!K68&gt;0,'4th 6'!L6,IF('4th 6'!S68&gt;0,'4th 6'!T6,0)))</f>
        <v>0</v>
      </c>
      <c r="R3804" s="79">
        <f>IF('4th 7'!C68&gt;0,'4th 7'!D6,IF('4th 7'!K68&gt;0,'4th 7'!L6,IF('4th 7'!S68&gt;0,'4th 7'!T6,0)))</f>
        <v>0</v>
      </c>
      <c r="S3804" s="429"/>
      <c r="T3804" s="429"/>
      <c r="U3804" s="431"/>
      <c r="V3804" s="335">
        <f>IF(I3806&gt;0,(V3809+V3793),0)</f>
        <v>0</v>
      </c>
      <c r="W3804" s="254">
        <f>IF(I3806&gt;0,(W3809+W3793),0)</f>
        <v>0</v>
      </c>
      <c r="X3804" s="336">
        <f>IF(S3806&gt;0,(W3804/63),IF(I3806&gt;0,(W3804/46.5),0))</f>
        <v>0</v>
      </c>
      <c r="Y3804" s="163">
        <f>IF(X3804&gt;=2.5,Y3803,IF(X3804&gt;=2.25,"C",IF(X3804&gt;=2,"D",IF(X3804=0,0,"F"))))</f>
        <v>0</v>
      </c>
      <c r="Z3804" s="510"/>
    </row>
    <row r="3805" spans="1:28" ht="16.5">
      <c r="A3805" s="458" t="s">
        <v>27</v>
      </c>
      <c r="B3805" s="459"/>
      <c r="C3805" s="102">
        <f>IF('3rd 1'!C68&gt;0,'3rd 1'!H4,IF('3rd 1'!K68&gt;0,'3rd 1'!P4,IF('3rd 1'!S68&gt;0,'3rd 1'!X4,0)))</f>
        <v>0</v>
      </c>
      <c r="D3805" s="102">
        <f>IF('3rd 2'!C68&gt;0,'3rd 2'!H4,IF('3rd 2'!K68&gt;0,'3rd 2'!P4,IF('3rd 2'!S68&gt;0,'3rd 2'!X4,0)))</f>
        <v>0</v>
      </c>
      <c r="E3805" s="102">
        <f>IF('3rd 3'!C68&gt;0,'3rd 3'!H4,IF('3rd 3'!K68&gt;0,'3rd 3'!P4,IF('3rd 3'!S68&gt;0,'3rd 3'!X4,0)))</f>
        <v>0</v>
      </c>
      <c r="F3805" s="102">
        <f>IF('3rd 4'!C68&gt;0,'3rd 4'!H4,IF('3rd 4'!K68&gt;0,'3rd 4'!P4,IF('3rd 4'!S68&gt;0,'3rd 4'!X4,0)))</f>
        <v>0</v>
      </c>
      <c r="G3805" s="102">
        <f>IF('3rd 5'!C68&gt;0,'3rd 5'!H4,IF('3rd 5'!K68&gt;0,'3rd 5'!P4,IF('3rd 5'!S68&gt;0,'3rd 5'!X4,0)))</f>
        <v>0</v>
      </c>
      <c r="H3805" s="102">
        <f>IF('3rd 6'!C68&gt;0,'3rd 6'!H4,IF('3rd 6'!K68&gt;0,'3rd 6'!P4,IF('3rd 6'!S68&gt;0,'3rd 6'!X4,0)))</f>
        <v>0</v>
      </c>
      <c r="I3805" s="481"/>
      <c r="J3805" s="481"/>
      <c r="K3805" s="482"/>
      <c r="L3805" s="102">
        <f>IF('4th 1'!C68&gt;0,'4th 1'!H4,IF('4th 1'!K68&gt;0,'4th 1'!P4,IF('4th 1'!S68&gt;0,'4th 1'!X4,0)))</f>
        <v>0</v>
      </c>
      <c r="M3805" s="102">
        <f>IF('4th 2'!C68&gt;0,'4th 2'!H4,IF('4th 2'!K68&gt;0,'4th 2'!P4,IF('4th 2'!S68&gt;0,'4th 2'!X4,0)))</f>
        <v>0</v>
      </c>
      <c r="N3805" s="102">
        <f>IF('4th 3'!C68&gt;0,'4th 3'!H4,IF('4th 3'!K68&gt;0,'4th 3'!P4,IF('4th 3'!S68&gt;0,'4th 3'!X4,0)))</f>
        <v>0</v>
      </c>
      <c r="O3805" s="102">
        <f>IF('4th 4'!C68&gt;0,'4th 4'!H4,IF('4th 4'!K68&gt;0,'4th 4'!P4,IF('4th 4'!S68&gt;0,'4th 4'!X4,0)))</f>
        <v>0</v>
      </c>
      <c r="P3805" s="102">
        <f>IF('4th 5'!C68&gt;0,'4th 5'!H4,IF('4th 5'!K68&gt;0,'4th 5'!P4,IF('4th 5'!S68&gt;0,'4th 5'!X4,0)))</f>
        <v>0</v>
      </c>
      <c r="Q3805" s="102">
        <f>IF('4th 6'!C68&gt;0,'4th 6'!H4,IF('4th 6'!K68&gt;0,'4th 6'!P4,IF('4th 6'!S68&gt;0,'4th 6'!X4,0)))</f>
        <v>0</v>
      </c>
      <c r="R3805" s="102">
        <f>IF('4th 7'!C68&gt;0,'4th 7'!H4,IF('4th 7'!K68&gt;0,'4th 7'!P4,IF('4th 7'!S68&gt;0,'4th 7'!X4,0)))</f>
        <v>0</v>
      </c>
      <c r="S3805" s="430"/>
      <c r="T3805" s="430"/>
      <c r="U3805" s="432"/>
      <c r="V3805" s="460" t="s">
        <v>41</v>
      </c>
      <c r="W3805" s="461"/>
      <c r="X3805" s="461"/>
      <c r="Y3805" s="462"/>
      <c r="Z3805" s="510"/>
    </row>
    <row r="3806" spans="1:28" ht="17.25" thickBot="1">
      <c r="A3806" s="463" t="s">
        <v>11</v>
      </c>
      <c r="B3806" s="464"/>
      <c r="C3806" s="102">
        <v>100</v>
      </c>
      <c r="D3806" s="102">
        <v>100</v>
      </c>
      <c r="E3806" s="102">
        <v>100</v>
      </c>
      <c r="F3806" s="102">
        <v>100</v>
      </c>
      <c r="G3806" s="102">
        <v>100</v>
      </c>
      <c r="H3806" s="102">
        <v>100</v>
      </c>
      <c r="I3806" s="465">
        <f>(C3810*C3805)+(D3810*D3805)+(E3810*E3805)+(F3810*F3805)+(G3810*G3805)+(H3810*H3805)</f>
        <v>0</v>
      </c>
      <c r="J3806" s="84"/>
      <c r="K3806" s="103" t="e">
        <f>IF(J3807&gt;=4,"A+",IF(J3807&gt;=3.75,"A",IF(J3807&gt;=3.5,"A-",IF(J3807&gt;=3.25,"B+",IF(J3807&gt;=3,"B",IF(J3807&gt;=2.75,"B-",IF(J3807&gt;=2.5,"C+",IF(J3807&gt;=2,"C","F"))))))))</f>
        <v>#DIV/0!</v>
      </c>
      <c r="L3806" s="102">
        <v>100</v>
      </c>
      <c r="M3806" s="102">
        <v>100</v>
      </c>
      <c r="N3806" s="102">
        <v>100</v>
      </c>
      <c r="O3806" s="102">
        <v>100</v>
      </c>
      <c r="P3806" s="102">
        <v>100</v>
      </c>
      <c r="Q3806" s="102">
        <v>100</v>
      </c>
      <c r="R3806" s="102">
        <v>100</v>
      </c>
      <c r="S3806" s="465">
        <f>(L3810*L3805)+(M3810*M3805)+(N3810*N3805)+(O3810*O3805)+(P3810*P3805)+(Q3810*Q3805)+(R3810*R3805)</f>
        <v>0</v>
      </c>
      <c r="T3806" s="84"/>
      <c r="U3806" s="103" t="e">
        <f>IF(T3807&gt;=4,"A+",IF(T3807&gt;=3.75,"A",IF(T3807&gt;=3.5,"A-",IF(T3807&gt;=3.25,"B+",IF(T3807&gt;=3,"B",IF(T3807&gt;=2.75,"B-",IF(T3807&gt;=2.5,"C+",IF(T3807&gt;=2,"C","F"))))))))</f>
        <v>#DIV/0!</v>
      </c>
      <c r="V3806" s="467" t="s">
        <v>29</v>
      </c>
      <c r="W3806" s="469" t="s">
        <v>0</v>
      </c>
      <c r="X3806" s="469" t="s">
        <v>3</v>
      </c>
      <c r="Y3806" s="476" t="s">
        <v>2</v>
      </c>
      <c r="Z3806" s="510"/>
    </row>
    <row r="3807" spans="1:28" ht="17.25" thickTop="1">
      <c r="A3807" s="77" t="s">
        <v>28</v>
      </c>
      <c r="B3807" s="86"/>
      <c r="C3807" s="104">
        <f>IF('3rd 1'!C68&gt;0,'3rd 1'!C68,IF('3rd 1'!K68&gt;0,'3rd 1'!K68,IF('3rd 1'!S68&gt;0,'3rd 1'!S68,0)))</f>
        <v>0</v>
      </c>
      <c r="D3807" s="104">
        <f>IF('3rd 2'!C68&gt;0,'3rd 2'!C68,IF('3rd 2'!K68&gt;0,'3rd 2'!K68,IF('3rd 2'!S68&gt;0,'3rd 2'!S68,0)))</f>
        <v>0</v>
      </c>
      <c r="E3807" s="104">
        <f>IF('3rd 3'!C68&gt;0,'3rd 3'!C68,IF('3rd 3'!K68&gt;0,'3rd 3'!K68,IF('3rd 3'!S68&gt;0,'3rd 3'!S68,0)))</f>
        <v>0</v>
      </c>
      <c r="F3807" s="104">
        <f>IF('3rd 4'!C68&gt;0,'3rd 4'!C68,IF('3rd 4'!K68&gt;0,'3rd 4'!K68,IF('3rd 4'!S68&gt;0,'3rd 4'!S68,0)))</f>
        <v>0</v>
      </c>
      <c r="G3807" s="104">
        <f>IF('3rd 5'!C68&gt;0,'3rd 5'!C68,IF('3rd 5'!K68&gt;0,'3rd 5'!K68,IF('3rd 5'!S68&gt;0,'3rd 5'!S68,0)))</f>
        <v>0</v>
      </c>
      <c r="H3807" s="104">
        <f>IF('3rd 6'!C68&gt;0,'3rd 6'!C68,IF('3rd 6'!K68&gt;0,'3rd 6'!K68,IF('3rd 6'!S68&gt;0,'3rd 6'!S68,0)))</f>
        <v>0</v>
      </c>
      <c r="I3807" s="457"/>
      <c r="J3807" s="485" t="e">
        <f>I3806/(C3805+D3805+E3805+F3805+G3805+H3805)</f>
        <v>#DIV/0!</v>
      </c>
      <c r="K3807" s="90"/>
      <c r="L3807" s="104">
        <f>IF('4th 1'!C68&gt;0,'4th 1'!C68,IF('4th 1'!K68&gt;0,'4th 1'!K68,IF('4th 1'!S68&gt;0,'4th 1'!S68,0)))</f>
        <v>0</v>
      </c>
      <c r="M3807" s="104">
        <f>IF('4th 2'!C68&gt;0,'4th 2'!C68,IF('4th 2'!K68&gt;0,'4th 2'!K68,IF('4th 2'!S68&gt;0,'4th 2'!S68,0)))</f>
        <v>0</v>
      </c>
      <c r="N3807" s="104">
        <f>IF('4th 3'!C68&gt;0,'4th 3'!C68,IF('4th 3'!K68&gt;0,'4th 3'!K68,IF('4th 3'!S68&gt;0,'4th 3'!S68,0)))</f>
        <v>0</v>
      </c>
      <c r="O3807" s="104">
        <f>IF('4th 4'!C68&gt;0,'4th 4'!C68,IF('4th 4'!K68&gt;0,'4th 4'!K68,IF('4th 4'!S68&gt;0,'4th 4'!S68,0)))</f>
        <v>0</v>
      </c>
      <c r="P3807" s="104">
        <f>IF('4th 5'!C68&gt;0,'4th 5'!C68,IF('4th 5'!K68&gt;0,'4th 5'!K68,IF('4th 5'!S68&gt;0,'4th 5'!S68,0)))</f>
        <v>0</v>
      </c>
      <c r="Q3807" s="104">
        <f>IF('4th 6'!C68&gt;0,'4th 6'!C68,IF('4th 6'!K68&gt;0,'4th 6'!K68,IF('4th 6'!S68&gt;0,'4th 6'!S68,0)))</f>
        <v>0</v>
      </c>
      <c r="R3807" s="104">
        <f>IF('4th 7'!C68&gt;0,'4th 7'!C68,IF('4th 7'!K68&gt;0,'4th 7'!K68,IF('4th 7'!S68&gt;0,'4th 7'!S68,0)))</f>
        <v>0</v>
      </c>
      <c r="S3807" s="457"/>
      <c r="T3807" s="485" t="e">
        <f>S3806/(L3805+M3805+N3805+O3805+P3805+Q3805+R3805)</f>
        <v>#DIV/0!</v>
      </c>
      <c r="U3807" s="90"/>
      <c r="V3807" s="468"/>
      <c r="W3807" s="470"/>
      <c r="X3807" s="471"/>
      <c r="Y3807" s="477"/>
      <c r="Z3807" s="510"/>
    </row>
    <row r="3808" spans="1:28" ht="17.25">
      <c r="A3808" s="423" t="s">
        <v>26</v>
      </c>
      <c r="B3808" s="91" t="s">
        <v>60</v>
      </c>
      <c r="C3808" s="104">
        <f>IF('3rd 1'!C68&gt;0,'3rd 1'!J68,IF('3rd 1'!K68&gt;0,'3rd 1'!R68,IF('3rd 1'!S68&gt;0,'3rd 1'!Z68,0)))</f>
        <v>0</v>
      </c>
      <c r="D3808" s="104">
        <f>IF('3rd 2'!C68&gt;0,'3rd 2'!J68,IF('3rd 2'!K68&gt;0,'3rd 2'!R68,IF('3rd 2'!S68&gt;0,'3rd 2'!Z68,0)))</f>
        <v>0</v>
      </c>
      <c r="E3808" s="104">
        <f>IF('3rd 3'!C68&gt;0,'3rd 3'!J68,IF('3rd 3'!K68&gt;0,'3rd 3'!R68,IF('3rd 3'!S68&gt;0,'3rd 3'!Z68,0)))</f>
        <v>0</v>
      </c>
      <c r="F3808" s="104">
        <f>IF('3rd 4'!C68&gt;0,'3rd 4'!J68,IF('3rd 4'!K68&gt;0,'3rd 4'!R68,IF('3rd 4'!S68&gt;0,'3rd 4'!Z68,0)))</f>
        <v>0</v>
      </c>
      <c r="G3808" s="104">
        <f>IF('3rd 5'!C68&gt;0,'3rd 5'!J68,IF('3rd 5'!K68&gt;0,'3rd 5'!R68,IF('3rd 5'!S68&gt;0,'3rd 5'!Z68,0)))</f>
        <v>0</v>
      </c>
      <c r="H3808" s="104">
        <f>IF('3rd 6'!C68&gt;0,'3rd 6'!J68,IF('3rd 6'!K68&gt;0,'3rd 6'!R68,IF('3rd 6'!S68&gt;0,'3rd 6'!Z68,0)))</f>
        <v>0</v>
      </c>
      <c r="I3808" s="457"/>
      <c r="J3808" s="525"/>
      <c r="K3808" s="442" t="e">
        <f>IF(J3807&gt;=2.5,K3806,IF(J3807&gt;=2.25,"C",IF(J3807&gt;=2,"D",IF(J3807=0,0,"F"))))</f>
        <v>#DIV/0!</v>
      </c>
      <c r="L3808" s="104">
        <f>IF('4th 1'!C68&gt;0,'4th 1'!J68,IF('4th 1'!K68&gt;0,'4th 1'!R68,IF('4th 1'!S68&gt;0,'4th 1'!Z68,0)))</f>
        <v>0</v>
      </c>
      <c r="M3808" s="104">
        <f>IF('4th 2'!C68&gt;0,'4th 2'!J68,IF('4th 2'!K68&gt;0,'4th 2'!R68,IF('4th 2'!S68&gt;0,'4th 2'!Z68,0)))</f>
        <v>0</v>
      </c>
      <c r="N3808" s="104">
        <f>IF('4th 3'!C68&gt;0,'4th 3'!J68,IF('4th 3'!K68&gt;0,'4th 3'!R68,IF('4th 3'!S68&gt;0,'4th 3'!Z68,0)))</f>
        <v>0</v>
      </c>
      <c r="O3808" s="104">
        <f>IF('4th 4'!C68&gt;0,'4th 4'!J68,IF('4th 4'!K68&gt;0,'4th 4'!R68,IF('4th 4'!S68&gt;0,'4th 4'!Z68,0)))</f>
        <v>0</v>
      </c>
      <c r="P3808" s="104">
        <f>IF('4th 5'!C68&gt;0,'4th 5'!J68,IF('4th 5'!K68&gt;0,'4th 5'!R68,IF('4th 5'!S68&gt;0,'4th 5'!Z68,0)))</f>
        <v>0</v>
      </c>
      <c r="Q3808" s="104">
        <f>IF('4th 6'!C68&gt;0,'4th 6'!J68,IF('4th 6'!K68&gt;0,'4th 6'!R68,IF('4th 6'!S68&gt;0,'4th 6'!Z68,0)))</f>
        <v>0</v>
      </c>
      <c r="R3808" s="104">
        <f>IF('4th 7'!C68&gt;0,'4th 7'!J68,IF('4th 7'!K68&gt;0,'4th 7'!R68,IF('4th 7'!S68&gt;0,'4th 7'!Z68,0)))</f>
        <v>0</v>
      </c>
      <c r="S3808" s="457"/>
      <c r="T3808" s="525"/>
      <c r="U3808" s="442" t="e">
        <f>IF(T3807&gt;=2.5,U3806,IF(T3807&gt;=2.25,"C",IF(T3807&gt;=2,"D",IF(T3807=0,0,"F"))))</f>
        <v>#DIV/0!</v>
      </c>
      <c r="V3808" s="454" t="s">
        <v>40</v>
      </c>
      <c r="W3808" s="443"/>
      <c r="X3808" s="443"/>
      <c r="Y3808" s="455"/>
      <c r="Z3808" s="510"/>
      <c r="AA3808" s="105"/>
      <c r="AB3808" s="105"/>
    </row>
    <row r="3809" spans="1:26" ht="16.5" customHeight="1">
      <c r="A3809" s="424"/>
      <c r="B3809" s="91" t="s">
        <v>67</v>
      </c>
      <c r="C3809" s="117">
        <f>'3rd 1'!AA68</f>
        <v>0</v>
      </c>
      <c r="D3809" s="117">
        <f>'3rd 2'!AA68</f>
        <v>0</v>
      </c>
      <c r="E3809" s="117">
        <f>'3rd 3'!AA68</f>
        <v>0</v>
      </c>
      <c r="F3809" s="117">
        <f>'3rd 4'!AA68</f>
        <v>0</v>
      </c>
      <c r="G3809" s="117">
        <f>'3rd 5'!AA68</f>
        <v>0</v>
      </c>
      <c r="H3809" s="117">
        <f>'3rd 6'!AA68</f>
        <v>0</v>
      </c>
      <c r="I3809" s="457"/>
      <c r="J3809" s="525"/>
      <c r="K3809" s="491"/>
      <c r="L3809" s="117">
        <f>'4th 1'!AA68</f>
        <v>0</v>
      </c>
      <c r="M3809" s="117">
        <f>'4th 2'!AA68</f>
        <v>0</v>
      </c>
      <c r="N3809" s="117">
        <f>'4th 3'!AA68</f>
        <v>0</v>
      </c>
      <c r="O3809" s="117">
        <f>'4th 4'!AA68</f>
        <v>0</v>
      </c>
      <c r="P3809" s="117">
        <f>'4th 5'!AA68</f>
        <v>0</v>
      </c>
      <c r="Q3809" s="117">
        <f>'4th 6'!AA68</f>
        <v>0</v>
      </c>
      <c r="R3809" s="117">
        <f>'4th 7'!AA68</f>
        <v>0</v>
      </c>
      <c r="S3809" s="457"/>
      <c r="T3809" s="525"/>
      <c r="U3809" s="491"/>
      <c r="V3809" s="444">
        <f>IF((C3810+C3812)=0,0,C3805)+IF((D3810+D3812)=0,0,D3805)+IF((E3810+E3812)=0,0,E3805)+IF((F3810+F3812)=0,0,F3805)+IF((G3810+G3812)=0,0,G3805)+IF((H3810+H3812)=0,0,H3805)+IF((L3810+L3812)=0,0,L3805)+IF((M3810+M3812)=0,0,M3805)+IF((N3810+N3812)=0,0,N3805)+IF((O3810+O3812)=0,0,O3805)+IF((P3810+P3812)=0,0,P3805)+IF((Q3810+Q3812)=0,0,Q3805)+IF((R3810+R3812)=0,0,R3805)+IF(E3842&gt;0,1.5,0)</f>
        <v>0</v>
      </c>
      <c r="W3809" s="457">
        <f>I3806+S3806+(E3842*1.5)</f>
        <v>0</v>
      </c>
      <c r="X3809" s="440" t="e">
        <f>IF(S3806&gt;0,(W3809/31.5),J3807)</f>
        <v>#DIV/0!</v>
      </c>
      <c r="Y3809" s="164" t="e">
        <f>IF(X3809&gt;=4,"A+",IF(X3809&gt;=3.75,"A",IF(X3809&gt;=3.5,"A-",IF(X3809&gt;=3.25,"B+",IF(X3809&gt;=3,"B",IF(X3809&gt;=2.75,"B-",IF(X3809&gt;=2.5,"C+",IF(X3809&gt;=2,"C","F"))))))))</f>
        <v>#DIV/0!</v>
      </c>
      <c r="Z3809" s="510"/>
    </row>
    <row r="3810" spans="1:26" ht="16.5">
      <c r="A3810" s="424"/>
      <c r="B3810" s="91" t="s">
        <v>1</v>
      </c>
      <c r="C3810" s="104">
        <f>'3rd 1'!AC68</f>
        <v>0</v>
      </c>
      <c r="D3810" s="104">
        <f>'3rd 2'!AC68</f>
        <v>0</v>
      </c>
      <c r="E3810" s="104">
        <f>'3rd 3'!AC68</f>
        <v>0</v>
      </c>
      <c r="F3810" s="104">
        <f>'3rd 4'!AC68</f>
        <v>0</v>
      </c>
      <c r="G3810" s="104">
        <f>'3rd 5'!AC68</f>
        <v>0</v>
      </c>
      <c r="H3810" s="104">
        <f>'3rd 6'!AC68</f>
        <v>0</v>
      </c>
      <c r="I3810" s="457"/>
      <c r="J3810" s="525"/>
      <c r="K3810" s="106"/>
      <c r="L3810" s="104">
        <f>'4th 1'!AC68</f>
        <v>0</v>
      </c>
      <c r="M3810" s="104">
        <f>'4th 2'!AC68</f>
        <v>0</v>
      </c>
      <c r="N3810" s="104">
        <f>'4th 3'!AC68</f>
        <v>0</v>
      </c>
      <c r="O3810" s="104">
        <f>'4th 4'!AC68</f>
        <v>0</v>
      </c>
      <c r="P3810" s="104">
        <f>'4th 5'!AC68</f>
        <v>0</v>
      </c>
      <c r="Q3810" s="104">
        <f>'4th 6'!AC68</f>
        <v>0</v>
      </c>
      <c r="R3810" s="107">
        <f>'4th 7'!AC68</f>
        <v>0</v>
      </c>
      <c r="S3810" s="457"/>
      <c r="T3810" s="525"/>
      <c r="U3810" s="108"/>
      <c r="V3810" s="456"/>
      <c r="W3810" s="448"/>
      <c r="X3810" s="441"/>
      <c r="Y3810" s="451" t="e">
        <f>IF(S3806&gt;0,(IF(X3809&gt;=2.5,Y3809,IF(X3809&gt;=2.25,"C",IF(X3809&gt;=2,"D","F")))),K3808)</f>
        <v>#DIV/0!</v>
      </c>
      <c r="Z3810" s="510"/>
    </row>
    <row r="3811" spans="1:26" ht="16.5">
      <c r="A3811" s="424"/>
      <c r="B3811" s="91" t="s">
        <v>2</v>
      </c>
      <c r="C3811" s="104" t="str">
        <f>'3rd 1'!AB68</f>
        <v/>
      </c>
      <c r="D3811" s="104" t="str">
        <f>'3rd 2'!AB68</f>
        <v/>
      </c>
      <c r="E3811" s="104" t="str">
        <f>'3rd 3'!AB68</f>
        <v/>
      </c>
      <c r="F3811" s="104" t="str">
        <f>'3rd 4'!AB68</f>
        <v/>
      </c>
      <c r="G3811" s="104" t="str">
        <f>'3rd 5'!AB68</f>
        <v/>
      </c>
      <c r="H3811" s="104" t="str">
        <f>'3rd 6'!AB68</f>
        <v/>
      </c>
      <c r="I3811" s="457"/>
      <c r="J3811" s="98"/>
      <c r="K3811" s="90"/>
      <c r="L3811" s="104" t="str">
        <f>'4th 1'!AB68</f>
        <v/>
      </c>
      <c r="M3811" s="104" t="str">
        <f>'4th 2'!AB68</f>
        <v/>
      </c>
      <c r="N3811" s="104" t="str">
        <f>'4th 3'!AB68</f>
        <v/>
      </c>
      <c r="O3811" s="104" t="str">
        <f>'4th 4'!AB68</f>
        <v/>
      </c>
      <c r="P3811" s="104" t="str">
        <f>'4th 5'!AB68</f>
        <v/>
      </c>
      <c r="Q3811" s="104" t="str">
        <f>'4th 6'!AB68</f>
        <v/>
      </c>
      <c r="R3811" s="104" t="str">
        <f>'4th 7'!AB68</f>
        <v/>
      </c>
      <c r="S3811" s="457"/>
      <c r="T3811" s="98"/>
      <c r="U3811" s="109"/>
      <c r="V3811" s="446"/>
      <c r="W3811" s="449"/>
      <c r="X3811" s="450"/>
      <c r="Y3811" s="452"/>
      <c r="Z3811" s="510"/>
    </row>
    <row r="3812" spans="1:26" ht="16.5" customHeight="1">
      <c r="A3812" s="413" t="s">
        <v>127</v>
      </c>
      <c r="B3812" s="91" t="s">
        <v>1</v>
      </c>
      <c r="C3812" s="104">
        <f>'3rd 1'!AD68</f>
        <v>0</v>
      </c>
      <c r="D3812" s="104">
        <f>'3rd 2'!AD68</f>
        <v>0</v>
      </c>
      <c r="E3812" s="104">
        <f>'3rd 3'!AD68</f>
        <v>0</v>
      </c>
      <c r="F3812" s="104">
        <f>'3rd 4'!AD68</f>
        <v>0</v>
      </c>
      <c r="G3812" s="104">
        <f>'3rd 5'!AD68</f>
        <v>0</v>
      </c>
      <c r="H3812" s="104">
        <f>'3rd 6'!AD68</f>
        <v>0</v>
      </c>
      <c r="I3812" s="415">
        <f>(C3812*C3805)+(D3812*D3805)+(E3812*E3805)+(F3812*F3805)+(G3812*G3805)+(H3812*H3805)</f>
        <v>0</v>
      </c>
      <c r="J3812" s="417">
        <f>IF(C3812&gt;0,(C3810*C3805),0)+IF(D3812&gt;0,(D3810*D3805),0)+IF(E3812&gt;0,(E3810*E3805),0)+IF(F3812&gt;0,(F3810*F3805),0)+IF(G3812&gt;0,(G3810*G3805),0)+IF(H3812&gt;0,(H3810*H3805),0)</f>
        <v>0</v>
      </c>
      <c r="K3812" s="418">
        <f>IF(C3812&gt;C3810,((C3812*C3805)-(C3810*C3805)),0)+IF(D3812&gt;D3810,((D3812*D3805)-(D3810*D3805)),0)+IF(E3812&gt;E3810,((E3812*E3805)-(E3810*E3805)),0)+IF(F3812&gt;F3810,((F3812*F3805)-(F3810*F3805)),0)+IF(G3812&gt;G3810,((G3812*G3805)-(G3810*G3805)),0)+IF(H3812&gt;H3810,((H3812*H3805)-(H3810*H3805)),0)</f>
        <v>0</v>
      </c>
      <c r="L3812" s="165">
        <f>'4th 1'!AD68</f>
        <v>0</v>
      </c>
      <c r="M3812" s="104">
        <f>'4th 2'!AD68</f>
        <v>0</v>
      </c>
      <c r="N3812" s="104">
        <f>'4th 3'!AD68</f>
        <v>0</v>
      </c>
      <c r="O3812" s="104">
        <f>'4th 4'!AD68</f>
        <v>0</v>
      </c>
      <c r="P3812" s="104">
        <f>'4th 5'!AD68</f>
        <v>0</v>
      </c>
      <c r="Q3812" s="104">
        <f>'4th 6'!AD68</f>
        <v>0</v>
      </c>
      <c r="R3812" s="104">
        <f>'4th 7'!AD68</f>
        <v>0</v>
      </c>
      <c r="S3812" s="415">
        <f>(L3812*L3805)+(M3812*M3805)+(N3812*N3805)+(O3812*O3805)+(P3812*P3805)+(Q3812*Q3805)+(R3812*R3805)</f>
        <v>0</v>
      </c>
      <c r="T3812" s="417">
        <f>IF(L3812&gt;0,(L3810*L3805),0)+IF(M3812&gt;0,(M3810*M3805),0)+IF(N3812&gt;0,(N3810*N3805),0)+IF(O3812&gt;0,(O3810*O3805),0)+IF(P3812&gt;0,(P3810*P3805),0)+IF(Q3812&gt;0,(Q3810*Q3805),0)+IF(R3812&gt;0,(R3810*R3805),0)</f>
        <v>0</v>
      </c>
      <c r="U3812" s="484">
        <f>IF(L3812&gt;L3810,((L3812*L3805)-(L3810*L3805)),0)+IF(M3812&gt;M3810,((M3812*M3805)-(M3810*M3805)),0)+IF(N3812&gt;N3810,((N3812*N3805)-(N3810*N3805)),0)+IF(O3812&gt;O3810,((O3812*O3805)-(O3810*O3805)),0)+IF(P3812&gt;P3810,((P3812*P3805)-(P3810*P3805)),0)+IF(Q3812&gt;Q3810,((Q3812*Q3805)-(Q3810*Q3805)),0)+IF(R3812&gt;R3810,((R3812*R3805)-(R3810*R3805)),0)</f>
        <v>0</v>
      </c>
      <c r="V3812" s="401">
        <f>I3812+S3812</f>
        <v>0</v>
      </c>
      <c r="W3812" s="436">
        <f>J3812+T3812</f>
        <v>0</v>
      </c>
      <c r="X3812" s="438">
        <f>K3812+U3812</f>
        <v>0</v>
      </c>
      <c r="Y3812" s="483">
        <f>K3812+U3812+X3799</f>
        <v>0</v>
      </c>
      <c r="Z3812" s="510"/>
    </row>
    <row r="3813" spans="1:26" ht="16.5" thickBot="1">
      <c r="A3813" s="414"/>
      <c r="B3813" s="157" t="s">
        <v>23</v>
      </c>
      <c r="C3813" s="180" t="str">
        <f>'3rd 1'!AE68</f>
        <v/>
      </c>
      <c r="D3813" s="180" t="str">
        <f>'3rd 2'!AE68</f>
        <v/>
      </c>
      <c r="E3813" s="180" t="str">
        <f>'3rd 3'!AE68</f>
        <v/>
      </c>
      <c r="F3813" s="180" t="str">
        <f>'3rd 4'!AE68</f>
        <v/>
      </c>
      <c r="G3813" s="180" t="str">
        <f>'3rd 5'!AE68</f>
        <v/>
      </c>
      <c r="H3813" s="180" t="str">
        <f>'3rd 6'!AE68</f>
        <v/>
      </c>
      <c r="I3813" s="416"/>
      <c r="J3813" s="416"/>
      <c r="K3813" s="419"/>
      <c r="L3813" s="180" t="str">
        <f>'4th 1'!AE68</f>
        <v/>
      </c>
      <c r="M3813" s="180" t="str">
        <f>'4th 2'!AE68</f>
        <v/>
      </c>
      <c r="N3813" s="180" t="str">
        <f>'4th 3'!AE68</f>
        <v/>
      </c>
      <c r="O3813" s="180" t="str">
        <f>'4th 4'!AE68</f>
        <v/>
      </c>
      <c r="P3813" s="180" t="str">
        <f>'4th 5'!AE68</f>
        <v/>
      </c>
      <c r="Q3813" s="180" t="str">
        <f>'4th 6'!AE68</f>
        <v/>
      </c>
      <c r="R3813" s="180" t="str">
        <f>'4th 7'!AE68</f>
        <v/>
      </c>
      <c r="S3813" s="416"/>
      <c r="T3813" s="416"/>
      <c r="U3813" s="419"/>
      <c r="V3813" s="402"/>
      <c r="W3813" s="437"/>
      <c r="X3813" s="439"/>
      <c r="Y3813" s="406"/>
      <c r="Z3813" s="510"/>
    </row>
    <row r="3814" spans="1:26" ht="19.5" customHeight="1" thickTop="1" thickBot="1">
      <c r="A3814" s="435" t="s">
        <v>31</v>
      </c>
      <c r="B3814" s="435"/>
      <c r="C3814" s="435"/>
      <c r="D3814" s="435"/>
      <c r="E3814" s="435"/>
      <c r="F3814" s="435"/>
      <c r="G3814" s="435"/>
      <c r="H3814" s="435"/>
      <c r="I3814" s="435"/>
      <c r="J3814" s="435"/>
      <c r="K3814" s="435"/>
      <c r="L3814" s="435"/>
      <c r="M3814" s="435"/>
      <c r="N3814" s="435"/>
      <c r="O3814" s="435"/>
      <c r="P3814" s="435"/>
      <c r="Q3814" s="435"/>
      <c r="R3814" s="435"/>
      <c r="S3814" s="435"/>
      <c r="T3814" s="435"/>
      <c r="U3814" s="435"/>
      <c r="V3814" s="435"/>
      <c r="W3814" s="435"/>
      <c r="X3814" s="435"/>
      <c r="Y3814" s="435"/>
      <c r="Z3814" s="510"/>
    </row>
    <row r="3815" spans="1:26" ht="17.25" customHeight="1" thickTop="1" thickBot="1">
      <c r="A3815" s="478" t="s">
        <v>46</v>
      </c>
      <c r="B3815" s="479"/>
      <c r="C3815" s="479"/>
      <c r="D3815" s="479"/>
      <c r="E3815" s="479"/>
      <c r="F3815" s="479"/>
      <c r="G3815" s="479"/>
      <c r="H3815" s="479"/>
      <c r="I3815" s="479"/>
      <c r="J3815" s="479"/>
      <c r="K3815" s="480"/>
      <c r="L3815" s="426" t="s">
        <v>47</v>
      </c>
      <c r="M3815" s="426"/>
      <c r="N3815" s="426"/>
      <c r="O3815" s="426"/>
      <c r="P3815" s="426"/>
      <c r="Q3815" s="426"/>
      <c r="R3815" s="426"/>
      <c r="S3815" s="426"/>
      <c r="T3815" s="426"/>
      <c r="U3815" s="427"/>
      <c r="V3815" s="160"/>
      <c r="W3815" s="428" t="s">
        <v>39</v>
      </c>
      <c r="X3815" s="428"/>
      <c r="Y3815" s="161"/>
      <c r="Z3815" s="510"/>
    </row>
    <row r="3816" spans="1:26" ht="17.25" thickTop="1">
      <c r="A3816" s="99" t="s">
        <v>22</v>
      </c>
      <c r="B3816" s="100"/>
      <c r="C3816" s="101">
        <f>'5th 1'!B4</f>
        <v>301</v>
      </c>
      <c r="D3816" s="101">
        <f>'5th 2'!B4</f>
        <v>302</v>
      </c>
      <c r="E3816" s="101">
        <f>'5th 3'!B4</f>
        <v>303</v>
      </c>
      <c r="F3816" s="101">
        <f>'5th 4'!B4</f>
        <v>304</v>
      </c>
      <c r="G3816" s="101">
        <f>'5th 5'!B4</f>
        <v>305</v>
      </c>
      <c r="H3816" s="101">
        <f>'5th 6'!B4</f>
        <v>0</v>
      </c>
      <c r="I3816" s="430" t="s">
        <v>0</v>
      </c>
      <c r="J3816" s="430" t="s">
        <v>3</v>
      </c>
      <c r="K3816" s="432" t="s">
        <v>2</v>
      </c>
      <c r="L3816" s="101">
        <f>'6th 1'!B4</f>
        <v>306</v>
      </c>
      <c r="M3816" s="101">
        <f>'6th 2'!B4</f>
        <v>307</v>
      </c>
      <c r="N3816" s="101">
        <f>'6th 3'!B4</f>
        <v>308</v>
      </c>
      <c r="O3816" s="101">
        <f>'6th 4'!B4</f>
        <v>309</v>
      </c>
      <c r="P3816" s="101">
        <f>'6th 5'!B4</f>
        <v>310</v>
      </c>
      <c r="Q3816" s="101">
        <f>'6th 6'!B4</f>
        <v>0</v>
      </c>
      <c r="R3816" s="101">
        <f>'6th 7'!B4</f>
        <v>0</v>
      </c>
      <c r="S3816" s="429" t="s">
        <v>0</v>
      </c>
      <c r="T3816" s="429" t="s">
        <v>3</v>
      </c>
      <c r="U3816" s="431" t="s">
        <v>2</v>
      </c>
      <c r="V3816" s="433" t="s">
        <v>62</v>
      </c>
      <c r="W3816" s="434"/>
      <c r="X3816" s="434"/>
      <c r="Y3816" s="162" t="str">
        <f>IF(X3817&gt;=4,"A+",IF(X3817&gt;=3.75,"A",IF(X3817&gt;=3.5,"A-",IF(X3817&gt;=3.25,"B+",IF(X3817&gt;=3,"B",IF(X3817&gt;=2.75,"B-",IF(X3817&gt;=2.5,"C+",IF(X3817&gt;=2,"C","F"))))))))</f>
        <v>F</v>
      </c>
      <c r="Z3816" s="510"/>
    </row>
    <row r="3817" spans="1:26" ht="65.25" customHeight="1">
      <c r="A3817" s="77" t="s">
        <v>63</v>
      </c>
      <c r="B3817" s="78"/>
      <c r="C3817" s="79">
        <f>IF('5th 1'!C68&gt;0,'5th 1'!D6,IF('5th 1'!K68&gt;0,'5th 1'!L6,IF('5th 1'!S68&gt;0,'5th 1'!T6,0)))</f>
        <v>0</v>
      </c>
      <c r="D3817" s="79">
        <f>IF('5th 2'!C68&gt;0,'5th 2'!D6,IF('5th 2'!K68&gt;0,'5th 2'!L6,IF('5th 2'!S68&gt;0,'5th 2'!T6,0)))</f>
        <v>0</v>
      </c>
      <c r="E3817" s="79">
        <f>IF('5th 3'!C68&gt;0,'5th 3'!D6,IF('5th 3'!K68&gt;0,'5th 3'!L6,IF('5th 3'!S68&gt;0,'5th 3'!T6,0)))</f>
        <v>0</v>
      </c>
      <c r="F3817" s="79">
        <f>IF('5th 4'!C68&gt;0,'5th 4'!D6,IF('5th 4'!K68&gt;0,'5th 4'!L6,IF('5th 4'!S68&gt;0,'5th 4'!T6,0)))</f>
        <v>0</v>
      </c>
      <c r="G3817" s="79">
        <f>IF('5th 5'!C68&gt;0,'5th 5'!D6,IF('5th 5'!K68&gt;0,'5th 5'!L6,IF('5th 5'!S68&gt;0,'5th 5'!T6,0)))</f>
        <v>0</v>
      </c>
      <c r="H3817" s="79">
        <f>IF('5th 6'!C68&gt;0,'5th 6'!D6,IF('5th 6'!K68&gt;0,'5th 6'!L6,IF('5th 6'!S68&gt;0,'5th 6'!T6,0)))</f>
        <v>0</v>
      </c>
      <c r="I3817" s="481"/>
      <c r="J3817" s="481"/>
      <c r="K3817" s="482"/>
      <c r="L3817" s="79">
        <f>IF('6th 1'!C68&gt;0,'6th 1'!D6,IF('6th 1'!K68&gt;0,'6th 1'!L6,IF('6th 1'!S68&gt;0,'6th 1'!T6,0)))</f>
        <v>0</v>
      </c>
      <c r="M3817" s="79">
        <f>IF('6th 2'!C68&gt;0,'6th 2'!D6,IF('6th 2'!K68&gt;0,'6th 2'!L6,IF('6th 2'!S68&gt;0,'6th 2'!T6,0)))</f>
        <v>0</v>
      </c>
      <c r="N3817" s="79">
        <f>IF('6th 3'!C68&gt;0,'6th 3'!D6,IF('6th 3'!K68&gt;0,'6th 3'!L6,IF('6th 3'!S68&gt;0,'6th 3'!T6,0)))</f>
        <v>0</v>
      </c>
      <c r="O3817" s="79">
        <f>IF('6th 4'!C68&gt;0,'6th 4'!D6,IF('6th 4'!K68&gt;0,'6th 4'!L6,IF('6th 4'!S68&gt;0,'6th 4'!T6,0)))</f>
        <v>0</v>
      </c>
      <c r="P3817" s="79">
        <f>IF('6th 5'!C68&gt;0,'6th 5'!D6,IF('6th 5'!K68&gt;0,'6th 5'!L6,IF('6th 5'!S68&gt;0,'6th 5'!T6,0)))</f>
        <v>0</v>
      </c>
      <c r="Q3817" s="79">
        <f>IF('6th 6'!C68&gt;0,'6th 6'!D6,IF('6th 6'!K68&gt;0,'6th 6'!L6,IF('6th 6'!S68&gt;0,'6th 6'!T6,0)))</f>
        <v>0</v>
      </c>
      <c r="R3817" s="79">
        <f>IF('6th 7'!C68&gt;0,'6th 7'!D6,IF('6th 7'!K68&gt;0,'6th 7'!L6,IF('6th 7'!S68&gt;0,'6th 7'!T6,0)))</f>
        <v>0</v>
      </c>
      <c r="S3817" s="429"/>
      <c r="T3817" s="429"/>
      <c r="U3817" s="431"/>
      <c r="V3817" s="335">
        <f>IF(I3819&gt;0,(V3822+V3804),0)</f>
        <v>0</v>
      </c>
      <c r="W3817" s="254">
        <f>IF(I3819&gt;0,(W3822+W3804),0)</f>
        <v>0</v>
      </c>
      <c r="X3817" s="336">
        <f>IF(S3819&gt;0,(W3817/94.5),IF(I3819&gt;0,(W3817/78),0))</f>
        <v>0</v>
      </c>
      <c r="Y3817" s="163">
        <f>IF(X3817&gt;=2.5,Y3816,IF(X3817&gt;=2.25,"C",IF(X3817&gt;=2,"D",IF(X3817=0,0,"F"))))</f>
        <v>0</v>
      </c>
      <c r="Z3817" s="510"/>
    </row>
    <row r="3818" spans="1:26" ht="16.5">
      <c r="A3818" s="77" t="s">
        <v>12</v>
      </c>
      <c r="B3818" s="78"/>
      <c r="C3818" s="102">
        <f>IF('5th 1'!C68&gt;0,'5th 1'!H4,IF('5th 1'!K68&gt;0,'5th 1'!P4,IF('5th 1'!S68&gt;0,'5th 1'!X4,0)))</f>
        <v>0</v>
      </c>
      <c r="D3818" s="102">
        <f>IF('5th 2'!C68&gt;0,'5th 2'!H4,IF('5th 2'!K68&gt;0,'5th 2'!P4,IF('5th 2'!S68&gt;0,'5th 2'!X4,0)))</f>
        <v>0</v>
      </c>
      <c r="E3818" s="102">
        <f>IF('5th 3'!C68&gt;0,'5th 3'!H4,IF('5th 3'!K68&gt;0,'5th 3'!P4,IF('5th 3'!S68&gt;0,'5th 3'!X4,0)))</f>
        <v>0</v>
      </c>
      <c r="F3818" s="102">
        <f>IF('5th 4'!C68&gt;0,'5th 4'!H4,IF('5th 4'!K68&gt;0,'5th 4'!P4,IF('5th 4'!S68&gt;0,'5th 4'!X4,0)))</f>
        <v>0</v>
      </c>
      <c r="G3818" s="102">
        <f>IF('5th 5'!C68&gt;0,'5th 5'!H4,IF('5th 5'!K68&gt;0,'5th 5'!P4,IF('5th 5'!S68&gt;0,'5th 5'!X4,0)))</f>
        <v>0</v>
      </c>
      <c r="H3818" s="102">
        <f>IF('5th 6'!C68&gt;0,'5th 6'!H4,IF('5th 6'!K68&gt;0,'5th 6'!P4,IF('5th 6'!S68&gt;0,'5th 6'!X4,0)))</f>
        <v>0</v>
      </c>
      <c r="I3818" s="481"/>
      <c r="J3818" s="481"/>
      <c r="K3818" s="482"/>
      <c r="L3818" s="102">
        <f>IF('6th 1'!C68&gt;0,'6th 1'!H4,IF('6th 1'!K68&gt;0,'6th 1'!P4,IF('6th 1'!S68&gt;0,'6th 1'!X4,0)))</f>
        <v>0</v>
      </c>
      <c r="M3818" s="102">
        <f>IF('6th 2'!C68&gt;0,'6th 2'!H4,IF('6th 2'!K68&gt;0,'6th 2'!P4,IF('6th 2'!S68&gt;0,'6th 2'!X4,0)))</f>
        <v>0</v>
      </c>
      <c r="N3818" s="102">
        <f>IF('6th 3'!C68&gt;0,'6th 3'!H4,IF('6th 3'!K68&gt;0,'6th 3'!P4,IF('6th 3'!S68&gt;0,'6th 3'!X4,0)))</f>
        <v>0</v>
      </c>
      <c r="O3818" s="102">
        <f>IF('6th 4'!C68&gt;0,'6th 4'!H4,IF('6th 4'!K68&gt;0,'6th 4'!P4,IF('6th 4'!S68&gt;0,'6th 4'!X4,0)))</f>
        <v>0</v>
      </c>
      <c r="P3818" s="102">
        <f>IF('6th 5'!C68&gt;0,'6th 5'!H4,IF('6th 5'!K68&gt;0,'6th 5'!P4,IF('6th 5'!S68&gt;0,'6th 5'!X4,0)))</f>
        <v>0</v>
      </c>
      <c r="Q3818" s="102">
        <f>IF('6th 6'!C68&gt;0,'6th 6'!H4,IF('6th 6'!K68&gt;0,'6th 6'!#REF!,IF('6th 6'!S68&gt;0,'6th 6'!X4,0)))</f>
        <v>0</v>
      </c>
      <c r="R3818" s="102">
        <f>IF('6th 7'!C68&gt;0,'6th 7'!H4,IF('6th 7'!K68&gt;0,'6th 7'!P4,IF('6th 7'!S68&gt;0,'6th 7'!X4,0)))</f>
        <v>0</v>
      </c>
      <c r="S3818" s="430"/>
      <c r="T3818" s="430"/>
      <c r="U3818" s="432"/>
      <c r="V3818" s="460" t="s">
        <v>41</v>
      </c>
      <c r="W3818" s="461"/>
      <c r="X3818" s="461"/>
      <c r="Y3818" s="462"/>
      <c r="Z3818" s="510"/>
    </row>
    <row r="3819" spans="1:26" ht="17.25" thickBot="1">
      <c r="A3819" s="77" t="s">
        <v>11</v>
      </c>
      <c r="B3819" s="78"/>
      <c r="C3819" s="102">
        <v>100</v>
      </c>
      <c r="D3819" s="102">
        <v>100</v>
      </c>
      <c r="E3819" s="102">
        <v>100</v>
      </c>
      <c r="F3819" s="102">
        <v>100</v>
      </c>
      <c r="G3819" s="102">
        <v>100</v>
      </c>
      <c r="H3819" s="102">
        <v>100</v>
      </c>
      <c r="I3819" s="465">
        <f>(C3823*C3818)+(D3823*D3818)+(E3823*E3818)+(F3823*F3818)+(G3823*G3818)+(H3823*H3818)</f>
        <v>0</v>
      </c>
      <c r="J3819" s="84"/>
      <c r="K3819" s="103" t="e">
        <f>IF(J3821&gt;=4,"A+",IF(J3821&gt;=3.75,"A",IF(J3821&gt;=3.5,"A-",IF(J3821&gt;=3.25,"B+",IF(J3821&gt;=3,"B",IF(J3821&gt;=2.75,"B-",IF(J3821&gt;=2.5,"C+",IF(J3821&gt;=2,"C","F"))))))))</f>
        <v>#DIV/0!</v>
      </c>
      <c r="L3819" s="102">
        <v>100</v>
      </c>
      <c r="M3819" s="102">
        <v>100</v>
      </c>
      <c r="N3819" s="102">
        <v>100</v>
      </c>
      <c r="O3819" s="102">
        <v>100</v>
      </c>
      <c r="P3819" s="102">
        <v>100</v>
      </c>
      <c r="Q3819" s="102">
        <v>100</v>
      </c>
      <c r="R3819" s="102">
        <v>100</v>
      </c>
      <c r="S3819" s="465">
        <f>(L3823*L3818)+(M3823*M3818)+(N3823*N3818)+(O3823*O3818)+(P3823*P3818)+(Q3823*Q3818)+(R3823*R3818)</f>
        <v>0</v>
      </c>
      <c r="T3819" s="84"/>
      <c r="U3819" s="103" t="e">
        <f>IF(T3821&gt;=4,"A+",IF(T3821&gt;=3.75,"A",IF(T3821&gt;=3.5,"A-",IF(T3821&gt;=3.25,"B+",IF(T3821&gt;=3,"B",IF(T3821&gt;=2.75,"B-",IF(T3821&gt;=2.5,"C+",IF(T3821&gt;=2,"C","F"))))))))</f>
        <v>#DIV/0!</v>
      </c>
      <c r="V3819" s="467" t="s">
        <v>29</v>
      </c>
      <c r="W3819" s="469" t="s">
        <v>0</v>
      </c>
      <c r="X3819" s="469" t="s">
        <v>3</v>
      </c>
      <c r="Y3819" s="476" t="s">
        <v>2</v>
      </c>
      <c r="Z3819" s="510"/>
    </row>
    <row r="3820" spans="1:26" ht="17.25" thickTop="1">
      <c r="A3820" s="77" t="s">
        <v>28</v>
      </c>
      <c r="B3820" s="86"/>
      <c r="C3820" s="104">
        <f>IF('5th 1'!C68&gt;0,'5th 1'!C68,IF('5th 1'!K68&gt;0,'5th 1'!K68,IF('5th 1'!S68&gt;0,'5th 1'!S68,0)))</f>
        <v>0</v>
      </c>
      <c r="D3820" s="104">
        <f>IF('5th 2'!C68&gt;0,'5th 2'!C68,IF('5th 2'!K68&gt;0,'5th 2'!K68,IF('5th 2'!S68&gt;0,'5th 2'!S68,0)))</f>
        <v>0</v>
      </c>
      <c r="E3820" s="104">
        <f>IF('5th 3'!C68&gt;0,'5th 3'!C68,IF('5th 3'!K68&gt;0,'5th 3'!K68,IF('5th 3'!S68&gt;0,'5th 3'!S68,0)))</f>
        <v>0</v>
      </c>
      <c r="F3820" s="104">
        <f>IF('5th 4'!C68&gt;0,'5th 4'!C68,IF('5th 4'!K68&gt;0,'5th 4'!K68,IF('5th 4'!S68&gt;0,'5th 4'!S68,0)))</f>
        <v>0</v>
      </c>
      <c r="G3820" s="104">
        <f>IF('5th 5'!C68&gt;0,'5th 5'!C68,IF('5th 5'!K68&gt;0,'5th 5'!K68,IF('5th 5'!S68&gt;0,'5th 5'!S68,0)))</f>
        <v>0</v>
      </c>
      <c r="H3820" s="104">
        <f>IF('5th 6'!C68&gt;0,'5th 6'!C68,IF('5th 6'!K68&gt;0,'5th 6'!K68,IF('5th 6'!S68&gt;0,'5th 6'!S68,0)))</f>
        <v>0</v>
      </c>
      <c r="I3820" s="448"/>
      <c r="J3820" s="98"/>
      <c r="K3820" s="90"/>
      <c r="L3820" s="104">
        <f>IF('6th 1'!C68&gt;0,'6th 1'!C68,IF('6th 1'!K68&gt;0,'6th 1'!K68,IF('6th 1'!S68&gt;0,'6th 1'!S68,0)))</f>
        <v>0</v>
      </c>
      <c r="M3820" s="104">
        <f>IF('6th 2'!C68&gt;0,'6th 2'!C68,IF('6th 2'!K68&gt;0,'6th 2'!K68,IF('6th 2'!S68&gt;0,'6th 2'!S68,0)))</f>
        <v>0</v>
      </c>
      <c r="N3820" s="104">
        <f>IF('6th 3'!C68&gt;0,'6th 3'!C68,IF('6th 3'!K68&gt;0,'6th 3'!K68,IF('6th 3'!S68&gt;0,'6th 3'!S68,0)))</f>
        <v>0</v>
      </c>
      <c r="O3820" s="104">
        <f>IF('6th 4'!C68&gt;0,'6th 4'!C68,IF('6th 4'!K68&gt;0,'6th 4'!K68,IF('6th 4'!S68&gt;0,'6th 4'!S68,0)))</f>
        <v>0</v>
      </c>
      <c r="P3820" s="104">
        <f>IF('6th 5'!C68&gt;0,'6th 5'!C68,IF('6th 5'!K68&gt;0,'6th 5'!K68,IF('6th 5'!S68&gt;0,'6th 5'!S68,0)))</f>
        <v>0</v>
      </c>
      <c r="Q3820" s="104">
        <f>IF('6th 6'!C68&gt;0,'6th 6'!C68,IF('6th 6'!K68&gt;0,'6th 6'!K68,IF('6th 6'!S68&gt;0,'6th 6'!S68,0)))</f>
        <v>0</v>
      </c>
      <c r="R3820" s="104">
        <f>IF('6th 7'!C68&gt;0,'6th 7'!C68,IF('6th 7'!K68&gt;0,'6th 7'!K68,IF('6th 7'!S68&gt;0,'6th 7'!S68,0)))</f>
        <v>0</v>
      </c>
      <c r="S3820" s="448"/>
      <c r="T3820" s="98"/>
      <c r="U3820" s="90"/>
      <c r="V3820" s="468"/>
      <c r="W3820" s="470"/>
      <c r="X3820" s="471"/>
      <c r="Y3820" s="477"/>
      <c r="Z3820" s="510"/>
    </row>
    <row r="3821" spans="1:26" ht="16.5" customHeight="1">
      <c r="A3821" s="423" t="s">
        <v>26</v>
      </c>
      <c r="B3821" s="91" t="s">
        <v>60</v>
      </c>
      <c r="C3821" s="104">
        <f>IF('5th 1'!C68&gt;0,'5th 1'!J68,IF('5th 1'!K68&gt;0,'5th 1'!R68,IF('5th 1'!S68&gt;0,'5th 1'!Z68,0)))</f>
        <v>0</v>
      </c>
      <c r="D3821" s="104">
        <f>IF('5th 2'!C68&gt;0,'5th 2'!J68,IF('5th 2'!K68&gt;0,'5th 2'!R68,IF('5th 2'!S68&gt;0,'5th 2'!Z68,0)))</f>
        <v>0</v>
      </c>
      <c r="E3821" s="104">
        <f>IF('5th 3'!C68&gt;0,'5th 3'!J68,IF('5th 3'!K68&gt;0,'5th 3'!R68,IF('5th 3'!S68&gt;0,'5th 3'!Z68,0)))</f>
        <v>0</v>
      </c>
      <c r="F3821" s="104">
        <f>IF('5th 4'!C68&gt;0,'5th 4'!J68,IF('5th 4'!K68&gt;0,'5th 4'!R68,IF('5th 4'!S68&gt;0,'5th 4'!Z68,0)))</f>
        <v>0</v>
      </c>
      <c r="G3821" s="104">
        <f>IF('5th 5'!C68&gt;0,'5th 5'!J68,IF('5th 5'!K68&gt;0,'5th 5'!R68,IF('5th 5'!S68&gt;0,'5th 5'!Z68,0)))</f>
        <v>0</v>
      </c>
      <c r="H3821" s="104">
        <f>IF('5th 6'!C68&gt;0,'5th 6'!J68,IF('5th 6'!K68&gt;0,'5th 6'!R68,IF('5th 6'!S68&gt;0,'5th 6'!Z68,0)))</f>
        <v>0</v>
      </c>
      <c r="I3821" s="448"/>
      <c r="J3821" s="440" t="e">
        <f>I3819/(C3818+D3818+E3818+F3818+G3818+H3818)</f>
        <v>#DIV/0!</v>
      </c>
      <c r="K3821" s="442" t="e">
        <f>IF(J3821&gt;=2.5,K3819,IF(J3821&gt;=2.25,"C",IF(J3821&gt;=2,"D",IF(J3821=0,0,"F"))))</f>
        <v>#DIV/0!</v>
      </c>
      <c r="L3821" s="107">
        <f>IF('6th 1'!C68&gt;0,'6th 1'!J68,IF('6th 1'!K68&gt;0,'6th 1'!R68,IF('6th 1'!S68&gt;0,'6th 1'!Z68,0)))</f>
        <v>0</v>
      </c>
      <c r="M3821" s="104">
        <f>IF('6th 2'!C68&gt;0,'6th 2'!J68,IF('6th 2'!K68&gt;0,'6th 2'!R68,IF('6th 2'!S68&gt;0,'6th 2'!Z68,0)))</f>
        <v>0</v>
      </c>
      <c r="N3821" s="104">
        <f>IF('6th 3'!C68&gt;0,'6th 3'!J68,IF('6th 3'!K68&gt;0,'6th 3'!R68,IF('6th 3'!S68&gt;0,'6th 3'!Z68,0)))</f>
        <v>0</v>
      </c>
      <c r="O3821" s="104">
        <f>IF('6th 4'!C68&gt;0,'6th 4'!J68,IF('6th 4'!K68&gt;0,'6th 4'!R68,IF('6th 4'!S68&gt;0,'6th 4'!Z68,0)))</f>
        <v>0</v>
      </c>
      <c r="P3821" s="104">
        <f>IF('6th 5'!C68&gt;0,'6th 5'!J68,IF('6th 5'!K68&gt;0,'6th 5'!R68,IF('6th 5'!S68&gt;0,'6th 5'!Z68,0)))</f>
        <v>0</v>
      </c>
      <c r="Q3821" s="104">
        <f>IF('6th 6'!C68&gt;0,'6th 6'!J68,IF('6th 6'!K68&gt;0,'6th 6'!R68,IF('6th 6'!S68&gt;0,'6th 6'!Z68,0)))</f>
        <v>0</v>
      </c>
      <c r="R3821" s="104">
        <f>IF('6th 7'!C68&gt;0,'6th 7'!J68,IF('6th 7'!K68&gt;0,'6th 7'!R68,IF('6th 7'!S68&gt;0,'6th 7'!Z68,0)))</f>
        <v>0</v>
      </c>
      <c r="S3821" s="448"/>
      <c r="T3821" s="440" t="e">
        <f>S3819/(L3818+M3818+N3818+O3818+P3818+Q3818+R3818)</f>
        <v>#DIV/0!</v>
      </c>
      <c r="U3821" s="442" t="e">
        <f>IF(T3821&gt;=2.5,U3819,IF(T3821&gt;=2.25,"C",IF(T3821&gt;=2,"D",IF(T3821=0,0,"F"))))</f>
        <v>#DIV/0!</v>
      </c>
      <c r="V3821" s="443" t="s">
        <v>40</v>
      </c>
      <c r="W3821" s="443"/>
      <c r="X3821" s="443"/>
      <c r="Y3821" s="443"/>
      <c r="Z3821" s="510"/>
    </row>
    <row r="3822" spans="1:26" ht="16.5" customHeight="1">
      <c r="A3822" s="424"/>
      <c r="B3822" s="91" t="s">
        <v>67</v>
      </c>
      <c r="C3822" s="117">
        <f>'5th 1'!AA68</f>
        <v>0</v>
      </c>
      <c r="D3822" s="117">
        <f>'5th 2'!AA68</f>
        <v>0</v>
      </c>
      <c r="E3822" s="117">
        <f>'5th 3'!AA68</f>
        <v>0</v>
      </c>
      <c r="F3822" s="117">
        <f>'5th 4'!AA68</f>
        <v>0</v>
      </c>
      <c r="G3822" s="117">
        <f>'5th 5'!AA68</f>
        <v>0</v>
      </c>
      <c r="H3822" s="117">
        <f>'5th 6'!AA68</f>
        <v>0</v>
      </c>
      <c r="I3822" s="448"/>
      <c r="J3822" s="441"/>
      <c r="K3822" s="442"/>
      <c r="L3822" s="118">
        <f>'6th 1'!AA68</f>
        <v>0</v>
      </c>
      <c r="M3822" s="117">
        <f>'6th 2'!AA68</f>
        <v>0</v>
      </c>
      <c r="N3822" s="117">
        <f>'6th 3'!AA68</f>
        <v>0</v>
      </c>
      <c r="O3822" s="117">
        <f>'6th 4'!AA68</f>
        <v>0</v>
      </c>
      <c r="P3822" s="117">
        <f>'6th 5'!AA68</f>
        <v>0</v>
      </c>
      <c r="Q3822" s="117">
        <f>'6th 6'!AA68</f>
        <v>0</v>
      </c>
      <c r="R3822" s="117">
        <f>'6th 7'!AA68</f>
        <v>0</v>
      </c>
      <c r="S3822" s="448"/>
      <c r="T3822" s="441"/>
      <c r="U3822" s="442"/>
      <c r="V3822" s="444">
        <f>IF((C3823+C3825)=0,0,C3818)+IF((D3823+D3825)=0,0,D3818)+IF((E3823+E3825)=0,0,E3818)+IF((F3823+F3825)=0,0,F3818)+IF((G3823+G3825)=0,0,G3818)+IF((H3823+H3825)=0,0,H3818)+IF((L3823+L3825)=0,0,L3818)+IF((M3823+M3825)=0,0,M3818)+IF((N3823+N3825)=0,0,N3818)+IF((O3823+O3825)=0,0,O3818)+IF((P3823+P3825)=0,0,P3818)+IF((Q3823+Q3825)=0,0,Q3818)+IF((R3823+R3825)=0,0,R3818)+IF(G3842&gt;0,1.5,0)</f>
        <v>0</v>
      </c>
      <c r="W3822" s="447">
        <f>I3819+S3819+(G3842*1.5)</f>
        <v>0</v>
      </c>
      <c r="X3822" s="440" t="e">
        <f>IF(S3819&gt;0,(W3822/31.5),J3821)</f>
        <v>#DIV/0!</v>
      </c>
      <c r="Y3822" s="164" t="e">
        <f>IF(X3822&gt;=4,"A+",IF(X3822&gt;=3.75,"A",IF(X3822&gt;=3.5,"A-",IF(X3822&gt;=3.25,"B+",IF(X3822&gt;=3,"B",IF(X3822&gt;=2.75,"B-",IF(X3822&gt;=2.5,"C+",IF(X3822&gt;=2,"C","F"))))))))</f>
        <v>#DIV/0!</v>
      </c>
      <c r="Z3822" s="510"/>
    </row>
    <row r="3823" spans="1:26" ht="16.5">
      <c r="A3823" s="424"/>
      <c r="B3823" s="91" t="s">
        <v>1</v>
      </c>
      <c r="C3823" s="104">
        <f>'5th 1'!AC68</f>
        <v>0</v>
      </c>
      <c r="D3823" s="104">
        <f>'5th 2'!AC68</f>
        <v>0</v>
      </c>
      <c r="E3823" s="104">
        <f>'5th 3'!AC68</f>
        <v>0</v>
      </c>
      <c r="F3823" s="104">
        <f>'5th 4'!AC68</f>
        <v>0</v>
      </c>
      <c r="G3823" s="104">
        <f>'5th 5'!AC68</f>
        <v>0</v>
      </c>
      <c r="H3823" s="104">
        <f>'5th 6'!AC68</f>
        <v>0</v>
      </c>
      <c r="I3823" s="448"/>
      <c r="J3823" s="98"/>
      <c r="K3823" s="110"/>
      <c r="L3823" s="107">
        <f>'6th 1'!AC68</f>
        <v>0</v>
      </c>
      <c r="M3823" s="104">
        <f>'6th 2'!AC68</f>
        <v>0</v>
      </c>
      <c r="N3823" s="104">
        <f>'6th 3'!AC68</f>
        <v>0</v>
      </c>
      <c r="O3823" s="104">
        <f>'6th 4'!AC68</f>
        <v>0</v>
      </c>
      <c r="P3823" s="104">
        <f>'6th 5'!AC68</f>
        <v>0</v>
      </c>
      <c r="Q3823" s="104">
        <f>'6th 6'!AC68</f>
        <v>0</v>
      </c>
      <c r="R3823" s="104">
        <f>'6th 7'!AC68</f>
        <v>0</v>
      </c>
      <c r="S3823" s="448"/>
      <c r="T3823" s="98"/>
      <c r="U3823" s="110"/>
      <c r="V3823" s="445"/>
      <c r="W3823" s="448"/>
      <c r="X3823" s="441"/>
      <c r="Y3823" s="451" t="e">
        <f>IF(S3819&gt;0,(IF(X3822&gt;=2.5,Y3822,IF(X3822&gt;=2.25,"C",IF(X3822&gt;=2,"D","F")))),K3821)</f>
        <v>#DIV/0!</v>
      </c>
      <c r="Z3823" s="510"/>
    </row>
    <row r="3824" spans="1:26" ht="17.25" customHeight="1" thickBot="1">
      <c r="A3824" s="424"/>
      <c r="B3824" s="91" t="s">
        <v>2</v>
      </c>
      <c r="C3824" s="104" t="str">
        <f>'5th 1'!AB68</f>
        <v/>
      </c>
      <c r="D3824" s="104" t="str">
        <f>'5th 2'!AB68</f>
        <v/>
      </c>
      <c r="E3824" s="104" t="str">
        <f>'5th 3'!AB68</f>
        <v/>
      </c>
      <c r="F3824" s="104" t="str">
        <f>'5th 4'!AB68</f>
        <v/>
      </c>
      <c r="G3824" s="104" t="str">
        <f>'5th 5'!AB68</f>
        <v/>
      </c>
      <c r="H3824" s="104" t="str">
        <f>'5th 6'!AB68</f>
        <v/>
      </c>
      <c r="I3824" s="448"/>
      <c r="J3824" s="98"/>
      <c r="K3824" s="109"/>
      <c r="L3824" s="111" t="str">
        <f>'6th 1'!AB68</f>
        <v/>
      </c>
      <c r="M3824" s="104" t="str">
        <f>'6th 2'!AB68</f>
        <v/>
      </c>
      <c r="N3824" s="104" t="str">
        <f>'6th 3'!AB68</f>
        <v/>
      </c>
      <c r="O3824" s="104" t="str">
        <f>'6th 4'!AB68</f>
        <v/>
      </c>
      <c r="P3824" s="104" t="str">
        <f>'6th 5'!AB68</f>
        <v/>
      </c>
      <c r="Q3824" s="104" t="str">
        <f>'6th 6'!AB68</f>
        <v/>
      </c>
      <c r="R3824" s="104" t="str">
        <f>'6th 7'!AB68</f>
        <v/>
      </c>
      <c r="S3824" s="448"/>
      <c r="T3824" s="98"/>
      <c r="U3824" s="109"/>
      <c r="V3824" s="446"/>
      <c r="W3824" s="449"/>
      <c r="X3824" s="450"/>
      <c r="Y3824" s="452"/>
      <c r="Z3824" s="510"/>
    </row>
    <row r="3825" spans="1:26" ht="17.25" thickTop="1">
      <c r="A3825" s="413" t="s">
        <v>127</v>
      </c>
      <c r="B3825" s="91" t="s">
        <v>1</v>
      </c>
      <c r="C3825" s="104">
        <f>'5th 1'!AD68</f>
        <v>0</v>
      </c>
      <c r="D3825" s="104">
        <f>'5th 2'!AD68</f>
        <v>0</v>
      </c>
      <c r="E3825" s="104">
        <f>'5th 3'!AD68</f>
        <v>0</v>
      </c>
      <c r="F3825" s="104">
        <f>'5th 4'!AD68</f>
        <v>0</v>
      </c>
      <c r="G3825" s="104">
        <f>'5th 5'!AD68</f>
        <v>0</v>
      </c>
      <c r="H3825" s="104">
        <f>'5th 6'!AD68</f>
        <v>0</v>
      </c>
      <c r="I3825" s="415">
        <f>(C3825*C3818)+(D3825*D3818)+(E3825*E3818)+(F3825*F3818)+(G3825*G3818)+(H3825*H3818)</f>
        <v>0</v>
      </c>
      <c r="J3825" s="417">
        <f>IF(C3825&gt;0,(C3823*C3818),0)+IF(D3825&gt;0,(D3823*D3818),0)+IF(E3825&gt;0,(E3823*E3818),0)+IF(F3825&gt;0,(F3823*F3818),0)+IF(G3825&gt;0,(G3823*G3818),0)+IF(H3825&gt;0,(H3823*H3818),0)</f>
        <v>0</v>
      </c>
      <c r="K3825" s="418">
        <f>IF(C3825&gt;C3823,((C3825*C3818)-(C3823*C3818)),0)+IF(D3825&gt;D3823,((D3825*D3818)-(D3823*D3818)),0)+IF(E3825&gt;E3823,((E3825*E3818)-(E3823*E3818)),0)+IF(F3825&gt;F3823,((F3825*F3818)-(F3823*F3818)),0)+IF(G3825&gt;G3823,((G3825*G3818)-(G3823*G3818)),0)+IF(H3825&gt;H3823,((H3825*H3818)-(H3823*H3818)),0)</f>
        <v>0</v>
      </c>
      <c r="L3825" s="165">
        <f>'6th 1'!AD68</f>
        <v>0</v>
      </c>
      <c r="M3825" s="104">
        <f>'6th 2'!AD68</f>
        <v>0</v>
      </c>
      <c r="N3825" s="104">
        <f>'6th 3'!AD68</f>
        <v>0</v>
      </c>
      <c r="O3825" s="104">
        <f>'6th 4'!AD68</f>
        <v>0</v>
      </c>
      <c r="P3825" s="104">
        <f>'6th 5'!AD68</f>
        <v>0</v>
      </c>
      <c r="Q3825" s="104">
        <f>'6th 6'!AD68</f>
        <v>0</v>
      </c>
      <c r="R3825" s="104">
        <f>'6th 7'!AD68</f>
        <v>0</v>
      </c>
      <c r="S3825" s="403">
        <f>(L3825*L3818)+(M3825*M3818)+(N3825*N3818)+(O3825*O3818)+(P3825*P3818)+(Q3825*Q3818)+(R3825*R3818)</f>
        <v>0</v>
      </c>
      <c r="T3825" s="417">
        <f>IF(L3825&gt;0,(L3823*L3818),0)+IF(M3825&gt;0,(M3823*M3818),0)+IF(N3825&gt;0,(N3823*N3818),0)+IF(O3825&gt;0,(O3823*O3818),0)+IF(P3825&gt;0,(P3823*P3818),0)+IF(Q3825&gt;0,(Q3823*Q3818),0)+IF(R3825&gt;0,(R3823*R3818),0)</f>
        <v>0</v>
      </c>
      <c r="U3825" s="399">
        <f>IF(L3825&gt;L3823,((L3825*L3818)-(L3823*L3818)),0)+IF(M3825&gt;M3823,((M3825*M3818)-(M3823*M3818)),0)+IF(N3825&gt;N3823,((N3825*N3818)-(N3823*N3818)),0)+IF(O3825&gt;O3823,((O3825*O3818)-(O3823*O3818)),0)+IF(P3825&gt;P3823,((P3825*P3818)-(P3823*P3818)),0)+IF(Q3825&gt;Q3823,((Q3825*Q3818)-(Q3823*Q3818)),0)+IF(R3825&gt;R3823,((R3825*R3818)-(R3823*R3818)),0)</f>
        <v>0</v>
      </c>
      <c r="V3825" s="401">
        <f>I3825+S3825</f>
        <v>0</v>
      </c>
      <c r="W3825" s="436">
        <f>J3825+T3825</f>
        <v>0</v>
      </c>
      <c r="X3825" s="438">
        <f>K3825+U3825</f>
        <v>0</v>
      </c>
      <c r="Y3825" s="405">
        <f>IF(V3817&gt;0,(X3825+Y3812),0)</f>
        <v>0</v>
      </c>
      <c r="Z3825" s="510"/>
    </row>
    <row r="3826" spans="1:26" ht="15.75" customHeight="1" thickBot="1">
      <c r="A3826" s="414"/>
      <c r="B3826" s="157" t="s">
        <v>23</v>
      </c>
      <c r="C3826" s="181" t="str">
        <f>'5th 1'!AE68</f>
        <v/>
      </c>
      <c r="D3826" s="181" t="str">
        <f>'5th 2'!AE68</f>
        <v/>
      </c>
      <c r="E3826" s="181" t="str">
        <f>'5th 3'!AE68</f>
        <v/>
      </c>
      <c r="F3826" s="181" t="str">
        <f>'5th 4'!AE68</f>
        <v/>
      </c>
      <c r="G3826" s="181" t="str">
        <f>'5th 5'!AE68</f>
        <v/>
      </c>
      <c r="H3826" s="181" t="str">
        <f>'5th 6'!AE68</f>
        <v/>
      </c>
      <c r="I3826" s="416"/>
      <c r="J3826" s="416"/>
      <c r="K3826" s="419"/>
      <c r="L3826" s="181" t="str">
        <f>'6th 1'!AE68</f>
        <v/>
      </c>
      <c r="M3826" s="181" t="str">
        <f>'6th 2'!AE68</f>
        <v/>
      </c>
      <c r="N3826" s="181" t="str">
        <f>'6th 3'!AE68</f>
        <v/>
      </c>
      <c r="O3826" s="181" t="str">
        <f>'6th 4'!AE68</f>
        <v/>
      </c>
      <c r="P3826" s="181" t="str">
        <f>'6th 5'!AE68</f>
        <v/>
      </c>
      <c r="Q3826" s="181" t="str">
        <f>'6th 6'!AE68</f>
        <v/>
      </c>
      <c r="R3826" s="181" t="str">
        <f>'6th 7'!AE68</f>
        <v/>
      </c>
      <c r="S3826" s="420"/>
      <c r="T3826" s="420"/>
      <c r="U3826" s="400"/>
      <c r="V3826" s="402"/>
      <c r="W3826" s="437"/>
      <c r="X3826" s="439"/>
      <c r="Y3826" s="406"/>
      <c r="Z3826" s="510"/>
    </row>
    <row r="3827" spans="1:26" ht="21" customHeight="1" thickTop="1" thickBot="1">
      <c r="A3827" s="435" t="s">
        <v>32</v>
      </c>
      <c r="B3827" s="435"/>
      <c r="C3827" s="435"/>
      <c r="D3827" s="435"/>
      <c r="E3827" s="435"/>
      <c r="F3827" s="435"/>
      <c r="G3827" s="435"/>
      <c r="H3827" s="435"/>
      <c r="I3827" s="435"/>
      <c r="J3827" s="435"/>
      <c r="K3827" s="435"/>
      <c r="L3827" s="435"/>
      <c r="M3827" s="435"/>
      <c r="N3827" s="435"/>
      <c r="O3827" s="435"/>
      <c r="P3827" s="435"/>
      <c r="Q3827" s="435"/>
      <c r="R3827" s="435"/>
      <c r="S3827" s="435"/>
      <c r="T3827" s="435"/>
      <c r="U3827" s="435"/>
      <c r="V3827" s="435"/>
      <c r="W3827" s="435"/>
      <c r="X3827" s="435"/>
      <c r="Y3827" s="435"/>
      <c r="Z3827" s="510"/>
    </row>
    <row r="3828" spans="1:26" ht="17.25" thickTop="1" thickBot="1">
      <c r="A3828" s="425" t="s">
        <v>48</v>
      </c>
      <c r="B3828" s="426"/>
      <c r="C3828" s="426"/>
      <c r="D3828" s="426"/>
      <c r="E3828" s="426"/>
      <c r="F3828" s="426"/>
      <c r="G3828" s="426"/>
      <c r="H3828" s="426"/>
      <c r="I3828" s="426"/>
      <c r="J3828" s="426"/>
      <c r="K3828" s="427"/>
      <c r="L3828" s="426" t="s">
        <v>49</v>
      </c>
      <c r="M3828" s="426"/>
      <c r="N3828" s="426"/>
      <c r="O3828" s="426"/>
      <c r="P3828" s="426"/>
      <c r="Q3828" s="426"/>
      <c r="R3828" s="426"/>
      <c r="S3828" s="426"/>
      <c r="T3828" s="426"/>
      <c r="U3828" s="427"/>
      <c r="V3828" s="160"/>
      <c r="W3828" s="428" t="s">
        <v>39</v>
      </c>
      <c r="X3828" s="428"/>
      <c r="Y3828" s="161"/>
      <c r="Z3828" s="510"/>
    </row>
    <row r="3829" spans="1:26" ht="17.25" thickTop="1">
      <c r="A3829" s="99" t="s">
        <v>22</v>
      </c>
      <c r="B3829" s="100"/>
      <c r="C3829" s="101">
        <f>'7th 1'!B4</f>
        <v>401</v>
      </c>
      <c r="D3829" s="101">
        <f>'7th 2'!B4</f>
        <v>402</v>
      </c>
      <c r="E3829" s="101">
        <f>'7th 3'!B4</f>
        <v>403</v>
      </c>
      <c r="F3829" s="101">
        <f>'7th 4'!B4</f>
        <v>404</v>
      </c>
      <c r="G3829" s="101">
        <f>'7th 5'!B4</f>
        <v>405</v>
      </c>
      <c r="H3829" s="101">
        <f>'7th 6'!B4</f>
        <v>406</v>
      </c>
      <c r="I3829" s="429" t="s">
        <v>0</v>
      </c>
      <c r="J3829" s="429" t="s">
        <v>3</v>
      </c>
      <c r="K3829" s="431" t="s">
        <v>2</v>
      </c>
      <c r="L3829" s="101">
        <f>'8th 1'!B4</f>
        <v>407</v>
      </c>
      <c r="M3829" s="101">
        <f>'8th 2'!B4</f>
        <v>408</v>
      </c>
      <c r="N3829" s="101">
        <f>'8th 3'!B4</f>
        <v>409</v>
      </c>
      <c r="O3829" s="101">
        <f>'8th 4'!B4</f>
        <v>410</v>
      </c>
      <c r="P3829" s="101">
        <f>'8th 5'!B4</f>
        <v>411</v>
      </c>
      <c r="Q3829" s="101">
        <f>'8th 6'!B4</f>
        <v>412</v>
      </c>
      <c r="R3829" s="101">
        <f>'8th 7'!B4</f>
        <v>0</v>
      </c>
      <c r="S3829" s="429" t="s">
        <v>0</v>
      </c>
      <c r="T3829" s="429" t="s">
        <v>3</v>
      </c>
      <c r="U3829" s="431" t="s">
        <v>2</v>
      </c>
      <c r="V3829" s="433" t="s">
        <v>62</v>
      </c>
      <c r="W3829" s="434"/>
      <c r="X3829" s="434"/>
      <c r="Y3829" s="162" t="str">
        <f>IF(X3830&gt;=4,"A+",IF(X3830&gt;=3.75,"A",IF(X3830&gt;=3.5,"A-",IF(X3830&gt;=3.25,"B+",IF(X3830&gt;=3,"B",IF(X3830&gt;=2.75,"B-",IF(X3830&gt;=2.5,"C+",IF(X3830&gt;=2,"C","F"))))))))</f>
        <v>F</v>
      </c>
      <c r="Z3829" s="510"/>
    </row>
    <row r="3830" spans="1:26" ht="65.25" customHeight="1">
      <c r="A3830" s="77" t="s">
        <v>63</v>
      </c>
      <c r="B3830" s="86"/>
      <c r="C3830" s="79">
        <f>IF('7th 1'!C68&gt;0,'7th 1'!D6,IF('7th 1'!K68&gt;0,'7th 1'!L6,IF('7th 1'!S68&gt;0,'7th 1'!T6,0)))</f>
        <v>0</v>
      </c>
      <c r="D3830" s="79">
        <f>IF('7th 2'!C68&gt;0,'7th 2'!D6,IF('7th 2'!K68&gt;0,'7th 2'!L6,IF('7th 2'!S68&gt;0,'7th 2'!T6,0)))</f>
        <v>0</v>
      </c>
      <c r="E3830" s="79">
        <f>IF('7th 3'!C68&gt;0,'7th 3'!D6,IF('7th 3'!K68&gt;0,'7th 3'!L6,IF('7th 3'!S68&gt;0,'7th 3'!T6,0)))</f>
        <v>0</v>
      </c>
      <c r="F3830" s="79">
        <f>IF('7th 4'!C68&gt;0,'7th 4'!D6,IF('7th 4'!K68&gt;0,'7th 4'!L6,IF('7th 4'!S68&gt;0,'7th 4'!T6,0)))</f>
        <v>0</v>
      </c>
      <c r="G3830" s="79">
        <f>IF('7th 5'!C68&gt;0,'7th 5'!D6,IF('7th 5'!K68&gt;0,'7th 5'!L6,IF('7th 5'!S68&gt;0,'7th 5'!T6,0)))</f>
        <v>0</v>
      </c>
      <c r="H3830" s="79">
        <f>IF('7th 6'!C68&gt;0,'7th 6'!D6,IF('7th 6'!K68&gt;0,'7th 6'!L6,IF('7th 6'!S68&gt;0,'7th 6'!T6,0)))</f>
        <v>0</v>
      </c>
      <c r="I3830" s="429"/>
      <c r="J3830" s="429"/>
      <c r="K3830" s="431"/>
      <c r="L3830" s="79">
        <f>IF('8th 1'!C68&gt;0,'8th 1'!D6,IF('8th 1'!K68&gt;0,'8th 1'!L6,IF('8th 1'!S68&gt;0,'8th 1'!T6,0)))</f>
        <v>0</v>
      </c>
      <c r="M3830" s="79">
        <f>IF('8th 2'!C68&gt;0,'8th 2'!D6,IF('8th 2'!K68&gt;0,'8th 2'!L6,IF('8th 2'!S68&gt;0,'8th 2'!T6,0)))</f>
        <v>0</v>
      </c>
      <c r="N3830" s="79">
        <f>IF('8th 3'!C68&gt;0,'8th 3'!D6,IF('8th 3'!K68&gt;0,'8th 3'!L6,IF('8th 3'!S68&gt;0,'8th 3'!T6,0)))</f>
        <v>0</v>
      </c>
      <c r="O3830" s="79">
        <f>IF('8th 4'!C68&gt;0,'8th 4'!D6,IF('8th 4'!K68&gt;0,'8th 4'!L6,IF('8th 4'!S68&gt;0,'8th 4'!T6,0)))</f>
        <v>0</v>
      </c>
      <c r="P3830" s="79">
        <f>IF('8th 5'!C68&gt;0,'8th 5'!D6,IF('8th 5'!K68&gt;0,'8th 5'!L6,IF('8th 5'!S68&gt;0,'8th 5'!T6,0)))</f>
        <v>0</v>
      </c>
      <c r="Q3830" s="79">
        <f>IF('8th 6'!C68&gt;0,'8th 6'!D6,IF('8th 6'!K68&gt;0,'8th 6'!L6,IF('8th 6'!S68&gt;0,'8th 6'!T6,0)))</f>
        <v>0</v>
      </c>
      <c r="R3830" s="79">
        <f>IF('8th 7'!C68&gt;0,'8th 7'!D6,IF('8th 7'!K68&gt;0,'8th 7'!L6,IF('8th 7'!S68&gt;0,'8th 7'!T6,0)))</f>
        <v>0</v>
      </c>
      <c r="S3830" s="429"/>
      <c r="T3830" s="429"/>
      <c r="U3830" s="431"/>
      <c r="V3830" s="335">
        <f>IF(I3832&gt;0,(V3835+V3817),0)</f>
        <v>0</v>
      </c>
      <c r="W3830" s="254">
        <f>IF(I3832&gt;0,(W3835+W3817),0)</f>
        <v>0</v>
      </c>
      <c r="X3830" s="336">
        <f>IF(S3832&gt;0,(W3830/126),IF(I3832&gt;0,(W3830/109.5),0))</f>
        <v>0</v>
      </c>
      <c r="Y3830" s="163">
        <f>IF(X3830&gt;=2.5,Y3829,IF(X3830&gt;=2.25,"C",IF(X3830&gt;=2,"D",IF(X3830=0,0,"F"))))</f>
        <v>0</v>
      </c>
      <c r="Z3830" s="510"/>
    </row>
    <row r="3831" spans="1:26" ht="17.25" customHeight="1">
      <c r="A3831" s="458" t="s">
        <v>27</v>
      </c>
      <c r="B3831" s="459"/>
      <c r="C3831" s="102">
        <f>IF('7th 1'!C68&gt;0,'7th 1'!H4,IF('7th 1'!K68&gt;0,'7th 1'!P4,IF('7th 1'!S68&gt;0,'7th 1'!X4,0)))</f>
        <v>0</v>
      </c>
      <c r="D3831" s="102">
        <f>IF('7th 2'!C68&gt;0,'7th 2'!H4,IF('7th 2'!K68&gt;0,'7th 2'!P4,IF('7th 2'!S68&gt;0,'7th 2'!X4,0)))</f>
        <v>0</v>
      </c>
      <c r="E3831" s="102">
        <f>IF('7th 3'!C68&gt;0,'7th 3'!H4,IF('7th 3'!K68&gt;0,'7th 3'!P4,IF('7th 3'!S68&gt;0,'7th 3'!X4,0)))</f>
        <v>0</v>
      </c>
      <c r="F3831" s="102">
        <f>IF('7th 4'!C68&gt;0,'7th 4'!H4,IF('7th 4'!K68&gt;0,'7th 4'!P4,IF('7th 4'!S68&gt;0,'7th 4'!X4,0)))</f>
        <v>0</v>
      </c>
      <c r="G3831" s="102">
        <f>IF('7th 5'!C68&gt;0,'7th 5'!H4,IF('7th 5'!K68&gt;0,'7th 5'!P4,IF('7th 5'!S68&gt;0,'7th 5'!X4,0)))</f>
        <v>0</v>
      </c>
      <c r="H3831" s="102">
        <f>IF('7th 6'!C68&gt;0,'7th 6'!H4,IF('7th 6'!K68&gt;0,'7th 6'!P4,IF('7th 6'!S68&gt;0,'7th 6'!X4,0)))</f>
        <v>0</v>
      </c>
      <c r="I3831" s="430"/>
      <c r="J3831" s="430"/>
      <c r="K3831" s="432"/>
      <c r="L3831" s="102">
        <f>IF('8th 1'!C68&gt;0,'8th 1'!H4,IF('8th 1'!K68&gt;0,'8th 1'!P4,IF('8th 1'!S68&gt;0,'8th 1'!X4,0)))</f>
        <v>0</v>
      </c>
      <c r="M3831" s="102">
        <f>IF('8th 2'!C68&gt;0,'8th 2'!H4,IF('8th 2'!K68&gt;0,'8th 2'!P4,IF('8th 2'!S68&gt;0,'8th 2'!X4,0)))</f>
        <v>0</v>
      </c>
      <c r="N3831" s="102">
        <f>IF('8th 3'!C68&gt;0,'8th 3'!H4,IF('8th 3'!K68&gt;0,'8th 3'!P4,IF('8th 3'!S68&gt;0,'8th 3'!X4,0)))</f>
        <v>0</v>
      </c>
      <c r="O3831" s="102">
        <f>IF('8th 4'!C68&gt;0,'8th 4'!H4,IF('8th 4'!K68&gt;0,'8th 4'!P4,IF('8th 4'!S68&gt;0,'8th 4'!X4,0)))</f>
        <v>0</v>
      </c>
      <c r="P3831" s="102">
        <f>IF('8th 5'!C68&gt;0,'8th 5'!H4,IF('8th 5'!K68&gt;0,'8th 5'!P4,IF('8th 5'!S68&gt;0,'8th 5'!X4,0)))</f>
        <v>0</v>
      </c>
      <c r="Q3831" s="102">
        <f>IF('8th 6'!C68&gt;0,'8th 6'!H4,IF('8th 6'!K68&gt;0,'8th 6'!P4,IF('8th 6'!S68&gt;0,'8th 6'!X4,0)))</f>
        <v>0</v>
      </c>
      <c r="R3831" s="102">
        <f>IF('8th 7'!C68&gt;0,'8th 7'!H4,IF('8th 7'!K68&gt;0,'8th 7'!P4,IF('8th 7'!S68&gt;0,'8th 7'!X4,0)))</f>
        <v>0</v>
      </c>
      <c r="S3831" s="430"/>
      <c r="T3831" s="430"/>
      <c r="U3831" s="432"/>
      <c r="V3831" s="460" t="s">
        <v>41</v>
      </c>
      <c r="W3831" s="461"/>
      <c r="X3831" s="461"/>
      <c r="Y3831" s="462"/>
      <c r="Z3831" s="510"/>
    </row>
    <row r="3832" spans="1:26" ht="18.75" customHeight="1" thickBot="1">
      <c r="A3832" s="463" t="s">
        <v>11</v>
      </c>
      <c r="B3832" s="464"/>
      <c r="C3832" s="102">
        <v>100</v>
      </c>
      <c r="D3832" s="102">
        <v>100</v>
      </c>
      <c r="E3832" s="102">
        <v>100</v>
      </c>
      <c r="F3832" s="102">
        <v>100</v>
      </c>
      <c r="G3832" s="102">
        <v>100</v>
      </c>
      <c r="H3832" s="102">
        <v>100</v>
      </c>
      <c r="I3832" s="465">
        <f>(C3836*C3831)+(D3836*D3831)+(E3836*E3831)+(F3836*F3831)+(G3836*G3831)+(H3836*H3831)</f>
        <v>0</v>
      </c>
      <c r="J3832" s="84"/>
      <c r="K3832" s="103" t="e">
        <f>IF(J3834&gt;=4,"A+",IF(J3834&gt;=3.75,"A",IF(J3834&gt;=3.5,"A-",IF(J3834&gt;=3.25,"B+",IF(J3834&gt;=3,"B",IF(J3834&gt;=2.75,"B-",IF(J3834&gt;=2.5,"C+",IF(J3834&gt;=2,"C","F"))))))))</f>
        <v>#DIV/0!</v>
      </c>
      <c r="L3832" s="102">
        <v>100</v>
      </c>
      <c r="M3832" s="102">
        <v>100</v>
      </c>
      <c r="N3832" s="102">
        <v>100</v>
      </c>
      <c r="O3832" s="102">
        <v>100</v>
      </c>
      <c r="P3832" s="102">
        <v>100</v>
      </c>
      <c r="Q3832" s="102">
        <v>100</v>
      </c>
      <c r="R3832" s="102">
        <v>100</v>
      </c>
      <c r="S3832" s="465">
        <f>(L3836*L3831)+(M3836*M3831)+(N3836*N3831)+(O3836*O3831)+(P3836*P3831)+(Q3836*Q3831)+(R3836*R3831)</f>
        <v>0</v>
      </c>
      <c r="T3832" s="84"/>
      <c r="U3832" s="103" t="e">
        <f>IF(T3834&gt;=4,"A+",IF(T3834&gt;=3.75,"A",IF(T3834&gt;=3.5,"A-",IF(T3834&gt;=3.25,"B+",IF(T3834&gt;=3,"B",IF(T3834&gt;=2.75,"B-",IF(T3834&gt;=2.5,"C+",IF(T3834&gt;=2,"C","F"))))))))</f>
        <v>#DIV/0!</v>
      </c>
      <c r="V3832" s="467" t="s">
        <v>29</v>
      </c>
      <c r="W3832" s="469" t="s">
        <v>0</v>
      </c>
      <c r="X3832" s="469" t="s">
        <v>3</v>
      </c>
      <c r="Y3832" s="421" t="s">
        <v>2</v>
      </c>
      <c r="Z3832" s="510"/>
    </row>
    <row r="3833" spans="1:26" ht="17.25" thickTop="1">
      <c r="A3833" s="77" t="s">
        <v>28</v>
      </c>
      <c r="B3833" s="86"/>
      <c r="C3833" s="104">
        <f>IF('7th 1'!C68&gt;0,'7th 1'!C68,IF('7th 1'!K68&gt;0,'7th 1'!K68,IF('7th 1'!S68&gt;0,'7th 1'!S68,0)))</f>
        <v>0</v>
      </c>
      <c r="D3833" s="104">
        <f>IF('7th 2'!C68&gt;0,'7th 2'!C68,IF('7th 2'!K68&gt;0,'7th 2'!K68,IF('7th 2'!S68&gt;0,'7th 2'!S68,0)))</f>
        <v>0</v>
      </c>
      <c r="E3833" s="104">
        <f>IF('7th 3'!C68&gt;0,'7th 3'!C68,IF('7th 3'!K68&gt;0,'7th 3'!K68,IF('7th 3'!S68&gt;0,'7th 3'!S68,0)))</f>
        <v>0</v>
      </c>
      <c r="F3833" s="104">
        <f>IF('7th 4'!C68&gt;0,'7th 4'!C68,IF('7th 4'!K68&gt;0,'7th 4'!K68,IF('7th 4'!S68&gt;0,'7th 4'!S68,0)))</f>
        <v>0</v>
      </c>
      <c r="G3833" s="104">
        <f>IF('7th 5'!C68&gt;0,'7th 5'!C68,IF('7th 5'!K68&gt;0,'7th 5'!K68,IF('7th 5'!S68&gt;0,'7th 5'!S68,0)))</f>
        <v>0</v>
      </c>
      <c r="H3833" s="104">
        <f>IF('7th 6'!C68&gt;0,'7th 6'!C68,IF('7th 6'!K68&gt;0,'7th 6'!K68,IF('7th 6'!S68&gt;0,'7th 6'!S68,0)))</f>
        <v>0</v>
      </c>
      <c r="I3833" s="466"/>
      <c r="J3833" s="98"/>
      <c r="K3833" s="90"/>
      <c r="L3833" s="104">
        <f>IF('8th 1'!C68&gt;0,'8th 1'!C68,IF('8th 1'!K68&gt;0,'8th 1'!K68,IF('8th 1'!S68&gt;0,'8th 1'!S68,0)))</f>
        <v>0</v>
      </c>
      <c r="M3833" s="104">
        <f>IF('8th 2'!C68&gt;0,'8th 2'!C68,IF('8th 2'!K68&gt;0,'8th 2'!K68,IF('8th 2'!S68&gt;0,'8th 2'!S68,0)))</f>
        <v>0</v>
      </c>
      <c r="N3833" s="104">
        <f>IF('8th 3'!C68&gt;0,'8th 3'!C68,IF('8th 3'!K68&gt;0,'8th 3'!K68,IF('8th 3'!S68&gt;0,'8th 3'!S68,0)))</f>
        <v>0</v>
      </c>
      <c r="O3833" s="104">
        <f>IF('8th 4'!C68&gt;0,'8th 4'!C68,IF('8th 4'!K68&gt;0,'8th 4'!K68,IF('8th 4'!S68&gt;0,'8th 4'!S68,0)))</f>
        <v>0</v>
      </c>
      <c r="P3833" s="104">
        <f>IF('8th 5'!C68&gt;0,'8th 5'!C68,IF('8th 5'!K68&gt;0,'8th 5'!K68,IF('8th 5'!S68&gt;0,'8th 5'!S68,0)))</f>
        <v>0</v>
      </c>
      <c r="Q3833" s="104">
        <f>IF('8th 6'!C68&gt;0,'8th 6'!C68,IF('8th 6'!K68&gt;0,'8th 6'!K68,IF('8th 6'!S68&gt;0,'8th 6'!S68,0)))</f>
        <v>0</v>
      </c>
      <c r="R3833" s="104">
        <f>IF('8th 7'!C68&gt;0,'8th 7'!C68,IF('8th 7'!K68&gt;0,'8th 7'!K68,IF('8th 7'!S68&gt;0,'8th 7'!S68,0)))</f>
        <v>0</v>
      </c>
      <c r="S3833" s="466"/>
      <c r="T3833" s="98"/>
      <c r="U3833" s="90"/>
      <c r="V3833" s="468"/>
      <c r="W3833" s="470"/>
      <c r="X3833" s="471"/>
      <c r="Y3833" s="422"/>
      <c r="Z3833" s="510"/>
    </row>
    <row r="3834" spans="1:26" ht="17.25">
      <c r="A3834" s="423" t="s">
        <v>26</v>
      </c>
      <c r="B3834" s="91" t="s">
        <v>60</v>
      </c>
      <c r="C3834" s="104">
        <f>IF('7th 1'!C68&gt;0,'7th 1'!J68,IF('7th 1'!K68&gt;0,'7th 1'!R68,IF('7th 1'!S68&gt;0,'7th 1'!Z68,0)))</f>
        <v>0</v>
      </c>
      <c r="D3834" s="104">
        <f>IF('7th 2'!C68&gt;0,'7th 2'!J68,IF('7th 2'!K68&gt;0,'7th 2'!R68,IF('7th 2'!S68&gt;0,'7th 2'!Z68,0)))</f>
        <v>0</v>
      </c>
      <c r="E3834" s="104">
        <f>IF('7th 3'!C68&gt;0,'7th 3'!J68,IF('7th 3'!K68&gt;0,'7th 3'!R68,IF('7th 3'!S68&gt;0,'7th 3'!Z68,0)))</f>
        <v>0</v>
      </c>
      <c r="F3834" s="104">
        <f>IF('7th 4'!C68&gt;0,'7th 4'!J68,IF('7th 4'!K68&gt;0,'7th 4'!R68,IF('7th 4'!S68&gt;0,'7th 4'!Z68,0)))</f>
        <v>0</v>
      </c>
      <c r="G3834" s="104">
        <f>IF('7th 5'!C68&gt;0,'7th 5'!J68,IF('7th 5'!K68&gt;0,'7th 5'!R68,IF('7th 5'!S68&gt;0,'7th 5'!Z68,0)))</f>
        <v>0</v>
      </c>
      <c r="H3834" s="104">
        <f>IF('7th 6'!C68&gt;0,'7th 6'!J68,IF('7th 6'!K68&gt;0,'7th 6'!R68,IF('7th 6'!S68&gt;0,'7th 6'!Z68,0)))</f>
        <v>0</v>
      </c>
      <c r="I3834" s="466"/>
      <c r="J3834" s="440" t="e">
        <f>I3832/(C3831+D3831+E3831+F3831+G3831+H3831)</f>
        <v>#DIV/0!</v>
      </c>
      <c r="K3834" s="442" t="e">
        <f>IF(J3834&gt;=2.5,K3832,IF(J3834&gt;=2.25,"C",IF(J3834&gt;=2,"D",IF(J3834=0,0,"F"))))</f>
        <v>#DIV/0!</v>
      </c>
      <c r="L3834" s="104">
        <f>IF('8th 1'!C68&gt;0,'8th 1'!J68,IF('8th 1'!K68&gt;0,'8th 1'!R68,IF('8th 1'!S68&gt;0,'8th 1'!Z68,0)))</f>
        <v>0</v>
      </c>
      <c r="M3834" s="104">
        <f>IF('8th 2'!C68&gt;0,'8th 2'!J68,IF('8th 2'!K68&gt;0,'8th 2'!R68,IF('8th 2'!S68&gt;0,'8th 2'!Z68,0)))</f>
        <v>0</v>
      </c>
      <c r="N3834" s="104">
        <f>IF('8th 3'!C68&gt;0,'8th 3'!J68,IF('8th 3'!K68&gt;0,'8th 3'!R68,IF('8th 3'!S68&gt;0,'8th 3'!Z68,0)))</f>
        <v>0</v>
      </c>
      <c r="O3834" s="104">
        <f>IF('8th 4'!C68&gt;0,'8th 4'!J68,IF('8th 4'!K68&gt;0,'8th 4'!R68,IF('8th 4'!S68&gt;0,'8th 4'!Z68,0)))</f>
        <v>0</v>
      </c>
      <c r="P3834" s="104">
        <f>IF('8th 5'!C68&gt;0,'8th 5'!J68,IF('8th 5'!K68&gt;0,'8th 5'!R68,IF('8th 5'!S68&gt;0,'8th 5'!Z68,0)))</f>
        <v>0</v>
      </c>
      <c r="Q3834" s="104">
        <f>IF('8th 6'!C68&gt;0,'8th 6'!J68,IF('8th 6'!K68&gt;0,'8th 6'!R68,IF('8th 6'!S68&gt;0,'8th 6'!Z68,0)))</f>
        <v>0</v>
      </c>
      <c r="R3834" s="104">
        <f>IF('8th 7'!C68&gt;0,'8th 7'!J68,IF('8th 7'!K68&gt;0,'8th 7'!R68,IF('8th 7'!S68&gt;0,'8th 7'!Z68,0)))</f>
        <v>0</v>
      </c>
      <c r="S3834" s="466"/>
      <c r="T3834" s="440" t="e">
        <f>S3832/(L3831+M3831+N3831+O3831+P3831+Q3831+R3831)</f>
        <v>#DIV/0!</v>
      </c>
      <c r="U3834" s="442" t="e">
        <f>IF(T3834&gt;=2.5,U3832,IF(T3834&gt;=2.25,"C",IF(T3834&gt;=2,"D",IF(T3834=0,0,"F"))))</f>
        <v>#DIV/0!</v>
      </c>
      <c r="V3834" s="454" t="s">
        <v>40</v>
      </c>
      <c r="W3834" s="443"/>
      <c r="X3834" s="443"/>
      <c r="Y3834" s="455"/>
      <c r="Z3834" s="510"/>
    </row>
    <row r="3835" spans="1:26" ht="16.5" customHeight="1">
      <c r="A3835" s="424"/>
      <c r="B3835" s="91" t="s">
        <v>67</v>
      </c>
      <c r="C3835" s="117">
        <f>'7th 1'!AA68</f>
        <v>0</v>
      </c>
      <c r="D3835" s="117">
        <f>'7th 2'!AA68</f>
        <v>0</v>
      </c>
      <c r="E3835" s="117">
        <f>'7th 3'!AA68</f>
        <v>0</v>
      </c>
      <c r="F3835" s="117">
        <f>'7th 4'!AA68</f>
        <v>0</v>
      </c>
      <c r="G3835" s="117">
        <f>'7th 5'!AA68</f>
        <v>0</v>
      </c>
      <c r="H3835" s="117">
        <f>'7th 6'!AA68</f>
        <v>0</v>
      </c>
      <c r="I3835" s="466"/>
      <c r="J3835" s="453"/>
      <c r="K3835" s="442"/>
      <c r="L3835" s="117">
        <f>'8th 1'!AA68</f>
        <v>0</v>
      </c>
      <c r="M3835" s="117">
        <f>'8th 2'!AA68</f>
        <v>0</v>
      </c>
      <c r="N3835" s="117">
        <f>'8th 3'!AA68</f>
        <v>0</v>
      </c>
      <c r="O3835" s="117">
        <f>'8th 4'!AA68</f>
        <v>0</v>
      </c>
      <c r="P3835" s="117">
        <f>'8th 5'!AA68</f>
        <v>0</v>
      </c>
      <c r="Q3835" s="117">
        <f>'8th 6'!AA68</f>
        <v>0</v>
      </c>
      <c r="R3835" s="117">
        <f>'8th 7'!AA68</f>
        <v>0</v>
      </c>
      <c r="S3835" s="466"/>
      <c r="T3835" s="453"/>
      <c r="U3835" s="442"/>
      <c r="V3835" s="444">
        <f>IF((C3836+C3838)=0,0,C3831)+IF((D3836+D3838)=0,0,D3831)+IF((E3836+E3838)=0,0,E3831)+IF((F3836+F3838)=0,0,F3831)+IF((G3836+G3838)=0,0,G3831)+IF((H3836+H3838)=0,0,H3831)+IF((L3836+L3838)=0,0,L3831)+IF((M3836+M3838)=0,0,M3831)+IF((N3836+N3838)=0,0,N3831)+IF((O3836+O3838)=0,0,O3831)+IF((P3836+P3838)=0,0,P3831)+IF((Q3836+Q3838)=0,0,Q3831)+IF((R3836+R3838)=0,0,R3831)+IF(I3842&gt;0,1.5,0)</f>
        <v>0</v>
      </c>
      <c r="W3835" s="457">
        <f>I3832+S3832+(I3842*1.5)</f>
        <v>0</v>
      </c>
      <c r="X3835" s="440" t="e">
        <f>IF(S3832&gt;0,(W3835/31.5),J3834)</f>
        <v>#DIV/0!</v>
      </c>
      <c r="Y3835" s="164" t="e">
        <f>IF(X3835&gt;=4,"A+",IF(X3835&gt;=3.75,"A",IF(X3835&gt;=3.5,"A-",IF(X3835&gt;=3.25,"B+",IF(X3835&gt;=3,"B",IF(X3835&gt;=2.75,"B-",IF(X3835&gt;=2.5,"C+",IF(X3835&gt;=2,"C","F"))))))))</f>
        <v>#DIV/0!</v>
      </c>
      <c r="Z3835" s="510"/>
    </row>
    <row r="3836" spans="1:26" ht="16.5">
      <c r="A3836" s="424"/>
      <c r="B3836" s="91" t="s">
        <v>1</v>
      </c>
      <c r="C3836" s="104">
        <f>'7th 1'!AC68</f>
        <v>0</v>
      </c>
      <c r="D3836" s="104">
        <f>'7th 2'!AC68</f>
        <v>0</v>
      </c>
      <c r="E3836" s="104">
        <f>'7th 3'!AC68</f>
        <v>0</v>
      </c>
      <c r="F3836" s="104">
        <f>'7th 4'!AC68</f>
        <v>0</v>
      </c>
      <c r="G3836" s="104">
        <f>'7th 5'!AC68</f>
        <v>0</v>
      </c>
      <c r="H3836" s="104">
        <f>'7th 6'!AC68</f>
        <v>0</v>
      </c>
      <c r="I3836" s="466"/>
      <c r="J3836" s="98"/>
      <c r="K3836" s="112"/>
      <c r="L3836" s="104">
        <f>'8th 1'!AC68</f>
        <v>0</v>
      </c>
      <c r="M3836" s="104">
        <f>'8th 2'!AC68</f>
        <v>0</v>
      </c>
      <c r="N3836" s="104">
        <f>'8th 3'!AC68</f>
        <v>0</v>
      </c>
      <c r="O3836" s="104">
        <f>'8th 4'!AC68</f>
        <v>0</v>
      </c>
      <c r="P3836" s="104">
        <f>'8th 5'!AC68</f>
        <v>0</v>
      </c>
      <c r="Q3836" s="104">
        <f>'8th 6'!AC68</f>
        <v>0</v>
      </c>
      <c r="R3836" s="104">
        <f>'8th 7'!AC68</f>
        <v>0</v>
      </c>
      <c r="S3836" s="466"/>
      <c r="T3836" s="98"/>
      <c r="V3836" s="456"/>
      <c r="W3836" s="448"/>
      <c r="X3836" s="441"/>
      <c r="Y3836" s="451" t="e">
        <f>IF(S3832&gt;0,(IF(X3835&gt;=2.5,Y3835,IF(X3835&gt;=2.25,"C",IF(X3835&gt;=2,"D","F")))),K3834)</f>
        <v>#DIV/0!</v>
      </c>
      <c r="Z3836" s="510"/>
    </row>
    <row r="3837" spans="1:26" ht="16.5">
      <c r="A3837" s="424"/>
      <c r="B3837" s="91" t="s">
        <v>2</v>
      </c>
      <c r="C3837" s="104" t="str">
        <f>'7th 1'!AB68</f>
        <v/>
      </c>
      <c r="D3837" s="104" t="str">
        <f>'7th 2'!AB68</f>
        <v/>
      </c>
      <c r="E3837" s="104" t="str">
        <f>'7th 3'!AB68</f>
        <v/>
      </c>
      <c r="F3837" s="104" t="str">
        <f>'7th 4'!AB68</f>
        <v/>
      </c>
      <c r="G3837" s="104" t="str">
        <f>'7th 5'!AB68</f>
        <v/>
      </c>
      <c r="H3837" s="104" t="str">
        <f>'7th 6'!AB68</f>
        <v/>
      </c>
      <c r="I3837" s="466"/>
      <c r="J3837" s="98"/>
      <c r="K3837" s="90"/>
      <c r="L3837" s="104" t="str">
        <f>'8th 1'!AB68</f>
        <v/>
      </c>
      <c r="M3837" s="104" t="str">
        <f>'8th 2'!AB68</f>
        <v/>
      </c>
      <c r="N3837" s="104" t="str">
        <f>'8th 3'!AB68</f>
        <v/>
      </c>
      <c r="O3837" s="104" t="str">
        <f>'8th 4'!AB68</f>
        <v/>
      </c>
      <c r="P3837" s="104" t="str">
        <f>'8th 5'!AB68</f>
        <v/>
      </c>
      <c r="Q3837" s="104" t="str">
        <f>'8th 6'!AB68</f>
        <v/>
      </c>
      <c r="R3837" s="104" t="str">
        <f>'8th 7'!AB68</f>
        <v/>
      </c>
      <c r="S3837" s="466"/>
      <c r="T3837" s="98"/>
      <c r="U3837" s="90"/>
      <c r="V3837" s="446"/>
      <c r="W3837" s="449"/>
      <c r="X3837" s="450"/>
      <c r="Y3837" s="452"/>
      <c r="Z3837" s="510"/>
    </row>
    <row r="3838" spans="1:26" ht="16.5">
      <c r="A3838" s="413" t="s">
        <v>127</v>
      </c>
      <c r="B3838" s="91" t="s">
        <v>1</v>
      </c>
      <c r="C3838" s="104" t="str">
        <f>'7th 1'!AD68</f>
        <v>3.60</v>
      </c>
      <c r="D3838" s="104">
        <f>'7th 2'!AD68</f>
        <v>0</v>
      </c>
      <c r="E3838" s="104">
        <f>'7th 3'!AD68</f>
        <v>0</v>
      </c>
      <c r="F3838" s="104">
        <f>'7th 4'!AD68</f>
        <v>0</v>
      </c>
      <c r="G3838" s="104">
        <f>'7th 5'!AD68</f>
        <v>0</v>
      </c>
      <c r="H3838" s="104">
        <f>'7th 6'!AD68</f>
        <v>0</v>
      </c>
      <c r="I3838" s="415">
        <f>(C3838*C3831)+(D3838*D3831)+(E3838*E3831)+(F3838*F3831)+(G3838*G3831)+(H3838*H3831)</f>
        <v>0</v>
      </c>
      <c r="J3838" s="417">
        <f>IF(C3838&gt;0,(C3836*C3831),0)+IF(D3838&gt;0,(D3836*D3831),0)+IF(E3838&gt;0,(E3836*E3831),0)+IF(F3838&gt;0,(F3836*F3831),0)+IF(G3838&gt;0,(G3836*G3831),0)+IF(H3838&gt;0,(H3836*H3831),0)</f>
        <v>0</v>
      </c>
      <c r="K3838" s="418">
        <f>IF(C3838&gt;C3836,((C3838*C3831)-(C3836*C3831)),0)+IF(D3838&gt;D3836,((D3838*D3831)-(D3836*D3831)),0)+IF(E3838&gt;E3836,((E3838*E3831)-(E3836*E3831)),0)+IF(F3838&gt;F3836,((F3838*F3831)-(F3836*F3831)),0)+IF(G3838&gt;G3836,((G3838*G3831)-(G3836*G3831)),0)+IF(H3838&gt;H3836,((H3838*H3831)-(H3836*H3831)),0)</f>
        <v>0</v>
      </c>
      <c r="L3838" s="165">
        <f>'8th 1'!AD68</f>
        <v>0</v>
      </c>
      <c r="M3838" s="104">
        <f>'8th 2'!AD68</f>
        <v>0</v>
      </c>
      <c r="N3838" s="104">
        <f>'8th 3'!AD68</f>
        <v>0</v>
      </c>
      <c r="O3838" s="104">
        <f>'8th 4'!AD68</f>
        <v>0</v>
      </c>
      <c r="P3838" s="104">
        <f>'8th 5'!AD68</f>
        <v>0</v>
      </c>
      <c r="Q3838" s="104">
        <f>'8th 6'!AD68</f>
        <v>0</v>
      </c>
      <c r="R3838" s="104">
        <f>'8th 7'!AD68</f>
        <v>0</v>
      </c>
      <c r="S3838" s="403">
        <f>(L3838*L3831)+(M3838*M3831)+(N3838*N3831)+(O3838*O3831)+(P3838*P3831)+(Q3838*Q3831)+(R3838*R3831)</f>
        <v>0</v>
      </c>
      <c r="T3838" s="417">
        <f>IF(L3838&gt;0,(L3836*L3831),0)+IF(M3838&gt;0,(M3836*M3831),0)+IF(N3838&gt;0,(N3836*N3831),0)+IF(O3838&gt;0,(O3836*O3831),0)+IF(P3838&gt;0,(P3836*P3831),0)+IF(Q3838&gt;0,(Q3836*Q3831),0)+IF(R3838&gt;0,(R3836*R3831),0)</f>
        <v>0</v>
      </c>
      <c r="U3838" s="399">
        <f>IF(L3838&gt;L3836,((L3838*L3831)-(L3836*L3831)),0)+IF(M3838&gt;M3836,((M3838*M3831)-(M3836*M3831)),0)+IF(N3838&gt;N3836,((N3838*N3831)-(N3836*N3831)),0)+IF(O3838&gt;O3836,((O3838*O3831)-(O3836*O3831)),0)+IF(P3838&gt;P3836,((P3838*P3831)-(P3836*P3831)),0)+IF(Q3838&gt;Q3836,((Q3838*Q3831)-(Q3836*Q3831)),0)+IF(R3838&gt;R3836,((R3838*R3831)-(R3836*R3831)),0)</f>
        <v>0</v>
      </c>
      <c r="V3838" s="401">
        <f>I3838+S3838</f>
        <v>0</v>
      </c>
      <c r="W3838" s="403">
        <f>J3838+T3838</f>
        <v>0</v>
      </c>
      <c r="X3838" s="403">
        <f>K3838+U3838</f>
        <v>0</v>
      </c>
      <c r="Y3838" s="405">
        <f>IF(V3830&gt;0,(X3838+Y3825),0)</f>
        <v>0</v>
      </c>
      <c r="Z3838" s="510"/>
    </row>
    <row r="3839" spans="1:26" ht="15.75" customHeight="1" thickBot="1">
      <c r="A3839" s="414"/>
      <c r="B3839" s="157" t="s">
        <v>23</v>
      </c>
      <c r="C3839" s="180" t="str">
        <f>'7th 1'!AE68</f>
        <v>Imp:</v>
      </c>
      <c r="D3839" s="180" t="str">
        <f>'7th 2'!AE68</f>
        <v/>
      </c>
      <c r="E3839" s="180" t="str">
        <f>'7th 3'!AE68</f>
        <v/>
      </c>
      <c r="F3839" s="180" t="str">
        <f>'7th 4'!AE68</f>
        <v/>
      </c>
      <c r="G3839" s="180" t="str">
        <f>'7th 5'!AE68</f>
        <v/>
      </c>
      <c r="H3839" s="180" t="str">
        <f>'7th 6'!AE68</f>
        <v/>
      </c>
      <c r="I3839" s="416"/>
      <c r="J3839" s="416"/>
      <c r="K3839" s="419"/>
      <c r="L3839" s="180" t="str">
        <f>'8th 1'!AE68</f>
        <v/>
      </c>
      <c r="M3839" s="180" t="str">
        <f>'8th 2'!AE68</f>
        <v/>
      </c>
      <c r="N3839" s="180" t="str">
        <f>'8th 3'!AE68</f>
        <v/>
      </c>
      <c r="O3839" s="180" t="str">
        <f>'8th 4'!AE68</f>
        <v/>
      </c>
      <c r="P3839" s="180" t="str">
        <f>'8th 5'!AE68</f>
        <v/>
      </c>
      <c r="Q3839" s="180" t="str">
        <f>'8th 6'!AE68</f>
        <v/>
      </c>
      <c r="R3839" s="180" t="str">
        <f>'8th 7'!AE68</f>
        <v/>
      </c>
      <c r="S3839" s="420"/>
      <c r="T3839" s="420"/>
      <c r="U3839" s="400"/>
      <c r="V3839" s="402"/>
      <c r="W3839" s="404"/>
      <c r="X3839" s="404"/>
      <c r="Y3839" s="406"/>
      <c r="Z3839" s="510"/>
    </row>
    <row r="3840" spans="1:26" ht="9.75" customHeight="1" thickTop="1" thickBot="1">
      <c r="C3840" s="53"/>
      <c r="D3840" s="53"/>
      <c r="E3840" s="53"/>
      <c r="F3840" s="53"/>
      <c r="G3840" s="53"/>
      <c r="H3840" s="53"/>
      <c r="L3840" s="53"/>
      <c r="M3840" s="53"/>
      <c r="N3840" s="53"/>
      <c r="O3840" s="53"/>
      <c r="P3840" s="53"/>
      <c r="Q3840" s="53"/>
      <c r="R3840" s="53"/>
      <c r="V3840" s="53"/>
      <c r="W3840" s="53"/>
      <c r="X3840" s="53"/>
      <c r="Y3840" s="53"/>
    </row>
    <row r="3841" spans="1:26" ht="18.75" thickTop="1">
      <c r="A3841" s="407" t="s">
        <v>33</v>
      </c>
      <c r="B3841" s="408"/>
      <c r="C3841" s="376" t="s">
        <v>35</v>
      </c>
      <c r="D3841" s="380"/>
      <c r="E3841" s="376" t="s">
        <v>30</v>
      </c>
      <c r="F3841" s="380"/>
      <c r="G3841" s="376" t="s">
        <v>31</v>
      </c>
      <c r="H3841" s="380"/>
      <c r="I3841" s="376" t="s">
        <v>32</v>
      </c>
      <c r="J3841" s="411"/>
      <c r="K3841" s="411"/>
      <c r="L3841" s="412"/>
      <c r="M3841" s="370" t="s">
        <v>50</v>
      </c>
      <c r="N3841" s="371"/>
      <c r="O3841" s="376" t="s">
        <v>0</v>
      </c>
      <c r="P3841" s="377"/>
      <c r="Q3841" s="169" t="s">
        <v>29</v>
      </c>
      <c r="R3841" s="378" t="s">
        <v>216</v>
      </c>
      <c r="S3841" s="379"/>
      <c r="T3841" s="379"/>
      <c r="U3841" s="380"/>
      <c r="V3841" s="381" t="s">
        <v>2</v>
      </c>
      <c r="W3841" s="382"/>
      <c r="X3841" s="170"/>
      <c r="Y3841" s="171"/>
    </row>
    <row r="3842" spans="1:26" s="113" customFormat="1" ht="18" customHeight="1">
      <c r="A3842" s="409"/>
      <c r="B3842" s="410"/>
      <c r="C3842" s="383">
        <f>'viva-1'!K66</f>
        <v>0</v>
      </c>
      <c r="D3842" s="384"/>
      <c r="E3842" s="383">
        <f>'viva-2'!K66</f>
        <v>0</v>
      </c>
      <c r="F3842" s="384"/>
      <c r="G3842" s="385">
        <f>'viva-3'!K66</f>
        <v>0</v>
      </c>
      <c r="H3842" s="384"/>
      <c r="I3842" s="383">
        <f>'viva-4'!K66</f>
        <v>0</v>
      </c>
      <c r="J3842" s="386"/>
      <c r="K3842" s="386"/>
      <c r="L3842" s="387"/>
      <c r="M3842" s="372"/>
      <c r="N3842" s="373"/>
      <c r="O3842" s="388">
        <f>W3830+Y3838</f>
        <v>0</v>
      </c>
      <c r="P3842" s="389"/>
      <c r="Q3842" s="397">
        <f>V3830</f>
        <v>0</v>
      </c>
      <c r="R3842" s="392">
        <f>O3842/126</f>
        <v>0</v>
      </c>
      <c r="S3842" s="393"/>
      <c r="T3842" s="393"/>
      <c r="U3842" s="394"/>
      <c r="V3842" s="359">
        <f>IF(R3842&gt;=2.5,Y3842,IF(R3842&gt;=2.25,"C",IF(R3842&gt;=2,"D",IF(R3842=0,0,"F"))))</f>
        <v>0</v>
      </c>
      <c r="W3842" s="360"/>
      <c r="X3842" s="172"/>
      <c r="Y3842" s="173" t="str">
        <f>IF(R3842&gt;=4,"A+",IF(R3842&gt;=3.75,"A",IF(R3842&gt;=3.5,"A-",IF(R3842&gt;=3.25,"B+",IF(R3842&gt;=3,"B",IF(R3842&gt;=2.75,"B-",IF(R3842&gt;=2.5,"C+",IF(R3842&gt;=2,"C","F"))))))))</f>
        <v>F</v>
      </c>
      <c r="Z3842" s="174"/>
    </row>
    <row r="3843" spans="1:26" ht="16.5" customHeight="1" thickBot="1">
      <c r="A3843" s="363" t="s">
        <v>34</v>
      </c>
      <c r="B3843" s="364"/>
      <c r="C3843" s="365" t="s">
        <v>1</v>
      </c>
      <c r="D3843" s="366"/>
      <c r="E3843" s="367">
        <f>C3842+E3842+G3842+I3842</f>
        <v>0</v>
      </c>
      <c r="F3843" s="368"/>
      <c r="G3843" s="365" t="s">
        <v>0</v>
      </c>
      <c r="H3843" s="366"/>
      <c r="I3843" s="367">
        <f>E3843*1.5</f>
        <v>0</v>
      </c>
      <c r="J3843" s="369"/>
      <c r="K3843" s="369"/>
      <c r="L3843" s="368"/>
      <c r="M3843" s="374"/>
      <c r="N3843" s="375"/>
      <c r="O3843" s="390"/>
      <c r="P3843" s="391"/>
      <c r="Q3843" s="398"/>
      <c r="R3843" s="395"/>
      <c r="S3843" s="395"/>
      <c r="T3843" s="395"/>
      <c r="U3843" s="396"/>
      <c r="V3843" s="361"/>
      <c r="W3843" s="362"/>
      <c r="X3843" s="175"/>
      <c r="Y3843" s="176"/>
    </row>
    <row r="3844" spans="1:26" ht="30" customHeight="1" thickTop="1">
      <c r="B3844" s="54"/>
      <c r="C3844" s="54"/>
      <c r="D3844" s="514" t="s">
        <v>24</v>
      </c>
      <c r="E3844" s="514"/>
      <c r="F3844" s="514"/>
      <c r="G3844" s="514"/>
      <c r="H3844" s="514"/>
      <c r="I3844" s="514"/>
      <c r="J3844" s="514"/>
      <c r="K3844" s="514"/>
      <c r="L3844" s="514"/>
      <c r="M3844" s="514"/>
      <c r="N3844" s="514"/>
      <c r="O3844" s="514"/>
      <c r="P3844" s="514"/>
      <c r="Q3844" s="514"/>
      <c r="R3844" s="514"/>
      <c r="S3844" s="514"/>
      <c r="T3844" s="55" t="s">
        <v>36</v>
      </c>
      <c r="U3844" s="56"/>
      <c r="V3844" s="515">
        <f>'1st 1'!R69</f>
        <v>0</v>
      </c>
      <c r="W3844" s="516"/>
      <c r="X3844" s="516"/>
      <c r="Y3844" s="516"/>
    </row>
    <row r="3845" spans="1:26" ht="18.75">
      <c r="A3845" s="57"/>
      <c r="B3845" s="58"/>
      <c r="C3845" s="59" t="s">
        <v>4</v>
      </c>
      <c r="D3845" s="60" t="s">
        <v>71</v>
      </c>
      <c r="E3845" s="60"/>
      <c r="F3845" s="53"/>
      <c r="G3845" s="61"/>
      <c r="H3845" s="517" t="s">
        <v>73</v>
      </c>
      <c r="I3845" s="518"/>
      <c r="J3845" s="518"/>
      <c r="K3845" s="518"/>
      <c r="L3845" s="518"/>
      <c r="M3845" s="518"/>
      <c r="N3845" s="518"/>
      <c r="O3845" s="62"/>
      <c r="P3845" s="62"/>
      <c r="Q3845" s="62"/>
      <c r="R3845" s="53"/>
      <c r="S3845" s="63"/>
      <c r="T3845" s="55" t="s">
        <v>37</v>
      </c>
      <c r="U3845" s="56"/>
      <c r="V3845" s="519">
        <f>'1st 1'!A69</f>
        <v>0</v>
      </c>
      <c r="W3845" s="516"/>
      <c r="X3845" s="516"/>
      <c r="Y3845" s="516"/>
    </row>
    <row r="3846" spans="1:26" ht="18.75">
      <c r="A3846" s="57"/>
      <c r="B3846" s="58"/>
      <c r="C3846" s="59" t="s">
        <v>5</v>
      </c>
      <c r="D3846" s="60" t="s">
        <v>66</v>
      </c>
      <c r="E3846" s="60"/>
      <c r="F3846" s="64"/>
      <c r="G3846" s="53"/>
      <c r="H3846" s="61"/>
      <c r="I3846" s="65"/>
      <c r="J3846" s="520">
        <f>'1st 1'!A4581</f>
        <v>0</v>
      </c>
      <c r="K3846" s="521"/>
      <c r="L3846" s="521"/>
      <c r="M3846" s="521"/>
      <c r="N3846" s="62"/>
      <c r="O3846" s="62"/>
      <c r="P3846" s="53"/>
      <c r="Q3846" s="53"/>
      <c r="R3846" s="53"/>
      <c r="S3846" s="63"/>
      <c r="T3846" s="55" t="s">
        <v>38</v>
      </c>
      <c r="U3846" s="56"/>
      <c r="V3846" s="56"/>
      <c r="W3846" s="56"/>
      <c r="X3846" s="56"/>
      <c r="Y3846" s="66">
        <f>'1st 1'!S69</f>
        <v>0</v>
      </c>
    </row>
    <row r="3847" spans="1:26" ht="18.75">
      <c r="A3847" s="57"/>
      <c r="B3847" s="58"/>
      <c r="C3847" s="59" t="s">
        <v>6</v>
      </c>
      <c r="D3847" s="60" t="s">
        <v>14</v>
      </c>
      <c r="E3847" s="58"/>
      <c r="F3847" s="67" t="s">
        <v>7</v>
      </c>
      <c r="G3847" s="68">
        <f>'1st 1'!B69</f>
        <v>0</v>
      </c>
      <c r="H3847" s="69"/>
      <c r="I3847" s="70"/>
      <c r="J3847" s="70"/>
      <c r="K3847" s="70"/>
      <c r="L3847" s="53"/>
      <c r="M3847" s="53"/>
      <c r="N3847" s="53"/>
      <c r="O3847" s="53"/>
      <c r="P3847" s="53"/>
      <c r="Q3847" s="53"/>
      <c r="R3847" s="53"/>
      <c r="V3847" s="53"/>
      <c r="W3847" s="53"/>
      <c r="X3847" s="53"/>
      <c r="Y3847" s="53"/>
    </row>
    <row r="3848" spans="1:26" ht="18.75">
      <c r="A3848" s="57"/>
      <c r="B3848" s="64"/>
      <c r="C3848" s="64"/>
      <c r="D3848" s="64"/>
      <c r="E3848" s="53"/>
      <c r="F3848" s="67" t="s">
        <v>8</v>
      </c>
      <c r="G3848" s="72">
        <f>'1st 1'!T69</f>
        <v>0</v>
      </c>
      <c r="H3848" s="69"/>
      <c r="I3848" s="70"/>
      <c r="J3848" s="70"/>
      <c r="K3848" s="70"/>
      <c r="L3848" s="53"/>
      <c r="M3848" s="53"/>
      <c r="N3848" s="53"/>
      <c r="O3848" s="53"/>
      <c r="P3848" s="53"/>
      <c r="Q3848" s="53"/>
      <c r="R3848" s="53"/>
      <c r="V3848" s="53"/>
      <c r="W3848" s="53"/>
      <c r="X3848" s="53"/>
      <c r="Y3848" s="53"/>
    </row>
    <row r="3849" spans="1:26" ht="18.75">
      <c r="A3849" s="57"/>
      <c r="B3849" s="64"/>
      <c r="C3849" s="64"/>
      <c r="D3849" s="64"/>
      <c r="E3849" s="53"/>
      <c r="F3849" s="67" t="s">
        <v>9</v>
      </c>
      <c r="G3849" s="72">
        <f>'1st 1'!U69</f>
        <v>0</v>
      </c>
      <c r="H3849" s="69"/>
      <c r="I3849" s="70"/>
      <c r="J3849" s="70"/>
      <c r="K3849" s="70"/>
      <c r="L3849" s="53"/>
      <c r="M3849" s="53"/>
      <c r="N3849" s="53"/>
      <c r="O3849" s="53"/>
      <c r="P3849" s="53"/>
      <c r="Q3849" s="53"/>
      <c r="R3849" s="53"/>
      <c r="V3849" s="53"/>
      <c r="W3849" s="53"/>
      <c r="X3849" s="53"/>
      <c r="Y3849" s="53"/>
    </row>
    <row r="3850" spans="1:26" ht="18.75">
      <c r="A3850" s="57"/>
      <c r="B3850" s="64"/>
      <c r="C3850" s="64"/>
      <c r="D3850" s="64"/>
      <c r="E3850" s="53"/>
      <c r="F3850" s="67" t="s">
        <v>10</v>
      </c>
      <c r="G3850" s="72">
        <f>'1st 1'!V69</f>
        <v>0</v>
      </c>
      <c r="H3850" s="69"/>
      <c r="I3850" s="73"/>
      <c r="J3850" s="73"/>
      <c r="K3850" s="73"/>
      <c r="L3850" s="53"/>
      <c r="M3850" s="53"/>
      <c r="N3850" s="53"/>
      <c r="O3850" s="53"/>
      <c r="P3850" s="53"/>
      <c r="Q3850" s="53"/>
      <c r="R3850" s="53"/>
      <c r="V3850" s="53"/>
      <c r="W3850" s="53"/>
      <c r="X3850" s="53"/>
      <c r="Y3850" s="53"/>
    </row>
    <row r="3851" spans="1:26" ht="21.75" customHeight="1" thickBot="1">
      <c r="A3851" s="522" t="s">
        <v>25</v>
      </c>
      <c r="B3851" s="522"/>
      <c r="C3851" s="523"/>
      <c r="D3851" s="523"/>
      <c r="E3851" s="523"/>
      <c r="F3851" s="523"/>
      <c r="G3851" s="523"/>
      <c r="H3851" s="523"/>
      <c r="I3851" s="523"/>
      <c r="J3851" s="523"/>
      <c r="K3851" s="523"/>
      <c r="L3851" s="524"/>
      <c r="M3851" s="524"/>
      <c r="N3851" s="524"/>
      <c r="O3851" s="524"/>
      <c r="P3851" s="524"/>
      <c r="Q3851" s="524"/>
      <c r="R3851" s="524"/>
      <c r="S3851" s="524"/>
      <c r="T3851" s="524"/>
      <c r="U3851" s="524"/>
      <c r="V3851" s="524"/>
      <c r="W3851" s="524"/>
      <c r="X3851" s="524"/>
      <c r="Y3851" s="524"/>
    </row>
    <row r="3852" spans="1:26" ht="19.5" customHeight="1" thickTop="1" thickBot="1">
      <c r="A3852" s="478" t="s">
        <v>42</v>
      </c>
      <c r="B3852" s="479"/>
      <c r="C3852" s="479"/>
      <c r="D3852" s="479"/>
      <c r="E3852" s="479"/>
      <c r="F3852" s="479"/>
      <c r="G3852" s="479"/>
      <c r="H3852" s="479"/>
      <c r="I3852" s="479"/>
      <c r="J3852" s="479"/>
      <c r="K3852" s="480"/>
      <c r="L3852" s="479" t="s">
        <v>43</v>
      </c>
      <c r="M3852" s="479"/>
      <c r="N3852" s="479"/>
      <c r="O3852" s="479"/>
      <c r="P3852" s="479"/>
      <c r="Q3852" s="479"/>
      <c r="R3852" s="479"/>
      <c r="S3852" s="479"/>
      <c r="T3852" s="479"/>
      <c r="U3852" s="506"/>
      <c r="V3852" s="507" t="s">
        <v>39</v>
      </c>
      <c r="W3852" s="508"/>
      <c r="X3852" s="508"/>
      <c r="Y3852" s="509"/>
      <c r="Z3852" s="510" t="s">
        <v>68</v>
      </c>
    </row>
    <row r="3853" spans="1:26" ht="19.5" thickTop="1" thickBot="1">
      <c r="A3853" s="74" t="s">
        <v>22</v>
      </c>
      <c r="B3853" s="75"/>
      <c r="C3853" s="76">
        <f>'1st 1'!C4</f>
        <v>101</v>
      </c>
      <c r="D3853" s="76">
        <f>'1st 2'!C4</f>
        <v>102</v>
      </c>
      <c r="E3853" s="76">
        <f>'1st 3'!C4</f>
        <v>103</v>
      </c>
      <c r="F3853" s="76">
        <f>'1st 4'!C4</f>
        <v>104</v>
      </c>
      <c r="G3853" s="76">
        <f>'1st 5'!C4</f>
        <v>105</v>
      </c>
      <c r="H3853" s="76">
        <f>'1st 6'!C4</f>
        <v>106</v>
      </c>
      <c r="I3853" s="511" t="s">
        <v>0</v>
      </c>
      <c r="J3853" s="511" t="s">
        <v>3</v>
      </c>
      <c r="K3853" s="512" t="s">
        <v>2</v>
      </c>
      <c r="L3853" s="76">
        <f>'2nd 1'!C4</f>
        <v>107</v>
      </c>
      <c r="M3853" s="76">
        <f>'2nd 2'!C4</f>
        <v>108</v>
      </c>
      <c r="N3853" s="76">
        <f>'2nd 3'!C4</f>
        <v>109</v>
      </c>
      <c r="O3853" s="76">
        <f>'2nd 4'!C4</f>
        <v>110</v>
      </c>
      <c r="P3853" s="76">
        <f>'2nd 5'!C4</f>
        <v>111</v>
      </c>
      <c r="Q3853" s="76">
        <f>'2nd 6'!C4</f>
        <v>112</v>
      </c>
      <c r="R3853" s="76">
        <f>'2nd 7'!C4</f>
        <v>0</v>
      </c>
      <c r="S3853" s="429" t="s">
        <v>0</v>
      </c>
      <c r="T3853" s="429" t="s">
        <v>3</v>
      </c>
      <c r="U3853" s="431" t="s">
        <v>2</v>
      </c>
      <c r="V3853" s="492" t="s">
        <v>29</v>
      </c>
      <c r="W3853" s="493" t="s">
        <v>0</v>
      </c>
      <c r="X3853" s="494" t="s">
        <v>3</v>
      </c>
      <c r="Y3853" s="495" t="s">
        <v>2</v>
      </c>
      <c r="Z3853" s="510"/>
    </row>
    <row r="3854" spans="1:26" ht="64.5" customHeight="1" thickTop="1" thickBot="1">
      <c r="A3854" s="77" t="s">
        <v>63</v>
      </c>
      <c r="B3854" s="78"/>
      <c r="C3854" s="114" t="str">
        <f>'1st 1'!C6</f>
        <v>Drawing-1</v>
      </c>
      <c r="D3854" s="114" t="str">
        <f>'1st 2'!C6</f>
        <v>Sketch-1</v>
      </c>
      <c r="E3854" s="114" t="str">
        <f>'1st 3'!C6</f>
        <v>Parspective-1</v>
      </c>
      <c r="F3854" s="114" t="str">
        <f>'1st 4'!C6</f>
        <v>Study and Composition-1</v>
      </c>
      <c r="G3854" s="114" t="str">
        <f>'1st 5'!C6</f>
        <v>History of Civilization-1</v>
      </c>
      <c r="H3854" s="114" t="str">
        <f>'1st 6'!C6</f>
        <v>Nazrul Studies</v>
      </c>
      <c r="I3854" s="481"/>
      <c r="J3854" s="481"/>
      <c r="K3854" s="482"/>
      <c r="L3854" s="114" t="str">
        <f>'2nd 1'!C6</f>
        <v>Drawing-2</v>
      </c>
      <c r="M3854" s="114" t="str">
        <f>'2nd 2'!C6</f>
        <v>Sketch-2</v>
      </c>
      <c r="N3854" s="114" t="str">
        <f>'2nd 3'!C6</f>
        <v>Perspective- 2</v>
      </c>
      <c r="O3854" s="114" t="str">
        <f>'2nd 4'!C6</f>
        <v>Basic Design</v>
      </c>
      <c r="P3854" s="114" t="str">
        <f>'2nd 5'!C6</f>
        <v xml:space="preserve"> Study &amp; composition 2</v>
      </c>
      <c r="Q3854" s="114" t="str">
        <f>'2nd 6'!C6</f>
        <v>History of Civilization -2</v>
      </c>
      <c r="R3854" s="114">
        <f>'2nd 7'!C6</f>
        <v>0</v>
      </c>
      <c r="S3854" s="429"/>
      <c r="T3854" s="429"/>
      <c r="U3854" s="431"/>
      <c r="V3854" s="492"/>
      <c r="W3854" s="493"/>
      <c r="X3854" s="493"/>
      <c r="Y3854" s="495"/>
      <c r="Z3854" s="510"/>
    </row>
    <row r="3855" spans="1:26" ht="18.75" thickTop="1">
      <c r="A3855" s="77" t="s">
        <v>12</v>
      </c>
      <c r="B3855" s="78"/>
      <c r="C3855" s="80">
        <f>'1st 1'!G4</f>
        <v>3</v>
      </c>
      <c r="D3855" s="80">
        <f>'1st 2'!G4</f>
        <v>1.5</v>
      </c>
      <c r="E3855" s="80">
        <f>'1st 3'!G4</f>
        <v>3</v>
      </c>
      <c r="F3855" s="80">
        <f>'1st 4'!G4</f>
        <v>3</v>
      </c>
      <c r="G3855" s="80">
        <f>'1st 5'!G4</f>
        <v>1.5</v>
      </c>
      <c r="H3855" s="80">
        <f>'1st 6'!G4</f>
        <v>3</v>
      </c>
      <c r="I3855" s="481"/>
      <c r="J3855" s="481"/>
      <c r="K3855" s="513"/>
      <c r="L3855" s="80">
        <f>'2nd 1'!G4</f>
        <v>3</v>
      </c>
      <c r="M3855" s="80">
        <f>'2nd 2'!G4</f>
        <v>1.5</v>
      </c>
      <c r="N3855" s="80">
        <f>'2nd 3'!G4</f>
        <v>3</v>
      </c>
      <c r="O3855" s="80">
        <f>'2nd 4'!G4</f>
        <v>1.5</v>
      </c>
      <c r="P3855" s="80">
        <f>'2nd 5'!G4</f>
        <v>3</v>
      </c>
      <c r="Q3855" s="80">
        <f>'2nd 6'!G4</f>
        <v>3</v>
      </c>
      <c r="R3855" s="80">
        <f>'2nd 7'!G4</f>
        <v>0</v>
      </c>
      <c r="S3855" s="430"/>
      <c r="T3855" s="430"/>
      <c r="U3855" s="432"/>
      <c r="V3855" s="468"/>
      <c r="W3855" s="471"/>
      <c r="X3855" s="471"/>
      <c r="Y3855" s="422"/>
      <c r="Z3855" s="510"/>
    </row>
    <row r="3856" spans="1:26" ht="16.5" customHeight="1">
      <c r="A3856" s="77" t="s">
        <v>11</v>
      </c>
      <c r="B3856" s="78"/>
      <c r="C3856" s="80">
        <v>100</v>
      </c>
      <c r="D3856" s="80">
        <v>100</v>
      </c>
      <c r="E3856" s="80">
        <v>100</v>
      </c>
      <c r="F3856" s="80">
        <v>100</v>
      </c>
      <c r="G3856" s="80">
        <v>100</v>
      </c>
      <c r="H3856" s="80">
        <v>100</v>
      </c>
      <c r="I3856" s="496">
        <f>(C3860*C3855)+(D3860*D3855)+(E3860*E3855)+(F3860*F3855)+(G3860*G3855)+(H3860*H3855)</f>
        <v>0</v>
      </c>
      <c r="J3856" s="82"/>
      <c r="K3856" s="83" t="str">
        <f>IF(J3857&gt;=4,"A+",IF(J3857&gt;=3.75,"A",IF(J3857&gt;=3.5,"A-",IF(J3857&gt;=3.25,"B+",IF(J3857&gt;=3,"B",IF(J3857&gt;=2.75,"B-",IF(J3857&gt;=2.5,"C+",IF(J3857&gt;=2,"C","F"))))))))</f>
        <v>F</v>
      </c>
      <c r="L3856" s="81">
        <v>100</v>
      </c>
      <c r="M3856" s="80">
        <v>100</v>
      </c>
      <c r="N3856" s="80">
        <v>100</v>
      </c>
      <c r="O3856" s="80">
        <v>100</v>
      </c>
      <c r="P3856" s="80">
        <v>100</v>
      </c>
      <c r="Q3856" s="80">
        <v>100</v>
      </c>
      <c r="R3856" s="80">
        <v>100</v>
      </c>
      <c r="S3856" s="465">
        <f>(L3860*L3855)+(M3860*M3855)+(N3860*N3855)+(O3860*O3855)+(P3860*P3855)+(Q3860*Q3855)+(R3860*R3855)</f>
        <v>0</v>
      </c>
      <c r="T3856" s="84"/>
      <c r="U3856" s="85" t="str">
        <f>IF(T3857&gt;=4,"A+",IF(T3857&gt;=3.75,"A",IF(T3857&gt;=3.5,"A-",IF(T3857&gt;=3.25,"B+",IF(T3857&gt;=3,"B",IF(T3857&gt;=2.75,"B-",IF(T3857&gt;=2.5,"C+",IF(T3857&gt;=2,"C","F"))))))))</f>
        <v>F</v>
      </c>
      <c r="V3856" s="498">
        <f>IF((C3860+C3862)=0,0,C3855)+IF((D3860+D3862)=0,0,D3855)+IF((E3860+E3862)=0,0,E3855)+IF((F3860+F3862)=0,0,F3855)+IF((G3860+G3862)=0,0,G3855)+IF((H3860+H3862)=0,0,H3855)+IF((L3860+L3862)=0,0,L3855)+IF((M3860+M3862)=0,0,M3855)+IF((N3860+N3862)=0,0,N3855)+IF((O3860+O3862)=0,0,O3855)+IF((P3860+P3862)=0,0,P3855)+IF((Q3860+Q3862)=0,0,Q3855)+IF((R3860+R3862)=0,0,R3855)+IF(C3905=0,0,1.5)</f>
        <v>0</v>
      </c>
      <c r="W3856" s="415">
        <f>I3856+S3856+(C3905*1.5)</f>
        <v>0</v>
      </c>
      <c r="X3856" s="503">
        <f>IF(S3856&gt;0,(W3856/31.5),J3857)</f>
        <v>0</v>
      </c>
      <c r="Y3856" s="154" t="str">
        <f>IF(X3856&gt;=4,"A+",IF(X3856&gt;=3.75,"A",IF(X3856&gt;=3.5,"A-",IF(X3856&gt;=3.25,"B+",IF(X3856&gt;=3,"B",IF(X3856&gt;=2.75,"B-",IF(X3856&gt;=2.5,"C+",IF(X3856&gt;=2,"C","F"))))))))</f>
        <v>F</v>
      </c>
      <c r="Z3856" s="510"/>
    </row>
    <row r="3857" spans="1:28" ht="18">
      <c r="A3857" s="77" t="s">
        <v>28</v>
      </c>
      <c r="B3857" s="86"/>
      <c r="C3857" s="87">
        <f>'1st 1'!C69</f>
        <v>0</v>
      </c>
      <c r="D3857" s="87">
        <f>'1st 2'!C69</f>
        <v>0</v>
      </c>
      <c r="E3857" s="87">
        <f>'1st 3'!C69</f>
        <v>0</v>
      </c>
      <c r="F3857" s="87">
        <f>'1st 4'!C69</f>
        <v>0</v>
      </c>
      <c r="G3857" s="87">
        <f>'1st 5'!C69</f>
        <v>0</v>
      </c>
      <c r="H3857" s="87">
        <f>'1st 6'!C69</f>
        <v>0</v>
      </c>
      <c r="I3857" s="497"/>
      <c r="J3857" s="485">
        <f>I3856/(C3855+D3855+E3855+F3855+G3855+H3855)</f>
        <v>0</v>
      </c>
      <c r="K3857" s="88"/>
      <c r="L3857" s="89">
        <f>'2nd 1'!C69</f>
        <v>0</v>
      </c>
      <c r="M3857" s="87">
        <f>'2nd 2'!C69</f>
        <v>0</v>
      </c>
      <c r="N3857" s="87">
        <f>'2nd 3'!C69</f>
        <v>0</v>
      </c>
      <c r="O3857" s="87">
        <f>'2nd 4'!C69</f>
        <v>0</v>
      </c>
      <c r="P3857" s="87">
        <f>'2nd 5'!C69</f>
        <v>0</v>
      </c>
      <c r="Q3857" s="87">
        <f>'2nd 6'!C69</f>
        <v>0</v>
      </c>
      <c r="R3857" s="87">
        <f>'2nd 7'!C69</f>
        <v>0</v>
      </c>
      <c r="S3857" s="457"/>
      <c r="T3857" s="485">
        <f>S3856/(L3855+M3855+N3855+O3855+P3855+Q3855+R3855)</f>
        <v>0</v>
      </c>
      <c r="U3857" s="90"/>
      <c r="V3857" s="499"/>
      <c r="W3857" s="501"/>
      <c r="X3857" s="453"/>
      <c r="Y3857" s="487">
        <f>IF(S3856&gt;0,(IF(X3856&gt;=2.5,Y3856,IF(X3856&gt;=2.25,"C",IF(X3856&gt;=2,"D","F")))),K3858)</f>
        <v>0</v>
      </c>
      <c r="Z3857" s="510"/>
    </row>
    <row r="3858" spans="1:28" ht="16.5" customHeight="1">
      <c r="A3858" s="423" t="s">
        <v>26</v>
      </c>
      <c r="B3858" s="91" t="s">
        <v>60</v>
      </c>
      <c r="C3858" s="87">
        <f>'1st 1'!J69</f>
        <v>0</v>
      </c>
      <c r="D3858" s="87">
        <f>'1st 2'!J69</f>
        <v>0</v>
      </c>
      <c r="E3858" s="87">
        <f>'1st 3'!J69</f>
        <v>0</v>
      </c>
      <c r="F3858" s="87">
        <f>'1st 4'!J69</f>
        <v>0</v>
      </c>
      <c r="G3858" s="87">
        <f>'1st 5'!J69</f>
        <v>0</v>
      </c>
      <c r="H3858" s="87">
        <f>'1st 6'!J69</f>
        <v>0</v>
      </c>
      <c r="I3858" s="497"/>
      <c r="J3858" s="505"/>
      <c r="K3858" s="489">
        <f>IF(J3857&gt;=2.5,K3856,IF(J3857&gt;=2.25,"C",IF(J3857&gt;=2,"D",IF(J3857=0,0,"F"))))</f>
        <v>0</v>
      </c>
      <c r="L3858" s="89">
        <f>'2nd 1'!J69</f>
        <v>0</v>
      </c>
      <c r="M3858" s="87">
        <f>'2nd 2'!J69</f>
        <v>0</v>
      </c>
      <c r="N3858" s="87">
        <f>'2nd 3'!J69</f>
        <v>0</v>
      </c>
      <c r="O3858" s="87">
        <f>'2nd 4'!J69</f>
        <v>0</v>
      </c>
      <c r="P3858" s="87">
        <f>'2nd 5'!J69</f>
        <v>0</v>
      </c>
      <c r="Q3858" s="87">
        <f>'2nd 6'!J69</f>
        <v>0</v>
      </c>
      <c r="R3858" s="87">
        <f>'2nd 7'!J69</f>
        <v>0</v>
      </c>
      <c r="S3858" s="457"/>
      <c r="T3858" s="486"/>
      <c r="U3858" s="442">
        <f>IF(T3857&gt;=2.5,U3856,IF(T3857&gt;=2.25,"C",IF(T3857&gt;=2,"D",IF(T3857=0,0,"F"))))</f>
        <v>0</v>
      </c>
      <c r="V3858" s="499"/>
      <c r="W3858" s="501"/>
      <c r="X3858" s="453"/>
      <c r="Y3858" s="488"/>
      <c r="Z3858" s="510"/>
    </row>
    <row r="3859" spans="1:28" ht="16.5" customHeight="1">
      <c r="A3859" s="424"/>
      <c r="B3859" s="91" t="s">
        <v>67</v>
      </c>
      <c r="C3859" s="115">
        <f>'1st 1'!K69</f>
        <v>0</v>
      </c>
      <c r="D3859" s="115">
        <f>'1st 2'!K69</f>
        <v>0</v>
      </c>
      <c r="E3859" s="115">
        <f>'1st 3'!K69</f>
        <v>0</v>
      </c>
      <c r="F3859" s="115">
        <f>'1st 4'!K69</f>
        <v>0</v>
      </c>
      <c r="G3859" s="115">
        <f>'1st 5'!K69</f>
        <v>0</v>
      </c>
      <c r="H3859" s="115">
        <f>'1st 6'!K69</f>
        <v>0</v>
      </c>
      <c r="I3859" s="497"/>
      <c r="J3859" s="505"/>
      <c r="K3859" s="490"/>
      <c r="L3859" s="116">
        <f>'2nd 1'!K69</f>
        <v>0</v>
      </c>
      <c r="M3859" s="115">
        <f>'2nd 2'!K69</f>
        <v>0</v>
      </c>
      <c r="N3859" s="115">
        <f>'2nd 3'!K69</f>
        <v>0</v>
      </c>
      <c r="O3859" s="115">
        <f>'2nd 4'!K69</f>
        <v>0</v>
      </c>
      <c r="P3859" s="115">
        <f>'2nd 5'!K69</f>
        <v>0</v>
      </c>
      <c r="Q3859" s="115">
        <f>'2nd 6'!K69</f>
        <v>0</v>
      </c>
      <c r="R3859" s="115">
        <f>'2nd 7'!K69</f>
        <v>0</v>
      </c>
      <c r="S3859" s="457"/>
      <c r="T3859" s="486"/>
      <c r="U3859" s="491"/>
      <c r="V3859" s="499"/>
      <c r="W3859" s="501"/>
      <c r="X3859" s="453"/>
      <c r="Y3859" s="488"/>
      <c r="Z3859" s="510"/>
    </row>
    <row r="3860" spans="1:28" ht="18">
      <c r="A3860" s="424"/>
      <c r="B3860" s="91" t="s">
        <v>1</v>
      </c>
      <c r="C3860" s="87">
        <f>'1st 1'!M69</f>
        <v>0</v>
      </c>
      <c r="D3860" s="87">
        <f>'1st 2'!M69</f>
        <v>0</v>
      </c>
      <c r="E3860" s="87">
        <f>'1st 3'!M69</f>
        <v>0</v>
      </c>
      <c r="F3860" s="87">
        <f>'1st 4'!M69</f>
        <v>0</v>
      </c>
      <c r="G3860" s="87">
        <f>'1st 5'!M69</f>
        <v>0</v>
      </c>
      <c r="H3860" s="87">
        <f>'1st 6'!M69</f>
        <v>0</v>
      </c>
      <c r="I3860" s="497"/>
      <c r="J3860" s="505"/>
      <c r="K3860" s="92"/>
      <c r="L3860" s="89">
        <f>'2nd 1'!M69</f>
        <v>0</v>
      </c>
      <c r="M3860" s="87">
        <f>'2nd 2'!M69</f>
        <v>0</v>
      </c>
      <c r="N3860" s="87">
        <f>'2nd 3'!M69</f>
        <v>0</v>
      </c>
      <c r="O3860" s="87">
        <f>'2nd 4'!M69</f>
        <v>0</v>
      </c>
      <c r="P3860" s="87">
        <f>'2nd 5'!M69</f>
        <v>0</v>
      </c>
      <c r="Q3860" s="87">
        <f>'2nd 6'!M69</f>
        <v>0</v>
      </c>
      <c r="R3860" s="87">
        <f>'2nd 7'!M69</f>
        <v>0</v>
      </c>
      <c r="S3860" s="457"/>
      <c r="T3860" s="486"/>
      <c r="U3860" s="93"/>
      <c r="V3860" s="499"/>
      <c r="W3860" s="501"/>
      <c r="X3860" s="453"/>
      <c r="Y3860" s="155"/>
      <c r="Z3860" s="510"/>
    </row>
    <row r="3861" spans="1:28" ht="17.25" customHeight="1" thickBot="1">
      <c r="A3861" s="424"/>
      <c r="B3861" s="94" t="s">
        <v>2</v>
      </c>
      <c r="C3861" s="95">
        <f>'1st 1'!L69</f>
        <v>0</v>
      </c>
      <c r="D3861" s="95">
        <f>'1st 2'!L69</f>
        <v>0</v>
      </c>
      <c r="E3861" s="95">
        <f>'1st 3'!L69</f>
        <v>0</v>
      </c>
      <c r="F3861" s="95">
        <f>'1st 4'!L69</f>
        <v>0</v>
      </c>
      <c r="G3861" s="95">
        <f>'1st 5'!L69</f>
        <v>0</v>
      </c>
      <c r="H3861" s="95">
        <f>'1st 6'!L69</f>
        <v>0</v>
      </c>
      <c r="I3861" s="472"/>
      <c r="J3861" s="96"/>
      <c r="K3861" s="88"/>
      <c r="L3861" s="97">
        <f>'2nd 1'!L69</f>
        <v>0</v>
      </c>
      <c r="M3861" s="95">
        <f>'2nd 2'!L69</f>
        <v>0</v>
      </c>
      <c r="N3861" s="95">
        <f>'2nd 3'!L69</f>
        <v>0</v>
      </c>
      <c r="O3861" s="95">
        <f>'2nd 4'!L69</f>
        <v>0</v>
      </c>
      <c r="P3861" s="95">
        <f>'2nd 5'!L69</f>
        <v>0</v>
      </c>
      <c r="Q3861" s="95">
        <f>'2nd 6'!L69</f>
        <v>0</v>
      </c>
      <c r="R3861" s="95">
        <f>'2nd 7'!L69</f>
        <v>0</v>
      </c>
      <c r="S3861" s="457"/>
      <c r="T3861" s="98"/>
      <c r="U3861" s="90"/>
      <c r="V3861" s="500"/>
      <c r="W3861" s="502"/>
      <c r="X3861" s="504"/>
      <c r="Y3861" s="156"/>
      <c r="Z3861" s="510"/>
    </row>
    <row r="3862" spans="1:28" ht="18.75" thickTop="1">
      <c r="A3862" s="413" t="s">
        <v>127</v>
      </c>
      <c r="B3862" s="91" t="s">
        <v>1</v>
      </c>
      <c r="C3862" s="87">
        <f>'1st 1'!N69</f>
        <v>0</v>
      </c>
      <c r="D3862" s="87">
        <f>'1st 2'!N69</f>
        <v>0</v>
      </c>
      <c r="E3862" s="87">
        <f>'1st 3'!N69</f>
        <v>0</v>
      </c>
      <c r="F3862" s="87">
        <f>'1st 4'!N69</f>
        <v>0</v>
      </c>
      <c r="G3862" s="87">
        <f>'1st 5'!N69</f>
        <v>0</v>
      </c>
      <c r="H3862" s="87">
        <f>'1st 6'!N69</f>
        <v>0</v>
      </c>
      <c r="I3862" s="530">
        <f>(C3862*C3855)+(D3862*D3855)+(E3862*E3855)+(F3862*F3855)+(G3862*G3855)+(H3862*H3855)</f>
        <v>0</v>
      </c>
      <c r="J3862" s="417">
        <f>IF(C3862&gt;0,(C3860*C3855),0)+IF(D3862&gt;0,(D3860*D3855),0)+IF(E3862&gt;0,(E3860*E3855),0)+IF(F3862&gt;0,(F3860*F3855),0)+IF(G3862&gt;0,(G3860*G3855),0)+IF(H3862&gt;0,(H3860*H3855),0)</f>
        <v>0</v>
      </c>
      <c r="K3862" s="473">
        <f>IF(C3862&gt;C3860,((C3862*C3855)-(C3860*C3855)),0)+IF(D3862&gt;D3860,((D3862*D3855)-(D3860*D3855)),0)+IF(E3862&gt;E3860,((E3862*E3855)-(E3860*E3855)),0)+IF(F3862&gt;F3860,((F3862*F3855)-(F3860*F3855)),0)+IF(G3862&gt;G3860,((G3862*G3855)-(G3860*G3855)),0)+IF(H3862&gt;H3860,((H3862*H3855)-(H3860*H3855)),0)</f>
        <v>0</v>
      </c>
      <c r="L3862" s="89">
        <f>'2nd 1'!N69</f>
        <v>0</v>
      </c>
      <c r="M3862" s="87">
        <f>'2nd 2'!N69</f>
        <v>0</v>
      </c>
      <c r="N3862" s="87">
        <f>'2nd 3'!N69</f>
        <v>0</v>
      </c>
      <c r="O3862" s="87">
        <f>'2nd 4'!N69</f>
        <v>0</v>
      </c>
      <c r="P3862" s="87">
        <f>'2nd 5'!N69</f>
        <v>0</v>
      </c>
      <c r="Q3862" s="87">
        <f>'2nd 6'!N69</f>
        <v>0</v>
      </c>
      <c r="R3862" s="87">
        <f>'2nd 7'!N69</f>
        <v>0</v>
      </c>
      <c r="S3862" s="401">
        <f>(L3862*L3855)+(M3862*M3855)+(N3862*N3855)+(O3862*O3855)+(P3862*P3855)+(Q3862*Q3855)+(R3862*R3855)</f>
        <v>0</v>
      </c>
      <c r="T3862" s="417">
        <f>IF(L3862&gt;0,(L3860*L3855),0)+IF(M3862&gt;0,(M3860*M3855),0)+IF(N3862&gt;0,(N3860*N3855),0)+IF(O3862&gt;0,(O3860*O3855),0)+IF(P3862&gt;0,(P3860*P3855),0)+IF(Q3862&gt;0,(Q3860*Q3855),0)+IF(R3862&gt;0,(R3860*R3855),0)</f>
        <v>0</v>
      </c>
      <c r="U3862" s="399">
        <f>IF(L3862&gt;L3860,((L3862*L3855)-(L3860*L3855)),0)+IF(M3862&gt;M3860,((M3862*M3855)-(M3860*M3855)),0)+IF(N3862&gt;N3860,((N3862*N3855)-(N3860*N3855)),0)+IF(O3862&gt;O3860,((O3862*O3855)-(O3860*O3855)),0)+IF(P3862&gt;P3860,((P3862*P3855)-(P3860*P3855)),0)+IF(Q3862&gt;Q3860,((Q3862*Q3855)-(Q3860*Q3855)),0)+IF(R3862&gt;R3860,((R3862*R3855)-(R3860*R3855)),0)</f>
        <v>0</v>
      </c>
      <c r="V3862" s="401">
        <f>I3862+S3862</f>
        <v>0</v>
      </c>
      <c r="W3862" s="436">
        <f>J3862+T3862</f>
        <v>0</v>
      </c>
      <c r="X3862" s="526">
        <f>K3862+U3862</f>
        <v>0</v>
      </c>
      <c r="Y3862" s="527"/>
      <c r="Z3862" s="510"/>
    </row>
    <row r="3863" spans="1:28" ht="15.75" customHeight="1" thickBot="1">
      <c r="A3863" s="414"/>
      <c r="B3863" s="157" t="s">
        <v>23</v>
      </c>
      <c r="C3863" s="178" t="str">
        <f>'1st 1'!O69</f>
        <v/>
      </c>
      <c r="D3863" s="178" t="str">
        <f>'1st 2'!O69</f>
        <v/>
      </c>
      <c r="E3863" s="178" t="str">
        <f>'1st 3'!O69</f>
        <v/>
      </c>
      <c r="F3863" s="178" t="str">
        <f>'1st 4'!O69</f>
        <v/>
      </c>
      <c r="G3863" s="178" t="str">
        <f>'1st 5'!O69</f>
        <v/>
      </c>
      <c r="H3863" s="178" t="str">
        <f>'1st 6'!O69</f>
        <v/>
      </c>
      <c r="I3863" s="472"/>
      <c r="J3863" s="472"/>
      <c r="K3863" s="474"/>
      <c r="L3863" s="179" t="str">
        <f>'2nd 1'!O69</f>
        <v/>
      </c>
      <c r="M3863" s="178" t="str">
        <f>'2nd 2'!O69</f>
        <v/>
      </c>
      <c r="N3863" s="178" t="str">
        <f>'2nd 3'!O69</f>
        <v/>
      </c>
      <c r="O3863" s="178" t="str">
        <f>'2nd 4'!O69</f>
        <v/>
      </c>
      <c r="P3863" s="178" t="str">
        <f>'2nd 5'!O69</f>
        <v/>
      </c>
      <c r="Q3863" s="178" t="str">
        <f>'2nd 6'!O69</f>
        <v/>
      </c>
      <c r="R3863" s="178" t="str">
        <f>'2nd 7'!O69</f>
        <v/>
      </c>
      <c r="S3863" s="475"/>
      <c r="T3863" s="420"/>
      <c r="U3863" s="400"/>
      <c r="V3863" s="402"/>
      <c r="W3863" s="437"/>
      <c r="X3863" s="528"/>
      <c r="Y3863" s="529"/>
      <c r="Z3863" s="510"/>
    </row>
    <row r="3864" spans="1:28" ht="21" customHeight="1" thickTop="1" thickBot="1">
      <c r="A3864" s="435" t="s">
        <v>30</v>
      </c>
      <c r="B3864" s="435"/>
      <c r="C3864" s="435"/>
      <c r="D3864" s="435"/>
      <c r="E3864" s="435"/>
      <c r="F3864" s="435"/>
      <c r="G3864" s="435"/>
      <c r="H3864" s="435"/>
      <c r="I3864" s="435"/>
      <c r="J3864" s="435"/>
      <c r="K3864" s="435"/>
      <c r="L3864" s="435"/>
      <c r="M3864" s="435"/>
      <c r="N3864" s="435"/>
      <c r="O3864" s="435"/>
      <c r="P3864" s="435"/>
      <c r="Q3864" s="435"/>
      <c r="R3864" s="435"/>
      <c r="S3864" s="435"/>
      <c r="T3864" s="435"/>
      <c r="U3864" s="435"/>
      <c r="V3864" s="435"/>
      <c r="W3864" s="435"/>
      <c r="X3864" s="435"/>
      <c r="Y3864" s="435"/>
      <c r="Z3864" s="510"/>
    </row>
    <row r="3865" spans="1:28" ht="19.5" customHeight="1" thickTop="1" thickBot="1">
      <c r="A3865" s="478" t="s">
        <v>44</v>
      </c>
      <c r="B3865" s="479"/>
      <c r="C3865" s="479"/>
      <c r="D3865" s="479"/>
      <c r="E3865" s="479"/>
      <c r="F3865" s="479"/>
      <c r="G3865" s="479"/>
      <c r="H3865" s="479"/>
      <c r="I3865" s="479"/>
      <c r="J3865" s="479"/>
      <c r="K3865" s="506"/>
      <c r="L3865" s="425" t="s">
        <v>45</v>
      </c>
      <c r="M3865" s="426"/>
      <c r="N3865" s="426"/>
      <c r="O3865" s="426"/>
      <c r="P3865" s="426"/>
      <c r="Q3865" s="426"/>
      <c r="R3865" s="426"/>
      <c r="S3865" s="426"/>
      <c r="T3865" s="426"/>
      <c r="U3865" s="426"/>
      <c r="V3865" s="160"/>
      <c r="W3865" s="428" t="s">
        <v>39</v>
      </c>
      <c r="X3865" s="428"/>
      <c r="Y3865" s="161"/>
      <c r="Z3865" s="510"/>
    </row>
    <row r="3866" spans="1:28" ht="17.25" customHeight="1" thickTop="1">
      <c r="A3866" s="99" t="s">
        <v>22</v>
      </c>
      <c r="B3866" s="100"/>
      <c r="C3866" s="101">
        <f>'3rd 1'!B4</f>
        <v>201</v>
      </c>
      <c r="D3866" s="101">
        <f>'3rd 2'!B4</f>
        <v>202</v>
      </c>
      <c r="E3866" s="101">
        <f>'3rd 3'!B4</f>
        <v>203</v>
      </c>
      <c r="F3866" s="101">
        <f>'3rd 4'!B4</f>
        <v>204</v>
      </c>
      <c r="G3866" s="101">
        <f>'3rd 5'!B4</f>
        <v>205</v>
      </c>
      <c r="H3866" s="101">
        <f>'3rd 6'!B4</f>
        <v>0</v>
      </c>
      <c r="I3866" s="430" t="s">
        <v>0</v>
      </c>
      <c r="J3866" s="430" t="s">
        <v>3</v>
      </c>
      <c r="K3866" s="432" t="s">
        <v>2</v>
      </c>
      <c r="L3866" s="101">
        <f>'4th 1'!B4</f>
        <v>206</v>
      </c>
      <c r="M3866" s="101">
        <f>'4th 2'!B4</f>
        <v>207</v>
      </c>
      <c r="N3866" s="101">
        <f>'4th 3'!B4</f>
        <v>208</v>
      </c>
      <c r="O3866" s="101">
        <f>'4th 4'!B4</f>
        <v>209</v>
      </c>
      <c r="P3866" s="101">
        <f>'4th 5'!B4</f>
        <v>210</v>
      </c>
      <c r="Q3866" s="101">
        <f>'4th 6'!B4</f>
        <v>211</v>
      </c>
      <c r="R3866" s="101">
        <f>'4th 7'!B4</f>
        <v>0</v>
      </c>
      <c r="S3866" s="429" t="s">
        <v>0</v>
      </c>
      <c r="T3866" s="429" t="s">
        <v>3</v>
      </c>
      <c r="U3866" s="431" t="s">
        <v>2</v>
      </c>
      <c r="V3866" s="433" t="s">
        <v>62</v>
      </c>
      <c r="W3866" s="434"/>
      <c r="X3866" s="434"/>
      <c r="Y3866" s="162" t="str">
        <f>IF(X3867&gt;=4,"A+",IF(X3867&gt;=3.75,"A",IF(X3867&gt;=3.5,"A-",IF(X3867&gt;=3.25,"B+",IF(X3867&gt;=3,"B",IF(X3867&gt;=2.75,"B-",IF(X3867&gt;=2.5,"C+",IF(X3867&gt;=2,"C","F"))))))))</f>
        <v>F</v>
      </c>
      <c r="Z3866" s="510"/>
    </row>
    <row r="3867" spans="1:28" ht="63.75" customHeight="1">
      <c r="A3867" s="77" t="s">
        <v>63</v>
      </c>
      <c r="B3867" s="86"/>
      <c r="C3867" s="79">
        <f>IF('3rd 1'!C69&gt;0,'3rd 1'!D6,IF('3rd 1'!K69&gt;0,'3rd 1'!L6,IF('3rd 1'!S69&gt;0,'3rd 1'!T6,0)))</f>
        <v>0</v>
      </c>
      <c r="D3867" s="79">
        <f>IF('3rd 2'!C69&gt;0,'3rd 2'!D6,IF('3rd 2'!K69&gt;0,'3rd 2'!L6,IF('3rd 2'!S69&gt;0,'3rd 2'!T6,0)))</f>
        <v>0</v>
      </c>
      <c r="E3867" s="79">
        <f>IF('3rd 3'!C69&gt;0,'3rd 3'!D6,IF('3rd 3'!K69&gt;0,'3rd 3'!L6,IF('3rd 3'!S69&gt;0,'3rd 3'!T6,0)))</f>
        <v>0</v>
      </c>
      <c r="F3867" s="79">
        <f>IF('3rd 4'!C69&gt;0,'3rd 4'!D6,IF('3rd 4'!K69&gt;0,'3rd 4'!L6,IF('3rd 4'!S69&gt;0,'3rd 4'!T6,0)))</f>
        <v>0</v>
      </c>
      <c r="G3867" s="79">
        <f>IF('3rd 5'!C69&gt;0,'3rd 5'!D6,IF('3rd 5'!K69&gt;0,'3rd 5'!L6,IF('3rd 5'!S69&gt;0,'3rd 5'!T6,0)))</f>
        <v>0</v>
      </c>
      <c r="H3867" s="79">
        <f>IF('3rd 6'!C69&gt;0,'3rd 6'!D6,IF('3rd 6'!K69&gt;0,'3rd 6'!L6,IF('3rd 6'!S69&gt;0,'3rd 6'!T6,0)))</f>
        <v>0</v>
      </c>
      <c r="I3867" s="481"/>
      <c r="J3867" s="481"/>
      <c r="K3867" s="482"/>
      <c r="L3867" s="79">
        <f>IF('4th 1'!C69&gt;0,'4th 1'!D6,IF('4th 1'!K69&gt;0,'4th 1'!L6,IF('4th 1'!S69&gt;0,'4th 1'!T6,0)))</f>
        <v>0</v>
      </c>
      <c r="M3867" s="79">
        <f>IF('4th 2'!C69&gt;0,'4th 2'!D6,IF('4th 2'!K69&gt;0,'4th 2'!L6,IF('4th 2'!S69&gt;0,'4th 2'!T6,0)))</f>
        <v>0</v>
      </c>
      <c r="N3867" s="79">
        <f>IF('4th 3'!C69&gt;0,'4th 3'!D6,IF('4th 3'!K69&gt;0,'4th 3'!L6,IF('4th 3'!S69&gt;0,'4th 3'!T6,0)))</f>
        <v>0</v>
      </c>
      <c r="O3867" s="79">
        <f>IF('4th 4'!C69&gt;0,'4th 4'!D6,IF('4th 4'!K69&gt;0,'4th 4'!L6,IF('4th 4'!S69&gt;0,'4th 4'!T6,0)))</f>
        <v>0</v>
      </c>
      <c r="P3867" s="79">
        <f>IF('4th 5'!C69&gt;0,'4th 5'!D6,IF('4th 5'!K69&gt;0,'4th 5'!L6,IF('4th 5'!S69&gt;0,'4th 5'!T6,0)))</f>
        <v>0</v>
      </c>
      <c r="Q3867" s="79">
        <f>IF('4th 6'!C69&gt;0,'4th 6'!D6,IF('4th 6'!K69&gt;0,'4th 6'!L6,IF('4th 6'!S69&gt;0,'4th 6'!T6,0)))</f>
        <v>0</v>
      </c>
      <c r="R3867" s="79">
        <f>IF('4th 7'!C69&gt;0,'4th 7'!D6,IF('4th 7'!K69&gt;0,'4th 7'!L6,IF('4th 7'!S69&gt;0,'4th 7'!T6,0)))</f>
        <v>0</v>
      </c>
      <c r="S3867" s="429"/>
      <c r="T3867" s="429"/>
      <c r="U3867" s="431"/>
      <c r="V3867" s="335">
        <f>IF(I3869&gt;0,(V3872+V3856),0)</f>
        <v>0</v>
      </c>
      <c r="W3867" s="254">
        <f>IF(I3869&gt;0,(W3872+W3856),0)</f>
        <v>0</v>
      </c>
      <c r="X3867" s="336">
        <f>IF(S3869&gt;0,(W3867/63),IF(I3869&gt;0,(W3867/46.5),0))</f>
        <v>0</v>
      </c>
      <c r="Y3867" s="163">
        <f>IF(X3867&gt;=2.5,Y3866,IF(X3867&gt;=2.25,"C",IF(X3867&gt;=2,"D",IF(X3867=0,0,"F"))))</f>
        <v>0</v>
      </c>
      <c r="Z3867" s="510"/>
    </row>
    <row r="3868" spans="1:28" ht="16.5">
      <c r="A3868" s="458" t="s">
        <v>27</v>
      </c>
      <c r="B3868" s="459"/>
      <c r="C3868" s="102">
        <f>IF('3rd 1'!C69&gt;0,'3rd 1'!H4,IF('3rd 1'!K69&gt;0,'3rd 1'!P4,IF('3rd 1'!S69&gt;0,'3rd 1'!X4,0)))</f>
        <v>0</v>
      </c>
      <c r="D3868" s="102">
        <f>IF('3rd 2'!C69&gt;0,'3rd 2'!H4,IF('3rd 2'!K69&gt;0,'3rd 2'!P4,IF('3rd 2'!S69&gt;0,'3rd 2'!X4,0)))</f>
        <v>0</v>
      </c>
      <c r="E3868" s="102">
        <f>IF('3rd 3'!C69&gt;0,'3rd 3'!H4,IF('3rd 3'!K69&gt;0,'3rd 3'!P4,IF('3rd 3'!S69&gt;0,'3rd 3'!X4,0)))</f>
        <v>0</v>
      </c>
      <c r="F3868" s="102">
        <f>IF('3rd 4'!C69&gt;0,'3rd 4'!H4,IF('3rd 4'!K69&gt;0,'3rd 4'!P4,IF('3rd 4'!S69&gt;0,'3rd 4'!X4,0)))</f>
        <v>0</v>
      </c>
      <c r="G3868" s="102">
        <f>IF('3rd 5'!C69&gt;0,'3rd 5'!H4,IF('3rd 5'!K69&gt;0,'3rd 5'!P4,IF('3rd 5'!S69&gt;0,'3rd 5'!X4,0)))</f>
        <v>0</v>
      </c>
      <c r="H3868" s="102">
        <f>IF('3rd 6'!C69&gt;0,'3rd 6'!H4,IF('3rd 6'!K69&gt;0,'3rd 6'!P4,IF('3rd 6'!S69&gt;0,'3rd 6'!X4,0)))</f>
        <v>0</v>
      </c>
      <c r="I3868" s="481"/>
      <c r="J3868" s="481"/>
      <c r="K3868" s="482"/>
      <c r="L3868" s="102">
        <f>IF('4th 1'!C69&gt;0,'4th 1'!H4,IF('4th 1'!K69&gt;0,'4th 1'!P4,IF('4th 1'!S69&gt;0,'4th 1'!X4,0)))</f>
        <v>0</v>
      </c>
      <c r="M3868" s="102">
        <f>IF('4th 2'!C69&gt;0,'4th 2'!H4,IF('4th 2'!K69&gt;0,'4th 2'!P4,IF('4th 2'!S69&gt;0,'4th 2'!X4,0)))</f>
        <v>0</v>
      </c>
      <c r="N3868" s="102">
        <f>IF('4th 3'!C69&gt;0,'4th 3'!H4,IF('4th 3'!K69&gt;0,'4th 3'!P4,IF('4th 3'!S69&gt;0,'4th 3'!X4,0)))</f>
        <v>0</v>
      </c>
      <c r="O3868" s="102">
        <f>IF('4th 4'!C69&gt;0,'4th 4'!H4,IF('4th 4'!K69&gt;0,'4th 4'!P4,IF('4th 4'!S69&gt;0,'4th 4'!X4,0)))</f>
        <v>0</v>
      </c>
      <c r="P3868" s="102">
        <f>IF('4th 5'!C69&gt;0,'4th 5'!H4,IF('4th 5'!K69&gt;0,'4th 5'!P4,IF('4th 5'!S69&gt;0,'4th 5'!X4,0)))</f>
        <v>0</v>
      </c>
      <c r="Q3868" s="102">
        <f>IF('4th 6'!C69&gt;0,'4th 6'!H4,IF('4th 6'!K69&gt;0,'4th 6'!P4,IF('4th 6'!S69&gt;0,'4th 6'!X4,0)))</f>
        <v>0</v>
      </c>
      <c r="R3868" s="102">
        <f>IF('4th 7'!C69&gt;0,'4th 7'!H4,IF('4th 7'!K69&gt;0,'4th 7'!P4,IF('4th 7'!S69&gt;0,'4th 7'!X4,0)))</f>
        <v>0</v>
      </c>
      <c r="S3868" s="430"/>
      <c r="T3868" s="430"/>
      <c r="U3868" s="432"/>
      <c r="V3868" s="460" t="s">
        <v>41</v>
      </c>
      <c r="W3868" s="461"/>
      <c r="X3868" s="461"/>
      <c r="Y3868" s="462"/>
      <c r="Z3868" s="510"/>
    </row>
    <row r="3869" spans="1:28" ht="17.25" thickBot="1">
      <c r="A3869" s="463" t="s">
        <v>11</v>
      </c>
      <c r="B3869" s="464"/>
      <c r="C3869" s="102">
        <v>100</v>
      </c>
      <c r="D3869" s="102">
        <v>100</v>
      </c>
      <c r="E3869" s="102">
        <v>100</v>
      </c>
      <c r="F3869" s="102">
        <v>100</v>
      </c>
      <c r="G3869" s="102">
        <v>100</v>
      </c>
      <c r="H3869" s="102">
        <v>100</v>
      </c>
      <c r="I3869" s="465">
        <f>(C3873*C3868)+(D3873*D3868)+(E3873*E3868)+(F3873*F3868)+(G3873*G3868)+(H3873*H3868)</f>
        <v>0</v>
      </c>
      <c r="J3869" s="84"/>
      <c r="K3869" s="103" t="e">
        <f>IF(J3870&gt;=4,"A+",IF(J3870&gt;=3.75,"A",IF(J3870&gt;=3.5,"A-",IF(J3870&gt;=3.25,"B+",IF(J3870&gt;=3,"B",IF(J3870&gt;=2.75,"B-",IF(J3870&gt;=2.5,"C+",IF(J3870&gt;=2,"C","F"))))))))</f>
        <v>#DIV/0!</v>
      </c>
      <c r="L3869" s="102">
        <v>100</v>
      </c>
      <c r="M3869" s="102">
        <v>100</v>
      </c>
      <c r="N3869" s="102">
        <v>100</v>
      </c>
      <c r="O3869" s="102">
        <v>100</v>
      </c>
      <c r="P3869" s="102">
        <v>100</v>
      </c>
      <c r="Q3869" s="102">
        <v>100</v>
      </c>
      <c r="R3869" s="102">
        <v>100</v>
      </c>
      <c r="S3869" s="465">
        <f>(L3873*L3868)+(M3873*M3868)+(N3873*N3868)+(O3873*O3868)+(P3873*P3868)+(Q3873*Q3868)+(R3873*R3868)</f>
        <v>0</v>
      </c>
      <c r="T3869" s="84"/>
      <c r="U3869" s="103" t="e">
        <f>IF(T3870&gt;=4,"A+",IF(T3870&gt;=3.75,"A",IF(T3870&gt;=3.5,"A-",IF(T3870&gt;=3.25,"B+",IF(T3870&gt;=3,"B",IF(T3870&gt;=2.75,"B-",IF(T3870&gt;=2.5,"C+",IF(T3870&gt;=2,"C","F"))))))))</f>
        <v>#DIV/0!</v>
      </c>
      <c r="V3869" s="467" t="s">
        <v>29</v>
      </c>
      <c r="W3869" s="469" t="s">
        <v>0</v>
      </c>
      <c r="X3869" s="469" t="s">
        <v>3</v>
      </c>
      <c r="Y3869" s="476" t="s">
        <v>2</v>
      </c>
      <c r="Z3869" s="510"/>
    </row>
    <row r="3870" spans="1:28" ht="17.25" thickTop="1">
      <c r="A3870" s="77" t="s">
        <v>28</v>
      </c>
      <c r="B3870" s="86"/>
      <c r="C3870" s="104">
        <f>IF('3rd 1'!C69&gt;0,'3rd 1'!C69,IF('3rd 1'!K69&gt;0,'3rd 1'!K69,IF('3rd 1'!S69&gt;0,'3rd 1'!S69,0)))</f>
        <v>0</v>
      </c>
      <c r="D3870" s="104">
        <f>IF('3rd 2'!C69&gt;0,'3rd 2'!C69,IF('3rd 2'!K69&gt;0,'3rd 2'!K69,IF('3rd 2'!S69&gt;0,'3rd 2'!S69,0)))</f>
        <v>0</v>
      </c>
      <c r="E3870" s="104">
        <f>IF('3rd 3'!C69&gt;0,'3rd 3'!C69,IF('3rd 3'!K69&gt;0,'3rd 3'!K69,IF('3rd 3'!S69&gt;0,'3rd 3'!S69,0)))</f>
        <v>0</v>
      </c>
      <c r="F3870" s="104">
        <f>IF('3rd 4'!C69&gt;0,'3rd 4'!C69,IF('3rd 4'!K69&gt;0,'3rd 4'!K69,IF('3rd 4'!S69&gt;0,'3rd 4'!S69,0)))</f>
        <v>0</v>
      </c>
      <c r="G3870" s="104">
        <f>IF('3rd 5'!C69&gt;0,'3rd 5'!C69,IF('3rd 5'!K69&gt;0,'3rd 5'!K69,IF('3rd 5'!S69&gt;0,'3rd 5'!S69,0)))</f>
        <v>0</v>
      </c>
      <c r="H3870" s="104">
        <f>IF('3rd 6'!C69&gt;0,'3rd 6'!C69,IF('3rd 6'!K69&gt;0,'3rd 6'!K69,IF('3rd 6'!S69&gt;0,'3rd 6'!S69,0)))</f>
        <v>0</v>
      </c>
      <c r="I3870" s="457"/>
      <c r="J3870" s="485" t="e">
        <f>I3869/(C3868+D3868+E3868+F3868+G3868+H3868)</f>
        <v>#DIV/0!</v>
      </c>
      <c r="K3870" s="90"/>
      <c r="L3870" s="104">
        <f>IF('4th 1'!C69&gt;0,'4th 1'!C69,IF('4th 1'!K69&gt;0,'4th 1'!K69,IF('4th 1'!S69&gt;0,'4th 1'!S69,0)))</f>
        <v>0</v>
      </c>
      <c r="M3870" s="104">
        <f>IF('4th 2'!C69&gt;0,'4th 2'!C69,IF('4th 2'!K69&gt;0,'4th 2'!K69,IF('4th 2'!S69&gt;0,'4th 2'!S69,0)))</f>
        <v>0</v>
      </c>
      <c r="N3870" s="104">
        <f>IF('4th 3'!C69&gt;0,'4th 3'!C69,IF('4th 3'!K69&gt;0,'4th 3'!K69,IF('4th 3'!S69&gt;0,'4th 3'!S69,0)))</f>
        <v>0</v>
      </c>
      <c r="O3870" s="104">
        <f>IF('4th 4'!C69&gt;0,'4th 4'!C69,IF('4th 4'!K69&gt;0,'4th 4'!K69,IF('4th 4'!S69&gt;0,'4th 4'!S69,0)))</f>
        <v>0</v>
      </c>
      <c r="P3870" s="104">
        <f>IF('4th 5'!C69&gt;0,'4th 5'!C69,IF('4th 5'!K69&gt;0,'4th 5'!K69,IF('4th 5'!S69&gt;0,'4th 5'!S69,0)))</f>
        <v>0</v>
      </c>
      <c r="Q3870" s="104">
        <f>IF('4th 6'!C69&gt;0,'4th 6'!C69,IF('4th 6'!K69&gt;0,'4th 6'!K69,IF('4th 6'!S69&gt;0,'4th 6'!S69,0)))</f>
        <v>0</v>
      </c>
      <c r="R3870" s="104">
        <f>IF('4th 7'!C69&gt;0,'4th 7'!C69,IF('4th 7'!K69&gt;0,'4th 7'!K69,IF('4th 7'!S69&gt;0,'4th 7'!S69,0)))</f>
        <v>0</v>
      </c>
      <c r="S3870" s="457"/>
      <c r="T3870" s="485" t="e">
        <f>S3869/(L3868+M3868+N3868+O3868+P3868+Q3868+R3868)</f>
        <v>#DIV/0!</v>
      </c>
      <c r="U3870" s="90"/>
      <c r="V3870" s="468"/>
      <c r="W3870" s="470"/>
      <c r="X3870" s="471"/>
      <c r="Y3870" s="477"/>
      <c r="Z3870" s="510"/>
    </row>
    <row r="3871" spans="1:28" ht="17.25">
      <c r="A3871" s="423" t="s">
        <v>26</v>
      </c>
      <c r="B3871" s="91" t="s">
        <v>60</v>
      </c>
      <c r="C3871" s="104">
        <f>IF('3rd 1'!C69&gt;0,'3rd 1'!J69,IF('3rd 1'!K69&gt;0,'3rd 1'!R69,IF('3rd 1'!S69&gt;0,'3rd 1'!Z69,0)))</f>
        <v>0</v>
      </c>
      <c r="D3871" s="104">
        <f>IF('3rd 2'!C69&gt;0,'3rd 2'!J69,IF('3rd 2'!K69&gt;0,'3rd 2'!R69,IF('3rd 2'!S69&gt;0,'3rd 2'!Z69,0)))</f>
        <v>0</v>
      </c>
      <c r="E3871" s="104">
        <f>IF('3rd 3'!C69&gt;0,'3rd 3'!J69,IF('3rd 3'!K69&gt;0,'3rd 3'!R69,IF('3rd 3'!S69&gt;0,'3rd 3'!Z69,0)))</f>
        <v>0</v>
      </c>
      <c r="F3871" s="104">
        <f>IF('3rd 4'!C69&gt;0,'3rd 4'!J69,IF('3rd 4'!K69&gt;0,'3rd 4'!R69,IF('3rd 4'!S69&gt;0,'3rd 4'!Z69,0)))</f>
        <v>0</v>
      </c>
      <c r="G3871" s="104">
        <f>IF('3rd 5'!C69&gt;0,'3rd 5'!J69,IF('3rd 5'!K69&gt;0,'3rd 5'!R69,IF('3rd 5'!S69&gt;0,'3rd 5'!Z69,0)))</f>
        <v>0</v>
      </c>
      <c r="H3871" s="104">
        <f>IF('3rd 6'!C69&gt;0,'3rd 6'!J69,IF('3rd 6'!K69&gt;0,'3rd 6'!R69,IF('3rd 6'!S69&gt;0,'3rd 6'!Z69,0)))</f>
        <v>0</v>
      </c>
      <c r="I3871" s="457"/>
      <c r="J3871" s="525"/>
      <c r="K3871" s="442" t="e">
        <f>IF(J3870&gt;=2.5,K3869,IF(J3870&gt;=2.25,"C",IF(J3870&gt;=2,"D",IF(J3870=0,0,"F"))))</f>
        <v>#DIV/0!</v>
      </c>
      <c r="L3871" s="104">
        <f>IF('4th 1'!C69&gt;0,'4th 1'!J69,IF('4th 1'!K69&gt;0,'4th 1'!R69,IF('4th 1'!S69&gt;0,'4th 1'!Z69,0)))</f>
        <v>0</v>
      </c>
      <c r="M3871" s="104">
        <f>IF('4th 2'!C69&gt;0,'4th 2'!J69,IF('4th 2'!K69&gt;0,'4th 2'!R69,IF('4th 2'!S69&gt;0,'4th 2'!Z69,0)))</f>
        <v>0</v>
      </c>
      <c r="N3871" s="104">
        <f>IF('4th 3'!C69&gt;0,'4th 3'!J69,IF('4th 3'!K69&gt;0,'4th 3'!R69,IF('4th 3'!S69&gt;0,'4th 3'!Z69,0)))</f>
        <v>0</v>
      </c>
      <c r="O3871" s="104">
        <f>IF('4th 4'!C69&gt;0,'4th 4'!J69,IF('4th 4'!K69&gt;0,'4th 4'!R69,IF('4th 4'!S69&gt;0,'4th 4'!Z69,0)))</f>
        <v>0</v>
      </c>
      <c r="P3871" s="104">
        <f>IF('4th 5'!C69&gt;0,'4th 5'!J69,IF('4th 5'!K69&gt;0,'4th 5'!R69,IF('4th 5'!S69&gt;0,'4th 5'!Z69,0)))</f>
        <v>0</v>
      </c>
      <c r="Q3871" s="104">
        <f>IF('4th 6'!C69&gt;0,'4th 6'!J69,IF('4th 6'!K69&gt;0,'4th 6'!R69,IF('4th 6'!S69&gt;0,'4th 6'!Z69,0)))</f>
        <v>0</v>
      </c>
      <c r="R3871" s="104">
        <f>IF('4th 7'!C69&gt;0,'4th 7'!J69,IF('4th 7'!K69&gt;0,'4th 7'!R69,IF('4th 7'!S69&gt;0,'4th 7'!Z69,0)))</f>
        <v>0</v>
      </c>
      <c r="S3871" s="457"/>
      <c r="T3871" s="525"/>
      <c r="U3871" s="442" t="e">
        <f>IF(T3870&gt;=2.5,U3869,IF(T3870&gt;=2.25,"C",IF(T3870&gt;=2,"D",IF(T3870=0,0,"F"))))</f>
        <v>#DIV/0!</v>
      </c>
      <c r="V3871" s="454" t="s">
        <v>40</v>
      </c>
      <c r="W3871" s="443"/>
      <c r="X3871" s="443"/>
      <c r="Y3871" s="455"/>
      <c r="Z3871" s="510"/>
      <c r="AA3871" s="105"/>
      <c r="AB3871" s="105"/>
    </row>
    <row r="3872" spans="1:28" ht="16.5" customHeight="1">
      <c r="A3872" s="424"/>
      <c r="B3872" s="91" t="s">
        <v>67</v>
      </c>
      <c r="C3872" s="117">
        <f>'3rd 1'!AA69</f>
        <v>0</v>
      </c>
      <c r="D3872" s="117">
        <f>'3rd 2'!AA69</f>
        <v>0</v>
      </c>
      <c r="E3872" s="117">
        <f>'3rd 3'!AA69</f>
        <v>0</v>
      </c>
      <c r="F3872" s="117">
        <f>'3rd 4'!AA69</f>
        <v>0</v>
      </c>
      <c r="G3872" s="117">
        <f>'3rd 5'!AA69</f>
        <v>0</v>
      </c>
      <c r="H3872" s="117">
        <f>'3rd 6'!AA69</f>
        <v>0</v>
      </c>
      <c r="I3872" s="457"/>
      <c r="J3872" s="525"/>
      <c r="K3872" s="491"/>
      <c r="L3872" s="117">
        <f>'4th 1'!AA69</f>
        <v>0</v>
      </c>
      <c r="M3872" s="117">
        <f>'4th 2'!AA69</f>
        <v>0</v>
      </c>
      <c r="N3872" s="117">
        <f>'4th 3'!AA69</f>
        <v>0</v>
      </c>
      <c r="O3872" s="117">
        <f>'4th 4'!AA69</f>
        <v>0</v>
      </c>
      <c r="P3872" s="117">
        <f>'4th 5'!AA69</f>
        <v>0</v>
      </c>
      <c r="Q3872" s="117">
        <f>'4th 6'!AA69</f>
        <v>0</v>
      </c>
      <c r="R3872" s="117">
        <f>'4th 7'!AA69</f>
        <v>0</v>
      </c>
      <c r="S3872" s="457"/>
      <c r="T3872" s="525"/>
      <c r="U3872" s="491"/>
      <c r="V3872" s="444">
        <f>IF((C3873+C3875)=0,0,C3868)+IF((D3873+D3875)=0,0,D3868)+IF((E3873+E3875)=0,0,E3868)+IF((F3873+F3875)=0,0,F3868)+IF((G3873+G3875)=0,0,G3868)+IF((H3873+H3875)=0,0,H3868)+IF((L3873+L3875)=0,0,L3868)+IF((M3873+M3875)=0,0,M3868)+IF((N3873+N3875)=0,0,N3868)+IF((O3873+O3875)=0,0,O3868)+IF((P3873+P3875)=0,0,P3868)+IF((Q3873+Q3875)=0,0,Q3868)+IF((R3873+R3875)=0,0,R3868)+IF(E3905&gt;0,1.5,0)</f>
        <v>0</v>
      </c>
      <c r="W3872" s="457">
        <f>I3869+S3869+(E3905*1.5)</f>
        <v>0</v>
      </c>
      <c r="X3872" s="440" t="e">
        <f>IF(S3869&gt;0,(W3872/31.5),J3870)</f>
        <v>#DIV/0!</v>
      </c>
      <c r="Y3872" s="164" t="e">
        <f>IF(X3872&gt;=4,"A+",IF(X3872&gt;=3.75,"A",IF(X3872&gt;=3.5,"A-",IF(X3872&gt;=3.25,"B+",IF(X3872&gt;=3,"B",IF(X3872&gt;=2.75,"B-",IF(X3872&gt;=2.5,"C+",IF(X3872&gt;=2,"C","F"))))))))</f>
        <v>#DIV/0!</v>
      </c>
      <c r="Z3872" s="510"/>
    </row>
    <row r="3873" spans="1:26" ht="16.5">
      <c r="A3873" s="424"/>
      <c r="B3873" s="91" t="s">
        <v>1</v>
      </c>
      <c r="C3873" s="104">
        <f>'3rd 1'!AC69</f>
        <v>0</v>
      </c>
      <c r="D3873" s="104">
        <f>'3rd 2'!AC69</f>
        <v>0</v>
      </c>
      <c r="E3873" s="104">
        <f>'3rd 3'!AC69</f>
        <v>0</v>
      </c>
      <c r="F3873" s="104">
        <f>'3rd 4'!AC69</f>
        <v>0</v>
      </c>
      <c r="G3873" s="104">
        <f>'3rd 5'!AC69</f>
        <v>0</v>
      </c>
      <c r="H3873" s="104">
        <f>'3rd 6'!AC69</f>
        <v>0</v>
      </c>
      <c r="I3873" s="457"/>
      <c r="J3873" s="525"/>
      <c r="K3873" s="106"/>
      <c r="L3873" s="104">
        <f>'4th 1'!AC69</f>
        <v>0</v>
      </c>
      <c r="M3873" s="104">
        <f>'4th 2'!AC69</f>
        <v>0</v>
      </c>
      <c r="N3873" s="104">
        <f>'4th 3'!AC69</f>
        <v>0</v>
      </c>
      <c r="O3873" s="104">
        <f>'4th 4'!AC69</f>
        <v>0</v>
      </c>
      <c r="P3873" s="104">
        <f>'4th 5'!AC69</f>
        <v>0</v>
      </c>
      <c r="Q3873" s="104">
        <f>'4th 6'!AC69</f>
        <v>0</v>
      </c>
      <c r="R3873" s="107">
        <f>'4th 7'!AC69</f>
        <v>0</v>
      </c>
      <c r="S3873" s="457"/>
      <c r="T3873" s="525"/>
      <c r="U3873" s="108"/>
      <c r="V3873" s="456"/>
      <c r="W3873" s="448"/>
      <c r="X3873" s="441"/>
      <c r="Y3873" s="451" t="e">
        <f>IF(S3869&gt;0,(IF(X3872&gt;=2.5,Y3872,IF(X3872&gt;=2.25,"C",IF(X3872&gt;=2,"D","F")))),K3871)</f>
        <v>#DIV/0!</v>
      </c>
      <c r="Z3873" s="510"/>
    </row>
    <row r="3874" spans="1:26" ht="16.5">
      <c r="A3874" s="424"/>
      <c r="B3874" s="91" t="s">
        <v>2</v>
      </c>
      <c r="C3874" s="104" t="str">
        <f>'3rd 1'!AB69</f>
        <v/>
      </c>
      <c r="D3874" s="104" t="str">
        <f>'3rd 2'!AB69</f>
        <v/>
      </c>
      <c r="E3874" s="104" t="str">
        <f>'3rd 3'!AB69</f>
        <v/>
      </c>
      <c r="F3874" s="104" t="str">
        <f>'3rd 4'!AB69</f>
        <v/>
      </c>
      <c r="G3874" s="104" t="str">
        <f>'3rd 5'!AB69</f>
        <v/>
      </c>
      <c r="H3874" s="104" t="str">
        <f>'3rd 6'!AB69</f>
        <v/>
      </c>
      <c r="I3874" s="457"/>
      <c r="J3874" s="98"/>
      <c r="K3874" s="90"/>
      <c r="L3874" s="104" t="str">
        <f>'4th 1'!AB69</f>
        <v/>
      </c>
      <c r="M3874" s="104" t="str">
        <f>'4th 2'!AB69</f>
        <v/>
      </c>
      <c r="N3874" s="104" t="str">
        <f>'4th 3'!AB69</f>
        <v/>
      </c>
      <c r="O3874" s="104" t="str">
        <f>'4th 4'!AB69</f>
        <v/>
      </c>
      <c r="P3874" s="104" t="str">
        <f>'4th 5'!AB69</f>
        <v/>
      </c>
      <c r="Q3874" s="104" t="str">
        <f>'4th 6'!AB69</f>
        <v/>
      </c>
      <c r="R3874" s="104" t="str">
        <f>'4th 7'!AB69</f>
        <v/>
      </c>
      <c r="S3874" s="457"/>
      <c r="T3874" s="98"/>
      <c r="U3874" s="109"/>
      <c r="V3874" s="446"/>
      <c r="W3874" s="449"/>
      <c r="X3874" s="450"/>
      <c r="Y3874" s="452"/>
      <c r="Z3874" s="510"/>
    </row>
    <row r="3875" spans="1:26" ht="16.5" customHeight="1">
      <c r="A3875" s="413" t="s">
        <v>127</v>
      </c>
      <c r="B3875" s="91" t="s">
        <v>1</v>
      </c>
      <c r="C3875" s="104">
        <f>'3rd 1'!AD69</f>
        <v>0</v>
      </c>
      <c r="D3875" s="104">
        <f>'3rd 2'!AD69</f>
        <v>0</v>
      </c>
      <c r="E3875" s="104">
        <f>'3rd 3'!AD69</f>
        <v>0</v>
      </c>
      <c r="F3875" s="104">
        <f>'3rd 4'!AD69</f>
        <v>0</v>
      </c>
      <c r="G3875" s="104">
        <f>'3rd 5'!AD69</f>
        <v>0</v>
      </c>
      <c r="H3875" s="104">
        <f>'3rd 6'!AD69</f>
        <v>0</v>
      </c>
      <c r="I3875" s="415">
        <f>(C3875*C3868)+(D3875*D3868)+(E3875*E3868)+(F3875*F3868)+(G3875*G3868)+(H3875*H3868)</f>
        <v>0</v>
      </c>
      <c r="J3875" s="417">
        <f>IF(C3875&gt;0,(C3873*C3868),0)+IF(D3875&gt;0,(D3873*D3868),0)+IF(E3875&gt;0,(E3873*E3868),0)+IF(F3875&gt;0,(F3873*F3868),0)+IF(G3875&gt;0,(G3873*G3868),0)+IF(H3875&gt;0,(H3873*H3868),0)</f>
        <v>0</v>
      </c>
      <c r="K3875" s="418">
        <f>IF(C3875&gt;C3873,((C3875*C3868)-(C3873*C3868)),0)+IF(D3875&gt;D3873,((D3875*D3868)-(D3873*D3868)),0)+IF(E3875&gt;E3873,((E3875*E3868)-(E3873*E3868)),0)+IF(F3875&gt;F3873,((F3875*F3868)-(F3873*F3868)),0)+IF(G3875&gt;G3873,((G3875*G3868)-(G3873*G3868)),0)+IF(H3875&gt;H3873,((H3875*H3868)-(H3873*H3868)),0)</f>
        <v>0</v>
      </c>
      <c r="L3875" s="165">
        <f>'4th 1'!AD69</f>
        <v>0</v>
      </c>
      <c r="M3875" s="104">
        <f>'4th 2'!AD69</f>
        <v>0</v>
      </c>
      <c r="N3875" s="104">
        <f>'4th 3'!AD69</f>
        <v>0</v>
      </c>
      <c r="O3875" s="104">
        <f>'4th 4'!AD69</f>
        <v>0</v>
      </c>
      <c r="P3875" s="104">
        <f>'4th 5'!AD69</f>
        <v>0</v>
      </c>
      <c r="Q3875" s="104">
        <f>'4th 6'!AD69</f>
        <v>0</v>
      </c>
      <c r="R3875" s="104">
        <f>'4th 7'!AD69</f>
        <v>0</v>
      </c>
      <c r="S3875" s="415">
        <f>(L3875*L3868)+(M3875*M3868)+(N3875*N3868)+(O3875*O3868)+(P3875*P3868)+(Q3875*Q3868)+(R3875*R3868)</f>
        <v>0</v>
      </c>
      <c r="T3875" s="417">
        <f>IF(L3875&gt;0,(L3873*L3868),0)+IF(M3875&gt;0,(M3873*M3868),0)+IF(N3875&gt;0,(N3873*N3868),0)+IF(O3875&gt;0,(O3873*O3868),0)+IF(P3875&gt;0,(P3873*P3868),0)+IF(Q3875&gt;0,(Q3873*Q3868),0)+IF(R3875&gt;0,(R3873*R3868),0)</f>
        <v>0</v>
      </c>
      <c r="U3875" s="484">
        <f>IF(L3875&gt;L3873,((L3875*L3868)-(L3873*L3868)),0)+IF(M3875&gt;M3873,((M3875*M3868)-(M3873*M3868)),0)+IF(N3875&gt;N3873,((N3875*N3868)-(N3873*N3868)),0)+IF(O3875&gt;O3873,((O3875*O3868)-(O3873*O3868)),0)+IF(P3875&gt;P3873,((P3875*P3868)-(P3873*P3868)),0)+IF(Q3875&gt;Q3873,((Q3875*Q3868)-(Q3873*Q3868)),0)+IF(R3875&gt;R3873,((R3875*R3868)-(R3873*R3868)),0)</f>
        <v>0</v>
      </c>
      <c r="V3875" s="401">
        <f>I3875+S3875</f>
        <v>0</v>
      </c>
      <c r="W3875" s="436">
        <f>J3875+T3875</f>
        <v>0</v>
      </c>
      <c r="X3875" s="438">
        <f>K3875+U3875</f>
        <v>0</v>
      </c>
      <c r="Y3875" s="483">
        <f>K3875+U3875+X3862</f>
        <v>0</v>
      </c>
      <c r="Z3875" s="510"/>
    </row>
    <row r="3876" spans="1:26" ht="16.5" thickBot="1">
      <c r="A3876" s="414"/>
      <c r="B3876" s="157" t="s">
        <v>23</v>
      </c>
      <c r="C3876" s="180" t="str">
        <f>'3rd 1'!AE69</f>
        <v/>
      </c>
      <c r="D3876" s="180" t="str">
        <f>'3rd 2'!AE69</f>
        <v/>
      </c>
      <c r="E3876" s="180" t="str">
        <f>'3rd 3'!AE69</f>
        <v/>
      </c>
      <c r="F3876" s="180" t="str">
        <f>'3rd 4'!AE69</f>
        <v/>
      </c>
      <c r="G3876" s="180" t="str">
        <f>'3rd 5'!AE69</f>
        <v/>
      </c>
      <c r="H3876" s="180" t="str">
        <f>'3rd 6'!AE69</f>
        <v/>
      </c>
      <c r="I3876" s="416"/>
      <c r="J3876" s="416"/>
      <c r="K3876" s="419"/>
      <c r="L3876" s="180" t="str">
        <f>'4th 1'!AE69</f>
        <v/>
      </c>
      <c r="M3876" s="180" t="str">
        <f>'4th 2'!AE69</f>
        <v/>
      </c>
      <c r="N3876" s="180" t="str">
        <f>'4th 3'!AE69</f>
        <v/>
      </c>
      <c r="O3876" s="180" t="str">
        <f>'4th 4'!AE69</f>
        <v/>
      </c>
      <c r="P3876" s="180" t="str">
        <f>'4th 5'!AE69</f>
        <v/>
      </c>
      <c r="Q3876" s="180" t="str">
        <f>'4th 6'!AE69</f>
        <v/>
      </c>
      <c r="R3876" s="180" t="str">
        <f>'4th 7'!AE69</f>
        <v/>
      </c>
      <c r="S3876" s="416"/>
      <c r="T3876" s="416"/>
      <c r="U3876" s="419"/>
      <c r="V3876" s="402"/>
      <c r="W3876" s="437"/>
      <c r="X3876" s="439"/>
      <c r="Y3876" s="406"/>
      <c r="Z3876" s="510"/>
    </row>
    <row r="3877" spans="1:26" ht="19.5" customHeight="1" thickTop="1" thickBot="1">
      <c r="A3877" s="435" t="s">
        <v>31</v>
      </c>
      <c r="B3877" s="435"/>
      <c r="C3877" s="435"/>
      <c r="D3877" s="435"/>
      <c r="E3877" s="435"/>
      <c r="F3877" s="435"/>
      <c r="G3877" s="435"/>
      <c r="H3877" s="435"/>
      <c r="I3877" s="435"/>
      <c r="J3877" s="435"/>
      <c r="K3877" s="435"/>
      <c r="L3877" s="435"/>
      <c r="M3877" s="435"/>
      <c r="N3877" s="435"/>
      <c r="O3877" s="435"/>
      <c r="P3877" s="435"/>
      <c r="Q3877" s="435"/>
      <c r="R3877" s="435"/>
      <c r="S3877" s="435"/>
      <c r="T3877" s="435"/>
      <c r="U3877" s="435"/>
      <c r="V3877" s="435"/>
      <c r="W3877" s="435"/>
      <c r="X3877" s="435"/>
      <c r="Y3877" s="435"/>
      <c r="Z3877" s="510"/>
    </row>
    <row r="3878" spans="1:26" ht="17.25" customHeight="1" thickTop="1" thickBot="1">
      <c r="A3878" s="478" t="s">
        <v>46</v>
      </c>
      <c r="B3878" s="479"/>
      <c r="C3878" s="479"/>
      <c r="D3878" s="479"/>
      <c r="E3878" s="479"/>
      <c r="F3878" s="479"/>
      <c r="G3878" s="479"/>
      <c r="H3878" s="479"/>
      <c r="I3878" s="479"/>
      <c r="J3878" s="479"/>
      <c r="K3878" s="480"/>
      <c r="L3878" s="426" t="s">
        <v>47</v>
      </c>
      <c r="M3878" s="426"/>
      <c r="N3878" s="426"/>
      <c r="O3878" s="426"/>
      <c r="P3878" s="426"/>
      <c r="Q3878" s="426"/>
      <c r="R3878" s="426"/>
      <c r="S3878" s="426"/>
      <c r="T3878" s="426"/>
      <c r="U3878" s="427"/>
      <c r="V3878" s="160"/>
      <c r="W3878" s="428" t="s">
        <v>39</v>
      </c>
      <c r="X3878" s="428"/>
      <c r="Y3878" s="161"/>
      <c r="Z3878" s="510"/>
    </row>
    <row r="3879" spans="1:26" ht="17.25" thickTop="1">
      <c r="A3879" s="99" t="s">
        <v>22</v>
      </c>
      <c r="B3879" s="100"/>
      <c r="C3879" s="101">
        <f>'5th 1'!B4</f>
        <v>301</v>
      </c>
      <c r="D3879" s="101">
        <f>'5th 2'!B4</f>
        <v>302</v>
      </c>
      <c r="E3879" s="101">
        <f>'5th 3'!B4</f>
        <v>303</v>
      </c>
      <c r="F3879" s="101">
        <f>'5th 4'!B4</f>
        <v>304</v>
      </c>
      <c r="G3879" s="101">
        <f>'5th 5'!B4</f>
        <v>305</v>
      </c>
      <c r="H3879" s="101">
        <f>'5th 6'!B4</f>
        <v>0</v>
      </c>
      <c r="I3879" s="430" t="s">
        <v>0</v>
      </c>
      <c r="J3879" s="430" t="s">
        <v>3</v>
      </c>
      <c r="K3879" s="432" t="s">
        <v>2</v>
      </c>
      <c r="L3879" s="101">
        <f>'6th 1'!B4</f>
        <v>306</v>
      </c>
      <c r="M3879" s="101">
        <f>'6th 2'!B4</f>
        <v>307</v>
      </c>
      <c r="N3879" s="101">
        <f>'6th 3'!B4</f>
        <v>308</v>
      </c>
      <c r="O3879" s="101">
        <f>'6th 4'!B4</f>
        <v>309</v>
      </c>
      <c r="P3879" s="101">
        <f>'6th 5'!B4</f>
        <v>310</v>
      </c>
      <c r="Q3879" s="101">
        <f>'6th 6'!B4</f>
        <v>0</v>
      </c>
      <c r="R3879" s="101">
        <f>'6th 7'!B4</f>
        <v>0</v>
      </c>
      <c r="S3879" s="429" t="s">
        <v>0</v>
      </c>
      <c r="T3879" s="429" t="s">
        <v>3</v>
      </c>
      <c r="U3879" s="431" t="s">
        <v>2</v>
      </c>
      <c r="V3879" s="433" t="s">
        <v>62</v>
      </c>
      <c r="W3879" s="434"/>
      <c r="X3879" s="434"/>
      <c r="Y3879" s="162" t="str">
        <f>IF(X3880&gt;=4,"A+",IF(X3880&gt;=3.75,"A",IF(X3880&gt;=3.5,"A-",IF(X3880&gt;=3.25,"B+",IF(X3880&gt;=3,"B",IF(X3880&gt;=2.75,"B-",IF(X3880&gt;=2.5,"C+",IF(X3880&gt;=2,"C","F"))))))))</f>
        <v>F</v>
      </c>
      <c r="Z3879" s="510"/>
    </row>
    <row r="3880" spans="1:26" ht="65.25" customHeight="1">
      <c r="A3880" s="77" t="s">
        <v>63</v>
      </c>
      <c r="B3880" s="78"/>
      <c r="C3880" s="79">
        <f>IF('5th 1'!C69&gt;0,'5th 1'!D6,IF('5th 1'!K69&gt;0,'5th 1'!L6,IF('5th 1'!S69&gt;0,'5th 1'!T6,0)))</f>
        <v>0</v>
      </c>
      <c r="D3880" s="79">
        <f>IF('5th 2'!C69&gt;0,'5th 2'!D6,IF('5th 2'!K69&gt;0,'5th 2'!L6,IF('5th 2'!S69&gt;0,'5th 2'!T6,0)))</f>
        <v>0</v>
      </c>
      <c r="E3880" s="79">
        <f>IF('5th 3'!C69&gt;0,'5th 3'!D6,IF('5th 3'!K69&gt;0,'5th 3'!L6,IF('5th 3'!S69&gt;0,'5th 3'!T6,0)))</f>
        <v>0</v>
      </c>
      <c r="F3880" s="79">
        <f>IF('5th 4'!C69&gt;0,'5th 4'!D6,IF('5th 4'!K69&gt;0,'5th 4'!L6,IF('5th 4'!S69&gt;0,'5th 4'!T6,0)))</f>
        <v>0</v>
      </c>
      <c r="G3880" s="79">
        <f>IF('5th 5'!C69&gt;0,'5th 5'!D6,IF('5th 5'!K69&gt;0,'5th 5'!L6,IF('5th 5'!S69&gt;0,'5th 5'!T6,0)))</f>
        <v>0</v>
      </c>
      <c r="H3880" s="79">
        <f>IF('5th 6'!C69&gt;0,'5th 6'!D6,IF('5th 6'!K69&gt;0,'5th 6'!L6,IF('5th 6'!S69&gt;0,'5th 6'!T6,0)))</f>
        <v>0</v>
      </c>
      <c r="I3880" s="481"/>
      <c r="J3880" s="481"/>
      <c r="K3880" s="482"/>
      <c r="L3880" s="79">
        <f>IF('6th 1'!C69&gt;0,'6th 1'!D6,IF('6th 1'!K69&gt;0,'6th 1'!L6,IF('6th 1'!S69&gt;0,'6th 1'!T6,0)))</f>
        <v>0</v>
      </c>
      <c r="M3880" s="79">
        <f>IF('6th 2'!C69&gt;0,'6th 2'!D6,IF('6th 2'!K69&gt;0,'6th 2'!L6,IF('6th 2'!S69&gt;0,'6th 2'!T6,0)))</f>
        <v>0</v>
      </c>
      <c r="N3880" s="79">
        <f>IF('6th 3'!C69&gt;0,'6th 3'!D6,IF('6th 3'!K69&gt;0,'6th 3'!L6,IF('6th 3'!S69&gt;0,'6th 3'!T6,0)))</f>
        <v>0</v>
      </c>
      <c r="O3880" s="79">
        <f>IF('6th 4'!C69&gt;0,'6th 4'!D6,IF('6th 4'!K69&gt;0,'6th 4'!L6,IF('6th 4'!S69&gt;0,'6th 4'!T6,0)))</f>
        <v>0</v>
      </c>
      <c r="P3880" s="79">
        <f>IF('6th 5'!C69&gt;0,'6th 5'!D6,IF('6th 5'!K69&gt;0,'6th 5'!L6,IF('6th 5'!S69&gt;0,'6th 5'!T6,0)))</f>
        <v>0</v>
      </c>
      <c r="Q3880" s="79">
        <f>IF('6th 6'!C69&gt;0,'6th 6'!D6,IF('6th 6'!K69&gt;0,'6th 6'!L6,IF('6th 6'!S69&gt;0,'6th 6'!T6,0)))</f>
        <v>0</v>
      </c>
      <c r="R3880" s="79">
        <f>IF('6th 7'!C69&gt;0,'6th 7'!D6,IF('6th 7'!K69&gt;0,'6th 7'!L6,IF('6th 7'!S69&gt;0,'6th 7'!T6,0)))</f>
        <v>0</v>
      </c>
      <c r="S3880" s="429"/>
      <c r="T3880" s="429"/>
      <c r="U3880" s="431"/>
      <c r="V3880" s="335">
        <f>IF(I3882&gt;0,(V3885+V3867),0)</f>
        <v>0</v>
      </c>
      <c r="W3880" s="254">
        <f>IF(I3882&gt;0,(W3885+W3867),0)</f>
        <v>0</v>
      </c>
      <c r="X3880" s="336">
        <f>IF(S3882&gt;0,(W3880/94.5),IF(I3882&gt;0,(W3880/78),0))</f>
        <v>0</v>
      </c>
      <c r="Y3880" s="163">
        <f>IF(X3880&gt;=2.5,Y3879,IF(X3880&gt;=2.25,"C",IF(X3880&gt;=2,"D",IF(X3880=0,0,"F"))))</f>
        <v>0</v>
      </c>
      <c r="Z3880" s="510"/>
    </row>
    <row r="3881" spans="1:26" ht="16.5">
      <c r="A3881" s="77" t="s">
        <v>12</v>
      </c>
      <c r="B3881" s="78"/>
      <c r="C3881" s="102">
        <f>IF('5th 1'!C69&gt;0,'5th 1'!H4,IF('5th 1'!K69&gt;0,'5th 1'!P4,IF('5th 1'!S69&gt;0,'5th 1'!X4,0)))</f>
        <v>0</v>
      </c>
      <c r="D3881" s="102">
        <f>IF('5th 2'!C69&gt;0,'5th 2'!H4,IF('5th 2'!K69&gt;0,'5th 2'!P4,IF('5th 2'!S69&gt;0,'5th 2'!X4,0)))</f>
        <v>0</v>
      </c>
      <c r="E3881" s="102">
        <f>IF('5th 3'!C69&gt;0,'5th 3'!H4,IF('5th 3'!K69&gt;0,'5th 3'!P4,IF('5th 3'!S69&gt;0,'5th 3'!X4,0)))</f>
        <v>0</v>
      </c>
      <c r="F3881" s="102">
        <f>IF('5th 4'!C69&gt;0,'5th 4'!H4,IF('5th 4'!K69&gt;0,'5th 4'!P4,IF('5th 4'!S69&gt;0,'5th 4'!X4,0)))</f>
        <v>0</v>
      </c>
      <c r="G3881" s="102">
        <f>IF('5th 5'!C69&gt;0,'5th 5'!H4,IF('5th 5'!K69&gt;0,'5th 5'!P4,IF('5th 5'!S69&gt;0,'5th 5'!X4,0)))</f>
        <v>0</v>
      </c>
      <c r="H3881" s="102">
        <f>IF('5th 6'!C69&gt;0,'5th 6'!H4,IF('5th 6'!K69&gt;0,'5th 6'!P4,IF('5th 6'!S69&gt;0,'5th 6'!X4,0)))</f>
        <v>0</v>
      </c>
      <c r="I3881" s="481"/>
      <c r="J3881" s="481"/>
      <c r="K3881" s="482"/>
      <c r="L3881" s="102">
        <f>IF('6th 1'!C69&gt;0,'6th 1'!H4,IF('6th 1'!K69&gt;0,'6th 1'!P4,IF('6th 1'!S69&gt;0,'6th 1'!X4,0)))</f>
        <v>0</v>
      </c>
      <c r="M3881" s="102">
        <f>IF('6th 2'!C69&gt;0,'6th 2'!H4,IF('6th 2'!K69&gt;0,'6th 2'!P4,IF('6th 2'!S69&gt;0,'6th 2'!X4,0)))</f>
        <v>0</v>
      </c>
      <c r="N3881" s="102">
        <f>IF('6th 3'!C69&gt;0,'6th 3'!H4,IF('6th 3'!K69&gt;0,'6th 3'!P4,IF('6th 3'!S69&gt;0,'6th 3'!X4,0)))</f>
        <v>0</v>
      </c>
      <c r="O3881" s="102">
        <f>IF('6th 4'!C69&gt;0,'6th 4'!H4,IF('6th 4'!K69&gt;0,'6th 4'!P4,IF('6th 4'!S69&gt;0,'6th 4'!X4,0)))</f>
        <v>0</v>
      </c>
      <c r="P3881" s="102">
        <f>IF('6th 5'!C69&gt;0,'6th 5'!H4,IF('6th 5'!K69&gt;0,'6th 5'!P4,IF('6th 5'!S69&gt;0,'6th 5'!X4,0)))</f>
        <v>0</v>
      </c>
      <c r="Q3881" s="102">
        <f>IF('6th 6'!C69&gt;0,'6th 6'!H4,IF('6th 6'!K69&gt;0,'6th 6'!#REF!,IF('6th 6'!S69&gt;0,'6th 6'!X4,0)))</f>
        <v>0</v>
      </c>
      <c r="R3881" s="102">
        <f>IF('6th 7'!C69&gt;0,'6th 7'!H4,IF('6th 7'!K69&gt;0,'6th 7'!P4,IF('6th 7'!S69&gt;0,'6th 7'!X4,0)))</f>
        <v>0</v>
      </c>
      <c r="S3881" s="430"/>
      <c r="T3881" s="430"/>
      <c r="U3881" s="432"/>
      <c r="V3881" s="460" t="s">
        <v>41</v>
      </c>
      <c r="W3881" s="461"/>
      <c r="X3881" s="461"/>
      <c r="Y3881" s="462"/>
      <c r="Z3881" s="510"/>
    </row>
    <row r="3882" spans="1:26" ht="17.25" thickBot="1">
      <c r="A3882" s="77" t="s">
        <v>11</v>
      </c>
      <c r="B3882" s="78"/>
      <c r="C3882" s="102">
        <v>100</v>
      </c>
      <c r="D3882" s="102">
        <v>100</v>
      </c>
      <c r="E3882" s="102">
        <v>100</v>
      </c>
      <c r="F3882" s="102">
        <v>100</v>
      </c>
      <c r="G3882" s="102">
        <v>100</v>
      </c>
      <c r="H3882" s="102">
        <v>100</v>
      </c>
      <c r="I3882" s="465">
        <f>(C3886*C3881)+(D3886*D3881)+(E3886*E3881)+(F3886*F3881)+(G3886*G3881)+(H3886*H3881)</f>
        <v>0</v>
      </c>
      <c r="J3882" s="84"/>
      <c r="K3882" s="103" t="e">
        <f>IF(J3884&gt;=4,"A+",IF(J3884&gt;=3.75,"A",IF(J3884&gt;=3.5,"A-",IF(J3884&gt;=3.25,"B+",IF(J3884&gt;=3,"B",IF(J3884&gt;=2.75,"B-",IF(J3884&gt;=2.5,"C+",IF(J3884&gt;=2,"C","F"))))))))</f>
        <v>#DIV/0!</v>
      </c>
      <c r="L3882" s="102">
        <v>100</v>
      </c>
      <c r="M3882" s="102">
        <v>100</v>
      </c>
      <c r="N3882" s="102">
        <v>100</v>
      </c>
      <c r="O3882" s="102">
        <v>100</v>
      </c>
      <c r="P3882" s="102">
        <v>100</v>
      </c>
      <c r="Q3882" s="102">
        <v>100</v>
      </c>
      <c r="R3882" s="102">
        <v>100</v>
      </c>
      <c r="S3882" s="465">
        <f>(L3886*L3881)+(M3886*M3881)+(N3886*N3881)+(O3886*O3881)+(P3886*P3881)+(Q3886*Q3881)+(R3886*R3881)</f>
        <v>0</v>
      </c>
      <c r="T3882" s="84"/>
      <c r="U3882" s="103" t="e">
        <f>IF(T3884&gt;=4,"A+",IF(T3884&gt;=3.75,"A",IF(T3884&gt;=3.5,"A-",IF(T3884&gt;=3.25,"B+",IF(T3884&gt;=3,"B",IF(T3884&gt;=2.75,"B-",IF(T3884&gt;=2.5,"C+",IF(T3884&gt;=2,"C","F"))))))))</f>
        <v>#DIV/0!</v>
      </c>
      <c r="V3882" s="467" t="s">
        <v>29</v>
      </c>
      <c r="W3882" s="469" t="s">
        <v>0</v>
      </c>
      <c r="X3882" s="469" t="s">
        <v>3</v>
      </c>
      <c r="Y3882" s="476" t="s">
        <v>2</v>
      </c>
      <c r="Z3882" s="510"/>
    </row>
    <row r="3883" spans="1:26" ht="17.25" thickTop="1">
      <c r="A3883" s="77" t="s">
        <v>28</v>
      </c>
      <c r="B3883" s="86"/>
      <c r="C3883" s="104">
        <f>IF('5th 1'!C69&gt;0,'5th 1'!C69,IF('5th 1'!K69&gt;0,'5th 1'!K69,IF('5th 1'!S69&gt;0,'5th 1'!S69,0)))</f>
        <v>0</v>
      </c>
      <c r="D3883" s="104">
        <f>IF('5th 2'!C69&gt;0,'5th 2'!C69,IF('5th 2'!K69&gt;0,'5th 2'!K69,IF('5th 2'!S69&gt;0,'5th 2'!S69,0)))</f>
        <v>0</v>
      </c>
      <c r="E3883" s="104">
        <f>IF('5th 3'!C69&gt;0,'5th 3'!C69,IF('5th 3'!K69&gt;0,'5th 3'!K69,IF('5th 3'!S69&gt;0,'5th 3'!S69,0)))</f>
        <v>0</v>
      </c>
      <c r="F3883" s="104">
        <f>IF('5th 4'!C69&gt;0,'5th 4'!C69,IF('5th 4'!K69&gt;0,'5th 4'!K69,IF('5th 4'!S69&gt;0,'5th 4'!S69,0)))</f>
        <v>0</v>
      </c>
      <c r="G3883" s="104">
        <f>IF('5th 5'!C69&gt;0,'5th 5'!C69,IF('5th 5'!K69&gt;0,'5th 5'!K69,IF('5th 5'!S69&gt;0,'5th 5'!S69,0)))</f>
        <v>0</v>
      </c>
      <c r="H3883" s="104">
        <f>IF('5th 6'!C69&gt;0,'5th 6'!C69,IF('5th 6'!K69&gt;0,'5th 6'!K69,IF('5th 6'!S69&gt;0,'5th 6'!S69,0)))</f>
        <v>0</v>
      </c>
      <c r="I3883" s="448"/>
      <c r="J3883" s="98"/>
      <c r="K3883" s="90"/>
      <c r="L3883" s="104">
        <f>IF('6th 1'!C69&gt;0,'6th 1'!C69,IF('6th 1'!K69&gt;0,'6th 1'!K69,IF('6th 1'!S69&gt;0,'6th 1'!S69,0)))</f>
        <v>0</v>
      </c>
      <c r="M3883" s="104">
        <f>IF('6th 2'!C69&gt;0,'6th 2'!C69,IF('6th 2'!K69&gt;0,'6th 2'!K69,IF('6th 2'!S69&gt;0,'6th 2'!S69,0)))</f>
        <v>0</v>
      </c>
      <c r="N3883" s="104">
        <f>IF('6th 3'!C69&gt;0,'6th 3'!C69,IF('6th 3'!K69&gt;0,'6th 3'!K69,IF('6th 3'!S69&gt;0,'6th 3'!S69,0)))</f>
        <v>0</v>
      </c>
      <c r="O3883" s="104">
        <f>IF('6th 4'!C69&gt;0,'6th 4'!C69,IF('6th 4'!K69&gt;0,'6th 4'!K69,IF('6th 4'!S69&gt;0,'6th 4'!S69,0)))</f>
        <v>0</v>
      </c>
      <c r="P3883" s="104">
        <f>IF('6th 5'!C69&gt;0,'6th 5'!C69,IF('6th 5'!K69&gt;0,'6th 5'!K69,IF('6th 5'!S69&gt;0,'6th 5'!S69,0)))</f>
        <v>0</v>
      </c>
      <c r="Q3883" s="104">
        <f>IF('6th 6'!C69&gt;0,'6th 6'!C69,IF('6th 6'!K69&gt;0,'6th 6'!K69,IF('6th 6'!S69&gt;0,'6th 6'!S69,0)))</f>
        <v>0</v>
      </c>
      <c r="R3883" s="104">
        <f>IF('6th 7'!C69&gt;0,'6th 7'!C69,IF('6th 7'!K69&gt;0,'6th 7'!K69,IF('6th 7'!S69&gt;0,'6th 7'!S69,0)))</f>
        <v>0</v>
      </c>
      <c r="S3883" s="448"/>
      <c r="T3883" s="98"/>
      <c r="U3883" s="90"/>
      <c r="V3883" s="468"/>
      <c r="W3883" s="470"/>
      <c r="X3883" s="471"/>
      <c r="Y3883" s="477"/>
      <c r="Z3883" s="510"/>
    </row>
    <row r="3884" spans="1:26" ht="16.5" customHeight="1">
      <c r="A3884" s="423" t="s">
        <v>26</v>
      </c>
      <c r="B3884" s="91" t="s">
        <v>60</v>
      </c>
      <c r="C3884" s="104">
        <f>IF('5th 1'!C69&gt;0,'5th 1'!J69,IF('5th 1'!K69&gt;0,'5th 1'!R69,IF('5th 1'!S69&gt;0,'5th 1'!Z69,0)))</f>
        <v>0</v>
      </c>
      <c r="D3884" s="104">
        <f>IF('5th 2'!C69&gt;0,'5th 2'!J69,IF('5th 2'!K69&gt;0,'5th 2'!R69,IF('5th 2'!S69&gt;0,'5th 2'!Z69,0)))</f>
        <v>0</v>
      </c>
      <c r="E3884" s="104">
        <f>IF('5th 3'!C69&gt;0,'5th 3'!J69,IF('5th 3'!K69&gt;0,'5th 3'!R69,IF('5th 3'!S69&gt;0,'5th 3'!Z69,0)))</f>
        <v>0</v>
      </c>
      <c r="F3884" s="104">
        <f>IF('5th 4'!C69&gt;0,'5th 4'!J69,IF('5th 4'!K69&gt;0,'5th 4'!R69,IF('5th 4'!S69&gt;0,'5th 4'!Z69,0)))</f>
        <v>0</v>
      </c>
      <c r="G3884" s="104">
        <f>IF('5th 5'!C69&gt;0,'5th 5'!J69,IF('5th 5'!K69&gt;0,'5th 5'!R69,IF('5th 5'!S69&gt;0,'5th 5'!Z69,0)))</f>
        <v>0</v>
      </c>
      <c r="H3884" s="104">
        <f>IF('5th 6'!C69&gt;0,'5th 6'!J69,IF('5th 6'!K69&gt;0,'5th 6'!R69,IF('5th 6'!S69&gt;0,'5th 6'!Z69,0)))</f>
        <v>0</v>
      </c>
      <c r="I3884" s="448"/>
      <c r="J3884" s="440" t="e">
        <f>I3882/(C3881+D3881+E3881+F3881+G3881+H3881)</f>
        <v>#DIV/0!</v>
      </c>
      <c r="K3884" s="442" t="e">
        <f>IF(J3884&gt;=2.5,K3882,IF(J3884&gt;=2.25,"C",IF(J3884&gt;=2,"D",IF(J3884=0,0,"F"))))</f>
        <v>#DIV/0!</v>
      </c>
      <c r="L3884" s="107">
        <f>IF('6th 1'!C69&gt;0,'6th 1'!J69,IF('6th 1'!K69&gt;0,'6th 1'!R69,IF('6th 1'!S69&gt;0,'6th 1'!Z69,0)))</f>
        <v>0</v>
      </c>
      <c r="M3884" s="104">
        <f>IF('6th 2'!C69&gt;0,'6th 2'!J69,IF('6th 2'!K69&gt;0,'6th 2'!R69,IF('6th 2'!S69&gt;0,'6th 2'!Z69,0)))</f>
        <v>0</v>
      </c>
      <c r="N3884" s="104">
        <f>IF('6th 3'!C69&gt;0,'6th 3'!J69,IF('6th 3'!K69&gt;0,'6th 3'!R69,IF('6th 3'!S69&gt;0,'6th 3'!Z69,0)))</f>
        <v>0</v>
      </c>
      <c r="O3884" s="104">
        <f>IF('6th 4'!C69&gt;0,'6th 4'!J69,IF('6th 4'!K69&gt;0,'6th 4'!R69,IF('6th 4'!S69&gt;0,'6th 4'!Z69,0)))</f>
        <v>0</v>
      </c>
      <c r="P3884" s="104">
        <f>IF('6th 5'!C69&gt;0,'6th 5'!J69,IF('6th 5'!K69&gt;0,'6th 5'!R69,IF('6th 5'!S69&gt;0,'6th 5'!Z69,0)))</f>
        <v>0</v>
      </c>
      <c r="Q3884" s="104">
        <f>IF('6th 6'!C69&gt;0,'6th 6'!J69,IF('6th 6'!K69&gt;0,'6th 6'!R69,IF('6th 6'!S69&gt;0,'6th 6'!Z69,0)))</f>
        <v>0</v>
      </c>
      <c r="R3884" s="104">
        <f>IF('6th 7'!C69&gt;0,'6th 7'!J69,IF('6th 7'!K69&gt;0,'6th 7'!R69,IF('6th 7'!S69&gt;0,'6th 7'!Z69,0)))</f>
        <v>0</v>
      </c>
      <c r="S3884" s="448"/>
      <c r="T3884" s="440" t="e">
        <f>S3882/(L3881+M3881+N3881+O3881+P3881+Q3881+R3881)</f>
        <v>#DIV/0!</v>
      </c>
      <c r="U3884" s="442" t="e">
        <f>IF(T3884&gt;=2.5,U3882,IF(T3884&gt;=2.25,"C",IF(T3884&gt;=2,"D",IF(T3884=0,0,"F"))))</f>
        <v>#DIV/0!</v>
      </c>
      <c r="V3884" s="443" t="s">
        <v>40</v>
      </c>
      <c r="W3884" s="443"/>
      <c r="X3884" s="443"/>
      <c r="Y3884" s="443"/>
      <c r="Z3884" s="510"/>
    </row>
    <row r="3885" spans="1:26" ht="16.5" customHeight="1">
      <c r="A3885" s="424"/>
      <c r="B3885" s="91" t="s">
        <v>67</v>
      </c>
      <c r="C3885" s="117">
        <f>'5th 1'!AA69</f>
        <v>0</v>
      </c>
      <c r="D3885" s="117">
        <f>'5th 2'!AA69</f>
        <v>0</v>
      </c>
      <c r="E3885" s="117">
        <f>'5th 3'!AA69</f>
        <v>0</v>
      </c>
      <c r="F3885" s="117">
        <f>'5th 4'!AA69</f>
        <v>0</v>
      </c>
      <c r="G3885" s="117">
        <f>'5th 5'!AA69</f>
        <v>0</v>
      </c>
      <c r="H3885" s="117">
        <f>'5th 6'!AA69</f>
        <v>0</v>
      </c>
      <c r="I3885" s="448"/>
      <c r="J3885" s="441"/>
      <c r="K3885" s="442"/>
      <c r="L3885" s="118">
        <f>'6th 1'!AA69</f>
        <v>0</v>
      </c>
      <c r="M3885" s="117">
        <f>'6th 2'!AA69</f>
        <v>0</v>
      </c>
      <c r="N3885" s="117">
        <f>'6th 3'!AA69</f>
        <v>0</v>
      </c>
      <c r="O3885" s="117">
        <f>'6th 4'!AA69</f>
        <v>0</v>
      </c>
      <c r="P3885" s="117">
        <f>'6th 5'!AA69</f>
        <v>0</v>
      </c>
      <c r="Q3885" s="117">
        <f>'6th 6'!AA69</f>
        <v>0</v>
      </c>
      <c r="R3885" s="117">
        <f>'6th 7'!AA69</f>
        <v>0</v>
      </c>
      <c r="S3885" s="448"/>
      <c r="T3885" s="441"/>
      <c r="U3885" s="442"/>
      <c r="V3885" s="444">
        <f>IF((C3886+C3888)=0,0,C3881)+IF((D3886+D3888)=0,0,D3881)+IF((E3886+E3888)=0,0,E3881)+IF((F3886+F3888)=0,0,F3881)+IF((G3886+G3888)=0,0,G3881)+IF((H3886+H3888)=0,0,H3881)+IF((L3886+L3888)=0,0,L3881)+IF((M3886+M3888)=0,0,M3881)+IF((N3886+N3888)=0,0,N3881)+IF((O3886+O3888)=0,0,O3881)+IF((P3886+P3888)=0,0,P3881)+IF((Q3886+Q3888)=0,0,Q3881)+IF((R3886+R3888)=0,0,R3881)+IF(G3905&gt;0,1.5,0)</f>
        <v>0</v>
      </c>
      <c r="W3885" s="447">
        <f>I3882+S3882+(G3905*1.5)</f>
        <v>0</v>
      </c>
      <c r="X3885" s="440" t="e">
        <f>IF(S3882&gt;0,(W3885/31.5),J3884)</f>
        <v>#DIV/0!</v>
      </c>
      <c r="Y3885" s="164" t="e">
        <f>IF(X3885&gt;=4,"A+",IF(X3885&gt;=3.75,"A",IF(X3885&gt;=3.5,"A-",IF(X3885&gt;=3.25,"B+",IF(X3885&gt;=3,"B",IF(X3885&gt;=2.75,"B-",IF(X3885&gt;=2.5,"C+",IF(X3885&gt;=2,"C","F"))))))))</f>
        <v>#DIV/0!</v>
      </c>
      <c r="Z3885" s="510"/>
    </row>
    <row r="3886" spans="1:26" ht="16.5">
      <c r="A3886" s="424"/>
      <c r="B3886" s="91" t="s">
        <v>1</v>
      </c>
      <c r="C3886" s="104">
        <f>'5th 1'!AC69</f>
        <v>0</v>
      </c>
      <c r="D3886" s="104">
        <f>'5th 2'!AC69</f>
        <v>0</v>
      </c>
      <c r="E3886" s="104">
        <f>'5th 3'!AC69</f>
        <v>0</v>
      </c>
      <c r="F3886" s="104">
        <f>'5th 4'!AC69</f>
        <v>0</v>
      </c>
      <c r="G3886" s="104">
        <f>'5th 5'!AC69</f>
        <v>0</v>
      </c>
      <c r="H3886" s="104">
        <f>'5th 6'!AC69</f>
        <v>0</v>
      </c>
      <c r="I3886" s="448"/>
      <c r="J3886" s="98"/>
      <c r="K3886" s="110"/>
      <c r="L3886" s="107">
        <f>'6th 1'!AC69</f>
        <v>0</v>
      </c>
      <c r="M3886" s="104">
        <f>'6th 2'!AC69</f>
        <v>0</v>
      </c>
      <c r="N3886" s="104">
        <f>'6th 3'!AC69</f>
        <v>0</v>
      </c>
      <c r="O3886" s="104">
        <f>'6th 4'!AC69</f>
        <v>0</v>
      </c>
      <c r="P3886" s="104">
        <f>'6th 5'!AC69</f>
        <v>0</v>
      </c>
      <c r="Q3886" s="104">
        <f>'6th 6'!AC69</f>
        <v>0</v>
      </c>
      <c r="R3886" s="104">
        <f>'6th 7'!AC69</f>
        <v>0</v>
      </c>
      <c r="S3886" s="448"/>
      <c r="T3886" s="98"/>
      <c r="U3886" s="110"/>
      <c r="V3886" s="445"/>
      <c r="W3886" s="448"/>
      <c r="X3886" s="441"/>
      <c r="Y3886" s="451" t="e">
        <f>IF(S3882&gt;0,(IF(X3885&gt;=2.5,Y3885,IF(X3885&gt;=2.25,"C",IF(X3885&gt;=2,"D","F")))),K3884)</f>
        <v>#DIV/0!</v>
      </c>
      <c r="Z3886" s="510"/>
    </row>
    <row r="3887" spans="1:26" ht="17.25" customHeight="1" thickBot="1">
      <c r="A3887" s="424"/>
      <c r="B3887" s="91" t="s">
        <v>2</v>
      </c>
      <c r="C3887" s="104" t="str">
        <f>'5th 1'!AB69</f>
        <v/>
      </c>
      <c r="D3887" s="104" t="str">
        <f>'5th 2'!AB69</f>
        <v/>
      </c>
      <c r="E3887" s="104" t="str">
        <f>'5th 3'!AB69</f>
        <v/>
      </c>
      <c r="F3887" s="104" t="str">
        <f>'5th 4'!AB69</f>
        <v/>
      </c>
      <c r="G3887" s="104" t="str">
        <f>'5th 5'!AB69</f>
        <v/>
      </c>
      <c r="H3887" s="104" t="str">
        <f>'5th 6'!AB69</f>
        <v/>
      </c>
      <c r="I3887" s="448"/>
      <c r="J3887" s="98"/>
      <c r="K3887" s="109"/>
      <c r="L3887" s="111" t="str">
        <f>'6th 1'!AB69</f>
        <v/>
      </c>
      <c r="M3887" s="104" t="str">
        <f>'6th 2'!AB69</f>
        <v/>
      </c>
      <c r="N3887" s="104" t="str">
        <f>'6th 3'!AB69</f>
        <v/>
      </c>
      <c r="O3887" s="104" t="str">
        <f>'6th 4'!AB69</f>
        <v/>
      </c>
      <c r="P3887" s="104" t="str">
        <f>'6th 5'!AB69</f>
        <v/>
      </c>
      <c r="Q3887" s="104" t="str">
        <f>'6th 6'!AB69</f>
        <v/>
      </c>
      <c r="R3887" s="104" t="str">
        <f>'6th 7'!AB69</f>
        <v/>
      </c>
      <c r="S3887" s="448"/>
      <c r="T3887" s="98"/>
      <c r="U3887" s="109"/>
      <c r="V3887" s="446"/>
      <c r="W3887" s="449"/>
      <c r="X3887" s="450"/>
      <c r="Y3887" s="452"/>
      <c r="Z3887" s="510"/>
    </row>
    <row r="3888" spans="1:26" ht="17.25" thickTop="1">
      <c r="A3888" s="413" t="s">
        <v>127</v>
      </c>
      <c r="B3888" s="91" t="s">
        <v>1</v>
      </c>
      <c r="C3888" s="104">
        <f>'5th 1'!AD69</f>
        <v>0</v>
      </c>
      <c r="D3888" s="104">
        <f>'5th 2'!AD69</f>
        <v>0</v>
      </c>
      <c r="E3888" s="104">
        <f>'5th 3'!AD69</f>
        <v>0</v>
      </c>
      <c r="F3888" s="104">
        <f>'5th 4'!AD69</f>
        <v>0</v>
      </c>
      <c r="G3888" s="104">
        <f>'5th 5'!AD69</f>
        <v>0</v>
      </c>
      <c r="H3888" s="104">
        <f>'5th 6'!AD69</f>
        <v>0</v>
      </c>
      <c r="I3888" s="415">
        <f>(C3888*C3881)+(D3888*D3881)+(E3888*E3881)+(F3888*F3881)+(G3888*G3881)+(H3888*H3881)</f>
        <v>0</v>
      </c>
      <c r="J3888" s="417">
        <f>IF(C3888&gt;0,(C3886*C3881),0)+IF(D3888&gt;0,(D3886*D3881),0)+IF(E3888&gt;0,(E3886*E3881),0)+IF(F3888&gt;0,(F3886*F3881),0)+IF(G3888&gt;0,(G3886*G3881),0)+IF(H3888&gt;0,(H3886*H3881),0)</f>
        <v>0</v>
      </c>
      <c r="K3888" s="418">
        <f>IF(C3888&gt;C3886,((C3888*C3881)-(C3886*C3881)),0)+IF(D3888&gt;D3886,((D3888*D3881)-(D3886*D3881)),0)+IF(E3888&gt;E3886,((E3888*E3881)-(E3886*E3881)),0)+IF(F3888&gt;F3886,((F3888*F3881)-(F3886*F3881)),0)+IF(G3888&gt;G3886,((G3888*G3881)-(G3886*G3881)),0)+IF(H3888&gt;H3886,((H3888*H3881)-(H3886*H3881)),0)</f>
        <v>0</v>
      </c>
      <c r="L3888" s="165">
        <f>'6th 1'!AD69</f>
        <v>0</v>
      </c>
      <c r="M3888" s="104">
        <f>'6th 2'!AD69</f>
        <v>0</v>
      </c>
      <c r="N3888" s="104">
        <f>'6th 3'!AD69</f>
        <v>0</v>
      </c>
      <c r="O3888" s="104">
        <f>'6th 4'!AD69</f>
        <v>0</v>
      </c>
      <c r="P3888" s="104">
        <f>'6th 5'!AD69</f>
        <v>0</v>
      </c>
      <c r="Q3888" s="104">
        <f>'6th 6'!AD69</f>
        <v>0</v>
      </c>
      <c r="R3888" s="104">
        <f>'6th 7'!AD69</f>
        <v>0</v>
      </c>
      <c r="S3888" s="403">
        <f>(L3888*L3881)+(M3888*M3881)+(N3888*N3881)+(O3888*O3881)+(P3888*P3881)+(Q3888*Q3881)+(R3888*R3881)</f>
        <v>0</v>
      </c>
      <c r="T3888" s="417">
        <f>IF(L3888&gt;0,(L3886*L3881),0)+IF(M3888&gt;0,(M3886*M3881),0)+IF(N3888&gt;0,(N3886*N3881),0)+IF(O3888&gt;0,(O3886*O3881),0)+IF(P3888&gt;0,(P3886*P3881),0)+IF(Q3888&gt;0,(Q3886*Q3881),0)+IF(R3888&gt;0,(R3886*R3881),0)</f>
        <v>0</v>
      </c>
      <c r="U3888" s="399">
        <f>IF(L3888&gt;L3886,((L3888*L3881)-(L3886*L3881)),0)+IF(M3888&gt;M3886,((M3888*M3881)-(M3886*M3881)),0)+IF(N3888&gt;N3886,((N3888*N3881)-(N3886*N3881)),0)+IF(O3888&gt;O3886,((O3888*O3881)-(O3886*O3881)),0)+IF(P3888&gt;P3886,((P3888*P3881)-(P3886*P3881)),0)+IF(Q3888&gt;Q3886,((Q3888*Q3881)-(Q3886*Q3881)),0)+IF(R3888&gt;R3886,((R3888*R3881)-(R3886*R3881)),0)</f>
        <v>0</v>
      </c>
      <c r="V3888" s="401">
        <f>I3888+S3888</f>
        <v>0</v>
      </c>
      <c r="W3888" s="436">
        <f>J3888+T3888</f>
        <v>0</v>
      </c>
      <c r="X3888" s="438">
        <f>K3888+U3888</f>
        <v>0</v>
      </c>
      <c r="Y3888" s="405">
        <f>IF(V3880&gt;0,(X3888+Y3875),0)</f>
        <v>0</v>
      </c>
      <c r="Z3888" s="510"/>
    </row>
    <row r="3889" spans="1:26" ht="15.75" customHeight="1" thickBot="1">
      <c r="A3889" s="414"/>
      <c r="B3889" s="157" t="s">
        <v>23</v>
      </c>
      <c r="C3889" s="181" t="str">
        <f>'5th 1'!AE69</f>
        <v/>
      </c>
      <c r="D3889" s="181" t="str">
        <f>'5th 2'!AE69</f>
        <v/>
      </c>
      <c r="E3889" s="181" t="str">
        <f>'5th 3'!AE69</f>
        <v/>
      </c>
      <c r="F3889" s="181" t="str">
        <f>'5th 4'!AE69</f>
        <v/>
      </c>
      <c r="G3889" s="181" t="str">
        <f>'5th 5'!AE69</f>
        <v/>
      </c>
      <c r="H3889" s="181" t="str">
        <f>'5th 6'!AE69</f>
        <v/>
      </c>
      <c r="I3889" s="416"/>
      <c r="J3889" s="416"/>
      <c r="K3889" s="419"/>
      <c r="L3889" s="181" t="str">
        <f>'6th 1'!AE69</f>
        <v/>
      </c>
      <c r="M3889" s="181" t="str">
        <f>'6th 2'!AE69</f>
        <v/>
      </c>
      <c r="N3889" s="181" t="str">
        <f>'6th 3'!AE69</f>
        <v/>
      </c>
      <c r="O3889" s="181" t="str">
        <f>'6th 4'!AE69</f>
        <v/>
      </c>
      <c r="P3889" s="181" t="str">
        <f>'6th 5'!AE69</f>
        <v/>
      </c>
      <c r="Q3889" s="181" t="str">
        <f>'6th 6'!AE69</f>
        <v/>
      </c>
      <c r="R3889" s="181" t="str">
        <f>'6th 7'!AE69</f>
        <v/>
      </c>
      <c r="S3889" s="420"/>
      <c r="T3889" s="420"/>
      <c r="U3889" s="400"/>
      <c r="V3889" s="402"/>
      <c r="W3889" s="437"/>
      <c r="X3889" s="439"/>
      <c r="Y3889" s="406"/>
      <c r="Z3889" s="510"/>
    </row>
    <row r="3890" spans="1:26" ht="21" customHeight="1" thickTop="1" thickBot="1">
      <c r="A3890" s="435" t="s">
        <v>32</v>
      </c>
      <c r="B3890" s="435"/>
      <c r="C3890" s="435"/>
      <c r="D3890" s="435"/>
      <c r="E3890" s="435"/>
      <c r="F3890" s="435"/>
      <c r="G3890" s="435"/>
      <c r="H3890" s="435"/>
      <c r="I3890" s="435"/>
      <c r="J3890" s="435"/>
      <c r="K3890" s="435"/>
      <c r="L3890" s="435"/>
      <c r="M3890" s="435"/>
      <c r="N3890" s="435"/>
      <c r="O3890" s="435"/>
      <c r="P3890" s="435"/>
      <c r="Q3890" s="435"/>
      <c r="R3890" s="435"/>
      <c r="S3890" s="435"/>
      <c r="T3890" s="435"/>
      <c r="U3890" s="435"/>
      <c r="V3890" s="435"/>
      <c r="W3890" s="435"/>
      <c r="X3890" s="435"/>
      <c r="Y3890" s="435"/>
      <c r="Z3890" s="510"/>
    </row>
    <row r="3891" spans="1:26" ht="17.25" thickTop="1" thickBot="1">
      <c r="A3891" s="425" t="s">
        <v>48</v>
      </c>
      <c r="B3891" s="426"/>
      <c r="C3891" s="426"/>
      <c r="D3891" s="426"/>
      <c r="E3891" s="426"/>
      <c r="F3891" s="426"/>
      <c r="G3891" s="426"/>
      <c r="H3891" s="426"/>
      <c r="I3891" s="426"/>
      <c r="J3891" s="426"/>
      <c r="K3891" s="427"/>
      <c r="L3891" s="426" t="s">
        <v>49</v>
      </c>
      <c r="M3891" s="426"/>
      <c r="N3891" s="426"/>
      <c r="O3891" s="426"/>
      <c r="P3891" s="426"/>
      <c r="Q3891" s="426"/>
      <c r="R3891" s="426"/>
      <c r="S3891" s="426"/>
      <c r="T3891" s="426"/>
      <c r="U3891" s="427"/>
      <c r="V3891" s="160"/>
      <c r="W3891" s="428" t="s">
        <v>39</v>
      </c>
      <c r="X3891" s="428"/>
      <c r="Y3891" s="161"/>
      <c r="Z3891" s="510"/>
    </row>
    <row r="3892" spans="1:26" ht="17.25" thickTop="1">
      <c r="A3892" s="99" t="s">
        <v>22</v>
      </c>
      <c r="B3892" s="100"/>
      <c r="C3892" s="101">
        <f>'7th 1'!B4</f>
        <v>401</v>
      </c>
      <c r="D3892" s="101">
        <f>'7th 2'!B4</f>
        <v>402</v>
      </c>
      <c r="E3892" s="101">
        <f>'7th 3'!B4</f>
        <v>403</v>
      </c>
      <c r="F3892" s="101">
        <f>'7th 4'!B4</f>
        <v>404</v>
      </c>
      <c r="G3892" s="101">
        <f>'7th 5'!B4</f>
        <v>405</v>
      </c>
      <c r="H3892" s="101">
        <f>'7th 6'!B4</f>
        <v>406</v>
      </c>
      <c r="I3892" s="429" t="s">
        <v>0</v>
      </c>
      <c r="J3892" s="429" t="s">
        <v>3</v>
      </c>
      <c r="K3892" s="431" t="s">
        <v>2</v>
      </c>
      <c r="L3892" s="101">
        <f>'8th 1'!B4</f>
        <v>407</v>
      </c>
      <c r="M3892" s="101">
        <f>'8th 2'!B4</f>
        <v>408</v>
      </c>
      <c r="N3892" s="101">
        <f>'8th 3'!B4</f>
        <v>409</v>
      </c>
      <c r="O3892" s="101">
        <f>'8th 4'!B4</f>
        <v>410</v>
      </c>
      <c r="P3892" s="101">
        <f>'8th 5'!B4</f>
        <v>411</v>
      </c>
      <c r="Q3892" s="101">
        <f>'8th 6'!B4</f>
        <v>412</v>
      </c>
      <c r="R3892" s="101">
        <f>'8th 7'!B4</f>
        <v>0</v>
      </c>
      <c r="S3892" s="429" t="s">
        <v>0</v>
      </c>
      <c r="T3892" s="429" t="s">
        <v>3</v>
      </c>
      <c r="U3892" s="431" t="s">
        <v>2</v>
      </c>
      <c r="V3892" s="433" t="s">
        <v>62</v>
      </c>
      <c r="W3892" s="434"/>
      <c r="X3892" s="434"/>
      <c r="Y3892" s="162" t="str">
        <f>IF(X3893&gt;=4,"A+",IF(X3893&gt;=3.75,"A",IF(X3893&gt;=3.5,"A-",IF(X3893&gt;=3.25,"B+",IF(X3893&gt;=3,"B",IF(X3893&gt;=2.75,"B-",IF(X3893&gt;=2.5,"C+",IF(X3893&gt;=2,"C","F"))))))))</f>
        <v>F</v>
      </c>
      <c r="Z3892" s="510"/>
    </row>
    <row r="3893" spans="1:26" ht="65.25" customHeight="1">
      <c r="A3893" s="77" t="s">
        <v>63</v>
      </c>
      <c r="B3893" s="86"/>
      <c r="C3893" s="79">
        <f>IF('7th 1'!C69&gt;0,'7th 1'!D6,IF('7th 1'!K69&gt;0,'7th 1'!L6,IF('7th 1'!S69&gt;0,'7th 1'!T6,0)))</f>
        <v>0</v>
      </c>
      <c r="D3893" s="79">
        <f>IF('7th 2'!C69&gt;0,'7th 2'!D6,IF('7th 2'!K69&gt;0,'7th 2'!L6,IF('7th 2'!S69&gt;0,'7th 2'!T6,0)))</f>
        <v>0</v>
      </c>
      <c r="E3893" s="79">
        <f>IF('7th 3'!C69&gt;0,'7th 3'!D6,IF('7th 3'!K69&gt;0,'7th 3'!L6,IF('7th 3'!S69&gt;0,'7th 3'!T6,0)))</f>
        <v>0</v>
      </c>
      <c r="F3893" s="79">
        <f>IF('7th 4'!C69&gt;0,'7th 4'!D6,IF('7th 4'!K69&gt;0,'7th 4'!L6,IF('7th 4'!S69&gt;0,'7th 4'!T6,0)))</f>
        <v>0</v>
      </c>
      <c r="G3893" s="79">
        <f>IF('7th 5'!C69&gt;0,'7th 5'!D6,IF('7th 5'!K69&gt;0,'7th 5'!L6,IF('7th 5'!S69&gt;0,'7th 5'!T6,0)))</f>
        <v>0</v>
      </c>
      <c r="H3893" s="79">
        <f>IF('7th 6'!C69&gt;0,'7th 6'!D6,IF('7th 6'!K69&gt;0,'7th 6'!L6,IF('7th 6'!S69&gt;0,'7th 6'!T6,0)))</f>
        <v>0</v>
      </c>
      <c r="I3893" s="429"/>
      <c r="J3893" s="429"/>
      <c r="K3893" s="431"/>
      <c r="L3893" s="79">
        <f>IF('8th 1'!C69&gt;0,'8th 1'!D6,IF('8th 1'!K69&gt;0,'8th 1'!L6,IF('8th 1'!S69&gt;0,'8th 1'!T6,0)))</f>
        <v>0</v>
      </c>
      <c r="M3893" s="79">
        <f>IF('8th 2'!C69&gt;0,'8th 2'!D6,IF('8th 2'!K69&gt;0,'8th 2'!L6,IF('8th 2'!S69&gt;0,'8th 2'!T6,0)))</f>
        <v>0</v>
      </c>
      <c r="N3893" s="79">
        <f>IF('8th 3'!C69&gt;0,'8th 3'!D6,IF('8th 3'!K69&gt;0,'8th 3'!L6,IF('8th 3'!S69&gt;0,'8th 3'!T6,0)))</f>
        <v>0</v>
      </c>
      <c r="O3893" s="79">
        <f>IF('8th 4'!C69&gt;0,'8th 4'!D6,IF('8th 4'!K69&gt;0,'8th 4'!L6,IF('8th 4'!S69&gt;0,'8th 4'!T6,0)))</f>
        <v>0</v>
      </c>
      <c r="P3893" s="79">
        <f>IF('8th 5'!C69&gt;0,'8th 5'!D6,IF('8th 5'!K69&gt;0,'8th 5'!L6,IF('8th 5'!S69&gt;0,'8th 5'!T6,0)))</f>
        <v>0</v>
      </c>
      <c r="Q3893" s="79">
        <f>IF('8th 6'!C69&gt;0,'8th 6'!D6,IF('8th 6'!K69&gt;0,'8th 6'!L6,IF('8th 6'!S69&gt;0,'8th 6'!T6,0)))</f>
        <v>0</v>
      </c>
      <c r="R3893" s="79">
        <f>IF('8th 7'!C69&gt;0,'8th 7'!D6,IF('8th 7'!K69&gt;0,'8th 7'!L6,IF('8th 7'!S69&gt;0,'8th 7'!T6,0)))</f>
        <v>0</v>
      </c>
      <c r="S3893" s="429"/>
      <c r="T3893" s="429"/>
      <c r="U3893" s="431"/>
      <c r="V3893" s="335">
        <f>IF(I3895&gt;0,(V3898+V3880),0)</f>
        <v>0</v>
      </c>
      <c r="W3893" s="254">
        <f>IF(I3895&gt;0,(W3898+W3880),0)</f>
        <v>0</v>
      </c>
      <c r="X3893" s="336">
        <f>IF(S3895&gt;0,(W3893/126),IF(I3895&gt;0,(W3893/109.5),0))</f>
        <v>0</v>
      </c>
      <c r="Y3893" s="163">
        <f>IF(X3893&gt;=2.5,Y3892,IF(X3893&gt;=2.25,"C",IF(X3893&gt;=2,"D",IF(X3893=0,0,"F"))))</f>
        <v>0</v>
      </c>
      <c r="Z3893" s="510"/>
    </row>
    <row r="3894" spans="1:26" ht="17.25" customHeight="1">
      <c r="A3894" s="458" t="s">
        <v>27</v>
      </c>
      <c r="B3894" s="459"/>
      <c r="C3894" s="102">
        <f>IF('7th 1'!C69&gt;0,'7th 1'!H4,IF('7th 1'!K69&gt;0,'7th 1'!P4,IF('7th 1'!S69&gt;0,'7th 1'!X4,0)))</f>
        <v>0</v>
      </c>
      <c r="D3894" s="102">
        <f>IF('7th 2'!C69&gt;0,'7th 2'!H4,IF('7th 2'!K69&gt;0,'7th 2'!P4,IF('7th 2'!S69&gt;0,'7th 2'!X4,0)))</f>
        <v>0</v>
      </c>
      <c r="E3894" s="102">
        <f>IF('7th 3'!C69&gt;0,'7th 3'!H4,IF('7th 3'!K69&gt;0,'7th 3'!P4,IF('7th 3'!S69&gt;0,'7th 3'!X4,0)))</f>
        <v>0</v>
      </c>
      <c r="F3894" s="102">
        <f>IF('7th 4'!C69&gt;0,'7th 4'!H4,IF('7th 4'!K69&gt;0,'7th 4'!P4,IF('7th 4'!S69&gt;0,'7th 4'!X4,0)))</f>
        <v>0</v>
      </c>
      <c r="G3894" s="102">
        <f>IF('7th 5'!C69&gt;0,'7th 5'!H4,IF('7th 5'!K69&gt;0,'7th 5'!P4,IF('7th 5'!S69&gt;0,'7th 5'!X4,0)))</f>
        <v>0</v>
      </c>
      <c r="H3894" s="102">
        <f>IF('7th 6'!C69&gt;0,'7th 6'!H4,IF('7th 6'!K69&gt;0,'7th 6'!P4,IF('7th 6'!S69&gt;0,'7th 6'!X4,0)))</f>
        <v>0</v>
      </c>
      <c r="I3894" s="430"/>
      <c r="J3894" s="430"/>
      <c r="K3894" s="432"/>
      <c r="L3894" s="102">
        <f>IF('8th 1'!C69&gt;0,'8th 1'!H4,IF('8th 1'!K69&gt;0,'8th 1'!P4,IF('8th 1'!S69&gt;0,'8th 1'!X4,0)))</f>
        <v>0</v>
      </c>
      <c r="M3894" s="102">
        <f>IF('8th 2'!C69&gt;0,'8th 2'!H4,IF('8th 2'!K69&gt;0,'8th 2'!P4,IF('8th 2'!S69&gt;0,'8th 2'!X4,0)))</f>
        <v>0</v>
      </c>
      <c r="N3894" s="102">
        <f>IF('8th 3'!C69&gt;0,'8th 3'!H4,IF('8th 3'!K69&gt;0,'8th 3'!P4,IF('8th 3'!S69&gt;0,'8th 3'!X4,0)))</f>
        <v>0</v>
      </c>
      <c r="O3894" s="102">
        <f>IF('8th 4'!C69&gt;0,'8th 4'!H4,IF('8th 4'!K69&gt;0,'8th 4'!P4,IF('8th 4'!S69&gt;0,'8th 4'!X4,0)))</f>
        <v>0</v>
      </c>
      <c r="P3894" s="102">
        <f>IF('8th 5'!C69&gt;0,'8th 5'!H4,IF('8th 5'!K69&gt;0,'8th 5'!P4,IF('8th 5'!S69&gt;0,'8th 5'!X4,0)))</f>
        <v>0</v>
      </c>
      <c r="Q3894" s="102">
        <f>IF('8th 6'!C69&gt;0,'8th 6'!H4,IF('8th 6'!K69&gt;0,'8th 6'!P4,IF('8th 6'!S69&gt;0,'8th 6'!X4,0)))</f>
        <v>0</v>
      </c>
      <c r="R3894" s="102">
        <f>IF('8th 7'!C69&gt;0,'8th 7'!H4,IF('8th 7'!K69&gt;0,'8th 7'!P4,IF('8th 7'!S69&gt;0,'8th 7'!X4,0)))</f>
        <v>0</v>
      </c>
      <c r="S3894" s="430"/>
      <c r="T3894" s="430"/>
      <c r="U3894" s="432"/>
      <c r="V3894" s="460" t="s">
        <v>41</v>
      </c>
      <c r="W3894" s="461"/>
      <c r="X3894" s="461"/>
      <c r="Y3894" s="462"/>
      <c r="Z3894" s="510"/>
    </row>
    <row r="3895" spans="1:26" ht="18.75" customHeight="1" thickBot="1">
      <c r="A3895" s="463" t="s">
        <v>11</v>
      </c>
      <c r="B3895" s="464"/>
      <c r="C3895" s="102">
        <v>100</v>
      </c>
      <c r="D3895" s="102">
        <v>100</v>
      </c>
      <c r="E3895" s="102">
        <v>100</v>
      </c>
      <c r="F3895" s="102">
        <v>100</v>
      </c>
      <c r="G3895" s="102">
        <v>100</v>
      </c>
      <c r="H3895" s="102">
        <v>100</v>
      </c>
      <c r="I3895" s="465">
        <f>(C3899*C3894)+(D3899*D3894)+(E3899*E3894)+(F3899*F3894)+(G3899*G3894)+(H3899*H3894)</f>
        <v>0</v>
      </c>
      <c r="J3895" s="84"/>
      <c r="K3895" s="103" t="e">
        <f>IF(J3897&gt;=4,"A+",IF(J3897&gt;=3.75,"A",IF(J3897&gt;=3.5,"A-",IF(J3897&gt;=3.25,"B+",IF(J3897&gt;=3,"B",IF(J3897&gt;=2.75,"B-",IF(J3897&gt;=2.5,"C+",IF(J3897&gt;=2,"C","F"))))))))</f>
        <v>#DIV/0!</v>
      </c>
      <c r="L3895" s="102">
        <v>100</v>
      </c>
      <c r="M3895" s="102">
        <v>100</v>
      </c>
      <c r="N3895" s="102">
        <v>100</v>
      </c>
      <c r="O3895" s="102">
        <v>100</v>
      </c>
      <c r="P3895" s="102">
        <v>100</v>
      </c>
      <c r="Q3895" s="102">
        <v>100</v>
      </c>
      <c r="R3895" s="102">
        <v>100</v>
      </c>
      <c r="S3895" s="465">
        <f>(L3899*L3894)+(M3899*M3894)+(N3899*N3894)+(O3899*O3894)+(P3899*P3894)+(Q3899*Q3894)+(R3899*R3894)</f>
        <v>0</v>
      </c>
      <c r="T3895" s="84"/>
      <c r="U3895" s="103" t="e">
        <f>IF(T3897&gt;=4,"A+",IF(T3897&gt;=3.75,"A",IF(T3897&gt;=3.5,"A-",IF(T3897&gt;=3.25,"B+",IF(T3897&gt;=3,"B",IF(T3897&gt;=2.75,"B-",IF(T3897&gt;=2.5,"C+",IF(T3897&gt;=2,"C","F"))))))))</f>
        <v>#DIV/0!</v>
      </c>
      <c r="V3895" s="467" t="s">
        <v>29</v>
      </c>
      <c r="W3895" s="469" t="s">
        <v>0</v>
      </c>
      <c r="X3895" s="469" t="s">
        <v>3</v>
      </c>
      <c r="Y3895" s="421" t="s">
        <v>2</v>
      </c>
      <c r="Z3895" s="510"/>
    </row>
    <row r="3896" spans="1:26" ht="17.25" thickTop="1">
      <c r="A3896" s="77" t="s">
        <v>28</v>
      </c>
      <c r="B3896" s="86"/>
      <c r="C3896" s="104">
        <f>IF('7th 1'!C69&gt;0,'7th 1'!C69,IF('7th 1'!K69&gt;0,'7th 1'!K69,IF('7th 1'!S69&gt;0,'7th 1'!S69,0)))</f>
        <v>0</v>
      </c>
      <c r="D3896" s="104">
        <f>IF('7th 2'!C69&gt;0,'7th 2'!C69,IF('7th 2'!K69&gt;0,'7th 2'!K69,IF('7th 2'!S69&gt;0,'7th 2'!S69,0)))</f>
        <v>0</v>
      </c>
      <c r="E3896" s="104">
        <f>IF('7th 3'!C69&gt;0,'7th 3'!C69,IF('7th 3'!K69&gt;0,'7th 3'!K69,IF('7th 3'!S69&gt;0,'7th 3'!S69,0)))</f>
        <v>0</v>
      </c>
      <c r="F3896" s="104">
        <f>IF('7th 4'!C69&gt;0,'7th 4'!C69,IF('7th 4'!K69&gt;0,'7th 4'!K69,IF('7th 4'!S69&gt;0,'7th 4'!S69,0)))</f>
        <v>0</v>
      </c>
      <c r="G3896" s="104">
        <f>IF('7th 5'!C69&gt;0,'7th 5'!C69,IF('7th 5'!K69&gt;0,'7th 5'!K69,IF('7th 5'!S69&gt;0,'7th 5'!S69,0)))</f>
        <v>0</v>
      </c>
      <c r="H3896" s="104">
        <f>IF('7th 6'!C69&gt;0,'7th 6'!C69,IF('7th 6'!K69&gt;0,'7th 6'!K69,IF('7th 6'!S69&gt;0,'7th 6'!S69,0)))</f>
        <v>0</v>
      </c>
      <c r="I3896" s="466"/>
      <c r="J3896" s="98"/>
      <c r="K3896" s="90"/>
      <c r="L3896" s="104">
        <f>IF('8th 1'!C69&gt;0,'8th 1'!C69,IF('8th 1'!K69&gt;0,'8th 1'!K69,IF('8th 1'!S69&gt;0,'8th 1'!S69,0)))</f>
        <v>0</v>
      </c>
      <c r="M3896" s="104">
        <f>IF('8th 2'!C69&gt;0,'8th 2'!C69,IF('8th 2'!K69&gt;0,'8th 2'!K69,IF('8th 2'!S69&gt;0,'8th 2'!S69,0)))</f>
        <v>0</v>
      </c>
      <c r="N3896" s="104">
        <f>IF('8th 3'!C69&gt;0,'8th 3'!C69,IF('8th 3'!K69&gt;0,'8th 3'!K69,IF('8th 3'!S69&gt;0,'8th 3'!S69,0)))</f>
        <v>0</v>
      </c>
      <c r="O3896" s="104">
        <f>IF('8th 4'!C69&gt;0,'8th 4'!C69,IF('8th 4'!K69&gt;0,'8th 4'!K69,IF('8th 4'!S69&gt;0,'8th 4'!S69,0)))</f>
        <v>0</v>
      </c>
      <c r="P3896" s="104">
        <f>IF('8th 5'!C69&gt;0,'8th 5'!C69,IF('8th 5'!K69&gt;0,'8th 5'!K69,IF('8th 5'!S69&gt;0,'8th 5'!S69,0)))</f>
        <v>0</v>
      </c>
      <c r="Q3896" s="104">
        <f>IF('8th 6'!C69&gt;0,'8th 6'!C69,IF('8th 6'!K69&gt;0,'8th 6'!K69,IF('8th 6'!S69&gt;0,'8th 6'!S69,0)))</f>
        <v>0</v>
      </c>
      <c r="R3896" s="104">
        <f>IF('8th 7'!C69&gt;0,'8th 7'!C69,IF('8th 7'!K69&gt;0,'8th 7'!K69,IF('8th 7'!S69&gt;0,'8th 7'!S69,0)))</f>
        <v>0</v>
      </c>
      <c r="S3896" s="466"/>
      <c r="T3896" s="98"/>
      <c r="U3896" s="90"/>
      <c r="V3896" s="468"/>
      <c r="W3896" s="470"/>
      <c r="X3896" s="471"/>
      <c r="Y3896" s="422"/>
      <c r="Z3896" s="510"/>
    </row>
    <row r="3897" spans="1:26" ht="17.25">
      <c r="A3897" s="423" t="s">
        <v>26</v>
      </c>
      <c r="B3897" s="91" t="s">
        <v>60</v>
      </c>
      <c r="C3897" s="104">
        <f>IF('7th 1'!C69&gt;0,'7th 1'!J69,IF('7th 1'!K69&gt;0,'7th 1'!R69,IF('7th 1'!S69&gt;0,'7th 1'!Z69,0)))</f>
        <v>0</v>
      </c>
      <c r="D3897" s="104">
        <f>IF('7th 2'!C69&gt;0,'7th 2'!J69,IF('7th 2'!K69&gt;0,'7th 2'!R69,IF('7th 2'!S69&gt;0,'7th 2'!Z69,0)))</f>
        <v>0</v>
      </c>
      <c r="E3897" s="104">
        <f>IF('7th 3'!C69&gt;0,'7th 3'!J69,IF('7th 3'!K69&gt;0,'7th 3'!R69,IF('7th 3'!S69&gt;0,'7th 3'!Z69,0)))</f>
        <v>0</v>
      </c>
      <c r="F3897" s="104">
        <f>IF('7th 4'!C69&gt;0,'7th 4'!J69,IF('7th 4'!K69&gt;0,'7th 4'!R69,IF('7th 4'!S69&gt;0,'7th 4'!Z69,0)))</f>
        <v>0</v>
      </c>
      <c r="G3897" s="104">
        <f>IF('7th 5'!C69&gt;0,'7th 5'!J69,IF('7th 5'!K69&gt;0,'7th 5'!R69,IF('7th 5'!S69&gt;0,'7th 5'!Z69,0)))</f>
        <v>0</v>
      </c>
      <c r="H3897" s="104">
        <f>IF('7th 6'!C69&gt;0,'7th 6'!J69,IF('7th 6'!K69&gt;0,'7th 6'!R69,IF('7th 6'!S69&gt;0,'7th 6'!Z69,0)))</f>
        <v>0</v>
      </c>
      <c r="I3897" s="466"/>
      <c r="J3897" s="440" t="e">
        <f>I3895/(C3894+D3894+E3894+F3894+G3894+H3894)</f>
        <v>#DIV/0!</v>
      </c>
      <c r="K3897" s="442" t="e">
        <f>IF(J3897&gt;=2.5,K3895,IF(J3897&gt;=2.25,"C",IF(J3897&gt;=2,"D",IF(J3897=0,0,"F"))))</f>
        <v>#DIV/0!</v>
      </c>
      <c r="L3897" s="104">
        <f>IF('8th 1'!C69&gt;0,'8th 1'!J69,IF('8th 1'!K69&gt;0,'8th 1'!R69,IF('8th 1'!S69&gt;0,'8th 1'!Z69,0)))</f>
        <v>0</v>
      </c>
      <c r="M3897" s="104">
        <f>IF('8th 2'!C69&gt;0,'8th 2'!J69,IF('8th 2'!K69&gt;0,'8th 2'!R69,IF('8th 2'!S69&gt;0,'8th 2'!Z69,0)))</f>
        <v>0</v>
      </c>
      <c r="N3897" s="104">
        <f>IF('8th 3'!C69&gt;0,'8th 3'!J69,IF('8th 3'!K69&gt;0,'8th 3'!R69,IF('8th 3'!S69&gt;0,'8th 3'!Z69,0)))</f>
        <v>0</v>
      </c>
      <c r="O3897" s="104">
        <f>IF('8th 4'!C69&gt;0,'8th 4'!J69,IF('8th 4'!K69&gt;0,'8th 4'!R69,IF('8th 4'!S69&gt;0,'8th 4'!Z69,0)))</f>
        <v>0</v>
      </c>
      <c r="P3897" s="104">
        <f>IF('8th 5'!C69&gt;0,'8th 5'!J69,IF('8th 5'!K69&gt;0,'8th 5'!R69,IF('8th 5'!S69&gt;0,'8th 5'!Z69,0)))</f>
        <v>0</v>
      </c>
      <c r="Q3897" s="104">
        <f>IF('8th 6'!C69&gt;0,'8th 6'!J69,IF('8th 6'!K69&gt;0,'8th 6'!R69,IF('8th 6'!S69&gt;0,'8th 6'!Z69,0)))</f>
        <v>0</v>
      </c>
      <c r="R3897" s="104">
        <f>IF('8th 7'!C69&gt;0,'8th 7'!J69,IF('8th 7'!K69&gt;0,'8th 7'!R69,IF('8th 7'!S69&gt;0,'8th 7'!Z69,0)))</f>
        <v>0</v>
      </c>
      <c r="S3897" s="466"/>
      <c r="T3897" s="440" t="e">
        <f>S3895/(L3894+M3894+N3894+O3894+P3894+Q3894+R3894)</f>
        <v>#DIV/0!</v>
      </c>
      <c r="U3897" s="442" t="e">
        <f>IF(T3897&gt;=2.5,U3895,IF(T3897&gt;=2.25,"C",IF(T3897&gt;=2,"D",IF(T3897=0,0,"F"))))</f>
        <v>#DIV/0!</v>
      </c>
      <c r="V3897" s="454" t="s">
        <v>40</v>
      </c>
      <c r="W3897" s="443"/>
      <c r="X3897" s="443"/>
      <c r="Y3897" s="455"/>
      <c r="Z3897" s="510"/>
    </row>
    <row r="3898" spans="1:26" ht="16.5" customHeight="1">
      <c r="A3898" s="424"/>
      <c r="B3898" s="91" t="s">
        <v>67</v>
      </c>
      <c r="C3898" s="117">
        <f>'7th 1'!AA69</f>
        <v>0</v>
      </c>
      <c r="D3898" s="117">
        <f>'7th 2'!AA69</f>
        <v>0</v>
      </c>
      <c r="E3898" s="117">
        <f>'7th 3'!AA69</f>
        <v>0</v>
      </c>
      <c r="F3898" s="117">
        <f>'7th 4'!AA69</f>
        <v>0</v>
      </c>
      <c r="G3898" s="117">
        <f>'7th 5'!AA69</f>
        <v>0</v>
      </c>
      <c r="H3898" s="117">
        <f>'7th 6'!AA69</f>
        <v>0</v>
      </c>
      <c r="I3898" s="466"/>
      <c r="J3898" s="453"/>
      <c r="K3898" s="442"/>
      <c r="L3898" s="117">
        <f>'8th 1'!AA69</f>
        <v>0</v>
      </c>
      <c r="M3898" s="117">
        <f>'8th 2'!AA69</f>
        <v>0</v>
      </c>
      <c r="N3898" s="117">
        <f>'8th 3'!AA69</f>
        <v>0</v>
      </c>
      <c r="O3898" s="117">
        <f>'8th 4'!AA69</f>
        <v>0</v>
      </c>
      <c r="P3898" s="117">
        <f>'8th 5'!AA69</f>
        <v>0</v>
      </c>
      <c r="Q3898" s="117">
        <f>'8th 6'!AA69</f>
        <v>0</v>
      </c>
      <c r="R3898" s="117">
        <f>'8th 7'!AA69</f>
        <v>0</v>
      </c>
      <c r="S3898" s="466"/>
      <c r="T3898" s="453"/>
      <c r="U3898" s="442"/>
      <c r="V3898" s="444">
        <f>IF((C3899+C3901)=0,0,C3894)+IF((D3899+D3901)=0,0,D3894)+IF((E3899+E3901)=0,0,E3894)+IF((F3899+F3901)=0,0,F3894)+IF((G3899+G3901)=0,0,G3894)+IF((H3899+H3901)=0,0,H3894)+IF((L3899+L3901)=0,0,L3894)+IF((M3899+M3901)=0,0,M3894)+IF((N3899+N3901)=0,0,N3894)+IF((O3899+O3901)=0,0,O3894)+IF((P3899+P3901)=0,0,P3894)+IF((Q3899+Q3901)=0,0,Q3894)+IF((R3899+R3901)=0,0,R3894)+IF(I3905&gt;0,1.5,0)</f>
        <v>0</v>
      </c>
      <c r="W3898" s="457">
        <f>I3895+S3895+(I3905*1.5)</f>
        <v>0</v>
      </c>
      <c r="X3898" s="440" t="e">
        <f>IF(S3895&gt;0,(W3898/31.5),J3897)</f>
        <v>#DIV/0!</v>
      </c>
      <c r="Y3898" s="164" t="e">
        <f>IF(X3898&gt;=4,"A+",IF(X3898&gt;=3.75,"A",IF(X3898&gt;=3.5,"A-",IF(X3898&gt;=3.25,"B+",IF(X3898&gt;=3,"B",IF(X3898&gt;=2.75,"B-",IF(X3898&gt;=2.5,"C+",IF(X3898&gt;=2,"C","F"))))))))</f>
        <v>#DIV/0!</v>
      </c>
      <c r="Z3898" s="510"/>
    </row>
    <row r="3899" spans="1:26" ht="16.5">
      <c r="A3899" s="424"/>
      <c r="B3899" s="91" t="s">
        <v>1</v>
      </c>
      <c r="C3899" s="104">
        <f>'7th 1'!AC69</f>
        <v>0</v>
      </c>
      <c r="D3899" s="104">
        <f>'7th 2'!AC69</f>
        <v>0</v>
      </c>
      <c r="E3899" s="104">
        <f>'7th 3'!AC69</f>
        <v>0</v>
      </c>
      <c r="F3899" s="104">
        <f>'7th 4'!AC69</f>
        <v>0</v>
      </c>
      <c r="G3899" s="104">
        <f>'7th 5'!AC69</f>
        <v>0</v>
      </c>
      <c r="H3899" s="104">
        <f>'7th 6'!AC69</f>
        <v>0</v>
      </c>
      <c r="I3899" s="466"/>
      <c r="J3899" s="98"/>
      <c r="K3899" s="112"/>
      <c r="L3899" s="104">
        <f>'8th 1'!AC69</f>
        <v>0</v>
      </c>
      <c r="M3899" s="104">
        <f>'8th 2'!AC69</f>
        <v>0</v>
      </c>
      <c r="N3899" s="104">
        <f>'8th 3'!AC69</f>
        <v>0</v>
      </c>
      <c r="O3899" s="104">
        <f>'8th 4'!AC69</f>
        <v>0</v>
      </c>
      <c r="P3899" s="104">
        <f>'8th 5'!AC69</f>
        <v>0</v>
      </c>
      <c r="Q3899" s="104">
        <f>'8th 6'!AC69</f>
        <v>0</v>
      </c>
      <c r="R3899" s="104">
        <f>'8th 7'!AC69</f>
        <v>0</v>
      </c>
      <c r="S3899" s="466"/>
      <c r="T3899" s="98"/>
      <c r="V3899" s="456"/>
      <c r="W3899" s="448"/>
      <c r="X3899" s="441"/>
      <c r="Y3899" s="451" t="e">
        <f>IF(S3895&gt;0,(IF(X3898&gt;=2.5,Y3898,IF(X3898&gt;=2.25,"C",IF(X3898&gt;=2,"D","F")))),K3897)</f>
        <v>#DIV/0!</v>
      </c>
      <c r="Z3899" s="510"/>
    </row>
    <row r="3900" spans="1:26" ht="16.5">
      <c r="A3900" s="424"/>
      <c r="B3900" s="91" t="s">
        <v>2</v>
      </c>
      <c r="C3900" s="104" t="str">
        <f>'7th 1'!AB69</f>
        <v/>
      </c>
      <c r="D3900" s="104" t="str">
        <f>'7th 2'!AB69</f>
        <v/>
      </c>
      <c r="E3900" s="104" t="str">
        <f>'7th 3'!AB69</f>
        <v/>
      </c>
      <c r="F3900" s="104" t="str">
        <f>'7th 4'!AB69</f>
        <v/>
      </c>
      <c r="G3900" s="104" t="str">
        <f>'7th 5'!AB69</f>
        <v/>
      </c>
      <c r="H3900" s="104" t="str">
        <f>'7th 6'!AB69</f>
        <v/>
      </c>
      <c r="I3900" s="466"/>
      <c r="J3900" s="98"/>
      <c r="K3900" s="90"/>
      <c r="L3900" s="104" t="str">
        <f>'8th 1'!AB69</f>
        <v/>
      </c>
      <c r="M3900" s="104" t="str">
        <f>'8th 2'!AB69</f>
        <v/>
      </c>
      <c r="N3900" s="104" t="str">
        <f>'8th 3'!AB69</f>
        <v/>
      </c>
      <c r="O3900" s="104" t="str">
        <f>'8th 4'!AB69</f>
        <v/>
      </c>
      <c r="P3900" s="104" t="str">
        <f>'8th 5'!AB69</f>
        <v/>
      </c>
      <c r="Q3900" s="104" t="str">
        <f>'8th 6'!AB69</f>
        <v/>
      </c>
      <c r="R3900" s="104" t="str">
        <f>'8th 7'!AB69</f>
        <v/>
      </c>
      <c r="S3900" s="466"/>
      <c r="T3900" s="98"/>
      <c r="U3900" s="90"/>
      <c r="V3900" s="446"/>
      <c r="W3900" s="449"/>
      <c r="X3900" s="450"/>
      <c r="Y3900" s="452"/>
      <c r="Z3900" s="510"/>
    </row>
    <row r="3901" spans="1:26" ht="16.5">
      <c r="A3901" s="413" t="s">
        <v>127</v>
      </c>
      <c r="B3901" s="91" t="s">
        <v>1</v>
      </c>
      <c r="C3901" s="104" t="str">
        <f>'7th 1'!AD69</f>
        <v>3.61</v>
      </c>
      <c r="D3901" s="104">
        <f>'7th 2'!AD69</f>
        <v>0</v>
      </c>
      <c r="E3901" s="104">
        <f>'7th 3'!AD69</f>
        <v>0</v>
      </c>
      <c r="F3901" s="104">
        <f>'7th 4'!AD69</f>
        <v>0</v>
      </c>
      <c r="G3901" s="104">
        <f>'7th 5'!AD69</f>
        <v>0</v>
      </c>
      <c r="H3901" s="104">
        <f>'7th 6'!AD69</f>
        <v>0</v>
      </c>
      <c r="I3901" s="415">
        <f>(C3901*C3894)+(D3901*D3894)+(E3901*E3894)+(F3901*F3894)+(G3901*G3894)+(H3901*H3894)</f>
        <v>0</v>
      </c>
      <c r="J3901" s="417">
        <f>IF(C3901&gt;0,(C3899*C3894),0)+IF(D3901&gt;0,(D3899*D3894),0)+IF(E3901&gt;0,(E3899*E3894),0)+IF(F3901&gt;0,(F3899*F3894),0)+IF(G3901&gt;0,(G3899*G3894),0)+IF(H3901&gt;0,(H3899*H3894),0)</f>
        <v>0</v>
      </c>
      <c r="K3901" s="418">
        <f>IF(C3901&gt;C3899,((C3901*C3894)-(C3899*C3894)),0)+IF(D3901&gt;D3899,((D3901*D3894)-(D3899*D3894)),0)+IF(E3901&gt;E3899,((E3901*E3894)-(E3899*E3894)),0)+IF(F3901&gt;F3899,((F3901*F3894)-(F3899*F3894)),0)+IF(G3901&gt;G3899,((G3901*G3894)-(G3899*G3894)),0)+IF(H3901&gt;H3899,((H3901*H3894)-(H3899*H3894)),0)</f>
        <v>0</v>
      </c>
      <c r="L3901" s="165">
        <f>'8th 1'!AD69</f>
        <v>0</v>
      </c>
      <c r="M3901" s="104">
        <f>'8th 2'!AD69</f>
        <v>0</v>
      </c>
      <c r="N3901" s="104">
        <f>'8th 3'!AD69</f>
        <v>0</v>
      </c>
      <c r="O3901" s="104">
        <f>'8th 4'!AD69</f>
        <v>0</v>
      </c>
      <c r="P3901" s="104">
        <f>'8th 5'!AD69</f>
        <v>0</v>
      </c>
      <c r="Q3901" s="104">
        <f>'8th 6'!AD69</f>
        <v>0</v>
      </c>
      <c r="R3901" s="104">
        <f>'8th 7'!AD69</f>
        <v>0</v>
      </c>
      <c r="S3901" s="403">
        <f>(L3901*L3894)+(M3901*M3894)+(N3901*N3894)+(O3901*O3894)+(P3901*P3894)+(Q3901*Q3894)+(R3901*R3894)</f>
        <v>0</v>
      </c>
      <c r="T3901" s="417">
        <f>IF(L3901&gt;0,(L3899*L3894),0)+IF(M3901&gt;0,(M3899*M3894),0)+IF(N3901&gt;0,(N3899*N3894),0)+IF(O3901&gt;0,(O3899*O3894),0)+IF(P3901&gt;0,(P3899*P3894),0)+IF(Q3901&gt;0,(Q3899*Q3894),0)+IF(R3901&gt;0,(R3899*R3894),0)</f>
        <v>0</v>
      </c>
      <c r="U3901" s="399">
        <f>IF(L3901&gt;L3899,((L3901*L3894)-(L3899*L3894)),0)+IF(M3901&gt;M3899,((M3901*M3894)-(M3899*M3894)),0)+IF(N3901&gt;N3899,((N3901*N3894)-(N3899*N3894)),0)+IF(O3901&gt;O3899,((O3901*O3894)-(O3899*O3894)),0)+IF(P3901&gt;P3899,((P3901*P3894)-(P3899*P3894)),0)+IF(Q3901&gt;Q3899,((Q3901*Q3894)-(Q3899*Q3894)),0)+IF(R3901&gt;R3899,((R3901*R3894)-(R3899*R3894)),0)</f>
        <v>0</v>
      </c>
      <c r="V3901" s="401">
        <f>I3901+S3901</f>
        <v>0</v>
      </c>
      <c r="W3901" s="403">
        <f>J3901+T3901</f>
        <v>0</v>
      </c>
      <c r="X3901" s="403">
        <f>K3901+U3901</f>
        <v>0</v>
      </c>
      <c r="Y3901" s="405">
        <f>IF(V3893&gt;0,(X3901+Y3888),0)</f>
        <v>0</v>
      </c>
      <c r="Z3901" s="510"/>
    </row>
    <row r="3902" spans="1:26" ht="15.75" customHeight="1" thickBot="1">
      <c r="A3902" s="414"/>
      <c r="B3902" s="157" t="s">
        <v>23</v>
      </c>
      <c r="C3902" s="180" t="str">
        <f>'7th 1'!AE69</f>
        <v>Imp:</v>
      </c>
      <c r="D3902" s="180" t="str">
        <f>'7th 2'!AE69</f>
        <v/>
      </c>
      <c r="E3902" s="180" t="str">
        <f>'7th 3'!AE69</f>
        <v/>
      </c>
      <c r="F3902" s="180" t="str">
        <f>'7th 4'!AE69</f>
        <v/>
      </c>
      <c r="G3902" s="180" t="str">
        <f>'7th 5'!AE69</f>
        <v/>
      </c>
      <c r="H3902" s="180" t="str">
        <f>'7th 6'!AE69</f>
        <v/>
      </c>
      <c r="I3902" s="416"/>
      <c r="J3902" s="416"/>
      <c r="K3902" s="419"/>
      <c r="L3902" s="180" t="str">
        <f>'8th 1'!AE69</f>
        <v/>
      </c>
      <c r="M3902" s="180" t="str">
        <f>'8th 2'!AE69</f>
        <v/>
      </c>
      <c r="N3902" s="180" t="str">
        <f>'8th 3'!AE69</f>
        <v/>
      </c>
      <c r="O3902" s="180" t="str">
        <f>'8th 4'!AE69</f>
        <v/>
      </c>
      <c r="P3902" s="180" t="str">
        <f>'8th 5'!AE69</f>
        <v/>
      </c>
      <c r="Q3902" s="180" t="str">
        <f>'8th 6'!AE69</f>
        <v/>
      </c>
      <c r="R3902" s="180" t="str">
        <f>'8th 7'!AE69</f>
        <v/>
      </c>
      <c r="S3902" s="420"/>
      <c r="T3902" s="420"/>
      <c r="U3902" s="400"/>
      <c r="V3902" s="402"/>
      <c r="W3902" s="404"/>
      <c r="X3902" s="404"/>
      <c r="Y3902" s="406"/>
      <c r="Z3902" s="510"/>
    </row>
    <row r="3903" spans="1:26" ht="9.75" customHeight="1" thickTop="1" thickBot="1">
      <c r="C3903" s="53"/>
      <c r="D3903" s="53"/>
      <c r="E3903" s="53"/>
      <c r="F3903" s="53"/>
      <c r="G3903" s="53"/>
      <c r="H3903" s="53"/>
      <c r="L3903" s="53"/>
      <c r="M3903" s="53"/>
      <c r="N3903" s="53"/>
      <c r="O3903" s="53"/>
      <c r="P3903" s="53"/>
      <c r="Q3903" s="53"/>
      <c r="R3903" s="53"/>
      <c r="V3903" s="53"/>
      <c r="W3903" s="53"/>
      <c r="X3903" s="53"/>
      <c r="Y3903" s="53"/>
    </row>
    <row r="3904" spans="1:26" ht="18.75" thickTop="1">
      <c r="A3904" s="407" t="s">
        <v>33</v>
      </c>
      <c r="B3904" s="408"/>
      <c r="C3904" s="376" t="s">
        <v>35</v>
      </c>
      <c r="D3904" s="380"/>
      <c r="E3904" s="376" t="s">
        <v>30</v>
      </c>
      <c r="F3904" s="380"/>
      <c r="G3904" s="376" t="s">
        <v>31</v>
      </c>
      <c r="H3904" s="380"/>
      <c r="I3904" s="376" t="s">
        <v>32</v>
      </c>
      <c r="J3904" s="411"/>
      <c r="K3904" s="411"/>
      <c r="L3904" s="412"/>
      <c r="M3904" s="370" t="s">
        <v>50</v>
      </c>
      <c r="N3904" s="371"/>
      <c r="O3904" s="376" t="s">
        <v>0</v>
      </c>
      <c r="P3904" s="377"/>
      <c r="Q3904" s="169" t="s">
        <v>29</v>
      </c>
      <c r="R3904" s="378" t="s">
        <v>216</v>
      </c>
      <c r="S3904" s="379"/>
      <c r="T3904" s="379"/>
      <c r="U3904" s="380"/>
      <c r="V3904" s="381" t="s">
        <v>2</v>
      </c>
      <c r="W3904" s="382"/>
      <c r="X3904" s="170"/>
      <c r="Y3904" s="171"/>
    </row>
    <row r="3905" spans="1:26" s="113" customFormat="1" ht="18" customHeight="1">
      <c r="A3905" s="409"/>
      <c r="B3905" s="410"/>
      <c r="C3905" s="383">
        <f>'viva-1'!K67</f>
        <v>0</v>
      </c>
      <c r="D3905" s="384"/>
      <c r="E3905" s="383">
        <f>'viva-2'!K67</f>
        <v>0</v>
      </c>
      <c r="F3905" s="384"/>
      <c r="G3905" s="385">
        <f>'viva-3'!K67</f>
        <v>0</v>
      </c>
      <c r="H3905" s="384"/>
      <c r="I3905" s="383">
        <f>'viva-4'!K67</f>
        <v>0</v>
      </c>
      <c r="J3905" s="386"/>
      <c r="K3905" s="386"/>
      <c r="L3905" s="387"/>
      <c r="M3905" s="372"/>
      <c r="N3905" s="373"/>
      <c r="O3905" s="388">
        <f>W3893+Y3901</f>
        <v>0</v>
      </c>
      <c r="P3905" s="389"/>
      <c r="Q3905" s="397">
        <f>V3893</f>
        <v>0</v>
      </c>
      <c r="R3905" s="392">
        <f>O3905/126</f>
        <v>0</v>
      </c>
      <c r="S3905" s="393"/>
      <c r="T3905" s="393"/>
      <c r="U3905" s="394"/>
      <c r="V3905" s="359">
        <f>IF(R3905&gt;=2.5,Y3905,IF(R3905&gt;=2.25,"C",IF(R3905&gt;=2,"D",IF(R3905=0,0,"F"))))</f>
        <v>0</v>
      </c>
      <c r="W3905" s="360"/>
      <c r="X3905" s="172"/>
      <c r="Y3905" s="173" t="str">
        <f>IF(R3905&gt;=4,"A+",IF(R3905&gt;=3.75,"A",IF(R3905&gt;=3.5,"A-",IF(R3905&gt;=3.25,"B+",IF(R3905&gt;=3,"B",IF(R3905&gt;=2.75,"B-",IF(R3905&gt;=2.5,"C+",IF(R3905&gt;=2,"C","F"))))))))</f>
        <v>F</v>
      </c>
      <c r="Z3905" s="174"/>
    </row>
    <row r="3906" spans="1:26" ht="16.5" customHeight="1" thickBot="1">
      <c r="A3906" s="363" t="s">
        <v>34</v>
      </c>
      <c r="B3906" s="364"/>
      <c r="C3906" s="365" t="s">
        <v>1</v>
      </c>
      <c r="D3906" s="366"/>
      <c r="E3906" s="367">
        <f>C3905+E3905+G3905+I3905</f>
        <v>0</v>
      </c>
      <c r="F3906" s="368"/>
      <c r="G3906" s="365" t="s">
        <v>0</v>
      </c>
      <c r="H3906" s="366"/>
      <c r="I3906" s="367">
        <f>E3906*1.5</f>
        <v>0</v>
      </c>
      <c r="J3906" s="369"/>
      <c r="K3906" s="369"/>
      <c r="L3906" s="368"/>
      <c r="M3906" s="374"/>
      <c r="N3906" s="375"/>
      <c r="O3906" s="390"/>
      <c r="P3906" s="391"/>
      <c r="Q3906" s="398"/>
      <c r="R3906" s="395"/>
      <c r="S3906" s="395"/>
      <c r="T3906" s="395"/>
      <c r="U3906" s="396"/>
      <c r="V3906" s="361"/>
      <c r="W3906" s="362"/>
      <c r="X3906" s="175"/>
      <c r="Y3906" s="176"/>
    </row>
    <row r="3907" spans="1:26" ht="30" customHeight="1" thickTop="1">
      <c r="B3907" s="54"/>
      <c r="C3907" s="54"/>
      <c r="D3907" s="514" t="s">
        <v>24</v>
      </c>
      <c r="E3907" s="514"/>
      <c r="F3907" s="514"/>
      <c r="G3907" s="514"/>
      <c r="H3907" s="514"/>
      <c r="I3907" s="514"/>
      <c r="J3907" s="514"/>
      <c r="K3907" s="514"/>
      <c r="L3907" s="514"/>
      <c r="M3907" s="514"/>
      <c r="N3907" s="514"/>
      <c r="O3907" s="514"/>
      <c r="P3907" s="514"/>
      <c r="Q3907" s="514"/>
      <c r="R3907" s="514"/>
      <c r="S3907" s="514"/>
      <c r="T3907" s="55" t="s">
        <v>36</v>
      </c>
      <c r="U3907" s="56"/>
      <c r="V3907" s="515">
        <f>'1st 1'!R70</f>
        <v>0</v>
      </c>
      <c r="W3907" s="516"/>
      <c r="X3907" s="516"/>
      <c r="Y3907" s="516"/>
    </row>
    <row r="3908" spans="1:26" ht="18.75">
      <c r="A3908" s="57"/>
      <c r="B3908" s="58"/>
      <c r="C3908" s="59" t="s">
        <v>4</v>
      </c>
      <c r="D3908" s="60" t="s">
        <v>71</v>
      </c>
      <c r="E3908" s="60"/>
      <c r="F3908" s="53"/>
      <c r="G3908" s="61"/>
      <c r="H3908" s="517" t="s">
        <v>73</v>
      </c>
      <c r="I3908" s="518"/>
      <c r="J3908" s="518"/>
      <c r="K3908" s="518"/>
      <c r="L3908" s="518"/>
      <c r="M3908" s="518"/>
      <c r="N3908" s="518"/>
      <c r="O3908" s="62"/>
      <c r="P3908" s="62"/>
      <c r="Q3908" s="62"/>
      <c r="R3908" s="53"/>
      <c r="S3908" s="63"/>
      <c r="T3908" s="55" t="s">
        <v>37</v>
      </c>
      <c r="U3908" s="56"/>
      <c r="V3908" s="519">
        <f>'1st 1'!A70</f>
        <v>0</v>
      </c>
      <c r="W3908" s="516"/>
      <c r="X3908" s="516"/>
      <c r="Y3908" s="516"/>
    </row>
    <row r="3909" spans="1:26" ht="18.75">
      <c r="A3909" s="57"/>
      <c r="B3909" s="58"/>
      <c r="C3909" s="59" t="s">
        <v>5</v>
      </c>
      <c r="D3909" s="60" t="s">
        <v>66</v>
      </c>
      <c r="E3909" s="60"/>
      <c r="F3909" s="64"/>
      <c r="G3909" s="53"/>
      <c r="H3909" s="61"/>
      <c r="I3909" s="65"/>
      <c r="J3909" s="520">
        <f>'1st 1'!A4656</f>
        <v>0</v>
      </c>
      <c r="K3909" s="521"/>
      <c r="L3909" s="521"/>
      <c r="M3909" s="521"/>
      <c r="N3909" s="62"/>
      <c r="O3909" s="62"/>
      <c r="P3909" s="53"/>
      <c r="Q3909" s="53"/>
      <c r="R3909" s="53"/>
      <c r="S3909" s="63"/>
      <c r="T3909" s="55" t="s">
        <v>38</v>
      </c>
      <c r="U3909" s="56"/>
      <c r="V3909" s="56"/>
      <c r="W3909" s="56"/>
      <c r="X3909" s="56"/>
      <c r="Y3909" s="66">
        <f>'1st 1'!S70</f>
        <v>0</v>
      </c>
    </row>
    <row r="3910" spans="1:26" ht="18.75">
      <c r="A3910" s="57"/>
      <c r="B3910" s="58"/>
      <c r="C3910" s="59" t="s">
        <v>6</v>
      </c>
      <c r="D3910" s="60" t="s">
        <v>14</v>
      </c>
      <c r="E3910" s="58"/>
      <c r="F3910" s="67" t="s">
        <v>7</v>
      </c>
      <c r="G3910" s="68">
        <f>'1st 1'!B70</f>
        <v>0</v>
      </c>
      <c r="H3910" s="69"/>
      <c r="I3910" s="70"/>
      <c r="J3910" s="70"/>
      <c r="K3910" s="70"/>
      <c r="L3910" s="53"/>
      <c r="M3910" s="53"/>
      <c r="N3910" s="53"/>
      <c r="O3910" s="53"/>
      <c r="P3910" s="53"/>
      <c r="Q3910" s="53"/>
      <c r="R3910" s="53"/>
      <c r="V3910" s="53"/>
      <c r="W3910" s="53"/>
      <c r="X3910" s="53"/>
      <c r="Y3910" s="53"/>
    </row>
    <row r="3911" spans="1:26" ht="18.75">
      <c r="A3911" s="57"/>
      <c r="B3911" s="64"/>
      <c r="C3911" s="64"/>
      <c r="D3911" s="64"/>
      <c r="E3911" s="53"/>
      <c r="F3911" s="67" t="s">
        <v>8</v>
      </c>
      <c r="G3911" s="72">
        <f>'1st 1'!T70</f>
        <v>0</v>
      </c>
      <c r="H3911" s="69"/>
      <c r="I3911" s="70"/>
      <c r="J3911" s="70"/>
      <c r="K3911" s="70"/>
      <c r="L3911" s="53"/>
      <c r="M3911" s="53"/>
      <c r="N3911" s="53"/>
      <c r="O3911" s="53"/>
      <c r="P3911" s="53"/>
      <c r="Q3911" s="53"/>
      <c r="R3911" s="53"/>
      <c r="V3911" s="53"/>
      <c r="W3911" s="53"/>
      <c r="X3911" s="53"/>
      <c r="Y3911" s="53"/>
    </row>
    <row r="3912" spans="1:26" ht="18.75">
      <c r="A3912" s="57"/>
      <c r="B3912" s="64"/>
      <c r="C3912" s="64"/>
      <c r="D3912" s="64"/>
      <c r="E3912" s="53"/>
      <c r="F3912" s="67" t="s">
        <v>9</v>
      </c>
      <c r="G3912" s="72">
        <f>'1st 1'!U70</f>
        <v>0</v>
      </c>
      <c r="H3912" s="69"/>
      <c r="I3912" s="70"/>
      <c r="J3912" s="70"/>
      <c r="K3912" s="70"/>
      <c r="L3912" s="53"/>
      <c r="M3912" s="53"/>
      <c r="N3912" s="53"/>
      <c r="O3912" s="53"/>
      <c r="P3912" s="53"/>
      <c r="Q3912" s="53"/>
      <c r="R3912" s="53"/>
      <c r="V3912" s="53"/>
      <c r="W3912" s="53"/>
      <c r="X3912" s="53"/>
      <c r="Y3912" s="53"/>
    </row>
    <row r="3913" spans="1:26" ht="18.75">
      <c r="A3913" s="57"/>
      <c r="B3913" s="64"/>
      <c r="C3913" s="64"/>
      <c r="D3913" s="64"/>
      <c r="E3913" s="53"/>
      <c r="F3913" s="67" t="s">
        <v>10</v>
      </c>
      <c r="G3913" s="72">
        <f>'1st 1'!V70</f>
        <v>0</v>
      </c>
      <c r="H3913" s="69"/>
      <c r="I3913" s="73"/>
      <c r="J3913" s="73"/>
      <c r="K3913" s="73"/>
      <c r="L3913" s="53"/>
      <c r="M3913" s="53"/>
      <c r="N3913" s="53"/>
      <c r="O3913" s="53"/>
      <c r="P3913" s="53"/>
      <c r="Q3913" s="53"/>
      <c r="R3913" s="53"/>
      <c r="V3913" s="53"/>
      <c r="W3913" s="53"/>
      <c r="X3913" s="53"/>
      <c r="Y3913" s="53"/>
    </row>
    <row r="3914" spans="1:26" ht="21.75" customHeight="1" thickBot="1">
      <c r="A3914" s="522" t="s">
        <v>25</v>
      </c>
      <c r="B3914" s="522"/>
      <c r="C3914" s="523"/>
      <c r="D3914" s="523"/>
      <c r="E3914" s="523"/>
      <c r="F3914" s="523"/>
      <c r="G3914" s="523"/>
      <c r="H3914" s="523"/>
      <c r="I3914" s="523"/>
      <c r="J3914" s="523"/>
      <c r="K3914" s="523"/>
      <c r="L3914" s="524"/>
      <c r="M3914" s="524"/>
      <c r="N3914" s="524"/>
      <c r="O3914" s="524"/>
      <c r="P3914" s="524"/>
      <c r="Q3914" s="524"/>
      <c r="R3914" s="524"/>
      <c r="S3914" s="524"/>
      <c r="T3914" s="524"/>
      <c r="U3914" s="524"/>
      <c r="V3914" s="524"/>
      <c r="W3914" s="524"/>
      <c r="X3914" s="524"/>
      <c r="Y3914" s="524"/>
    </row>
    <row r="3915" spans="1:26" ht="19.5" customHeight="1" thickTop="1" thickBot="1">
      <c r="A3915" s="478" t="s">
        <v>42</v>
      </c>
      <c r="B3915" s="479"/>
      <c r="C3915" s="479"/>
      <c r="D3915" s="479"/>
      <c r="E3915" s="479"/>
      <c r="F3915" s="479"/>
      <c r="G3915" s="479"/>
      <c r="H3915" s="479"/>
      <c r="I3915" s="479"/>
      <c r="J3915" s="479"/>
      <c r="K3915" s="480"/>
      <c r="L3915" s="479" t="s">
        <v>43</v>
      </c>
      <c r="M3915" s="479"/>
      <c r="N3915" s="479"/>
      <c r="O3915" s="479"/>
      <c r="P3915" s="479"/>
      <c r="Q3915" s="479"/>
      <c r="R3915" s="479"/>
      <c r="S3915" s="479"/>
      <c r="T3915" s="479"/>
      <c r="U3915" s="506"/>
      <c r="V3915" s="507" t="s">
        <v>39</v>
      </c>
      <c r="W3915" s="508"/>
      <c r="X3915" s="508"/>
      <c r="Y3915" s="509"/>
      <c r="Z3915" s="510" t="s">
        <v>68</v>
      </c>
    </row>
    <row r="3916" spans="1:26" ht="19.5" thickTop="1" thickBot="1">
      <c r="A3916" s="74" t="s">
        <v>22</v>
      </c>
      <c r="B3916" s="75"/>
      <c r="C3916" s="76">
        <f>'1st 1'!C4</f>
        <v>101</v>
      </c>
      <c r="D3916" s="76">
        <f>'1st 2'!C4</f>
        <v>102</v>
      </c>
      <c r="E3916" s="76">
        <f>'1st 3'!C4</f>
        <v>103</v>
      </c>
      <c r="F3916" s="76">
        <f>'1st 4'!C4</f>
        <v>104</v>
      </c>
      <c r="G3916" s="76">
        <f>'1st 5'!C4</f>
        <v>105</v>
      </c>
      <c r="H3916" s="76">
        <f>'1st 6'!C4</f>
        <v>106</v>
      </c>
      <c r="I3916" s="511" t="s">
        <v>0</v>
      </c>
      <c r="J3916" s="511" t="s">
        <v>3</v>
      </c>
      <c r="K3916" s="512" t="s">
        <v>2</v>
      </c>
      <c r="L3916" s="76">
        <f>'2nd 1'!C4</f>
        <v>107</v>
      </c>
      <c r="M3916" s="76">
        <f>'2nd 2'!C4</f>
        <v>108</v>
      </c>
      <c r="N3916" s="76">
        <f>'2nd 3'!C4</f>
        <v>109</v>
      </c>
      <c r="O3916" s="76">
        <f>'2nd 4'!C4</f>
        <v>110</v>
      </c>
      <c r="P3916" s="76">
        <f>'2nd 5'!C4</f>
        <v>111</v>
      </c>
      <c r="Q3916" s="76">
        <f>'2nd 6'!C4</f>
        <v>112</v>
      </c>
      <c r="R3916" s="76">
        <f>'2nd 7'!C4</f>
        <v>0</v>
      </c>
      <c r="S3916" s="429" t="s">
        <v>0</v>
      </c>
      <c r="T3916" s="429" t="s">
        <v>3</v>
      </c>
      <c r="U3916" s="431" t="s">
        <v>2</v>
      </c>
      <c r="V3916" s="492" t="s">
        <v>29</v>
      </c>
      <c r="W3916" s="493" t="s">
        <v>0</v>
      </c>
      <c r="X3916" s="494" t="s">
        <v>3</v>
      </c>
      <c r="Y3916" s="495" t="s">
        <v>2</v>
      </c>
      <c r="Z3916" s="510"/>
    </row>
    <row r="3917" spans="1:26" ht="64.5" customHeight="1" thickTop="1" thickBot="1">
      <c r="A3917" s="77" t="s">
        <v>63</v>
      </c>
      <c r="B3917" s="78"/>
      <c r="C3917" s="114" t="str">
        <f>'1st 1'!C6</f>
        <v>Drawing-1</v>
      </c>
      <c r="D3917" s="114" t="str">
        <f>'1st 2'!C6</f>
        <v>Sketch-1</v>
      </c>
      <c r="E3917" s="114" t="str">
        <f>'1st 3'!C6</f>
        <v>Parspective-1</v>
      </c>
      <c r="F3917" s="114" t="str">
        <f>'1st 4'!C6</f>
        <v>Study and Composition-1</v>
      </c>
      <c r="G3917" s="114" t="str">
        <f>'1st 5'!C6</f>
        <v>History of Civilization-1</v>
      </c>
      <c r="H3917" s="114" t="str">
        <f>'1st 6'!C6</f>
        <v>Nazrul Studies</v>
      </c>
      <c r="I3917" s="481"/>
      <c r="J3917" s="481"/>
      <c r="K3917" s="482"/>
      <c r="L3917" s="114" t="str">
        <f>'2nd 1'!C6</f>
        <v>Drawing-2</v>
      </c>
      <c r="M3917" s="114" t="str">
        <f>'2nd 2'!C6</f>
        <v>Sketch-2</v>
      </c>
      <c r="N3917" s="114" t="str">
        <f>'2nd 3'!C6</f>
        <v>Perspective- 2</v>
      </c>
      <c r="O3917" s="114" t="str">
        <f>'2nd 4'!C6</f>
        <v>Basic Design</v>
      </c>
      <c r="P3917" s="114" t="str">
        <f>'2nd 5'!C6</f>
        <v xml:space="preserve"> Study &amp; composition 2</v>
      </c>
      <c r="Q3917" s="114" t="str">
        <f>'2nd 6'!C6</f>
        <v>History of Civilization -2</v>
      </c>
      <c r="R3917" s="114">
        <f>'2nd 7'!C6</f>
        <v>0</v>
      </c>
      <c r="S3917" s="429"/>
      <c r="T3917" s="429"/>
      <c r="U3917" s="431"/>
      <c r="V3917" s="492"/>
      <c r="W3917" s="493"/>
      <c r="X3917" s="493"/>
      <c r="Y3917" s="495"/>
      <c r="Z3917" s="510"/>
    </row>
    <row r="3918" spans="1:26" ht="18.75" thickTop="1">
      <c r="A3918" s="77" t="s">
        <v>12</v>
      </c>
      <c r="B3918" s="78"/>
      <c r="C3918" s="80">
        <f>'1st 1'!G4</f>
        <v>3</v>
      </c>
      <c r="D3918" s="80">
        <f>'1st 2'!G4</f>
        <v>1.5</v>
      </c>
      <c r="E3918" s="80">
        <f>'1st 3'!G4</f>
        <v>3</v>
      </c>
      <c r="F3918" s="80">
        <f>'1st 4'!G4</f>
        <v>3</v>
      </c>
      <c r="G3918" s="80">
        <f>'1st 5'!G4</f>
        <v>1.5</v>
      </c>
      <c r="H3918" s="80">
        <f>'1st 6'!G4</f>
        <v>3</v>
      </c>
      <c r="I3918" s="481"/>
      <c r="J3918" s="481"/>
      <c r="K3918" s="513"/>
      <c r="L3918" s="80">
        <f>'2nd 1'!G4</f>
        <v>3</v>
      </c>
      <c r="M3918" s="80">
        <f>'2nd 2'!G4</f>
        <v>1.5</v>
      </c>
      <c r="N3918" s="80">
        <f>'2nd 3'!G4</f>
        <v>3</v>
      </c>
      <c r="O3918" s="80">
        <f>'2nd 4'!G4</f>
        <v>1.5</v>
      </c>
      <c r="P3918" s="80">
        <f>'2nd 5'!G4</f>
        <v>3</v>
      </c>
      <c r="Q3918" s="80">
        <f>'2nd 6'!G4</f>
        <v>3</v>
      </c>
      <c r="R3918" s="80">
        <f>'2nd 7'!G4</f>
        <v>0</v>
      </c>
      <c r="S3918" s="430"/>
      <c r="T3918" s="430"/>
      <c r="U3918" s="432"/>
      <c r="V3918" s="468"/>
      <c r="W3918" s="471"/>
      <c r="X3918" s="471"/>
      <c r="Y3918" s="422"/>
      <c r="Z3918" s="510"/>
    </row>
    <row r="3919" spans="1:26" ht="16.5" customHeight="1">
      <c r="A3919" s="77" t="s">
        <v>11</v>
      </c>
      <c r="B3919" s="78"/>
      <c r="C3919" s="80">
        <v>100</v>
      </c>
      <c r="D3919" s="80">
        <v>100</v>
      </c>
      <c r="E3919" s="80">
        <v>100</v>
      </c>
      <c r="F3919" s="80">
        <v>100</v>
      </c>
      <c r="G3919" s="80">
        <v>100</v>
      </c>
      <c r="H3919" s="80">
        <v>100</v>
      </c>
      <c r="I3919" s="496">
        <f>(C3923*C3918)+(D3923*D3918)+(E3923*E3918)+(F3923*F3918)+(G3923*G3918)+(H3923*H3918)</f>
        <v>0</v>
      </c>
      <c r="J3919" s="82"/>
      <c r="K3919" s="83" t="str">
        <f>IF(J3920&gt;=4,"A+",IF(J3920&gt;=3.75,"A",IF(J3920&gt;=3.5,"A-",IF(J3920&gt;=3.25,"B+",IF(J3920&gt;=3,"B",IF(J3920&gt;=2.75,"B-",IF(J3920&gt;=2.5,"C+",IF(J3920&gt;=2,"C","F"))))))))</f>
        <v>F</v>
      </c>
      <c r="L3919" s="81">
        <v>100</v>
      </c>
      <c r="M3919" s="80">
        <v>100</v>
      </c>
      <c r="N3919" s="80">
        <v>100</v>
      </c>
      <c r="O3919" s="80">
        <v>100</v>
      </c>
      <c r="P3919" s="80">
        <v>100</v>
      </c>
      <c r="Q3919" s="80">
        <v>100</v>
      </c>
      <c r="R3919" s="80">
        <v>100</v>
      </c>
      <c r="S3919" s="465">
        <f>(L3923*L3918)+(M3923*M3918)+(N3923*N3918)+(O3923*O3918)+(P3923*P3918)+(Q3923*Q3918)+(R3923*R3918)</f>
        <v>0</v>
      </c>
      <c r="T3919" s="84"/>
      <c r="U3919" s="85" t="str">
        <f>IF(T3920&gt;=4,"A+",IF(T3920&gt;=3.75,"A",IF(T3920&gt;=3.5,"A-",IF(T3920&gt;=3.25,"B+",IF(T3920&gt;=3,"B",IF(T3920&gt;=2.75,"B-",IF(T3920&gt;=2.5,"C+",IF(T3920&gt;=2,"C","F"))))))))</f>
        <v>F</v>
      </c>
      <c r="V3919" s="498">
        <f>IF((C3923+C3925)=0,0,C3918)+IF((D3923+D3925)=0,0,D3918)+IF((E3923+E3925)=0,0,E3918)+IF((F3923+F3925)=0,0,F3918)+IF((G3923+G3925)=0,0,G3918)+IF((H3923+H3925)=0,0,H3918)+IF((L3923+L3925)=0,0,L3918)+IF((M3923+M3925)=0,0,M3918)+IF((N3923+N3925)=0,0,N3918)+IF((O3923+O3925)=0,0,O3918)+IF((P3923+P3925)=0,0,P3918)+IF((Q3923+Q3925)=0,0,Q3918)+IF((R3923+R3925)=0,0,R3918)+IF(C3968=0,0,1.5)</f>
        <v>0</v>
      </c>
      <c r="W3919" s="415">
        <f>I3919+S3919+(C3968*1.5)</f>
        <v>0</v>
      </c>
      <c r="X3919" s="503">
        <f>IF(S3919&gt;0,(W3919/31.5),J3920)</f>
        <v>0</v>
      </c>
      <c r="Y3919" s="154" t="str">
        <f>IF(X3919&gt;=4,"A+",IF(X3919&gt;=3.75,"A",IF(X3919&gt;=3.5,"A-",IF(X3919&gt;=3.25,"B+",IF(X3919&gt;=3,"B",IF(X3919&gt;=2.75,"B-",IF(X3919&gt;=2.5,"C+",IF(X3919&gt;=2,"C","F"))))))))</f>
        <v>F</v>
      </c>
      <c r="Z3919" s="510"/>
    </row>
    <row r="3920" spans="1:26" ht="18">
      <c r="A3920" s="77" t="s">
        <v>28</v>
      </c>
      <c r="B3920" s="86"/>
      <c r="C3920" s="87">
        <f>'1st 1'!C70</f>
        <v>0</v>
      </c>
      <c r="D3920" s="87">
        <f>'1st 2'!C70</f>
        <v>0</v>
      </c>
      <c r="E3920" s="87">
        <f>'1st 3'!C70</f>
        <v>0</v>
      </c>
      <c r="F3920" s="87">
        <f>'1st 4'!C70</f>
        <v>0</v>
      </c>
      <c r="G3920" s="87">
        <f>'1st 5'!C70</f>
        <v>0</v>
      </c>
      <c r="H3920" s="87">
        <f>'1st 6'!C70</f>
        <v>0</v>
      </c>
      <c r="I3920" s="497"/>
      <c r="J3920" s="485">
        <f>I3919/(C3918+D3918+E3918+F3918+G3918+H3918)</f>
        <v>0</v>
      </c>
      <c r="K3920" s="88"/>
      <c r="L3920" s="89">
        <f>'2nd 1'!C70</f>
        <v>0</v>
      </c>
      <c r="M3920" s="87">
        <f>'2nd 2'!C70</f>
        <v>0</v>
      </c>
      <c r="N3920" s="87">
        <f>'2nd 3'!C70</f>
        <v>0</v>
      </c>
      <c r="O3920" s="87">
        <f>'2nd 4'!C70</f>
        <v>0</v>
      </c>
      <c r="P3920" s="87">
        <f>'2nd 5'!C70</f>
        <v>0</v>
      </c>
      <c r="Q3920" s="87">
        <f>'2nd 6'!C70</f>
        <v>0</v>
      </c>
      <c r="R3920" s="87">
        <f>'2nd 7'!C70</f>
        <v>0</v>
      </c>
      <c r="S3920" s="457"/>
      <c r="T3920" s="485">
        <f>S3919/(L3918+M3918+N3918+O3918+P3918+Q3918+R3918)</f>
        <v>0</v>
      </c>
      <c r="U3920" s="90"/>
      <c r="V3920" s="499"/>
      <c r="W3920" s="501"/>
      <c r="X3920" s="453"/>
      <c r="Y3920" s="487">
        <f>IF(S3919&gt;0,(IF(X3919&gt;=2.5,Y3919,IF(X3919&gt;=2.25,"C",IF(X3919&gt;=2,"D","F")))),K3921)</f>
        <v>0</v>
      </c>
      <c r="Z3920" s="510"/>
    </row>
    <row r="3921" spans="1:28" ht="16.5" customHeight="1">
      <c r="A3921" s="423" t="s">
        <v>26</v>
      </c>
      <c r="B3921" s="91" t="s">
        <v>60</v>
      </c>
      <c r="C3921" s="87">
        <f>'1st 1'!J70</f>
        <v>0</v>
      </c>
      <c r="D3921" s="87">
        <f>'1st 2'!J70</f>
        <v>0</v>
      </c>
      <c r="E3921" s="87">
        <f>'1st 3'!J70</f>
        <v>0</v>
      </c>
      <c r="F3921" s="87">
        <f>'1st 4'!J70</f>
        <v>0</v>
      </c>
      <c r="G3921" s="87">
        <f>'1st 5'!J70</f>
        <v>0</v>
      </c>
      <c r="H3921" s="87">
        <f>'1st 6'!J70</f>
        <v>0</v>
      </c>
      <c r="I3921" s="497"/>
      <c r="J3921" s="505"/>
      <c r="K3921" s="489">
        <f>IF(J3920&gt;=2.5,K3919,IF(J3920&gt;=2.25,"C",IF(J3920&gt;=2,"D",IF(J3920=0,0,"F"))))</f>
        <v>0</v>
      </c>
      <c r="L3921" s="89">
        <f>'2nd 1'!J70</f>
        <v>0</v>
      </c>
      <c r="M3921" s="87">
        <f>'2nd 2'!J70</f>
        <v>0</v>
      </c>
      <c r="N3921" s="87">
        <f>'2nd 3'!J70</f>
        <v>0</v>
      </c>
      <c r="O3921" s="87">
        <f>'2nd 4'!J70</f>
        <v>0</v>
      </c>
      <c r="P3921" s="87">
        <f>'2nd 5'!J70</f>
        <v>0</v>
      </c>
      <c r="Q3921" s="87">
        <f>'2nd 6'!J70</f>
        <v>0</v>
      </c>
      <c r="R3921" s="87">
        <f>'2nd 7'!J70</f>
        <v>0</v>
      </c>
      <c r="S3921" s="457"/>
      <c r="T3921" s="486"/>
      <c r="U3921" s="442">
        <f>IF(T3920&gt;=2.5,U3919,IF(T3920&gt;=2.25,"C",IF(T3920&gt;=2,"D",IF(T3920=0,0,"F"))))</f>
        <v>0</v>
      </c>
      <c r="V3921" s="499"/>
      <c r="W3921" s="501"/>
      <c r="X3921" s="453"/>
      <c r="Y3921" s="488"/>
      <c r="Z3921" s="510"/>
    </row>
    <row r="3922" spans="1:28" ht="16.5" customHeight="1">
      <c r="A3922" s="424"/>
      <c r="B3922" s="91" t="s">
        <v>67</v>
      </c>
      <c r="C3922" s="115">
        <f>'1st 1'!K70</f>
        <v>0</v>
      </c>
      <c r="D3922" s="115">
        <f>'1st 2'!K70</f>
        <v>0</v>
      </c>
      <c r="E3922" s="115">
        <f>'1st 3'!K70</f>
        <v>0</v>
      </c>
      <c r="F3922" s="115">
        <f>'1st 4'!K70</f>
        <v>0</v>
      </c>
      <c r="G3922" s="115">
        <f>'1st 5'!K70</f>
        <v>0</v>
      </c>
      <c r="H3922" s="115">
        <f>'1st 6'!K70</f>
        <v>0</v>
      </c>
      <c r="I3922" s="497"/>
      <c r="J3922" s="505"/>
      <c r="K3922" s="490"/>
      <c r="L3922" s="116">
        <f>'2nd 1'!K70</f>
        <v>0</v>
      </c>
      <c r="M3922" s="115">
        <f>'2nd 2'!K70</f>
        <v>0</v>
      </c>
      <c r="N3922" s="115">
        <f>'2nd 3'!K70</f>
        <v>0</v>
      </c>
      <c r="O3922" s="115">
        <f>'2nd 4'!K70</f>
        <v>0</v>
      </c>
      <c r="P3922" s="115">
        <f>'2nd 5'!K70</f>
        <v>0</v>
      </c>
      <c r="Q3922" s="115">
        <f>'2nd 6'!K70</f>
        <v>0</v>
      </c>
      <c r="R3922" s="115">
        <f>'2nd 7'!K70</f>
        <v>0</v>
      </c>
      <c r="S3922" s="457"/>
      <c r="T3922" s="486"/>
      <c r="U3922" s="491"/>
      <c r="V3922" s="499"/>
      <c r="W3922" s="501"/>
      <c r="X3922" s="453"/>
      <c r="Y3922" s="488"/>
      <c r="Z3922" s="510"/>
    </row>
    <row r="3923" spans="1:28" ht="18">
      <c r="A3923" s="424"/>
      <c r="B3923" s="91" t="s">
        <v>1</v>
      </c>
      <c r="C3923" s="87">
        <f>'1st 1'!M70</f>
        <v>0</v>
      </c>
      <c r="D3923" s="87">
        <f>'1st 2'!M70</f>
        <v>0</v>
      </c>
      <c r="E3923" s="87">
        <f>'1st 3'!M70</f>
        <v>0</v>
      </c>
      <c r="F3923" s="87">
        <f>'1st 4'!M70</f>
        <v>0</v>
      </c>
      <c r="G3923" s="87">
        <f>'1st 5'!M70</f>
        <v>0</v>
      </c>
      <c r="H3923" s="87">
        <f>'1st 6'!M70</f>
        <v>0</v>
      </c>
      <c r="I3923" s="497"/>
      <c r="J3923" s="505"/>
      <c r="K3923" s="92"/>
      <c r="L3923" s="89">
        <f>'2nd 1'!M70</f>
        <v>0</v>
      </c>
      <c r="M3923" s="87">
        <f>'2nd 2'!M70</f>
        <v>0</v>
      </c>
      <c r="N3923" s="87">
        <f>'2nd 3'!M70</f>
        <v>0</v>
      </c>
      <c r="O3923" s="87">
        <f>'2nd 4'!M70</f>
        <v>0</v>
      </c>
      <c r="P3923" s="87">
        <f>'2nd 5'!M70</f>
        <v>0</v>
      </c>
      <c r="Q3923" s="87">
        <f>'2nd 6'!M70</f>
        <v>0</v>
      </c>
      <c r="R3923" s="87">
        <f>'2nd 7'!M70</f>
        <v>0</v>
      </c>
      <c r="S3923" s="457"/>
      <c r="T3923" s="486"/>
      <c r="U3923" s="93"/>
      <c r="V3923" s="499"/>
      <c r="W3923" s="501"/>
      <c r="X3923" s="453"/>
      <c r="Y3923" s="155"/>
      <c r="Z3923" s="510"/>
    </row>
    <row r="3924" spans="1:28" ht="17.25" customHeight="1" thickBot="1">
      <c r="A3924" s="424"/>
      <c r="B3924" s="94" t="s">
        <v>2</v>
      </c>
      <c r="C3924" s="95">
        <f>'1st 1'!L70</f>
        <v>0</v>
      </c>
      <c r="D3924" s="95">
        <f>'1st 2'!L70</f>
        <v>0</v>
      </c>
      <c r="E3924" s="95">
        <f>'1st 3'!L70</f>
        <v>0</v>
      </c>
      <c r="F3924" s="95">
        <f>'1st 4'!L70</f>
        <v>0</v>
      </c>
      <c r="G3924" s="95">
        <f>'1st 5'!L70</f>
        <v>0</v>
      </c>
      <c r="H3924" s="95">
        <f>'1st 6'!L70</f>
        <v>0</v>
      </c>
      <c r="I3924" s="472"/>
      <c r="J3924" s="96"/>
      <c r="K3924" s="88"/>
      <c r="L3924" s="97">
        <f>'2nd 1'!L70</f>
        <v>0</v>
      </c>
      <c r="M3924" s="95">
        <f>'2nd 2'!L70</f>
        <v>0</v>
      </c>
      <c r="N3924" s="95">
        <f>'2nd 3'!L70</f>
        <v>0</v>
      </c>
      <c r="O3924" s="95">
        <f>'2nd 4'!L70</f>
        <v>0</v>
      </c>
      <c r="P3924" s="95">
        <f>'2nd 5'!L70</f>
        <v>0</v>
      </c>
      <c r="Q3924" s="95">
        <f>'2nd 6'!L70</f>
        <v>0</v>
      </c>
      <c r="R3924" s="95">
        <f>'2nd 7'!L70</f>
        <v>0</v>
      </c>
      <c r="S3924" s="457"/>
      <c r="T3924" s="98"/>
      <c r="U3924" s="90"/>
      <c r="V3924" s="500"/>
      <c r="W3924" s="502"/>
      <c r="X3924" s="504"/>
      <c r="Y3924" s="156"/>
      <c r="Z3924" s="510"/>
    </row>
    <row r="3925" spans="1:28" ht="18.75" thickTop="1">
      <c r="A3925" s="413" t="s">
        <v>127</v>
      </c>
      <c r="B3925" s="91" t="s">
        <v>1</v>
      </c>
      <c r="C3925" s="87">
        <f>'1st 1'!N70</f>
        <v>0</v>
      </c>
      <c r="D3925" s="87">
        <f>'1st 2'!N70</f>
        <v>0</v>
      </c>
      <c r="E3925" s="87">
        <f>'1st 3'!N70</f>
        <v>0</v>
      </c>
      <c r="F3925" s="87">
        <f>'1st 4'!N70</f>
        <v>0</v>
      </c>
      <c r="G3925" s="87">
        <f>'1st 5'!N70</f>
        <v>0</v>
      </c>
      <c r="H3925" s="87">
        <f>'1st 6'!N70</f>
        <v>0</v>
      </c>
      <c r="I3925" s="530">
        <f>(C3925*C3918)+(D3925*D3918)+(E3925*E3918)+(F3925*F3918)+(G3925*G3918)+(H3925*H3918)</f>
        <v>0</v>
      </c>
      <c r="J3925" s="417">
        <f>IF(C3925&gt;0,(C3923*C3918),0)+IF(D3925&gt;0,(D3923*D3918),0)+IF(E3925&gt;0,(E3923*E3918),0)+IF(F3925&gt;0,(F3923*F3918),0)+IF(G3925&gt;0,(G3923*G3918),0)+IF(H3925&gt;0,(H3923*H3918),0)</f>
        <v>0</v>
      </c>
      <c r="K3925" s="473">
        <f>IF(C3925&gt;C3923,((C3925*C3918)-(C3923*C3918)),0)+IF(D3925&gt;D3923,((D3925*D3918)-(D3923*D3918)),0)+IF(E3925&gt;E3923,((E3925*E3918)-(E3923*E3918)),0)+IF(F3925&gt;F3923,((F3925*F3918)-(F3923*F3918)),0)+IF(G3925&gt;G3923,((G3925*G3918)-(G3923*G3918)),0)+IF(H3925&gt;H3923,((H3925*H3918)-(H3923*H3918)),0)</f>
        <v>0</v>
      </c>
      <c r="L3925" s="89">
        <f>'2nd 1'!N70</f>
        <v>0</v>
      </c>
      <c r="M3925" s="87">
        <f>'2nd 2'!N70</f>
        <v>0</v>
      </c>
      <c r="N3925" s="87">
        <f>'2nd 3'!N70</f>
        <v>0</v>
      </c>
      <c r="O3925" s="87">
        <f>'2nd 4'!N70</f>
        <v>0</v>
      </c>
      <c r="P3925" s="87">
        <f>'2nd 5'!N70</f>
        <v>0</v>
      </c>
      <c r="Q3925" s="87">
        <f>'2nd 6'!N70</f>
        <v>0</v>
      </c>
      <c r="R3925" s="87">
        <f>'2nd 7'!N70</f>
        <v>0</v>
      </c>
      <c r="S3925" s="401">
        <f>(L3925*L3918)+(M3925*M3918)+(N3925*N3918)+(O3925*O3918)+(P3925*P3918)+(Q3925*Q3918)+(R3925*R3918)</f>
        <v>0</v>
      </c>
      <c r="T3925" s="417">
        <f>IF(L3925&gt;0,(L3923*L3918),0)+IF(M3925&gt;0,(M3923*M3918),0)+IF(N3925&gt;0,(N3923*N3918),0)+IF(O3925&gt;0,(O3923*O3918),0)+IF(P3925&gt;0,(P3923*P3918),0)+IF(Q3925&gt;0,(Q3923*Q3918),0)+IF(R3925&gt;0,(R3923*R3918),0)</f>
        <v>0</v>
      </c>
      <c r="U3925" s="399">
        <f>IF(L3925&gt;L3923,((L3925*L3918)-(L3923*L3918)),0)+IF(M3925&gt;M3923,((M3925*M3918)-(M3923*M3918)),0)+IF(N3925&gt;N3923,((N3925*N3918)-(N3923*N3918)),0)+IF(O3925&gt;O3923,((O3925*O3918)-(O3923*O3918)),0)+IF(P3925&gt;P3923,((P3925*P3918)-(P3923*P3918)),0)+IF(Q3925&gt;Q3923,((Q3925*Q3918)-(Q3923*Q3918)),0)+IF(R3925&gt;R3923,((R3925*R3918)-(R3923*R3918)),0)</f>
        <v>0</v>
      </c>
      <c r="V3925" s="401">
        <f>I3925+S3925</f>
        <v>0</v>
      </c>
      <c r="W3925" s="436">
        <f>J3925+T3925</f>
        <v>0</v>
      </c>
      <c r="X3925" s="526">
        <f>K3925+U3925</f>
        <v>0</v>
      </c>
      <c r="Y3925" s="527"/>
      <c r="Z3925" s="510"/>
    </row>
    <row r="3926" spans="1:28" ht="15.75" customHeight="1" thickBot="1">
      <c r="A3926" s="414"/>
      <c r="B3926" s="157" t="s">
        <v>23</v>
      </c>
      <c r="C3926" s="178" t="str">
        <f>'1st 1'!O70</f>
        <v/>
      </c>
      <c r="D3926" s="178" t="str">
        <f>'1st 2'!O70</f>
        <v/>
      </c>
      <c r="E3926" s="178" t="str">
        <f>'1st 3'!O70</f>
        <v/>
      </c>
      <c r="F3926" s="178" t="str">
        <f>'1st 4'!O70</f>
        <v/>
      </c>
      <c r="G3926" s="178" t="str">
        <f>'1st 5'!O70</f>
        <v/>
      </c>
      <c r="H3926" s="178" t="str">
        <f>'1st 6'!O70</f>
        <v/>
      </c>
      <c r="I3926" s="472"/>
      <c r="J3926" s="472"/>
      <c r="K3926" s="474"/>
      <c r="L3926" s="179" t="str">
        <f>'2nd 1'!O70</f>
        <v/>
      </c>
      <c r="M3926" s="178" t="str">
        <f>'2nd 2'!O70</f>
        <v/>
      </c>
      <c r="N3926" s="178" t="str">
        <f>'2nd 3'!O70</f>
        <v/>
      </c>
      <c r="O3926" s="178" t="str">
        <f>'2nd 4'!O70</f>
        <v/>
      </c>
      <c r="P3926" s="178" t="str">
        <f>'2nd 5'!O70</f>
        <v/>
      </c>
      <c r="Q3926" s="178" t="str">
        <f>'2nd 6'!O70</f>
        <v/>
      </c>
      <c r="R3926" s="178" t="str">
        <f>'2nd 7'!O70</f>
        <v/>
      </c>
      <c r="S3926" s="475"/>
      <c r="T3926" s="420"/>
      <c r="U3926" s="400"/>
      <c r="V3926" s="402"/>
      <c r="W3926" s="437"/>
      <c r="X3926" s="528"/>
      <c r="Y3926" s="529"/>
      <c r="Z3926" s="510"/>
    </row>
    <row r="3927" spans="1:28" ht="21" customHeight="1" thickTop="1" thickBot="1">
      <c r="A3927" s="435" t="s">
        <v>30</v>
      </c>
      <c r="B3927" s="435"/>
      <c r="C3927" s="435"/>
      <c r="D3927" s="435"/>
      <c r="E3927" s="435"/>
      <c r="F3927" s="435"/>
      <c r="G3927" s="435"/>
      <c r="H3927" s="435"/>
      <c r="I3927" s="435"/>
      <c r="J3927" s="435"/>
      <c r="K3927" s="435"/>
      <c r="L3927" s="435"/>
      <c r="M3927" s="435"/>
      <c r="N3927" s="435"/>
      <c r="O3927" s="435"/>
      <c r="P3927" s="435"/>
      <c r="Q3927" s="435"/>
      <c r="R3927" s="435"/>
      <c r="S3927" s="435"/>
      <c r="T3927" s="435"/>
      <c r="U3927" s="435"/>
      <c r="V3927" s="435"/>
      <c r="W3927" s="435"/>
      <c r="X3927" s="435"/>
      <c r="Y3927" s="435"/>
      <c r="Z3927" s="510"/>
    </row>
    <row r="3928" spans="1:28" ht="19.5" customHeight="1" thickTop="1" thickBot="1">
      <c r="A3928" s="478" t="s">
        <v>44</v>
      </c>
      <c r="B3928" s="479"/>
      <c r="C3928" s="479"/>
      <c r="D3928" s="479"/>
      <c r="E3928" s="479"/>
      <c r="F3928" s="479"/>
      <c r="G3928" s="479"/>
      <c r="H3928" s="479"/>
      <c r="I3928" s="479"/>
      <c r="J3928" s="479"/>
      <c r="K3928" s="506"/>
      <c r="L3928" s="425" t="s">
        <v>45</v>
      </c>
      <c r="M3928" s="426"/>
      <c r="N3928" s="426"/>
      <c r="O3928" s="426"/>
      <c r="P3928" s="426"/>
      <c r="Q3928" s="426"/>
      <c r="R3928" s="426"/>
      <c r="S3928" s="426"/>
      <c r="T3928" s="426"/>
      <c r="U3928" s="426"/>
      <c r="V3928" s="160"/>
      <c r="W3928" s="428" t="s">
        <v>39</v>
      </c>
      <c r="X3928" s="428"/>
      <c r="Y3928" s="161"/>
      <c r="Z3928" s="510"/>
    </row>
    <row r="3929" spans="1:28" ht="17.25" customHeight="1" thickTop="1">
      <c r="A3929" s="99" t="s">
        <v>22</v>
      </c>
      <c r="B3929" s="100"/>
      <c r="C3929" s="101">
        <f>'3rd 1'!B4</f>
        <v>201</v>
      </c>
      <c r="D3929" s="101">
        <f>'3rd 2'!B4</f>
        <v>202</v>
      </c>
      <c r="E3929" s="101">
        <f>'3rd 3'!B4</f>
        <v>203</v>
      </c>
      <c r="F3929" s="101">
        <f>'3rd 4'!B4</f>
        <v>204</v>
      </c>
      <c r="G3929" s="101">
        <f>'3rd 5'!B4</f>
        <v>205</v>
      </c>
      <c r="H3929" s="101">
        <f>'3rd 6'!B4</f>
        <v>0</v>
      </c>
      <c r="I3929" s="430" t="s">
        <v>0</v>
      </c>
      <c r="J3929" s="430" t="s">
        <v>3</v>
      </c>
      <c r="K3929" s="432" t="s">
        <v>2</v>
      </c>
      <c r="L3929" s="101">
        <f>'4th 1'!B4</f>
        <v>206</v>
      </c>
      <c r="M3929" s="101">
        <f>'4th 2'!B4</f>
        <v>207</v>
      </c>
      <c r="N3929" s="101">
        <f>'4th 3'!B4</f>
        <v>208</v>
      </c>
      <c r="O3929" s="101">
        <f>'4th 4'!B4</f>
        <v>209</v>
      </c>
      <c r="P3929" s="101">
        <f>'4th 5'!B4</f>
        <v>210</v>
      </c>
      <c r="Q3929" s="101">
        <f>'4th 6'!B4</f>
        <v>211</v>
      </c>
      <c r="R3929" s="101">
        <f>'4th 7'!B4</f>
        <v>0</v>
      </c>
      <c r="S3929" s="429" t="s">
        <v>0</v>
      </c>
      <c r="T3929" s="429" t="s">
        <v>3</v>
      </c>
      <c r="U3929" s="431" t="s">
        <v>2</v>
      </c>
      <c r="V3929" s="433" t="s">
        <v>62</v>
      </c>
      <c r="W3929" s="434"/>
      <c r="X3929" s="434"/>
      <c r="Y3929" s="162" t="str">
        <f>IF(X3930&gt;=4,"A+",IF(X3930&gt;=3.75,"A",IF(X3930&gt;=3.5,"A-",IF(X3930&gt;=3.25,"B+",IF(X3930&gt;=3,"B",IF(X3930&gt;=2.75,"B-",IF(X3930&gt;=2.5,"C+",IF(X3930&gt;=2,"C","F"))))))))</f>
        <v>F</v>
      </c>
      <c r="Z3929" s="510"/>
    </row>
    <row r="3930" spans="1:28" ht="63.75" customHeight="1">
      <c r="A3930" s="77" t="s">
        <v>63</v>
      </c>
      <c r="B3930" s="86"/>
      <c r="C3930" s="79">
        <f>IF('3rd 1'!C70&gt;0,'3rd 1'!D6,IF('3rd 1'!K70&gt;0,'3rd 1'!L6,IF('3rd 1'!S70&gt;0,'3rd 1'!T6,0)))</f>
        <v>0</v>
      </c>
      <c r="D3930" s="79">
        <f>IF('3rd 2'!C70&gt;0,'3rd 2'!D6,IF('3rd 2'!K70&gt;0,'3rd 2'!L6,IF('3rd 2'!S70&gt;0,'3rd 2'!T6,0)))</f>
        <v>0</v>
      </c>
      <c r="E3930" s="79">
        <f>IF('3rd 3'!C70&gt;0,'3rd 3'!D6,IF('3rd 3'!K70&gt;0,'3rd 3'!L6,IF('3rd 3'!S70&gt;0,'3rd 3'!T6,0)))</f>
        <v>0</v>
      </c>
      <c r="F3930" s="79">
        <f>IF('3rd 4'!C70&gt;0,'3rd 4'!D6,IF('3rd 4'!K70&gt;0,'3rd 4'!L6,IF('3rd 4'!S70&gt;0,'3rd 4'!T6,0)))</f>
        <v>0</v>
      </c>
      <c r="G3930" s="79">
        <f>IF('3rd 5'!C70&gt;0,'3rd 5'!D6,IF('3rd 5'!K70&gt;0,'3rd 5'!L6,IF('3rd 5'!S70&gt;0,'3rd 5'!T6,0)))</f>
        <v>0</v>
      </c>
      <c r="H3930" s="79">
        <f>IF('3rd 6'!C70&gt;0,'3rd 6'!D6,IF('3rd 6'!K70&gt;0,'3rd 6'!L6,IF('3rd 6'!S70&gt;0,'3rd 6'!T6,0)))</f>
        <v>0</v>
      </c>
      <c r="I3930" s="481"/>
      <c r="J3930" s="481"/>
      <c r="K3930" s="482"/>
      <c r="L3930" s="79">
        <f>IF('4th 1'!C70&gt;0,'4th 1'!D6,IF('4th 1'!K70&gt;0,'4th 1'!L6,IF('4th 1'!S70&gt;0,'4th 1'!T6,0)))</f>
        <v>0</v>
      </c>
      <c r="M3930" s="79">
        <f>IF('4th 2'!C70&gt;0,'4th 2'!D6,IF('4th 2'!K70&gt;0,'4th 2'!L6,IF('4th 2'!S70&gt;0,'4th 2'!T6,0)))</f>
        <v>0</v>
      </c>
      <c r="N3930" s="79">
        <f>IF('4th 3'!C70&gt;0,'4th 3'!D6,IF('4th 3'!K70&gt;0,'4th 3'!L6,IF('4th 3'!S70&gt;0,'4th 3'!T6,0)))</f>
        <v>0</v>
      </c>
      <c r="O3930" s="79">
        <f>IF('4th 4'!C70&gt;0,'4th 4'!D6,IF('4th 4'!K70&gt;0,'4th 4'!L6,IF('4th 4'!S70&gt;0,'4th 4'!T6,0)))</f>
        <v>0</v>
      </c>
      <c r="P3930" s="79">
        <f>IF('4th 5'!C70&gt;0,'4th 5'!D6,IF('4th 5'!K70&gt;0,'4th 5'!L6,IF('4th 5'!S70&gt;0,'4th 5'!T6,0)))</f>
        <v>0</v>
      </c>
      <c r="Q3930" s="79">
        <f>IF('4th 6'!C70&gt;0,'4th 6'!D6,IF('4th 6'!K70&gt;0,'4th 6'!L6,IF('4th 6'!S70&gt;0,'4th 6'!T6,0)))</f>
        <v>0</v>
      </c>
      <c r="R3930" s="79">
        <f>IF('4th 7'!C70&gt;0,'4th 7'!D6,IF('4th 7'!K70&gt;0,'4th 7'!L6,IF('4th 7'!S70&gt;0,'4th 7'!T6,0)))</f>
        <v>0</v>
      </c>
      <c r="S3930" s="429"/>
      <c r="T3930" s="429"/>
      <c r="U3930" s="431"/>
      <c r="V3930" s="335">
        <f>IF(I3932&gt;0,(V3935+V3919),0)</f>
        <v>0</v>
      </c>
      <c r="W3930" s="254">
        <f>IF(I3932&gt;0,(W3935+W3919),0)</f>
        <v>0</v>
      </c>
      <c r="X3930" s="336">
        <f>IF(S3932&gt;0,(W3930/63),IF(I3932&gt;0,(W3930/46.5),0))</f>
        <v>0</v>
      </c>
      <c r="Y3930" s="163">
        <f>IF(X3930&gt;=2.5,Y3929,IF(X3930&gt;=2.25,"C",IF(X3930&gt;=2,"D",IF(X3930=0,0,"F"))))</f>
        <v>0</v>
      </c>
      <c r="Z3930" s="510"/>
    </row>
    <row r="3931" spans="1:28" ht="16.5">
      <c r="A3931" s="458" t="s">
        <v>27</v>
      </c>
      <c r="B3931" s="459"/>
      <c r="C3931" s="102">
        <f>IF('3rd 1'!C70&gt;0,'3rd 1'!H4,IF('3rd 1'!K70&gt;0,'3rd 1'!P4,IF('3rd 1'!S70&gt;0,'3rd 1'!X4,0)))</f>
        <v>0</v>
      </c>
      <c r="D3931" s="102">
        <f>IF('3rd 2'!C70&gt;0,'3rd 2'!H4,IF('3rd 2'!K70&gt;0,'3rd 2'!P4,IF('3rd 2'!S70&gt;0,'3rd 2'!X4,0)))</f>
        <v>0</v>
      </c>
      <c r="E3931" s="102">
        <f>IF('3rd 3'!C70&gt;0,'3rd 3'!H4,IF('3rd 3'!K70&gt;0,'3rd 3'!P4,IF('3rd 3'!S70&gt;0,'3rd 3'!X4,0)))</f>
        <v>0</v>
      </c>
      <c r="F3931" s="102">
        <f>IF('3rd 4'!C70&gt;0,'3rd 4'!H4,IF('3rd 4'!K70&gt;0,'3rd 4'!P4,IF('3rd 4'!S70&gt;0,'3rd 4'!X4,0)))</f>
        <v>0</v>
      </c>
      <c r="G3931" s="102">
        <f>IF('3rd 5'!C70&gt;0,'3rd 5'!H4,IF('3rd 5'!K70&gt;0,'3rd 5'!P4,IF('3rd 5'!S70&gt;0,'3rd 5'!X4,0)))</f>
        <v>0</v>
      </c>
      <c r="H3931" s="102">
        <f>IF('3rd 6'!C70&gt;0,'3rd 6'!H4,IF('3rd 6'!K70&gt;0,'3rd 6'!P4,IF('3rd 6'!S70&gt;0,'3rd 6'!X4,0)))</f>
        <v>0</v>
      </c>
      <c r="I3931" s="481"/>
      <c r="J3931" s="481"/>
      <c r="K3931" s="482"/>
      <c r="L3931" s="102">
        <f>IF('4th 1'!C70&gt;0,'4th 1'!H4,IF('4th 1'!K70&gt;0,'4th 1'!P4,IF('4th 1'!S70&gt;0,'4th 1'!X4,0)))</f>
        <v>0</v>
      </c>
      <c r="M3931" s="102">
        <f>IF('4th 2'!C70&gt;0,'4th 2'!H4,IF('4th 2'!K70&gt;0,'4th 2'!P4,IF('4th 2'!S70&gt;0,'4th 2'!X4,0)))</f>
        <v>0</v>
      </c>
      <c r="N3931" s="102">
        <f>IF('4th 3'!C70&gt;0,'4th 3'!H4,IF('4th 3'!K70&gt;0,'4th 3'!P4,IF('4th 3'!S70&gt;0,'4th 3'!X4,0)))</f>
        <v>0</v>
      </c>
      <c r="O3931" s="102">
        <f>IF('4th 4'!C70&gt;0,'4th 4'!H4,IF('4th 4'!K70&gt;0,'4th 4'!P4,IF('4th 4'!S70&gt;0,'4th 4'!X4,0)))</f>
        <v>0</v>
      </c>
      <c r="P3931" s="102">
        <f>IF('4th 5'!C70&gt;0,'4th 5'!H4,IF('4th 5'!K70&gt;0,'4th 5'!P4,IF('4th 5'!S70&gt;0,'4th 5'!X4,0)))</f>
        <v>0</v>
      </c>
      <c r="Q3931" s="102">
        <f>IF('4th 6'!C70&gt;0,'4th 6'!H4,IF('4th 6'!K70&gt;0,'4th 6'!P4,IF('4th 6'!S70&gt;0,'4th 6'!X4,0)))</f>
        <v>0</v>
      </c>
      <c r="R3931" s="102">
        <f>IF('4th 7'!C70&gt;0,'4th 7'!H4,IF('4th 7'!K70&gt;0,'4th 7'!P4,IF('4th 7'!S70&gt;0,'4th 7'!X4,0)))</f>
        <v>0</v>
      </c>
      <c r="S3931" s="430"/>
      <c r="T3931" s="430"/>
      <c r="U3931" s="432"/>
      <c r="V3931" s="460" t="s">
        <v>41</v>
      </c>
      <c r="W3931" s="461"/>
      <c r="X3931" s="461"/>
      <c r="Y3931" s="462"/>
      <c r="Z3931" s="510"/>
    </row>
    <row r="3932" spans="1:28" ht="17.25" thickBot="1">
      <c r="A3932" s="463" t="s">
        <v>11</v>
      </c>
      <c r="B3932" s="464"/>
      <c r="C3932" s="102">
        <v>100</v>
      </c>
      <c r="D3932" s="102">
        <v>100</v>
      </c>
      <c r="E3932" s="102">
        <v>100</v>
      </c>
      <c r="F3932" s="102">
        <v>100</v>
      </c>
      <c r="G3932" s="102">
        <v>100</v>
      </c>
      <c r="H3932" s="102">
        <v>100</v>
      </c>
      <c r="I3932" s="465">
        <f>(C3936*C3931)+(D3936*D3931)+(E3936*E3931)+(F3936*F3931)+(G3936*G3931)+(H3936*H3931)</f>
        <v>0</v>
      </c>
      <c r="J3932" s="84"/>
      <c r="K3932" s="103" t="e">
        <f>IF(J3933&gt;=4,"A+",IF(J3933&gt;=3.75,"A",IF(J3933&gt;=3.5,"A-",IF(J3933&gt;=3.25,"B+",IF(J3933&gt;=3,"B",IF(J3933&gt;=2.75,"B-",IF(J3933&gt;=2.5,"C+",IF(J3933&gt;=2,"C","F"))))))))</f>
        <v>#DIV/0!</v>
      </c>
      <c r="L3932" s="102">
        <v>100</v>
      </c>
      <c r="M3932" s="102">
        <v>100</v>
      </c>
      <c r="N3932" s="102">
        <v>100</v>
      </c>
      <c r="O3932" s="102">
        <v>100</v>
      </c>
      <c r="P3932" s="102">
        <v>100</v>
      </c>
      <c r="Q3932" s="102">
        <v>100</v>
      </c>
      <c r="R3932" s="102">
        <v>100</v>
      </c>
      <c r="S3932" s="465">
        <f>(L3936*L3931)+(M3936*M3931)+(N3936*N3931)+(O3936*O3931)+(P3936*P3931)+(Q3936*Q3931)+(R3936*R3931)</f>
        <v>0</v>
      </c>
      <c r="T3932" s="84"/>
      <c r="U3932" s="103" t="e">
        <f>IF(T3933&gt;=4,"A+",IF(T3933&gt;=3.75,"A",IF(T3933&gt;=3.5,"A-",IF(T3933&gt;=3.25,"B+",IF(T3933&gt;=3,"B",IF(T3933&gt;=2.75,"B-",IF(T3933&gt;=2.5,"C+",IF(T3933&gt;=2,"C","F"))))))))</f>
        <v>#DIV/0!</v>
      </c>
      <c r="V3932" s="467" t="s">
        <v>29</v>
      </c>
      <c r="W3932" s="469" t="s">
        <v>0</v>
      </c>
      <c r="X3932" s="469" t="s">
        <v>3</v>
      </c>
      <c r="Y3932" s="476" t="s">
        <v>2</v>
      </c>
      <c r="Z3932" s="510"/>
    </row>
    <row r="3933" spans="1:28" ht="17.25" thickTop="1">
      <c r="A3933" s="77" t="s">
        <v>28</v>
      </c>
      <c r="B3933" s="86"/>
      <c r="C3933" s="104">
        <f>IF('3rd 1'!C70&gt;0,'3rd 1'!C70,IF('3rd 1'!K70&gt;0,'3rd 1'!K70,IF('3rd 1'!S70&gt;0,'3rd 1'!S70,0)))</f>
        <v>0</v>
      </c>
      <c r="D3933" s="104">
        <f>IF('3rd 2'!C70&gt;0,'3rd 2'!C70,IF('3rd 2'!K70&gt;0,'3rd 2'!K70,IF('3rd 2'!S70&gt;0,'3rd 2'!S70,0)))</f>
        <v>0</v>
      </c>
      <c r="E3933" s="104">
        <f>IF('3rd 3'!C70&gt;0,'3rd 3'!C70,IF('3rd 3'!K70&gt;0,'3rd 3'!K70,IF('3rd 3'!S70&gt;0,'3rd 3'!S70,0)))</f>
        <v>0</v>
      </c>
      <c r="F3933" s="104">
        <f>IF('3rd 4'!C70&gt;0,'3rd 4'!C70,IF('3rd 4'!K70&gt;0,'3rd 4'!K70,IF('3rd 4'!S70&gt;0,'3rd 4'!S70,0)))</f>
        <v>0</v>
      </c>
      <c r="G3933" s="104">
        <f>IF('3rd 5'!C70&gt;0,'3rd 5'!C70,IF('3rd 5'!K70&gt;0,'3rd 5'!K70,IF('3rd 5'!S70&gt;0,'3rd 5'!S70,0)))</f>
        <v>0</v>
      </c>
      <c r="H3933" s="104">
        <f>IF('3rd 6'!C70&gt;0,'3rd 6'!C70,IF('3rd 6'!K70&gt;0,'3rd 6'!K70,IF('3rd 6'!S70&gt;0,'3rd 6'!S70,0)))</f>
        <v>0</v>
      </c>
      <c r="I3933" s="457"/>
      <c r="J3933" s="485" t="e">
        <f>I3932/(C3931+D3931+E3931+F3931+G3931+H3931)</f>
        <v>#DIV/0!</v>
      </c>
      <c r="K3933" s="90"/>
      <c r="L3933" s="104">
        <f>IF('4th 1'!C70&gt;0,'4th 1'!C70,IF('4th 1'!K70&gt;0,'4th 1'!K70,IF('4th 1'!S70&gt;0,'4th 1'!S70,0)))</f>
        <v>0</v>
      </c>
      <c r="M3933" s="104">
        <f>IF('4th 2'!C70&gt;0,'4th 2'!C70,IF('4th 2'!K70&gt;0,'4th 2'!K70,IF('4th 2'!S70&gt;0,'4th 2'!S70,0)))</f>
        <v>0</v>
      </c>
      <c r="N3933" s="104">
        <f>IF('4th 3'!C70&gt;0,'4th 3'!C70,IF('4th 3'!K70&gt;0,'4th 3'!K70,IF('4th 3'!S70&gt;0,'4th 3'!S70,0)))</f>
        <v>0</v>
      </c>
      <c r="O3933" s="104">
        <f>IF('4th 4'!C70&gt;0,'4th 4'!C70,IF('4th 4'!K70&gt;0,'4th 4'!K70,IF('4th 4'!S70&gt;0,'4th 4'!S70,0)))</f>
        <v>0</v>
      </c>
      <c r="P3933" s="104">
        <f>IF('4th 5'!C70&gt;0,'4th 5'!C70,IF('4th 5'!K70&gt;0,'4th 5'!K70,IF('4th 5'!S70&gt;0,'4th 5'!S70,0)))</f>
        <v>0</v>
      </c>
      <c r="Q3933" s="104">
        <f>IF('4th 6'!C70&gt;0,'4th 6'!C70,IF('4th 6'!K70&gt;0,'4th 6'!K70,IF('4th 6'!S70&gt;0,'4th 6'!S70,0)))</f>
        <v>0</v>
      </c>
      <c r="R3933" s="104">
        <f>IF('4th 7'!C70&gt;0,'4th 7'!C70,IF('4th 7'!K70&gt;0,'4th 7'!K70,IF('4th 7'!S70&gt;0,'4th 7'!S70,0)))</f>
        <v>0</v>
      </c>
      <c r="S3933" s="457"/>
      <c r="T3933" s="485" t="e">
        <f>S3932/(L3931+M3931+N3931+O3931+P3931+Q3931+R3931)</f>
        <v>#DIV/0!</v>
      </c>
      <c r="U3933" s="90"/>
      <c r="V3933" s="468"/>
      <c r="W3933" s="470"/>
      <c r="X3933" s="471"/>
      <c r="Y3933" s="477"/>
      <c r="Z3933" s="510"/>
    </row>
    <row r="3934" spans="1:28" ht="17.25">
      <c r="A3934" s="423" t="s">
        <v>26</v>
      </c>
      <c r="B3934" s="91" t="s">
        <v>60</v>
      </c>
      <c r="C3934" s="104">
        <f>IF('3rd 1'!C70&gt;0,'3rd 1'!J70,IF('3rd 1'!K70&gt;0,'3rd 1'!R70,IF('3rd 1'!S70&gt;0,'3rd 1'!Z70,0)))</f>
        <v>0</v>
      </c>
      <c r="D3934" s="104">
        <f>IF('3rd 2'!C70&gt;0,'3rd 2'!J70,IF('3rd 2'!K70&gt;0,'3rd 2'!R70,IF('3rd 2'!S70&gt;0,'3rd 2'!Z70,0)))</f>
        <v>0</v>
      </c>
      <c r="E3934" s="104">
        <f>IF('3rd 3'!C70&gt;0,'3rd 3'!J70,IF('3rd 3'!K70&gt;0,'3rd 3'!R70,IF('3rd 3'!S70&gt;0,'3rd 3'!Z70,0)))</f>
        <v>0</v>
      </c>
      <c r="F3934" s="104">
        <f>IF('3rd 4'!C70&gt;0,'3rd 4'!J70,IF('3rd 4'!K70&gt;0,'3rd 4'!R70,IF('3rd 4'!S70&gt;0,'3rd 4'!Z70,0)))</f>
        <v>0</v>
      </c>
      <c r="G3934" s="104">
        <f>IF('3rd 5'!C70&gt;0,'3rd 5'!J70,IF('3rd 5'!K70&gt;0,'3rd 5'!R70,IF('3rd 5'!S70&gt;0,'3rd 5'!Z70,0)))</f>
        <v>0</v>
      </c>
      <c r="H3934" s="104">
        <f>IF('3rd 6'!C70&gt;0,'3rd 6'!J70,IF('3rd 6'!K70&gt;0,'3rd 6'!R70,IF('3rd 6'!S70&gt;0,'3rd 6'!Z70,0)))</f>
        <v>0</v>
      </c>
      <c r="I3934" s="457"/>
      <c r="J3934" s="525"/>
      <c r="K3934" s="442" t="e">
        <f>IF(J3933&gt;=2.5,K3932,IF(J3933&gt;=2.25,"C",IF(J3933&gt;=2,"D",IF(J3933=0,0,"F"))))</f>
        <v>#DIV/0!</v>
      </c>
      <c r="L3934" s="104">
        <f>IF('4th 1'!C70&gt;0,'4th 1'!J70,IF('4th 1'!K70&gt;0,'4th 1'!R70,IF('4th 1'!S70&gt;0,'4th 1'!Z70,0)))</f>
        <v>0</v>
      </c>
      <c r="M3934" s="104">
        <f>IF('4th 2'!C70&gt;0,'4th 2'!J70,IF('4th 2'!K70&gt;0,'4th 2'!R70,IF('4th 2'!S70&gt;0,'4th 2'!Z70,0)))</f>
        <v>0</v>
      </c>
      <c r="N3934" s="104">
        <f>IF('4th 3'!C70&gt;0,'4th 3'!J70,IF('4th 3'!K70&gt;0,'4th 3'!R70,IF('4th 3'!S70&gt;0,'4th 3'!Z70,0)))</f>
        <v>0</v>
      </c>
      <c r="O3934" s="104">
        <f>IF('4th 4'!C70&gt;0,'4th 4'!J70,IF('4th 4'!K70&gt;0,'4th 4'!R70,IF('4th 4'!S70&gt;0,'4th 4'!Z70,0)))</f>
        <v>0</v>
      </c>
      <c r="P3934" s="104">
        <f>IF('4th 5'!C70&gt;0,'4th 5'!J70,IF('4th 5'!K70&gt;0,'4th 5'!R70,IF('4th 5'!S70&gt;0,'4th 5'!Z70,0)))</f>
        <v>0</v>
      </c>
      <c r="Q3934" s="104">
        <f>IF('4th 6'!C70&gt;0,'4th 6'!J70,IF('4th 6'!K70&gt;0,'4th 6'!R70,IF('4th 6'!S70&gt;0,'4th 6'!Z70,0)))</f>
        <v>0</v>
      </c>
      <c r="R3934" s="104">
        <f>IF('4th 7'!C70&gt;0,'4th 7'!J70,IF('4th 7'!K70&gt;0,'4th 7'!R70,IF('4th 7'!S70&gt;0,'4th 7'!Z70,0)))</f>
        <v>0</v>
      </c>
      <c r="S3934" s="457"/>
      <c r="T3934" s="525"/>
      <c r="U3934" s="442" t="e">
        <f>IF(T3933&gt;=2.5,U3932,IF(T3933&gt;=2.25,"C",IF(T3933&gt;=2,"D",IF(T3933=0,0,"F"))))</f>
        <v>#DIV/0!</v>
      </c>
      <c r="V3934" s="454" t="s">
        <v>40</v>
      </c>
      <c r="W3934" s="443"/>
      <c r="X3934" s="443"/>
      <c r="Y3934" s="455"/>
      <c r="Z3934" s="510"/>
      <c r="AA3934" s="105"/>
      <c r="AB3934" s="105"/>
    </row>
    <row r="3935" spans="1:28" ht="16.5" customHeight="1">
      <c r="A3935" s="424"/>
      <c r="B3935" s="91" t="s">
        <v>67</v>
      </c>
      <c r="C3935" s="117">
        <f>'3rd 1'!AA70</f>
        <v>0</v>
      </c>
      <c r="D3935" s="117">
        <f>'3rd 2'!AA70</f>
        <v>0</v>
      </c>
      <c r="E3935" s="117">
        <f>'3rd 3'!AA70</f>
        <v>0</v>
      </c>
      <c r="F3935" s="117">
        <f>'3rd 4'!AA70</f>
        <v>0</v>
      </c>
      <c r="G3935" s="117">
        <f>'3rd 5'!AA70</f>
        <v>0</v>
      </c>
      <c r="H3935" s="117">
        <f>'3rd 6'!AA70</f>
        <v>0</v>
      </c>
      <c r="I3935" s="457"/>
      <c r="J3935" s="525"/>
      <c r="K3935" s="491"/>
      <c r="L3935" s="117">
        <f>'4th 1'!AA70</f>
        <v>0</v>
      </c>
      <c r="M3935" s="117">
        <f>'4th 2'!AA70</f>
        <v>0</v>
      </c>
      <c r="N3935" s="117">
        <f>'4th 3'!AA70</f>
        <v>0</v>
      </c>
      <c r="O3935" s="117">
        <f>'4th 4'!AA70</f>
        <v>0</v>
      </c>
      <c r="P3935" s="117">
        <f>'4th 5'!AA70</f>
        <v>0</v>
      </c>
      <c r="Q3935" s="117">
        <f>'4th 6'!AA70</f>
        <v>0</v>
      </c>
      <c r="R3935" s="117">
        <f>'4th 7'!AA70</f>
        <v>0</v>
      </c>
      <c r="S3935" s="457"/>
      <c r="T3935" s="525"/>
      <c r="U3935" s="491"/>
      <c r="V3935" s="444">
        <f>IF((C3936+C3938)=0,0,C3931)+IF((D3936+D3938)=0,0,D3931)+IF((E3936+E3938)=0,0,E3931)+IF((F3936+F3938)=0,0,F3931)+IF((G3936+G3938)=0,0,G3931)+IF((H3936+H3938)=0,0,H3931)+IF((L3936+L3938)=0,0,L3931)+IF((M3936+M3938)=0,0,M3931)+IF((N3936+N3938)=0,0,N3931)+IF((O3936+O3938)=0,0,O3931)+IF((P3936+P3938)=0,0,P3931)+IF((Q3936+Q3938)=0,0,Q3931)+IF((R3936+R3938)=0,0,R3931)+IF(E3968&gt;0,1.5,0)</f>
        <v>0</v>
      </c>
      <c r="W3935" s="457">
        <f>I3932+S3932+(E3968*1.5)</f>
        <v>0</v>
      </c>
      <c r="X3935" s="440" t="e">
        <f>IF(S3932&gt;0,(W3935/31.5),J3933)</f>
        <v>#DIV/0!</v>
      </c>
      <c r="Y3935" s="164" t="e">
        <f>IF(X3935&gt;=4,"A+",IF(X3935&gt;=3.75,"A",IF(X3935&gt;=3.5,"A-",IF(X3935&gt;=3.25,"B+",IF(X3935&gt;=3,"B",IF(X3935&gt;=2.75,"B-",IF(X3935&gt;=2.5,"C+",IF(X3935&gt;=2,"C","F"))))))))</f>
        <v>#DIV/0!</v>
      </c>
      <c r="Z3935" s="510"/>
    </row>
    <row r="3936" spans="1:28" ht="16.5">
      <c r="A3936" s="424"/>
      <c r="B3936" s="91" t="s">
        <v>1</v>
      </c>
      <c r="C3936" s="104">
        <f>'3rd 1'!AC70</f>
        <v>0</v>
      </c>
      <c r="D3936" s="104">
        <f>'3rd 2'!AC70</f>
        <v>0</v>
      </c>
      <c r="E3936" s="104">
        <f>'3rd 3'!AC70</f>
        <v>0</v>
      </c>
      <c r="F3936" s="104">
        <f>'3rd 4'!AC70</f>
        <v>0</v>
      </c>
      <c r="G3936" s="104">
        <f>'3rd 5'!AC70</f>
        <v>0</v>
      </c>
      <c r="H3936" s="104">
        <f>'3rd 6'!AC70</f>
        <v>0</v>
      </c>
      <c r="I3936" s="457"/>
      <c r="J3936" s="525"/>
      <c r="K3936" s="106"/>
      <c r="L3936" s="104">
        <f>'4th 1'!AC70</f>
        <v>0</v>
      </c>
      <c r="M3936" s="104">
        <f>'4th 2'!AC70</f>
        <v>0</v>
      </c>
      <c r="N3936" s="104">
        <f>'4th 3'!AC70</f>
        <v>0</v>
      </c>
      <c r="O3936" s="104">
        <f>'4th 4'!AC70</f>
        <v>0</v>
      </c>
      <c r="P3936" s="104">
        <f>'4th 5'!AC70</f>
        <v>0</v>
      </c>
      <c r="Q3936" s="104">
        <f>'4th 6'!AC70</f>
        <v>0</v>
      </c>
      <c r="R3936" s="107">
        <f>'4th 7'!AC70</f>
        <v>0</v>
      </c>
      <c r="S3936" s="457"/>
      <c r="T3936" s="525"/>
      <c r="U3936" s="108"/>
      <c r="V3936" s="456"/>
      <c r="W3936" s="448"/>
      <c r="X3936" s="441"/>
      <c r="Y3936" s="451" t="e">
        <f>IF(S3932&gt;0,(IF(X3935&gt;=2.5,Y3935,IF(X3935&gt;=2.25,"C",IF(X3935&gt;=2,"D","F")))),K3934)</f>
        <v>#DIV/0!</v>
      </c>
      <c r="Z3936" s="510"/>
    </row>
    <row r="3937" spans="1:26" ht="16.5">
      <c r="A3937" s="424"/>
      <c r="B3937" s="91" t="s">
        <v>2</v>
      </c>
      <c r="C3937" s="104" t="str">
        <f>'3rd 1'!AB70</f>
        <v/>
      </c>
      <c r="D3937" s="104" t="str">
        <f>'3rd 2'!AB70</f>
        <v/>
      </c>
      <c r="E3937" s="104" t="str">
        <f>'3rd 3'!AB70</f>
        <v/>
      </c>
      <c r="F3937" s="104" t="str">
        <f>'3rd 4'!AB70</f>
        <v/>
      </c>
      <c r="G3937" s="104" t="str">
        <f>'3rd 5'!AB70</f>
        <v/>
      </c>
      <c r="H3937" s="104" t="str">
        <f>'3rd 6'!AB70</f>
        <v/>
      </c>
      <c r="I3937" s="457"/>
      <c r="J3937" s="98"/>
      <c r="K3937" s="90"/>
      <c r="L3937" s="104" t="str">
        <f>'4th 1'!AB70</f>
        <v/>
      </c>
      <c r="M3937" s="104" t="str">
        <f>'4th 2'!AB70</f>
        <v/>
      </c>
      <c r="N3937" s="104" t="str">
        <f>'4th 3'!AB70</f>
        <v/>
      </c>
      <c r="O3937" s="104" t="str">
        <f>'4th 4'!AB70</f>
        <v/>
      </c>
      <c r="P3937" s="104" t="str">
        <f>'4th 5'!AB70</f>
        <v/>
      </c>
      <c r="Q3937" s="104" t="str">
        <f>'4th 6'!AB70</f>
        <v/>
      </c>
      <c r="R3937" s="104" t="str">
        <f>'4th 7'!AB70</f>
        <v/>
      </c>
      <c r="S3937" s="457"/>
      <c r="T3937" s="98"/>
      <c r="U3937" s="109"/>
      <c r="V3937" s="446"/>
      <c r="W3937" s="449"/>
      <c r="X3937" s="450"/>
      <c r="Y3937" s="452"/>
      <c r="Z3937" s="510"/>
    </row>
    <row r="3938" spans="1:26" ht="16.5" customHeight="1">
      <c r="A3938" s="413" t="s">
        <v>127</v>
      </c>
      <c r="B3938" s="91" t="s">
        <v>1</v>
      </c>
      <c r="C3938" s="104">
        <f>'3rd 1'!AD70</f>
        <v>0</v>
      </c>
      <c r="D3938" s="104">
        <f>'3rd 2'!AD70</f>
        <v>0</v>
      </c>
      <c r="E3938" s="104">
        <f>'3rd 3'!AD70</f>
        <v>0</v>
      </c>
      <c r="F3938" s="104">
        <f>'3rd 4'!AD70</f>
        <v>0</v>
      </c>
      <c r="G3938" s="104">
        <f>'3rd 5'!AD70</f>
        <v>0</v>
      </c>
      <c r="H3938" s="104">
        <f>'3rd 6'!AD70</f>
        <v>0</v>
      </c>
      <c r="I3938" s="415">
        <f>(C3938*C3931)+(D3938*D3931)+(E3938*E3931)+(F3938*F3931)+(G3938*G3931)+(H3938*H3931)</f>
        <v>0</v>
      </c>
      <c r="J3938" s="417">
        <f>IF(C3938&gt;0,(C3936*C3931),0)+IF(D3938&gt;0,(D3936*D3931),0)+IF(E3938&gt;0,(E3936*E3931),0)+IF(F3938&gt;0,(F3936*F3931),0)+IF(G3938&gt;0,(G3936*G3931),0)+IF(H3938&gt;0,(H3936*H3931),0)</f>
        <v>0</v>
      </c>
      <c r="K3938" s="418">
        <f>IF(C3938&gt;C3936,((C3938*C3931)-(C3936*C3931)),0)+IF(D3938&gt;D3936,((D3938*D3931)-(D3936*D3931)),0)+IF(E3938&gt;E3936,((E3938*E3931)-(E3936*E3931)),0)+IF(F3938&gt;F3936,((F3938*F3931)-(F3936*F3931)),0)+IF(G3938&gt;G3936,((G3938*G3931)-(G3936*G3931)),0)+IF(H3938&gt;H3936,((H3938*H3931)-(H3936*H3931)),0)</f>
        <v>0</v>
      </c>
      <c r="L3938" s="165">
        <f>'4th 1'!AD70</f>
        <v>0</v>
      </c>
      <c r="M3938" s="104">
        <f>'4th 2'!AD70</f>
        <v>0</v>
      </c>
      <c r="N3938" s="104">
        <f>'4th 3'!AD70</f>
        <v>0</v>
      </c>
      <c r="O3938" s="104">
        <f>'4th 4'!AD70</f>
        <v>0</v>
      </c>
      <c r="P3938" s="104">
        <f>'4th 5'!AD70</f>
        <v>0</v>
      </c>
      <c r="Q3938" s="104">
        <f>'4th 6'!AD70</f>
        <v>0</v>
      </c>
      <c r="R3938" s="104">
        <f>'4th 7'!AD70</f>
        <v>0</v>
      </c>
      <c r="S3938" s="415">
        <f>(L3938*L3931)+(M3938*M3931)+(N3938*N3931)+(O3938*O3931)+(P3938*P3931)+(Q3938*Q3931)+(R3938*R3931)</f>
        <v>0</v>
      </c>
      <c r="T3938" s="417">
        <f>IF(L3938&gt;0,(L3936*L3931),0)+IF(M3938&gt;0,(M3936*M3931),0)+IF(N3938&gt;0,(N3936*N3931),0)+IF(O3938&gt;0,(O3936*O3931),0)+IF(P3938&gt;0,(P3936*P3931),0)+IF(Q3938&gt;0,(Q3936*Q3931),0)+IF(R3938&gt;0,(R3936*R3931),0)</f>
        <v>0</v>
      </c>
      <c r="U3938" s="484">
        <f>IF(L3938&gt;L3936,((L3938*L3931)-(L3936*L3931)),0)+IF(M3938&gt;M3936,((M3938*M3931)-(M3936*M3931)),0)+IF(N3938&gt;N3936,((N3938*N3931)-(N3936*N3931)),0)+IF(O3938&gt;O3936,((O3938*O3931)-(O3936*O3931)),0)+IF(P3938&gt;P3936,((P3938*P3931)-(P3936*P3931)),0)+IF(Q3938&gt;Q3936,((Q3938*Q3931)-(Q3936*Q3931)),0)+IF(R3938&gt;R3936,((R3938*R3931)-(R3936*R3931)),0)</f>
        <v>0</v>
      </c>
      <c r="V3938" s="401">
        <f>I3938+S3938</f>
        <v>0</v>
      </c>
      <c r="W3938" s="436">
        <f>J3938+T3938</f>
        <v>0</v>
      </c>
      <c r="X3938" s="438">
        <f>K3938+U3938</f>
        <v>0</v>
      </c>
      <c r="Y3938" s="483">
        <f>K3938+U3938+X3925</f>
        <v>0</v>
      </c>
      <c r="Z3938" s="510"/>
    </row>
    <row r="3939" spans="1:26" ht="16.5" thickBot="1">
      <c r="A3939" s="414"/>
      <c r="B3939" s="157" t="s">
        <v>23</v>
      </c>
      <c r="C3939" s="180" t="str">
        <f>'3rd 1'!AE70</f>
        <v/>
      </c>
      <c r="D3939" s="180" t="str">
        <f>'3rd 2'!AE70</f>
        <v/>
      </c>
      <c r="E3939" s="180" t="str">
        <f>'3rd 3'!AE70</f>
        <v/>
      </c>
      <c r="F3939" s="180" t="str">
        <f>'3rd 4'!AE70</f>
        <v/>
      </c>
      <c r="G3939" s="180" t="str">
        <f>'3rd 5'!AE70</f>
        <v/>
      </c>
      <c r="H3939" s="180" t="str">
        <f>'3rd 6'!AE70</f>
        <v/>
      </c>
      <c r="I3939" s="416"/>
      <c r="J3939" s="416"/>
      <c r="K3939" s="419"/>
      <c r="L3939" s="180" t="str">
        <f>'4th 1'!AE70</f>
        <v/>
      </c>
      <c r="M3939" s="180" t="str">
        <f>'4th 2'!AE70</f>
        <v/>
      </c>
      <c r="N3939" s="180" t="str">
        <f>'4th 3'!AE70</f>
        <v/>
      </c>
      <c r="O3939" s="180" t="str">
        <f>'4th 4'!AE70</f>
        <v/>
      </c>
      <c r="P3939" s="180" t="str">
        <f>'4th 5'!AE70</f>
        <v/>
      </c>
      <c r="Q3939" s="180" t="str">
        <f>'4th 6'!AE70</f>
        <v/>
      </c>
      <c r="R3939" s="180" t="str">
        <f>'4th 7'!AE70</f>
        <v/>
      </c>
      <c r="S3939" s="416"/>
      <c r="T3939" s="416"/>
      <c r="U3939" s="419"/>
      <c r="V3939" s="402"/>
      <c r="W3939" s="437"/>
      <c r="X3939" s="439"/>
      <c r="Y3939" s="406"/>
      <c r="Z3939" s="510"/>
    </row>
    <row r="3940" spans="1:26" ht="19.5" customHeight="1" thickTop="1" thickBot="1">
      <c r="A3940" s="435" t="s">
        <v>31</v>
      </c>
      <c r="B3940" s="435"/>
      <c r="C3940" s="435"/>
      <c r="D3940" s="435"/>
      <c r="E3940" s="435"/>
      <c r="F3940" s="435"/>
      <c r="G3940" s="435"/>
      <c r="H3940" s="435"/>
      <c r="I3940" s="435"/>
      <c r="J3940" s="435"/>
      <c r="K3940" s="435"/>
      <c r="L3940" s="435"/>
      <c r="M3940" s="435"/>
      <c r="N3940" s="435"/>
      <c r="O3940" s="435"/>
      <c r="P3940" s="435"/>
      <c r="Q3940" s="435"/>
      <c r="R3940" s="435"/>
      <c r="S3940" s="435"/>
      <c r="T3940" s="435"/>
      <c r="U3940" s="435"/>
      <c r="V3940" s="435"/>
      <c r="W3940" s="435"/>
      <c r="X3940" s="435"/>
      <c r="Y3940" s="435"/>
      <c r="Z3940" s="510"/>
    </row>
    <row r="3941" spans="1:26" ht="17.25" customHeight="1" thickTop="1" thickBot="1">
      <c r="A3941" s="478" t="s">
        <v>46</v>
      </c>
      <c r="B3941" s="479"/>
      <c r="C3941" s="479"/>
      <c r="D3941" s="479"/>
      <c r="E3941" s="479"/>
      <c r="F3941" s="479"/>
      <c r="G3941" s="479"/>
      <c r="H3941" s="479"/>
      <c r="I3941" s="479"/>
      <c r="J3941" s="479"/>
      <c r="K3941" s="480"/>
      <c r="L3941" s="426" t="s">
        <v>47</v>
      </c>
      <c r="M3941" s="426"/>
      <c r="N3941" s="426"/>
      <c r="O3941" s="426"/>
      <c r="P3941" s="426"/>
      <c r="Q3941" s="426"/>
      <c r="R3941" s="426"/>
      <c r="S3941" s="426"/>
      <c r="T3941" s="426"/>
      <c r="U3941" s="427"/>
      <c r="V3941" s="160"/>
      <c r="W3941" s="428" t="s">
        <v>39</v>
      </c>
      <c r="X3941" s="428"/>
      <c r="Y3941" s="161"/>
      <c r="Z3941" s="510"/>
    </row>
    <row r="3942" spans="1:26" ht="17.25" thickTop="1">
      <c r="A3942" s="99" t="s">
        <v>22</v>
      </c>
      <c r="B3942" s="100"/>
      <c r="C3942" s="101">
        <f>'5th 1'!B4</f>
        <v>301</v>
      </c>
      <c r="D3942" s="101">
        <f>'5th 2'!B4</f>
        <v>302</v>
      </c>
      <c r="E3942" s="101">
        <f>'5th 3'!B4</f>
        <v>303</v>
      </c>
      <c r="F3942" s="101">
        <f>'5th 4'!B4</f>
        <v>304</v>
      </c>
      <c r="G3942" s="101">
        <f>'5th 5'!B4</f>
        <v>305</v>
      </c>
      <c r="H3942" s="101">
        <f>'5th 6'!B4</f>
        <v>0</v>
      </c>
      <c r="I3942" s="430" t="s">
        <v>0</v>
      </c>
      <c r="J3942" s="430" t="s">
        <v>3</v>
      </c>
      <c r="K3942" s="432" t="s">
        <v>2</v>
      </c>
      <c r="L3942" s="101">
        <f>'6th 1'!B4</f>
        <v>306</v>
      </c>
      <c r="M3942" s="101">
        <f>'6th 2'!B4</f>
        <v>307</v>
      </c>
      <c r="N3942" s="101">
        <f>'6th 3'!B4</f>
        <v>308</v>
      </c>
      <c r="O3942" s="101">
        <f>'6th 4'!B4</f>
        <v>309</v>
      </c>
      <c r="P3942" s="101">
        <f>'6th 5'!B4</f>
        <v>310</v>
      </c>
      <c r="Q3942" s="101">
        <f>'6th 6'!B4</f>
        <v>0</v>
      </c>
      <c r="R3942" s="101">
        <f>'6th 7'!B4</f>
        <v>0</v>
      </c>
      <c r="S3942" s="429" t="s">
        <v>0</v>
      </c>
      <c r="T3942" s="429" t="s">
        <v>3</v>
      </c>
      <c r="U3942" s="431" t="s">
        <v>2</v>
      </c>
      <c r="V3942" s="433" t="s">
        <v>62</v>
      </c>
      <c r="W3942" s="434"/>
      <c r="X3942" s="434"/>
      <c r="Y3942" s="162" t="str">
        <f>IF(X3943&gt;=4,"A+",IF(X3943&gt;=3.75,"A",IF(X3943&gt;=3.5,"A-",IF(X3943&gt;=3.25,"B+",IF(X3943&gt;=3,"B",IF(X3943&gt;=2.75,"B-",IF(X3943&gt;=2.5,"C+",IF(X3943&gt;=2,"C","F"))))))))</f>
        <v>F</v>
      </c>
      <c r="Z3942" s="510"/>
    </row>
    <row r="3943" spans="1:26" ht="65.25" customHeight="1">
      <c r="A3943" s="77" t="s">
        <v>63</v>
      </c>
      <c r="B3943" s="78"/>
      <c r="C3943" s="79">
        <f>IF('5th 1'!C70&gt;0,'5th 1'!D6,IF('5th 1'!K70&gt;0,'5th 1'!L6,IF('5th 1'!S70&gt;0,'5th 1'!T6,0)))</f>
        <v>0</v>
      </c>
      <c r="D3943" s="79">
        <f>IF('5th 2'!C70&gt;0,'5th 2'!D6,IF('5th 2'!K70&gt;0,'5th 2'!L6,IF('5th 2'!S70&gt;0,'5th 2'!T6,0)))</f>
        <v>0</v>
      </c>
      <c r="E3943" s="79">
        <f>IF('5th 3'!C70&gt;0,'5th 3'!D6,IF('5th 3'!K70&gt;0,'5th 3'!L6,IF('5th 3'!S70&gt;0,'5th 3'!T6,0)))</f>
        <v>0</v>
      </c>
      <c r="F3943" s="79">
        <f>IF('5th 4'!C70&gt;0,'5th 4'!D6,IF('5th 4'!K70&gt;0,'5th 4'!L6,IF('5th 4'!S70&gt;0,'5th 4'!T6,0)))</f>
        <v>0</v>
      </c>
      <c r="G3943" s="79">
        <f>IF('5th 5'!C70&gt;0,'5th 5'!D6,IF('5th 5'!K70&gt;0,'5th 5'!L6,IF('5th 5'!S70&gt;0,'5th 5'!T6,0)))</f>
        <v>0</v>
      </c>
      <c r="H3943" s="79">
        <f>IF('5th 6'!C70&gt;0,'5th 6'!D6,IF('5th 6'!K70&gt;0,'5th 6'!L6,IF('5th 6'!S70&gt;0,'5th 6'!T6,0)))</f>
        <v>0</v>
      </c>
      <c r="I3943" s="481"/>
      <c r="J3943" s="481"/>
      <c r="K3943" s="482"/>
      <c r="L3943" s="79">
        <f>IF('6th 1'!C70&gt;0,'6th 1'!D6,IF('6th 1'!K70&gt;0,'6th 1'!L6,IF('6th 1'!S70&gt;0,'6th 1'!T6,0)))</f>
        <v>0</v>
      </c>
      <c r="M3943" s="79">
        <f>IF('6th 2'!C70&gt;0,'6th 2'!D6,IF('6th 2'!K70&gt;0,'6th 2'!L6,IF('6th 2'!S70&gt;0,'6th 2'!T6,0)))</f>
        <v>0</v>
      </c>
      <c r="N3943" s="79">
        <f>IF('6th 3'!C70&gt;0,'6th 3'!D6,IF('6th 3'!K70&gt;0,'6th 3'!L6,IF('6th 3'!S70&gt;0,'6th 3'!T6,0)))</f>
        <v>0</v>
      </c>
      <c r="O3943" s="79">
        <f>IF('6th 4'!C70&gt;0,'6th 4'!D6,IF('6th 4'!K70&gt;0,'6th 4'!L6,IF('6th 4'!S70&gt;0,'6th 4'!T6,0)))</f>
        <v>0</v>
      </c>
      <c r="P3943" s="79">
        <f>IF('6th 5'!C70&gt;0,'6th 5'!D6,IF('6th 5'!K70&gt;0,'6th 5'!L6,IF('6th 5'!S70&gt;0,'6th 5'!T6,0)))</f>
        <v>0</v>
      </c>
      <c r="Q3943" s="79">
        <f>IF('6th 6'!C70&gt;0,'6th 6'!D6,IF('6th 6'!K70&gt;0,'6th 6'!L6,IF('6th 6'!S70&gt;0,'6th 6'!T6,0)))</f>
        <v>0</v>
      </c>
      <c r="R3943" s="79">
        <f>IF('6th 7'!C70&gt;0,'6th 7'!D6,IF('6th 7'!K70&gt;0,'6th 7'!L6,IF('6th 7'!S70&gt;0,'6th 7'!T6,0)))</f>
        <v>0</v>
      </c>
      <c r="S3943" s="429"/>
      <c r="T3943" s="429"/>
      <c r="U3943" s="431"/>
      <c r="V3943" s="335">
        <f>IF(I3945&gt;0,(V3948+V3930),0)</f>
        <v>0</v>
      </c>
      <c r="W3943" s="254">
        <f>IF(I3945&gt;0,(W3948+W3930),0)</f>
        <v>0</v>
      </c>
      <c r="X3943" s="336">
        <f>IF(S3945&gt;0,(W3943/94.5),IF(I3945&gt;0,(W3943/78),0))</f>
        <v>0</v>
      </c>
      <c r="Y3943" s="163">
        <f>IF(X3943&gt;=2.5,Y3942,IF(X3943&gt;=2.25,"C",IF(X3943&gt;=2,"D",IF(X3943=0,0,"F"))))</f>
        <v>0</v>
      </c>
      <c r="Z3943" s="510"/>
    </row>
    <row r="3944" spans="1:26" ht="16.5">
      <c r="A3944" s="77" t="s">
        <v>12</v>
      </c>
      <c r="B3944" s="78"/>
      <c r="C3944" s="102">
        <f>IF('5th 1'!C70&gt;0,'5th 1'!H4,IF('5th 1'!K70&gt;0,'5th 1'!P4,IF('5th 1'!S70&gt;0,'5th 1'!X4,0)))</f>
        <v>0</v>
      </c>
      <c r="D3944" s="102">
        <f>IF('5th 2'!C70&gt;0,'5th 2'!H4,IF('5th 2'!K70&gt;0,'5th 2'!P4,IF('5th 2'!S70&gt;0,'5th 2'!X4,0)))</f>
        <v>0</v>
      </c>
      <c r="E3944" s="102">
        <f>IF('5th 3'!C70&gt;0,'5th 3'!H4,IF('5th 3'!K70&gt;0,'5th 3'!P4,IF('5th 3'!S70&gt;0,'5th 3'!X4,0)))</f>
        <v>0</v>
      </c>
      <c r="F3944" s="102">
        <f>IF('5th 4'!C70&gt;0,'5th 4'!H4,IF('5th 4'!K70&gt;0,'5th 4'!P4,IF('5th 4'!S70&gt;0,'5th 4'!X4,0)))</f>
        <v>0</v>
      </c>
      <c r="G3944" s="102">
        <f>IF('5th 5'!C70&gt;0,'5th 5'!H4,IF('5th 5'!K70&gt;0,'5th 5'!P4,IF('5th 5'!S70&gt;0,'5th 5'!X4,0)))</f>
        <v>0</v>
      </c>
      <c r="H3944" s="102">
        <f>IF('5th 6'!C70&gt;0,'5th 6'!H4,IF('5th 6'!K70&gt;0,'5th 6'!P4,IF('5th 6'!S70&gt;0,'5th 6'!X4,0)))</f>
        <v>0</v>
      </c>
      <c r="I3944" s="481"/>
      <c r="J3944" s="481"/>
      <c r="K3944" s="482"/>
      <c r="L3944" s="102">
        <f>IF('6th 1'!C70&gt;0,'6th 1'!H4,IF('6th 1'!K70&gt;0,'6th 1'!P4,IF('6th 1'!S70&gt;0,'6th 1'!X4,0)))</f>
        <v>0</v>
      </c>
      <c r="M3944" s="102">
        <f>IF('6th 2'!C70&gt;0,'6th 2'!H4,IF('6th 2'!K70&gt;0,'6th 2'!P4,IF('6th 2'!S70&gt;0,'6th 2'!X4,0)))</f>
        <v>0</v>
      </c>
      <c r="N3944" s="102">
        <f>IF('6th 3'!C70&gt;0,'6th 3'!H4,IF('6th 3'!K70&gt;0,'6th 3'!P4,IF('6th 3'!S70&gt;0,'6th 3'!X4,0)))</f>
        <v>0</v>
      </c>
      <c r="O3944" s="102">
        <f>IF('6th 4'!C70&gt;0,'6th 4'!H4,IF('6th 4'!K70&gt;0,'6th 4'!P4,IF('6th 4'!S70&gt;0,'6th 4'!X4,0)))</f>
        <v>0</v>
      </c>
      <c r="P3944" s="102">
        <f>IF('6th 5'!C70&gt;0,'6th 5'!H4,IF('6th 5'!K70&gt;0,'6th 5'!P4,IF('6th 5'!S70&gt;0,'6th 5'!X4,0)))</f>
        <v>0</v>
      </c>
      <c r="Q3944" s="102">
        <f>IF('6th 6'!C70&gt;0,'6th 6'!H4,IF('6th 6'!K70&gt;0,'6th 6'!#REF!,IF('6th 6'!S70&gt;0,'6th 6'!X4,0)))</f>
        <v>0</v>
      </c>
      <c r="R3944" s="102">
        <f>IF('6th 7'!C70&gt;0,'6th 7'!H4,IF('6th 7'!K70&gt;0,'6th 7'!P4,IF('6th 7'!S70&gt;0,'6th 7'!X4,0)))</f>
        <v>0</v>
      </c>
      <c r="S3944" s="430"/>
      <c r="T3944" s="430"/>
      <c r="U3944" s="432"/>
      <c r="V3944" s="460" t="s">
        <v>41</v>
      </c>
      <c r="W3944" s="461"/>
      <c r="X3944" s="461"/>
      <c r="Y3944" s="462"/>
      <c r="Z3944" s="510"/>
    </row>
    <row r="3945" spans="1:26" ht="17.25" thickBot="1">
      <c r="A3945" s="77" t="s">
        <v>11</v>
      </c>
      <c r="B3945" s="78"/>
      <c r="C3945" s="102">
        <v>100</v>
      </c>
      <c r="D3945" s="102">
        <v>100</v>
      </c>
      <c r="E3945" s="102">
        <v>100</v>
      </c>
      <c r="F3945" s="102">
        <v>100</v>
      </c>
      <c r="G3945" s="102">
        <v>100</v>
      </c>
      <c r="H3945" s="102">
        <v>100</v>
      </c>
      <c r="I3945" s="465">
        <f>(C3949*C3944)+(D3949*D3944)+(E3949*E3944)+(F3949*F3944)+(G3949*G3944)+(H3949*H3944)</f>
        <v>0</v>
      </c>
      <c r="J3945" s="84"/>
      <c r="K3945" s="103" t="e">
        <f>IF(J3947&gt;=4,"A+",IF(J3947&gt;=3.75,"A",IF(J3947&gt;=3.5,"A-",IF(J3947&gt;=3.25,"B+",IF(J3947&gt;=3,"B",IF(J3947&gt;=2.75,"B-",IF(J3947&gt;=2.5,"C+",IF(J3947&gt;=2,"C","F"))))))))</f>
        <v>#DIV/0!</v>
      </c>
      <c r="L3945" s="102">
        <v>100</v>
      </c>
      <c r="M3945" s="102">
        <v>100</v>
      </c>
      <c r="N3945" s="102">
        <v>100</v>
      </c>
      <c r="O3945" s="102">
        <v>100</v>
      </c>
      <c r="P3945" s="102">
        <v>100</v>
      </c>
      <c r="Q3945" s="102">
        <v>100</v>
      </c>
      <c r="R3945" s="102">
        <v>100</v>
      </c>
      <c r="S3945" s="465">
        <f>(L3949*L3944)+(M3949*M3944)+(N3949*N3944)+(O3949*O3944)+(P3949*P3944)+(Q3949*Q3944)+(R3949*R3944)</f>
        <v>0</v>
      </c>
      <c r="T3945" s="84"/>
      <c r="U3945" s="103" t="e">
        <f>IF(T3947&gt;=4,"A+",IF(T3947&gt;=3.75,"A",IF(T3947&gt;=3.5,"A-",IF(T3947&gt;=3.25,"B+",IF(T3947&gt;=3,"B",IF(T3947&gt;=2.75,"B-",IF(T3947&gt;=2.5,"C+",IF(T3947&gt;=2,"C","F"))))))))</f>
        <v>#DIV/0!</v>
      </c>
      <c r="V3945" s="467" t="s">
        <v>29</v>
      </c>
      <c r="W3945" s="469" t="s">
        <v>0</v>
      </c>
      <c r="X3945" s="469" t="s">
        <v>3</v>
      </c>
      <c r="Y3945" s="476" t="s">
        <v>2</v>
      </c>
      <c r="Z3945" s="510"/>
    </row>
    <row r="3946" spans="1:26" ht="17.25" thickTop="1">
      <c r="A3946" s="77" t="s">
        <v>28</v>
      </c>
      <c r="B3946" s="86"/>
      <c r="C3946" s="104">
        <f>IF('5th 1'!C70&gt;0,'5th 1'!C70,IF('5th 1'!K70&gt;0,'5th 1'!K70,IF('5th 1'!S70&gt;0,'5th 1'!S70,0)))</f>
        <v>0</v>
      </c>
      <c r="D3946" s="104">
        <f>IF('5th 2'!C70&gt;0,'5th 2'!C70,IF('5th 2'!K70&gt;0,'5th 2'!K70,IF('5th 2'!S70&gt;0,'5th 2'!S70,0)))</f>
        <v>0</v>
      </c>
      <c r="E3946" s="104">
        <f>IF('5th 3'!C70&gt;0,'5th 3'!C70,IF('5th 3'!K70&gt;0,'5th 3'!K70,IF('5th 3'!S70&gt;0,'5th 3'!S70,0)))</f>
        <v>0</v>
      </c>
      <c r="F3946" s="104">
        <f>IF('5th 4'!C70&gt;0,'5th 4'!C70,IF('5th 4'!K70&gt;0,'5th 4'!K70,IF('5th 4'!S70&gt;0,'5th 4'!S70,0)))</f>
        <v>0</v>
      </c>
      <c r="G3946" s="104">
        <f>IF('5th 5'!C70&gt;0,'5th 5'!C70,IF('5th 5'!K70&gt;0,'5th 5'!K70,IF('5th 5'!S70&gt;0,'5th 5'!S70,0)))</f>
        <v>0</v>
      </c>
      <c r="H3946" s="104">
        <f>IF('5th 6'!C70&gt;0,'5th 6'!C70,IF('5th 6'!K70&gt;0,'5th 6'!K70,IF('5th 6'!S70&gt;0,'5th 6'!S70,0)))</f>
        <v>0</v>
      </c>
      <c r="I3946" s="448"/>
      <c r="J3946" s="98"/>
      <c r="K3946" s="90"/>
      <c r="L3946" s="104">
        <f>IF('6th 1'!C70&gt;0,'6th 1'!C70,IF('6th 1'!K70&gt;0,'6th 1'!K70,IF('6th 1'!S70&gt;0,'6th 1'!S70,0)))</f>
        <v>0</v>
      </c>
      <c r="M3946" s="104">
        <f>IF('6th 2'!C70&gt;0,'6th 2'!C70,IF('6th 2'!K70&gt;0,'6th 2'!K70,IF('6th 2'!S70&gt;0,'6th 2'!S70,0)))</f>
        <v>0</v>
      </c>
      <c r="N3946" s="104">
        <f>IF('6th 3'!C70&gt;0,'6th 3'!C70,IF('6th 3'!K70&gt;0,'6th 3'!K70,IF('6th 3'!S70&gt;0,'6th 3'!S70,0)))</f>
        <v>0</v>
      </c>
      <c r="O3946" s="104">
        <f>IF('6th 4'!C70&gt;0,'6th 4'!C70,IF('6th 4'!K70&gt;0,'6th 4'!K70,IF('6th 4'!S70&gt;0,'6th 4'!S70,0)))</f>
        <v>0</v>
      </c>
      <c r="P3946" s="104">
        <f>IF('6th 5'!C70&gt;0,'6th 5'!C70,IF('6th 5'!K70&gt;0,'6th 5'!K70,IF('6th 5'!S70&gt;0,'6th 5'!S70,0)))</f>
        <v>0</v>
      </c>
      <c r="Q3946" s="104">
        <f>IF('6th 6'!C70&gt;0,'6th 6'!C70,IF('6th 6'!K70&gt;0,'6th 6'!K70,IF('6th 6'!S70&gt;0,'6th 6'!S70,0)))</f>
        <v>0</v>
      </c>
      <c r="R3946" s="104">
        <f>IF('6th 7'!C70&gt;0,'6th 7'!C70,IF('6th 7'!K70&gt;0,'6th 7'!K70,IF('6th 7'!S70&gt;0,'6th 7'!S70,0)))</f>
        <v>0</v>
      </c>
      <c r="S3946" s="448"/>
      <c r="T3946" s="98"/>
      <c r="U3946" s="90"/>
      <c r="V3946" s="468"/>
      <c r="W3946" s="470"/>
      <c r="X3946" s="471"/>
      <c r="Y3946" s="477"/>
      <c r="Z3946" s="510"/>
    </row>
    <row r="3947" spans="1:26" ht="16.5" customHeight="1">
      <c r="A3947" s="423" t="s">
        <v>26</v>
      </c>
      <c r="B3947" s="91" t="s">
        <v>60</v>
      </c>
      <c r="C3947" s="104">
        <f>IF('5th 1'!C70&gt;0,'5th 1'!J70,IF('5th 1'!K70&gt;0,'5th 1'!R70,IF('5th 1'!S70&gt;0,'5th 1'!Z70,0)))</f>
        <v>0</v>
      </c>
      <c r="D3947" s="104">
        <f>IF('5th 2'!C70&gt;0,'5th 2'!J70,IF('5th 2'!K70&gt;0,'5th 2'!R70,IF('5th 2'!S70&gt;0,'5th 2'!Z70,0)))</f>
        <v>0</v>
      </c>
      <c r="E3947" s="104">
        <f>IF('5th 3'!C70&gt;0,'5th 3'!J70,IF('5th 3'!K70&gt;0,'5th 3'!R70,IF('5th 3'!S70&gt;0,'5th 3'!Z70,0)))</f>
        <v>0</v>
      </c>
      <c r="F3947" s="104">
        <f>IF('5th 4'!C70&gt;0,'5th 4'!J70,IF('5th 4'!K70&gt;0,'5th 4'!R70,IF('5th 4'!S70&gt;0,'5th 4'!Z70,0)))</f>
        <v>0</v>
      </c>
      <c r="G3947" s="104">
        <f>IF('5th 5'!C70&gt;0,'5th 5'!J70,IF('5th 5'!K70&gt;0,'5th 5'!R70,IF('5th 5'!S70&gt;0,'5th 5'!Z70,0)))</f>
        <v>0</v>
      </c>
      <c r="H3947" s="104">
        <f>IF('5th 6'!C70&gt;0,'5th 6'!J70,IF('5th 6'!K70&gt;0,'5th 6'!R70,IF('5th 6'!S70&gt;0,'5th 6'!Z70,0)))</f>
        <v>0</v>
      </c>
      <c r="I3947" s="448"/>
      <c r="J3947" s="440" t="e">
        <f>I3945/(C3944+D3944+E3944+F3944+G3944+H3944)</f>
        <v>#DIV/0!</v>
      </c>
      <c r="K3947" s="442" t="e">
        <f>IF(J3947&gt;=2.5,K3945,IF(J3947&gt;=2.25,"C",IF(J3947&gt;=2,"D",IF(J3947=0,0,"F"))))</f>
        <v>#DIV/0!</v>
      </c>
      <c r="L3947" s="107">
        <f>IF('6th 1'!C70&gt;0,'6th 1'!J70,IF('6th 1'!K70&gt;0,'6th 1'!R70,IF('6th 1'!S70&gt;0,'6th 1'!Z70,0)))</f>
        <v>0</v>
      </c>
      <c r="M3947" s="104">
        <f>IF('6th 2'!C70&gt;0,'6th 2'!J70,IF('6th 2'!K70&gt;0,'6th 2'!R70,IF('6th 2'!S70&gt;0,'6th 2'!Z70,0)))</f>
        <v>0</v>
      </c>
      <c r="N3947" s="104">
        <f>IF('6th 3'!C70&gt;0,'6th 3'!J70,IF('6th 3'!K70&gt;0,'6th 3'!R70,IF('6th 3'!S70&gt;0,'6th 3'!Z70,0)))</f>
        <v>0</v>
      </c>
      <c r="O3947" s="104">
        <f>IF('6th 4'!C70&gt;0,'6th 4'!J70,IF('6th 4'!K70&gt;0,'6th 4'!R70,IF('6th 4'!S70&gt;0,'6th 4'!Z70,0)))</f>
        <v>0</v>
      </c>
      <c r="P3947" s="104">
        <f>IF('6th 5'!C70&gt;0,'6th 5'!J70,IF('6th 5'!K70&gt;0,'6th 5'!R70,IF('6th 5'!S70&gt;0,'6th 5'!Z70,0)))</f>
        <v>0</v>
      </c>
      <c r="Q3947" s="104">
        <f>IF('6th 6'!C70&gt;0,'6th 6'!J70,IF('6th 6'!K70&gt;0,'6th 6'!R70,IF('6th 6'!S70&gt;0,'6th 6'!Z70,0)))</f>
        <v>0</v>
      </c>
      <c r="R3947" s="104">
        <f>IF('6th 7'!C70&gt;0,'6th 7'!J70,IF('6th 7'!K70&gt;0,'6th 7'!R70,IF('6th 7'!S70&gt;0,'6th 7'!Z70,0)))</f>
        <v>0</v>
      </c>
      <c r="S3947" s="448"/>
      <c r="T3947" s="440" t="e">
        <f>S3945/(L3944+M3944+N3944+O3944+P3944+Q3944+R3944)</f>
        <v>#DIV/0!</v>
      </c>
      <c r="U3947" s="442" t="e">
        <f>IF(T3947&gt;=2.5,U3945,IF(T3947&gt;=2.25,"C",IF(T3947&gt;=2,"D",IF(T3947=0,0,"F"))))</f>
        <v>#DIV/0!</v>
      </c>
      <c r="V3947" s="443" t="s">
        <v>40</v>
      </c>
      <c r="W3947" s="443"/>
      <c r="X3947" s="443"/>
      <c r="Y3947" s="443"/>
      <c r="Z3947" s="510"/>
    </row>
    <row r="3948" spans="1:26" ht="16.5" customHeight="1">
      <c r="A3948" s="424"/>
      <c r="B3948" s="91" t="s">
        <v>67</v>
      </c>
      <c r="C3948" s="117">
        <f>'5th 1'!AA70</f>
        <v>0</v>
      </c>
      <c r="D3948" s="117">
        <f>'5th 2'!AA70</f>
        <v>0</v>
      </c>
      <c r="E3948" s="117">
        <f>'5th 3'!AA70</f>
        <v>0</v>
      </c>
      <c r="F3948" s="117">
        <f>'5th 4'!AA70</f>
        <v>0</v>
      </c>
      <c r="G3948" s="117">
        <f>'5th 5'!AA70</f>
        <v>0</v>
      </c>
      <c r="H3948" s="117">
        <f>'5th 6'!AA70</f>
        <v>0</v>
      </c>
      <c r="I3948" s="448"/>
      <c r="J3948" s="441"/>
      <c r="K3948" s="442"/>
      <c r="L3948" s="118">
        <f>'6th 1'!AA70</f>
        <v>0</v>
      </c>
      <c r="M3948" s="117">
        <f>'6th 2'!AA70</f>
        <v>0</v>
      </c>
      <c r="N3948" s="117">
        <f>'6th 3'!AA70</f>
        <v>0</v>
      </c>
      <c r="O3948" s="117">
        <f>'6th 4'!AA70</f>
        <v>0</v>
      </c>
      <c r="P3948" s="117">
        <f>'6th 5'!AA70</f>
        <v>0</v>
      </c>
      <c r="Q3948" s="117">
        <f>'6th 6'!AA70</f>
        <v>0</v>
      </c>
      <c r="R3948" s="117">
        <f>'6th 7'!AA70</f>
        <v>0</v>
      </c>
      <c r="S3948" s="448"/>
      <c r="T3948" s="441"/>
      <c r="U3948" s="442"/>
      <c r="V3948" s="444">
        <f>IF((C3949+C3951)=0,0,C3944)+IF((D3949+D3951)=0,0,D3944)+IF((E3949+E3951)=0,0,E3944)+IF((F3949+F3951)=0,0,F3944)+IF((G3949+G3951)=0,0,G3944)+IF((H3949+H3951)=0,0,H3944)+IF((L3949+L3951)=0,0,L3944)+IF((M3949+M3951)=0,0,M3944)+IF((N3949+N3951)=0,0,N3944)+IF((O3949+O3951)=0,0,O3944)+IF((P3949+P3951)=0,0,P3944)+IF((Q3949+Q3951)=0,0,Q3944)+IF((R3949+R3951)=0,0,R3944)+IF(G3968&gt;0,1.5,0)</f>
        <v>0</v>
      </c>
      <c r="W3948" s="447">
        <f>I3945+S3945+(G3968*1.5)</f>
        <v>0</v>
      </c>
      <c r="X3948" s="440" t="e">
        <f>IF(S3945&gt;0,(W3948/31.5),J3947)</f>
        <v>#DIV/0!</v>
      </c>
      <c r="Y3948" s="164" t="e">
        <f>IF(X3948&gt;=4,"A+",IF(X3948&gt;=3.75,"A",IF(X3948&gt;=3.5,"A-",IF(X3948&gt;=3.25,"B+",IF(X3948&gt;=3,"B",IF(X3948&gt;=2.75,"B-",IF(X3948&gt;=2.5,"C+",IF(X3948&gt;=2,"C","F"))))))))</f>
        <v>#DIV/0!</v>
      </c>
      <c r="Z3948" s="510"/>
    </row>
    <row r="3949" spans="1:26" ht="16.5">
      <c r="A3949" s="424"/>
      <c r="B3949" s="91" t="s">
        <v>1</v>
      </c>
      <c r="C3949" s="104">
        <f>'5th 1'!AC70</f>
        <v>0</v>
      </c>
      <c r="D3949" s="104">
        <f>'5th 2'!AC70</f>
        <v>0</v>
      </c>
      <c r="E3949" s="104">
        <f>'5th 3'!AC70</f>
        <v>0</v>
      </c>
      <c r="F3949" s="104">
        <f>'5th 4'!AC70</f>
        <v>0</v>
      </c>
      <c r="G3949" s="104">
        <f>'5th 5'!AC70</f>
        <v>0</v>
      </c>
      <c r="H3949" s="104">
        <f>'5th 6'!AC70</f>
        <v>0</v>
      </c>
      <c r="I3949" s="448"/>
      <c r="J3949" s="98"/>
      <c r="K3949" s="110"/>
      <c r="L3949" s="107">
        <f>'6th 1'!AC70</f>
        <v>0</v>
      </c>
      <c r="M3949" s="104">
        <f>'6th 2'!AC70</f>
        <v>0</v>
      </c>
      <c r="N3949" s="104">
        <f>'6th 3'!AC70</f>
        <v>0</v>
      </c>
      <c r="O3949" s="104">
        <f>'6th 4'!AC70</f>
        <v>0</v>
      </c>
      <c r="P3949" s="104">
        <f>'6th 5'!AC70</f>
        <v>0</v>
      </c>
      <c r="Q3949" s="104">
        <f>'6th 6'!AC70</f>
        <v>0</v>
      </c>
      <c r="R3949" s="104">
        <f>'6th 7'!AC70</f>
        <v>0</v>
      </c>
      <c r="S3949" s="448"/>
      <c r="T3949" s="98"/>
      <c r="U3949" s="110"/>
      <c r="V3949" s="445"/>
      <c r="W3949" s="448"/>
      <c r="X3949" s="441"/>
      <c r="Y3949" s="451" t="e">
        <f>IF(S3945&gt;0,(IF(X3948&gt;=2.5,Y3948,IF(X3948&gt;=2.25,"C",IF(X3948&gt;=2,"D","F")))),K3947)</f>
        <v>#DIV/0!</v>
      </c>
      <c r="Z3949" s="510"/>
    </row>
    <row r="3950" spans="1:26" ht="17.25" customHeight="1" thickBot="1">
      <c r="A3950" s="424"/>
      <c r="B3950" s="91" t="s">
        <v>2</v>
      </c>
      <c r="C3950" s="104" t="str">
        <f>'5th 1'!AB70</f>
        <v/>
      </c>
      <c r="D3950" s="104" t="str">
        <f>'5th 2'!AB70</f>
        <v/>
      </c>
      <c r="E3950" s="104" t="str">
        <f>'5th 3'!AB70</f>
        <v/>
      </c>
      <c r="F3950" s="104" t="str">
        <f>'5th 4'!AB70</f>
        <v/>
      </c>
      <c r="G3950" s="104" t="str">
        <f>'5th 5'!AB70</f>
        <v/>
      </c>
      <c r="H3950" s="104" t="str">
        <f>'5th 6'!AB70</f>
        <v/>
      </c>
      <c r="I3950" s="448"/>
      <c r="J3950" s="98"/>
      <c r="K3950" s="109"/>
      <c r="L3950" s="111" t="str">
        <f>'6th 1'!AB70</f>
        <v/>
      </c>
      <c r="M3950" s="104" t="str">
        <f>'6th 2'!AB70</f>
        <v/>
      </c>
      <c r="N3950" s="104" t="str">
        <f>'6th 3'!AB70</f>
        <v/>
      </c>
      <c r="O3950" s="104" t="str">
        <f>'6th 4'!AB70</f>
        <v/>
      </c>
      <c r="P3950" s="104" t="str">
        <f>'6th 5'!AB70</f>
        <v/>
      </c>
      <c r="Q3950" s="104" t="str">
        <f>'6th 6'!AB70</f>
        <v/>
      </c>
      <c r="R3950" s="104" t="str">
        <f>'6th 7'!AB70</f>
        <v/>
      </c>
      <c r="S3950" s="448"/>
      <c r="T3950" s="98"/>
      <c r="U3950" s="109"/>
      <c r="V3950" s="446"/>
      <c r="W3950" s="449"/>
      <c r="X3950" s="450"/>
      <c r="Y3950" s="452"/>
      <c r="Z3950" s="510"/>
    </row>
    <row r="3951" spans="1:26" ht="17.25" thickTop="1">
      <c r="A3951" s="413" t="s">
        <v>127</v>
      </c>
      <c r="B3951" s="91" t="s">
        <v>1</v>
      </c>
      <c r="C3951" s="104">
        <f>'5th 1'!AD70</f>
        <v>0</v>
      </c>
      <c r="D3951" s="104">
        <f>'5th 2'!AD70</f>
        <v>0</v>
      </c>
      <c r="E3951" s="104">
        <f>'5th 3'!AD70</f>
        <v>0</v>
      </c>
      <c r="F3951" s="104">
        <f>'5th 4'!AD70</f>
        <v>0</v>
      </c>
      <c r="G3951" s="104">
        <f>'5th 5'!AD70</f>
        <v>0</v>
      </c>
      <c r="H3951" s="104">
        <f>'5th 6'!AD70</f>
        <v>0</v>
      </c>
      <c r="I3951" s="415">
        <f>(C3951*C3944)+(D3951*D3944)+(E3951*E3944)+(F3951*F3944)+(G3951*G3944)+(H3951*H3944)</f>
        <v>0</v>
      </c>
      <c r="J3951" s="417">
        <f>IF(C3951&gt;0,(C3949*C3944),0)+IF(D3951&gt;0,(D3949*D3944),0)+IF(E3951&gt;0,(E3949*E3944),0)+IF(F3951&gt;0,(F3949*F3944),0)+IF(G3951&gt;0,(G3949*G3944),0)+IF(H3951&gt;0,(H3949*H3944),0)</f>
        <v>0</v>
      </c>
      <c r="K3951" s="418">
        <f>IF(C3951&gt;C3949,((C3951*C3944)-(C3949*C3944)),0)+IF(D3951&gt;D3949,((D3951*D3944)-(D3949*D3944)),0)+IF(E3951&gt;E3949,((E3951*E3944)-(E3949*E3944)),0)+IF(F3951&gt;F3949,((F3951*F3944)-(F3949*F3944)),0)+IF(G3951&gt;G3949,((G3951*G3944)-(G3949*G3944)),0)+IF(H3951&gt;H3949,((H3951*H3944)-(H3949*H3944)),0)</f>
        <v>0</v>
      </c>
      <c r="L3951" s="165">
        <f>'6th 1'!AD70</f>
        <v>0</v>
      </c>
      <c r="M3951" s="104">
        <f>'6th 2'!AD70</f>
        <v>0</v>
      </c>
      <c r="N3951" s="104">
        <f>'6th 3'!AD70</f>
        <v>0</v>
      </c>
      <c r="O3951" s="104">
        <f>'6th 4'!AD70</f>
        <v>0</v>
      </c>
      <c r="P3951" s="104">
        <f>'6th 5'!AD70</f>
        <v>0</v>
      </c>
      <c r="Q3951" s="104">
        <f>'6th 6'!AD70</f>
        <v>0</v>
      </c>
      <c r="R3951" s="104">
        <f>'6th 7'!AD70</f>
        <v>0</v>
      </c>
      <c r="S3951" s="403">
        <f>(L3951*L3944)+(M3951*M3944)+(N3951*N3944)+(O3951*O3944)+(P3951*P3944)+(Q3951*Q3944)+(R3951*R3944)</f>
        <v>0</v>
      </c>
      <c r="T3951" s="417">
        <f>IF(L3951&gt;0,(L3949*L3944),0)+IF(M3951&gt;0,(M3949*M3944),0)+IF(N3951&gt;0,(N3949*N3944),0)+IF(O3951&gt;0,(O3949*O3944),0)+IF(P3951&gt;0,(P3949*P3944),0)+IF(Q3951&gt;0,(Q3949*Q3944),0)+IF(R3951&gt;0,(R3949*R3944),0)</f>
        <v>0</v>
      </c>
      <c r="U3951" s="399">
        <f>IF(L3951&gt;L3949,((L3951*L3944)-(L3949*L3944)),0)+IF(M3951&gt;M3949,((M3951*M3944)-(M3949*M3944)),0)+IF(N3951&gt;N3949,((N3951*N3944)-(N3949*N3944)),0)+IF(O3951&gt;O3949,((O3951*O3944)-(O3949*O3944)),0)+IF(P3951&gt;P3949,((P3951*P3944)-(P3949*P3944)),0)+IF(Q3951&gt;Q3949,((Q3951*Q3944)-(Q3949*Q3944)),0)+IF(R3951&gt;R3949,((R3951*R3944)-(R3949*R3944)),0)</f>
        <v>0</v>
      </c>
      <c r="V3951" s="401">
        <f>I3951+S3951</f>
        <v>0</v>
      </c>
      <c r="W3951" s="436">
        <f>J3951+T3951</f>
        <v>0</v>
      </c>
      <c r="X3951" s="438">
        <f>K3951+U3951</f>
        <v>0</v>
      </c>
      <c r="Y3951" s="405">
        <f>IF(V3943&gt;0,(X3951+Y3938),0)</f>
        <v>0</v>
      </c>
      <c r="Z3951" s="510"/>
    </row>
    <row r="3952" spans="1:26" ht="15.75" customHeight="1" thickBot="1">
      <c r="A3952" s="414"/>
      <c r="B3952" s="157" t="s">
        <v>23</v>
      </c>
      <c r="C3952" s="181" t="str">
        <f>'5th 1'!AE70</f>
        <v/>
      </c>
      <c r="D3952" s="181" t="str">
        <f>'5th 2'!AE70</f>
        <v/>
      </c>
      <c r="E3952" s="181" t="str">
        <f>'5th 3'!AE70</f>
        <v/>
      </c>
      <c r="F3952" s="181" t="str">
        <f>'5th 4'!AE70</f>
        <v/>
      </c>
      <c r="G3952" s="181" t="str">
        <f>'5th 5'!AE70</f>
        <v/>
      </c>
      <c r="H3952" s="181" t="str">
        <f>'5th 6'!AE70</f>
        <v/>
      </c>
      <c r="I3952" s="416"/>
      <c r="J3952" s="416"/>
      <c r="K3952" s="419"/>
      <c r="L3952" s="181" t="str">
        <f>'6th 1'!AE70</f>
        <v/>
      </c>
      <c r="M3952" s="181" t="str">
        <f>'6th 2'!AE70</f>
        <v/>
      </c>
      <c r="N3952" s="181" t="str">
        <f>'6th 3'!AE70</f>
        <v/>
      </c>
      <c r="O3952" s="181" t="str">
        <f>'6th 4'!AE70</f>
        <v/>
      </c>
      <c r="P3952" s="181" t="str">
        <f>'6th 5'!AE70</f>
        <v/>
      </c>
      <c r="Q3952" s="181" t="str">
        <f>'6th 6'!AE70</f>
        <v/>
      </c>
      <c r="R3952" s="181" t="str">
        <f>'6th 7'!AE70</f>
        <v/>
      </c>
      <c r="S3952" s="420"/>
      <c r="T3952" s="420"/>
      <c r="U3952" s="400"/>
      <c r="V3952" s="402"/>
      <c r="W3952" s="437"/>
      <c r="X3952" s="439"/>
      <c r="Y3952" s="406"/>
      <c r="Z3952" s="510"/>
    </row>
    <row r="3953" spans="1:26" ht="21" customHeight="1" thickTop="1" thickBot="1">
      <c r="A3953" s="435" t="s">
        <v>32</v>
      </c>
      <c r="B3953" s="435"/>
      <c r="C3953" s="435"/>
      <c r="D3953" s="435"/>
      <c r="E3953" s="435"/>
      <c r="F3953" s="435"/>
      <c r="G3953" s="435"/>
      <c r="H3953" s="435"/>
      <c r="I3953" s="435"/>
      <c r="J3953" s="435"/>
      <c r="K3953" s="435"/>
      <c r="L3953" s="435"/>
      <c r="M3953" s="435"/>
      <c r="N3953" s="435"/>
      <c r="O3953" s="435"/>
      <c r="P3953" s="435"/>
      <c r="Q3953" s="435"/>
      <c r="R3953" s="435"/>
      <c r="S3953" s="435"/>
      <c r="T3953" s="435"/>
      <c r="U3953" s="435"/>
      <c r="V3953" s="435"/>
      <c r="W3953" s="435"/>
      <c r="X3953" s="435"/>
      <c r="Y3953" s="435"/>
      <c r="Z3953" s="510"/>
    </row>
    <row r="3954" spans="1:26" ht="17.25" thickTop="1" thickBot="1">
      <c r="A3954" s="425" t="s">
        <v>48</v>
      </c>
      <c r="B3954" s="426"/>
      <c r="C3954" s="426"/>
      <c r="D3954" s="426"/>
      <c r="E3954" s="426"/>
      <c r="F3954" s="426"/>
      <c r="G3954" s="426"/>
      <c r="H3954" s="426"/>
      <c r="I3954" s="426"/>
      <c r="J3954" s="426"/>
      <c r="K3954" s="427"/>
      <c r="L3954" s="426" t="s">
        <v>49</v>
      </c>
      <c r="M3954" s="426"/>
      <c r="N3954" s="426"/>
      <c r="O3954" s="426"/>
      <c r="P3954" s="426"/>
      <c r="Q3954" s="426"/>
      <c r="R3954" s="426"/>
      <c r="S3954" s="426"/>
      <c r="T3954" s="426"/>
      <c r="U3954" s="427"/>
      <c r="V3954" s="160"/>
      <c r="W3954" s="428" t="s">
        <v>39</v>
      </c>
      <c r="X3954" s="428"/>
      <c r="Y3954" s="161"/>
      <c r="Z3954" s="510"/>
    </row>
    <row r="3955" spans="1:26" ht="17.25" thickTop="1">
      <c r="A3955" s="99" t="s">
        <v>22</v>
      </c>
      <c r="B3955" s="100"/>
      <c r="C3955" s="101">
        <f>'7th 1'!B4</f>
        <v>401</v>
      </c>
      <c r="D3955" s="101">
        <f>'7th 2'!B4</f>
        <v>402</v>
      </c>
      <c r="E3955" s="101">
        <f>'7th 3'!B4</f>
        <v>403</v>
      </c>
      <c r="F3955" s="101">
        <f>'7th 4'!B4</f>
        <v>404</v>
      </c>
      <c r="G3955" s="101">
        <f>'7th 5'!B4</f>
        <v>405</v>
      </c>
      <c r="H3955" s="101">
        <f>'7th 6'!B4</f>
        <v>406</v>
      </c>
      <c r="I3955" s="429" t="s">
        <v>0</v>
      </c>
      <c r="J3955" s="429" t="s">
        <v>3</v>
      </c>
      <c r="K3955" s="431" t="s">
        <v>2</v>
      </c>
      <c r="L3955" s="101">
        <f>'8th 1'!B4</f>
        <v>407</v>
      </c>
      <c r="M3955" s="101">
        <f>'8th 2'!B4</f>
        <v>408</v>
      </c>
      <c r="N3955" s="101">
        <f>'8th 3'!B4</f>
        <v>409</v>
      </c>
      <c r="O3955" s="101">
        <f>'8th 4'!B4</f>
        <v>410</v>
      </c>
      <c r="P3955" s="101">
        <f>'8th 5'!B4</f>
        <v>411</v>
      </c>
      <c r="Q3955" s="101">
        <f>'8th 6'!B4</f>
        <v>412</v>
      </c>
      <c r="R3955" s="101">
        <f>'8th 7'!B4</f>
        <v>0</v>
      </c>
      <c r="S3955" s="429" t="s">
        <v>0</v>
      </c>
      <c r="T3955" s="429" t="s">
        <v>3</v>
      </c>
      <c r="U3955" s="431" t="s">
        <v>2</v>
      </c>
      <c r="V3955" s="433" t="s">
        <v>62</v>
      </c>
      <c r="W3955" s="434"/>
      <c r="X3955" s="434"/>
      <c r="Y3955" s="162" t="str">
        <f>IF(X3956&gt;=4,"A+",IF(X3956&gt;=3.75,"A",IF(X3956&gt;=3.5,"A-",IF(X3956&gt;=3.25,"B+",IF(X3956&gt;=3,"B",IF(X3956&gt;=2.75,"B-",IF(X3956&gt;=2.5,"C+",IF(X3956&gt;=2,"C","F"))))))))</f>
        <v>F</v>
      </c>
      <c r="Z3955" s="510"/>
    </row>
    <row r="3956" spans="1:26" ht="65.25" customHeight="1">
      <c r="A3956" s="77" t="s">
        <v>63</v>
      </c>
      <c r="B3956" s="86"/>
      <c r="C3956" s="79">
        <f>IF('7th 1'!C70&gt;0,'7th 1'!D6,IF('7th 1'!K70&gt;0,'7th 1'!L6,IF('7th 1'!S70&gt;0,'7th 1'!T6,0)))</f>
        <v>0</v>
      </c>
      <c r="D3956" s="79">
        <f>IF('7th 2'!C70&gt;0,'7th 2'!D6,IF('7th 2'!K70&gt;0,'7th 2'!L6,IF('7th 2'!S70&gt;0,'7th 2'!T6,0)))</f>
        <v>0</v>
      </c>
      <c r="E3956" s="79">
        <f>IF('7th 3'!C70&gt;0,'7th 3'!D6,IF('7th 3'!K70&gt;0,'7th 3'!L6,IF('7th 3'!S70&gt;0,'7th 3'!T6,0)))</f>
        <v>0</v>
      </c>
      <c r="F3956" s="79">
        <f>IF('7th 4'!C70&gt;0,'7th 4'!D6,IF('7th 4'!K70&gt;0,'7th 4'!L6,IF('7th 4'!S70&gt;0,'7th 4'!T6,0)))</f>
        <v>0</v>
      </c>
      <c r="G3956" s="79">
        <f>IF('7th 5'!C70&gt;0,'7th 5'!D6,IF('7th 5'!K70&gt;0,'7th 5'!L6,IF('7th 5'!S70&gt;0,'7th 5'!T6,0)))</f>
        <v>0</v>
      </c>
      <c r="H3956" s="79">
        <f>IF('7th 6'!C70&gt;0,'7th 6'!D6,IF('7th 6'!K70&gt;0,'7th 6'!L6,IF('7th 6'!S70&gt;0,'7th 6'!T6,0)))</f>
        <v>0</v>
      </c>
      <c r="I3956" s="429"/>
      <c r="J3956" s="429"/>
      <c r="K3956" s="431"/>
      <c r="L3956" s="79">
        <f>IF('8th 1'!C70&gt;0,'8th 1'!D6,IF('8th 1'!K70&gt;0,'8th 1'!L6,IF('8th 1'!S70&gt;0,'8th 1'!T6,0)))</f>
        <v>0</v>
      </c>
      <c r="M3956" s="79">
        <f>IF('8th 2'!C70&gt;0,'8th 2'!D6,IF('8th 2'!K70&gt;0,'8th 2'!L6,IF('8th 2'!S70&gt;0,'8th 2'!T6,0)))</f>
        <v>0</v>
      </c>
      <c r="N3956" s="79">
        <f>IF('8th 3'!C70&gt;0,'8th 3'!D6,IF('8th 3'!K70&gt;0,'8th 3'!L6,IF('8th 3'!S70&gt;0,'8th 3'!T6,0)))</f>
        <v>0</v>
      </c>
      <c r="O3956" s="79">
        <f>IF('8th 4'!C70&gt;0,'8th 4'!D6,IF('8th 4'!K70&gt;0,'8th 4'!L6,IF('8th 4'!S70&gt;0,'8th 4'!T6,0)))</f>
        <v>0</v>
      </c>
      <c r="P3956" s="79">
        <f>IF('8th 5'!C70&gt;0,'8th 5'!D6,IF('8th 5'!K70&gt;0,'8th 5'!L6,IF('8th 5'!S70&gt;0,'8th 5'!T6,0)))</f>
        <v>0</v>
      </c>
      <c r="Q3956" s="79">
        <f>IF('8th 6'!C70&gt;0,'8th 6'!D6,IF('8th 6'!K70&gt;0,'8th 6'!L6,IF('8th 6'!S70&gt;0,'8th 6'!T6,0)))</f>
        <v>0</v>
      </c>
      <c r="R3956" s="79">
        <f>IF('8th 7'!C70&gt;0,'8th 7'!D6,IF('8th 7'!K70&gt;0,'8th 7'!L6,IF('8th 7'!S70&gt;0,'8th 7'!T6,0)))</f>
        <v>0</v>
      </c>
      <c r="S3956" s="429"/>
      <c r="T3956" s="429"/>
      <c r="U3956" s="431"/>
      <c r="V3956" s="335">
        <f>IF(I3958&gt;0,(V3961+V3943),0)</f>
        <v>0</v>
      </c>
      <c r="W3956" s="254">
        <f>IF(I3958&gt;0,(W3961+W3943),0)</f>
        <v>0</v>
      </c>
      <c r="X3956" s="336">
        <f>IF(S3958&gt;0,(W3956/126),IF(I3958&gt;0,(W3956/109.5),0))</f>
        <v>0</v>
      </c>
      <c r="Y3956" s="163">
        <f>IF(X3956&gt;=2.5,Y3955,IF(X3956&gt;=2.25,"C",IF(X3956&gt;=2,"D",IF(X3956=0,0,"F"))))</f>
        <v>0</v>
      </c>
      <c r="Z3956" s="510"/>
    </row>
    <row r="3957" spans="1:26" ht="17.25" customHeight="1">
      <c r="A3957" s="458" t="s">
        <v>27</v>
      </c>
      <c r="B3957" s="459"/>
      <c r="C3957" s="102">
        <f>IF('7th 1'!C70&gt;0,'7th 1'!H4,IF('7th 1'!K70&gt;0,'7th 1'!P4,IF('7th 1'!S70&gt;0,'7th 1'!X4,0)))</f>
        <v>0</v>
      </c>
      <c r="D3957" s="102">
        <f>IF('7th 2'!C70&gt;0,'7th 2'!H4,IF('7th 2'!K70&gt;0,'7th 2'!P4,IF('7th 2'!S70&gt;0,'7th 2'!X4,0)))</f>
        <v>0</v>
      </c>
      <c r="E3957" s="102">
        <f>IF('7th 3'!C70&gt;0,'7th 3'!H4,IF('7th 3'!K70&gt;0,'7th 3'!P4,IF('7th 3'!S70&gt;0,'7th 3'!X4,0)))</f>
        <v>0</v>
      </c>
      <c r="F3957" s="102">
        <f>IF('7th 4'!C70&gt;0,'7th 4'!H4,IF('7th 4'!K70&gt;0,'7th 4'!P4,IF('7th 4'!S70&gt;0,'7th 4'!X4,0)))</f>
        <v>0</v>
      </c>
      <c r="G3957" s="102">
        <f>IF('7th 5'!C70&gt;0,'7th 5'!H4,IF('7th 5'!K70&gt;0,'7th 5'!P4,IF('7th 5'!S70&gt;0,'7th 5'!X4,0)))</f>
        <v>0</v>
      </c>
      <c r="H3957" s="102">
        <f>IF('7th 6'!C70&gt;0,'7th 6'!H4,IF('7th 6'!K70&gt;0,'7th 6'!P4,IF('7th 6'!S70&gt;0,'7th 6'!X4,0)))</f>
        <v>0</v>
      </c>
      <c r="I3957" s="430"/>
      <c r="J3957" s="430"/>
      <c r="K3957" s="432"/>
      <c r="L3957" s="102">
        <f>IF('8th 1'!C70&gt;0,'8th 1'!H4,IF('8th 1'!K70&gt;0,'8th 1'!P4,IF('8th 1'!S70&gt;0,'8th 1'!X4,0)))</f>
        <v>0</v>
      </c>
      <c r="M3957" s="102">
        <f>IF('8th 2'!C70&gt;0,'8th 2'!H4,IF('8th 2'!K70&gt;0,'8th 2'!P4,IF('8th 2'!S70&gt;0,'8th 2'!X4,0)))</f>
        <v>0</v>
      </c>
      <c r="N3957" s="102">
        <f>IF('8th 3'!C70&gt;0,'8th 3'!H4,IF('8th 3'!K70&gt;0,'8th 3'!P4,IF('8th 3'!S70&gt;0,'8th 3'!X4,0)))</f>
        <v>0</v>
      </c>
      <c r="O3957" s="102">
        <f>IF('8th 4'!C70&gt;0,'8th 4'!H4,IF('8th 4'!K70&gt;0,'8th 4'!P4,IF('8th 4'!S70&gt;0,'8th 4'!X4,0)))</f>
        <v>0</v>
      </c>
      <c r="P3957" s="102">
        <f>IF('8th 5'!C70&gt;0,'8th 5'!H4,IF('8th 5'!K70&gt;0,'8th 5'!P4,IF('8th 5'!S70&gt;0,'8th 5'!X4,0)))</f>
        <v>0</v>
      </c>
      <c r="Q3957" s="102">
        <f>IF('8th 6'!C70&gt;0,'8th 6'!H4,IF('8th 6'!K70&gt;0,'8th 6'!P4,IF('8th 6'!S70&gt;0,'8th 6'!X4,0)))</f>
        <v>0</v>
      </c>
      <c r="R3957" s="102">
        <f>IF('8th 7'!C70&gt;0,'8th 7'!H4,IF('8th 7'!K70&gt;0,'8th 7'!P4,IF('8th 7'!S70&gt;0,'8th 7'!X4,0)))</f>
        <v>0</v>
      </c>
      <c r="S3957" s="430"/>
      <c r="T3957" s="430"/>
      <c r="U3957" s="432"/>
      <c r="V3957" s="460" t="s">
        <v>41</v>
      </c>
      <c r="W3957" s="461"/>
      <c r="X3957" s="461"/>
      <c r="Y3957" s="462"/>
      <c r="Z3957" s="510"/>
    </row>
    <row r="3958" spans="1:26" ht="18.75" customHeight="1" thickBot="1">
      <c r="A3958" s="463" t="s">
        <v>11</v>
      </c>
      <c r="B3958" s="464"/>
      <c r="C3958" s="102">
        <v>100</v>
      </c>
      <c r="D3958" s="102">
        <v>100</v>
      </c>
      <c r="E3958" s="102">
        <v>100</v>
      </c>
      <c r="F3958" s="102">
        <v>100</v>
      </c>
      <c r="G3958" s="102">
        <v>100</v>
      </c>
      <c r="H3958" s="102">
        <v>100</v>
      </c>
      <c r="I3958" s="465">
        <f>(C3962*C3957)+(D3962*D3957)+(E3962*E3957)+(F3962*F3957)+(G3962*G3957)+(H3962*H3957)</f>
        <v>0</v>
      </c>
      <c r="J3958" s="84"/>
      <c r="K3958" s="103" t="e">
        <f>IF(J3960&gt;=4,"A+",IF(J3960&gt;=3.75,"A",IF(J3960&gt;=3.5,"A-",IF(J3960&gt;=3.25,"B+",IF(J3960&gt;=3,"B",IF(J3960&gt;=2.75,"B-",IF(J3960&gt;=2.5,"C+",IF(J3960&gt;=2,"C","F"))))))))</f>
        <v>#DIV/0!</v>
      </c>
      <c r="L3958" s="102">
        <v>100</v>
      </c>
      <c r="M3958" s="102">
        <v>100</v>
      </c>
      <c r="N3958" s="102">
        <v>100</v>
      </c>
      <c r="O3958" s="102">
        <v>100</v>
      </c>
      <c r="P3958" s="102">
        <v>100</v>
      </c>
      <c r="Q3958" s="102">
        <v>100</v>
      </c>
      <c r="R3958" s="102">
        <v>100</v>
      </c>
      <c r="S3958" s="465">
        <f>(L3962*L3957)+(M3962*M3957)+(N3962*N3957)+(O3962*O3957)+(P3962*P3957)+(Q3962*Q3957)+(R3962*R3957)</f>
        <v>0</v>
      </c>
      <c r="T3958" s="84"/>
      <c r="U3958" s="103" t="e">
        <f>IF(T3960&gt;=4,"A+",IF(T3960&gt;=3.75,"A",IF(T3960&gt;=3.5,"A-",IF(T3960&gt;=3.25,"B+",IF(T3960&gt;=3,"B",IF(T3960&gt;=2.75,"B-",IF(T3960&gt;=2.5,"C+",IF(T3960&gt;=2,"C","F"))))))))</f>
        <v>#DIV/0!</v>
      </c>
      <c r="V3958" s="467" t="s">
        <v>29</v>
      </c>
      <c r="W3958" s="469" t="s">
        <v>0</v>
      </c>
      <c r="X3958" s="469" t="s">
        <v>3</v>
      </c>
      <c r="Y3958" s="421" t="s">
        <v>2</v>
      </c>
      <c r="Z3958" s="510"/>
    </row>
    <row r="3959" spans="1:26" ht="17.25" thickTop="1">
      <c r="A3959" s="77" t="s">
        <v>28</v>
      </c>
      <c r="B3959" s="86"/>
      <c r="C3959" s="104">
        <f>IF('7th 1'!C70&gt;0,'7th 1'!C70,IF('7th 1'!K70&gt;0,'7th 1'!K70,IF('7th 1'!S70&gt;0,'7th 1'!S70,0)))</f>
        <v>0</v>
      </c>
      <c r="D3959" s="104">
        <f>IF('7th 2'!C70&gt;0,'7th 2'!C70,IF('7th 2'!K70&gt;0,'7th 2'!K70,IF('7th 2'!S70&gt;0,'7th 2'!S70,0)))</f>
        <v>0</v>
      </c>
      <c r="E3959" s="104">
        <f>IF('7th 3'!C70&gt;0,'7th 3'!C70,IF('7th 3'!K70&gt;0,'7th 3'!K70,IF('7th 3'!S70&gt;0,'7th 3'!S70,0)))</f>
        <v>0</v>
      </c>
      <c r="F3959" s="104">
        <f>IF('7th 4'!C70&gt;0,'7th 4'!C70,IF('7th 4'!K70&gt;0,'7th 4'!K70,IF('7th 4'!S70&gt;0,'7th 4'!S70,0)))</f>
        <v>0</v>
      </c>
      <c r="G3959" s="104">
        <f>IF('7th 5'!C70&gt;0,'7th 5'!C70,IF('7th 5'!K70&gt;0,'7th 5'!K70,IF('7th 5'!S70&gt;0,'7th 5'!S70,0)))</f>
        <v>0</v>
      </c>
      <c r="H3959" s="104">
        <f>IF('7th 6'!C70&gt;0,'7th 6'!C70,IF('7th 6'!K70&gt;0,'7th 6'!K70,IF('7th 6'!S70&gt;0,'7th 6'!S70,0)))</f>
        <v>0</v>
      </c>
      <c r="I3959" s="466"/>
      <c r="J3959" s="98"/>
      <c r="K3959" s="90"/>
      <c r="L3959" s="104">
        <f>IF('8th 1'!C70&gt;0,'8th 1'!C70,IF('8th 1'!K70&gt;0,'8th 1'!K70,IF('8th 1'!S70&gt;0,'8th 1'!S70,0)))</f>
        <v>0</v>
      </c>
      <c r="M3959" s="104">
        <f>IF('8th 2'!C70&gt;0,'8th 2'!C70,IF('8th 2'!K70&gt;0,'8th 2'!K70,IF('8th 2'!S70&gt;0,'8th 2'!S70,0)))</f>
        <v>0</v>
      </c>
      <c r="N3959" s="104">
        <f>IF('8th 3'!C70&gt;0,'8th 3'!C70,IF('8th 3'!K70&gt;0,'8th 3'!K70,IF('8th 3'!S70&gt;0,'8th 3'!S70,0)))</f>
        <v>0</v>
      </c>
      <c r="O3959" s="104">
        <f>IF('8th 4'!C70&gt;0,'8th 4'!C70,IF('8th 4'!K70&gt;0,'8th 4'!K70,IF('8th 4'!S70&gt;0,'8th 4'!S70,0)))</f>
        <v>0</v>
      </c>
      <c r="P3959" s="104">
        <f>IF('8th 5'!C70&gt;0,'8th 5'!C70,IF('8th 5'!K70&gt;0,'8th 5'!K70,IF('8th 5'!S70&gt;0,'8th 5'!S70,0)))</f>
        <v>0</v>
      </c>
      <c r="Q3959" s="104">
        <f>IF('8th 6'!C70&gt;0,'8th 6'!C70,IF('8th 6'!K70&gt;0,'8th 6'!K70,IF('8th 6'!S70&gt;0,'8th 6'!S70,0)))</f>
        <v>0</v>
      </c>
      <c r="R3959" s="104">
        <f>IF('8th 7'!C70&gt;0,'8th 7'!C70,IF('8th 7'!K70&gt;0,'8th 7'!K70,IF('8th 7'!S70&gt;0,'8th 7'!S70,0)))</f>
        <v>0</v>
      </c>
      <c r="S3959" s="466"/>
      <c r="T3959" s="98"/>
      <c r="U3959" s="90"/>
      <c r="V3959" s="468"/>
      <c r="W3959" s="470"/>
      <c r="X3959" s="471"/>
      <c r="Y3959" s="422"/>
      <c r="Z3959" s="510"/>
    </row>
    <row r="3960" spans="1:26" ht="17.25">
      <c r="A3960" s="423" t="s">
        <v>26</v>
      </c>
      <c r="B3960" s="91" t="s">
        <v>60</v>
      </c>
      <c r="C3960" s="104">
        <f>IF('7th 1'!C70&gt;0,'7th 1'!J70,IF('7th 1'!K70&gt;0,'7th 1'!R70,IF('7th 1'!S70&gt;0,'7th 1'!Z70,0)))</f>
        <v>0</v>
      </c>
      <c r="D3960" s="104">
        <f>IF('7th 2'!C70&gt;0,'7th 2'!J70,IF('7th 2'!K70&gt;0,'7th 2'!R70,IF('7th 2'!S70&gt;0,'7th 2'!Z70,0)))</f>
        <v>0</v>
      </c>
      <c r="E3960" s="104">
        <f>IF('7th 3'!C70&gt;0,'7th 3'!J70,IF('7th 3'!K70&gt;0,'7th 3'!R70,IF('7th 3'!S70&gt;0,'7th 3'!Z70,0)))</f>
        <v>0</v>
      </c>
      <c r="F3960" s="104">
        <f>IF('7th 4'!C70&gt;0,'7th 4'!J70,IF('7th 4'!K70&gt;0,'7th 4'!R70,IF('7th 4'!S70&gt;0,'7th 4'!Z70,0)))</f>
        <v>0</v>
      </c>
      <c r="G3960" s="104">
        <f>IF('7th 5'!C70&gt;0,'7th 5'!J70,IF('7th 5'!K70&gt;0,'7th 5'!R70,IF('7th 5'!S70&gt;0,'7th 5'!Z70,0)))</f>
        <v>0</v>
      </c>
      <c r="H3960" s="104">
        <f>IF('7th 6'!C70&gt;0,'7th 6'!J70,IF('7th 6'!K70&gt;0,'7th 6'!R70,IF('7th 6'!S70&gt;0,'7th 6'!Z70,0)))</f>
        <v>0</v>
      </c>
      <c r="I3960" s="466"/>
      <c r="J3960" s="440" t="e">
        <f>I3958/(C3957+D3957+E3957+F3957+G3957+H3957)</f>
        <v>#DIV/0!</v>
      </c>
      <c r="K3960" s="442" t="e">
        <f>IF(J3960&gt;=2.5,K3958,IF(J3960&gt;=2.25,"C",IF(J3960&gt;=2,"D",IF(J3960=0,0,"F"))))</f>
        <v>#DIV/0!</v>
      </c>
      <c r="L3960" s="104">
        <f>IF('8th 1'!C70&gt;0,'8th 1'!J70,IF('8th 1'!K70&gt;0,'8th 1'!R70,IF('8th 1'!S70&gt;0,'8th 1'!Z70,0)))</f>
        <v>0</v>
      </c>
      <c r="M3960" s="104">
        <f>IF('8th 2'!C70&gt;0,'8th 2'!J70,IF('8th 2'!K70&gt;0,'8th 2'!R70,IF('8th 2'!S70&gt;0,'8th 2'!Z70,0)))</f>
        <v>0</v>
      </c>
      <c r="N3960" s="104">
        <f>IF('8th 3'!C70&gt;0,'8th 3'!J70,IF('8th 3'!K70&gt;0,'8th 3'!R70,IF('8th 3'!S70&gt;0,'8th 3'!Z70,0)))</f>
        <v>0</v>
      </c>
      <c r="O3960" s="104">
        <f>IF('8th 4'!C70&gt;0,'8th 4'!J70,IF('8th 4'!K70&gt;0,'8th 4'!R70,IF('8th 4'!S70&gt;0,'8th 4'!Z70,0)))</f>
        <v>0</v>
      </c>
      <c r="P3960" s="104">
        <f>IF('8th 5'!C70&gt;0,'8th 5'!J70,IF('8th 5'!K70&gt;0,'8th 5'!R70,IF('8th 5'!S70&gt;0,'8th 5'!Z70,0)))</f>
        <v>0</v>
      </c>
      <c r="Q3960" s="104">
        <f>IF('8th 6'!C70&gt;0,'8th 6'!J70,IF('8th 6'!K70&gt;0,'8th 6'!R70,IF('8th 6'!S70&gt;0,'8th 6'!Z70,0)))</f>
        <v>0</v>
      </c>
      <c r="R3960" s="104">
        <f>IF('8th 7'!C70&gt;0,'8th 7'!J70,IF('8th 7'!K70&gt;0,'8th 7'!R70,IF('8th 7'!S70&gt;0,'8th 7'!Z70,0)))</f>
        <v>0</v>
      </c>
      <c r="S3960" s="466"/>
      <c r="T3960" s="440" t="e">
        <f>S3958/(L3957+M3957+N3957+O3957+P3957+Q3957+R3957)</f>
        <v>#DIV/0!</v>
      </c>
      <c r="U3960" s="442" t="e">
        <f>IF(T3960&gt;=2.5,U3958,IF(T3960&gt;=2.25,"C",IF(T3960&gt;=2,"D",IF(T3960=0,0,"F"))))</f>
        <v>#DIV/0!</v>
      </c>
      <c r="V3960" s="454" t="s">
        <v>40</v>
      </c>
      <c r="W3960" s="443"/>
      <c r="X3960" s="443"/>
      <c r="Y3960" s="455"/>
      <c r="Z3960" s="510"/>
    </row>
    <row r="3961" spans="1:26" ht="16.5" customHeight="1">
      <c r="A3961" s="424"/>
      <c r="B3961" s="91" t="s">
        <v>67</v>
      </c>
      <c r="C3961" s="117">
        <f>'7th 1'!AA70</f>
        <v>0</v>
      </c>
      <c r="D3961" s="117">
        <f>'7th 2'!AA70</f>
        <v>0</v>
      </c>
      <c r="E3961" s="117">
        <f>'7th 3'!AA70</f>
        <v>0</v>
      </c>
      <c r="F3961" s="117">
        <f>'7th 4'!AA70</f>
        <v>0</v>
      </c>
      <c r="G3961" s="117">
        <f>'7th 5'!AA70</f>
        <v>0</v>
      </c>
      <c r="H3961" s="117">
        <f>'7th 6'!AA70</f>
        <v>0</v>
      </c>
      <c r="I3961" s="466"/>
      <c r="J3961" s="453"/>
      <c r="K3961" s="442"/>
      <c r="L3961" s="117">
        <f>'8th 1'!AA70</f>
        <v>0</v>
      </c>
      <c r="M3961" s="117">
        <f>'8th 2'!AA70</f>
        <v>0</v>
      </c>
      <c r="N3961" s="117">
        <f>'8th 3'!AA70</f>
        <v>0</v>
      </c>
      <c r="O3961" s="117">
        <f>'8th 4'!AA70</f>
        <v>0</v>
      </c>
      <c r="P3961" s="117">
        <f>'8th 5'!AA70</f>
        <v>0</v>
      </c>
      <c r="Q3961" s="117">
        <f>'8th 6'!AA70</f>
        <v>0</v>
      </c>
      <c r="R3961" s="117">
        <f>'8th 7'!AA70</f>
        <v>0</v>
      </c>
      <c r="S3961" s="466"/>
      <c r="T3961" s="453"/>
      <c r="U3961" s="442"/>
      <c r="V3961" s="444">
        <f>IF((C3962+C3964)=0,0,C3957)+IF((D3962+D3964)=0,0,D3957)+IF((E3962+E3964)=0,0,E3957)+IF((F3962+F3964)=0,0,F3957)+IF((G3962+G3964)=0,0,G3957)+IF((H3962+H3964)=0,0,H3957)+IF((L3962+L3964)=0,0,L3957)+IF((M3962+M3964)=0,0,M3957)+IF((N3962+N3964)=0,0,N3957)+IF((O3962+O3964)=0,0,O3957)+IF((P3962+P3964)=0,0,P3957)+IF((Q3962+Q3964)=0,0,Q3957)+IF((R3962+R3964)=0,0,R3957)+IF(I3968&gt;0,1.5,0)</f>
        <v>0</v>
      </c>
      <c r="W3961" s="457">
        <f>I3958+S3958+(I3968*1.5)</f>
        <v>0</v>
      </c>
      <c r="X3961" s="440" t="e">
        <f>IF(S3958&gt;0,(W3961/31.5),J3960)</f>
        <v>#DIV/0!</v>
      </c>
      <c r="Y3961" s="164" t="e">
        <f>IF(X3961&gt;=4,"A+",IF(X3961&gt;=3.75,"A",IF(X3961&gt;=3.5,"A-",IF(X3961&gt;=3.25,"B+",IF(X3961&gt;=3,"B",IF(X3961&gt;=2.75,"B-",IF(X3961&gt;=2.5,"C+",IF(X3961&gt;=2,"C","F"))))))))</f>
        <v>#DIV/0!</v>
      </c>
      <c r="Z3961" s="510"/>
    </row>
    <row r="3962" spans="1:26" ht="16.5">
      <c r="A3962" s="424"/>
      <c r="B3962" s="91" t="s">
        <v>1</v>
      </c>
      <c r="C3962" s="104">
        <f>'7th 1'!AC70</f>
        <v>0</v>
      </c>
      <c r="D3962" s="104">
        <f>'7th 2'!AC70</f>
        <v>0</v>
      </c>
      <c r="E3962" s="104">
        <f>'7th 3'!AC70</f>
        <v>0</v>
      </c>
      <c r="F3962" s="104">
        <f>'7th 4'!AC70</f>
        <v>0</v>
      </c>
      <c r="G3962" s="104">
        <f>'7th 5'!AC70</f>
        <v>0</v>
      </c>
      <c r="H3962" s="104">
        <f>'7th 6'!AC70</f>
        <v>0</v>
      </c>
      <c r="I3962" s="466"/>
      <c r="J3962" s="98"/>
      <c r="K3962" s="112"/>
      <c r="L3962" s="104">
        <f>'8th 1'!AC70</f>
        <v>0</v>
      </c>
      <c r="M3962" s="104">
        <f>'8th 2'!AC70</f>
        <v>0</v>
      </c>
      <c r="N3962" s="104">
        <f>'8th 3'!AC70</f>
        <v>0</v>
      </c>
      <c r="O3962" s="104">
        <f>'8th 4'!AC70</f>
        <v>0</v>
      </c>
      <c r="P3962" s="104">
        <f>'8th 5'!AC70</f>
        <v>0</v>
      </c>
      <c r="Q3962" s="104">
        <f>'8th 6'!AC70</f>
        <v>0</v>
      </c>
      <c r="R3962" s="104">
        <f>'8th 7'!AC70</f>
        <v>0</v>
      </c>
      <c r="S3962" s="466"/>
      <c r="T3962" s="98"/>
      <c r="V3962" s="456"/>
      <c r="W3962" s="448"/>
      <c r="X3962" s="441"/>
      <c r="Y3962" s="451" t="e">
        <f>IF(S3958&gt;0,(IF(X3961&gt;=2.5,Y3961,IF(X3961&gt;=2.25,"C",IF(X3961&gt;=2,"D","F")))),K3960)</f>
        <v>#DIV/0!</v>
      </c>
      <c r="Z3962" s="510"/>
    </row>
    <row r="3963" spans="1:26" ht="16.5">
      <c r="A3963" s="424"/>
      <c r="B3963" s="91" t="s">
        <v>2</v>
      </c>
      <c r="C3963" s="104" t="str">
        <f>'7th 1'!AB70</f>
        <v/>
      </c>
      <c r="D3963" s="104" t="str">
        <f>'7th 2'!AB70</f>
        <v/>
      </c>
      <c r="E3963" s="104" t="str">
        <f>'7th 3'!AB70</f>
        <v/>
      </c>
      <c r="F3963" s="104" t="str">
        <f>'7th 4'!AB70</f>
        <v/>
      </c>
      <c r="G3963" s="104" t="str">
        <f>'7th 5'!AB70</f>
        <v/>
      </c>
      <c r="H3963" s="104" t="str">
        <f>'7th 6'!AB70</f>
        <v/>
      </c>
      <c r="I3963" s="466"/>
      <c r="J3963" s="98"/>
      <c r="K3963" s="90"/>
      <c r="L3963" s="104" t="str">
        <f>'8th 1'!AB70</f>
        <v/>
      </c>
      <c r="M3963" s="104" t="str">
        <f>'8th 2'!AB70</f>
        <v/>
      </c>
      <c r="N3963" s="104" t="str">
        <f>'8th 3'!AB70</f>
        <v/>
      </c>
      <c r="O3963" s="104" t="str">
        <f>'8th 4'!AB70</f>
        <v/>
      </c>
      <c r="P3963" s="104" t="str">
        <f>'8th 5'!AB70</f>
        <v/>
      </c>
      <c r="Q3963" s="104" t="str">
        <f>'8th 6'!AB70</f>
        <v/>
      </c>
      <c r="R3963" s="104" t="str">
        <f>'8th 7'!AB70</f>
        <v/>
      </c>
      <c r="S3963" s="466"/>
      <c r="T3963" s="98"/>
      <c r="U3963" s="90"/>
      <c r="V3963" s="446"/>
      <c r="W3963" s="449"/>
      <c r="X3963" s="450"/>
      <c r="Y3963" s="452"/>
      <c r="Z3963" s="510"/>
    </row>
    <row r="3964" spans="1:26" ht="16.5">
      <c r="A3964" s="413" t="s">
        <v>127</v>
      </c>
      <c r="B3964" s="91" t="s">
        <v>1</v>
      </c>
      <c r="C3964" s="104" t="str">
        <f>'7th 1'!AD70</f>
        <v>3.62</v>
      </c>
      <c r="D3964" s="104">
        <f>'7th 2'!AD70</f>
        <v>0</v>
      </c>
      <c r="E3964" s="104">
        <f>'7th 3'!AD70</f>
        <v>0</v>
      </c>
      <c r="F3964" s="104">
        <f>'7th 4'!AD70</f>
        <v>0</v>
      </c>
      <c r="G3964" s="104">
        <f>'7th 5'!AD70</f>
        <v>0</v>
      </c>
      <c r="H3964" s="104">
        <f>'7th 6'!AD70</f>
        <v>0</v>
      </c>
      <c r="I3964" s="415">
        <f>(C3964*C3957)+(D3964*D3957)+(E3964*E3957)+(F3964*F3957)+(G3964*G3957)+(H3964*H3957)</f>
        <v>0</v>
      </c>
      <c r="J3964" s="417">
        <f>IF(C3964&gt;0,(C3962*C3957),0)+IF(D3964&gt;0,(D3962*D3957),0)+IF(E3964&gt;0,(E3962*E3957),0)+IF(F3964&gt;0,(F3962*F3957),0)+IF(G3964&gt;0,(G3962*G3957),0)+IF(H3964&gt;0,(H3962*H3957),0)</f>
        <v>0</v>
      </c>
      <c r="K3964" s="418">
        <f>IF(C3964&gt;C3962,((C3964*C3957)-(C3962*C3957)),0)+IF(D3964&gt;D3962,((D3964*D3957)-(D3962*D3957)),0)+IF(E3964&gt;E3962,((E3964*E3957)-(E3962*E3957)),0)+IF(F3964&gt;F3962,((F3964*F3957)-(F3962*F3957)),0)+IF(G3964&gt;G3962,((G3964*G3957)-(G3962*G3957)),0)+IF(H3964&gt;H3962,((H3964*H3957)-(H3962*H3957)),0)</f>
        <v>0</v>
      </c>
      <c r="L3964" s="165">
        <f>'8th 1'!AD70</f>
        <v>0</v>
      </c>
      <c r="M3964" s="104">
        <f>'8th 2'!AD70</f>
        <v>0</v>
      </c>
      <c r="N3964" s="104">
        <f>'8th 3'!AD70</f>
        <v>0</v>
      </c>
      <c r="O3964" s="104">
        <f>'8th 4'!AD70</f>
        <v>0</v>
      </c>
      <c r="P3964" s="104">
        <f>'8th 5'!AD70</f>
        <v>0</v>
      </c>
      <c r="Q3964" s="104">
        <f>'8th 6'!AD70</f>
        <v>0</v>
      </c>
      <c r="R3964" s="104">
        <f>'8th 7'!AD70</f>
        <v>0</v>
      </c>
      <c r="S3964" s="403">
        <f>(L3964*L3957)+(M3964*M3957)+(N3964*N3957)+(O3964*O3957)+(P3964*P3957)+(Q3964*Q3957)+(R3964*R3957)</f>
        <v>0</v>
      </c>
      <c r="T3964" s="417">
        <f>IF(L3964&gt;0,(L3962*L3957),0)+IF(M3964&gt;0,(M3962*M3957),0)+IF(N3964&gt;0,(N3962*N3957),0)+IF(O3964&gt;0,(O3962*O3957),0)+IF(P3964&gt;0,(P3962*P3957),0)+IF(Q3964&gt;0,(Q3962*Q3957),0)+IF(R3964&gt;0,(R3962*R3957),0)</f>
        <v>0</v>
      </c>
      <c r="U3964" s="399">
        <f>IF(L3964&gt;L3962,((L3964*L3957)-(L3962*L3957)),0)+IF(M3964&gt;M3962,((M3964*M3957)-(M3962*M3957)),0)+IF(N3964&gt;N3962,((N3964*N3957)-(N3962*N3957)),0)+IF(O3964&gt;O3962,((O3964*O3957)-(O3962*O3957)),0)+IF(P3964&gt;P3962,((P3964*P3957)-(P3962*P3957)),0)+IF(Q3964&gt;Q3962,((Q3964*Q3957)-(Q3962*Q3957)),0)+IF(R3964&gt;R3962,((R3964*R3957)-(R3962*R3957)),0)</f>
        <v>0</v>
      </c>
      <c r="V3964" s="401">
        <f>I3964+S3964</f>
        <v>0</v>
      </c>
      <c r="W3964" s="403">
        <f>J3964+T3964</f>
        <v>0</v>
      </c>
      <c r="X3964" s="403">
        <f>K3964+U3964</f>
        <v>0</v>
      </c>
      <c r="Y3964" s="405">
        <f>IF(V3956&gt;0,(X3964+Y3951),0)</f>
        <v>0</v>
      </c>
      <c r="Z3964" s="510"/>
    </row>
    <row r="3965" spans="1:26" ht="15.75" customHeight="1" thickBot="1">
      <c r="A3965" s="414"/>
      <c r="B3965" s="157" t="s">
        <v>23</v>
      </c>
      <c r="C3965" s="180" t="str">
        <f>'7th 1'!AE70</f>
        <v>Imp:</v>
      </c>
      <c r="D3965" s="180" t="str">
        <f>'7th 2'!AE70</f>
        <v/>
      </c>
      <c r="E3965" s="180" t="str">
        <f>'7th 3'!AE70</f>
        <v/>
      </c>
      <c r="F3965" s="180" t="str">
        <f>'7th 4'!AE70</f>
        <v/>
      </c>
      <c r="G3965" s="180" t="str">
        <f>'7th 5'!AE70</f>
        <v/>
      </c>
      <c r="H3965" s="180" t="str">
        <f>'7th 6'!AE70</f>
        <v/>
      </c>
      <c r="I3965" s="416"/>
      <c r="J3965" s="416"/>
      <c r="K3965" s="419"/>
      <c r="L3965" s="180" t="str">
        <f>'8th 1'!AE70</f>
        <v/>
      </c>
      <c r="M3965" s="180" t="str">
        <f>'8th 2'!AE70</f>
        <v/>
      </c>
      <c r="N3965" s="180" t="str">
        <f>'8th 3'!AE70</f>
        <v/>
      </c>
      <c r="O3965" s="180" t="str">
        <f>'8th 4'!AE70</f>
        <v/>
      </c>
      <c r="P3965" s="180" t="str">
        <f>'8th 5'!AE70</f>
        <v/>
      </c>
      <c r="Q3965" s="180" t="str">
        <f>'8th 6'!AE70</f>
        <v/>
      </c>
      <c r="R3965" s="180" t="str">
        <f>'8th 7'!AE70</f>
        <v/>
      </c>
      <c r="S3965" s="420"/>
      <c r="T3965" s="420"/>
      <c r="U3965" s="400"/>
      <c r="V3965" s="402"/>
      <c r="W3965" s="404"/>
      <c r="X3965" s="404"/>
      <c r="Y3965" s="406"/>
      <c r="Z3965" s="510"/>
    </row>
    <row r="3966" spans="1:26" ht="9.75" customHeight="1" thickTop="1" thickBot="1">
      <c r="C3966" s="53"/>
      <c r="D3966" s="53"/>
      <c r="E3966" s="53"/>
      <c r="F3966" s="53"/>
      <c r="G3966" s="53"/>
      <c r="H3966" s="53"/>
      <c r="L3966" s="53"/>
      <c r="M3966" s="53"/>
      <c r="N3966" s="53"/>
      <c r="O3966" s="53"/>
      <c r="P3966" s="53"/>
      <c r="Q3966" s="53"/>
      <c r="R3966" s="53"/>
      <c r="V3966" s="53"/>
      <c r="W3966" s="53"/>
      <c r="X3966" s="53"/>
      <c r="Y3966" s="53"/>
    </row>
    <row r="3967" spans="1:26" ht="18.75" thickTop="1">
      <c r="A3967" s="407" t="s">
        <v>33</v>
      </c>
      <c r="B3967" s="408"/>
      <c r="C3967" s="376" t="s">
        <v>35</v>
      </c>
      <c r="D3967" s="380"/>
      <c r="E3967" s="376" t="s">
        <v>30</v>
      </c>
      <c r="F3967" s="380"/>
      <c r="G3967" s="376" t="s">
        <v>31</v>
      </c>
      <c r="H3967" s="380"/>
      <c r="I3967" s="376" t="s">
        <v>32</v>
      </c>
      <c r="J3967" s="411"/>
      <c r="K3967" s="411"/>
      <c r="L3967" s="412"/>
      <c r="M3967" s="370" t="s">
        <v>50</v>
      </c>
      <c r="N3967" s="371"/>
      <c r="O3967" s="376" t="s">
        <v>0</v>
      </c>
      <c r="P3967" s="377"/>
      <c r="Q3967" s="169" t="s">
        <v>29</v>
      </c>
      <c r="R3967" s="378" t="s">
        <v>216</v>
      </c>
      <c r="S3967" s="379"/>
      <c r="T3967" s="379"/>
      <c r="U3967" s="380"/>
      <c r="V3967" s="381" t="s">
        <v>2</v>
      </c>
      <c r="W3967" s="382"/>
      <c r="X3967" s="170"/>
      <c r="Y3967" s="171"/>
    </row>
    <row r="3968" spans="1:26" s="113" customFormat="1" ht="18" customHeight="1">
      <c r="A3968" s="409"/>
      <c r="B3968" s="410"/>
      <c r="C3968" s="383">
        <f>'viva-1'!K68</f>
        <v>0</v>
      </c>
      <c r="D3968" s="384"/>
      <c r="E3968" s="383">
        <f>'viva-2'!K68</f>
        <v>0</v>
      </c>
      <c r="F3968" s="384"/>
      <c r="G3968" s="385">
        <f>'viva-3'!K68</f>
        <v>0</v>
      </c>
      <c r="H3968" s="384"/>
      <c r="I3968" s="383">
        <f>'viva-4'!K68</f>
        <v>0</v>
      </c>
      <c r="J3968" s="386"/>
      <c r="K3968" s="386"/>
      <c r="L3968" s="387"/>
      <c r="M3968" s="372"/>
      <c r="N3968" s="373"/>
      <c r="O3968" s="388">
        <f>W3956+Y3964</f>
        <v>0</v>
      </c>
      <c r="P3968" s="389"/>
      <c r="Q3968" s="397">
        <f>V3956</f>
        <v>0</v>
      </c>
      <c r="R3968" s="392">
        <f>O3968/126</f>
        <v>0</v>
      </c>
      <c r="S3968" s="393"/>
      <c r="T3968" s="393"/>
      <c r="U3968" s="394"/>
      <c r="V3968" s="359">
        <f>IF(R3968&gt;=2.5,Y3968,IF(R3968&gt;=2.25,"C",IF(R3968&gt;=2,"D",IF(R3968=0,0,"F"))))</f>
        <v>0</v>
      </c>
      <c r="W3968" s="360"/>
      <c r="X3968" s="172"/>
      <c r="Y3968" s="173" t="str">
        <f>IF(R3968&gt;=4,"A+",IF(R3968&gt;=3.75,"A",IF(R3968&gt;=3.5,"A-",IF(R3968&gt;=3.25,"B+",IF(R3968&gt;=3,"B",IF(R3968&gt;=2.75,"B-",IF(R3968&gt;=2.5,"C+",IF(R3968&gt;=2,"C","F"))))))))</f>
        <v>F</v>
      </c>
      <c r="Z3968" s="174"/>
    </row>
    <row r="3969" spans="1:26" ht="16.5" customHeight="1" thickBot="1">
      <c r="A3969" s="363" t="s">
        <v>34</v>
      </c>
      <c r="B3969" s="364"/>
      <c r="C3969" s="365" t="s">
        <v>1</v>
      </c>
      <c r="D3969" s="366"/>
      <c r="E3969" s="367">
        <f>C3968+E3968+G3968+I3968</f>
        <v>0</v>
      </c>
      <c r="F3969" s="368"/>
      <c r="G3969" s="365" t="s">
        <v>0</v>
      </c>
      <c r="H3969" s="366"/>
      <c r="I3969" s="367">
        <f>E3969*1.5</f>
        <v>0</v>
      </c>
      <c r="J3969" s="369"/>
      <c r="K3969" s="369"/>
      <c r="L3969" s="368"/>
      <c r="M3969" s="374"/>
      <c r="N3969" s="375"/>
      <c r="O3969" s="390"/>
      <c r="P3969" s="391"/>
      <c r="Q3969" s="398"/>
      <c r="R3969" s="395"/>
      <c r="S3969" s="395"/>
      <c r="T3969" s="395"/>
      <c r="U3969" s="396"/>
      <c r="V3969" s="361"/>
      <c r="W3969" s="362"/>
      <c r="X3969" s="175"/>
      <c r="Y3969" s="176"/>
    </row>
    <row r="3970" spans="1:26" ht="30" customHeight="1" thickTop="1">
      <c r="B3970" s="54"/>
      <c r="C3970" s="54"/>
      <c r="D3970" s="514" t="s">
        <v>24</v>
      </c>
      <c r="E3970" s="514"/>
      <c r="F3970" s="514"/>
      <c r="G3970" s="514"/>
      <c r="H3970" s="514"/>
      <c r="I3970" s="514"/>
      <c r="J3970" s="514"/>
      <c r="K3970" s="514"/>
      <c r="L3970" s="514"/>
      <c r="M3970" s="514"/>
      <c r="N3970" s="514"/>
      <c r="O3970" s="514"/>
      <c r="P3970" s="514"/>
      <c r="Q3970" s="514"/>
      <c r="R3970" s="514"/>
      <c r="S3970" s="514"/>
      <c r="T3970" s="55" t="s">
        <v>36</v>
      </c>
      <c r="U3970" s="56"/>
      <c r="V3970" s="515">
        <f>'1st 1'!R71</f>
        <v>0</v>
      </c>
      <c r="W3970" s="516"/>
      <c r="X3970" s="516"/>
      <c r="Y3970" s="516"/>
    </row>
    <row r="3971" spans="1:26" ht="18.75">
      <c r="A3971" s="57"/>
      <c r="B3971" s="58"/>
      <c r="C3971" s="59" t="s">
        <v>4</v>
      </c>
      <c r="D3971" s="60" t="s">
        <v>71</v>
      </c>
      <c r="E3971" s="60"/>
      <c r="F3971" s="53"/>
      <c r="G3971" s="61"/>
      <c r="H3971" s="517" t="s">
        <v>73</v>
      </c>
      <c r="I3971" s="518"/>
      <c r="J3971" s="518"/>
      <c r="K3971" s="518"/>
      <c r="L3971" s="518"/>
      <c r="M3971" s="518"/>
      <c r="N3971" s="518"/>
      <c r="O3971" s="62"/>
      <c r="P3971" s="62"/>
      <c r="Q3971" s="62"/>
      <c r="R3971" s="53"/>
      <c r="S3971" s="63"/>
      <c r="T3971" s="55" t="s">
        <v>37</v>
      </c>
      <c r="U3971" s="56"/>
      <c r="V3971" s="519">
        <f>'1st 1'!A71</f>
        <v>0</v>
      </c>
      <c r="W3971" s="516"/>
      <c r="X3971" s="516"/>
      <c r="Y3971" s="516"/>
    </row>
    <row r="3972" spans="1:26" ht="18.75">
      <c r="A3972" s="57"/>
      <c r="B3972" s="58"/>
      <c r="C3972" s="59" t="s">
        <v>5</v>
      </c>
      <c r="D3972" s="60" t="s">
        <v>66</v>
      </c>
      <c r="E3972" s="60"/>
      <c r="F3972" s="64"/>
      <c r="G3972" s="53"/>
      <c r="H3972" s="61"/>
      <c r="I3972" s="65"/>
      <c r="J3972" s="520">
        <f>'1st 1'!A4731</f>
        <v>0</v>
      </c>
      <c r="K3972" s="521"/>
      <c r="L3972" s="521"/>
      <c r="M3972" s="521"/>
      <c r="N3972" s="62"/>
      <c r="O3972" s="62"/>
      <c r="P3972" s="53"/>
      <c r="Q3972" s="53"/>
      <c r="R3972" s="53"/>
      <c r="S3972" s="63"/>
      <c r="T3972" s="55" t="s">
        <v>38</v>
      </c>
      <c r="U3972" s="56"/>
      <c r="V3972" s="56"/>
      <c r="W3972" s="56"/>
      <c r="X3972" s="56"/>
      <c r="Y3972" s="66">
        <f>'1st 1'!S71</f>
        <v>0</v>
      </c>
    </row>
    <row r="3973" spans="1:26" ht="18.75">
      <c r="A3973" s="57"/>
      <c r="B3973" s="58"/>
      <c r="C3973" s="59" t="s">
        <v>6</v>
      </c>
      <c r="D3973" s="60" t="s">
        <v>14</v>
      </c>
      <c r="E3973" s="58"/>
      <c r="F3973" s="67" t="s">
        <v>7</v>
      </c>
      <c r="G3973" s="68">
        <f>'1st 1'!B71</f>
        <v>0</v>
      </c>
      <c r="H3973" s="69"/>
      <c r="I3973" s="70"/>
      <c r="J3973" s="70"/>
      <c r="K3973" s="70"/>
      <c r="L3973" s="53"/>
      <c r="M3973" s="53"/>
      <c r="N3973" s="53"/>
      <c r="O3973" s="53"/>
      <c r="P3973" s="53"/>
      <c r="Q3973" s="53"/>
      <c r="R3973" s="53"/>
      <c r="V3973" s="53"/>
      <c r="W3973" s="53"/>
      <c r="X3973" s="53"/>
      <c r="Y3973" s="53"/>
    </row>
    <row r="3974" spans="1:26" ht="18.75">
      <c r="A3974" s="57"/>
      <c r="B3974" s="64"/>
      <c r="C3974" s="64"/>
      <c r="D3974" s="64"/>
      <c r="E3974" s="53"/>
      <c r="F3974" s="67" t="s">
        <v>8</v>
      </c>
      <c r="G3974" s="72">
        <f>'1st 1'!T71</f>
        <v>0</v>
      </c>
      <c r="H3974" s="69"/>
      <c r="I3974" s="70"/>
      <c r="J3974" s="70"/>
      <c r="K3974" s="70"/>
      <c r="L3974" s="53"/>
      <c r="M3974" s="53"/>
      <c r="N3974" s="53"/>
      <c r="O3974" s="53"/>
      <c r="P3974" s="53"/>
      <c r="Q3974" s="53"/>
      <c r="R3974" s="53"/>
      <c r="V3974" s="53"/>
      <c r="W3974" s="53"/>
      <c r="X3974" s="53"/>
      <c r="Y3974" s="53"/>
    </row>
    <row r="3975" spans="1:26" ht="18.75">
      <c r="A3975" s="57"/>
      <c r="B3975" s="64"/>
      <c r="C3975" s="64"/>
      <c r="D3975" s="64"/>
      <c r="E3975" s="53"/>
      <c r="F3975" s="67" t="s">
        <v>9</v>
      </c>
      <c r="G3975" s="72">
        <f>'1st 1'!U71</f>
        <v>0</v>
      </c>
      <c r="H3975" s="69"/>
      <c r="I3975" s="70"/>
      <c r="J3975" s="70"/>
      <c r="K3975" s="70"/>
      <c r="L3975" s="53"/>
      <c r="M3975" s="53"/>
      <c r="N3975" s="53"/>
      <c r="O3975" s="53"/>
      <c r="P3975" s="53"/>
      <c r="Q3975" s="53"/>
      <c r="R3975" s="53"/>
      <c r="V3975" s="53"/>
      <c r="W3975" s="53"/>
      <c r="X3975" s="53"/>
      <c r="Y3975" s="53"/>
    </row>
    <row r="3976" spans="1:26" ht="18.75">
      <c r="A3976" s="57"/>
      <c r="B3976" s="64"/>
      <c r="C3976" s="64"/>
      <c r="D3976" s="64"/>
      <c r="E3976" s="53"/>
      <c r="F3976" s="67" t="s">
        <v>10</v>
      </c>
      <c r="G3976" s="72">
        <f>'1st 1'!V71</f>
        <v>0</v>
      </c>
      <c r="H3976" s="69"/>
      <c r="I3976" s="73"/>
      <c r="J3976" s="73"/>
      <c r="K3976" s="73"/>
      <c r="L3976" s="53"/>
      <c r="M3976" s="53"/>
      <c r="N3976" s="53"/>
      <c r="O3976" s="53"/>
      <c r="P3976" s="53"/>
      <c r="Q3976" s="53"/>
      <c r="R3976" s="53"/>
      <c r="V3976" s="53"/>
      <c r="W3976" s="53"/>
      <c r="X3976" s="53"/>
      <c r="Y3976" s="53"/>
    </row>
    <row r="3977" spans="1:26" ht="21.75" customHeight="1" thickBot="1">
      <c r="A3977" s="522" t="s">
        <v>25</v>
      </c>
      <c r="B3977" s="522"/>
      <c r="C3977" s="523"/>
      <c r="D3977" s="523"/>
      <c r="E3977" s="523"/>
      <c r="F3977" s="523"/>
      <c r="G3977" s="523"/>
      <c r="H3977" s="523"/>
      <c r="I3977" s="523"/>
      <c r="J3977" s="523"/>
      <c r="K3977" s="523"/>
      <c r="L3977" s="524"/>
      <c r="M3977" s="524"/>
      <c r="N3977" s="524"/>
      <c r="O3977" s="524"/>
      <c r="P3977" s="524"/>
      <c r="Q3977" s="524"/>
      <c r="R3977" s="524"/>
      <c r="S3977" s="524"/>
      <c r="T3977" s="524"/>
      <c r="U3977" s="524"/>
      <c r="V3977" s="524"/>
      <c r="W3977" s="524"/>
      <c r="X3977" s="524"/>
      <c r="Y3977" s="524"/>
    </row>
    <row r="3978" spans="1:26" ht="19.5" customHeight="1" thickTop="1" thickBot="1">
      <c r="A3978" s="478" t="s">
        <v>42</v>
      </c>
      <c r="B3978" s="479"/>
      <c r="C3978" s="479"/>
      <c r="D3978" s="479"/>
      <c r="E3978" s="479"/>
      <c r="F3978" s="479"/>
      <c r="G3978" s="479"/>
      <c r="H3978" s="479"/>
      <c r="I3978" s="479"/>
      <c r="J3978" s="479"/>
      <c r="K3978" s="480"/>
      <c r="L3978" s="479" t="s">
        <v>43</v>
      </c>
      <c r="M3978" s="479"/>
      <c r="N3978" s="479"/>
      <c r="O3978" s="479"/>
      <c r="P3978" s="479"/>
      <c r="Q3978" s="479"/>
      <c r="R3978" s="479"/>
      <c r="S3978" s="479"/>
      <c r="T3978" s="479"/>
      <c r="U3978" s="506"/>
      <c r="V3978" s="507" t="s">
        <v>39</v>
      </c>
      <c r="W3978" s="508"/>
      <c r="X3978" s="508"/>
      <c r="Y3978" s="509"/>
      <c r="Z3978" s="510" t="s">
        <v>68</v>
      </c>
    </row>
    <row r="3979" spans="1:26" ht="19.5" thickTop="1" thickBot="1">
      <c r="A3979" s="74" t="s">
        <v>22</v>
      </c>
      <c r="B3979" s="75"/>
      <c r="C3979" s="76">
        <f>'1st 1'!C4</f>
        <v>101</v>
      </c>
      <c r="D3979" s="76">
        <f>'1st 2'!C4</f>
        <v>102</v>
      </c>
      <c r="E3979" s="76">
        <f>'1st 3'!C4</f>
        <v>103</v>
      </c>
      <c r="F3979" s="76">
        <f>'1st 4'!C4</f>
        <v>104</v>
      </c>
      <c r="G3979" s="76">
        <f>'1st 5'!C4</f>
        <v>105</v>
      </c>
      <c r="H3979" s="76">
        <f>'1st 6'!C4</f>
        <v>106</v>
      </c>
      <c r="I3979" s="511" t="s">
        <v>0</v>
      </c>
      <c r="J3979" s="511" t="s">
        <v>3</v>
      </c>
      <c r="K3979" s="512" t="s">
        <v>2</v>
      </c>
      <c r="L3979" s="76">
        <f>'2nd 1'!C4</f>
        <v>107</v>
      </c>
      <c r="M3979" s="76">
        <f>'2nd 2'!C4</f>
        <v>108</v>
      </c>
      <c r="N3979" s="76">
        <f>'2nd 3'!C4</f>
        <v>109</v>
      </c>
      <c r="O3979" s="76">
        <f>'2nd 4'!C4</f>
        <v>110</v>
      </c>
      <c r="P3979" s="76">
        <f>'2nd 5'!C4</f>
        <v>111</v>
      </c>
      <c r="Q3979" s="76">
        <f>'2nd 6'!C4</f>
        <v>112</v>
      </c>
      <c r="R3979" s="76">
        <f>'2nd 7'!C4</f>
        <v>0</v>
      </c>
      <c r="S3979" s="429" t="s">
        <v>0</v>
      </c>
      <c r="T3979" s="429" t="s">
        <v>3</v>
      </c>
      <c r="U3979" s="431" t="s">
        <v>2</v>
      </c>
      <c r="V3979" s="492" t="s">
        <v>29</v>
      </c>
      <c r="W3979" s="493" t="s">
        <v>0</v>
      </c>
      <c r="X3979" s="494" t="s">
        <v>3</v>
      </c>
      <c r="Y3979" s="495" t="s">
        <v>2</v>
      </c>
      <c r="Z3979" s="510"/>
    </row>
    <row r="3980" spans="1:26" ht="64.5" customHeight="1" thickTop="1" thickBot="1">
      <c r="A3980" s="77" t="s">
        <v>63</v>
      </c>
      <c r="B3980" s="78"/>
      <c r="C3980" s="114" t="str">
        <f>'1st 1'!C6</f>
        <v>Drawing-1</v>
      </c>
      <c r="D3980" s="114" t="str">
        <f>'1st 2'!C6</f>
        <v>Sketch-1</v>
      </c>
      <c r="E3980" s="114" t="str">
        <f>'1st 3'!C6</f>
        <v>Parspective-1</v>
      </c>
      <c r="F3980" s="114" t="str">
        <f>'1st 4'!C6</f>
        <v>Study and Composition-1</v>
      </c>
      <c r="G3980" s="114" t="str">
        <f>'1st 5'!C6</f>
        <v>History of Civilization-1</v>
      </c>
      <c r="H3980" s="114" t="str">
        <f>'1st 6'!C6</f>
        <v>Nazrul Studies</v>
      </c>
      <c r="I3980" s="481"/>
      <c r="J3980" s="481"/>
      <c r="K3980" s="482"/>
      <c r="L3980" s="114" t="str">
        <f>'2nd 1'!C6</f>
        <v>Drawing-2</v>
      </c>
      <c r="M3980" s="114" t="str">
        <f>'2nd 2'!C6</f>
        <v>Sketch-2</v>
      </c>
      <c r="N3980" s="114" t="str">
        <f>'2nd 3'!C6</f>
        <v>Perspective- 2</v>
      </c>
      <c r="O3980" s="114" t="str">
        <f>'2nd 4'!C6</f>
        <v>Basic Design</v>
      </c>
      <c r="P3980" s="114" t="str">
        <f>'2nd 5'!C6</f>
        <v xml:space="preserve"> Study &amp; composition 2</v>
      </c>
      <c r="Q3980" s="114" t="str">
        <f>'2nd 6'!C6</f>
        <v>History of Civilization -2</v>
      </c>
      <c r="R3980" s="114">
        <f>'2nd 7'!C6</f>
        <v>0</v>
      </c>
      <c r="S3980" s="429"/>
      <c r="T3980" s="429"/>
      <c r="U3980" s="431"/>
      <c r="V3980" s="492"/>
      <c r="W3980" s="493"/>
      <c r="X3980" s="493"/>
      <c r="Y3980" s="495"/>
      <c r="Z3980" s="510"/>
    </row>
    <row r="3981" spans="1:26" ht="18.75" thickTop="1">
      <c r="A3981" s="77" t="s">
        <v>12</v>
      </c>
      <c r="B3981" s="78"/>
      <c r="C3981" s="80">
        <f>'1st 1'!G4</f>
        <v>3</v>
      </c>
      <c r="D3981" s="80">
        <f>'1st 2'!G4</f>
        <v>1.5</v>
      </c>
      <c r="E3981" s="80">
        <f>'1st 3'!G4</f>
        <v>3</v>
      </c>
      <c r="F3981" s="80">
        <f>'1st 4'!G4</f>
        <v>3</v>
      </c>
      <c r="G3981" s="80">
        <f>'1st 5'!G4</f>
        <v>1.5</v>
      </c>
      <c r="H3981" s="80">
        <f>'1st 6'!G4</f>
        <v>3</v>
      </c>
      <c r="I3981" s="481"/>
      <c r="J3981" s="481"/>
      <c r="K3981" s="513"/>
      <c r="L3981" s="80">
        <f>'2nd 1'!G4</f>
        <v>3</v>
      </c>
      <c r="M3981" s="80">
        <f>'2nd 2'!G4</f>
        <v>1.5</v>
      </c>
      <c r="N3981" s="80">
        <f>'2nd 3'!G4</f>
        <v>3</v>
      </c>
      <c r="O3981" s="80">
        <f>'2nd 4'!G4</f>
        <v>1.5</v>
      </c>
      <c r="P3981" s="80">
        <f>'2nd 5'!G4</f>
        <v>3</v>
      </c>
      <c r="Q3981" s="80">
        <f>'2nd 6'!G4</f>
        <v>3</v>
      </c>
      <c r="R3981" s="80">
        <f>'2nd 7'!G4</f>
        <v>0</v>
      </c>
      <c r="S3981" s="430"/>
      <c r="T3981" s="430"/>
      <c r="U3981" s="432"/>
      <c r="V3981" s="468"/>
      <c r="W3981" s="471"/>
      <c r="X3981" s="471"/>
      <c r="Y3981" s="422"/>
      <c r="Z3981" s="510"/>
    </row>
    <row r="3982" spans="1:26" ht="16.5" customHeight="1">
      <c r="A3982" s="77" t="s">
        <v>11</v>
      </c>
      <c r="B3982" s="78"/>
      <c r="C3982" s="80">
        <v>100</v>
      </c>
      <c r="D3982" s="80">
        <v>100</v>
      </c>
      <c r="E3982" s="80">
        <v>100</v>
      </c>
      <c r="F3982" s="80">
        <v>100</v>
      </c>
      <c r="G3982" s="80">
        <v>100</v>
      </c>
      <c r="H3982" s="80">
        <v>100</v>
      </c>
      <c r="I3982" s="496">
        <f>(C3986*C3981)+(D3986*D3981)+(E3986*E3981)+(F3986*F3981)+(G3986*G3981)+(H3986*H3981)</f>
        <v>0</v>
      </c>
      <c r="J3982" s="82"/>
      <c r="K3982" s="83" t="str">
        <f>IF(J3983&gt;=4,"A+",IF(J3983&gt;=3.75,"A",IF(J3983&gt;=3.5,"A-",IF(J3983&gt;=3.25,"B+",IF(J3983&gt;=3,"B",IF(J3983&gt;=2.75,"B-",IF(J3983&gt;=2.5,"C+",IF(J3983&gt;=2,"C","F"))))))))</f>
        <v>F</v>
      </c>
      <c r="L3982" s="81">
        <v>100</v>
      </c>
      <c r="M3982" s="80">
        <v>100</v>
      </c>
      <c r="N3982" s="80">
        <v>100</v>
      </c>
      <c r="O3982" s="80">
        <v>100</v>
      </c>
      <c r="P3982" s="80">
        <v>100</v>
      </c>
      <c r="Q3982" s="80">
        <v>100</v>
      </c>
      <c r="R3982" s="80">
        <v>100</v>
      </c>
      <c r="S3982" s="465">
        <f>(L3986*L3981)+(M3986*M3981)+(N3986*N3981)+(O3986*O3981)+(P3986*P3981)+(Q3986*Q3981)+(R3986*R3981)</f>
        <v>0</v>
      </c>
      <c r="T3982" s="84"/>
      <c r="U3982" s="85" t="str">
        <f>IF(T3983&gt;=4,"A+",IF(T3983&gt;=3.75,"A",IF(T3983&gt;=3.5,"A-",IF(T3983&gt;=3.25,"B+",IF(T3983&gt;=3,"B",IF(T3983&gt;=2.75,"B-",IF(T3983&gt;=2.5,"C+",IF(T3983&gt;=2,"C","F"))))))))</f>
        <v>F</v>
      </c>
      <c r="V3982" s="498">
        <f>IF((C3986+C3988)=0,0,C3981)+IF((D3986+D3988)=0,0,D3981)+IF((E3986+E3988)=0,0,E3981)+IF((F3986+F3988)=0,0,F3981)+IF((G3986+G3988)=0,0,G3981)+IF((H3986+H3988)=0,0,H3981)+IF((L3986+L3988)=0,0,L3981)+IF((M3986+M3988)=0,0,M3981)+IF((N3986+N3988)=0,0,N3981)+IF((O3986+O3988)=0,0,O3981)+IF((P3986+P3988)=0,0,P3981)+IF((Q3986+Q3988)=0,0,Q3981)+IF((R3986+R3988)=0,0,R3981)+IF(C4031=0,0,1.5)</f>
        <v>0</v>
      </c>
      <c r="W3982" s="415">
        <f>I3982+S3982+(C4031*1.5)</f>
        <v>0</v>
      </c>
      <c r="X3982" s="503">
        <f>IF(S3982&gt;0,(W3982/31.5),J3983)</f>
        <v>0</v>
      </c>
      <c r="Y3982" s="154" t="str">
        <f>IF(X3982&gt;=4,"A+",IF(X3982&gt;=3.75,"A",IF(X3982&gt;=3.5,"A-",IF(X3982&gt;=3.25,"B+",IF(X3982&gt;=3,"B",IF(X3982&gt;=2.75,"B-",IF(X3982&gt;=2.5,"C+",IF(X3982&gt;=2,"C","F"))))))))</f>
        <v>F</v>
      </c>
      <c r="Z3982" s="510"/>
    </row>
    <row r="3983" spans="1:26" ht="18">
      <c r="A3983" s="77" t="s">
        <v>28</v>
      </c>
      <c r="B3983" s="86"/>
      <c r="C3983" s="87">
        <f>'1st 1'!C71</f>
        <v>0</v>
      </c>
      <c r="D3983" s="87">
        <f>'1st 2'!C71</f>
        <v>0</v>
      </c>
      <c r="E3983" s="87">
        <f>'1st 3'!C71</f>
        <v>0</v>
      </c>
      <c r="F3983" s="87">
        <f>'1st 4'!C71</f>
        <v>0</v>
      </c>
      <c r="G3983" s="87">
        <f>'1st 5'!C71</f>
        <v>0</v>
      </c>
      <c r="H3983" s="87">
        <f>'1st 6'!C71</f>
        <v>0</v>
      </c>
      <c r="I3983" s="497"/>
      <c r="J3983" s="485">
        <f>I3982/(C3981+D3981+E3981+F3981+G3981+H3981)</f>
        <v>0</v>
      </c>
      <c r="K3983" s="88"/>
      <c r="L3983" s="89">
        <f>'2nd 1'!C71</f>
        <v>0</v>
      </c>
      <c r="M3983" s="87">
        <f>'2nd 2'!C71</f>
        <v>0</v>
      </c>
      <c r="N3983" s="87">
        <f>'2nd 3'!C71</f>
        <v>0</v>
      </c>
      <c r="O3983" s="87">
        <f>'2nd 4'!C71</f>
        <v>0</v>
      </c>
      <c r="P3983" s="87">
        <f>'2nd 5'!C71</f>
        <v>0</v>
      </c>
      <c r="Q3983" s="87">
        <f>'2nd 6'!C71</f>
        <v>0</v>
      </c>
      <c r="R3983" s="87">
        <f>'2nd 7'!C71</f>
        <v>0</v>
      </c>
      <c r="S3983" s="457"/>
      <c r="T3983" s="485">
        <f>S3982/(L3981+M3981+N3981+O3981+P3981+Q3981+R3981)</f>
        <v>0</v>
      </c>
      <c r="U3983" s="90"/>
      <c r="V3983" s="499"/>
      <c r="W3983" s="501"/>
      <c r="X3983" s="453"/>
      <c r="Y3983" s="487">
        <f>IF(S3982&gt;0,(IF(X3982&gt;=2.5,Y3982,IF(X3982&gt;=2.25,"C",IF(X3982&gt;=2,"D","F")))),K3984)</f>
        <v>0</v>
      </c>
      <c r="Z3983" s="510"/>
    </row>
    <row r="3984" spans="1:26" ht="16.5" customHeight="1">
      <c r="A3984" s="423" t="s">
        <v>26</v>
      </c>
      <c r="B3984" s="91" t="s">
        <v>60</v>
      </c>
      <c r="C3984" s="87">
        <f>'1st 1'!J71</f>
        <v>0</v>
      </c>
      <c r="D3984" s="87">
        <f>'1st 2'!J71</f>
        <v>0</v>
      </c>
      <c r="E3984" s="87">
        <f>'1st 3'!J71</f>
        <v>0</v>
      </c>
      <c r="F3984" s="87">
        <f>'1st 4'!J71</f>
        <v>0</v>
      </c>
      <c r="G3984" s="87">
        <f>'1st 5'!J71</f>
        <v>0</v>
      </c>
      <c r="H3984" s="87">
        <f>'1st 6'!J71</f>
        <v>0</v>
      </c>
      <c r="I3984" s="497"/>
      <c r="J3984" s="505"/>
      <c r="K3984" s="489">
        <f>IF(J3983&gt;=2.5,K3982,IF(J3983&gt;=2.25,"C",IF(J3983&gt;=2,"D",IF(J3983=0,0,"F"))))</f>
        <v>0</v>
      </c>
      <c r="L3984" s="89">
        <f>'2nd 1'!J71</f>
        <v>0</v>
      </c>
      <c r="M3984" s="87">
        <f>'2nd 2'!J71</f>
        <v>0</v>
      </c>
      <c r="N3984" s="87">
        <f>'2nd 3'!J71</f>
        <v>0</v>
      </c>
      <c r="O3984" s="87">
        <f>'2nd 4'!J71</f>
        <v>0</v>
      </c>
      <c r="P3984" s="87">
        <f>'2nd 5'!J71</f>
        <v>0</v>
      </c>
      <c r="Q3984" s="87">
        <f>'2nd 6'!J71</f>
        <v>0</v>
      </c>
      <c r="R3984" s="87">
        <f>'2nd 7'!J71</f>
        <v>0</v>
      </c>
      <c r="S3984" s="457"/>
      <c r="T3984" s="486"/>
      <c r="U3984" s="442">
        <f>IF(T3983&gt;=2.5,U3982,IF(T3983&gt;=2.25,"C",IF(T3983&gt;=2,"D",IF(T3983=0,0,"F"))))</f>
        <v>0</v>
      </c>
      <c r="V3984" s="499"/>
      <c r="W3984" s="501"/>
      <c r="X3984" s="453"/>
      <c r="Y3984" s="488"/>
      <c r="Z3984" s="510"/>
    </row>
    <row r="3985" spans="1:28" ht="16.5" customHeight="1">
      <c r="A3985" s="424"/>
      <c r="B3985" s="91" t="s">
        <v>67</v>
      </c>
      <c r="C3985" s="115">
        <f>'1st 1'!K71</f>
        <v>0</v>
      </c>
      <c r="D3985" s="115">
        <f>'1st 2'!K71</f>
        <v>0</v>
      </c>
      <c r="E3985" s="115">
        <f>'1st 3'!K71</f>
        <v>0</v>
      </c>
      <c r="F3985" s="115">
        <f>'1st 4'!K71</f>
        <v>0</v>
      </c>
      <c r="G3985" s="115">
        <f>'1st 5'!K71</f>
        <v>0</v>
      </c>
      <c r="H3985" s="115">
        <f>'1st 6'!K71</f>
        <v>0</v>
      </c>
      <c r="I3985" s="497"/>
      <c r="J3985" s="505"/>
      <c r="K3985" s="490"/>
      <c r="L3985" s="116">
        <f>'2nd 1'!K71</f>
        <v>0</v>
      </c>
      <c r="M3985" s="115">
        <f>'2nd 2'!K71</f>
        <v>0</v>
      </c>
      <c r="N3985" s="115">
        <f>'2nd 3'!K71</f>
        <v>0</v>
      </c>
      <c r="O3985" s="115">
        <f>'2nd 4'!K71</f>
        <v>0</v>
      </c>
      <c r="P3985" s="115">
        <f>'2nd 5'!K71</f>
        <v>0</v>
      </c>
      <c r="Q3985" s="115">
        <f>'2nd 6'!K71</f>
        <v>0</v>
      </c>
      <c r="R3985" s="115">
        <f>'2nd 7'!K71</f>
        <v>0</v>
      </c>
      <c r="S3985" s="457"/>
      <c r="T3985" s="486"/>
      <c r="U3985" s="491"/>
      <c r="V3985" s="499"/>
      <c r="W3985" s="501"/>
      <c r="X3985" s="453"/>
      <c r="Y3985" s="488"/>
      <c r="Z3985" s="510"/>
    </row>
    <row r="3986" spans="1:28" ht="18">
      <c r="A3986" s="424"/>
      <c r="B3986" s="91" t="s">
        <v>1</v>
      </c>
      <c r="C3986" s="87">
        <f>'1st 1'!M71</f>
        <v>0</v>
      </c>
      <c r="D3986" s="87">
        <f>'1st 2'!M71</f>
        <v>0</v>
      </c>
      <c r="E3986" s="87">
        <f>'1st 3'!M71</f>
        <v>0</v>
      </c>
      <c r="F3986" s="87">
        <f>'1st 4'!M71</f>
        <v>0</v>
      </c>
      <c r="G3986" s="87">
        <f>'1st 5'!M71</f>
        <v>0</v>
      </c>
      <c r="H3986" s="87">
        <f>'1st 6'!M71</f>
        <v>0</v>
      </c>
      <c r="I3986" s="497"/>
      <c r="J3986" s="505"/>
      <c r="K3986" s="92"/>
      <c r="L3986" s="89">
        <f>'2nd 1'!M71</f>
        <v>0</v>
      </c>
      <c r="M3986" s="87">
        <f>'2nd 2'!M71</f>
        <v>0</v>
      </c>
      <c r="N3986" s="87">
        <f>'2nd 3'!M71</f>
        <v>0</v>
      </c>
      <c r="O3986" s="87">
        <f>'2nd 4'!M71</f>
        <v>0</v>
      </c>
      <c r="P3986" s="87">
        <f>'2nd 5'!M71</f>
        <v>0</v>
      </c>
      <c r="Q3986" s="87">
        <f>'2nd 6'!M71</f>
        <v>0</v>
      </c>
      <c r="R3986" s="87">
        <f>'2nd 7'!M71</f>
        <v>0</v>
      </c>
      <c r="S3986" s="457"/>
      <c r="T3986" s="486"/>
      <c r="U3986" s="93"/>
      <c r="V3986" s="499"/>
      <c r="W3986" s="501"/>
      <c r="X3986" s="453"/>
      <c r="Y3986" s="155"/>
      <c r="Z3986" s="510"/>
    </row>
    <row r="3987" spans="1:28" ht="17.25" customHeight="1" thickBot="1">
      <c r="A3987" s="424"/>
      <c r="B3987" s="94" t="s">
        <v>2</v>
      </c>
      <c r="C3987" s="95">
        <f>'1st 1'!L71</f>
        <v>0</v>
      </c>
      <c r="D3987" s="95">
        <f>'1st 2'!L71</f>
        <v>0</v>
      </c>
      <c r="E3987" s="95">
        <f>'1st 3'!L71</f>
        <v>0</v>
      </c>
      <c r="F3987" s="95">
        <f>'1st 4'!L71</f>
        <v>0</v>
      </c>
      <c r="G3987" s="95">
        <f>'1st 5'!L71</f>
        <v>0</v>
      </c>
      <c r="H3987" s="95">
        <f>'1st 6'!L71</f>
        <v>0</v>
      </c>
      <c r="I3987" s="472"/>
      <c r="J3987" s="96"/>
      <c r="K3987" s="88"/>
      <c r="L3987" s="97">
        <f>'2nd 1'!L71</f>
        <v>0</v>
      </c>
      <c r="M3987" s="95">
        <f>'2nd 2'!L71</f>
        <v>0</v>
      </c>
      <c r="N3987" s="95">
        <f>'2nd 3'!L71</f>
        <v>0</v>
      </c>
      <c r="O3987" s="95">
        <f>'2nd 4'!L71</f>
        <v>0</v>
      </c>
      <c r="P3987" s="95">
        <f>'2nd 5'!L71</f>
        <v>0</v>
      </c>
      <c r="Q3987" s="95">
        <f>'2nd 6'!L71</f>
        <v>0</v>
      </c>
      <c r="R3987" s="95">
        <f>'2nd 7'!L71</f>
        <v>0</v>
      </c>
      <c r="S3987" s="457"/>
      <c r="T3987" s="98"/>
      <c r="U3987" s="90"/>
      <c r="V3987" s="500"/>
      <c r="W3987" s="502"/>
      <c r="X3987" s="504"/>
      <c r="Y3987" s="156"/>
      <c r="Z3987" s="510"/>
    </row>
    <row r="3988" spans="1:28" ht="18.75" thickTop="1">
      <c r="A3988" s="413" t="s">
        <v>127</v>
      </c>
      <c r="B3988" s="91" t="s">
        <v>1</v>
      </c>
      <c r="C3988" s="87">
        <f>'1st 1'!N71</f>
        <v>0</v>
      </c>
      <c r="D3988" s="87">
        <f>'1st 2'!N71</f>
        <v>0</v>
      </c>
      <c r="E3988" s="87">
        <f>'1st 3'!N71</f>
        <v>0</v>
      </c>
      <c r="F3988" s="87">
        <f>'1st 4'!N71</f>
        <v>0</v>
      </c>
      <c r="G3988" s="87">
        <f>'1st 5'!N71</f>
        <v>0</v>
      </c>
      <c r="H3988" s="87">
        <f>'1st 6'!N71</f>
        <v>0</v>
      </c>
      <c r="I3988" s="530">
        <f>(C3988*C3981)+(D3988*D3981)+(E3988*E3981)+(F3988*F3981)+(G3988*G3981)+(H3988*H3981)</f>
        <v>0</v>
      </c>
      <c r="J3988" s="417">
        <f>IF(C3988&gt;0,(C3986*C3981),0)+IF(D3988&gt;0,(D3986*D3981),0)+IF(E3988&gt;0,(E3986*E3981),0)+IF(F3988&gt;0,(F3986*F3981),0)+IF(G3988&gt;0,(G3986*G3981),0)+IF(H3988&gt;0,(H3986*H3981),0)</f>
        <v>0</v>
      </c>
      <c r="K3988" s="473">
        <f>IF(C3988&gt;C3986,((C3988*C3981)-(C3986*C3981)),0)+IF(D3988&gt;D3986,((D3988*D3981)-(D3986*D3981)),0)+IF(E3988&gt;E3986,((E3988*E3981)-(E3986*E3981)),0)+IF(F3988&gt;F3986,((F3988*F3981)-(F3986*F3981)),0)+IF(G3988&gt;G3986,((G3988*G3981)-(G3986*G3981)),0)+IF(H3988&gt;H3986,((H3988*H3981)-(H3986*H3981)),0)</f>
        <v>0</v>
      </c>
      <c r="L3988" s="89">
        <f>'2nd 1'!N71</f>
        <v>0</v>
      </c>
      <c r="M3988" s="87">
        <f>'2nd 2'!N71</f>
        <v>0</v>
      </c>
      <c r="N3988" s="87">
        <f>'2nd 3'!N71</f>
        <v>0</v>
      </c>
      <c r="O3988" s="87">
        <f>'2nd 4'!N71</f>
        <v>0</v>
      </c>
      <c r="P3988" s="87">
        <f>'2nd 5'!N71</f>
        <v>0</v>
      </c>
      <c r="Q3988" s="87">
        <f>'2nd 6'!N71</f>
        <v>0</v>
      </c>
      <c r="R3988" s="87">
        <f>'2nd 7'!N71</f>
        <v>0</v>
      </c>
      <c r="S3988" s="401">
        <f>(L3988*L3981)+(M3988*M3981)+(N3988*N3981)+(O3988*O3981)+(P3988*P3981)+(Q3988*Q3981)+(R3988*R3981)</f>
        <v>0</v>
      </c>
      <c r="T3988" s="417">
        <f>IF(L3988&gt;0,(L3986*L3981),0)+IF(M3988&gt;0,(M3986*M3981),0)+IF(N3988&gt;0,(N3986*N3981),0)+IF(O3988&gt;0,(O3986*O3981),0)+IF(P3988&gt;0,(P3986*P3981),0)+IF(Q3988&gt;0,(Q3986*Q3981),0)+IF(R3988&gt;0,(R3986*R3981),0)</f>
        <v>0</v>
      </c>
      <c r="U3988" s="399">
        <f>IF(L3988&gt;L3986,((L3988*L3981)-(L3986*L3981)),0)+IF(M3988&gt;M3986,((M3988*M3981)-(M3986*M3981)),0)+IF(N3988&gt;N3986,((N3988*N3981)-(N3986*N3981)),0)+IF(O3988&gt;O3986,((O3988*O3981)-(O3986*O3981)),0)+IF(P3988&gt;P3986,((P3988*P3981)-(P3986*P3981)),0)+IF(Q3988&gt;Q3986,((Q3988*Q3981)-(Q3986*Q3981)),0)+IF(R3988&gt;R3986,((R3988*R3981)-(R3986*R3981)),0)</f>
        <v>0</v>
      </c>
      <c r="V3988" s="401">
        <f>I3988+S3988</f>
        <v>0</v>
      </c>
      <c r="W3988" s="436">
        <f>J3988+T3988</f>
        <v>0</v>
      </c>
      <c r="X3988" s="526">
        <f>K3988+U3988</f>
        <v>0</v>
      </c>
      <c r="Y3988" s="527"/>
      <c r="Z3988" s="510"/>
    </row>
    <row r="3989" spans="1:28" ht="15.75" customHeight="1" thickBot="1">
      <c r="A3989" s="414"/>
      <c r="B3989" s="157" t="s">
        <v>23</v>
      </c>
      <c r="C3989" s="178" t="str">
        <f>'1st 1'!O71</f>
        <v/>
      </c>
      <c r="D3989" s="178" t="str">
        <f>'1st 2'!O71</f>
        <v/>
      </c>
      <c r="E3989" s="178" t="str">
        <f>'1st 3'!O71</f>
        <v/>
      </c>
      <c r="F3989" s="178" t="str">
        <f>'1st 4'!O71</f>
        <v/>
      </c>
      <c r="G3989" s="178" t="str">
        <f>'1st 5'!O71</f>
        <v/>
      </c>
      <c r="H3989" s="178" t="str">
        <f>'1st 6'!O71</f>
        <v/>
      </c>
      <c r="I3989" s="472"/>
      <c r="J3989" s="472"/>
      <c r="K3989" s="474"/>
      <c r="L3989" s="179" t="str">
        <f>'2nd 1'!O71</f>
        <v/>
      </c>
      <c r="M3989" s="178" t="str">
        <f>'2nd 2'!O71</f>
        <v/>
      </c>
      <c r="N3989" s="178" t="str">
        <f>'2nd 3'!O71</f>
        <v/>
      </c>
      <c r="O3989" s="178" t="str">
        <f>'2nd 4'!O71</f>
        <v/>
      </c>
      <c r="P3989" s="178" t="str">
        <f>'2nd 5'!O71</f>
        <v/>
      </c>
      <c r="Q3989" s="178" t="str">
        <f>'2nd 6'!O71</f>
        <v/>
      </c>
      <c r="R3989" s="178" t="str">
        <f>'2nd 7'!O71</f>
        <v/>
      </c>
      <c r="S3989" s="475"/>
      <c r="T3989" s="420"/>
      <c r="U3989" s="400"/>
      <c r="V3989" s="402"/>
      <c r="W3989" s="437"/>
      <c r="X3989" s="528"/>
      <c r="Y3989" s="529"/>
      <c r="Z3989" s="510"/>
    </row>
    <row r="3990" spans="1:28" ht="21" customHeight="1" thickTop="1" thickBot="1">
      <c r="A3990" s="435" t="s">
        <v>30</v>
      </c>
      <c r="B3990" s="435"/>
      <c r="C3990" s="435"/>
      <c r="D3990" s="435"/>
      <c r="E3990" s="435"/>
      <c r="F3990" s="435"/>
      <c r="G3990" s="435"/>
      <c r="H3990" s="435"/>
      <c r="I3990" s="435"/>
      <c r="J3990" s="435"/>
      <c r="K3990" s="435"/>
      <c r="L3990" s="435"/>
      <c r="M3990" s="435"/>
      <c r="N3990" s="435"/>
      <c r="O3990" s="435"/>
      <c r="P3990" s="435"/>
      <c r="Q3990" s="435"/>
      <c r="R3990" s="435"/>
      <c r="S3990" s="435"/>
      <c r="T3990" s="435"/>
      <c r="U3990" s="435"/>
      <c r="V3990" s="435"/>
      <c r="W3990" s="435"/>
      <c r="X3990" s="435"/>
      <c r="Y3990" s="435"/>
      <c r="Z3990" s="510"/>
    </row>
    <row r="3991" spans="1:28" ht="19.5" customHeight="1" thickTop="1" thickBot="1">
      <c r="A3991" s="478" t="s">
        <v>44</v>
      </c>
      <c r="B3991" s="479"/>
      <c r="C3991" s="479"/>
      <c r="D3991" s="479"/>
      <c r="E3991" s="479"/>
      <c r="F3991" s="479"/>
      <c r="G3991" s="479"/>
      <c r="H3991" s="479"/>
      <c r="I3991" s="479"/>
      <c r="J3991" s="479"/>
      <c r="K3991" s="506"/>
      <c r="L3991" s="425" t="s">
        <v>45</v>
      </c>
      <c r="M3991" s="426"/>
      <c r="N3991" s="426"/>
      <c r="O3991" s="426"/>
      <c r="P3991" s="426"/>
      <c r="Q3991" s="426"/>
      <c r="R3991" s="426"/>
      <c r="S3991" s="426"/>
      <c r="T3991" s="426"/>
      <c r="U3991" s="426"/>
      <c r="V3991" s="160"/>
      <c r="W3991" s="428" t="s">
        <v>39</v>
      </c>
      <c r="X3991" s="428"/>
      <c r="Y3991" s="161"/>
      <c r="Z3991" s="510"/>
    </row>
    <row r="3992" spans="1:28" ht="17.25" customHeight="1" thickTop="1">
      <c r="A3992" s="99" t="s">
        <v>22</v>
      </c>
      <c r="B3992" s="100"/>
      <c r="C3992" s="101">
        <f>'3rd 1'!B4</f>
        <v>201</v>
      </c>
      <c r="D3992" s="101">
        <f>'3rd 2'!B4</f>
        <v>202</v>
      </c>
      <c r="E3992" s="101">
        <f>'3rd 3'!B4</f>
        <v>203</v>
      </c>
      <c r="F3992" s="101">
        <f>'3rd 4'!B4</f>
        <v>204</v>
      </c>
      <c r="G3992" s="101">
        <f>'3rd 5'!B4</f>
        <v>205</v>
      </c>
      <c r="H3992" s="101">
        <f>'3rd 6'!B4</f>
        <v>0</v>
      </c>
      <c r="I3992" s="430" t="s">
        <v>0</v>
      </c>
      <c r="J3992" s="430" t="s">
        <v>3</v>
      </c>
      <c r="K3992" s="432" t="s">
        <v>2</v>
      </c>
      <c r="L3992" s="101">
        <f>'4th 1'!B4</f>
        <v>206</v>
      </c>
      <c r="M3992" s="101">
        <f>'4th 2'!B4</f>
        <v>207</v>
      </c>
      <c r="N3992" s="101">
        <f>'4th 3'!B4</f>
        <v>208</v>
      </c>
      <c r="O3992" s="101">
        <f>'4th 4'!B4</f>
        <v>209</v>
      </c>
      <c r="P3992" s="101">
        <f>'4th 5'!B4</f>
        <v>210</v>
      </c>
      <c r="Q3992" s="101">
        <f>'4th 6'!B4</f>
        <v>211</v>
      </c>
      <c r="R3992" s="101">
        <f>'4th 7'!B4</f>
        <v>0</v>
      </c>
      <c r="S3992" s="429" t="s">
        <v>0</v>
      </c>
      <c r="T3992" s="429" t="s">
        <v>3</v>
      </c>
      <c r="U3992" s="431" t="s">
        <v>2</v>
      </c>
      <c r="V3992" s="433" t="s">
        <v>62</v>
      </c>
      <c r="W3992" s="434"/>
      <c r="X3992" s="434"/>
      <c r="Y3992" s="162" t="str">
        <f>IF(X3993&gt;=4,"A+",IF(X3993&gt;=3.75,"A",IF(X3993&gt;=3.5,"A-",IF(X3993&gt;=3.25,"B+",IF(X3993&gt;=3,"B",IF(X3993&gt;=2.75,"B-",IF(X3993&gt;=2.5,"C+",IF(X3993&gt;=2,"C","F"))))))))</f>
        <v>F</v>
      </c>
      <c r="Z3992" s="510"/>
    </row>
    <row r="3993" spans="1:28" ht="63.75" customHeight="1">
      <c r="A3993" s="77" t="s">
        <v>63</v>
      </c>
      <c r="B3993" s="86"/>
      <c r="C3993" s="79">
        <f>IF('3rd 1'!C71&gt;0,'3rd 1'!D6,IF('3rd 1'!K71&gt;0,'3rd 1'!L6,IF('3rd 1'!S71&gt;0,'3rd 1'!T6,0)))</f>
        <v>0</v>
      </c>
      <c r="D3993" s="79">
        <f>IF('3rd 2'!C71&gt;0,'3rd 2'!D6,IF('3rd 2'!K71&gt;0,'3rd 2'!L6,IF('3rd 2'!S71&gt;0,'3rd 2'!T6,0)))</f>
        <v>0</v>
      </c>
      <c r="E3993" s="79">
        <f>IF('3rd 3'!C71&gt;0,'3rd 3'!D6,IF('3rd 3'!K71&gt;0,'3rd 3'!L6,IF('3rd 3'!S71&gt;0,'3rd 3'!T6,0)))</f>
        <v>0</v>
      </c>
      <c r="F3993" s="79">
        <f>IF('3rd 4'!C71&gt;0,'3rd 4'!D6,IF('3rd 4'!K71&gt;0,'3rd 4'!L6,IF('3rd 4'!S71&gt;0,'3rd 4'!T6,0)))</f>
        <v>0</v>
      </c>
      <c r="G3993" s="79">
        <f>IF('3rd 5'!C71&gt;0,'3rd 5'!D6,IF('3rd 5'!K71&gt;0,'3rd 5'!L6,IF('3rd 5'!S71&gt;0,'3rd 5'!T6,0)))</f>
        <v>0</v>
      </c>
      <c r="H3993" s="79">
        <f>IF('3rd 6'!C71&gt;0,'3rd 6'!D6,IF('3rd 6'!K71&gt;0,'3rd 6'!L6,IF('3rd 6'!S71&gt;0,'3rd 6'!T6,0)))</f>
        <v>0</v>
      </c>
      <c r="I3993" s="481"/>
      <c r="J3993" s="481"/>
      <c r="K3993" s="482"/>
      <c r="L3993" s="79">
        <f>IF('4th 1'!C71&gt;0,'4th 1'!D6,IF('4th 1'!K71&gt;0,'4th 1'!L6,IF('4th 1'!S71&gt;0,'4th 1'!T6,0)))</f>
        <v>0</v>
      </c>
      <c r="M3993" s="79">
        <f>IF('4th 2'!C71&gt;0,'4th 2'!D6,IF('4th 2'!K71&gt;0,'4th 2'!L6,IF('4th 2'!S71&gt;0,'4th 2'!T6,0)))</f>
        <v>0</v>
      </c>
      <c r="N3993" s="79">
        <f>IF('4th 3'!C71&gt;0,'4th 3'!D6,IF('4th 3'!K71&gt;0,'4th 3'!L6,IF('4th 3'!S71&gt;0,'4th 3'!T6,0)))</f>
        <v>0</v>
      </c>
      <c r="O3993" s="79">
        <f>IF('4th 4'!C71&gt;0,'4th 4'!D6,IF('4th 4'!K71&gt;0,'4th 4'!L6,IF('4th 4'!S71&gt;0,'4th 4'!T6,0)))</f>
        <v>0</v>
      </c>
      <c r="P3993" s="79">
        <f>IF('4th 5'!C71&gt;0,'4th 5'!D6,IF('4th 5'!K71&gt;0,'4th 5'!L6,IF('4th 5'!S71&gt;0,'4th 5'!T6,0)))</f>
        <v>0</v>
      </c>
      <c r="Q3993" s="79">
        <f>IF('4th 6'!C71&gt;0,'4th 6'!D6,IF('4th 6'!K71&gt;0,'4th 6'!L6,IF('4th 6'!S71&gt;0,'4th 6'!T6,0)))</f>
        <v>0</v>
      </c>
      <c r="R3993" s="79">
        <f>IF('4th 7'!C71&gt;0,'4th 7'!D6,IF('4th 7'!K71&gt;0,'4th 7'!L6,IF('4th 7'!S71&gt;0,'4th 7'!T6,0)))</f>
        <v>0</v>
      </c>
      <c r="S3993" s="429"/>
      <c r="T3993" s="429"/>
      <c r="U3993" s="431"/>
      <c r="V3993" s="335">
        <f>IF(I3995&gt;0,(V3998+V3982),0)</f>
        <v>0</v>
      </c>
      <c r="W3993" s="254">
        <f>IF(I3995&gt;0,(W3998+W3982),0)</f>
        <v>0</v>
      </c>
      <c r="X3993" s="336">
        <f>IF(S3995&gt;0,(W3993/63),IF(I3995&gt;0,(W3993/46.5),0))</f>
        <v>0</v>
      </c>
      <c r="Y3993" s="163">
        <f>IF(X3993&gt;=2.5,Y3992,IF(X3993&gt;=2.25,"C",IF(X3993&gt;=2,"D",IF(X3993=0,0,"F"))))</f>
        <v>0</v>
      </c>
      <c r="Z3993" s="510"/>
    </row>
    <row r="3994" spans="1:28" ht="16.5">
      <c r="A3994" s="458" t="s">
        <v>27</v>
      </c>
      <c r="B3994" s="459"/>
      <c r="C3994" s="102">
        <f>IF('3rd 1'!C71&gt;0,'3rd 1'!H4,IF('3rd 1'!K71&gt;0,'3rd 1'!P4,IF('3rd 1'!S71&gt;0,'3rd 1'!X4,0)))</f>
        <v>0</v>
      </c>
      <c r="D3994" s="102">
        <f>IF('3rd 2'!C71&gt;0,'3rd 2'!H4,IF('3rd 2'!K71&gt;0,'3rd 2'!P4,IF('3rd 2'!S71&gt;0,'3rd 2'!X4,0)))</f>
        <v>0</v>
      </c>
      <c r="E3994" s="102">
        <f>IF('3rd 3'!C71&gt;0,'3rd 3'!H4,IF('3rd 3'!K71&gt;0,'3rd 3'!P4,IF('3rd 3'!S71&gt;0,'3rd 3'!X4,0)))</f>
        <v>0</v>
      </c>
      <c r="F3994" s="102">
        <f>IF('3rd 4'!C71&gt;0,'3rd 4'!H4,IF('3rd 4'!K71&gt;0,'3rd 4'!P4,IF('3rd 4'!S71&gt;0,'3rd 4'!X4,0)))</f>
        <v>0</v>
      </c>
      <c r="G3994" s="102">
        <f>IF('3rd 5'!C71&gt;0,'3rd 5'!H4,IF('3rd 5'!K71&gt;0,'3rd 5'!P4,IF('3rd 5'!S71&gt;0,'3rd 5'!X4,0)))</f>
        <v>0</v>
      </c>
      <c r="H3994" s="102">
        <f>IF('3rd 6'!C71&gt;0,'3rd 6'!H4,IF('3rd 6'!K71&gt;0,'3rd 6'!P4,IF('3rd 6'!S71&gt;0,'3rd 6'!X4,0)))</f>
        <v>0</v>
      </c>
      <c r="I3994" s="481"/>
      <c r="J3994" s="481"/>
      <c r="K3994" s="482"/>
      <c r="L3994" s="102">
        <f>IF('4th 1'!C71&gt;0,'4th 1'!H4,IF('4th 1'!K71&gt;0,'4th 1'!P4,IF('4th 1'!S71&gt;0,'4th 1'!X4,0)))</f>
        <v>0</v>
      </c>
      <c r="M3994" s="102">
        <f>IF('4th 2'!C71&gt;0,'4th 2'!H4,IF('4th 2'!K71&gt;0,'4th 2'!P4,IF('4th 2'!S71&gt;0,'4th 2'!X4,0)))</f>
        <v>0</v>
      </c>
      <c r="N3994" s="102">
        <f>IF('4th 3'!C71&gt;0,'4th 3'!H4,IF('4th 3'!K71&gt;0,'4th 3'!P4,IF('4th 3'!S71&gt;0,'4th 3'!X4,0)))</f>
        <v>0</v>
      </c>
      <c r="O3994" s="102">
        <f>IF('4th 4'!C71&gt;0,'4th 4'!H4,IF('4th 4'!K71&gt;0,'4th 4'!P4,IF('4th 4'!S71&gt;0,'4th 4'!X4,0)))</f>
        <v>0</v>
      </c>
      <c r="P3994" s="102">
        <f>IF('4th 5'!C71&gt;0,'4th 5'!H4,IF('4th 5'!K71&gt;0,'4th 5'!P4,IF('4th 5'!S71&gt;0,'4th 5'!X4,0)))</f>
        <v>0</v>
      </c>
      <c r="Q3994" s="102">
        <f>IF('4th 6'!C71&gt;0,'4th 6'!H4,IF('4th 6'!K71&gt;0,'4th 6'!P4,IF('4th 6'!S71&gt;0,'4th 6'!X4,0)))</f>
        <v>0</v>
      </c>
      <c r="R3994" s="102">
        <f>IF('4th 7'!C71&gt;0,'4th 7'!H4,IF('4th 7'!K71&gt;0,'4th 7'!P4,IF('4th 7'!S71&gt;0,'4th 7'!X4,0)))</f>
        <v>0</v>
      </c>
      <c r="S3994" s="430"/>
      <c r="T3994" s="430"/>
      <c r="U3994" s="432"/>
      <c r="V3994" s="460" t="s">
        <v>41</v>
      </c>
      <c r="W3994" s="461"/>
      <c r="X3994" s="461"/>
      <c r="Y3994" s="462"/>
      <c r="Z3994" s="510"/>
    </row>
    <row r="3995" spans="1:28" ht="17.25" thickBot="1">
      <c r="A3995" s="463" t="s">
        <v>11</v>
      </c>
      <c r="B3995" s="464"/>
      <c r="C3995" s="102">
        <v>100</v>
      </c>
      <c r="D3995" s="102">
        <v>100</v>
      </c>
      <c r="E3995" s="102">
        <v>100</v>
      </c>
      <c r="F3995" s="102">
        <v>100</v>
      </c>
      <c r="G3995" s="102">
        <v>100</v>
      </c>
      <c r="H3995" s="102">
        <v>100</v>
      </c>
      <c r="I3995" s="465">
        <f>(C3999*C3994)+(D3999*D3994)+(E3999*E3994)+(F3999*F3994)+(G3999*G3994)+(H3999*H3994)</f>
        <v>0</v>
      </c>
      <c r="J3995" s="84"/>
      <c r="K3995" s="103" t="e">
        <f>IF(J3996&gt;=4,"A+",IF(J3996&gt;=3.75,"A",IF(J3996&gt;=3.5,"A-",IF(J3996&gt;=3.25,"B+",IF(J3996&gt;=3,"B",IF(J3996&gt;=2.75,"B-",IF(J3996&gt;=2.5,"C+",IF(J3996&gt;=2,"C","F"))))))))</f>
        <v>#DIV/0!</v>
      </c>
      <c r="L3995" s="102">
        <v>100</v>
      </c>
      <c r="M3995" s="102">
        <v>100</v>
      </c>
      <c r="N3995" s="102">
        <v>100</v>
      </c>
      <c r="O3995" s="102">
        <v>100</v>
      </c>
      <c r="P3995" s="102">
        <v>100</v>
      </c>
      <c r="Q3995" s="102">
        <v>100</v>
      </c>
      <c r="R3995" s="102">
        <v>100</v>
      </c>
      <c r="S3995" s="465">
        <f>(L3999*L3994)+(M3999*M3994)+(N3999*N3994)+(O3999*O3994)+(P3999*P3994)+(Q3999*Q3994)+(R3999*R3994)</f>
        <v>0</v>
      </c>
      <c r="T3995" s="84"/>
      <c r="U3995" s="103" t="e">
        <f>IF(T3996&gt;=4,"A+",IF(T3996&gt;=3.75,"A",IF(T3996&gt;=3.5,"A-",IF(T3996&gt;=3.25,"B+",IF(T3996&gt;=3,"B",IF(T3996&gt;=2.75,"B-",IF(T3996&gt;=2.5,"C+",IF(T3996&gt;=2,"C","F"))))))))</f>
        <v>#DIV/0!</v>
      </c>
      <c r="V3995" s="467" t="s">
        <v>29</v>
      </c>
      <c r="W3995" s="469" t="s">
        <v>0</v>
      </c>
      <c r="X3995" s="469" t="s">
        <v>3</v>
      </c>
      <c r="Y3995" s="476" t="s">
        <v>2</v>
      </c>
      <c r="Z3995" s="510"/>
    </row>
    <row r="3996" spans="1:28" ht="17.25" thickTop="1">
      <c r="A3996" s="77" t="s">
        <v>28</v>
      </c>
      <c r="B3996" s="86"/>
      <c r="C3996" s="104">
        <f>IF('3rd 1'!C71&gt;0,'3rd 1'!C71,IF('3rd 1'!K71&gt;0,'3rd 1'!K71,IF('3rd 1'!S71&gt;0,'3rd 1'!S71,0)))</f>
        <v>0</v>
      </c>
      <c r="D3996" s="104">
        <f>IF('3rd 2'!C71&gt;0,'3rd 2'!C71,IF('3rd 2'!K71&gt;0,'3rd 2'!K71,IF('3rd 2'!S71&gt;0,'3rd 2'!S71,0)))</f>
        <v>0</v>
      </c>
      <c r="E3996" s="104">
        <f>IF('3rd 3'!C71&gt;0,'3rd 3'!C71,IF('3rd 3'!K71&gt;0,'3rd 3'!K71,IF('3rd 3'!S71&gt;0,'3rd 3'!S71,0)))</f>
        <v>0</v>
      </c>
      <c r="F3996" s="104">
        <f>IF('3rd 4'!C71&gt;0,'3rd 4'!C71,IF('3rd 4'!K71&gt;0,'3rd 4'!K71,IF('3rd 4'!S71&gt;0,'3rd 4'!S71,0)))</f>
        <v>0</v>
      </c>
      <c r="G3996" s="104">
        <f>IF('3rd 5'!C71&gt;0,'3rd 5'!C71,IF('3rd 5'!K71&gt;0,'3rd 5'!K71,IF('3rd 5'!S71&gt;0,'3rd 5'!S71,0)))</f>
        <v>0</v>
      </c>
      <c r="H3996" s="104">
        <f>IF('3rd 6'!C71&gt;0,'3rd 6'!C71,IF('3rd 6'!K71&gt;0,'3rd 6'!K71,IF('3rd 6'!S71&gt;0,'3rd 6'!S71,0)))</f>
        <v>0</v>
      </c>
      <c r="I3996" s="457"/>
      <c r="J3996" s="485" t="e">
        <f>I3995/(C3994+D3994+E3994+F3994+G3994+H3994)</f>
        <v>#DIV/0!</v>
      </c>
      <c r="K3996" s="90"/>
      <c r="L3996" s="104">
        <f>IF('4th 1'!C71&gt;0,'4th 1'!C71,IF('4th 1'!K71&gt;0,'4th 1'!K71,IF('4th 1'!S71&gt;0,'4th 1'!S71,0)))</f>
        <v>0</v>
      </c>
      <c r="M3996" s="104">
        <f>IF('4th 2'!C71&gt;0,'4th 2'!C71,IF('4th 2'!K71&gt;0,'4th 2'!K71,IF('4th 2'!S71&gt;0,'4th 2'!S71,0)))</f>
        <v>0</v>
      </c>
      <c r="N3996" s="104">
        <f>IF('4th 3'!C71&gt;0,'4th 3'!C71,IF('4th 3'!K71&gt;0,'4th 3'!K71,IF('4th 3'!S71&gt;0,'4th 3'!S71,0)))</f>
        <v>0</v>
      </c>
      <c r="O3996" s="104">
        <f>IF('4th 4'!C71&gt;0,'4th 4'!C71,IF('4th 4'!K71&gt;0,'4th 4'!K71,IF('4th 4'!S71&gt;0,'4th 4'!S71,0)))</f>
        <v>0</v>
      </c>
      <c r="P3996" s="104">
        <f>IF('4th 5'!C71&gt;0,'4th 5'!C71,IF('4th 5'!K71&gt;0,'4th 5'!K71,IF('4th 5'!S71&gt;0,'4th 5'!S71,0)))</f>
        <v>0</v>
      </c>
      <c r="Q3996" s="104">
        <f>IF('4th 6'!C71&gt;0,'4th 6'!C71,IF('4th 6'!K71&gt;0,'4th 6'!K71,IF('4th 6'!S71&gt;0,'4th 6'!S71,0)))</f>
        <v>0</v>
      </c>
      <c r="R3996" s="104">
        <f>IF('4th 7'!C71&gt;0,'4th 7'!C71,IF('4th 7'!K71&gt;0,'4th 7'!K71,IF('4th 7'!S71&gt;0,'4th 7'!S71,0)))</f>
        <v>0</v>
      </c>
      <c r="S3996" s="457"/>
      <c r="T3996" s="485" t="e">
        <f>S3995/(L3994+M3994+N3994+O3994+P3994+Q3994+R3994)</f>
        <v>#DIV/0!</v>
      </c>
      <c r="U3996" s="90"/>
      <c r="V3996" s="468"/>
      <c r="W3996" s="470"/>
      <c r="X3996" s="471"/>
      <c r="Y3996" s="477"/>
      <c r="Z3996" s="510"/>
    </row>
    <row r="3997" spans="1:28" ht="17.25">
      <c r="A3997" s="423" t="s">
        <v>26</v>
      </c>
      <c r="B3997" s="91" t="s">
        <v>60</v>
      </c>
      <c r="C3997" s="104">
        <f>IF('3rd 1'!C71&gt;0,'3rd 1'!J71,IF('3rd 1'!K71&gt;0,'3rd 1'!R71,IF('3rd 1'!S71&gt;0,'3rd 1'!Z71,0)))</f>
        <v>0</v>
      </c>
      <c r="D3997" s="104">
        <f>IF('3rd 2'!C71&gt;0,'3rd 2'!J71,IF('3rd 2'!K71&gt;0,'3rd 2'!R71,IF('3rd 2'!S71&gt;0,'3rd 2'!Z71,0)))</f>
        <v>0</v>
      </c>
      <c r="E3997" s="104">
        <f>IF('3rd 3'!C71&gt;0,'3rd 3'!J71,IF('3rd 3'!K71&gt;0,'3rd 3'!R71,IF('3rd 3'!S71&gt;0,'3rd 3'!Z71,0)))</f>
        <v>0</v>
      </c>
      <c r="F3997" s="104">
        <f>IF('3rd 4'!C71&gt;0,'3rd 4'!J71,IF('3rd 4'!K71&gt;0,'3rd 4'!R71,IF('3rd 4'!S71&gt;0,'3rd 4'!Z71,0)))</f>
        <v>0</v>
      </c>
      <c r="G3997" s="104">
        <f>IF('3rd 5'!C71&gt;0,'3rd 5'!J71,IF('3rd 5'!K71&gt;0,'3rd 5'!R71,IF('3rd 5'!S71&gt;0,'3rd 5'!Z71,0)))</f>
        <v>0</v>
      </c>
      <c r="H3997" s="104">
        <f>IF('3rd 6'!C71&gt;0,'3rd 6'!J71,IF('3rd 6'!K71&gt;0,'3rd 6'!R71,IF('3rd 6'!S71&gt;0,'3rd 6'!Z71,0)))</f>
        <v>0</v>
      </c>
      <c r="I3997" s="457"/>
      <c r="J3997" s="525"/>
      <c r="K3997" s="442" t="e">
        <f>IF(J3996&gt;=2.5,K3995,IF(J3996&gt;=2.25,"C",IF(J3996&gt;=2,"D",IF(J3996=0,0,"F"))))</f>
        <v>#DIV/0!</v>
      </c>
      <c r="L3997" s="104">
        <f>IF('4th 1'!C71&gt;0,'4th 1'!J71,IF('4th 1'!K71&gt;0,'4th 1'!R71,IF('4th 1'!S71&gt;0,'4th 1'!Z71,0)))</f>
        <v>0</v>
      </c>
      <c r="M3997" s="104">
        <f>IF('4th 2'!C71&gt;0,'4th 2'!J71,IF('4th 2'!K71&gt;0,'4th 2'!R71,IF('4th 2'!S71&gt;0,'4th 2'!Z71,0)))</f>
        <v>0</v>
      </c>
      <c r="N3997" s="104">
        <f>IF('4th 3'!C71&gt;0,'4th 3'!J71,IF('4th 3'!K71&gt;0,'4th 3'!R71,IF('4th 3'!S71&gt;0,'4th 3'!Z71,0)))</f>
        <v>0</v>
      </c>
      <c r="O3997" s="104">
        <f>IF('4th 4'!C71&gt;0,'4th 4'!J71,IF('4th 4'!K71&gt;0,'4th 4'!R71,IF('4th 4'!S71&gt;0,'4th 4'!Z71,0)))</f>
        <v>0</v>
      </c>
      <c r="P3997" s="104">
        <f>IF('4th 5'!C71&gt;0,'4th 5'!J71,IF('4th 5'!K71&gt;0,'4th 5'!R71,IF('4th 5'!S71&gt;0,'4th 5'!Z71,0)))</f>
        <v>0</v>
      </c>
      <c r="Q3997" s="104">
        <f>IF('4th 6'!C71&gt;0,'4th 6'!J71,IF('4th 6'!K71&gt;0,'4th 6'!R71,IF('4th 6'!S71&gt;0,'4th 6'!Z71,0)))</f>
        <v>0</v>
      </c>
      <c r="R3997" s="104">
        <f>IF('4th 7'!C71&gt;0,'4th 7'!J71,IF('4th 7'!K71&gt;0,'4th 7'!R71,IF('4th 7'!S71&gt;0,'4th 7'!Z71,0)))</f>
        <v>0</v>
      </c>
      <c r="S3997" s="457"/>
      <c r="T3997" s="525"/>
      <c r="U3997" s="442" t="e">
        <f>IF(T3996&gt;=2.5,U3995,IF(T3996&gt;=2.25,"C",IF(T3996&gt;=2,"D",IF(T3996=0,0,"F"))))</f>
        <v>#DIV/0!</v>
      </c>
      <c r="V3997" s="454" t="s">
        <v>40</v>
      </c>
      <c r="W3997" s="443"/>
      <c r="X3997" s="443"/>
      <c r="Y3997" s="455"/>
      <c r="Z3997" s="510"/>
      <c r="AA3997" s="105"/>
      <c r="AB3997" s="105"/>
    </row>
    <row r="3998" spans="1:28" ht="16.5" customHeight="1">
      <c r="A3998" s="424"/>
      <c r="B3998" s="91" t="s">
        <v>67</v>
      </c>
      <c r="C3998" s="117">
        <f>'3rd 1'!AA71</f>
        <v>0</v>
      </c>
      <c r="D3998" s="117">
        <f>'3rd 2'!AA71</f>
        <v>0</v>
      </c>
      <c r="E3998" s="117">
        <f>'3rd 3'!AA71</f>
        <v>0</v>
      </c>
      <c r="F3998" s="117">
        <f>'3rd 4'!AA71</f>
        <v>0</v>
      </c>
      <c r="G3998" s="117">
        <f>'3rd 5'!AA71</f>
        <v>0</v>
      </c>
      <c r="H3998" s="117">
        <f>'3rd 6'!AA71</f>
        <v>0</v>
      </c>
      <c r="I3998" s="457"/>
      <c r="J3998" s="525"/>
      <c r="K3998" s="491"/>
      <c r="L3998" s="117">
        <f>'4th 1'!AA71</f>
        <v>0</v>
      </c>
      <c r="M3998" s="117">
        <f>'4th 2'!AA71</f>
        <v>0</v>
      </c>
      <c r="N3998" s="117">
        <f>'4th 3'!AA71</f>
        <v>0</v>
      </c>
      <c r="O3998" s="117">
        <f>'4th 4'!AA71</f>
        <v>0</v>
      </c>
      <c r="P3998" s="117">
        <f>'4th 5'!AA71</f>
        <v>0</v>
      </c>
      <c r="Q3998" s="117">
        <f>'4th 6'!AA71</f>
        <v>0</v>
      </c>
      <c r="R3998" s="117">
        <f>'4th 7'!AA71</f>
        <v>0</v>
      </c>
      <c r="S3998" s="457"/>
      <c r="T3998" s="525"/>
      <c r="U3998" s="491"/>
      <c r="V3998" s="444">
        <f>IF((C3999+C4001)=0,0,C3994)+IF((D3999+D4001)=0,0,D3994)+IF((E3999+E4001)=0,0,E3994)+IF((F3999+F4001)=0,0,F3994)+IF((G3999+G4001)=0,0,G3994)+IF((H3999+H4001)=0,0,H3994)+IF((L3999+L4001)=0,0,L3994)+IF((M3999+M4001)=0,0,M3994)+IF((N3999+N4001)=0,0,N3994)+IF((O3999+O4001)=0,0,O3994)+IF((P3999+P4001)=0,0,P3994)+IF((Q3999+Q4001)=0,0,Q3994)+IF((R3999+R4001)=0,0,R3994)+IF(E4031&gt;0,1.5,0)</f>
        <v>0</v>
      </c>
      <c r="W3998" s="457">
        <f>I3995+S3995+(E4031*1.5)</f>
        <v>0</v>
      </c>
      <c r="X3998" s="440" t="e">
        <f>IF(S3995&gt;0,(W3998/31.5),J3996)</f>
        <v>#DIV/0!</v>
      </c>
      <c r="Y3998" s="164" t="e">
        <f>IF(X3998&gt;=4,"A+",IF(X3998&gt;=3.75,"A",IF(X3998&gt;=3.5,"A-",IF(X3998&gt;=3.25,"B+",IF(X3998&gt;=3,"B",IF(X3998&gt;=2.75,"B-",IF(X3998&gt;=2.5,"C+",IF(X3998&gt;=2,"C","F"))))))))</f>
        <v>#DIV/0!</v>
      </c>
      <c r="Z3998" s="510"/>
    </row>
    <row r="3999" spans="1:28" ht="16.5">
      <c r="A3999" s="424"/>
      <c r="B3999" s="91" t="s">
        <v>1</v>
      </c>
      <c r="C3999" s="104">
        <f>'3rd 1'!AC71</f>
        <v>0</v>
      </c>
      <c r="D3999" s="104">
        <f>'3rd 2'!AC71</f>
        <v>0</v>
      </c>
      <c r="E3999" s="104">
        <f>'3rd 3'!AC71</f>
        <v>0</v>
      </c>
      <c r="F3999" s="104">
        <f>'3rd 4'!AC71</f>
        <v>0</v>
      </c>
      <c r="G3999" s="104">
        <f>'3rd 5'!AC71</f>
        <v>0</v>
      </c>
      <c r="H3999" s="104">
        <f>'3rd 6'!AC71</f>
        <v>0</v>
      </c>
      <c r="I3999" s="457"/>
      <c r="J3999" s="525"/>
      <c r="K3999" s="106"/>
      <c r="L3999" s="104">
        <f>'4th 1'!AC71</f>
        <v>0</v>
      </c>
      <c r="M3999" s="104">
        <f>'4th 2'!AC71</f>
        <v>0</v>
      </c>
      <c r="N3999" s="104">
        <f>'4th 3'!AC71</f>
        <v>0</v>
      </c>
      <c r="O3999" s="104">
        <f>'4th 4'!AC71</f>
        <v>0</v>
      </c>
      <c r="P3999" s="104">
        <f>'4th 5'!AC71</f>
        <v>0</v>
      </c>
      <c r="Q3999" s="104">
        <f>'4th 6'!AC71</f>
        <v>0</v>
      </c>
      <c r="R3999" s="107">
        <f>'4th 7'!AC71</f>
        <v>0</v>
      </c>
      <c r="S3999" s="457"/>
      <c r="T3999" s="525"/>
      <c r="U3999" s="108"/>
      <c r="V3999" s="456"/>
      <c r="W3999" s="448"/>
      <c r="X3999" s="441"/>
      <c r="Y3999" s="451" t="e">
        <f>IF(S3995&gt;0,(IF(X3998&gt;=2.5,Y3998,IF(X3998&gt;=2.25,"C",IF(X3998&gt;=2,"D","F")))),K3997)</f>
        <v>#DIV/0!</v>
      </c>
      <c r="Z3999" s="510"/>
    </row>
    <row r="4000" spans="1:28" ht="16.5">
      <c r="A4000" s="424"/>
      <c r="B4000" s="91" t="s">
        <v>2</v>
      </c>
      <c r="C4000" s="104" t="str">
        <f>'3rd 1'!AB71</f>
        <v/>
      </c>
      <c r="D4000" s="104" t="str">
        <f>'3rd 2'!AB71</f>
        <v/>
      </c>
      <c r="E4000" s="104" t="str">
        <f>'3rd 3'!AB71</f>
        <v/>
      </c>
      <c r="F4000" s="104" t="str">
        <f>'3rd 4'!AB71</f>
        <v/>
      </c>
      <c r="G4000" s="104" t="str">
        <f>'3rd 5'!AB71</f>
        <v/>
      </c>
      <c r="H4000" s="104" t="str">
        <f>'3rd 6'!AB71</f>
        <v/>
      </c>
      <c r="I4000" s="457"/>
      <c r="J4000" s="98"/>
      <c r="K4000" s="90"/>
      <c r="L4000" s="104" t="str">
        <f>'4th 1'!AB71</f>
        <v/>
      </c>
      <c r="M4000" s="104" t="str">
        <f>'4th 2'!AB71</f>
        <v/>
      </c>
      <c r="N4000" s="104" t="str">
        <f>'4th 3'!AB71</f>
        <v/>
      </c>
      <c r="O4000" s="104" t="str">
        <f>'4th 4'!AB71</f>
        <v/>
      </c>
      <c r="P4000" s="104" t="str">
        <f>'4th 5'!AB71</f>
        <v/>
      </c>
      <c r="Q4000" s="104" t="str">
        <f>'4th 6'!AB71</f>
        <v/>
      </c>
      <c r="R4000" s="104" t="str">
        <f>'4th 7'!AB71</f>
        <v/>
      </c>
      <c r="S4000" s="457"/>
      <c r="T4000" s="98"/>
      <c r="U4000" s="109"/>
      <c r="V4000" s="446"/>
      <c r="W4000" s="449"/>
      <c r="X4000" s="450"/>
      <c r="Y4000" s="452"/>
      <c r="Z4000" s="510"/>
    </row>
    <row r="4001" spans="1:26" ht="16.5" customHeight="1">
      <c r="A4001" s="413" t="s">
        <v>127</v>
      </c>
      <c r="B4001" s="91" t="s">
        <v>1</v>
      </c>
      <c r="C4001" s="104">
        <f>'3rd 1'!AD71</f>
        <v>0</v>
      </c>
      <c r="D4001" s="104">
        <f>'3rd 2'!AD71</f>
        <v>0</v>
      </c>
      <c r="E4001" s="104">
        <f>'3rd 3'!AD71</f>
        <v>0</v>
      </c>
      <c r="F4001" s="104">
        <f>'3rd 4'!AD71</f>
        <v>0</v>
      </c>
      <c r="G4001" s="104">
        <f>'3rd 5'!AD71</f>
        <v>0</v>
      </c>
      <c r="H4001" s="104">
        <f>'3rd 6'!AD71</f>
        <v>0</v>
      </c>
      <c r="I4001" s="415">
        <f>(C4001*C3994)+(D4001*D3994)+(E4001*E3994)+(F4001*F3994)+(G4001*G3994)+(H4001*H3994)</f>
        <v>0</v>
      </c>
      <c r="J4001" s="417">
        <f>IF(C4001&gt;0,(C3999*C3994),0)+IF(D4001&gt;0,(D3999*D3994),0)+IF(E4001&gt;0,(E3999*E3994),0)+IF(F4001&gt;0,(F3999*F3994),0)+IF(G4001&gt;0,(G3999*G3994),0)+IF(H4001&gt;0,(H3999*H3994),0)</f>
        <v>0</v>
      </c>
      <c r="K4001" s="418">
        <f>IF(C4001&gt;C3999,((C4001*C3994)-(C3999*C3994)),0)+IF(D4001&gt;D3999,((D4001*D3994)-(D3999*D3994)),0)+IF(E4001&gt;E3999,((E4001*E3994)-(E3999*E3994)),0)+IF(F4001&gt;F3999,((F4001*F3994)-(F3999*F3994)),0)+IF(G4001&gt;G3999,((G4001*G3994)-(G3999*G3994)),0)+IF(H4001&gt;H3999,((H4001*H3994)-(H3999*H3994)),0)</f>
        <v>0</v>
      </c>
      <c r="L4001" s="165">
        <f>'4th 1'!AD71</f>
        <v>0</v>
      </c>
      <c r="M4001" s="104">
        <f>'4th 2'!AD71</f>
        <v>0</v>
      </c>
      <c r="N4001" s="104">
        <f>'4th 3'!AD71</f>
        <v>0</v>
      </c>
      <c r="O4001" s="104">
        <f>'4th 4'!AD71</f>
        <v>0</v>
      </c>
      <c r="P4001" s="104">
        <f>'4th 5'!AD71</f>
        <v>0</v>
      </c>
      <c r="Q4001" s="104">
        <f>'4th 6'!AD71</f>
        <v>0</v>
      </c>
      <c r="R4001" s="104">
        <f>'4th 7'!AD71</f>
        <v>0</v>
      </c>
      <c r="S4001" s="415">
        <f>(L4001*L3994)+(M4001*M3994)+(N4001*N3994)+(O4001*O3994)+(P4001*P3994)+(Q4001*Q3994)+(R4001*R3994)</f>
        <v>0</v>
      </c>
      <c r="T4001" s="417">
        <f>IF(L4001&gt;0,(L3999*L3994),0)+IF(M4001&gt;0,(M3999*M3994),0)+IF(N4001&gt;0,(N3999*N3994),0)+IF(O4001&gt;0,(O3999*O3994),0)+IF(P4001&gt;0,(P3999*P3994),0)+IF(Q4001&gt;0,(Q3999*Q3994),0)+IF(R4001&gt;0,(R3999*R3994),0)</f>
        <v>0</v>
      </c>
      <c r="U4001" s="484">
        <f>IF(L4001&gt;L3999,((L4001*L3994)-(L3999*L3994)),0)+IF(M4001&gt;M3999,((M4001*M3994)-(M3999*M3994)),0)+IF(N4001&gt;N3999,((N4001*N3994)-(N3999*N3994)),0)+IF(O4001&gt;O3999,((O4001*O3994)-(O3999*O3994)),0)+IF(P4001&gt;P3999,((P4001*P3994)-(P3999*P3994)),0)+IF(Q4001&gt;Q3999,((Q4001*Q3994)-(Q3999*Q3994)),0)+IF(R4001&gt;R3999,((R4001*R3994)-(R3999*R3994)),0)</f>
        <v>0</v>
      </c>
      <c r="V4001" s="401">
        <f>I4001+S4001</f>
        <v>0</v>
      </c>
      <c r="W4001" s="436">
        <f>J4001+T4001</f>
        <v>0</v>
      </c>
      <c r="X4001" s="438">
        <f>K4001+U4001</f>
        <v>0</v>
      </c>
      <c r="Y4001" s="483">
        <f>K4001+U4001+X3988</f>
        <v>0</v>
      </c>
      <c r="Z4001" s="510"/>
    </row>
    <row r="4002" spans="1:26" ht="16.5" thickBot="1">
      <c r="A4002" s="414"/>
      <c r="B4002" s="157" t="s">
        <v>23</v>
      </c>
      <c r="C4002" s="180" t="str">
        <f>'3rd 1'!AE71</f>
        <v/>
      </c>
      <c r="D4002" s="180" t="str">
        <f>'3rd 2'!AE71</f>
        <v/>
      </c>
      <c r="E4002" s="180" t="str">
        <f>'3rd 3'!AE71</f>
        <v/>
      </c>
      <c r="F4002" s="180" t="str">
        <f>'3rd 4'!AE71</f>
        <v/>
      </c>
      <c r="G4002" s="180" t="str">
        <f>'3rd 5'!AE71</f>
        <v/>
      </c>
      <c r="H4002" s="180" t="str">
        <f>'3rd 6'!AE71</f>
        <v/>
      </c>
      <c r="I4002" s="416"/>
      <c r="J4002" s="416"/>
      <c r="K4002" s="419"/>
      <c r="L4002" s="180" t="str">
        <f>'4th 1'!AE71</f>
        <v/>
      </c>
      <c r="M4002" s="180" t="str">
        <f>'4th 2'!AE71</f>
        <v/>
      </c>
      <c r="N4002" s="180" t="str">
        <f>'4th 3'!AE71</f>
        <v/>
      </c>
      <c r="O4002" s="180" t="str">
        <f>'4th 4'!AE71</f>
        <v/>
      </c>
      <c r="P4002" s="180" t="str">
        <f>'4th 5'!AE71</f>
        <v/>
      </c>
      <c r="Q4002" s="180" t="str">
        <f>'4th 6'!AE71</f>
        <v/>
      </c>
      <c r="R4002" s="180" t="str">
        <f>'4th 7'!AE71</f>
        <v/>
      </c>
      <c r="S4002" s="416"/>
      <c r="T4002" s="416"/>
      <c r="U4002" s="419"/>
      <c r="V4002" s="402"/>
      <c r="W4002" s="437"/>
      <c r="X4002" s="439"/>
      <c r="Y4002" s="406"/>
      <c r="Z4002" s="510"/>
    </row>
    <row r="4003" spans="1:26" ht="19.5" customHeight="1" thickTop="1" thickBot="1">
      <c r="A4003" s="435" t="s">
        <v>31</v>
      </c>
      <c r="B4003" s="435"/>
      <c r="C4003" s="435"/>
      <c r="D4003" s="435"/>
      <c r="E4003" s="435"/>
      <c r="F4003" s="435"/>
      <c r="G4003" s="435"/>
      <c r="H4003" s="435"/>
      <c r="I4003" s="435"/>
      <c r="J4003" s="435"/>
      <c r="K4003" s="435"/>
      <c r="L4003" s="435"/>
      <c r="M4003" s="435"/>
      <c r="N4003" s="435"/>
      <c r="O4003" s="435"/>
      <c r="P4003" s="435"/>
      <c r="Q4003" s="435"/>
      <c r="R4003" s="435"/>
      <c r="S4003" s="435"/>
      <c r="T4003" s="435"/>
      <c r="U4003" s="435"/>
      <c r="V4003" s="435"/>
      <c r="W4003" s="435"/>
      <c r="X4003" s="435"/>
      <c r="Y4003" s="435"/>
      <c r="Z4003" s="510"/>
    </row>
    <row r="4004" spans="1:26" ht="17.25" customHeight="1" thickTop="1" thickBot="1">
      <c r="A4004" s="478" t="s">
        <v>46</v>
      </c>
      <c r="B4004" s="479"/>
      <c r="C4004" s="479"/>
      <c r="D4004" s="479"/>
      <c r="E4004" s="479"/>
      <c r="F4004" s="479"/>
      <c r="G4004" s="479"/>
      <c r="H4004" s="479"/>
      <c r="I4004" s="479"/>
      <c r="J4004" s="479"/>
      <c r="K4004" s="480"/>
      <c r="L4004" s="426" t="s">
        <v>47</v>
      </c>
      <c r="M4004" s="426"/>
      <c r="N4004" s="426"/>
      <c r="O4004" s="426"/>
      <c r="P4004" s="426"/>
      <c r="Q4004" s="426"/>
      <c r="R4004" s="426"/>
      <c r="S4004" s="426"/>
      <c r="T4004" s="426"/>
      <c r="U4004" s="427"/>
      <c r="V4004" s="160"/>
      <c r="W4004" s="428" t="s">
        <v>39</v>
      </c>
      <c r="X4004" s="428"/>
      <c r="Y4004" s="161"/>
      <c r="Z4004" s="510"/>
    </row>
    <row r="4005" spans="1:26" ht="17.25" thickTop="1">
      <c r="A4005" s="99" t="s">
        <v>22</v>
      </c>
      <c r="B4005" s="100"/>
      <c r="C4005" s="101">
        <f>'5th 1'!B4</f>
        <v>301</v>
      </c>
      <c r="D4005" s="101">
        <f>'5th 2'!B4</f>
        <v>302</v>
      </c>
      <c r="E4005" s="101">
        <f>'5th 3'!B4</f>
        <v>303</v>
      </c>
      <c r="F4005" s="101">
        <f>'5th 4'!B4</f>
        <v>304</v>
      </c>
      <c r="G4005" s="101">
        <f>'5th 5'!B4</f>
        <v>305</v>
      </c>
      <c r="H4005" s="101">
        <f>'5th 6'!B4</f>
        <v>0</v>
      </c>
      <c r="I4005" s="430" t="s">
        <v>0</v>
      </c>
      <c r="J4005" s="430" t="s">
        <v>3</v>
      </c>
      <c r="K4005" s="432" t="s">
        <v>2</v>
      </c>
      <c r="L4005" s="101">
        <f>'6th 1'!B4</f>
        <v>306</v>
      </c>
      <c r="M4005" s="101">
        <f>'6th 2'!B4</f>
        <v>307</v>
      </c>
      <c r="N4005" s="101">
        <f>'6th 3'!B4</f>
        <v>308</v>
      </c>
      <c r="O4005" s="101">
        <f>'6th 4'!B4</f>
        <v>309</v>
      </c>
      <c r="P4005" s="101">
        <f>'6th 5'!B4</f>
        <v>310</v>
      </c>
      <c r="Q4005" s="101">
        <f>'6th 6'!B4</f>
        <v>0</v>
      </c>
      <c r="R4005" s="101">
        <f>'6th 7'!B4</f>
        <v>0</v>
      </c>
      <c r="S4005" s="429" t="s">
        <v>0</v>
      </c>
      <c r="T4005" s="429" t="s">
        <v>3</v>
      </c>
      <c r="U4005" s="431" t="s">
        <v>2</v>
      </c>
      <c r="V4005" s="433" t="s">
        <v>62</v>
      </c>
      <c r="W4005" s="434"/>
      <c r="X4005" s="434"/>
      <c r="Y4005" s="162" t="str">
        <f>IF(X4006&gt;=4,"A+",IF(X4006&gt;=3.75,"A",IF(X4006&gt;=3.5,"A-",IF(X4006&gt;=3.25,"B+",IF(X4006&gt;=3,"B",IF(X4006&gt;=2.75,"B-",IF(X4006&gt;=2.5,"C+",IF(X4006&gt;=2,"C","F"))))))))</f>
        <v>F</v>
      </c>
      <c r="Z4005" s="510"/>
    </row>
    <row r="4006" spans="1:26" ht="65.25" customHeight="1">
      <c r="A4006" s="77" t="s">
        <v>63</v>
      </c>
      <c r="B4006" s="78"/>
      <c r="C4006" s="79">
        <f>IF('5th 1'!C71&gt;0,'5th 1'!D6,IF('5th 1'!K71&gt;0,'5th 1'!L6,IF('5th 1'!S71&gt;0,'5th 1'!T6,0)))</f>
        <v>0</v>
      </c>
      <c r="D4006" s="79">
        <f>IF('5th 2'!C71&gt;0,'5th 2'!D6,IF('5th 2'!K71&gt;0,'5th 2'!L6,IF('5th 2'!S71&gt;0,'5th 2'!T6,0)))</f>
        <v>0</v>
      </c>
      <c r="E4006" s="79">
        <f>IF('5th 3'!C71&gt;0,'5th 3'!D6,IF('5th 3'!K71&gt;0,'5th 3'!L6,IF('5th 3'!S71&gt;0,'5th 3'!T6,0)))</f>
        <v>0</v>
      </c>
      <c r="F4006" s="79">
        <f>IF('5th 4'!C71&gt;0,'5th 4'!D6,IF('5th 4'!K71&gt;0,'5th 4'!L6,IF('5th 4'!S71&gt;0,'5th 4'!T6,0)))</f>
        <v>0</v>
      </c>
      <c r="G4006" s="79">
        <f>IF('5th 5'!C71&gt;0,'5th 5'!D6,IF('5th 5'!K71&gt;0,'5th 5'!L6,IF('5th 5'!S71&gt;0,'5th 5'!T6,0)))</f>
        <v>0</v>
      </c>
      <c r="H4006" s="79">
        <f>IF('5th 6'!C71&gt;0,'5th 6'!D6,IF('5th 6'!K71&gt;0,'5th 6'!L6,IF('5th 6'!S71&gt;0,'5th 6'!T6,0)))</f>
        <v>0</v>
      </c>
      <c r="I4006" s="481"/>
      <c r="J4006" s="481"/>
      <c r="K4006" s="482"/>
      <c r="L4006" s="79">
        <f>IF('6th 1'!C71&gt;0,'6th 1'!D6,IF('6th 1'!K71&gt;0,'6th 1'!L6,IF('6th 1'!S71&gt;0,'6th 1'!T6,0)))</f>
        <v>0</v>
      </c>
      <c r="M4006" s="79">
        <f>IF('6th 2'!C71&gt;0,'6th 2'!D6,IF('6th 2'!K71&gt;0,'6th 2'!L6,IF('6th 2'!S71&gt;0,'6th 2'!T6,0)))</f>
        <v>0</v>
      </c>
      <c r="N4006" s="79">
        <f>IF('6th 3'!C71&gt;0,'6th 3'!D6,IF('6th 3'!K71&gt;0,'6th 3'!L6,IF('6th 3'!S71&gt;0,'6th 3'!T6,0)))</f>
        <v>0</v>
      </c>
      <c r="O4006" s="79">
        <f>IF('6th 4'!C71&gt;0,'6th 4'!D6,IF('6th 4'!K71&gt;0,'6th 4'!L6,IF('6th 4'!S71&gt;0,'6th 4'!T6,0)))</f>
        <v>0</v>
      </c>
      <c r="P4006" s="79">
        <f>IF('6th 5'!C71&gt;0,'6th 5'!D6,IF('6th 5'!K71&gt;0,'6th 5'!L6,IF('6th 5'!S71&gt;0,'6th 5'!T6,0)))</f>
        <v>0</v>
      </c>
      <c r="Q4006" s="79">
        <f>IF('6th 6'!C71&gt;0,'6th 6'!D6,IF('6th 6'!K71&gt;0,'6th 6'!L6,IF('6th 6'!S71&gt;0,'6th 6'!T6,0)))</f>
        <v>0</v>
      </c>
      <c r="R4006" s="79">
        <f>IF('6th 7'!C71&gt;0,'6th 7'!D6,IF('6th 7'!K71&gt;0,'6th 7'!L6,IF('6th 7'!S71&gt;0,'6th 7'!T6,0)))</f>
        <v>0</v>
      </c>
      <c r="S4006" s="429"/>
      <c r="T4006" s="429"/>
      <c r="U4006" s="431"/>
      <c r="V4006" s="335">
        <f>IF(I4008&gt;0,(V4011+V3993),0)</f>
        <v>0</v>
      </c>
      <c r="W4006" s="254">
        <f>IF(I4008&gt;0,(W4011+W3993),0)</f>
        <v>0</v>
      </c>
      <c r="X4006" s="336">
        <f>IF(S4008&gt;0,(W4006/94.5),IF(I4008&gt;0,(W4006/78),0))</f>
        <v>0</v>
      </c>
      <c r="Y4006" s="163">
        <f>IF(X4006&gt;=2.5,Y4005,IF(X4006&gt;=2.25,"C",IF(X4006&gt;=2,"D",IF(X4006=0,0,"F"))))</f>
        <v>0</v>
      </c>
      <c r="Z4006" s="510"/>
    </row>
    <row r="4007" spans="1:26" ht="16.5">
      <c r="A4007" s="77" t="s">
        <v>12</v>
      </c>
      <c r="B4007" s="78"/>
      <c r="C4007" s="102">
        <f>IF('5th 1'!C71&gt;0,'5th 1'!H4,IF('5th 1'!K71&gt;0,'5th 1'!P4,IF('5th 1'!S71&gt;0,'5th 1'!X4,0)))</f>
        <v>0</v>
      </c>
      <c r="D4007" s="102">
        <f>IF('5th 2'!C71&gt;0,'5th 2'!H4,IF('5th 2'!K71&gt;0,'5th 2'!P4,IF('5th 2'!S71&gt;0,'5th 2'!X4,0)))</f>
        <v>0</v>
      </c>
      <c r="E4007" s="102">
        <f>IF('5th 3'!C71&gt;0,'5th 3'!H4,IF('5th 3'!K71&gt;0,'5th 3'!P4,IF('5th 3'!S71&gt;0,'5th 3'!X4,0)))</f>
        <v>0</v>
      </c>
      <c r="F4007" s="102">
        <f>IF('5th 4'!C71&gt;0,'5th 4'!H4,IF('5th 4'!K71&gt;0,'5th 4'!P4,IF('5th 4'!S71&gt;0,'5th 4'!X4,0)))</f>
        <v>0</v>
      </c>
      <c r="G4007" s="102">
        <f>IF('5th 5'!C71&gt;0,'5th 5'!H4,IF('5th 5'!K71&gt;0,'5th 5'!P4,IF('5th 5'!S71&gt;0,'5th 5'!X4,0)))</f>
        <v>0</v>
      </c>
      <c r="H4007" s="102">
        <f>IF('5th 6'!C71&gt;0,'5th 6'!H4,IF('5th 6'!K71&gt;0,'5th 6'!P4,IF('5th 6'!S71&gt;0,'5th 6'!X4,0)))</f>
        <v>0</v>
      </c>
      <c r="I4007" s="481"/>
      <c r="J4007" s="481"/>
      <c r="K4007" s="482"/>
      <c r="L4007" s="102">
        <f>IF('6th 1'!C71&gt;0,'6th 1'!H4,IF('6th 1'!K71&gt;0,'6th 1'!P4,IF('6th 1'!S71&gt;0,'6th 1'!X4,0)))</f>
        <v>0</v>
      </c>
      <c r="M4007" s="102">
        <f>IF('6th 2'!C71&gt;0,'6th 2'!H4,IF('6th 2'!K71&gt;0,'6th 2'!P4,IF('6th 2'!S71&gt;0,'6th 2'!X4,0)))</f>
        <v>0</v>
      </c>
      <c r="N4007" s="102">
        <f>IF('6th 3'!C71&gt;0,'6th 3'!H4,IF('6th 3'!K71&gt;0,'6th 3'!P4,IF('6th 3'!S71&gt;0,'6th 3'!X4,0)))</f>
        <v>0</v>
      </c>
      <c r="O4007" s="102">
        <f>IF('6th 4'!C71&gt;0,'6th 4'!H4,IF('6th 4'!K71&gt;0,'6th 4'!P4,IF('6th 4'!S71&gt;0,'6th 4'!X4,0)))</f>
        <v>0</v>
      </c>
      <c r="P4007" s="102">
        <f>IF('6th 5'!C71&gt;0,'6th 5'!H4,IF('6th 5'!K71&gt;0,'6th 5'!P4,IF('6th 5'!S71&gt;0,'6th 5'!X4,0)))</f>
        <v>0</v>
      </c>
      <c r="Q4007" s="102">
        <f>IF('6th 6'!C71&gt;0,'6th 6'!H4,IF('6th 6'!K71&gt;0,'6th 6'!#REF!,IF('6th 6'!S71&gt;0,'6th 6'!X4,0)))</f>
        <v>0</v>
      </c>
      <c r="R4007" s="102">
        <f>IF('6th 7'!C71&gt;0,'6th 7'!H4,IF('6th 7'!K71&gt;0,'6th 7'!P4,IF('6th 7'!S71&gt;0,'6th 7'!X4,0)))</f>
        <v>0</v>
      </c>
      <c r="S4007" s="430"/>
      <c r="T4007" s="430"/>
      <c r="U4007" s="432"/>
      <c r="V4007" s="460" t="s">
        <v>41</v>
      </c>
      <c r="W4007" s="461"/>
      <c r="X4007" s="461"/>
      <c r="Y4007" s="462"/>
      <c r="Z4007" s="510"/>
    </row>
    <row r="4008" spans="1:26" ht="17.25" thickBot="1">
      <c r="A4008" s="77" t="s">
        <v>11</v>
      </c>
      <c r="B4008" s="78"/>
      <c r="C4008" s="102">
        <v>100</v>
      </c>
      <c r="D4008" s="102">
        <v>100</v>
      </c>
      <c r="E4008" s="102">
        <v>100</v>
      </c>
      <c r="F4008" s="102">
        <v>100</v>
      </c>
      <c r="G4008" s="102">
        <v>100</v>
      </c>
      <c r="H4008" s="102">
        <v>100</v>
      </c>
      <c r="I4008" s="465">
        <f>(C4012*C4007)+(D4012*D4007)+(E4012*E4007)+(F4012*F4007)+(G4012*G4007)+(H4012*H4007)</f>
        <v>0</v>
      </c>
      <c r="J4008" s="84"/>
      <c r="K4008" s="103" t="e">
        <f>IF(J4010&gt;=4,"A+",IF(J4010&gt;=3.75,"A",IF(J4010&gt;=3.5,"A-",IF(J4010&gt;=3.25,"B+",IF(J4010&gt;=3,"B",IF(J4010&gt;=2.75,"B-",IF(J4010&gt;=2.5,"C+",IF(J4010&gt;=2,"C","F"))))))))</f>
        <v>#DIV/0!</v>
      </c>
      <c r="L4008" s="102">
        <v>100</v>
      </c>
      <c r="M4008" s="102">
        <v>100</v>
      </c>
      <c r="N4008" s="102">
        <v>100</v>
      </c>
      <c r="O4008" s="102">
        <v>100</v>
      </c>
      <c r="P4008" s="102">
        <v>100</v>
      </c>
      <c r="Q4008" s="102">
        <v>100</v>
      </c>
      <c r="R4008" s="102">
        <v>100</v>
      </c>
      <c r="S4008" s="465">
        <f>(L4012*L4007)+(M4012*M4007)+(N4012*N4007)+(O4012*O4007)+(P4012*P4007)+(Q4012*Q4007)+(R4012*R4007)</f>
        <v>0</v>
      </c>
      <c r="T4008" s="84"/>
      <c r="U4008" s="103" t="e">
        <f>IF(T4010&gt;=4,"A+",IF(T4010&gt;=3.75,"A",IF(T4010&gt;=3.5,"A-",IF(T4010&gt;=3.25,"B+",IF(T4010&gt;=3,"B",IF(T4010&gt;=2.75,"B-",IF(T4010&gt;=2.5,"C+",IF(T4010&gt;=2,"C","F"))))))))</f>
        <v>#DIV/0!</v>
      </c>
      <c r="V4008" s="467" t="s">
        <v>29</v>
      </c>
      <c r="W4008" s="469" t="s">
        <v>0</v>
      </c>
      <c r="X4008" s="469" t="s">
        <v>3</v>
      </c>
      <c r="Y4008" s="476" t="s">
        <v>2</v>
      </c>
      <c r="Z4008" s="510"/>
    </row>
    <row r="4009" spans="1:26" ht="17.25" thickTop="1">
      <c r="A4009" s="77" t="s">
        <v>28</v>
      </c>
      <c r="B4009" s="86"/>
      <c r="C4009" s="104">
        <f>IF('5th 1'!C71&gt;0,'5th 1'!C71,IF('5th 1'!K71&gt;0,'5th 1'!K71,IF('5th 1'!S71&gt;0,'5th 1'!S71,0)))</f>
        <v>0</v>
      </c>
      <c r="D4009" s="104">
        <f>IF('5th 2'!C71&gt;0,'5th 2'!C71,IF('5th 2'!K71&gt;0,'5th 2'!K71,IF('5th 2'!S71&gt;0,'5th 2'!S71,0)))</f>
        <v>0</v>
      </c>
      <c r="E4009" s="104">
        <f>IF('5th 3'!C71&gt;0,'5th 3'!C71,IF('5th 3'!K71&gt;0,'5th 3'!K71,IF('5th 3'!S71&gt;0,'5th 3'!S71,0)))</f>
        <v>0</v>
      </c>
      <c r="F4009" s="104">
        <f>IF('5th 4'!C71&gt;0,'5th 4'!C71,IF('5th 4'!K71&gt;0,'5th 4'!K71,IF('5th 4'!S71&gt;0,'5th 4'!S71,0)))</f>
        <v>0</v>
      </c>
      <c r="G4009" s="104">
        <f>IF('5th 5'!C71&gt;0,'5th 5'!C71,IF('5th 5'!K71&gt;0,'5th 5'!K71,IF('5th 5'!S71&gt;0,'5th 5'!S71,0)))</f>
        <v>0</v>
      </c>
      <c r="H4009" s="104">
        <f>IF('5th 6'!C71&gt;0,'5th 6'!C71,IF('5th 6'!K71&gt;0,'5th 6'!K71,IF('5th 6'!S71&gt;0,'5th 6'!S71,0)))</f>
        <v>0</v>
      </c>
      <c r="I4009" s="448"/>
      <c r="J4009" s="98"/>
      <c r="K4009" s="90"/>
      <c r="L4009" s="104">
        <f>IF('6th 1'!C71&gt;0,'6th 1'!C71,IF('6th 1'!K71&gt;0,'6th 1'!K71,IF('6th 1'!S71&gt;0,'6th 1'!S71,0)))</f>
        <v>0</v>
      </c>
      <c r="M4009" s="104">
        <f>IF('6th 2'!C71&gt;0,'6th 2'!C71,IF('6th 2'!K71&gt;0,'6th 2'!K71,IF('6th 2'!S71&gt;0,'6th 2'!S71,0)))</f>
        <v>0</v>
      </c>
      <c r="N4009" s="104">
        <f>IF('6th 3'!C71&gt;0,'6th 3'!C71,IF('6th 3'!K71&gt;0,'6th 3'!K71,IF('6th 3'!S71&gt;0,'6th 3'!S71,0)))</f>
        <v>0</v>
      </c>
      <c r="O4009" s="104">
        <f>IF('6th 4'!C71&gt;0,'6th 4'!C71,IF('6th 4'!K71&gt;0,'6th 4'!K71,IF('6th 4'!S71&gt;0,'6th 4'!S71,0)))</f>
        <v>0</v>
      </c>
      <c r="P4009" s="104">
        <f>IF('6th 5'!C71&gt;0,'6th 5'!C71,IF('6th 5'!K71&gt;0,'6th 5'!K71,IF('6th 5'!S71&gt;0,'6th 5'!S71,0)))</f>
        <v>0</v>
      </c>
      <c r="Q4009" s="104">
        <f>IF('6th 6'!C71&gt;0,'6th 6'!C71,IF('6th 6'!K71&gt;0,'6th 6'!K71,IF('6th 6'!S71&gt;0,'6th 6'!S71,0)))</f>
        <v>0</v>
      </c>
      <c r="R4009" s="104">
        <f>IF('6th 7'!C71&gt;0,'6th 7'!C71,IF('6th 7'!K71&gt;0,'6th 7'!K71,IF('6th 7'!S71&gt;0,'6th 7'!S71,0)))</f>
        <v>0</v>
      </c>
      <c r="S4009" s="448"/>
      <c r="T4009" s="98"/>
      <c r="U4009" s="90"/>
      <c r="V4009" s="468"/>
      <c r="W4009" s="470"/>
      <c r="X4009" s="471"/>
      <c r="Y4009" s="477"/>
      <c r="Z4009" s="510"/>
    </row>
    <row r="4010" spans="1:26" ht="16.5" customHeight="1">
      <c r="A4010" s="423" t="s">
        <v>26</v>
      </c>
      <c r="B4010" s="91" t="s">
        <v>60</v>
      </c>
      <c r="C4010" s="104">
        <f>IF('5th 1'!C71&gt;0,'5th 1'!J71,IF('5th 1'!K71&gt;0,'5th 1'!R71,IF('5th 1'!S71&gt;0,'5th 1'!Z71,0)))</f>
        <v>0</v>
      </c>
      <c r="D4010" s="104">
        <f>IF('5th 2'!C71&gt;0,'5th 2'!J71,IF('5th 2'!K71&gt;0,'5th 2'!R71,IF('5th 2'!S71&gt;0,'5th 2'!Z71,0)))</f>
        <v>0</v>
      </c>
      <c r="E4010" s="104">
        <f>IF('5th 3'!C71&gt;0,'5th 3'!J71,IF('5th 3'!K71&gt;0,'5th 3'!R71,IF('5th 3'!S71&gt;0,'5th 3'!Z71,0)))</f>
        <v>0</v>
      </c>
      <c r="F4010" s="104">
        <f>IF('5th 4'!C71&gt;0,'5th 4'!J71,IF('5th 4'!K71&gt;0,'5th 4'!R71,IF('5th 4'!S71&gt;0,'5th 4'!Z71,0)))</f>
        <v>0</v>
      </c>
      <c r="G4010" s="104">
        <f>IF('5th 5'!C71&gt;0,'5th 5'!J71,IF('5th 5'!K71&gt;0,'5th 5'!R71,IF('5th 5'!S71&gt;0,'5th 5'!Z71,0)))</f>
        <v>0</v>
      </c>
      <c r="H4010" s="104">
        <f>IF('5th 6'!C71&gt;0,'5th 6'!J71,IF('5th 6'!K71&gt;0,'5th 6'!R71,IF('5th 6'!S71&gt;0,'5th 6'!Z71,0)))</f>
        <v>0</v>
      </c>
      <c r="I4010" s="448"/>
      <c r="J4010" s="440" t="e">
        <f>I4008/(C4007+D4007+E4007+F4007+G4007+H4007)</f>
        <v>#DIV/0!</v>
      </c>
      <c r="K4010" s="442" t="e">
        <f>IF(J4010&gt;=2.5,K4008,IF(J4010&gt;=2.25,"C",IF(J4010&gt;=2,"D",IF(J4010=0,0,"F"))))</f>
        <v>#DIV/0!</v>
      </c>
      <c r="L4010" s="107">
        <f>IF('6th 1'!C71&gt;0,'6th 1'!J71,IF('6th 1'!K71&gt;0,'6th 1'!R71,IF('6th 1'!S71&gt;0,'6th 1'!Z71,0)))</f>
        <v>0</v>
      </c>
      <c r="M4010" s="104">
        <f>IF('6th 2'!C71&gt;0,'6th 2'!J71,IF('6th 2'!K71&gt;0,'6th 2'!R71,IF('6th 2'!S71&gt;0,'6th 2'!Z71,0)))</f>
        <v>0</v>
      </c>
      <c r="N4010" s="104">
        <f>IF('6th 3'!C71&gt;0,'6th 3'!J71,IF('6th 3'!K71&gt;0,'6th 3'!R71,IF('6th 3'!S71&gt;0,'6th 3'!Z71,0)))</f>
        <v>0</v>
      </c>
      <c r="O4010" s="104">
        <f>IF('6th 4'!C71&gt;0,'6th 4'!J71,IF('6th 4'!K71&gt;0,'6th 4'!R71,IF('6th 4'!S71&gt;0,'6th 4'!Z71,0)))</f>
        <v>0</v>
      </c>
      <c r="P4010" s="104">
        <f>IF('6th 5'!C71&gt;0,'6th 5'!J71,IF('6th 5'!K71&gt;0,'6th 5'!R71,IF('6th 5'!S71&gt;0,'6th 5'!Z71,0)))</f>
        <v>0</v>
      </c>
      <c r="Q4010" s="104">
        <f>IF('6th 6'!C71&gt;0,'6th 6'!J71,IF('6th 6'!K71&gt;0,'6th 6'!R71,IF('6th 6'!S71&gt;0,'6th 6'!Z71,0)))</f>
        <v>0</v>
      </c>
      <c r="R4010" s="104">
        <f>IF('6th 7'!C71&gt;0,'6th 7'!J71,IF('6th 7'!K71&gt;0,'6th 7'!R71,IF('6th 7'!S71&gt;0,'6th 7'!Z71,0)))</f>
        <v>0</v>
      </c>
      <c r="S4010" s="448"/>
      <c r="T4010" s="440" t="e">
        <f>S4008/(L4007+M4007+N4007+O4007+P4007+Q4007+R4007)</f>
        <v>#DIV/0!</v>
      </c>
      <c r="U4010" s="442" t="e">
        <f>IF(T4010&gt;=2.5,U4008,IF(T4010&gt;=2.25,"C",IF(T4010&gt;=2,"D",IF(T4010=0,0,"F"))))</f>
        <v>#DIV/0!</v>
      </c>
      <c r="V4010" s="443" t="s">
        <v>40</v>
      </c>
      <c r="W4010" s="443"/>
      <c r="X4010" s="443"/>
      <c r="Y4010" s="443"/>
      <c r="Z4010" s="510"/>
    </row>
    <row r="4011" spans="1:26" ht="16.5" customHeight="1">
      <c r="A4011" s="424"/>
      <c r="B4011" s="91" t="s">
        <v>67</v>
      </c>
      <c r="C4011" s="117">
        <f>'5th 1'!AA71</f>
        <v>0</v>
      </c>
      <c r="D4011" s="117">
        <f>'5th 2'!AA71</f>
        <v>0</v>
      </c>
      <c r="E4011" s="117">
        <f>'5th 3'!AA71</f>
        <v>0</v>
      </c>
      <c r="F4011" s="117">
        <f>'5th 4'!AA71</f>
        <v>0</v>
      </c>
      <c r="G4011" s="117">
        <f>'5th 5'!AA71</f>
        <v>0</v>
      </c>
      <c r="H4011" s="117">
        <f>'5th 6'!AA71</f>
        <v>0</v>
      </c>
      <c r="I4011" s="448"/>
      <c r="J4011" s="441"/>
      <c r="K4011" s="442"/>
      <c r="L4011" s="118">
        <f>'6th 1'!AA71</f>
        <v>0</v>
      </c>
      <c r="M4011" s="117">
        <f>'6th 2'!AA71</f>
        <v>0</v>
      </c>
      <c r="N4011" s="117">
        <f>'6th 3'!AA71</f>
        <v>0</v>
      </c>
      <c r="O4011" s="117">
        <f>'6th 4'!AA71</f>
        <v>0</v>
      </c>
      <c r="P4011" s="117">
        <f>'6th 5'!AA71</f>
        <v>0</v>
      </c>
      <c r="Q4011" s="117">
        <f>'6th 6'!AA71</f>
        <v>0</v>
      </c>
      <c r="R4011" s="117">
        <f>'6th 7'!AA71</f>
        <v>0</v>
      </c>
      <c r="S4011" s="448"/>
      <c r="T4011" s="441"/>
      <c r="U4011" s="442"/>
      <c r="V4011" s="444">
        <f>IF((C4012+C4014)=0,0,C4007)+IF((D4012+D4014)=0,0,D4007)+IF((E4012+E4014)=0,0,E4007)+IF((F4012+F4014)=0,0,F4007)+IF((G4012+G4014)=0,0,G4007)+IF((H4012+H4014)=0,0,H4007)+IF((L4012+L4014)=0,0,L4007)+IF((M4012+M4014)=0,0,M4007)+IF((N4012+N4014)=0,0,N4007)+IF((O4012+O4014)=0,0,O4007)+IF((P4012+P4014)=0,0,P4007)+IF((Q4012+Q4014)=0,0,Q4007)+IF((R4012+R4014)=0,0,R4007)+IF(G4031&gt;0,1.5,0)</f>
        <v>0</v>
      </c>
      <c r="W4011" s="447">
        <f>I4008+S4008+(G4031*1.5)</f>
        <v>0</v>
      </c>
      <c r="X4011" s="440" t="e">
        <f>IF(S4008&gt;0,(W4011/31.5),J4010)</f>
        <v>#DIV/0!</v>
      </c>
      <c r="Y4011" s="164" t="e">
        <f>IF(X4011&gt;=4,"A+",IF(X4011&gt;=3.75,"A",IF(X4011&gt;=3.5,"A-",IF(X4011&gt;=3.25,"B+",IF(X4011&gt;=3,"B",IF(X4011&gt;=2.75,"B-",IF(X4011&gt;=2.5,"C+",IF(X4011&gt;=2,"C","F"))))))))</f>
        <v>#DIV/0!</v>
      </c>
      <c r="Z4011" s="510"/>
    </row>
    <row r="4012" spans="1:26" ht="16.5">
      <c r="A4012" s="424"/>
      <c r="B4012" s="91" t="s">
        <v>1</v>
      </c>
      <c r="C4012" s="104">
        <f>'5th 1'!AC71</f>
        <v>0</v>
      </c>
      <c r="D4012" s="104">
        <f>'5th 2'!AC71</f>
        <v>0</v>
      </c>
      <c r="E4012" s="104">
        <f>'5th 3'!AC71</f>
        <v>0</v>
      </c>
      <c r="F4012" s="104">
        <f>'5th 4'!AC71</f>
        <v>0</v>
      </c>
      <c r="G4012" s="104">
        <f>'5th 5'!AC71</f>
        <v>0</v>
      </c>
      <c r="H4012" s="104">
        <f>'5th 6'!AC71</f>
        <v>0</v>
      </c>
      <c r="I4012" s="448"/>
      <c r="J4012" s="98"/>
      <c r="K4012" s="110"/>
      <c r="L4012" s="107">
        <f>'6th 1'!AC71</f>
        <v>0</v>
      </c>
      <c r="M4012" s="104">
        <f>'6th 2'!AC71</f>
        <v>0</v>
      </c>
      <c r="N4012" s="104">
        <f>'6th 3'!AC71</f>
        <v>0</v>
      </c>
      <c r="O4012" s="104">
        <f>'6th 4'!AC71</f>
        <v>0</v>
      </c>
      <c r="P4012" s="104">
        <f>'6th 5'!AC71</f>
        <v>0</v>
      </c>
      <c r="Q4012" s="104">
        <f>'6th 6'!AC71</f>
        <v>0</v>
      </c>
      <c r="R4012" s="104">
        <f>'6th 7'!AC71</f>
        <v>0</v>
      </c>
      <c r="S4012" s="448"/>
      <c r="T4012" s="98"/>
      <c r="U4012" s="110"/>
      <c r="V4012" s="445"/>
      <c r="W4012" s="448"/>
      <c r="X4012" s="441"/>
      <c r="Y4012" s="451" t="e">
        <f>IF(S4008&gt;0,(IF(X4011&gt;=2.5,Y4011,IF(X4011&gt;=2.25,"C",IF(X4011&gt;=2,"D","F")))),K4010)</f>
        <v>#DIV/0!</v>
      </c>
      <c r="Z4012" s="510"/>
    </row>
    <row r="4013" spans="1:26" ht="17.25" customHeight="1" thickBot="1">
      <c r="A4013" s="424"/>
      <c r="B4013" s="91" t="s">
        <v>2</v>
      </c>
      <c r="C4013" s="104" t="str">
        <f>'5th 1'!AB71</f>
        <v/>
      </c>
      <c r="D4013" s="104" t="str">
        <f>'5th 2'!AB71</f>
        <v/>
      </c>
      <c r="E4013" s="104" t="str">
        <f>'5th 3'!AB71</f>
        <v/>
      </c>
      <c r="F4013" s="104" t="str">
        <f>'5th 4'!AB71</f>
        <v/>
      </c>
      <c r="G4013" s="104" t="str">
        <f>'5th 5'!AB71</f>
        <v/>
      </c>
      <c r="H4013" s="104" t="str">
        <f>'5th 6'!AB71</f>
        <v/>
      </c>
      <c r="I4013" s="448"/>
      <c r="J4013" s="98"/>
      <c r="K4013" s="109"/>
      <c r="L4013" s="111" t="str">
        <f>'6th 1'!AB71</f>
        <v/>
      </c>
      <c r="M4013" s="104" t="str">
        <f>'6th 2'!AB71</f>
        <v/>
      </c>
      <c r="N4013" s="104" t="str">
        <f>'6th 3'!AB71</f>
        <v/>
      </c>
      <c r="O4013" s="104" t="str">
        <f>'6th 4'!AB71</f>
        <v/>
      </c>
      <c r="P4013" s="104" t="str">
        <f>'6th 5'!AB71</f>
        <v/>
      </c>
      <c r="Q4013" s="104" t="str">
        <f>'6th 6'!AB71</f>
        <v/>
      </c>
      <c r="R4013" s="104" t="str">
        <f>'6th 7'!AB71</f>
        <v/>
      </c>
      <c r="S4013" s="448"/>
      <c r="T4013" s="98"/>
      <c r="U4013" s="109"/>
      <c r="V4013" s="446"/>
      <c r="W4013" s="449"/>
      <c r="X4013" s="450"/>
      <c r="Y4013" s="452"/>
      <c r="Z4013" s="510"/>
    </row>
    <row r="4014" spans="1:26" ht="17.25" thickTop="1">
      <c r="A4014" s="413" t="s">
        <v>127</v>
      </c>
      <c r="B4014" s="91" t="s">
        <v>1</v>
      </c>
      <c r="C4014" s="104">
        <f>'5th 1'!AD71</f>
        <v>0</v>
      </c>
      <c r="D4014" s="104">
        <f>'5th 2'!AD71</f>
        <v>0</v>
      </c>
      <c r="E4014" s="104">
        <f>'5th 3'!AD71</f>
        <v>0</v>
      </c>
      <c r="F4014" s="104">
        <f>'5th 4'!AD71</f>
        <v>0</v>
      </c>
      <c r="G4014" s="104">
        <f>'5th 5'!AD71</f>
        <v>0</v>
      </c>
      <c r="H4014" s="104">
        <f>'5th 6'!AD71</f>
        <v>0</v>
      </c>
      <c r="I4014" s="415">
        <f>(C4014*C4007)+(D4014*D4007)+(E4014*E4007)+(F4014*F4007)+(G4014*G4007)+(H4014*H4007)</f>
        <v>0</v>
      </c>
      <c r="J4014" s="417">
        <f>IF(C4014&gt;0,(C4012*C4007),0)+IF(D4014&gt;0,(D4012*D4007),0)+IF(E4014&gt;0,(E4012*E4007),0)+IF(F4014&gt;0,(F4012*F4007),0)+IF(G4014&gt;0,(G4012*G4007),0)+IF(H4014&gt;0,(H4012*H4007),0)</f>
        <v>0</v>
      </c>
      <c r="K4014" s="418">
        <f>IF(C4014&gt;C4012,((C4014*C4007)-(C4012*C4007)),0)+IF(D4014&gt;D4012,((D4014*D4007)-(D4012*D4007)),0)+IF(E4014&gt;E4012,((E4014*E4007)-(E4012*E4007)),0)+IF(F4014&gt;F4012,((F4014*F4007)-(F4012*F4007)),0)+IF(G4014&gt;G4012,((G4014*G4007)-(G4012*G4007)),0)+IF(H4014&gt;H4012,((H4014*H4007)-(H4012*H4007)),0)</f>
        <v>0</v>
      </c>
      <c r="L4014" s="165">
        <f>'6th 1'!AD71</f>
        <v>0</v>
      </c>
      <c r="M4014" s="104">
        <f>'6th 2'!AD71</f>
        <v>0</v>
      </c>
      <c r="N4014" s="104">
        <f>'6th 3'!AD71</f>
        <v>0</v>
      </c>
      <c r="O4014" s="104">
        <f>'6th 4'!AD71</f>
        <v>0</v>
      </c>
      <c r="P4014" s="104">
        <f>'6th 5'!AD71</f>
        <v>0</v>
      </c>
      <c r="Q4014" s="104">
        <f>'6th 6'!AD71</f>
        <v>0</v>
      </c>
      <c r="R4014" s="104">
        <f>'6th 7'!AD71</f>
        <v>0</v>
      </c>
      <c r="S4014" s="403">
        <f>(L4014*L4007)+(M4014*M4007)+(N4014*N4007)+(O4014*O4007)+(P4014*P4007)+(Q4014*Q4007)+(R4014*R4007)</f>
        <v>0</v>
      </c>
      <c r="T4014" s="417">
        <f>IF(L4014&gt;0,(L4012*L4007),0)+IF(M4014&gt;0,(M4012*M4007),0)+IF(N4014&gt;0,(N4012*N4007),0)+IF(O4014&gt;0,(O4012*O4007),0)+IF(P4014&gt;0,(P4012*P4007),0)+IF(Q4014&gt;0,(Q4012*Q4007),0)+IF(R4014&gt;0,(R4012*R4007),0)</f>
        <v>0</v>
      </c>
      <c r="U4014" s="399">
        <f>IF(L4014&gt;L4012,((L4014*L4007)-(L4012*L4007)),0)+IF(M4014&gt;M4012,((M4014*M4007)-(M4012*M4007)),0)+IF(N4014&gt;N4012,((N4014*N4007)-(N4012*N4007)),0)+IF(O4014&gt;O4012,((O4014*O4007)-(O4012*O4007)),0)+IF(P4014&gt;P4012,((P4014*P4007)-(P4012*P4007)),0)+IF(Q4014&gt;Q4012,((Q4014*Q4007)-(Q4012*Q4007)),0)+IF(R4014&gt;R4012,((R4014*R4007)-(R4012*R4007)),0)</f>
        <v>0</v>
      </c>
      <c r="V4014" s="401">
        <f>I4014+S4014</f>
        <v>0</v>
      </c>
      <c r="W4014" s="436">
        <f>J4014+T4014</f>
        <v>0</v>
      </c>
      <c r="X4014" s="438">
        <f>K4014+U4014</f>
        <v>0</v>
      </c>
      <c r="Y4014" s="405">
        <f>IF(V4006&gt;0,(X4014+Y4001),0)</f>
        <v>0</v>
      </c>
      <c r="Z4014" s="510"/>
    </row>
    <row r="4015" spans="1:26" ht="15.75" customHeight="1" thickBot="1">
      <c r="A4015" s="414"/>
      <c r="B4015" s="157" t="s">
        <v>23</v>
      </c>
      <c r="C4015" s="181" t="str">
        <f>'5th 1'!AE71</f>
        <v/>
      </c>
      <c r="D4015" s="181" t="str">
        <f>'5th 2'!AE71</f>
        <v/>
      </c>
      <c r="E4015" s="181" t="str">
        <f>'5th 3'!AE71</f>
        <v/>
      </c>
      <c r="F4015" s="181" t="str">
        <f>'5th 4'!AE71</f>
        <v/>
      </c>
      <c r="G4015" s="181" t="str">
        <f>'5th 5'!AE71</f>
        <v/>
      </c>
      <c r="H4015" s="181" t="str">
        <f>'5th 6'!AE71</f>
        <v/>
      </c>
      <c r="I4015" s="416"/>
      <c r="J4015" s="416"/>
      <c r="K4015" s="419"/>
      <c r="L4015" s="181" t="str">
        <f>'6th 1'!AE71</f>
        <v/>
      </c>
      <c r="M4015" s="181" t="str">
        <f>'6th 2'!AE71</f>
        <v/>
      </c>
      <c r="N4015" s="181" t="str">
        <f>'6th 3'!AE71</f>
        <v/>
      </c>
      <c r="O4015" s="181" t="str">
        <f>'6th 4'!AE71</f>
        <v/>
      </c>
      <c r="P4015" s="181" t="str">
        <f>'6th 5'!AE71</f>
        <v/>
      </c>
      <c r="Q4015" s="181" t="str">
        <f>'6th 6'!AE71</f>
        <v/>
      </c>
      <c r="R4015" s="181" t="str">
        <f>'6th 7'!AE71</f>
        <v/>
      </c>
      <c r="S4015" s="420"/>
      <c r="T4015" s="420"/>
      <c r="U4015" s="400"/>
      <c r="V4015" s="402"/>
      <c r="W4015" s="437"/>
      <c r="X4015" s="439"/>
      <c r="Y4015" s="406"/>
      <c r="Z4015" s="510"/>
    </row>
    <row r="4016" spans="1:26" ht="21" customHeight="1" thickTop="1" thickBot="1">
      <c r="A4016" s="435" t="s">
        <v>32</v>
      </c>
      <c r="B4016" s="435"/>
      <c r="C4016" s="435"/>
      <c r="D4016" s="435"/>
      <c r="E4016" s="435"/>
      <c r="F4016" s="435"/>
      <c r="G4016" s="435"/>
      <c r="H4016" s="435"/>
      <c r="I4016" s="435"/>
      <c r="J4016" s="435"/>
      <c r="K4016" s="435"/>
      <c r="L4016" s="435"/>
      <c r="M4016" s="435"/>
      <c r="N4016" s="435"/>
      <c r="O4016" s="435"/>
      <c r="P4016" s="435"/>
      <c r="Q4016" s="435"/>
      <c r="R4016" s="435"/>
      <c r="S4016" s="435"/>
      <c r="T4016" s="435"/>
      <c r="U4016" s="435"/>
      <c r="V4016" s="435"/>
      <c r="W4016" s="435"/>
      <c r="X4016" s="435"/>
      <c r="Y4016" s="435"/>
      <c r="Z4016" s="510"/>
    </row>
    <row r="4017" spans="1:26" ht="17.25" thickTop="1" thickBot="1">
      <c r="A4017" s="425" t="s">
        <v>48</v>
      </c>
      <c r="B4017" s="426"/>
      <c r="C4017" s="426"/>
      <c r="D4017" s="426"/>
      <c r="E4017" s="426"/>
      <c r="F4017" s="426"/>
      <c r="G4017" s="426"/>
      <c r="H4017" s="426"/>
      <c r="I4017" s="426"/>
      <c r="J4017" s="426"/>
      <c r="K4017" s="427"/>
      <c r="L4017" s="426" t="s">
        <v>49</v>
      </c>
      <c r="M4017" s="426"/>
      <c r="N4017" s="426"/>
      <c r="O4017" s="426"/>
      <c r="P4017" s="426"/>
      <c r="Q4017" s="426"/>
      <c r="R4017" s="426"/>
      <c r="S4017" s="426"/>
      <c r="T4017" s="426"/>
      <c r="U4017" s="427"/>
      <c r="V4017" s="160"/>
      <c r="W4017" s="428" t="s">
        <v>39</v>
      </c>
      <c r="X4017" s="428"/>
      <c r="Y4017" s="161"/>
      <c r="Z4017" s="510"/>
    </row>
    <row r="4018" spans="1:26" ht="17.25" thickTop="1">
      <c r="A4018" s="99" t="s">
        <v>22</v>
      </c>
      <c r="B4018" s="100"/>
      <c r="C4018" s="101">
        <f>'7th 1'!B4</f>
        <v>401</v>
      </c>
      <c r="D4018" s="101">
        <f>'7th 2'!B4</f>
        <v>402</v>
      </c>
      <c r="E4018" s="101">
        <f>'7th 3'!B4</f>
        <v>403</v>
      </c>
      <c r="F4018" s="101">
        <f>'7th 4'!B4</f>
        <v>404</v>
      </c>
      <c r="G4018" s="101">
        <f>'7th 5'!B4</f>
        <v>405</v>
      </c>
      <c r="H4018" s="101">
        <f>'7th 6'!B4</f>
        <v>406</v>
      </c>
      <c r="I4018" s="429" t="s">
        <v>0</v>
      </c>
      <c r="J4018" s="429" t="s">
        <v>3</v>
      </c>
      <c r="K4018" s="431" t="s">
        <v>2</v>
      </c>
      <c r="L4018" s="101">
        <f>'8th 1'!B4</f>
        <v>407</v>
      </c>
      <c r="M4018" s="101">
        <f>'8th 2'!B4</f>
        <v>408</v>
      </c>
      <c r="N4018" s="101">
        <f>'8th 3'!B4</f>
        <v>409</v>
      </c>
      <c r="O4018" s="101">
        <f>'8th 4'!B4</f>
        <v>410</v>
      </c>
      <c r="P4018" s="101">
        <f>'8th 5'!B4</f>
        <v>411</v>
      </c>
      <c r="Q4018" s="101">
        <f>'8th 6'!B4</f>
        <v>412</v>
      </c>
      <c r="R4018" s="101">
        <f>'8th 7'!B4</f>
        <v>0</v>
      </c>
      <c r="S4018" s="429" t="s">
        <v>0</v>
      </c>
      <c r="T4018" s="429" t="s">
        <v>3</v>
      </c>
      <c r="U4018" s="431" t="s">
        <v>2</v>
      </c>
      <c r="V4018" s="433" t="s">
        <v>62</v>
      </c>
      <c r="W4018" s="434"/>
      <c r="X4018" s="434"/>
      <c r="Y4018" s="162" t="str">
        <f>IF(X4019&gt;=4,"A+",IF(X4019&gt;=3.75,"A",IF(X4019&gt;=3.5,"A-",IF(X4019&gt;=3.25,"B+",IF(X4019&gt;=3,"B",IF(X4019&gt;=2.75,"B-",IF(X4019&gt;=2.5,"C+",IF(X4019&gt;=2,"C","F"))))))))</f>
        <v>F</v>
      </c>
      <c r="Z4018" s="510"/>
    </row>
    <row r="4019" spans="1:26" ht="65.25" customHeight="1">
      <c r="A4019" s="77" t="s">
        <v>63</v>
      </c>
      <c r="B4019" s="86"/>
      <c r="C4019" s="79">
        <f>IF('7th 1'!C71&gt;0,'7th 1'!D6,IF('7th 1'!K71&gt;0,'7th 1'!L6,IF('7th 1'!S71&gt;0,'7th 1'!T6,0)))</f>
        <v>0</v>
      </c>
      <c r="D4019" s="79">
        <f>IF('7th 2'!C71&gt;0,'7th 2'!D6,IF('7th 2'!K71&gt;0,'7th 2'!L6,IF('7th 2'!S71&gt;0,'7th 2'!T6,0)))</f>
        <v>0</v>
      </c>
      <c r="E4019" s="79">
        <f>IF('7th 3'!C71&gt;0,'7th 3'!D6,IF('7th 3'!K71&gt;0,'7th 3'!L6,IF('7th 3'!S71&gt;0,'7th 3'!T6,0)))</f>
        <v>0</v>
      </c>
      <c r="F4019" s="79">
        <f>IF('7th 4'!C71&gt;0,'7th 4'!D6,IF('7th 4'!K71&gt;0,'7th 4'!L6,IF('7th 4'!S71&gt;0,'7th 4'!T6,0)))</f>
        <v>0</v>
      </c>
      <c r="G4019" s="79">
        <f>IF('7th 5'!C71&gt;0,'7th 5'!D6,IF('7th 5'!K71&gt;0,'7th 5'!L6,IF('7th 5'!S71&gt;0,'7th 5'!T6,0)))</f>
        <v>0</v>
      </c>
      <c r="H4019" s="79">
        <f>IF('7th 6'!C71&gt;0,'7th 6'!D6,IF('7th 6'!K71&gt;0,'7th 6'!L6,IF('7th 6'!S71&gt;0,'7th 6'!T6,0)))</f>
        <v>0</v>
      </c>
      <c r="I4019" s="429"/>
      <c r="J4019" s="429"/>
      <c r="K4019" s="431"/>
      <c r="L4019" s="79">
        <f>IF('8th 1'!C71&gt;0,'8th 1'!D6,IF('8th 1'!K71&gt;0,'8th 1'!L6,IF('8th 1'!S71&gt;0,'8th 1'!T6,0)))</f>
        <v>0</v>
      </c>
      <c r="M4019" s="79">
        <f>IF('8th 2'!C71&gt;0,'8th 2'!D6,IF('8th 2'!K71&gt;0,'8th 2'!L6,IF('8th 2'!S71&gt;0,'8th 2'!T6,0)))</f>
        <v>0</v>
      </c>
      <c r="N4019" s="79">
        <f>IF('8th 3'!C71&gt;0,'8th 3'!D6,IF('8th 3'!K71&gt;0,'8th 3'!L6,IF('8th 3'!S71&gt;0,'8th 3'!T6,0)))</f>
        <v>0</v>
      </c>
      <c r="O4019" s="79">
        <f>IF('8th 4'!C71&gt;0,'8th 4'!D6,IF('8th 4'!K71&gt;0,'8th 4'!L6,IF('8th 4'!S71&gt;0,'8th 4'!T6,0)))</f>
        <v>0</v>
      </c>
      <c r="P4019" s="79">
        <f>IF('8th 5'!C71&gt;0,'8th 5'!D6,IF('8th 5'!K71&gt;0,'8th 5'!L6,IF('8th 5'!S71&gt;0,'8th 5'!T6,0)))</f>
        <v>0</v>
      </c>
      <c r="Q4019" s="79">
        <f>IF('8th 6'!C71&gt;0,'8th 6'!D6,IF('8th 6'!K71&gt;0,'8th 6'!L6,IF('8th 6'!S71&gt;0,'8th 6'!T6,0)))</f>
        <v>0</v>
      </c>
      <c r="R4019" s="79">
        <f>IF('8th 7'!C71&gt;0,'8th 7'!D6,IF('8th 7'!K71&gt;0,'8th 7'!L6,IF('8th 7'!S71&gt;0,'8th 7'!T6,0)))</f>
        <v>0</v>
      </c>
      <c r="S4019" s="429"/>
      <c r="T4019" s="429"/>
      <c r="U4019" s="431"/>
      <c r="V4019" s="335">
        <f>IF(I4021&gt;0,(V4024+V4006),0)</f>
        <v>0</v>
      </c>
      <c r="W4019" s="254">
        <f>IF(I4021&gt;0,(W4024+W4006),0)</f>
        <v>0</v>
      </c>
      <c r="X4019" s="336">
        <f>IF(S4021&gt;0,(W4019/126),IF(I4021&gt;0,(W4019/109.5),0))</f>
        <v>0</v>
      </c>
      <c r="Y4019" s="163">
        <f>IF(X4019&gt;=2.5,Y4018,IF(X4019&gt;=2.25,"C",IF(X4019&gt;=2,"D",IF(X4019=0,0,"F"))))</f>
        <v>0</v>
      </c>
      <c r="Z4019" s="510"/>
    </row>
    <row r="4020" spans="1:26" ht="17.25" customHeight="1">
      <c r="A4020" s="458" t="s">
        <v>27</v>
      </c>
      <c r="B4020" s="459"/>
      <c r="C4020" s="102">
        <f>IF('7th 1'!C71&gt;0,'7th 1'!H4,IF('7th 1'!K71&gt;0,'7th 1'!P4,IF('7th 1'!S71&gt;0,'7th 1'!X4,0)))</f>
        <v>0</v>
      </c>
      <c r="D4020" s="102">
        <f>IF('7th 2'!C71&gt;0,'7th 2'!H4,IF('7th 2'!K71&gt;0,'7th 2'!P4,IF('7th 2'!S71&gt;0,'7th 2'!X4,0)))</f>
        <v>0</v>
      </c>
      <c r="E4020" s="102">
        <f>IF('7th 3'!C71&gt;0,'7th 3'!H4,IF('7th 3'!K71&gt;0,'7th 3'!P4,IF('7th 3'!S71&gt;0,'7th 3'!X4,0)))</f>
        <v>0</v>
      </c>
      <c r="F4020" s="102">
        <f>IF('7th 4'!C71&gt;0,'7th 4'!H4,IF('7th 4'!K71&gt;0,'7th 4'!P4,IF('7th 4'!S71&gt;0,'7th 4'!X4,0)))</f>
        <v>0</v>
      </c>
      <c r="G4020" s="102">
        <f>IF('7th 5'!C71&gt;0,'7th 5'!H4,IF('7th 5'!K71&gt;0,'7th 5'!P4,IF('7th 5'!S71&gt;0,'7th 5'!X4,0)))</f>
        <v>0</v>
      </c>
      <c r="H4020" s="102">
        <f>IF('7th 6'!C71&gt;0,'7th 6'!H4,IF('7th 6'!K71&gt;0,'7th 6'!P4,IF('7th 6'!S71&gt;0,'7th 6'!X4,0)))</f>
        <v>0</v>
      </c>
      <c r="I4020" s="430"/>
      <c r="J4020" s="430"/>
      <c r="K4020" s="432"/>
      <c r="L4020" s="102">
        <f>IF('8th 1'!C71&gt;0,'8th 1'!H4,IF('8th 1'!K71&gt;0,'8th 1'!P4,IF('8th 1'!S71&gt;0,'8th 1'!X4,0)))</f>
        <v>0</v>
      </c>
      <c r="M4020" s="102">
        <f>IF('8th 2'!C71&gt;0,'8th 2'!H4,IF('8th 2'!K71&gt;0,'8th 2'!P4,IF('8th 2'!S71&gt;0,'8th 2'!X4,0)))</f>
        <v>0</v>
      </c>
      <c r="N4020" s="102">
        <f>IF('8th 3'!C71&gt;0,'8th 3'!H4,IF('8th 3'!K71&gt;0,'8th 3'!P4,IF('8th 3'!S71&gt;0,'8th 3'!X4,0)))</f>
        <v>0</v>
      </c>
      <c r="O4020" s="102">
        <f>IF('8th 4'!C71&gt;0,'8th 4'!H4,IF('8th 4'!K71&gt;0,'8th 4'!P4,IF('8th 4'!S71&gt;0,'8th 4'!X4,0)))</f>
        <v>0</v>
      </c>
      <c r="P4020" s="102">
        <f>IF('8th 5'!C71&gt;0,'8th 5'!H4,IF('8th 5'!K71&gt;0,'8th 5'!P4,IF('8th 5'!S71&gt;0,'8th 5'!X4,0)))</f>
        <v>0</v>
      </c>
      <c r="Q4020" s="102">
        <f>IF('8th 6'!C71&gt;0,'8th 6'!H4,IF('8th 6'!K71&gt;0,'8th 6'!P4,IF('8th 6'!S71&gt;0,'8th 6'!X4,0)))</f>
        <v>0</v>
      </c>
      <c r="R4020" s="102">
        <f>IF('8th 7'!C71&gt;0,'8th 7'!H4,IF('8th 7'!K71&gt;0,'8th 7'!P4,IF('8th 7'!S71&gt;0,'8th 7'!X4,0)))</f>
        <v>0</v>
      </c>
      <c r="S4020" s="430"/>
      <c r="T4020" s="430"/>
      <c r="U4020" s="432"/>
      <c r="V4020" s="460" t="s">
        <v>41</v>
      </c>
      <c r="W4020" s="461"/>
      <c r="X4020" s="461"/>
      <c r="Y4020" s="462"/>
      <c r="Z4020" s="510"/>
    </row>
    <row r="4021" spans="1:26" ht="18.75" customHeight="1" thickBot="1">
      <c r="A4021" s="463" t="s">
        <v>11</v>
      </c>
      <c r="B4021" s="464"/>
      <c r="C4021" s="102">
        <v>100</v>
      </c>
      <c r="D4021" s="102">
        <v>100</v>
      </c>
      <c r="E4021" s="102">
        <v>100</v>
      </c>
      <c r="F4021" s="102">
        <v>100</v>
      </c>
      <c r="G4021" s="102">
        <v>100</v>
      </c>
      <c r="H4021" s="102">
        <v>100</v>
      </c>
      <c r="I4021" s="465">
        <f>(C4025*C4020)+(D4025*D4020)+(E4025*E4020)+(F4025*F4020)+(G4025*G4020)+(H4025*H4020)</f>
        <v>0</v>
      </c>
      <c r="J4021" s="84"/>
      <c r="K4021" s="103" t="e">
        <f>IF(J4023&gt;=4,"A+",IF(J4023&gt;=3.75,"A",IF(J4023&gt;=3.5,"A-",IF(J4023&gt;=3.25,"B+",IF(J4023&gt;=3,"B",IF(J4023&gt;=2.75,"B-",IF(J4023&gt;=2.5,"C+",IF(J4023&gt;=2,"C","F"))))))))</f>
        <v>#DIV/0!</v>
      </c>
      <c r="L4021" s="102">
        <v>100</v>
      </c>
      <c r="M4021" s="102">
        <v>100</v>
      </c>
      <c r="N4021" s="102">
        <v>100</v>
      </c>
      <c r="O4021" s="102">
        <v>100</v>
      </c>
      <c r="P4021" s="102">
        <v>100</v>
      </c>
      <c r="Q4021" s="102">
        <v>100</v>
      </c>
      <c r="R4021" s="102">
        <v>100</v>
      </c>
      <c r="S4021" s="465">
        <f>(L4025*L4020)+(M4025*M4020)+(N4025*N4020)+(O4025*O4020)+(P4025*P4020)+(Q4025*Q4020)+(R4025*R4020)</f>
        <v>0</v>
      </c>
      <c r="T4021" s="84"/>
      <c r="U4021" s="103" t="e">
        <f>IF(T4023&gt;=4,"A+",IF(T4023&gt;=3.75,"A",IF(T4023&gt;=3.5,"A-",IF(T4023&gt;=3.25,"B+",IF(T4023&gt;=3,"B",IF(T4023&gt;=2.75,"B-",IF(T4023&gt;=2.5,"C+",IF(T4023&gt;=2,"C","F"))))))))</f>
        <v>#DIV/0!</v>
      </c>
      <c r="V4021" s="467" t="s">
        <v>29</v>
      </c>
      <c r="W4021" s="469" t="s">
        <v>0</v>
      </c>
      <c r="X4021" s="469" t="s">
        <v>3</v>
      </c>
      <c r="Y4021" s="421" t="s">
        <v>2</v>
      </c>
      <c r="Z4021" s="510"/>
    </row>
    <row r="4022" spans="1:26" ht="17.25" thickTop="1">
      <c r="A4022" s="77" t="s">
        <v>28</v>
      </c>
      <c r="B4022" s="86"/>
      <c r="C4022" s="104">
        <f>IF('7th 1'!C71&gt;0,'7th 1'!C71,IF('7th 1'!K71&gt;0,'7th 1'!K71,IF('7th 1'!S71&gt;0,'7th 1'!S71,0)))</f>
        <v>0</v>
      </c>
      <c r="D4022" s="104">
        <f>IF('7th 2'!C71&gt;0,'7th 2'!C71,IF('7th 2'!K71&gt;0,'7th 2'!K71,IF('7th 2'!S71&gt;0,'7th 2'!S71,0)))</f>
        <v>0</v>
      </c>
      <c r="E4022" s="104">
        <f>IF('7th 3'!C71&gt;0,'7th 3'!C71,IF('7th 3'!K71&gt;0,'7th 3'!K71,IF('7th 3'!S71&gt;0,'7th 3'!S71,0)))</f>
        <v>0</v>
      </c>
      <c r="F4022" s="104">
        <f>IF('7th 4'!C71&gt;0,'7th 4'!C71,IF('7th 4'!K71&gt;0,'7th 4'!K71,IF('7th 4'!S71&gt;0,'7th 4'!S71,0)))</f>
        <v>0</v>
      </c>
      <c r="G4022" s="104">
        <f>IF('7th 5'!C71&gt;0,'7th 5'!C71,IF('7th 5'!K71&gt;0,'7th 5'!K71,IF('7th 5'!S71&gt;0,'7th 5'!S71,0)))</f>
        <v>0</v>
      </c>
      <c r="H4022" s="104">
        <f>IF('7th 6'!C71&gt;0,'7th 6'!C71,IF('7th 6'!K71&gt;0,'7th 6'!K71,IF('7th 6'!S71&gt;0,'7th 6'!S71,0)))</f>
        <v>0</v>
      </c>
      <c r="I4022" s="466"/>
      <c r="J4022" s="98"/>
      <c r="K4022" s="90"/>
      <c r="L4022" s="104">
        <f>IF('8th 1'!C71&gt;0,'8th 1'!C71,IF('8th 1'!K71&gt;0,'8th 1'!K71,IF('8th 1'!S71&gt;0,'8th 1'!S71,0)))</f>
        <v>0</v>
      </c>
      <c r="M4022" s="104">
        <f>IF('8th 2'!C71&gt;0,'8th 2'!C71,IF('8th 2'!K71&gt;0,'8th 2'!K71,IF('8th 2'!S71&gt;0,'8th 2'!S71,0)))</f>
        <v>0</v>
      </c>
      <c r="N4022" s="104">
        <f>IF('8th 3'!C71&gt;0,'8th 3'!C71,IF('8th 3'!K71&gt;0,'8th 3'!K71,IF('8th 3'!S71&gt;0,'8th 3'!S71,0)))</f>
        <v>0</v>
      </c>
      <c r="O4022" s="104">
        <f>IF('8th 4'!C71&gt;0,'8th 4'!C71,IF('8th 4'!K71&gt;0,'8th 4'!K71,IF('8th 4'!S71&gt;0,'8th 4'!S71,0)))</f>
        <v>0</v>
      </c>
      <c r="P4022" s="104">
        <f>IF('8th 5'!C71&gt;0,'8th 5'!C71,IF('8th 5'!K71&gt;0,'8th 5'!K71,IF('8th 5'!S71&gt;0,'8th 5'!S71,0)))</f>
        <v>0</v>
      </c>
      <c r="Q4022" s="104">
        <f>IF('8th 6'!C71&gt;0,'8th 6'!C71,IF('8th 6'!K71&gt;0,'8th 6'!K71,IF('8th 6'!S71&gt;0,'8th 6'!S71,0)))</f>
        <v>0</v>
      </c>
      <c r="R4022" s="104">
        <f>IF('8th 7'!C71&gt;0,'8th 7'!C71,IF('8th 7'!K71&gt;0,'8th 7'!K71,IF('8th 7'!S71&gt;0,'8th 7'!S71,0)))</f>
        <v>0</v>
      </c>
      <c r="S4022" s="466"/>
      <c r="T4022" s="98"/>
      <c r="U4022" s="90"/>
      <c r="V4022" s="468"/>
      <c r="W4022" s="470"/>
      <c r="X4022" s="471"/>
      <c r="Y4022" s="422"/>
      <c r="Z4022" s="510"/>
    </row>
    <row r="4023" spans="1:26" ht="17.25">
      <c r="A4023" s="423" t="s">
        <v>26</v>
      </c>
      <c r="B4023" s="91" t="s">
        <v>60</v>
      </c>
      <c r="C4023" s="104">
        <f>IF('7th 1'!C71&gt;0,'7th 1'!J71,IF('7th 1'!K71&gt;0,'7th 1'!R71,IF('7th 1'!S71&gt;0,'7th 1'!Z71,0)))</f>
        <v>0</v>
      </c>
      <c r="D4023" s="104">
        <f>IF('7th 2'!C71&gt;0,'7th 2'!J71,IF('7th 2'!K71&gt;0,'7th 2'!R71,IF('7th 2'!S71&gt;0,'7th 2'!Z71,0)))</f>
        <v>0</v>
      </c>
      <c r="E4023" s="104">
        <f>IF('7th 3'!C71&gt;0,'7th 3'!J71,IF('7th 3'!K71&gt;0,'7th 3'!R71,IF('7th 3'!S71&gt;0,'7th 3'!Z71,0)))</f>
        <v>0</v>
      </c>
      <c r="F4023" s="104">
        <f>IF('7th 4'!C71&gt;0,'7th 4'!J71,IF('7th 4'!K71&gt;0,'7th 4'!R71,IF('7th 4'!S71&gt;0,'7th 4'!Z71,0)))</f>
        <v>0</v>
      </c>
      <c r="G4023" s="104">
        <f>IF('7th 5'!C71&gt;0,'7th 5'!J71,IF('7th 5'!K71&gt;0,'7th 5'!R71,IF('7th 5'!S71&gt;0,'7th 5'!Z71,0)))</f>
        <v>0</v>
      </c>
      <c r="H4023" s="104">
        <f>IF('7th 6'!C71&gt;0,'7th 6'!J71,IF('7th 6'!K71&gt;0,'7th 6'!R71,IF('7th 6'!S71&gt;0,'7th 6'!Z71,0)))</f>
        <v>0</v>
      </c>
      <c r="I4023" s="466"/>
      <c r="J4023" s="440" t="e">
        <f>I4021/(C4020+D4020+E4020+F4020+G4020+H4020)</f>
        <v>#DIV/0!</v>
      </c>
      <c r="K4023" s="442" t="e">
        <f>IF(J4023&gt;=2.5,K4021,IF(J4023&gt;=2.25,"C",IF(J4023&gt;=2,"D",IF(J4023=0,0,"F"))))</f>
        <v>#DIV/0!</v>
      </c>
      <c r="L4023" s="104">
        <f>IF('8th 1'!C71&gt;0,'8th 1'!J71,IF('8th 1'!K71&gt;0,'8th 1'!R71,IF('8th 1'!S71&gt;0,'8th 1'!Z71,0)))</f>
        <v>0</v>
      </c>
      <c r="M4023" s="104">
        <f>IF('8th 2'!C71&gt;0,'8th 2'!J71,IF('8th 2'!K71&gt;0,'8th 2'!R71,IF('8th 2'!S71&gt;0,'8th 2'!Z71,0)))</f>
        <v>0</v>
      </c>
      <c r="N4023" s="104">
        <f>IF('8th 3'!C71&gt;0,'8th 3'!J71,IF('8th 3'!K71&gt;0,'8th 3'!R71,IF('8th 3'!S71&gt;0,'8th 3'!Z71,0)))</f>
        <v>0</v>
      </c>
      <c r="O4023" s="104">
        <f>IF('8th 4'!C71&gt;0,'8th 4'!J71,IF('8th 4'!K71&gt;0,'8th 4'!R71,IF('8th 4'!S71&gt;0,'8th 4'!Z71,0)))</f>
        <v>0</v>
      </c>
      <c r="P4023" s="104">
        <f>IF('8th 5'!C71&gt;0,'8th 5'!J71,IF('8th 5'!K71&gt;0,'8th 5'!R71,IF('8th 5'!S71&gt;0,'8th 5'!Z71,0)))</f>
        <v>0</v>
      </c>
      <c r="Q4023" s="104">
        <f>IF('8th 6'!C71&gt;0,'8th 6'!J71,IF('8th 6'!K71&gt;0,'8th 6'!R71,IF('8th 6'!S71&gt;0,'8th 6'!Z71,0)))</f>
        <v>0</v>
      </c>
      <c r="R4023" s="104">
        <f>IF('8th 7'!C71&gt;0,'8th 7'!J71,IF('8th 7'!K71&gt;0,'8th 7'!R71,IF('8th 7'!S71&gt;0,'8th 7'!Z71,0)))</f>
        <v>0</v>
      </c>
      <c r="S4023" s="466"/>
      <c r="T4023" s="440" t="e">
        <f>S4021/(L4020+M4020+N4020+O4020+P4020+Q4020+R4020)</f>
        <v>#DIV/0!</v>
      </c>
      <c r="U4023" s="442" t="e">
        <f>IF(T4023&gt;=2.5,U4021,IF(T4023&gt;=2.25,"C",IF(T4023&gt;=2,"D",IF(T4023=0,0,"F"))))</f>
        <v>#DIV/0!</v>
      </c>
      <c r="V4023" s="454" t="s">
        <v>40</v>
      </c>
      <c r="W4023" s="443"/>
      <c r="X4023" s="443"/>
      <c r="Y4023" s="455"/>
      <c r="Z4023" s="510"/>
    </row>
    <row r="4024" spans="1:26" ht="16.5" customHeight="1">
      <c r="A4024" s="424"/>
      <c r="B4024" s="91" t="s">
        <v>67</v>
      </c>
      <c r="C4024" s="117">
        <f>'7th 1'!AA71</f>
        <v>0</v>
      </c>
      <c r="D4024" s="117">
        <f>'7th 2'!AA71</f>
        <v>0</v>
      </c>
      <c r="E4024" s="117">
        <f>'7th 3'!AA71</f>
        <v>0</v>
      </c>
      <c r="F4024" s="117">
        <f>'7th 4'!AA71</f>
        <v>0</v>
      </c>
      <c r="G4024" s="117">
        <f>'7th 5'!AA71</f>
        <v>0</v>
      </c>
      <c r="H4024" s="117">
        <f>'7th 6'!AA71</f>
        <v>0</v>
      </c>
      <c r="I4024" s="466"/>
      <c r="J4024" s="453"/>
      <c r="K4024" s="442"/>
      <c r="L4024" s="117">
        <f>'8th 1'!AA71</f>
        <v>0</v>
      </c>
      <c r="M4024" s="117">
        <f>'8th 2'!AA71</f>
        <v>0</v>
      </c>
      <c r="N4024" s="117">
        <f>'8th 3'!AA71</f>
        <v>0</v>
      </c>
      <c r="O4024" s="117">
        <f>'8th 4'!AA71</f>
        <v>0</v>
      </c>
      <c r="P4024" s="117">
        <f>'8th 5'!AA71</f>
        <v>0</v>
      </c>
      <c r="Q4024" s="117">
        <f>'8th 6'!AA71</f>
        <v>0</v>
      </c>
      <c r="R4024" s="117">
        <f>'8th 7'!AA71</f>
        <v>0</v>
      </c>
      <c r="S4024" s="466"/>
      <c r="T4024" s="453"/>
      <c r="U4024" s="442"/>
      <c r="V4024" s="444">
        <f>IF((C4025+C4027)=0,0,C4020)+IF((D4025+D4027)=0,0,D4020)+IF((E4025+E4027)=0,0,E4020)+IF((F4025+F4027)=0,0,F4020)+IF((G4025+G4027)=0,0,G4020)+IF((H4025+H4027)=0,0,H4020)+IF((L4025+L4027)=0,0,L4020)+IF((M4025+M4027)=0,0,M4020)+IF((N4025+N4027)=0,0,N4020)+IF((O4025+O4027)=0,0,O4020)+IF((P4025+P4027)=0,0,P4020)+IF((Q4025+Q4027)=0,0,Q4020)+IF((R4025+R4027)=0,0,R4020)+IF(I4031&gt;0,1.5,0)</f>
        <v>0</v>
      </c>
      <c r="W4024" s="457">
        <f>I4021+S4021+(I4031*1.5)</f>
        <v>0</v>
      </c>
      <c r="X4024" s="440" t="e">
        <f>IF(S4021&gt;0,(W4024/31.5),J4023)</f>
        <v>#DIV/0!</v>
      </c>
      <c r="Y4024" s="164" t="e">
        <f>IF(X4024&gt;=4,"A+",IF(X4024&gt;=3.75,"A",IF(X4024&gt;=3.5,"A-",IF(X4024&gt;=3.25,"B+",IF(X4024&gt;=3,"B",IF(X4024&gt;=2.75,"B-",IF(X4024&gt;=2.5,"C+",IF(X4024&gt;=2,"C","F"))))))))</f>
        <v>#DIV/0!</v>
      </c>
      <c r="Z4024" s="510"/>
    </row>
    <row r="4025" spans="1:26" ht="16.5">
      <c r="A4025" s="424"/>
      <c r="B4025" s="91" t="s">
        <v>1</v>
      </c>
      <c r="C4025" s="104">
        <f>'7th 1'!AC71</f>
        <v>0</v>
      </c>
      <c r="D4025" s="104">
        <f>'7th 2'!AC71</f>
        <v>0</v>
      </c>
      <c r="E4025" s="104">
        <f>'7th 3'!AC71</f>
        <v>0</v>
      </c>
      <c r="F4025" s="104">
        <f>'7th 4'!AC71</f>
        <v>0</v>
      </c>
      <c r="G4025" s="104">
        <f>'7th 5'!AC71</f>
        <v>0</v>
      </c>
      <c r="H4025" s="104">
        <f>'7th 6'!AC71</f>
        <v>0</v>
      </c>
      <c r="I4025" s="466"/>
      <c r="J4025" s="98"/>
      <c r="K4025" s="112"/>
      <c r="L4025" s="104">
        <f>'8th 1'!AC71</f>
        <v>0</v>
      </c>
      <c r="M4025" s="104">
        <f>'8th 2'!AC71</f>
        <v>0</v>
      </c>
      <c r="N4025" s="104">
        <f>'8th 3'!AC71</f>
        <v>0</v>
      </c>
      <c r="O4025" s="104">
        <f>'8th 4'!AC71</f>
        <v>0</v>
      </c>
      <c r="P4025" s="104">
        <f>'8th 5'!AC71</f>
        <v>0</v>
      </c>
      <c r="Q4025" s="104">
        <f>'8th 6'!AC71</f>
        <v>0</v>
      </c>
      <c r="R4025" s="104">
        <f>'8th 7'!AC71</f>
        <v>0</v>
      </c>
      <c r="S4025" s="466"/>
      <c r="T4025" s="98"/>
      <c r="V4025" s="456"/>
      <c r="W4025" s="448"/>
      <c r="X4025" s="441"/>
      <c r="Y4025" s="451" t="e">
        <f>IF(S4021&gt;0,(IF(X4024&gt;=2.5,Y4024,IF(X4024&gt;=2.25,"C",IF(X4024&gt;=2,"D","F")))),K4023)</f>
        <v>#DIV/0!</v>
      </c>
      <c r="Z4025" s="510"/>
    </row>
    <row r="4026" spans="1:26" ht="16.5">
      <c r="A4026" s="424"/>
      <c r="B4026" s="91" t="s">
        <v>2</v>
      </c>
      <c r="C4026" s="104" t="str">
        <f>'7th 1'!AB71</f>
        <v/>
      </c>
      <c r="D4026" s="104" t="str">
        <f>'7th 2'!AB71</f>
        <v/>
      </c>
      <c r="E4026" s="104" t="str">
        <f>'7th 3'!AB71</f>
        <v/>
      </c>
      <c r="F4026" s="104" t="str">
        <f>'7th 4'!AB71</f>
        <v/>
      </c>
      <c r="G4026" s="104" t="str">
        <f>'7th 5'!AB71</f>
        <v/>
      </c>
      <c r="H4026" s="104" t="str">
        <f>'7th 6'!AB71</f>
        <v/>
      </c>
      <c r="I4026" s="466"/>
      <c r="J4026" s="98"/>
      <c r="K4026" s="90"/>
      <c r="L4026" s="104" t="str">
        <f>'8th 1'!AB71</f>
        <v/>
      </c>
      <c r="M4026" s="104" t="str">
        <f>'8th 2'!AB71</f>
        <v/>
      </c>
      <c r="N4026" s="104" t="str">
        <f>'8th 3'!AB71</f>
        <v/>
      </c>
      <c r="O4026" s="104" t="str">
        <f>'8th 4'!AB71</f>
        <v/>
      </c>
      <c r="P4026" s="104" t="str">
        <f>'8th 5'!AB71</f>
        <v/>
      </c>
      <c r="Q4026" s="104" t="str">
        <f>'8th 6'!AB71</f>
        <v/>
      </c>
      <c r="R4026" s="104" t="str">
        <f>'8th 7'!AB71</f>
        <v/>
      </c>
      <c r="S4026" s="466"/>
      <c r="T4026" s="98"/>
      <c r="U4026" s="90"/>
      <c r="V4026" s="446"/>
      <c r="W4026" s="449"/>
      <c r="X4026" s="450"/>
      <c r="Y4026" s="452"/>
      <c r="Z4026" s="510"/>
    </row>
    <row r="4027" spans="1:26" ht="16.5">
      <c r="A4027" s="413" t="s">
        <v>127</v>
      </c>
      <c r="B4027" s="91" t="s">
        <v>1</v>
      </c>
      <c r="C4027" s="104" t="str">
        <f>'7th 1'!AD71</f>
        <v>3.63</v>
      </c>
      <c r="D4027" s="104">
        <f>'7th 2'!AD71</f>
        <v>0</v>
      </c>
      <c r="E4027" s="104">
        <f>'7th 3'!AD71</f>
        <v>0</v>
      </c>
      <c r="F4027" s="104">
        <f>'7th 4'!AD71</f>
        <v>0</v>
      </c>
      <c r="G4027" s="104">
        <f>'7th 5'!AD71</f>
        <v>0</v>
      </c>
      <c r="H4027" s="104">
        <f>'7th 6'!AD71</f>
        <v>0</v>
      </c>
      <c r="I4027" s="415">
        <f>(C4027*C4020)+(D4027*D4020)+(E4027*E4020)+(F4027*F4020)+(G4027*G4020)+(H4027*H4020)</f>
        <v>0</v>
      </c>
      <c r="J4027" s="417">
        <f>IF(C4027&gt;0,(C4025*C4020),0)+IF(D4027&gt;0,(D4025*D4020),0)+IF(E4027&gt;0,(E4025*E4020),0)+IF(F4027&gt;0,(F4025*F4020),0)+IF(G4027&gt;0,(G4025*G4020),0)+IF(H4027&gt;0,(H4025*H4020),0)</f>
        <v>0</v>
      </c>
      <c r="K4027" s="418">
        <f>IF(C4027&gt;C4025,((C4027*C4020)-(C4025*C4020)),0)+IF(D4027&gt;D4025,((D4027*D4020)-(D4025*D4020)),0)+IF(E4027&gt;E4025,((E4027*E4020)-(E4025*E4020)),0)+IF(F4027&gt;F4025,((F4027*F4020)-(F4025*F4020)),0)+IF(G4027&gt;G4025,((G4027*G4020)-(G4025*G4020)),0)+IF(H4027&gt;H4025,((H4027*H4020)-(H4025*H4020)),0)</f>
        <v>0</v>
      </c>
      <c r="L4027" s="165">
        <f>'8th 1'!AD71</f>
        <v>0</v>
      </c>
      <c r="M4027" s="104">
        <f>'8th 2'!AD71</f>
        <v>0</v>
      </c>
      <c r="N4027" s="104">
        <f>'8th 3'!AD71</f>
        <v>0</v>
      </c>
      <c r="O4027" s="104">
        <f>'8th 4'!AD71</f>
        <v>0</v>
      </c>
      <c r="P4027" s="104">
        <f>'8th 5'!AD71</f>
        <v>0</v>
      </c>
      <c r="Q4027" s="104">
        <f>'8th 6'!AD71</f>
        <v>0</v>
      </c>
      <c r="R4027" s="104">
        <f>'8th 7'!AD71</f>
        <v>0</v>
      </c>
      <c r="S4027" s="403">
        <f>(L4027*L4020)+(M4027*M4020)+(N4027*N4020)+(O4027*O4020)+(P4027*P4020)+(Q4027*Q4020)+(R4027*R4020)</f>
        <v>0</v>
      </c>
      <c r="T4027" s="417">
        <f>IF(L4027&gt;0,(L4025*L4020),0)+IF(M4027&gt;0,(M4025*M4020),0)+IF(N4027&gt;0,(N4025*N4020),0)+IF(O4027&gt;0,(O4025*O4020),0)+IF(P4027&gt;0,(P4025*P4020),0)+IF(Q4027&gt;0,(Q4025*Q4020),0)+IF(R4027&gt;0,(R4025*R4020),0)</f>
        <v>0</v>
      </c>
      <c r="U4027" s="399">
        <f>IF(L4027&gt;L4025,((L4027*L4020)-(L4025*L4020)),0)+IF(M4027&gt;M4025,((M4027*M4020)-(M4025*M4020)),0)+IF(N4027&gt;N4025,((N4027*N4020)-(N4025*N4020)),0)+IF(O4027&gt;O4025,((O4027*O4020)-(O4025*O4020)),0)+IF(P4027&gt;P4025,((P4027*P4020)-(P4025*P4020)),0)+IF(Q4027&gt;Q4025,((Q4027*Q4020)-(Q4025*Q4020)),0)+IF(R4027&gt;R4025,((R4027*R4020)-(R4025*R4020)),0)</f>
        <v>0</v>
      </c>
      <c r="V4027" s="401">
        <f>I4027+S4027</f>
        <v>0</v>
      </c>
      <c r="W4027" s="403">
        <f>J4027+T4027</f>
        <v>0</v>
      </c>
      <c r="X4027" s="403">
        <f>K4027+U4027</f>
        <v>0</v>
      </c>
      <c r="Y4027" s="405">
        <f>IF(V4019&gt;0,(X4027+Y4014),0)</f>
        <v>0</v>
      </c>
      <c r="Z4027" s="510"/>
    </row>
    <row r="4028" spans="1:26" ht="15.75" customHeight="1" thickBot="1">
      <c r="A4028" s="414"/>
      <c r="B4028" s="157" t="s">
        <v>23</v>
      </c>
      <c r="C4028" s="180" t="str">
        <f>'7th 1'!AE71</f>
        <v>Imp:</v>
      </c>
      <c r="D4028" s="180" t="str">
        <f>'7th 2'!AE71</f>
        <v/>
      </c>
      <c r="E4028" s="180" t="str">
        <f>'7th 3'!AE71</f>
        <v/>
      </c>
      <c r="F4028" s="180" t="str">
        <f>'7th 4'!AE71</f>
        <v/>
      </c>
      <c r="G4028" s="180" t="str">
        <f>'7th 5'!AE71</f>
        <v/>
      </c>
      <c r="H4028" s="180" t="str">
        <f>'7th 6'!AE71</f>
        <v/>
      </c>
      <c r="I4028" s="416"/>
      <c r="J4028" s="416"/>
      <c r="K4028" s="419"/>
      <c r="L4028" s="180" t="str">
        <f>'8th 1'!AE71</f>
        <v/>
      </c>
      <c r="M4028" s="180" t="str">
        <f>'8th 2'!AE71</f>
        <v/>
      </c>
      <c r="N4028" s="180" t="str">
        <f>'8th 3'!AE71</f>
        <v/>
      </c>
      <c r="O4028" s="180" t="str">
        <f>'8th 4'!AE71</f>
        <v/>
      </c>
      <c r="P4028" s="180" t="str">
        <f>'8th 5'!AE71</f>
        <v/>
      </c>
      <c r="Q4028" s="180" t="str">
        <f>'8th 6'!AE71</f>
        <v/>
      </c>
      <c r="R4028" s="180" t="str">
        <f>'8th 7'!AE71</f>
        <v/>
      </c>
      <c r="S4028" s="420"/>
      <c r="T4028" s="420"/>
      <c r="U4028" s="400"/>
      <c r="V4028" s="402"/>
      <c r="W4028" s="404"/>
      <c r="X4028" s="404"/>
      <c r="Y4028" s="406"/>
      <c r="Z4028" s="510"/>
    </row>
    <row r="4029" spans="1:26" ht="9.75" customHeight="1" thickTop="1" thickBot="1">
      <c r="C4029" s="53"/>
      <c r="D4029" s="53"/>
      <c r="E4029" s="53"/>
      <c r="F4029" s="53"/>
      <c r="G4029" s="53"/>
      <c r="H4029" s="53"/>
      <c r="L4029" s="53"/>
      <c r="M4029" s="53"/>
      <c r="N4029" s="53"/>
      <c r="O4029" s="53"/>
      <c r="P4029" s="53"/>
      <c r="Q4029" s="53"/>
      <c r="R4029" s="53"/>
      <c r="V4029" s="53"/>
      <c r="W4029" s="53"/>
      <c r="X4029" s="53"/>
      <c r="Y4029" s="53"/>
    </row>
    <row r="4030" spans="1:26" ht="18.75" thickTop="1">
      <c r="A4030" s="407" t="s">
        <v>33</v>
      </c>
      <c r="B4030" s="408"/>
      <c r="C4030" s="376" t="s">
        <v>35</v>
      </c>
      <c r="D4030" s="380"/>
      <c r="E4030" s="376" t="s">
        <v>30</v>
      </c>
      <c r="F4030" s="380"/>
      <c r="G4030" s="376" t="s">
        <v>31</v>
      </c>
      <c r="H4030" s="380"/>
      <c r="I4030" s="376" t="s">
        <v>32</v>
      </c>
      <c r="J4030" s="411"/>
      <c r="K4030" s="411"/>
      <c r="L4030" s="412"/>
      <c r="M4030" s="370" t="s">
        <v>50</v>
      </c>
      <c r="N4030" s="371"/>
      <c r="O4030" s="376" t="s">
        <v>0</v>
      </c>
      <c r="P4030" s="377"/>
      <c r="Q4030" s="169" t="s">
        <v>29</v>
      </c>
      <c r="R4030" s="378" t="s">
        <v>216</v>
      </c>
      <c r="S4030" s="379"/>
      <c r="T4030" s="379"/>
      <c r="U4030" s="380"/>
      <c r="V4030" s="381" t="s">
        <v>2</v>
      </c>
      <c r="W4030" s="382"/>
      <c r="X4030" s="170"/>
      <c r="Y4030" s="171"/>
    </row>
    <row r="4031" spans="1:26" s="113" customFormat="1" ht="18" customHeight="1">
      <c r="A4031" s="409"/>
      <c r="B4031" s="410"/>
      <c r="C4031" s="383">
        <f>'viva-1'!K69</f>
        <v>0</v>
      </c>
      <c r="D4031" s="384"/>
      <c r="E4031" s="383">
        <f>'viva-2'!K69</f>
        <v>0</v>
      </c>
      <c r="F4031" s="384"/>
      <c r="G4031" s="385">
        <f>'viva-3'!K69</f>
        <v>0</v>
      </c>
      <c r="H4031" s="384"/>
      <c r="I4031" s="383">
        <f>'viva-4'!K69</f>
        <v>0</v>
      </c>
      <c r="J4031" s="386"/>
      <c r="K4031" s="386"/>
      <c r="L4031" s="387"/>
      <c r="M4031" s="372"/>
      <c r="N4031" s="373"/>
      <c r="O4031" s="388">
        <f>W4019+Y4027</f>
        <v>0</v>
      </c>
      <c r="P4031" s="389"/>
      <c r="Q4031" s="397">
        <f>V4019</f>
        <v>0</v>
      </c>
      <c r="R4031" s="392">
        <f>O4031/126</f>
        <v>0</v>
      </c>
      <c r="S4031" s="393"/>
      <c r="T4031" s="393"/>
      <c r="U4031" s="394"/>
      <c r="V4031" s="359">
        <f>IF(R4031&gt;=2.5,Y4031,IF(R4031&gt;=2.25,"C",IF(R4031&gt;=2,"D",IF(R4031=0,0,"F"))))</f>
        <v>0</v>
      </c>
      <c r="W4031" s="360"/>
      <c r="X4031" s="172"/>
      <c r="Y4031" s="173" t="str">
        <f>IF(R4031&gt;=4,"A+",IF(R4031&gt;=3.75,"A",IF(R4031&gt;=3.5,"A-",IF(R4031&gt;=3.25,"B+",IF(R4031&gt;=3,"B",IF(R4031&gt;=2.75,"B-",IF(R4031&gt;=2.5,"C+",IF(R4031&gt;=2,"C","F"))))))))</f>
        <v>F</v>
      </c>
      <c r="Z4031" s="174"/>
    </row>
    <row r="4032" spans="1:26" ht="16.5" customHeight="1" thickBot="1">
      <c r="A4032" s="363" t="s">
        <v>34</v>
      </c>
      <c r="B4032" s="364"/>
      <c r="C4032" s="365" t="s">
        <v>1</v>
      </c>
      <c r="D4032" s="366"/>
      <c r="E4032" s="367">
        <f>C4031+E4031+G4031+I4031</f>
        <v>0</v>
      </c>
      <c r="F4032" s="368"/>
      <c r="G4032" s="365" t="s">
        <v>0</v>
      </c>
      <c r="H4032" s="366"/>
      <c r="I4032" s="367">
        <f>E4032*1.5</f>
        <v>0</v>
      </c>
      <c r="J4032" s="369"/>
      <c r="K4032" s="369"/>
      <c r="L4032" s="368"/>
      <c r="M4032" s="374"/>
      <c r="N4032" s="375"/>
      <c r="O4032" s="390"/>
      <c r="P4032" s="391"/>
      <c r="Q4032" s="398"/>
      <c r="R4032" s="395"/>
      <c r="S4032" s="395"/>
      <c r="T4032" s="395"/>
      <c r="U4032" s="396"/>
      <c r="V4032" s="361"/>
      <c r="W4032" s="362"/>
      <c r="X4032" s="175"/>
      <c r="Y4032" s="176"/>
    </row>
    <row r="4033" spans="1:26" ht="30" customHeight="1" thickTop="1">
      <c r="B4033" s="54"/>
      <c r="C4033" s="54"/>
      <c r="D4033" s="514" t="s">
        <v>24</v>
      </c>
      <c r="E4033" s="514"/>
      <c r="F4033" s="514"/>
      <c r="G4033" s="514"/>
      <c r="H4033" s="514"/>
      <c r="I4033" s="514"/>
      <c r="J4033" s="514"/>
      <c r="K4033" s="514"/>
      <c r="L4033" s="514"/>
      <c r="M4033" s="514"/>
      <c r="N4033" s="514"/>
      <c r="O4033" s="514"/>
      <c r="P4033" s="514"/>
      <c r="Q4033" s="514"/>
      <c r="R4033" s="514"/>
      <c r="S4033" s="514"/>
      <c r="T4033" s="55" t="s">
        <v>36</v>
      </c>
      <c r="U4033" s="56"/>
      <c r="V4033" s="515">
        <f>'1st 1'!R72</f>
        <v>0</v>
      </c>
      <c r="W4033" s="516"/>
      <c r="X4033" s="516"/>
      <c r="Y4033" s="516"/>
    </row>
    <row r="4034" spans="1:26" ht="18.75">
      <c r="A4034" s="57"/>
      <c r="B4034" s="58"/>
      <c r="C4034" s="59" t="s">
        <v>4</v>
      </c>
      <c r="D4034" s="60" t="s">
        <v>71</v>
      </c>
      <c r="E4034" s="60"/>
      <c r="F4034" s="53"/>
      <c r="G4034" s="61"/>
      <c r="H4034" s="517" t="s">
        <v>73</v>
      </c>
      <c r="I4034" s="518"/>
      <c r="J4034" s="518"/>
      <c r="K4034" s="518"/>
      <c r="L4034" s="518"/>
      <c r="M4034" s="518"/>
      <c r="N4034" s="518"/>
      <c r="O4034" s="62"/>
      <c r="P4034" s="62"/>
      <c r="Q4034" s="62"/>
      <c r="R4034" s="53"/>
      <c r="S4034" s="63"/>
      <c r="T4034" s="55" t="s">
        <v>37</v>
      </c>
      <c r="U4034" s="56"/>
      <c r="V4034" s="519">
        <f>'1st 1'!A72</f>
        <v>0</v>
      </c>
      <c r="W4034" s="516"/>
      <c r="X4034" s="516"/>
      <c r="Y4034" s="516"/>
    </row>
    <row r="4035" spans="1:26" ht="18.75">
      <c r="A4035" s="57"/>
      <c r="B4035" s="58"/>
      <c r="C4035" s="59" t="s">
        <v>5</v>
      </c>
      <c r="D4035" s="60" t="s">
        <v>66</v>
      </c>
      <c r="E4035" s="60"/>
      <c r="F4035" s="64"/>
      <c r="G4035" s="53"/>
      <c r="H4035" s="61"/>
      <c r="I4035" s="65"/>
      <c r="J4035" s="520">
        <f>'1st 1'!A4806</f>
        <v>0</v>
      </c>
      <c r="K4035" s="521"/>
      <c r="L4035" s="521"/>
      <c r="M4035" s="521"/>
      <c r="N4035" s="62"/>
      <c r="O4035" s="62"/>
      <c r="P4035" s="53"/>
      <c r="Q4035" s="53"/>
      <c r="R4035" s="53"/>
      <c r="S4035" s="63"/>
      <c r="T4035" s="55" t="s">
        <v>38</v>
      </c>
      <c r="U4035" s="56"/>
      <c r="V4035" s="56"/>
      <c r="W4035" s="56"/>
      <c r="X4035" s="56"/>
      <c r="Y4035" s="66">
        <f>'1st 1'!S72</f>
        <v>0</v>
      </c>
    </row>
    <row r="4036" spans="1:26" ht="18.75">
      <c r="A4036" s="57"/>
      <c r="B4036" s="58"/>
      <c r="C4036" s="59" t="s">
        <v>6</v>
      </c>
      <c r="D4036" s="60" t="s">
        <v>14</v>
      </c>
      <c r="E4036" s="58"/>
      <c r="F4036" s="67" t="s">
        <v>7</v>
      </c>
      <c r="G4036" s="68">
        <f>'1st 1'!B72</f>
        <v>0</v>
      </c>
      <c r="H4036" s="69"/>
      <c r="I4036" s="70"/>
      <c r="J4036" s="70"/>
      <c r="K4036" s="70"/>
      <c r="L4036" s="53"/>
      <c r="M4036" s="53"/>
      <c r="N4036" s="53"/>
      <c r="O4036" s="53"/>
      <c r="P4036" s="53"/>
      <c r="Q4036" s="53"/>
      <c r="R4036" s="53"/>
      <c r="V4036" s="53"/>
      <c r="W4036" s="53"/>
      <c r="X4036" s="53"/>
      <c r="Y4036" s="53"/>
    </row>
    <row r="4037" spans="1:26" ht="18.75">
      <c r="A4037" s="57"/>
      <c r="B4037" s="64"/>
      <c r="C4037" s="64"/>
      <c r="D4037" s="64"/>
      <c r="E4037" s="53"/>
      <c r="F4037" s="67" t="s">
        <v>8</v>
      </c>
      <c r="G4037" s="72">
        <f>'1st 1'!T72</f>
        <v>0</v>
      </c>
      <c r="H4037" s="69"/>
      <c r="I4037" s="70"/>
      <c r="J4037" s="70"/>
      <c r="K4037" s="70"/>
      <c r="L4037" s="53"/>
      <c r="M4037" s="53"/>
      <c r="N4037" s="53"/>
      <c r="O4037" s="53"/>
      <c r="P4037" s="53"/>
      <c r="Q4037" s="53"/>
      <c r="R4037" s="53"/>
      <c r="V4037" s="53"/>
      <c r="W4037" s="53"/>
      <c r="X4037" s="53"/>
      <c r="Y4037" s="53"/>
    </row>
    <row r="4038" spans="1:26" ht="18.75">
      <c r="A4038" s="57"/>
      <c r="B4038" s="64"/>
      <c r="C4038" s="64"/>
      <c r="D4038" s="64"/>
      <c r="E4038" s="53"/>
      <c r="F4038" s="67" t="s">
        <v>9</v>
      </c>
      <c r="G4038" s="72">
        <f>'1st 1'!U72</f>
        <v>0</v>
      </c>
      <c r="H4038" s="69"/>
      <c r="I4038" s="70"/>
      <c r="J4038" s="70"/>
      <c r="K4038" s="70"/>
      <c r="L4038" s="53"/>
      <c r="M4038" s="53"/>
      <c r="N4038" s="53"/>
      <c r="O4038" s="53"/>
      <c r="P4038" s="53"/>
      <c r="Q4038" s="53"/>
      <c r="R4038" s="53"/>
      <c r="V4038" s="53"/>
      <c r="W4038" s="53"/>
      <c r="X4038" s="53"/>
      <c r="Y4038" s="53"/>
    </row>
    <row r="4039" spans="1:26" ht="18.75">
      <c r="A4039" s="57"/>
      <c r="B4039" s="64"/>
      <c r="C4039" s="64"/>
      <c r="D4039" s="64"/>
      <c r="E4039" s="53"/>
      <c r="F4039" s="67" t="s">
        <v>10</v>
      </c>
      <c r="G4039" s="72">
        <f>'1st 1'!V72</f>
        <v>0</v>
      </c>
      <c r="H4039" s="69"/>
      <c r="I4039" s="73"/>
      <c r="J4039" s="73"/>
      <c r="K4039" s="73"/>
      <c r="L4039" s="53"/>
      <c r="M4039" s="53"/>
      <c r="N4039" s="53"/>
      <c r="O4039" s="53"/>
      <c r="P4039" s="53"/>
      <c r="Q4039" s="53"/>
      <c r="R4039" s="53"/>
      <c r="V4039" s="53"/>
      <c r="W4039" s="53"/>
      <c r="X4039" s="53"/>
      <c r="Y4039" s="53"/>
    </row>
    <row r="4040" spans="1:26" ht="21.75" customHeight="1" thickBot="1">
      <c r="A4040" s="522" t="s">
        <v>25</v>
      </c>
      <c r="B4040" s="522"/>
      <c r="C4040" s="523"/>
      <c r="D4040" s="523"/>
      <c r="E4040" s="523"/>
      <c r="F4040" s="523"/>
      <c r="G4040" s="523"/>
      <c r="H4040" s="523"/>
      <c r="I4040" s="523"/>
      <c r="J4040" s="523"/>
      <c r="K4040" s="523"/>
      <c r="L4040" s="524"/>
      <c r="M4040" s="524"/>
      <c r="N4040" s="524"/>
      <c r="O4040" s="524"/>
      <c r="P4040" s="524"/>
      <c r="Q4040" s="524"/>
      <c r="R4040" s="524"/>
      <c r="S4040" s="524"/>
      <c r="T4040" s="524"/>
      <c r="U4040" s="524"/>
      <c r="V4040" s="524"/>
      <c r="W4040" s="524"/>
      <c r="X4040" s="524"/>
      <c r="Y4040" s="524"/>
    </row>
    <row r="4041" spans="1:26" ht="19.5" customHeight="1" thickTop="1" thickBot="1">
      <c r="A4041" s="478" t="s">
        <v>42</v>
      </c>
      <c r="B4041" s="479"/>
      <c r="C4041" s="479"/>
      <c r="D4041" s="479"/>
      <c r="E4041" s="479"/>
      <c r="F4041" s="479"/>
      <c r="G4041" s="479"/>
      <c r="H4041" s="479"/>
      <c r="I4041" s="479"/>
      <c r="J4041" s="479"/>
      <c r="K4041" s="480"/>
      <c r="L4041" s="479" t="s">
        <v>43</v>
      </c>
      <c r="M4041" s="479"/>
      <c r="N4041" s="479"/>
      <c r="O4041" s="479"/>
      <c r="P4041" s="479"/>
      <c r="Q4041" s="479"/>
      <c r="R4041" s="479"/>
      <c r="S4041" s="479"/>
      <c r="T4041" s="479"/>
      <c r="U4041" s="506"/>
      <c r="V4041" s="507" t="s">
        <v>39</v>
      </c>
      <c r="W4041" s="508"/>
      <c r="X4041" s="508"/>
      <c r="Y4041" s="509"/>
      <c r="Z4041" s="510" t="s">
        <v>68</v>
      </c>
    </row>
    <row r="4042" spans="1:26" ht="19.5" thickTop="1" thickBot="1">
      <c r="A4042" s="74" t="s">
        <v>22</v>
      </c>
      <c r="B4042" s="75"/>
      <c r="C4042" s="76">
        <f>'1st 1'!C4</f>
        <v>101</v>
      </c>
      <c r="D4042" s="76">
        <f>'1st 2'!C4</f>
        <v>102</v>
      </c>
      <c r="E4042" s="76">
        <f>'1st 3'!C4</f>
        <v>103</v>
      </c>
      <c r="F4042" s="76">
        <f>'1st 4'!C4</f>
        <v>104</v>
      </c>
      <c r="G4042" s="76">
        <f>'1st 5'!C4</f>
        <v>105</v>
      </c>
      <c r="H4042" s="76">
        <f>'1st 6'!C4</f>
        <v>106</v>
      </c>
      <c r="I4042" s="511" t="s">
        <v>0</v>
      </c>
      <c r="J4042" s="511" t="s">
        <v>3</v>
      </c>
      <c r="K4042" s="512" t="s">
        <v>2</v>
      </c>
      <c r="L4042" s="76">
        <f>'2nd 1'!C4</f>
        <v>107</v>
      </c>
      <c r="M4042" s="76">
        <f>'2nd 2'!C4</f>
        <v>108</v>
      </c>
      <c r="N4042" s="76">
        <f>'2nd 3'!C4</f>
        <v>109</v>
      </c>
      <c r="O4042" s="76">
        <f>'2nd 4'!C4</f>
        <v>110</v>
      </c>
      <c r="P4042" s="76">
        <f>'2nd 5'!C4</f>
        <v>111</v>
      </c>
      <c r="Q4042" s="76">
        <f>'2nd 6'!C4</f>
        <v>112</v>
      </c>
      <c r="R4042" s="76">
        <f>'2nd 7'!C4</f>
        <v>0</v>
      </c>
      <c r="S4042" s="429" t="s">
        <v>0</v>
      </c>
      <c r="T4042" s="429" t="s">
        <v>3</v>
      </c>
      <c r="U4042" s="431" t="s">
        <v>2</v>
      </c>
      <c r="V4042" s="492" t="s">
        <v>29</v>
      </c>
      <c r="W4042" s="493" t="s">
        <v>0</v>
      </c>
      <c r="X4042" s="494" t="s">
        <v>3</v>
      </c>
      <c r="Y4042" s="495" t="s">
        <v>2</v>
      </c>
      <c r="Z4042" s="510"/>
    </row>
    <row r="4043" spans="1:26" ht="64.5" customHeight="1" thickTop="1" thickBot="1">
      <c r="A4043" s="77" t="s">
        <v>63</v>
      </c>
      <c r="B4043" s="78"/>
      <c r="C4043" s="114" t="str">
        <f>'1st 1'!C6</f>
        <v>Drawing-1</v>
      </c>
      <c r="D4043" s="114" t="str">
        <f>'1st 2'!C6</f>
        <v>Sketch-1</v>
      </c>
      <c r="E4043" s="114" t="str">
        <f>'1st 3'!C6</f>
        <v>Parspective-1</v>
      </c>
      <c r="F4043" s="114" t="str">
        <f>'1st 4'!C6</f>
        <v>Study and Composition-1</v>
      </c>
      <c r="G4043" s="114" t="str">
        <f>'1st 5'!C6</f>
        <v>History of Civilization-1</v>
      </c>
      <c r="H4043" s="114" t="str">
        <f>'1st 6'!C6</f>
        <v>Nazrul Studies</v>
      </c>
      <c r="I4043" s="481"/>
      <c r="J4043" s="481"/>
      <c r="K4043" s="482"/>
      <c r="L4043" s="114" t="str">
        <f>'2nd 1'!C6</f>
        <v>Drawing-2</v>
      </c>
      <c r="M4043" s="114" t="str">
        <f>'2nd 2'!C6</f>
        <v>Sketch-2</v>
      </c>
      <c r="N4043" s="114" t="str">
        <f>'2nd 3'!C6</f>
        <v>Perspective- 2</v>
      </c>
      <c r="O4043" s="114" t="str">
        <f>'2nd 4'!C6</f>
        <v>Basic Design</v>
      </c>
      <c r="P4043" s="114" t="str">
        <f>'2nd 5'!C6</f>
        <v xml:space="preserve"> Study &amp; composition 2</v>
      </c>
      <c r="Q4043" s="114" t="str">
        <f>'2nd 6'!C6</f>
        <v>History of Civilization -2</v>
      </c>
      <c r="R4043" s="114">
        <f>'2nd 7'!C6</f>
        <v>0</v>
      </c>
      <c r="S4043" s="429"/>
      <c r="T4043" s="429"/>
      <c r="U4043" s="431"/>
      <c r="V4043" s="492"/>
      <c r="W4043" s="493"/>
      <c r="X4043" s="493"/>
      <c r="Y4043" s="495"/>
      <c r="Z4043" s="510"/>
    </row>
    <row r="4044" spans="1:26" ht="18.75" thickTop="1">
      <c r="A4044" s="77" t="s">
        <v>12</v>
      </c>
      <c r="B4044" s="78"/>
      <c r="C4044" s="80">
        <f>'1st 1'!G4</f>
        <v>3</v>
      </c>
      <c r="D4044" s="80">
        <f>'1st 2'!G4</f>
        <v>1.5</v>
      </c>
      <c r="E4044" s="80">
        <f>'1st 3'!G4</f>
        <v>3</v>
      </c>
      <c r="F4044" s="80">
        <f>'1st 4'!G4</f>
        <v>3</v>
      </c>
      <c r="G4044" s="80">
        <f>'1st 5'!G4</f>
        <v>1.5</v>
      </c>
      <c r="H4044" s="80">
        <f>'1st 6'!G4</f>
        <v>3</v>
      </c>
      <c r="I4044" s="481"/>
      <c r="J4044" s="481"/>
      <c r="K4044" s="513"/>
      <c r="L4044" s="80">
        <f>'2nd 1'!G4</f>
        <v>3</v>
      </c>
      <c r="M4044" s="80">
        <f>'2nd 2'!G4</f>
        <v>1.5</v>
      </c>
      <c r="N4044" s="80">
        <f>'2nd 3'!G4</f>
        <v>3</v>
      </c>
      <c r="O4044" s="80">
        <f>'2nd 4'!G4</f>
        <v>1.5</v>
      </c>
      <c r="P4044" s="80">
        <f>'2nd 5'!G4</f>
        <v>3</v>
      </c>
      <c r="Q4044" s="80">
        <f>'2nd 6'!G4</f>
        <v>3</v>
      </c>
      <c r="R4044" s="80">
        <f>'2nd 7'!G4</f>
        <v>0</v>
      </c>
      <c r="S4044" s="430"/>
      <c r="T4044" s="430"/>
      <c r="U4044" s="432"/>
      <c r="V4044" s="468"/>
      <c r="W4044" s="471"/>
      <c r="X4044" s="471"/>
      <c r="Y4044" s="422"/>
      <c r="Z4044" s="510"/>
    </row>
    <row r="4045" spans="1:26" ht="16.5" customHeight="1">
      <c r="A4045" s="77" t="s">
        <v>11</v>
      </c>
      <c r="B4045" s="78"/>
      <c r="C4045" s="80">
        <v>100</v>
      </c>
      <c r="D4045" s="80">
        <v>100</v>
      </c>
      <c r="E4045" s="80">
        <v>100</v>
      </c>
      <c r="F4045" s="80">
        <v>100</v>
      </c>
      <c r="G4045" s="80">
        <v>100</v>
      </c>
      <c r="H4045" s="80">
        <v>100</v>
      </c>
      <c r="I4045" s="496">
        <f>(C4049*C4044)+(D4049*D4044)+(E4049*E4044)+(F4049*F4044)+(G4049*G4044)+(H4049*H4044)</f>
        <v>0</v>
      </c>
      <c r="J4045" s="82"/>
      <c r="K4045" s="83" t="str">
        <f>IF(J4046&gt;=4,"A+",IF(J4046&gt;=3.75,"A",IF(J4046&gt;=3.5,"A-",IF(J4046&gt;=3.25,"B+",IF(J4046&gt;=3,"B",IF(J4046&gt;=2.75,"B-",IF(J4046&gt;=2.5,"C+",IF(J4046&gt;=2,"C","F"))))))))</f>
        <v>F</v>
      </c>
      <c r="L4045" s="81">
        <v>100</v>
      </c>
      <c r="M4045" s="80">
        <v>100</v>
      </c>
      <c r="N4045" s="80">
        <v>100</v>
      </c>
      <c r="O4045" s="80">
        <v>100</v>
      </c>
      <c r="P4045" s="80">
        <v>100</v>
      </c>
      <c r="Q4045" s="80">
        <v>100</v>
      </c>
      <c r="R4045" s="80">
        <v>100</v>
      </c>
      <c r="S4045" s="465">
        <f>(L4049*L4044)+(M4049*M4044)+(N4049*N4044)+(O4049*O4044)+(P4049*P4044)+(Q4049*Q4044)+(R4049*R4044)</f>
        <v>0</v>
      </c>
      <c r="T4045" s="84"/>
      <c r="U4045" s="85" t="str">
        <f>IF(T4046&gt;=4,"A+",IF(T4046&gt;=3.75,"A",IF(T4046&gt;=3.5,"A-",IF(T4046&gt;=3.25,"B+",IF(T4046&gt;=3,"B",IF(T4046&gt;=2.75,"B-",IF(T4046&gt;=2.5,"C+",IF(T4046&gt;=2,"C","F"))))))))</f>
        <v>F</v>
      </c>
      <c r="V4045" s="498">
        <f>IF((C4049+C4051)=0,0,C4044)+IF((D4049+D4051)=0,0,D4044)+IF((E4049+E4051)=0,0,E4044)+IF((F4049+F4051)=0,0,F4044)+IF((G4049+G4051)=0,0,G4044)+IF((H4049+H4051)=0,0,H4044)+IF((L4049+L4051)=0,0,L4044)+IF((M4049+M4051)=0,0,M4044)+IF((N4049+N4051)=0,0,N4044)+IF((O4049+O4051)=0,0,O4044)+IF((P4049+P4051)=0,0,P4044)+IF((Q4049+Q4051)=0,0,Q4044)+IF((R4049+R4051)=0,0,R4044)+IF(C4094=0,0,1.5)</f>
        <v>0</v>
      </c>
      <c r="W4045" s="415">
        <f>I4045+S4045+(C4094*1.5)</f>
        <v>0</v>
      </c>
      <c r="X4045" s="503">
        <f>IF(S4045&gt;0,(W4045/31.5),J4046)</f>
        <v>0</v>
      </c>
      <c r="Y4045" s="154" t="str">
        <f>IF(X4045&gt;=4,"A+",IF(X4045&gt;=3.75,"A",IF(X4045&gt;=3.5,"A-",IF(X4045&gt;=3.25,"B+",IF(X4045&gt;=3,"B",IF(X4045&gt;=2.75,"B-",IF(X4045&gt;=2.5,"C+",IF(X4045&gt;=2,"C","F"))))))))</f>
        <v>F</v>
      </c>
      <c r="Z4045" s="510"/>
    </row>
    <row r="4046" spans="1:26" ht="18">
      <c r="A4046" s="77" t="s">
        <v>28</v>
      </c>
      <c r="B4046" s="86"/>
      <c r="C4046" s="87">
        <f>'1st 1'!C72</f>
        <v>0</v>
      </c>
      <c r="D4046" s="87">
        <f>'1st 2'!C72</f>
        <v>0</v>
      </c>
      <c r="E4046" s="87">
        <f>'1st 3'!C72</f>
        <v>0</v>
      </c>
      <c r="F4046" s="87">
        <f>'1st 4'!C72</f>
        <v>0</v>
      </c>
      <c r="G4046" s="87">
        <f>'1st 5'!C72</f>
        <v>0</v>
      </c>
      <c r="H4046" s="87">
        <f>'1st 6'!C72</f>
        <v>0</v>
      </c>
      <c r="I4046" s="497"/>
      <c r="J4046" s="485">
        <f>I4045/(C4044+D4044+E4044+F4044+G4044+H4044)</f>
        <v>0</v>
      </c>
      <c r="K4046" s="88"/>
      <c r="L4046" s="89">
        <f>'2nd 1'!C72</f>
        <v>0</v>
      </c>
      <c r="M4046" s="87">
        <f>'2nd 2'!C72</f>
        <v>0</v>
      </c>
      <c r="N4046" s="87">
        <f>'2nd 3'!C72</f>
        <v>0</v>
      </c>
      <c r="O4046" s="87">
        <f>'2nd 4'!C72</f>
        <v>0</v>
      </c>
      <c r="P4046" s="87">
        <f>'2nd 5'!C72</f>
        <v>0</v>
      </c>
      <c r="Q4046" s="87">
        <f>'2nd 6'!C72</f>
        <v>0</v>
      </c>
      <c r="R4046" s="87">
        <f>'2nd 7'!C72</f>
        <v>0</v>
      </c>
      <c r="S4046" s="457"/>
      <c r="T4046" s="485">
        <f>S4045/(L4044+M4044+N4044+O4044+P4044+Q4044+R4044)</f>
        <v>0</v>
      </c>
      <c r="U4046" s="90"/>
      <c r="V4046" s="499"/>
      <c r="W4046" s="501"/>
      <c r="X4046" s="453"/>
      <c r="Y4046" s="487">
        <f>IF(S4045&gt;0,(IF(X4045&gt;=2.5,Y4045,IF(X4045&gt;=2.25,"C",IF(X4045&gt;=2,"D","F")))),K4047)</f>
        <v>0</v>
      </c>
      <c r="Z4046" s="510"/>
    </row>
    <row r="4047" spans="1:26" ht="16.5" customHeight="1">
      <c r="A4047" s="423" t="s">
        <v>26</v>
      </c>
      <c r="B4047" s="91" t="s">
        <v>60</v>
      </c>
      <c r="C4047" s="87">
        <f>'1st 1'!J72</f>
        <v>0</v>
      </c>
      <c r="D4047" s="87">
        <f>'1st 2'!J72</f>
        <v>0</v>
      </c>
      <c r="E4047" s="87">
        <f>'1st 3'!J72</f>
        <v>0</v>
      </c>
      <c r="F4047" s="87">
        <f>'1st 4'!J72</f>
        <v>0</v>
      </c>
      <c r="G4047" s="87">
        <f>'1st 5'!J72</f>
        <v>0</v>
      </c>
      <c r="H4047" s="87">
        <f>'1st 6'!J72</f>
        <v>0</v>
      </c>
      <c r="I4047" s="497"/>
      <c r="J4047" s="505"/>
      <c r="K4047" s="489">
        <f>IF(J4046&gt;=2.5,K4045,IF(J4046&gt;=2.25,"C",IF(J4046&gt;=2,"D",IF(J4046=0,0,"F"))))</f>
        <v>0</v>
      </c>
      <c r="L4047" s="89">
        <f>'2nd 1'!J72</f>
        <v>0</v>
      </c>
      <c r="M4047" s="87">
        <f>'2nd 2'!J72</f>
        <v>0</v>
      </c>
      <c r="N4047" s="87">
        <f>'2nd 3'!J72</f>
        <v>0</v>
      </c>
      <c r="O4047" s="87">
        <f>'2nd 4'!J72</f>
        <v>0</v>
      </c>
      <c r="P4047" s="87">
        <f>'2nd 5'!J72</f>
        <v>0</v>
      </c>
      <c r="Q4047" s="87">
        <f>'2nd 6'!J72</f>
        <v>0</v>
      </c>
      <c r="R4047" s="87">
        <f>'2nd 7'!J72</f>
        <v>0</v>
      </c>
      <c r="S4047" s="457"/>
      <c r="T4047" s="486"/>
      <c r="U4047" s="442">
        <f>IF(T4046&gt;=2.5,U4045,IF(T4046&gt;=2.25,"C",IF(T4046&gt;=2,"D",IF(T4046=0,0,"F"))))</f>
        <v>0</v>
      </c>
      <c r="V4047" s="499"/>
      <c r="W4047" s="501"/>
      <c r="X4047" s="453"/>
      <c r="Y4047" s="488"/>
      <c r="Z4047" s="510"/>
    </row>
    <row r="4048" spans="1:26" ht="16.5" customHeight="1">
      <c r="A4048" s="424"/>
      <c r="B4048" s="91" t="s">
        <v>67</v>
      </c>
      <c r="C4048" s="115">
        <f>'1st 1'!K72</f>
        <v>0</v>
      </c>
      <c r="D4048" s="115">
        <f>'1st 2'!K72</f>
        <v>0</v>
      </c>
      <c r="E4048" s="115">
        <f>'1st 3'!K72</f>
        <v>0</v>
      </c>
      <c r="F4048" s="115">
        <f>'1st 4'!K72</f>
        <v>0</v>
      </c>
      <c r="G4048" s="115">
        <f>'1st 5'!K72</f>
        <v>0</v>
      </c>
      <c r="H4048" s="115">
        <f>'1st 6'!K72</f>
        <v>0</v>
      </c>
      <c r="I4048" s="497"/>
      <c r="J4048" s="505"/>
      <c r="K4048" s="490"/>
      <c r="L4048" s="116">
        <f>'2nd 1'!K72</f>
        <v>0</v>
      </c>
      <c r="M4048" s="115">
        <f>'2nd 2'!K72</f>
        <v>0</v>
      </c>
      <c r="N4048" s="115">
        <f>'2nd 3'!K72</f>
        <v>0</v>
      </c>
      <c r="O4048" s="115">
        <f>'2nd 4'!K72</f>
        <v>0</v>
      </c>
      <c r="P4048" s="115">
        <f>'2nd 5'!K72</f>
        <v>0</v>
      </c>
      <c r="Q4048" s="115">
        <f>'2nd 6'!K72</f>
        <v>0</v>
      </c>
      <c r="R4048" s="115">
        <f>'2nd 7'!K72</f>
        <v>0</v>
      </c>
      <c r="S4048" s="457"/>
      <c r="T4048" s="486"/>
      <c r="U4048" s="491"/>
      <c r="V4048" s="499"/>
      <c r="W4048" s="501"/>
      <c r="X4048" s="453"/>
      <c r="Y4048" s="488"/>
      <c r="Z4048" s="510"/>
    </row>
    <row r="4049" spans="1:28" ht="18">
      <c r="A4049" s="424"/>
      <c r="B4049" s="91" t="s">
        <v>1</v>
      </c>
      <c r="C4049" s="87">
        <f>'1st 1'!M72</f>
        <v>0</v>
      </c>
      <c r="D4049" s="87">
        <f>'1st 2'!M72</f>
        <v>0</v>
      </c>
      <c r="E4049" s="87">
        <f>'1st 3'!M72</f>
        <v>0</v>
      </c>
      <c r="F4049" s="87">
        <f>'1st 4'!M72</f>
        <v>0</v>
      </c>
      <c r="G4049" s="87">
        <f>'1st 5'!M72</f>
        <v>0</v>
      </c>
      <c r="H4049" s="87">
        <f>'1st 6'!M72</f>
        <v>0</v>
      </c>
      <c r="I4049" s="497"/>
      <c r="J4049" s="505"/>
      <c r="K4049" s="92"/>
      <c r="L4049" s="89">
        <f>'2nd 1'!M72</f>
        <v>0</v>
      </c>
      <c r="M4049" s="87">
        <f>'2nd 2'!M72</f>
        <v>0</v>
      </c>
      <c r="N4049" s="87">
        <f>'2nd 3'!M72</f>
        <v>0</v>
      </c>
      <c r="O4049" s="87">
        <f>'2nd 4'!M72</f>
        <v>0</v>
      </c>
      <c r="P4049" s="87">
        <f>'2nd 5'!M72</f>
        <v>0</v>
      </c>
      <c r="Q4049" s="87">
        <f>'2nd 6'!M72</f>
        <v>0</v>
      </c>
      <c r="R4049" s="87">
        <f>'2nd 7'!M72</f>
        <v>0</v>
      </c>
      <c r="S4049" s="457"/>
      <c r="T4049" s="486"/>
      <c r="U4049" s="93"/>
      <c r="V4049" s="499"/>
      <c r="W4049" s="501"/>
      <c r="X4049" s="453"/>
      <c r="Y4049" s="155"/>
      <c r="Z4049" s="510"/>
    </row>
    <row r="4050" spans="1:28" ht="17.25" customHeight="1" thickBot="1">
      <c r="A4050" s="424"/>
      <c r="B4050" s="94" t="s">
        <v>2</v>
      </c>
      <c r="C4050" s="95">
        <f>'1st 1'!L72</f>
        <v>0</v>
      </c>
      <c r="D4050" s="95">
        <f>'1st 2'!L72</f>
        <v>0</v>
      </c>
      <c r="E4050" s="95">
        <f>'1st 3'!L72</f>
        <v>0</v>
      </c>
      <c r="F4050" s="95">
        <f>'1st 4'!L72</f>
        <v>0</v>
      </c>
      <c r="G4050" s="95">
        <f>'1st 5'!L72</f>
        <v>0</v>
      </c>
      <c r="H4050" s="95">
        <f>'1st 6'!L72</f>
        <v>0</v>
      </c>
      <c r="I4050" s="472"/>
      <c r="J4050" s="96"/>
      <c r="K4050" s="88"/>
      <c r="L4050" s="97">
        <f>'2nd 1'!L72</f>
        <v>0</v>
      </c>
      <c r="M4050" s="95">
        <f>'2nd 2'!L72</f>
        <v>0</v>
      </c>
      <c r="N4050" s="95">
        <f>'2nd 3'!L72</f>
        <v>0</v>
      </c>
      <c r="O4050" s="95">
        <f>'2nd 4'!L72</f>
        <v>0</v>
      </c>
      <c r="P4050" s="95">
        <f>'2nd 5'!L72</f>
        <v>0</v>
      </c>
      <c r="Q4050" s="95">
        <f>'2nd 6'!L72</f>
        <v>0</v>
      </c>
      <c r="R4050" s="95">
        <f>'2nd 7'!L72</f>
        <v>0</v>
      </c>
      <c r="S4050" s="457"/>
      <c r="T4050" s="98"/>
      <c r="U4050" s="90"/>
      <c r="V4050" s="500"/>
      <c r="W4050" s="502"/>
      <c r="X4050" s="504"/>
      <c r="Y4050" s="156"/>
      <c r="Z4050" s="510"/>
    </row>
    <row r="4051" spans="1:28" ht="18.75" thickTop="1">
      <c r="A4051" s="413" t="s">
        <v>127</v>
      </c>
      <c r="B4051" s="91" t="s">
        <v>1</v>
      </c>
      <c r="C4051" s="87">
        <f>'1st 1'!N72</f>
        <v>0</v>
      </c>
      <c r="D4051" s="87">
        <f>'1st 2'!N72</f>
        <v>0</v>
      </c>
      <c r="E4051" s="87">
        <f>'1st 3'!N72</f>
        <v>0</v>
      </c>
      <c r="F4051" s="87">
        <f>'1st 4'!N72</f>
        <v>0</v>
      </c>
      <c r="G4051" s="87">
        <f>'1st 5'!N72</f>
        <v>0</v>
      </c>
      <c r="H4051" s="87">
        <f>'1st 6'!N72</f>
        <v>0</v>
      </c>
      <c r="I4051" s="530">
        <f>(C4051*C4044)+(D4051*D4044)+(E4051*E4044)+(F4051*F4044)+(G4051*G4044)+(H4051*H4044)</f>
        <v>0</v>
      </c>
      <c r="J4051" s="417">
        <f>IF(C4051&gt;0,(C4049*C4044),0)+IF(D4051&gt;0,(D4049*D4044),0)+IF(E4051&gt;0,(E4049*E4044),0)+IF(F4051&gt;0,(F4049*F4044),0)+IF(G4051&gt;0,(G4049*G4044),0)+IF(H4051&gt;0,(H4049*H4044),0)</f>
        <v>0</v>
      </c>
      <c r="K4051" s="473">
        <f>IF(C4051&gt;C4049,((C4051*C4044)-(C4049*C4044)),0)+IF(D4051&gt;D4049,((D4051*D4044)-(D4049*D4044)),0)+IF(E4051&gt;E4049,((E4051*E4044)-(E4049*E4044)),0)+IF(F4051&gt;F4049,((F4051*F4044)-(F4049*F4044)),0)+IF(G4051&gt;G4049,((G4051*G4044)-(G4049*G4044)),0)+IF(H4051&gt;H4049,((H4051*H4044)-(H4049*H4044)),0)</f>
        <v>0</v>
      </c>
      <c r="L4051" s="89">
        <f>'2nd 1'!N72</f>
        <v>0</v>
      </c>
      <c r="M4051" s="87">
        <f>'2nd 2'!N72</f>
        <v>0</v>
      </c>
      <c r="N4051" s="87">
        <f>'2nd 3'!N72</f>
        <v>0</v>
      </c>
      <c r="O4051" s="87">
        <f>'2nd 4'!N72</f>
        <v>0</v>
      </c>
      <c r="P4051" s="87">
        <f>'2nd 5'!N72</f>
        <v>0</v>
      </c>
      <c r="Q4051" s="87">
        <f>'2nd 6'!N72</f>
        <v>0</v>
      </c>
      <c r="R4051" s="87">
        <f>'2nd 7'!N72</f>
        <v>0</v>
      </c>
      <c r="S4051" s="401">
        <f>(L4051*L4044)+(M4051*M4044)+(N4051*N4044)+(O4051*O4044)+(P4051*P4044)+(Q4051*Q4044)+(R4051*R4044)</f>
        <v>0</v>
      </c>
      <c r="T4051" s="417">
        <f>IF(L4051&gt;0,(L4049*L4044),0)+IF(M4051&gt;0,(M4049*M4044),0)+IF(N4051&gt;0,(N4049*N4044),0)+IF(O4051&gt;0,(O4049*O4044),0)+IF(P4051&gt;0,(P4049*P4044),0)+IF(Q4051&gt;0,(Q4049*Q4044),0)+IF(R4051&gt;0,(R4049*R4044),0)</f>
        <v>0</v>
      </c>
      <c r="U4051" s="399">
        <f>IF(L4051&gt;L4049,((L4051*L4044)-(L4049*L4044)),0)+IF(M4051&gt;M4049,((M4051*M4044)-(M4049*M4044)),0)+IF(N4051&gt;N4049,((N4051*N4044)-(N4049*N4044)),0)+IF(O4051&gt;O4049,((O4051*O4044)-(O4049*O4044)),0)+IF(P4051&gt;P4049,((P4051*P4044)-(P4049*P4044)),0)+IF(Q4051&gt;Q4049,((Q4051*Q4044)-(Q4049*Q4044)),0)+IF(R4051&gt;R4049,((R4051*R4044)-(R4049*R4044)),0)</f>
        <v>0</v>
      </c>
      <c r="V4051" s="401">
        <f>I4051+S4051</f>
        <v>0</v>
      </c>
      <c r="W4051" s="436">
        <f>J4051+T4051</f>
        <v>0</v>
      </c>
      <c r="X4051" s="526">
        <f>K4051+U4051</f>
        <v>0</v>
      </c>
      <c r="Y4051" s="527"/>
      <c r="Z4051" s="510"/>
    </row>
    <row r="4052" spans="1:28" ht="15.75" customHeight="1" thickBot="1">
      <c r="A4052" s="414"/>
      <c r="B4052" s="157" t="s">
        <v>23</v>
      </c>
      <c r="C4052" s="178" t="str">
        <f>'1st 1'!O72</f>
        <v/>
      </c>
      <c r="D4052" s="178" t="str">
        <f>'1st 2'!O72</f>
        <v/>
      </c>
      <c r="E4052" s="178" t="str">
        <f>'1st 3'!O72</f>
        <v/>
      </c>
      <c r="F4052" s="178" t="str">
        <f>'1st 4'!O72</f>
        <v/>
      </c>
      <c r="G4052" s="178" t="str">
        <f>'1st 5'!O72</f>
        <v/>
      </c>
      <c r="H4052" s="178" t="str">
        <f>'1st 6'!O72</f>
        <v/>
      </c>
      <c r="I4052" s="472"/>
      <c r="J4052" s="472"/>
      <c r="K4052" s="474"/>
      <c r="L4052" s="179" t="str">
        <f>'2nd 1'!O72</f>
        <v/>
      </c>
      <c r="M4052" s="178" t="str">
        <f>'2nd 2'!O72</f>
        <v/>
      </c>
      <c r="N4052" s="178" t="str">
        <f>'2nd 3'!O72</f>
        <v/>
      </c>
      <c r="O4052" s="178" t="str">
        <f>'2nd 4'!O72</f>
        <v/>
      </c>
      <c r="P4052" s="178" t="str">
        <f>'2nd 5'!O72</f>
        <v/>
      </c>
      <c r="Q4052" s="178" t="str">
        <f>'2nd 6'!O72</f>
        <v/>
      </c>
      <c r="R4052" s="178" t="str">
        <f>'2nd 7'!O72</f>
        <v/>
      </c>
      <c r="S4052" s="475"/>
      <c r="T4052" s="420"/>
      <c r="U4052" s="400"/>
      <c r="V4052" s="402"/>
      <c r="W4052" s="437"/>
      <c r="X4052" s="528"/>
      <c r="Y4052" s="529"/>
      <c r="Z4052" s="510"/>
    </row>
    <row r="4053" spans="1:28" ht="21" customHeight="1" thickTop="1" thickBot="1">
      <c r="A4053" s="435" t="s">
        <v>30</v>
      </c>
      <c r="B4053" s="435"/>
      <c r="C4053" s="435"/>
      <c r="D4053" s="435"/>
      <c r="E4053" s="435"/>
      <c r="F4053" s="435"/>
      <c r="G4053" s="435"/>
      <c r="H4053" s="435"/>
      <c r="I4053" s="435"/>
      <c r="J4053" s="435"/>
      <c r="K4053" s="435"/>
      <c r="L4053" s="435"/>
      <c r="M4053" s="435"/>
      <c r="N4053" s="435"/>
      <c r="O4053" s="435"/>
      <c r="P4053" s="435"/>
      <c r="Q4053" s="435"/>
      <c r="R4053" s="435"/>
      <c r="S4053" s="435"/>
      <c r="T4053" s="435"/>
      <c r="U4053" s="435"/>
      <c r="V4053" s="435"/>
      <c r="W4053" s="435"/>
      <c r="X4053" s="435"/>
      <c r="Y4053" s="435"/>
      <c r="Z4053" s="510"/>
    </row>
    <row r="4054" spans="1:28" ht="19.5" customHeight="1" thickTop="1" thickBot="1">
      <c r="A4054" s="478" t="s">
        <v>44</v>
      </c>
      <c r="B4054" s="479"/>
      <c r="C4054" s="479"/>
      <c r="D4054" s="479"/>
      <c r="E4054" s="479"/>
      <c r="F4054" s="479"/>
      <c r="G4054" s="479"/>
      <c r="H4054" s="479"/>
      <c r="I4054" s="479"/>
      <c r="J4054" s="479"/>
      <c r="K4054" s="506"/>
      <c r="L4054" s="425" t="s">
        <v>45</v>
      </c>
      <c r="M4054" s="426"/>
      <c r="N4054" s="426"/>
      <c r="O4054" s="426"/>
      <c r="P4054" s="426"/>
      <c r="Q4054" s="426"/>
      <c r="R4054" s="426"/>
      <c r="S4054" s="426"/>
      <c r="T4054" s="426"/>
      <c r="U4054" s="426"/>
      <c r="V4054" s="160"/>
      <c r="W4054" s="428" t="s">
        <v>39</v>
      </c>
      <c r="X4054" s="428"/>
      <c r="Y4054" s="161"/>
      <c r="Z4054" s="510"/>
    </row>
    <row r="4055" spans="1:28" ht="17.25" customHeight="1" thickTop="1">
      <c r="A4055" s="99" t="s">
        <v>22</v>
      </c>
      <c r="B4055" s="100"/>
      <c r="C4055" s="101">
        <f>'3rd 1'!B4</f>
        <v>201</v>
      </c>
      <c r="D4055" s="101">
        <f>'3rd 2'!B4</f>
        <v>202</v>
      </c>
      <c r="E4055" s="101">
        <f>'3rd 3'!B4</f>
        <v>203</v>
      </c>
      <c r="F4055" s="101">
        <f>'3rd 4'!B4</f>
        <v>204</v>
      </c>
      <c r="G4055" s="101">
        <f>'3rd 5'!B4</f>
        <v>205</v>
      </c>
      <c r="H4055" s="101">
        <f>'3rd 6'!B4</f>
        <v>0</v>
      </c>
      <c r="I4055" s="430" t="s">
        <v>0</v>
      </c>
      <c r="J4055" s="430" t="s">
        <v>3</v>
      </c>
      <c r="K4055" s="432" t="s">
        <v>2</v>
      </c>
      <c r="L4055" s="101">
        <f>'4th 1'!B4</f>
        <v>206</v>
      </c>
      <c r="M4055" s="101">
        <f>'4th 2'!B4</f>
        <v>207</v>
      </c>
      <c r="N4055" s="101">
        <f>'4th 3'!B4</f>
        <v>208</v>
      </c>
      <c r="O4055" s="101">
        <f>'4th 4'!B4</f>
        <v>209</v>
      </c>
      <c r="P4055" s="101">
        <f>'4th 5'!B4</f>
        <v>210</v>
      </c>
      <c r="Q4055" s="101">
        <f>'4th 6'!B4</f>
        <v>211</v>
      </c>
      <c r="R4055" s="101">
        <f>'4th 7'!B4</f>
        <v>0</v>
      </c>
      <c r="S4055" s="429" t="s">
        <v>0</v>
      </c>
      <c r="T4055" s="429" t="s">
        <v>3</v>
      </c>
      <c r="U4055" s="431" t="s">
        <v>2</v>
      </c>
      <c r="V4055" s="433" t="s">
        <v>62</v>
      </c>
      <c r="W4055" s="434"/>
      <c r="X4055" s="434"/>
      <c r="Y4055" s="162" t="str">
        <f>IF(X4056&gt;=4,"A+",IF(X4056&gt;=3.75,"A",IF(X4056&gt;=3.5,"A-",IF(X4056&gt;=3.25,"B+",IF(X4056&gt;=3,"B",IF(X4056&gt;=2.75,"B-",IF(X4056&gt;=2.5,"C+",IF(X4056&gt;=2,"C","F"))))))))</f>
        <v>F</v>
      </c>
      <c r="Z4055" s="510"/>
    </row>
    <row r="4056" spans="1:28" ht="63.75" customHeight="1">
      <c r="A4056" s="77" t="s">
        <v>63</v>
      </c>
      <c r="B4056" s="86"/>
      <c r="C4056" s="79">
        <f>IF('3rd 1'!C72&gt;0,'3rd 1'!D6,IF('3rd 1'!K72&gt;0,'3rd 1'!L6,IF('3rd 1'!S72&gt;0,'3rd 1'!T6,0)))</f>
        <v>0</v>
      </c>
      <c r="D4056" s="79">
        <f>IF('3rd 2'!C72&gt;0,'3rd 2'!D6,IF('3rd 2'!K72&gt;0,'3rd 2'!L6,IF('3rd 2'!S72&gt;0,'3rd 2'!T6,0)))</f>
        <v>0</v>
      </c>
      <c r="E4056" s="79">
        <f>IF('3rd 3'!C72&gt;0,'3rd 3'!D6,IF('3rd 3'!K72&gt;0,'3rd 3'!L6,IF('3rd 3'!S72&gt;0,'3rd 3'!T6,0)))</f>
        <v>0</v>
      </c>
      <c r="F4056" s="79">
        <f>IF('3rd 4'!C72&gt;0,'3rd 4'!D6,IF('3rd 4'!K72&gt;0,'3rd 4'!L6,IF('3rd 4'!S72&gt;0,'3rd 4'!T6,0)))</f>
        <v>0</v>
      </c>
      <c r="G4056" s="79">
        <f>IF('3rd 5'!C72&gt;0,'3rd 5'!D6,IF('3rd 5'!K72&gt;0,'3rd 5'!L6,IF('3rd 5'!S72&gt;0,'3rd 5'!T6,0)))</f>
        <v>0</v>
      </c>
      <c r="H4056" s="79">
        <f>IF('3rd 6'!C72&gt;0,'3rd 6'!D6,IF('3rd 6'!K72&gt;0,'3rd 6'!L6,IF('3rd 6'!S72&gt;0,'3rd 6'!T6,0)))</f>
        <v>0</v>
      </c>
      <c r="I4056" s="481"/>
      <c r="J4056" s="481"/>
      <c r="K4056" s="482"/>
      <c r="L4056" s="79">
        <f>IF('4th 1'!C72&gt;0,'4th 1'!D6,IF('4th 1'!K72&gt;0,'4th 1'!L6,IF('4th 1'!S72&gt;0,'4th 1'!T6,0)))</f>
        <v>0</v>
      </c>
      <c r="M4056" s="79">
        <f>IF('4th 2'!C72&gt;0,'4th 2'!D6,IF('4th 2'!K72&gt;0,'4th 2'!L6,IF('4th 2'!S72&gt;0,'4th 2'!T6,0)))</f>
        <v>0</v>
      </c>
      <c r="N4056" s="79">
        <f>IF('4th 3'!C72&gt;0,'4th 3'!D6,IF('4th 3'!K72&gt;0,'4th 3'!L6,IF('4th 3'!S72&gt;0,'4th 3'!T6,0)))</f>
        <v>0</v>
      </c>
      <c r="O4056" s="79">
        <f>IF('4th 4'!C72&gt;0,'4th 4'!D6,IF('4th 4'!K72&gt;0,'4th 4'!L6,IF('4th 4'!S72&gt;0,'4th 4'!T6,0)))</f>
        <v>0</v>
      </c>
      <c r="P4056" s="79">
        <f>IF('4th 5'!C72&gt;0,'4th 5'!D6,IF('4th 5'!K72&gt;0,'4th 5'!L6,IF('4th 5'!S72&gt;0,'4th 5'!T6,0)))</f>
        <v>0</v>
      </c>
      <c r="Q4056" s="79">
        <f>IF('4th 6'!C72&gt;0,'4th 6'!D6,IF('4th 6'!K72&gt;0,'4th 6'!L6,IF('4th 6'!S72&gt;0,'4th 6'!T6,0)))</f>
        <v>0</v>
      </c>
      <c r="R4056" s="79">
        <f>IF('4th 7'!C72&gt;0,'4th 7'!D6,IF('4th 7'!K72&gt;0,'4th 7'!L6,IF('4th 7'!S72&gt;0,'4th 7'!T6,0)))</f>
        <v>0</v>
      </c>
      <c r="S4056" s="429"/>
      <c r="T4056" s="429"/>
      <c r="U4056" s="431"/>
      <c r="V4056" s="335">
        <f>IF(I4058&gt;0,(V4061+V4045),0)</f>
        <v>0</v>
      </c>
      <c r="W4056" s="254">
        <f>IF(I4058&gt;0,(W4061+W4045),0)</f>
        <v>0</v>
      </c>
      <c r="X4056" s="336">
        <f>IF(S4058&gt;0,(W4056/63),IF(I4058&gt;0,(W4056/46.5),0))</f>
        <v>0</v>
      </c>
      <c r="Y4056" s="163">
        <f>IF(X4056&gt;=2.5,Y4055,IF(X4056&gt;=2.25,"C",IF(X4056&gt;=2,"D",IF(X4056=0,0,"F"))))</f>
        <v>0</v>
      </c>
      <c r="Z4056" s="510"/>
    </row>
    <row r="4057" spans="1:28" ht="16.5">
      <c r="A4057" s="458" t="s">
        <v>27</v>
      </c>
      <c r="B4057" s="459"/>
      <c r="C4057" s="102">
        <f>IF('3rd 1'!C72&gt;0,'3rd 1'!H4,IF('3rd 1'!K72&gt;0,'3rd 1'!P4,IF('3rd 1'!S72&gt;0,'3rd 1'!X4,0)))</f>
        <v>0</v>
      </c>
      <c r="D4057" s="102">
        <f>IF('3rd 2'!C72&gt;0,'3rd 2'!H4,IF('3rd 2'!K72&gt;0,'3rd 2'!P4,IF('3rd 2'!S72&gt;0,'3rd 2'!X4,0)))</f>
        <v>0</v>
      </c>
      <c r="E4057" s="102">
        <f>IF('3rd 3'!C72&gt;0,'3rd 3'!H4,IF('3rd 3'!K72&gt;0,'3rd 3'!P4,IF('3rd 3'!S72&gt;0,'3rd 3'!X4,0)))</f>
        <v>0</v>
      </c>
      <c r="F4057" s="102">
        <f>IF('3rd 4'!C72&gt;0,'3rd 4'!H4,IF('3rd 4'!K72&gt;0,'3rd 4'!P4,IF('3rd 4'!S72&gt;0,'3rd 4'!X4,0)))</f>
        <v>0</v>
      </c>
      <c r="G4057" s="102">
        <f>IF('3rd 5'!C72&gt;0,'3rd 5'!H4,IF('3rd 5'!K72&gt;0,'3rd 5'!P4,IF('3rd 5'!S72&gt;0,'3rd 5'!X4,0)))</f>
        <v>0</v>
      </c>
      <c r="H4057" s="102">
        <f>IF('3rd 6'!C72&gt;0,'3rd 6'!H4,IF('3rd 6'!K72&gt;0,'3rd 6'!P4,IF('3rd 6'!S72&gt;0,'3rd 6'!X4,0)))</f>
        <v>0</v>
      </c>
      <c r="I4057" s="481"/>
      <c r="J4057" s="481"/>
      <c r="K4057" s="482"/>
      <c r="L4057" s="102">
        <f>IF('4th 1'!C72&gt;0,'4th 1'!H4,IF('4th 1'!K72&gt;0,'4th 1'!P4,IF('4th 1'!S72&gt;0,'4th 1'!X4,0)))</f>
        <v>0</v>
      </c>
      <c r="M4057" s="102">
        <f>IF('4th 2'!C72&gt;0,'4th 2'!H4,IF('4th 2'!K72&gt;0,'4th 2'!P4,IF('4th 2'!S72&gt;0,'4th 2'!X4,0)))</f>
        <v>0</v>
      </c>
      <c r="N4057" s="102">
        <f>IF('4th 3'!C72&gt;0,'4th 3'!H4,IF('4th 3'!K72&gt;0,'4th 3'!P4,IF('4th 3'!S72&gt;0,'4th 3'!X4,0)))</f>
        <v>0</v>
      </c>
      <c r="O4057" s="102">
        <f>IF('4th 4'!C72&gt;0,'4th 4'!H4,IF('4th 4'!K72&gt;0,'4th 4'!P4,IF('4th 4'!S72&gt;0,'4th 4'!X4,0)))</f>
        <v>0</v>
      </c>
      <c r="P4057" s="102">
        <f>IF('4th 5'!C72&gt;0,'4th 5'!H4,IF('4th 5'!K72&gt;0,'4th 5'!P4,IF('4th 5'!S72&gt;0,'4th 5'!X4,0)))</f>
        <v>0</v>
      </c>
      <c r="Q4057" s="102">
        <f>IF('4th 6'!C72&gt;0,'4th 6'!H4,IF('4th 6'!K72&gt;0,'4th 6'!P4,IF('4th 6'!S72&gt;0,'4th 6'!X4,0)))</f>
        <v>0</v>
      </c>
      <c r="R4057" s="102">
        <f>IF('4th 7'!C72&gt;0,'4th 7'!H4,IF('4th 7'!K72&gt;0,'4th 7'!P4,IF('4th 7'!S72&gt;0,'4th 7'!X4,0)))</f>
        <v>0</v>
      </c>
      <c r="S4057" s="430"/>
      <c r="T4057" s="430"/>
      <c r="U4057" s="432"/>
      <c r="V4057" s="460" t="s">
        <v>41</v>
      </c>
      <c r="W4057" s="461"/>
      <c r="X4057" s="461"/>
      <c r="Y4057" s="462"/>
      <c r="Z4057" s="510"/>
    </row>
    <row r="4058" spans="1:28" ht="17.25" thickBot="1">
      <c r="A4058" s="463" t="s">
        <v>11</v>
      </c>
      <c r="B4058" s="464"/>
      <c r="C4058" s="102">
        <v>100</v>
      </c>
      <c r="D4058" s="102">
        <v>100</v>
      </c>
      <c r="E4058" s="102">
        <v>100</v>
      </c>
      <c r="F4058" s="102">
        <v>100</v>
      </c>
      <c r="G4058" s="102">
        <v>100</v>
      </c>
      <c r="H4058" s="102">
        <v>100</v>
      </c>
      <c r="I4058" s="465">
        <f>(C4062*C4057)+(D4062*D4057)+(E4062*E4057)+(F4062*F4057)+(G4062*G4057)+(H4062*H4057)</f>
        <v>0</v>
      </c>
      <c r="J4058" s="84"/>
      <c r="K4058" s="103" t="e">
        <f>IF(J4059&gt;=4,"A+",IF(J4059&gt;=3.75,"A",IF(J4059&gt;=3.5,"A-",IF(J4059&gt;=3.25,"B+",IF(J4059&gt;=3,"B",IF(J4059&gt;=2.75,"B-",IF(J4059&gt;=2.5,"C+",IF(J4059&gt;=2,"C","F"))))))))</f>
        <v>#DIV/0!</v>
      </c>
      <c r="L4058" s="102">
        <v>100</v>
      </c>
      <c r="M4058" s="102">
        <v>100</v>
      </c>
      <c r="N4058" s="102">
        <v>100</v>
      </c>
      <c r="O4058" s="102">
        <v>100</v>
      </c>
      <c r="P4058" s="102">
        <v>100</v>
      </c>
      <c r="Q4058" s="102">
        <v>100</v>
      </c>
      <c r="R4058" s="102">
        <v>100</v>
      </c>
      <c r="S4058" s="465">
        <f>(L4062*L4057)+(M4062*M4057)+(N4062*N4057)+(O4062*O4057)+(P4062*P4057)+(Q4062*Q4057)+(R4062*R4057)</f>
        <v>0</v>
      </c>
      <c r="T4058" s="84"/>
      <c r="U4058" s="103" t="e">
        <f>IF(T4059&gt;=4,"A+",IF(T4059&gt;=3.75,"A",IF(T4059&gt;=3.5,"A-",IF(T4059&gt;=3.25,"B+",IF(T4059&gt;=3,"B",IF(T4059&gt;=2.75,"B-",IF(T4059&gt;=2.5,"C+",IF(T4059&gt;=2,"C","F"))))))))</f>
        <v>#DIV/0!</v>
      </c>
      <c r="V4058" s="467" t="s">
        <v>29</v>
      </c>
      <c r="W4058" s="469" t="s">
        <v>0</v>
      </c>
      <c r="X4058" s="469" t="s">
        <v>3</v>
      </c>
      <c r="Y4058" s="476" t="s">
        <v>2</v>
      </c>
      <c r="Z4058" s="510"/>
    </row>
    <row r="4059" spans="1:28" ht="17.25" thickTop="1">
      <c r="A4059" s="77" t="s">
        <v>28</v>
      </c>
      <c r="B4059" s="86"/>
      <c r="C4059" s="104">
        <f>IF('3rd 1'!C72&gt;0,'3rd 1'!C72,IF('3rd 1'!K72&gt;0,'3rd 1'!K72,IF('3rd 1'!S72&gt;0,'3rd 1'!S72,0)))</f>
        <v>0</v>
      </c>
      <c r="D4059" s="104">
        <f>IF('3rd 2'!C72&gt;0,'3rd 2'!C72,IF('3rd 2'!K72&gt;0,'3rd 2'!K72,IF('3rd 2'!S72&gt;0,'3rd 2'!S72,0)))</f>
        <v>0</v>
      </c>
      <c r="E4059" s="104">
        <f>IF('3rd 3'!C72&gt;0,'3rd 3'!C72,IF('3rd 3'!K72&gt;0,'3rd 3'!K72,IF('3rd 3'!S72&gt;0,'3rd 3'!S72,0)))</f>
        <v>0</v>
      </c>
      <c r="F4059" s="104">
        <f>IF('3rd 4'!C72&gt;0,'3rd 4'!C72,IF('3rd 4'!K72&gt;0,'3rd 4'!K72,IF('3rd 4'!S72&gt;0,'3rd 4'!S72,0)))</f>
        <v>0</v>
      </c>
      <c r="G4059" s="104">
        <f>IF('3rd 5'!C72&gt;0,'3rd 5'!C72,IF('3rd 5'!K72&gt;0,'3rd 5'!K72,IF('3rd 5'!S72&gt;0,'3rd 5'!S72,0)))</f>
        <v>0</v>
      </c>
      <c r="H4059" s="104">
        <f>IF('3rd 6'!C72&gt;0,'3rd 6'!C72,IF('3rd 6'!K72&gt;0,'3rd 6'!K72,IF('3rd 6'!S72&gt;0,'3rd 6'!S72,0)))</f>
        <v>0</v>
      </c>
      <c r="I4059" s="457"/>
      <c r="J4059" s="485" t="e">
        <f>I4058/(C4057+D4057+E4057+F4057+G4057+H4057)</f>
        <v>#DIV/0!</v>
      </c>
      <c r="K4059" s="90"/>
      <c r="L4059" s="104">
        <f>IF('4th 1'!C72&gt;0,'4th 1'!C72,IF('4th 1'!K72&gt;0,'4th 1'!K72,IF('4th 1'!S72&gt;0,'4th 1'!S72,0)))</f>
        <v>0</v>
      </c>
      <c r="M4059" s="104">
        <f>IF('4th 2'!C72&gt;0,'4th 2'!C72,IF('4th 2'!K72&gt;0,'4th 2'!K72,IF('4th 2'!S72&gt;0,'4th 2'!S72,0)))</f>
        <v>0</v>
      </c>
      <c r="N4059" s="104">
        <f>IF('4th 3'!C72&gt;0,'4th 3'!C72,IF('4th 3'!K72&gt;0,'4th 3'!K72,IF('4th 3'!S72&gt;0,'4th 3'!S72,0)))</f>
        <v>0</v>
      </c>
      <c r="O4059" s="104">
        <f>IF('4th 4'!C72&gt;0,'4th 4'!C72,IF('4th 4'!K72&gt;0,'4th 4'!K72,IF('4th 4'!S72&gt;0,'4th 4'!S72,0)))</f>
        <v>0</v>
      </c>
      <c r="P4059" s="104">
        <f>IF('4th 5'!C72&gt;0,'4th 5'!C72,IF('4th 5'!K72&gt;0,'4th 5'!K72,IF('4th 5'!S72&gt;0,'4th 5'!S72,0)))</f>
        <v>0</v>
      </c>
      <c r="Q4059" s="104">
        <f>IF('4th 6'!C72&gt;0,'4th 6'!C72,IF('4th 6'!K72&gt;0,'4th 6'!K72,IF('4th 6'!S72&gt;0,'4th 6'!S72,0)))</f>
        <v>0</v>
      </c>
      <c r="R4059" s="104">
        <f>IF('4th 7'!C72&gt;0,'4th 7'!C72,IF('4th 7'!K72&gt;0,'4th 7'!K72,IF('4th 7'!S72&gt;0,'4th 7'!S72,0)))</f>
        <v>0</v>
      </c>
      <c r="S4059" s="457"/>
      <c r="T4059" s="485" t="e">
        <f>S4058/(L4057+M4057+N4057+O4057+P4057+Q4057+R4057)</f>
        <v>#DIV/0!</v>
      </c>
      <c r="U4059" s="90"/>
      <c r="V4059" s="468"/>
      <c r="W4059" s="470"/>
      <c r="X4059" s="471"/>
      <c r="Y4059" s="477"/>
      <c r="Z4059" s="510"/>
    </row>
    <row r="4060" spans="1:28" ht="17.25">
      <c r="A4060" s="423" t="s">
        <v>26</v>
      </c>
      <c r="B4060" s="91" t="s">
        <v>60</v>
      </c>
      <c r="C4060" s="104">
        <f>IF('3rd 1'!C72&gt;0,'3rd 1'!J72,IF('3rd 1'!K72&gt;0,'3rd 1'!R72,IF('3rd 1'!S72&gt;0,'3rd 1'!Z72,0)))</f>
        <v>0</v>
      </c>
      <c r="D4060" s="104">
        <f>IF('3rd 2'!C72&gt;0,'3rd 2'!J72,IF('3rd 2'!K72&gt;0,'3rd 2'!R72,IF('3rd 2'!S72&gt;0,'3rd 2'!Z72,0)))</f>
        <v>0</v>
      </c>
      <c r="E4060" s="104">
        <f>IF('3rd 3'!C72&gt;0,'3rd 3'!J72,IF('3rd 3'!K72&gt;0,'3rd 3'!R72,IF('3rd 3'!S72&gt;0,'3rd 3'!Z72,0)))</f>
        <v>0</v>
      </c>
      <c r="F4060" s="104">
        <f>IF('3rd 4'!C72&gt;0,'3rd 4'!J72,IF('3rd 4'!K72&gt;0,'3rd 4'!R72,IF('3rd 4'!S72&gt;0,'3rd 4'!Z72,0)))</f>
        <v>0</v>
      </c>
      <c r="G4060" s="104">
        <f>IF('3rd 5'!C72&gt;0,'3rd 5'!J72,IF('3rd 5'!K72&gt;0,'3rd 5'!R72,IF('3rd 5'!S72&gt;0,'3rd 5'!Z72,0)))</f>
        <v>0</v>
      </c>
      <c r="H4060" s="104">
        <f>IF('3rd 6'!C72&gt;0,'3rd 6'!J72,IF('3rd 6'!K72&gt;0,'3rd 6'!R72,IF('3rd 6'!S72&gt;0,'3rd 6'!Z72,0)))</f>
        <v>0</v>
      </c>
      <c r="I4060" s="457"/>
      <c r="J4060" s="525"/>
      <c r="K4060" s="442" t="e">
        <f>IF(J4059&gt;=2.5,K4058,IF(J4059&gt;=2.25,"C",IF(J4059&gt;=2,"D",IF(J4059=0,0,"F"))))</f>
        <v>#DIV/0!</v>
      </c>
      <c r="L4060" s="104">
        <f>IF('4th 1'!C72&gt;0,'4th 1'!J72,IF('4th 1'!K72&gt;0,'4th 1'!R72,IF('4th 1'!S72&gt;0,'4th 1'!Z72,0)))</f>
        <v>0</v>
      </c>
      <c r="M4060" s="104">
        <f>IF('4th 2'!C72&gt;0,'4th 2'!J72,IF('4th 2'!K72&gt;0,'4th 2'!R72,IF('4th 2'!S72&gt;0,'4th 2'!Z72,0)))</f>
        <v>0</v>
      </c>
      <c r="N4060" s="104">
        <f>IF('4th 3'!C72&gt;0,'4th 3'!J72,IF('4th 3'!K72&gt;0,'4th 3'!R72,IF('4th 3'!S72&gt;0,'4th 3'!Z72,0)))</f>
        <v>0</v>
      </c>
      <c r="O4060" s="104">
        <f>IF('4th 4'!C72&gt;0,'4th 4'!J72,IF('4th 4'!K72&gt;0,'4th 4'!R72,IF('4th 4'!S72&gt;0,'4th 4'!Z72,0)))</f>
        <v>0</v>
      </c>
      <c r="P4060" s="104">
        <f>IF('4th 5'!C72&gt;0,'4th 5'!J72,IF('4th 5'!K72&gt;0,'4th 5'!R72,IF('4th 5'!S72&gt;0,'4th 5'!Z72,0)))</f>
        <v>0</v>
      </c>
      <c r="Q4060" s="104">
        <f>IF('4th 6'!C72&gt;0,'4th 6'!J72,IF('4th 6'!K72&gt;0,'4th 6'!R72,IF('4th 6'!S72&gt;0,'4th 6'!Z72,0)))</f>
        <v>0</v>
      </c>
      <c r="R4060" s="104">
        <f>IF('4th 7'!C72&gt;0,'4th 7'!J72,IF('4th 7'!K72&gt;0,'4th 7'!R72,IF('4th 7'!S72&gt;0,'4th 7'!Z72,0)))</f>
        <v>0</v>
      </c>
      <c r="S4060" s="457"/>
      <c r="T4060" s="525"/>
      <c r="U4060" s="442" t="e">
        <f>IF(T4059&gt;=2.5,U4058,IF(T4059&gt;=2.25,"C",IF(T4059&gt;=2,"D",IF(T4059=0,0,"F"))))</f>
        <v>#DIV/0!</v>
      </c>
      <c r="V4060" s="454" t="s">
        <v>40</v>
      </c>
      <c r="W4060" s="443"/>
      <c r="X4060" s="443"/>
      <c r="Y4060" s="455"/>
      <c r="Z4060" s="510"/>
      <c r="AA4060" s="105"/>
      <c r="AB4060" s="105"/>
    </row>
    <row r="4061" spans="1:28" ht="16.5" customHeight="1">
      <c r="A4061" s="424"/>
      <c r="B4061" s="91" t="s">
        <v>67</v>
      </c>
      <c r="C4061" s="117">
        <f>'3rd 1'!AA72</f>
        <v>0</v>
      </c>
      <c r="D4061" s="117">
        <f>'3rd 2'!AA72</f>
        <v>0</v>
      </c>
      <c r="E4061" s="117">
        <f>'3rd 3'!AA72</f>
        <v>0</v>
      </c>
      <c r="F4061" s="117">
        <f>'3rd 4'!AA72</f>
        <v>0</v>
      </c>
      <c r="G4061" s="117">
        <f>'3rd 5'!AA72</f>
        <v>0</v>
      </c>
      <c r="H4061" s="117">
        <f>'3rd 6'!AA72</f>
        <v>0</v>
      </c>
      <c r="I4061" s="457"/>
      <c r="J4061" s="525"/>
      <c r="K4061" s="491"/>
      <c r="L4061" s="117">
        <f>'4th 1'!AA72</f>
        <v>0</v>
      </c>
      <c r="M4061" s="117">
        <f>'4th 2'!AA72</f>
        <v>0</v>
      </c>
      <c r="N4061" s="117">
        <f>'4th 3'!AA72</f>
        <v>0</v>
      </c>
      <c r="O4061" s="117">
        <f>'4th 4'!AA72</f>
        <v>0</v>
      </c>
      <c r="P4061" s="117">
        <f>'4th 5'!AA72</f>
        <v>0</v>
      </c>
      <c r="Q4061" s="117">
        <f>'4th 6'!AA72</f>
        <v>0</v>
      </c>
      <c r="R4061" s="117">
        <f>'4th 7'!AA72</f>
        <v>0</v>
      </c>
      <c r="S4061" s="457"/>
      <c r="T4061" s="525"/>
      <c r="U4061" s="491"/>
      <c r="V4061" s="444">
        <f>IF((C4062+C4064)=0,0,C4057)+IF((D4062+D4064)=0,0,D4057)+IF((E4062+E4064)=0,0,E4057)+IF((F4062+F4064)=0,0,F4057)+IF((G4062+G4064)=0,0,G4057)+IF((H4062+H4064)=0,0,H4057)+IF((L4062+L4064)=0,0,L4057)+IF((M4062+M4064)=0,0,M4057)+IF((N4062+N4064)=0,0,N4057)+IF((O4062+O4064)=0,0,O4057)+IF((P4062+P4064)=0,0,P4057)+IF((Q4062+Q4064)=0,0,Q4057)+IF((R4062+R4064)=0,0,R4057)+IF(E4094&gt;0,1.5,0)</f>
        <v>0</v>
      </c>
      <c r="W4061" s="457">
        <f>I4058+S4058+(E4094*1.5)</f>
        <v>0</v>
      </c>
      <c r="X4061" s="440" t="e">
        <f>IF(S4058&gt;0,(W4061/31.5),J4059)</f>
        <v>#DIV/0!</v>
      </c>
      <c r="Y4061" s="164" t="e">
        <f>IF(X4061&gt;=4,"A+",IF(X4061&gt;=3.75,"A",IF(X4061&gt;=3.5,"A-",IF(X4061&gt;=3.25,"B+",IF(X4061&gt;=3,"B",IF(X4061&gt;=2.75,"B-",IF(X4061&gt;=2.5,"C+",IF(X4061&gt;=2,"C","F"))))))))</f>
        <v>#DIV/0!</v>
      </c>
      <c r="Z4061" s="510"/>
    </row>
    <row r="4062" spans="1:28" ht="16.5">
      <c r="A4062" s="424"/>
      <c r="B4062" s="91" t="s">
        <v>1</v>
      </c>
      <c r="C4062" s="104">
        <f>'3rd 1'!AC72</f>
        <v>0</v>
      </c>
      <c r="D4062" s="104">
        <f>'3rd 2'!AC72</f>
        <v>0</v>
      </c>
      <c r="E4062" s="104">
        <f>'3rd 3'!AC72</f>
        <v>0</v>
      </c>
      <c r="F4062" s="104">
        <f>'3rd 4'!AC72</f>
        <v>0</v>
      </c>
      <c r="G4062" s="104">
        <f>'3rd 5'!AC72</f>
        <v>0</v>
      </c>
      <c r="H4062" s="104">
        <f>'3rd 6'!AC72</f>
        <v>0</v>
      </c>
      <c r="I4062" s="457"/>
      <c r="J4062" s="525"/>
      <c r="K4062" s="106"/>
      <c r="L4062" s="104">
        <f>'4th 1'!AC72</f>
        <v>0</v>
      </c>
      <c r="M4062" s="104">
        <f>'4th 2'!AC72</f>
        <v>0</v>
      </c>
      <c r="N4062" s="104">
        <f>'4th 3'!AC72</f>
        <v>0</v>
      </c>
      <c r="O4062" s="104">
        <f>'4th 4'!AC72</f>
        <v>0</v>
      </c>
      <c r="P4062" s="104">
        <f>'4th 5'!AC72</f>
        <v>0</v>
      </c>
      <c r="Q4062" s="104">
        <f>'4th 6'!AC72</f>
        <v>0</v>
      </c>
      <c r="R4062" s="107">
        <f>'4th 7'!AC72</f>
        <v>0</v>
      </c>
      <c r="S4062" s="457"/>
      <c r="T4062" s="525"/>
      <c r="U4062" s="108"/>
      <c r="V4062" s="456"/>
      <c r="W4062" s="448"/>
      <c r="X4062" s="441"/>
      <c r="Y4062" s="451" t="e">
        <f>IF(S4058&gt;0,(IF(X4061&gt;=2.5,Y4061,IF(X4061&gt;=2.25,"C",IF(X4061&gt;=2,"D","F")))),K4060)</f>
        <v>#DIV/0!</v>
      </c>
      <c r="Z4062" s="510"/>
    </row>
    <row r="4063" spans="1:28" ht="16.5">
      <c r="A4063" s="424"/>
      <c r="B4063" s="91" t="s">
        <v>2</v>
      </c>
      <c r="C4063" s="104" t="str">
        <f>'3rd 1'!AB72</f>
        <v/>
      </c>
      <c r="D4063" s="104" t="str">
        <f>'3rd 2'!AB72</f>
        <v/>
      </c>
      <c r="E4063" s="104" t="str">
        <f>'3rd 3'!AB72</f>
        <v/>
      </c>
      <c r="F4063" s="104" t="str">
        <f>'3rd 4'!AB72</f>
        <v/>
      </c>
      <c r="G4063" s="104" t="str">
        <f>'3rd 5'!AB72</f>
        <v/>
      </c>
      <c r="H4063" s="104" t="str">
        <f>'3rd 6'!AB72</f>
        <v/>
      </c>
      <c r="I4063" s="457"/>
      <c r="J4063" s="98"/>
      <c r="K4063" s="90"/>
      <c r="L4063" s="104" t="str">
        <f>'4th 1'!AB72</f>
        <v/>
      </c>
      <c r="M4063" s="104" t="str">
        <f>'4th 2'!AB72</f>
        <v/>
      </c>
      <c r="N4063" s="104" t="str">
        <f>'4th 3'!AB72</f>
        <v/>
      </c>
      <c r="O4063" s="104" t="str">
        <f>'4th 4'!AB72</f>
        <v/>
      </c>
      <c r="P4063" s="104" t="str">
        <f>'4th 5'!AB72</f>
        <v/>
      </c>
      <c r="Q4063" s="104" t="str">
        <f>'4th 6'!AB72</f>
        <v/>
      </c>
      <c r="R4063" s="104" t="str">
        <f>'4th 7'!AB72</f>
        <v/>
      </c>
      <c r="S4063" s="457"/>
      <c r="T4063" s="98"/>
      <c r="U4063" s="109"/>
      <c r="V4063" s="446"/>
      <c r="W4063" s="449"/>
      <c r="X4063" s="450"/>
      <c r="Y4063" s="452"/>
      <c r="Z4063" s="510"/>
    </row>
    <row r="4064" spans="1:28" ht="16.5">
      <c r="A4064" s="413" t="s">
        <v>127</v>
      </c>
      <c r="B4064" s="91" t="s">
        <v>1</v>
      </c>
      <c r="C4064" s="104">
        <f>'3rd 1'!AD72</f>
        <v>0</v>
      </c>
      <c r="D4064" s="104">
        <f>'3rd 2'!AD72</f>
        <v>0</v>
      </c>
      <c r="E4064" s="104">
        <f>'3rd 3'!AD72</f>
        <v>0</v>
      </c>
      <c r="F4064" s="104">
        <f>'3rd 4'!AD72</f>
        <v>0</v>
      </c>
      <c r="G4064" s="104">
        <f>'3rd 5'!AD72</f>
        <v>0</v>
      </c>
      <c r="H4064" s="104">
        <f>'3rd 6'!AD72</f>
        <v>0</v>
      </c>
      <c r="I4064" s="415">
        <f>(C4064*C4057)+(D4064*D4057)+(E4064*E4057)+(F4064*F4057)+(G4064*G4057)+(H4064*H4057)</f>
        <v>0</v>
      </c>
      <c r="J4064" s="417">
        <f>IF(C4064&gt;0,(C4062*C4057),0)+IF(D4064&gt;0,(D4062*D4057),0)+IF(E4064&gt;0,(E4062*E4057),0)+IF(F4064&gt;0,(F4062*F4057),0)+IF(G4064&gt;0,(G4062*G4057),0)+IF(H4064&gt;0,(H4062*H4057),0)</f>
        <v>0</v>
      </c>
      <c r="K4064" s="418">
        <f>IF(C4064&gt;C4062,((C4064*C4057)-(C4062*C4057)),0)+IF(D4064&gt;D4062,((D4064*D4057)-(D4062*D4057)),0)+IF(E4064&gt;E4062,((E4064*E4057)-(E4062*E4057)),0)+IF(F4064&gt;F4062,((F4064*F4057)-(F4062*F4057)),0)+IF(G4064&gt;G4062,((G4064*G4057)-(G4062*G4057)),0)+IF(H4064&gt;H4062,((H4064*H4057)-(H4062*H4057)),0)</f>
        <v>0</v>
      </c>
      <c r="L4064" s="165">
        <f>'4th 1'!AD72</f>
        <v>0</v>
      </c>
      <c r="M4064" s="104">
        <f>'4th 2'!AD72</f>
        <v>0</v>
      </c>
      <c r="N4064" s="104">
        <f>'4th 3'!AD72</f>
        <v>0</v>
      </c>
      <c r="O4064" s="104">
        <f>'4th 4'!AD72</f>
        <v>0</v>
      </c>
      <c r="P4064" s="104">
        <f>'4th 5'!AD72</f>
        <v>0</v>
      </c>
      <c r="Q4064" s="104">
        <f>'4th 6'!AD72</f>
        <v>0</v>
      </c>
      <c r="R4064" s="104">
        <f>'4th 7'!AD72</f>
        <v>0</v>
      </c>
      <c r="S4064" s="415">
        <f>(L4064*L4057)+(M4064*M4057)+(N4064*N4057)+(O4064*O4057)+(P4064*P4057)+(Q4064*Q4057)+(R4064*R4057)</f>
        <v>0</v>
      </c>
      <c r="T4064" s="417">
        <f>IF(L4064&gt;0,(L4062*L4057),0)+IF(M4064&gt;0,(M4062*M4057),0)+IF(N4064&gt;0,(N4062*N4057),0)+IF(O4064&gt;0,(O4062*O4057),0)+IF(P4064&gt;0,(P4062*P4057),0)+IF(Q4064&gt;0,(Q4062*Q4057),0)+IF(R4064&gt;0,(R4062*R4057),0)</f>
        <v>0</v>
      </c>
      <c r="U4064" s="484">
        <f>IF(L4064&gt;L4062,((L4064*L4057)-(L4062*L4057)),0)+IF(M4064&gt;M4062,((M4064*M4057)-(M4062*M4057)),0)+IF(N4064&gt;N4062,((N4064*N4057)-(N4062*N4057)),0)+IF(O4064&gt;O4062,((O4064*O4057)-(O4062*O4057)),0)+IF(P4064&gt;P4062,((P4064*P4057)-(P4062*P4057)),0)+IF(Q4064&gt;Q4062,((Q4064*Q4057)-(Q4062*Q4057)),0)+IF(R4064&gt;R4062,((R4064*R4057)-(R4062*R4057)),0)</f>
        <v>0</v>
      </c>
      <c r="V4064" s="401">
        <f>I4064+S4064</f>
        <v>0</v>
      </c>
      <c r="W4064" s="436">
        <f>J4064+T4064</f>
        <v>0</v>
      </c>
      <c r="X4064" s="438">
        <f>K4064+U4064</f>
        <v>0</v>
      </c>
      <c r="Y4064" s="483">
        <f>K4064+U4064+X4051</f>
        <v>0</v>
      </c>
      <c r="Z4064" s="510"/>
    </row>
    <row r="4065" spans="1:26" ht="16.5" thickBot="1">
      <c r="A4065" s="414"/>
      <c r="B4065" s="157" t="s">
        <v>23</v>
      </c>
      <c r="C4065" s="180" t="str">
        <f>'3rd 1'!AE72</f>
        <v/>
      </c>
      <c r="D4065" s="180" t="str">
        <f>'3rd 2'!AE72</f>
        <v/>
      </c>
      <c r="E4065" s="180" t="str">
        <f>'3rd 3'!AE72</f>
        <v/>
      </c>
      <c r="F4065" s="180" t="str">
        <f>'3rd 4'!AE72</f>
        <v/>
      </c>
      <c r="G4065" s="180" t="str">
        <f>'3rd 5'!AE72</f>
        <v/>
      </c>
      <c r="H4065" s="180" t="str">
        <f>'3rd 6'!AE72</f>
        <v/>
      </c>
      <c r="I4065" s="416"/>
      <c r="J4065" s="416"/>
      <c r="K4065" s="419"/>
      <c r="L4065" s="180" t="str">
        <f>'4th 1'!AE72</f>
        <v/>
      </c>
      <c r="M4065" s="180" t="str">
        <f>'4th 2'!AE72</f>
        <v/>
      </c>
      <c r="N4065" s="180" t="str">
        <f>'4th 3'!AE72</f>
        <v/>
      </c>
      <c r="O4065" s="180" t="str">
        <f>'4th 4'!AE72</f>
        <v/>
      </c>
      <c r="P4065" s="180" t="str">
        <f>'4th 5'!AE72</f>
        <v/>
      </c>
      <c r="Q4065" s="180" t="str">
        <f>'4th 6'!AE72</f>
        <v/>
      </c>
      <c r="R4065" s="180" t="str">
        <f>'4th 7'!AE72</f>
        <v/>
      </c>
      <c r="S4065" s="416"/>
      <c r="T4065" s="416"/>
      <c r="U4065" s="419"/>
      <c r="V4065" s="402"/>
      <c r="W4065" s="437"/>
      <c r="X4065" s="439"/>
      <c r="Y4065" s="406"/>
      <c r="Z4065" s="510"/>
    </row>
    <row r="4066" spans="1:26" ht="19.5" customHeight="1" thickTop="1" thickBot="1">
      <c r="A4066" s="435" t="s">
        <v>31</v>
      </c>
      <c r="B4066" s="435"/>
      <c r="C4066" s="435"/>
      <c r="D4066" s="435"/>
      <c r="E4066" s="435"/>
      <c r="F4066" s="435"/>
      <c r="G4066" s="435"/>
      <c r="H4066" s="435"/>
      <c r="I4066" s="435"/>
      <c r="J4066" s="435"/>
      <c r="K4066" s="435"/>
      <c r="L4066" s="435"/>
      <c r="M4066" s="435"/>
      <c r="N4066" s="435"/>
      <c r="O4066" s="435"/>
      <c r="P4066" s="435"/>
      <c r="Q4066" s="435"/>
      <c r="R4066" s="435"/>
      <c r="S4066" s="435"/>
      <c r="T4066" s="435"/>
      <c r="U4066" s="435"/>
      <c r="V4066" s="435"/>
      <c r="W4066" s="435"/>
      <c r="X4066" s="435"/>
      <c r="Y4066" s="435"/>
      <c r="Z4066" s="510"/>
    </row>
    <row r="4067" spans="1:26" ht="17.25" customHeight="1" thickTop="1" thickBot="1">
      <c r="A4067" s="478" t="s">
        <v>46</v>
      </c>
      <c r="B4067" s="479"/>
      <c r="C4067" s="479"/>
      <c r="D4067" s="479"/>
      <c r="E4067" s="479"/>
      <c r="F4067" s="479"/>
      <c r="G4067" s="479"/>
      <c r="H4067" s="479"/>
      <c r="I4067" s="479"/>
      <c r="J4067" s="479"/>
      <c r="K4067" s="480"/>
      <c r="L4067" s="426" t="s">
        <v>47</v>
      </c>
      <c r="M4067" s="426"/>
      <c r="N4067" s="426"/>
      <c r="O4067" s="426"/>
      <c r="P4067" s="426"/>
      <c r="Q4067" s="426"/>
      <c r="R4067" s="426"/>
      <c r="S4067" s="426"/>
      <c r="T4067" s="426"/>
      <c r="U4067" s="427"/>
      <c r="V4067" s="160"/>
      <c r="W4067" s="428" t="s">
        <v>39</v>
      </c>
      <c r="X4067" s="428"/>
      <c r="Y4067" s="161"/>
      <c r="Z4067" s="510"/>
    </row>
    <row r="4068" spans="1:26" ht="17.25" thickTop="1">
      <c r="A4068" s="99" t="s">
        <v>22</v>
      </c>
      <c r="B4068" s="100"/>
      <c r="C4068" s="101">
        <f>'5th 1'!B4</f>
        <v>301</v>
      </c>
      <c r="D4068" s="101">
        <f>'5th 2'!B4</f>
        <v>302</v>
      </c>
      <c r="E4068" s="101">
        <f>'5th 3'!B4</f>
        <v>303</v>
      </c>
      <c r="F4068" s="101">
        <f>'5th 4'!B4</f>
        <v>304</v>
      </c>
      <c r="G4068" s="101">
        <f>'5th 5'!B4</f>
        <v>305</v>
      </c>
      <c r="H4068" s="101">
        <f>'5th 6'!B4</f>
        <v>0</v>
      </c>
      <c r="I4068" s="430" t="s">
        <v>0</v>
      </c>
      <c r="J4068" s="430" t="s">
        <v>3</v>
      </c>
      <c r="K4068" s="432" t="s">
        <v>2</v>
      </c>
      <c r="L4068" s="101">
        <f>'6th 1'!B4</f>
        <v>306</v>
      </c>
      <c r="M4068" s="101">
        <f>'6th 2'!B4</f>
        <v>307</v>
      </c>
      <c r="N4068" s="101">
        <f>'6th 3'!B4</f>
        <v>308</v>
      </c>
      <c r="O4068" s="101">
        <f>'6th 4'!B4</f>
        <v>309</v>
      </c>
      <c r="P4068" s="101">
        <f>'6th 5'!B4</f>
        <v>310</v>
      </c>
      <c r="Q4068" s="101">
        <f>'6th 6'!B4</f>
        <v>0</v>
      </c>
      <c r="R4068" s="101">
        <f>'6th 7'!B4</f>
        <v>0</v>
      </c>
      <c r="S4068" s="429" t="s">
        <v>0</v>
      </c>
      <c r="T4068" s="429" t="s">
        <v>3</v>
      </c>
      <c r="U4068" s="431" t="s">
        <v>2</v>
      </c>
      <c r="V4068" s="433" t="s">
        <v>62</v>
      </c>
      <c r="W4068" s="434"/>
      <c r="X4068" s="434"/>
      <c r="Y4068" s="162" t="str">
        <f>IF(X4069&gt;=4,"A+",IF(X4069&gt;=3.75,"A",IF(X4069&gt;=3.5,"A-",IF(X4069&gt;=3.25,"B+",IF(X4069&gt;=3,"B",IF(X4069&gt;=2.75,"B-",IF(X4069&gt;=2.5,"C+",IF(X4069&gt;=2,"C","F"))))))))</f>
        <v>F</v>
      </c>
      <c r="Z4068" s="510"/>
    </row>
    <row r="4069" spans="1:26" ht="65.25" customHeight="1">
      <c r="A4069" s="77" t="s">
        <v>63</v>
      </c>
      <c r="B4069" s="78"/>
      <c r="C4069" s="79">
        <f>IF('5th 1'!C72&gt;0,'5th 1'!D6,IF('5th 1'!K72&gt;0,'5th 1'!L6,IF('5th 1'!S72&gt;0,'5th 1'!T6,0)))</f>
        <v>0</v>
      </c>
      <c r="D4069" s="79">
        <f>IF('5th 2'!C72&gt;0,'5th 2'!D6,IF('5th 2'!K72&gt;0,'5th 2'!L6,IF('5th 2'!S72&gt;0,'5th 2'!T6,0)))</f>
        <v>0</v>
      </c>
      <c r="E4069" s="79">
        <f>IF('5th 3'!C72&gt;0,'5th 3'!D6,IF('5th 3'!K72&gt;0,'5th 3'!L6,IF('5th 3'!S72&gt;0,'5th 3'!T6,0)))</f>
        <v>0</v>
      </c>
      <c r="F4069" s="79">
        <f>IF('5th 4'!C72&gt;0,'5th 4'!D6,IF('5th 4'!K72&gt;0,'5th 4'!L6,IF('5th 4'!S72&gt;0,'5th 4'!T6,0)))</f>
        <v>0</v>
      </c>
      <c r="G4069" s="79">
        <f>IF('5th 5'!C72&gt;0,'5th 5'!D6,IF('5th 5'!K72&gt;0,'5th 5'!L6,IF('5th 5'!S72&gt;0,'5th 5'!T6,0)))</f>
        <v>0</v>
      </c>
      <c r="H4069" s="79">
        <f>IF('5th 6'!C72&gt;0,'5th 6'!D6,IF('5th 6'!K72&gt;0,'5th 6'!L6,IF('5th 6'!S72&gt;0,'5th 6'!T6,0)))</f>
        <v>0</v>
      </c>
      <c r="I4069" s="481"/>
      <c r="J4069" s="481"/>
      <c r="K4069" s="482"/>
      <c r="L4069" s="79">
        <f>IF('6th 1'!C72&gt;0,'6th 1'!D6,IF('6th 1'!K72&gt;0,'6th 1'!L6,IF('6th 1'!S72&gt;0,'6th 1'!T6,0)))</f>
        <v>0</v>
      </c>
      <c r="M4069" s="79">
        <f>IF('6th 2'!C72&gt;0,'6th 2'!D6,IF('6th 2'!K72&gt;0,'6th 2'!L6,IF('6th 2'!S72&gt;0,'6th 2'!T6,0)))</f>
        <v>0</v>
      </c>
      <c r="N4069" s="79">
        <f>IF('6th 3'!C72&gt;0,'6th 3'!D6,IF('6th 3'!K72&gt;0,'6th 3'!L6,IF('6th 3'!S72&gt;0,'6th 3'!T6,0)))</f>
        <v>0</v>
      </c>
      <c r="O4069" s="79">
        <f>IF('6th 4'!C72&gt;0,'6th 4'!D6,IF('6th 4'!K72&gt;0,'6th 4'!L6,IF('6th 4'!S72&gt;0,'6th 4'!T6,0)))</f>
        <v>0</v>
      </c>
      <c r="P4069" s="79">
        <f>IF('6th 5'!C72&gt;0,'6th 5'!D6,IF('6th 5'!K72&gt;0,'6th 5'!L6,IF('6th 5'!S72&gt;0,'6th 5'!T6,0)))</f>
        <v>0</v>
      </c>
      <c r="Q4069" s="79">
        <f>IF('6th 6'!C72&gt;0,'6th 6'!D6,IF('6th 6'!K72&gt;0,'6th 6'!L6,IF('6th 6'!S72&gt;0,'6th 6'!T6,0)))</f>
        <v>0</v>
      </c>
      <c r="R4069" s="79">
        <f>IF('6th 7'!C72&gt;0,'6th 7'!D6,IF('6th 7'!K72&gt;0,'6th 7'!L6,IF('6th 7'!S72&gt;0,'6th 7'!T6,0)))</f>
        <v>0</v>
      </c>
      <c r="S4069" s="429"/>
      <c r="T4069" s="429"/>
      <c r="U4069" s="431"/>
      <c r="V4069" s="335">
        <f>IF(I4071&gt;0,(V4074+V4056),0)</f>
        <v>0</v>
      </c>
      <c r="W4069" s="254">
        <f>IF(I4071&gt;0,(W4074+W4056),0)</f>
        <v>0</v>
      </c>
      <c r="X4069" s="336">
        <f>IF(S4071&gt;0,(W4069/94.5),IF(I4071&gt;0,(W4069/78),0))</f>
        <v>0</v>
      </c>
      <c r="Y4069" s="163">
        <f>IF(X4069&gt;=2.5,Y4068,IF(X4069&gt;=2.25,"C",IF(X4069&gt;=2,"D",IF(X4069=0,0,"F"))))</f>
        <v>0</v>
      </c>
      <c r="Z4069" s="510"/>
    </row>
    <row r="4070" spans="1:26" ht="16.5">
      <c r="A4070" s="77" t="s">
        <v>12</v>
      </c>
      <c r="B4070" s="78"/>
      <c r="C4070" s="102">
        <f>IF('5th 1'!C72&gt;0,'5th 1'!H4,IF('5th 1'!K72&gt;0,'5th 1'!P4,IF('5th 1'!S72&gt;0,'5th 1'!X4,0)))</f>
        <v>0</v>
      </c>
      <c r="D4070" s="102">
        <f>IF('5th 2'!C72&gt;0,'5th 2'!H4,IF('5th 2'!K72&gt;0,'5th 2'!P4,IF('5th 2'!S72&gt;0,'5th 2'!X4,0)))</f>
        <v>0</v>
      </c>
      <c r="E4070" s="102">
        <f>IF('5th 3'!C72&gt;0,'5th 3'!H4,IF('5th 3'!K72&gt;0,'5th 3'!P4,IF('5th 3'!S72&gt;0,'5th 3'!X4,0)))</f>
        <v>0</v>
      </c>
      <c r="F4070" s="102">
        <f>IF('5th 4'!C72&gt;0,'5th 4'!H4,IF('5th 4'!K72&gt;0,'5th 4'!P4,IF('5th 4'!S72&gt;0,'5th 4'!X4,0)))</f>
        <v>0</v>
      </c>
      <c r="G4070" s="102">
        <f>IF('5th 5'!C72&gt;0,'5th 5'!H4,IF('5th 5'!K72&gt;0,'5th 5'!P4,IF('5th 5'!S72&gt;0,'5th 5'!X4,0)))</f>
        <v>0</v>
      </c>
      <c r="H4070" s="102">
        <f>IF('5th 6'!C72&gt;0,'5th 6'!H4,IF('5th 6'!K72&gt;0,'5th 6'!P4,IF('5th 6'!S72&gt;0,'5th 6'!X4,0)))</f>
        <v>0</v>
      </c>
      <c r="I4070" s="481"/>
      <c r="J4070" s="481"/>
      <c r="K4070" s="482"/>
      <c r="L4070" s="102">
        <f>IF('6th 1'!C72&gt;0,'6th 1'!H4,IF('6th 1'!K72&gt;0,'6th 1'!P4,IF('6th 1'!S72&gt;0,'6th 1'!X4,0)))</f>
        <v>0</v>
      </c>
      <c r="M4070" s="102">
        <f>IF('6th 2'!C72&gt;0,'6th 2'!H4,IF('6th 2'!K72&gt;0,'6th 2'!P4,IF('6th 2'!S72&gt;0,'6th 2'!X4,0)))</f>
        <v>0</v>
      </c>
      <c r="N4070" s="102">
        <f>IF('6th 3'!C72&gt;0,'6th 3'!H4,IF('6th 3'!K72&gt;0,'6th 3'!P4,IF('6th 3'!S72&gt;0,'6th 3'!X4,0)))</f>
        <v>0</v>
      </c>
      <c r="O4070" s="102">
        <f>IF('6th 4'!C72&gt;0,'6th 4'!H4,IF('6th 4'!K72&gt;0,'6th 4'!P4,IF('6th 4'!S72&gt;0,'6th 4'!X4,0)))</f>
        <v>0</v>
      </c>
      <c r="P4070" s="102">
        <f>IF('6th 5'!C72&gt;0,'6th 5'!H4,IF('6th 5'!K72&gt;0,'6th 5'!P4,IF('6th 5'!S72&gt;0,'6th 5'!X4,0)))</f>
        <v>0</v>
      </c>
      <c r="Q4070" s="102">
        <f>IF('6th 6'!C72&gt;0,'6th 6'!H4,IF('6th 6'!K72&gt;0,'6th 6'!#REF!,IF('6th 6'!S72&gt;0,'6th 6'!X4,0)))</f>
        <v>0</v>
      </c>
      <c r="R4070" s="102">
        <f>IF('6th 7'!C72&gt;0,'6th 7'!H4,IF('6th 7'!K72&gt;0,'6th 7'!P4,IF('6th 7'!S72&gt;0,'6th 7'!X4,0)))</f>
        <v>0</v>
      </c>
      <c r="S4070" s="430"/>
      <c r="T4070" s="430"/>
      <c r="U4070" s="432"/>
      <c r="V4070" s="460" t="s">
        <v>41</v>
      </c>
      <c r="W4070" s="461"/>
      <c r="X4070" s="461"/>
      <c r="Y4070" s="462"/>
      <c r="Z4070" s="510"/>
    </row>
    <row r="4071" spans="1:26" ht="17.25" thickBot="1">
      <c r="A4071" s="77" t="s">
        <v>11</v>
      </c>
      <c r="B4071" s="78"/>
      <c r="C4071" s="102">
        <v>100</v>
      </c>
      <c r="D4071" s="102">
        <v>100</v>
      </c>
      <c r="E4071" s="102">
        <v>100</v>
      </c>
      <c r="F4071" s="102">
        <v>100</v>
      </c>
      <c r="G4071" s="102">
        <v>100</v>
      </c>
      <c r="H4071" s="102">
        <v>100</v>
      </c>
      <c r="I4071" s="465">
        <f>(C4075*C4070)+(D4075*D4070)+(E4075*E4070)+(F4075*F4070)+(G4075*G4070)+(H4075*H4070)</f>
        <v>0</v>
      </c>
      <c r="J4071" s="84"/>
      <c r="K4071" s="103" t="e">
        <f>IF(J4073&gt;=4,"A+",IF(J4073&gt;=3.75,"A",IF(J4073&gt;=3.5,"A-",IF(J4073&gt;=3.25,"B+",IF(J4073&gt;=3,"B",IF(J4073&gt;=2.75,"B-",IF(J4073&gt;=2.5,"C+",IF(J4073&gt;=2,"C","F"))))))))</f>
        <v>#DIV/0!</v>
      </c>
      <c r="L4071" s="102">
        <v>100</v>
      </c>
      <c r="M4071" s="102">
        <v>100</v>
      </c>
      <c r="N4071" s="102">
        <v>100</v>
      </c>
      <c r="O4071" s="102">
        <v>100</v>
      </c>
      <c r="P4071" s="102">
        <v>100</v>
      </c>
      <c r="Q4071" s="102">
        <v>100</v>
      </c>
      <c r="R4071" s="102">
        <v>100</v>
      </c>
      <c r="S4071" s="465">
        <f>(L4075*L4070)+(M4075*M4070)+(N4075*N4070)+(O4075*O4070)+(P4075*P4070)+(Q4075*Q4070)+(R4075*R4070)</f>
        <v>0</v>
      </c>
      <c r="T4071" s="84"/>
      <c r="U4071" s="103" t="e">
        <f>IF(T4073&gt;=4,"A+",IF(T4073&gt;=3.75,"A",IF(T4073&gt;=3.5,"A-",IF(T4073&gt;=3.25,"B+",IF(T4073&gt;=3,"B",IF(T4073&gt;=2.75,"B-",IF(T4073&gt;=2.5,"C+",IF(T4073&gt;=2,"C","F"))))))))</f>
        <v>#DIV/0!</v>
      </c>
      <c r="V4071" s="467" t="s">
        <v>29</v>
      </c>
      <c r="W4071" s="469" t="s">
        <v>0</v>
      </c>
      <c r="X4071" s="469" t="s">
        <v>3</v>
      </c>
      <c r="Y4071" s="476" t="s">
        <v>2</v>
      </c>
      <c r="Z4071" s="510"/>
    </row>
    <row r="4072" spans="1:26" ht="17.25" thickTop="1">
      <c r="A4072" s="77" t="s">
        <v>28</v>
      </c>
      <c r="B4072" s="86"/>
      <c r="C4072" s="104">
        <f>IF('5th 1'!C72&gt;0,'5th 1'!C72,IF('5th 1'!K72&gt;0,'5th 1'!K72,IF('5th 1'!S72&gt;0,'5th 1'!S72,0)))</f>
        <v>0</v>
      </c>
      <c r="D4072" s="104">
        <f>IF('5th 2'!C72&gt;0,'5th 2'!C72,IF('5th 2'!K72&gt;0,'5th 2'!K72,IF('5th 2'!S72&gt;0,'5th 2'!S72,0)))</f>
        <v>0</v>
      </c>
      <c r="E4072" s="104">
        <f>IF('5th 3'!C72&gt;0,'5th 3'!C72,IF('5th 3'!K72&gt;0,'5th 3'!K72,IF('5th 3'!S72&gt;0,'5th 3'!S72,0)))</f>
        <v>0</v>
      </c>
      <c r="F4072" s="104">
        <f>IF('5th 4'!C72&gt;0,'5th 4'!C72,IF('5th 4'!K72&gt;0,'5th 4'!K72,IF('5th 4'!S72&gt;0,'5th 4'!S72,0)))</f>
        <v>0</v>
      </c>
      <c r="G4072" s="104">
        <f>IF('5th 5'!C72&gt;0,'5th 5'!C72,IF('5th 5'!K72&gt;0,'5th 5'!K72,IF('5th 5'!S72&gt;0,'5th 5'!S72,0)))</f>
        <v>0</v>
      </c>
      <c r="H4072" s="104">
        <f>IF('5th 6'!C72&gt;0,'5th 6'!C72,IF('5th 6'!K72&gt;0,'5th 6'!K72,IF('5th 6'!S72&gt;0,'5th 6'!S72,0)))</f>
        <v>0</v>
      </c>
      <c r="I4072" s="448"/>
      <c r="J4072" s="98"/>
      <c r="K4072" s="90"/>
      <c r="L4072" s="104">
        <f>IF('6th 1'!C72&gt;0,'6th 1'!C72,IF('6th 1'!K72&gt;0,'6th 1'!K72,IF('6th 1'!S72&gt;0,'6th 1'!S72,0)))</f>
        <v>0</v>
      </c>
      <c r="M4072" s="104">
        <f>IF('6th 2'!C72&gt;0,'6th 2'!C72,IF('6th 2'!K72&gt;0,'6th 2'!K72,IF('6th 2'!S72&gt;0,'6th 2'!S72,0)))</f>
        <v>0</v>
      </c>
      <c r="N4072" s="104">
        <f>IF('6th 3'!C72&gt;0,'6th 3'!C72,IF('6th 3'!K72&gt;0,'6th 3'!K72,IF('6th 3'!S72&gt;0,'6th 3'!S72,0)))</f>
        <v>0</v>
      </c>
      <c r="O4072" s="104">
        <f>IF('6th 4'!C72&gt;0,'6th 4'!C72,IF('6th 4'!K72&gt;0,'6th 4'!K72,IF('6th 4'!S72&gt;0,'6th 4'!S72,0)))</f>
        <v>0</v>
      </c>
      <c r="P4072" s="104">
        <f>IF('6th 5'!C72&gt;0,'6th 5'!C72,IF('6th 5'!K72&gt;0,'6th 5'!K72,IF('6th 5'!S72&gt;0,'6th 5'!S72,0)))</f>
        <v>0</v>
      </c>
      <c r="Q4072" s="104">
        <f>IF('6th 6'!C72&gt;0,'6th 6'!C72,IF('6th 6'!K72&gt;0,'6th 6'!K72,IF('6th 6'!S72&gt;0,'6th 6'!S72,0)))</f>
        <v>0</v>
      </c>
      <c r="R4072" s="104">
        <f>IF('6th 7'!C72&gt;0,'6th 7'!C72,IF('6th 7'!K72&gt;0,'6th 7'!K72,IF('6th 7'!S72&gt;0,'6th 7'!S72,0)))</f>
        <v>0</v>
      </c>
      <c r="S4072" s="448"/>
      <c r="T4072" s="98"/>
      <c r="U4072" s="90"/>
      <c r="V4072" s="468"/>
      <c r="W4072" s="470"/>
      <c r="X4072" s="471"/>
      <c r="Y4072" s="477"/>
      <c r="Z4072" s="510"/>
    </row>
    <row r="4073" spans="1:26" ht="16.5" customHeight="1">
      <c r="A4073" s="423" t="s">
        <v>26</v>
      </c>
      <c r="B4073" s="91" t="s">
        <v>60</v>
      </c>
      <c r="C4073" s="104">
        <f>IF('5th 1'!C72&gt;0,'5th 1'!J72,IF('5th 1'!K72&gt;0,'5th 1'!R72,IF('5th 1'!S72&gt;0,'5th 1'!Z72,0)))</f>
        <v>0</v>
      </c>
      <c r="D4073" s="104">
        <f>IF('5th 2'!C72&gt;0,'5th 2'!J72,IF('5th 2'!K72&gt;0,'5th 2'!R72,IF('5th 2'!S72&gt;0,'5th 2'!Z72,0)))</f>
        <v>0</v>
      </c>
      <c r="E4073" s="104">
        <f>IF('5th 3'!C72&gt;0,'5th 3'!J72,IF('5th 3'!K72&gt;0,'5th 3'!R72,IF('5th 3'!S72&gt;0,'5th 3'!Z72,0)))</f>
        <v>0</v>
      </c>
      <c r="F4073" s="104">
        <f>IF('5th 4'!C72&gt;0,'5th 4'!J72,IF('5th 4'!K72&gt;0,'5th 4'!R72,IF('5th 4'!S72&gt;0,'5th 4'!Z72,0)))</f>
        <v>0</v>
      </c>
      <c r="G4073" s="104">
        <f>IF('5th 5'!C72&gt;0,'5th 5'!J72,IF('5th 5'!K72&gt;0,'5th 5'!R72,IF('5th 5'!S72&gt;0,'5th 5'!Z72,0)))</f>
        <v>0</v>
      </c>
      <c r="H4073" s="104">
        <f>IF('5th 6'!C72&gt;0,'5th 6'!J72,IF('5th 6'!K72&gt;0,'5th 6'!R72,IF('5th 6'!S72&gt;0,'5th 6'!Z72,0)))</f>
        <v>0</v>
      </c>
      <c r="I4073" s="448"/>
      <c r="J4073" s="440" t="e">
        <f>I4071/(C4070+D4070+E4070+F4070+G4070+H4070)</f>
        <v>#DIV/0!</v>
      </c>
      <c r="K4073" s="442" t="e">
        <f>IF(J4073&gt;=2.5,K4071,IF(J4073&gt;=2.25,"C",IF(J4073&gt;=2,"D",IF(J4073=0,0,"F"))))</f>
        <v>#DIV/0!</v>
      </c>
      <c r="L4073" s="107">
        <f>IF('6th 1'!C72&gt;0,'6th 1'!J72,IF('6th 1'!K72&gt;0,'6th 1'!R72,IF('6th 1'!S72&gt;0,'6th 1'!Z72,0)))</f>
        <v>0</v>
      </c>
      <c r="M4073" s="104">
        <f>IF('6th 2'!C72&gt;0,'6th 2'!J72,IF('6th 2'!K72&gt;0,'6th 2'!R72,IF('6th 2'!S72&gt;0,'6th 2'!Z72,0)))</f>
        <v>0</v>
      </c>
      <c r="N4073" s="104">
        <f>IF('6th 3'!C72&gt;0,'6th 3'!J72,IF('6th 3'!K72&gt;0,'6th 3'!R72,IF('6th 3'!S72&gt;0,'6th 3'!Z72,0)))</f>
        <v>0</v>
      </c>
      <c r="O4073" s="104">
        <f>IF('6th 4'!C72&gt;0,'6th 4'!J72,IF('6th 4'!K72&gt;0,'6th 4'!R72,IF('6th 4'!S72&gt;0,'6th 4'!Z72,0)))</f>
        <v>0</v>
      </c>
      <c r="P4073" s="104">
        <f>IF('6th 5'!C72&gt;0,'6th 5'!J72,IF('6th 5'!K72&gt;0,'6th 5'!R72,IF('6th 5'!S72&gt;0,'6th 5'!Z72,0)))</f>
        <v>0</v>
      </c>
      <c r="Q4073" s="104">
        <f>IF('6th 6'!C72&gt;0,'6th 6'!J72,IF('6th 6'!K72&gt;0,'6th 6'!R72,IF('6th 6'!S72&gt;0,'6th 6'!Z72,0)))</f>
        <v>0</v>
      </c>
      <c r="R4073" s="104">
        <f>IF('6th 7'!C72&gt;0,'6th 7'!J72,IF('6th 7'!K72&gt;0,'6th 7'!R72,IF('6th 7'!S72&gt;0,'6th 7'!Z72,0)))</f>
        <v>0</v>
      </c>
      <c r="S4073" s="448"/>
      <c r="T4073" s="440" t="e">
        <f>S4071/(L4070+M4070+N4070+O4070+P4070+Q4070+R4070)</f>
        <v>#DIV/0!</v>
      </c>
      <c r="U4073" s="442" t="e">
        <f>IF(T4073&gt;=2.5,U4071,IF(T4073&gt;=2.25,"C",IF(T4073&gt;=2,"D",IF(T4073=0,0,"F"))))</f>
        <v>#DIV/0!</v>
      </c>
      <c r="V4073" s="443" t="s">
        <v>40</v>
      </c>
      <c r="W4073" s="443"/>
      <c r="X4073" s="443"/>
      <c r="Y4073" s="443"/>
      <c r="Z4073" s="510"/>
    </row>
    <row r="4074" spans="1:26" ht="16.5" customHeight="1">
      <c r="A4074" s="424"/>
      <c r="B4074" s="91" t="s">
        <v>67</v>
      </c>
      <c r="C4074" s="117">
        <f>'5th 1'!AA72</f>
        <v>0</v>
      </c>
      <c r="D4074" s="117">
        <f>'5th 2'!AA72</f>
        <v>0</v>
      </c>
      <c r="E4074" s="117">
        <f>'5th 3'!AA72</f>
        <v>0</v>
      </c>
      <c r="F4074" s="117">
        <f>'5th 4'!AA72</f>
        <v>0</v>
      </c>
      <c r="G4074" s="117">
        <f>'5th 5'!AA72</f>
        <v>0</v>
      </c>
      <c r="H4074" s="117">
        <f>'5th 6'!AA72</f>
        <v>0</v>
      </c>
      <c r="I4074" s="448"/>
      <c r="J4074" s="441"/>
      <c r="K4074" s="442"/>
      <c r="L4074" s="118">
        <f>'6th 1'!AA72</f>
        <v>0</v>
      </c>
      <c r="M4074" s="117">
        <f>'6th 2'!AA72</f>
        <v>0</v>
      </c>
      <c r="N4074" s="117">
        <f>'6th 3'!AA72</f>
        <v>0</v>
      </c>
      <c r="O4074" s="117">
        <f>'6th 4'!AA72</f>
        <v>0</v>
      </c>
      <c r="P4074" s="117">
        <f>'6th 5'!AA72</f>
        <v>0</v>
      </c>
      <c r="Q4074" s="117">
        <f>'6th 6'!AA72</f>
        <v>0</v>
      </c>
      <c r="R4074" s="117">
        <f>'6th 7'!AA72</f>
        <v>0</v>
      </c>
      <c r="S4074" s="448"/>
      <c r="T4074" s="441"/>
      <c r="U4074" s="442"/>
      <c r="V4074" s="444">
        <f>IF((C4075+C4077)=0,0,C4070)+IF((D4075+D4077)=0,0,D4070)+IF((E4075+E4077)=0,0,E4070)+IF((F4075+F4077)=0,0,F4070)+IF((G4075+G4077)=0,0,G4070)+IF((H4075+H4077)=0,0,H4070)+IF((L4075+L4077)=0,0,L4070)+IF((M4075+M4077)=0,0,M4070)+IF((N4075+N4077)=0,0,N4070)+IF((O4075+O4077)=0,0,O4070)+IF((P4075+P4077)=0,0,P4070)+IF((Q4075+Q4077)=0,0,Q4070)+IF((R4075+R4077)=0,0,R4070)+IF(G4094&gt;0,1.5,0)</f>
        <v>0</v>
      </c>
      <c r="W4074" s="447">
        <f>I4071+S4071+(G4094*1.5)</f>
        <v>0</v>
      </c>
      <c r="X4074" s="440" t="e">
        <f>IF(S4071&gt;0,(W4074/31.5),J4073)</f>
        <v>#DIV/0!</v>
      </c>
      <c r="Y4074" s="164" t="e">
        <f>IF(X4074&gt;=4,"A+",IF(X4074&gt;=3.75,"A",IF(X4074&gt;=3.5,"A-",IF(X4074&gt;=3.25,"B+",IF(X4074&gt;=3,"B",IF(X4074&gt;=2.75,"B-",IF(X4074&gt;=2.5,"C+",IF(X4074&gt;=2,"C","F"))))))))</f>
        <v>#DIV/0!</v>
      </c>
      <c r="Z4074" s="510"/>
    </row>
    <row r="4075" spans="1:26" ht="16.5">
      <c r="A4075" s="424"/>
      <c r="B4075" s="91" t="s">
        <v>1</v>
      </c>
      <c r="C4075" s="104">
        <f>'5th 1'!AC72</f>
        <v>0</v>
      </c>
      <c r="D4075" s="104">
        <f>'5th 2'!AC72</f>
        <v>0</v>
      </c>
      <c r="E4075" s="104">
        <f>'5th 3'!AC72</f>
        <v>0</v>
      </c>
      <c r="F4075" s="104">
        <f>'5th 4'!AC72</f>
        <v>0</v>
      </c>
      <c r="G4075" s="104">
        <f>'5th 5'!AC72</f>
        <v>0</v>
      </c>
      <c r="H4075" s="104">
        <f>'5th 6'!AC72</f>
        <v>0</v>
      </c>
      <c r="I4075" s="448"/>
      <c r="J4075" s="98"/>
      <c r="K4075" s="110"/>
      <c r="L4075" s="107">
        <f>'6th 1'!AC72</f>
        <v>0</v>
      </c>
      <c r="M4075" s="104">
        <f>'6th 2'!AC72</f>
        <v>0</v>
      </c>
      <c r="N4075" s="104">
        <f>'6th 3'!AC72</f>
        <v>0</v>
      </c>
      <c r="O4075" s="104">
        <f>'6th 4'!AC72</f>
        <v>0</v>
      </c>
      <c r="P4075" s="104">
        <f>'6th 5'!AC72</f>
        <v>0</v>
      </c>
      <c r="Q4075" s="104">
        <f>'6th 6'!AC72</f>
        <v>0</v>
      </c>
      <c r="R4075" s="104">
        <f>'6th 7'!AC72</f>
        <v>0</v>
      </c>
      <c r="S4075" s="448"/>
      <c r="T4075" s="98"/>
      <c r="U4075" s="110"/>
      <c r="V4075" s="445"/>
      <c r="W4075" s="448"/>
      <c r="X4075" s="441"/>
      <c r="Y4075" s="451" t="e">
        <f>IF(S4071&gt;0,(IF(X4074&gt;=2.5,Y4074,IF(X4074&gt;=2.25,"C",IF(X4074&gt;=2,"D","F")))),K4073)</f>
        <v>#DIV/0!</v>
      </c>
      <c r="Z4075" s="510"/>
    </row>
    <row r="4076" spans="1:26" ht="17.25" customHeight="1" thickBot="1">
      <c r="A4076" s="424"/>
      <c r="B4076" s="91" t="s">
        <v>2</v>
      </c>
      <c r="C4076" s="104" t="str">
        <f>'5th 1'!AB72</f>
        <v/>
      </c>
      <c r="D4076" s="104" t="str">
        <f>'5th 2'!AB72</f>
        <v/>
      </c>
      <c r="E4076" s="104" t="str">
        <f>'5th 3'!AB72</f>
        <v/>
      </c>
      <c r="F4076" s="104" t="str">
        <f>'5th 4'!AB72</f>
        <v/>
      </c>
      <c r="G4076" s="104" t="str">
        <f>'5th 5'!AB72</f>
        <v/>
      </c>
      <c r="H4076" s="104" t="str">
        <f>'5th 6'!AB72</f>
        <v/>
      </c>
      <c r="I4076" s="448"/>
      <c r="J4076" s="98"/>
      <c r="K4076" s="109"/>
      <c r="L4076" s="111" t="str">
        <f>'6th 1'!AB72</f>
        <v/>
      </c>
      <c r="M4076" s="104" t="str">
        <f>'6th 2'!AB72</f>
        <v/>
      </c>
      <c r="N4076" s="104" t="str">
        <f>'6th 3'!AB72</f>
        <v/>
      </c>
      <c r="O4076" s="104" t="str">
        <f>'6th 4'!AB72</f>
        <v/>
      </c>
      <c r="P4076" s="104" t="str">
        <f>'6th 5'!AB72</f>
        <v/>
      </c>
      <c r="Q4076" s="104" t="str">
        <f>'6th 6'!AB72</f>
        <v/>
      </c>
      <c r="R4076" s="104" t="str">
        <f>'6th 7'!AB72</f>
        <v/>
      </c>
      <c r="S4076" s="448"/>
      <c r="T4076" s="98"/>
      <c r="U4076" s="109"/>
      <c r="V4076" s="446"/>
      <c r="W4076" s="449"/>
      <c r="X4076" s="450"/>
      <c r="Y4076" s="452"/>
      <c r="Z4076" s="510"/>
    </row>
    <row r="4077" spans="1:26" ht="17.25" thickTop="1">
      <c r="A4077" s="413" t="s">
        <v>127</v>
      </c>
      <c r="B4077" s="91" t="s">
        <v>1</v>
      </c>
      <c r="C4077" s="104">
        <f>'5th 1'!AD72</f>
        <v>0</v>
      </c>
      <c r="D4077" s="104">
        <f>'5th 2'!AD72</f>
        <v>0</v>
      </c>
      <c r="E4077" s="104">
        <f>'5th 3'!AD72</f>
        <v>0</v>
      </c>
      <c r="F4077" s="104">
        <f>'5th 4'!AD72</f>
        <v>0</v>
      </c>
      <c r="G4077" s="104">
        <f>'5th 5'!AD72</f>
        <v>0</v>
      </c>
      <c r="H4077" s="104">
        <f>'5th 6'!AD72</f>
        <v>0</v>
      </c>
      <c r="I4077" s="415">
        <f>(C4077*C4070)+(D4077*D4070)+(E4077*E4070)+(F4077*F4070)+(G4077*G4070)+(H4077*H4070)</f>
        <v>0</v>
      </c>
      <c r="J4077" s="417">
        <f>IF(C4077&gt;0,(C4075*C4070),0)+IF(D4077&gt;0,(D4075*D4070),0)+IF(E4077&gt;0,(E4075*E4070),0)+IF(F4077&gt;0,(F4075*F4070),0)+IF(G4077&gt;0,(G4075*G4070),0)+IF(H4077&gt;0,(H4075*H4070),0)</f>
        <v>0</v>
      </c>
      <c r="K4077" s="418">
        <f>IF(C4077&gt;C4075,((C4077*C4070)-(C4075*C4070)),0)+IF(D4077&gt;D4075,((D4077*D4070)-(D4075*D4070)),0)+IF(E4077&gt;E4075,((E4077*E4070)-(E4075*E4070)),0)+IF(F4077&gt;F4075,((F4077*F4070)-(F4075*F4070)),0)+IF(G4077&gt;G4075,((G4077*G4070)-(G4075*G4070)),0)+IF(H4077&gt;H4075,((H4077*H4070)-(H4075*H4070)),0)</f>
        <v>0</v>
      </c>
      <c r="L4077" s="165">
        <f>'6th 1'!AD72</f>
        <v>0</v>
      </c>
      <c r="M4077" s="104">
        <f>'6th 2'!AD72</f>
        <v>0</v>
      </c>
      <c r="N4077" s="104">
        <f>'6th 3'!AD72</f>
        <v>0</v>
      </c>
      <c r="O4077" s="104">
        <f>'6th 4'!AD72</f>
        <v>0</v>
      </c>
      <c r="P4077" s="104">
        <f>'6th 5'!AD72</f>
        <v>0</v>
      </c>
      <c r="Q4077" s="104">
        <f>'6th 6'!AD72</f>
        <v>0</v>
      </c>
      <c r="R4077" s="104">
        <f>'6th 7'!AD72</f>
        <v>0</v>
      </c>
      <c r="S4077" s="403">
        <f>(L4077*L4070)+(M4077*M4070)+(N4077*N4070)+(O4077*O4070)+(P4077*P4070)+(Q4077*Q4070)+(R4077*R4070)</f>
        <v>0</v>
      </c>
      <c r="T4077" s="417">
        <f>IF(L4077&gt;0,(L4075*L4070),0)+IF(M4077&gt;0,(M4075*M4070),0)+IF(N4077&gt;0,(N4075*N4070),0)+IF(O4077&gt;0,(O4075*O4070),0)+IF(P4077&gt;0,(P4075*P4070),0)+IF(Q4077&gt;0,(Q4075*Q4070),0)+IF(R4077&gt;0,(R4075*R4070),0)</f>
        <v>0</v>
      </c>
      <c r="U4077" s="399">
        <f>IF(L4077&gt;L4075,((L4077*L4070)-(L4075*L4070)),0)+IF(M4077&gt;M4075,((M4077*M4070)-(M4075*M4070)),0)+IF(N4077&gt;N4075,((N4077*N4070)-(N4075*N4070)),0)+IF(O4077&gt;O4075,((O4077*O4070)-(O4075*O4070)),0)+IF(P4077&gt;P4075,((P4077*P4070)-(P4075*P4070)),0)+IF(Q4077&gt;Q4075,((Q4077*Q4070)-(Q4075*Q4070)),0)+IF(R4077&gt;R4075,((R4077*R4070)-(R4075*R4070)),0)</f>
        <v>0</v>
      </c>
      <c r="V4077" s="401">
        <f>I4077+S4077</f>
        <v>0</v>
      </c>
      <c r="W4077" s="436">
        <f>J4077+T4077</f>
        <v>0</v>
      </c>
      <c r="X4077" s="438">
        <f>K4077+U4077</f>
        <v>0</v>
      </c>
      <c r="Y4077" s="405">
        <f>IF(V4069&gt;0,(X4077+Y4064),0)</f>
        <v>0</v>
      </c>
      <c r="Z4077" s="510"/>
    </row>
    <row r="4078" spans="1:26" ht="15.75" customHeight="1" thickBot="1">
      <c r="A4078" s="414"/>
      <c r="B4078" s="157" t="s">
        <v>23</v>
      </c>
      <c r="C4078" s="181" t="str">
        <f>'5th 1'!AE72</f>
        <v/>
      </c>
      <c r="D4078" s="181" t="str">
        <f>'5th 2'!AE72</f>
        <v/>
      </c>
      <c r="E4078" s="181" t="str">
        <f>'5th 3'!AE72</f>
        <v/>
      </c>
      <c r="F4078" s="181" t="str">
        <f>'5th 4'!AE72</f>
        <v/>
      </c>
      <c r="G4078" s="181" t="str">
        <f>'5th 5'!AE72</f>
        <v/>
      </c>
      <c r="H4078" s="181" t="str">
        <f>'5th 6'!AE72</f>
        <v/>
      </c>
      <c r="I4078" s="416"/>
      <c r="J4078" s="416"/>
      <c r="K4078" s="419"/>
      <c r="L4078" s="181" t="str">
        <f>'6th 1'!AE72</f>
        <v/>
      </c>
      <c r="M4078" s="181" t="str">
        <f>'6th 2'!AE72</f>
        <v/>
      </c>
      <c r="N4078" s="181" t="str">
        <f>'6th 3'!AE72</f>
        <v/>
      </c>
      <c r="O4078" s="181" t="str">
        <f>'6th 4'!AE72</f>
        <v/>
      </c>
      <c r="P4078" s="181" t="str">
        <f>'6th 5'!AE72</f>
        <v/>
      </c>
      <c r="Q4078" s="181" t="str">
        <f>'6th 6'!AE72</f>
        <v/>
      </c>
      <c r="R4078" s="181" t="str">
        <f>'6th 7'!AE72</f>
        <v/>
      </c>
      <c r="S4078" s="420"/>
      <c r="T4078" s="420"/>
      <c r="U4078" s="400"/>
      <c r="V4078" s="402"/>
      <c r="W4078" s="437"/>
      <c r="X4078" s="439"/>
      <c r="Y4078" s="406"/>
      <c r="Z4078" s="510"/>
    </row>
    <row r="4079" spans="1:26" ht="21" customHeight="1" thickTop="1" thickBot="1">
      <c r="A4079" s="435" t="s">
        <v>32</v>
      </c>
      <c r="B4079" s="435"/>
      <c r="C4079" s="435"/>
      <c r="D4079" s="435"/>
      <c r="E4079" s="435"/>
      <c r="F4079" s="435"/>
      <c r="G4079" s="435"/>
      <c r="H4079" s="435"/>
      <c r="I4079" s="435"/>
      <c r="J4079" s="435"/>
      <c r="K4079" s="435"/>
      <c r="L4079" s="435"/>
      <c r="M4079" s="435"/>
      <c r="N4079" s="435"/>
      <c r="O4079" s="435"/>
      <c r="P4079" s="435"/>
      <c r="Q4079" s="435"/>
      <c r="R4079" s="435"/>
      <c r="S4079" s="435"/>
      <c r="T4079" s="435"/>
      <c r="U4079" s="435"/>
      <c r="V4079" s="435"/>
      <c r="W4079" s="435"/>
      <c r="X4079" s="435"/>
      <c r="Y4079" s="435"/>
      <c r="Z4079" s="510"/>
    </row>
    <row r="4080" spans="1:26" ht="17.25" thickTop="1" thickBot="1">
      <c r="A4080" s="425" t="s">
        <v>48</v>
      </c>
      <c r="B4080" s="426"/>
      <c r="C4080" s="426"/>
      <c r="D4080" s="426"/>
      <c r="E4080" s="426"/>
      <c r="F4080" s="426"/>
      <c r="G4080" s="426"/>
      <c r="H4080" s="426"/>
      <c r="I4080" s="426"/>
      <c r="J4080" s="426"/>
      <c r="K4080" s="427"/>
      <c r="L4080" s="426" t="s">
        <v>49</v>
      </c>
      <c r="M4080" s="426"/>
      <c r="N4080" s="426"/>
      <c r="O4080" s="426"/>
      <c r="P4080" s="426"/>
      <c r="Q4080" s="426"/>
      <c r="R4080" s="426"/>
      <c r="S4080" s="426"/>
      <c r="T4080" s="426"/>
      <c r="U4080" s="427"/>
      <c r="V4080" s="160"/>
      <c r="W4080" s="428" t="s">
        <v>39</v>
      </c>
      <c r="X4080" s="428"/>
      <c r="Y4080" s="161"/>
      <c r="Z4080" s="510"/>
    </row>
    <row r="4081" spans="1:26" ht="17.25" thickTop="1">
      <c r="A4081" s="99" t="s">
        <v>22</v>
      </c>
      <c r="B4081" s="100"/>
      <c r="C4081" s="101">
        <f>'7th 1'!B4</f>
        <v>401</v>
      </c>
      <c r="D4081" s="101">
        <f>'7th 2'!B4</f>
        <v>402</v>
      </c>
      <c r="E4081" s="101">
        <f>'7th 3'!B4</f>
        <v>403</v>
      </c>
      <c r="F4081" s="101">
        <f>'7th 4'!B4</f>
        <v>404</v>
      </c>
      <c r="G4081" s="101">
        <f>'7th 5'!B4</f>
        <v>405</v>
      </c>
      <c r="H4081" s="101">
        <f>'7th 6'!B4</f>
        <v>406</v>
      </c>
      <c r="I4081" s="429" t="s">
        <v>0</v>
      </c>
      <c r="J4081" s="429" t="s">
        <v>3</v>
      </c>
      <c r="K4081" s="431" t="s">
        <v>2</v>
      </c>
      <c r="L4081" s="101">
        <f>'8th 1'!B4</f>
        <v>407</v>
      </c>
      <c r="M4081" s="101">
        <f>'8th 2'!B4</f>
        <v>408</v>
      </c>
      <c r="N4081" s="101">
        <f>'8th 3'!B4</f>
        <v>409</v>
      </c>
      <c r="O4081" s="101">
        <f>'8th 4'!B4</f>
        <v>410</v>
      </c>
      <c r="P4081" s="101">
        <f>'8th 5'!B4</f>
        <v>411</v>
      </c>
      <c r="Q4081" s="101">
        <f>'8th 6'!B4</f>
        <v>412</v>
      </c>
      <c r="R4081" s="101">
        <f>'8th 7'!B4</f>
        <v>0</v>
      </c>
      <c r="S4081" s="429" t="s">
        <v>0</v>
      </c>
      <c r="T4081" s="429" t="s">
        <v>3</v>
      </c>
      <c r="U4081" s="431" t="s">
        <v>2</v>
      </c>
      <c r="V4081" s="433" t="s">
        <v>62</v>
      </c>
      <c r="W4081" s="434"/>
      <c r="X4081" s="434"/>
      <c r="Y4081" s="162" t="str">
        <f>IF(X4082&gt;=4,"A+",IF(X4082&gt;=3.75,"A",IF(X4082&gt;=3.5,"A-",IF(X4082&gt;=3.25,"B+",IF(X4082&gt;=3,"B",IF(X4082&gt;=2.75,"B-",IF(X4082&gt;=2.5,"C+",IF(X4082&gt;=2,"C","F"))))))))</f>
        <v>F</v>
      </c>
      <c r="Z4081" s="510"/>
    </row>
    <row r="4082" spans="1:26" ht="65.25" customHeight="1">
      <c r="A4082" s="77" t="s">
        <v>63</v>
      </c>
      <c r="B4082" s="86"/>
      <c r="C4082" s="79">
        <f>IF('7th 1'!C72&gt;0,'7th 1'!D6,IF('7th 1'!K72&gt;0,'7th 1'!L6,IF('7th 1'!S72&gt;0,'7th 1'!T6,0)))</f>
        <v>0</v>
      </c>
      <c r="D4082" s="79">
        <f>IF('7th 2'!C72&gt;0,'7th 2'!D6,IF('7th 2'!K72&gt;0,'7th 2'!L6,IF('7th 2'!S72&gt;0,'7th 2'!T6,0)))</f>
        <v>0</v>
      </c>
      <c r="E4082" s="79">
        <f>IF('7th 3'!C72&gt;0,'7th 3'!D6,IF('7th 3'!K72&gt;0,'7th 3'!L6,IF('7th 3'!S72&gt;0,'7th 3'!T6,0)))</f>
        <v>0</v>
      </c>
      <c r="F4082" s="79">
        <f>IF('7th 4'!C72&gt;0,'7th 4'!D6,IF('7th 4'!K72&gt;0,'7th 4'!L6,IF('7th 4'!S72&gt;0,'7th 4'!T6,0)))</f>
        <v>0</v>
      </c>
      <c r="G4082" s="79">
        <f>IF('7th 5'!C72&gt;0,'7th 5'!D6,IF('7th 5'!K72&gt;0,'7th 5'!L6,IF('7th 5'!S72&gt;0,'7th 5'!T6,0)))</f>
        <v>0</v>
      </c>
      <c r="H4082" s="79">
        <f>IF('7th 6'!C72&gt;0,'7th 6'!D6,IF('7th 6'!K72&gt;0,'7th 6'!L6,IF('7th 6'!S72&gt;0,'7th 6'!T6,0)))</f>
        <v>0</v>
      </c>
      <c r="I4082" s="429"/>
      <c r="J4082" s="429"/>
      <c r="K4082" s="431"/>
      <c r="L4082" s="79">
        <f>IF('8th 1'!C72&gt;0,'8th 1'!D6,IF('8th 1'!K72&gt;0,'8th 1'!L6,IF('8th 1'!S72&gt;0,'8th 1'!T6,0)))</f>
        <v>0</v>
      </c>
      <c r="M4082" s="79">
        <f>IF('8th 2'!C72&gt;0,'8th 2'!D6,IF('8th 2'!K72&gt;0,'8th 2'!L6,IF('8th 2'!S72&gt;0,'8th 2'!T6,0)))</f>
        <v>0</v>
      </c>
      <c r="N4082" s="79">
        <f>IF('8th 3'!C72&gt;0,'8th 3'!D6,IF('8th 3'!K72&gt;0,'8th 3'!L6,IF('8th 3'!S72&gt;0,'8th 3'!T6,0)))</f>
        <v>0</v>
      </c>
      <c r="O4082" s="79">
        <f>IF('8th 4'!C72&gt;0,'8th 4'!D6,IF('8th 4'!K72&gt;0,'8th 4'!L6,IF('8th 4'!S72&gt;0,'8th 4'!T6,0)))</f>
        <v>0</v>
      </c>
      <c r="P4082" s="79">
        <f>IF('8th 5'!C72&gt;0,'8th 5'!D6,IF('8th 5'!K72&gt;0,'8th 5'!L6,IF('8th 5'!S72&gt;0,'8th 5'!T6,0)))</f>
        <v>0</v>
      </c>
      <c r="Q4082" s="79">
        <f>IF('8th 6'!C72&gt;0,'8th 6'!D6,IF('8th 6'!K72&gt;0,'8th 6'!L6,IF('8th 6'!S72&gt;0,'8th 6'!T6,0)))</f>
        <v>0</v>
      </c>
      <c r="R4082" s="79">
        <f>IF('8th 7'!C72&gt;0,'8th 7'!D6,IF('8th 7'!K72&gt;0,'8th 7'!L6,IF('8th 7'!S72&gt;0,'8th 7'!T6,0)))</f>
        <v>0</v>
      </c>
      <c r="S4082" s="429"/>
      <c r="T4082" s="429"/>
      <c r="U4082" s="431"/>
      <c r="V4082" s="335">
        <f>IF(I4084&gt;0,(V4087+V4069),0)</f>
        <v>0</v>
      </c>
      <c r="W4082" s="254">
        <f>IF(I4084&gt;0,(W4087+W4069),0)</f>
        <v>0</v>
      </c>
      <c r="X4082" s="336">
        <f>IF(S4084&gt;0,(W4082/126),IF(I4084&gt;0,(W4082/109.5),0))</f>
        <v>0</v>
      </c>
      <c r="Y4082" s="163">
        <f>IF(X4082&gt;=2.5,Y4081,IF(X4082&gt;=2.25,"C",IF(X4082&gt;=2,"D",IF(X4082=0,0,"F"))))</f>
        <v>0</v>
      </c>
      <c r="Z4082" s="510"/>
    </row>
    <row r="4083" spans="1:26" ht="17.25" customHeight="1">
      <c r="A4083" s="458" t="s">
        <v>27</v>
      </c>
      <c r="B4083" s="459"/>
      <c r="C4083" s="102">
        <f>IF('7th 1'!C72&gt;0,'7th 1'!H4,IF('7th 1'!K72&gt;0,'7th 1'!P4,IF('7th 1'!S72&gt;0,'7th 1'!X4,0)))</f>
        <v>0</v>
      </c>
      <c r="D4083" s="102">
        <f>IF('7th 2'!C72&gt;0,'7th 2'!H4,IF('7th 2'!K72&gt;0,'7th 2'!P4,IF('7th 2'!S72&gt;0,'7th 2'!X4,0)))</f>
        <v>0</v>
      </c>
      <c r="E4083" s="102">
        <f>IF('7th 3'!C72&gt;0,'7th 3'!H4,IF('7th 3'!K72&gt;0,'7th 3'!P4,IF('7th 3'!S72&gt;0,'7th 3'!X4,0)))</f>
        <v>0</v>
      </c>
      <c r="F4083" s="102">
        <f>IF('7th 4'!C72&gt;0,'7th 4'!H4,IF('7th 4'!K72&gt;0,'7th 4'!P4,IF('7th 4'!S72&gt;0,'7th 4'!X4,0)))</f>
        <v>0</v>
      </c>
      <c r="G4083" s="102">
        <f>IF('7th 5'!C72&gt;0,'7th 5'!H4,IF('7th 5'!K72&gt;0,'7th 5'!P4,IF('7th 5'!S72&gt;0,'7th 5'!X4,0)))</f>
        <v>0</v>
      </c>
      <c r="H4083" s="102">
        <f>IF('7th 6'!C72&gt;0,'7th 6'!H4,IF('7th 6'!K72&gt;0,'7th 6'!P4,IF('7th 6'!S72&gt;0,'7th 6'!X4,0)))</f>
        <v>0</v>
      </c>
      <c r="I4083" s="430"/>
      <c r="J4083" s="430"/>
      <c r="K4083" s="432"/>
      <c r="L4083" s="102">
        <f>IF('8th 1'!C72&gt;0,'8th 1'!H4,IF('8th 1'!K72&gt;0,'8th 1'!P4,IF('8th 1'!S72&gt;0,'8th 1'!X4,0)))</f>
        <v>0</v>
      </c>
      <c r="M4083" s="102">
        <f>IF('8th 2'!C72&gt;0,'8th 2'!H4,IF('8th 2'!K72&gt;0,'8th 2'!P4,IF('8th 2'!S72&gt;0,'8th 2'!X4,0)))</f>
        <v>0</v>
      </c>
      <c r="N4083" s="102">
        <f>IF('8th 3'!C72&gt;0,'8th 3'!H4,IF('8th 3'!K72&gt;0,'8th 3'!P4,IF('8th 3'!S72&gt;0,'8th 3'!X4,0)))</f>
        <v>0</v>
      </c>
      <c r="O4083" s="102">
        <f>IF('8th 4'!C72&gt;0,'8th 4'!H4,IF('8th 4'!K72&gt;0,'8th 4'!P4,IF('8th 4'!S72&gt;0,'8th 4'!X4,0)))</f>
        <v>0</v>
      </c>
      <c r="P4083" s="102">
        <f>IF('8th 5'!C72&gt;0,'8th 5'!H4,IF('8th 5'!K72&gt;0,'8th 5'!P4,IF('8th 5'!S72&gt;0,'8th 5'!X4,0)))</f>
        <v>0</v>
      </c>
      <c r="Q4083" s="102">
        <f>IF('8th 6'!C72&gt;0,'8th 6'!H4,IF('8th 6'!K72&gt;0,'8th 6'!P4,IF('8th 6'!S72&gt;0,'8th 6'!X4,0)))</f>
        <v>0</v>
      </c>
      <c r="R4083" s="102">
        <f>IF('8th 7'!C72&gt;0,'8th 7'!H4,IF('8th 7'!K72&gt;0,'8th 7'!P4,IF('8th 7'!S72&gt;0,'8th 7'!X4,0)))</f>
        <v>0</v>
      </c>
      <c r="S4083" s="430"/>
      <c r="T4083" s="430"/>
      <c r="U4083" s="432"/>
      <c r="V4083" s="460" t="s">
        <v>41</v>
      </c>
      <c r="W4083" s="461"/>
      <c r="X4083" s="461"/>
      <c r="Y4083" s="462"/>
      <c r="Z4083" s="510"/>
    </row>
    <row r="4084" spans="1:26" ht="18.75" customHeight="1" thickBot="1">
      <c r="A4084" s="463" t="s">
        <v>11</v>
      </c>
      <c r="B4084" s="464"/>
      <c r="C4084" s="102">
        <v>100</v>
      </c>
      <c r="D4084" s="102">
        <v>100</v>
      </c>
      <c r="E4084" s="102">
        <v>100</v>
      </c>
      <c r="F4084" s="102">
        <v>100</v>
      </c>
      <c r="G4084" s="102">
        <v>100</v>
      </c>
      <c r="H4084" s="102">
        <v>100</v>
      </c>
      <c r="I4084" s="465">
        <f>(C4088*C4083)+(D4088*D4083)+(E4088*E4083)+(F4088*F4083)+(G4088*G4083)+(H4088*H4083)</f>
        <v>0</v>
      </c>
      <c r="J4084" s="84"/>
      <c r="K4084" s="103" t="e">
        <f>IF(J4086&gt;=4,"A+",IF(J4086&gt;=3.75,"A",IF(J4086&gt;=3.5,"A-",IF(J4086&gt;=3.25,"B+",IF(J4086&gt;=3,"B",IF(J4086&gt;=2.75,"B-",IF(J4086&gt;=2.5,"C+",IF(J4086&gt;=2,"C","F"))))))))</f>
        <v>#DIV/0!</v>
      </c>
      <c r="L4084" s="102">
        <v>100</v>
      </c>
      <c r="M4084" s="102">
        <v>100</v>
      </c>
      <c r="N4084" s="102">
        <v>100</v>
      </c>
      <c r="O4084" s="102">
        <v>100</v>
      </c>
      <c r="P4084" s="102">
        <v>100</v>
      </c>
      <c r="Q4084" s="102">
        <v>100</v>
      </c>
      <c r="R4084" s="102">
        <v>100</v>
      </c>
      <c r="S4084" s="465">
        <f>(L4088*L4083)+(M4088*M4083)+(N4088*N4083)+(O4088*O4083)+(P4088*P4083)+(Q4088*Q4083)+(R4088*R4083)</f>
        <v>0</v>
      </c>
      <c r="T4084" s="84"/>
      <c r="U4084" s="103" t="e">
        <f>IF(T4086&gt;=4,"A+",IF(T4086&gt;=3.75,"A",IF(T4086&gt;=3.5,"A-",IF(T4086&gt;=3.25,"B+",IF(T4086&gt;=3,"B",IF(T4086&gt;=2.75,"B-",IF(T4086&gt;=2.5,"C+",IF(T4086&gt;=2,"C","F"))))))))</f>
        <v>#DIV/0!</v>
      </c>
      <c r="V4084" s="467" t="s">
        <v>29</v>
      </c>
      <c r="W4084" s="469" t="s">
        <v>0</v>
      </c>
      <c r="X4084" s="469" t="s">
        <v>3</v>
      </c>
      <c r="Y4084" s="421" t="s">
        <v>2</v>
      </c>
      <c r="Z4084" s="510"/>
    </row>
    <row r="4085" spans="1:26" ht="17.25" thickTop="1">
      <c r="A4085" s="77" t="s">
        <v>28</v>
      </c>
      <c r="B4085" s="86"/>
      <c r="C4085" s="104">
        <f>IF('7th 1'!C72&gt;0,'7th 1'!C72,IF('7th 1'!K72&gt;0,'7th 1'!K72,IF('7th 1'!S72&gt;0,'7th 1'!S72,0)))</f>
        <v>0</v>
      </c>
      <c r="D4085" s="104">
        <f>IF('7th 2'!C72&gt;0,'7th 2'!C72,IF('7th 2'!K72&gt;0,'7th 2'!K72,IF('7th 2'!S72&gt;0,'7th 2'!S72,0)))</f>
        <v>0</v>
      </c>
      <c r="E4085" s="104">
        <f>IF('7th 3'!C72&gt;0,'7th 3'!C72,IF('7th 3'!K72&gt;0,'7th 3'!K72,IF('7th 3'!S72&gt;0,'7th 3'!S72,0)))</f>
        <v>0</v>
      </c>
      <c r="F4085" s="104">
        <f>IF('7th 4'!C72&gt;0,'7th 4'!C72,IF('7th 4'!K72&gt;0,'7th 4'!K72,IF('7th 4'!S72&gt;0,'7th 4'!S72,0)))</f>
        <v>0</v>
      </c>
      <c r="G4085" s="104">
        <f>IF('7th 5'!C72&gt;0,'7th 5'!C72,IF('7th 5'!K72&gt;0,'7th 5'!K72,IF('7th 5'!S72&gt;0,'7th 5'!S72,0)))</f>
        <v>0</v>
      </c>
      <c r="H4085" s="104">
        <f>IF('7th 6'!C72&gt;0,'7th 6'!C72,IF('7th 6'!K72&gt;0,'7th 6'!K72,IF('7th 6'!S72&gt;0,'7th 6'!S72,0)))</f>
        <v>0</v>
      </c>
      <c r="I4085" s="466"/>
      <c r="J4085" s="98"/>
      <c r="K4085" s="90"/>
      <c r="L4085" s="104">
        <f>IF('8th 1'!C72&gt;0,'8th 1'!C72,IF('8th 1'!K72&gt;0,'8th 1'!K72,IF('8th 1'!S72&gt;0,'8th 1'!S72,0)))</f>
        <v>0</v>
      </c>
      <c r="M4085" s="104">
        <f>IF('8th 2'!C72&gt;0,'8th 2'!C72,IF('8th 2'!K72&gt;0,'8th 2'!K72,IF('8th 2'!S72&gt;0,'8th 2'!S72,0)))</f>
        <v>0</v>
      </c>
      <c r="N4085" s="104">
        <f>IF('8th 3'!C72&gt;0,'8th 3'!C72,IF('8th 3'!K72&gt;0,'8th 3'!K72,IF('8th 3'!S72&gt;0,'8th 3'!S72,0)))</f>
        <v>0</v>
      </c>
      <c r="O4085" s="104">
        <f>IF('8th 4'!C72&gt;0,'8th 4'!C72,IF('8th 4'!K72&gt;0,'8th 4'!K72,IF('8th 4'!S72&gt;0,'8th 4'!S72,0)))</f>
        <v>0</v>
      </c>
      <c r="P4085" s="104">
        <f>IF('8th 5'!C72&gt;0,'8th 5'!C72,IF('8th 5'!K72&gt;0,'8th 5'!K72,IF('8th 5'!S72&gt;0,'8th 5'!S72,0)))</f>
        <v>0</v>
      </c>
      <c r="Q4085" s="104">
        <f>IF('8th 6'!C72&gt;0,'8th 6'!C72,IF('8th 6'!K72&gt;0,'8th 6'!K72,IF('8th 6'!S72&gt;0,'8th 6'!S72,0)))</f>
        <v>0</v>
      </c>
      <c r="R4085" s="104">
        <f>IF('8th 7'!C72&gt;0,'8th 7'!C72,IF('8th 7'!K72&gt;0,'8th 7'!K72,IF('8th 7'!S72&gt;0,'8th 7'!S72,0)))</f>
        <v>0</v>
      </c>
      <c r="S4085" s="466"/>
      <c r="T4085" s="98"/>
      <c r="U4085" s="90"/>
      <c r="V4085" s="468"/>
      <c r="W4085" s="470"/>
      <c r="X4085" s="471"/>
      <c r="Y4085" s="422"/>
      <c r="Z4085" s="510"/>
    </row>
    <row r="4086" spans="1:26" ht="17.25">
      <c r="A4086" s="423" t="s">
        <v>26</v>
      </c>
      <c r="B4086" s="91" t="s">
        <v>60</v>
      </c>
      <c r="C4086" s="104">
        <f>IF('7th 1'!C72&gt;0,'7th 1'!J72,IF('7th 1'!K72&gt;0,'7th 1'!R72,IF('7th 1'!S72&gt;0,'7th 1'!Z72,0)))</f>
        <v>0</v>
      </c>
      <c r="D4086" s="104">
        <f>IF('7th 2'!C72&gt;0,'7th 2'!J72,IF('7th 2'!K72&gt;0,'7th 2'!R72,IF('7th 2'!S72&gt;0,'7th 2'!Z72,0)))</f>
        <v>0</v>
      </c>
      <c r="E4086" s="104">
        <f>IF('7th 3'!C72&gt;0,'7th 3'!J72,IF('7th 3'!K72&gt;0,'7th 3'!R72,IF('7th 3'!S72&gt;0,'7th 3'!Z72,0)))</f>
        <v>0</v>
      </c>
      <c r="F4086" s="104">
        <f>IF('7th 4'!C72&gt;0,'7th 4'!J72,IF('7th 4'!K72&gt;0,'7th 4'!R72,IF('7th 4'!S72&gt;0,'7th 4'!Z72,0)))</f>
        <v>0</v>
      </c>
      <c r="G4086" s="104">
        <f>IF('7th 5'!C72&gt;0,'7th 5'!J72,IF('7th 5'!K72&gt;0,'7th 5'!R72,IF('7th 5'!S72&gt;0,'7th 5'!Z72,0)))</f>
        <v>0</v>
      </c>
      <c r="H4086" s="104">
        <f>IF('7th 6'!C72&gt;0,'7th 6'!J72,IF('7th 6'!K72&gt;0,'7th 6'!R72,IF('7th 6'!S72&gt;0,'7th 6'!Z72,0)))</f>
        <v>0</v>
      </c>
      <c r="I4086" s="466"/>
      <c r="J4086" s="440" t="e">
        <f>I4084/(C4083+D4083+E4083+F4083+G4083+H4083)</f>
        <v>#DIV/0!</v>
      </c>
      <c r="K4086" s="442" t="e">
        <f>IF(J4086&gt;=2.5,K4084,IF(J4086&gt;=2.25,"C",IF(J4086&gt;=2,"D",IF(J4086=0,0,"F"))))</f>
        <v>#DIV/0!</v>
      </c>
      <c r="L4086" s="104">
        <f>IF('8th 1'!C72&gt;0,'8th 1'!J72,IF('8th 1'!K72&gt;0,'8th 1'!R72,IF('8th 1'!S72&gt;0,'8th 1'!Z72,0)))</f>
        <v>0</v>
      </c>
      <c r="M4086" s="104">
        <f>IF('8th 2'!C72&gt;0,'8th 2'!J72,IF('8th 2'!K72&gt;0,'8th 2'!R72,IF('8th 2'!S72&gt;0,'8th 2'!Z72,0)))</f>
        <v>0</v>
      </c>
      <c r="N4086" s="104">
        <f>IF('8th 3'!C72&gt;0,'8th 3'!J72,IF('8th 3'!K72&gt;0,'8th 3'!R72,IF('8th 3'!S72&gt;0,'8th 3'!Z72,0)))</f>
        <v>0</v>
      </c>
      <c r="O4086" s="104">
        <f>IF('8th 4'!C72&gt;0,'8th 4'!J72,IF('8th 4'!K72&gt;0,'8th 4'!R72,IF('8th 4'!S72&gt;0,'8th 4'!Z72,0)))</f>
        <v>0</v>
      </c>
      <c r="P4086" s="104">
        <f>IF('8th 5'!C72&gt;0,'8th 5'!J72,IF('8th 5'!K72&gt;0,'8th 5'!R72,IF('8th 5'!S72&gt;0,'8th 5'!Z72,0)))</f>
        <v>0</v>
      </c>
      <c r="Q4086" s="104">
        <f>IF('8th 6'!C72&gt;0,'8th 6'!J72,IF('8th 6'!K72&gt;0,'8th 6'!R72,IF('8th 6'!S72&gt;0,'8th 6'!Z72,0)))</f>
        <v>0</v>
      </c>
      <c r="R4086" s="104">
        <f>IF('8th 7'!C72&gt;0,'8th 7'!J72,IF('8th 7'!K72&gt;0,'8th 7'!R72,IF('8th 7'!S72&gt;0,'8th 7'!Z72,0)))</f>
        <v>0</v>
      </c>
      <c r="S4086" s="466"/>
      <c r="T4086" s="440" t="e">
        <f>S4084/(L4083+M4083+N4083+O4083+P4083+Q4083+R4083)</f>
        <v>#DIV/0!</v>
      </c>
      <c r="U4086" s="442" t="e">
        <f>IF(T4086&gt;=2.5,U4084,IF(T4086&gt;=2.25,"C",IF(T4086&gt;=2,"D",IF(T4086=0,0,"F"))))</f>
        <v>#DIV/0!</v>
      </c>
      <c r="V4086" s="454" t="s">
        <v>40</v>
      </c>
      <c r="W4086" s="443"/>
      <c r="X4086" s="443"/>
      <c r="Y4086" s="455"/>
      <c r="Z4086" s="510"/>
    </row>
    <row r="4087" spans="1:26" ht="16.5" customHeight="1">
      <c r="A4087" s="424"/>
      <c r="B4087" s="91" t="s">
        <v>67</v>
      </c>
      <c r="C4087" s="117">
        <f>'7th 1'!AA72</f>
        <v>0</v>
      </c>
      <c r="D4087" s="117">
        <f>'7th 2'!AA72</f>
        <v>0</v>
      </c>
      <c r="E4087" s="117">
        <f>'7th 3'!AA72</f>
        <v>0</v>
      </c>
      <c r="F4087" s="117">
        <f>'7th 4'!AA72</f>
        <v>0</v>
      </c>
      <c r="G4087" s="117">
        <f>'7th 5'!AA72</f>
        <v>0</v>
      </c>
      <c r="H4087" s="117">
        <f>'7th 6'!AA72</f>
        <v>0</v>
      </c>
      <c r="I4087" s="466"/>
      <c r="J4087" s="453"/>
      <c r="K4087" s="442"/>
      <c r="L4087" s="117">
        <f>'8th 1'!AA72</f>
        <v>0</v>
      </c>
      <c r="M4087" s="117">
        <f>'8th 2'!AA72</f>
        <v>0</v>
      </c>
      <c r="N4087" s="117">
        <f>'8th 3'!AA72</f>
        <v>0</v>
      </c>
      <c r="O4087" s="117">
        <f>'8th 4'!AA72</f>
        <v>0</v>
      </c>
      <c r="P4087" s="117">
        <f>'8th 5'!AA72</f>
        <v>0</v>
      </c>
      <c r="Q4087" s="117">
        <f>'8th 6'!AA72</f>
        <v>0</v>
      </c>
      <c r="R4087" s="117">
        <f>'8th 7'!AA72</f>
        <v>0</v>
      </c>
      <c r="S4087" s="466"/>
      <c r="T4087" s="453"/>
      <c r="U4087" s="442"/>
      <c r="V4087" s="444">
        <f>IF((C4088+C4090)=0,0,C4083)+IF((D4088+D4090)=0,0,D4083)+IF((E4088+E4090)=0,0,E4083)+IF((F4088+F4090)=0,0,F4083)+IF((G4088+G4090)=0,0,G4083)+IF((H4088+H4090)=0,0,H4083)+IF((L4088+L4090)=0,0,L4083)+IF((M4088+M4090)=0,0,M4083)+IF((N4088+N4090)=0,0,N4083)+IF((O4088+O4090)=0,0,O4083)+IF((P4088+P4090)=0,0,P4083)+IF((Q4088+Q4090)=0,0,Q4083)+IF((R4088+R4090)=0,0,R4083)+IF(I4094&gt;0,1.5,0)</f>
        <v>0</v>
      </c>
      <c r="W4087" s="457">
        <f>I4084+S4084+(I4094*1.5)</f>
        <v>0</v>
      </c>
      <c r="X4087" s="440" t="e">
        <f>IF(S4084&gt;0,(W4087/31.5),J4086)</f>
        <v>#DIV/0!</v>
      </c>
      <c r="Y4087" s="164" t="e">
        <f>IF(X4087&gt;=4,"A+",IF(X4087&gt;=3.75,"A",IF(X4087&gt;=3.5,"A-",IF(X4087&gt;=3.25,"B+",IF(X4087&gt;=3,"B",IF(X4087&gt;=2.75,"B-",IF(X4087&gt;=2.5,"C+",IF(X4087&gt;=2,"C","F"))))))))</f>
        <v>#DIV/0!</v>
      </c>
      <c r="Z4087" s="510"/>
    </row>
    <row r="4088" spans="1:26" ht="16.5">
      <c r="A4088" s="424"/>
      <c r="B4088" s="91" t="s">
        <v>1</v>
      </c>
      <c r="C4088" s="104">
        <f>'7th 1'!AC72</f>
        <v>0</v>
      </c>
      <c r="D4088" s="104">
        <f>'7th 2'!AC72</f>
        <v>0</v>
      </c>
      <c r="E4088" s="104">
        <f>'7th 3'!AC72</f>
        <v>0</v>
      </c>
      <c r="F4088" s="104">
        <f>'7th 4'!AC72</f>
        <v>0</v>
      </c>
      <c r="G4088" s="104">
        <f>'7th 5'!AC72</f>
        <v>0</v>
      </c>
      <c r="H4088" s="104">
        <f>'7th 6'!AC72</f>
        <v>0</v>
      </c>
      <c r="I4088" s="466"/>
      <c r="J4088" s="98"/>
      <c r="K4088" s="112"/>
      <c r="L4088" s="104">
        <f>'8th 1'!AC72</f>
        <v>0</v>
      </c>
      <c r="M4088" s="104">
        <f>'8th 2'!AC72</f>
        <v>0</v>
      </c>
      <c r="N4088" s="104">
        <f>'8th 3'!AC72</f>
        <v>0</v>
      </c>
      <c r="O4088" s="104">
        <f>'8th 4'!AC72</f>
        <v>0</v>
      </c>
      <c r="P4088" s="104">
        <f>'8th 5'!AC72</f>
        <v>0</v>
      </c>
      <c r="Q4088" s="104">
        <f>'8th 6'!AC72</f>
        <v>0</v>
      </c>
      <c r="R4088" s="104">
        <f>'8th 7'!AC72</f>
        <v>0</v>
      </c>
      <c r="S4088" s="466"/>
      <c r="T4088" s="98"/>
      <c r="V4088" s="456"/>
      <c r="W4088" s="448"/>
      <c r="X4088" s="441"/>
      <c r="Y4088" s="451" t="e">
        <f>IF(S4084&gt;0,(IF(X4087&gt;=2.5,Y4087,IF(X4087&gt;=2.25,"C",IF(X4087&gt;=2,"D","F")))),K4086)</f>
        <v>#DIV/0!</v>
      </c>
      <c r="Z4088" s="510"/>
    </row>
    <row r="4089" spans="1:26" ht="16.5">
      <c r="A4089" s="424"/>
      <c r="B4089" s="91" t="s">
        <v>2</v>
      </c>
      <c r="C4089" s="104" t="str">
        <f>'7th 1'!AB72</f>
        <v/>
      </c>
      <c r="D4089" s="104" t="str">
        <f>'7th 2'!AB72</f>
        <v/>
      </c>
      <c r="E4089" s="104" t="str">
        <f>'7th 3'!AB72</f>
        <v/>
      </c>
      <c r="F4089" s="104" t="str">
        <f>'7th 4'!AB72</f>
        <v/>
      </c>
      <c r="G4089" s="104" t="str">
        <f>'7th 5'!AB72</f>
        <v/>
      </c>
      <c r="H4089" s="104" t="str">
        <f>'7th 6'!AB72</f>
        <v/>
      </c>
      <c r="I4089" s="466"/>
      <c r="J4089" s="98"/>
      <c r="K4089" s="90"/>
      <c r="L4089" s="104" t="str">
        <f>'8th 1'!AB72</f>
        <v/>
      </c>
      <c r="M4089" s="104" t="str">
        <f>'8th 2'!AB72</f>
        <v/>
      </c>
      <c r="N4089" s="104" t="str">
        <f>'8th 3'!AB72</f>
        <v/>
      </c>
      <c r="O4089" s="104" t="str">
        <f>'8th 4'!AB72</f>
        <v/>
      </c>
      <c r="P4089" s="104" t="str">
        <f>'8th 5'!AB72</f>
        <v/>
      </c>
      <c r="Q4089" s="104" t="str">
        <f>'8th 6'!AB72</f>
        <v/>
      </c>
      <c r="R4089" s="104" t="str">
        <f>'8th 7'!AB72</f>
        <v/>
      </c>
      <c r="S4089" s="466"/>
      <c r="T4089" s="98"/>
      <c r="U4089" s="90"/>
      <c r="V4089" s="446"/>
      <c r="W4089" s="449"/>
      <c r="X4089" s="450"/>
      <c r="Y4089" s="452"/>
      <c r="Z4089" s="510"/>
    </row>
    <row r="4090" spans="1:26" ht="16.5">
      <c r="A4090" s="413" t="s">
        <v>127</v>
      </c>
      <c r="B4090" s="91" t="s">
        <v>1</v>
      </c>
      <c r="C4090" s="104" t="str">
        <f>'7th 1'!AD72</f>
        <v>3.64</v>
      </c>
      <c r="D4090" s="104">
        <f>'7th 2'!AD72</f>
        <v>0</v>
      </c>
      <c r="E4090" s="104">
        <f>'7th 3'!AD72</f>
        <v>0</v>
      </c>
      <c r="F4090" s="104">
        <f>'7th 4'!AD72</f>
        <v>0</v>
      </c>
      <c r="G4090" s="104">
        <f>'7th 5'!AD72</f>
        <v>0</v>
      </c>
      <c r="H4090" s="104">
        <f>'7th 6'!AD72</f>
        <v>0</v>
      </c>
      <c r="I4090" s="415">
        <f>(C4090*C4083)+(D4090*D4083)+(E4090*E4083)+(F4090*F4083)+(G4090*G4083)+(H4090*H4083)</f>
        <v>0</v>
      </c>
      <c r="J4090" s="417">
        <f>IF(C4090&gt;0,(C4088*C4083),0)+IF(D4090&gt;0,(D4088*D4083),0)+IF(E4090&gt;0,(E4088*E4083),0)+IF(F4090&gt;0,(F4088*F4083),0)+IF(G4090&gt;0,(G4088*G4083),0)+IF(H4090&gt;0,(H4088*H4083),0)</f>
        <v>0</v>
      </c>
      <c r="K4090" s="418">
        <f>IF(C4090&gt;C4088,((C4090*C4083)-(C4088*C4083)),0)+IF(D4090&gt;D4088,((D4090*D4083)-(D4088*D4083)),0)+IF(E4090&gt;E4088,((E4090*E4083)-(E4088*E4083)),0)+IF(F4090&gt;F4088,((F4090*F4083)-(F4088*F4083)),0)+IF(G4090&gt;G4088,((G4090*G4083)-(G4088*G4083)),0)+IF(H4090&gt;H4088,((H4090*H4083)-(H4088*H4083)),0)</f>
        <v>0</v>
      </c>
      <c r="L4090" s="165">
        <f>'8th 1'!AD72</f>
        <v>0</v>
      </c>
      <c r="M4090" s="104">
        <f>'8th 2'!AD72</f>
        <v>0</v>
      </c>
      <c r="N4090" s="104">
        <f>'8th 3'!AD72</f>
        <v>0</v>
      </c>
      <c r="O4090" s="104">
        <f>'8th 4'!AD72</f>
        <v>0</v>
      </c>
      <c r="P4090" s="104">
        <f>'8th 5'!AD72</f>
        <v>0</v>
      </c>
      <c r="Q4090" s="104">
        <f>'8th 6'!AD72</f>
        <v>0</v>
      </c>
      <c r="R4090" s="104">
        <f>'8th 7'!AD72</f>
        <v>0</v>
      </c>
      <c r="S4090" s="403">
        <f>(L4090*L4083)+(M4090*M4083)+(N4090*N4083)+(O4090*O4083)+(P4090*P4083)+(Q4090*Q4083)+(R4090*R4083)</f>
        <v>0</v>
      </c>
      <c r="T4090" s="417">
        <f>IF(L4090&gt;0,(L4088*L4083),0)+IF(M4090&gt;0,(M4088*M4083),0)+IF(N4090&gt;0,(N4088*N4083),0)+IF(O4090&gt;0,(O4088*O4083),0)+IF(P4090&gt;0,(P4088*P4083),0)+IF(Q4090&gt;0,(Q4088*Q4083),0)+IF(R4090&gt;0,(R4088*R4083),0)</f>
        <v>0</v>
      </c>
      <c r="U4090" s="399">
        <f>IF(L4090&gt;L4088,((L4090*L4083)-(L4088*L4083)),0)+IF(M4090&gt;M4088,((M4090*M4083)-(M4088*M4083)),0)+IF(N4090&gt;N4088,((N4090*N4083)-(N4088*N4083)),0)+IF(O4090&gt;O4088,((O4090*O4083)-(O4088*O4083)),0)+IF(P4090&gt;P4088,((P4090*P4083)-(P4088*P4083)),0)+IF(Q4090&gt;Q4088,((Q4090*Q4083)-(Q4088*Q4083)),0)+IF(R4090&gt;R4088,((R4090*R4083)-(R4088*R4083)),0)</f>
        <v>0</v>
      </c>
      <c r="V4090" s="401">
        <f>I4090+S4090</f>
        <v>0</v>
      </c>
      <c r="W4090" s="403">
        <f>J4090+T4090</f>
        <v>0</v>
      </c>
      <c r="X4090" s="403">
        <f>K4090+U4090</f>
        <v>0</v>
      </c>
      <c r="Y4090" s="405">
        <f>IF(V4082&gt;0,(X4090+Y4077),0)</f>
        <v>0</v>
      </c>
      <c r="Z4090" s="510"/>
    </row>
    <row r="4091" spans="1:26" ht="15.75" customHeight="1" thickBot="1">
      <c r="A4091" s="414"/>
      <c r="B4091" s="157" t="s">
        <v>23</v>
      </c>
      <c r="C4091" s="180" t="str">
        <f>'7th 1'!AE72</f>
        <v>Imp:</v>
      </c>
      <c r="D4091" s="180" t="str">
        <f>'7th 2'!AE72</f>
        <v/>
      </c>
      <c r="E4091" s="180" t="str">
        <f>'7th 3'!AE72</f>
        <v/>
      </c>
      <c r="F4091" s="180" t="str">
        <f>'7th 4'!AE72</f>
        <v/>
      </c>
      <c r="G4091" s="180" t="str">
        <f>'7th 5'!AE72</f>
        <v/>
      </c>
      <c r="H4091" s="180" t="str">
        <f>'7th 6'!AE72</f>
        <v/>
      </c>
      <c r="I4091" s="416"/>
      <c r="J4091" s="416"/>
      <c r="K4091" s="419"/>
      <c r="L4091" s="180" t="str">
        <f>'8th 1'!AE72</f>
        <v/>
      </c>
      <c r="M4091" s="180" t="str">
        <f>'8th 2'!AE72</f>
        <v/>
      </c>
      <c r="N4091" s="180" t="str">
        <f>'8th 3'!AE72</f>
        <v/>
      </c>
      <c r="O4091" s="180" t="str">
        <f>'8th 4'!AE72</f>
        <v/>
      </c>
      <c r="P4091" s="180" t="str">
        <f>'8th 5'!AE72</f>
        <v/>
      </c>
      <c r="Q4091" s="180" t="str">
        <f>'8th 6'!AE72</f>
        <v/>
      </c>
      <c r="R4091" s="180" t="str">
        <f>'8th 7'!AE72</f>
        <v/>
      </c>
      <c r="S4091" s="420"/>
      <c r="T4091" s="420"/>
      <c r="U4091" s="400"/>
      <c r="V4091" s="402"/>
      <c r="W4091" s="404"/>
      <c r="X4091" s="404"/>
      <c r="Y4091" s="406"/>
      <c r="Z4091" s="510"/>
    </row>
    <row r="4092" spans="1:26" ht="9.75" customHeight="1" thickTop="1" thickBot="1">
      <c r="C4092" s="53"/>
      <c r="D4092" s="53"/>
      <c r="E4092" s="53"/>
      <c r="F4092" s="53"/>
      <c r="G4092" s="53"/>
      <c r="H4092" s="53"/>
      <c r="L4092" s="53"/>
      <c r="M4092" s="53"/>
      <c r="N4092" s="53"/>
      <c r="O4092" s="53"/>
      <c r="P4092" s="53"/>
      <c r="Q4092" s="53"/>
      <c r="R4092" s="53"/>
      <c r="V4092" s="53"/>
      <c r="W4092" s="53"/>
      <c r="X4092" s="53"/>
      <c r="Y4092" s="53"/>
    </row>
    <row r="4093" spans="1:26" ht="18.75" thickTop="1">
      <c r="A4093" s="407" t="s">
        <v>33</v>
      </c>
      <c r="B4093" s="408"/>
      <c r="C4093" s="376" t="s">
        <v>35</v>
      </c>
      <c r="D4093" s="380"/>
      <c r="E4093" s="376" t="s">
        <v>30</v>
      </c>
      <c r="F4093" s="380"/>
      <c r="G4093" s="376" t="s">
        <v>31</v>
      </c>
      <c r="H4093" s="380"/>
      <c r="I4093" s="376" t="s">
        <v>32</v>
      </c>
      <c r="J4093" s="411"/>
      <c r="K4093" s="411"/>
      <c r="L4093" s="412"/>
      <c r="M4093" s="370" t="s">
        <v>50</v>
      </c>
      <c r="N4093" s="371"/>
      <c r="O4093" s="376" t="s">
        <v>0</v>
      </c>
      <c r="P4093" s="377"/>
      <c r="Q4093" s="169" t="s">
        <v>29</v>
      </c>
      <c r="R4093" s="378" t="s">
        <v>216</v>
      </c>
      <c r="S4093" s="379"/>
      <c r="T4093" s="379"/>
      <c r="U4093" s="380"/>
      <c r="V4093" s="381" t="s">
        <v>2</v>
      </c>
      <c r="W4093" s="382"/>
      <c r="X4093" s="170"/>
      <c r="Y4093" s="171"/>
    </row>
    <row r="4094" spans="1:26" s="113" customFormat="1" ht="18" customHeight="1">
      <c r="A4094" s="409"/>
      <c r="B4094" s="410"/>
      <c r="C4094" s="383">
        <f>'viva-1'!K70</f>
        <v>0</v>
      </c>
      <c r="D4094" s="384"/>
      <c r="E4094" s="383">
        <f>'viva-2'!K70</f>
        <v>0</v>
      </c>
      <c r="F4094" s="384"/>
      <c r="G4094" s="385">
        <f>'viva-3'!K70</f>
        <v>0</v>
      </c>
      <c r="H4094" s="384"/>
      <c r="I4094" s="383">
        <f>'viva-4'!K70</f>
        <v>0</v>
      </c>
      <c r="J4094" s="386"/>
      <c r="K4094" s="386"/>
      <c r="L4094" s="387"/>
      <c r="M4094" s="372"/>
      <c r="N4094" s="373"/>
      <c r="O4094" s="388">
        <f>W4082+Y4090</f>
        <v>0</v>
      </c>
      <c r="P4094" s="389"/>
      <c r="Q4094" s="397">
        <f>V4082</f>
        <v>0</v>
      </c>
      <c r="R4094" s="392">
        <f>O4094/126</f>
        <v>0</v>
      </c>
      <c r="S4094" s="393"/>
      <c r="T4094" s="393"/>
      <c r="U4094" s="394"/>
      <c r="V4094" s="359">
        <f>IF(R4094&gt;=2.5,Y4094,IF(R4094&gt;=2.25,"C",IF(R4094&gt;=2,"D",IF(R4094=0,0,"F"))))</f>
        <v>0</v>
      </c>
      <c r="W4094" s="360"/>
      <c r="X4094" s="172"/>
      <c r="Y4094" s="173" t="str">
        <f>IF(R4094&gt;=4,"A+",IF(R4094&gt;=3.75,"A",IF(R4094&gt;=3.5,"A-",IF(R4094&gt;=3.25,"B+",IF(R4094&gt;=3,"B",IF(R4094&gt;=2.75,"B-",IF(R4094&gt;=2.5,"C+",IF(R4094&gt;=2,"C","F"))))))))</f>
        <v>F</v>
      </c>
      <c r="Z4094" s="174"/>
    </row>
    <row r="4095" spans="1:26" ht="16.5" customHeight="1" thickBot="1">
      <c r="A4095" s="363" t="s">
        <v>34</v>
      </c>
      <c r="B4095" s="364"/>
      <c r="C4095" s="365" t="s">
        <v>1</v>
      </c>
      <c r="D4095" s="366"/>
      <c r="E4095" s="367">
        <f>C4094+E4094+G4094+I4094</f>
        <v>0</v>
      </c>
      <c r="F4095" s="368"/>
      <c r="G4095" s="365" t="s">
        <v>0</v>
      </c>
      <c r="H4095" s="366"/>
      <c r="I4095" s="367">
        <f>E4095*1.5</f>
        <v>0</v>
      </c>
      <c r="J4095" s="369"/>
      <c r="K4095" s="369"/>
      <c r="L4095" s="368"/>
      <c r="M4095" s="374"/>
      <c r="N4095" s="375"/>
      <c r="O4095" s="390"/>
      <c r="P4095" s="391"/>
      <c r="Q4095" s="398"/>
      <c r="R4095" s="395"/>
      <c r="S4095" s="395"/>
      <c r="T4095" s="395"/>
      <c r="U4095" s="396"/>
      <c r="V4095" s="361"/>
      <c r="W4095" s="362"/>
      <c r="X4095" s="175"/>
      <c r="Y4095" s="176"/>
    </row>
    <row r="4096" spans="1:26" ht="30" customHeight="1" thickTop="1">
      <c r="B4096" s="54"/>
      <c r="C4096" s="54"/>
      <c r="D4096" s="514" t="s">
        <v>24</v>
      </c>
      <c r="E4096" s="514"/>
      <c r="F4096" s="514"/>
      <c r="G4096" s="514"/>
      <c r="H4096" s="514"/>
      <c r="I4096" s="514"/>
      <c r="J4096" s="514"/>
      <c r="K4096" s="514"/>
      <c r="L4096" s="514"/>
      <c r="M4096" s="514"/>
      <c r="N4096" s="514"/>
      <c r="O4096" s="514"/>
      <c r="P4096" s="514"/>
      <c r="Q4096" s="514"/>
      <c r="R4096" s="514"/>
      <c r="S4096" s="514"/>
      <c r="T4096" s="55" t="s">
        <v>36</v>
      </c>
      <c r="U4096" s="56"/>
      <c r="V4096" s="515">
        <f>'1st 1'!R73</f>
        <v>0</v>
      </c>
      <c r="W4096" s="516"/>
      <c r="X4096" s="516"/>
      <c r="Y4096" s="516"/>
    </row>
    <row r="4097" spans="1:26" ht="18.75">
      <c r="A4097" s="57"/>
      <c r="B4097" s="58"/>
      <c r="C4097" s="59" t="s">
        <v>4</v>
      </c>
      <c r="D4097" s="60" t="s">
        <v>71</v>
      </c>
      <c r="E4097" s="60"/>
      <c r="F4097" s="53"/>
      <c r="G4097" s="61"/>
      <c r="H4097" s="517" t="s">
        <v>73</v>
      </c>
      <c r="I4097" s="518"/>
      <c r="J4097" s="518"/>
      <c r="K4097" s="518"/>
      <c r="L4097" s="518"/>
      <c r="M4097" s="518"/>
      <c r="N4097" s="518"/>
      <c r="O4097" s="62"/>
      <c r="P4097" s="62"/>
      <c r="Q4097" s="62"/>
      <c r="R4097" s="53"/>
      <c r="S4097" s="63"/>
      <c r="T4097" s="55" t="s">
        <v>37</v>
      </c>
      <c r="U4097" s="56"/>
      <c r="V4097" s="519">
        <f>'1st 1'!A73</f>
        <v>0</v>
      </c>
      <c r="W4097" s="516"/>
      <c r="X4097" s="516"/>
      <c r="Y4097" s="516"/>
    </row>
    <row r="4098" spans="1:26" ht="18.75">
      <c r="A4098" s="57"/>
      <c r="B4098" s="58"/>
      <c r="C4098" s="59" t="s">
        <v>5</v>
      </c>
      <c r="D4098" s="60" t="s">
        <v>66</v>
      </c>
      <c r="E4098" s="60"/>
      <c r="F4098" s="64"/>
      <c r="G4098" s="53"/>
      <c r="H4098" s="61"/>
      <c r="I4098" s="65"/>
      <c r="J4098" s="520">
        <f>'1st 1'!A4881</f>
        <v>0</v>
      </c>
      <c r="K4098" s="521"/>
      <c r="L4098" s="521"/>
      <c r="M4098" s="521"/>
      <c r="N4098" s="62"/>
      <c r="O4098" s="62"/>
      <c r="P4098" s="53"/>
      <c r="Q4098" s="53"/>
      <c r="R4098" s="53"/>
      <c r="S4098" s="63"/>
      <c r="T4098" s="55" t="s">
        <v>38</v>
      </c>
      <c r="U4098" s="56"/>
      <c r="V4098" s="56"/>
      <c r="W4098" s="56"/>
      <c r="X4098" s="56"/>
      <c r="Y4098" s="66">
        <f>'1st 1'!S73</f>
        <v>0</v>
      </c>
    </row>
    <row r="4099" spans="1:26" ht="18.75">
      <c r="A4099" s="57"/>
      <c r="B4099" s="58"/>
      <c r="C4099" s="59" t="s">
        <v>6</v>
      </c>
      <c r="D4099" s="60" t="s">
        <v>14</v>
      </c>
      <c r="E4099" s="58"/>
      <c r="F4099" s="67" t="s">
        <v>7</v>
      </c>
      <c r="G4099" s="68">
        <f>'1st 1'!B73</f>
        <v>0</v>
      </c>
      <c r="H4099" s="69"/>
      <c r="I4099" s="70"/>
      <c r="J4099" s="70"/>
      <c r="K4099" s="70"/>
      <c r="L4099" s="53"/>
      <c r="M4099" s="53"/>
      <c r="N4099" s="53"/>
      <c r="O4099" s="53"/>
      <c r="P4099" s="53"/>
      <c r="Q4099" s="53"/>
      <c r="R4099" s="53"/>
      <c r="V4099" s="53"/>
      <c r="W4099" s="53"/>
      <c r="X4099" s="53"/>
      <c r="Y4099" s="53"/>
    </row>
    <row r="4100" spans="1:26" ht="18.75">
      <c r="A4100" s="57"/>
      <c r="B4100" s="64"/>
      <c r="C4100" s="64"/>
      <c r="D4100" s="64"/>
      <c r="E4100" s="53"/>
      <c r="F4100" s="67" t="s">
        <v>8</v>
      </c>
      <c r="G4100" s="72">
        <f>'1st 1'!T73</f>
        <v>0</v>
      </c>
      <c r="H4100" s="69"/>
      <c r="I4100" s="70"/>
      <c r="J4100" s="70"/>
      <c r="K4100" s="70"/>
      <c r="L4100" s="53"/>
      <c r="M4100" s="53"/>
      <c r="N4100" s="53"/>
      <c r="O4100" s="53"/>
      <c r="P4100" s="53"/>
      <c r="Q4100" s="53"/>
      <c r="R4100" s="53"/>
      <c r="V4100" s="53"/>
      <c r="W4100" s="53"/>
      <c r="X4100" s="53"/>
      <c r="Y4100" s="53"/>
    </row>
    <row r="4101" spans="1:26" ht="18.75">
      <c r="A4101" s="57"/>
      <c r="B4101" s="64"/>
      <c r="C4101" s="64"/>
      <c r="D4101" s="64"/>
      <c r="E4101" s="53"/>
      <c r="F4101" s="67" t="s">
        <v>9</v>
      </c>
      <c r="G4101" s="72">
        <f>'1st 1'!U73</f>
        <v>0</v>
      </c>
      <c r="H4101" s="69"/>
      <c r="I4101" s="70"/>
      <c r="J4101" s="70"/>
      <c r="K4101" s="70"/>
      <c r="L4101" s="53"/>
      <c r="M4101" s="53"/>
      <c r="N4101" s="53"/>
      <c r="O4101" s="53"/>
      <c r="P4101" s="53"/>
      <c r="Q4101" s="53"/>
      <c r="R4101" s="53"/>
      <c r="V4101" s="53"/>
      <c r="W4101" s="53"/>
      <c r="X4101" s="53"/>
      <c r="Y4101" s="53"/>
    </row>
    <row r="4102" spans="1:26" ht="18.75">
      <c r="A4102" s="57"/>
      <c r="B4102" s="64"/>
      <c r="C4102" s="64"/>
      <c r="D4102" s="64"/>
      <c r="E4102" s="53"/>
      <c r="F4102" s="67" t="s">
        <v>10</v>
      </c>
      <c r="G4102" s="72">
        <f>'1st 1'!V73</f>
        <v>0</v>
      </c>
      <c r="H4102" s="69"/>
      <c r="I4102" s="73"/>
      <c r="J4102" s="73"/>
      <c r="K4102" s="73"/>
      <c r="L4102" s="53"/>
      <c r="M4102" s="53"/>
      <c r="N4102" s="53"/>
      <c r="O4102" s="53"/>
      <c r="P4102" s="53"/>
      <c r="Q4102" s="53"/>
      <c r="R4102" s="53"/>
      <c r="V4102" s="53"/>
      <c r="W4102" s="53"/>
      <c r="X4102" s="53"/>
      <c r="Y4102" s="53"/>
    </row>
    <row r="4103" spans="1:26" ht="21.75" customHeight="1" thickBot="1">
      <c r="A4103" s="522" t="s">
        <v>25</v>
      </c>
      <c r="B4103" s="522"/>
      <c r="C4103" s="523"/>
      <c r="D4103" s="523"/>
      <c r="E4103" s="523"/>
      <c r="F4103" s="523"/>
      <c r="G4103" s="523"/>
      <c r="H4103" s="523"/>
      <c r="I4103" s="523"/>
      <c r="J4103" s="523"/>
      <c r="K4103" s="523"/>
      <c r="L4103" s="524"/>
      <c r="M4103" s="524"/>
      <c r="N4103" s="524"/>
      <c r="O4103" s="524"/>
      <c r="P4103" s="524"/>
      <c r="Q4103" s="524"/>
      <c r="R4103" s="524"/>
      <c r="S4103" s="524"/>
      <c r="T4103" s="524"/>
      <c r="U4103" s="524"/>
      <c r="V4103" s="524"/>
      <c r="W4103" s="524"/>
      <c r="X4103" s="524"/>
      <c r="Y4103" s="524"/>
    </row>
    <row r="4104" spans="1:26" ht="19.5" customHeight="1" thickTop="1" thickBot="1">
      <c r="A4104" s="478" t="s">
        <v>42</v>
      </c>
      <c r="B4104" s="479"/>
      <c r="C4104" s="479"/>
      <c r="D4104" s="479"/>
      <c r="E4104" s="479"/>
      <c r="F4104" s="479"/>
      <c r="G4104" s="479"/>
      <c r="H4104" s="479"/>
      <c r="I4104" s="479"/>
      <c r="J4104" s="479"/>
      <c r="K4104" s="480"/>
      <c r="L4104" s="479" t="s">
        <v>43</v>
      </c>
      <c r="M4104" s="479"/>
      <c r="N4104" s="479"/>
      <c r="O4104" s="479"/>
      <c r="P4104" s="479"/>
      <c r="Q4104" s="479"/>
      <c r="R4104" s="479"/>
      <c r="S4104" s="479"/>
      <c r="T4104" s="479"/>
      <c r="U4104" s="506"/>
      <c r="V4104" s="507" t="s">
        <v>39</v>
      </c>
      <c r="W4104" s="508"/>
      <c r="X4104" s="508"/>
      <c r="Y4104" s="509"/>
      <c r="Z4104" s="510" t="s">
        <v>68</v>
      </c>
    </row>
    <row r="4105" spans="1:26" ht="19.5" thickTop="1" thickBot="1">
      <c r="A4105" s="74" t="s">
        <v>22</v>
      </c>
      <c r="B4105" s="75"/>
      <c r="C4105" s="76">
        <f>'1st 1'!C4</f>
        <v>101</v>
      </c>
      <c r="D4105" s="76">
        <f>'1st 2'!C4</f>
        <v>102</v>
      </c>
      <c r="E4105" s="76">
        <f>'1st 3'!C4</f>
        <v>103</v>
      </c>
      <c r="F4105" s="76">
        <f>'1st 4'!C4</f>
        <v>104</v>
      </c>
      <c r="G4105" s="76">
        <f>'1st 5'!C4</f>
        <v>105</v>
      </c>
      <c r="H4105" s="76">
        <f>'1st 6'!C4</f>
        <v>106</v>
      </c>
      <c r="I4105" s="511" t="s">
        <v>0</v>
      </c>
      <c r="J4105" s="511" t="s">
        <v>3</v>
      </c>
      <c r="K4105" s="512" t="s">
        <v>2</v>
      </c>
      <c r="L4105" s="76">
        <f>'2nd 1'!C4</f>
        <v>107</v>
      </c>
      <c r="M4105" s="76">
        <f>'2nd 2'!C4</f>
        <v>108</v>
      </c>
      <c r="N4105" s="76">
        <f>'2nd 3'!C4</f>
        <v>109</v>
      </c>
      <c r="O4105" s="76">
        <f>'2nd 4'!C4</f>
        <v>110</v>
      </c>
      <c r="P4105" s="76">
        <f>'2nd 5'!C4</f>
        <v>111</v>
      </c>
      <c r="Q4105" s="76">
        <f>'2nd 6'!C4</f>
        <v>112</v>
      </c>
      <c r="R4105" s="76">
        <f>'2nd 7'!C4</f>
        <v>0</v>
      </c>
      <c r="S4105" s="429" t="s">
        <v>0</v>
      </c>
      <c r="T4105" s="429" t="s">
        <v>3</v>
      </c>
      <c r="U4105" s="431" t="s">
        <v>2</v>
      </c>
      <c r="V4105" s="492" t="s">
        <v>29</v>
      </c>
      <c r="W4105" s="493" t="s">
        <v>0</v>
      </c>
      <c r="X4105" s="494" t="s">
        <v>3</v>
      </c>
      <c r="Y4105" s="495" t="s">
        <v>2</v>
      </c>
      <c r="Z4105" s="510"/>
    </row>
    <row r="4106" spans="1:26" ht="64.5" customHeight="1" thickTop="1" thickBot="1">
      <c r="A4106" s="77" t="s">
        <v>63</v>
      </c>
      <c r="B4106" s="78"/>
      <c r="C4106" s="114" t="str">
        <f>'1st 1'!C6</f>
        <v>Drawing-1</v>
      </c>
      <c r="D4106" s="114" t="str">
        <f>'1st 2'!C6</f>
        <v>Sketch-1</v>
      </c>
      <c r="E4106" s="114" t="str">
        <f>'1st 3'!C6</f>
        <v>Parspective-1</v>
      </c>
      <c r="F4106" s="114" t="str">
        <f>'1st 4'!C6</f>
        <v>Study and Composition-1</v>
      </c>
      <c r="G4106" s="114" t="str">
        <f>'1st 5'!C6</f>
        <v>History of Civilization-1</v>
      </c>
      <c r="H4106" s="114" t="str">
        <f>'1st 6'!C6</f>
        <v>Nazrul Studies</v>
      </c>
      <c r="I4106" s="481"/>
      <c r="J4106" s="481"/>
      <c r="K4106" s="482"/>
      <c r="L4106" s="114" t="str">
        <f>'2nd 1'!C6</f>
        <v>Drawing-2</v>
      </c>
      <c r="M4106" s="114" t="str">
        <f>'2nd 2'!C6</f>
        <v>Sketch-2</v>
      </c>
      <c r="N4106" s="114" t="str">
        <f>'2nd 3'!C6</f>
        <v>Perspective- 2</v>
      </c>
      <c r="O4106" s="114" t="str">
        <f>'2nd 4'!C6</f>
        <v>Basic Design</v>
      </c>
      <c r="P4106" s="114" t="str">
        <f>'2nd 5'!C6</f>
        <v xml:space="preserve"> Study &amp; composition 2</v>
      </c>
      <c r="Q4106" s="114" t="str">
        <f>'2nd 6'!C6</f>
        <v>History of Civilization -2</v>
      </c>
      <c r="R4106" s="114">
        <f>'2nd 7'!C6</f>
        <v>0</v>
      </c>
      <c r="S4106" s="429"/>
      <c r="T4106" s="429"/>
      <c r="U4106" s="431"/>
      <c r="V4106" s="492"/>
      <c r="W4106" s="493"/>
      <c r="X4106" s="493"/>
      <c r="Y4106" s="495"/>
      <c r="Z4106" s="510"/>
    </row>
    <row r="4107" spans="1:26" ht="18.75" thickTop="1">
      <c r="A4107" s="77" t="s">
        <v>12</v>
      </c>
      <c r="B4107" s="78"/>
      <c r="C4107" s="80">
        <f>'1st 1'!G4</f>
        <v>3</v>
      </c>
      <c r="D4107" s="80">
        <f>'1st 2'!G4</f>
        <v>1.5</v>
      </c>
      <c r="E4107" s="80">
        <f>'1st 3'!G4</f>
        <v>3</v>
      </c>
      <c r="F4107" s="80">
        <f>'1st 4'!G4</f>
        <v>3</v>
      </c>
      <c r="G4107" s="80">
        <f>'1st 5'!G4</f>
        <v>1.5</v>
      </c>
      <c r="H4107" s="80">
        <f>'1st 6'!G4</f>
        <v>3</v>
      </c>
      <c r="I4107" s="481"/>
      <c r="J4107" s="481"/>
      <c r="K4107" s="513"/>
      <c r="L4107" s="80">
        <f>'2nd 1'!G4</f>
        <v>3</v>
      </c>
      <c r="M4107" s="80">
        <f>'2nd 2'!G4</f>
        <v>1.5</v>
      </c>
      <c r="N4107" s="80">
        <f>'2nd 3'!G4</f>
        <v>3</v>
      </c>
      <c r="O4107" s="80">
        <f>'2nd 4'!G4</f>
        <v>1.5</v>
      </c>
      <c r="P4107" s="80">
        <f>'2nd 5'!G4</f>
        <v>3</v>
      </c>
      <c r="Q4107" s="80">
        <f>'2nd 6'!G4</f>
        <v>3</v>
      </c>
      <c r="R4107" s="80">
        <f>'2nd 7'!G4</f>
        <v>0</v>
      </c>
      <c r="S4107" s="430"/>
      <c r="T4107" s="430"/>
      <c r="U4107" s="432"/>
      <c r="V4107" s="468"/>
      <c r="W4107" s="471"/>
      <c r="X4107" s="471"/>
      <c r="Y4107" s="422"/>
      <c r="Z4107" s="510"/>
    </row>
    <row r="4108" spans="1:26" ht="16.5" customHeight="1">
      <c r="A4108" s="77" t="s">
        <v>11</v>
      </c>
      <c r="B4108" s="78"/>
      <c r="C4108" s="80">
        <v>100</v>
      </c>
      <c r="D4108" s="80">
        <v>100</v>
      </c>
      <c r="E4108" s="80">
        <v>100</v>
      </c>
      <c r="F4108" s="80">
        <v>100</v>
      </c>
      <c r="G4108" s="80">
        <v>100</v>
      </c>
      <c r="H4108" s="80">
        <v>100</v>
      </c>
      <c r="I4108" s="496">
        <f>(C4112*C4107)+(D4112*D4107)+(E4112*E4107)+(F4112*F4107)+(G4112*G4107)+(H4112*H4107)</f>
        <v>0</v>
      </c>
      <c r="J4108" s="82"/>
      <c r="K4108" s="83" t="str">
        <f>IF(J4109&gt;=4,"A+",IF(J4109&gt;=3.75,"A",IF(J4109&gt;=3.5,"A-",IF(J4109&gt;=3.25,"B+",IF(J4109&gt;=3,"B",IF(J4109&gt;=2.75,"B-",IF(J4109&gt;=2.5,"C+",IF(J4109&gt;=2,"C","F"))))))))</f>
        <v>F</v>
      </c>
      <c r="L4108" s="81">
        <v>100</v>
      </c>
      <c r="M4108" s="80">
        <v>100</v>
      </c>
      <c r="N4108" s="80">
        <v>100</v>
      </c>
      <c r="O4108" s="80">
        <v>100</v>
      </c>
      <c r="P4108" s="80">
        <v>100</v>
      </c>
      <c r="Q4108" s="80">
        <v>100</v>
      </c>
      <c r="R4108" s="80">
        <v>100</v>
      </c>
      <c r="S4108" s="465">
        <f>(L4112*L4107)+(M4112*M4107)+(N4112*N4107)+(O4112*O4107)+(P4112*P4107)+(Q4112*Q4107)+(R4112*R4107)</f>
        <v>0</v>
      </c>
      <c r="T4108" s="84"/>
      <c r="U4108" s="85" t="str">
        <f>IF(T4109&gt;=4,"A+",IF(T4109&gt;=3.75,"A",IF(T4109&gt;=3.5,"A-",IF(T4109&gt;=3.25,"B+",IF(T4109&gt;=3,"B",IF(T4109&gt;=2.75,"B-",IF(T4109&gt;=2.5,"C+",IF(T4109&gt;=2,"C","F"))))))))</f>
        <v>F</v>
      </c>
      <c r="V4108" s="498">
        <f>IF((C4112+C4114)=0,0,C4107)+IF((D4112+D4114)=0,0,D4107)+IF((E4112+E4114)=0,0,E4107)+IF((F4112+F4114)=0,0,F4107)+IF((G4112+G4114)=0,0,G4107)+IF((H4112+H4114)=0,0,H4107)+IF((L4112+L4114)=0,0,L4107)+IF((M4112+M4114)=0,0,M4107)+IF((N4112+N4114)=0,0,N4107)+IF((O4112+O4114)=0,0,O4107)+IF((P4112+P4114)=0,0,P4107)+IF((Q4112+Q4114)=0,0,Q4107)+IF((R4112+R4114)=0,0,R4107)+IF(C4157=0,0,1.5)</f>
        <v>0</v>
      </c>
      <c r="W4108" s="415">
        <f>I4108+S4108+(C4157*1.5)</f>
        <v>0</v>
      </c>
      <c r="X4108" s="503">
        <f>IF(S4108&gt;0,(W4108/31.5),J4109)</f>
        <v>0</v>
      </c>
      <c r="Y4108" s="154" t="str">
        <f>IF(X4108&gt;=4,"A+",IF(X4108&gt;=3.75,"A",IF(X4108&gt;=3.5,"A-",IF(X4108&gt;=3.25,"B+",IF(X4108&gt;=3,"B",IF(X4108&gt;=2.75,"B-",IF(X4108&gt;=2.5,"C+",IF(X4108&gt;=2,"C","F"))))))))</f>
        <v>F</v>
      </c>
      <c r="Z4108" s="510"/>
    </row>
    <row r="4109" spans="1:26" ht="18">
      <c r="A4109" s="77" t="s">
        <v>28</v>
      </c>
      <c r="B4109" s="86"/>
      <c r="C4109" s="87">
        <f>'1st 1'!C73</f>
        <v>0</v>
      </c>
      <c r="D4109" s="87">
        <f>'1st 2'!C73</f>
        <v>0</v>
      </c>
      <c r="E4109" s="87">
        <f>'1st 3'!C73</f>
        <v>0</v>
      </c>
      <c r="F4109" s="87">
        <f>'1st 4'!C73</f>
        <v>0</v>
      </c>
      <c r="G4109" s="87">
        <f>'1st 5'!C73</f>
        <v>0</v>
      </c>
      <c r="H4109" s="87">
        <f>'1st 6'!C73</f>
        <v>0</v>
      </c>
      <c r="I4109" s="497"/>
      <c r="J4109" s="485">
        <f>I4108/(C4107+D4107+E4107+F4107+G4107+H4107)</f>
        <v>0</v>
      </c>
      <c r="K4109" s="88"/>
      <c r="L4109" s="89">
        <f>'2nd 1'!C73</f>
        <v>0</v>
      </c>
      <c r="M4109" s="87">
        <f>'2nd 2'!C73</f>
        <v>0</v>
      </c>
      <c r="N4109" s="87">
        <f>'2nd 3'!C73</f>
        <v>0</v>
      </c>
      <c r="O4109" s="87">
        <f>'2nd 4'!C73</f>
        <v>0</v>
      </c>
      <c r="P4109" s="87">
        <f>'2nd 5'!C73</f>
        <v>0</v>
      </c>
      <c r="Q4109" s="87">
        <f>'2nd 6'!C73</f>
        <v>0</v>
      </c>
      <c r="R4109" s="87">
        <f>'2nd 7'!C73</f>
        <v>0</v>
      </c>
      <c r="S4109" s="457"/>
      <c r="T4109" s="485">
        <f>S4108/(L4107+M4107+N4107+O4107+P4107+Q4107+R4107)</f>
        <v>0</v>
      </c>
      <c r="U4109" s="90"/>
      <c r="V4109" s="499"/>
      <c r="W4109" s="501"/>
      <c r="X4109" s="453"/>
      <c r="Y4109" s="487">
        <f>IF(S4108&gt;0,(IF(X4108&gt;=2.5,Y4108,IF(X4108&gt;=2.25,"C",IF(X4108&gt;=2,"D","F")))),K4110)</f>
        <v>0</v>
      </c>
      <c r="Z4109" s="510"/>
    </row>
    <row r="4110" spans="1:26" ht="16.5" customHeight="1">
      <c r="A4110" s="423" t="s">
        <v>26</v>
      </c>
      <c r="B4110" s="91" t="s">
        <v>60</v>
      </c>
      <c r="C4110" s="87">
        <f>'1st 1'!J73</f>
        <v>0</v>
      </c>
      <c r="D4110" s="87">
        <f>'1st 2'!J73</f>
        <v>0</v>
      </c>
      <c r="E4110" s="87">
        <f>'1st 3'!J73</f>
        <v>0</v>
      </c>
      <c r="F4110" s="87">
        <f>'1st 4'!J73</f>
        <v>0</v>
      </c>
      <c r="G4110" s="87">
        <f>'1st 5'!J73</f>
        <v>0</v>
      </c>
      <c r="H4110" s="87">
        <f>'1st 6'!J73</f>
        <v>0</v>
      </c>
      <c r="I4110" s="497"/>
      <c r="J4110" s="505"/>
      <c r="K4110" s="489">
        <f>IF(J4109&gt;=2.5,K4108,IF(J4109&gt;=2.25,"C",IF(J4109&gt;=2,"D",IF(J4109=0,0,"F"))))</f>
        <v>0</v>
      </c>
      <c r="L4110" s="89">
        <f>'2nd 1'!J73</f>
        <v>0</v>
      </c>
      <c r="M4110" s="87">
        <f>'2nd 2'!J73</f>
        <v>0</v>
      </c>
      <c r="N4110" s="87">
        <f>'2nd 3'!J73</f>
        <v>0</v>
      </c>
      <c r="O4110" s="87">
        <f>'2nd 4'!J73</f>
        <v>0</v>
      </c>
      <c r="P4110" s="87">
        <f>'2nd 5'!J73</f>
        <v>0</v>
      </c>
      <c r="Q4110" s="87">
        <f>'2nd 6'!J73</f>
        <v>0</v>
      </c>
      <c r="R4110" s="87">
        <f>'2nd 7'!J73</f>
        <v>0</v>
      </c>
      <c r="S4110" s="457"/>
      <c r="T4110" s="486"/>
      <c r="U4110" s="442">
        <f>IF(T4109&gt;=2.5,U4108,IF(T4109&gt;=2.25,"C",IF(T4109&gt;=2,"D",IF(T4109=0,0,"F"))))</f>
        <v>0</v>
      </c>
      <c r="V4110" s="499"/>
      <c r="W4110" s="501"/>
      <c r="X4110" s="453"/>
      <c r="Y4110" s="488"/>
      <c r="Z4110" s="510"/>
    </row>
    <row r="4111" spans="1:26" ht="16.5" customHeight="1">
      <c r="A4111" s="424"/>
      <c r="B4111" s="91" t="s">
        <v>67</v>
      </c>
      <c r="C4111" s="115">
        <f>'1st 1'!K73</f>
        <v>0</v>
      </c>
      <c r="D4111" s="115">
        <f>'1st 2'!K73</f>
        <v>0</v>
      </c>
      <c r="E4111" s="115">
        <f>'1st 3'!K73</f>
        <v>0</v>
      </c>
      <c r="F4111" s="115">
        <f>'1st 4'!K73</f>
        <v>0</v>
      </c>
      <c r="G4111" s="115">
        <f>'1st 5'!K73</f>
        <v>0</v>
      </c>
      <c r="H4111" s="115">
        <f>'1st 6'!K73</f>
        <v>0</v>
      </c>
      <c r="I4111" s="497"/>
      <c r="J4111" s="505"/>
      <c r="K4111" s="490"/>
      <c r="L4111" s="116">
        <f>'2nd 1'!K73</f>
        <v>0</v>
      </c>
      <c r="M4111" s="115">
        <f>'2nd 2'!K73</f>
        <v>0</v>
      </c>
      <c r="N4111" s="115">
        <f>'2nd 3'!K73</f>
        <v>0</v>
      </c>
      <c r="O4111" s="115">
        <f>'2nd 4'!K73</f>
        <v>0</v>
      </c>
      <c r="P4111" s="115">
        <f>'2nd 5'!K73</f>
        <v>0</v>
      </c>
      <c r="Q4111" s="115">
        <f>'2nd 6'!K73</f>
        <v>0</v>
      </c>
      <c r="R4111" s="115">
        <f>'2nd 7'!K73</f>
        <v>0</v>
      </c>
      <c r="S4111" s="457"/>
      <c r="T4111" s="486"/>
      <c r="U4111" s="491"/>
      <c r="V4111" s="499"/>
      <c r="W4111" s="501"/>
      <c r="X4111" s="453"/>
      <c r="Y4111" s="488"/>
      <c r="Z4111" s="510"/>
    </row>
    <row r="4112" spans="1:26" ht="18">
      <c r="A4112" s="424"/>
      <c r="B4112" s="91" t="s">
        <v>1</v>
      </c>
      <c r="C4112" s="87">
        <f>'1st 1'!M73</f>
        <v>0</v>
      </c>
      <c r="D4112" s="87">
        <f>'1st 2'!M73</f>
        <v>0</v>
      </c>
      <c r="E4112" s="87">
        <f>'1st 3'!M73</f>
        <v>0</v>
      </c>
      <c r="F4112" s="87">
        <f>'1st 4'!M73</f>
        <v>0</v>
      </c>
      <c r="G4112" s="87">
        <f>'1st 5'!M73</f>
        <v>0</v>
      </c>
      <c r="H4112" s="87">
        <f>'1st 6'!M73</f>
        <v>0</v>
      </c>
      <c r="I4112" s="497"/>
      <c r="J4112" s="505"/>
      <c r="K4112" s="92"/>
      <c r="L4112" s="89">
        <f>'2nd 1'!M73</f>
        <v>0</v>
      </c>
      <c r="M4112" s="87">
        <f>'2nd 2'!M73</f>
        <v>0</v>
      </c>
      <c r="N4112" s="87">
        <f>'2nd 3'!M73</f>
        <v>0</v>
      </c>
      <c r="O4112" s="87">
        <f>'2nd 4'!M73</f>
        <v>0</v>
      </c>
      <c r="P4112" s="87">
        <f>'2nd 5'!M73</f>
        <v>0</v>
      </c>
      <c r="Q4112" s="87">
        <f>'2nd 6'!M73</f>
        <v>0</v>
      </c>
      <c r="R4112" s="87">
        <f>'2nd 7'!M73</f>
        <v>0</v>
      </c>
      <c r="S4112" s="457"/>
      <c r="T4112" s="486"/>
      <c r="U4112" s="93"/>
      <c r="V4112" s="499"/>
      <c r="W4112" s="501"/>
      <c r="X4112" s="453"/>
      <c r="Y4112" s="155"/>
      <c r="Z4112" s="510"/>
    </row>
    <row r="4113" spans="1:28" ht="17.25" customHeight="1" thickBot="1">
      <c r="A4113" s="424"/>
      <c r="B4113" s="94" t="s">
        <v>2</v>
      </c>
      <c r="C4113" s="95">
        <f>'1st 1'!L73</f>
        <v>0</v>
      </c>
      <c r="D4113" s="95">
        <f>'1st 2'!L73</f>
        <v>0</v>
      </c>
      <c r="E4113" s="95">
        <f>'1st 3'!L73</f>
        <v>0</v>
      </c>
      <c r="F4113" s="95">
        <f>'1st 4'!L73</f>
        <v>0</v>
      </c>
      <c r="G4113" s="95">
        <f>'1st 5'!L73</f>
        <v>0</v>
      </c>
      <c r="H4113" s="95">
        <f>'1st 6'!L73</f>
        <v>0</v>
      </c>
      <c r="I4113" s="472"/>
      <c r="J4113" s="96"/>
      <c r="K4113" s="88"/>
      <c r="L4113" s="97">
        <f>'2nd 1'!L73</f>
        <v>0</v>
      </c>
      <c r="M4113" s="95">
        <f>'2nd 2'!L73</f>
        <v>0</v>
      </c>
      <c r="N4113" s="95">
        <f>'2nd 3'!L73</f>
        <v>0</v>
      </c>
      <c r="O4113" s="95">
        <f>'2nd 4'!L73</f>
        <v>0</v>
      </c>
      <c r="P4113" s="95">
        <f>'2nd 5'!L73</f>
        <v>0</v>
      </c>
      <c r="Q4113" s="95">
        <f>'2nd 6'!L73</f>
        <v>0</v>
      </c>
      <c r="R4113" s="95">
        <f>'2nd 7'!L73</f>
        <v>0</v>
      </c>
      <c r="S4113" s="457"/>
      <c r="T4113" s="98"/>
      <c r="U4113" s="90"/>
      <c r="V4113" s="500"/>
      <c r="W4113" s="502"/>
      <c r="X4113" s="504"/>
      <c r="Y4113" s="156"/>
      <c r="Z4113" s="510"/>
    </row>
    <row r="4114" spans="1:28" ht="18.75" thickTop="1">
      <c r="A4114" s="413" t="s">
        <v>127</v>
      </c>
      <c r="B4114" s="91" t="s">
        <v>1</v>
      </c>
      <c r="C4114" s="87">
        <f>'1st 1'!N73</f>
        <v>0</v>
      </c>
      <c r="D4114" s="87">
        <f>'1st 2'!N73</f>
        <v>0</v>
      </c>
      <c r="E4114" s="87">
        <f>'1st 3'!N73</f>
        <v>0</v>
      </c>
      <c r="F4114" s="87">
        <f>'1st 4'!N73</f>
        <v>0</v>
      </c>
      <c r="G4114" s="87">
        <f>'1st 5'!N73</f>
        <v>0</v>
      </c>
      <c r="H4114" s="87">
        <f>'1st 6'!N73</f>
        <v>0</v>
      </c>
      <c r="I4114" s="530">
        <f>(C4114*C4107)+(D4114*D4107)+(E4114*E4107)+(F4114*F4107)+(G4114*G4107)+(H4114*H4107)</f>
        <v>0</v>
      </c>
      <c r="J4114" s="417">
        <f>IF(C4114&gt;0,(C4112*C4107),0)+IF(D4114&gt;0,(D4112*D4107),0)+IF(E4114&gt;0,(E4112*E4107),0)+IF(F4114&gt;0,(F4112*F4107),0)+IF(G4114&gt;0,(G4112*G4107),0)+IF(H4114&gt;0,(H4112*H4107),0)</f>
        <v>0</v>
      </c>
      <c r="K4114" s="473">
        <f>IF(C4114&gt;C4112,((C4114*C4107)-(C4112*C4107)),0)+IF(D4114&gt;D4112,((D4114*D4107)-(D4112*D4107)),0)+IF(E4114&gt;E4112,((E4114*E4107)-(E4112*E4107)),0)+IF(F4114&gt;F4112,((F4114*F4107)-(F4112*F4107)),0)+IF(G4114&gt;G4112,((G4114*G4107)-(G4112*G4107)),0)+IF(H4114&gt;H4112,((H4114*H4107)-(H4112*H4107)),0)</f>
        <v>0</v>
      </c>
      <c r="L4114" s="89">
        <f>'2nd 1'!N73</f>
        <v>0</v>
      </c>
      <c r="M4114" s="87">
        <f>'2nd 2'!N73</f>
        <v>0</v>
      </c>
      <c r="N4114" s="87">
        <f>'2nd 3'!N73</f>
        <v>0</v>
      </c>
      <c r="O4114" s="87">
        <f>'2nd 4'!N73</f>
        <v>0</v>
      </c>
      <c r="P4114" s="87">
        <f>'2nd 5'!N73</f>
        <v>0</v>
      </c>
      <c r="Q4114" s="87">
        <f>'2nd 6'!N73</f>
        <v>0</v>
      </c>
      <c r="R4114" s="87">
        <f>'2nd 7'!N73</f>
        <v>0</v>
      </c>
      <c r="S4114" s="401">
        <f>(L4114*L4107)+(M4114*M4107)+(N4114*N4107)+(O4114*O4107)+(P4114*P4107)+(Q4114*Q4107)+(R4114*R4107)</f>
        <v>0</v>
      </c>
      <c r="T4114" s="417">
        <f>IF(L4114&gt;0,(L4112*L4107),0)+IF(M4114&gt;0,(M4112*M4107),0)+IF(N4114&gt;0,(N4112*N4107),0)+IF(O4114&gt;0,(O4112*O4107),0)+IF(P4114&gt;0,(P4112*P4107),0)+IF(Q4114&gt;0,(Q4112*Q4107),0)+IF(R4114&gt;0,(R4112*R4107),0)</f>
        <v>0</v>
      </c>
      <c r="U4114" s="399">
        <f>IF(L4114&gt;L4112,((L4114*L4107)-(L4112*L4107)),0)+IF(M4114&gt;M4112,((M4114*M4107)-(M4112*M4107)),0)+IF(N4114&gt;N4112,((N4114*N4107)-(N4112*N4107)),0)+IF(O4114&gt;O4112,((O4114*O4107)-(O4112*O4107)),0)+IF(P4114&gt;P4112,((P4114*P4107)-(P4112*P4107)),0)+IF(Q4114&gt;Q4112,((Q4114*Q4107)-(Q4112*Q4107)),0)+IF(R4114&gt;R4112,((R4114*R4107)-(R4112*R4107)),0)</f>
        <v>0</v>
      </c>
      <c r="V4114" s="401">
        <f>I4114+S4114</f>
        <v>0</v>
      </c>
      <c r="W4114" s="436">
        <f>J4114+T4114</f>
        <v>0</v>
      </c>
      <c r="X4114" s="526">
        <f>K4114+U4114</f>
        <v>0</v>
      </c>
      <c r="Y4114" s="527"/>
      <c r="Z4114" s="510"/>
    </row>
    <row r="4115" spans="1:28" ht="15.75" customHeight="1" thickBot="1">
      <c r="A4115" s="414"/>
      <c r="B4115" s="157" t="s">
        <v>23</v>
      </c>
      <c r="C4115" s="178" t="str">
        <f>'1st 1'!O73</f>
        <v/>
      </c>
      <c r="D4115" s="178" t="str">
        <f>'1st 2'!O73</f>
        <v/>
      </c>
      <c r="E4115" s="178" t="str">
        <f>'1st 3'!O73</f>
        <v/>
      </c>
      <c r="F4115" s="178" t="str">
        <f>'1st 4'!O73</f>
        <v/>
      </c>
      <c r="G4115" s="178" t="str">
        <f>'1st 5'!O73</f>
        <v/>
      </c>
      <c r="H4115" s="178" t="str">
        <f>'1st 6'!O73</f>
        <v/>
      </c>
      <c r="I4115" s="472"/>
      <c r="J4115" s="472"/>
      <c r="K4115" s="474"/>
      <c r="L4115" s="179" t="str">
        <f>'2nd 1'!O73</f>
        <v/>
      </c>
      <c r="M4115" s="178" t="str">
        <f>'2nd 2'!O73</f>
        <v/>
      </c>
      <c r="N4115" s="178" t="str">
        <f>'2nd 3'!O73</f>
        <v/>
      </c>
      <c r="O4115" s="178" t="str">
        <f>'2nd 4'!O73</f>
        <v/>
      </c>
      <c r="P4115" s="178" t="str">
        <f>'2nd 5'!O73</f>
        <v/>
      </c>
      <c r="Q4115" s="178" t="str">
        <f>'2nd 6'!O73</f>
        <v/>
      </c>
      <c r="R4115" s="178" t="str">
        <f>'2nd 7'!O73</f>
        <v/>
      </c>
      <c r="S4115" s="475"/>
      <c r="T4115" s="420"/>
      <c r="U4115" s="400"/>
      <c r="V4115" s="402"/>
      <c r="W4115" s="437"/>
      <c r="X4115" s="528"/>
      <c r="Y4115" s="529"/>
      <c r="Z4115" s="510"/>
    </row>
    <row r="4116" spans="1:28" ht="21" customHeight="1" thickTop="1" thickBot="1">
      <c r="A4116" s="435" t="s">
        <v>30</v>
      </c>
      <c r="B4116" s="435"/>
      <c r="C4116" s="435"/>
      <c r="D4116" s="435"/>
      <c r="E4116" s="435"/>
      <c r="F4116" s="435"/>
      <c r="G4116" s="435"/>
      <c r="H4116" s="435"/>
      <c r="I4116" s="435"/>
      <c r="J4116" s="435"/>
      <c r="K4116" s="435"/>
      <c r="L4116" s="435"/>
      <c r="M4116" s="435"/>
      <c r="N4116" s="435"/>
      <c r="O4116" s="435"/>
      <c r="P4116" s="435"/>
      <c r="Q4116" s="435"/>
      <c r="R4116" s="435"/>
      <c r="S4116" s="435"/>
      <c r="T4116" s="435"/>
      <c r="U4116" s="435"/>
      <c r="V4116" s="435"/>
      <c r="W4116" s="435"/>
      <c r="X4116" s="435"/>
      <c r="Y4116" s="435"/>
      <c r="Z4116" s="510"/>
    </row>
    <row r="4117" spans="1:28" ht="19.5" customHeight="1" thickTop="1" thickBot="1">
      <c r="A4117" s="478" t="s">
        <v>44</v>
      </c>
      <c r="B4117" s="479"/>
      <c r="C4117" s="479"/>
      <c r="D4117" s="479"/>
      <c r="E4117" s="479"/>
      <c r="F4117" s="479"/>
      <c r="G4117" s="479"/>
      <c r="H4117" s="479"/>
      <c r="I4117" s="479"/>
      <c r="J4117" s="479"/>
      <c r="K4117" s="506"/>
      <c r="L4117" s="425" t="s">
        <v>45</v>
      </c>
      <c r="M4117" s="426"/>
      <c r="N4117" s="426"/>
      <c r="O4117" s="426"/>
      <c r="P4117" s="426"/>
      <c r="Q4117" s="426"/>
      <c r="R4117" s="426"/>
      <c r="S4117" s="426"/>
      <c r="T4117" s="426"/>
      <c r="U4117" s="426"/>
      <c r="V4117" s="160"/>
      <c r="W4117" s="428" t="s">
        <v>39</v>
      </c>
      <c r="X4117" s="428"/>
      <c r="Y4117" s="161"/>
      <c r="Z4117" s="510"/>
    </row>
    <row r="4118" spans="1:28" ht="17.25" customHeight="1" thickTop="1">
      <c r="A4118" s="99" t="s">
        <v>22</v>
      </c>
      <c r="B4118" s="100"/>
      <c r="C4118" s="101">
        <f>'3rd 1'!B4</f>
        <v>201</v>
      </c>
      <c r="D4118" s="101">
        <f>'3rd 2'!B4</f>
        <v>202</v>
      </c>
      <c r="E4118" s="101">
        <f>'3rd 3'!B4</f>
        <v>203</v>
      </c>
      <c r="F4118" s="101">
        <f>'3rd 4'!B4</f>
        <v>204</v>
      </c>
      <c r="G4118" s="101">
        <f>'3rd 5'!B4</f>
        <v>205</v>
      </c>
      <c r="H4118" s="101">
        <f>'3rd 6'!B4</f>
        <v>0</v>
      </c>
      <c r="I4118" s="430" t="s">
        <v>0</v>
      </c>
      <c r="J4118" s="430" t="s">
        <v>3</v>
      </c>
      <c r="K4118" s="432" t="s">
        <v>2</v>
      </c>
      <c r="L4118" s="101">
        <f>'4th 1'!B4</f>
        <v>206</v>
      </c>
      <c r="M4118" s="101">
        <f>'4th 2'!B4</f>
        <v>207</v>
      </c>
      <c r="N4118" s="101">
        <f>'4th 3'!B4</f>
        <v>208</v>
      </c>
      <c r="O4118" s="101">
        <f>'4th 4'!B4</f>
        <v>209</v>
      </c>
      <c r="P4118" s="101">
        <f>'4th 5'!B4</f>
        <v>210</v>
      </c>
      <c r="Q4118" s="101">
        <f>'4th 6'!B4</f>
        <v>211</v>
      </c>
      <c r="R4118" s="101">
        <f>'4th 7'!B4</f>
        <v>0</v>
      </c>
      <c r="S4118" s="429" t="s">
        <v>0</v>
      </c>
      <c r="T4118" s="429" t="s">
        <v>3</v>
      </c>
      <c r="U4118" s="431" t="s">
        <v>2</v>
      </c>
      <c r="V4118" s="433" t="s">
        <v>62</v>
      </c>
      <c r="W4118" s="434"/>
      <c r="X4118" s="434"/>
      <c r="Y4118" s="162" t="str">
        <f>IF(X4119&gt;=4,"A+",IF(X4119&gt;=3.75,"A",IF(X4119&gt;=3.5,"A-",IF(X4119&gt;=3.25,"B+",IF(X4119&gt;=3,"B",IF(X4119&gt;=2.75,"B-",IF(X4119&gt;=2.5,"C+",IF(X4119&gt;=2,"C","F"))))))))</f>
        <v>F</v>
      </c>
      <c r="Z4118" s="510"/>
    </row>
    <row r="4119" spans="1:28" ht="63.75" customHeight="1">
      <c r="A4119" s="77" t="s">
        <v>63</v>
      </c>
      <c r="B4119" s="86"/>
      <c r="C4119" s="79">
        <f>IF('3rd 1'!C73&gt;0,'3rd 1'!D6,IF('3rd 1'!K73&gt;0,'3rd 1'!L6,IF('3rd 1'!S73&gt;0,'3rd 1'!T6,0)))</f>
        <v>0</v>
      </c>
      <c r="D4119" s="79">
        <f>IF('3rd 2'!C73&gt;0,'3rd 2'!D6,IF('3rd 2'!K73&gt;0,'3rd 2'!L6,IF('3rd 2'!S73&gt;0,'3rd 2'!T6,0)))</f>
        <v>0</v>
      </c>
      <c r="E4119" s="79">
        <f>IF('3rd 3'!C73&gt;0,'3rd 3'!D6,IF('3rd 3'!K73&gt;0,'3rd 3'!L6,IF('3rd 3'!S73&gt;0,'3rd 3'!T6,0)))</f>
        <v>0</v>
      </c>
      <c r="F4119" s="79">
        <f>IF('3rd 4'!C73&gt;0,'3rd 4'!D6,IF('3rd 4'!K73&gt;0,'3rd 4'!L6,IF('3rd 4'!S73&gt;0,'3rd 4'!T6,0)))</f>
        <v>0</v>
      </c>
      <c r="G4119" s="79">
        <f>IF('3rd 5'!C73&gt;0,'3rd 5'!D6,IF('3rd 5'!K73&gt;0,'3rd 5'!L6,IF('3rd 5'!S73&gt;0,'3rd 5'!T6,0)))</f>
        <v>0</v>
      </c>
      <c r="H4119" s="79">
        <f>IF('3rd 6'!C73&gt;0,'3rd 6'!D6,IF('3rd 6'!K73&gt;0,'3rd 6'!L6,IF('3rd 6'!S73&gt;0,'3rd 6'!T6,0)))</f>
        <v>0</v>
      </c>
      <c r="I4119" s="481"/>
      <c r="J4119" s="481"/>
      <c r="K4119" s="482"/>
      <c r="L4119" s="79">
        <f>IF('4th 1'!C73&gt;0,'4th 1'!D6,IF('4th 1'!K73&gt;0,'4th 1'!L6,IF('4th 1'!S73&gt;0,'4th 1'!T6,0)))</f>
        <v>0</v>
      </c>
      <c r="M4119" s="79">
        <f>IF('4th 2'!C73&gt;0,'4th 2'!D6,IF('4th 2'!K73&gt;0,'4th 2'!L6,IF('4th 2'!S73&gt;0,'4th 2'!T6,0)))</f>
        <v>0</v>
      </c>
      <c r="N4119" s="79">
        <f>IF('4th 3'!C73&gt;0,'4th 3'!D6,IF('4th 3'!K73&gt;0,'4th 3'!L6,IF('4th 3'!S73&gt;0,'4th 3'!T6,0)))</f>
        <v>0</v>
      </c>
      <c r="O4119" s="79">
        <f>IF('4th 4'!C73&gt;0,'4th 4'!D6,IF('4th 4'!K73&gt;0,'4th 4'!L6,IF('4th 4'!S73&gt;0,'4th 4'!T6,0)))</f>
        <v>0</v>
      </c>
      <c r="P4119" s="79">
        <f>IF('4th 5'!C73&gt;0,'4th 5'!D6,IF('4th 5'!K73&gt;0,'4th 5'!L6,IF('4th 5'!S73&gt;0,'4th 5'!T6,0)))</f>
        <v>0</v>
      </c>
      <c r="Q4119" s="79">
        <f>IF('4th 6'!C73&gt;0,'4th 6'!D6,IF('4th 6'!K73&gt;0,'4th 6'!L6,IF('4th 6'!S73&gt;0,'4th 6'!T6,0)))</f>
        <v>0</v>
      </c>
      <c r="R4119" s="79">
        <f>IF('4th 7'!C73&gt;0,'4th 7'!D6,IF('4th 7'!K73&gt;0,'4th 7'!L6,IF('4th 7'!S73&gt;0,'4th 7'!T6,0)))</f>
        <v>0</v>
      </c>
      <c r="S4119" s="429"/>
      <c r="T4119" s="429"/>
      <c r="U4119" s="431"/>
      <c r="V4119" s="335">
        <f>IF(I4121&gt;0,(V4124+V4108),0)</f>
        <v>0</v>
      </c>
      <c r="W4119" s="254">
        <f>IF(I4121&gt;0,(W4124+W4108),0)</f>
        <v>0</v>
      </c>
      <c r="X4119" s="336">
        <f>IF(S4121&gt;0,(W4119/63),IF(I4121&gt;0,(W4119/46.5),0))</f>
        <v>0</v>
      </c>
      <c r="Y4119" s="163">
        <f>IF(X4119&gt;=2.5,Y4118,IF(X4119&gt;=2.25,"C",IF(X4119&gt;=2,"D",IF(X4119=0,0,"F"))))</f>
        <v>0</v>
      </c>
      <c r="Z4119" s="510"/>
    </row>
    <row r="4120" spans="1:28" ht="16.5">
      <c r="A4120" s="458" t="s">
        <v>27</v>
      </c>
      <c r="B4120" s="459"/>
      <c r="C4120" s="102">
        <f>IF('3rd 1'!C73&gt;0,'3rd 1'!H4,IF('3rd 1'!K73&gt;0,'3rd 1'!P4,IF('3rd 1'!S73&gt;0,'3rd 1'!X4,0)))</f>
        <v>0</v>
      </c>
      <c r="D4120" s="102">
        <f>IF('3rd 2'!C73&gt;0,'3rd 2'!H4,IF('3rd 2'!K73&gt;0,'3rd 2'!P4,IF('3rd 2'!S73&gt;0,'3rd 2'!X4,0)))</f>
        <v>0</v>
      </c>
      <c r="E4120" s="102">
        <f>IF('3rd 3'!C73&gt;0,'3rd 3'!H4,IF('3rd 3'!K73&gt;0,'3rd 3'!P4,IF('3rd 3'!S73&gt;0,'3rd 3'!X4,0)))</f>
        <v>0</v>
      </c>
      <c r="F4120" s="102">
        <f>IF('3rd 4'!C73&gt;0,'3rd 4'!H4,IF('3rd 4'!K73&gt;0,'3rd 4'!P4,IF('3rd 4'!S73&gt;0,'3rd 4'!X4,0)))</f>
        <v>0</v>
      </c>
      <c r="G4120" s="102">
        <f>IF('3rd 5'!C73&gt;0,'3rd 5'!H4,IF('3rd 5'!K73&gt;0,'3rd 5'!P4,IF('3rd 5'!S73&gt;0,'3rd 5'!X4,0)))</f>
        <v>0</v>
      </c>
      <c r="H4120" s="102">
        <f>IF('3rd 6'!C73&gt;0,'3rd 6'!H4,IF('3rd 6'!K73&gt;0,'3rd 6'!P4,IF('3rd 6'!S73&gt;0,'3rd 6'!X4,0)))</f>
        <v>0</v>
      </c>
      <c r="I4120" s="481"/>
      <c r="J4120" s="481"/>
      <c r="K4120" s="482"/>
      <c r="L4120" s="102">
        <f>IF('4th 1'!C73&gt;0,'4th 1'!H4,IF('4th 1'!K73&gt;0,'4th 1'!P4,IF('4th 1'!S73&gt;0,'4th 1'!X4,0)))</f>
        <v>0</v>
      </c>
      <c r="M4120" s="102">
        <f>IF('4th 2'!C73&gt;0,'4th 2'!H4,IF('4th 2'!K73&gt;0,'4th 2'!P4,IF('4th 2'!S73&gt;0,'4th 2'!X4,0)))</f>
        <v>0</v>
      </c>
      <c r="N4120" s="102">
        <f>IF('4th 3'!C73&gt;0,'4th 3'!H4,IF('4th 3'!K73&gt;0,'4th 3'!P4,IF('4th 3'!S73&gt;0,'4th 3'!X4,0)))</f>
        <v>0</v>
      </c>
      <c r="O4120" s="102">
        <f>IF('4th 4'!C73&gt;0,'4th 4'!H4,IF('4th 4'!K73&gt;0,'4th 4'!P4,IF('4th 4'!S73&gt;0,'4th 4'!X4,0)))</f>
        <v>0</v>
      </c>
      <c r="P4120" s="102">
        <f>IF('4th 5'!C73&gt;0,'4th 5'!H4,IF('4th 5'!K73&gt;0,'4th 5'!P4,IF('4th 5'!S73&gt;0,'4th 5'!X4,0)))</f>
        <v>0</v>
      </c>
      <c r="Q4120" s="102">
        <f>IF('4th 6'!C73&gt;0,'4th 6'!H4,IF('4th 6'!K73&gt;0,'4th 6'!P4,IF('4th 6'!S73&gt;0,'4th 6'!X4,0)))</f>
        <v>0</v>
      </c>
      <c r="R4120" s="102">
        <f>IF('4th 7'!C73&gt;0,'4th 7'!H4,IF('4th 7'!K73&gt;0,'4th 7'!P4,IF('4th 7'!S73&gt;0,'4th 7'!X4,0)))</f>
        <v>0</v>
      </c>
      <c r="S4120" s="430"/>
      <c r="T4120" s="430"/>
      <c r="U4120" s="432"/>
      <c r="V4120" s="460" t="s">
        <v>41</v>
      </c>
      <c r="W4120" s="461"/>
      <c r="X4120" s="461"/>
      <c r="Y4120" s="462"/>
      <c r="Z4120" s="510"/>
    </row>
    <row r="4121" spans="1:28" ht="17.25" thickBot="1">
      <c r="A4121" s="463" t="s">
        <v>11</v>
      </c>
      <c r="B4121" s="464"/>
      <c r="C4121" s="102">
        <v>100</v>
      </c>
      <c r="D4121" s="102">
        <v>100</v>
      </c>
      <c r="E4121" s="102">
        <v>100</v>
      </c>
      <c r="F4121" s="102">
        <v>100</v>
      </c>
      <c r="G4121" s="102">
        <v>100</v>
      </c>
      <c r="H4121" s="102">
        <v>100</v>
      </c>
      <c r="I4121" s="465">
        <f>(C4125*C4120)+(D4125*D4120)+(E4125*E4120)+(F4125*F4120)+(G4125*G4120)+(H4125*H4120)</f>
        <v>0</v>
      </c>
      <c r="J4121" s="84"/>
      <c r="K4121" s="103" t="e">
        <f>IF(J4122&gt;=4,"A+",IF(J4122&gt;=3.75,"A",IF(J4122&gt;=3.5,"A-",IF(J4122&gt;=3.25,"B+",IF(J4122&gt;=3,"B",IF(J4122&gt;=2.75,"B-",IF(J4122&gt;=2.5,"C+",IF(J4122&gt;=2,"C","F"))))))))</f>
        <v>#DIV/0!</v>
      </c>
      <c r="L4121" s="102">
        <v>100</v>
      </c>
      <c r="M4121" s="102">
        <v>100</v>
      </c>
      <c r="N4121" s="102">
        <v>100</v>
      </c>
      <c r="O4121" s="102">
        <v>100</v>
      </c>
      <c r="P4121" s="102">
        <v>100</v>
      </c>
      <c r="Q4121" s="102">
        <v>100</v>
      </c>
      <c r="R4121" s="102">
        <v>100</v>
      </c>
      <c r="S4121" s="465">
        <f>(L4125*L4120)+(M4125*M4120)+(N4125*N4120)+(O4125*O4120)+(P4125*P4120)+(Q4125*Q4120)+(R4125*R4120)</f>
        <v>0</v>
      </c>
      <c r="T4121" s="84"/>
      <c r="U4121" s="103" t="e">
        <f>IF(T4122&gt;=4,"A+",IF(T4122&gt;=3.75,"A",IF(T4122&gt;=3.5,"A-",IF(T4122&gt;=3.25,"B+",IF(T4122&gt;=3,"B",IF(T4122&gt;=2.75,"B-",IF(T4122&gt;=2.5,"C+",IF(T4122&gt;=2,"C","F"))))))))</f>
        <v>#DIV/0!</v>
      </c>
      <c r="V4121" s="467" t="s">
        <v>29</v>
      </c>
      <c r="W4121" s="469" t="s">
        <v>0</v>
      </c>
      <c r="X4121" s="469" t="s">
        <v>3</v>
      </c>
      <c r="Y4121" s="476" t="s">
        <v>2</v>
      </c>
      <c r="Z4121" s="510"/>
    </row>
    <row r="4122" spans="1:28" ht="17.25" thickTop="1">
      <c r="A4122" s="77" t="s">
        <v>28</v>
      </c>
      <c r="B4122" s="86"/>
      <c r="C4122" s="104">
        <f>IF('3rd 1'!C73&gt;0,'3rd 1'!C73,IF('3rd 1'!K73&gt;0,'3rd 1'!K73,IF('3rd 1'!S73&gt;0,'3rd 1'!S73,0)))</f>
        <v>0</v>
      </c>
      <c r="D4122" s="104">
        <f>IF('3rd 2'!C73&gt;0,'3rd 2'!C73,IF('3rd 2'!K73&gt;0,'3rd 2'!K73,IF('3rd 2'!S73&gt;0,'3rd 2'!S73,0)))</f>
        <v>0</v>
      </c>
      <c r="E4122" s="104">
        <f>IF('3rd 3'!C73&gt;0,'3rd 3'!C73,IF('3rd 3'!K73&gt;0,'3rd 3'!K73,IF('3rd 3'!S73&gt;0,'3rd 3'!S73,0)))</f>
        <v>0</v>
      </c>
      <c r="F4122" s="104">
        <f>IF('3rd 4'!C73&gt;0,'3rd 4'!C73,IF('3rd 4'!K73&gt;0,'3rd 4'!K73,IF('3rd 4'!S73&gt;0,'3rd 4'!S73,0)))</f>
        <v>0</v>
      </c>
      <c r="G4122" s="104">
        <f>IF('3rd 5'!C73&gt;0,'3rd 5'!C73,IF('3rd 5'!K73&gt;0,'3rd 5'!K73,IF('3rd 5'!S73&gt;0,'3rd 5'!S73,0)))</f>
        <v>0</v>
      </c>
      <c r="H4122" s="104">
        <f>IF('3rd 6'!C73&gt;0,'3rd 6'!C73,IF('3rd 6'!K73&gt;0,'3rd 6'!K73,IF('3rd 6'!S73&gt;0,'3rd 6'!S73,0)))</f>
        <v>0</v>
      </c>
      <c r="I4122" s="457"/>
      <c r="J4122" s="485" t="e">
        <f>I4121/(C4120+D4120+E4120+F4120+G4120+H4120)</f>
        <v>#DIV/0!</v>
      </c>
      <c r="K4122" s="90"/>
      <c r="L4122" s="104">
        <f>IF('4th 1'!C73&gt;0,'4th 1'!C73,IF('4th 1'!K73&gt;0,'4th 1'!K73,IF('4th 1'!S73&gt;0,'4th 1'!S73,0)))</f>
        <v>0</v>
      </c>
      <c r="M4122" s="104">
        <f>IF('4th 2'!C73&gt;0,'4th 2'!C73,IF('4th 2'!K73&gt;0,'4th 2'!K73,IF('4th 2'!S73&gt;0,'4th 2'!S73,0)))</f>
        <v>0</v>
      </c>
      <c r="N4122" s="104">
        <f>IF('4th 3'!C73&gt;0,'4th 3'!C73,IF('4th 3'!K73&gt;0,'4th 3'!K73,IF('4th 3'!S73&gt;0,'4th 3'!S73,0)))</f>
        <v>0</v>
      </c>
      <c r="O4122" s="104">
        <f>IF('4th 4'!C73&gt;0,'4th 4'!C73,IF('4th 4'!K73&gt;0,'4th 4'!K73,IF('4th 4'!S73&gt;0,'4th 4'!S73,0)))</f>
        <v>0</v>
      </c>
      <c r="P4122" s="104">
        <f>IF('4th 5'!C73&gt;0,'4th 5'!C73,IF('4th 5'!K73&gt;0,'4th 5'!K73,IF('4th 5'!S73&gt;0,'4th 5'!S73,0)))</f>
        <v>0</v>
      </c>
      <c r="Q4122" s="104">
        <f>IF('4th 6'!C73&gt;0,'4th 6'!C73,IF('4th 6'!K73&gt;0,'4th 6'!K73,IF('4th 6'!S73&gt;0,'4th 6'!S73,0)))</f>
        <v>0</v>
      </c>
      <c r="R4122" s="104">
        <f>IF('4th 7'!C73&gt;0,'4th 7'!C73,IF('4th 7'!K73&gt;0,'4th 7'!K73,IF('4th 7'!S73&gt;0,'4th 7'!S73,0)))</f>
        <v>0</v>
      </c>
      <c r="S4122" s="457"/>
      <c r="T4122" s="485" t="e">
        <f>S4121/(L4120+M4120+N4120+O4120+P4120+Q4120+R4120)</f>
        <v>#DIV/0!</v>
      </c>
      <c r="U4122" s="90"/>
      <c r="V4122" s="468"/>
      <c r="W4122" s="470"/>
      <c r="X4122" s="471"/>
      <c r="Y4122" s="477"/>
      <c r="Z4122" s="510"/>
    </row>
    <row r="4123" spans="1:28" ht="17.25">
      <c r="A4123" s="423" t="s">
        <v>26</v>
      </c>
      <c r="B4123" s="91" t="s">
        <v>60</v>
      </c>
      <c r="C4123" s="104">
        <f>IF('3rd 1'!C73&gt;0,'3rd 1'!J73,IF('3rd 1'!K73&gt;0,'3rd 1'!R73,IF('3rd 1'!S73&gt;0,'3rd 1'!Z73,0)))</f>
        <v>0</v>
      </c>
      <c r="D4123" s="104">
        <f>IF('3rd 2'!C73&gt;0,'3rd 2'!J73,IF('3rd 2'!K73&gt;0,'3rd 2'!R73,IF('3rd 2'!S73&gt;0,'3rd 2'!Z73,0)))</f>
        <v>0</v>
      </c>
      <c r="E4123" s="104">
        <f>IF('3rd 3'!C73&gt;0,'3rd 3'!J73,IF('3rd 3'!K73&gt;0,'3rd 3'!R73,IF('3rd 3'!S73&gt;0,'3rd 3'!Z73,0)))</f>
        <v>0</v>
      </c>
      <c r="F4123" s="104">
        <f>IF('3rd 4'!C73&gt;0,'3rd 4'!J73,IF('3rd 4'!K73&gt;0,'3rd 4'!R73,IF('3rd 4'!S73&gt;0,'3rd 4'!Z73,0)))</f>
        <v>0</v>
      </c>
      <c r="G4123" s="104">
        <f>IF('3rd 5'!C73&gt;0,'3rd 5'!J73,IF('3rd 5'!K73&gt;0,'3rd 5'!R73,IF('3rd 5'!S73&gt;0,'3rd 5'!Z73,0)))</f>
        <v>0</v>
      </c>
      <c r="H4123" s="104">
        <f>IF('3rd 6'!C73&gt;0,'3rd 6'!J73,IF('3rd 6'!K73&gt;0,'3rd 6'!R73,IF('3rd 6'!S73&gt;0,'3rd 6'!Z73,0)))</f>
        <v>0</v>
      </c>
      <c r="I4123" s="457"/>
      <c r="J4123" s="525"/>
      <c r="K4123" s="442" t="e">
        <f>IF(J4122&gt;=2.5,K4121,IF(J4122&gt;=2.25,"C",IF(J4122&gt;=2,"D",IF(J4122=0,0,"F"))))</f>
        <v>#DIV/0!</v>
      </c>
      <c r="L4123" s="104">
        <f>IF('4th 1'!C73&gt;0,'4th 1'!J73,IF('4th 1'!K73&gt;0,'4th 1'!R73,IF('4th 1'!S73&gt;0,'4th 1'!Z73,0)))</f>
        <v>0</v>
      </c>
      <c r="M4123" s="104">
        <f>IF('4th 2'!C73&gt;0,'4th 2'!J73,IF('4th 2'!K73&gt;0,'4th 2'!R73,IF('4th 2'!S73&gt;0,'4th 2'!Z73,0)))</f>
        <v>0</v>
      </c>
      <c r="N4123" s="104">
        <f>IF('4th 3'!C73&gt;0,'4th 3'!J73,IF('4th 3'!K73&gt;0,'4th 3'!R73,IF('4th 3'!S73&gt;0,'4th 3'!Z73,0)))</f>
        <v>0</v>
      </c>
      <c r="O4123" s="104">
        <f>IF('4th 4'!C73&gt;0,'4th 4'!J73,IF('4th 4'!K73&gt;0,'4th 4'!R73,IF('4th 4'!S73&gt;0,'4th 4'!Z73,0)))</f>
        <v>0</v>
      </c>
      <c r="P4123" s="104">
        <f>IF('4th 5'!C73&gt;0,'4th 5'!J73,IF('4th 5'!K73&gt;0,'4th 5'!R73,IF('4th 5'!S73&gt;0,'4th 5'!Z73,0)))</f>
        <v>0</v>
      </c>
      <c r="Q4123" s="104">
        <f>IF('4th 6'!C73&gt;0,'4th 6'!J73,IF('4th 6'!K73&gt;0,'4th 6'!R73,IF('4th 6'!S73&gt;0,'4th 6'!Z73,0)))</f>
        <v>0</v>
      </c>
      <c r="R4123" s="104">
        <f>IF('4th 7'!C73&gt;0,'4th 7'!J73,IF('4th 7'!K73&gt;0,'4th 7'!R73,IF('4th 7'!S73&gt;0,'4th 7'!Z73,0)))</f>
        <v>0</v>
      </c>
      <c r="S4123" s="457"/>
      <c r="T4123" s="525"/>
      <c r="U4123" s="442" t="e">
        <f>IF(T4122&gt;=2.5,U4121,IF(T4122&gt;=2.25,"C",IF(T4122&gt;=2,"D",IF(T4122=0,0,"F"))))</f>
        <v>#DIV/0!</v>
      </c>
      <c r="V4123" s="454" t="s">
        <v>40</v>
      </c>
      <c r="W4123" s="443"/>
      <c r="X4123" s="443"/>
      <c r="Y4123" s="455"/>
      <c r="Z4123" s="510"/>
      <c r="AA4123" s="105"/>
      <c r="AB4123" s="105"/>
    </row>
    <row r="4124" spans="1:28" ht="16.5" customHeight="1">
      <c r="A4124" s="424"/>
      <c r="B4124" s="91" t="s">
        <v>67</v>
      </c>
      <c r="C4124" s="117">
        <f>'3rd 1'!AA73</f>
        <v>0</v>
      </c>
      <c r="D4124" s="117">
        <f>'3rd 2'!AA73</f>
        <v>0</v>
      </c>
      <c r="E4124" s="117">
        <f>'3rd 3'!AA73</f>
        <v>0</v>
      </c>
      <c r="F4124" s="117">
        <f>'3rd 4'!AA73</f>
        <v>0</v>
      </c>
      <c r="G4124" s="117">
        <f>'3rd 5'!AA73</f>
        <v>0</v>
      </c>
      <c r="H4124" s="117">
        <f>'3rd 6'!AA73</f>
        <v>0</v>
      </c>
      <c r="I4124" s="457"/>
      <c r="J4124" s="525"/>
      <c r="K4124" s="491"/>
      <c r="L4124" s="117">
        <f>'4th 1'!AA73</f>
        <v>0</v>
      </c>
      <c r="M4124" s="117">
        <f>'4th 2'!AA73</f>
        <v>0</v>
      </c>
      <c r="N4124" s="117">
        <f>'4th 3'!AA73</f>
        <v>0</v>
      </c>
      <c r="O4124" s="117">
        <f>'4th 4'!AA73</f>
        <v>0</v>
      </c>
      <c r="P4124" s="117">
        <f>'4th 5'!AA73</f>
        <v>0</v>
      </c>
      <c r="Q4124" s="117">
        <f>'4th 6'!AA73</f>
        <v>0</v>
      </c>
      <c r="R4124" s="117">
        <f>'4th 7'!AA73</f>
        <v>0</v>
      </c>
      <c r="S4124" s="457"/>
      <c r="T4124" s="525"/>
      <c r="U4124" s="491"/>
      <c r="V4124" s="444">
        <f>IF((C4125+C4127)=0,0,C4120)+IF((D4125+D4127)=0,0,D4120)+IF((E4125+E4127)=0,0,E4120)+IF((F4125+F4127)=0,0,F4120)+IF((G4125+G4127)=0,0,G4120)+IF((H4125+H4127)=0,0,H4120)+IF((L4125+L4127)=0,0,L4120)+IF((M4125+M4127)=0,0,M4120)+IF((N4125+N4127)=0,0,N4120)+IF((O4125+O4127)=0,0,O4120)+IF((P4125+P4127)=0,0,P4120)+IF((Q4125+Q4127)=0,0,Q4120)+IF((R4125+R4127)=0,0,R4120)+IF(E4157&gt;0,1.5,0)</f>
        <v>0</v>
      </c>
      <c r="W4124" s="457">
        <f>I4121+S4121+(E4157*1.5)</f>
        <v>0</v>
      </c>
      <c r="X4124" s="440" t="e">
        <f>IF(S4121&gt;0,(W4124/31.5),J4122)</f>
        <v>#DIV/0!</v>
      </c>
      <c r="Y4124" s="164" t="e">
        <f>IF(X4124&gt;=4,"A+",IF(X4124&gt;=3.75,"A",IF(X4124&gt;=3.5,"A-",IF(X4124&gt;=3.25,"B+",IF(X4124&gt;=3,"B",IF(X4124&gt;=2.75,"B-",IF(X4124&gt;=2.5,"C+",IF(X4124&gt;=2,"C","F"))))))))</f>
        <v>#DIV/0!</v>
      </c>
      <c r="Z4124" s="510"/>
    </row>
    <row r="4125" spans="1:28" ht="16.5">
      <c r="A4125" s="424"/>
      <c r="B4125" s="91" t="s">
        <v>1</v>
      </c>
      <c r="C4125" s="104">
        <f>'3rd 1'!AC73</f>
        <v>0</v>
      </c>
      <c r="D4125" s="104">
        <f>'3rd 2'!AC73</f>
        <v>0</v>
      </c>
      <c r="E4125" s="104">
        <f>'3rd 3'!AC73</f>
        <v>0</v>
      </c>
      <c r="F4125" s="104">
        <f>'3rd 4'!AC73</f>
        <v>0</v>
      </c>
      <c r="G4125" s="104">
        <f>'3rd 5'!AC73</f>
        <v>0</v>
      </c>
      <c r="H4125" s="104">
        <f>'3rd 6'!AC73</f>
        <v>0</v>
      </c>
      <c r="I4125" s="457"/>
      <c r="J4125" s="525"/>
      <c r="K4125" s="106"/>
      <c r="L4125" s="104">
        <f>'4th 1'!AC73</f>
        <v>0</v>
      </c>
      <c r="M4125" s="104">
        <f>'4th 2'!AC73</f>
        <v>0</v>
      </c>
      <c r="N4125" s="104">
        <f>'4th 3'!AC73</f>
        <v>0</v>
      </c>
      <c r="O4125" s="104">
        <f>'4th 4'!AC73</f>
        <v>0</v>
      </c>
      <c r="P4125" s="104">
        <f>'4th 5'!AC73</f>
        <v>0</v>
      </c>
      <c r="Q4125" s="104">
        <f>'4th 6'!AC73</f>
        <v>0</v>
      </c>
      <c r="R4125" s="107">
        <f>'4th 7'!AC73</f>
        <v>0</v>
      </c>
      <c r="S4125" s="457"/>
      <c r="T4125" s="525"/>
      <c r="U4125" s="108"/>
      <c r="V4125" s="456"/>
      <c r="W4125" s="448"/>
      <c r="X4125" s="441"/>
      <c r="Y4125" s="451" t="e">
        <f>IF(S4121&gt;0,(IF(X4124&gt;=2.5,Y4124,IF(X4124&gt;=2.25,"C",IF(X4124&gt;=2,"D","F")))),K4123)</f>
        <v>#DIV/0!</v>
      </c>
      <c r="Z4125" s="510"/>
    </row>
    <row r="4126" spans="1:28" ht="16.5">
      <c r="A4126" s="424"/>
      <c r="B4126" s="91" t="s">
        <v>2</v>
      </c>
      <c r="C4126" s="104" t="str">
        <f>'3rd 1'!AB73</f>
        <v/>
      </c>
      <c r="D4126" s="104" t="str">
        <f>'3rd 2'!AB73</f>
        <v/>
      </c>
      <c r="E4126" s="104" t="str">
        <f>'3rd 3'!AB73</f>
        <v/>
      </c>
      <c r="F4126" s="104" t="str">
        <f>'3rd 4'!AB73</f>
        <v/>
      </c>
      <c r="G4126" s="104" t="str">
        <f>'3rd 5'!AB73</f>
        <v/>
      </c>
      <c r="H4126" s="104" t="str">
        <f>'3rd 6'!AB73</f>
        <v/>
      </c>
      <c r="I4126" s="457"/>
      <c r="J4126" s="98"/>
      <c r="K4126" s="90"/>
      <c r="L4126" s="104" t="str">
        <f>'4th 1'!AB73</f>
        <v/>
      </c>
      <c r="M4126" s="104" t="str">
        <f>'4th 2'!AB73</f>
        <v/>
      </c>
      <c r="N4126" s="104" t="str">
        <f>'4th 3'!AB73</f>
        <v/>
      </c>
      <c r="O4126" s="104" t="str">
        <f>'4th 4'!AB73</f>
        <v/>
      </c>
      <c r="P4126" s="104" t="str">
        <f>'4th 5'!AB73</f>
        <v/>
      </c>
      <c r="Q4126" s="104" t="str">
        <f>'4th 6'!AB73</f>
        <v/>
      </c>
      <c r="R4126" s="104" t="str">
        <f>'4th 7'!AB73</f>
        <v/>
      </c>
      <c r="S4126" s="457"/>
      <c r="T4126" s="98"/>
      <c r="U4126" s="109"/>
      <c r="V4126" s="446"/>
      <c r="W4126" s="449"/>
      <c r="X4126" s="450"/>
      <c r="Y4126" s="452"/>
      <c r="Z4126" s="510"/>
    </row>
    <row r="4127" spans="1:28" ht="16.5" customHeight="1">
      <c r="A4127" s="413" t="s">
        <v>127</v>
      </c>
      <c r="B4127" s="91" t="s">
        <v>1</v>
      </c>
      <c r="C4127" s="104">
        <f>'3rd 1'!AD73</f>
        <v>0</v>
      </c>
      <c r="D4127" s="104">
        <f>'3rd 2'!AD73</f>
        <v>0</v>
      </c>
      <c r="E4127" s="104">
        <f>'3rd 3'!AD73</f>
        <v>0</v>
      </c>
      <c r="F4127" s="104">
        <f>'3rd 4'!AD73</f>
        <v>0</v>
      </c>
      <c r="G4127" s="104">
        <f>'3rd 5'!AD73</f>
        <v>0</v>
      </c>
      <c r="H4127" s="104">
        <f>'3rd 6'!AD73</f>
        <v>0</v>
      </c>
      <c r="I4127" s="415">
        <f>(C4127*C4120)+(D4127*D4120)+(E4127*E4120)+(F4127*F4120)+(G4127*G4120)+(H4127*H4120)</f>
        <v>0</v>
      </c>
      <c r="J4127" s="417">
        <f>IF(C4127&gt;0,(C4125*C4120),0)+IF(D4127&gt;0,(D4125*D4120),0)+IF(E4127&gt;0,(E4125*E4120),0)+IF(F4127&gt;0,(F4125*F4120),0)+IF(G4127&gt;0,(G4125*G4120),0)+IF(H4127&gt;0,(H4125*H4120),0)</f>
        <v>0</v>
      </c>
      <c r="K4127" s="418">
        <f>IF(C4127&gt;C4125,((C4127*C4120)-(C4125*C4120)),0)+IF(D4127&gt;D4125,((D4127*D4120)-(D4125*D4120)),0)+IF(E4127&gt;E4125,((E4127*E4120)-(E4125*E4120)),0)+IF(F4127&gt;F4125,((F4127*F4120)-(F4125*F4120)),0)+IF(G4127&gt;G4125,((G4127*G4120)-(G4125*G4120)),0)+IF(H4127&gt;H4125,((H4127*H4120)-(H4125*H4120)),0)</f>
        <v>0</v>
      </c>
      <c r="L4127" s="165">
        <f>'4th 1'!AD73</f>
        <v>0</v>
      </c>
      <c r="M4127" s="104">
        <f>'4th 2'!AD73</f>
        <v>0</v>
      </c>
      <c r="N4127" s="104">
        <f>'4th 3'!AD73</f>
        <v>0</v>
      </c>
      <c r="O4127" s="104">
        <f>'4th 4'!AD73</f>
        <v>0</v>
      </c>
      <c r="P4127" s="104">
        <f>'4th 5'!AD73</f>
        <v>0</v>
      </c>
      <c r="Q4127" s="104">
        <f>'4th 6'!AD73</f>
        <v>0</v>
      </c>
      <c r="R4127" s="104">
        <f>'4th 7'!AD73</f>
        <v>0</v>
      </c>
      <c r="S4127" s="415">
        <f>(L4127*L4120)+(M4127*M4120)+(N4127*N4120)+(O4127*O4120)+(P4127*P4120)+(Q4127*Q4120)+(R4127*R4120)</f>
        <v>0</v>
      </c>
      <c r="T4127" s="417">
        <f>IF(L4127&gt;0,(L4125*L4120),0)+IF(M4127&gt;0,(M4125*M4120),0)+IF(N4127&gt;0,(N4125*N4120),0)+IF(O4127&gt;0,(O4125*O4120),0)+IF(P4127&gt;0,(P4125*P4120),0)+IF(Q4127&gt;0,(Q4125*Q4120),0)+IF(R4127&gt;0,(R4125*R4120),0)</f>
        <v>0</v>
      </c>
      <c r="U4127" s="484">
        <f>IF(L4127&gt;L4125,((L4127*L4120)-(L4125*L4120)),0)+IF(M4127&gt;M4125,((M4127*M4120)-(M4125*M4120)),0)+IF(N4127&gt;N4125,((N4127*N4120)-(N4125*N4120)),0)+IF(O4127&gt;O4125,((O4127*O4120)-(O4125*O4120)),0)+IF(P4127&gt;P4125,((P4127*P4120)-(P4125*P4120)),0)+IF(Q4127&gt;Q4125,((Q4127*Q4120)-(Q4125*Q4120)),0)+IF(R4127&gt;R4125,((R4127*R4120)-(R4125*R4120)),0)</f>
        <v>0</v>
      </c>
      <c r="V4127" s="401">
        <f>I4127+S4127</f>
        <v>0</v>
      </c>
      <c r="W4127" s="436">
        <f>J4127+T4127</f>
        <v>0</v>
      </c>
      <c r="X4127" s="438">
        <f>K4127+U4127</f>
        <v>0</v>
      </c>
      <c r="Y4127" s="483">
        <f>K4127+U4127+X4114</f>
        <v>0</v>
      </c>
      <c r="Z4127" s="510"/>
    </row>
    <row r="4128" spans="1:28" ht="16.5" thickBot="1">
      <c r="A4128" s="414"/>
      <c r="B4128" s="157" t="s">
        <v>23</v>
      </c>
      <c r="C4128" s="180" t="str">
        <f>'3rd 1'!AE73</f>
        <v/>
      </c>
      <c r="D4128" s="180" t="str">
        <f>'3rd 2'!AE73</f>
        <v/>
      </c>
      <c r="E4128" s="180" t="str">
        <f>'3rd 3'!AE73</f>
        <v/>
      </c>
      <c r="F4128" s="180" t="str">
        <f>'3rd 4'!AE73</f>
        <v/>
      </c>
      <c r="G4128" s="180" t="str">
        <f>'3rd 5'!AE73</f>
        <v/>
      </c>
      <c r="H4128" s="180" t="str">
        <f>'3rd 6'!AE73</f>
        <v/>
      </c>
      <c r="I4128" s="416"/>
      <c r="J4128" s="416"/>
      <c r="K4128" s="419"/>
      <c r="L4128" s="180" t="str">
        <f>'4th 1'!AE73</f>
        <v/>
      </c>
      <c r="M4128" s="180" t="str">
        <f>'4th 2'!AE73</f>
        <v/>
      </c>
      <c r="N4128" s="180" t="str">
        <f>'4th 3'!AE73</f>
        <v/>
      </c>
      <c r="O4128" s="180" t="str">
        <f>'4th 4'!AE73</f>
        <v/>
      </c>
      <c r="P4128" s="180" t="str">
        <f>'4th 5'!AE73</f>
        <v/>
      </c>
      <c r="Q4128" s="180" t="str">
        <f>'4th 6'!AE73</f>
        <v/>
      </c>
      <c r="R4128" s="180" t="str">
        <f>'4th 7'!AE73</f>
        <v/>
      </c>
      <c r="S4128" s="416"/>
      <c r="T4128" s="416"/>
      <c r="U4128" s="419"/>
      <c r="V4128" s="402"/>
      <c r="W4128" s="437"/>
      <c r="X4128" s="439"/>
      <c r="Y4128" s="406"/>
      <c r="Z4128" s="510"/>
    </row>
    <row r="4129" spans="1:26" ht="19.5" customHeight="1" thickTop="1" thickBot="1">
      <c r="A4129" s="435" t="s">
        <v>31</v>
      </c>
      <c r="B4129" s="435"/>
      <c r="C4129" s="435"/>
      <c r="D4129" s="435"/>
      <c r="E4129" s="435"/>
      <c r="F4129" s="435"/>
      <c r="G4129" s="435"/>
      <c r="H4129" s="435"/>
      <c r="I4129" s="435"/>
      <c r="J4129" s="435"/>
      <c r="K4129" s="435"/>
      <c r="L4129" s="435"/>
      <c r="M4129" s="435"/>
      <c r="N4129" s="435"/>
      <c r="O4129" s="435"/>
      <c r="P4129" s="435"/>
      <c r="Q4129" s="435"/>
      <c r="R4129" s="435"/>
      <c r="S4129" s="435"/>
      <c r="T4129" s="435"/>
      <c r="U4129" s="435"/>
      <c r="V4129" s="435"/>
      <c r="W4129" s="435"/>
      <c r="X4129" s="435"/>
      <c r="Y4129" s="435"/>
      <c r="Z4129" s="510"/>
    </row>
    <row r="4130" spans="1:26" ht="17.25" customHeight="1" thickTop="1" thickBot="1">
      <c r="A4130" s="478" t="s">
        <v>46</v>
      </c>
      <c r="B4130" s="479"/>
      <c r="C4130" s="479"/>
      <c r="D4130" s="479"/>
      <c r="E4130" s="479"/>
      <c r="F4130" s="479"/>
      <c r="G4130" s="479"/>
      <c r="H4130" s="479"/>
      <c r="I4130" s="479"/>
      <c r="J4130" s="479"/>
      <c r="K4130" s="480"/>
      <c r="L4130" s="426" t="s">
        <v>47</v>
      </c>
      <c r="M4130" s="426"/>
      <c r="N4130" s="426"/>
      <c r="O4130" s="426"/>
      <c r="P4130" s="426"/>
      <c r="Q4130" s="426"/>
      <c r="R4130" s="426"/>
      <c r="S4130" s="426"/>
      <c r="T4130" s="426"/>
      <c r="U4130" s="427"/>
      <c r="V4130" s="160"/>
      <c r="W4130" s="428" t="s">
        <v>39</v>
      </c>
      <c r="X4130" s="428"/>
      <c r="Y4130" s="161"/>
      <c r="Z4130" s="510"/>
    </row>
    <row r="4131" spans="1:26" ht="17.25" thickTop="1">
      <c r="A4131" s="99" t="s">
        <v>22</v>
      </c>
      <c r="B4131" s="100"/>
      <c r="C4131" s="101">
        <f>'5th 1'!B4</f>
        <v>301</v>
      </c>
      <c r="D4131" s="101">
        <f>'5th 2'!B4</f>
        <v>302</v>
      </c>
      <c r="E4131" s="101">
        <f>'5th 3'!B4</f>
        <v>303</v>
      </c>
      <c r="F4131" s="101">
        <f>'5th 4'!B4</f>
        <v>304</v>
      </c>
      <c r="G4131" s="101">
        <f>'5th 5'!B4</f>
        <v>305</v>
      </c>
      <c r="H4131" s="101">
        <f>'5th 6'!B4</f>
        <v>0</v>
      </c>
      <c r="I4131" s="430" t="s">
        <v>0</v>
      </c>
      <c r="J4131" s="430" t="s">
        <v>3</v>
      </c>
      <c r="K4131" s="432" t="s">
        <v>2</v>
      </c>
      <c r="L4131" s="101">
        <f>'6th 1'!B4</f>
        <v>306</v>
      </c>
      <c r="M4131" s="101">
        <f>'6th 2'!B4</f>
        <v>307</v>
      </c>
      <c r="N4131" s="101">
        <f>'6th 3'!B4</f>
        <v>308</v>
      </c>
      <c r="O4131" s="101">
        <f>'6th 4'!B4</f>
        <v>309</v>
      </c>
      <c r="P4131" s="101">
        <f>'6th 5'!B4</f>
        <v>310</v>
      </c>
      <c r="Q4131" s="101">
        <f>'6th 6'!B4</f>
        <v>0</v>
      </c>
      <c r="R4131" s="101">
        <f>'6th 7'!B4</f>
        <v>0</v>
      </c>
      <c r="S4131" s="429" t="s">
        <v>0</v>
      </c>
      <c r="T4131" s="429" t="s">
        <v>3</v>
      </c>
      <c r="U4131" s="431" t="s">
        <v>2</v>
      </c>
      <c r="V4131" s="433" t="s">
        <v>62</v>
      </c>
      <c r="W4131" s="434"/>
      <c r="X4131" s="434"/>
      <c r="Y4131" s="162" t="str">
        <f>IF(X4132&gt;=4,"A+",IF(X4132&gt;=3.75,"A",IF(X4132&gt;=3.5,"A-",IF(X4132&gt;=3.25,"B+",IF(X4132&gt;=3,"B",IF(X4132&gt;=2.75,"B-",IF(X4132&gt;=2.5,"C+",IF(X4132&gt;=2,"C","F"))))))))</f>
        <v>F</v>
      </c>
      <c r="Z4131" s="510"/>
    </row>
    <row r="4132" spans="1:26" ht="65.25" customHeight="1">
      <c r="A4132" s="77" t="s">
        <v>63</v>
      </c>
      <c r="B4132" s="78"/>
      <c r="C4132" s="79">
        <f>IF('5th 1'!C73&gt;0,'5th 1'!D6,IF('5th 1'!K73&gt;0,'5th 1'!L6,IF('5th 1'!S73&gt;0,'5th 1'!T6,0)))</f>
        <v>0</v>
      </c>
      <c r="D4132" s="79">
        <f>IF('5th 2'!C73&gt;0,'5th 2'!D6,IF('5th 2'!K73&gt;0,'5th 2'!L6,IF('5th 2'!S73&gt;0,'5th 2'!T6,0)))</f>
        <v>0</v>
      </c>
      <c r="E4132" s="79">
        <f>IF('5th 3'!C73&gt;0,'5th 3'!D6,IF('5th 3'!K73&gt;0,'5th 3'!L6,IF('5th 3'!S73&gt;0,'5th 3'!T6,0)))</f>
        <v>0</v>
      </c>
      <c r="F4132" s="79">
        <f>IF('5th 4'!C73&gt;0,'5th 4'!D6,IF('5th 4'!K73&gt;0,'5th 4'!L6,IF('5th 4'!S73&gt;0,'5th 4'!T6,0)))</f>
        <v>0</v>
      </c>
      <c r="G4132" s="79">
        <f>IF('5th 5'!C73&gt;0,'5th 5'!D6,IF('5th 5'!K73&gt;0,'5th 5'!L6,IF('5th 5'!S73&gt;0,'5th 5'!T6,0)))</f>
        <v>0</v>
      </c>
      <c r="H4132" s="79">
        <f>IF('5th 6'!C73&gt;0,'5th 6'!D6,IF('5th 6'!K73&gt;0,'5th 6'!L6,IF('5th 6'!S73&gt;0,'5th 6'!T6,0)))</f>
        <v>0</v>
      </c>
      <c r="I4132" s="481"/>
      <c r="J4132" s="481"/>
      <c r="K4132" s="482"/>
      <c r="L4132" s="79">
        <f>IF('6th 1'!C73&gt;0,'6th 1'!D6,IF('6th 1'!K73&gt;0,'6th 1'!L6,IF('6th 1'!S73&gt;0,'6th 1'!T6,0)))</f>
        <v>0</v>
      </c>
      <c r="M4132" s="79">
        <f>IF('6th 2'!C73&gt;0,'6th 2'!D6,IF('6th 2'!K73&gt;0,'6th 2'!L6,IF('6th 2'!S73&gt;0,'6th 2'!T6,0)))</f>
        <v>0</v>
      </c>
      <c r="N4132" s="79">
        <f>IF('6th 3'!C73&gt;0,'6th 3'!D6,IF('6th 3'!K73&gt;0,'6th 3'!L6,IF('6th 3'!S73&gt;0,'6th 3'!T6,0)))</f>
        <v>0</v>
      </c>
      <c r="O4132" s="79">
        <f>IF('6th 4'!C73&gt;0,'6th 4'!D6,IF('6th 4'!K73&gt;0,'6th 4'!L6,IF('6th 4'!S73&gt;0,'6th 4'!T6,0)))</f>
        <v>0</v>
      </c>
      <c r="P4132" s="79">
        <f>IF('6th 5'!C73&gt;0,'6th 5'!D6,IF('6th 5'!K73&gt;0,'6th 5'!L6,IF('6th 5'!S73&gt;0,'6th 5'!T6,0)))</f>
        <v>0</v>
      </c>
      <c r="Q4132" s="79">
        <f>IF('6th 6'!C73&gt;0,'6th 6'!D6,IF('6th 6'!K73&gt;0,'6th 6'!L6,IF('6th 6'!S73&gt;0,'6th 6'!T6,0)))</f>
        <v>0</v>
      </c>
      <c r="R4132" s="79">
        <f>IF('6th 7'!C73&gt;0,'6th 7'!D6,IF('6th 7'!K73&gt;0,'6th 7'!L6,IF('6th 7'!S73&gt;0,'6th 7'!T6,0)))</f>
        <v>0</v>
      </c>
      <c r="S4132" s="429"/>
      <c r="T4132" s="429"/>
      <c r="U4132" s="431"/>
      <c r="V4132" s="335">
        <f>IF(I4134&gt;0,(V4137+V4119),0)</f>
        <v>0</v>
      </c>
      <c r="W4132" s="254">
        <f>IF(I4134&gt;0,(W4137+W4119),0)</f>
        <v>0</v>
      </c>
      <c r="X4132" s="336">
        <f>IF(S4134&gt;0,(W4132/94.5),IF(I4134&gt;0,(W4132/78),0))</f>
        <v>0</v>
      </c>
      <c r="Y4132" s="163">
        <f>IF(X4132&gt;=2.5,Y4131,IF(X4132&gt;=2.25,"C",IF(X4132&gt;=2,"D",IF(X4132=0,0,"F"))))</f>
        <v>0</v>
      </c>
      <c r="Z4132" s="510"/>
    </row>
    <row r="4133" spans="1:26" ht="16.5">
      <c r="A4133" s="77" t="s">
        <v>12</v>
      </c>
      <c r="B4133" s="78"/>
      <c r="C4133" s="102">
        <f>IF('5th 1'!C73&gt;0,'5th 1'!H4,IF('5th 1'!K73&gt;0,'5th 1'!P4,IF('5th 1'!S73&gt;0,'5th 1'!X4,0)))</f>
        <v>0</v>
      </c>
      <c r="D4133" s="102">
        <f>IF('5th 2'!C73&gt;0,'5th 2'!H4,IF('5th 2'!K73&gt;0,'5th 2'!P4,IF('5th 2'!S73&gt;0,'5th 2'!X4,0)))</f>
        <v>0</v>
      </c>
      <c r="E4133" s="102">
        <f>IF('5th 3'!C73&gt;0,'5th 3'!H4,IF('5th 3'!K73&gt;0,'5th 3'!P4,IF('5th 3'!S73&gt;0,'5th 3'!X4,0)))</f>
        <v>0</v>
      </c>
      <c r="F4133" s="102">
        <f>IF('5th 4'!C73&gt;0,'5th 4'!H4,IF('5th 4'!K73&gt;0,'5th 4'!P4,IF('5th 4'!S73&gt;0,'5th 4'!X4,0)))</f>
        <v>0</v>
      </c>
      <c r="G4133" s="102">
        <f>IF('5th 5'!C73&gt;0,'5th 5'!H4,IF('5th 5'!K73&gt;0,'5th 5'!P4,IF('5th 5'!S73&gt;0,'5th 5'!X4,0)))</f>
        <v>0</v>
      </c>
      <c r="H4133" s="102">
        <f>IF('5th 6'!C73&gt;0,'5th 6'!H4,IF('5th 6'!K73&gt;0,'5th 6'!P4,IF('5th 6'!S73&gt;0,'5th 6'!X4,0)))</f>
        <v>0</v>
      </c>
      <c r="I4133" s="481"/>
      <c r="J4133" s="481"/>
      <c r="K4133" s="482"/>
      <c r="L4133" s="102">
        <f>IF('6th 1'!C73&gt;0,'6th 1'!H4,IF('6th 1'!K73&gt;0,'6th 1'!P4,IF('6th 1'!S73&gt;0,'6th 1'!X4,0)))</f>
        <v>0</v>
      </c>
      <c r="M4133" s="102">
        <f>IF('6th 2'!C73&gt;0,'6th 2'!H4,IF('6th 2'!K73&gt;0,'6th 2'!P4,IF('6th 2'!S73&gt;0,'6th 2'!X4,0)))</f>
        <v>0</v>
      </c>
      <c r="N4133" s="102">
        <f>IF('6th 3'!C73&gt;0,'6th 3'!H4,IF('6th 3'!K73&gt;0,'6th 3'!P4,IF('6th 3'!S73&gt;0,'6th 3'!X4,0)))</f>
        <v>0</v>
      </c>
      <c r="O4133" s="102">
        <f>IF('6th 4'!C73&gt;0,'6th 4'!H4,IF('6th 4'!K73&gt;0,'6th 4'!P4,IF('6th 4'!S73&gt;0,'6th 4'!X4,0)))</f>
        <v>0</v>
      </c>
      <c r="P4133" s="102">
        <f>IF('6th 5'!C73&gt;0,'6th 5'!H4,IF('6th 5'!K73&gt;0,'6th 5'!P4,IF('6th 5'!S73&gt;0,'6th 5'!X4,0)))</f>
        <v>0</v>
      </c>
      <c r="Q4133" s="102">
        <f>IF('6th 6'!C73&gt;0,'6th 6'!H4,IF('6th 6'!K73&gt;0,'6th 6'!#REF!,IF('6th 6'!S73&gt;0,'6th 6'!X4,0)))</f>
        <v>0</v>
      </c>
      <c r="R4133" s="102">
        <f>IF('6th 7'!C73&gt;0,'6th 7'!H4,IF('6th 7'!K73&gt;0,'6th 7'!P4,IF('6th 7'!S73&gt;0,'6th 7'!X4,0)))</f>
        <v>0</v>
      </c>
      <c r="S4133" s="430"/>
      <c r="T4133" s="430"/>
      <c r="U4133" s="432"/>
      <c r="V4133" s="460" t="s">
        <v>41</v>
      </c>
      <c r="W4133" s="461"/>
      <c r="X4133" s="461"/>
      <c r="Y4133" s="462"/>
      <c r="Z4133" s="510"/>
    </row>
    <row r="4134" spans="1:26" ht="17.25" thickBot="1">
      <c r="A4134" s="77" t="s">
        <v>11</v>
      </c>
      <c r="B4134" s="78"/>
      <c r="C4134" s="102">
        <v>100</v>
      </c>
      <c r="D4134" s="102">
        <v>100</v>
      </c>
      <c r="E4134" s="102">
        <v>100</v>
      </c>
      <c r="F4134" s="102">
        <v>100</v>
      </c>
      <c r="G4134" s="102">
        <v>100</v>
      </c>
      <c r="H4134" s="102">
        <v>100</v>
      </c>
      <c r="I4134" s="465">
        <f>(C4138*C4133)+(D4138*D4133)+(E4138*E4133)+(F4138*F4133)+(G4138*G4133)+(H4138*H4133)</f>
        <v>0</v>
      </c>
      <c r="J4134" s="84"/>
      <c r="K4134" s="103" t="e">
        <f>IF(J4136&gt;=4,"A+",IF(J4136&gt;=3.75,"A",IF(J4136&gt;=3.5,"A-",IF(J4136&gt;=3.25,"B+",IF(J4136&gt;=3,"B",IF(J4136&gt;=2.75,"B-",IF(J4136&gt;=2.5,"C+",IF(J4136&gt;=2,"C","F"))))))))</f>
        <v>#DIV/0!</v>
      </c>
      <c r="L4134" s="102">
        <v>100</v>
      </c>
      <c r="M4134" s="102">
        <v>100</v>
      </c>
      <c r="N4134" s="102">
        <v>100</v>
      </c>
      <c r="O4134" s="102">
        <v>100</v>
      </c>
      <c r="P4134" s="102">
        <v>100</v>
      </c>
      <c r="Q4134" s="102">
        <v>100</v>
      </c>
      <c r="R4134" s="102">
        <v>100</v>
      </c>
      <c r="S4134" s="465">
        <f>(L4138*L4133)+(M4138*M4133)+(N4138*N4133)+(O4138*O4133)+(P4138*P4133)+(Q4138*Q4133)+(R4138*R4133)</f>
        <v>0</v>
      </c>
      <c r="T4134" s="84"/>
      <c r="U4134" s="103" t="e">
        <f>IF(T4136&gt;=4,"A+",IF(T4136&gt;=3.75,"A",IF(T4136&gt;=3.5,"A-",IF(T4136&gt;=3.25,"B+",IF(T4136&gt;=3,"B",IF(T4136&gt;=2.75,"B-",IF(T4136&gt;=2.5,"C+",IF(T4136&gt;=2,"C","F"))))))))</f>
        <v>#DIV/0!</v>
      </c>
      <c r="V4134" s="467" t="s">
        <v>29</v>
      </c>
      <c r="W4134" s="469" t="s">
        <v>0</v>
      </c>
      <c r="X4134" s="469" t="s">
        <v>3</v>
      </c>
      <c r="Y4134" s="476" t="s">
        <v>2</v>
      </c>
      <c r="Z4134" s="510"/>
    </row>
    <row r="4135" spans="1:26" ht="17.25" thickTop="1">
      <c r="A4135" s="77" t="s">
        <v>28</v>
      </c>
      <c r="B4135" s="86"/>
      <c r="C4135" s="104">
        <f>IF('5th 1'!C73&gt;0,'5th 1'!C73,IF('5th 1'!K73&gt;0,'5th 1'!K73,IF('5th 1'!S73&gt;0,'5th 1'!S73,0)))</f>
        <v>0</v>
      </c>
      <c r="D4135" s="104">
        <f>IF('5th 2'!C73&gt;0,'5th 2'!C73,IF('5th 2'!K73&gt;0,'5th 2'!K73,IF('5th 2'!S73&gt;0,'5th 2'!S73,0)))</f>
        <v>0</v>
      </c>
      <c r="E4135" s="104">
        <f>IF('5th 3'!C73&gt;0,'5th 3'!C73,IF('5th 3'!K73&gt;0,'5th 3'!K73,IF('5th 3'!S73&gt;0,'5th 3'!S73,0)))</f>
        <v>0</v>
      </c>
      <c r="F4135" s="104">
        <f>IF('5th 4'!C73&gt;0,'5th 4'!C73,IF('5th 4'!K73&gt;0,'5th 4'!K73,IF('5th 4'!S73&gt;0,'5th 4'!S73,0)))</f>
        <v>0</v>
      </c>
      <c r="G4135" s="104">
        <f>IF('5th 5'!C73&gt;0,'5th 5'!C73,IF('5th 5'!K73&gt;0,'5th 5'!K73,IF('5th 5'!S73&gt;0,'5th 5'!S73,0)))</f>
        <v>0</v>
      </c>
      <c r="H4135" s="104">
        <f>IF('5th 6'!C73&gt;0,'5th 6'!C73,IF('5th 6'!K73&gt;0,'5th 6'!K73,IF('5th 6'!S73&gt;0,'5th 6'!S73,0)))</f>
        <v>0</v>
      </c>
      <c r="I4135" s="448"/>
      <c r="J4135" s="98"/>
      <c r="K4135" s="90"/>
      <c r="L4135" s="104">
        <f>IF('6th 1'!C73&gt;0,'6th 1'!C73,IF('6th 1'!K73&gt;0,'6th 1'!K73,IF('6th 1'!S73&gt;0,'6th 1'!S73,0)))</f>
        <v>0</v>
      </c>
      <c r="M4135" s="104">
        <f>IF('6th 2'!C73&gt;0,'6th 2'!C73,IF('6th 2'!K73&gt;0,'6th 2'!K73,IF('6th 2'!S73&gt;0,'6th 2'!S73,0)))</f>
        <v>0</v>
      </c>
      <c r="N4135" s="104">
        <f>IF('6th 3'!C73&gt;0,'6th 3'!C73,IF('6th 3'!K73&gt;0,'6th 3'!K73,IF('6th 3'!S73&gt;0,'6th 3'!S73,0)))</f>
        <v>0</v>
      </c>
      <c r="O4135" s="104">
        <f>IF('6th 4'!C73&gt;0,'6th 4'!C73,IF('6th 4'!K73&gt;0,'6th 4'!K73,IF('6th 4'!S73&gt;0,'6th 4'!S73,0)))</f>
        <v>0</v>
      </c>
      <c r="P4135" s="104">
        <f>IF('6th 5'!C73&gt;0,'6th 5'!C73,IF('6th 5'!K73&gt;0,'6th 5'!K73,IF('6th 5'!S73&gt;0,'6th 5'!S73,0)))</f>
        <v>0</v>
      </c>
      <c r="Q4135" s="104">
        <f>IF('6th 6'!C73&gt;0,'6th 6'!C73,IF('6th 6'!K73&gt;0,'6th 6'!K73,IF('6th 6'!S73&gt;0,'6th 6'!S73,0)))</f>
        <v>0</v>
      </c>
      <c r="R4135" s="104">
        <f>IF('6th 7'!C73&gt;0,'6th 7'!C73,IF('6th 7'!K73&gt;0,'6th 7'!K73,IF('6th 7'!S73&gt;0,'6th 7'!S73,0)))</f>
        <v>0</v>
      </c>
      <c r="S4135" s="448"/>
      <c r="T4135" s="98"/>
      <c r="U4135" s="90"/>
      <c r="V4135" s="468"/>
      <c r="W4135" s="470"/>
      <c r="X4135" s="471"/>
      <c r="Y4135" s="477"/>
      <c r="Z4135" s="510"/>
    </row>
    <row r="4136" spans="1:26" ht="16.5" customHeight="1">
      <c r="A4136" s="423" t="s">
        <v>26</v>
      </c>
      <c r="B4136" s="91" t="s">
        <v>60</v>
      </c>
      <c r="C4136" s="104">
        <f>IF('5th 1'!C73&gt;0,'5th 1'!J73,IF('5th 1'!K73&gt;0,'5th 1'!R73,IF('5th 1'!S73&gt;0,'5th 1'!Z73,0)))</f>
        <v>0</v>
      </c>
      <c r="D4136" s="104">
        <f>IF('5th 2'!C73&gt;0,'5th 2'!J73,IF('5th 2'!K73&gt;0,'5th 2'!R73,IF('5th 2'!S73&gt;0,'5th 2'!Z73,0)))</f>
        <v>0</v>
      </c>
      <c r="E4136" s="104">
        <f>IF('5th 3'!C73&gt;0,'5th 3'!J73,IF('5th 3'!K73&gt;0,'5th 3'!R73,IF('5th 3'!S73&gt;0,'5th 3'!Z73,0)))</f>
        <v>0</v>
      </c>
      <c r="F4136" s="104">
        <f>IF('5th 4'!C73&gt;0,'5th 4'!J73,IF('5th 4'!K73&gt;0,'5th 4'!R73,IF('5th 4'!S73&gt;0,'5th 4'!Z73,0)))</f>
        <v>0</v>
      </c>
      <c r="G4136" s="104">
        <f>IF('5th 5'!C73&gt;0,'5th 5'!J73,IF('5th 5'!K73&gt;0,'5th 5'!R73,IF('5th 5'!S73&gt;0,'5th 5'!Z73,0)))</f>
        <v>0</v>
      </c>
      <c r="H4136" s="104">
        <f>IF('5th 6'!C73&gt;0,'5th 6'!J73,IF('5th 6'!K73&gt;0,'5th 6'!R73,IF('5th 6'!S73&gt;0,'5th 6'!Z73,0)))</f>
        <v>0</v>
      </c>
      <c r="I4136" s="448"/>
      <c r="J4136" s="440" t="e">
        <f>I4134/(C4133+D4133+E4133+F4133+G4133+H4133)</f>
        <v>#DIV/0!</v>
      </c>
      <c r="K4136" s="442" t="e">
        <f>IF(J4136&gt;=2.5,K4134,IF(J4136&gt;=2.25,"C",IF(J4136&gt;=2,"D",IF(J4136=0,0,"F"))))</f>
        <v>#DIV/0!</v>
      </c>
      <c r="L4136" s="107">
        <f>IF('6th 1'!C73&gt;0,'6th 1'!J73,IF('6th 1'!K73&gt;0,'6th 1'!R73,IF('6th 1'!S73&gt;0,'6th 1'!Z73,0)))</f>
        <v>0</v>
      </c>
      <c r="M4136" s="104">
        <f>IF('6th 2'!C73&gt;0,'6th 2'!J73,IF('6th 2'!K73&gt;0,'6th 2'!R73,IF('6th 2'!S73&gt;0,'6th 2'!Z73,0)))</f>
        <v>0</v>
      </c>
      <c r="N4136" s="104">
        <f>IF('6th 3'!C73&gt;0,'6th 3'!J73,IF('6th 3'!K73&gt;0,'6th 3'!R73,IF('6th 3'!S73&gt;0,'6th 3'!Z73,0)))</f>
        <v>0</v>
      </c>
      <c r="O4136" s="104">
        <f>IF('6th 4'!C73&gt;0,'6th 4'!J73,IF('6th 4'!K73&gt;0,'6th 4'!R73,IF('6th 4'!S73&gt;0,'6th 4'!Z73,0)))</f>
        <v>0</v>
      </c>
      <c r="P4136" s="104">
        <f>IF('6th 5'!C73&gt;0,'6th 5'!J73,IF('6th 5'!K73&gt;0,'6th 5'!R73,IF('6th 5'!S73&gt;0,'6th 5'!Z73,0)))</f>
        <v>0</v>
      </c>
      <c r="Q4136" s="104">
        <f>IF('6th 6'!C73&gt;0,'6th 6'!J73,IF('6th 6'!K73&gt;0,'6th 6'!R73,IF('6th 6'!S73&gt;0,'6th 6'!Z73,0)))</f>
        <v>0</v>
      </c>
      <c r="R4136" s="104">
        <f>IF('6th 7'!C73&gt;0,'6th 7'!J73,IF('6th 7'!K73&gt;0,'6th 7'!R73,IF('6th 7'!S73&gt;0,'6th 7'!Z73,0)))</f>
        <v>0</v>
      </c>
      <c r="S4136" s="448"/>
      <c r="T4136" s="440" t="e">
        <f>S4134/(L4133+M4133+N4133+O4133+P4133+Q4133+R4133)</f>
        <v>#DIV/0!</v>
      </c>
      <c r="U4136" s="442" t="e">
        <f>IF(T4136&gt;=2.5,U4134,IF(T4136&gt;=2.25,"C",IF(T4136&gt;=2,"D",IF(T4136=0,0,"F"))))</f>
        <v>#DIV/0!</v>
      </c>
      <c r="V4136" s="443" t="s">
        <v>40</v>
      </c>
      <c r="W4136" s="443"/>
      <c r="X4136" s="443"/>
      <c r="Y4136" s="443"/>
      <c r="Z4136" s="510"/>
    </row>
    <row r="4137" spans="1:26" ht="16.5" customHeight="1">
      <c r="A4137" s="424"/>
      <c r="B4137" s="91" t="s">
        <v>67</v>
      </c>
      <c r="C4137" s="117">
        <f>'5th 1'!AA73</f>
        <v>0</v>
      </c>
      <c r="D4137" s="117">
        <f>'5th 2'!AA73</f>
        <v>0</v>
      </c>
      <c r="E4137" s="117">
        <f>'5th 3'!AA73</f>
        <v>0</v>
      </c>
      <c r="F4137" s="117">
        <f>'5th 4'!AA73</f>
        <v>0</v>
      </c>
      <c r="G4137" s="117">
        <f>'5th 5'!AA73</f>
        <v>0</v>
      </c>
      <c r="H4137" s="117">
        <f>'5th 6'!AA73</f>
        <v>0</v>
      </c>
      <c r="I4137" s="448"/>
      <c r="J4137" s="441"/>
      <c r="K4137" s="442"/>
      <c r="L4137" s="118">
        <f>'6th 1'!AA73</f>
        <v>0</v>
      </c>
      <c r="M4137" s="117">
        <f>'6th 2'!AA73</f>
        <v>0</v>
      </c>
      <c r="N4137" s="117">
        <f>'6th 3'!AA73</f>
        <v>0</v>
      </c>
      <c r="O4137" s="117">
        <f>'6th 4'!AA73</f>
        <v>0</v>
      </c>
      <c r="P4137" s="117">
        <f>'6th 5'!AA73</f>
        <v>0</v>
      </c>
      <c r="Q4137" s="117">
        <f>'6th 6'!AA73</f>
        <v>0</v>
      </c>
      <c r="R4137" s="117">
        <f>'6th 7'!AA73</f>
        <v>0</v>
      </c>
      <c r="S4137" s="448"/>
      <c r="T4137" s="441"/>
      <c r="U4137" s="442"/>
      <c r="V4137" s="444">
        <f>IF((C4138+C4140)=0,0,C4133)+IF((D4138+D4140)=0,0,D4133)+IF((E4138+E4140)=0,0,E4133)+IF((F4138+F4140)=0,0,F4133)+IF((G4138+G4140)=0,0,G4133)+IF((H4138+H4140)=0,0,H4133)+IF((L4138+L4140)=0,0,L4133)+IF((M4138+M4140)=0,0,M4133)+IF((N4138+N4140)=0,0,N4133)+IF((O4138+O4140)=0,0,O4133)+IF((P4138+P4140)=0,0,P4133)+IF((Q4138+Q4140)=0,0,Q4133)+IF((R4138+R4140)=0,0,R4133)+IF(G4157&gt;0,1.5,0)</f>
        <v>0</v>
      </c>
      <c r="W4137" s="447">
        <f>I4134+S4134+(G4157*1.5)</f>
        <v>0</v>
      </c>
      <c r="X4137" s="440" t="e">
        <f>IF(S4134&gt;0,(W4137/31.5),J4136)</f>
        <v>#DIV/0!</v>
      </c>
      <c r="Y4137" s="164" t="e">
        <f>IF(X4137&gt;=4,"A+",IF(X4137&gt;=3.75,"A",IF(X4137&gt;=3.5,"A-",IF(X4137&gt;=3.25,"B+",IF(X4137&gt;=3,"B",IF(X4137&gt;=2.75,"B-",IF(X4137&gt;=2.5,"C+",IF(X4137&gt;=2,"C","F"))))))))</f>
        <v>#DIV/0!</v>
      </c>
      <c r="Z4137" s="510"/>
    </row>
    <row r="4138" spans="1:26" ht="16.5">
      <c r="A4138" s="424"/>
      <c r="B4138" s="91" t="s">
        <v>1</v>
      </c>
      <c r="C4138" s="104">
        <f>'5th 1'!AC73</f>
        <v>0</v>
      </c>
      <c r="D4138" s="104">
        <f>'5th 2'!AC73</f>
        <v>0</v>
      </c>
      <c r="E4138" s="104">
        <f>'5th 3'!AC73</f>
        <v>0</v>
      </c>
      <c r="F4138" s="104">
        <f>'5th 4'!AC73</f>
        <v>0</v>
      </c>
      <c r="G4138" s="104">
        <f>'5th 5'!AC73</f>
        <v>0</v>
      </c>
      <c r="H4138" s="104">
        <f>'5th 6'!AC73</f>
        <v>0</v>
      </c>
      <c r="I4138" s="448"/>
      <c r="J4138" s="98"/>
      <c r="K4138" s="110"/>
      <c r="L4138" s="107">
        <f>'6th 1'!AC73</f>
        <v>0</v>
      </c>
      <c r="M4138" s="104">
        <f>'6th 2'!AC73</f>
        <v>0</v>
      </c>
      <c r="N4138" s="104">
        <f>'6th 3'!AC73</f>
        <v>0</v>
      </c>
      <c r="O4138" s="104">
        <f>'6th 4'!AC73</f>
        <v>0</v>
      </c>
      <c r="P4138" s="104">
        <f>'6th 5'!AC73</f>
        <v>0</v>
      </c>
      <c r="Q4138" s="104">
        <f>'6th 6'!AC73</f>
        <v>0</v>
      </c>
      <c r="R4138" s="104">
        <f>'6th 7'!AC73</f>
        <v>0</v>
      </c>
      <c r="S4138" s="448"/>
      <c r="T4138" s="98"/>
      <c r="U4138" s="110"/>
      <c r="V4138" s="445"/>
      <c r="W4138" s="448"/>
      <c r="X4138" s="441"/>
      <c r="Y4138" s="451" t="e">
        <f>IF(S4134&gt;0,(IF(X4137&gt;=2.5,Y4137,IF(X4137&gt;=2.25,"C",IF(X4137&gt;=2,"D","F")))),K4136)</f>
        <v>#DIV/0!</v>
      </c>
      <c r="Z4138" s="510"/>
    </row>
    <row r="4139" spans="1:26" ht="17.25" customHeight="1" thickBot="1">
      <c r="A4139" s="424"/>
      <c r="B4139" s="91" t="s">
        <v>2</v>
      </c>
      <c r="C4139" s="104" t="str">
        <f>'5th 1'!AB73</f>
        <v/>
      </c>
      <c r="D4139" s="104" t="str">
        <f>'5th 2'!AB73</f>
        <v/>
      </c>
      <c r="E4139" s="104" t="str">
        <f>'5th 3'!AB73</f>
        <v/>
      </c>
      <c r="F4139" s="104" t="str">
        <f>'5th 4'!AB73</f>
        <v/>
      </c>
      <c r="G4139" s="104" t="str">
        <f>'5th 5'!AB73</f>
        <v/>
      </c>
      <c r="H4139" s="104" t="str">
        <f>'5th 6'!AB73</f>
        <v/>
      </c>
      <c r="I4139" s="448"/>
      <c r="J4139" s="98"/>
      <c r="K4139" s="109"/>
      <c r="L4139" s="111" t="str">
        <f>'6th 1'!AB73</f>
        <v/>
      </c>
      <c r="M4139" s="104" t="str">
        <f>'6th 2'!AB73</f>
        <v/>
      </c>
      <c r="N4139" s="104" t="str">
        <f>'6th 3'!AB73</f>
        <v/>
      </c>
      <c r="O4139" s="104" t="str">
        <f>'6th 4'!AB73</f>
        <v/>
      </c>
      <c r="P4139" s="104" t="str">
        <f>'6th 5'!AB73</f>
        <v/>
      </c>
      <c r="Q4139" s="104" t="str">
        <f>'6th 6'!AB73</f>
        <v/>
      </c>
      <c r="R4139" s="104" t="str">
        <f>'6th 7'!AB73</f>
        <v/>
      </c>
      <c r="S4139" s="448"/>
      <c r="T4139" s="98"/>
      <c r="U4139" s="109"/>
      <c r="V4139" s="446"/>
      <c r="W4139" s="449"/>
      <c r="X4139" s="450"/>
      <c r="Y4139" s="452"/>
      <c r="Z4139" s="510"/>
    </row>
    <row r="4140" spans="1:26" ht="17.25" thickTop="1">
      <c r="A4140" s="413" t="s">
        <v>127</v>
      </c>
      <c r="B4140" s="91" t="s">
        <v>1</v>
      </c>
      <c r="C4140" s="104">
        <f>'5th 1'!AD73</f>
        <v>0</v>
      </c>
      <c r="D4140" s="104">
        <f>'5th 2'!AD73</f>
        <v>0</v>
      </c>
      <c r="E4140" s="104">
        <f>'5th 3'!AD73</f>
        <v>0</v>
      </c>
      <c r="F4140" s="104">
        <f>'5th 4'!AD73</f>
        <v>0</v>
      </c>
      <c r="G4140" s="104">
        <f>'5th 5'!AD73</f>
        <v>0</v>
      </c>
      <c r="H4140" s="104">
        <f>'5th 6'!AD73</f>
        <v>0</v>
      </c>
      <c r="I4140" s="415">
        <f>(C4140*C4133)+(D4140*D4133)+(E4140*E4133)+(F4140*F4133)+(G4140*G4133)+(H4140*H4133)</f>
        <v>0</v>
      </c>
      <c r="J4140" s="417">
        <f>IF(C4140&gt;0,(C4138*C4133),0)+IF(D4140&gt;0,(D4138*D4133),0)+IF(E4140&gt;0,(E4138*E4133),0)+IF(F4140&gt;0,(F4138*F4133),0)+IF(G4140&gt;0,(G4138*G4133),0)+IF(H4140&gt;0,(H4138*H4133),0)</f>
        <v>0</v>
      </c>
      <c r="K4140" s="418">
        <f>IF(C4140&gt;C4138,((C4140*C4133)-(C4138*C4133)),0)+IF(D4140&gt;D4138,((D4140*D4133)-(D4138*D4133)),0)+IF(E4140&gt;E4138,((E4140*E4133)-(E4138*E4133)),0)+IF(F4140&gt;F4138,((F4140*F4133)-(F4138*F4133)),0)+IF(G4140&gt;G4138,((G4140*G4133)-(G4138*G4133)),0)+IF(H4140&gt;H4138,((H4140*H4133)-(H4138*H4133)),0)</f>
        <v>0</v>
      </c>
      <c r="L4140" s="165">
        <f>'6th 1'!AD73</f>
        <v>0</v>
      </c>
      <c r="M4140" s="104">
        <f>'6th 2'!AD73</f>
        <v>0</v>
      </c>
      <c r="N4140" s="104">
        <f>'6th 3'!AD73</f>
        <v>0</v>
      </c>
      <c r="O4140" s="104">
        <f>'6th 4'!AD73</f>
        <v>0</v>
      </c>
      <c r="P4140" s="104">
        <f>'6th 5'!AD73</f>
        <v>0</v>
      </c>
      <c r="Q4140" s="104">
        <f>'6th 6'!AD73</f>
        <v>0</v>
      </c>
      <c r="R4140" s="104">
        <f>'6th 7'!AD73</f>
        <v>0</v>
      </c>
      <c r="S4140" s="403">
        <f>(L4140*L4133)+(M4140*M4133)+(N4140*N4133)+(O4140*O4133)+(P4140*P4133)+(Q4140*Q4133)+(R4140*R4133)</f>
        <v>0</v>
      </c>
      <c r="T4140" s="417">
        <f>IF(L4140&gt;0,(L4138*L4133),0)+IF(M4140&gt;0,(M4138*M4133),0)+IF(N4140&gt;0,(N4138*N4133),0)+IF(O4140&gt;0,(O4138*O4133),0)+IF(P4140&gt;0,(P4138*P4133),0)+IF(Q4140&gt;0,(Q4138*Q4133),0)+IF(R4140&gt;0,(R4138*R4133),0)</f>
        <v>0</v>
      </c>
      <c r="U4140" s="399">
        <f>IF(L4140&gt;L4138,((L4140*L4133)-(L4138*L4133)),0)+IF(M4140&gt;M4138,((M4140*M4133)-(M4138*M4133)),0)+IF(N4140&gt;N4138,((N4140*N4133)-(N4138*N4133)),0)+IF(O4140&gt;O4138,((O4140*O4133)-(O4138*O4133)),0)+IF(P4140&gt;P4138,((P4140*P4133)-(P4138*P4133)),0)+IF(Q4140&gt;Q4138,((Q4140*Q4133)-(Q4138*Q4133)),0)+IF(R4140&gt;R4138,((R4140*R4133)-(R4138*R4133)),0)</f>
        <v>0</v>
      </c>
      <c r="V4140" s="401">
        <f>I4140+S4140</f>
        <v>0</v>
      </c>
      <c r="W4140" s="436">
        <f>J4140+T4140</f>
        <v>0</v>
      </c>
      <c r="X4140" s="438">
        <f>K4140+U4140</f>
        <v>0</v>
      </c>
      <c r="Y4140" s="405">
        <f>IF(V4132&gt;0,(X4140+Y4127),0)</f>
        <v>0</v>
      </c>
      <c r="Z4140" s="510"/>
    </row>
    <row r="4141" spans="1:26" ht="15.75" customHeight="1" thickBot="1">
      <c r="A4141" s="414"/>
      <c r="B4141" s="157" t="s">
        <v>23</v>
      </c>
      <c r="C4141" s="181" t="str">
        <f>'5th 1'!AE73</f>
        <v/>
      </c>
      <c r="D4141" s="181" t="str">
        <f>'5th 2'!AE73</f>
        <v/>
      </c>
      <c r="E4141" s="181" t="str">
        <f>'5th 3'!AE73</f>
        <v/>
      </c>
      <c r="F4141" s="181" t="str">
        <f>'5th 4'!AE73</f>
        <v/>
      </c>
      <c r="G4141" s="181" t="str">
        <f>'5th 5'!AE73</f>
        <v/>
      </c>
      <c r="H4141" s="181" t="str">
        <f>'5th 6'!AE73</f>
        <v/>
      </c>
      <c r="I4141" s="416"/>
      <c r="J4141" s="416"/>
      <c r="K4141" s="419"/>
      <c r="L4141" s="181" t="str">
        <f>'6th 1'!AE73</f>
        <v/>
      </c>
      <c r="M4141" s="181" t="str">
        <f>'6th 2'!AE73</f>
        <v/>
      </c>
      <c r="N4141" s="181" t="str">
        <f>'6th 3'!AE73</f>
        <v/>
      </c>
      <c r="O4141" s="181" t="str">
        <f>'6th 4'!AE73</f>
        <v/>
      </c>
      <c r="P4141" s="181" t="str">
        <f>'6th 5'!AE73</f>
        <v/>
      </c>
      <c r="Q4141" s="181" t="str">
        <f>'6th 6'!AE73</f>
        <v/>
      </c>
      <c r="R4141" s="181" t="str">
        <f>'6th 7'!AE73</f>
        <v/>
      </c>
      <c r="S4141" s="420"/>
      <c r="T4141" s="420"/>
      <c r="U4141" s="400"/>
      <c r="V4141" s="402"/>
      <c r="W4141" s="437"/>
      <c r="X4141" s="439"/>
      <c r="Y4141" s="406"/>
      <c r="Z4141" s="510"/>
    </row>
    <row r="4142" spans="1:26" ht="21" customHeight="1" thickTop="1" thickBot="1">
      <c r="A4142" s="435" t="s">
        <v>32</v>
      </c>
      <c r="B4142" s="435"/>
      <c r="C4142" s="435"/>
      <c r="D4142" s="435"/>
      <c r="E4142" s="435"/>
      <c r="F4142" s="435"/>
      <c r="G4142" s="435"/>
      <c r="H4142" s="435"/>
      <c r="I4142" s="435"/>
      <c r="J4142" s="435"/>
      <c r="K4142" s="435"/>
      <c r="L4142" s="435"/>
      <c r="M4142" s="435"/>
      <c r="N4142" s="435"/>
      <c r="O4142" s="435"/>
      <c r="P4142" s="435"/>
      <c r="Q4142" s="435"/>
      <c r="R4142" s="435"/>
      <c r="S4142" s="435"/>
      <c r="T4142" s="435"/>
      <c r="U4142" s="435"/>
      <c r="V4142" s="435"/>
      <c r="W4142" s="435"/>
      <c r="X4142" s="435"/>
      <c r="Y4142" s="435"/>
      <c r="Z4142" s="510"/>
    </row>
    <row r="4143" spans="1:26" ht="17.25" thickTop="1" thickBot="1">
      <c r="A4143" s="425" t="s">
        <v>48</v>
      </c>
      <c r="B4143" s="426"/>
      <c r="C4143" s="426"/>
      <c r="D4143" s="426"/>
      <c r="E4143" s="426"/>
      <c r="F4143" s="426"/>
      <c r="G4143" s="426"/>
      <c r="H4143" s="426"/>
      <c r="I4143" s="426"/>
      <c r="J4143" s="426"/>
      <c r="K4143" s="427"/>
      <c r="L4143" s="426" t="s">
        <v>49</v>
      </c>
      <c r="M4143" s="426"/>
      <c r="N4143" s="426"/>
      <c r="O4143" s="426"/>
      <c r="P4143" s="426"/>
      <c r="Q4143" s="426"/>
      <c r="R4143" s="426"/>
      <c r="S4143" s="426"/>
      <c r="T4143" s="426"/>
      <c r="U4143" s="427"/>
      <c r="V4143" s="160"/>
      <c r="W4143" s="428" t="s">
        <v>39</v>
      </c>
      <c r="X4143" s="428"/>
      <c r="Y4143" s="161"/>
      <c r="Z4143" s="510"/>
    </row>
    <row r="4144" spans="1:26" ht="17.25" thickTop="1">
      <c r="A4144" s="99" t="s">
        <v>22</v>
      </c>
      <c r="B4144" s="100"/>
      <c r="C4144" s="101">
        <f>'7th 1'!B4</f>
        <v>401</v>
      </c>
      <c r="D4144" s="101">
        <f>'7th 2'!B4</f>
        <v>402</v>
      </c>
      <c r="E4144" s="101">
        <f>'7th 3'!B4</f>
        <v>403</v>
      </c>
      <c r="F4144" s="101">
        <f>'7th 4'!B4</f>
        <v>404</v>
      </c>
      <c r="G4144" s="101">
        <f>'7th 5'!B4</f>
        <v>405</v>
      </c>
      <c r="H4144" s="101">
        <f>'7th 6'!B4</f>
        <v>406</v>
      </c>
      <c r="I4144" s="429" t="s">
        <v>0</v>
      </c>
      <c r="J4144" s="429" t="s">
        <v>3</v>
      </c>
      <c r="K4144" s="431" t="s">
        <v>2</v>
      </c>
      <c r="L4144" s="101">
        <f>'8th 1'!B4</f>
        <v>407</v>
      </c>
      <c r="M4144" s="101">
        <f>'8th 2'!B4</f>
        <v>408</v>
      </c>
      <c r="N4144" s="101">
        <f>'8th 3'!B4</f>
        <v>409</v>
      </c>
      <c r="O4144" s="101">
        <f>'8th 4'!B4</f>
        <v>410</v>
      </c>
      <c r="P4144" s="101">
        <f>'8th 5'!B4</f>
        <v>411</v>
      </c>
      <c r="Q4144" s="101">
        <f>'8th 6'!B4</f>
        <v>412</v>
      </c>
      <c r="R4144" s="101">
        <f>'8th 7'!B4</f>
        <v>0</v>
      </c>
      <c r="S4144" s="429" t="s">
        <v>0</v>
      </c>
      <c r="T4144" s="429" t="s">
        <v>3</v>
      </c>
      <c r="U4144" s="431" t="s">
        <v>2</v>
      </c>
      <c r="V4144" s="433" t="s">
        <v>62</v>
      </c>
      <c r="W4144" s="434"/>
      <c r="X4144" s="434"/>
      <c r="Y4144" s="162" t="str">
        <f>IF(X4145&gt;=4,"A+",IF(X4145&gt;=3.75,"A",IF(X4145&gt;=3.5,"A-",IF(X4145&gt;=3.25,"B+",IF(X4145&gt;=3,"B",IF(X4145&gt;=2.75,"B-",IF(X4145&gt;=2.5,"C+",IF(X4145&gt;=2,"C","F"))))))))</f>
        <v>F</v>
      </c>
      <c r="Z4144" s="510"/>
    </row>
    <row r="4145" spans="1:26" ht="65.25" customHeight="1">
      <c r="A4145" s="77" t="s">
        <v>63</v>
      </c>
      <c r="B4145" s="86"/>
      <c r="C4145" s="79">
        <f>IF('7th 1'!C73&gt;0,'7th 1'!D6,IF('7th 1'!K73&gt;0,'7th 1'!L6,IF('7th 1'!S73&gt;0,'7th 1'!T6,0)))</f>
        <v>0</v>
      </c>
      <c r="D4145" s="79">
        <f>IF('7th 2'!C73&gt;0,'7th 2'!D6,IF('7th 2'!K73&gt;0,'7th 2'!L6,IF('7th 2'!S73&gt;0,'7th 2'!T6,0)))</f>
        <v>0</v>
      </c>
      <c r="E4145" s="79">
        <f>IF('7th 3'!C73&gt;0,'7th 3'!D6,IF('7th 3'!K73&gt;0,'7th 3'!L6,IF('7th 3'!S73&gt;0,'7th 3'!T6,0)))</f>
        <v>0</v>
      </c>
      <c r="F4145" s="79">
        <f>IF('7th 4'!C73&gt;0,'7th 4'!D6,IF('7th 4'!K73&gt;0,'7th 4'!L6,IF('7th 4'!S73&gt;0,'7th 4'!T6,0)))</f>
        <v>0</v>
      </c>
      <c r="G4145" s="79">
        <f>IF('7th 5'!C73&gt;0,'7th 5'!D6,IF('7th 5'!K73&gt;0,'7th 5'!L6,IF('7th 5'!S73&gt;0,'7th 5'!T6,0)))</f>
        <v>0</v>
      </c>
      <c r="H4145" s="79">
        <f>IF('7th 6'!C73&gt;0,'7th 6'!D6,IF('7th 6'!K73&gt;0,'7th 6'!L6,IF('7th 6'!S73&gt;0,'7th 6'!T6,0)))</f>
        <v>0</v>
      </c>
      <c r="I4145" s="429"/>
      <c r="J4145" s="429"/>
      <c r="K4145" s="431"/>
      <c r="L4145" s="79">
        <f>IF('8th 1'!C73&gt;0,'8th 1'!D6,IF('8th 1'!K73&gt;0,'8th 1'!L6,IF('8th 1'!S73&gt;0,'8th 1'!T6,0)))</f>
        <v>0</v>
      </c>
      <c r="M4145" s="79">
        <f>IF('8th 2'!C73&gt;0,'8th 2'!D6,IF('8th 2'!K73&gt;0,'8th 2'!L6,IF('8th 2'!S73&gt;0,'8th 2'!T6,0)))</f>
        <v>0</v>
      </c>
      <c r="N4145" s="79">
        <f>IF('8th 3'!C73&gt;0,'8th 3'!D6,IF('8th 3'!K73&gt;0,'8th 3'!L6,IF('8th 3'!S73&gt;0,'8th 3'!T6,0)))</f>
        <v>0</v>
      </c>
      <c r="O4145" s="79">
        <f>IF('8th 4'!C73&gt;0,'8th 4'!D6,IF('8th 4'!K73&gt;0,'8th 4'!L6,IF('8th 4'!S73&gt;0,'8th 4'!T6,0)))</f>
        <v>0</v>
      </c>
      <c r="P4145" s="79">
        <f>IF('8th 5'!C73&gt;0,'8th 5'!D6,IF('8th 5'!K73&gt;0,'8th 5'!L6,IF('8th 5'!S73&gt;0,'8th 5'!T6,0)))</f>
        <v>0</v>
      </c>
      <c r="Q4145" s="79">
        <f>IF('8th 6'!C73&gt;0,'8th 6'!D6,IF('8th 6'!K73&gt;0,'8th 6'!L6,IF('8th 6'!S73&gt;0,'8th 6'!T6,0)))</f>
        <v>0</v>
      </c>
      <c r="R4145" s="79">
        <f>IF('8th 7'!C73&gt;0,'8th 7'!D6,IF('8th 7'!K73&gt;0,'8th 7'!L6,IF('8th 7'!S73&gt;0,'8th 7'!T6,0)))</f>
        <v>0</v>
      </c>
      <c r="S4145" s="429"/>
      <c r="T4145" s="429"/>
      <c r="U4145" s="431"/>
      <c r="V4145" s="335">
        <f>IF(I4147&gt;0,(V4150+V4132),0)</f>
        <v>0</v>
      </c>
      <c r="W4145" s="254">
        <f>IF(I4147&gt;0,(W4150+W4132),0)</f>
        <v>0</v>
      </c>
      <c r="X4145" s="336">
        <f>IF(S4147&gt;0,(W4145/126),IF(I4147&gt;0,(W4145/109.5),0))</f>
        <v>0</v>
      </c>
      <c r="Y4145" s="163">
        <f>IF(X4145&gt;=2.5,Y4144,IF(X4145&gt;=2.25,"C",IF(X4145&gt;=2,"D",IF(X4145=0,0,"F"))))</f>
        <v>0</v>
      </c>
      <c r="Z4145" s="510"/>
    </row>
    <row r="4146" spans="1:26" ht="17.25" customHeight="1">
      <c r="A4146" s="458" t="s">
        <v>27</v>
      </c>
      <c r="B4146" s="459"/>
      <c r="C4146" s="102">
        <f>IF('7th 1'!C73&gt;0,'7th 1'!H4,IF('7th 1'!K73&gt;0,'7th 1'!P4,IF('7th 1'!S73&gt;0,'7th 1'!X4,0)))</f>
        <v>0</v>
      </c>
      <c r="D4146" s="102">
        <f>IF('7th 2'!C73&gt;0,'7th 2'!H4,IF('7th 2'!K73&gt;0,'7th 2'!P4,IF('7th 2'!S73&gt;0,'7th 2'!X4,0)))</f>
        <v>0</v>
      </c>
      <c r="E4146" s="102">
        <f>IF('7th 3'!C73&gt;0,'7th 3'!H4,IF('7th 3'!K73&gt;0,'7th 3'!P4,IF('7th 3'!S73&gt;0,'7th 3'!X4,0)))</f>
        <v>0</v>
      </c>
      <c r="F4146" s="102">
        <f>IF('7th 4'!C73&gt;0,'7th 4'!H4,IF('7th 4'!K73&gt;0,'7th 4'!P4,IF('7th 4'!S73&gt;0,'7th 4'!X4,0)))</f>
        <v>0</v>
      </c>
      <c r="G4146" s="102">
        <f>IF('7th 5'!C73&gt;0,'7th 5'!H4,IF('7th 5'!K73&gt;0,'7th 5'!P4,IF('7th 5'!S73&gt;0,'7th 5'!X4,0)))</f>
        <v>0</v>
      </c>
      <c r="H4146" s="102">
        <f>IF('7th 6'!C73&gt;0,'7th 6'!H4,IF('7th 6'!K73&gt;0,'7th 6'!P4,IF('7th 6'!S73&gt;0,'7th 6'!X4,0)))</f>
        <v>0</v>
      </c>
      <c r="I4146" s="430"/>
      <c r="J4146" s="430"/>
      <c r="K4146" s="432"/>
      <c r="L4146" s="102">
        <f>IF('8th 1'!C73&gt;0,'8th 1'!H4,IF('8th 1'!K73&gt;0,'8th 1'!P4,IF('8th 1'!S73&gt;0,'8th 1'!X4,0)))</f>
        <v>0</v>
      </c>
      <c r="M4146" s="102">
        <f>IF('8th 2'!C73&gt;0,'8th 2'!H4,IF('8th 2'!K73&gt;0,'8th 2'!P4,IF('8th 2'!S73&gt;0,'8th 2'!X4,0)))</f>
        <v>0</v>
      </c>
      <c r="N4146" s="102">
        <f>IF('8th 3'!C73&gt;0,'8th 3'!H4,IF('8th 3'!K73&gt;0,'8th 3'!P4,IF('8th 3'!S73&gt;0,'8th 3'!X4,0)))</f>
        <v>0</v>
      </c>
      <c r="O4146" s="102">
        <f>IF('8th 4'!C73&gt;0,'8th 4'!H4,IF('8th 4'!K73&gt;0,'8th 4'!P4,IF('8th 4'!S73&gt;0,'8th 4'!X4,0)))</f>
        <v>0</v>
      </c>
      <c r="P4146" s="102">
        <f>IF('8th 5'!C73&gt;0,'8th 5'!H4,IF('8th 5'!K73&gt;0,'8th 5'!P4,IF('8th 5'!S73&gt;0,'8th 5'!X4,0)))</f>
        <v>0</v>
      </c>
      <c r="Q4146" s="102">
        <f>IF('8th 6'!C73&gt;0,'8th 6'!H4,IF('8th 6'!K73&gt;0,'8th 6'!P4,IF('8th 6'!S73&gt;0,'8th 6'!X4,0)))</f>
        <v>0</v>
      </c>
      <c r="R4146" s="102">
        <f>IF('8th 7'!C73&gt;0,'8th 7'!H4,IF('8th 7'!K73&gt;0,'8th 7'!P4,IF('8th 7'!S73&gt;0,'8th 7'!X4,0)))</f>
        <v>0</v>
      </c>
      <c r="S4146" s="430"/>
      <c r="T4146" s="430"/>
      <c r="U4146" s="432"/>
      <c r="V4146" s="460" t="s">
        <v>41</v>
      </c>
      <c r="W4146" s="461"/>
      <c r="X4146" s="461"/>
      <c r="Y4146" s="462"/>
      <c r="Z4146" s="510"/>
    </row>
    <row r="4147" spans="1:26" ht="18.75" customHeight="1" thickBot="1">
      <c r="A4147" s="463" t="s">
        <v>11</v>
      </c>
      <c r="B4147" s="464"/>
      <c r="C4147" s="102">
        <v>100</v>
      </c>
      <c r="D4147" s="102">
        <v>100</v>
      </c>
      <c r="E4147" s="102">
        <v>100</v>
      </c>
      <c r="F4147" s="102">
        <v>100</v>
      </c>
      <c r="G4147" s="102">
        <v>100</v>
      </c>
      <c r="H4147" s="102">
        <v>100</v>
      </c>
      <c r="I4147" s="465">
        <f>(C4151*C4146)+(D4151*D4146)+(E4151*E4146)+(F4151*F4146)+(G4151*G4146)+(H4151*H4146)</f>
        <v>0</v>
      </c>
      <c r="J4147" s="84"/>
      <c r="K4147" s="103" t="e">
        <f>IF(J4149&gt;=4,"A+",IF(J4149&gt;=3.75,"A",IF(J4149&gt;=3.5,"A-",IF(J4149&gt;=3.25,"B+",IF(J4149&gt;=3,"B",IF(J4149&gt;=2.75,"B-",IF(J4149&gt;=2.5,"C+",IF(J4149&gt;=2,"C","F"))))))))</f>
        <v>#DIV/0!</v>
      </c>
      <c r="L4147" s="102">
        <v>100</v>
      </c>
      <c r="M4147" s="102">
        <v>100</v>
      </c>
      <c r="N4147" s="102">
        <v>100</v>
      </c>
      <c r="O4147" s="102">
        <v>100</v>
      </c>
      <c r="P4147" s="102">
        <v>100</v>
      </c>
      <c r="Q4147" s="102">
        <v>100</v>
      </c>
      <c r="R4147" s="102">
        <v>100</v>
      </c>
      <c r="S4147" s="465">
        <f>(L4151*L4146)+(M4151*M4146)+(N4151*N4146)+(O4151*O4146)+(P4151*P4146)+(Q4151*Q4146)+(R4151*R4146)</f>
        <v>0</v>
      </c>
      <c r="T4147" s="84"/>
      <c r="U4147" s="103" t="e">
        <f>IF(T4149&gt;=4,"A+",IF(T4149&gt;=3.75,"A",IF(T4149&gt;=3.5,"A-",IF(T4149&gt;=3.25,"B+",IF(T4149&gt;=3,"B",IF(T4149&gt;=2.75,"B-",IF(T4149&gt;=2.5,"C+",IF(T4149&gt;=2,"C","F"))))))))</f>
        <v>#DIV/0!</v>
      </c>
      <c r="V4147" s="467" t="s">
        <v>29</v>
      </c>
      <c r="W4147" s="469" t="s">
        <v>0</v>
      </c>
      <c r="X4147" s="469" t="s">
        <v>3</v>
      </c>
      <c r="Y4147" s="421" t="s">
        <v>2</v>
      </c>
      <c r="Z4147" s="510"/>
    </row>
    <row r="4148" spans="1:26" ht="17.25" thickTop="1">
      <c r="A4148" s="77" t="s">
        <v>28</v>
      </c>
      <c r="B4148" s="86"/>
      <c r="C4148" s="104">
        <f>IF('7th 1'!C73&gt;0,'7th 1'!C73,IF('7th 1'!K73&gt;0,'7th 1'!K73,IF('7th 1'!S73&gt;0,'7th 1'!S73,0)))</f>
        <v>0</v>
      </c>
      <c r="D4148" s="104">
        <f>IF('7th 2'!C73&gt;0,'7th 2'!C73,IF('7th 2'!K73&gt;0,'7th 2'!K73,IF('7th 2'!S73&gt;0,'7th 2'!S73,0)))</f>
        <v>0</v>
      </c>
      <c r="E4148" s="104">
        <f>IF('7th 3'!C73&gt;0,'7th 3'!C73,IF('7th 3'!K73&gt;0,'7th 3'!K73,IF('7th 3'!S73&gt;0,'7th 3'!S73,0)))</f>
        <v>0</v>
      </c>
      <c r="F4148" s="104">
        <f>IF('7th 4'!C73&gt;0,'7th 4'!C73,IF('7th 4'!K73&gt;0,'7th 4'!K73,IF('7th 4'!S73&gt;0,'7th 4'!S73,0)))</f>
        <v>0</v>
      </c>
      <c r="G4148" s="104">
        <f>IF('7th 5'!C73&gt;0,'7th 5'!C73,IF('7th 5'!K73&gt;0,'7th 5'!K73,IF('7th 5'!S73&gt;0,'7th 5'!S73,0)))</f>
        <v>0</v>
      </c>
      <c r="H4148" s="104">
        <f>IF('7th 6'!C73&gt;0,'7th 6'!C73,IF('7th 6'!K73&gt;0,'7th 6'!K73,IF('7th 6'!S73&gt;0,'7th 6'!S73,0)))</f>
        <v>0</v>
      </c>
      <c r="I4148" s="466"/>
      <c r="J4148" s="98"/>
      <c r="K4148" s="90"/>
      <c r="L4148" s="104">
        <f>IF('8th 1'!C73&gt;0,'8th 1'!C73,IF('8th 1'!K73&gt;0,'8th 1'!K73,IF('8th 1'!S73&gt;0,'8th 1'!S73,0)))</f>
        <v>0</v>
      </c>
      <c r="M4148" s="104">
        <f>IF('8th 2'!C73&gt;0,'8th 2'!C73,IF('8th 2'!K73&gt;0,'8th 2'!K73,IF('8th 2'!S73&gt;0,'8th 2'!S73,0)))</f>
        <v>0</v>
      </c>
      <c r="N4148" s="104">
        <f>IF('8th 3'!C73&gt;0,'8th 3'!C73,IF('8th 3'!K73&gt;0,'8th 3'!K73,IF('8th 3'!S73&gt;0,'8th 3'!S73,0)))</f>
        <v>0</v>
      </c>
      <c r="O4148" s="104">
        <f>IF('8th 4'!C73&gt;0,'8th 4'!C73,IF('8th 4'!K73&gt;0,'8th 4'!K73,IF('8th 4'!S73&gt;0,'8th 4'!S73,0)))</f>
        <v>0</v>
      </c>
      <c r="P4148" s="104">
        <f>IF('8th 5'!C73&gt;0,'8th 5'!C73,IF('8th 5'!K73&gt;0,'8th 5'!K73,IF('8th 5'!S73&gt;0,'8th 5'!S73,0)))</f>
        <v>0</v>
      </c>
      <c r="Q4148" s="104">
        <f>IF('8th 6'!C73&gt;0,'8th 6'!C73,IF('8th 6'!K73&gt;0,'8th 6'!K73,IF('8th 6'!S73&gt;0,'8th 6'!S73,0)))</f>
        <v>0</v>
      </c>
      <c r="R4148" s="104">
        <f>IF('8th 7'!C73&gt;0,'8th 7'!C73,IF('8th 7'!K73&gt;0,'8th 7'!K73,IF('8th 7'!S73&gt;0,'8th 7'!S73,0)))</f>
        <v>0</v>
      </c>
      <c r="S4148" s="466"/>
      <c r="T4148" s="98"/>
      <c r="U4148" s="90"/>
      <c r="V4148" s="468"/>
      <c r="W4148" s="470"/>
      <c r="X4148" s="471"/>
      <c r="Y4148" s="422"/>
      <c r="Z4148" s="510"/>
    </row>
    <row r="4149" spans="1:26" ht="17.25">
      <c r="A4149" s="423" t="s">
        <v>26</v>
      </c>
      <c r="B4149" s="91" t="s">
        <v>60</v>
      </c>
      <c r="C4149" s="104">
        <f>IF('7th 1'!C73&gt;0,'7th 1'!J73,IF('7th 1'!K73&gt;0,'7th 1'!R73,IF('7th 1'!S73&gt;0,'7th 1'!Z73,0)))</f>
        <v>0</v>
      </c>
      <c r="D4149" s="104">
        <f>IF('7th 2'!C73&gt;0,'7th 2'!J73,IF('7th 2'!K73&gt;0,'7th 2'!R73,IF('7th 2'!S73&gt;0,'7th 2'!Z73,0)))</f>
        <v>0</v>
      </c>
      <c r="E4149" s="104">
        <f>IF('7th 3'!C73&gt;0,'7th 3'!J73,IF('7th 3'!K73&gt;0,'7th 3'!R73,IF('7th 3'!S73&gt;0,'7th 3'!Z73,0)))</f>
        <v>0</v>
      </c>
      <c r="F4149" s="104">
        <f>IF('7th 4'!C73&gt;0,'7th 4'!J73,IF('7th 4'!K73&gt;0,'7th 4'!R73,IF('7th 4'!S73&gt;0,'7th 4'!Z73,0)))</f>
        <v>0</v>
      </c>
      <c r="G4149" s="104">
        <f>IF('7th 5'!C73&gt;0,'7th 5'!J73,IF('7th 5'!K73&gt;0,'7th 5'!R73,IF('7th 5'!S73&gt;0,'7th 5'!Z73,0)))</f>
        <v>0</v>
      </c>
      <c r="H4149" s="104">
        <f>IF('7th 6'!C73&gt;0,'7th 6'!J73,IF('7th 6'!K73&gt;0,'7th 6'!R73,IF('7th 6'!S73&gt;0,'7th 6'!Z73,0)))</f>
        <v>0</v>
      </c>
      <c r="I4149" s="466"/>
      <c r="J4149" s="440" t="e">
        <f>I4147/(C4146+D4146+E4146+F4146+G4146+H4146)</f>
        <v>#DIV/0!</v>
      </c>
      <c r="K4149" s="442" t="e">
        <f>IF(J4149&gt;=2.5,K4147,IF(J4149&gt;=2.25,"C",IF(J4149&gt;=2,"D",IF(J4149=0,0,"F"))))</f>
        <v>#DIV/0!</v>
      </c>
      <c r="L4149" s="104">
        <f>IF('8th 1'!C73&gt;0,'8th 1'!J73,IF('8th 1'!K73&gt;0,'8th 1'!R73,IF('8th 1'!S73&gt;0,'8th 1'!Z73,0)))</f>
        <v>0</v>
      </c>
      <c r="M4149" s="104">
        <f>IF('8th 2'!C73&gt;0,'8th 2'!J73,IF('8th 2'!K73&gt;0,'8th 2'!R73,IF('8th 2'!S73&gt;0,'8th 2'!Z73,0)))</f>
        <v>0</v>
      </c>
      <c r="N4149" s="104">
        <f>IF('8th 3'!C73&gt;0,'8th 3'!J73,IF('8th 3'!K73&gt;0,'8th 3'!R73,IF('8th 3'!S73&gt;0,'8th 3'!Z73,0)))</f>
        <v>0</v>
      </c>
      <c r="O4149" s="104">
        <f>IF('8th 4'!C73&gt;0,'8th 4'!J73,IF('8th 4'!K73&gt;0,'8th 4'!R73,IF('8th 4'!S73&gt;0,'8th 4'!Z73,0)))</f>
        <v>0</v>
      </c>
      <c r="P4149" s="104">
        <f>IF('8th 5'!C73&gt;0,'8th 5'!J73,IF('8th 5'!K73&gt;0,'8th 5'!R73,IF('8th 5'!S73&gt;0,'8th 5'!Z73,0)))</f>
        <v>0</v>
      </c>
      <c r="Q4149" s="104">
        <f>IF('8th 6'!C73&gt;0,'8th 6'!J73,IF('8th 6'!K73&gt;0,'8th 6'!R73,IF('8th 6'!S73&gt;0,'8th 6'!Z73,0)))</f>
        <v>0</v>
      </c>
      <c r="R4149" s="104">
        <f>IF('8th 7'!C73&gt;0,'8th 7'!J73,IF('8th 7'!K73&gt;0,'8th 7'!R73,IF('8th 7'!S73&gt;0,'8th 7'!Z73,0)))</f>
        <v>0</v>
      </c>
      <c r="S4149" s="466"/>
      <c r="T4149" s="440" t="e">
        <f>S4147/(L4146+M4146+N4146+O4146+P4146+Q4146+R4146)</f>
        <v>#DIV/0!</v>
      </c>
      <c r="U4149" s="442" t="e">
        <f>IF(T4149&gt;=2.5,U4147,IF(T4149&gt;=2.25,"C",IF(T4149&gt;=2,"D",IF(T4149=0,0,"F"))))</f>
        <v>#DIV/0!</v>
      </c>
      <c r="V4149" s="454" t="s">
        <v>40</v>
      </c>
      <c r="W4149" s="443"/>
      <c r="X4149" s="443"/>
      <c r="Y4149" s="455"/>
      <c r="Z4149" s="510"/>
    </row>
    <row r="4150" spans="1:26" ht="16.5" customHeight="1">
      <c r="A4150" s="424"/>
      <c r="B4150" s="91" t="s">
        <v>67</v>
      </c>
      <c r="C4150" s="117">
        <f>'7th 1'!AA73</f>
        <v>0</v>
      </c>
      <c r="D4150" s="117">
        <f>'7th 2'!AA73</f>
        <v>0</v>
      </c>
      <c r="E4150" s="117">
        <f>'7th 3'!AA73</f>
        <v>0</v>
      </c>
      <c r="F4150" s="117">
        <f>'7th 4'!AA73</f>
        <v>0</v>
      </c>
      <c r="G4150" s="117">
        <f>'7th 5'!AA73</f>
        <v>0</v>
      </c>
      <c r="H4150" s="117">
        <f>'7th 6'!AA73</f>
        <v>0</v>
      </c>
      <c r="I4150" s="466"/>
      <c r="J4150" s="453"/>
      <c r="K4150" s="442"/>
      <c r="L4150" s="117">
        <f>'8th 1'!AA73</f>
        <v>0</v>
      </c>
      <c r="M4150" s="117">
        <f>'8th 2'!AA73</f>
        <v>0</v>
      </c>
      <c r="N4150" s="117">
        <f>'8th 3'!AA73</f>
        <v>0</v>
      </c>
      <c r="O4150" s="117">
        <f>'8th 4'!AA73</f>
        <v>0</v>
      </c>
      <c r="P4150" s="117">
        <f>'8th 5'!AA73</f>
        <v>0</v>
      </c>
      <c r="Q4150" s="117">
        <f>'8th 6'!AA73</f>
        <v>0</v>
      </c>
      <c r="R4150" s="117">
        <f>'8th 7'!AA73</f>
        <v>0</v>
      </c>
      <c r="S4150" s="466"/>
      <c r="T4150" s="453"/>
      <c r="U4150" s="442"/>
      <c r="V4150" s="444">
        <f>IF((C4151+C4153)=0,0,C4146)+IF((D4151+D4153)=0,0,D4146)+IF((E4151+E4153)=0,0,E4146)+IF((F4151+F4153)=0,0,F4146)+IF((G4151+G4153)=0,0,G4146)+IF((H4151+H4153)=0,0,H4146)+IF((L4151+L4153)=0,0,L4146)+IF((M4151+M4153)=0,0,M4146)+IF((N4151+N4153)=0,0,N4146)+IF((O4151+O4153)=0,0,O4146)+IF((P4151+P4153)=0,0,P4146)+IF((Q4151+Q4153)=0,0,Q4146)+IF((R4151+R4153)=0,0,R4146)+IF(I4157&gt;0,1.5,0)</f>
        <v>0</v>
      </c>
      <c r="W4150" s="457">
        <f>I4147+S4147+(I4157*1.5)</f>
        <v>0</v>
      </c>
      <c r="X4150" s="440" t="e">
        <f>IF(S4147&gt;0,(W4150/31.5),J4149)</f>
        <v>#DIV/0!</v>
      </c>
      <c r="Y4150" s="164" t="e">
        <f>IF(X4150&gt;=4,"A+",IF(X4150&gt;=3.75,"A",IF(X4150&gt;=3.5,"A-",IF(X4150&gt;=3.25,"B+",IF(X4150&gt;=3,"B",IF(X4150&gt;=2.75,"B-",IF(X4150&gt;=2.5,"C+",IF(X4150&gt;=2,"C","F"))))))))</f>
        <v>#DIV/0!</v>
      </c>
      <c r="Z4150" s="510"/>
    </row>
    <row r="4151" spans="1:26" ht="16.5">
      <c r="A4151" s="424"/>
      <c r="B4151" s="91" t="s">
        <v>1</v>
      </c>
      <c r="C4151" s="104">
        <f>'7th 1'!AC73</f>
        <v>0</v>
      </c>
      <c r="D4151" s="104">
        <f>'7th 2'!AC73</f>
        <v>0</v>
      </c>
      <c r="E4151" s="104">
        <f>'7th 3'!AC73</f>
        <v>0</v>
      </c>
      <c r="F4151" s="104">
        <f>'7th 4'!AC73</f>
        <v>0</v>
      </c>
      <c r="G4151" s="104">
        <f>'7th 5'!AC73</f>
        <v>0</v>
      </c>
      <c r="H4151" s="104">
        <f>'7th 6'!AC73</f>
        <v>0</v>
      </c>
      <c r="I4151" s="466"/>
      <c r="J4151" s="98"/>
      <c r="K4151" s="112"/>
      <c r="L4151" s="104">
        <f>'8th 1'!AC73</f>
        <v>0</v>
      </c>
      <c r="M4151" s="104">
        <f>'8th 2'!AC73</f>
        <v>0</v>
      </c>
      <c r="N4151" s="104">
        <f>'8th 3'!AC73</f>
        <v>0</v>
      </c>
      <c r="O4151" s="104">
        <f>'8th 4'!AC73</f>
        <v>0</v>
      </c>
      <c r="P4151" s="104">
        <f>'8th 5'!AC73</f>
        <v>0</v>
      </c>
      <c r="Q4151" s="104">
        <f>'8th 6'!AC73</f>
        <v>0</v>
      </c>
      <c r="R4151" s="104">
        <f>'8th 7'!AC73</f>
        <v>0</v>
      </c>
      <c r="S4151" s="466"/>
      <c r="T4151" s="98"/>
      <c r="V4151" s="456"/>
      <c r="W4151" s="448"/>
      <c r="X4151" s="441"/>
      <c r="Y4151" s="451" t="e">
        <f>IF(S4147&gt;0,(IF(X4150&gt;=2.5,Y4150,IF(X4150&gt;=2.25,"C",IF(X4150&gt;=2,"D","F")))),K4149)</f>
        <v>#DIV/0!</v>
      </c>
      <c r="Z4151" s="510"/>
    </row>
    <row r="4152" spans="1:26" ht="16.5">
      <c r="A4152" s="424"/>
      <c r="B4152" s="91" t="s">
        <v>2</v>
      </c>
      <c r="C4152" s="104" t="str">
        <f>'7th 1'!AB73</f>
        <v/>
      </c>
      <c r="D4152" s="104" t="str">
        <f>'7th 2'!AB73</f>
        <v/>
      </c>
      <c r="E4152" s="104" t="str">
        <f>'7th 3'!AB73</f>
        <v/>
      </c>
      <c r="F4152" s="104" t="str">
        <f>'7th 4'!AB73</f>
        <v/>
      </c>
      <c r="G4152" s="104" t="str">
        <f>'7th 5'!AB73</f>
        <v/>
      </c>
      <c r="H4152" s="104" t="str">
        <f>'7th 6'!AB73</f>
        <v/>
      </c>
      <c r="I4152" s="466"/>
      <c r="J4152" s="98"/>
      <c r="K4152" s="90"/>
      <c r="L4152" s="104" t="str">
        <f>'8th 1'!AB73</f>
        <v/>
      </c>
      <c r="M4152" s="104" t="str">
        <f>'8th 2'!AB73</f>
        <v/>
      </c>
      <c r="N4152" s="104" t="str">
        <f>'8th 3'!AB73</f>
        <v/>
      </c>
      <c r="O4152" s="104" t="str">
        <f>'8th 4'!AB73</f>
        <v/>
      </c>
      <c r="P4152" s="104" t="str">
        <f>'8th 5'!AB73</f>
        <v/>
      </c>
      <c r="Q4152" s="104" t="str">
        <f>'8th 6'!AB73</f>
        <v/>
      </c>
      <c r="R4152" s="104" t="str">
        <f>'8th 7'!AB73</f>
        <v/>
      </c>
      <c r="S4152" s="466"/>
      <c r="T4152" s="98"/>
      <c r="U4152" s="90"/>
      <c r="V4152" s="446"/>
      <c r="W4152" s="449"/>
      <c r="X4152" s="450"/>
      <c r="Y4152" s="452"/>
      <c r="Z4152" s="510"/>
    </row>
    <row r="4153" spans="1:26" ht="16.5">
      <c r="A4153" s="413" t="s">
        <v>127</v>
      </c>
      <c r="B4153" s="91" t="s">
        <v>1</v>
      </c>
      <c r="C4153" s="104" t="str">
        <f>'7th 1'!AD73</f>
        <v>3.65</v>
      </c>
      <c r="D4153" s="104">
        <f>'7th 2'!AD73</f>
        <v>0</v>
      </c>
      <c r="E4153" s="104">
        <f>'7th 3'!AD73</f>
        <v>0</v>
      </c>
      <c r="F4153" s="104">
        <f>'7th 4'!AD73</f>
        <v>0</v>
      </c>
      <c r="G4153" s="104">
        <f>'7th 5'!AD73</f>
        <v>0</v>
      </c>
      <c r="H4153" s="104">
        <f>'7th 6'!AD73</f>
        <v>0</v>
      </c>
      <c r="I4153" s="415">
        <f>(C4153*C4146)+(D4153*D4146)+(E4153*E4146)+(F4153*F4146)+(G4153*G4146)+(H4153*H4146)</f>
        <v>0</v>
      </c>
      <c r="J4153" s="417">
        <f>IF(C4153&gt;0,(C4151*C4146),0)+IF(D4153&gt;0,(D4151*D4146),0)+IF(E4153&gt;0,(E4151*E4146),0)+IF(F4153&gt;0,(F4151*F4146),0)+IF(G4153&gt;0,(G4151*G4146),0)+IF(H4153&gt;0,(H4151*H4146),0)</f>
        <v>0</v>
      </c>
      <c r="K4153" s="418">
        <f>IF(C4153&gt;C4151,((C4153*C4146)-(C4151*C4146)),0)+IF(D4153&gt;D4151,((D4153*D4146)-(D4151*D4146)),0)+IF(E4153&gt;E4151,((E4153*E4146)-(E4151*E4146)),0)+IF(F4153&gt;F4151,((F4153*F4146)-(F4151*F4146)),0)+IF(G4153&gt;G4151,((G4153*G4146)-(G4151*G4146)),0)+IF(H4153&gt;H4151,((H4153*H4146)-(H4151*H4146)),0)</f>
        <v>0</v>
      </c>
      <c r="L4153" s="165">
        <f>'8th 1'!AD73</f>
        <v>0</v>
      </c>
      <c r="M4153" s="104">
        <f>'8th 2'!AD73</f>
        <v>0</v>
      </c>
      <c r="N4153" s="104">
        <f>'8th 3'!AD73</f>
        <v>0</v>
      </c>
      <c r="O4153" s="104">
        <f>'8th 4'!AD73</f>
        <v>0</v>
      </c>
      <c r="P4153" s="104">
        <f>'8th 5'!AD73</f>
        <v>0</v>
      </c>
      <c r="Q4153" s="104">
        <f>'8th 6'!AD73</f>
        <v>0</v>
      </c>
      <c r="R4153" s="104">
        <f>'8th 7'!AD73</f>
        <v>0</v>
      </c>
      <c r="S4153" s="403">
        <f>(L4153*L4146)+(M4153*M4146)+(N4153*N4146)+(O4153*O4146)+(P4153*P4146)+(Q4153*Q4146)+(R4153*R4146)</f>
        <v>0</v>
      </c>
      <c r="T4153" s="417">
        <f>IF(L4153&gt;0,(L4151*L4146),0)+IF(M4153&gt;0,(M4151*M4146),0)+IF(N4153&gt;0,(N4151*N4146),0)+IF(O4153&gt;0,(O4151*O4146),0)+IF(P4153&gt;0,(P4151*P4146),0)+IF(Q4153&gt;0,(Q4151*Q4146),0)+IF(R4153&gt;0,(R4151*R4146),0)</f>
        <v>0</v>
      </c>
      <c r="U4153" s="399">
        <f>IF(L4153&gt;L4151,((L4153*L4146)-(L4151*L4146)),0)+IF(M4153&gt;M4151,((M4153*M4146)-(M4151*M4146)),0)+IF(N4153&gt;N4151,((N4153*N4146)-(N4151*N4146)),0)+IF(O4153&gt;O4151,((O4153*O4146)-(O4151*O4146)),0)+IF(P4153&gt;P4151,((P4153*P4146)-(P4151*P4146)),0)+IF(Q4153&gt;Q4151,((Q4153*Q4146)-(Q4151*Q4146)),0)+IF(R4153&gt;R4151,((R4153*R4146)-(R4151*R4146)),0)</f>
        <v>0</v>
      </c>
      <c r="V4153" s="401">
        <f>I4153+S4153</f>
        <v>0</v>
      </c>
      <c r="W4153" s="403">
        <f>J4153+T4153</f>
        <v>0</v>
      </c>
      <c r="X4153" s="403">
        <f>K4153+U4153</f>
        <v>0</v>
      </c>
      <c r="Y4153" s="405">
        <f>IF(V4145&gt;0,(X4153+Y4140),0)</f>
        <v>0</v>
      </c>
      <c r="Z4153" s="510"/>
    </row>
    <row r="4154" spans="1:26" ht="15.75" customHeight="1" thickBot="1">
      <c r="A4154" s="414"/>
      <c r="B4154" s="157" t="s">
        <v>23</v>
      </c>
      <c r="C4154" s="180" t="str">
        <f>'7th 1'!AE73</f>
        <v>Imp:</v>
      </c>
      <c r="D4154" s="180" t="str">
        <f>'7th 2'!AE73</f>
        <v/>
      </c>
      <c r="E4154" s="180" t="str">
        <f>'7th 3'!AE73</f>
        <v/>
      </c>
      <c r="F4154" s="180" t="str">
        <f>'7th 4'!AE73</f>
        <v/>
      </c>
      <c r="G4154" s="180" t="str">
        <f>'7th 5'!AE73</f>
        <v/>
      </c>
      <c r="H4154" s="180" t="str">
        <f>'7th 6'!AE73</f>
        <v/>
      </c>
      <c r="I4154" s="416"/>
      <c r="J4154" s="416"/>
      <c r="K4154" s="419"/>
      <c r="L4154" s="180" t="str">
        <f>'8th 1'!AE73</f>
        <v/>
      </c>
      <c r="M4154" s="180" t="str">
        <f>'8th 2'!AE73</f>
        <v/>
      </c>
      <c r="N4154" s="180" t="str">
        <f>'8th 3'!AE73</f>
        <v/>
      </c>
      <c r="O4154" s="180" t="str">
        <f>'8th 4'!AE73</f>
        <v/>
      </c>
      <c r="P4154" s="180" t="str">
        <f>'8th 5'!AE73</f>
        <v/>
      </c>
      <c r="Q4154" s="180" t="str">
        <f>'8th 6'!AE73</f>
        <v/>
      </c>
      <c r="R4154" s="180" t="str">
        <f>'8th 7'!AE73</f>
        <v/>
      </c>
      <c r="S4154" s="420"/>
      <c r="T4154" s="420"/>
      <c r="U4154" s="400"/>
      <c r="V4154" s="402"/>
      <c r="W4154" s="404"/>
      <c r="X4154" s="404"/>
      <c r="Y4154" s="406"/>
      <c r="Z4154" s="510"/>
    </row>
    <row r="4155" spans="1:26" ht="9.75" customHeight="1" thickTop="1" thickBot="1">
      <c r="C4155" s="53"/>
      <c r="D4155" s="53"/>
      <c r="E4155" s="53"/>
      <c r="F4155" s="53"/>
      <c r="G4155" s="53"/>
      <c r="H4155" s="53"/>
      <c r="L4155" s="53"/>
      <c r="M4155" s="53"/>
      <c r="N4155" s="53"/>
      <c r="O4155" s="53"/>
      <c r="P4155" s="53"/>
      <c r="Q4155" s="53"/>
      <c r="R4155" s="53"/>
      <c r="V4155" s="53"/>
      <c r="W4155" s="53"/>
      <c r="X4155" s="53"/>
      <c r="Y4155" s="53"/>
    </row>
    <row r="4156" spans="1:26" ht="18.75" thickTop="1">
      <c r="A4156" s="407" t="s">
        <v>33</v>
      </c>
      <c r="B4156" s="408"/>
      <c r="C4156" s="376" t="s">
        <v>35</v>
      </c>
      <c r="D4156" s="380"/>
      <c r="E4156" s="376" t="s">
        <v>30</v>
      </c>
      <c r="F4156" s="380"/>
      <c r="G4156" s="376" t="s">
        <v>31</v>
      </c>
      <c r="H4156" s="380"/>
      <c r="I4156" s="376" t="s">
        <v>32</v>
      </c>
      <c r="J4156" s="411"/>
      <c r="K4156" s="411"/>
      <c r="L4156" s="412"/>
      <c r="M4156" s="370" t="s">
        <v>50</v>
      </c>
      <c r="N4156" s="371"/>
      <c r="O4156" s="376" t="s">
        <v>0</v>
      </c>
      <c r="P4156" s="377"/>
      <c r="Q4156" s="169" t="s">
        <v>29</v>
      </c>
      <c r="R4156" s="378" t="s">
        <v>216</v>
      </c>
      <c r="S4156" s="379"/>
      <c r="T4156" s="379"/>
      <c r="U4156" s="380"/>
      <c r="V4156" s="381" t="s">
        <v>2</v>
      </c>
      <c r="W4156" s="382"/>
      <c r="X4156" s="170"/>
      <c r="Y4156" s="171"/>
    </row>
    <row r="4157" spans="1:26" s="113" customFormat="1" ht="18" customHeight="1">
      <c r="A4157" s="409"/>
      <c r="B4157" s="410"/>
      <c r="C4157" s="383">
        <f>'viva-1'!K71</f>
        <v>0</v>
      </c>
      <c r="D4157" s="384"/>
      <c r="E4157" s="383">
        <f>'viva-2'!K71</f>
        <v>0</v>
      </c>
      <c r="F4157" s="384"/>
      <c r="G4157" s="385">
        <f>'viva-3'!K71</f>
        <v>0</v>
      </c>
      <c r="H4157" s="384"/>
      <c r="I4157" s="383">
        <f>'viva-4'!K71</f>
        <v>0</v>
      </c>
      <c r="J4157" s="386"/>
      <c r="K4157" s="386"/>
      <c r="L4157" s="387"/>
      <c r="M4157" s="372"/>
      <c r="N4157" s="373"/>
      <c r="O4157" s="388">
        <f>W4145+Y4153</f>
        <v>0</v>
      </c>
      <c r="P4157" s="389"/>
      <c r="Q4157" s="397">
        <f>V4145</f>
        <v>0</v>
      </c>
      <c r="R4157" s="392">
        <f>O4157/126</f>
        <v>0</v>
      </c>
      <c r="S4157" s="393"/>
      <c r="T4157" s="393"/>
      <c r="U4157" s="394"/>
      <c r="V4157" s="359">
        <f>IF(R4157&gt;=2.5,Y4157,IF(R4157&gt;=2.25,"C",IF(R4157&gt;=2,"D",IF(R4157=0,0,"F"))))</f>
        <v>0</v>
      </c>
      <c r="W4157" s="360"/>
      <c r="X4157" s="172"/>
      <c r="Y4157" s="173" t="str">
        <f>IF(R4157&gt;=4,"A+",IF(R4157&gt;=3.75,"A",IF(R4157&gt;=3.5,"A-",IF(R4157&gt;=3.25,"B+",IF(R4157&gt;=3,"B",IF(R4157&gt;=2.75,"B-",IF(R4157&gt;=2.5,"C+",IF(R4157&gt;=2,"C","F"))))))))</f>
        <v>F</v>
      </c>
      <c r="Z4157" s="174"/>
    </row>
    <row r="4158" spans="1:26" ht="16.5" customHeight="1" thickBot="1">
      <c r="A4158" s="363" t="s">
        <v>34</v>
      </c>
      <c r="B4158" s="364"/>
      <c r="C4158" s="365" t="s">
        <v>1</v>
      </c>
      <c r="D4158" s="366"/>
      <c r="E4158" s="367">
        <f>C4157+E4157+G4157+I4157</f>
        <v>0</v>
      </c>
      <c r="F4158" s="368"/>
      <c r="G4158" s="365" t="s">
        <v>0</v>
      </c>
      <c r="H4158" s="366"/>
      <c r="I4158" s="367">
        <f>E4158*1.5</f>
        <v>0</v>
      </c>
      <c r="J4158" s="369"/>
      <c r="K4158" s="369"/>
      <c r="L4158" s="368"/>
      <c r="M4158" s="374"/>
      <c r="N4158" s="375"/>
      <c r="O4158" s="390"/>
      <c r="P4158" s="391"/>
      <c r="Q4158" s="398"/>
      <c r="R4158" s="395"/>
      <c r="S4158" s="395"/>
      <c r="T4158" s="395"/>
      <c r="U4158" s="396"/>
      <c r="V4158" s="361"/>
      <c r="W4158" s="362"/>
      <c r="X4158" s="175"/>
      <c r="Y4158" s="176"/>
    </row>
    <row r="4159" spans="1:26" ht="30" customHeight="1" thickTop="1">
      <c r="B4159" s="54"/>
      <c r="C4159" s="54"/>
      <c r="D4159" s="514" t="s">
        <v>24</v>
      </c>
      <c r="E4159" s="514"/>
      <c r="F4159" s="514"/>
      <c r="G4159" s="514"/>
      <c r="H4159" s="514"/>
      <c r="I4159" s="514"/>
      <c r="J4159" s="514"/>
      <c r="K4159" s="514"/>
      <c r="L4159" s="514"/>
      <c r="M4159" s="514"/>
      <c r="N4159" s="514"/>
      <c r="O4159" s="514"/>
      <c r="P4159" s="514"/>
      <c r="Q4159" s="514"/>
      <c r="R4159" s="514"/>
      <c r="S4159" s="514"/>
      <c r="T4159" s="55" t="s">
        <v>36</v>
      </c>
      <c r="U4159" s="56"/>
      <c r="V4159" s="515">
        <f>'1st 1'!R74</f>
        <v>0</v>
      </c>
      <c r="W4159" s="516"/>
      <c r="X4159" s="516"/>
      <c r="Y4159" s="516"/>
    </row>
    <row r="4160" spans="1:26" ht="18.75">
      <c r="A4160" s="57"/>
      <c r="B4160" s="58"/>
      <c r="C4160" s="59" t="s">
        <v>4</v>
      </c>
      <c r="D4160" s="60" t="s">
        <v>71</v>
      </c>
      <c r="E4160" s="60"/>
      <c r="F4160" s="53"/>
      <c r="G4160" s="61"/>
      <c r="H4160" s="517" t="s">
        <v>73</v>
      </c>
      <c r="I4160" s="518"/>
      <c r="J4160" s="518"/>
      <c r="K4160" s="518"/>
      <c r="L4160" s="518"/>
      <c r="M4160" s="518"/>
      <c r="N4160" s="518"/>
      <c r="O4160" s="62"/>
      <c r="P4160" s="62"/>
      <c r="Q4160" s="62"/>
      <c r="R4160" s="53"/>
      <c r="S4160" s="63"/>
      <c r="T4160" s="55" t="s">
        <v>37</v>
      </c>
      <c r="U4160" s="56"/>
      <c r="V4160" s="519">
        <f>'1st 1'!A74</f>
        <v>0</v>
      </c>
      <c r="W4160" s="516"/>
      <c r="X4160" s="516"/>
      <c r="Y4160" s="516"/>
    </row>
    <row r="4161" spans="1:26" ht="18.75">
      <c r="A4161" s="57"/>
      <c r="B4161" s="58"/>
      <c r="C4161" s="59" t="s">
        <v>5</v>
      </c>
      <c r="D4161" s="60" t="s">
        <v>66</v>
      </c>
      <c r="E4161" s="60"/>
      <c r="F4161" s="64"/>
      <c r="G4161" s="53"/>
      <c r="H4161" s="61"/>
      <c r="I4161" s="65"/>
      <c r="J4161" s="520">
        <f>'1st 1'!A4956</f>
        <v>0</v>
      </c>
      <c r="K4161" s="521"/>
      <c r="L4161" s="521"/>
      <c r="M4161" s="521"/>
      <c r="N4161" s="62"/>
      <c r="O4161" s="62"/>
      <c r="P4161" s="53"/>
      <c r="Q4161" s="53"/>
      <c r="R4161" s="53"/>
      <c r="S4161" s="63"/>
      <c r="T4161" s="55" t="s">
        <v>38</v>
      </c>
      <c r="U4161" s="56"/>
      <c r="V4161" s="56"/>
      <c r="W4161" s="56"/>
      <c r="X4161" s="56"/>
      <c r="Y4161" s="66">
        <f>'1st 1'!S74</f>
        <v>0</v>
      </c>
    </row>
    <row r="4162" spans="1:26" ht="18.75">
      <c r="A4162" s="57"/>
      <c r="B4162" s="58"/>
      <c r="C4162" s="59" t="s">
        <v>6</v>
      </c>
      <c r="D4162" s="60" t="s">
        <v>14</v>
      </c>
      <c r="E4162" s="58"/>
      <c r="F4162" s="67" t="s">
        <v>7</v>
      </c>
      <c r="G4162" s="68">
        <f>'1st 1'!B74</f>
        <v>0</v>
      </c>
      <c r="H4162" s="69"/>
      <c r="I4162" s="70"/>
      <c r="J4162" s="70"/>
      <c r="K4162" s="70"/>
      <c r="L4162" s="53"/>
      <c r="M4162" s="53"/>
      <c r="N4162" s="53"/>
      <c r="O4162" s="53"/>
      <c r="P4162" s="53"/>
      <c r="Q4162" s="53"/>
      <c r="R4162" s="53"/>
      <c r="V4162" s="53"/>
      <c r="W4162" s="53"/>
      <c r="X4162" s="53"/>
      <c r="Y4162" s="53"/>
    </row>
    <row r="4163" spans="1:26" ht="18.75">
      <c r="A4163" s="57"/>
      <c r="B4163" s="64"/>
      <c r="C4163" s="64"/>
      <c r="D4163" s="64"/>
      <c r="E4163" s="53"/>
      <c r="F4163" s="67" t="s">
        <v>8</v>
      </c>
      <c r="G4163" s="72">
        <f>'1st 1'!T74</f>
        <v>0</v>
      </c>
      <c r="H4163" s="69"/>
      <c r="I4163" s="70"/>
      <c r="J4163" s="70"/>
      <c r="K4163" s="70"/>
      <c r="L4163" s="53"/>
      <c r="M4163" s="53"/>
      <c r="N4163" s="53"/>
      <c r="O4163" s="53"/>
      <c r="P4163" s="53"/>
      <c r="Q4163" s="53"/>
      <c r="R4163" s="53"/>
      <c r="V4163" s="53"/>
      <c r="W4163" s="53"/>
      <c r="X4163" s="53"/>
      <c r="Y4163" s="53"/>
    </row>
    <row r="4164" spans="1:26" ht="18.75">
      <c r="A4164" s="57"/>
      <c r="B4164" s="64"/>
      <c r="C4164" s="64"/>
      <c r="D4164" s="64"/>
      <c r="E4164" s="53"/>
      <c r="F4164" s="67" t="s">
        <v>9</v>
      </c>
      <c r="G4164" s="72">
        <f>'1st 1'!U74</f>
        <v>0</v>
      </c>
      <c r="H4164" s="69"/>
      <c r="I4164" s="70"/>
      <c r="J4164" s="70"/>
      <c r="K4164" s="70"/>
      <c r="L4164" s="53"/>
      <c r="M4164" s="53"/>
      <c r="N4164" s="53"/>
      <c r="O4164" s="53"/>
      <c r="P4164" s="53"/>
      <c r="Q4164" s="53"/>
      <c r="R4164" s="53"/>
      <c r="V4164" s="53"/>
      <c r="W4164" s="53"/>
      <c r="X4164" s="53"/>
      <c r="Y4164" s="53"/>
    </row>
    <row r="4165" spans="1:26" ht="18.75">
      <c r="A4165" s="57"/>
      <c r="B4165" s="64"/>
      <c r="C4165" s="64"/>
      <c r="D4165" s="64"/>
      <c r="E4165" s="53"/>
      <c r="F4165" s="67" t="s">
        <v>10</v>
      </c>
      <c r="G4165" s="72">
        <f>'1st 1'!V74</f>
        <v>0</v>
      </c>
      <c r="H4165" s="69"/>
      <c r="I4165" s="73"/>
      <c r="J4165" s="73"/>
      <c r="K4165" s="73"/>
      <c r="L4165" s="53"/>
      <c r="M4165" s="53"/>
      <c r="N4165" s="53"/>
      <c r="O4165" s="53"/>
      <c r="P4165" s="53"/>
      <c r="Q4165" s="53"/>
      <c r="R4165" s="53"/>
      <c r="V4165" s="53"/>
      <c r="W4165" s="53"/>
      <c r="X4165" s="53"/>
      <c r="Y4165" s="53"/>
    </row>
    <row r="4166" spans="1:26" ht="21.75" customHeight="1" thickBot="1">
      <c r="A4166" s="522" t="s">
        <v>25</v>
      </c>
      <c r="B4166" s="522"/>
      <c r="C4166" s="523"/>
      <c r="D4166" s="523"/>
      <c r="E4166" s="523"/>
      <c r="F4166" s="523"/>
      <c r="G4166" s="523"/>
      <c r="H4166" s="523"/>
      <c r="I4166" s="523"/>
      <c r="J4166" s="523"/>
      <c r="K4166" s="523"/>
      <c r="L4166" s="524"/>
      <c r="M4166" s="524"/>
      <c r="N4166" s="524"/>
      <c r="O4166" s="524"/>
      <c r="P4166" s="524"/>
      <c r="Q4166" s="524"/>
      <c r="R4166" s="524"/>
      <c r="S4166" s="524"/>
      <c r="T4166" s="524"/>
      <c r="U4166" s="524"/>
      <c r="V4166" s="524"/>
      <c r="W4166" s="524"/>
      <c r="X4166" s="524"/>
      <c r="Y4166" s="524"/>
    </row>
    <row r="4167" spans="1:26" ht="19.5" customHeight="1" thickTop="1" thickBot="1">
      <c r="A4167" s="478" t="s">
        <v>42</v>
      </c>
      <c r="B4167" s="479"/>
      <c r="C4167" s="479"/>
      <c r="D4167" s="479"/>
      <c r="E4167" s="479"/>
      <c r="F4167" s="479"/>
      <c r="G4167" s="479"/>
      <c r="H4167" s="479"/>
      <c r="I4167" s="479"/>
      <c r="J4167" s="479"/>
      <c r="K4167" s="480"/>
      <c r="L4167" s="479" t="s">
        <v>43</v>
      </c>
      <c r="M4167" s="479"/>
      <c r="N4167" s="479"/>
      <c r="O4167" s="479"/>
      <c r="P4167" s="479"/>
      <c r="Q4167" s="479"/>
      <c r="R4167" s="479"/>
      <c r="S4167" s="479"/>
      <c r="T4167" s="479"/>
      <c r="U4167" s="506"/>
      <c r="V4167" s="507" t="s">
        <v>39</v>
      </c>
      <c r="W4167" s="508"/>
      <c r="X4167" s="508"/>
      <c r="Y4167" s="509"/>
      <c r="Z4167" s="510" t="s">
        <v>68</v>
      </c>
    </row>
    <row r="4168" spans="1:26" ht="19.5" thickTop="1" thickBot="1">
      <c r="A4168" s="74" t="s">
        <v>22</v>
      </c>
      <c r="B4168" s="75"/>
      <c r="C4168" s="76">
        <f>'1st 1'!C4</f>
        <v>101</v>
      </c>
      <c r="D4168" s="76">
        <f>'1st 2'!C4</f>
        <v>102</v>
      </c>
      <c r="E4168" s="76">
        <f>'1st 3'!C4</f>
        <v>103</v>
      </c>
      <c r="F4168" s="76">
        <f>'1st 4'!C4</f>
        <v>104</v>
      </c>
      <c r="G4168" s="76">
        <f>'1st 5'!C4</f>
        <v>105</v>
      </c>
      <c r="H4168" s="76">
        <f>'1st 6'!C4</f>
        <v>106</v>
      </c>
      <c r="I4168" s="511" t="s">
        <v>0</v>
      </c>
      <c r="J4168" s="511" t="s">
        <v>3</v>
      </c>
      <c r="K4168" s="512" t="s">
        <v>2</v>
      </c>
      <c r="L4168" s="76">
        <f>'2nd 1'!C4</f>
        <v>107</v>
      </c>
      <c r="M4168" s="76">
        <f>'2nd 2'!C4</f>
        <v>108</v>
      </c>
      <c r="N4168" s="76">
        <f>'2nd 3'!C4</f>
        <v>109</v>
      </c>
      <c r="O4168" s="76">
        <f>'2nd 4'!C4</f>
        <v>110</v>
      </c>
      <c r="P4168" s="76">
        <f>'2nd 5'!C4</f>
        <v>111</v>
      </c>
      <c r="Q4168" s="76">
        <f>'2nd 6'!C4</f>
        <v>112</v>
      </c>
      <c r="R4168" s="76">
        <f>'2nd 7'!C4</f>
        <v>0</v>
      </c>
      <c r="S4168" s="429" t="s">
        <v>0</v>
      </c>
      <c r="T4168" s="429" t="s">
        <v>3</v>
      </c>
      <c r="U4168" s="431" t="s">
        <v>2</v>
      </c>
      <c r="V4168" s="492" t="s">
        <v>29</v>
      </c>
      <c r="W4168" s="493" t="s">
        <v>0</v>
      </c>
      <c r="X4168" s="494" t="s">
        <v>3</v>
      </c>
      <c r="Y4168" s="495" t="s">
        <v>2</v>
      </c>
      <c r="Z4168" s="510"/>
    </row>
    <row r="4169" spans="1:26" ht="64.5" customHeight="1" thickTop="1" thickBot="1">
      <c r="A4169" s="77" t="s">
        <v>63</v>
      </c>
      <c r="B4169" s="78"/>
      <c r="C4169" s="114" t="str">
        <f>'1st 1'!C6</f>
        <v>Drawing-1</v>
      </c>
      <c r="D4169" s="114" t="str">
        <f>'1st 2'!C6</f>
        <v>Sketch-1</v>
      </c>
      <c r="E4169" s="114" t="str">
        <f>'1st 3'!C6</f>
        <v>Parspective-1</v>
      </c>
      <c r="F4169" s="114" t="str">
        <f>'1st 4'!C6</f>
        <v>Study and Composition-1</v>
      </c>
      <c r="G4169" s="114" t="str">
        <f>'1st 5'!C6</f>
        <v>History of Civilization-1</v>
      </c>
      <c r="H4169" s="114" t="str">
        <f>'1st 6'!C6</f>
        <v>Nazrul Studies</v>
      </c>
      <c r="I4169" s="481"/>
      <c r="J4169" s="481"/>
      <c r="K4169" s="482"/>
      <c r="L4169" s="114" t="str">
        <f>'2nd 1'!C6</f>
        <v>Drawing-2</v>
      </c>
      <c r="M4169" s="114" t="str">
        <f>'2nd 2'!C6</f>
        <v>Sketch-2</v>
      </c>
      <c r="N4169" s="114" t="str">
        <f>'2nd 3'!C6</f>
        <v>Perspective- 2</v>
      </c>
      <c r="O4169" s="114" t="str">
        <f>'2nd 4'!C6</f>
        <v>Basic Design</v>
      </c>
      <c r="P4169" s="114" t="str">
        <f>'2nd 5'!C6</f>
        <v xml:space="preserve"> Study &amp; composition 2</v>
      </c>
      <c r="Q4169" s="114" t="str">
        <f>'2nd 6'!C6</f>
        <v>History of Civilization -2</v>
      </c>
      <c r="R4169" s="114">
        <f>'2nd 7'!C6</f>
        <v>0</v>
      </c>
      <c r="S4169" s="429"/>
      <c r="T4169" s="429"/>
      <c r="U4169" s="431"/>
      <c r="V4169" s="492"/>
      <c r="W4169" s="493"/>
      <c r="X4169" s="493"/>
      <c r="Y4169" s="495"/>
      <c r="Z4169" s="510"/>
    </row>
    <row r="4170" spans="1:26" ht="18.75" thickTop="1">
      <c r="A4170" s="77" t="s">
        <v>12</v>
      </c>
      <c r="B4170" s="78"/>
      <c r="C4170" s="80">
        <f>'1st 1'!G4</f>
        <v>3</v>
      </c>
      <c r="D4170" s="80">
        <f>'1st 2'!G4</f>
        <v>1.5</v>
      </c>
      <c r="E4170" s="80">
        <f>'1st 3'!G4</f>
        <v>3</v>
      </c>
      <c r="F4170" s="80">
        <f>'1st 4'!G4</f>
        <v>3</v>
      </c>
      <c r="G4170" s="80">
        <f>'1st 5'!G4</f>
        <v>1.5</v>
      </c>
      <c r="H4170" s="80">
        <f>'1st 6'!G4</f>
        <v>3</v>
      </c>
      <c r="I4170" s="481"/>
      <c r="J4170" s="481"/>
      <c r="K4170" s="513"/>
      <c r="L4170" s="80">
        <f>'2nd 1'!G4</f>
        <v>3</v>
      </c>
      <c r="M4170" s="80">
        <f>'2nd 2'!G4</f>
        <v>1.5</v>
      </c>
      <c r="N4170" s="80">
        <f>'2nd 3'!G4</f>
        <v>3</v>
      </c>
      <c r="O4170" s="80">
        <f>'2nd 4'!G4</f>
        <v>1.5</v>
      </c>
      <c r="P4170" s="80">
        <f>'2nd 5'!G4</f>
        <v>3</v>
      </c>
      <c r="Q4170" s="80">
        <f>'2nd 6'!G4</f>
        <v>3</v>
      </c>
      <c r="R4170" s="80">
        <f>'2nd 7'!G4</f>
        <v>0</v>
      </c>
      <c r="S4170" s="430"/>
      <c r="T4170" s="430"/>
      <c r="U4170" s="432"/>
      <c r="V4170" s="468"/>
      <c r="W4170" s="471"/>
      <c r="X4170" s="471"/>
      <c r="Y4170" s="422"/>
      <c r="Z4170" s="510"/>
    </row>
    <row r="4171" spans="1:26" ht="16.5" customHeight="1">
      <c r="A4171" s="77" t="s">
        <v>11</v>
      </c>
      <c r="B4171" s="78"/>
      <c r="C4171" s="80">
        <v>100</v>
      </c>
      <c r="D4171" s="80">
        <v>100</v>
      </c>
      <c r="E4171" s="80">
        <v>100</v>
      </c>
      <c r="F4171" s="80">
        <v>100</v>
      </c>
      <c r="G4171" s="80">
        <v>100</v>
      </c>
      <c r="H4171" s="80">
        <v>100</v>
      </c>
      <c r="I4171" s="496">
        <f>(C4175*C4170)+(D4175*D4170)+(E4175*E4170)+(F4175*F4170)+(G4175*G4170)+(H4175*H4170)</f>
        <v>0</v>
      </c>
      <c r="J4171" s="82"/>
      <c r="K4171" s="83" t="str">
        <f>IF(J4172&gt;=4,"A+",IF(J4172&gt;=3.75,"A",IF(J4172&gt;=3.5,"A-",IF(J4172&gt;=3.25,"B+",IF(J4172&gt;=3,"B",IF(J4172&gt;=2.75,"B-",IF(J4172&gt;=2.5,"C+",IF(J4172&gt;=2,"C","F"))))))))</f>
        <v>F</v>
      </c>
      <c r="L4171" s="81">
        <v>100</v>
      </c>
      <c r="M4171" s="80">
        <v>100</v>
      </c>
      <c r="N4171" s="80">
        <v>100</v>
      </c>
      <c r="O4171" s="80">
        <v>100</v>
      </c>
      <c r="P4171" s="80">
        <v>100</v>
      </c>
      <c r="Q4171" s="80">
        <v>100</v>
      </c>
      <c r="R4171" s="80">
        <v>100</v>
      </c>
      <c r="S4171" s="465">
        <f>(L4175*L4170)+(M4175*M4170)+(N4175*N4170)+(O4175*O4170)+(P4175*P4170)+(Q4175*Q4170)+(R4175*R4170)</f>
        <v>0</v>
      </c>
      <c r="T4171" s="84"/>
      <c r="U4171" s="85" t="str">
        <f>IF(T4172&gt;=4,"A+",IF(T4172&gt;=3.75,"A",IF(T4172&gt;=3.5,"A-",IF(T4172&gt;=3.25,"B+",IF(T4172&gt;=3,"B",IF(T4172&gt;=2.75,"B-",IF(T4172&gt;=2.5,"C+",IF(T4172&gt;=2,"C","F"))))))))</f>
        <v>F</v>
      </c>
      <c r="V4171" s="498">
        <f>IF((C4175+C4177)=0,0,C4170)+IF((D4175+D4177)=0,0,D4170)+IF((E4175+E4177)=0,0,E4170)+IF((F4175+F4177)=0,0,F4170)+IF((G4175+G4177)=0,0,G4170)+IF((H4175+H4177)=0,0,H4170)+IF((L4175+L4177)=0,0,L4170)+IF((M4175+M4177)=0,0,M4170)+IF((N4175+N4177)=0,0,N4170)+IF((O4175+O4177)=0,0,O4170)+IF((P4175+P4177)=0,0,P4170)+IF((Q4175+Q4177)=0,0,Q4170)+IF((R4175+R4177)=0,0,R4170)+IF(C4220=0,0,1.5)</f>
        <v>0</v>
      </c>
      <c r="W4171" s="415">
        <f>I4171+S4171+(C4220*1.5)</f>
        <v>0</v>
      </c>
      <c r="X4171" s="503">
        <f>IF(S4171&gt;0,(W4171/31.5),J4172)</f>
        <v>0</v>
      </c>
      <c r="Y4171" s="154" t="str">
        <f>IF(X4171&gt;=4,"A+",IF(X4171&gt;=3.75,"A",IF(X4171&gt;=3.5,"A-",IF(X4171&gt;=3.25,"B+",IF(X4171&gt;=3,"B",IF(X4171&gt;=2.75,"B-",IF(X4171&gt;=2.5,"C+",IF(X4171&gt;=2,"C","F"))))))))</f>
        <v>F</v>
      </c>
      <c r="Z4171" s="510"/>
    </row>
    <row r="4172" spans="1:26" ht="18">
      <c r="A4172" s="77" t="s">
        <v>28</v>
      </c>
      <c r="B4172" s="86"/>
      <c r="C4172" s="87">
        <f>'1st 1'!C74</f>
        <v>0</v>
      </c>
      <c r="D4172" s="87">
        <f>'1st 2'!C74</f>
        <v>0</v>
      </c>
      <c r="E4172" s="87">
        <f>'1st 3'!C74</f>
        <v>0</v>
      </c>
      <c r="F4172" s="87">
        <f>'1st 4'!C74</f>
        <v>0</v>
      </c>
      <c r="G4172" s="87">
        <f>'1st 5'!C74</f>
        <v>0</v>
      </c>
      <c r="H4172" s="87">
        <f>'1st 6'!C74</f>
        <v>0</v>
      </c>
      <c r="I4172" s="497"/>
      <c r="J4172" s="485">
        <f>I4171/(C4170+D4170+E4170+F4170+G4170+H4170)</f>
        <v>0</v>
      </c>
      <c r="K4172" s="88"/>
      <c r="L4172" s="89">
        <f>'2nd 1'!C74</f>
        <v>0</v>
      </c>
      <c r="M4172" s="87">
        <f>'2nd 2'!C74</f>
        <v>0</v>
      </c>
      <c r="N4172" s="87">
        <f>'2nd 3'!C74</f>
        <v>0</v>
      </c>
      <c r="O4172" s="87">
        <f>'2nd 4'!C74</f>
        <v>0</v>
      </c>
      <c r="P4172" s="87">
        <f>'2nd 5'!C74</f>
        <v>0</v>
      </c>
      <c r="Q4172" s="87">
        <f>'2nd 6'!C74</f>
        <v>0</v>
      </c>
      <c r="R4172" s="87">
        <f>'2nd 7'!C74</f>
        <v>0</v>
      </c>
      <c r="S4172" s="457"/>
      <c r="T4172" s="485">
        <f>S4171/(L4170+M4170+N4170+O4170+P4170+Q4170+R4170)</f>
        <v>0</v>
      </c>
      <c r="U4172" s="90"/>
      <c r="V4172" s="499"/>
      <c r="W4172" s="501"/>
      <c r="X4172" s="453"/>
      <c r="Y4172" s="487">
        <f>IF(S4171&gt;0,(IF(X4171&gt;=2.5,Y4171,IF(X4171&gt;=2.25,"C",IF(X4171&gt;=2,"D","F")))),K4173)</f>
        <v>0</v>
      </c>
      <c r="Z4172" s="510"/>
    </row>
    <row r="4173" spans="1:26" ht="16.5" customHeight="1">
      <c r="A4173" s="423" t="s">
        <v>26</v>
      </c>
      <c r="B4173" s="91" t="s">
        <v>60</v>
      </c>
      <c r="C4173" s="87">
        <f>'1st 1'!J74</f>
        <v>0</v>
      </c>
      <c r="D4173" s="87">
        <f>'1st 2'!J74</f>
        <v>0</v>
      </c>
      <c r="E4173" s="87">
        <f>'1st 3'!J74</f>
        <v>0</v>
      </c>
      <c r="F4173" s="87">
        <f>'1st 4'!J74</f>
        <v>0</v>
      </c>
      <c r="G4173" s="87">
        <f>'1st 5'!J74</f>
        <v>0</v>
      </c>
      <c r="H4173" s="87">
        <f>'1st 6'!J74</f>
        <v>0</v>
      </c>
      <c r="I4173" s="497"/>
      <c r="J4173" s="505"/>
      <c r="K4173" s="489">
        <f>IF(J4172&gt;=2.5,K4171,IF(J4172&gt;=2.25,"C",IF(J4172&gt;=2,"D",IF(J4172=0,0,"F"))))</f>
        <v>0</v>
      </c>
      <c r="L4173" s="89">
        <f>'2nd 1'!J74</f>
        <v>0</v>
      </c>
      <c r="M4173" s="87">
        <f>'2nd 2'!J74</f>
        <v>0</v>
      </c>
      <c r="N4173" s="87">
        <f>'2nd 3'!J74</f>
        <v>0</v>
      </c>
      <c r="O4173" s="87">
        <f>'2nd 4'!J74</f>
        <v>0</v>
      </c>
      <c r="P4173" s="87">
        <f>'2nd 5'!J74</f>
        <v>0</v>
      </c>
      <c r="Q4173" s="87">
        <f>'2nd 6'!J74</f>
        <v>0</v>
      </c>
      <c r="R4173" s="87">
        <f>'2nd 7'!J74</f>
        <v>0</v>
      </c>
      <c r="S4173" s="457"/>
      <c r="T4173" s="486"/>
      <c r="U4173" s="442">
        <f>IF(T4172&gt;=2.5,U4171,IF(T4172&gt;=2.25,"C",IF(T4172&gt;=2,"D",IF(T4172=0,0,"F"))))</f>
        <v>0</v>
      </c>
      <c r="V4173" s="499"/>
      <c r="W4173" s="501"/>
      <c r="X4173" s="453"/>
      <c r="Y4173" s="488"/>
      <c r="Z4173" s="510"/>
    </row>
    <row r="4174" spans="1:26" ht="16.5" customHeight="1">
      <c r="A4174" s="424"/>
      <c r="B4174" s="91" t="s">
        <v>67</v>
      </c>
      <c r="C4174" s="115">
        <f>'1st 1'!K74</f>
        <v>0</v>
      </c>
      <c r="D4174" s="115">
        <f>'1st 2'!K74</f>
        <v>0</v>
      </c>
      <c r="E4174" s="115">
        <f>'1st 3'!K74</f>
        <v>0</v>
      </c>
      <c r="F4174" s="115">
        <f>'1st 4'!K74</f>
        <v>0</v>
      </c>
      <c r="G4174" s="115">
        <f>'1st 5'!K74</f>
        <v>0</v>
      </c>
      <c r="H4174" s="115">
        <f>'1st 6'!K74</f>
        <v>0</v>
      </c>
      <c r="I4174" s="497"/>
      <c r="J4174" s="505"/>
      <c r="K4174" s="490"/>
      <c r="L4174" s="116">
        <f>'2nd 1'!K74</f>
        <v>0</v>
      </c>
      <c r="M4174" s="115">
        <f>'2nd 2'!K74</f>
        <v>0</v>
      </c>
      <c r="N4174" s="115">
        <f>'2nd 3'!K74</f>
        <v>0</v>
      </c>
      <c r="O4174" s="115">
        <f>'2nd 4'!K74</f>
        <v>0</v>
      </c>
      <c r="P4174" s="115">
        <f>'2nd 5'!K74</f>
        <v>0</v>
      </c>
      <c r="Q4174" s="115">
        <f>'2nd 6'!K74</f>
        <v>0</v>
      </c>
      <c r="R4174" s="115">
        <f>'2nd 7'!K74</f>
        <v>0</v>
      </c>
      <c r="S4174" s="457"/>
      <c r="T4174" s="486"/>
      <c r="U4174" s="491"/>
      <c r="V4174" s="499"/>
      <c r="W4174" s="501"/>
      <c r="X4174" s="453"/>
      <c r="Y4174" s="488"/>
      <c r="Z4174" s="510"/>
    </row>
    <row r="4175" spans="1:26" ht="18">
      <c r="A4175" s="424"/>
      <c r="B4175" s="91" t="s">
        <v>1</v>
      </c>
      <c r="C4175" s="87">
        <f>'1st 1'!M74</f>
        <v>0</v>
      </c>
      <c r="D4175" s="87">
        <f>'1st 2'!M74</f>
        <v>0</v>
      </c>
      <c r="E4175" s="87">
        <f>'1st 3'!M74</f>
        <v>0</v>
      </c>
      <c r="F4175" s="87">
        <f>'1st 4'!M74</f>
        <v>0</v>
      </c>
      <c r="G4175" s="87">
        <f>'1st 5'!M74</f>
        <v>0</v>
      </c>
      <c r="H4175" s="87">
        <f>'1st 6'!M74</f>
        <v>0</v>
      </c>
      <c r="I4175" s="497"/>
      <c r="J4175" s="505"/>
      <c r="K4175" s="92"/>
      <c r="L4175" s="89">
        <f>'2nd 1'!M74</f>
        <v>0</v>
      </c>
      <c r="M4175" s="87">
        <f>'2nd 2'!M74</f>
        <v>0</v>
      </c>
      <c r="N4175" s="87">
        <f>'2nd 3'!M74</f>
        <v>0</v>
      </c>
      <c r="O4175" s="87">
        <f>'2nd 4'!M74</f>
        <v>0</v>
      </c>
      <c r="P4175" s="87">
        <f>'2nd 5'!M74</f>
        <v>0</v>
      </c>
      <c r="Q4175" s="87">
        <f>'2nd 6'!M74</f>
        <v>0</v>
      </c>
      <c r="R4175" s="87">
        <f>'2nd 7'!M74</f>
        <v>0</v>
      </c>
      <c r="S4175" s="457"/>
      <c r="T4175" s="486"/>
      <c r="U4175" s="93"/>
      <c r="V4175" s="499"/>
      <c r="W4175" s="501"/>
      <c r="X4175" s="453"/>
      <c r="Y4175" s="155"/>
      <c r="Z4175" s="510"/>
    </row>
    <row r="4176" spans="1:26" ht="17.25" customHeight="1" thickBot="1">
      <c r="A4176" s="424"/>
      <c r="B4176" s="94" t="s">
        <v>2</v>
      </c>
      <c r="C4176" s="95">
        <f>'1st 1'!L74</f>
        <v>0</v>
      </c>
      <c r="D4176" s="95">
        <f>'1st 2'!L74</f>
        <v>0</v>
      </c>
      <c r="E4176" s="95">
        <f>'1st 3'!L74</f>
        <v>0</v>
      </c>
      <c r="F4176" s="95">
        <f>'1st 4'!L74</f>
        <v>0</v>
      </c>
      <c r="G4176" s="95">
        <f>'1st 5'!L74</f>
        <v>0</v>
      </c>
      <c r="H4176" s="95">
        <f>'1st 6'!L74</f>
        <v>0</v>
      </c>
      <c r="I4176" s="472"/>
      <c r="J4176" s="96"/>
      <c r="K4176" s="88"/>
      <c r="L4176" s="97">
        <f>'2nd 1'!L74</f>
        <v>0</v>
      </c>
      <c r="M4176" s="95">
        <f>'2nd 2'!L74</f>
        <v>0</v>
      </c>
      <c r="N4176" s="95">
        <f>'2nd 3'!L74</f>
        <v>0</v>
      </c>
      <c r="O4176" s="95">
        <f>'2nd 4'!L74</f>
        <v>0</v>
      </c>
      <c r="P4176" s="95">
        <f>'2nd 5'!L74</f>
        <v>0</v>
      </c>
      <c r="Q4176" s="95">
        <f>'2nd 6'!L74</f>
        <v>0</v>
      </c>
      <c r="R4176" s="95">
        <f>'2nd 7'!L74</f>
        <v>0</v>
      </c>
      <c r="S4176" s="457"/>
      <c r="T4176" s="98"/>
      <c r="U4176" s="90"/>
      <c r="V4176" s="500"/>
      <c r="W4176" s="502"/>
      <c r="X4176" s="504"/>
      <c r="Y4176" s="156"/>
      <c r="Z4176" s="510"/>
    </row>
    <row r="4177" spans="1:28" ht="18.75" thickTop="1">
      <c r="A4177" s="413" t="s">
        <v>127</v>
      </c>
      <c r="B4177" s="91" t="s">
        <v>1</v>
      </c>
      <c r="C4177" s="87">
        <f>'1st 1'!N74</f>
        <v>0</v>
      </c>
      <c r="D4177" s="87">
        <f>'1st 2'!N74</f>
        <v>0</v>
      </c>
      <c r="E4177" s="87">
        <f>'1st 3'!N74</f>
        <v>0</v>
      </c>
      <c r="F4177" s="87">
        <f>'1st 4'!N74</f>
        <v>0</v>
      </c>
      <c r="G4177" s="87">
        <f>'1st 5'!N74</f>
        <v>0</v>
      </c>
      <c r="H4177" s="87">
        <f>'1st 6'!N74</f>
        <v>0</v>
      </c>
      <c r="I4177" s="530">
        <f>(C4177*C4170)+(D4177*D4170)+(E4177*E4170)+(F4177*F4170)+(G4177*G4170)+(H4177*H4170)</f>
        <v>0</v>
      </c>
      <c r="J4177" s="417">
        <f>IF(C4177&gt;0,(C4175*C4170),0)+IF(D4177&gt;0,(D4175*D4170),0)+IF(E4177&gt;0,(E4175*E4170),0)+IF(F4177&gt;0,(F4175*F4170),0)+IF(G4177&gt;0,(G4175*G4170),0)+IF(H4177&gt;0,(H4175*H4170),0)</f>
        <v>0</v>
      </c>
      <c r="K4177" s="473">
        <f>IF(C4177&gt;C4175,((C4177*C4170)-(C4175*C4170)),0)+IF(D4177&gt;D4175,((D4177*D4170)-(D4175*D4170)),0)+IF(E4177&gt;E4175,((E4177*E4170)-(E4175*E4170)),0)+IF(F4177&gt;F4175,((F4177*F4170)-(F4175*F4170)),0)+IF(G4177&gt;G4175,((G4177*G4170)-(G4175*G4170)),0)+IF(H4177&gt;H4175,((H4177*H4170)-(H4175*H4170)),0)</f>
        <v>0</v>
      </c>
      <c r="L4177" s="89">
        <f>'2nd 1'!N74</f>
        <v>0</v>
      </c>
      <c r="M4177" s="87">
        <f>'2nd 2'!N74</f>
        <v>0</v>
      </c>
      <c r="N4177" s="87">
        <f>'2nd 3'!N74</f>
        <v>0</v>
      </c>
      <c r="O4177" s="87">
        <f>'2nd 4'!N74</f>
        <v>0</v>
      </c>
      <c r="P4177" s="87">
        <f>'2nd 5'!N74</f>
        <v>0</v>
      </c>
      <c r="Q4177" s="87">
        <f>'2nd 6'!N74</f>
        <v>0</v>
      </c>
      <c r="R4177" s="87">
        <f>'2nd 7'!N74</f>
        <v>0</v>
      </c>
      <c r="S4177" s="401">
        <f>(L4177*L4170)+(M4177*M4170)+(N4177*N4170)+(O4177*O4170)+(P4177*P4170)+(Q4177*Q4170)+(R4177*R4170)</f>
        <v>0</v>
      </c>
      <c r="T4177" s="417">
        <f>IF(L4177&gt;0,(L4175*L4170),0)+IF(M4177&gt;0,(M4175*M4170),0)+IF(N4177&gt;0,(N4175*N4170),0)+IF(O4177&gt;0,(O4175*O4170),0)+IF(P4177&gt;0,(P4175*P4170),0)+IF(Q4177&gt;0,(Q4175*Q4170),0)+IF(R4177&gt;0,(R4175*R4170),0)</f>
        <v>0</v>
      </c>
      <c r="U4177" s="399">
        <f>IF(L4177&gt;L4175,((L4177*L4170)-(L4175*L4170)),0)+IF(M4177&gt;M4175,((M4177*M4170)-(M4175*M4170)),0)+IF(N4177&gt;N4175,((N4177*N4170)-(N4175*N4170)),0)+IF(O4177&gt;O4175,((O4177*O4170)-(O4175*O4170)),0)+IF(P4177&gt;P4175,((P4177*P4170)-(P4175*P4170)),0)+IF(Q4177&gt;Q4175,((Q4177*Q4170)-(Q4175*Q4170)),0)+IF(R4177&gt;R4175,((R4177*R4170)-(R4175*R4170)),0)</f>
        <v>0</v>
      </c>
      <c r="V4177" s="401">
        <f>I4177+S4177</f>
        <v>0</v>
      </c>
      <c r="W4177" s="436">
        <f>J4177+T4177</f>
        <v>0</v>
      </c>
      <c r="X4177" s="526">
        <f>K4177+U4177</f>
        <v>0</v>
      </c>
      <c r="Y4177" s="527"/>
      <c r="Z4177" s="510"/>
    </row>
    <row r="4178" spans="1:28" ht="15.75" customHeight="1" thickBot="1">
      <c r="A4178" s="414"/>
      <c r="B4178" s="157" t="s">
        <v>23</v>
      </c>
      <c r="C4178" s="178" t="str">
        <f>'1st 1'!O74</f>
        <v/>
      </c>
      <c r="D4178" s="178" t="str">
        <f>'1st 2'!O74</f>
        <v/>
      </c>
      <c r="E4178" s="178" t="str">
        <f>'1st 3'!O74</f>
        <v/>
      </c>
      <c r="F4178" s="178" t="str">
        <f>'1st 4'!O74</f>
        <v/>
      </c>
      <c r="G4178" s="178" t="str">
        <f>'1st 5'!O74</f>
        <v/>
      </c>
      <c r="H4178" s="178" t="str">
        <f>'1st 6'!O74</f>
        <v/>
      </c>
      <c r="I4178" s="472"/>
      <c r="J4178" s="472"/>
      <c r="K4178" s="474"/>
      <c r="L4178" s="179" t="str">
        <f>'2nd 1'!O74</f>
        <v/>
      </c>
      <c r="M4178" s="178" t="str">
        <f>'2nd 2'!O74</f>
        <v/>
      </c>
      <c r="N4178" s="178" t="str">
        <f>'2nd 3'!O74</f>
        <v/>
      </c>
      <c r="O4178" s="178" t="str">
        <f>'2nd 4'!O74</f>
        <v/>
      </c>
      <c r="P4178" s="178" t="str">
        <f>'2nd 5'!O74</f>
        <v/>
      </c>
      <c r="Q4178" s="178" t="str">
        <f>'2nd 6'!O74</f>
        <v/>
      </c>
      <c r="R4178" s="178" t="str">
        <f>'2nd 7'!O74</f>
        <v/>
      </c>
      <c r="S4178" s="475"/>
      <c r="T4178" s="420"/>
      <c r="U4178" s="400"/>
      <c r="V4178" s="402"/>
      <c r="W4178" s="437"/>
      <c r="X4178" s="528"/>
      <c r="Y4178" s="529"/>
      <c r="Z4178" s="510"/>
    </row>
    <row r="4179" spans="1:28" ht="21" customHeight="1" thickTop="1" thickBot="1">
      <c r="A4179" s="435" t="s">
        <v>30</v>
      </c>
      <c r="B4179" s="435"/>
      <c r="C4179" s="435"/>
      <c r="D4179" s="435"/>
      <c r="E4179" s="435"/>
      <c r="F4179" s="435"/>
      <c r="G4179" s="435"/>
      <c r="H4179" s="435"/>
      <c r="I4179" s="435"/>
      <c r="J4179" s="435"/>
      <c r="K4179" s="435"/>
      <c r="L4179" s="435"/>
      <c r="M4179" s="435"/>
      <c r="N4179" s="435"/>
      <c r="O4179" s="435"/>
      <c r="P4179" s="435"/>
      <c r="Q4179" s="435"/>
      <c r="R4179" s="435"/>
      <c r="S4179" s="435"/>
      <c r="T4179" s="435"/>
      <c r="U4179" s="435"/>
      <c r="V4179" s="435"/>
      <c r="W4179" s="435"/>
      <c r="X4179" s="435"/>
      <c r="Y4179" s="435"/>
      <c r="Z4179" s="510"/>
    </row>
    <row r="4180" spans="1:28" ht="19.5" customHeight="1" thickTop="1" thickBot="1">
      <c r="A4180" s="478" t="s">
        <v>44</v>
      </c>
      <c r="B4180" s="479"/>
      <c r="C4180" s="479"/>
      <c r="D4180" s="479"/>
      <c r="E4180" s="479"/>
      <c r="F4180" s="479"/>
      <c r="G4180" s="479"/>
      <c r="H4180" s="479"/>
      <c r="I4180" s="479"/>
      <c r="J4180" s="479"/>
      <c r="K4180" s="506"/>
      <c r="L4180" s="425" t="s">
        <v>45</v>
      </c>
      <c r="M4180" s="426"/>
      <c r="N4180" s="426"/>
      <c r="O4180" s="426"/>
      <c r="P4180" s="426"/>
      <c r="Q4180" s="426"/>
      <c r="R4180" s="426"/>
      <c r="S4180" s="426"/>
      <c r="T4180" s="426"/>
      <c r="U4180" s="426"/>
      <c r="V4180" s="160"/>
      <c r="W4180" s="428" t="s">
        <v>39</v>
      </c>
      <c r="X4180" s="428"/>
      <c r="Y4180" s="161"/>
      <c r="Z4180" s="510"/>
    </row>
    <row r="4181" spans="1:28" ht="17.25" customHeight="1" thickTop="1">
      <c r="A4181" s="99" t="s">
        <v>22</v>
      </c>
      <c r="B4181" s="100"/>
      <c r="C4181" s="101">
        <f>'3rd 1'!B4</f>
        <v>201</v>
      </c>
      <c r="D4181" s="101">
        <f>'3rd 2'!B4</f>
        <v>202</v>
      </c>
      <c r="E4181" s="101">
        <f>'3rd 3'!B4</f>
        <v>203</v>
      </c>
      <c r="F4181" s="101">
        <f>'3rd 4'!B4</f>
        <v>204</v>
      </c>
      <c r="G4181" s="101">
        <f>'3rd 5'!B4</f>
        <v>205</v>
      </c>
      <c r="H4181" s="101">
        <f>'3rd 6'!B4</f>
        <v>0</v>
      </c>
      <c r="I4181" s="430" t="s">
        <v>0</v>
      </c>
      <c r="J4181" s="430" t="s">
        <v>3</v>
      </c>
      <c r="K4181" s="432" t="s">
        <v>2</v>
      </c>
      <c r="L4181" s="101">
        <f>'4th 1'!B4</f>
        <v>206</v>
      </c>
      <c r="M4181" s="101">
        <f>'4th 2'!B4</f>
        <v>207</v>
      </c>
      <c r="N4181" s="101">
        <f>'4th 3'!B4</f>
        <v>208</v>
      </c>
      <c r="O4181" s="101">
        <f>'4th 4'!B4</f>
        <v>209</v>
      </c>
      <c r="P4181" s="101">
        <f>'4th 5'!B4</f>
        <v>210</v>
      </c>
      <c r="Q4181" s="101">
        <f>'4th 6'!B4</f>
        <v>211</v>
      </c>
      <c r="R4181" s="101">
        <f>'4th 7'!B4</f>
        <v>0</v>
      </c>
      <c r="S4181" s="429" t="s">
        <v>0</v>
      </c>
      <c r="T4181" s="429" t="s">
        <v>3</v>
      </c>
      <c r="U4181" s="431" t="s">
        <v>2</v>
      </c>
      <c r="V4181" s="433" t="s">
        <v>62</v>
      </c>
      <c r="W4181" s="434"/>
      <c r="X4181" s="434"/>
      <c r="Y4181" s="162" t="str">
        <f>IF(X4182&gt;=4,"A+",IF(X4182&gt;=3.75,"A",IF(X4182&gt;=3.5,"A-",IF(X4182&gt;=3.25,"B+",IF(X4182&gt;=3,"B",IF(X4182&gt;=2.75,"B-",IF(X4182&gt;=2.5,"C+",IF(X4182&gt;=2,"C","F"))))))))</f>
        <v>F</v>
      </c>
      <c r="Z4181" s="510"/>
    </row>
    <row r="4182" spans="1:28" ht="63.75" customHeight="1">
      <c r="A4182" s="77" t="s">
        <v>63</v>
      </c>
      <c r="B4182" s="86"/>
      <c r="C4182" s="79">
        <f>IF('3rd 1'!C74&gt;0,'3rd 1'!D6,IF('3rd 1'!K74&gt;0,'3rd 1'!L6,IF('3rd 1'!S74&gt;0,'3rd 1'!T6,0)))</f>
        <v>0</v>
      </c>
      <c r="D4182" s="79">
        <f>IF('3rd 2'!C74&gt;0,'3rd 2'!D6,IF('3rd 2'!K74&gt;0,'3rd 2'!L6,IF('3rd 2'!S74&gt;0,'3rd 2'!T6,0)))</f>
        <v>0</v>
      </c>
      <c r="E4182" s="79">
        <f>IF('3rd 3'!C74&gt;0,'3rd 3'!D6,IF('3rd 3'!K74&gt;0,'3rd 3'!L6,IF('3rd 3'!S74&gt;0,'3rd 3'!T6,0)))</f>
        <v>0</v>
      </c>
      <c r="F4182" s="79">
        <f>IF('3rd 4'!C74&gt;0,'3rd 4'!D6,IF('3rd 4'!K74&gt;0,'3rd 4'!L6,IF('3rd 4'!S74&gt;0,'3rd 4'!T6,0)))</f>
        <v>0</v>
      </c>
      <c r="G4182" s="79">
        <f>IF('3rd 5'!C74&gt;0,'3rd 5'!D6,IF('3rd 5'!K74&gt;0,'3rd 5'!L6,IF('3rd 5'!S74&gt;0,'3rd 5'!T6,0)))</f>
        <v>0</v>
      </c>
      <c r="H4182" s="79">
        <f>IF('3rd 6'!C74&gt;0,'3rd 6'!D6,IF('3rd 6'!K74&gt;0,'3rd 6'!L6,IF('3rd 6'!S74&gt;0,'3rd 6'!T6,0)))</f>
        <v>0</v>
      </c>
      <c r="I4182" s="481"/>
      <c r="J4182" s="481"/>
      <c r="K4182" s="482"/>
      <c r="L4182" s="79">
        <f>IF('4th 1'!C74&gt;0,'4th 1'!D6,IF('4th 1'!K74&gt;0,'4th 1'!L6,IF('4th 1'!S74&gt;0,'4th 1'!T6,0)))</f>
        <v>0</v>
      </c>
      <c r="M4182" s="79">
        <f>IF('4th 2'!C74&gt;0,'4th 2'!D6,IF('4th 2'!K74&gt;0,'4th 2'!L6,IF('4th 2'!S74&gt;0,'4th 2'!T6,0)))</f>
        <v>0</v>
      </c>
      <c r="N4182" s="79">
        <f>IF('4th 3'!C74&gt;0,'4th 3'!D6,IF('4th 3'!K74&gt;0,'4th 3'!L6,IF('4th 3'!S74&gt;0,'4th 3'!T6,0)))</f>
        <v>0</v>
      </c>
      <c r="O4182" s="79">
        <f>IF('4th 4'!C74&gt;0,'4th 4'!D6,IF('4th 4'!K74&gt;0,'4th 4'!L6,IF('4th 4'!S74&gt;0,'4th 4'!T6,0)))</f>
        <v>0</v>
      </c>
      <c r="P4182" s="79">
        <f>IF('4th 5'!C74&gt;0,'4th 5'!D6,IF('4th 5'!K74&gt;0,'4th 5'!L6,IF('4th 5'!S74&gt;0,'4th 5'!T6,0)))</f>
        <v>0</v>
      </c>
      <c r="Q4182" s="79">
        <f>IF('4th 6'!C74&gt;0,'4th 6'!D6,IF('4th 6'!K74&gt;0,'4th 6'!L6,IF('4th 6'!S74&gt;0,'4th 6'!T6,0)))</f>
        <v>0</v>
      </c>
      <c r="R4182" s="79">
        <f>IF('4th 7'!C74&gt;0,'4th 7'!D6,IF('4th 7'!K74&gt;0,'4th 7'!L6,IF('4th 7'!S74&gt;0,'4th 7'!T6,0)))</f>
        <v>0</v>
      </c>
      <c r="S4182" s="429"/>
      <c r="T4182" s="429"/>
      <c r="U4182" s="431"/>
      <c r="V4182" s="335">
        <f>IF(I4184&gt;0,(V4187+V4171),0)</f>
        <v>0</v>
      </c>
      <c r="W4182" s="254">
        <f>IF(I4184&gt;0,(W4187+W4171),0)</f>
        <v>0</v>
      </c>
      <c r="X4182" s="336">
        <f>IF(S4184&gt;0,(W4182/63),IF(I4184&gt;0,(W4182/46.5),0))</f>
        <v>0</v>
      </c>
      <c r="Y4182" s="163">
        <f>IF(X4182&gt;=2.5,Y4181,IF(X4182&gt;=2.25,"C",IF(X4182&gt;=2,"D",IF(X4182=0,0,"F"))))</f>
        <v>0</v>
      </c>
      <c r="Z4182" s="510"/>
    </row>
    <row r="4183" spans="1:28" ht="16.5">
      <c r="A4183" s="458" t="s">
        <v>27</v>
      </c>
      <c r="B4183" s="459"/>
      <c r="C4183" s="102">
        <f>IF('3rd 1'!C74&gt;0,'3rd 1'!H4,IF('3rd 1'!K74&gt;0,'3rd 1'!P4,IF('3rd 1'!S74&gt;0,'3rd 1'!X4,0)))</f>
        <v>0</v>
      </c>
      <c r="D4183" s="102">
        <f>IF('3rd 2'!C74&gt;0,'3rd 2'!H4,IF('3rd 2'!K74&gt;0,'3rd 2'!P4,IF('3rd 2'!S74&gt;0,'3rd 2'!X4,0)))</f>
        <v>0</v>
      </c>
      <c r="E4183" s="102">
        <f>IF('3rd 3'!C74&gt;0,'3rd 3'!H4,IF('3rd 3'!K74&gt;0,'3rd 3'!P4,IF('3rd 3'!S74&gt;0,'3rd 3'!X4,0)))</f>
        <v>0</v>
      </c>
      <c r="F4183" s="102">
        <f>IF('3rd 4'!C74&gt;0,'3rd 4'!H4,IF('3rd 4'!K74&gt;0,'3rd 4'!P4,IF('3rd 4'!S74&gt;0,'3rd 4'!X4,0)))</f>
        <v>0</v>
      </c>
      <c r="G4183" s="102">
        <f>IF('3rd 5'!C74&gt;0,'3rd 5'!H4,IF('3rd 5'!K74&gt;0,'3rd 5'!P4,IF('3rd 5'!S74&gt;0,'3rd 5'!X4,0)))</f>
        <v>0</v>
      </c>
      <c r="H4183" s="102">
        <f>IF('3rd 6'!C74&gt;0,'3rd 6'!H4,IF('3rd 6'!K74&gt;0,'3rd 6'!P4,IF('3rd 6'!S74&gt;0,'3rd 6'!X4,0)))</f>
        <v>0</v>
      </c>
      <c r="I4183" s="481"/>
      <c r="J4183" s="481"/>
      <c r="K4183" s="482"/>
      <c r="L4183" s="102">
        <f>IF('4th 1'!C74&gt;0,'4th 1'!H4,IF('4th 1'!K74&gt;0,'4th 1'!P4,IF('4th 1'!S74&gt;0,'4th 1'!X4,0)))</f>
        <v>0</v>
      </c>
      <c r="M4183" s="102">
        <f>IF('4th 2'!C74&gt;0,'4th 2'!H4,IF('4th 2'!K74&gt;0,'4th 2'!P4,IF('4th 2'!S74&gt;0,'4th 2'!X4,0)))</f>
        <v>0</v>
      </c>
      <c r="N4183" s="102">
        <f>IF('4th 3'!C74&gt;0,'4th 3'!H4,IF('4th 3'!K74&gt;0,'4th 3'!P4,IF('4th 3'!S74&gt;0,'4th 3'!X4,0)))</f>
        <v>0</v>
      </c>
      <c r="O4183" s="102">
        <f>IF('4th 4'!C74&gt;0,'4th 4'!H4,IF('4th 4'!K74&gt;0,'4th 4'!P4,IF('4th 4'!S74&gt;0,'4th 4'!X4,0)))</f>
        <v>0</v>
      </c>
      <c r="P4183" s="102">
        <f>IF('4th 5'!C74&gt;0,'4th 5'!H4,IF('4th 5'!K74&gt;0,'4th 5'!P4,IF('4th 5'!S74&gt;0,'4th 5'!X4,0)))</f>
        <v>0</v>
      </c>
      <c r="Q4183" s="102">
        <f>IF('4th 6'!C74&gt;0,'4th 6'!H4,IF('4th 6'!K74&gt;0,'4th 6'!P4,IF('4th 6'!S74&gt;0,'4th 6'!X4,0)))</f>
        <v>0</v>
      </c>
      <c r="R4183" s="102">
        <f>IF('4th 7'!C74&gt;0,'4th 7'!H4,IF('4th 7'!K74&gt;0,'4th 7'!P4,IF('4th 7'!S74&gt;0,'4th 7'!X4,0)))</f>
        <v>0</v>
      </c>
      <c r="S4183" s="430"/>
      <c r="T4183" s="430"/>
      <c r="U4183" s="432"/>
      <c r="V4183" s="460" t="s">
        <v>41</v>
      </c>
      <c r="W4183" s="461"/>
      <c r="X4183" s="461"/>
      <c r="Y4183" s="462"/>
      <c r="Z4183" s="510"/>
    </row>
    <row r="4184" spans="1:28" ht="17.25" thickBot="1">
      <c r="A4184" s="463" t="s">
        <v>11</v>
      </c>
      <c r="B4184" s="464"/>
      <c r="C4184" s="102">
        <v>100</v>
      </c>
      <c r="D4184" s="102">
        <v>100</v>
      </c>
      <c r="E4184" s="102">
        <v>100</v>
      </c>
      <c r="F4184" s="102">
        <v>100</v>
      </c>
      <c r="G4184" s="102">
        <v>100</v>
      </c>
      <c r="H4184" s="102">
        <v>100</v>
      </c>
      <c r="I4184" s="465">
        <f>(C4188*C4183)+(D4188*D4183)+(E4188*E4183)+(F4188*F4183)+(G4188*G4183)+(H4188*H4183)</f>
        <v>0</v>
      </c>
      <c r="J4184" s="84"/>
      <c r="K4184" s="103" t="e">
        <f>IF(J4185&gt;=4,"A+",IF(J4185&gt;=3.75,"A",IF(J4185&gt;=3.5,"A-",IF(J4185&gt;=3.25,"B+",IF(J4185&gt;=3,"B",IF(J4185&gt;=2.75,"B-",IF(J4185&gt;=2.5,"C+",IF(J4185&gt;=2,"C","F"))))))))</f>
        <v>#DIV/0!</v>
      </c>
      <c r="L4184" s="102">
        <v>100</v>
      </c>
      <c r="M4184" s="102">
        <v>100</v>
      </c>
      <c r="N4184" s="102">
        <v>100</v>
      </c>
      <c r="O4184" s="102">
        <v>100</v>
      </c>
      <c r="P4184" s="102">
        <v>100</v>
      </c>
      <c r="Q4184" s="102">
        <v>100</v>
      </c>
      <c r="R4184" s="102">
        <v>100</v>
      </c>
      <c r="S4184" s="465">
        <f>(L4188*L4183)+(M4188*M4183)+(N4188*N4183)+(O4188*O4183)+(P4188*P4183)+(Q4188*Q4183)+(R4188*R4183)</f>
        <v>0</v>
      </c>
      <c r="T4184" s="84"/>
      <c r="U4184" s="103" t="e">
        <f>IF(T4185&gt;=4,"A+",IF(T4185&gt;=3.75,"A",IF(T4185&gt;=3.5,"A-",IF(T4185&gt;=3.25,"B+",IF(T4185&gt;=3,"B",IF(T4185&gt;=2.75,"B-",IF(T4185&gt;=2.5,"C+",IF(T4185&gt;=2,"C","F"))))))))</f>
        <v>#DIV/0!</v>
      </c>
      <c r="V4184" s="467" t="s">
        <v>29</v>
      </c>
      <c r="W4184" s="469" t="s">
        <v>0</v>
      </c>
      <c r="X4184" s="469" t="s">
        <v>3</v>
      </c>
      <c r="Y4184" s="476" t="s">
        <v>2</v>
      </c>
      <c r="Z4184" s="510"/>
    </row>
    <row r="4185" spans="1:28" ht="17.25" thickTop="1">
      <c r="A4185" s="77" t="s">
        <v>28</v>
      </c>
      <c r="B4185" s="86"/>
      <c r="C4185" s="104">
        <f>IF('3rd 1'!C74&gt;0,'3rd 1'!C74,IF('3rd 1'!K74&gt;0,'3rd 1'!K74,IF('3rd 1'!S74&gt;0,'3rd 1'!S74,0)))</f>
        <v>0</v>
      </c>
      <c r="D4185" s="104">
        <f>IF('3rd 2'!C74&gt;0,'3rd 2'!C74,IF('3rd 2'!K74&gt;0,'3rd 2'!K74,IF('3rd 2'!S74&gt;0,'3rd 2'!S74,0)))</f>
        <v>0</v>
      </c>
      <c r="E4185" s="104">
        <f>IF('3rd 3'!C74&gt;0,'3rd 3'!C74,IF('3rd 3'!K74&gt;0,'3rd 3'!K74,IF('3rd 3'!S74&gt;0,'3rd 3'!S74,0)))</f>
        <v>0</v>
      </c>
      <c r="F4185" s="104">
        <f>IF('3rd 4'!C74&gt;0,'3rd 4'!C74,IF('3rd 4'!K74&gt;0,'3rd 4'!K74,IF('3rd 4'!S74&gt;0,'3rd 4'!S74,0)))</f>
        <v>0</v>
      </c>
      <c r="G4185" s="104">
        <f>IF('3rd 5'!C74&gt;0,'3rd 5'!C74,IF('3rd 5'!K74&gt;0,'3rd 5'!K74,IF('3rd 5'!S74&gt;0,'3rd 5'!S74,0)))</f>
        <v>0</v>
      </c>
      <c r="H4185" s="104">
        <f>IF('3rd 6'!C74&gt;0,'3rd 6'!C74,IF('3rd 6'!K74&gt;0,'3rd 6'!K74,IF('3rd 6'!S74&gt;0,'3rd 6'!S74,0)))</f>
        <v>0</v>
      </c>
      <c r="I4185" s="457"/>
      <c r="J4185" s="485" t="e">
        <f>I4184/(C4183+D4183+E4183+F4183+G4183+H4183)</f>
        <v>#DIV/0!</v>
      </c>
      <c r="K4185" s="90"/>
      <c r="L4185" s="104">
        <f>IF('4th 1'!C74&gt;0,'4th 1'!C74,IF('4th 1'!K74&gt;0,'4th 1'!K74,IF('4th 1'!S74&gt;0,'4th 1'!S74,0)))</f>
        <v>0</v>
      </c>
      <c r="M4185" s="104">
        <f>IF('4th 2'!C74&gt;0,'4th 2'!C74,IF('4th 2'!K74&gt;0,'4th 2'!K74,IF('4th 2'!S74&gt;0,'4th 2'!S74,0)))</f>
        <v>0</v>
      </c>
      <c r="N4185" s="104">
        <f>IF('4th 3'!C74&gt;0,'4th 3'!C74,IF('4th 3'!K74&gt;0,'4th 3'!K74,IF('4th 3'!S74&gt;0,'4th 3'!S74,0)))</f>
        <v>0</v>
      </c>
      <c r="O4185" s="104">
        <f>IF('4th 4'!C74&gt;0,'4th 4'!C74,IF('4th 4'!K74&gt;0,'4th 4'!K74,IF('4th 4'!S74&gt;0,'4th 4'!S74,0)))</f>
        <v>0</v>
      </c>
      <c r="P4185" s="104">
        <f>IF('4th 5'!C74&gt;0,'4th 5'!C74,IF('4th 5'!K74&gt;0,'4th 5'!K74,IF('4th 5'!S74&gt;0,'4th 5'!S74,0)))</f>
        <v>0</v>
      </c>
      <c r="Q4185" s="104">
        <f>IF('4th 6'!C74&gt;0,'4th 6'!C74,IF('4th 6'!K74&gt;0,'4th 6'!K74,IF('4th 6'!S74&gt;0,'4th 6'!S74,0)))</f>
        <v>0</v>
      </c>
      <c r="R4185" s="104">
        <f>IF('4th 7'!C74&gt;0,'4th 7'!C74,IF('4th 7'!K74&gt;0,'4th 7'!K74,IF('4th 7'!S74&gt;0,'4th 7'!S74,0)))</f>
        <v>0</v>
      </c>
      <c r="S4185" s="457"/>
      <c r="T4185" s="485" t="e">
        <f>S4184/(L4183+M4183+N4183+O4183+P4183+Q4183+R4183)</f>
        <v>#DIV/0!</v>
      </c>
      <c r="U4185" s="90"/>
      <c r="V4185" s="468"/>
      <c r="W4185" s="470"/>
      <c r="X4185" s="471"/>
      <c r="Y4185" s="477"/>
      <c r="Z4185" s="510"/>
    </row>
    <row r="4186" spans="1:28" ht="17.25">
      <c r="A4186" s="423" t="s">
        <v>26</v>
      </c>
      <c r="B4186" s="91" t="s">
        <v>60</v>
      </c>
      <c r="C4186" s="104">
        <f>IF('3rd 1'!C74&gt;0,'3rd 1'!J74,IF('3rd 1'!K74&gt;0,'3rd 1'!R74,IF('3rd 1'!S74&gt;0,'3rd 1'!Z74,0)))</f>
        <v>0</v>
      </c>
      <c r="D4186" s="104">
        <f>IF('3rd 2'!C74&gt;0,'3rd 2'!J74,IF('3rd 2'!K74&gt;0,'3rd 2'!R74,IF('3rd 2'!S74&gt;0,'3rd 2'!Z74,0)))</f>
        <v>0</v>
      </c>
      <c r="E4186" s="104">
        <f>IF('3rd 3'!C74&gt;0,'3rd 3'!J74,IF('3rd 3'!K74&gt;0,'3rd 3'!R74,IF('3rd 3'!S74&gt;0,'3rd 3'!Z74,0)))</f>
        <v>0</v>
      </c>
      <c r="F4186" s="104">
        <f>IF('3rd 4'!C74&gt;0,'3rd 4'!J74,IF('3rd 4'!K74&gt;0,'3rd 4'!R74,IF('3rd 4'!S74&gt;0,'3rd 4'!Z74,0)))</f>
        <v>0</v>
      </c>
      <c r="G4186" s="104">
        <f>IF('3rd 5'!C74&gt;0,'3rd 5'!J74,IF('3rd 5'!K74&gt;0,'3rd 5'!R74,IF('3rd 5'!S74&gt;0,'3rd 5'!Z74,0)))</f>
        <v>0</v>
      </c>
      <c r="H4186" s="104">
        <f>IF('3rd 6'!C74&gt;0,'3rd 6'!J74,IF('3rd 6'!K74&gt;0,'3rd 6'!R74,IF('3rd 6'!S74&gt;0,'3rd 6'!Z74,0)))</f>
        <v>0</v>
      </c>
      <c r="I4186" s="457"/>
      <c r="J4186" s="525"/>
      <c r="K4186" s="442" t="e">
        <f>IF(J4185&gt;=2.5,K4184,IF(J4185&gt;=2.25,"C",IF(J4185&gt;=2,"D",IF(J4185=0,0,"F"))))</f>
        <v>#DIV/0!</v>
      </c>
      <c r="L4186" s="104">
        <f>IF('4th 1'!C74&gt;0,'4th 1'!J74,IF('4th 1'!K74&gt;0,'4th 1'!R74,IF('4th 1'!S74&gt;0,'4th 1'!Z74,0)))</f>
        <v>0</v>
      </c>
      <c r="M4186" s="104">
        <f>IF('4th 2'!C74&gt;0,'4th 2'!J74,IF('4th 2'!K74&gt;0,'4th 2'!R74,IF('4th 2'!S74&gt;0,'4th 2'!Z74,0)))</f>
        <v>0</v>
      </c>
      <c r="N4186" s="104">
        <f>IF('4th 3'!C74&gt;0,'4th 3'!J74,IF('4th 3'!K74&gt;0,'4th 3'!R74,IF('4th 3'!S74&gt;0,'4th 3'!Z74,0)))</f>
        <v>0</v>
      </c>
      <c r="O4186" s="104">
        <f>IF('4th 4'!C74&gt;0,'4th 4'!J74,IF('4th 4'!K74&gt;0,'4th 4'!R74,IF('4th 4'!S74&gt;0,'4th 4'!Z74,0)))</f>
        <v>0</v>
      </c>
      <c r="P4186" s="104">
        <f>IF('4th 5'!C74&gt;0,'4th 5'!J74,IF('4th 5'!K74&gt;0,'4th 5'!R74,IF('4th 5'!S74&gt;0,'4th 5'!Z74,0)))</f>
        <v>0</v>
      </c>
      <c r="Q4186" s="104">
        <f>IF('4th 6'!C74&gt;0,'4th 6'!J74,IF('4th 6'!K74&gt;0,'4th 6'!R74,IF('4th 6'!S74&gt;0,'4th 6'!Z74,0)))</f>
        <v>0</v>
      </c>
      <c r="R4186" s="104">
        <f>IF('4th 7'!C74&gt;0,'4th 7'!J74,IF('4th 7'!K74&gt;0,'4th 7'!R74,IF('4th 7'!S74&gt;0,'4th 7'!Z74,0)))</f>
        <v>0</v>
      </c>
      <c r="S4186" s="457"/>
      <c r="T4186" s="525"/>
      <c r="U4186" s="442" t="e">
        <f>IF(T4185&gt;=2.5,U4184,IF(T4185&gt;=2.25,"C",IF(T4185&gt;=2,"D",IF(T4185=0,0,"F"))))</f>
        <v>#DIV/0!</v>
      </c>
      <c r="V4186" s="454" t="s">
        <v>40</v>
      </c>
      <c r="W4186" s="443"/>
      <c r="X4186" s="443"/>
      <c r="Y4186" s="455"/>
      <c r="Z4186" s="510"/>
      <c r="AA4186" s="105"/>
      <c r="AB4186" s="105"/>
    </row>
    <row r="4187" spans="1:28" ht="16.5" customHeight="1">
      <c r="A4187" s="424"/>
      <c r="B4187" s="91" t="s">
        <v>67</v>
      </c>
      <c r="C4187" s="117">
        <f>'3rd 1'!AA74</f>
        <v>0</v>
      </c>
      <c r="D4187" s="117">
        <f>'3rd 2'!AA74</f>
        <v>0</v>
      </c>
      <c r="E4187" s="117">
        <f>'3rd 3'!AA74</f>
        <v>0</v>
      </c>
      <c r="F4187" s="117">
        <f>'3rd 4'!AA74</f>
        <v>0</v>
      </c>
      <c r="G4187" s="117">
        <f>'3rd 5'!AA74</f>
        <v>0</v>
      </c>
      <c r="H4187" s="117">
        <f>'3rd 6'!AA74</f>
        <v>0</v>
      </c>
      <c r="I4187" s="457"/>
      <c r="J4187" s="525"/>
      <c r="K4187" s="491"/>
      <c r="L4187" s="117">
        <f>'4th 1'!AA74</f>
        <v>0</v>
      </c>
      <c r="M4187" s="117">
        <f>'4th 2'!AA74</f>
        <v>0</v>
      </c>
      <c r="N4187" s="117">
        <f>'4th 3'!AA74</f>
        <v>0</v>
      </c>
      <c r="O4187" s="117">
        <f>'4th 4'!AA74</f>
        <v>0</v>
      </c>
      <c r="P4187" s="117">
        <f>'4th 5'!AA74</f>
        <v>0</v>
      </c>
      <c r="Q4187" s="117">
        <f>'4th 6'!AA74</f>
        <v>0</v>
      </c>
      <c r="R4187" s="117">
        <f>'4th 7'!AA74</f>
        <v>0</v>
      </c>
      <c r="S4187" s="457"/>
      <c r="T4187" s="525"/>
      <c r="U4187" s="491"/>
      <c r="V4187" s="444">
        <f>IF((C4188+C4190)=0,0,C4183)+IF((D4188+D4190)=0,0,D4183)+IF((E4188+E4190)=0,0,E4183)+IF((F4188+F4190)=0,0,F4183)+IF((G4188+G4190)=0,0,G4183)+IF((H4188+H4190)=0,0,H4183)+IF((L4188+L4190)=0,0,L4183)+IF((M4188+M4190)=0,0,M4183)+IF((N4188+N4190)=0,0,N4183)+IF((O4188+O4190)=0,0,O4183)+IF((P4188+P4190)=0,0,P4183)+IF((Q4188+Q4190)=0,0,Q4183)+IF((R4188+R4190)=0,0,R4183)+IF(E4220&gt;0,1.5,0)</f>
        <v>0</v>
      </c>
      <c r="W4187" s="457">
        <f>I4184+S4184+(E4220*1.5)</f>
        <v>0</v>
      </c>
      <c r="X4187" s="440" t="e">
        <f>IF(S4184&gt;0,(W4187/31.5),J4185)</f>
        <v>#DIV/0!</v>
      </c>
      <c r="Y4187" s="164" t="e">
        <f>IF(X4187&gt;=4,"A+",IF(X4187&gt;=3.75,"A",IF(X4187&gt;=3.5,"A-",IF(X4187&gt;=3.25,"B+",IF(X4187&gt;=3,"B",IF(X4187&gt;=2.75,"B-",IF(X4187&gt;=2.5,"C+",IF(X4187&gt;=2,"C","F"))))))))</f>
        <v>#DIV/0!</v>
      </c>
      <c r="Z4187" s="510"/>
    </row>
    <row r="4188" spans="1:28" ht="16.5">
      <c r="A4188" s="424"/>
      <c r="B4188" s="91" t="s">
        <v>1</v>
      </c>
      <c r="C4188" s="104">
        <f>'3rd 1'!AC74</f>
        <v>0</v>
      </c>
      <c r="D4188" s="104">
        <f>'3rd 2'!AC74</f>
        <v>0</v>
      </c>
      <c r="E4188" s="104">
        <f>'3rd 3'!AC74</f>
        <v>0</v>
      </c>
      <c r="F4188" s="104">
        <f>'3rd 4'!AC74</f>
        <v>0</v>
      </c>
      <c r="G4188" s="104">
        <f>'3rd 5'!AC74</f>
        <v>0</v>
      </c>
      <c r="H4188" s="104">
        <f>'3rd 6'!AC74</f>
        <v>0</v>
      </c>
      <c r="I4188" s="457"/>
      <c r="J4188" s="525"/>
      <c r="K4188" s="106"/>
      <c r="L4188" s="104">
        <f>'4th 1'!AC74</f>
        <v>0</v>
      </c>
      <c r="M4188" s="104">
        <f>'4th 2'!AC74</f>
        <v>0</v>
      </c>
      <c r="N4188" s="104">
        <f>'4th 3'!AC74</f>
        <v>0</v>
      </c>
      <c r="O4188" s="104">
        <f>'4th 4'!AC74</f>
        <v>0</v>
      </c>
      <c r="P4188" s="104">
        <f>'4th 5'!AC74</f>
        <v>0</v>
      </c>
      <c r="Q4188" s="104">
        <f>'4th 6'!AC74</f>
        <v>0</v>
      </c>
      <c r="R4188" s="107">
        <f>'4th 7'!AC74</f>
        <v>0</v>
      </c>
      <c r="S4188" s="457"/>
      <c r="T4188" s="525"/>
      <c r="U4188" s="108"/>
      <c r="V4188" s="456"/>
      <c r="W4188" s="448"/>
      <c r="X4188" s="441"/>
      <c r="Y4188" s="451" t="e">
        <f>IF(S4184&gt;0,(IF(X4187&gt;=2.5,Y4187,IF(X4187&gt;=2.25,"C",IF(X4187&gt;=2,"D","F")))),K4186)</f>
        <v>#DIV/0!</v>
      </c>
      <c r="Z4188" s="510"/>
    </row>
    <row r="4189" spans="1:28" ht="16.5">
      <c r="A4189" s="424"/>
      <c r="B4189" s="91" t="s">
        <v>2</v>
      </c>
      <c r="C4189" s="104" t="str">
        <f>'3rd 1'!AB74</f>
        <v/>
      </c>
      <c r="D4189" s="104" t="str">
        <f>'3rd 2'!AB74</f>
        <v/>
      </c>
      <c r="E4189" s="104" t="str">
        <f>'3rd 3'!AB74</f>
        <v/>
      </c>
      <c r="F4189" s="104" t="str">
        <f>'3rd 4'!AB74</f>
        <v/>
      </c>
      <c r="G4189" s="104" t="str">
        <f>'3rd 5'!AB74</f>
        <v/>
      </c>
      <c r="H4189" s="104" t="str">
        <f>'3rd 6'!AB74</f>
        <v/>
      </c>
      <c r="I4189" s="457"/>
      <c r="J4189" s="98"/>
      <c r="K4189" s="90"/>
      <c r="L4189" s="104" t="str">
        <f>'4th 1'!AB74</f>
        <v/>
      </c>
      <c r="M4189" s="104" t="str">
        <f>'4th 2'!AB74</f>
        <v/>
      </c>
      <c r="N4189" s="104" t="str">
        <f>'4th 3'!AB74</f>
        <v/>
      </c>
      <c r="O4189" s="104" t="str">
        <f>'4th 4'!AB74</f>
        <v/>
      </c>
      <c r="P4189" s="104" t="str">
        <f>'4th 5'!AB74</f>
        <v/>
      </c>
      <c r="Q4189" s="104" t="str">
        <f>'4th 6'!AB74</f>
        <v/>
      </c>
      <c r="R4189" s="104" t="str">
        <f>'4th 7'!AB74</f>
        <v/>
      </c>
      <c r="S4189" s="457"/>
      <c r="T4189" s="98"/>
      <c r="U4189" s="109"/>
      <c r="V4189" s="446"/>
      <c r="W4189" s="449"/>
      <c r="X4189" s="450"/>
      <c r="Y4189" s="452"/>
      <c r="Z4189" s="510"/>
    </row>
    <row r="4190" spans="1:28" ht="16.5" customHeight="1">
      <c r="A4190" s="413" t="s">
        <v>127</v>
      </c>
      <c r="B4190" s="91" t="s">
        <v>1</v>
      </c>
      <c r="C4190" s="104">
        <f>'3rd 1'!AD74</f>
        <v>0</v>
      </c>
      <c r="D4190" s="104">
        <f>'3rd 2'!AD74</f>
        <v>0</v>
      </c>
      <c r="E4190" s="104">
        <f>'3rd 3'!AD74</f>
        <v>0</v>
      </c>
      <c r="F4190" s="104">
        <f>'3rd 4'!AD74</f>
        <v>0</v>
      </c>
      <c r="G4190" s="104">
        <f>'3rd 5'!AD74</f>
        <v>0</v>
      </c>
      <c r="H4190" s="104">
        <f>'3rd 6'!AD74</f>
        <v>0</v>
      </c>
      <c r="I4190" s="415">
        <f>(C4190*C4183)+(D4190*D4183)+(E4190*E4183)+(F4190*F4183)+(G4190*G4183)+(H4190*H4183)</f>
        <v>0</v>
      </c>
      <c r="J4190" s="417">
        <f>IF(C4190&gt;0,(C4188*C4183),0)+IF(D4190&gt;0,(D4188*D4183),0)+IF(E4190&gt;0,(E4188*E4183),0)+IF(F4190&gt;0,(F4188*F4183),0)+IF(G4190&gt;0,(G4188*G4183),0)+IF(H4190&gt;0,(H4188*H4183),0)</f>
        <v>0</v>
      </c>
      <c r="K4190" s="418">
        <f>IF(C4190&gt;C4188,((C4190*C4183)-(C4188*C4183)),0)+IF(D4190&gt;D4188,((D4190*D4183)-(D4188*D4183)),0)+IF(E4190&gt;E4188,((E4190*E4183)-(E4188*E4183)),0)+IF(F4190&gt;F4188,((F4190*F4183)-(F4188*F4183)),0)+IF(G4190&gt;G4188,((G4190*G4183)-(G4188*G4183)),0)+IF(H4190&gt;H4188,((H4190*H4183)-(H4188*H4183)),0)</f>
        <v>0</v>
      </c>
      <c r="L4190" s="165">
        <f>'4th 1'!AD74</f>
        <v>0</v>
      </c>
      <c r="M4190" s="104">
        <f>'4th 2'!AD74</f>
        <v>0</v>
      </c>
      <c r="N4190" s="104">
        <f>'4th 3'!AD74</f>
        <v>0</v>
      </c>
      <c r="O4190" s="104">
        <f>'4th 4'!AD74</f>
        <v>0</v>
      </c>
      <c r="P4190" s="104">
        <f>'4th 5'!AD74</f>
        <v>0</v>
      </c>
      <c r="Q4190" s="104">
        <f>'4th 6'!AD74</f>
        <v>0</v>
      </c>
      <c r="R4190" s="104">
        <f>'4th 7'!AD74</f>
        <v>0</v>
      </c>
      <c r="S4190" s="415">
        <f>(L4190*L4183)+(M4190*M4183)+(N4190*N4183)+(O4190*O4183)+(P4190*P4183)+(Q4190*Q4183)+(R4190*R4183)</f>
        <v>0</v>
      </c>
      <c r="T4190" s="417">
        <f>IF(L4190&gt;0,(L4188*L4183),0)+IF(M4190&gt;0,(M4188*M4183),0)+IF(N4190&gt;0,(N4188*N4183),0)+IF(O4190&gt;0,(O4188*O4183),0)+IF(P4190&gt;0,(P4188*P4183),0)+IF(Q4190&gt;0,(Q4188*Q4183),0)+IF(R4190&gt;0,(R4188*R4183),0)</f>
        <v>0</v>
      </c>
      <c r="U4190" s="484">
        <f>IF(L4190&gt;L4188,((L4190*L4183)-(L4188*L4183)),0)+IF(M4190&gt;M4188,((M4190*M4183)-(M4188*M4183)),0)+IF(N4190&gt;N4188,((N4190*N4183)-(N4188*N4183)),0)+IF(O4190&gt;O4188,((O4190*O4183)-(O4188*O4183)),0)+IF(P4190&gt;P4188,((P4190*P4183)-(P4188*P4183)),0)+IF(Q4190&gt;Q4188,((Q4190*Q4183)-(Q4188*Q4183)),0)+IF(R4190&gt;R4188,((R4190*R4183)-(R4188*R4183)),0)</f>
        <v>0</v>
      </c>
      <c r="V4190" s="401">
        <f>I4190+S4190</f>
        <v>0</v>
      </c>
      <c r="W4190" s="436">
        <f>J4190+T4190</f>
        <v>0</v>
      </c>
      <c r="X4190" s="438">
        <f>K4190+U4190</f>
        <v>0</v>
      </c>
      <c r="Y4190" s="483">
        <f>K4190+U4190+X4177</f>
        <v>0</v>
      </c>
      <c r="Z4190" s="510"/>
    </row>
    <row r="4191" spans="1:28" ht="16.5" thickBot="1">
      <c r="A4191" s="414"/>
      <c r="B4191" s="157" t="s">
        <v>23</v>
      </c>
      <c r="C4191" s="180" t="str">
        <f>'3rd 1'!AE74</f>
        <v/>
      </c>
      <c r="D4191" s="180" t="str">
        <f>'3rd 2'!AE74</f>
        <v/>
      </c>
      <c r="E4191" s="180" t="str">
        <f>'3rd 3'!AE74</f>
        <v/>
      </c>
      <c r="F4191" s="180" t="str">
        <f>'3rd 4'!AE74</f>
        <v/>
      </c>
      <c r="G4191" s="180" t="str">
        <f>'3rd 5'!AE74</f>
        <v/>
      </c>
      <c r="H4191" s="180" t="str">
        <f>'3rd 6'!AE74</f>
        <v/>
      </c>
      <c r="I4191" s="416"/>
      <c r="J4191" s="416"/>
      <c r="K4191" s="419"/>
      <c r="L4191" s="180" t="str">
        <f>'4th 1'!AE74</f>
        <v/>
      </c>
      <c r="M4191" s="180" t="str">
        <f>'4th 2'!AE74</f>
        <v/>
      </c>
      <c r="N4191" s="180" t="str">
        <f>'4th 3'!AE74</f>
        <v/>
      </c>
      <c r="O4191" s="180" t="str">
        <f>'4th 4'!AE74</f>
        <v/>
      </c>
      <c r="P4191" s="180" t="str">
        <f>'4th 5'!AE74</f>
        <v/>
      </c>
      <c r="Q4191" s="180" t="str">
        <f>'4th 6'!AE74</f>
        <v/>
      </c>
      <c r="R4191" s="180" t="str">
        <f>'4th 7'!AE74</f>
        <v/>
      </c>
      <c r="S4191" s="416"/>
      <c r="T4191" s="416"/>
      <c r="U4191" s="419"/>
      <c r="V4191" s="402"/>
      <c r="W4191" s="437"/>
      <c r="X4191" s="439"/>
      <c r="Y4191" s="406"/>
      <c r="Z4191" s="510"/>
    </row>
    <row r="4192" spans="1:28" ht="19.5" customHeight="1" thickTop="1" thickBot="1">
      <c r="A4192" s="435" t="s">
        <v>31</v>
      </c>
      <c r="B4192" s="435"/>
      <c r="C4192" s="435"/>
      <c r="D4192" s="435"/>
      <c r="E4192" s="435"/>
      <c r="F4192" s="435"/>
      <c r="G4192" s="435"/>
      <c r="H4192" s="435"/>
      <c r="I4192" s="435"/>
      <c r="J4192" s="435"/>
      <c r="K4192" s="435"/>
      <c r="L4192" s="435"/>
      <c r="M4192" s="435"/>
      <c r="N4192" s="435"/>
      <c r="O4192" s="435"/>
      <c r="P4192" s="435"/>
      <c r="Q4192" s="435"/>
      <c r="R4192" s="435"/>
      <c r="S4192" s="435"/>
      <c r="T4192" s="435"/>
      <c r="U4192" s="435"/>
      <c r="V4192" s="435"/>
      <c r="W4192" s="435"/>
      <c r="X4192" s="435"/>
      <c r="Y4192" s="435"/>
      <c r="Z4192" s="510"/>
    </row>
    <row r="4193" spans="1:26" ht="17.25" customHeight="1" thickTop="1" thickBot="1">
      <c r="A4193" s="478" t="s">
        <v>46</v>
      </c>
      <c r="B4193" s="479"/>
      <c r="C4193" s="479"/>
      <c r="D4193" s="479"/>
      <c r="E4193" s="479"/>
      <c r="F4193" s="479"/>
      <c r="G4193" s="479"/>
      <c r="H4193" s="479"/>
      <c r="I4193" s="479"/>
      <c r="J4193" s="479"/>
      <c r="K4193" s="480"/>
      <c r="L4193" s="426" t="s">
        <v>47</v>
      </c>
      <c r="M4193" s="426"/>
      <c r="N4193" s="426"/>
      <c r="O4193" s="426"/>
      <c r="P4193" s="426"/>
      <c r="Q4193" s="426"/>
      <c r="R4193" s="426"/>
      <c r="S4193" s="426"/>
      <c r="T4193" s="426"/>
      <c r="U4193" s="427"/>
      <c r="V4193" s="160"/>
      <c r="W4193" s="428" t="s">
        <v>39</v>
      </c>
      <c r="X4193" s="428"/>
      <c r="Y4193" s="161"/>
      <c r="Z4193" s="510"/>
    </row>
    <row r="4194" spans="1:26" ht="17.25" thickTop="1">
      <c r="A4194" s="99" t="s">
        <v>22</v>
      </c>
      <c r="B4194" s="100"/>
      <c r="C4194" s="101">
        <f>'5th 1'!B4</f>
        <v>301</v>
      </c>
      <c r="D4194" s="101">
        <f>'5th 2'!B4</f>
        <v>302</v>
      </c>
      <c r="E4194" s="101">
        <f>'5th 3'!B4</f>
        <v>303</v>
      </c>
      <c r="F4194" s="101">
        <f>'5th 4'!B4</f>
        <v>304</v>
      </c>
      <c r="G4194" s="101">
        <f>'5th 5'!B4</f>
        <v>305</v>
      </c>
      <c r="H4194" s="101">
        <f>'5th 6'!B4</f>
        <v>0</v>
      </c>
      <c r="I4194" s="430" t="s">
        <v>0</v>
      </c>
      <c r="J4194" s="430" t="s">
        <v>3</v>
      </c>
      <c r="K4194" s="432" t="s">
        <v>2</v>
      </c>
      <c r="L4194" s="101">
        <f>'6th 1'!B4</f>
        <v>306</v>
      </c>
      <c r="M4194" s="101">
        <f>'6th 2'!B4</f>
        <v>307</v>
      </c>
      <c r="N4194" s="101">
        <f>'6th 3'!B4</f>
        <v>308</v>
      </c>
      <c r="O4194" s="101">
        <f>'6th 4'!B4</f>
        <v>309</v>
      </c>
      <c r="P4194" s="101">
        <f>'6th 5'!B4</f>
        <v>310</v>
      </c>
      <c r="Q4194" s="101">
        <f>'6th 6'!B4</f>
        <v>0</v>
      </c>
      <c r="R4194" s="101">
        <f>'6th 7'!B4</f>
        <v>0</v>
      </c>
      <c r="S4194" s="429" t="s">
        <v>0</v>
      </c>
      <c r="T4194" s="429" t="s">
        <v>3</v>
      </c>
      <c r="U4194" s="431" t="s">
        <v>2</v>
      </c>
      <c r="V4194" s="433" t="s">
        <v>62</v>
      </c>
      <c r="W4194" s="434"/>
      <c r="X4194" s="434"/>
      <c r="Y4194" s="162" t="str">
        <f>IF(X4195&gt;=4,"A+",IF(X4195&gt;=3.75,"A",IF(X4195&gt;=3.5,"A-",IF(X4195&gt;=3.25,"B+",IF(X4195&gt;=3,"B",IF(X4195&gt;=2.75,"B-",IF(X4195&gt;=2.5,"C+",IF(X4195&gt;=2,"C","F"))))))))</f>
        <v>F</v>
      </c>
      <c r="Z4194" s="510"/>
    </row>
    <row r="4195" spans="1:26" ht="65.25" customHeight="1">
      <c r="A4195" s="77" t="s">
        <v>63</v>
      </c>
      <c r="B4195" s="78"/>
      <c r="C4195" s="79">
        <f>IF('5th 1'!C74&gt;0,'5th 1'!D6,IF('5th 1'!K74&gt;0,'5th 1'!L6,IF('5th 1'!S74&gt;0,'5th 1'!T6,0)))</f>
        <v>0</v>
      </c>
      <c r="D4195" s="79">
        <f>IF('5th 2'!C74&gt;0,'5th 2'!D6,IF('5th 2'!K74&gt;0,'5th 2'!L6,IF('5th 2'!S74&gt;0,'5th 2'!T6,0)))</f>
        <v>0</v>
      </c>
      <c r="E4195" s="79">
        <f>IF('5th 3'!C74&gt;0,'5th 3'!D6,IF('5th 3'!K74&gt;0,'5th 3'!L6,IF('5th 3'!S74&gt;0,'5th 3'!T6,0)))</f>
        <v>0</v>
      </c>
      <c r="F4195" s="79">
        <f>IF('5th 4'!C74&gt;0,'5th 4'!D6,IF('5th 4'!K74&gt;0,'5th 4'!L6,IF('5th 4'!S74&gt;0,'5th 4'!T6,0)))</f>
        <v>0</v>
      </c>
      <c r="G4195" s="79">
        <f>IF('5th 5'!C74&gt;0,'5th 5'!D6,IF('5th 5'!K74&gt;0,'5th 5'!L6,IF('5th 5'!S74&gt;0,'5th 5'!T6,0)))</f>
        <v>0</v>
      </c>
      <c r="H4195" s="79">
        <f>IF('5th 6'!C74&gt;0,'5th 6'!D6,IF('5th 6'!K74&gt;0,'5th 6'!L6,IF('5th 6'!S74&gt;0,'5th 6'!T6,0)))</f>
        <v>0</v>
      </c>
      <c r="I4195" s="481"/>
      <c r="J4195" s="481"/>
      <c r="K4195" s="482"/>
      <c r="L4195" s="79">
        <f>IF('6th 1'!C74&gt;0,'6th 1'!D6,IF('6th 1'!K74&gt;0,'6th 1'!L6,IF('6th 1'!S74&gt;0,'6th 1'!T6,0)))</f>
        <v>0</v>
      </c>
      <c r="M4195" s="79">
        <f>IF('6th 2'!C74&gt;0,'6th 2'!D6,IF('6th 2'!K74&gt;0,'6th 2'!L6,IF('6th 2'!S74&gt;0,'6th 2'!T6,0)))</f>
        <v>0</v>
      </c>
      <c r="N4195" s="79">
        <f>IF('6th 3'!C74&gt;0,'6th 3'!D6,IF('6th 3'!K74&gt;0,'6th 3'!L6,IF('6th 3'!S74&gt;0,'6th 3'!T6,0)))</f>
        <v>0</v>
      </c>
      <c r="O4195" s="79">
        <f>IF('6th 4'!C74&gt;0,'6th 4'!D6,IF('6th 4'!K74&gt;0,'6th 4'!L6,IF('6th 4'!S74&gt;0,'6th 4'!T6,0)))</f>
        <v>0</v>
      </c>
      <c r="P4195" s="79">
        <f>IF('6th 5'!C74&gt;0,'6th 5'!D6,IF('6th 5'!K74&gt;0,'6th 5'!L6,IF('6th 5'!S74&gt;0,'6th 5'!T6,0)))</f>
        <v>0</v>
      </c>
      <c r="Q4195" s="79">
        <f>IF('6th 6'!C74&gt;0,'6th 6'!D6,IF('6th 6'!K74&gt;0,'6th 6'!L6,IF('6th 6'!S74&gt;0,'6th 6'!T6,0)))</f>
        <v>0</v>
      </c>
      <c r="R4195" s="79">
        <f>IF('6th 7'!C74&gt;0,'6th 7'!D6,IF('6th 7'!K74&gt;0,'6th 7'!L6,IF('6th 7'!S74&gt;0,'6th 7'!T6,0)))</f>
        <v>0</v>
      </c>
      <c r="S4195" s="429"/>
      <c r="T4195" s="429"/>
      <c r="U4195" s="431"/>
      <c r="V4195" s="335">
        <f>IF(I4197&gt;0,(V4200+V4182),0)</f>
        <v>0</v>
      </c>
      <c r="W4195" s="254">
        <f>IF(I4197&gt;0,(W4200+W4182),0)</f>
        <v>0</v>
      </c>
      <c r="X4195" s="336">
        <f>IF(S4197&gt;0,(W4195/94.5),IF(I4197&gt;0,(W4195/78),0))</f>
        <v>0</v>
      </c>
      <c r="Y4195" s="163">
        <f>IF(X4195&gt;=2.5,Y4194,IF(X4195&gt;=2.25,"C",IF(X4195&gt;=2,"D",IF(X4195=0,0,"F"))))</f>
        <v>0</v>
      </c>
      <c r="Z4195" s="510"/>
    </row>
    <row r="4196" spans="1:26" ht="16.5">
      <c r="A4196" s="77" t="s">
        <v>12</v>
      </c>
      <c r="B4196" s="78"/>
      <c r="C4196" s="102">
        <f>IF('5th 1'!C74&gt;0,'5th 1'!H4,IF('5th 1'!K74&gt;0,'5th 1'!P4,IF('5th 1'!S74&gt;0,'5th 1'!X4,0)))</f>
        <v>0</v>
      </c>
      <c r="D4196" s="102">
        <f>IF('5th 2'!C74&gt;0,'5th 2'!H4,IF('5th 2'!K74&gt;0,'5th 2'!P4,IF('5th 2'!S74&gt;0,'5th 2'!X4,0)))</f>
        <v>0</v>
      </c>
      <c r="E4196" s="102">
        <f>IF('5th 3'!C74&gt;0,'5th 3'!H4,IF('5th 3'!K74&gt;0,'5th 3'!P4,IF('5th 3'!S74&gt;0,'5th 3'!X4,0)))</f>
        <v>0</v>
      </c>
      <c r="F4196" s="102">
        <f>IF('5th 4'!C74&gt;0,'5th 4'!H4,IF('5th 4'!K74&gt;0,'5th 4'!P4,IF('5th 4'!S74&gt;0,'5th 4'!X4,0)))</f>
        <v>0</v>
      </c>
      <c r="G4196" s="102">
        <f>IF('5th 5'!C74&gt;0,'5th 5'!H4,IF('5th 5'!K74&gt;0,'5th 5'!P4,IF('5th 5'!S74&gt;0,'5th 5'!X4,0)))</f>
        <v>0</v>
      </c>
      <c r="H4196" s="102">
        <f>IF('5th 6'!C74&gt;0,'5th 6'!H4,IF('5th 6'!K74&gt;0,'5th 6'!P4,IF('5th 6'!S74&gt;0,'5th 6'!X4,0)))</f>
        <v>0</v>
      </c>
      <c r="I4196" s="481"/>
      <c r="J4196" s="481"/>
      <c r="K4196" s="482"/>
      <c r="L4196" s="102">
        <f>IF('6th 1'!C74&gt;0,'6th 1'!H4,IF('6th 1'!K74&gt;0,'6th 1'!P4,IF('6th 1'!S74&gt;0,'6th 1'!X4,0)))</f>
        <v>0</v>
      </c>
      <c r="M4196" s="102">
        <f>IF('6th 2'!C74&gt;0,'6th 2'!H4,IF('6th 2'!K74&gt;0,'6th 2'!P4,IF('6th 2'!S74&gt;0,'6th 2'!X4,0)))</f>
        <v>0</v>
      </c>
      <c r="N4196" s="102">
        <f>IF('6th 3'!C74&gt;0,'6th 3'!H4,IF('6th 3'!K74&gt;0,'6th 3'!P4,IF('6th 3'!S74&gt;0,'6th 3'!X4,0)))</f>
        <v>0</v>
      </c>
      <c r="O4196" s="102">
        <f>IF('6th 4'!C74&gt;0,'6th 4'!H4,IF('6th 4'!K74&gt;0,'6th 4'!P4,IF('6th 4'!S74&gt;0,'6th 4'!X4,0)))</f>
        <v>0</v>
      </c>
      <c r="P4196" s="102">
        <f>IF('6th 5'!C74&gt;0,'6th 5'!H4,IF('6th 5'!K74&gt;0,'6th 5'!P4,IF('6th 5'!S74&gt;0,'6th 5'!X4,0)))</f>
        <v>0</v>
      </c>
      <c r="Q4196" s="102">
        <f>IF('6th 6'!C74&gt;0,'6th 6'!H4,IF('6th 6'!K74&gt;0,'6th 6'!#REF!,IF('6th 6'!S74&gt;0,'6th 6'!X4,0)))</f>
        <v>0</v>
      </c>
      <c r="R4196" s="102">
        <f>IF('6th 7'!C74&gt;0,'6th 7'!H4,IF('6th 7'!K74&gt;0,'6th 7'!P4,IF('6th 7'!S74&gt;0,'6th 7'!X4,0)))</f>
        <v>0</v>
      </c>
      <c r="S4196" s="430"/>
      <c r="T4196" s="430"/>
      <c r="U4196" s="432"/>
      <c r="V4196" s="460" t="s">
        <v>41</v>
      </c>
      <c r="W4196" s="461"/>
      <c r="X4196" s="461"/>
      <c r="Y4196" s="462"/>
      <c r="Z4196" s="510"/>
    </row>
    <row r="4197" spans="1:26" ht="17.25" thickBot="1">
      <c r="A4197" s="77" t="s">
        <v>11</v>
      </c>
      <c r="B4197" s="78"/>
      <c r="C4197" s="102">
        <v>100</v>
      </c>
      <c r="D4197" s="102">
        <v>100</v>
      </c>
      <c r="E4197" s="102">
        <v>100</v>
      </c>
      <c r="F4197" s="102">
        <v>100</v>
      </c>
      <c r="G4197" s="102">
        <v>100</v>
      </c>
      <c r="H4197" s="102">
        <v>100</v>
      </c>
      <c r="I4197" s="465">
        <f>(C4201*C4196)+(D4201*D4196)+(E4201*E4196)+(F4201*F4196)+(G4201*G4196)+(H4201*H4196)</f>
        <v>0</v>
      </c>
      <c r="J4197" s="84"/>
      <c r="K4197" s="103" t="e">
        <f>IF(J4199&gt;=4,"A+",IF(J4199&gt;=3.75,"A",IF(J4199&gt;=3.5,"A-",IF(J4199&gt;=3.25,"B+",IF(J4199&gt;=3,"B",IF(J4199&gt;=2.75,"B-",IF(J4199&gt;=2.5,"C+",IF(J4199&gt;=2,"C","F"))))))))</f>
        <v>#DIV/0!</v>
      </c>
      <c r="L4197" s="102">
        <v>100</v>
      </c>
      <c r="M4197" s="102">
        <v>100</v>
      </c>
      <c r="N4197" s="102">
        <v>100</v>
      </c>
      <c r="O4197" s="102">
        <v>100</v>
      </c>
      <c r="P4197" s="102">
        <v>100</v>
      </c>
      <c r="Q4197" s="102">
        <v>100</v>
      </c>
      <c r="R4197" s="102">
        <v>100</v>
      </c>
      <c r="S4197" s="465">
        <f>(L4201*L4196)+(M4201*M4196)+(N4201*N4196)+(O4201*O4196)+(P4201*P4196)+(Q4201*Q4196)+(R4201*R4196)</f>
        <v>0</v>
      </c>
      <c r="T4197" s="84"/>
      <c r="U4197" s="103" t="e">
        <f>IF(T4199&gt;=4,"A+",IF(T4199&gt;=3.75,"A",IF(T4199&gt;=3.5,"A-",IF(T4199&gt;=3.25,"B+",IF(T4199&gt;=3,"B",IF(T4199&gt;=2.75,"B-",IF(T4199&gt;=2.5,"C+",IF(T4199&gt;=2,"C","F"))))))))</f>
        <v>#DIV/0!</v>
      </c>
      <c r="V4197" s="467" t="s">
        <v>29</v>
      </c>
      <c r="W4197" s="469" t="s">
        <v>0</v>
      </c>
      <c r="X4197" s="469" t="s">
        <v>3</v>
      </c>
      <c r="Y4197" s="476" t="s">
        <v>2</v>
      </c>
      <c r="Z4197" s="510"/>
    </row>
    <row r="4198" spans="1:26" ht="17.25" thickTop="1">
      <c r="A4198" s="77" t="s">
        <v>28</v>
      </c>
      <c r="B4198" s="86"/>
      <c r="C4198" s="104">
        <f>IF('5th 1'!C74&gt;0,'5th 1'!C74,IF('5th 1'!K74&gt;0,'5th 1'!K74,IF('5th 1'!S74&gt;0,'5th 1'!S74,0)))</f>
        <v>0</v>
      </c>
      <c r="D4198" s="104">
        <f>IF('5th 2'!C74&gt;0,'5th 2'!C74,IF('5th 2'!K74&gt;0,'5th 2'!K74,IF('5th 2'!S74&gt;0,'5th 2'!S74,0)))</f>
        <v>0</v>
      </c>
      <c r="E4198" s="104">
        <f>IF('5th 3'!C74&gt;0,'5th 3'!C74,IF('5th 3'!K74&gt;0,'5th 3'!K74,IF('5th 3'!S74&gt;0,'5th 3'!S74,0)))</f>
        <v>0</v>
      </c>
      <c r="F4198" s="104">
        <f>IF('5th 4'!C74&gt;0,'5th 4'!C74,IF('5th 4'!K74&gt;0,'5th 4'!K74,IF('5th 4'!S74&gt;0,'5th 4'!S74,0)))</f>
        <v>0</v>
      </c>
      <c r="G4198" s="104">
        <f>IF('5th 5'!C74&gt;0,'5th 5'!C74,IF('5th 5'!K74&gt;0,'5th 5'!K74,IF('5th 5'!S74&gt;0,'5th 5'!S74,0)))</f>
        <v>0</v>
      </c>
      <c r="H4198" s="104">
        <f>IF('5th 6'!C74&gt;0,'5th 6'!C74,IF('5th 6'!K74&gt;0,'5th 6'!K74,IF('5th 6'!S74&gt;0,'5th 6'!S74,0)))</f>
        <v>0</v>
      </c>
      <c r="I4198" s="448"/>
      <c r="J4198" s="98"/>
      <c r="K4198" s="90"/>
      <c r="L4198" s="104">
        <f>IF('6th 1'!C74&gt;0,'6th 1'!C74,IF('6th 1'!K74&gt;0,'6th 1'!K74,IF('6th 1'!S74&gt;0,'6th 1'!S74,0)))</f>
        <v>0</v>
      </c>
      <c r="M4198" s="104">
        <f>IF('6th 2'!C74&gt;0,'6th 2'!C74,IF('6th 2'!K74&gt;0,'6th 2'!K74,IF('6th 2'!S74&gt;0,'6th 2'!S74,0)))</f>
        <v>0</v>
      </c>
      <c r="N4198" s="104">
        <f>IF('6th 3'!C74&gt;0,'6th 3'!C74,IF('6th 3'!K74&gt;0,'6th 3'!K74,IF('6th 3'!S74&gt;0,'6th 3'!S74,0)))</f>
        <v>0</v>
      </c>
      <c r="O4198" s="104">
        <f>IF('6th 4'!C74&gt;0,'6th 4'!C74,IF('6th 4'!K74&gt;0,'6th 4'!K74,IF('6th 4'!S74&gt;0,'6th 4'!S74,0)))</f>
        <v>0</v>
      </c>
      <c r="P4198" s="104">
        <f>IF('6th 5'!C74&gt;0,'6th 5'!C74,IF('6th 5'!K74&gt;0,'6th 5'!K74,IF('6th 5'!S74&gt;0,'6th 5'!S74,0)))</f>
        <v>0</v>
      </c>
      <c r="Q4198" s="104">
        <f>IF('6th 6'!C74&gt;0,'6th 6'!C74,IF('6th 6'!K74&gt;0,'6th 6'!K74,IF('6th 6'!S74&gt;0,'6th 6'!S74,0)))</f>
        <v>0</v>
      </c>
      <c r="R4198" s="104">
        <f>IF('6th 7'!C74&gt;0,'6th 7'!C74,IF('6th 7'!K74&gt;0,'6th 7'!K74,IF('6th 7'!S74&gt;0,'6th 7'!S74,0)))</f>
        <v>0</v>
      </c>
      <c r="S4198" s="448"/>
      <c r="T4198" s="98"/>
      <c r="U4198" s="90"/>
      <c r="V4198" s="468"/>
      <c r="W4198" s="470"/>
      <c r="X4198" s="471"/>
      <c r="Y4198" s="477"/>
      <c r="Z4198" s="510"/>
    </row>
    <row r="4199" spans="1:26" ht="16.5" customHeight="1">
      <c r="A4199" s="423" t="s">
        <v>26</v>
      </c>
      <c r="B4199" s="91" t="s">
        <v>60</v>
      </c>
      <c r="C4199" s="104">
        <f>IF('5th 1'!C74&gt;0,'5th 1'!J74,IF('5th 1'!K74&gt;0,'5th 1'!R74,IF('5th 1'!S74&gt;0,'5th 1'!Z74,0)))</f>
        <v>0</v>
      </c>
      <c r="D4199" s="104">
        <f>IF('5th 2'!C74&gt;0,'5th 2'!J74,IF('5th 2'!K74&gt;0,'5th 2'!R74,IF('5th 2'!S74&gt;0,'5th 2'!Z74,0)))</f>
        <v>0</v>
      </c>
      <c r="E4199" s="104">
        <f>IF('5th 3'!C74&gt;0,'5th 3'!J74,IF('5th 3'!K74&gt;0,'5th 3'!R74,IF('5th 3'!S74&gt;0,'5th 3'!Z74,0)))</f>
        <v>0</v>
      </c>
      <c r="F4199" s="104">
        <f>IF('5th 4'!C74&gt;0,'5th 4'!J74,IF('5th 4'!K74&gt;0,'5th 4'!R74,IF('5th 4'!S74&gt;0,'5th 4'!Z74,0)))</f>
        <v>0</v>
      </c>
      <c r="G4199" s="104">
        <f>IF('5th 5'!C74&gt;0,'5th 5'!J74,IF('5th 5'!K74&gt;0,'5th 5'!R74,IF('5th 5'!S74&gt;0,'5th 5'!Z74,0)))</f>
        <v>0</v>
      </c>
      <c r="H4199" s="104">
        <f>IF('5th 6'!C74&gt;0,'5th 6'!J74,IF('5th 6'!K74&gt;0,'5th 6'!R74,IF('5th 6'!S74&gt;0,'5th 6'!Z74,0)))</f>
        <v>0</v>
      </c>
      <c r="I4199" s="448"/>
      <c r="J4199" s="440" t="e">
        <f>I4197/(C4196+D4196+E4196+F4196+G4196+H4196)</f>
        <v>#DIV/0!</v>
      </c>
      <c r="K4199" s="442" t="e">
        <f>IF(J4199&gt;=2.5,K4197,IF(J4199&gt;=2.25,"C",IF(J4199&gt;=2,"D",IF(J4199=0,0,"F"))))</f>
        <v>#DIV/0!</v>
      </c>
      <c r="L4199" s="107">
        <f>IF('6th 1'!C74&gt;0,'6th 1'!J74,IF('6th 1'!K74&gt;0,'6th 1'!R74,IF('6th 1'!S74&gt;0,'6th 1'!Z74,0)))</f>
        <v>0</v>
      </c>
      <c r="M4199" s="104">
        <f>IF('6th 2'!C74&gt;0,'6th 2'!J74,IF('6th 2'!K74&gt;0,'6th 2'!R74,IF('6th 2'!S74&gt;0,'6th 2'!Z74,0)))</f>
        <v>0</v>
      </c>
      <c r="N4199" s="104">
        <f>IF('6th 3'!C74&gt;0,'6th 3'!J74,IF('6th 3'!K74&gt;0,'6th 3'!R74,IF('6th 3'!S74&gt;0,'6th 3'!Z74,0)))</f>
        <v>0</v>
      </c>
      <c r="O4199" s="104">
        <f>IF('6th 4'!C74&gt;0,'6th 4'!J74,IF('6th 4'!K74&gt;0,'6th 4'!R74,IF('6th 4'!S74&gt;0,'6th 4'!Z74,0)))</f>
        <v>0</v>
      </c>
      <c r="P4199" s="104">
        <f>IF('6th 5'!C74&gt;0,'6th 5'!J74,IF('6th 5'!K74&gt;0,'6th 5'!R74,IF('6th 5'!S74&gt;0,'6th 5'!Z74,0)))</f>
        <v>0</v>
      </c>
      <c r="Q4199" s="104">
        <f>IF('6th 6'!C74&gt;0,'6th 6'!J74,IF('6th 6'!K74&gt;0,'6th 6'!R74,IF('6th 6'!S74&gt;0,'6th 6'!Z74,0)))</f>
        <v>0</v>
      </c>
      <c r="R4199" s="104">
        <f>IF('6th 7'!C74&gt;0,'6th 7'!J74,IF('6th 7'!K74&gt;0,'6th 7'!R74,IF('6th 7'!S74&gt;0,'6th 7'!Z74,0)))</f>
        <v>0</v>
      </c>
      <c r="S4199" s="448"/>
      <c r="T4199" s="440" t="e">
        <f>S4197/(L4196+M4196+N4196+O4196+P4196+Q4196+R4196)</f>
        <v>#DIV/0!</v>
      </c>
      <c r="U4199" s="442" t="e">
        <f>IF(T4199&gt;=2.5,U4197,IF(T4199&gt;=2.25,"C",IF(T4199&gt;=2,"D",IF(T4199=0,0,"F"))))</f>
        <v>#DIV/0!</v>
      </c>
      <c r="V4199" s="443" t="s">
        <v>40</v>
      </c>
      <c r="W4199" s="443"/>
      <c r="X4199" s="443"/>
      <c r="Y4199" s="443"/>
      <c r="Z4199" s="510"/>
    </row>
    <row r="4200" spans="1:26" ht="16.5" customHeight="1">
      <c r="A4200" s="424"/>
      <c r="B4200" s="91" t="s">
        <v>67</v>
      </c>
      <c r="C4200" s="117">
        <f>'5th 1'!AA74</f>
        <v>0</v>
      </c>
      <c r="D4200" s="117">
        <f>'5th 2'!AA74</f>
        <v>0</v>
      </c>
      <c r="E4200" s="117">
        <f>'5th 3'!AA74</f>
        <v>0</v>
      </c>
      <c r="F4200" s="117">
        <f>'5th 4'!AA74</f>
        <v>0</v>
      </c>
      <c r="G4200" s="117">
        <f>'5th 5'!AA74</f>
        <v>0</v>
      </c>
      <c r="H4200" s="117">
        <f>'5th 6'!AA74</f>
        <v>0</v>
      </c>
      <c r="I4200" s="448"/>
      <c r="J4200" s="441"/>
      <c r="K4200" s="442"/>
      <c r="L4200" s="118">
        <f>'6th 1'!AA74</f>
        <v>0</v>
      </c>
      <c r="M4200" s="117">
        <f>'6th 2'!AA74</f>
        <v>0</v>
      </c>
      <c r="N4200" s="117">
        <f>'6th 3'!AA74</f>
        <v>0</v>
      </c>
      <c r="O4200" s="117">
        <f>'6th 4'!AA74</f>
        <v>0</v>
      </c>
      <c r="P4200" s="117">
        <f>'6th 5'!AA74</f>
        <v>0</v>
      </c>
      <c r="Q4200" s="117">
        <f>'6th 6'!AA74</f>
        <v>0</v>
      </c>
      <c r="R4200" s="117">
        <f>'6th 7'!AA74</f>
        <v>0</v>
      </c>
      <c r="S4200" s="448"/>
      <c r="T4200" s="441"/>
      <c r="U4200" s="442"/>
      <c r="V4200" s="444">
        <f>IF((C4201+C4203)=0,0,C4196)+IF((D4201+D4203)=0,0,D4196)+IF((E4201+E4203)=0,0,E4196)+IF((F4201+F4203)=0,0,F4196)+IF((G4201+G4203)=0,0,G4196)+IF((H4201+H4203)=0,0,H4196)+IF((L4201+L4203)=0,0,L4196)+IF((M4201+M4203)=0,0,M4196)+IF((N4201+N4203)=0,0,N4196)+IF((O4201+O4203)=0,0,O4196)+IF((P4201+P4203)=0,0,P4196)+IF((Q4201+Q4203)=0,0,Q4196)+IF((R4201+R4203)=0,0,R4196)+IF(G4220&gt;0,1.5,0)</f>
        <v>0</v>
      </c>
      <c r="W4200" s="447">
        <f>I4197+S4197+(G4220*1.5)</f>
        <v>0</v>
      </c>
      <c r="X4200" s="440" t="e">
        <f>IF(S4197&gt;0,(W4200/31.5),J4199)</f>
        <v>#DIV/0!</v>
      </c>
      <c r="Y4200" s="164" t="e">
        <f>IF(X4200&gt;=4,"A+",IF(X4200&gt;=3.75,"A",IF(X4200&gt;=3.5,"A-",IF(X4200&gt;=3.25,"B+",IF(X4200&gt;=3,"B",IF(X4200&gt;=2.75,"B-",IF(X4200&gt;=2.5,"C+",IF(X4200&gt;=2,"C","F"))))))))</f>
        <v>#DIV/0!</v>
      </c>
      <c r="Z4200" s="510"/>
    </row>
    <row r="4201" spans="1:26" ht="16.5">
      <c r="A4201" s="424"/>
      <c r="B4201" s="91" t="s">
        <v>1</v>
      </c>
      <c r="C4201" s="104">
        <f>'5th 1'!AC74</f>
        <v>0</v>
      </c>
      <c r="D4201" s="104">
        <f>'5th 2'!AC74</f>
        <v>0</v>
      </c>
      <c r="E4201" s="104">
        <f>'5th 3'!AC74</f>
        <v>0</v>
      </c>
      <c r="F4201" s="104">
        <f>'5th 4'!AC74</f>
        <v>0</v>
      </c>
      <c r="G4201" s="104">
        <f>'5th 5'!AC74</f>
        <v>0</v>
      </c>
      <c r="H4201" s="104">
        <f>'5th 6'!AC74</f>
        <v>0</v>
      </c>
      <c r="I4201" s="448"/>
      <c r="J4201" s="98"/>
      <c r="K4201" s="110"/>
      <c r="L4201" s="107">
        <f>'6th 1'!AC74</f>
        <v>0</v>
      </c>
      <c r="M4201" s="104">
        <f>'6th 2'!AC74</f>
        <v>0</v>
      </c>
      <c r="N4201" s="104">
        <f>'6th 3'!AC74</f>
        <v>0</v>
      </c>
      <c r="O4201" s="104">
        <f>'6th 4'!AC74</f>
        <v>0</v>
      </c>
      <c r="P4201" s="104">
        <f>'6th 5'!AC74</f>
        <v>0</v>
      </c>
      <c r="Q4201" s="104">
        <f>'6th 6'!AC74</f>
        <v>0</v>
      </c>
      <c r="R4201" s="104">
        <f>'6th 7'!AC74</f>
        <v>0</v>
      </c>
      <c r="S4201" s="448"/>
      <c r="T4201" s="98"/>
      <c r="U4201" s="110"/>
      <c r="V4201" s="445"/>
      <c r="W4201" s="448"/>
      <c r="X4201" s="441"/>
      <c r="Y4201" s="451" t="e">
        <f>IF(S4197&gt;0,(IF(X4200&gt;=2.5,Y4200,IF(X4200&gt;=2.25,"C",IF(X4200&gt;=2,"D","F")))),K4199)</f>
        <v>#DIV/0!</v>
      </c>
      <c r="Z4201" s="510"/>
    </row>
    <row r="4202" spans="1:26" ht="17.25" customHeight="1" thickBot="1">
      <c r="A4202" s="424"/>
      <c r="B4202" s="91" t="s">
        <v>2</v>
      </c>
      <c r="C4202" s="104" t="str">
        <f>'5th 1'!AB74</f>
        <v/>
      </c>
      <c r="D4202" s="104" t="str">
        <f>'5th 2'!AB74</f>
        <v/>
      </c>
      <c r="E4202" s="104" t="str">
        <f>'5th 3'!AB74</f>
        <v/>
      </c>
      <c r="F4202" s="104" t="str">
        <f>'5th 4'!AB74</f>
        <v/>
      </c>
      <c r="G4202" s="104" t="str">
        <f>'5th 5'!AB74</f>
        <v/>
      </c>
      <c r="H4202" s="104" t="str">
        <f>'5th 6'!AB74</f>
        <v/>
      </c>
      <c r="I4202" s="448"/>
      <c r="J4202" s="98"/>
      <c r="K4202" s="109"/>
      <c r="L4202" s="111" t="str">
        <f>'6th 1'!AB74</f>
        <v/>
      </c>
      <c r="M4202" s="104" t="str">
        <f>'6th 2'!AB74</f>
        <v/>
      </c>
      <c r="N4202" s="104" t="str">
        <f>'6th 3'!AB74</f>
        <v/>
      </c>
      <c r="O4202" s="104" t="str">
        <f>'6th 4'!AB74</f>
        <v/>
      </c>
      <c r="P4202" s="104" t="str">
        <f>'6th 5'!AB74</f>
        <v/>
      </c>
      <c r="Q4202" s="104" t="str">
        <f>'6th 6'!AB74</f>
        <v/>
      </c>
      <c r="R4202" s="104" t="str">
        <f>'6th 7'!AB74</f>
        <v/>
      </c>
      <c r="S4202" s="448"/>
      <c r="T4202" s="98"/>
      <c r="U4202" s="109"/>
      <c r="V4202" s="446"/>
      <c r="W4202" s="449"/>
      <c r="X4202" s="450"/>
      <c r="Y4202" s="452"/>
      <c r="Z4202" s="510"/>
    </row>
    <row r="4203" spans="1:26" ht="17.25" thickTop="1">
      <c r="A4203" s="413" t="s">
        <v>127</v>
      </c>
      <c r="B4203" s="91" t="s">
        <v>1</v>
      </c>
      <c r="C4203" s="104">
        <f>'5th 1'!AD74</f>
        <v>0</v>
      </c>
      <c r="D4203" s="104">
        <f>'5th 2'!AD74</f>
        <v>0</v>
      </c>
      <c r="E4203" s="104">
        <f>'5th 3'!AD74</f>
        <v>0</v>
      </c>
      <c r="F4203" s="104">
        <f>'5th 4'!AD74</f>
        <v>0</v>
      </c>
      <c r="G4203" s="104">
        <f>'5th 5'!AD74</f>
        <v>0</v>
      </c>
      <c r="H4203" s="104">
        <f>'5th 6'!AD74</f>
        <v>0</v>
      </c>
      <c r="I4203" s="415">
        <f>(C4203*C4196)+(D4203*D4196)+(E4203*E4196)+(F4203*F4196)+(G4203*G4196)+(H4203*H4196)</f>
        <v>0</v>
      </c>
      <c r="J4203" s="417">
        <f>IF(C4203&gt;0,(C4201*C4196),0)+IF(D4203&gt;0,(D4201*D4196),0)+IF(E4203&gt;0,(E4201*E4196),0)+IF(F4203&gt;0,(F4201*F4196),0)+IF(G4203&gt;0,(G4201*G4196),0)+IF(H4203&gt;0,(H4201*H4196),0)</f>
        <v>0</v>
      </c>
      <c r="K4203" s="418">
        <f>IF(C4203&gt;C4201,((C4203*C4196)-(C4201*C4196)),0)+IF(D4203&gt;D4201,((D4203*D4196)-(D4201*D4196)),0)+IF(E4203&gt;E4201,((E4203*E4196)-(E4201*E4196)),0)+IF(F4203&gt;F4201,((F4203*F4196)-(F4201*F4196)),0)+IF(G4203&gt;G4201,((G4203*G4196)-(G4201*G4196)),0)+IF(H4203&gt;H4201,((H4203*H4196)-(H4201*H4196)),0)</f>
        <v>0</v>
      </c>
      <c r="L4203" s="165">
        <f>'6th 1'!AD74</f>
        <v>0</v>
      </c>
      <c r="M4203" s="104">
        <f>'6th 2'!AD74</f>
        <v>0</v>
      </c>
      <c r="N4203" s="104">
        <f>'6th 3'!AD74</f>
        <v>0</v>
      </c>
      <c r="O4203" s="104">
        <f>'6th 4'!AD74</f>
        <v>0</v>
      </c>
      <c r="P4203" s="104">
        <f>'6th 5'!AD74</f>
        <v>0</v>
      </c>
      <c r="Q4203" s="104">
        <f>'6th 6'!AD74</f>
        <v>0</v>
      </c>
      <c r="R4203" s="104">
        <f>'6th 7'!AD74</f>
        <v>0</v>
      </c>
      <c r="S4203" s="403">
        <f>(L4203*L4196)+(M4203*M4196)+(N4203*N4196)+(O4203*O4196)+(P4203*P4196)+(Q4203*Q4196)+(R4203*R4196)</f>
        <v>0</v>
      </c>
      <c r="T4203" s="417">
        <f>IF(L4203&gt;0,(L4201*L4196),0)+IF(M4203&gt;0,(M4201*M4196),0)+IF(N4203&gt;0,(N4201*N4196),0)+IF(O4203&gt;0,(O4201*O4196),0)+IF(P4203&gt;0,(P4201*P4196),0)+IF(Q4203&gt;0,(Q4201*Q4196),0)+IF(R4203&gt;0,(R4201*R4196),0)</f>
        <v>0</v>
      </c>
      <c r="U4203" s="399">
        <f>IF(L4203&gt;L4201,((L4203*L4196)-(L4201*L4196)),0)+IF(M4203&gt;M4201,((M4203*M4196)-(M4201*M4196)),0)+IF(N4203&gt;N4201,((N4203*N4196)-(N4201*N4196)),0)+IF(O4203&gt;O4201,((O4203*O4196)-(O4201*O4196)),0)+IF(P4203&gt;P4201,((P4203*P4196)-(P4201*P4196)),0)+IF(Q4203&gt;Q4201,((Q4203*Q4196)-(Q4201*Q4196)),0)+IF(R4203&gt;R4201,((R4203*R4196)-(R4201*R4196)),0)</f>
        <v>0</v>
      </c>
      <c r="V4203" s="401">
        <f>I4203+S4203</f>
        <v>0</v>
      </c>
      <c r="W4203" s="436">
        <f>J4203+T4203</f>
        <v>0</v>
      </c>
      <c r="X4203" s="438">
        <f>K4203+U4203</f>
        <v>0</v>
      </c>
      <c r="Y4203" s="405">
        <f>IF(V4195&gt;0,(X4203+Y4190),0)</f>
        <v>0</v>
      </c>
      <c r="Z4203" s="510"/>
    </row>
    <row r="4204" spans="1:26" ht="15.75" customHeight="1" thickBot="1">
      <c r="A4204" s="414"/>
      <c r="B4204" s="157" t="s">
        <v>23</v>
      </c>
      <c r="C4204" s="181" t="str">
        <f>'5th 1'!AE74</f>
        <v/>
      </c>
      <c r="D4204" s="181" t="str">
        <f>'5th 2'!AE74</f>
        <v/>
      </c>
      <c r="E4204" s="181" t="str">
        <f>'5th 3'!AE74</f>
        <v/>
      </c>
      <c r="F4204" s="181" t="str">
        <f>'5th 4'!AE74</f>
        <v/>
      </c>
      <c r="G4204" s="181" t="str">
        <f>'5th 5'!AE74</f>
        <v/>
      </c>
      <c r="H4204" s="181" t="str">
        <f>'5th 6'!AE74</f>
        <v/>
      </c>
      <c r="I4204" s="416"/>
      <c r="J4204" s="416"/>
      <c r="K4204" s="419"/>
      <c r="L4204" s="181" t="str">
        <f>'6th 1'!AE74</f>
        <v/>
      </c>
      <c r="M4204" s="181" t="str">
        <f>'6th 2'!AE74</f>
        <v/>
      </c>
      <c r="N4204" s="181" t="str">
        <f>'6th 3'!AE74</f>
        <v/>
      </c>
      <c r="O4204" s="181" t="str">
        <f>'6th 4'!AE74</f>
        <v/>
      </c>
      <c r="P4204" s="181" t="str">
        <f>'6th 5'!AE74</f>
        <v/>
      </c>
      <c r="Q4204" s="181" t="str">
        <f>'6th 6'!AE74</f>
        <v/>
      </c>
      <c r="R4204" s="181" t="str">
        <f>'6th 7'!AE74</f>
        <v/>
      </c>
      <c r="S4204" s="420"/>
      <c r="T4204" s="420"/>
      <c r="U4204" s="400"/>
      <c r="V4204" s="402"/>
      <c r="W4204" s="437"/>
      <c r="X4204" s="439"/>
      <c r="Y4204" s="406"/>
      <c r="Z4204" s="510"/>
    </row>
    <row r="4205" spans="1:26" ht="21" customHeight="1" thickTop="1" thickBot="1">
      <c r="A4205" s="435" t="s">
        <v>32</v>
      </c>
      <c r="B4205" s="435"/>
      <c r="C4205" s="435"/>
      <c r="D4205" s="435"/>
      <c r="E4205" s="435"/>
      <c r="F4205" s="435"/>
      <c r="G4205" s="435"/>
      <c r="H4205" s="435"/>
      <c r="I4205" s="435"/>
      <c r="J4205" s="435"/>
      <c r="K4205" s="435"/>
      <c r="L4205" s="435"/>
      <c r="M4205" s="435"/>
      <c r="N4205" s="435"/>
      <c r="O4205" s="435"/>
      <c r="P4205" s="435"/>
      <c r="Q4205" s="435"/>
      <c r="R4205" s="435"/>
      <c r="S4205" s="435"/>
      <c r="T4205" s="435"/>
      <c r="U4205" s="435"/>
      <c r="V4205" s="435"/>
      <c r="W4205" s="435"/>
      <c r="X4205" s="435"/>
      <c r="Y4205" s="435"/>
      <c r="Z4205" s="510"/>
    </row>
    <row r="4206" spans="1:26" ht="17.25" thickTop="1" thickBot="1">
      <c r="A4206" s="425" t="s">
        <v>48</v>
      </c>
      <c r="B4206" s="426"/>
      <c r="C4206" s="426"/>
      <c r="D4206" s="426"/>
      <c r="E4206" s="426"/>
      <c r="F4206" s="426"/>
      <c r="G4206" s="426"/>
      <c r="H4206" s="426"/>
      <c r="I4206" s="426"/>
      <c r="J4206" s="426"/>
      <c r="K4206" s="427"/>
      <c r="L4206" s="426" t="s">
        <v>49</v>
      </c>
      <c r="M4206" s="426"/>
      <c r="N4206" s="426"/>
      <c r="O4206" s="426"/>
      <c r="P4206" s="426"/>
      <c r="Q4206" s="426"/>
      <c r="R4206" s="426"/>
      <c r="S4206" s="426"/>
      <c r="T4206" s="426"/>
      <c r="U4206" s="427"/>
      <c r="V4206" s="160"/>
      <c r="W4206" s="428" t="s">
        <v>39</v>
      </c>
      <c r="X4206" s="428"/>
      <c r="Y4206" s="161"/>
      <c r="Z4206" s="510"/>
    </row>
    <row r="4207" spans="1:26" ht="17.25" thickTop="1">
      <c r="A4207" s="99" t="s">
        <v>22</v>
      </c>
      <c r="B4207" s="100"/>
      <c r="C4207" s="101">
        <f>'7th 1'!B4</f>
        <v>401</v>
      </c>
      <c r="D4207" s="101">
        <f>'7th 2'!B4</f>
        <v>402</v>
      </c>
      <c r="E4207" s="101">
        <f>'7th 3'!B4</f>
        <v>403</v>
      </c>
      <c r="F4207" s="101">
        <f>'7th 4'!B4</f>
        <v>404</v>
      </c>
      <c r="G4207" s="101">
        <f>'7th 5'!B4</f>
        <v>405</v>
      </c>
      <c r="H4207" s="101">
        <f>'7th 6'!B4</f>
        <v>406</v>
      </c>
      <c r="I4207" s="429" t="s">
        <v>0</v>
      </c>
      <c r="J4207" s="429" t="s">
        <v>3</v>
      </c>
      <c r="K4207" s="431" t="s">
        <v>2</v>
      </c>
      <c r="L4207" s="101">
        <f>'8th 1'!B4</f>
        <v>407</v>
      </c>
      <c r="M4207" s="101">
        <f>'8th 2'!B4</f>
        <v>408</v>
      </c>
      <c r="N4207" s="101">
        <f>'8th 3'!B4</f>
        <v>409</v>
      </c>
      <c r="O4207" s="101">
        <f>'8th 4'!B4</f>
        <v>410</v>
      </c>
      <c r="P4207" s="101">
        <f>'8th 5'!B4</f>
        <v>411</v>
      </c>
      <c r="Q4207" s="101">
        <f>'8th 6'!B4</f>
        <v>412</v>
      </c>
      <c r="R4207" s="101">
        <f>'8th 7'!B4</f>
        <v>0</v>
      </c>
      <c r="S4207" s="429" t="s">
        <v>0</v>
      </c>
      <c r="T4207" s="429" t="s">
        <v>3</v>
      </c>
      <c r="U4207" s="431" t="s">
        <v>2</v>
      </c>
      <c r="V4207" s="433" t="s">
        <v>62</v>
      </c>
      <c r="W4207" s="434"/>
      <c r="X4207" s="434"/>
      <c r="Y4207" s="162" t="str">
        <f>IF(X4208&gt;=4,"A+",IF(X4208&gt;=3.75,"A",IF(X4208&gt;=3.5,"A-",IF(X4208&gt;=3.25,"B+",IF(X4208&gt;=3,"B",IF(X4208&gt;=2.75,"B-",IF(X4208&gt;=2.5,"C+",IF(X4208&gt;=2,"C","F"))))))))</f>
        <v>F</v>
      </c>
      <c r="Z4207" s="510"/>
    </row>
    <row r="4208" spans="1:26" ht="65.25" customHeight="1">
      <c r="A4208" s="77" t="s">
        <v>63</v>
      </c>
      <c r="B4208" s="86"/>
      <c r="C4208" s="79">
        <f>IF('7th 1'!C74&gt;0,'7th 1'!D6,IF('7th 1'!K74&gt;0,'7th 1'!L6,IF('7th 1'!S74&gt;0,'7th 1'!T6,0)))</f>
        <v>0</v>
      </c>
      <c r="D4208" s="79">
        <f>IF('7th 2'!C74&gt;0,'7th 2'!D6,IF('7th 2'!K74&gt;0,'7th 2'!L6,IF('7th 2'!S74&gt;0,'7th 2'!T6,0)))</f>
        <v>0</v>
      </c>
      <c r="E4208" s="79">
        <f>IF('7th 3'!C74&gt;0,'7th 3'!D6,IF('7th 3'!K74&gt;0,'7th 3'!L6,IF('7th 3'!S74&gt;0,'7th 3'!T6,0)))</f>
        <v>0</v>
      </c>
      <c r="F4208" s="79">
        <f>IF('7th 4'!C74&gt;0,'7th 4'!D6,IF('7th 4'!K74&gt;0,'7th 4'!L6,IF('7th 4'!S74&gt;0,'7th 4'!T6,0)))</f>
        <v>0</v>
      </c>
      <c r="G4208" s="79">
        <f>IF('7th 5'!C74&gt;0,'7th 5'!D6,IF('7th 5'!K74&gt;0,'7th 5'!L6,IF('7th 5'!S74&gt;0,'7th 5'!T6,0)))</f>
        <v>0</v>
      </c>
      <c r="H4208" s="79">
        <f>IF('7th 6'!C74&gt;0,'7th 6'!D6,IF('7th 6'!K74&gt;0,'7th 6'!L6,IF('7th 6'!S74&gt;0,'7th 6'!T6,0)))</f>
        <v>0</v>
      </c>
      <c r="I4208" s="429"/>
      <c r="J4208" s="429"/>
      <c r="K4208" s="431"/>
      <c r="L4208" s="79">
        <f>IF('8th 1'!C74&gt;0,'8th 1'!D6,IF('8th 1'!K74&gt;0,'8th 1'!L6,IF('8th 1'!S74&gt;0,'8th 1'!T6,0)))</f>
        <v>0</v>
      </c>
      <c r="M4208" s="79">
        <f>IF('8th 2'!C74&gt;0,'8th 2'!D6,IF('8th 2'!K74&gt;0,'8th 2'!L6,IF('8th 2'!S74&gt;0,'8th 2'!T6,0)))</f>
        <v>0</v>
      </c>
      <c r="N4208" s="79">
        <f>IF('8th 3'!C74&gt;0,'8th 3'!D6,IF('8th 3'!K74&gt;0,'8th 3'!L6,IF('8th 3'!S74&gt;0,'8th 3'!T6,0)))</f>
        <v>0</v>
      </c>
      <c r="O4208" s="79">
        <f>IF('8th 4'!C74&gt;0,'8th 4'!D6,IF('8th 4'!K74&gt;0,'8th 4'!L6,IF('8th 4'!S74&gt;0,'8th 4'!T6,0)))</f>
        <v>0</v>
      </c>
      <c r="P4208" s="79">
        <f>IF('8th 5'!C74&gt;0,'8th 5'!D6,IF('8th 5'!K74&gt;0,'8th 5'!L6,IF('8th 5'!S74&gt;0,'8th 5'!T6,0)))</f>
        <v>0</v>
      </c>
      <c r="Q4208" s="79">
        <f>IF('8th 6'!C74&gt;0,'8th 6'!D6,IF('8th 6'!K74&gt;0,'8th 6'!L6,IF('8th 6'!S74&gt;0,'8th 6'!T6,0)))</f>
        <v>0</v>
      </c>
      <c r="R4208" s="79">
        <f>IF('8th 7'!C74&gt;0,'8th 7'!D6,IF('8th 7'!K74&gt;0,'8th 7'!L6,IF('8th 7'!S74&gt;0,'8th 7'!T6,0)))</f>
        <v>0</v>
      </c>
      <c r="S4208" s="429"/>
      <c r="T4208" s="429"/>
      <c r="U4208" s="431"/>
      <c r="V4208" s="335">
        <f>IF(I4210&gt;0,(V4213+V4195),0)</f>
        <v>0</v>
      </c>
      <c r="W4208" s="254">
        <f>IF(I4210&gt;0,(W4213+W4195),0)</f>
        <v>0</v>
      </c>
      <c r="X4208" s="336">
        <f>IF(S4210&gt;0,(W4208/126),IF(I4210&gt;0,(W4208/109.5),0))</f>
        <v>0</v>
      </c>
      <c r="Y4208" s="163">
        <f>IF(X4208&gt;=2.5,Y4207,IF(X4208&gt;=2.25,"C",IF(X4208&gt;=2,"D",IF(X4208=0,0,"F"))))</f>
        <v>0</v>
      </c>
      <c r="Z4208" s="510"/>
    </row>
    <row r="4209" spans="1:26" ht="17.25" customHeight="1">
      <c r="A4209" s="458" t="s">
        <v>27</v>
      </c>
      <c r="B4209" s="459"/>
      <c r="C4209" s="102">
        <f>IF('7th 1'!C74&gt;0,'7th 1'!H4,IF('7th 1'!K74&gt;0,'7th 1'!P4,IF('7th 1'!S74&gt;0,'7th 1'!X4,0)))</f>
        <v>0</v>
      </c>
      <c r="D4209" s="102">
        <f>IF('7th 2'!C74&gt;0,'7th 2'!H4,IF('7th 2'!K74&gt;0,'7th 2'!P4,IF('7th 2'!S74&gt;0,'7th 2'!X4,0)))</f>
        <v>0</v>
      </c>
      <c r="E4209" s="102">
        <f>IF('7th 3'!C74&gt;0,'7th 3'!H4,IF('7th 3'!K74&gt;0,'7th 3'!P4,IF('7th 3'!S74&gt;0,'7th 3'!X4,0)))</f>
        <v>0</v>
      </c>
      <c r="F4209" s="102">
        <f>IF('7th 4'!C74&gt;0,'7th 4'!H4,IF('7th 4'!K74&gt;0,'7th 4'!P4,IF('7th 4'!S74&gt;0,'7th 4'!X4,0)))</f>
        <v>0</v>
      </c>
      <c r="G4209" s="102">
        <f>IF('7th 5'!C74&gt;0,'7th 5'!H4,IF('7th 5'!K74&gt;0,'7th 5'!P4,IF('7th 5'!S74&gt;0,'7th 5'!X4,0)))</f>
        <v>0</v>
      </c>
      <c r="H4209" s="102">
        <f>IF('7th 6'!C74&gt;0,'7th 6'!H4,IF('7th 6'!K74&gt;0,'7th 6'!P4,IF('7th 6'!S74&gt;0,'7th 6'!X4,0)))</f>
        <v>0</v>
      </c>
      <c r="I4209" s="430"/>
      <c r="J4209" s="430"/>
      <c r="K4209" s="432"/>
      <c r="L4209" s="102">
        <f>IF('8th 1'!C74&gt;0,'8th 1'!H4,IF('8th 1'!K74&gt;0,'8th 1'!P4,IF('8th 1'!S74&gt;0,'8th 1'!X4,0)))</f>
        <v>0</v>
      </c>
      <c r="M4209" s="102">
        <f>IF('8th 2'!C74&gt;0,'8th 2'!H4,IF('8th 2'!K74&gt;0,'8th 2'!P4,IF('8th 2'!S74&gt;0,'8th 2'!X4,0)))</f>
        <v>0</v>
      </c>
      <c r="N4209" s="102">
        <f>IF('8th 3'!C74&gt;0,'8th 3'!H4,IF('8th 3'!K74&gt;0,'8th 3'!P4,IF('8th 3'!S74&gt;0,'8th 3'!X4,0)))</f>
        <v>0</v>
      </c>
      <c r="O4209" s="102">
        <f>IF('8th 4'!C74&gt;0,'8th 4'!H4,IF('8th 4'!K74&gt;0,'8th 4'!P4,IF('8th 4'!S74&gt;0,'8th 4'!X4,0)))</f>
        <v>0</v>
      </c>
      <c r="P4209" s="102">
        <f>IF('8th 5'!C74&gt;0,'8th 5'!H4,IF('8th 5'!K74&gt;0,'8th 5'!P4,IF('8th 5'!S74&gt;0,'8th 5'!X4,0)))</f>
        <v>0</v>
      </c>
      <c r="Q4209" s="102">
        <f>IF('8th 6'!C74&gt;0,'8th 6'!H4,IF('8th 6'!K74&gt;0,'8th 6'!P4,IF('8th 6'!S74&gt;0,'8th 6'!X4,0)))</f>
        <v>0</v>
      </c>
      <c r="R4209" s="102">
        <f>IF('8th 7'!C74&gt;0,'8th 7'!H4,IF('8th 7'!K74&gt;0,'8th 7'!P4,IF('8th 7'!S74&gt;0,'8th 7'!X4,0)))</f>
        <v>0</v>
      </c>
      <c r="S4209" s="430"/>
      <c r="T4209" s="430"/>
      <c r="U4209" s="432"/>
      <c r="V4209" s="460" t="s">
        <v>41</v>
      </c>
      <c r="W4209" s="461"/>
      <c r="X4209" s="461"/>
      <c r="Y4209" s="462"/>
      <c r="Z4209" s="510"/>
    </row>
    <row r="4210" spans="1:26" ht="18.75" customHeight="1" thickBot="1">
      <c r="A4210" s="463" t="s">
        <v>11</v>
      </c>
      <c r="B4210" s="464"/>
      <c r="C4210" s="102">
        <v>100</v>
      </c>
      <c r="D4210" s="102">
        <v>100</v>
      </c>
      <c r="E4210" s="102">
        <v>100</v>
      </c>
      <c r="F4210" s="102">
        <v>100</v>
      </c>
      <c r="G4210" s="102">
        <v>100</v>
      </c>
      <c r="H4210" s="102">
        <v>100</v>
      </c>
      <c r="I4210" s="465">
        <f>(C4214*C4209)+(D4214*D4209)+(E4214*E4209)+(F4214*F4209)+(G4214*G4209)+(H4214*H4209)</f>
        <v>0</v>
      </c>
      <c r="J4210" s="84"/>
      <c r="K4210" s="103" t="e">
        <f>IF(J4212&gt;=4,"A+",IF(J4212&gt;=3.75,"A",IF(J4212&gt;=3.5,"A-",IF(J4212&gt;=3.25,"B+",IF(J4212&gt;=3,"B",IF(J4212&gt;=2.75,"B-",IF(J4212&gt;=2.5,"C+",IF(J4212&gt;=2,"C","F"))))))))</f>
        <v>#DIV/0!</v>
      </c>
      <c r="L4210" s="102">
        <v>100</v>
      </c>
      <c r="M4210" s="102">
        <v>100</v>
      </c>
      <c r="N4210" s="102">
        <v>100</v>
      </c>
      <c r="O4210" s="102">
        <v>100</v>
      </c>
      <c r="P4210" s="102">
        <v>100</v>
      </c>
      <c r="Q4210" s="102">
        <v>100</v>
      </c>
      <c r="R4210" s="102">
        <v>100</v>
      </c>
      <c r="S4210" s="465">
        <f>(L4214*L4209)+(M4214*M4209)+(N4214*N4209)+(O4214*O4209)+(P4214*P4209)+(Q4214*Q4209)+(R4214*R4209)</f>
        <v>0</v>
      </c>
      <c r="T4210" s="84"/>
      <c r="U4210" s="103" t="e">
        <f>IF(T4212&gt;=4,"A+",IF(T4212&gt;=3.75,"A",IF(T4212&gt;=3.5,"A-",IF(T4212&gt;=3.25,"B+",IF(T4212&gt;=3,"B",IF(T4212&gt;=2.75,"B-",IF(T4212&gt;=2.5,"C+",IF(T4212&gt;=2,"C","F"))))))))</f>
        <v>#DIV/0!</v>
      </c>
      <c r="V4210" s="467" t="s">
        <v>29</v>
      </c>
      <c r="W4210" s="469" t="s">
        <v>0</v>
      </c>
      <c r="X4210" s="469" t="s">
        <v>3</v>
      </c>
      <c r="Y4210" s="421" t="s">
        <v>2</v>
      </c>
      <c r="Z4210" s="510"/>
    </row>
    <row r="4211" spans="1:26" ht="17.25" thickTop="1">
      <c r="A4211" s="77" t="s">
        <v>28</v>
      </c>
      <c r="B4211" s="86"/>
      <c r="C4211" s="104">
        <f>IF('7th 1'!C74&gt;0,'7th 1'!C74,IF('7th 1'!K74&gt;0,'7th 1'!K74,IF('7th 1'!S74&gt;0,'7th 1'!S74,0)))</f>
        <v>0</v>
      </c>
      <c r="D4211" s="104">
        <f>IF('7th 2'!C74&gt;0,'7th 2'!C74,IF('7th 2'!K74&gt;0,'7th 2'!K74,IF('7th 2'!S74&gt;0,'7th 2'!S74,0)))</f>
        <v>0</v>
      </c>
      <c r="E4211" s="104">
        <f>IF('7th 3'!C74&gt;0,'7th 3'!C74,IF('7th 3'!K74&gt;0,'7th 3'!K74,IF('7th 3'!S74&gt;0,'7th 3'!S74,0)))</f>
        <v>0</v>
      </c>
      <c r="F4211" s="104">
        <f>IF('7th 4'!C74&gt;0,'7th 4'!C74,IF('7th 4'!K74&gt;0,'7th 4'!K74,IF('7th 4'!S74&gt;0,'7th 4'!S74,0)))</f>
        <v>0</v>
      </c>
      <c r="G4211" s="104">
        <f>IF('7th 5'!C74&gt;0,'7th 5'!C74,IF('7th 5'!K74&gt;0,'7th 5'!K74,IF('7th 5'!S74&gt;0,'7th 5'!S74,0)))</f>
        <v>0</v>
      </c>
      <c r="H4211" s="104">
        <f>IF('7th 6'!C74&gt;0,'7th 6'!C74,IF('7th 6'!K74&gt;0,'7th 6'!K74,IF('7th 6'!S74&gt;0,'7th 6'!S74,0)))</f>
        <v>0</v>
      </c>
      <c r="I4211" s="466"/>
      <c r="J4211" s="98"/>
      <c r="K4211" s="90"/>
      <c r="L4211" s="104">
        <f>IF('8th 1'!C74&gt;0,'8th 1'!C74,IF('8th 1'!K74&gt;0,'8th 1'!K74,IF('8th 1'!S74&gt;0,'8th 1'!S74,0)))</f>
        <v>0</v>
      </c>
      <c r="M4211" s="104">
        <f>IF('8th 2'!C74&gt;0,'8th 2'!C74,IF('8th 2'!K74&gt;0,'8th 2'!K74,IF('8th 2'!S74&gt;0,'8th 2'!S74,0)))</f>
        <v>0</v>
      </c>
      <c r="N4211" s="104">
        <f>IF('8th 3'!C74&gt;0,'8th 3'!C74,IF('8th 3'!K74&gt;0,'8th 3'!K74,IF('8th 3'!S74&gt;0,'8th 3'!S74,0)))</f>
        <v>0</v>
      </c>
      <c r="O4211" s="104">
        <f>IF('8th 4'!C74&gt;0,'8th 4'!C74,IF('8th 4'!K74&gt;0,'8th 4'!K74,IF('8th 4'!S74&gt;0,'8th 4'!S74,0)))</f>
        <v>0</v>
      </c>
      <c r="P4211" s="104">
        <f>IF('8th 5'!C74&gt;0,'8th 5'!C74,IF('8th 5'!K74&gt;0,'8th 5'!K74,IF('8th 5'!S74&gt;0,'8th 5'!S74,0)))</f>
        <v>0</v>
      </c>
      <c r="Q4211" s="104">
        <f>IF('8th 6'!C74&gt;0,'8th 6'!C74,IF('8th 6'!K74&gt;0,'8th 6'!K74,IF('8th 6'!S74&gt;0,'8th 6'!S74,0)))</f>
        <v>0</v>
      </c>
      <c r="R4211" s="104">
        <f>IF('8th 7'!C74&gt;0,'8th 7'!C74,IF('8th 7'!K74&gt;0,'8th 7'!K74,IF('8th 7'!S74&gt;0,'8th 7'!S74,0)))</f>
        <v>0</v>
      </c>
      <c r="S4211" s="466"/>
      <c r="T4211" s="98"/>
      <c r="U4211" s="90"/>
      <c r="V4211" s="468"/>
      <c r="W4211" s="470"/>
      <c r="X4211" s="471"/>
      <c r="Y4211" s="422"/>
      <c r="Z4211" s="510"/>
    </row>
    <row r="4212" spans="1:26" ht="17.25">
      <c r="A4212" s="423" t="s">
        <v>26</v>
      </c>
      <c r="B4212" s="91" t="s">
        <v>60</v>
      </c>
      <c r="C4212" s="104">
        <f>IF('7th 1'!C74&gt;0,'7th 1'!J74,IF('7th 1'!K74&gt;0,'7th 1'!R74,IF('7th 1'!S74&gt;0,'7th 1'!Z74,0)))</f>
        <v>0</v>
      </c>
      <c r="D4212" s="104">
        <f>IF('7th 2'!C74&gt;0,'7th 2'!J74,IF('7th 2'!K74&gt;0,'7th 2'!R74,IF('7th 2'!S74&gt;0,'7th 2'!Z74,0)))</f>
        <v>0</v>
      </c>
      <c r="E4212" s="104">
        <f>IF('7th 3'!C74&gt;0,'7th 3'!J74,IF('7th 3'!K74&gt;0,'7th 3'!R74,IF('7th 3'!S74&gt;0,'7th 3'!Z74,0)))</f>
        <v>0</v>
      </c>
      <c r="F4212" s="104">
        <f>IF('7th 4'!C74&gt;0,'7th 4'!J74,IF('7th 4'!K74&gt;0,'7th 4'!R74,IF('7th 4'!S74&gt;0,'7th 4'!Z74,0)))</f>
        <v>0</v>
      </c>
      <c r="G4212" s="104">
        <f>IF('7th 5'!C74&gt;0,'7th 5'!J74,IF('7th 5'!K74&gt;0,'7th 5'!R74,IF('7th 5'!S74&gt;0,'7th 5'!Z74,0)))</f>
        <v>0</v>
      </c>
      <c r="H4212" s="104">
        <f>IF('7th 6'!C74&gt;0,'7th 6'!J74,IF('7th 6'!K74&gt;0,'7th 6'!R74,IF('7th 6'!S74&gt;0,'7th 6'!Z74,0)))</f>
        <v>0</v>
      </c>
      <c r="I4212" s="466"/>
      <c r="J4212" s="440" t="e">
        <f>I4210/(C4209+D4209+E4209+F4209+G4209+H4209)</f>
        <v>#DIV/0!</v>
      </c>
      <c r="K4212" s="442" t="e">
        <f>IF(J4212&gt;=2.5,K4210,IF(J4212&gt;=2.25,"C",IF(J4212&gt;=2,"D",IF(J4212=0,0,"F"))))</f>
        <v>#DIV/0!</v>
      </c>
      <c r="L4212" s="104">
        <f>IF('8th 1'!C74&gt;0,'8th 1'!J74,IF('8th 1'!K74&gt;0,'8th 1'!R74,IF('8th 1'!S74&gt;0,'8th 1'!Z74,0)))</f>
        <v>0</v>
      </c>
      <c r="M4212" s="104">
        <f>IF('8th 2'!C74&gt;0,'8th 2'!J74,IF('8th 2'!K74&gt;0,'8th 2'!R74,IF('8th 2'!S74&gt;0,'8th 2'!Z74,0)))</f>
        <v>0</v>
      </c>
      <c r="N4212" s="104">
        <f>IF('8th 3'!C74&gt;0,'8th 3'!J74,IF('8th 3'!K74&gt;0,'8th 3'!R74,IF('8th 3'!S74&gt;0,'8th 3'!Z74,0)))</f>
        <v>0</v>
      </c>
      <c r="O4212" s="104">
        <f>IF('8th 4'!C74&gt;0,'8th 4'!J74,IF('8th 4'!K74&gt;0,'8th 4'!R74,IF('8th 4'!S74&gt;0,'8th 4'!Z74,0)))</f>
        <v>0</v>
      </c>
      <c r="P4212" s="104">
        <f>IF('8th 5'!C74&gt;0,'8th 5'!J74,IF('8th 5'!K74&gt;0,'8th 5'!R74,IF('8th 5'!S74&gt;0,'8th 5'!Z74,0)))</f>
        <v>0</v>
      </c>
      <c r="Q4212" s="104">
        <f>IF('8th 6'!C74&gt;0,'8th 6'!J74,IF('8th 6'!K74&gt;0,'8th 6'!R74,IF('8th 6'!S74&gt;0,'8th 6'!Z74,0)))</f>
        <v>0</v>
      </c>
      <c r="R4212" s="104">
        <f>IF('8th 7'!C74&gt;0,'8th 7'!J74,IF('8th 7'!K74&gt;0,'8th 7'!R74,IF('8th 7'!S74&gt;0,'8th 7'!Z74,0)))</f>
        <v>0</v>
      </c>
      <c r="S4212" s="466"/>
      <c r="T4212" s="440" t="e">
        <f>S4210/(L4209+M4209+N4209+O4209+P4209+Q4209+R4209)</f>
        <v>#DIV/0!</v>
      </c>
      <c r="U4212" s="442" t="e">
        <f>IF(T4212&gt;=2.5,U4210,IF(T4212&gt;=2.25,"C",IF(T4212&gt;=2,"D",IF(T4212=0,0,"F"))))</f>
        <v>#DIV/0!</v>
      </c>
      <c r="V4212" s="454" t="s">
        <v>40</v>
      </c>
      <c r="W4212" s="443"/>
      <c r="X4212" s="443"/>
      <c r="Y4212" s="455"/>
      <c r="Z4212" s="510"/>
    </row>
    <row r="4213" spans="1:26" ht="16.5" customHeight="1">
      <c r="A4213" s="424"/>
      <c r="B4213" s="91" t="s">
        <v>67</v>
      </c>
      <c r="C4213" s="117">
        <f>'7th 1'!AA74</f>
        <v>0</v>
      </c>
      <c r="D4213" s="117">
        <f>'7th 2'!AA74</f>
        <v>0</v>
      </c>
      <c r="E4213" s="117">
        <f>'7th 3'!AA74</f>
        <v>0</v>
      </c>
      <c r="F4213" s="117">
        <f>'7th 4'!AA74</f>
        <v>0</v>
      </c>
      <c r="G4213" s="117">
        <f>'7th 5'!AA74</f>
        <v>0</v>
      </c>
      <c r="H4213" s="117">
        <f>'7th 6'!AA74</f>
        <v>0</v>
      </c>
      <c r="I4213" s="466"/>
      <c r="J4213" s="453"/>
      <c r="K4213" s="442"/>
      <c r="L4213" s="117">
        <f>'8th 1'!AA74</f>
        <v>0</v>
      </c>
      <c r="M4213" s="117">
        <f>'8th 2'!AA74</f>
        <v>0</v>
      </c>
      <c r="N4213" s="117">
        <f>'8th 3'!AA74</f>
        <v>0</v>
      </c>
      <c r="O4213" s="117">
        <f>'8th 4'!AA74</f>
        <v>0</v>
      </c>
      <c r="P4213" s="117">
        <f>'8th 5'!AA74</f>
        <v>0</v>
      </c>
      <c r="Q4213" s="117">
        <f>'8th 6'!AA74</f>
        <v>0</v>
      </c>
      <c r="R4213" s="117">
        <f>'8th 7'!AA74</f>
        <v>0</v>
      </c>
      <c r="S4213" s="466"/>
      <c r="T4213" s="453"/>
      <c r="U4213" s="442"/>
      <c r="V4213" s="444">
        <f>IF((C4214+C4216)=0,0,C4209)+IF((D4214+D4216)=0,0,D4209)+IF((E4214+E4216)=0,0,E4209)+IF((F4214+F4216)=0,0,F4209)+IF((G4214+G4216)=0,0,G4209)+IF((H4214+H4216)=0,0,H4209)+IF((L4214+L4216)=0,0,L4209)+IF((M4214+M4216)=0,0,M4209)+IF((N4214+N4216)=0,0,N4209)+IF((O4214+O4216)=0,0,O4209)+IF((P4214+P4216)=0,0,P4209)+IF((Q4214+Q4216)=0,0,Q4209)+IF((R4214+R4216)=0,0,R4209)+IF(I4220&gt;0,1.5,0)</f>
        <v>0</v>
      </c>
      <c r="W4213" s="457">
        <f>I4210+S4210+(I4220*1.5)</f>
        <v>0</v>
      </c>
      <c r="X4213" s="440" t="e">
        <f>IF(S4210&gt;0,(W4213/31.5),J4212)</f>
        <v>#DIV/0!</v>
      </c>
      <c r="Y4213" s="164" t="e">
        <f>IF(X4213&gt;=4,"A+",IF(X4213&gt;=3.75,"A",IF(X4213&gt;=3.5,"A-",IF(X4213&gt;=3.25,"B+",IF(X4213&gt;=3,"B",IF(X4213&gt;=2.75,"B-",IF(X4213&gt;=2.5,"C+",IF(X4213&gt;=2,"C","F"))))))))</f>
        <v>#DIV/0!</v>
      </c>
      <c r="Z4213" s="510"/>
    </row>
    <row r="4214" spans="1:26" ht="16.5">
      <c r="A4214" s="424"/>
      <c r="B4214" s="91" t="s">
        <v>1</v>
      </c>
      <c r="C4214" s="104">
        <f>'7th 1'!AC74</f>
        <v>0</v>
      </c>
      <c r="D4214" s="104">
        <f>'7th 2'!AC74</f>
        <v>0</v>
      </c>
      <c r="E4214" s="104">
        <f>'7th 3'!AC74</f>
        <v>0</v>
      </c>
      <c r="F4214" s="104">
        <f>'7th 4'!AC74</f>
        <v>0</v>
      </c>
      <c r="G4214" s="104">
        <f>'7th 5'!AC74</f>
        <v>0</v>
      </c>
      <c r="H4214" s="104">
        <f>'7th 6'!AC74</f>
        <v>0</v>
      </c>
      <c r="I4214" s="466"/>
      <c r="J4214" s="98"/>
      <c r="K4214" s="112"/>
      <c r="L4214" s="104">
        <f>'8th 1'!AC74</f>
        <v>0</v>
      </c>
      <c r="M4214" s="104">
        <f>'8th 2'!AC74</f>
        <v>0</v>
      </c>
      <c r="N4214" s="104">
        <f>'8th 3'!AC74</f>
        <v>0</v>
      </c>
      <c r="O4214" s="104">
        <f>'8th 4'!AC74</f>
        <v>0</v>
      </c>
      <c r="P4214" s="104">
        <f>'8th 5'!AC74</f>
        <v>0</v>
      </c>
      <c r="Q4214" s="104">
        <f>'8th 6'!AC74</f>
        <v>0</v>
      </c>
      <c r="R4214" s="104">
        <f>'8th 7'!AC74</f>
        <v>0</v>
      </c>
      <c r="S4214" s="466"/>
      <c r="T4214" s="98"/>
      <c r="V4214" s="456"/>
      <c r="W4214" s="448"/>
      <c r="X4214" s="441"/>
      <c r="Y4214" s="451" t="e">
        <f>IF(S4210&gt;0,(IF(X4213&gt;=2.5,Y4213,IF(X4213&gt;=2.25,"C",IF(X4213&gt;=2,"D","F")))),K4212)</f>
        <v>#DIV/0!</v>
      </c>
      <c r="Z4214" s="510"/>
    </row>
    <row r="4215" spans="1:26" ht="16.5">
      <c r="A4215" s="424"/>
      <c r="B4215" s="91" t="s">
        <v>2</v>
      </c>
      <c r="C4215" s="104" t="str">
        <f>'7th 1'!AB74</f>
        <v/>
      </c>
      <c r="D4215" s="104" t="str">
        <f>'7th 2'!AB74</f>
        <v/>
      </c>
      <c r="E4215" s="104" t="str">
        <f>'7th 3'!AB74</f>
        <v/>
      </c>
      <c r="F4215" s="104" t="str">
        <f>'7th 4'!AB74</f>
        <v/>
      </c>
      <c r="G4215" s="104" t="str">
        <f>'7th 5'!AB74</f>
        <v/>
      </c>
      <c r="H4215" s="104" t="str">
        <f>'7th 6'!AB74</f>
        <v/>
      </c>
      <c r="I4215" s="466"/>
      <c r="J4215" s="98"/>
      <c r="K4215" s="90"/>
      <c r="L4215" s="104" t="str">
        <f>'8th 1'!AB74</f>
        <v/>
      </c>
      <c r="M4215" s="104" t="str">
        <f>'8th 2'!AB74</f>
        <v/>
      </c>
      <c r="N4215" s="104" t="str">
        <f>'8th 3'!AB74</f>
        <v/>
      </c>
      <c r="O4215" s="104" t="str">
        <f>'8th 4'!AB74</f>
        <v/>
      </c>
      <c r="P4215" s="104" t="str">
        <f>'8th 5'!AB74</f>
        <v/>
      </c>
      <c r="Q4215" s="104" t="str">
        <f>'8th 6'!AB74</f>
        <v/>
      </c>
      <c r="R4215" s="104" t="str">
        <f>'8th 7'!AB74</f>
        <v/>
      </c>
      <c r="S4215" s="466"/>
      <c r="T4215" s="98"/>
      <c r="U4215" s="90"/>
      <c r="V4215" s="446"/>
      <c r="W4215" s="449"/>
      <c r="X4215" s="450"/>
      <c r="Y4215" s="452"/>
      <c r="Z4215" s="510"/>
    </row>
    <row r="4216" spans="1:26" ht="16.5">
      <c r="A4216" s="413" t="s">
        <v>127</v>
      </c>
      <c r="B4216" s="91" t="s">
        <v>1</v>
      </c>
      <c r="C4216" s="104" t="str">
        <f>'7th 1'!AD74</f>
        <v>3.66</v>
      </c>
      <c r="D4216" s="104">
        <f>'7th 2'!AD74</f>
        <v>0</v>
      </c>
      <c r="E4216" s="104">
        <f>'7th 3'!AD74</f>
        <v>0</v>
      </c>
      <c r="F4216" s="104">
        <f>'7th 4'!AD74</f>
        <v>0</v>
      </c>
      <c r="G4216" s="104">
        <f>'7th 5'!AD74</f>
        <v>0</v>
      </c>
      <c r="H4216" s="104">
        <f>'7th 6'!AD74</f>
        <v>0</v>
      </c>
      <c r="I4216" s="415">
        <f>(C4216*C4209)+(D4216*D4209)+(E4216*E4209)+(F4216*F4209)+(G4216*G4209)+(H4216*H4209)</f>
        <v>0</v>
      </c>
      <c r="J4216" s="417">
        <f>IF(C4216&gt;0,(C4214*C4209),0)+IF(D4216&gt;0,(D4214*D4209),0)+IF(E4216&gt;0,(E4214*E4209),0)+IF(F4216&gt;0,(F4214*F4209),0)+IF(G4216&gt;0,(G4214*G4209),0)+IF(H4216&gt;0,(H4214*H4209),0)</f>
        <v>0</v>
      </c>
      <c r="K4216" s="418">
        <f>IF(C4216&gt;C4214,((C4216*C4209)-(C4214*C4209)),0)+IF(D4216&gt;D4214,((D4216*D4209)-(D4214*D4209)),0)+IF(E4216&gt;E4214,((E4216*E4209)-(E4214*E4209)),0)+IF(F4216&gt;F4214,((F4216*F4209)-(F4214*F4209)),0)+IF(G4216&gt;G4214,((G4216*G4209)-(G4214*G4209)),0)+IF(H4216&gt;H4214,((H4216*H4209)-(H4214*H4209)),0)</f>
        <v>0</v>
      </c>
      <c r="L4216" s="165">
        <f>'8th 1'!AD74</f>
        <v>0</v>
      </c>
      <c r="M4216" s="104">
        <f>'8th 2'!AD74</f>
        <v>0</v>
      </c>
      <c r="N4216" s="104">
        <f>'8th 3'!AD74</f>
        <v>0</v>
      </c>
      <c r="O4216" s="104">
        <f>'8th 4'!AD74</f>
        <v>0</v>
      </c>
      <c r="P4216" s="104">
        <f>'8th 5'!AD74</f>
        <v>0</v>
      </c>
      <c r="Q4216" s="104">
        <f>'8th 6'!AD74</f>
        <v>0</v>
      </c>
      <c r="R4216" s="104">
        <f>'8th 7'!AD74</f>
        <v>0</v>
      </c>
      <c r="S4216" s="403">
        <f>(L4216*L4209)+(M4216*M4209)+(N4216*N4209)+(O4216*O4209)+(P4216*P4209)+(Q4216*Q4209)+(R4216*R4209)</f>
        <v>0</v>
      </c>
      <c r="T4216" s="417">
        <f>IF(L4216&gt;0,(L4214*L4209),0)+IF(M4216&gt;0,(M4214*M4209),0)+IF(N4216&gt;0,(N4214*N4209),0)+IF(O4216&gt;0,(O4214*O4209),0)+IF(P4216&gt;0,(P4214*P4209),0)+IF(Q4216&gt;0,(Q4214*Q4209),0)+IF(R4216&gt;0,(R4214*R4209),0)</f>
        <v>0</v>
      </c>
      <c r="U4216" s="399">
        <f>IF(L4216&gt;L4214,((L4216*L4209)-(L4214*L4209)),0)+IF(M4216&gt;M4214,((M4216*M4209)-(M4214*M4209)),0)+IF(N4216&gt;N4214,((N4216*N4209)-(N4214*N4209)),0)+IF(O4216&gt;O4214,((O4216*O4209)-(O4214*O4209)),0)+IF(P4216&gt;P4214,((P4216*P4209)-(P4214*P4209)),0)+IF(Q4216&gt;Q4214,((Q4216*Q4209)-(Q4214*Q4209)),0)+IF(R4216&gt;R4214,((R4216*R4209)-(R4214*R4209)),0)</f>
        <v>0</v>
      </c>
      <c r="V4216" s="401">
        <f>I4216+S4216</f>
        <v>0</v>
      </c>
      <c r="W4216" s="403">
        <f>J4216+T4216</f>
        <v>0</v>
      </c>
      <c r="X4216" s="403">
        <f>K4216+U4216</f>
        <v>0</v>
      </c>
      <c r="Y4216" s="405">
        <f>IF(V4208&gt;0,(X4216+Y4203),0)</f>
        <v>0</v>
      </c>
      <c r="Z4216" s="510"/>
    </row>
    <row r="4217" spans="1:26" ht="15.75" customHeight="1" thickBot="1">
      <c r="A4217" s="414"/>
      <c r="B4217" s="157" t="s">
        <v>23</v>
      </c>
      <c r="C4217" s="180" t="str">
        <f>'7th 1'!AE74</f>
        <v>Imp:</v>
      </c>
      <c r="D4217" s="180" t="str">
        <f>'7th 2'!AE74</f>
        <v/>
      </c>
      <c r="E4217" s="180" t="str">
        <f>'7th 3'!AE74</f>
        <v/>
      </c>
      <c r="F4217" s="180" t="str">
        <f>'7th 4'!AE74</f>
        <v/>
      </c>
      <c r="G4217" s="180" t="str">
        <f>'7th 5'!AE74</f>
        <v/>
      </c>
      <c r="H4217" s="180" t="str">
        <f>'7th 6'!AE74</f>
        <v/>
      </c>
      <c r="I4217" s="416"/>
      <c r="J4217" s="416"/>
      <c r="K4217" s="419"/>
      <c r="L4217" s="180" t="str">
        <f>'8th 1'!AE74</f>
        <v/>
      </c>
      <c r="M4217" s="180" t="str">
        <f>'8th 2'!AE74</f>
        <v/>
      </c>
      <c r="N4217" s="180" t="str">
        <f>'8th 3'!AE74</f>
        <v/>
      </c>
      <c r="O4217" s="180" t="str">
        <f>'8th 4'!AE74</f>
        <v/>
      </c>
      <c r="P4217" s="180" t="str">
        <f>'8th 5'!AE74</f>
        <v/>
      </c>
      <c r="Q4217" s="180" t="str">
        <f>'8th 6'!AE74</f>
        <v/>
      </c>
      <c r="R4217" s="180" t="str">
        <f>'8th 7'!AE74</f>
        <v/>
      </c>
      <c r="S4217" s="420"/>
      <c r="T4217" s="420"/>
      <c r="U4217" s="400"/>
      <c r="V4217" s="402"/>
      <c r="W4217" s="404"/>
      <c r="X4217" s="404"/>
      <c r="Y4217" s="406"/>
      <c r="Z4217" s="510"/>
    </row>
    <row r="4218" spans="1:26" ht="9.75" customHeight="1" thickTop="1" thickBot="1">
      <c r="C4218" s="53"/>
      <c r="D4218" s="53"/>
      <c r="E4218" s="53"/>
      <c r="F4218" s="53"/>
      <c r="G4218" s="53"/>
      <c r="H4218" s="53"/>
      <c r="L4218" s="53"/>
      <c r="M4218" s="53"/>
      <c r="N4218" s="53"/>
      <c r="O4218" s="53"/>
      <c r="P4218" s="53"/>
      <c r="Q4218" s="53"/>
      <c r="R4218" s="53"/>
      <c r="V4218" s="53"/>
      <c r="W4218" s="53"/>
      <c r="X4218" s="53"/>
      <c r="Y4218" s="53"/>
    </row>
    <row r="4219" spans="1:26" ht="18.75" thickTop="1">
      <c r="A4219" s="407" t="s">
        <v>33</v>
      </c>
      <c r="B4219" s="408"/>
      <c r="C4219" s="376" t="s">
        <v>35</v>
      </c>
      <c r="D4219" s="380"/>
      <c r="E4219" s="376" t="s">
        <v>30</v>
      </c>
      <c r="F4219" s="380"/>
      <c r="G4219" s="376" t="s">
        <v>31</v>
      </c>
      <c r="H4219" s="380"/>
      <c r="I4219" s="376" t="s">
        <v>32</v>
      </c>
      <c r="J4219" s="411"/>
      <c r="K4219" s="411"/>
      <c r="L4219" s="412"/>
      <c r="M4219" s="370" t="s">
        <v>50</v>
      </c>
      <c r="N4219" s="371"/>
      <c r="O4219" s="376" t="s">
        <v>0</v>
      </c>
      <c r="P4219" s="377"/>
      <c r="Q4219" s="169" t="s">
        <v>29</v>
      </c>
      <c r="R4219" s="378" t="s">
        <v>216</v>
      </c>
      <c r="S4219" s="379"/>
      <c r="T4219" s="379"/>
      <c r="U4219" s="380"/>
      <c r="V4219" s="381" t="s">
        <v>2</v>
      </c>
      <c r="W4219" s="382"/>
      <c r="X4219" s="170"/>
      <c r="Y4219" s="171"/>
    </row>
    <row r="4220" spans="1:26" s="113" customFormat="1" ht="18" customHeight="1">
      <c r="A4220" s="409"/>
      <c r="B4220" s="410"/>
      <c r="C4220" s="383">
        <f>'viva-1'!K72</f>
        <v>0</v>
      </c>
      <c r="D4220" s="384"/>
      <c r="E4220" s="383">
        <f>'viva-2'!K72</f>
        <v>0</v>
      </c>
      <c r="F4220" s="384"/>
      <c r="G4220" s="385">
        <f>'viva-3'!K72</f>
        <v>0</v>
      </c>
      <c r="H4220" s="384"/>
      <c r="I4220" s="383">
        <f>'viva-4'!K72</f>
        <v>0</v>
      </c>
      <c r="J4220" s="386"/>
      <c r="K4220" s="386"/>
      <c r="L4220" s="387"/>
      <c r="M4220" s="372"/>
      <c r="N4220" s="373"/>
      <c r="O4220" s="388">
        <f>W4208+Y4216</f>
        <v>0</v>
      </c>
      <c r="P4220" s="389"/>
      <c r="Q4220" s="397">
        <f>V4208</f>
        <v>0</v>
      </c>
      <c r="R4220" s="392">
        <f>O4220/126</f>
        <v>0</v>
      </c>
      <c r="S4220" s="393"/>
      <c r="T4220" s="393"/>
      <c r="U4220" s="394"/>
      <c r="V4220" s="359">
        <f>IF(R4220&gt;=2.5,Y4220,IF(R4220&gt;=2.25,"C",IF(R4220&gt;=2,"D",IF(R4220=0,0,"F"))))</f>
        <v>0</v>
      </c>
      <c r="W4220" s="360"/>
      <c r="X4220" s="172"/>
      <c r="Y4220" s="173" t="str">
        <f>IF(R4220&gt;=4,"A+",IF(R4220&gt;=3.75,"A",IF(R4220&gt;=3.5,"A-",IF(R4220&gt;=3.25,"B+",IF(R4220&gt;=3,"B",IF(R4220&gt;=2.75,"B-",IF(R4220&gt;=2.5,"C+",IF(R4220&gt;=2,"C","F"))))))))</f>
        <v>F</v>
      </c>
      <c r="Z4220" s="174"/>
    </row>
    <row r="4221" spans="1:26" ht="16.5" customHeight="1" thickBot="1">
      <c r="A4221" s="363" t="s">
        <v>34</v>
      </c>
      <c r="B4221" s="364"/>
      <c r="C4221" s="365" t="s">
        <v>1</v>
      </c>
      <c r="D4221" s="366"/>
      <c r="E4221" s="367">
        <f>C4220+E4220+G4220+I4220</f>
        <v>0</v>
      </c>
      <c r="F4221" s="368"/>
      <c r="G4221" s="365" t="s">
        <v>0</v>
      </c>
      <c r="H4221" s="366"/>
      <c r="I4221" s="367">
        <f>E4221*1.5</f>
        <v>0</v>
      </c>
      <c r="J4221" s="369"/>
      <c r="K4221" s="369"/>
      <c r="L4221" s="368"/>
      <c r="M4221" s="374"/>
      <c r="N4221" s="375"/>
      <c r="O4221" s="390"/>
      <c r="P4221" s="391"/>
      <c r="Q4221" s="398"/>
      <c r="R4221" s="395"/>
      <c r="S4221" s="395"/>
      <c r="T4221" s="395"/>
      <c r="U4221" s="396"/>
      <c r="V4221" s="361"/>
      <c r="W4221" s="362"/>
      <c r="X4221" s="175"/>
      <c r="Y4221" s="176"/>
    </row>
    <row r="4222" spans="1:26" ht="30" customHeight="1" thickTop="1">
      <c r="B4222" s="54"/>
      <c r="C4222" s="54"/>
      <c r="D4222" s="514" t="s">
        <v>24</v>
      </c>
      <c r="E4222" s="514"/>
      <c r="F4222" s="514"/>
      <c r="G4222" s="514"/>
      <c r="H4222" s="514"/>
      <c r="I4222" s="514"/>
      <c r="J4222" s="514"/>
      <c r="K4222" s="514"/>
      <c r="L4222" s="514"/>
      <c r="M4222" s="514"/>
      <c r="N4222" s="514"/>
      <c r="O4222" s="514"/>
      <c r="P4222" s="514"/>
      <c r="Q4222" s="514"/>
      <c r="R4222" s="514"/>
      <c r="S4222" s="514"/>
      <c r="T4222" s="55" t="s">
        <v>36</v>
      </c>
      <c r="U4222" s="56"/>
      <c r="V4222" s="515">
        <f>'1st 1'!R75</f>
        <v>0</v>
      </c>
      <c r="W4222" s="516"/>
      <c r="X4222" s="516"/>
      <c r="Y4222" s="516"/>
    </row>
    <row r="4223" spans="1:26" ht="18.75">
      <c r="A4223" s="57"/>
      <c r="B4223" s="58"/>
      <c r="C4223" s="59" t="s">
        <v>4</v>
      </c>
      <c r="D4223" s="60" t="s">
        <v>71</v>
      </c>
      <c r="E4223" s="60"/>
      <c r="F4223" s="53"/>
      <c r="G4223" s="61"/>
      <c r="H4223" s="517" t="s">
        <v>73</v>
      </c>
      <c r="I4223" s="518"/>
      <c r="J4223" s="518"/>
      <c r="K4223" s="518"/>
      <c r="L4223" s="518"/>
      <c r="M4223" s="518"/>
      <c r="N4223" s="518"/>
      <c r="O4223" s="62"/>
      <c r="P4223" s="62"/>
      <c r="Q4223" s="62"/>
      <c r="R4223" s="53"/>
      <c r="S4223" s="63"/>
      <c r="T4223" s="55" t="s">
        <v>37</v>
      </c>
      <c r="U4223" s="56"/>
      <c r="V4223" s="519">
        <f>'1st 1'!A75</f>
        <v>0</v>
      </c>
      <c r="W4223" s="516"/>
      <c r="X4223" s="516"/>
      <c r="Y4223" s="516"/>
    </row>
    <row r="4224" spans="1:26" ht="18.75">
      <c r="A4224" s="57"/>
      <c r="B4224" s="58"/>
      <c r="C4224" s="59" t="s">
        <v>5</v>
      </c>
      <c r="D4224" s="60" t="s">
        <v>66</v>
      </c>
      <c r="E4224" s="60"/>
      <c r="F4224" s="64"/>
      <c r="G4224" s="53"/>
      <c r="H4224" s="61"/>
      <c r="I4224" s="65"/>
      <c r="J4224" s="520">
        <f>'1st 1'!A5031</f>
        <v>0</v>
      </c>
      <c r="K4224" s="521"/>
      <c r="L4224" s="521"/>
      <c r="M4224" s="521"/>
      <c r="N4224" s="62"/>
      <c r="O4224" s="62"/>
      <c r="P4224" s="53"/>
      <c r="Q4224" s="53"/>
      <c r="R4224" s="53"/>
      <c r="S4224" s="63"/>
      <c r="T4224" s="55" t="s">
        <v>38</v>
      </c>
      <c r="U4224" s="56"/>
      <c r="V4224" s="56"/>
      <c r="W4224" s="56"/>
      <c r="X4224" s="56"/>
      <c r="Y4224" s="66">
        <f>'1st 1'!S75</f>
        <v>0</v>
      </c>
    </row>
    <row r="4225" spans="1:26" ht="18.75">
      <c r="A4225" s="57"/>
      <c r="B4225" s="58"/>
      <c r="C4225" s="59" t="s">
        <v>6</v>
      </c>
      <c r="D4225" s="60" t="s">
        <v>14</v>
      </c>
      <c r="E4225" s="58"/>
      <c r="F4225" s="67" t="s">
        <v>7</v>
      </c>
      <c r="G4225" s="68">
        <f>'1st 1'!B75</f>
        <v>0</v>
      </c>
      <c r="H4225" s="69"/>
      <c r="I4225" s="70"/>
      <c r="J4225" s="70"/>
      <c r="K4225" s="70"/>
      <c r="L4225" s="53"/>
      <c r="M4225" s="53"/>
      <c r="N4225" s="53"/>
      <c r="O4225" s="53"/>
      <c r="P4225" s="53"/>
      <c r="Q4225" s="53"/>
      <c r="R4225" s="53"/>
      <c r="V4225" s="53"/>
      <c r="W4225" s="53"/>
      <c r="X4225" s="53"/>
      <c r="Y4225" s="53"/>
    </row>
    <row r="4226" spans="1:26" ht="18.75">
      <c r="A4226" s="57"/>
      <c r="B4226" s="64"/>
      <c r="C4226" s="64"/>
      <c r="D4226" s="64"/>
      <c r="E4226" s="53"/>
      <c r="F4226" s="67" t="s">
        <v>8</v>
      </c>
      <c r="G4226" s="72">
        <f>'1st 1'!T75</f>
        <v>0</v>
      </c>
      <c r="H4226" s="69"/>
      <c r="I4226" s="70"/>
      <c r="J4226" s="70"/>
      <c r="K4226" s="70"/>
      <c r="L4226" s="53"/>
      <c r="M4226" s="53"/>
      <c r="N4226" s="53"/>
      <c r="O4226" s="53"/>
      <c r="P4226" s="53"/>
      <c r="Q4226" s="53"/>
      <c r="R4226" s="53"/>
      <c r="V4226" s="53"/>
      <c r="W4226" s="53"/>
      <c r="X4226" s="53"/>
      <c r="Y4226" s="53"/>
    </row>
    <row r="4227" spans="1:26" ht="18.75">
      <c r="A4227" s="57"/>
      <c r="B4227" s="64"/>
      <c r="C4227" s="64"/>
      <c r="D4227" s="64"/>
      <c r="E4227" s="53"/>
      <c r="F4227" s="67" t="s">
        <v>9</v>
      </c>
      <c r="G4227" s="72">
        <f>'1st 1'!U75</f>
        <v>0</v>
      </c>
      <c r="H4227" s="69"/>
      <c r="I4227" s="70"/>
      <c r="J4227" s="70"/>
      <c r="K4227" s="70"/>
      <c r="L4227" s="53"/>
      <c r="M4227" s="53"/>
      <c r="N4227" s="53"/>
      <c r="O4227" s="53"/>
      <c r="P4227" s="53"/>
      <c r="Q4227" s="53"/>
      <c r="R4227" s="53"/>
      <c r="V4227" s="53"/>
      <c r="W4227" s="53"/>
      <c r="X4227" s="53"/>
      <c r="Y4227" s="53"/>
    </row>
    <row r="4228" spans="1:26" ht="18.75">
      <c r="A4228" s="57"/>
      <c r="B4228" s="64"/>
      <c r="C4228" s="64"/>
      <c r="D4228" s="64"/>
      <c r="E4228" s="53"/>
      <c r="F4228" s="67" t="s">
        <v>10</v>
      </c>
      <c r="G4228" s="72">
        <f>'1st 1'!V75</f>
        <v>0</v>
      </c>
      <c r="H4228" s="69"/>
      <c r="I4228" s="73"/>
      <c r="J4228" s="73"/>
      <c r="K4228" s="73"/>
      <c r="L4228" s="53"/>
      <c r="M4228" s="53"/>
      <c r="N4228" s="53"/>
      <c r="O4228" s="53"/>
      <c r="P4228" s="53"/>
      <c r="Q4228" s="53"/>
      <c r="R4228" s="53"/>
      <c r="V4228" s="53"/>
      <c r="W4228" s="53"/>
      <c r="X4228" s="53"/>
      <c r="Y4228" s="53"/>
    </row>
    <row r="4229" spans="1:26" ht="21.75" customHeight="1" thickBot="1">
      <c r="A4229" s="522" t="s">
        <v>25</v>
      </c>
      <c r="B4229" s="522"/>
      <c r="C4229" s="523"/>
      <c r="D4229" s="523"/>
      <c r="E4229" s="523"/>
      <c r="F4229" s="523"/>
      <c r="G4229" s="523"/>
      <c r="H4229" s="523"/>
      <c r="I4229" s="523"/>
      <c r="J4229" s="523"/>
      <c r="K4229" s="523"/>
      <c r="L4229" s="524"/>
      <c r="M4229" s="524"/>
      <c r="N4229" s="524"/>
      <c r="O4229" s="524"/>
      <c r="P4229" s="524"/>
      <c r="Q4229" s="524"/>
      <c r="R4229" s="524"/>
      <c r="S4229" s="524"/>
      <c r="T4229" s="524"/>
      <c r="U4229" s="524"/>
      <c r="V4229" s="524"/>
      <c r="W4229" s="524"/>
      <c r="X4229" s="524"/>
      <c r="Y4229" s="524"/>
    </row>
    <row r="4230" spans="1:26" ht="19.5" customHeight="1" thickTop="1" thickBot="1">
      <c r="A4230" s="478" t="s">
        <v>42</v>
      </c>
      <c r="B4230" s="479"/>
      <c r="C4230" s="479"/>
      <c r="D4230" s="479"/>
      <c r="E4230" s="479"/>
      <c r="F4230" s="479"/>
      <c r="G4230" s="479"/>
      <c r="H4230" s="479"/>
      <c r="I4230" s="479"/>
      <c r="J4230" s="479"/>
      <c r="K4230" s="480"/>
      <c r="L4230" s="479" t="s">
        <v>43</v>
      </c>
      <c r="M4230" s="479"/>
      <c r="N4230" s="479"/>
      <c r="O4230" s="479"/>
      <c r="P4230" s="479"/>
      <c r="Q4230" s="479"/>
      <c r="R4230" s="479"/>
      <c r="S4230" s="479"/>
      <c r="T4230" s="479"/>
      <c r="U4230" s="506"/>
      <c r="V4230" s="507" t="s">
        <v>39</v>
      </c>
      <c r="W4230" s="508"/>
      <c r="X4230" s="508"/>
      <c r="Y4230" s="509"/>
      <c r="Z4230" s="510" t="s">
        <v>68</v>
      </c>
    </row>
    <row r="4231" spans="1:26" ht="19.5" thickTop="1" thickBot="1">
      <c r="A4231" s="74" t="s">
        <v>22</v>
      </c>
      <c r="B4231" s="75"/>
      <c r="C4231" s="76">
        <f>'1st 1'!C4</f>
        <v>101</v>
      </c>
      <c r="D4231" s="76">
        <f>'1st 2'!C4</f>
        <v>102</v>
      </c>
      <c r="E4231" s="76">
        <f>'1st 3'!C4</f>
        <v>103</v>
      </c>
      <c r="F4231" s="76">
        <f>'1st 4'!C4</f>
        <v>104</v>
      </c>
      <c r="G4231" s="76">
        <f>'1st 5'!C4</f>
        <v>105</v>
      </c>
      <c r="H4231" s="76">
        <f>'1st 6'!C4</f>
        <v>106</v>
      </c>
      <c r="I4231" s="511" t="s">
        <v>0</v>
      </c>
      <c r="J4231" s="511" t="s">
        <v>3</v>
      </c>
      <c r="K4231" s="512" t="s">
        <v>2</v>
      </c>
      <c r="L4231" s="76">
        <f>'2nd 1'!C4</f>
        <v>107</v>
      </c>
      <c r="M4231" s="76">
        <f>'2nd 2'!C4</f>
        <v>108</v>
      </c>
      <c r="N4231" s="76">
        <f>'2nd 3'!C4</f>
        <v>109</v>
      </c>
      <c r="O4231" s="76">
        <f>'2nd 4'!C4</f>
        <v>110</v>
      </c>
      <c r="P4231" s="76">
        <f>'2nd 5'!C4</f>
        <v>111</v>
      </c>
      <c r="Q4231" s="76">
        <f>'2nd 6'!C4</f>
        <v>112</v>
      </c>
      <c r="R4231" s="76">
        <f>'2nd 7'!C4</f>
        <v>0</v>
      </c>
      <c r="S4231" s="429" t="s">
        <v>0</v>
      </c>
      <c r="T4231" s="429" t="s">
        <v>3</v>
      </c>
      <c r="U4231" s="431" t="s">
        <v>2</v>
      </c>
      <c r="V4231" s="492" t="s">
        <v>29</v>
      </c>
      <c r="W4231" s="493" t="s">
        <v>0</v>
      </c>
      <c r="X4231" s="494" t="s">
        <v>3</v>
      </c>
      <c r="Y4231" s="495" t="s">
        <v>2</v>
      </c>
      <c r="Z4231" s="510"/>
    </row>
    <row r="4232" spans="1:26" ht="64.5" customHeight="1" thickTop="1" thickBot="1">
      <c r="A4232" s="77" t="s">
        <v>63</v>
      </c>
      <c r="B4232" s="78"/>
      <c r="C4232" s="114" t="str">
        <f>'1st 1'!C6</f>
        <v>Drawing-1</v>
      </c>
      <c r="D4232" s="114" t="str">
        <f>'1st 2'!C6</f>
        <v>Sketch-1</v>
      </c>
      <c r="E4232" s="114" t="str">
        <f>'1st 3'!C6</f>
        <v>Parspective-1</v>
      </c>
      <c r="F4232" s="114" t="str">
        <f>'1st 4'!C6</f>
        <v>Study and Composition-1</v>
      </c>
      <c r="G4232" s="114" t="str">
        <f>'1st 5'!C6</f>
        <v>History of Civilization-1</v>
      </c>
      <c r="H4232" s="114" t="str">
        <f>'1st 6'!C6</f>
        <v>Nazrul Studies</v>
      </c>
      <c r="I4232" s="481"/>
      <c r="J4232" s="481"/>
      <c r="K4232" s="482"/>
      <c r="L4232" s="114" t="str">
        <f>'2nd 1'!C6</f>
        <v>Drawing-2</v>
      </c>
      <c r="M4232" s="114" t="str">
        <f>'2nd 2'!C6</f>
        <v>Sketch-2</v>
      </c>
      <c r="N4232" s="114" t="str">
        <f>'2nd 3'!C6</f>
        <v>Perspective- 2</v>
      </c>
      <c r="O4232" s="114" t="str">
        <f>'2nd 4'!C6</f>
        <v>Basic Design</v>
      </c>
      <c r="P4232" s="114" t="str">
        <f>'2nd 5'!C6</f>
        <v xml:space="preserve"> Study &amp; composition 2</v>
      </c>
      <c r="Q4232" s="114" t="str">
        <f>'2nd 6'!C6</f>
        <v>History of Civilization -2</v>
      </c>
      <c r="R4232" s="114">
        <f>'2nd 7'!C6</f>
        <v>0</v>
      </c>
      <c r="S4232" s="429"/>
      <c r="T4232" s="429"/>
      <c r="U4232" s="431"/>
      <c r="V4232" s="492"/>
      <c r="W4232" s="493"/>
      <c r="X4232" s="493"/>
      <c r="Y4232" s="495"/>
      <c r="Z4232" s="510"/>
    </row>
    <row r="4233" spans="1:26" ht="18.75" thickTop="1">
      <c r="A4233" s="77" t="s">
        <v>12</v>
      </c>
      <c r="B4233" s="78"/>
      <c r="C4233" s="80">
        <f>'1st 1'!G4</f>
        <v>3</v>
      </c>
      <c r="D4233" s="80">
        <f>'1st 2'!G4</f>
        <v>1.5</v>
      </c>
      <c r="E4233" s="80">
        <f>'1st 3'!G4</f>
        <v>3</v>
      </c>
      <c r="F4233" s="80">
        <f>'1st 4'!G4</f>
        <v>3</v>
      </c>
      <c r="G4233" s="80">
        <f>'1st 5'!G4</f>
        <v>1.5</v>
      </c>
      <c r="H4233" s="80">
        <f>'1st 6'!G4</f>
        <v>3</v>
      </c>
      <c r="I4233" s="481"/>
      <c r="J4233" s="481"/>
      <c r="K4233" s="513"/>
      <c r="L4233" s="80">
        <f>'2nd 1'!G4</f>
        <v>3</v>
      </c>
      <c r="M4233" s="80">
        <f>'2nd 2'!G4</f>
        <v>1.5</v>
      </c>
      <c r="N4233" s="80">
        <f>'2nd 3'!G4</f>
        <v>3</v>
      </c>
      <c r="O4233" s="80">
        <f>'2nd 4'!G4</f>
        <v>1.5</v>
      </c>
      <c r="P4233" s="80">
        <f>'2nd 5'!G4</f>
        <v>3</v>
      </c>
      <c r="Q4233" s="80">
        <f>'2nd 6'!G4</f>
        <v>3</v>
      </c>
      <c r="R4233" s="80">
        <f>'2nd 7'!G4</f>
        <v>0</v>
      </c>
      <c r="S4233" s="430"/>
      <c r="T4233" s="430"/>
      <c r="U4233" s="432"/>
      <c r="V4233" s="468"/>
      <c r="W4233" s="471"/>
      <c r="X4233" s="471"/>
      <c r="Y4233" s="422"/>
      <c r="Z4233" s="510"/>
    </row>
    <row r="4234" spans="1:26" ht="16.5" customHeight="1">
      <c r="A4234" s="77" t="s">
        <v>11</v>
      </c>
      <c r="B4234" s="78"/>
      <c r="C4234" s="80">
        <v>100</v>
      </c>
      <c r="D4234" s="80">
        <v>100</v>
      </c>
      <c r="E4234" s="80">
        <v>100</v>
      </c>
      <c r="F4234" s="80">
        <v>100</v>
      </c>
      <c r="G4234" s="80">
        <v>100</v>
      </c>
      <c r="H4234" s="80">
        <v>100</v>
      </c>
      <c r="I4234" s="496">
        <f>(C4238*C4233)+(D4238*D4233)+(E4238*E4233)+(F4238*F4233)+(G4238*G4233)+(H4238*H4233)</f>
        <v>0</v>
      </c>
      <c r="J4234" s="82"/>
      <c r="K4234" s="83" t="str">
        <f>IF(J4235&gt;=4,"A+",IF(J4235&gt;=3.75,"A",IF(J4235&gt;=3.5,"A-",IF(J4235&gt;=3.25,"B+",IF(J4235&gt;=3,"B",IF(J4235&gt;=2.75,"B-",IF(J4235&gt;=2.5,"C+",IF(J4235&gt;=2,"C","F"))))))))</f>
        <v>F</v>
      </c>
      <c r="L4234" s="81">
        <v>100</v>
      </c>
      <c r="M4234" s="80">
        <v>100</v>
      </c>
      <c r="N4234" s="80">
        <v>100</v>
      </c>
      <c r="O4234" s="80">
        <v>100</v>
      </c>
      <c r="P4234" s="80">
        <v>100</v>
      </c>
      <c r="Q4234" s="80">
        <v>100</v>
      </c>
      <c r="R4234" s="80">
        <v>100</v>
      </c>
      <c r="S4234" s="465">
        <f>(L4238*L4233)+(M4238*M4233)+(N4238*N4233)+(O4238*O4233)+(P4238*P4233)+(Q4238*Q4233)+(R4238*R4233)</f>
        <v>0</v>
      </c>
      <c r="T4234" s="84"/>
      <c r="U4234" s="85" t="str">
        <f>IF(T4235&gt;=4,"A+",IF(T4235&gt;=3.75,"A",IF(T4235&gt;=3.5,"A-",IF(T4235&gt;=3.25,"B+",IF(T4235&gt;=3,"B",IF(T4235&gt;=2.75,"B-",IF(T4235&gt;=2.5,"C+",IF(T4235&gt;=2,"C","F"))))))))</f>
        <v>F</v>
      </c>
      <c r="V4234" s="498">
        <f>IF((C4238+C4240)=0,0,C4233)+IF((D4238+D4240)=0,0,D4233)+IF((E4238+E4240)=0,0,E4233)+IF((F4238+F4240)=0,0,F4233)+IF((G4238+G4240)=0,0,G4233)+IF((H4238+H4240)=0,0,H4233)+IF((L4238+L4240)=0,0,L4233)+IF((M4238+M4240)=0,0,M4233)+IF((N4238+N4240)=0,0,N4233)+IF((O4238+O4240)=0,0,O4233)+IF((P4238+P4240)=0,0,P4233)+IF((Q4238+Q4240)=0,0,Q4233)+IF((R4238+R4240)=0,0,R4233)+IF(C4283=0,0,1.5)</f>
        <v>0</v>
      </c>
      <c r="W4234" s="415">
        <f>I4234+S4234+(C4283*1.5)</f>
        <v>0</v>
      </c>
      <c r="X4234" s="503">
        <f>IF(S4234&gt;0,(W4234/31.5),J4235)</f>
        <v>0</v>
      </c>
      <c r="Y4234" s="154" t="str">
        <f>IF(X4234&gt;=4,"A+",IF(X4234&gt;=3.75,"A",IF(X4234&gt;=3.5,"A-",IF(X4234&gt;=3.25,"B+",IF(X4234&gt;=3,"B",IF(X4234&gt;=2.75,"B-",IF(X4234&gt;=2.5,"C+",IF(X4234&gt;=2,"C","F"))))))))</f>
        <v>F</v>
      </c>
      <c r="Z4234" s="510"/>
    </row>
    <row r="4235" spans="1:26" ht="18">
      <c r="A4235" s="77" t="s">
        <v>28</v>
      </c>
      <c r="B4235" s="86"/>
      <c r="C4235" s="87">
        <f>'1st 1'!C75</f>
        <v>0</v>
      </c>
      <c r="D4235" s="87">
        <f>'1st 2'!C75</f>
        <v>0</v>
      </c>
      <c r="E4235" s="87">
        <f>'1st 3'!C75</f>
        <v>0</v>
      </c>
      <c r="F4235" s="87">
        <f>'1st 4'!C75</f>
        <v>0</v>
      </c>
      <c r="G4235" s="87">
        <f>'1st 5'!C75</f>
        <v>0</v>
      </c>
      <c r="H4235" s="87">
        <f>'1st 6'!C75</f>
        <v>0</v>
      </c>
      <c r="I4235" s="497"/>
      <c r="J4235" s="485">
        <f>I4234/(C4233+D4233+E4233+F4233+G4233+H4233)</f>
        <v>0</v>
      </c>
      <c r="K4235" s="88"/>
      <c r="L4235" s="89">
        <f>'2nd 1'!C75</f>
        <v>0</v>
      </c>
      <c r="M4235" s="87">
        <f>'2nd 2'!C75</f>
        <v>0</v>
      </c>
      <c r="N4235" s="87">
        <f>'2nd 3'!C75</f>
        <v>0</v>
      </c>
      <c r="O4235" s="87">
        <f>'2nd 4'!C75</f>
        <v>0</v>
      </c>
      <c r="P4235" s="87">
        <f>'2nd 5'!C75</f>
        <v>0</v>
      </c>
      <c r="Q4235" s="87">
        <f>'2nd 6'!C75</f>
        <v>0</v>
      </c>
      <c r="R4235" s="87">
        <f>'2nd 7'!C75</f>
        <v>0</v>
      </c>
      <c r="S4235" s="457"/>
      <c r="T4235" s="485">
        <f>S4234/(L4233+M4233+N4233+O4233+P4233+Q4233+R4233)</f>
        <v>0</v>
      </c>
      <c r="U4235" s="90"/>
      <c r="V4235" s="499"/>
      <c r="W4235" s="501"/>
      <c r="X4235" s="453"/>
      <c r="Y4235" s="487">
        <f>IF(S4234&gt;0,(IF(X4234&gt;=2.5,Y4234,IF(X4234&gt;=2.25,"C",IF(X4234&gt;=2,"D","F")))),K4236)</f>
        <v>0</v>
      </c>
      <c r="Z4235" s="510"/>
    </row>
    <row r="4236" spans="1:26" ht="16.5" customHeight="1">
      <c r="A4236" s="423" t="s">
        <v>26</v>
      </c>
      <c r="B4236" s="91" t="s">
        <v>60</v>
      </c>
      <c r="C4236" s="87">
        <f>'1st 1'!J75</f>
        <v>0</v>
      </c>
      <c r="D4236" s="87">
        <f>'1st 2'!J75</f>
        <v>0</v>
      </c>
      <c r="E4236" s="87">
        <f>'1st 3'!J75</f>
        <v>0</v>
      </c>
      <c r="F4236" s="87">
        <f>'1st 4'!J75</f>
        <v>0</v>
      </c>
      <c r="G4236" s="87">
        <f>'1st 5'!J75</f>
        <v>0</v>
      </c>
      <c r="H4236" s="87">
        <f>'1st 6'!J75</f>
        <v>0</v>
      </c>
      <c r="I4236" s="497"/>
      <c r="J4236" s="505"/>
      <c r="K4236" s="489">
        <f>IF(J4235&gt;=2.5,K4234,IF(J4235&gt;=2.25,"C",IF(J4235&gt;=2,"D",IF(J4235=0,0,"F"))))</f>
        <v>0</v>
      </c>
      <c r="L4236" s="89">
        <f>'2nd 1'!J75</f>
        <v>0</v>
      </c>
      <c r="M4236" s="87">
        <f>'2nd 2'!J75</f>
        <v>0</v>
      </c>
      <c r="N4236" s="87">
        <f>'2nd 3'!J75</f>
        <v>0</v>
      </c>
      <c r="O4236" s="87">
        <f>'2nd 4'!J75</f>
        <v>0</v>
      </c>
      <c r="P4236" s="87">
        <f>'2nd 5'!J75</f>
        <v>0</v>
      </c>
      <c r="Q4236" s="87">
        <f>'2nd 6'!J75</f>
        <v>0</v>
      </c>
      <c r="R4236" s="87">
        <f>'2nd 7'!J75</f>
        <v>0</v>
      </c>
      <c r="S4236" s="457"/>
      <c r="T4236" s="486"/>
      <c r="U4236" s="442">
        <f>IF(T4235&gt;=2.5,U4234,IF(T4235&gt;=2.25,"C",IF(T4235&gt;=2,"D",IF(T4235=0,0,"F"))))</f>
        <v>0</v>
      </c>
      <c r="V4236" s="499"/>
      <c r="W4236" s="501"/>
      <c r="X4236" s="453"/>
      <c r="Y4236" s="488"/>
      <c r="Z4236" s="510"/>
    </row>
    <row r="4237" spans="1:26" ht="16.5" customHeight="1">
      <c r="A4237" s="424"/>
      <c r="B4237" s="91" t="s">
        <v>67</v>
      </c>
      <c r="C4237" s="115">
        <f>'1st 1'!K75</f>
        <v>0</v>
      </c>
      <c r="D4237" s="115">
        <f>'1st 2'!K75</f>
        <v>0</v>
      </c>
      <c r="E4237" s="115">
        <f>'1st 3'!K75</f>
        <v>0</v>
      </c>
      <c r="F4237" s="115">
        <f>'1st 4'!K75</f>
        <v>0</v>
      </c>
      <c r="G4237" s="115">
        <f>'1st 5'!K75</f>
        <v>0</v>
      </c>
      <c r="H4237" s="115">
        <f>'1st 6'!K75</f>
        <v>0</v>
      </c>
      <c r="I4237" s="497"/>
      <c r="J4237" s="505"/>
      <c r="K4237" s="490"/>
      <c r="L4237" s="116">
        <f>'2nd 1'!K75</f>
        <v>0</v>
      </c>
      <c r="M4237" s="115">
        <f>'2nd 2'!K75</f>
        <v>0</v>
      </c>
      <c r="N4237" s="115">
        <f>'2nd 3'!K75</f>
        <v>0</v>
      </c>
      <c r="O4237" s="115">
        <f>'2nd 4'!K75</f>
        <v>0</v>
      </c>
      <c r="P4237" s="115">
        <f>'2nd 5'!K75</f>
        <v>0</v>
      </c>
      <c r="Q4237" s="115">
        <f>'2nd 6'!K75</f>
        <v>0</v>
      </c>
      <c r="R4237" s="115">
        <f>'2nd 7'!K75</f>
        <v>0</v>
      </c>
      <c r="S4237" s="457"/>
      <c r="T4237" s="486"/>
      <c r="U4237" s="491"/>
      <c r="V4237" s="499"/>
      <c r="W4237" s="501"/>
      <c r="X4237" s="453"/>
      <c r="Y4237" s="488"/>
      <c r="Z4237" s="510"/>
    </row>
    <row r="4238" spans="1:26" ht="18">
      <c r="A4238" s="424"/>
      <c r="B4238" s="91" t="s">
        <v>1</v>
      </c>
      <c r="C4238" s="87">
        <f>'1st 1'!M75</f>
        <v>0</v>
      </c>
      <c r="D4238" s="87">
        <f>'1st 2'!M75</f>
        <v>0</v>
      </c>
      <c r="E4238" s="87">
        <f>'1st 3'!M75</f>
        <v>0</v>
      </c>
      <c r="F4238" s="87">
        <f>'1st 4'!M75</f>
        <v>0</v>
      </c>
      <c r="G4238" s="87">
        <f>'1st 5'!M75</f>
        <v>0</v>
      </c>
      <c r="H4238" s="87">
        <f>'1st 6'!M75</f>
        <v>0</v>
      </c>
      <c r="I4238" s="497"/>
      <c r="J4238" s="505"/>
      <c r="K4238" s="92"/>
      <c r="L4238" s="89">
        <f>'2nd 1'!M75</f>
        <v>0</v>
      </c>
      <c r="M4238" s="87">
        <f>'2nd 2'!M75</f>
        <v>0</v>
      </c>
      <c r="N4238" s="87">
        <f>'2nd 3'!M75</f>
        <v>0</v>
      </c>
      <c r="O4238" s="87">
        <f>'2nd 4'!M75</f>
        <v>0</v>
      </c>
      <c r="P4238" s="87">
        <f>'2nd 5'!M75</f>
        <v>0</v>
      </c>
      <c r="Q4238" s="87">
        <f>'2nd 6'!M75</f>
        <v>0</v>
      </c>
      <c r="R4238" s="87">
        <f>'2nd 7'!M75</f>
        <v>0</v>
      </c>
      <c r="S4238" s="457"/>
      <c r="T4238" s="486"/>
      <c r="U4238" s="93"/>
      <c r="V4238" s="499"/>
      <c r="W4238" s="501"/>
      <c r="X4238" s="453"/>
      <c r="Y4238" s="155"/>
      <c r="Z4238" s="510"/>
    </row>
    <row r="4239" spans="1:26" ht="17.25" customHeight="1" thickBot="1">
      <c r="A4239" s="424"/>
      <c r="B4239" s="94" t="s">
        <v>2</v>
      </c>
      <c r="C4239" s="95">
        <f>'1st 1'!L75</f>
        <v>0</v>
      </c>
      <c r="D4239" s="95">
        <f>'1st 2'!L75</f>
        <v>0</v>
      </c>
      <c r="E4239" s="95">
        <f>'1st 3'!L75</f>
        <v>0</v>
      </c>
      <c r="F4239" s="95">
        <f>'1st 4'!L75</f>
        <v>0</v>
      </c>
      <c r="G4239" s="95">
        <f>'1st 5'!L75</f>
        <v>0</v>
      </c>
      <c r="H4239" s="95">
        <f>'1st 6'!L75</f>
        <v>0</v>
      </c>
      <c r="I4239" s="472"/>
      <c r="J4239" s="96"/>
      <c r="K4239" s="88"/>
      <c r="L4239" s="97">
        <f>'2nd 1'!L75</f>
        <v>0</v>
      </c>
      <c r="M4239" s="95">
        <f>'2nd 2'!L75</f>
        <v>0</v>
      </c>
      <c r="N4239" s="95">
        <f>'2nd 3'!L75</f>
        <v>0</v>
      </c>
      <c r="O4239" s="95">
        <f>'2nd 4'!L75</f>
        <v>0</v>
      </c>
      <c r="P4239" s="95">
        <f>'2nd 5'!L75</f>
        <v>0</v>
      </c>
      <c r="Q4239" s="95">
        <f>'2nd 6'!L75</f>
        <v>0</v>
      </c>
      <c r="R4239" s="95">
        <f>'2nd 7'!L75</f>
        <v>0</v>
      </c>
      <c r="S4239" s="457"/>
      <c r="T4239" s="98"/>
      <c r="U4239" s="90"/>
      <c r="V4239" s="500"/>
      <c r="W4239" s="502"/>
      <c r="X4239" s="504"/>
      <c r="Y4239" s="156"/>
      <c r="Z4239" s="510"/>
    </row>
    <row r="4240" spans="1:26" ht="18.75" thickTop="1">
      <c r="A4240" s="413" t="s">
        <v>127</v>
      </c>
      <c r="B4240" s="91" t="s">
        <v>1</v>
      </c>
      <c r="C4240" s="87">
        <f>'1st 1'!N75</f>
        <v>0</v>
      </c>
      <c r="D4240" s="87">
        <f>'1st 2'!N75</f>
        <v>0</v>
      </c>
      <c r="E4240" s="87">
        <f>'1st 3'!N75</f>
        <v>0</v>
      </c>
      <c r="F4240" s="87">
        <f>'1st 4'!N75</f>
        <v>0</v>
      </c>
      <c r="G4240" s="87">
        <f>'1st 5'!N75</f>
        <v>0</v>
      </c>
      <c r="H4240" s="87">
        <f>'1st 6'!N75</f>
        <v>0</v>
      </c>
      <c r="I4240" s="530">
        <f>(C4240*C4233)+(D4240*D4233)+(E4240*E4233)+(F4240*F4233)+(G4240*G4233)+(H4240*H4233)</f>
        <v>0</v>
      </c>
      <c r="J4240" s="417">
        <f>IF(C4240&gt;0,(C4238*C4233),0)+IF(D4240&gt;0,(D4238*D4233),0)+IF(E4240&gt;0,(E4238*E4233),0)+IF(F4240&gt;0,(F4238*F4233),0)+IF(G4240&gt;0,(G4238*G4233),0)+IF(H4240&gt;0,(H4238*H4233),0)</f>
        <v>0</v>
      </c>
      <c r="K4240" s="473">
        <f>IF(C4240&gt;C4238,((C4240*C4233)-(C4238*C4233)),0)+IF(D4240&gt;D4238,((D4240*D4233)-(D4238*D4233)),0)+IF(E4240&gt;E4238,((E4240*E4233)-(E4238*E4233)),0)+IF(F4240&gt;F4238,((F4240*F4233)-(F4238*F4233)),0)+IF(G4240&gt;G4238,((G4240*G4233)-(G4238*G4233)),0)+IF(H4240&gt;H4238,((H4240*H4233)-(H4238*H4233)),0)</f>
        <v>0</v>
      </c>
      <c r="L4240" s="89">
        <f>'2nd 1'!N75</f>
        <v>0</v>
      </c>
      <c r="M4240" s="87">
        <f>'2nd 2'!N75</f>
        <v>0</v>
      </c>
      <c r="N4240" s="87">
        <f>'2nd 3'!N75</f>
        <v>0</v>
      </c>
      <c r="O4240" s="87">
        <f>'2nd 4'!N75</f>
        <v>0</v>
      </c>
      <c r="P4240" s="87">
        <f>'2nd 5'!N75</f>
        <v>0</v>
      </c>
      <c r="Q4240" s="87">
        <f>'2nd 6'!N75</f>
        <v>0</v>
      </c>
      <c r="R4240" s="87">
        <f>'2nd 7'!N75</f>
        <v>0</v>
      </c>
      <c r="S4240" s="401">
        <f>(L4240*L4233)+(M4240*M4233)+(N4240*N4233)+(O4240*O4233)+(P4240*P4233)+(Q4240*Q4233)+(R4240*R4233)</f>
        <v>0</v>
      </c>
      <c r="T4240" s="417">
        <f>IF(L4240&gt;0,(L4238*L4233),0)+IF(M4240&gt;0,(M4238*M4233),0)+IF(N4240&gt;0,(N4238*N4233),0)+IF(O4240&gt;0,(O4238*O4233),0)+IF(P4240&gt;0,(P4238*P4233),0)+IF(Q4240&gt;0,(Q4238*Q4233),0)+IF(R4240&gt;0,(R4238*R4233),0)</f>
        <v>0</v>
      </c>
      <c r="U4240" s="399">
        <f>IF(L4240&gt;L4238,((L4240*L4233)-(L4238*L4233)),0)+IF(M4240&gt;M4238,((M4240*M4233)-(M4238*M4233)),0)+IF(N4240&gt;N4238,((N4240*N4233)-(N4238*N4233)),0)+IF(O4240&gt;O4238,((O4240*O4233)-(O4238*O4233)),0)+IF(P4240&gt;P4238,((P4240*P4233)-(P4238*P4233)),0)+IF(Q4240&gt;Q4238,((Q4240*Q4233)-(Q4238*Q4233)),0)+IF(R4240&gt;R4238,((R4240*R4233)-(R4238*R4233)),0)</f>
        <v>0</v>
      </c>
      <c r="V4240" s="401">
        <f>I4240+S4240</f>
        <v>0</v>
      </c>
      <c r="W4240" s="436">
        <f>J4240+T4240</f>
        <v>0</v>
      </c>
      <c r="X4240" s="526">
        <f>K4240+U4240</f>
        <v>0</v>
      </c>
      <c r="Y4240" s="527"/>
      <c r="Z4240" s="510"/>
    </row>
    <row r="4241" spans="1:28" ht="15.75" customHeight="1" thickBot="1">
      <c r="A4241" s="414"/>
      <c r="B4241" s="157" t="s">
        <v>23</v>
      </c>
      <c r="C4241" s="178" t="str">
        <f>'1st 1'!O75</f>
        <v/>
      </c>
      <c r="D4241" s="178" t="str">
        <f>'1st 2'!O75</f>
        <v/>
      </c>
      <c r="E4241" s="178" t="str">
        <f>'1st 3'!O75</f>
        <v/>
      </c>
      <c r="F4241" s="178" t="str">
        <f>'1st 4'!O75</f>
        <v/>
      </c>
      <c r="G4241" s="178" t="str">
        <f>'1st 5'!O75</f>
        <v/>
      </c>
      <c r="H4241" s="178" t="str">
        <f>'1st 6'!O75</f>
        <v/>
      </c>
      <c r="I4241" s="472"/>
      <c r="J4241" s="472"/>
      <c r="K4241" s="474"/>
      <c r="L4241" s="179" t="str">
        <f>'2nd 1'!O75</f>
        <v/>
      </c>
      <c r="M4241" s="178" t="str">
        <f>'2nd 2'!O75</f>
        <v/>
      </c>
      <c r="N4241" s="178" t="str">
        <f>'2nd 3'!O75</f>
        <v/>
      </c>
      <c r="O4241" s="178" t="str">
        <f>'2nd 4'!O75</f>
        <v/>
      </c>
      <c r="P4241" s="178" t="str">
        <f>'2nd 5'!O75</f>
        <v/>
      </c>
      <c r="Q4241" s="178" t="str">
        <f>'2nd 6'!O75</f>
        <v/>
      </c>
      <c r="R4241" s="178" t="str">
        <f>'2nd 7'!O75</f>
        <v/>
      </c>
      <c r="S4241" s="475"/>
      <c r="T4241" s="420"/>
      <c r="U4241" s="400"/>
      <c r="V4241" s="402"/>
      <c r="W4241" s="437"/>
      <c r="X4241" s="528"/>
      <c r="Y4241" s="529"/>
      <c r="Z4241" s="510"/>
    </row>
    <row r="4242" spans="1:28" ht="21" customHeight="1" thickTop="1" thickBot="1">
      <c r="A4242" s="435" t="s">
        <v>30</v>
      </c>
      <c r="B4242" s="435"/>
      <c r="C4242" s="435"/>
      <c r="D4242" s="435"/>
      <c r="E4242" s="435"/>
      <c r="F4242" s="435"/>
      <c r="G4242" s="435"/>
      <c r="H4242" s="435"/>
      <c r="I4242" s="435"/>
      <c r="J4242" s="435"/>
      <c r="K4242" s="435"/>
      <c r="L4242" s="435"/>
      <c r="M4242" s="435"/>
      <c r="N4242" s="435"/>
      <c r="O4242" s="435"/>
      <c r="P4242" s="435"/>
      <c r="Q4242" s="435"/>
      <c r="R4242" s="435"/>
      <c r="S4242" s="435"/>
      <c r="T4242" s="435"/>
      <c r="U4242" s="435"/>
      <c r="V4242" s="435"/>
      <c r="W4242" s="435"/>
      <c r="X4242" s="435"/>
      <c r="Y4242" s="435"/>
      <c r="Z4242" s="510"/>
    </row>
    <row r="4243" spans="1:28" ht="19.5" customHeight="1" thickTop="1" thickBot="1">
      <c r="A4243" s="478" t="s">
        <v>44</v>
      </c>
      <c r="B4243" s="479"/>
      <c r="C4243" s="479"/>
      <c r="D4243" s="479"/>
      <c r="E4243" s="479"/>
      <c r="F4243" s="479"/>
      <c r="G4243" s="479"/>
      <c r="H4243" s="479"/>
      <c r="I4243" s="479"/>
      <c r="J4243" s="479"/>
      <c r="K4243" s="506"/>
      <c r="L4243" s="425" t="s">
        <v>45</v>
      </c>
      <c r="M4243" s="426"/>
      <c r="N4243" s="426"/>
      <c r="O4243" s="426"/>
      <c r="P4243" s="426"/>
      <c r="Q4243" s="426"/>
      <c r="R4243" s="426"/>
      <c r="S4243" s="426"/>
      <c r="T4243" s="426"/>
      <c r="U4243" s="426"/>
      <c r="V4243" s="160"/>
      <c r="W4243" s="428" t="s">
        <v>39</v>
      </c>
      <c r="X4243" s="428"/>
      <c r="Y4243" s="161"/>
      <c r="Z4243" s="510"/>
    </row>
    <row r="4244" spans="1:28" ht="17.25" customHeight="1" thickTop="1">
      <c r="A4244" s="99" t="s">
        <v>22</v>
      </c>
      <c r="B4244" s="100"/>
      <c r="C4244" s="101">
        <f>'3rd 1'!B4</f>
        <v>201</v>
      </c>
      <c r="D4244" s="101">
        <f>'3rd 2'!B4</f>
        <v>202</v>
      </c>
      <c r="E4244" s="101">
        <f>'3rd 3'!B4</f>
        <v>203</v>
      </c>
      <c r="F4244" s="101">
        <f>'3rd 4'!B4</f>
        <v>204</v>
      </c>
      <c r="G4244" s="101">
        <f>'3rd 5'!B4</f>
        <v>205</v>
      </c>
      <c r="H4244" s="101">
        <f>'3rd 6'!B4</f>
        <v>0</v>
      </c>
      <c r="I4244" s="430" t="s">
        <v>0</v>
      </c>
      <c r="J4244" s="430" t="s">
        <v>3</v>
      </c>
      <c r="K4244" s="432" t="s">
        <v>2</v>
      </c>
      <c r="L4244" s="101">
        <f>'4th 1'!B4</f>
        <v>206</v>
      </c>
      <c r="M4244" s="101">
        <f>'4th 2'!B4</f>
        <v>207</v>
      </c>
      <c r="N4244" s="101">
        <f>'4th 3'!B4</f>
        <v>208</v>
      </c>
      <c r="O4244" s="101">
        <f>'4th 4'!B4</f>
        <v>209</v>
      </c>
      <c r="P4244" s="101">
        <f>'4th 5'!B4</f>
        <v>210</v>
      </c>
      <c r="Q4244" s="101">
        <f>'4th 6'!B4</f>
        <v>211</v>
      </c>
      <c r="R4244" s="101">
        <f>'4th 7'!B4</f>
        <v>0</v>
      </c>
      <c r="S4244" s="429" t="s">
        <v>0</v>
      </c>
      <c r="T4244" s="429" t="s">
        <v>3</v>
      </c>
      <c r="U4244" s="431" t="s">
        <v>2</v>
      </c>
      <c r="V4244" s="433" t="s">
        <v>62</v>
      </c>
      <c r="W4244" s="434"/>
      <c r="X4244" s="434"/>
      <c r="Y4244" s="162" t="str">
        <f>IF(X4245&gt;=4,"A+",IF(X4245&gt;=3.75,"A",IF(X4245&gt;=3.5,"A-",IF(X4245&gt;=3.25,"B+",IF(X4245&gt;=3,"B",IF(X4245&gt;=2.75,"B-",IF(X4245&gt;=2.5,"C+",IF(X4245&gt;=2,"C","F"))))))))</f>
        <v>F</v>
      </c>
      <c r="Z4244" s="510"/>
    </row>
    <row r="4245" spans="1:28" ht="63.75" customHeight="1">
      <c r="A4245" s="77" t="s">
        <v>63</v>
      </c>
      <c r="B4245" s="86"/>
      <c r="C4245" s="79">
        <f>IF('3rd 1'!C75&gt;0,'3rd 1'!D6,IF('3rd 1'!K75&gt;0,'3rd 1'!L6,IF('3rd 1'!S75&gt;0,'3rd 1'!T6,0)))</f>
        <v>0</v>
      </c>
      <c r="D4245" s="79">
        <f>IF('3rd 2'!C75&gt;0,'3rd 2'!D6,IF('3rd 2'!K75&gt;0,'3rd 2'!L6,IF('3rd 2'!S75&gt;0,'3rd 2'!T6,0)))</f>
        <v>0</v>
      </c>
      <c r="E4245" s="79">
        <f>IF('3rd 3'!C75&gt;0,'3rd 3'!D6,IF('3rd 3'!K75&gt;0,'3rd 3'!L6,IF('3rd 3'!S75&gt;0,'3rd 3'!T6,0)))</f>
        <v>0</v>
      </c>
      <c r="F4245" s="79">
        <f>IF('3rd 4'!C75&gt;0,'3rd 4'!D6,IF('3rd 4'!K75&gt;0,'3rd 4'!L6,IF('3rd 4'!S75&gt;0,'3rd 4'!T6,0)))</f>
        <v>0</v>
      </c>
      <c r="G4245" s="79">
        <f>IF('3rd 5'!C75&gt;0,'3rd 5'!D6,IF('3rd 5'!K75&gt;0,'3rd 5'!L6,IF('3rd 5'!S75&gt;0,'3rd 5'!T6,0)))</f>
        <v>0</v>
      </c>
      <c r="H4245" s="79">
        <f>IF('3rd 6'!C75&gt;0,'3rd 6'!D6,IF('3rd 6'!K75&gt;0,'3rd 6'!L6,IF('3rd 6'!S75&gt;0,'3rd 6'!T6,0)))</f>
        <v>0</v>
      </c>
      <c r="I4245" s="481"/>
      <c r="J4245" s="481"/>
      <c r="K4245" s="482"/>
      <c r="L4245" s="79">
        <f>IF('4th 1'!C75&gt;0,'4th 1'!D6,IF('4th 1'!K75&gt;0,'4th 1'!L6,IF('4th 1'!S75&gt;0,'4th 1'!T6,0)))</f>
        <v>0</v>
      </c>
      <c r="M4245" s="79">
        <f>IF('4th 2'!C75&gt;0,'4th 2'!D6,IF('4th 2'!K75&gt;0,'4th 2'!L6,IF('4th 2'!S75&gt;0,'4th 2'!T6,0)))</f>
        <v>0</v>
      </c>
      <c r="N4245" s="79">
        <f>IF('4th 3'!C75&gt;0,'4th 3'!D6,IF('4th 3'!K75&gt;0,'4th 3'!L6,IF('4th 3'!S75&gt;0,'4th 3'!T6,0)))</f>
        <v>0</v>
      </c>
      <c r="O4245" s="79">
        <f>IF('4th 4'!C75&gt;0,'4th 4'!D6,IF('4th 4'!K75&gt;0,'4th 4'!L6,IF('4th 4'!S75&gt;0,'4th 4'!T6,0)))</f>
        <v>0</v>
      </c>
      <c r="P4245" s="79">
        <f>IF('4th 5'!C75&gt;0,'4th 5'!D6,IF('4th 5'!K75&gt;0,'4th 5'!L6,IF('4th 5'!S75&gt;0,'4th 5'!T6,0)))</f>
        <v>0</v>
      </c>
      <c r="Q4245" s="79">
        <f>IF('4th 6'!C75&gt;0,'4th 6'!D6,IF('4th 6'!K75&gt;0,'4th 6'!L6,IF('4th 6'!S75&gt;0,'4th 6'!T6,0)))</f>
        <v>0</v>
      </c>
      <c r="R4245" s="79">
        <f>IF('4th 7'!C75&gt;0,'4th 7'!D6,IF('4th 7'!K75&gt;0,'4th 7'!L6,IF('4th 7'!S75&gt;0,'4th 7'!T6,0)))</f>
        <v>0</v>
      </c>
      <c r="S4245" s="429"/>
      <c r="T4245" s="429"/>
      <c r="U4245" s="431"/>
      <c r="V4245" s="335">
        <f>IF(I4247&gt;0,(V4250+V4234),0)</f>
        <v>0</v>
      </c>
      <c r="W4245" s="254">
        <f>IF(I4247&gt;0,(W4250+W4234),0)</f>
        <v>0</v>
      </c>
      <c r="X4245" s="336">
        <f>IF(S4247&gt;0,(W4245/63),IF(I4247&gt;0,(W4245/46.5),0))</f>
        <v>0</v>
      </c>
      <c r="Y4245" s="163">
        <f>IF(X4245&gt;=2.5,Y4244,IF(X4245&gt;=2.25,"C",IF(X4245&gt;=2,"D",IF(X4245=0,0,"F"))))</f>
        <v>0</v>
      </c>
      <c r="Z4245" s="510"/>
    </row>
    <row r="4246" spans="1:28" ht="16.5">
      <c r="A4246" s="458" t="s">
        <v>27</v>
      </c>
      <c r="B4246" s="459"/>
      <c r="C4246" s="102">
        <f>IF('3rd 1'!C75&gt;0,'3rd 1'!H4,IF('3rd 1'!K75&gt;0,'3rd 1'!P4,IF('3rd 1'!S75&gt;0,'3rd 1'!X4,0)))</f>
        <v>0</v>
      </c>
      <c r="D4246" s="102">
        <f>IF('3rd 2'!C75&gt;0,'3rd 2'!H4,IF('3rd 2'!K75&gt;0,'3rd 2'!P4,IF('3rd 2'!S75&gt;0,'3rd 2'!X4,0)))</f>
        <v>0</v>
      </c>
      <c r="E4246" s="102">
        <f>IF('3rd 3'!C75&gt;0,'3rd 3'!H4,IF('3rd 3'!K75&gt;0,'3rd 3'!P4,IF('3rd 3'!S75&gt;0,'3rd 3'!X4,0)))</f>
        <v>0</v>
      </c>
      <c r="F4246" s="102">
        <f>IF('3rd 4'!C75&gt;0,'3rd 4'!H4,IF('3rd 4'!K75&gt;0,'3rd 4'!P4,IF('3rd 4'!S75&gt;0,'3rd 4'!X4,0)))</f>
        <v>0</v>
      </c>
      <c r="G4246" s="102">
        <f>IF('3rd 5'!C75&gt;0,'3rd 5'!H4,IF('3rd 5'!K75&gt;0,'3rd 5'!P4,IF('3rd 5'!S75&gt;0,'3rd 5'!X4,0)))</f>
        <v>0</v>
      </c>
      <c r="H4246" s="102">
        <f>IF('3rd 6'!C75&gt;0,'3rd 6'!H4,IF('3rd 6'!K75&gt;0,'3rd 6'!P4,IF('3rd 6'!S75&gt;0,'3rd 6'!X4,0)))</f>
        <v>0</v>
      </c>
      <c r="I4246" s="481"/>
      <c r="J4246" s="481"/>
      <c r="K4246" s="482"/>
      <c r="L4246" s="102">
        <f>IF('4th 1'!C75&gt;0,'4th 1'!H4,IF('4th 1'!K75&gt;0,'4th 1'!P4,IF('4th 1'!S75&gt;0,'4th 1'!X4,0)))</f>
        <v>0</v>
      </c>
      <c r="M4246" s="102">
        <f>IF('4th 2'!C75&gt;0,'4th 2'!H4,IF('4th 2'!K75&gt;0,'4th 2'!P4,IF('4th 2'!S75&gt;0,'4th 2'!X4,0)))</f>
        <v>0</v>
      </c>
      <c r="N4246" s="102">
        <f>IF('4th 3'!C75&gt;0,'4th 3'!H4,IF('4th 3'!K75&gt;0,'4th 3'!P4,IF('4th 3'!S75&gt;0,'4th 3'!X4,0)))</f>
        <v>0</v>
      </c>
      <c r="O4246" s="102">
        <f>IF('4th 4'!C75&gt;0,'4th 4'!H4,IF('4th 4'!K75&gt;0,'4th 4'!P4,IF('4th 4'!S75&gt;0,'4th 4'!X4,0)))</f>
        <v>0</v>
      </c>
      <c r="P4246" s="102">
        <f>IF('4th 5'!C75&gt;0,'4th 5'!H4,IF('4th 5'!K75&gt;0,'4th 5'!P4,IF('4th 5'!S75&gt;0,'4th 5'!X4,0)))</f>
        <v>0</v>
      </c>
      <c r="Q4246" s="102">
        <f>IF('4th 6'!C75&gt;0,'4th 6'!H4,IF('4th 6'!K75&gt;0,'4th 6'!P4,IF('4th 6'!S75&gt;0,'4th 6'!X4,0)))</f>
        <v>0</v>
      </c>
      <c r="R4246" s="102">
        <f>IF('4th 7'!C75&gt;0,'4th 7'!H4,IF('4th 7'!K75&gt;0,'4th 7'!P4,IF('4th 7'!S75&gt;0,'4th 7'!X4,0)))</f>
        <v>0</v>
      </c>
      <c r="S4246" s="430"/>
      <c r="T4246" s="430"/>
      <c r="U4246" s="432"/>
      <c r="V4246" s="460" t="s">
        <v>41</v>
      </c>
      <c r="W4246" s="461"/>
      <c r="X4246" s="461"/>
      <c r="Y4246" s="462"/>
      <c r="Z4246" s="510"/>
    </row>
    <row r="4247" spans="1:28" ht="17.25" thickBot="1">
      <c r="A4247" s="463" t="s">
        <v>11</v>
      </c>
      <c r="B4247" s="464"/>
      <c r="C4247" s="102">
        <v>100</v>
      </c>
      <c r="D4247" s="102">
        <v>100</v>
      </c>
      <c r="E4247" s="102">
        <v>100</v>
      </c>
      <c r="F4247" s="102">
        <v>100</v>
      </c>
      <c r="G4247" s="102">
        <v>100</v>
      </c>
      <c r="H4247" s="102">
        <v>100</v>
      </c>
      <c r="I4247" s="465">
        <f>(C4251*C4246)+(D4251*D4246)+(E4251*E4246)+(F4251*F4246)+(G4251*G4246)+(H4251*H4246)</f>
        <v>0</v>
      </c>
      <c r="J4247" s="84"/>
      <c r="K4247" s="103" t="e">
        <f>IF(J4248&gt;=4,"A+",IF(J4248&gt;=3.75,"A",IF(J4248&gt;=3.5,"A-",IF(J4248&gt;=3.25,"B+",IF(J4248&gt;=3,"B",IF(J4248&gt;=2.75,"B-",IF(J4248&gt;=2.5,"C+",IF(J4248&gt;=2,"C","F"))))))))</f>
        <v>#DIV/0!</v>
      </c>
      <c r="L4247" s="102">
        <v>100</v>
      </c>
      <c r="M4247" s="102">
        <v>100</v>
      </c>
      <c r="N4247" s="102">
        <v>100</v>
      </c>
      <c r="O4247" s="102">
        <v>100</v>
      </c>
      <c r="P4247" s="102">
        <v>100</v>
      </c>
      <c r="Q4247" s="102">
        <v>100</v>
      </c>
      <c r="R4247" s="102">
        <v>100</v>
      </c>
      <c r="S4247" s="465">
        <f>(L4251*L4246)+(M4251*M4246)+(N4251*N4246)+(O4251*O4246)+(P4251*P4246)+(Q4251*Q4246)+(R4251*R4246)</f>
        <v>0</v>
      </c>
      <c r="T4247" s="84"/>
      <c r="U4247" s="103" t="e">
        <f>IF(T4248&gt;=4,"A+",IF(T4248&gt;=3.75,"A",IF(T4248&gt;=3.5,"A-",IF(T4248&gt;=3.25,"B+",IF(T4248&gt;=3,"B",IF(T4248&gt;=2.75,"B-",IF(T4248&gt;=2.5,"C+",IF(T4248&gt;=2,"C","F"))))))))</f>
        <v>#DIV/0!</v>
      </c>
      <c r="V4247" s="467" t="s">
        <v>29</v>
      </c>
      <c r="W4247" s="469" t="s">
        <v>0</v>
      </c>
      <c r="X4247" s="469" t="s">
        <v>3</v>
      </c>
      <c r="Y4247" s="476" t="s">
        <v>2</v>
      </c>
      <c r="Z4247" s="510"/>
    </row>
    <row r="4248" spans="1:28" ht="17.25" thickTop="1">
      <c r="A4248" s="77" t="s">
        <v>28</v>
      </c>
      <c r="B4248" s="86"/>
      <c r="C4248" s="104">
        <f>IF('3rd 1'!C75&gt;0,'3rd 1'!C75,IF('3rd 1'!K75&gt;0,'3rd 1'!K75,IF('3rd 1'!S75&gt;0,'3rd 1'!S75,0)))</f>
        <v>0</v>
      </c>
      <c r="D4248" s="104">
        <f>IF('3rd 2'!C75&gt;0,'3rd 2'!C75,IF('3rd 2'!K75&gt;0,'3rd 2'!K75,IF('3rd 2'!S75&gt;0,'3rd 2'!S75,0)))</f>
        <v>0</v>
      </c>
      <c r="E4248" s="104">
        <f>IF('3rd 3'!C75&gt;0,'3rd 3'!C75,IF('3rd 3'!K75&gt;0,'3rd 3'!K75,IF('3rd 3'!S75&gt;0,'3rd 3'!S75,0)))</f>
        <v>0</v>
      </c>
      <c r="F4248" s="104">
        <f>IF('3rd 4'!C75&gt;0,'3rd 4'!C75,IF('3rd 4'!K75&gt;0,'3rd 4'!K75,IF('3rd 4'!S75&gt;0,'3rd 4'!S75,0)))</f>
        <v>0</v>
      </c>
      <c r="G4248" s="104">
        <f>IF('3rd 5'!C75&gt;0,'3rd 5'!C75,IF('3rd 5'!K75&gt;0,'3rd 5'!K75,IF('3rd 5'!S75&gt;0,'3rd 5'!S75,0)))</f>
        <v>0</v>
      </c>
      <c r="H4248" s="104">
        <f>IF('3rd 6'!C75&gt;0,'3rd 6'!C75,IF('3rd 6'!K75&gt;0,'3rd 6'!K75,IF('3rd 6'!S75&gt;0,'3rd 6'!S75,0)))</f>
        <v>0</v>
      </c>
      <c r="I4248" s="457"/>
      <c r="J4248" s="485" t="e">
        <f>I4247/(C4246+D4246+E4246+F4246+G4246+H4246)</f>
        <v>#DIV/0!</v>
      </c>
      <c r="K4248" s="90"/>
      <c r="L4248" s="104">
        <f>IF('4th 1'!C75&gt;0,'4th 1'!C75,IF('4th 1'!K75&gt;0,'4th 1'!K75,IF('4th 1'!S75&gt;0,'4th 1'!S75,0)))</f>
        <v>0</v>
      </c>
      <c r="M4248" s="104">
        <f>IF('4th 2'!C75&gt;0,'4th 2'!C75,IF('4th 2'!K75&gt;0,'4th 2'!K75,IF('4th 2'!S75&gt;0,'4th 2'!S75,0)))</f>
        <v>0</v>
      </c>
      <c r="N4248" s="104">
        <f>IF('4th 3'!C75&gt;0,'4th 3'!C75,IF('4th 3'!K75&gt;0,'4th 3'!K75,IF('4th 3'!S75&gt;0,'4th 3'!S75,0)))</f>
        <v>0</v>
      </c>
      <c r="O4248" s="104">
        <f>IF('4th 4'!C75&gt;0,'4th 4'!C75,IF('4th 4'!K75&gt;0,'4th 4'!K75,IF('4th 4'!S75&gt;0,'4th 4'!S75,0)))</f>
        <v>0</v>
      </c>
      <c r="P4248" s="104">
        <f>IF('4th 5'!C75&gt;0,'4th 5'!C75,IF('4th 5'!K75&gt;0,'4th 5'!K75,IF('4th 5'!S75&gt;0,'4th 5'!S75,0)))</f>
        <v>0</v>
      </c>
      <c r="Q4248" s="104">
        <f>IF('4th 6'!C75&gt;0,'4th 6'!C75,IF('4th 6'!K75&gt;0,'4th 6'!K75,IF('4th 6'!S75&gt;0,'4th 6'!S75,0)))</f>
        <v>0</v>
      </c>
      <c r="R4248" s="104">
        <f>IF('4th 7'!C75&gt;0,'4th 7'!C75,IF('4th 7'!K75&gt;0,'4th 7'!K75,IF('4th 7'!S75&gt;0,'4th 7'!S75,0)))</f>
        <v>0</v>
      </c>
      <c r="S4248" s="457"/>
      <c r="T4248" s="485" t="e">
        <f>S4247/(L4246+M4246+N4246+O4246+P4246+Q4246+R4246)</f>
        <v>#DIV/0!</v>
      </c>
      <c r="U4248" s="90"/>
      <c r="V4248" s="468"/>
      <c r="W4248" s="470"/>
      <c r="X4248" s="471"/>
      <c r="Y4248" s="477"/>
      <c r="Z4248" s="510"/>
    </row>
    <row r="4249" spans="1:28" ht="17.25">
      <c r="A4249" s="423" t="s">
        <v>26</v>
      </c>
      <c r="B4249" s="91" t="s">
        <v>60</v>
      </c>
      <c r="C4249" s="104">
        <f>IF('3rd 1'!C75&gt;0,'3rd 1'!J75,IF('3rd 1'!K75&gt;0,'3rd 1'!R75,IF('3rd 1'!S75&gt;0,'3rd 1'!Z75,0)))</f>
        <v>0</v>
      </c>
      <c r="D4249" s="104">
        <f>IF('3rd 2'!C75&gt;0,'3rd 2'!J75,IF('3rd 2'!K75&gt;0,'3rd 2'!R75,IF('3rd 2'!S75&gt;0,'3rd 2'!Z75,0)))</f>
        <v>0</v>
      </c>
      <c r="E4249" s="104">
        <f>IF('3rd 3'!C75&gt;0,'3rd 3'!J75,IF('3rd 3'!K75&gt;0,'3rd 3'!R75,IF('3rd 3'!S75&gt;0,'3rd 3'!Z75,0)))</f>
        <v>0</v>
      </c>
      <c r="F4249" s="104">
        <f>IF('3rd 4'!C75&gt;0,'3rd 4'!J75,IF('3rd 4'!K75&gt;0,'3rd 4'!R75,IF('3rd 4'!S75&gt;0,'3rd 4'!Z75,0)))</f>
        <v>0</v>
      </c>
      <c r="G4249" s="104">
        <f>IF('3rd 5'!C75&gt;0,'3rd 5'!J75,IF('3rd 5'!K75&gt;0,'3rd 5'!R75,IF('3rd 5'!S75&gt;0,'3rd 5'!Z75,0)))</f>
        <v>0</v>
      </c>
      <c r="H4249" s="104">
        <f>IF('3rd 6'!C75&gt;0,'3rd 6'!J75,IF('3rd 6'!K75&gt;0,'3rd 6'!R75,IF('3rd 6'!S75&gt;0,'3rd 6'!Z75,0)))</f>
        <v>0</v>
      </c>
      <c r="I4249" s="457"/>
      <c r="J4249" s="525"/>
      <c r="K4249" s="442" t="e">
        <f>IF(J4248&gt;=2.5,K4247,IF(J4248&gt;=2.25,"C",IF(J4248&gt;=2,"D",IF(J4248=0,0,"F"))))</f>
        <v>#DIV/0!</v>
      </c>
      <c r="L4249" s="104">
        <f>IF('4th 1'!C75&gt;0,'4th 1'!J75,IF('4th 1'!K75&gt;0,'4th 1'!R75,IF('4th 1'!S75&gt;0,'4th 1'!Z75,0)))</f>
        <v>0</v>
      </c>
      <c r="M4249" s="104">
        <f>IF('4th 2'!C75&gt;0,'4th 2'!J75,IF('4th 2'!K75&gt;0,'4th 2'!R75,IF('4th 2'!S75&gt;0,'4th 2'!Z75,0)))</f>
        <v>0</v>
      </c>
      <c r="N4249" s="104">
        <f>IF('4th 3'!C75&gt;0,'4th 3'!J75,IF('4th 3'!K75&gt;0,'4th 3'!R75,IF('4th 3'!S75&gt;0,'4th 3'!Z75,0)))</f>
        <v>0</v>
      </c>
      <c r="O4249" s="104">
        <f>IF('4th 4'!C75&gt;0,'4th 4'!J75,IF('4th 4'!K75&gt;0,'4th 4'!R75,IF('4th 4'!S75&gt;0,'4th 4'!Z75,0)))</f>
        <v>0</v>
      </c>
      <c r="P4249" s="104">
        <f>IF('4th 5'!C75&gt;0,'4th 5'!J75,IF('4th 5'!K75&gt;0,'4th 5'!R75,IF('4th 5'!S75&gt;0,'4th 5'!Z75,0)))</f>
        <v>0</v>
      </c>
      <c r="Q4249" s="104">
        <f>IF('4th 6'!C75&gt;0,'4th 6'!J75,IF('4th 6'!K75&gt;0,'4th 6'!R75,IF('4th 6'!S75&gt;0,'4th 6'!Z75,0)))</f>
        <v>0</v>
      </c>
      <c r="R4249" s="104">
        <f>IF('4th 7'!C75&gt;0,'4th 7'!J75,IF('4th 7'!K75&gt;0,'4th 7'!R75,IF('4th 7'!S75&gt;0,'4th 7'!Z75,0)))</f>
        <v>0</v>
      </c>
      <c r="S4249" s="457"/>
      <c r="T4249" s="525"/>
      <c r="U4249" s="442" t="e">
        <f>IF(T4248&gt;=2.5,U4247,IF(T4248&gt;=2.25,"C",IF(T4248&gt;=2,"D",IF(T4248=0,0,"F"))))</f>
        <v>#DIV/0!</v>
      </c>
      <c r="V4249" s="454" t="s">
        <v>40</v>
      </c>
      <c r="W4249" s="443"/>
      <c r="X4249" s="443"/>
      <c r="Y4249" s="455"/>
      <c r="Z4249" s="510"/>
      <c r="AA4249" s="105"/>
      <c r="AB4249" s="105"/>
    </row>
    <row r="4250" spans="1:28" ht="16.5" customHeight="1">
      <c r="A4250" s="424"/>
      <c r="B4250" s="91" t="s">
        <v>67</v>
      </c>
      <c r="C4250" s="117">
        <f>'3rd 1'!AA75</f>
        <v>0</v>
      </c>
      <c r="D4250" s="117">
        <f>'3rd 2'!AA75</f>
        <v>0</v>
      </c>
      <c r="E4250" s="117">
        <f>'3rd 3'!AA75</f>
        <v>0</v>
      </c>
      <c r="F4250" s="117">
        <f>'3rd 4'!AA75</f>
        <v>0</v>
      </c>
      <c r="G4250" s="117">
        <f>'3rd 5'!AA75</f>
        <v>0</v>
      </c>
      <c r="H4250" s="117">
        <f>'3rd 6'!AA75</f>
        <v>0</v>
      </c>
      <c r="I4250" s="457"/>
      <c r="J4250" s="525"/>
      <c r="K4250" s="491"/>
      <c r="L4250" s="117">
        <f>'4th 1'!AA75</f>
        <v>0</v>
      </c>
      <c r="M4250" s="117">
        <f>'4th 2'!AA75</f>
        <v>0</v>
      </c>
      <c r="N4250" s="117">
        <f>'4th 3'!AA75</f>
        <v>0</v>
      </c>
      <c r="O4250" s="117">
        <f>'4th 4'!AA75</f>
        <v>0</v>
      </c>
      <c r="P4250" s="117">
        <f>'4th 5'!AA75</f>
        <v>0</v>
      </c>
      <c r="Q4250" s="117">
        <f>'4th 6'!AA75</f>
        <v>0</v>
      </c>
      <c r="R4250" s="117">
        <f>'4th 7'!AA75</f>
        <v>0</v>
      </c>
      <c r="S4250" s="457"/>
      <c r="T4250" s="525"/>
      <c r="U4250" s="491"/>
      <c r="V4250" s="444">
        <f>IF((C4251+C4253)=0,0,C4246)+IF((D4251+D4253)=0,0,D4246)+IF((E4251+E4253)=0,0,E4246)+IF((F4251+F4253)=0,0,F4246)+IF((G4251+G4253)=0,0,G4246)+IF((H4251+H4253)=0,0,H4246)+IF((L4251+L4253)=0,0,L4246)+IF((M4251+M4253)=0,0,M4246)+IF((N4251+N4253)=0,0,N4246)+IF((O4251+O4253)=0,0,O4246)+IF((P4251+P4253)=0,0,P4246)+IF((Q4251+Q4253)=0,0,Q4246)+IF((R4251+R4253)=0,0,R4246)+IF(E4283&gt;0,1.5,0)</f>
        <v>0</v>
      </c>
      <c r="W4250" s="457">
        <f>I4247+S4247+(E4283*1.5)</f>
        <v>0</v>
      </c>
      <c r="X4250" s="440" t="e">
        <f>IF(S4247&gt;0,(W4250/31.5),J4248)</f>
        <v>#DIV/0!</v>
      </c>
      <c r="Y4250" s="164" t="e">
        <f>IF(X4250&gt;=4,"A+",IF(X4250&gt;=3.75,"A",IF(X4250&gt;=3.5,"A-",IF(X4250&gt;=3.25,"B+",IF(X4250&gt;=3,"B",IF(X4250&gt;=2.75,"B-",IF(X4250&gt;=2.5,"C+",IF(X4250&gt;=2,"C","F"))))))))</f>
        <v>#DIV/0!</v>
      </c>
      <c r="Z4250" s="510"/>
    </row>
    <row r="4251" spans="1:28" ht="16.5">
      <c r="A4251" s="424"/>
      <c r="B4251" s="91" t="s">
        <v>1</v>
      </c>
      <c r="C4251" s="104">
        <f>'3rd 1'!AC75</f>
        <v>0</v>
      </c>
      <c r="D4251" s="104">
        <f>'3rd 2'!AC75</f>
        <v>0</v>
      </c>
      <c r="E4251" s="104">
        <f>'3rd 3'!AC75</f>
        <v>0</v>
      </c>
      <c r="F4251" s="104">
        <f>'3rd 4'!AC75</f>
        <v>0</v>
      </c>
      <c r="G4251" s="104">
        <f>'3rd 5'!AC75</f>
        <v>0</v>
      </c>
      <c r="H4251" s="104">
        <f>'3rd 6'!AC75</f>
        <v>0</v>
      </c>
      <c r="I4251" s="457"/>
      <c r="J4251" s="525"/>
      <c r="K4251" s="106"/>
      <c r="L4251" s="104">
        <f>'4th 1'!AC75</f>
        <v>0</v>
      </c>
      <c r="M4251" s="104">
        <f>'4th 2'!AC75</f>
        <v>0</v>
      </c>
      <c r="N4251" s="104">
        <f>'4th 3'!AC75</f>
        <v>0</v>
      </c>
      <c r="O4251" s="104">
        <f>'4th 4'!AC75</f>
        <v>0</v>
      </c>
      <c r="P4251" s="104">
        <f>'4th 5'!AC75</f>
        <v>0</v>
      </c>
      <c r="Q4251" s="104">
        <f>'4th 6'!AC75</f>
        <v>0</v>
      </c>
      <c r="R4251" s="107">
        <f>'4th 7'!AC75</f>
        <v>0</v>
      </c>
      <c r="S4251" s="457"/>
      <c r="T4251" s="525"/>
      <c r="U4251" s="108"/>
      <c r="V4251" s="456"/>
      <c r="W4251" s="448"/>
      <c r="X4251" s="441"/>
      <c r="Y4251" s="451" t="e">
        <f>IF(S4247&gt;0,(IF(X4250&gt;=2.5,Y4250,IF(X4250&gt;=2.25,"C",IF(X4250&gt;=2,"D","F")))),K4249)</f>
        <v>#DIV/0!</v>
      </c>
      <c r="Z4251" s="510"/>
    </row>
    <row r="4252" spans="1:28" ht="16.5">
      <c r="A4252" s="424"/>
      <c r="B4252" s="91" t="s">
        <v>2</v>
      </c>
      <c r="C4252" s="104" t="str">
        <f>'3rd 1'!AB75</f>
        <v/>
      </c>
      <c r="D4252" s="104" t="str">
        <f>'3rd 2'!AB75</f>
        <v/>
      </c>
      <c r="E4252" s="104" t="str">
        <f>'3rd 3'!AB75</f>
        <v/>
      </c>
      <c r="F4252" s="104" t="str">
        <f>'3rd 4'!AB75</f>
        <v/>
      </c>
      <c r="G4252" s="104" t="str">
        <f>'3rd 5'!AB75</f>
        <v/>
      </c>
      <c r="H4252" s="104" t="str">
        <f>'3rd 6'!AB75</f>
        <v/>
      </c>
      <c r="I4252" s="457"/>
      <c r="J4252" s="98"/>
      <c r="K4252" s="90"/>
      <c r="L4252" s="104" t="str">
        <f>'4th 1'!AB75</f>
        <v/>
      </c>
      <c r="M4252" s="104" t="str">
        <f>'4th 2'!AB75</f>
        <v/>
      </c>
      <c r="N4252" s="104" t="str">
        <f>'4th 3'!AB75</f>
        <v/>
      </c>
      <c r="O4252" s="104" t="str">
        <f>'4th 4'!AB75</f>
        <v/>
      </c>
      <c r="P4252" s="104" t="str">
        <f>'4th 5'!AB75</f>
        <v/>
      </c>
      <c r="Q4252" s="104" t="str">
        <f>'4th 6'!AB75</f>
        <v/>
      </c>
      <c r="R4252" s="104" t="str">
        <f>'4th 7'!AB75</f>
        <v/>
      </c>
      <c r="S4252" s="457"/>
      <c r="T4252" s="98"/>
      <c r="U4252" s="109"/>
      <c r="V4252" s="446"/>
      <c r="W4252" s="449"/>
      <c r="X4252" s="450"/>
      <c r="Y4252" s="452"/>
      <c r="Z4252" s="510"/>
    </row>
    <row r="4253" spans="1:28" ht="16.5" customHeight="1">
      <c r="A4253" s="413" t="s">
        <v>127</v>
      </c>
      <c r="B4253" s="91" t="s">
        <v>1</v>
      </c>
      <c r="C4253" s="104">
        <f>'3rd 1'!AD75</f>
        <v>0</v>
      </c>
      <c r="D4253" s="104">
        <f>'3rd 2'!AD75</f>
        <v>0</v>
      </c>
      <c r="E4253" s="104">
        <f>'3rd 3'!AD75</f>
        <v>0</v>
      </c>
      <c r="F4253" s="104">
        <f>'3rd 4'!AD75</f>
        <v>0</v>
      </c>
      <c r="G4253" s="104">
        <f>'3rd 5'!AD75</f>
        <v>0</v>
      </c>
      <c r="H4253" s="104">
        <f>'3rd 6'!AD75</f>
        <v>0</v>
      </c>
      <c r="I4253" s="415">
        <f>(C4253*C4246)+(D4253*D4246)+(E4253*E4246)+(F4253*F4246)+(G4253*G4246)+(H4253*H4246)</f>
        <v>0</v>
      </c>
      <c r="J4253" s="417">
        <f>IF(C4253&gt;0,(C4251*C4246),0)+IF(D4253&gt;0,(D4251*D4246),0)+IF(E4253&gt;0,(E4251*E4246),0)+IF(F4253&gt;0,(F4251*F4246),0)+IF(G4253&gt;0,(G4251*G4246),0)+IF(H4253&gt;0,(H4251*H4246),0)</f>
        <v>0</v>
      </c>
      <c r="K4253" s="418">
        <f>IF(C4253&gt;C4251,((C4253*C4246)-(C4251*C4246)),0)+IF(D4253&gt;D4251,((D4253*D4246)-(D4251*D4246)),0)+IF(E4253&gt;E4251,((E4253*E4246)-(E4251*E4246)),0)+IF(F4253&gt;F4251,((F4253*F4246)-(F4251*F4246)),0)+IF(G4253&gt;G4251,((G4253*G4246)-(G4251*G4246)),0)+IF(H4253&gt;H4251,((H4253*H4246)-(H4251*H4246)),0)</f>
        <v>0</v>
      </c>
      <c r="L4253" s="165">
        <f>'4th 1'!AD75</f>
        <v>0</v>
      </c>
      <c r="M4253" s="104">
        <f>'4th 2'!AD75</f>
        <v>0</v>
      </c>
      <c r="N4253" s="104">
        <f>'4th 3'!AD75</f>
        <v>0</v>
      </c>
      <c r="O4253" s="104">
        <f>'4th 4'!AD75</f>
        <v>0</v>
      </c>
      <c r="P4253" s="104">
        <f>'4th 5'!AD75</f>
        <v>0</v>
      </c>
      <c r="Q4253" s="104">
        <f>'4th 6'!AD75</f>
        <v>0</v>
      </c>
      <c r="R4253" s="104">
        <f>'4th 7'!AD75</f>
        <v>0</v>
      </c>
      <c r="S4253" s="415">
        <f>(L4253*L4246)+(M4253*M4246)+(N4253*N4246)+(O4253*O4246)+(P4253*P4246)+(Q4253*Q4246)+(R4253*R4246)</f>
        <v>0</v>
      </c>
      <c r="T4253" s="417">
        <f>IF(L4253&gt;0,(L4251*L4246),0)+IF(M4253&gt;0,(M4251*M4246),0)+IF(N4253&gt;0,(N4251*N4246),0)+IF(O4253&gt;0,(O4251*O4246),0)+IF(P4253&gt;0,(P4251*P4246),0)+IF(Q4253&gt;0,(Q4251*Q4246),0)+IF(R4253&gt;0,(R4251*R4246),0)</f>
        <v>0</v>
      </c>
      <c r="U4253" s="484">
        <f>IF(L4253&gt;L4251,((L4253*L4246)-(L4251*L4246)),0)+IF(M4253&gt;M4251,((M4253*M4246)-(M4251*M4246)),0)+IF(N4253&gt;N4251,((N4253*N4246)-(N4251*N4246)),0)+IF(O4253&gt;O4251,((O4253*O4246)-(O4251*O4246)),0)+IF(P4253&gt;P4251,((P4253*P4246)-(P4251*P4246)),0)+IF(Q4253&gt;Q4251,((Q4253*Q4246)-(Q4251*Q4246)),0)+IF(R4253&gt;R4251,((R4253*R4246)-(R4251*R4246)),0)</f>
        <v>0</v>
      </c>
      <c r="V4253" s="401">
        <f>I4253+S4253</f>
        <v>0</v>
      </c>
      <c r="W4253" s="436">
        <f>J4253+T4253</f>
        <v>0</v>
      </c>
      <c r="X4253" s="438">
        <f>K4253+U4253</f>
        <v>0</v>
      </c>
      <c r="Y4253" s="483">
        <f>K4253+U4253+X4240</f>
        <v>0</v>
      </c>
      <c r="Z4253" s="510"/>
    </row>
    <row r="4254" spans="1:28" ht="16.5" thickBot="1">
      <c r="A4254" s="414"/>
      <c r="B4254" s="157" t="s">
        <v>23</v>
      </c>
      <c r="C4254" s="180" t="str">
        <f>'3rd 1'!AE75</f>
        <v/>
      </c>
      <c r="D4254" s="180" t="str">
        <f>'3rd 2'!AE75</f>
        <v/>
      </c>
      <c r="E4254" s="180" t="str">
        <f>'3rd 3'!AE75</f>
        <v/>
      </c>
      <c r="F4254" s="180" t="str">
        <f>'3rd 4'!AE75</f>
        <v/>
      </c>
      <c r="G4254" s="180" t="str">
        <f>'3rd 5'!AE75</f>
        <v/>
      </c>
      <c r="H4254" s="180" t="str">
        <f>'3rd 6'!AE75</f>
        <v/>
      </c>
      <c r="I4254" s="416"/>
      <c r="J4254" s="416"/>
      <c r="K4254" s="419"/>
      <c r="L4254" s="180" t="str">
        <f>'4th 1'!AE75</f>
        <v/>
      </c>
      <c r="M4254" s="180" t="str">
        <f>'4th 2'!AE75</f>
        <v/>
      </c>
      <c r="N4254" s="180" t="str">
        <f>'4th 3'!AE75</f>
        <v/>
      </c>
      <c r="O4254" s="180" t="str">
        <f>'4th 4'!AE75</f>
        <v/>
      </c>
      <c r="P4254" s="180" t="str">
        <f>'4th 5'!AE75</f>
        <v/>
      </c>
      <c r="Q4254" s="180" t="str">
        <f>'4th 6'!AE75</f>
        <v/>
      </c>
      <c r="R4254" s="180" t="str">
        <f>'4th 7'!AE75</f>
        <v/>
      </c>
      <c r="S4254" s="416"/>
      <c r="T4254" s="416"/>
      <c r="U4254" s="419"/>
      <c r="V4254" s="402"/>
      <c r="W4254" s="437"/>
      <c r="X4254" s="439"/>
      <c r="Y4254" s="406"/>
      <c r="Z4254" s="510"/>
    </row>
    <row r="4255" spans="1:28" ht="19.5" customHeight="1" thickTop="1" thickBot="1">
      <c r="A4255" s="435" t="s">
        <v>31</v>
      </c>
      <c r="B4255" s="435"/>
      <c r="C4255" s="435"/>
      <c r="D4255" s="435"/>
      <c r="E4255" s="435"/>
      <c r="F4255" s="435"/>
      <c r="G4255" s="435"/>
      <c r="H4255" s="435"/>
      <c r="I4255" s="435"/>
      <c r="J4255" s="435"/>
      <c r="K4255" s="435"/>
      <c r="L4255" s="435"/>
      <c r="M4255" s="435"/>
      <c r="N4255" s="435"/>
      <c r="O4255" s="435"/>
      <c r="P4255" s="435"/>
      <c r="Q4255" s="435"/>
      <c r="R4255" s="435"/>
      <c r="S4255" s="435"/>
      <c r="T4255" s="435"/>
      <c r="U4255" s="435"/>
      <c r="V4255" s="435"/>
      <c r="W4255" s="435"/>
      <c r="X4255" s="435"/>
      <c r="Y4255" s="435"/>
      <c r="Z4255" s="510"/>
    </row>
    <row r="4256" spans="1:28" ht="17.25" customHeight="1" thickTop="1" thickBot="1">
      <c r="A4256" s="478" t="s">
        <v>46</v>
      </c>
      <c r="B4256" s="479"/>
      <c r="C4256" s="479"/>
      <c r="D4256" s="479"/>
      <c r="E4256" s="479"/>
      <c r="F4256" s="479"/>
      <c r="G4256" s="479"/>
      <c r="H4256" s="479"/>
      <c r="I4256" s="479"/>
      <c r="J4256" s="479"/>
      <c r="K4256" s="480"/>
      <c r="L4256" s="426" t="s">
        <v>47</v>
      </c>
      <c r="M4256" s="426"/>
      <c r="N4256" s="426"/>
      <c r="O4256" s="426"/>
      <c r="P4256" s="426"/>
      <c r="Q4256" s="426"/>
      <c r="R4256" s="426"/>
      <c r="S4256" s="426"/>
      <c r="T4256" s="426"/>
      <c r="U4256" s="427"/>
      <c r="V4256" s="160"/>
      <c r="W4256" s="428" t="s">
        <v>39</v>
      </c>
      <c r="X4256" s="428"/>
      <c r="Y4256" s="161"/>
      <c r="Z4256" s="510"/>
    </row>
    <row r="4257" spans="1:26" ht="17.25" thickTop="1">
      <c r="A4257" s="99" t="s">
        <v>22</v>
      </c>
      <c r="B4257" s="100"/>
      <c r="C4257" s="101">
        <f>'5th 1'!B4</f>
        <v>301</v>
      </c>
      <c r="D4257" s="101">
        <f>'5th 2'!B4</f>
        <v>302</v>
      </c>
      <c r="E4257" s="101">
        <f>'5th 3'!B4</f>
        <v>303</v>
      </c>
      <c r="F4257" s="101">
        <f>'5th 4'!B4</f>
        <v>304</v>
      </c>
      <c r="G4257" s="101">
        <f>'5th 5'!B4</f>
        <v>305</v>
      </c>
      <c r="H4257" s="101">
        <f>'5th 6'!B4</f>
        <v>0</v>
      </c>
      <c r="I4257" s="430" t="s">
        <v>0</v>
      </c>
      <c r="J4257" s="430" t="s">
        <v>3</v>
      </c>
      <c r="K4257" s="432" t="s">
        <v>2</v>
      </c>
      <c r="L4257" s="101">
        <f>'6th 1'!B4</f>
        <v>306</v>
      </c>
      <c r="M4257" s="101">
        <f>'6th 2'!B4</f>
        <v>307</v>
      </c>
      <c r="N4257" s="101">
        <f>'6th 3'!B4</f>
        <v>308</v>
      </c>
      <c r="O4257" s="101">
        <f>'6th 4'!B4</f>
        <v>309</v>
      </c>
      <c r="P4257" s="101">
        <f>'6th 5'!B4</f>
        <v>310</v>
      </c>
      <c r="Q4257" s="101">
        <f>'6th 6'!B4</f>
        <v>0</v>
      </c>
      <c r="R4257" s="101">
        <f>'6th 7'!B4</f>
        <v>0</v>
      </c>
      <c r="S4257" s="429" t="s">
        <v>0</v>
      </c>
      <c r="T4257" s="429" t="s">
        <v>3</v>
      </c>
      <c r="U4257" s="431" t="s">
        <v>2</v>
      </c>
      <c r="V4257" s="433" t="s">
        <v>62</v>
      </c>
      <c r="W4257" s="434"/>
      <c r="X4257" s="434"/>
      <c r="Y4257" s="162" t="str">
        <f>IF(X4258&gt;=4,"A+",IF(X4258&gt;=3.75,"A",IF(X4258&gt;=3.5,"A-",IF(X4258&gt;=3.25,"B+",IF(X4258&gt;=3,"B",IF(X4258&gt;=2.75,"B-",IF(X4258&gt;=2.5,"C+",IF(X4258&gt;=2,"C","F"))))))))</f>
        <v>F</v>
      </c>
      <c r="Z4257" s="510"/>
    </row>
    <row r="4258" spans="1:26" ht="65.25" customHeight="1">
      <c r="A4258" s="77" t="s">
        <v>63</v>
      </c>
      <c r="B4258" s="78"/>
      <c r="C4258" s="79">
        <f>IF('5th 1'!C75&gt;0,'5th 1'!D6,IF('5th 1'!K75&gt;0,'5th 1'!L6,IF('5th 1'!S75&gt;0,'5th 1'!T6,0)))</f>
        <v>0</v>
      </c>
      <c r="D4258" s="79">
        <f>IF('5th 2'!C75&gt;0,'5th 2'!D6,IF('5th 2'!K75&gt;0,'5th 2'!L6,IF('5th 2'!S75&gt;0,'5th 2'!T6,0)))</f>
        <v>0</v>
      </c>
      <c r="E4258" s="79">
        <f>IF('5th 3'!C75&gt;0,'5th 3'!D6,IF('5th 3'!K75&gt;0,'5th 3'!L6,IF('5th 3'!S75&gt;0,'5th 3'!T6,0)))</f>
        <v>0</v>
      </c>
      <c r="F4258" s="79">
        <f>IF('5th 4'!C75&gt;0,'5th 4'!D6,IF('5th 4'!K75&gt;0,'5th 4'!L6,IF('5th 4'!S75&gt;0,'5th 4'!T6,0)))</f>
        <v>0</v>
      </c>
      <c r="G4258" s="79">
        <f>IF('5th 5'!C75&gt;0,'5th 5'!D6,IF('5th 5'!K75&gt;0,'5th 5'!L6,IF('5th 5'!S75&gt;0,'5th 5'!T6,0)))</f>
        <v>0</v>
      </c>
      <c r="H4258" s="79">
        <f>IF('5th 6'!C75&gt;0,'5th 6'!D6,IF('5th 6'!K75&gt;0,'5th 6'!L6,IF('5th 6'!S75&gt;0,'5th 6'!T6,0)))</f>
        <v>0</v>
      </c>
      <c r="I4258" s="481"/>
      <c r="J4258" s="481"/>
      <c r="K4258" s="482"/>
      <c r="L4258" s="79">
        <f>IF('6th 1'!C75&gt;0,'6th 1'!D6,IF('6th 1'!K75&gt;0,'6th 1'!L6,IF('6th 1'!S75&gt;0,'6th 1'!T6,0)))</f>
        <v>0</v>
      </c>
      <c r="M4258" s="79">
        <f>IF('6th 2'!C75&gt;0,'6th 2'!D6,IF('6th 2'!K75&gt;0,'6th 2'!L6,IF('6th 2'!S75&gt;0,'6th 2'!T6,0)))</f>
        <v>0</v>
      </c>
      <c r="N4258" s="79">
        <f>IF('6th 3'!C75&gt;0,'6th 3'!D6,IF('6th 3'!K75&gt;0,'6th 3'!L6,IF('6th 3'!S75&gt;0,'6th 3'!T6,0)))</f>
        <v>0</v>
      </c>
      <c r="O4258" s="79">
        <f>IF('6th 4'!C75&gt;0,'6th 4'!D6,IF('6th 4'!K75&gt;0,'6th 4'!L6,IF('6th 4'!S75&gt;0,'6th 4'!T6,0)))</f>
        <v>0</v>
      </c>
      <c r="P4258" s="79">
        <f>IF('6th 5'!C75&gt;0,'6th 5'!D6,IF('6th 5'!K75&gt;0,'6th 5'!L6,IF('6th 5'!S75&gt;0,'6th 5'!T6,0)))</f>
        <v>0</v>
      </c>
      <c r="Q4258" s="79">
        <f>IF('6th 6'!C75&gt;0,'6th 6'!D6,IF('6th 6'!K75&gt;0,'6th 6'!L6,IF('6th 6'!S75&gt;0,'6th 6'!T6,0)))</f>
        <v>0</v>
      </c>
      <c r="R4258" s="79">
        <f>IF('6th 7'!C75&gt;0,'6th 7'!D6,IF('6th 7'!K75&gt;0,'6th 7'!L6,IF('6th 7'!S75&gt;0,'6th 7'!T6,0)))</f>
        <v>0</v>
      </c>
      <c r="S4258" s="429"/>
      <c r="T4258" s="429"/>
      <c r="U4258" s="431"/>
      <c r="V4258" s="335">
        <f>IF(I4260&gt;0,(V4263+V4245),0)</f>
        <v>0</v>
      </c>
      <c r="W4258" s="254">
        <f>IF(I4260&gt;0,(W4263+W4245),0)</f>
        <v>0</v>
      </c>
      <c r="X4258" s="336">
        <f>IF(S4260&gt;0,(W4258/94.5),IF(I4260&gt;0,(W4258/78),0))</f>
        <v>0</v>
      </c>
      <c r="Y4258" s="163">
        <f>IF(X4258&gt;=2.5,Y4257,IF(X4258&gt;=2.25,"C",IF(X4258&gt;=2,"D",IF(X4258=0,0,"F"))))</f>
        <v>0</v>
      </c>
      <c r="Z4258" s="510"/>
    </row>
    <row r="4259" spans="1:26" ht="16.5">
      <c r="A4259" s="77" t="s">
        <v>12</v>
      </c>
      <c r="B4259" s="78"/>
      <c r="C4259" s="102">
        <f>IF('5th 1'!C75&gt;0,'5th 1'!H4,IF('5th 1'!K75&gt;0,'5th 1'!P4,IF('5th 1'!S75&gt;0,'5th 1'!X4,0)))</f>
        <v>0</v>
      </c>
      <c r="D4259" s="102">
        <f>IF('5th 2'!C75&gt;0,'5th 2'!H4,IF('5th 2'!K75&gt;0,'5th 2'!P4,IF('5th 2'!S75&gt;0,'5th 2'!X4,0)))</f>
        <v>0</v>
      </c>
      <c r="E4259" s="102">
        <f>IF('5th 3'!C75&gt;0,'5th 3'!H4,IF('5th 3'!K75&gt;0,'5th 3'!P4,IF('5th 3'!S75&gt;0,'5th 3'!X4,0)))</f>
        <v>0</v>
      </c>
      <c r="F4259" s="102">
        <f>IF('5th 4'!C75&gt;0,'5th 4'!H4,IF('5th 4'!K75&gt;0,'5th 4'!P4,IF('5th 4'!S75&gt;0,'5th 4'!X4,0)))</f>
        <v>0</v>
      </c>
      <c r="G4259" s="102">
        <f>IF('5th 5'!C75&gt;0,'5th 5'!H4,IF('5th 5'!K75&gt;0,'5th 5'!P4,IF('5th 5'!S75&gt;0,'5th 5'!X4,0)))</f>
        <v>0</v>
      </c>
      <c r="H4259" s="102">
        <f>IF('5th 6'!C75&gt;0,'5th 6'!H4,IF('5th 6'!K75&gt;0,'5th 6'!P4,IF('5th 6'!S75&gt;0,'5th 6'!X4,0)))</f>
        <v>0</v>
      </c>
      <c r="I4259" s="481"/>
      <c r="J4259" s="481"/>
      <c r="K4259" s="482"/>
      <c r="L4259" s="102">
        <f>IF('6th 1'!C75&gt;0,'6th 1'!H4,IF('6th 1'!K75&gt;0,'6th 1'!P4,IF('6th 1'!S75&gt;0,'6th 1'!X4,0)))</f>
        <v>0</v>
      </c>
      <c r="M4259" s="102">
        <f>IF('6th 2'!C75&gt;0,'6th 2'!H4,IF('6th 2'!K75&gt;0,'6th 2'!P4,IF('6th 2'!S75&gt;0,'6th 2'!X4,0)))</f>
        <v>0</v>
      </c>
      <c r="N4259" s="102">
        <f>IF('6th 3'!C75&gt;0,'6th 3'!H4,IF('6th 3'!K75&gt;0,'6th 3'!P4,IF('6th 3'!S75&gt;0,'6th 3'!X4,0)))</f>
        <v>0</v>
      </c>
      <c r="O4259" s="102">
        <f>IF('6th 4'!C75&gt;0,'6th 4'!H4,IF('6th 4'!K75&gt;0,'6th 4'!P4,IF('6th 4'!S75&gt;0,'6th 4'!X4,0)))</f>
        <v>0</v>
      </c>
      <c r="P4259" s="102">
        <f>IF('6th 5'!C75&gt;0,'6th 5'!H4,IF('6th 5'!K75&gt;0,'6th 5'!P4,IF('6th 5'!S75&gt;0,'6th 5'!X4,0)))</f>
        <v>0</v>
      </c>
      <c r="Q4259" s="102">
        <f>IF('6th 6'!C75&gt;0,'6th 6'!H4,IF('6th 6'!K75&gt;0,'6th 6'!#REF!,IF('6th 6'!S75&gt;0,'6th 6'!X4,0)))</f>
        <v>0</v>
      </c>
      <c r="R4259" s="102">
        <f>IF('6th 7'!C75&gt;0,'6th 7'!H4,IF('6th 7'!K75&gt;0,'6th 7'!P4,IF('6th 7'!S75&gt;0,'6th 7'!X4,0)))</f>
        <v>0</v>
      </c>
      <c r="S4259" s="430"/>
      <c r="T4259" s="430"/>
      <c r="U4259" s="432"/>
      <c r="V4259" s="460" t="s">
        <v>41</v>
      </c>
      <c r="W4259" s="461"/>
      <c r="X4259" s="461"/>
      <c r="Y4259" s="462"/>
      <c r="Z4259" s="510"/>
    </row>
    <row r="4260" spans="1:26" ht="17.25" thickBot="1">
      <c r="A4260" s="77" t="s">
        <v>11</v>
      </c>
      <c r="B4260" s="78"/>
      <c r="C4260" s="102">
        <v>100</v>
      </c>
      <c r="D4260" s="102">
        <v>100</v>
      </c>
      <c r="E4260" s="102">
        <v>100</v>
      </c>
      <c r="F4260" s="102">
        <v>100</v>
      </c>
      <c r="G4260" s="102">
        <v>100</v>
      </c>
      <c r="H4260" s="102">
        <v>100</v>
      </c>
      <c r="I4260" s="465">
        <f>(C4264*C4259)+(D4264*D4259)+(E4264*E4259)+(F4264*F4259)+(G4264*G4259)+(H4264*H4259)</f>
        <v>0</v>
      </c>
      <c r="J4260" s="84"/>
      <c r="K4260" s="103" t="e">
        <f>IF(J4262&gt;=4,"A+",IF(J4262&gt;=3.75,"A",IF(J4262&gt;=3.5,"A-",IF(J4262&gt;=3.25,"B+",IF(J4262&gt;=3,"B",IF(J4262&gt;=2.75,"B-",IF(J4262&gt;=2.5,"C+",IF(J4262&gt;=2,"C","F"))))))))</f>
        <v>#DIV/0!</v>
      </c>
      <c r="L4260" s="102">
        <v>100</v>
      </c>
      <c r="M4260" s="102">
        <v>100</v>
      </c>
      <c r="N4260" s="102">
        <v>100</v>
      </c>
      <c r="O4260" s="102">
        <v>100</v>
      </c>
      <c r="P4260" s="102">
        <v>100</v>
      </c>
      <c r="Q4260" s="102">
        <v>100</v>
      </c>
      <c r="R4260" s="102">
        <v>100</v>
      </c>
      <c r="S4260" s="465">
        <f>(L4264*L4259)+(M4264*M4259)+(N4264*N4259)+(O4264*O4259)+(P4264*P4259)+(Q4264*Q4259)+(R4264*R4259)</f>
        <v>0</v>
      </c>
      <c r="T4260" s="84"/>
      <c r="U4260" s="103" t="e">
        <f>IF(T4262&gt;=4,"A+",IF(T4262&gt;=3.75,"A",IF(T4262&gt;=3.5,"A-",IF(T4262&gt;=3.25,"B+",IF(T4262&gt;=3,"B",IF(T4262&gt;=2.75,"B-",IF(T4262&gt;=2.5,"C+",IF(T4262&gt;=2,"C","F"))))))))</f>
        <v>#DIV/0!</v>
      </c>
      <c r="V4260" s="467" t="s">
        <v>29</v>
      </c>
      <c r="W4260" s="469" t="s">
        <v>0</v>
      </c>
      <c r="X4260" s="469" t="s">
        <v>3</v>
      </c>
      <c r="Y4260" s="476" t="s">
        <v>2</v>
      </c>
      <c r="Z4260" s="510"/>
    </row>
    <row r="4261" spans="1:26" ht="17.25" thickTop="1">
      <c r="A4261" s="77" t="s">
        <v>28</v>
      </c>
      <c r="B4261" s="86"/>
      <c r="C4261" s="104">
        <f>IF('5th 1'!C75&gt;0,'5th 1'!C75,IF('5th 1'!K75&gt;0,'5th 1'!K75,IF('5th 1'!S75&gt;0,'5th 1'!S75,0)))</f>
        <v>0</v>
      </c>
      <c r="D4261" s="104">
        <f>IF('5th 2'!C75&gt;0,'5th 2'!C75,IF('5th 2'!K75&gt;0,'5th 2'!K75,IF('5th 2'!S75&gt;0,'5th 2'!S75,0)))</f>
        <v>0</v>
      </c>
      <c r="E4261" s="104">
        <f>IF('5th 3'!C75&gt;0,'5th 3'!C75,IF('5th 3'!K75&gt;0,'5th 3'!K75,IF('5th 3'!S75&gt;0,'5th 3'!S75,0)))</f>
        <v>0</v>
      </c>
      <c r="F4261" s="104">
        <f>IF('5th 4'!C75&gt;0,'5th 4'!C75,IF('5th 4'!K75&gt;0,'5th 4'!K75,IF('5th 4'!S75&gt;0,'5th 4'!S75,0)))</f>
        <v>0</v>
      </c>
      <c r="G4261" s="104">
        <f>IF('5th 5'!C75&gt;0,'5th 5'!C75,IF('5th 5'!K75&gt;0,'5th 5'!K75,IF('5th 5'!S75&gt;0,'5th 5'!S75,0)))</f>
        <v>0</v>
      </c>
      <c r="H4261" s="104">
        <f>IF('5th 6'!C75&gt;0,'5th 6'!C75,IF('5th 6'!K75&gt;0,'5th 6'!K75,IF('5th 6'!S75&gt;0,'5th 6'!S75,0)))</f>
        <v>0</v>
      </c>
      <c r="I4261" s="448"/>
      <c r="J4261" s="98"/>
      <c r="K4261" s="90"/>
      <c r="L4261" s="104">
        <f>IF('6th 1'!C75&gt;0,'6th 1'!C75,IF('6th 1'!K75&gt;0,'6th 1'!K75,IF('6th 1'!S75&gt;0,'6th 1'!S75,0)))</f>
        <v>0</v>
      </c>
      <c r="M4261" s="104">
        <f>IF('6th 2'!C75&gt;0,'6th 2'!C75,IF('6th 2'!K75&gt;0,'6th 2'!K75,IF('6th 2'!S75&gt;0,'6th 2'!S75,0)))</f>
        <v>0</v>
      </c>
      <c r="N4261" s="104">
        <f>IF('6th 3'!C75&gt;0,'6th 3'!C75,IF('6th 3'!K75&gt;0,'6th 3'!K75,IF('6th 3'!S75&gt;0,'6th 3'!S75,0)))</f>
        <v>0</v>
      </c>
      <c r="O4261" s="104">
        <f>IF('6th 4'!C75&gt;0,'6th 4'!C75,IF('6th 4'!K75&gt;0,'6th 4'!K75,IF('6th 4'!S75&gt;0,'6th 4'!S75,0)))</f>
        <v>0</v>
      </c>
      <c r="P4261" s="104">
        <f>IF('6th 5'!C75&gt;0,'6th 5'!C75,IF('6th 5'!K75&gt;0,'6th 5'!K75,IF('6th 5'!S75&gt;0,'6th 5'!S75,0)))</f>
        <v>0</v>
      </c>
      <c r="Q4261" s="104">
        <f>IF('6th 6'!C75&gt;0,'6th 6'!C75,IF('6th 6'!K75&gt;0,'6th 6'!K75,IF('6th 6'!S75&gt;0,'6th 6'!S75,0)))</f>
        <v>0</v>
      </c>
      <c r="R4261" s="104">
        <f>IF('6th 7'!C75&gt;0,'6th 7'!C75,IF('6th 7'!K75&gt;0,'6th 7'!K75,IF('6th 7'!S75&gt;0,'6th 7'!S75,0)))</f>
        <v>0</v>
      </c>
      <c r="S4261" s="448"/>
      <c r="T4261" s="98"/>
      <c r="U4261" s="90"/>
      <c r="V4261" s="468"/>
      <c r="W4261" s="470"/>
      <c r="X4261" s="471"/>
      <c r="Y4261" s="477"/>
      <c r="Z4261" s="510"/>
    </row>
    <row r="4262" spans="1:26" ht="16.5" customHeight="1">
      <c r="A4262" s="423" t="s">
        <v>26</v>
      </c>
      <c r="B4262" s="91" t="s">
        <v>60</v>
      </c>
      <c r="C4262" s="104">
        <f>IF('5th 1'!C75&gt;0,'5th 1'!J75,IF('5th 1'!K75&gt;0,'5th 1'!R75,IF('5th 1'!S75&gt;0,'5th 1'!Z75,0)))</f>
        <v>0</v>
      </c>
      <c r="D4262" s="104">
        <f>IF('5th 2'!C75&gt;0,'5th 2'!J75,IF('5th 2'!K75&gt;0,'5th 2'!R75,IF('5th 2'!S75&gt;0,'5th 2'!Z75,0)))</f>
        <v>0</v>
      </c>
      <c r="E4262" s="104">
        <f>IF('5th 3'!C75&gt;0,'5th 3'!J75,IF('5th 3'!K75&gt;0,'5th 3'!R75,IF('5th 3'!S75&gt;0,'5th 3'!Z75,0)))</f>
        <v>0</v>
      </c>
      <c r="F4262" s="104">
        <f>IF('5th 4'!C75&gt;0,'5th 4'!J75,IF('5th 4'!K75&gt;0,'5th 4'!R75,IF('5th 4'!S75&gt;0,'5th 4'!Z75,0)))</f>
        <v>0</v>
      </c>
      <c r="G4262" s="104">
        <f>IF('5th 5'!C75&gt;0,'5th 5'!J75,IF('5th 5'!K75&gt;0,'5th 5'!R75,IF('5th 5'!S75&gt;0,'5th 5'!Z75,0)))</f>
        <v>0</v>
      </c>
      <c r="H4262" s="104">
        <f>IF('5th 6'!C75&gt;0,'5th 6'!J75,IF('5th 6'!K75&gt;0,'5th 6'!R75,IF('5th 6'!S75&gt;0,'5th 6'!Z75,0)))</f>
        <v>0</v>
      </c>
      <c r="I4262" s="448"/>
      <c r="J4262" s="440" t="e">
        <f>I4260/(C4259+D4259+E4259+F4259+G4259+H4259)</f>
        <v>#DIV/0!</v>
      </c>
      <c r="K4262" s="442" t="e">
        <f>IF(J4262&gt;=2.5,K4260,IF(J4262&gt;=2.25,"C",IF(J4262&gt;=2,"D",IF(J4262=0,0,"F"))))</f>
        <v>#DIV/0!</v>
      </c>
      <c r="L4262" s="107">
        <f>IF('6th 1'!C75&gt;0,'6th 1'!J75,IF('6th 1'!K75&gt;0,'6th 1'!R75,IF('6th 1'!S75&gt;0,'6th 1'!Z75,0)))</f>
        <v>0</v>
      </c>
      <c r="M4262" s="104">
        <f>IF('6th 2'!C75&gt;0,'6th 2'!J75,IF('6th 2'!K75&gt;0,'6th 2'!R75,IF('6th 2'!S75&gt;0,'6th 2'!Z75,0)))</f>
        <v>0</v>
      </c>
      <c r="N4262" s="104">
        <f>IF('6th 3'!C75&gt;0,'6th 3'!J75,IF('6th 3'!K75&gt;0,'6th 3'!R75,IF('6th 3'!S75&gt;0,'6th 3'!Z75,0)))</f>
        <v>0</v>
      </c>
      <c r="O4262" s="104">
        <f>IF('6th 4'!C75&gt;0,'6th 4'!J75,IF('6th 4'!K75&gt;0,'6th 4'!R75,IF('6th 4'!S75&gt;0,'6th 4'!Z75,0)))</f>
        <v>0</v>
      </c>
      <c r="P4262" s="104">
        <f>IF('6th 5'!C75&gt;0,'6th 5'!J75,IF('6th 5'!K75&gt;0,'6th 5'!R75,IF('6th 5'!S75&gt;0,'6th 5'!Z75,0)))</f>
        <v>0</v>
      </c>
      <c r="Q4262" s="104">
        <f>IF('6th 6'!C75&gt;0,'6th 6'!J75,IF('6th 6'!K75&gt;0,'6th 6'!R75,IF('6th 6'!S75&gt;0,'6th 6'!Z75,0)))</f>
        <v>0</v>
      </c>
      <c r="R4262" s="104">
        <f>IF('6th 7'!C75&gt;0,'6th 7'!J75,IF('6th 7'!K75&gt;0,'6th 7'!R75,IF('6th 7'!S75&gt;0,'6th 7'!Z75,0)))</f>
        <v>0</v>
      </c>
      <c r="S4262" s="448"/>
      <c r="T4262" s="440" t="e">
        <f>S4260/(L4259+M4259+N4259+O4259+P4259+Q4259+R4259)</f>
        <v>#DIV/0!</v>
      </c>
      <c r="U4262" s="442" t="e">
        <f>IF(T4262&gt;=2.5,U4260,IF(T4262&gt;=2.25,"C",IF(T4262&gt;=2,"D",IF(T4262=0,0,"F"))))</f>
        <v>#DIV/0!</v>
      </c>
      <c r="V4262" s="443" t="s">
        <v>40</v>
      </c>
      <c r="W4262" s="443"/>
      <c r="X4262" s="443"/>
      <c r="Y4262" s="443"/>
      <c r="Z4262" s="510"/>
    </row>
    <row r="4263" spans="1:26" ht="16.5" customHeight="1">
      <c r="A4263" s="424"/>
      <c r="B4263" s="91" t="s">
        <v>67</v>
      </c>
      <c r="C4263" s="117">
        <f>'5th 1'!AA75</f>
        <v>0</v>
      </c>
      <c r="D4263" s="117">
        <f>'5th 2'!AA75</f>
        <v>0</v>
      </c>
      <c r="E4263" s="117">
        <f>'5th 3'!AA75</f>
        <v>0</v>
      </c>
      <c r="F4263" s="117">
        <f>'5th 4'!AA75</f>
        <v>0</v>
      </c>
      <c r="G4263" s="117">
        <f>'5th 5'!AA75</f>
        <v>0</v>
      </c>
      <c r="H4263" s="117">
        <f>'5th 6'!AA75</f>
        <v>0</v>
      </c>
      <c r="I4263" s="448"/>
      <c r="J4263" s="441"/>
      <c r="K4263" s="442"/>
      <c r="L4263" s="118">
        <f>'6th 1'!AA75</f>
        <v>0</v>
      </c>
      <c r="M4263" s="117">
        <f>'6th 2'!AA75</f>
        <v>0</v>
      </c>
      <c r="N4263" s="117">
        <f>'6th 3'!AA75</f>
        <v>0</v>
      </c>
      <c r="O4263" s="117">
        <f>'6th 4'!AA75</f>
        <v>0</v>
      </c>
      <c r="P4263" s="117">
        <f>'6th 5'!AA75</f>
        <v>0</v>
      </c>
      <c r="Q4263" s="117">
        <f>'6th 6'!AA75</f>
        <v>0</v>
      </c>
      <c r="R4263" s="117">
        <f>'6th 7'!AA75</f>
        <v>0</v>
      </c>
      <c r="S4263" s="448"/>
      <c r="T4263" s="441"/>
      <c r="U4263" s="442"/>
      <c r="V4263" s="444">
        <f>IF((C4264+C4266)=0,0,C4259)+IF((D4264+D4266)=0,0,D4259)+IF((E4264+E4266)=0,0,E4259)+IF((F4264+F4266)=0,0,F4259)+IF((G4264+G4266)=0,0,G4259)+IF((H4264+H4266)=0,0,H4259)+IF((L4264+L4266)=0,0,L4259)+IF((M4264+M4266)=0,0,M4259)+IF((N4264+N4266)=0,0,N4259)+IF((O4264+O4266)=0,0,O4259)+IF((P4264+P4266)=0,0,P4259)+IF((Q4264+Q4266)=0,0,Q4259)+IF((R4264+R4266)=0,0,R4259)+IF(G4283&gt;0,1.5,0)</f>
        <v>0</v>
      </c>
      <c r="W4263" s="447">
        <f>I4260+S4260+(G4283*1.5)</f>
        <v>0</v>
      </c>
      <c r="X4263" s="440" t="e">
        <f>IF(S4260&gt;0,(W4263/31.5),J4262)</f>
        <v>#DIV/0!</v>
      </c>
      <c r="Y4263" s="164" t="e">
        <f>IF(X4263&gt;=4,"A+",IF(X4263&gt;=3.75,"A",IF(X4263&gt;=3.5,"A-",IF(X4263&gt;=3.25,"B+",IF(X4263&gt;=3,"B",IF(X4263&gt;=2.75,"B-",IF(X4263&gt;=2.5,"C+",IF(X4263&gt;=2,"C","F"))))))))</f>
        <v>#DIV/0!</v>
      </c>
      <c r="Z4263" s="510"/>
    </row>
    <row r="4264" spans="1:26" ht="16.5">
      <c r="A4264" s="424"/>
      <c r="B4264" s="91" t="s">
        <v>1</v>
      </c>
      <c r="C4264" s="104">
        <f>'5th 1'!AC75</f>
        <v>0</v>
      </c>
      <c r="D4264" s="104">
        <f>'5th 2'!AC75</f>
        <v>0</v>
      </c>
      <c r="E4264" s="104">
        <f>'5th 3'!AC75</f>
        <v>0</v>
      </c>
      <c r="F4264" s="104">
        <f>'5th 4'!AC75</f>
        <v>0</v>
      </c>
      <c r="G4264" s="104">
        <f>'5th 5'!AC75</f>
        <v>0</v>
      </c>
      <c r="H4264" s="104">
        <f>'5th 6'!AC75</f>
        <v>0</v>
      </c>
      <c r="I4264" s="448"/>
      <c r="J4264" s="98"/>
      <c r="K4264" s="110"/>
      <c r="L4264" s="107">
        <f>'6th 1'!AC75</f>
        <v>0</v>
      </c>
      <c r="M4264" s="104">
        <f>'6th 2'!AC75</f>
        <v>0</v>
      </c>
      <c r="N4264" s="104">
        <f>'6th 3'!AC75</f>
        <v>0</v>
      </c>
      <c r="O4264" s="104">
        <f>'6th 4'!AC75</f>
        <v>0</v>
      </c>
      <c r="P4264" s="104">
        <f>'6th 5'!AC75</f>
        <v>0</v>
      </c>
      <c r="Q4264" s="104">
        <f>'6th 6'!AC75</f>
        <v>0</v>
      </c>
      <c r="R4264" s="104">
        <f>'6th 7'!AC75</f>
        <v>0</v>
      </c>
      <c r="S4264" s="448"/>
      <c r="T4264" s="98"/>
      <c r="U4264" s="110"/>
      <c r="V4264" s="445"/>
      <c r="W4264" s="448"/>
      <c r="X4264" s="441"/>
      <c r="Y4264" s="451" t="e">
        <f>IF(S4260&gt;0,(IF(X4263&gt;=2.5,Y4263,IF(X4263&gt;=2.25,"C",IF(X4263&gt;=2,"D","F")))),K4262)</f>
        <v>#DIV/0!</v>
      </c>
      <c r="Z4264" s="510"/>
    </row>
    <row r="4265" spans="1:26" ht="17.25" customHeight="1" thickBot="1">
      <c r="A4265" s="424"/>
      <c r="B4265" s="91" t="s">
        <v>2</v>
      </c>
      <c r="C4265" s="104" t="str">
        <f>'5th 1'!AB75</f>
        <v/>
      </c>
      <c r="D4265" s="104" t="str">
        <f>'5th 2'!AB75</f>
        <v/>
      </c>
      <c r="E4265" s="104" t="str">
        <f>'5th 3'!AB75</f>
        <v/>
      </c>
      <c r="F4265" s="104" t="str">
        <f>'5th 4'!AB75</f>
        <v/>
      </c>
      <c r="G4265" s="104" t="str">
        <f>'5th 5'!AB75</f>
        <v/>
      </c>
      <c r="H4265" s="104" t="str">
        <f>'5th 6'!AB75</f>
        <v/>
      </c>
      <c r="I4265" s="448"/>
      <c r="J4265" s="98"/>
      <c r="K4265" s="109"/>
      <c r="L4265" s="111" t="str">
        <f>'6th 1'!AB75</f>
        <v/>
      </c>
      <c r="M4265" s="104" t="str">
        <f>'6th 2'!AB75</f>
        <v/>
      </c>
      <c r="N4265" s="104" t="str">
        <f>'6th 3'!AB75</f>
        <v/>
      </c>
      <c r="O4265" s="104" t="str">
        <f>'6th 4'!AB75</f>
        <v/>
      </c>
      <c r="P4265" s="104" t="str">
        <f>'6th 5'!AB75</f>
        <v/>
      </c>
      <c r="Q4265" s="104" t="str">
        <f>'6th 6'!AB75</f>
        <v/>
      </c>
      <c r="R4265" s="104" t="str">
        <f>'6th 7'!AB75</f>
        <v/>
      </c>
      <c r="S4265" s="448"/>
      <c r="T4265" s="98"/>
      <c r="U4265" s="109"/>
      <c r="V4265" s="446"/>
      <c r="W4265" s="449"/>
      <c r="X4265" s="450"/>
      <c r="Y4265" s="452"/>
      <c r="Z4265" s="510"/>
    </row>
    <row r="4266" spans="1:26" ht="17.25" thickTop="1">
      <c r="A4266" s="413" t="s">
        <v>127</v>
      </c>
      <c r="B4266" s="91" t="s">
        <v>1</v>
      </c>
      <c r="C4266" s="104">
        <f>'5th 1'!AD75</f>
        <v>0</v>
      </c>
      <c r="D4266" s="104">
        <f>'5th 2'!AD75</f>
        <v>0</v>
      </c>
      <c r="E4266" s="104">
        <f>'5th 3'!AD75</f>
        <v>0</v>
      </c>
      <c r="F4266" s="104">
        <f>'5th 4'!AD75</f>
        <v>0</v>
      </c>
      <c r="G4266" s="104">
        <f>'5th 5'!AD75</f>
        <v>0</v>
      </c>
      <c r="H4266" s="104">
        <f>'5th 6'!AD75</f>
        <v>0</v>
      </c>
      <c r="I4266" s="415">
        <f>(C4266*C4259)+(D4266*D4259)+(E4266*E4259)+(F4266*F4259)+(G4266*G4259)+(H4266*H4259)</f>
        <v>0</v>
      </c>
      <c r="J4266" s="417">
        <f>IF(C4266&gt;0,(C4264*C4259),0)+IF(D4266&gt;0,(D4264*D4259),0)+IF(E4266&gt;0,(E4264*E4259),0)+IF(F4266&gt;0,(F4264*F4259),0)+IF(G4266&gt;0,(G4264*G4259),0)+IF(H4266&gt;0,(H4264*H4259),0)</f>
        <v>0</v>
      </c>
      <c r="K4266" s="418">
        <f>IF(C4266&gt;C4264,((C4266*C4259)-(C4264*C4259)),0)+IF(D4266&gt;D4264,((D4266*D4259)-(D4264*D4259)),0)+IF(E4266&gt;E4264,((E4266*E4259)-(E4264*E4259)),0)+IF(F4266&gt;F4264,((F4266*F4259)-(F4264*F4259)),0)+IF(G4266&gt;G4264,((G4266*G4259)-(G4264*G4259)),0)+IF(H4266&gt;H4264,((H4266*H4259)-(H4264*H4259)),0)</f>
        <v>0</v>
      </c>
      <c r="L4266" s="165">
        <f>'6th 1'!AD75</f>
        <v>0</v>
      </c>
      <c r="M4266" s="104">
        <f>'6th 2'!AD75</f>
        <v>0</v>
      </c>
      <c r="N4266" s="104">
        <f>'6th 3'!AD75</f>
        <v>0</v>
      </c>
      <c r="O4266" s="104">
        <f>'6th 4'!AD75</f>
        <v>0</v>
      </c>
      <c r="P4266" s="104">
        <f>'6th 5'!AD75</f>
        <v>0</v>
      </c>
      <c r="Q4266" s="104">
        <f>'6th 6'!AD75</f>
        <v>0</v>
      </c>
      <c r="R4266" s="104">
        <f>'6th 7'!AD75</f>
        <v>0</v>
      </c>
      <c r="S4266" s="403">
        <f>(L4266*L4259)+(M4266*M4259)+(N4266*N4259)+(O4266*O4259)+(P4266*P4259)+(Q4266*Q4259)+(R4266*R4259)</f>
        <v>0</v>
      </c>
      <c r="T4266" s="417">
        <f>IF(L4266&gt;0,(L4264*L4259),0)+IF(M4266&gt;0,(M4264*M4259),0)+IF(N4266&gt;0,(N4264*N4259),0)+IF(O4266&gt;0,(O4264*O4259),0)+IF(P4266&gt;0,(P4264*P4259),0)+IF(Q4266&gt;0,(Q4264*Q4259),0)+IF(R4266&gt;0,(R4264*R4259),0)</f>
        <v>0</v>
      </c>
      <c r="U4266" s="399">
        <f>IF(L4266&gt;L4264,((L4266*L4259)-(L4264*L4259)),0)+IF(M4266&gt;M4264,((M4266*M4259)-(M4264*M4259)),0)+IF(N4266&gt;N4264,((N4266*N4259)-(N4264*N4259)),0)+IF(O4266&gt;O4264,((O4266*O4259)-(O4264*O4259)),0)+IF(P4266&gt;P4264,((P4266*P4259)-(P4264*P4259)),0)+IF(Q4266&gt;Q4264,((Q4266*Q4259)-(Q4264*Q4259)),0)+IF(R4266&gt;R4264,((R4266*R4259)-(R4264*R4259)),0)</f>
        <v>0</v>
      </c>
      <c r="V4266" s="401">
        <f>I4266+S4266</f>
        <v>0</v>
      </c>
      <c r="W4266" s="436">
        <f>J4266+T4266</f>
        <v>0</v>
      </c>
      <c r="X4266" s="438">
        <f>K4266+U4266</f>
        <v>0</v>
      </c>
      <c r="Y4266" s="405">
        <f>IF(V4258&gt;0,(X4266+Y4253),0)</f>
        <v>0</v>
      </c>
      <c r="Z4266" s="510"/>
    </row>
    <row r="4267" spans="1:26" ht="15.75" customHeight="1" thickBot="1">
      <c r="A4267" s="414"/>
      <c r="B4267" s="157" t="s">
        <v>23</v>
      </c>
      <c r="C4267" s="181" t="str">
        <f>'5th 1'!AE75</f>
        <v/>
      </c>
      <c r="D4267" s="181" t="str">
        <f>'5th 2'!AE75</f>
        <v/>
      </c>
      <c r="E4267" s="181" t="str">
        <f>'5th 3'!AE75</f>
        <v/>
      </c>
      <c r="F4267" s="181" t="str">
        <f>'5th 4'!AE75</f>
        <v/>
      </c>
      <c r="G4267" s="181" t="str">
        <f>'5th 5'!AE75</f>
        <v/>
      </c>
      <c r="H4267" s="181" t="str">
        <f>'5th 6'!AE75</f>
        <v/>
      </c>
      <c r="I4267" s="416"/>
      <c r="J4267" s="416"/>
      <c r="K4267" s="419"/>
      <c r="L4267" s="181" t="str">
        <f>'6th 1'!AE75</f>
        <v/>
      </c>
      <c r="M4267" s="181" t="str">
        <f>'6th 2'!AE75</f>
        <v/>
      </c>
      <c r="N4267" s="181" t="str">
        <f>'6th 3'!AE75</f>
        <v/>
      </c>
      <c r="O4267" s="181" t="str">
        <f>'6th 4'!AE75</f>
        <v/>
      </c>
      <c r="P4267" s="181" t="str">
        <f>'6th 5'!AE75</f>
        <v/>
      </c>
      <c r="Q4267" s="181" t="str">
        <f>'6th 6'!AE75</f>
        <v/>
      </c>
      <c r="R4267" s="181" t="str">
        <f>'6th 7'!AE75</f>
        <v/>
      </c>
      <c r="S4267" s="420"/>
      <c r="T4267" s="420"/>
      <c r="U4267" s="400"/>
      <c r="V4267" s="402"/>
      <c r="W4267" s="437"/>
      <c r="X4267" s="439"/>
      <c r="Y4267" s="406"/>
      <c r="Z4267" s="510"/>
    </row>
    <row r="4268" spans="1:26" ht="21" customHeight="1" thickTop="1" thickBot="1">
      <c r="A4268" s="435" t="s">
        <v>32</v>
      </c>
      <c r="B4268" s="435"/>
      <c r="C4268" s="435"/>
      <c r="D4268" s="435"/>
      <c r="E4268" s="435"/>
      <c r="F4268" s="435"/>
      <c r="G4268" s="435"/>
      <c r="H4268" s="435"/>
      <c r="I4268" s="435"/>
      <c r="J4268" s="435"/>
      <c r="K4268" s="435"/>
      <c r="L4268" s="435"/>
      <c r="M4268" s="435"/>
      <c r="N4268" s="435"/>
      <c r="O4268" s="435"/>
      <c r="P4268" s="435"/>
      <c r="Q4268" s="435"/>
      <c r="R4268" s="435"/>
      <c r="S4268" s="435"/>
      <c r="T4268" s="435"/>
      <c r="U4268" s="435"/>
      <c r="V4268" s="435"/>
      <c r="W4268" s="435"/>
      <c r="X4268" s="435"/>
      <c r="Y4268" s="435"/>
      <c r="Z4268" s="510"/>
    </row>
    <row r="4269" spans="1:26" ht="17.25" thickTop="1" thickBot="1">
      <c r="A4269" s="425" t="s">
        <v>48</v>
      </c>
      <c r="B4269" s="426"/>
      <c r="C4269" s="426"/>
      <c r="D4269" s="426"/>
      <c r="E4269" s="426"/>
      <c r="F4269" s="426"/>
      <c r="G4269" s="426"/>
      <c r="H4269" s="426"/>
      <c r="I4269" s="426"/>
      <c r="J4269" s="426"/>
      <c r="K4269" s="427"/>
      <c r="L4269" s="426" t="s">
        <v>49</v>
      </c>
      <c r="M4269" s="426"/>
      <c r="N4269" s="426"/>
      <c r="O4269" s="426"/>
      <c r="P4269" s="426"/>
      <c r="Q4269" s="426"/>
      <c r="R4269" s="426"/>
      <c r="S4269" s="426"/>
      <c r="T4269" s="426"/>
      <c r="U4269" s="427"/>
      <c r="V4269" s="160"/>
      <c r="W4269" s="428" t="s">
        <v>39</v>
      </c>
      <c r="X4269" s="428"/>
      <c r="Y4269" s="161"/>
      <c r="Z4269" s="510"/>
    </row>
    <row r="4270" spans="1:26" ht="17.25" thickTop="1">
      <c r="A4270" s="99" t="s">
        <v>22</v>
      </c>
      <c r="B4270" s="100"/>
      <c r="C4270" s="101">
        <f>'7th 1'!B4</f>
        <v>401</v>
      </c>
      <c r="D4270" s="101">
        <f>'7th 2'!B4</f>
        <v>402</v>
      </c>
      <c r="E4270" s="101">
        <f>'7th 3'!B4</f>
        <v>403</v>
      </c>
      <c r="F4270" s="101">
        <f>'7th 4'!B4</f>
        <v>404</v>
      </c>
      <c r="G4270" s="101">
        <f>'7th 5'!B4</f>
        <v>405</v>
      </c>
      <c r="H4270" s="101">
        <f>'7th 6'!B4</f>
        <v>406</v>
      </c>
      <c r="I4270" s="429" t="s">
        <v>0</v>
      </c>
      <c r="J4270" s="429" t="s">
        <v>3</v>
      </c>
      <c r="K4270" s="431" t="s">
        <v>2</v>
      </c>
      <c r="L4270" s="101">
        <f>'8th 1'!B4</f>
        <v>407</v>
      </c>
      <c r="M4270" s="101">
        <f>'8th 2'!B4</f>
        <v>408</v>
      </c>
      <c r="N4270" s="101">
        <f>'8th 3'!B4</f>
        <v>409</v>
      </c>
      <c r="O4270" s="101">
        <f>'8th 4'!B4</f>
        <v>410</v>
      </c>
      <c r="P4270" s="101">
        <f>'8th 5'!B4</f>
        <v>411</v>
      </c>
      <c r="Q4270" s="101">
        <f>'8th 6'!B4</f>
        <v>412</v>
      </c>
      <c r="R4270" s="101">
        <f>'8th 7'!B4</f>
        <v>0</v>
      </c>
      <c r="S4270" s="429" t="s">
        <v>0</v>
      </c>
      <c r="T4270" s="429" t="s">
        <v>3</v>
      </c>
      <c r="U4270" s="431" t="s">
        <v>2</v>
      </c>
      <c r="V4270" s="433" t="s">
        <v>62</v>
      </c>
      <c r="W4270" s="434"/>
      <c r="X4270" s="434"/>
      <c r="Y4270" s="162" t="str">
        <f>IF(X4271&gt;=4,"A+",IF(X4271&gt;=3.75,"A",IF(X4271&gt;=3.5,"A-",IF(X4271&gt;=3.25,"B+",IF(X4271&gt;=3,"B",IF(X4271&gt;=2.75,"B-",IF(X4271&gt;=2.5,"C+",IF(X4271&gt;=2,"C","F"))))))))</f>
        <v>F</v>
      </c>
      <c r="Z4270" s="510"/>
    </row>
    <row r="4271" spans="1:26" ht="65.25" customHeight="1">
      <c r="A4271" s="77" t="s">
        <v>63</v>
      </c>
      <c r="B4271" s="86"/>
      <c r="C4271" s="79">
        <f>IF('7th 1'!C75&gt;0,'7th 1'!D6,IF('7th 1'!K75&gt;0,'7th 1'!L6,IF('7th 1'!S75&gt;0,'7th 1'!T6,0)))</f>
        <v>0</v>
      </c>
      <c r="D4271" s="79">
        <f>IF('7th 2'!C75&gt;0,'7th 2'!D6,IF('7th 2'!K75&gt;0,'7th 2'!L6,IF('7th 2'!S75&gt;0,'7th 2'!T6,0)))</f>
        <v>0</v>
      </c>
      <c r="E4271" s="79">
        <f>IF('7th 3'!C75&gt;0,'7th 3'!D6,IF('7th 3'!K75&gt;0,'7th 3'!L6,IF('7th 3'!S75&gt;0,'7th 3'!T6,0)))</f>
        <v>0</v>
      </c>
      <c r="F4271" s="79">
        <f>IF('7th 4'!C75&gt;0,'7th 4'!D6,IF('7th 4'!K75&gt;0,'7th 4'!L6,IF('7th 4'!S75&gt;0,'7th 4'!T6,0)))</f>
        <v>0</v>
      </c>
      <c r="G4271" s="79">
        <f>IF('7th 5'!C75&gt;0,'7th 5'!D6,IF('7th 5'!K75&gt;0,'7th 5'!L6,IF('7th 5'!S75&gt;0,'7th 5'!T6,0)))</f>
        <v>0</v>
      </c>
      <c r="H4271" s="79">
        <f>IF('7th 6'!C75&gt;0,'7th 6'!D6,IF('7th 6'!K75&gt;0,'7th 6'!L6,IF('7th 6'!S75&gt;0,'7th 6'!T6,0)))</f>
        <v>0</v>
      </c>
      <c r="I4271" s="429"/>
      <c r="J4271" s="429"/>
      <c r="K4271" s="431"/>
      <c r="L4271" s="79">
        <f>IF('8th 1'!C75&gt;0,'8th 1'!D6,IF('8th 1'!K75&gt;0,'8th 1'!L6,IF('8th 1'!S75&gt;0,'8th 1'!T6,0)))</f>
        <v>0</v>
      </c>
      <c r="M4271" s="79">
        <f>IF('8th 2'!C75&gt;0,'8th 2'!D6,IF('8th 2'!K75&gt;0,'8th 2'!L6,IF('8th 2'!S75&gt;0,'8th 2'!T6,0)))</f>
        <v>0</v>
      </c>
      <c r="N4271" s="79">
        <f>IF('8th 3'!C75&gt;0,'8th 3'!D6,IF('8th 3'!K75&gt;0,'8th 3'!L6,IF('8th 3'!S75&gt;0,'8th 3'!T6,0)))</f>
        <v>0</v>
      </c>
      <c r="O4271" s="79">
        <f>IF('8th 4'!C75&gt;0,'8th 4'!D6,IF('8th 4'!K75&gt;0,'8th 4'!L6,IF('8th 4'!S75&gt;0,'8th 4'!T6,0)))</f>
        <v>0</v>
      </c>
      <c r="P4271" s="79">
        <f>IF('8th 5'!C75&gt;0,'8th 5'!D6,IF('8th 5'!K75&gt;0,'8th 5'!L6,IF('8th 5'!S75&gt;0,'8th 5'!T6,0)))</f>
        <v>0</v>
      </c>
      <c r="Q4271" s="79">
        <f>IF('8th 6'!C75&gt;0,'8th 6'!D6,IF('8th 6'!K75&gt;0,'8th 6'!L6,IF('8th 6'!S75&gt;0,'8th 6'!T6,0)))</f>
        <v>0</v>
      </c>
      <c r="R4271" s="79">
        <f>IF('8th 7'!C75&gt;0,'8th 7'!D6,IF('8th 7'!K75&gt;0,'8th 7'!L6,IF('8th 7'!S75&gt;0,'8th 7'!T6,0)))</f>
        <v>0</v>
      </c>
      <c r="S4271" s="429"/>
      <c r="T4271" s="429"/>
      <c r="U4271" s="431"/>
      <c r="V4271" s="335">
        <f>IF(I4273&gt;0,(V4276+V4258),0)</f>
        <v>0</v>
      </c>
      <c r="W4271" s="254">
        <f>IF(I4273&gt;0,(W4276+W4258),0)</f>
        <v>0</v>
      </c>
      <c r="X4271" s="336">
        <f>IF(S4273&gt;0,(W4271/126),IF(I4273&gt;0,(W4271/109.5),0))</f>
        <v>0</v>
      </c>
      <c r="Y4271" s="163">
        <f>IF(X4271&gt;=2.5,Y4270,IF(X4271&gt;=2.25,"C",IF(X4271&gt;=2,"D",IF(X4271=0,0,"F"))))</f>
        <v>0</v>
      </c>
      <c r="Z4271" s="510"/>
    </row>
    <row r="4272" spans="1:26" ht="17.25" customHeight="1">
      <c r="A4272" s="458" t="s">
        <v>27</v>
      </c>
      <c r="B4272" s="459"/>
      <c r="C4272" s="102">
        <f>IF('7th 1'!C75&gt;0,'7th 1'!H4,IF('7th 1'!K75&gt;0,'7th 1'!P4,IF('7th 1'!S75&gt;0,'7th 1'!X4,0)))</f>
        <v>0</v>
      </c>
      <c r="D4272" s="102">
        <f>IF('7th 2'!C75&gt;0,'7th 2'!H4,IF('7th 2'!K75&gt;0,'7th 2'!P4,IF('7th 2'!S75&gt;0,'7th 2'!X4,0)))</f>
        <v>0</v>
      </c>
      <c r="E4272" s="102">
        <f>IF('7th 3'!C75&gt;0,'7th 3'!H4,IF('7th 3'!K75&gt;0,'7th 3'!P4,IF('7th 3'!S75&gt;0,'7th 3'!X4,0)))</f>
        <v>0</v>
      </c>
      <c r="F4272" s="102">
        <f>IF('7th 4'!C75&gt;0,'7th 4'!H4,IF('7th 4'!K75&gt;0,'7th 4'!P4,IF('7th 4'!S75&gt;0,'7th 4'!X4,0)))</f>
        <v>0</v>
      </c>
      <c r="G4272" s="102">
        <f>IF('7th 5'!C75&gt;0,'7th 5'!H4,IF('7th 5'!K75&gt;0,'7th 5'!P4,IF('7th 5'!S75&gt;0,'7th 5'!X4,0)))</f>
        <v>0</v>
      </c>
      <c r="H4272" s="102">
        <f>IF('7th 6'!C75&gt;0,'7th 6'!H4,IF('7th 6'!K75&gt;0,'7th 6'!P4,IF('7th 6'!S75&gt;0,'7th 6'!X4,0)))</f>
        <v>0</v>
      </c>
      <c r="I4272" s="430"/>
      <c r="J4272" s="430"/>
      <c r="K4272" s="432"/>
      <c r="L4272" s="102">
        <f>IF('8th 1'!C75&gt;0,'8th 1'!H4,IF('8th 1'!K75&gt;0,'8th 1'!P4,IF('8th 1'!S75&gt;0,'8th 1'!X4,0)))</f>
        <v>0</v>
      </c>
      <c r="M4272" s="102">
        <f>IF('8th 2'!C75&gt;0,'8th 2'!H4,IF('8th 2'!K75&gt;0,'8th 2'!P4,IF('8th 2'!S75&gt;0,'8th 2'!X4,0)))</f>
        <v>0</v>
      </c>
      <c r="N4272" s="102">
        <f>IF('8th 3'!C75&gt;0,'8th 3'!H4,IF('8th 3'!K75&gt;0,'8th 3'!P4,IF('8th 3'!S75&gt;0,'8th 3'!X4,0)))</f>
        <v>0</v>
      </c>
      <c r="O4272" s="102">
        <f>IF('8th 4'!C75&gt;0,'8th 4'!H4,IF('8th 4'!K75&gt;0,'8th 4'!P4,IF('8th 4'!S75&gt;0,'8th 4'!X4,0)))</f>
        <v>0</v>
      </c>
      <c r="P4272" s="102">
        <f>IF('8th 5'!C75&gt;0,'8th 5'!H4,IF('8th 5'!K75&gt;0,'8th 5'!P4,IF('8th 5'!S75&gt;0,'8th 5'!X4,0)))</f>
        <v>0</v>
      </c>
      <c r="Q4272" s="102">
        <f>IF('8th 6'!C75&gt;0,'8th 6'!H4,IF('8th 6'!K75&gt;0,'8th 6'!P4,IF('8th 6'!S75&gt;0,'8th 6'!X4,0)))</f>
        <v>0</v>
      </c>
      <c r="R4272" s="102">
        <f>IF('8th 7'!C75&gt;0,'8th 7'!H4,IF('8th 7'!K75&gt;0,'8th 7'!P4,IF('8th 7'!S75&gt;0,'8th 7'!X4,0)))</f>
        <v>0</v>
      </c>
      <c r="S4272" s="430"/>
      <c r="T4272" s="430"/>
      <c r="U4272" s="432"/>
      <c r="V4272" s="460" t="s">
        <v>41</v>
      </c>
      <c r="W4272" s="461"/>
      <c r="X4272" s="461"/>
      <c r="Y4272" s="462"/>
      <c r="Z4272" s="510"/>
    </row>
    <row r="4273" spans="1:26" ht="18.75" customHeight="1" thickBot="1">
      <c r="A4273" s="463" t="s">
        <v>11</v>
      </c>
      <c r="B4273" s="464"/>
      <c r="C4273" s="102">
        <v>100</v>
      </c>
      <c r="D4273" s="102">
        <v>100</v>
      </c>
      <c r="E4273" s="102">
        <v>100</v>
      </c>
      <c r="F4273" s="102">
        <v>100</v>
      </c>
      <c r="G4273" s="102">
        <v>100</v>
      </c>
      <c r="H4273" s="102">
        <v>100</v>
      </c>
      <c r="I4273" s="465">
        <f>(C4277*C4272)+(D4277*D4272)+(E4277*E4272)+(F4277*F4272)+(G4277*G4272)+(H4277*H4272)</f>
        <v>0</v>
      </c>
      <c r="J4273" s="84"/>
      <c r="K4273" s="103" t="e">
        <f>IF(J4275&gt;=4,"A+",IF(J4275&gt;=3.75,"A",IF(J4275&gt;=3.5,"A-",IF(J4275&gt;=3.25,"B+",IF(J4275&gt;=3,"B",IF(J4275&gt;=2.75,"B-",IF(J4275&gt;=2.5,"C+",IF(J4275&gt;=2,"C","F"))))))))</f>
        <v>#DIV/0!</v>
      </c>
      <c r="L4273" s="102">
        <v>100</v>
      </c>
      <c r="M4273" s="102">
        <v>100</v>
      </c>
      <c r="N4273" s="102">
        <v>100</v>
      </c>
      <c r="O4273" s="102">
        <v>100</v>
      </c>
      <c r="P4273" s="102">
        <v>100</v>
      </c>
      <c r="Q4273" s="102">
        <v>100</v>
      </c>
      <c r="R4273" s="102">
        <v>100</v>
      </c>
      <c r="S4273" s="465">
        <f>(L4277*L4272)+(M4277*M4272)+(N4277*N4272)+(O4277*O4272)+(P4277*P4272)+(Q4277*Q4272)+(R4277*R4272)</f>
        <v>0</v>
      </c>
      <c r="T4273" s="84"/>
      <c r="U4273" s="103" t="e">
        <f>IF(T4275&gt;=4,"A+",IF(T4275&gt;=3.75,"A",IF(T4275&gt;=3.5,"A-",IF(T4275&gt;=3.25,"B+",IF(T4275&gt;=3,"B",IF(T4275&gt;=2.75,"B-",IF(T4275&gt;=2.5,"C+",IF(T4275&gt;=2,"C","F"))))))))</f>
        <v>#DIV/0!</v>
      </c>
      <c r="V4273" s="467" t="s">
        <v>29</v>
      </c>
      <c r="W4273" s="469" t="s">
        <v>0</v>
      </c>
      <c r="X4273" s="469" t="s">
        <v>3</v>
      </c>
      <c r="Y4273" s="421" t="s">
        <v>2</v>
      </c>
      <c r="Z4273" s="510"/>
    </row>
    <row r="4274" spans="1:26" ht="17.25" thickTop="1">
      <c r="A4274" s="77" t="s">
        <v>28</v>
      </c>
      <c r="B4274" s="86"/>
      <c r="C4274" s="104">
        <f>IF('7th 1'!C75&gt;0,'7th 1'!C75,IF('7th 1'!K75&gt;0,'7th 1'!K75,IF('7th 1'!S75&gt;0,'7th 1'!S75,0)))</f>
        <v>0</v>
      </c>
      <c r="D4274" s="104">
        <f>IF('7th 2'!C75&gt;0,'7th 2'!C75,IF('7th 2'!K75&gt;0,'7th 2'!K75,IF('7th 2'!S75&gt;0,'7th 2'!S75,0)))</f>
        <v>0</v>
      </c>
      <c r="E4274" s="104">
        <f>IF('7th 3'!C75&gt;0,'7th 3'!C75,IF('7th 3'!K75&gt;0,'7th 3'!K75,IF('7th 3'!S75&gt;0,'7th 3'!S75,0)))</f>
        <v>0</v>
      </c>
      <c r="F4274" s="104">
        <f>IF('7th 4'!C75&gt;0,'7th 4'!C75,IF('7th 4'!K75&gt;0,'7th 4'!K75,IF('7th 4'!S75&gt;0,'7th 4'!S75,0)))</f>
        <v>0</v>
      </c>
      <c r="G4274" s="104">
        <f>IF('7th 5'!C75&gt;0,'7th 5'!C75,IF('7th 5'!K75&gt;0,'7th 5'!K75,IF('7th 5'!S75&gt;0,'7th 5'!S75,0)))</f>
        <v>0</v>
      </c>
      <c r="H4274" s="104">
        <f>IF('7th 6'!C75&gt;0,'7th 6'!C75,IF('7th 6'!K75&gt;0,'7th 6'!K75,IF('7th 6'!S75&gt;0,'7th 6'!S75,0)))</f>
        <v>0</v>
      </c>
      <c r="I4274" s="466"/>
      <c r="J4274" s="98"/>
      <c r="K4274" s="90"/>
      <c r="L4274" s="104">
        <f>IF('8th 1'!C75&gt;0,'8th 1'!C75,IF('8th 1'!K75&gt;0,'8th 1'!K75,IF('8th 1'!S75&gt;0,'8th 1'!S75,0)))</f>
        <v>0</v>
      </c>
      <c r="M4274" s="104">
        <f>IF('8th 2'!C75&gt;0,'8th 2'!C75,IF('8th 2'!K75&gt;0,'8th 2'!K75,IF('8th 2'!S75&gt;0,'8th 2'!S75,0)))</f>
        <v>0</v>
      </c>
      <c r="N4274" s="104">
        <f>IF('8th 3'!C75&gt;0,'8th 3'!C75,IF('8th 3'!K75&gt;0,'8th 3'!K75,IF('8th 3'!S75&gt;0,'8th 3'!S75,0)))</f>
        <v>0</v>
      </c>
      <c r="O4274" s="104">
        <f>IF('8th 4'!C75&gt;0,'8th 4'!C75,IF('8th 4'!K75&gt;0,'8th 4'!K75,IF('8th 4'!S75&gt;0,'8th 4'!S75,0)))</f>
        <v>0</v>
      </c>
      <c r="P4274" s="104">
        <f>IF('8th 5'!C75&gt;0,'8th 5'!C75,IF('8th 5'!K75&gt;0,'8th 5'!K75,IF('8th 5'!S75&gt;0,'8th 5'!S75,0)))</f>
        <v>0</v>
      </c>
      <c r="Q4274" s="104">
        <f>IF('8th 6'!C75&gt;0,'8th 6'!C75,IF('8th 6'!K75&gt;0,'8th 6'!K75,IF('8th 6'!S75&gt;0,'8th 6'!S75,0)))</f>
        <v>0</v>
      </c>
      <c r="R4274" s="104">
        <f>IF('8th 7'!C75&gt;0,'8th 7'!C75,IF('8th 7'!K75&gt;0,'8th 7'!K75,IF('8th 7'!S75&gt;0,'8th 7'!S75,0)))</f>
        <v>0</v>
      </c>
      <c r="S4274" s="466"/>
      <c r="T4274" s="98"/>
      <c r="U4274" s="90"/>
      <c r="V4274" s="468"/>
      <c r="W4274" s="470"/>
      <c r="X4274" s="471"/>
      <c r="Y4274" s="422"/>
      <c r="Z4274" s="510"/>
    </row>
    <row r="4275" spans="1:26" ht="17.25">
      <c r="A4275" s="423" t="s">
        <v>26</v>
      </c>
      <c r="B4275" s="91" t="s">
        <v>60</v>
      </c>
      <c r="C4275" s="104">
        <f>IF('7th 1'!C75&gt;0,'7th 1'!J75,IF('7th 1'!K75&gt;0,'7th 1'!R75,IF('7th 1'!S75&gt;0,'7th 1'!Z75,0)))</f>
        <v>0</v>
      </c>
      <c r="D4275" s="104">
        <f>IF('7th 2'!C75&gt;0,'7th 2'!J75,IF('7th 2'!K75&gt;0,'7th 2'!R75,IF('7th 2'!S75&gt;0,'7th 2'!Z75,0)))</f>
        <v>0</v>
      </c>
      <c r="E4275" s="104">
        <f>IF('7th 3'!C75&gt;0,'7th 3'!J75,IF('7th 3'!K75&gt;0,'7th 3'!R75,IF('7th 3'!S75&gt;0,'7th 3'!Z75,0)))</f>
        <v>0</v>
      </c>
      <c r="F4275" s="104">
        <f>IF('7th 4'!C75&gt;0,'7th 4'!J75,IF('7th 4'!K75&gt;0,'7th 4'!R75,IF('7th 4'!S75&gt;0,'7th 4'!Z75,0)))</f>
        <v>0</v>
      </c>
      <c r="G4275" s="104">
        <f>IF('7th 5'!C75&gt;0,'7th 5'!J75,IF('7th 5'!K75&gt;0,'7th 5'!R75,IF('7th 5'!S75&gt;0,'7th 5'!Z75,0)))</f>
        <v>0</v>
      </c>
      <c r="H4275" s="104">
        <f>IF('7th 6'!C75&gt;0,'7th 6'!J75,IF('7th 6'!K75&gt;0,'7th 6'!R75,IF('7th 6'!S75&gt;0,'7th 6'!Z75,0)))</f>
        <v>0</v>
      </c>
      <c r="I4275" s="466"/>
      <c r="J4275" s="440" t="e">
        <f>I4273/(C4272+D4272+E4272+F4272+G4272+H4272)</f>
        <v>#DIV/0!</v>
      </c>
      <c r="K4275" s="442" t="e">
        <f>IF(J4275&gt;=2.5,K4273,IF(J4275&gt;=2.25,"C",IF(J4275&gt;=2,"D",IF(J4275=0,0,"F"))))</f>
        <v>#DIV/0!</v>
      </c>
      <c r="L4275" s="104">
        <f>IF('8th 1'!C75&gt;0,'8th 1'!J75,IF('8th 1'!K75&gt;0,'8th 1'!R75,IF('8th 1'!S75&gt;0,'8th 1'!Z75,0)))</f>
        <v>0</v>
      </c>
      <c r="M4275" s="104">
        <f>IF('8th 2'!C75&gt;0,'8th 2'!J75,IF('8th 2'!K75&gt;0,'8th 2'!R75,IF('8th 2'!S75&gt;0,'8th 2'!Z75,0)))</f>
        <v>0</v>
      </c>
      <c r="N4275" s="104">
        <f>IF('8th 3'!C75&gt;0,'8th 3'!J75,IF('8th 3'!K75&gt;0,'8th 3'!R75,IF('8th 3'!S75&gt;0,'8th 3'!Z75,0)))</f>
        <v>0</v>
      </c>
      <c r="O4275" s="104">
        <f>IF('8th 4'!C75&gt;0,'8th 4'!J75,IF('8th 4'!K75&gt;0,'8th 4'!R75,IF('8th 4'!S75&gt;0,'8th 4'!Z75,0)))</f>
        <v>0</v>
      </c>
      <c r="P4275" s="104">
        <f>IF('8th 5'!C75&gt;0,'8th 5'!J75,IF('8th 5'!K75&gt;0,'8th 5'!R75,IF('8th 5'!S75&gt;0,'8th 5'!Z75,0)))</f>
        <v>0</v>
      </c>
      <c r="Q4275" s="104">
        <f>IF('8th 6'!C75&gt;0,'8th 6'!J75,IF('8th 6'!K75&gt;0,'8th 6'!R75,IF('8th 6'!S75&gt;0,'8th 6'!Z75,0)))</f>
        <v>0</v>
      </c>
      <c r="R4275" s="104">
        <f>IF('8th 7'!C75&gt;0,'8th 7'!J75,IF('8th 7'!K75&gt;0,'8th 7'!R75,IF('8th 7'!S75&gt;0,'8th 7'!Z75,0)))</f>
        <v>0</v>
      </c>
      <c r="S4275" s="466"/>
      <c r="T4275" s="440" t="e">
        <f>S4273/(L4272+M4272+N4272+O4272+P4272+Q4272+R4272)</f>
        <v>#DIV/0!</v>
      </c>
      <c r="U4275" s="442" t="e">
        <f>IF(T4275&gt;=2.5,U4273,IF(T4275&gt;=2.25,"C",IF(T4275&gt;=2,"D",IF(T4275=0,0,"F"))))</f>
        <v>#DIV/0!</v>
      </c>
      <c r="V4275" s="454" t="s">
        <v>40</v>
      </c>
      <c r="W4275" s="443"/>
      <c r="X4275" s="443"/>
      <c r="Y4275" s="455"/>
      <c r="Z4275" s="510"/>
    </row>
    <row r="4276" spans="1:26" ht="16.5" customHeight="1">
      <c r="A4276" s="424"/>
      <c r="B4276" s="91" t="s">
        <v>67</v>
      </c>
      <c r="C4276" s="117">
        <f>'7th 1'!AA75</f>
        <v>0</v>
      </c>
      <c r="D4276" s="117">
        <f>'7th 2'!AA75</f>
        <v>0</v>
      </c>
      <c r="E4276" s="117">
        <f>'7th 3'!AA75</f>
        <v>0</v>
      </c>
      <c r="F4276" s="117">
        <f>'7th 4'!AA75</f>
        <v>0</v>
      </c>
      <c r="G4276" s="117">
        <f>'7th 5'!AA75</f>
        <v>0</v>
      </c>
      <c r="H4276" s="117">
        <f>'7th 6'!AA75</f>
        <v>0</v>
      </c>
      <c r="I4276" s="466"/>
      <c r="J4276" s="453"/>
      <c r="K4276" s="442"/>
      <c r="L4276" s="117">
        <f>'8th 1'!AA75</f>
        <v>0</v>
      </c>
      <c r="M4276" s="117">
        <f>'8th 2'!AA75</f>
        <v>0</v>
      </c>
      <c r="N4276" s="117">
        <f>'8th 3'!AA75</f>
        <v>0</v>
      </c>
      <c r="O4276" s="117">
        <f>'8th 4'!AA75</f>
        <v>0</v>
      </c>
      <c r="P4276" s="117">
        <f>'8th 5'!AA75</f>
        <v>0</v>
      </c>
      <c r="Q4276" s="117">
        <f>'8th 6'!AA75</f>
        <v>0</v>
      </c>
      <c r="R4276" s="117">
        <f>'8th 7'!AA75</f>
        <v>0</v>
      </c>
      <c r="S4276" s="466"/>
      <c r="T4276" s="453"/>
      <c r="U4276" s="442"/>
      <c r="V4276" s="444">
        <f>IF((C4277+C4279)=0,0,C4272)+IF((D4277+D4279)=0,0,D4272)+IF((E4277+E4279)=0,0,E4272)+IF((F4277+F4279)=0,0,F4272)+IF((G4277+G4279)=0,0,G4272)+IF((H4277+H4279)=0,0,H4272)+IF((L4277+L4279)=0,0,L4272)+IF((M4277+M4279)=0,0,M4272)+IF((N4277+N4279)=0,0,N4272)+IF((O4277+O4279)=0,0,O4272)+IF((P4277+P4279)=0,0,P4272)+IF((Q4277+Q4279)=0,0,Q4272)+IF((R4277+R4279)=0,0,R4272)+IF(I4283&gt;0,1.5,0)</f>
        <v>0</v>
      </c>
      <c r="W4276" s="457">
        <f>I4273+S4273+(I4283*1.5)</f>
        <v>0</v>
      </c>
      <c r="X4276" s="440" t="e">
        <f>IF(S4273&gt;0,(W4276/31.5),J4275)</f>
        <v>#DIV/0!</v>
      </c>
      <c r="Y4276" s="164" t="e">
        <f>IF(X4276&gt;=4,"A+",IF(X4276&gt;=3.75,"A",IF(X4276&gt;=3.5,"A-",IF(X4276&gt;=3.25,"B+",IF(X4276&gt;=3,"B",IF(X4276&gt;=2.75,"B-",IF(X4276&gt;=2.5,"C+",IF(X4276&gt;=2,"C","F"))))))))</f>
        <v>#DIV/0!</v>
      </c>
      <c r="Z4276" s="510"/>
    </row>
    <row r="4277" spans="1:26" ht="16.5">
      <c r="A4277" s="424"/>
      <c r="B4277" s="91" t="s">
        <v>1</v>
      </c>
      <c r="C4277" s="104">
        <f>'7th 1'!AC75</f>
        <v>0</v>
      </c>
      <c r="D4277" s="104">
        <f>'7th 2'!AC75</f>
        <v>0</v>
      </c>
      <c r="E4277" s="104">
        <f>'7th 3'!AC75</f>
        <v>0</v>
      </c>
      <c r="F4277" s="104">
        <f>'7th 4'!AC75</f>
        <v>0</v>
      </c>
      <c r="G4277" s="104">
        <f>'7th 5'!AC75</f>
        <v>0</v>
      </c>
      <c r="H4277" s="104">
        <f>'7th 6'!AC75</f>
        <v>0</v>
      </c>
      <c r="I4277" s="466"/>
      <c r="J4277" s="98"/>
      <c r="K4277" s="112"/>
      <c r="L4277" s="104">
        <f>'8th 1'!AC75</f>
        <v>0</v>
      </c>
      <c r="M4277" s="104">
        <f>'8th 2'!AC75</f>
        <v>0</v>
      </c>
      <c r="N4277" s="104">
        <f>'8th 3'!AC75</f>
        <v>0</v>
      </c>
      <c r="O4277" s="104">
        <f>'8th 4'!AC75</f>
        <v>0</v>
      </c>
      <c r="P4277" s="104">
        <f>'8th 5'!AC75</f>
        <v>0</v>
      </c>
      <c r="Q4277" s="104">
        <f>'8th 6'!AC75</f>
        <v>0</v>
      </c>
      <c r="R4277" s="104">
        <f>'8th 7'!AC75</f>
        <v>0</v>
      </c>
      <c r="S4277" s="466"/>
      <c r="T4277" s="98"/>
      <c r="V4277" s="456"/>
      <c r="W4277" s="448"/>
      <c r="X4277" s="441"/>
      <c r="Y4277" s="451" t="e">
        <f>IF(S4273&gt;0,(IF(X4276&gt;=2.5,Y4276,IF(X4276&gt;=2.25,"C",IF(X4276&gt;=2,"D","F")))),K4275)</f>
        <v>#DIV/0!</v>
      </c>
      <c r="Z4277" s="510"/>
    </row>
    <row r="4278" spans="1:26" ht="16.5">
      <c r="A4278" s="424"/>
      <c r="B4278" s="91" t="s">
        <v>2</v>
      </c>
      <c r="C4278" s="104" t="str">
        <f>'7th 1'!AB75</f>
        <v/>
      </c>
      <c r="D4278" s="104" t="str">
        <f>'7th 2'!AB75</f>
        <v/>
      </c>
      <c r="E4278" s="104" t="str">
        <f>'7th 3'!AB75</f>
        <v/>
      </c>
      <c r="F4278" s="104" t="str">
        <f>'7th 4'!AB75</f>
        <v/>
      </c>
      <c r="G4278" s="104" t="str">
        <f>'7th 5'!AB75</f>
        <v/>
      </c>
      <c r="H4278" s="104" t="str">
        <f>'7th 6'!AB75</f>
        <v/>
      </c>
      <c r="I4278" s="466"/>
      <c r="J4278" s="98"/>
      <c r="K4278" s="90"/>
      <c r="L4278" s="104" t="str">
        <f>'8th 1'!AB75</f>
        <v/>
      </c>
      <c r="M4278" s="104" t="str">
        <f>'8th 2'!AB75</f>
        <v/>
      </c>
      <c r="N4278" s="104" t="str">
        <f>'8th 3'!AB75</f>
        <v/>
      </c>
      <c r="O4278" s="104" t="str">
        <f>'8th 4'!AB75</f>
        <v/>
      </c>
      <c r="P4278" s="104" t="str">
        <f>'8th 5'!AB75</f>
        <v/>
      </c>
      <c r="Q4278" s="104" t="str">
        <f>'8th 6'!AB75</f>
        <v/>
      </c>
      <c r="R4278" s="104" t="str">
        <f>'8th 7'!AB75</f>
        <v/>
      </c>
      <c r="S4278" s="466"/>
      <c r="T4278" s="98"/>
      <c r="U4278" s="90"/>
      <c r="V4278" s="446"/>
      <c r="W4278" s="449"/>
      <c r="X4278" s="450"/>
      <c r="Y4278" s="452"/>
      <c r="Z4278" s="510"/>
    </row>
    <row r="4279" spans="1:26" ht="16.5">
      <c r="A4279" s="413" t="s">
        <v>127</v>
      </c>
      <c r="B4279" s="91" t="s">
        <v>1</v>
      </c>
      <c r="C4279" s="104" t="str">
        <f>'7th 1'!AD75</f>
        <v>3.67</v>
      </c>
      <c r="D4279" s="104">
        <f>'7th 2'!AD75</f>
        <v>0</v>
      </c>
      <c r="E4279" s="104">
        <f>'7th 3'!AD75</f>
        <v>0</v>
      </c>
      <c r="F4279" s="104">
        <f>'7th 4'!AD75</f>
        <v>0</v>
      </c>
      <c r="G4279" s="104">
        <f>'7th 5'!AD75</f>
        <v>0</v>
      </c>
      <c r="H4279" s="104">
        <f>'7th 6'!AD75</f>
        <v>0</v>
      </c>
      <c r="I4279" s="415">
        <f>(C4279*C4272)+(D4279*D4272)+(E4279*E4272)+(F4279*F4272)+(G4279*G4272)+(H4279*H4272)</f>
        <v>0</v>
      </c>
      <c r="J4279" s="417">
        <f>IF(C4279&gt;0,(C4277*C4272),0)+IF(D4279&gt;0,(D4277*D4272),0)+IF(E4279&gt;0,(E4277*E4272),0)+IF(F4279&gt;0,(F4277*F4272),0)+IF(G4279&gt;0,(G4277*G4272),0)+IF(H4279&gt;0,(H4277*H4272),0)</f>
        <v>0</v>
      </c>
      <c r="K4279" s="418">
        <f>IF(C4279&gt;C4277,((C4279*C4272)-(C4277*C4272)),0)+IF(D4279&gt;D4277,((D4279*D4272)-(D4277*D4272)),0)+IF(E4279&gt;E4277,((E4279*E4272)-(E4277*E4272)),0)+IF(F4279&gt;F4277,((F4279*F4272)-(F4277*F4272)),0)+IF(G4279&gt;G4277,((G4279*G4272)-(G4277*G4272)),0)+IF(H4279&gt;H4277,((H4279*H4272)-(H4277*H4272)),0)</f>
        <v>0</v>
      </c>
      <c r="L4279" s="165">
        <f>'8th 1'!AD75</f>
        <v>0</v>
      </c>
      <c r="M4279" s="104">
        <f>'8th 2'!AD75</f>
        <v>0</v>
      </c>
      <c r="N4279" s="104">
        <f>'8th 3'!AD75</f>
        <v>0</v>
      </c>
      <c r="O4279" s="104">
        <f>'8th 4'!AD75</f>
        <v>0</v>
      </c>
      <c r="P4279" s="104">
        <f>'8th 5'!AD75</f>
        <v>0</v>
      </c>
      <c r="Q4279" s="104">
        <f>'8th 6'!AD75</f>
        <v>0</v>
      </c>
      <c r="R4279" s="104">
        <f>'8th 7'!AD75</f>
        <v>0</v>
      </c>
      <c r="S4279" s="403">
        <f>(L4279*L4272)+(M4279*M4272)+(N4279*N4272)+(O4279*O4272)+(P4279*P4272)+(Q4279*Q4272)+(R4279*R4272)</f>
        <v>0</v>
      </c>
      <c r="T4279" s="417">
        <f>IF(L4279&gt;0,(L4277*L4272),0)+IF(M4279&gt;0,(M4277*M4272),0)+IF(N4279&gt;0,(N4277*N4272),0)+IF(O4279&gt;0,(O4277*O4272),0)+IF(P4279&gt;0,(P4277*P4272),0)+IF(Q4279&gt;0,(Q4277*Q4272),0)+IF(R4279&gt;0,(R4277*R4272),0)</f>
        <v>0</v>
      </c>
      <c r="U4279" s="399">
        <f>IF(L4279&gt;L4277,((L4279*L4272)-(L4277*L4272)),0)+IF(M4279&gt;M4277,((M4279*M4272)-(M4277*M4272)),0)+IF(N4279&gt;N4277,((N4279*N4272)-(N4277*N4272)),0)+IF(O4279&gt;O4277,((O4279*O4272)-(O4277*O4272)),0)+IF(P4279&gt;P4277,((P4279*P4272)-(P4277*P4272)),0)+IF(Q4279&gt;Q4277,((Q4279*Q4272)-(Q4277*Q4272)),0)+IF(R4279&gt;R4277,((R4279*R4272)-(R4277*R4272)),0)</f>
        <v>0</v>
      </c>
      <c r="V4279" s="401">
        <f>I4279+S4279</f>
        <v>0</v>
      </c>
      <c r="W4279" s="403">
        <f>J4279+T4279</f>
        <v>0</v>
      </c>
      <c r="X4279" s="403">
        <f>K4279+U4279</f>
        <v>0</v>
      </c>
      <c r="Y4279" s="405">
        <f>IF(V4271&gt;0,(X4279+Y4266),0)</f>
        <v>0</v>
      </c>
      <c r="Z4279" s="510"/>
    </row>
    <row r="4280" spans="1:26" ht="15.75" customHeight="1" thickBot="1">
      <c r="A4280" s="414"/>
      <c r="B4280" s="157" t="s">
        <v>23</v>
      </c>
      <c r="C4280" s="180" t="str">
        <f>'7th 1'!AE75</f>
        <v>Imp:</v>
      </c>
      <c r="D4280" s="180" t="str">
        <f>'7th 2'!AE75</f>
        <v/>
      </c>
      <c r="E4280" s="180" t="str">
        <f>'7th 3'!AE75</f>
        <v/>
      </c>
      <c r="F4280" s="180" t="str">
        <f>'7th 4'!AE75</f>
        <v/>
      </c>
      <c r="G4280" s="180" t="str">
        <f>'7th 5'!AE75</f>
        <v/>
      </c>
      <c r="H4280" s="180" t="str">
        <f>'7th 6'!AE75</f>
        <v/>
      </c>
      <c r="I4280" s="416"/>
      <c r="J4280" s="416"/>
      <c r="K4280" s="419"/>
      <c r="L4280" s="180" t="str">
        <f>'8th 1'!AE75</f>
        <v/>
      </c>
      <c r="M4280" s="180" t="str">
        <f>'8th 2'!AE75</f>
        <v/>
      </c>
      <c r="N4280" s="180" t="str">
        <f>'8th 3'!AE75</f>
        <v/>
      </c>
      <c r="O4280" s="180" t="str">
        <f>'8th 4'!AE75</f>
        <v/>
      </c>
      <c r="P4280" s="180" t="str">
        <f>'8th 5'!AE75</f>
        <v/>
      </c>
      <c r="Q4280" s="180" t="str">
        <f>'8th 6'!AE75</f>
        <v/>
      </c>
      <c r="R4280" s="180" t="str">
        <f>'8th 7'!AE75</f>
        <v/>
      </c>
      <c r="S4280" s="420"/>
      <c r="T4280" s="420"/>
      <c r="U4280" s="400"/>
      <c r="V4280" s="402"/>
      <c r="W4280" s="404"/>
      <c r="X4280" s="404"/>
      <c r="Y4280" s="406"/>
      <c r="Z4280" s="510"/>
    </row>
    <row r="4281" spans="1:26" ht="9.75" customHeight="1" thickTop="1" thickBot="1">
      <c r="C4281" s="53"/>
      <c r="D4281" s="53"/>
      <c r="E4281" s="53"/>
      <c r="F4281" s="53"/>
      <c r="G4281" s="53"/>
      <c r="H4281" s="53"/>
      <c r="L4281" s="53"/>
      <c r="M4281" s="53"/>
      <c r="N4281" s="53"/>
      <c r="O4281" s="53"/>
      <c r="P4281" s="53"/>
      <c r="Q4281" s="53"/>
      <c r="R4281" s="53"/>
      <c r="V4281" s="53"/>
      <c r="W4281" s="53"/>
      <c r="X4281" s="53"/>
      <c r="Y4281" s="53"/>
    </row>
    <row r="4282" spans="1:26" ht="18.75" thickTop="1">
      <c r="A4282" s="407" t="s">
        <v>33</v>
      </c>
      <c r="B4282" s="408"/>
      <c r="C4282" s="376" t="s">
        <v>35</v>
      </c>
      <c r="D4282" s="380"/>
      <c r="E4282" s="376" t="s">
        <v>30</v>
      </c>
      <c r="F4282" s="380"/>
      <c r="G4282" s="376" t="s">
        <v>31</v>
      </c>
      <c r="H4282" s="380"/>
      <c r="I4282" s="376" t="s">
        <v>32</v>
      </c>
      <c r="J4282" s="411"/>
      <c r="K4282" s="411"/>
      <c r="L4282" s="412"/>
      <c r="M4282" s="370" t="s">
        <v>50</v>
      </c>
      <c r="N4282" s="371"/>
      <c r="O4282" s="376" t="s">
        <v>0</v>
      </c>
      <c r="P4282" s="377"/>
      <c r="Q4282" s="169" t="s">
        <v>29</v>
      </c>
      <c r="R4282" s="378" t="s">
        <v>216</v>
      </c>
      <c r="S4282" s="379"/>
      <c r="T4282" s="379"/>
      <c r="U4282" s="380"/>
      <c r="V4282" s="381" t="s">
        <v>2</v>
      </c>
      <c r="W4282" s="382"/>
      <c r="X4282" s="170"/>
      <c r="Y4282" s="171"/>
    </row>
    <row r="4283" spans="1:26" s="113" customFormat="1" ht="18" customHeight="1">
      <c r="A4283" s="409"/>
      <c r="B4283" s="410"/>
      <c r="C4283" s="383">
        <f>'viva-1'!K73</f>
        <v>0</v>
      </c>
      <c r="D4283" s="384"/>
      <c r="E4283" s="383">
        <f>'viva-2'!K73</f>
        <v>0</v>
      </c>
      <c r="F4283" s="384"/>
      <c r="G4283" s="385">
        <f>'viva-3'!K73</f>
        <v>0</v>
      </c>
      <c r="H4283" s="384"/>
      <c r="I4283" s="383">
        <f>'viva-4'!K73</f>
        <v>0</v>
      </c>
      <c r="J4283" s="386"/>
      <c r="K4283" s="386"/>
      <c r="L4283" s="387"/>
      <c r="M4283" s="372"/>
      <c r="N4283" s="373"/>
      <c r="O4283" s="388">
        <f>W4271+Y4279</f>
        <v>0</v>
      </c>
      <c r="P4283" s="389"/>
      <c r="Q4283" s="397">
        <f>V4271</f>
        <v>0</v>
      </c>
      <c r="R4283" s="392">
        <f>O4283/126</f>
        <v>0</v>
      </c>
      <c r="S4283" s="393"/>
      <c r="T4283" s="393"/>
      <c r="U4283" s="394"/>
      <c r="V4283" s="359">
        <f>IF(R4283&gt;=2.5,Y4283,IF(R4283&gt;=2.25,"C",IF(R4283&gt;=2,"D",IF(R4283=0,0,"F"))))</f>
        <v>0</v>
      </c>
      <c r="W4283" s="360"/>
      <c r="X4283" s="172"/>
      <c r="Y4283" s="173" t="str">
        <f>IF(R4283&gt;=4,"A+",IF(R4283&gt;=3.75,"A",IF(R4283&gt;=3.5,"A-",IF(R4283&gt;=3.25,"B+",IF(R4283&gt;=3,"B",IF(R4283&gt;=2.75,"B-",IF(R4283&gt;=2.5,"C+",IF(R4283&gt;=2,"C","F"))))))))</f>
        <v>F</v>
      </c>
      <c r="Z4283" s="174"/>
    </row>
    <row r="4284" spans="1:26" ht="16.5" customHeight="1" thickBot="1">
      <c r="A4284" s="363" t="s">
        <v>34</v>
      </c>
      <c r="B4284" s="364"/>
      <c r="C4284" s="365" t="s">
        <v>1</v>
      </c>
      <c r="D4284" s="366"/>
      <c r="E4284" s="367">
        <f>C4283+E4283+G4283+I4283</f>
        <v>0</v>
      </c>
      <c r="F4284" s="368"/>
      <c r="G4284" s="365" t="s">
        <v>0</v>
      </c>
      <c r="H4284" s="366"/>
      <c r="I4284" s="367">
        <f>E4284*1.5</f>
        <v>0</v>
      </c>
      <c r="J4284" s="369"/>
      <c r="K4284" s="369"/>
      <c r="L4284" s="368"/>
      <c r="M4284" s="374"/>
      <c r="N4284" s="375"/>
      <c r="O4284" s="390"/>
      <c r="P4284" s="391"/>
      <c r="Q4284" s="398"/>
      <c r="R4284" s="395"/>
      <c r="S4284" s="395"/>
      <c r="T4284" s="395"/>
      <c r="U4284" s="396"/>
      <c r="V4284" s="361"/>
      <c r="W4284" s="362"/>
      <c r="X4284" s="175"/>
      <c r="Y4284" s="176"/>
    </row>
    <row r="4285" spans="1:26" ht="30" customHeight="1" thickTop="1">
      <c r="B4285" s="54"/>
      <c r="C4285" s="54"/>
      <c r="D4285" s="514" t="s">
        <v>24</v>
      </c>
      <c r="E4285" s="514"/>
      <c r="F4285" s="514"/>
      <c r="G4285" s="514"/>
      <c r="H4285" s="514"/>
      <c r="I4285" s="514"/>
      <c r="J4285" s="514"/>
      <c r="K4285" s="514"/>
      <c r="L4285" s="514"/>
      <c r="M4285" s="514"/>
      <c r="N4285" s="514"/>
      <c r="O4285" s="514"/>
      <c r="P4285" s="514"/>
      <c r="Q4285" s="514"/>
      <c r="R4285" s="514"/>
      <c r="S4285" s="514"/>
      <c r="T4285" s="55" t="s">
        <v>36</v>
      </c>
      <c r="U4285" s="56"/>
      <c r="V4285" s="515">
        <f>'1st 1'!R76</f>
        <v>0</v>
      </c>
      <c r="W4285" s="516"/>
      <c r="X4285" s="516"/>
      <c r="Y4285" s="516"/>
    </row>
    <row r="4286" spans="1:26" ht="18.75">
      <c r="A4286" s="57"/>
      <c r="B4286" s="58"/>
      <c r="C4286" s="59" t="s">
        <v>4</v>
      </c>
      <c r="D4286" s="60" t="s">
        <v>71</v>
      </c>
      <c r="E4286" s="60"/>
      <c r="F4286" s="53"/>
      <c r="G4286" s="61"/>
      <c r="H4286" s="517" t="s">
        <v>73</v>
      </c>
      <c r="I4286" s="518"/>
      <c r="J4286" s="518"/>
      <c r="K4286" s="518"/>
      <c r="L4286" s="518"/>
      <c r="M4286" s="518"/>
      <c r="N4286" s="518"/>
      <c r="O4286" s="62"/>
      <c r="P4286" s="62"/>
      <c r="Q4286" s="62"/>
      <c r="R4286" s="53"/>
      <c r="S4286" s="63"/>
      <c r="T4286" s="55" t="s">
        <v>37</v>
      </c>
      <c r="U4286" s="56"/>
      <c r="V4286" s="519">
        <f>'1st 1'!A76</f>
        <v>0</v>
      </c>
      <c r="W4286" s="516"/>
      <c r="X4286" s="516"/>
      <c r="Y4286" s="516"/>
    </row>
    <row r="4287" spans="1:26" ht="18.75">
      <c r="A4287" s="57"/>
      <c r="B4287" s="58"/>
      <c r="C4287" s="59" t="s">
        <v>5</v>
      </c>
      <c r="D4287" s="60" t="s">
        <v>66</v>
      </c>
      <c r="E4287" s="60"/>
      <c r="F4287" s="64"/>
      <c r="G4287" s="53"/>
      <c r="H4287" s="61"/>
      <c r="I4287" s="65"/>
      <c r="J4287" s="520">
        <f>'1st 1'!A5106</f>
        <v>0</v>
      </c>
      <c r="K4287" s="521"/>
      <c r="L4287" s="521"/>
      <c r="M4287" s="521"/>
      <c r="N4287" s="62"/>
      <c r="O4287" s="62"/>
      <c r="P4287" s="53"/>
      <c r="Q4287" s="53"/>
      <c r="R4287" s="53"/>
      <c r="S4287" s="63"/>
      <c r="T4287" s="55" t="s">
        <v>38</v>
      </c>
      <c r="U4287" s="56"/>
      <c r="V4287" s="56"/>
      <c r="W4287" s="56"/>
      <c r="X4287" s="56"/>
      <c r="Y4287" s="66">
        <f>'1st 1'!S76</f>
        <v>0</v>
      </c>
    </row>
    <row r="4288" spans="1:26" ht="18.75">
      <c r="A4288" s="57"/>
      <c r="B4288" s="58"/>
      <c r="C4288" s="59" t="s">
        <v>6</v>
      </c>
      <c r="D4288" s="60" t="s">
        <v>14</v>
      </c>
      <c r="E4288" s="58"/>
      <c r="F4288" s="67" t="s">
        <v>7</v>
      </c>
      <c r="G4288" s="68">
        <f>'1st 1'!B76</f>
        <v>0</v>
      </c>
      <c r="H4288" s="69"/>
      <c r="I4288" s="70"/>
      <c r="J4288" s="70"/>
      <c r="K4288" s="70"/>
      <c r="L4288" s="53"/>
      <c r="M4288" s="53"/>
      <c r="N4288" s="53"/>
      <c r="O4288" s="53"/>
      <c r="P4288" s="53"/>
      <c r="Q4288" s="53"/>
      <c r="R4288" s="53"/>
      <c r="V4288" s="53"/>
      <c r="W4288" s="53"/>
      <c r="X4288" s="53"/>
      <c r="Y4288" s="53"/>
    </row>
    <row r="4289" spans="1:26" ht="18.75">
      <c r="A4289" s="57"/>
      <c r="B4289" s="64"/>
      <c r="C4289" s="64"/>
      <c r="D4289" s="64"/>
      <c r="E4289" s="53"/>
      <c r="F4289" s="67" t="s">
        <v>8</v>
      </c>
      <c r="G4289" s="72">
        <f>'1st 1'!T76</f>
        <v>0</v>
      </c>
      <c r="H4289" s="69"/>
      <c r="I4289" s="70"/>
      <c r="J4289" s="70"/>
      <c r="K4289" s="70"/>
      <c r="L4289" s="53"/>
      <c r="M4289" s="53"/>
      <c r="N4289" s="53"/>
      <c r="O4289" s="53"/>
      <c r="P4289" s="53"/>
      <c r="Q4289" s="53"/>
      <c r="R4289" s="53"/>
      <c r="V4289" s="53"/>
      <c r="W4289" s="53"/>
      <c r="X4289" s="53"/>
      <c r="Y4289" s="53"/>
    </row>
    <row r="4290" spans="1:26" ht="18.75">
      <c r="A4290" s="57"/>
      <c r="B4290" s="64"/>
      <c r="C4290" s="64"/>
      <c r="D4290" s="64"/>
      <c r="E4290" s="53"/>
      <c r="F4290" s="67" t="s">
        <v>9</v>
      </c>
      <c r="G4290" s="72">
        <f>'1st 1'!U76</f>
        <v>0</v>
      </c>
      <c r="H4290" s="69"/>
      <c r="I4290" s="70"/>
      <c r="J4290" s="70"/>
      <c r="K4290" s="70"/>
      <c r="L4290" s="53"/>
      <c r="M4290" s="53"/>
      <c r="N4290" s="53"/>
      <c r="O4290" s="53"/>
      <c r="P4290" s="53"/>
      <c r="Q4290" s="53"/>
      <c r="R4290" s="53"/>
      <c r="V4290" s="53"/>
      <c r="W4290" s="53"/>
      <c r="X4290" s="53"/>
      <c r="Y4290" s="53"/>
    </row>
    <row r="4291" spans="1:26" ht="18.75">
      <c r="A4291" s="57"/>
      <c r="B4291" s="64"/>
      <c r="C4291" s="64"/>
      <c r="D4291" s="64"/>
      <c r="E4291" s="53"/>
      <c r="F4291" s="67" t="s">
        <v>10</v>
      </c>
      <c r="G4291" s="72">
        <f>'1st 1'!V76</f>
        <v>0</v>
      </c>
      <c r="H4291" s="69"/>
      <c r="I4291" s="73"/>
      <c r="J4291" s="73"/>
      <c r="K4291" s="73"/>
      <c r="L4291" s="53"/>
      <c r="M4291" s="53"/>
      <c r="N4291" s="53"/>
      <c r="O4291" s="53"/>
      <c r="P4291" s="53"/>
      <c r="Q4291" s="53"/>
      <c r="R4291" s="53"/>
      <c r="V4291" s="53"/>
      <c r="W4291" s="53"/>
      <c r="X4291" s="53"/>
      <c r="Y4291" s="53"/>
    </row>
    <row r="4292" spans="1:26" ht="21.75" customHeight="1" thickBot="1">
      <c r="A4292" s="522" t="s">
        <v>25</v>
      </c>
      <c r="B4292" s="522"/>
      <c r="C4292" s="523"/>
      <c r="D4292" s="523"/>
      <c r="E4292" s="523"/>
      <c r="F4292" s="523"/>
      <c r="G4292" s="523"/>
      <c r="H4292" s="523"/>
      <c r="I4292" s="523"/>
      <c r="J4292" s="523"/>
      <c r="K4292" s="523"/>
      <c r="L4292" s="524"/>
      <c r="M4292" s="524"/>
      <c r="N4292" s="524"/>
      <c r="O4292" s="524"/>
      <c r="P4292" s="524"/>
      <c r="Q4292" s="524"/>
      <c r="R4292" s="524"/>
      <c r="S4292" s="524"/>
      <c r="T4292" s="524"/>
      <c r="U4292" s="524"/>
      <c r="V4292" s="524"/>
      <c r="W4292" s="524"/>
      <c r="X4292" s="524"/>
      <c r="Y4292" s="524"/>
    </row>
    <row r="4293" spans="1:26" ht="19.5" customHeight="1" thickTop="1" thickBot="1">
      <c r="A4293" s="478" t="s">
        <v>42</v>
      </c>
      <c r="B4293" s="479"/>
      <c r="C4293" s="479"/>
      <c r="D4293" s="479"/>
      <c r="E4293" s="479"/>
      <c r="F4293" s="479"/>
      <c r="G4293" s="479"/>
      <c r="H4293" s="479"/>
      <c r="I4293" s="479"/>
      <c r="J4293" s="479"/>
      <c r="K4293" s="480"/>
      <c r="L4293" s="479" t="s">
        <v>43</v>
      </c>
      <c r="M4293" s="479"/>
      <c r="N4293" s="479"/>
      <c r="O4293" s="479"/>
      <c r="P4293" s="479"/>
      <c r="Q4293" s="479"/>
      <c r="R4293" s="479"/>
      <c r="S4293" s="479"/>
      <c r="T4293" s="479"/>
      <c r="U4293" s="506"/>
      <c r="V4293" s="507" t="s">
        <v>39</v>
      </c>
      <c r="W4293" s="508"/>
      <c r="X4293" s="508"/>
      <c r="Y4293" s="509"/>
      <c r="Z4293" s="510" t="s">
        <v>68</v>
      </c>
    </row>
    <row r="4294" spans="1:26" ht="19.5" thickTop="1" thickBot="1">
      <c r="A4294" s="74" t="s">
        <v>22</v>
      </c>
      <c r="B4294" s="75"/>
      <c r="C4294" s="76">
        <f>'1st 1'!C4</f>
        <v>101</v>
      </c>
      <c r="D4294" s="76">
        <f>'1st 2'!C4</f>
        <v>102</v>
      </c>
      <c r="E4294" s="76">
        <f>'1st 3'!C4</f>
        <v>103</v>
      </c>
      <c r="F4294" s="76">
        <f>'1st 4'!C4</f>
        <v>104</v>
      </c>
      <c r="G4294" s="76">
        <f>'1st 5'!C4</f>
        <v>105</v>
      </c>
      <c r="H4294" s="76">
        <f>'1st 6'!C4</f>
        <v>106</v>
      </c>
      <c r="I4294" s="511" t="s">
        <v>0</v>
      </c>
      <c r="J4294" s="511" t="s">
        <v>3</v>
      </c>
      <c r="K4294" s="512" t="s">
        <v>2</v>
      </c>
      <c r="L4294" s="76">
        <f>'2nd 1'!C4</f>
        <v>107</v>
      </c>
      <c r="M4294" s="76">
        <f>'2nd 2'!C4</f>
        <v>108</v>
      </c>
      <c r="N4294" s="76">
        <f>'2nd 3'!C4</f>
        <v>109</v>
      </c>
      <c r="O4294" s="76">
        <f>'2nd 4'!C4</f>
        <v>110</v>
      </c>
      <c r="P4294" s="76">
        <f>'2nd 5'!C4</f>
        <v>111</v>
      </c>
      <c r="Q4294" s="76">
        <f>'2nd 6'!C4</f>
        <v>112</v>
      </c>
      <c r="R4294" s="76">
        <f>'2nd 7'!C4</f>
        <v>0</v>
      </c>
      <c r="S4294" s="429" t="s">
        <v>0</v>
      </c>
      <c r="T4294" s="429" t="s">
        <v>3</v>
      </c>
      <c r="U4294" s="431" t="s">
        <v>2</v>
      </c>
      <c r="V4294" s="492" t="s">
        <v>29</v>
      </c>
      <c r="W4294" s="493" t="s">
        <v>0</v>
      </c>
      <c r="X4294" s="494" t="s">
        <v>3</v>
      </c>
      <c r="Y4294" s="495" t="s">
        <v>2</v>
      </c>
      <c r="Z4294" s="510"/>
    </row>
    <row r="4295" spans="1:26" ht="64.5" customHeight="1" thickTop="1" thickBot="1">
      <c r="A4295" s="77" t="s">
        <v>63</v>
      </c>
      <c r="B4295" s="78"/>
      <c r="C4295" s="114" t="str">
        <f>'1st 1'!C6</f>
        <v>Drawing-1</v>
      </c>
      <c r="D4295" s="114" t="str">
        <f>'1st 2'!C6</f>
        <v>Sketch-1</v>
      </c>
      <c r="E4295" s="114" t="str">
        <f>'1st 3'!C6</f>
        <v>Parspective-1</v>
      </c>
      <c r="F4295" s="114" t="str">
        <f>'1st 4'!C6</f>
        <v>Study and Composition-1</v>
      </c>
      <c r="G4295" s="114" t="str">
        <f>'1st 5'!C6</f>
        <v>History of Civilization-1</v>
      </c>
      <c r="H4295" s="114" t="str">
        <f>'1st 6'!C6</f>
        <v>Nazrul Studies</v>
      </c>
      <c r="I4295" s="481"/>
      <c r="J4295" s="481"/>
      <c r="K4295" s="482"/>
      <c r="L4295" s="114" t="str">
        <f>'2nd 1'!C6</f>
        <v>Drawing-2</v>
      </c>
      <c r="M4295" s="114" t="str">
        <f>'2nd 2'!C6</f>
        <v>Sketch-2</v>
      </c>
      <c r="N4295" s="114" t="str">
        <f>'2nd 3'!C6</f>
        <v>Perspective- 2</v>
      </c>
      <c r="O4295" s="114" t="str">
        <f>'2nd 4'!C6</f>
        <v>Basic Design</v>
      </c>
      <c r="P4295" s="114" t="str">
        <f>'2nd 5'!C6</f>
        <v xml:space="preserve"> Study &amp; composition 2</v>
      </c>
      <c r="Q4295" s="114" t="str">
        <f>'2nd 6'!C6</f>
        <v>History of Civilization -2</v>
      </c>
      <c r="R4295" s="114">
        <f>'2nd 7'!C6</f>
        <v>0</v>
      </c>
      <c r="S4295" s="429"/>
      <c r="T4295" s="429"/>
      <c r="U4295" s="431"/>
      <c r="V4295" s="492"/>
      <c r="W4295" s="493"/>
      <c r="X4295" s="493"/>
      <c r="Y4295" s="495"/>
      <c r="Z4295" s="510"/>
    </row>
    <row r="4296" spans="1:26" ht="18.75" thickTop="1">
      <c r="A4296" s="77" t="s">
        <v>12</v>
      </c>
      <c r="B4296" s="78"/>
      <c r="C4296" s="80">
        <f>'1st 1'!G4</f>
        <v>3</v>
      </c>
      <c r="D4296" s="80">
        <f>'1st 2'!G4</f>
        <v>1.5</v>
      </c>
      <c r="E4296" s="80">
        <f>'1st 3'!G4</f>
        <v>3</v>
      </c>
      <c r="F4296" s="80">
        <f>'1st 4'!G4</f>
        <v>3</v>
      </c>
      <c r="G4296" s="80">
        <f>'1st 5'!G4</f>
        <v>1.5</v>
      </c>
      <c r="H4296" s="80">
        <f>'1st 6'!G4</f>
        <v>3</v>
      </c>
      <c r="I4296" s="481"/>
      <c r="J4296" s="481"/>
      <c r="K4296" s="513"/>
      <c r="L4296" s="80">
        <f>'2nd 1'!G4</f>
        <v>3</v>
      </c>
      <c r="M4296" s="80">
        <f>'2nd 2'!G4</f>
        <v>1.5</v>
      </c>
      <c r="N4296" s="80">
        <f>'2nd 3'!G4</f>
        <v>3</v>
      </c>
      <c r="O4296" s="80">
        <f>'2nd 4'!G4</f>
        <v>1.5</v>
      </c>
      <c r="P4296" s="80">
        <f>'2nd 5'!G4</f>
        <v>3</v>
      </c>
      <c r="Q4296" s="80">
        <f>'2nd 6'!G4</f>
        <v>3</v>
      </c>
      <c r="R4296" s="80">
        <f>'2nd 7'!G4</f>
        <v>0</v>
      </c>
      <c r="S4296" s="430"/>
      <c r="T4296" s="430"/>
      <c r="U4296" s="432"/>
      <c r="V4296" s="468"/>
      <c r="W4296" s="471"/>
      <c r="X4296" s="471"/>
      <c r="Y4296" s="422"/>
      <c r="Z4296" s="510"/>
    </row>
    <row r="4297" spans="1:26" ht="16.5" customHeight="1">
      <c r="A4297" s="77" t="s">
        <v>11</v>
      </c>
      <c r="B4297" s="78"/>
      <c r="C4297" s="80">
        <v>100</v>
      </c>
      <c r="D4297" s="80">
        <v>100</v>
      </c>
      <c r="E4297" s="80">
        <v>100</v>
      </c>
      <c r="F4297" s="80">
        <v>100</v>
      </c>
      <c r="G4297" s="80">
        <v>100</v>
      </c>
      <c r="H4297" s="80">
        <v>100</v>
      </c>
      <c r="I4297" s="496">
        <f>(C4301*C4296)+(D4301*D4296)+(E4301*E4296)+(F4301*F4296)+(G4301*G4296)+(H4301*H4296)</f>
        <v>0</v>
      </c>
      <c r="J4297" s="82"/>
      <c r="K4297" s="83" t="str">
        <f>IF(J4298&gt;=4,"A+",IF(J4298&gt;=3.75,"A",IF(J4298&gt;=3.5,"A-",IF(J4298&gt;=3.25,"B+",IF(J4298&gt;=3,"B",IF(J4298&gt;=2.75,"B-",IF(J4298&gt;=2.5,"C+",IF(J4298&gt;=2,"C","F"))))))))</f>
        <v>F</v>
      </c>
      <c r="L4297" s="81">
        <v>100</v>
      </c>
      <c r="M4297" s="80">
        <v>100</v>
      </c>
      <c r="N4297" s="80">
        <v>100</v>
      </c>
      <c r="O4297" s="80">
        <v>100</v>
      </c>
      <c r="P4297" s="80">
        <v>100</v>
      </c>
      <c r="Q4297" s="80">
        <v>100</v>
      </c>
      <c r="R4297" s="80">
        <v>100</v>
      </c>
      <c r="S4297" s="465">
        <f>(L4301*L4296)+(M4301*M4296)+(N4301*N4296)+(O4301*O4296)+(P4301*P4296)+(Q4301*Q4296)+(R4301*R4296)</f>
        <v>0</v>
      </c>
      <c r="T4297" s="84"/>
      <c r="U4297" s="85" t="str">
        <f>IF(T4298&gt;=4,"A+",IF(T4298&gt;=3.75,"A",IF(T4298&gt;=3.5,"A-",IF(T4298&gt;=3.25,"B+",IF(T4298&gt;=3,"B",IF(T4298&gt;=2.75,"B-",IF(T4298&gt;=2.5,"C+",IF(T4298&gt;=2,"C","F"))))))))</f>
        <v>F</v>
      </c>
      <c r="V4297" s="498">
        <f>IF((C4301+C4303)=0,0,C4296)+IF((D4301+D4303)=0,0,D4296)+IF((E4301+E4303)=0,0,E4296)+IF((F4301+F4303)=0,0,F4296)+IF((G4301+G4303)=0,0,G4296)+IF((H4301+H4303)=0,0,H4296)+IF((L4301+L4303)=0,0,L4296)+IF((M4301+M4303)=0,0,M4296)+IF((N4301+N4303)=0,0,N4296)+IF((O4301+O4303)=0,0,O4296)+IF((P4301+P4303)=0,0,P4296)+IF((Q4301+Q4303)=0,0,Q4296)+IF((R4301+R4303)=0,0,R4296)+IF(C4346=0,0,1.5)</f>
        <v>0</v>
      </c>
      <c r="W4297" s="415">
        <f>I4297+S4297+(C4346*1.5)</f>
        <v>0</v>
      </c>
      <c r="X4297" s="503">
        <f>IF(S4297&gt;0,(W4297/31.5),J4298)</f>
        <v>0</v>
      </c>
      <c r="Y4297" s="154" t="str">
        <f>IF(X4297&gt;=4,"A+",IF(X4297&gt;=3.75,"A",IF(X4297&gt;=3.5,"A-",IF(X4297&gt;=3.25,"B+",IF(X4297&gt;=3,"B",IF(X4297&gt;=2.75,"B-",IF(X4297&gt;=2.5,"C+",IF(X4297&gt;=2,"C","F"))))))))</f>
        <v>F</v>
      </c>
      <c r="Z4297" s="510"/>
    </row>
    <row r="4298" spans="1:26" ht="18">
      <c r="A4298" s="77" t="s">
        <v>28</v>
      </c>
      <c r="B4298" s="86"/>
      <c r="C4298" s="87">
        <f>'1st 1'!C76</f>
        <v>0</v>
      </c>
      <c r="D4298" s="87">
        <f>'1st 2'!C76</f>
        <v>0</v>
      </c>
      <c r="E4298" s="87">
        <f>'1st 3'!C76</f>
        <v>0</v>
      </c>
      <c r="F4298" s="87">
        <f>'1st 4'!C76</f>
        <v>0</v>
      </c>
      <c r="G4298" s="87">
        <f>'1st 5'!C76</f>
        <v>0</v>
      </c>
      <c r="H4298" s="87">
        <f>'1st 6'!C76</f>
        <v>0</v>
      </c>
      <c r="I4298" s="497"/>
      <c r="J4298" s="485">
        <f>I4297/(C4296+D4296+E4296+F4296+G4296+H4296)</f>
        <v>0</v>
      </c>
      <c r="K4298" s="88"/>
      <c r="L4298" s="89">
        <f>'2nd 1'!C76</f>
        <v>0</v>
      </c>
      <c r="M4298" s="87">
        <f>'2nd 2'!C76</f>
        <v>0</v>
      </c>
      <c r="N4298" s="87">
        <f>'2nd 3'!C76</f>
        <v>0</v>
      </c>
      <c r="O4298" s="87">
        <f>'2nd 4'!C76</f>
        <v>0</v>
      </c>
      <c r="P4298" s="87">
        <f>'2nd 5'!C76</f>
        <v>0</v>
      </c>
      <c r="Q4298" s="87">
        <f>'2nd 6'!C76</f>
        <v>0</v>
      </c>
      <c r="R4298" s="87">
        <f>'2nd 7'!C76</f>
        <v>0</v>
      </c>
      <c r="S4298" s="457"/>
      <c r="T4298" s="485">
        <f>S4297/(L4296+M4296+N4296+O4296+P4296+Q4296+R4296)</f>
        <v>0</v>
      </c>
      <c r="U4298" s="90"/>
      <c r="V4298" s="499"/>
      <c r="W4298" s="501"/>
      <c r="X4298" s="453"/>
      <c r="Y4298" s="487">
        <f>IF(S4297&gt;0,(IF(X4297&gt;=2.5,Y4297,IF(X4297&gt;=2.25,"C",IF(X4297&gt;=2,"D","F")))),K4299)</f>
        <v>0</v>
      </c>
      <c r="Z4298" s="510"/>
    </row>
    <row r="4299" spans="1:26" ht="16.5" customHeight="1">
      <c r="A4299" s="423" t="s">
        <v>26</v>
      </c>
      <c r="B4299" s="91" t="s">
        <v>60</v>
      </c>
      <c r="C4299" s="87">
        <f>'1st 1'!J76</f>
        <v>0</v>
      </c>
      <c r="D4299" s="87">
        <f>'1st 2'!J76</f>
        <v>0</v>
      </c>
      <c r="E4299" s="87">
        <f>'1st 3'!J76</f>
        <v>0</v>
      </c>
      <c r="F4299" s="87">
        <f>'1st 4'!J76</f>
        <v>0</v>
      </c>
      <c r="G4299" s="87">
        <f>'1st 5'!J76</f>
        <v>0</v>
      </c>
      <c r="H4299" s="87">
        <f>'1st 6'!J76</f>
        <v>0</v>
      </c>
      <c r="I4299" s="497"/>
      <c r="J4299" s="505"/>
      <c r="K4299" s="489">
        <f>IF(J4298&gt;=2.5,K4297,IF(J4298&gt;=2.25,"C",IF(J4298&gt;=2,"D",IF(J4298=0,0,"F"))))</f>
        <v>0</v>
      </c>
      <c r="L4299" s="89">
        <f>'2nd 1'!J76</f>
        <v>0</v>
      </c>
      <c r="M4299" s="87">
        <f>'2nd 2'!J76</f>
        <v>0</v>
      </c>
      <c r="N4299" s="87">
        <f>'2nd 3'!J76</f>
        <v>0</v>
      </c>
      <c r="O4299" s="87">
        <f>'2nd 4'!J76</f>
        <v>0</v>
      </c>
      <c r="P4299" s="87">
        <f>'2nd 5'!J76</f>
        <v>0</v>
      </c>
      <c r="Q4299" s="87">
        <f>'2nd 6'!J76</f>
        <v>0</v>
      </c>
      <c r="R4299" s="87">
        <f>'2nd 7'!J76</f>
        <v>0</v>
      </c>
      <c r="S4299" s="457"/>
      <c r="T4299" s="486"/>
      <c r="U4299" s="442">
        <f>IF(T4298&gt;=2.5,U4297,IF(T4298&gt;=2.25,"C",IF(T4298&gt;=2,"D",IF(T4298=0,0,"F"))))</f>
        <v>0</v>
      </c>
      <c r="V4299" s="499"/>
      <c r="W4299" s="501"/>
      <c r="X4299" s="453"/>
      <c r="Y4299" s="488"/>
      <c r="Z4299" s="510"/>
    </row>
    <row r="4300" spans="1:26" ht="16.5" customHeight="1">
      <c r="A4300" s="424"/>
      <c r="B4300" s="91" t="s">
        <v>67</v>
      </c>
      <c r="C4300" s="115">
        <f>'1st 1'!K76</f>
        <v>0</v>
      </c>
      <c r="D4300" s="115">
        <f>'1st 2'!K76</f>
        <v>0</v>
      </c>
      <c r="E4300" s="115">
        <f>'1st 3'!K76</f>
        <v>0</v>
      </c>
      <c r="F4300" s="115">
        <f>'1st 4'!K76</f>
        <v>0</v>
      </c>
      <c r="G4300" s="115">
        <f>'1st 5'!K76</f>
        <v>0</v>
      </c>
      <c r="H4300" s="115">
        <f>'1st 6'!K76</f>
        <v>0</v>
      </c>
      <c r="I4300" s="497"/>
      <c r="J4300" s="505"/>
      <c r="K4300" s="490"/>
      <c r="L4300" s="116">
        <f>'2nd 1'!K76</f>
        <v>0</v>
      </c>
      <c r="M4300" s="115">
        <f>'2nd 2'!K76</f>
        <v>0</v>
      </c>
      <c r="N4300" s="115">
        <f>'2nd 3'!K76</f>
        <v>0</v>
      </c>
      <c r="O4300" s="115">
        <f>'2nd 4'!K76</f>
        <v>0</v>
      </c>
      <c r="P4300" s="115">
        <f>'2nd 5'!K76</f>
        <v>0</v>
      </c>
      <c r="Q4300" s="115">
        <f>'2nd 6'!K76</f>
        <v>0</v>
      </c>
      <c r="R4300" s="115">
        <f>'2nd 7'!K76</f>
        <v>0</v>
      </c>
      <c r="S4300" s="457"/>
      <c r="T4300" s="486"/>
      <c r="U4300" s="491"/>
      <c r="V4300" s="499"/>
      <c r="W4300" s="501"/>
      <c r="X4300" s="453"/>
      <c r="Y4300" s="488"/>
      <c r="Z4300" s="510"/>
    </row>
    <row r="4301" spans="1:26" ht="18">
      <c r="A4301" s="424"/>
      <c r="B4301" s="91" t="s">
        <v>1</v>
      </c>
      <c r="C4301" s="87">
        <f>'1st 1'!M76</f>
        <v>0</v>
      </c>
      <c r="D4301" s="87">
        <f>'1st 2'!M76</f>
        <v>0</v>
      </c>
      <c r="E4301" s="87">
        <f>'1st 3'!M76</f>
        <v>0</v>
      </c>
      <c r="F4301" s="87">
        <f>'1st 4'!M76</f>
        <v>0</v>
      </c>
      <c r="G4301" s="87">
        <f>'1st 5'!M76</f>
        <v>0</v>
      </c>
      <c r="H4301" s="87">
        <f>'1st 6'!M76</f>
        <v>0</v>
      </c>
      <c r="I4301" s="497"/>
      <c r="J4301" s="505"/>
      <c r="K4301" s="92"/>
      <c r="L4301" s="89">
        <f>'2nd 1'!M76</f>
        <v>0</v>
      </c>
      <c r="M4301" s="87">
        <f>'2nd 2'!M76</f>
        <v>0</v>
      </c>
      <c r="N4301" s="87">
        <f>'2nd 3'!M76</f>
        <v>0</v>
      </c>
      <c r="O4301" s="87">
        <f>'2nd 4'!M76</f>
        <v>0</v>
      </c>
      <c r="P4301" s="87">
        <f>'2nd 5'!M76</f>
        <v>0</v>
      </c>
      <c r="Q4301" s="87">
        <f>'2nd 6'!M76</f>
        <v>0</v>
      </c>
      <c r="R4301" s="87">
        <f>'2nd 7'!M76</f>
        <v>0</v>
      </c>
      <c r="S4301" s="457"/>
      <c r="T4301" s="486"/>
      <c r="U4301" s="93"/>
      <c r="V4301" s="499"/>
      <c r="W4301" s="501"/>
      <c r="X4301" s="453"/>
      <c r="Y4301" s="155"/>
      <c r="Z4301" s="510"/>
    </row>
    <row r="4302" spans="1:26" ht="17.25" customHeight="1" thickBot="1">
      <c r="A4302" s="424"/>
      <c r="B4302" s="94" t="s">
        <v>2</v>
      </c>
      <c r="C4302" s="95">
        <f>'1st 1'!L76</f>
        <v>0</v>
      </c>
      <c r="D4302" s="95">
        <f>'1st 2'!L76</f>
        <v>0</v>
      </c>
      <c r="E4302" s="95">
        <f>'1st 3'!L76</f>
        <v>0</v>
      </c>
      <c r="F4302" s="95">
        <f>'1st 4'!L76</f>
        <v>0</v>
      </c>
      <c r="G4302" s="95">
        <f>'1st 5'!L76</f>
        <v>0</v>
      </c>
      <c r="H4302" s="95">
        <f>'1st 6'!L76</f>
        <v>0</v>
      </c>
      <c r="I4302" s="472"/>
      <c r="J4302" s="96"/>
      <c r="K4302" s="88"/>
      <c r="L4302" s="97">
        <f>'2nd 1'!L76</f>
        <v>0</v>
      </c>
      <c r="M4302" s="95">
        <f>'2nd 2'!L76</f>
        <v>0</v>
      </c>
      <c r="N4302" s="95">
        <f>'2nd 3'!L76</f>
        <v>0</v>
      </c>
      <c r="O4302" s="95">
        <f>'2nd 4'!L76</f>
        <v>0</v>
      </c>
      <c r="P4302" s="95">
        <f>'2nd 5'!L76</f>
        <v>0</v>
      </c>
      <c r="Q4302" s="95">
        <f>'2nd 6'!L76</f>
        <v>0</v>
      </c>
      <c r="R4302" s="95">
        <f>'2nd 7'!L76</f>
        <v>0</v>
      </c>
      <c r="S4302" s="457"/>
      <c r="T4302" s="98"/>
      <c r="U4302" s="90"/>
      <c r="V4302" s="500"/>
      <c r="W4302" s="502"/>
      <c r="X4302" s="504"/>
      <c r="Y4302" s="156"/>
      <c r="Z4302" s="510"/>
    </row>
    <row r="4303" spans="1:26" ht="18.75" thickTop="1">
      <c r="A4303" s="413" t="s">
        <v>127</v>
      </c>
      <c r="B4303" s="91" t="s">
        <v>1</v>
      </c>
      <c r="C4303" s="87">
        <f>'1st 1'!N76</f>
        <v>0</v>
      </c>
      <c r="D4303" s="87">
        <f>'1st 2'!N76</f>
        <v>0</v>
      </c>
      <c r="E4303" s="87">
        <f>'1st 3'!N76</f>
        <v>0</v>
      </c>
      <c r="F4303" s="87">
        <f>'1st 4'!N76</f>
        <v>0</v>
      </c>
      <c r="G4303" s="87">
        <f>'1st 5'!N76</f>
        <v>0</v>
      </c>
      <c r="H4303" s="87">
        <f>'1st 6'!N76</f>
        <v>0</v>
      </c>
      <c r="I4303" s="530">
        <f>(C4303*C4296)+(D4303*D4296)+(E4303*E4296)+(F4303*F4296)+(G4303*G4296)+(H4303*H4296)</f>
        <v>0</v>
      </c>
      <c r="J4303" s="417">
        <f>IF(C4303&gt;0,(C4301*C4296),0)+IF(D4303&gt;0,(D4301*D4296),0)+IF(E4303&gt;0,(E4301*E4296),0)+IF(F4303&gt;0,(F4301*F4296),0)+IF(G4303&gt;0,(G4301*G4296),0)+IF(H4303&gt;0,(H4301*H4296),0)</f>
        <v>0</v>
      </c>
      <c r="K4303" s="473">
        <f>IF(C4303&gt;C4301,((C4303*C4296)-(C4301*C4296)),0)+IF(D4303&gt;D4301,((D4303*D4296)-(D4301*D4296)),0)+IF(E4303&gt;E4301,((E4303*E4296)-(E4301*E4296)),0)+IF(F4303&gt;F4301,((F4303*F4296)-(F4301*F4296)),0)+IF(G4303&gt;G4301,((G4303*G4296)-(G4301*G4296)),0)+IF(H4303&gt;H4301,((H4303*H4296)-(H4301*H4296)),0)</f>
        <v>0</v>
      </c>
      <c r="L4303" s="89">
        <f>'2nd 1'!N76</f>
        <v>0</v>
      </c>
      <c r="M4303" s="87">
        <f>'2nd 2'!N76</f>
        <v>0</v>
      </c>
      <c r="N4303" s="87">
        <f>'2nd 3'!N76</f>
        <v>0</v>
      </c>
      <c r="O4303" s="87">
        <f>'2nd 4'!N76</f>
        <v>0</v>
      </c>
      <c r="P4303" s="87">
        <f>'2nd 5'!N76</f>
        <v>0</v>
      </c>
      <c r="Q4303" s="87">
        <f>'2nd 6'!N76</f>
        <v>0</v>
      </c>
      <c r="R4303" s="87">
        <f>'2nd 7'!N76</f>
        <v>0</v>
      </c>
      <c r="S4303" s="401">
        <f>(L4303*L4296)+(M4303*M4296)+(N4303*N4296)+(O4303*O4296)+(P4303*P4296)+(Q4303*Q4296)+(R4303*R4296)</f>
        <v>0</v>
      </c>
      <c r="T4303" s="417">
        <f>IF(L4303&gt;0,(L4301*L4296),0)+IF(M4303&gt;0,(M4301*M4296),0)+IF(N4303&gt;0,(N4301*N4296),0)+IF(O4303&gt;0,(O4301*O4296),0)+IF(P4303&gt;0,(P4301*P4296),0)+IF(Q4303&gt;0,(Q4301*Q4296),0)+IF(R4303&gt;0,(R4301*R4296),0)</f>
        <v>0</v>
      </c>
      <c r="U4303" s="399">
        <f>IF(L4303&gt;L4301,((L4303*L4296)-(L4301*L4296)),0)+IF(M4303&gt;M4301,((M4303*M4296)-(M4301*M4296)),0)+IF(N4303&gt;N4301,((N4303*N4296)-(N4301*N4296)),0)+IF(O4303&gt;O4301,((O4303*O4296)-(O4301*O4296)),0)+IF(P4303&gt;P4301,((P4303*P4296)-(P4301*P4296)),0)+IF(Q4303&gt;Q4301,((Q4303*Q4296)-(Q4301*Q4296)),0)+IF(R4303&gt;R4301,((R4303*R4296)-(R4301*R4296)),0)</f>
        <v>0</v>
      </c>
      <c r="V4303" s="401">
        <f>I4303+S4303</f>
        <v>0</v>
      </c>
      <c r="W4303" s="436">
        <f>J4303+T4303</f>
        <v>0</v>
      </c>
      <c r="X4303" s="526">
        <f>K4303+U4303</f>
        <v>0</v>
      </c>
      <c r="Y4303" s="527"/>
      <c r="Z4303" s="510"/>
    </row>
    <row r="4304" spans="1:26" ht="15.75" customHeight="1" thickBot="1">
      <c r="A4304" s="414"/>
      <c r="B4304" s="157" t="s">
        <v>23</v>
      </c>
      <c r="C4304" s="178" t="str">
        <f>'1st 1'!O76</f>
        <v/>
      </c>
      <c r="D4304" s="178" t="str">
        <f>'1st 2'!O76</f>
        <v/>
      </c>
      <c r="E4304" s="178" t="str">
        <f>'1st 3'!O76</f>
        <v/>
      </c>
      <c r="F4304" s="178" t="str">
        <f>'1st 4'!O76</f>
        <v/>
      </c>
      <c r="G4304" s="178" t="str">
        <f>'1st 5'!O76</f>
        <v/>
      </c>
      <c r="H4304" s="178" t="str">
        <f>'1st 6'!O76</f>
        <v/>
      </c>
      <c r="I4304" s="472"/>
      <c r="J4304" s="472"/>
      <c r="K4304" s="474"/>
      <c r="L4304" s="179" t="str">
        <f>'2nd 1'!O76</f>
        <v/>
      </c>
      <c r="M4304" s="178" t="str">
        <f>'2nd 2'!O76</f>
        <v/>
      </c>
      <c r="N4304" s="178" t="str">
        <f>'2nd 3'!O76</f>
        <v/>
      </c>
      <c r="O4304" s="178" t="str">
        <f>'2nd 4'!O76</f>
        <v/>
      </c>
      <c r="P4304" s="178" t="str">
        <f>'2nd 5'!O76</f>
        <v/>
      </c>
      <c r="Q4304" s="178" t="str">
        <f>'2nd 6'!O76</f>
        <v/>
      </c>
      <c r="R4304" s="178" t="str">
        <f>'2nd 7'!O76</f>
        <v/>
      </c>
      <c r="S4304" s="475"/>
      <c r="T4304" s="420"/>
      <c r="U4304" s="400"/>
      <c r="V4304" s="402"/>
      <c r="W4304" s="437"/>
      <c r="X4304" s="528"/>
      <c r="Y4304" s="529"/>
      <c r="Z4304" s="510"/>
    </row>
    <row r="4305" spans="1:28" ht="21" customHeight="1" thickTop="1" thickBot="1">
      <c r="A4305" s="435" t="s">
        <v>30</v>
      </c>
      <c r="B4305" s="435"/>
      <c r="C4305" s="435"/>
      <c r="D4305" s="435"/>
      <c r="E4305" s="435"/>
      <c r="F4305" s="435"/>
      <c r="G4305" s="435"/>
      <c r="H4305" s="435"/>
      <c r="I4305" s="435"/>
      <c r="J4305" s="435"/>
      <c r="K4305" s="435"/>
      <c r="L4305" s="435"/>
      <c r="M4305" s="435"/>
      <c r="N4305" s="435"/>
      <c r="O4305" s="435"/>
      <c r="P4305" s="435"/>
      <c r="Q4305" s="435"/>
      <c r="R4305" s="435"/>
      <c r="S4305" s="435"/>
      <c r="T4305" s="435"/>
      <c r="U4305" s="435"/>
      <c r="V4305" s="435"/>
      <c r="W4305" s="435"/>
      <c r="X4305" s="435"/>
      <c r="Y4305" s="435"/>
      <c r="Z4305" s="510"/>
    </row>
    <row r="4306" spans="1:28" ht="19.5" customHeight="1" thickTop="1" thickBot="1">
      <c r="A4306" s="478" t="s">
        <v>44</v>
      </c>
      <c r="B4306" s="479"/>
      <c r="C4306" s="479"/>
      <c r="D4306" s="479"/>
      <c r="E4306" s="479"/>
      <c r="F4306" s="479"/>
      <c r="G4306" s="479"/>
      <c r="H4306" s="479"/>
      <c r="I4306" s="479"/>
      <c r="J4306" s="479"/>
      <c r="K4306" s="506"/>
      <c r="L4306" s="425" t="s">
        <v>45</v>
      </c>
      <c r="M4306" s="426"/>
      <c r="N4306" s="426"/>
      <c r="O4306" s="426"/>
      <c r="P4306" s="426"/>
      <c r="Q4306" s="426"/>
      <c r="R4306" s="426"/>
      <c r="S4306" s="426"/>
      <c r="T4306" s="426"/>
      <c r="U4306" s="426"/>
      <c r="V4306" s="160"/>
      <c r="W4306" s="428" t="s">
        <v>39</v>
      </c>
      <c r="X4306" s="428"/>
      <c r="Y4306" s="161"/>
      <c r="Z4306" s="510"/>
    </row>
    <row r="4307" spans="1:28" ht="17.25" customHeight="1" thickTop="1">
      <c r="A4307" s="99" t="s">
        <v>22</v>
      </c>
      <c r="B4307" s="100"/>
      <c r="C4307" s="101">
        <f>'3rd 1'!B4</f>
        <v>201</v>
      </c>
      <c r="D4307" s="101">
        <f>'3rd 2'!B4</f>
        <v>202</v>
      </c>
      <c r="E4307" s="101">
        <f>'3rd 3'!B4</f>
        <v>203</v>
      </c>
      <c r="F4307" s="101">
        <f>'3rd 4'!B4</f>
        <v>204</v>
      </c>
      <c r="G4307" s="101">
        <f>'3rd 5'!B4</f>
        <v>205</v>
      </c>
      <c r="H4307" s="101">
        <f>'3rd 6'!B4</f>
        <v>0</v>
      </c>
      <c r="I4307" s="430" t="s">
        <v>0</v>
      </c>
      <c r="J4307" s="430" t="s">
        <v>3</v>
      </c>
      <c r="K4307" s="432" t="s">
        <v>2</v>
      </c>
      <c r="L4307" s="101">
        <f>'4th 1'!B4</f>
        <v>206</v>
      </c>
      <c r="M4307" s="101">
        <f>'4th 2'!B4</f>
        <v>207</v>
      </c>
      <c r="N4307" s="101">
        <f>'4th 3'!B4</f>
        <v>208</v>
      </c>
      <c r="O4307" s="101">
        <f>'4th 4'!B4</f>
        <v>209</v>
      </c>
      <c r="P4307" s="101">
        <f>'4th 5'!B4</f>
        <v>210</v>
      </c>
      <c r="Q4307" s="101">
        <f>'4th 6'!B4</f>
        <v>211</v>
      </c>
      <c r="R4307" s="101">
        <f>'4th 7'!B4</f>
        <v>0</v>
      </c>
      <c r="S4307" s="429" t="s">
        <v>0</v>
      </c>
      <c r="T4307" s="429" t="s">
        <v>3</v>
      </c>
      <c r="U4307" s="431" t="s">
        <v>2</v>
      </c>
      <c r="V4307" s="433" t="s">
        <v>62</v>
      </c>
      <c r="W4307" s="434"/>
      <c r="X4307" s="434"/>
      <c r="Y4307" s="162" t="str">
        <f>IF(X4308&gt;=4,"A+",IF(X4308&gt;=3.75,"A",IF(X4308&gt;=3.5,"A-",IF(X4308&gt;=3.25,"B+",IF(X4308&gt;=3,"B",IF(X4308&gt;=2.75,"B-",IF(X4308&gt;=2.5,"C+",IF(X4308&gt;=2,"C","F"))))))))</f>
        <v>F</v>
      </c>
      <c r="Z4307" s="510"/>
    </row>
    <row r="4308" spans="1:28" ht="63.75" customHeight="1">
      <c r="A4308" s="77" t="s">
        <v>63</v>
      </c>
      <c r="B4308" s="86"/>
      <c r="C4308" s="79">
        <f>IF('3rd 1'!C76&gt;0,'3rd 1'!D6,IF('3rd 1'!K76&gt;0,'3rd 1'!L6,IF('3rd 1'!S76&gt;0,'3rd 1'!T6,0)))</f>
        <v>0</v>
      </c>
      <c r="D4308" s="79">
        <f>IF('3rd 2'!C76&gt;0,'3rd 2'!D6,IF('3rd 2'!K76&gt;0,'3rd 2'!L6,IF('3rd 2'!S76&gt;0,'3rd 2'!T6,0)))</f>
        <v>0</v>
      </c>
      <c r="E4308" s="79">
        <f>IF('3rd 3'!C76&gt;0,'3rd 3'!D6,IF('3rd 3'!K76&gt;0,'3rd 3'!L6,IF('3rd 3'!S76&gt;0,'3rd 3'!T6,0)))</f>
        <v>0</v>
      </c>
      <c r="F4308" s="79">
        <f>IF('3rd 4'!C76&gt;0,'3rd 4'!D6,IF('3rd 4'!K76&gt;0,'3rd 4'!L6,IF('3rd 4'!S76&gt;0,'3rd 4'!T6,0)))</f>
        <v>0</v>
      </c>
      <c r="G4308" s="79">
        <f>IF('3rd 5'!C76&gt;0,'3rd 5'!D6,IF('3rd 5'!K76&gt;0,'3rd 5'!L6,IF('3rd 5'!S76&gt;0,'3rd 5'!T6,0)))</f>
        <v>0</v>
      </c>
      <c r="H4308" s="79">
        <f>IF('3rd 6'!C76&gt;0,'3rd 6'!D6,IF('3rd 6'!K76&gt;0,'3rd 6'!L6,IF('3rd 6'!S76&gt;0,'3rd 6'!T6,0)))</f>
        <v>0</v>
      </c>
      <c r="I4308" s="481"/>
      <c r="J4308" s="481"/>
      <c r="K4308" s="482"/>
      <c r="L4308" s="79">
        <f>IF('4th 1'!C76&gt;0,'4th 1'!D6,IF('4th 1'!K76&gt;0,'4th 1'!L6,IF('4th 1'!S76&gt;0,'4th 1'!T6,0)))</f>
        <v>0</v>
      </c>
      <c r="M4308" s="79">
        <f>IF('4th 2'!C76&gt;0,'4th 2'!D6,IF('4th 2'!K76&gt;0,'4th 2'!L6,IF('4th 2'!S76&gt;0,'4th 2'!T6,0)))</f>
        <v>0</v>
      </c>
      <c r="N4308" s="79">
        <f>IF('4th 3'!C76&gt;0,'4th 3'!D6,IF('4th 3'!K76&gt;0,'4th 3'!L6,IF('4th 3'!S76&gt;0,'4th 3'!T6,0)))</f>
        <v>0</v>
      </c>
      <c r="O4308" s="79">
        <f>IF('4th 4'!C76&gt;0,'4th 4'!D6,IF('4th 4'!K76&gt;0,'4th 4'!L6,IF('4th 4'!S76&gt;0,'4th 4'!T6,0)))</f>
        <v>0</v>
      </c>
      <c r="P4308" s="79">
        <f>IF('4th 5'!C76&gt;0,'4th 5'!D6,IF('4th 5'!K76&gt;0,'4th 5'!L6,IF('4th 5'!S76&gt;0,'4th 5'!T6,0)))</f>
        <v>0</v>
      </c>
      <c r="Q4308" s="79">
        <f>IF('4th 6'!C76&gt;0,'4th 6'!D6,IF('4th 6'!K76&gt;0,'4th 6'!L6,IF('4th 6'!S76&gt;0,'4th 6'!T6,0)))</f>
        <v>0</v>
      </c>
      <c r="R4308" s="79">
        <f>IF('4th 7'!C76&gt;0,'4th 7'!D6,IF('4th 7'!K76&gt;0,'4th 7'!L6,IF('4th 7'!S76&gt;0,'4th 7'!T6,0)))</f>
        <v>0</v>
      </c>
      <c r="S4308" s="429"/>
      <c r="T4308" s="429"/>
      <c r="U4308" s="431"/>
      <c r="V4308" s="335">
        <f>IF(I4310&gt;0,(V4313+V4297),0)</f>
        <v>0</v>
      </c>
      <c r="W4308" s="254">
        <f>IF(I4310&gt;0,(W4313+W4297),0)</f>
        <v>0</v>
      </c>
      <c r="X4308" s="336">
        <f>IF(S4310&gt;0,(W4308/63),IF(I4310&gt;0,(W4308/46.5),0))</f>
        <v>0</v>
      </c>
      <c r="Y4308" s="163">
        <f>IF(X4308&gt;=2.5,Y4307,IF(X4308&gt;=2.25,"C",IF(X4308&gt;=2,"D",IF(X4308=0,0,"F"))))</f>
        <v>0</v>
      </c>
      <c r="Z4308" s="510"/>
    </row>
    <row r="4309" spans="1:28" ht="16.5">
      <c r="A4309" s="458" t="s">
        <v>27</v>
      </c>
      <c r="B4309" s="459"/>
      <c r="C4309" s="102">
        <f>IF('3rd 1'!C76&gt;0,'3rd 1'!H4,IF('3rd 1'!K76&gt;0,'3rd 1'!P4,IF('3rd 1'!S76&gt;0,'3rd 1'!X4,0)))</f>
        <v>0</v>
      </c>
      <c r="D4309" s="102">
        <f>IF('3rd 2'!C76&gt;0,'3rd 2'!H4,IF('3rd 2'!K76&gt;0,'3rd 2'!P4,IF('3rd 2'!S76&gt;0,'3rd 2'!X4,0)))</f>
        <v>0</v>
      </c>
      <c r="E4309" s="102">
        <f>IF('3rd 3'!C76&gt;0,'3rd 3'!H4,IF('3rd 3'!K76&gt;0,'3rd 3'!P4,IF('3rd 3'!S76&gt;0,'3rd 3'!X4,0)))</f>
        <v>0</v>
      </c>
      <c r="F4309" s="102">
        <f>IF('3rd 4'!C76&gt;0,'3rd 4'!H4,IF('3rd 4'!K76&gt;0,'3rd 4'!P4,IF('3rd 4'!S76&gt;0,'3rd 4'!X4,0)))</f>
        <v>0</v>
      </c>
      <c r="G4309" s="102">
        <f>IF('3rd 5'!C76&gt;0,'3rd 5'!H4,IF('3rd 5'!K76&gt;0,'3rd 5'!P4,IF('3rd 5'!S76&gt;0,'3rd 5'!X4,0)))</f>
        <v>0</v>
      </c>
      <c r="H4309" s="102">
        <f>IF('3rd 6'!C76&gt;0,'3rd 6'!H4,IF('3rd 6'!K76&gt;0,'3rd 6'!P4,IF('3rd 6'!S76&gt;0,'3rd 6'!X4,0)))</f>
        <v>0</v>
      </c>
      <c r="I4309" s="481"/>
      <c r="J4309" s="481"/>
      <c r="K4309" s="482"/>
      <c r="L4309" s="102">
        <f>IF('4th 1'!C76&gt;0,'4th 1'!H4,IF('4th 1'!K76&gt;0,'4th 1'!P4,IF('4th 1'!S76&gt;0,'4th 1'!X4,0)))</f>
        <v>0</v>
      </c>
      <c r="M4309" s="102">
        <f>IF('4th 2'!C76&gt;0,'4th 2'!H4,IF('4th 2'!K76&gt;0,'4th 2'!P4,IF('4th 2'!S76&gt;0,'4th 2'!X4,0)))</f>
        <v>0</v>
      </c>
      <c r="N4309" s="102">
        <f>IF('4th 3'!C76&gt;0,'4th 3'!H4,IF('4th 3'!K76&gt;0,'4th 3'!P4,IF('4th 3'!S76&gt;0,'4th 3'!X4,0)))</f>
        <v>0</v>
      </c>
      <c r="O4309" s="102">
        <f>IF('4th 4'!C76&gt;0,'4th 4'!H4,IF('4th 4'!K76&gt;0,'4th 4'!P4,IF('4th 4'!S76&gt;0,'4th 4'!X4,0)))</f>
        <v>0</v>
      </c>
      <c r="P4309" s="102">
        <f>IF('4th 5'!C76&gt;0,'4th 5'!H4,IF('4th 5'!K76&gt;0,'4th 5'!P4,IF('4th 5'!S76&gt;0,'4th 5'!X4,0)))</f>
        <v>0</v>
      </c>
      <c r="Q4309" s="102">
        <f>IF('4th 6'!C76&gt;0,'4th 6'!H4,IF('4th 6'!K76&gt;0,'4th 6'!P4,IF('4th 6'!S76&gt;0,'4th 6'!X4,0)))</f>
        <v>0</v>
      </c>
      <c r="R4309" s="102">
        <f>IF('4th 7'!C76&gt;0,'4th 7'!H4,IF('4th 7'!K76&gt;0,'4th 7'!P4,IF('4th 7'!S76&gt;0,'4th 7'!X4,0)))</f>
        <v>0</v>
      </c>
      <c r="S4309" s="430"/>
      <c r="T4309" s="430"/>
      <c r="U4309" s="432"/>
      <c r="V4309" s="460" t="s">
        <v>41</v>
      </c>
      <c r="W4309" s="461"/>
      <c r="X4309" s="461"/>
      <c r="Y4309" s="462"/>
      <c r="Z4309" s="510"/>
    </row>
    <row r="4310" spans="1:28" ht="17.25" thickBot="1">
      <c r="A4310" s="463" t="s">
        <v>11</v>
      </c>
      <c r="B4310" s="464"/>
      <c r="C4310" s="102">
        <v>100</v>
      </c>
      <c r="D4310" s="102">
        <v>100</v>
      </c>
      <c r="E4310" s="102">
        <v>100</v>
      </c>
      <c r="F4310" s="102">
        <v>100</v>
      </c>
      <c r="G4310" s="102">
        <v>100</v>
      </c>
      <c r="H4310" s="102">
        <v>100</v>
      </c>
      <c r="I4310" s="465">
        <f>(C4314*C4309)+(D4314*D4309)+(E4314*E4309)+(F4314*F4309)+(G4314*G4309)+(H4314*H4309)</f>
        <v>0</v>
      </c>
      <c r="J4310" s="84"/>
      <c r="K4310" s="103" t="e">
        <f>IF(J4311&gt;=4,"A+",IF(J4311&gt;=3.75,"A",IF(J4311&gt;=3.5,"A-",IF(J4311&gt;=3.25,"B+",IF(J4311&gt;=3,"B",IF(J4311&gt;=2.75,"B-",IF(J4311&gt;=2.5,"C+",IF(J4311&gt;=2,"C","F"))))))))</f>
        <v>#DIV/0!</v>
      </c>
      <c r="L4310" s="102">
        <v>100</v>
      </c>
      <c r="M4310" s="102">
        <v>100</v>
      </c>
      <c r="N4310" s="102">
        <v>100</v>
      </c>
      <c r="O4310" s="102">
        <v>100</v>
      </c>
      <c r="P4310" s="102">
        <v>100</v>
      </c>
      <c r="Q4310" s="102">
        <v>100</v>
      </c>
      <c r="R4310" s="102">
        <v>100</v>
      </c>
      <c r="S4310" s="465">
        <f>(L4314*L4309)+(M4314*M4309)+(N4314*N4309)+(O4314*O4309)+(P4314*P4309)+(Q4314*Q4309)+(R4314*R4309)</f>
        <v>0</v>
      </c>
      <c r="T4310" s="84"/>
      <c r="U4310" s="103" t="e">
        <f>IF(T4311&gt;=4,"A+",IF(T4311&gt;=3.75,"A",IF(T4311&gt;=3.5,"A-",IF(T4311&gt;=3.25,"B+",IF(T4311&gt;=3,"B",IF(T4311&gt;=2.75,"B-",IF(T4311&gt;=2.5,"C+",IF(T4311&gt;=2,"C","F"))))))))</f>
        <v>#DIV/0!</v>
      </c>
      <c r="V4310" s="467" t="s">
        <v>29</v>
      </c>
      <c r="W4310" s="469" t="s">
        <v>0</v>
      </c>
      <c r="X4310" s="469" t="s">
        <v>3</v>
      </c>
      <c r="Y4310" s="476" t="s">
        <v>2</v>
      </c>
      <c r="Z4310" s="510"/>
    </row>
    <row r="4311" spans="1:28" ht="17.25" thickTop="1">
      <c r="A4311" s="77" t="s">
        <v>28</v>
      </c>
      <c r="B4311" s="86"/>
      <c r="C4311" s="104">
        <f>IF('3rd 1'!C76&gt;0,'3rd 1'!C76,IF('3rd 1'!K76&gt;0,'3rd 1'!K76,IF('3rd 1'!S76&gt;0,'3rd 1'!S76,0)))</f>
        <v>0</v>
      </c>
      <c r="D4311" s="104">
        <f>IF('3rd 2'!C76&gt;0,'3rd 2'!C76,IF('3rd 2'!K76&gt;0,'3rd 2'!K76,IF('3rd 2'!S76&gt;0,'3rd 2'!S76,0)))</f>
        <v>0</v>
      </c>
      <c r="E4311" s="104">
        <f>IF('3rd 3'!C76&gt;0,'3rd 3'!C76,IF('3rd 3'!K76&gt;0,'3rd 3'!K76,IF('3rd 3'!S76&gt;0,'3rd 3'!S76,0)))</f>
        <v>0</v>
      </c>
      <c r="F4311" s="104">
        <f>IF('3rd 4'!C76&gt;0,'3rd 4'!C76,IF('3rd 4'!K76&gt;0,'3rd 4'!K76,IF('3rd 4'!S76&gt;0,'3rd 4'!S76,0)))</f>
        <v>0</v>
      </c>
      <c r="G4311" s="104">
        <f>IF('3rd 5'!C76&gt;0,'3rd 5'!C76,IF('3rd 5'!K76&gt;0,'3rd 5'!K76,IF('3rd 5'!S76&gt;0,'3rd 5'!S76,0)))</f>
        <v>0</v>
      </c>
      <c r="H4311" s="104">
        <f>IF('3rd 6'!C76&gt;0,'3rd 6'!C76,IF('3rd 6'!K76&gt;0,'3rd 6'!K76,IF('3rd 6'!S76&gt;0,'3rd 6'!S76,0)))</f>
        <v>0</v>
      </c>
      <c r="I4311" s="457"/>
      <c r="J4311" s="485" t="e">
        <f>I4310/(C4309+D4309+E4309+F4309+G4309+H4309)</f>
        <v>#DIV/0!</v>
      </c>
      <c r="K4311" s="90"/>
      <c r="L4311" s="104">
        <f>IF('4th 1'!C76&gt;0,'4th 1'!C76,IF('4th 1'!K76&gt;0,'4th 1'!K76,IF('4th 1'!S76&gt;0,'4th 1'!S76,0)))</f>
        <v>0</v>
      </c>
      <c r="M4311" s="104">
        <f>IF('4th 2'!C76&gt;0,'4th 2'!C76,IF('4th 2'!K76&gt;0,'4th 2'!K76,IF('4th 2'!S76&gt;0,'4th 2'!S76,0)))</f>
        <v>0</v>
      </c>
      <c r="N4311" s="104">
        <f>IF('4th 3'!C76&gt;0,'4th 3'!C76,IF('4th 3'!K76&gt;0,'4th 3'!K76,IF('4th 3'!S76&gt;0,'4th 3'!S76,0)))</f>
        <v>0</v>
      </c>
      <c r="O4311" s="104">
        <f>IF('4th 4'!C76&gt;0,'4th 4'!C76,IF('4th 4'!K76&gt;0,'4th 4'!K76,IF('4th 4'!S76&gt;0,'4th 4'!S76,0)))</f>
        <v>0</v>
      </c>
      <c r="P4311" s="104">
        <f>IF('4th 5'!C76&gt;0,'4th 5'!C76,IF('4th 5'!K76&gt;0,'4th 5'!K76,IF('4th 5'!S76&gt;0,'4th 5'!S76,0)))</f>
        <v>0</v>
      </c>
      <c r="Q4311" s="104">
        <f>IF('4th 6'!C76&gt;0,'4th 6'!C76,IF('4th 6'!K76&gt;0,'4th 6'!K76,IF('4th 6'!S76&gt;0,'4th 6'!S76,0)))</f>
        <v>0</v>
      </c>
      <c r="R4311" s="104">
        <f>IF('4th 7'!C76&gt;0,'4th 7'!C76,IF('4th 7'!K76&gt;0,'4th 7'!K76,IF('4th 7'!S76&gt;0,'4th 7'!S76,0)))</f>
        <v>0</v>
      </c>
      <c r="S4311" s="457"/>
      <c r="T4311" s="485" t="e">
        <f>S4310/(L4309+M4309+N4309+O4309+P4309+Q4309+R4309)</f>
        <v>#DIV/0!</v>
      </c>
      <c r="U4311" s="90"/>
      <c r="V4311" s="468"/>
      <c r="W4311" s="470"/>
      <c r="X4311" s="471"/>
      <c r="Y4311" s="477"/>
      <c r="Z4311" s="510"/>
    </row>
    <row r="4312" spans="1:28" ht="17.25">
      <c r="A4312" s="423" t="s">
        <v>26</v>
      </c>
      <c r="B4312" s="91" t="s">
        <v>60</v>
      </c>
      <c r="C4312" s="104">
        <f>IF('3rd 1'!C76&gt;0,'3rd 1'!J76,IF('3rd 1'!K76&gt;0,'3rd 1'!R76,IF('3rd 1'!S76&gt;0,'3rd 1'!Z76,0)))</f>
        <v>0</v>
      </c>
      <c r="D4312" s="104">
        <f>IF('3rd 2'!C76&gt;0,'3rd 2'!J76,IF('3rd 2'!K76&gt;0,'3rd 2'!R76,IF('3rd 2'!S76&gt;0,'3rd 2'!Z76,0)))</f>
        <v>0</v>
      </c>
      <c r="E4312" s="104">
        <f>IF('3rd 3'!C76&gt;0,'3rd 3'!J76,IF('3rd 3'!K76&gt;0,'3rd 3'!R76,IF('3rd 3'!S76&gt;0,'3rd 3'!Z76,0)))</f>
        <v>0</v>
      </c>
      <c r="F4312" s="104">
        <f>IF('3rd 4'!C76&gt;0,'3rd 4'!J76,IF('3rd 4'!K76&gt;0,'3rd 4'!R76,IF('3rd 4'!S76&gt;0,'3rd 4'!Z76,0)))</f>
        <v>0</v>
      </c>
      <c r="G4312" s="104">
        <f>IF('3rd 5'!C76&gt;0,'3rd 5'!J76,IF('3rd 5'!K76&gt;0,'3rd 5'!R76,IF('3rd 5'!S76&gt;0,'3rd 5'!Z76,0)))</f>
        <v>0</v>
      </c>
      <c r="H4312" s="104">
        <f>IF('3rd 6'!C76&gt;0,'3rd 6'!J76,IF('3rd 6'!K76&gt;0,'3rd 6'!R76,IF('3rd 6'!S76&gt;0,'3rd 6'!Z76,0)))</f>
        <v>0</v>
      </c>
      <c r="I4312" s="457"/>
      <c r="J4312" s="525"/>
      <c r="K4312" s="442" t="e">
        <f>IF(J4311&gt;=2.5,K4310,IF(J4311&gt;=2.25,"C",IF(J4311&gt;=2,"D",IF(J4311=0,0,"F"))))</f>
        <v>#DIV/0!</v>
      </c>
      <c r="L4312" s="104">
        <f>IF('4th 1'!C76&gt;0,'4th 1'!J76,IF('4th 1'!K76&gt;0,'4th 1'!R76,IF('4th 1'!S76&gt;0,'4th 1'!Z76,0)))</f>
        <v>0</v>
      </c>
      <c r="M4312" s="104">
        <f>IF('4th 2'!C76&gt;0,'4th 2'!J76,IF('4th 2'!K76&gt;0,'4th 2'!R76,IF('4th 2'!S76&gt;0,'4th 2'!Z76,0)))</f>
        <v>0</v>
      </c>
      <c r="N4312" s="104">
        <f>IF('4th 3'!C76&gt;0,'4th 3'!J76,IF('4th 3'!K76&gt;0,'4th 3'!R76,IF('4th 3'!S76&gt;0,'4th 3'!Z76,0)))</f>
        <v>0</v>
      </c>
      <c r="O4312" s="104">
        <f>IF('4th 4'!C76&gt;0,'4th 4'!J76,IF('4th 4'!K76&gt;0,'4th 4'!R76,IF('4th 4'!S76&gt;0,'4th 4'!Z76,0)))</f>
        <v>0</v>
      </c>
      <c r="P4312" s="104">
        <f>IF('4th 5'!C76&gt;0,'4th 5'!J76,IF('4th 5'!K76&gt;0,'4th 5'!R76,IF('4th 5'!S76&gt;0,'4th 5'!Z76,0)))</f>
        <v>0</v>
      </c>
      <c r="Q4312" s="104">
        <f>IF('4th 6'!C76&gt;0,'4th 6'!J76,IF('4th 6'!K76&gt;0,'4th 6'!R76,IF('4th 6'!S76&gt;0,'4th 6'!Z76,0)))</f>
        <v>0</v>
      </c>
      <c r="R4312" s="104">
        <f>IF('4th 7'!C76&gt;0,'4th 7'!J76,IF('4th 7'!K76&gt;0,'4th 7'!R76,IF('4th 7'!S76&gt;0,'4th 7'!Z76,0)))</f>
        <v>0</v>
      </c>
      <c r="S4312" s="457"/>
      <c r="T4312" s="525"/>
      <c r="U4312" s="442" t="e">
        <f>IF(T4311&gt;=2.5,U4310,IF(T4311&gt;=2.25,"C",IF(T4311&gt;=2,"D",IF(T4311=0,0,"F"))))</f>
        <v>#DIV/0!</v>
      </c>
      <c r="V4312" s="454" t="s">
        <v>40</v>
      </c>
      <c r="W4312" s="443"/>
      <c r="X4312" s="443"/>
      <c r="Y4312" s="455"/>
      <c r="Z4312" s="510"/>
      <c r="AA4312" s="105"/>
      <c r="AB4312" s="105"/>
    </row>
    <row r="4313" spans="1:28" ht="16.5" customHeight="1">
      <c r="A4313" s="424"/>
      <c r="B4313" s="91" t="s">
        <v>67</v>
      </c>
      <c r="C4313" s="117">
        <f>'3rd 1'!AA76</f>
        <v>0</v>
      </c>
      <c r="D4313" s="117">
        <f>'3rd 2'!AA76</f>
        <v>0</v>
      </c>
      <c r="E4313" s="117">
        <f>'3rd 3'!AA76</f>
        <v>0</v>
      </c>
      <c r="F4313" s="117">
        <f>'3rd 4'!AA76</f>
        <v>0</v>
      </c>
      <c r="G4313" s="117">
        <f>'3rd 5'!AA76</f>
        <v>0</v>
      </c>
      <c r="H4313" s="117">
        <f>'3rd 6'!AA76</f>
        <v>0</v>
      </c>
      <c r="I4313" s="457"/>
      <c r="J4313" s="525"/>
      <c r="K4313" s="491"/>
      <c r="L4313" s="117">
        <f>'4th 1'!AA76</f>
        <v>0</v>
      </c>
      <c r="M4313" s="117">
        <f>'4th 2'!AA76</f>
        <v>0</v>
      </c>
      <c r="N4313" s="117">
        <f>'4th 3'!AA76</f>
        <v>0</v>
      </c>
      <c r="O4313" s="117">
        <f>'4th 4'!AA76</f>
        <v>0</v>
      </c>
      <c r="P4313" s="117">
        <f>'4th 5'!AA76</f>
        <v>0</v>
      </c>
      <c r="Q4313" s="117">
        <f>'4th 6'!AA76</f>
        <v>0</v>
      </c>
      <c r="R4313" s="117">
        <f>'4th 7'!AA76</f>
        <v>0</v>
      </c>
      <c r="S4313" s="457"/>
      <c r="T4313" s="525"/>
      <c r="U4313" s="491"/>
      <c r="V4313" s="444">
        <f>IF((C4314+C4316)=0,0,C4309)+IF((D4314+D4316)=0,0,D4309)+IF((E4314+E4316)=0,0,E4309)+IF((F4314+F4316)=0,0,F4309)+IF((G4314+G4316)=0,0,G4309)+IF((H4314+H4316)=0,0,H4309)+IF((L4314+L4316)=0,0,L4309)+IF((M4314+M4316)=0,0,M4309)+IF((N4314+N4316)=0,0,N4309)+IF((O4314+O4316)=0,0,O4309)+IF((P4314+P4316)=0,0,P4309)+IF((Q4314+Q4316)=0,0,Q4309)+IF((R4314+R4316)=0,0,R4309)+IF(E4346&gt;0,1.5,0)</f>
        <v>0</v>
      </c>
      <c r="W4313" s="457">
        <f>I4310+S4310+(E4346*1.5)</f>
        <v>0</v>
      </c>
      <c r="X4313" s="440" t="e">
        <f>IF(S4310&gt;0,(W4313/31.5),J4311)</f>
        <v>#DIV/0!</v>
      </c>
      <c r="Y4313" s="164" t="e">
        <f>IF(X4313&gt;=4,"A+",IF(X4313&gt;=3.75,"A",IF(X4313&gt;=3.5,"A-",IF(X4313&gt;=3.25,"B+",IF(X4313&gt;=3,"B",IF(X4313&gt;=2.75,"B-",IF(X4313&gt;=2.5,"C+",IF(X4313&gt;=2,"C","F"))))))))</f>
        <v>#DIV/0!</v>
      </c>
      <c r="Z4313" s="510"/>
    </row>
    <row r="4314" spans="1:28" ht="16.5">
      <c r="A4314" s="424"/>
      <c r="B4314" s="91" t="s">
        <v>1</v>
      </c>
      <c r="C4314" s="104">
        <f>'3rd 1'!AC76</f>
        <v>0</v>
      </c>
      <c r="D4314" s="104">
        <f>'3rd 2'!AC76</f>
        <v>0</v>
      </c>
      <c r="E4314" s="104">
        <f>'3rd 3'!AC76</f>
        <v>0</v>
      </c>
      <c r="F4314" s="104">
        <f>'3rd 4'!AC76</f>
        <v>0</v>
      </c>
      <c r="G4314" s="104">
        <f>'3rd 5'!AC76</f>
        <v>0</v>
      </c>
      <c r="H4314" s="104">
        <f>'3rd 6'!AC76</f>
        <v>0</v>
      </c>
      <c r="I4314" s="457"/>
      <c r="J4314" s="525"/>
      <c r="K4314" s="106"/>
      <c r="L4314" s="104">
        <f>'4th 1'!AC76</f>
        <v>0</v>
      </c>
      <c r="M4314" s="104">
        <f>'4th 2'!AC76</f>
        <v>0</v>
      </c>
      <c r="N4314" s="104">
        <f>'4th 3'!AC76</f>
        <v>0</v>
      </c>
      <c r="O4314" s="104">
        <f>'4th 4'!AC76</f>
        <v>0</v>
      </c>
      <c r="P4314" s="104">
        <f>'4th 5'!AC76</f>
        <v>0</v>
      </c>
      <c r="Q4314" s="104">
        <f>'4th 6'!AC76</f>
        <v>0</v>
      </c>
      <c r="R4314" s="107">
        <f>'4th 7'!AC76</f>
        <v>0</v>
      </c>
      <c r="S4314" s="457"/>
      <c r="T4314" s="525"/>
      <c r="U4314" s="108"/>
      <c r="V4314" s="456"/>
      <c r="W4314" s="448"/>
      <c r="X4314" s="441"/>
      <c r="Y4314" s="451" t="e">
        <f>IF(S4310&gt;0,(IF(X4313&gt;=2.5,Y4313,IF(X4313&gt;=2.25,"C",IF(X4313&gt;=2,"D","F")))),K4312)</f>
        <v>#DIV/0!</v>
      </c>
      <c r="Z4314" s="510"/>
    </row>
    <row r="4315" spans="1:28" ht="16.5">
      <c r="A4315" s="424"/>
      <c r="B4315" s="91" t="s">
        <v>2</v>
      </c>
      <c r="C4315" s="104" t="str">
        <f>'3rd 1'!AB76</f>
        <v/>
      </c>
      <c r="D4315" s="104" t="str">
        <f>'3rd 2'!AB76</f>
        <v/>
      </c>
      <c r="E4315" s="104" t="str">
        <f>'3rd 3'!AB76</f>
        <v/>
      </c>
      <c r="F4315" s="104" t="str">
        <f>'3rd 4'!AB76</f>
        <v/>
      </c>
      <c r="G4315" s="104" t="str">
        <f>'3rd 5'!AB76</f>
        <v/>
      </c>
      <c r="H4315" s="104" t="str">
        <f>'3rd 6'!AB76</f>
        <v/>
      </c>
      <c r="I4315" s="457"/>
      <c r="J4315" s="98"/>
      <c r="K4315" s="90"/>
      <c r="L4315" s="104" t="str">
        <f>'4th 1'!AB76</f>
        <v/>
      </c>
      <c r="M4315" s="104" t="str">
        <f>'4th 2'!AB76</f>
        <v/>
      </c>
      <c r="N4315" s="104" t="str">
        <f>'4th 3'!AB76</f>
        <v/>
      </c>
      <c r="O4315" s="104" t="str">
        <f>'4th 4'!AB76</f>
        <v/>
      </c>
      <c r="P4315" s="104" t="str">
        <f>'4th 5'!AB76</f>
        <v/>
      </c>
      <c r="Q4315" s="104" t="str">
        <f>'4th 6'!AB76</f>
        <v/>
      </c>
      <c r="R4315" s="104" t="str">
        <f>'4th 7'!AB76</f>
        <v/>
      </c>
      <c r="S4315" s="457"/>
      <c r="T4315" s="98"/>
      <c r="U4315" s="109"/>
      <c r="V4315" s="446"/>
      <c r="W4315" s="449"/>
      <c r="X4315" s="450"/>
      <c r="Y4315" s="452"/>
      <c r="Z4315" s="510"/>
    </row>
    <row r="4316" spans="1:28" ht="16.5" customHeight="1">
      <c r="A4316" s="413" t="s">
        <v>127</v>
      </c>
      <c r="B4316" s="91" t="s">
        <v>1</v>
      </c>
      <c r="C4316" s="104">
        <f>'3rd 1'!AD76</f>
        <v>0</v>
      </c>
      <c r="D4316" s="104">
        <f>'3rd 2'!AD76</f>
        <v>0</v>
      </c>
      <c r="E4316" s="104">
        <f>'3rd 3'!AD76</f>
        <v>0</v>
      </c>
      <c r="F4316" s="104">
        <f>'3rd 4'!AD76</f>
        <v>0</v>
      </c>
      <c r="G4316" s="104">
        <f>'3rd 5'!AD76</f>
        <v>0</v>
      </c>
      <c r="H4316" s="104">
        <f>'3rd 6'!AD76</f>
        <v>0</v>
      </c>
      <c r="I4316" s="415">
        <f>(C4316*C4309)+(D4316*D4309)+(E4316*E4309)+(F4316*F4309)+(G4316*G4309)+(H4316*H4309)</f>
        <v>0</v>
      </c>
      <c r="J4316" s="417">
        <f>IF(C4316&gt;0,(C4314*C4309),0)+IF(D4316&gt;0,(D4314*D4309),0)+IF(E4316&gt;0,(E4314*E4309),0)+IF(F4316&gt;0,(F4314*F4309),0)+IF(G4316&gt;0,(G4314*G4309),0)+IF(H4316&gt;0,(H4314*H4309),0)</f>
        <v>0</v>
      </c>
      <c r="K4316" s="418">
        <f>IF(C4316&gt;C4314,((C4316*C4309)-(C4314*C4309)),0)+IF(D4316&gt;D4314,((D4316*D4309)-(D4314*D4309)),0)+IF(E4316&gt;E4314,((E4316*E4309)-(E4314*E4309)),0)+IF(F4316&gt;F4314,((F4316*F4309)-(F4314*F4309)),0)+IF(G4316&gt;G4314,((G4316*G4309)-(G4314*G4309)),0)+IF(H4316&gt;H4314,((H4316*H4309)-(H4314*H4309)),0)</f>
        <v>0</v>
      </c>
      <c r="L4316" s="165">
        <f>'4th 1'!AD76</f>
        <v>0</v>
      </c>
      <c r="M4316" s="104">
        <f>'4th 2'!AD76</f>
        <v>0</v>
      </c>
      <c r="N4316" s="104">
        <f>'4th 3'!AD76</f>
        <v>0</v>
      </c>
      <c r="O4316" s="104">
        <f>'4th 4'!AD76</f>
        <v>0</v>
      </c>
      <c r="P4316" s="104">
        <f>'4th 5'!AD76</f>
        <v>0</v>
      </c>
      <c r="Q4316" s="104">
        <f>'4th 6'!AD76</f>
        <v>0</v>
      </c>
      <c r="R4316" s="104">
        <f>'4th 7'!AD76</f>
        <v>0</v>
      </c>
      <c r="S4316" s="415">
        <f>(L4316*L4309)+(M4316*M4309)+(N4316*N4309)+(O4316*O4309)+(P4316*P4309)+(Q4316*Q4309)+(R4316*R4309)</f>
        <v>0</v>
      </c>
      <c r="T4316" s="417">
        <f>IF(L4316&gt;0,(L4314*L4309),0)+IF(M4316&gt;0,(M4314*M4309),0)+IF(N4316&gt;0,(N4314*N4309),0)+IF(O4316&gt;0,(O4314*O4309),0)+IF(P4316&gt;0,(P4314*P4309),0)+IF(Q4316&gt;0,(Q4314*Q4309),0)+IF(R4316&gt;0,(R4314*R4309),0)</f>
        <v>0</v>
      </c>
      <c r="U4316" s="484">
        <f>IF(L4316&gt;L4314,((L4316*L4309)-(L4314*L4309)),0)+IF(M4316&gt;M4314,((M4316*M4309)-(M4314*M4309)),0)+IF(N4316&gt;N4314,((N4316*N4309)-(N4314*N4309)),0)+IF(O4316&gt;O4314,((O4316*O4309)-(O4314*O4309)),0)+IF(P4316&gt;P4314,((P4316*P4309)-(P4314*P4309)),0)+IF(Q4316&gt;Q4314,((Q4316*Q4309)-(Q4314*Q4309)),0)+IF(R4316&gt;R4314,((R4316*R4309)-(R4314*R4309)),0)</f>
        <v>0</v>
      </c>
      <c r="V4316" s="401">
        <f>I4316+S4316</f>
        <v>0</v>
      </c>
      <c r="W4316" s="436">
        <f>J4316+T4316</f>
        <v>0</v>
      </c>
      <c r="X4316" s="438">
        <f>K4316+U4316</f>
        <v>0</v>
      </c>
      <c r="Y4316" s="483">
        <f>K4316+U4316+X4303</f>
        <v>0</v>
      </c>
      <c r="Z4316" s="510"/>
    </row>
    <row r="4317" spans="1:28" ht="16.5" thickBot="1">
      <c r="A4317" s="414"/>
      <c r="B4317" s="157" t="s">
        <v>23</v>
      </c>
      <c r="C4317" s="180" t="str">
        <f>'3rd 1'!AE76</f>
        <v/>
      </c>
      <c r="D4317" s="180" t="str">
        <f>'3rd 2'!AE76</f>
        <v/>
      </c>
      <c r="E4317" s="180" t="str">
        <f>'3rd 3'!AE76</f>
        <v/>
      </c>
      <c r="F4317" s="180" t="str">
        <f>'3rd 4'!AE76</f>
        <v/>
      </c>
      <c r="G4317" s="180" t="str">
        <f>'3rd 5'!AE76</f>
        <v/>
      </c>
      <c r="H4317" s="180" t="str">
        <f>'3rd 6'!AE76</f>
        <v/>
      </c>
      <c r="I4317" s="416"/>
      <c r="J4317" s="416"/>
      <c r="K4317" s="419"/>
      <c r="L4317" s="180" t="str">
        <f>'4th 1'!AE76</f>
        <v/>
      </c>
      <c r="M4317" s="180" t="str">
        <f>'4th 2'!AE76</f>
        <v/>
      </c>
      <c r="N4317" s="180" t="str">
        <f>'4th 3'!AE76</f>
        <v/>
      </c>
      <c r="O4317" s="180" t="str">
        <f>'4th 4'!AE76</f>
        <v/>
      </c>
      <c r="P4317" s="180" t="str">
        <f>'4th 5'!AE76</f>
        <v/>
      </c>
      <c r="Q4317" s="180" t="str">
        <f>'4th 6'!AE76</f>
        <v/>
      </c>
      <c r="R4317" s="180" t="str">
        <f>'4th 7'!AE76</f>
        <v/>
      </c>
      <c r="S4317" s="416"/>
      <c r="T4317" s="416"/>
      <c r="U4317" s="419"/>
      <c r="V4317" s="402"/>
      <c r="W4317" s="437"/>
      <c r="X4317" s="439"/>
      <c r="Y4317" s="406"/>
      <c r="Z4317" s="510"/>
    </row>
    <row r="4318" spans="1:28" ht="19.5" customHeight="1" thickTop="1" thickBot="1">
      <c r="A4318" s="435" t="s">
        <v>31</v>
      </c>
      <c r="B4318" s="435"/>
      <c r="C4318" s="435"/>
      <c r="D4318" s="435"/>
      <c r="E4318" s="435"/>
      <c r="F4318" s="435"/>
      <c r="G4318" s="435"/>
      <c r="H4318" s="435"/>
      <c r="I4318" s="435"/>
      <c r="J4318" s="435"/>
      <c r="K4318" s="435"/>
      <c r="L4318" s="435"/>
      <c r="M4318" s="435"/>
      <c r="N4318" s="435"/>
      <c r="O4318" s="435"/>
      <c r="P4318" s="435"/>
      <c r="Q4318" s="435"/>
      <c r="R4318" s="435"/>
      <c r="S4318" s="435"/>
      <c r="T4318" s="435"/>
      <c r="U4318" s="435"/>
      <c r="V4318" s="435"/>
      <c r="W4318" s="435"/>
      <c r="X4318" s="435"/>
      <c r="Y4318" s="435"/>
      <c r="Z4318" s="510"/>
    </row>
    <row r="4319" spans="1:28" ht="17.25" customHeight="1" thickTop="1" thickBot="1">
      <c r="A4319" s="478" t="s">
        <v>46</v>
      </c>
      <c r="B4319" s="479"/>
      <c r="C4319" s="479"/>
      <c r="D4319" s="479"/>
      <c r="E4319" s="479"/>
      <c r="F4319" s="479"/>
      <c r="G4319" s="479"/>
      <c r="H4319" s="479"/>
      <c r="I4319" s="479"/>
      <c r="J4319" s="479"/>
      <c r="K4319" s="480"/>
      <c r="L4319" s="426" t="s">
        <v>47</v>
      </c>
      <c r="M4319" s="426"/>
      <c r="N4319" s="426"/>
      <c r="O4319" s="426"/>
      <c r="P4319" s="426"/>
      <c r="Q4319" s="426"/>
      <c r="R4319" s="426"/>
      <c r="S4319" s="426"/>
      <c r="T4319" s="426"/>
      <c r="U4319" s="427"/>
      <c r="V4319" s="160"/>
      <c r="W4319" s="428" t="s">
        <v>39</v>
      </c>
      <c r="X4319" s="428"/>
      <c r="Y4319" s="161"/>
      <c r="Z4319" s="510"/>
    </row>
    <row r="4320" spans="1:28" ht="17.25" thickTop="1">
      <c r="A4320" s="99" t="s">
        <v>22</v>
      </c>
      <c r="B4320" s="100"/>
      <c r="C4320" s="101">
        <f>'5th 1'!B4</f>
        <v>301</v>
      </c>
      <c r="D4320" s="101">
        <f>'5th 2'!B4</f>
        <v>302</v>
      </c>
      <c r="E4320" s="101">
        <f>'5th 3'!B4</f>
        <v>303</v>
      </c>
      <c r="F4320" s="101">
        <f>'5th 4'!B4</f>
        <v>304</v>
      </c>
      <c r="G4320" s="101">
        <f>'5th 5'!B4</f>
        <v>305</v>
      </c>
      <c r="H4320" s="101">
        <f>'5th 6'!B4</f>
        <v>0</v>
      </c>
      <c r="I4320" s="430" t="s">
        <v>0</v>
      </c>
      <c r="J4320" s="430" t="s">
        <v>3</v>
      </c>
      <c r="K4320" s="432" t="s">
        <v>2</v>
      </c>
      <c r="L4320" s="101">
        <f>'6th 1'!B4</f>
        <v>306</v>
      </c>
      <c r="M4320" s="101">
        <f>'6th 2'!B4</f>
        <v>307</v>
      </c>
      <c r="N4320" s="101">
        <f>'6th 3'!B4</f>
        <v>308</v>
      </c>
      <c r="O4320" s="101">
        <f>'6th 4'!B4</f>
        <v>309</v>
      </c>
      <c r="P4320" s="101">
        <f>'6th 5'!B4</f>
        <v>310</v>
      </c>
      <c r="Q4320" s="101">
        <f>'6th 6'!B4</f>
        <v>0</v>
      </c>
      <c r="R4320" s="101">
        <f>'6th 7'!B4</f>
        <v>0</v>
      </c>
      <c r="S4320" s="429" t="s">
        <v>0</v>
      </c>
      <c r="T4320" s="429" t="s">
        <v>3</v>
      </c>
      <c r="U4320" s="431" t="s">
        <v>2</v>
      </c>
      <c r="V4320" s="433" t="s">
        <v>62</v>
      </c>
      <c r="W4320" s="434"/>
      <c r="X4320" s="434"/>
      <c r="Y4320" s="162" t="str">
        <f>IF(X4321&gt;=4,"A+",IF(X4321&gt;=3.75,"A",IF(X4321&gt;=3.5,"A-",IF(X4321&gt;=3.25,"B+",IF(X4321&gt;=3,"B",IF(X4321&gt;=2.75,"B-",IF(X4321&gt;=2.5,"C+",IF(X4321&gt;=2,"C","F"))))))))</f>
        <v>F</v>
      </c>
      <c r="Z4320" s="510"/>
    </row>
    <row r="4321" spans="1:26" ht="65.25" customHeight="1">
      <c r="A4321" s="77" t="s">
        <v>63</v>
      </c>
      <c r="B4321" s="78"/>
      <c r="C4321" s="79">
        <f>IF('5th 1'!C76&gt;0,'5th 1'!D6,IF('5th 1'!K76&gt;0,'5th 1'!L6,IF('5th 1'!S76&gt;0,'5th 1'!T6,0)))</f>
        <v>0</v>
      </c>
      <c r="D4321" s="79">
        <f>IF('5th 2'!C76&gt;0,'5th 2'!D6,IF('5th 2'!K76&gt;0,'5th 2'!L6,IF('5th 2'!S76&gt;0,'5th 2'!T6,0)))</f>
        <v>0</v>
      </c>
      <c r="E4321" s="79">
        <f>IF('5th 3'!C76&gt;0,'5th 3'!D6,IF('5th 3'!K76&gt;0,'5th 3'!L6,IF('5th 3'!S76&gt;0,'5th 3'!T6,0)))</f>
        <v>0</v>
      </c>
      <c r="F4321" s="79">
        <f>IF('5th 4'!C76&gt;0,'5th 4'!D6,IF('5th 4'!K76&gt;0,'5th 4'!L6,IF('5th 4'!S76&gt;0,'5th 4'!T6,0)))</f>
        <v>0</v>
      </c>
      <c r="G4321" s="79">
        <f>IF('5th 5'!C76&gt;0,'5th 5'!D6,IF('5th 5'!K76&gt;0,'5th 5'!L6,IF('5th 5'!S76&gt;0,'5th 5'!T6,0)))</f>
        <v>0</v>
      </c>
      <c r="H4321" s="79">
        <f>IF('5th 6'!C76&gt;0,'5th 6'!D6,IF('5th 6'!K76&gt;0,'5th 6'!L6,IF('5th 6'!S76&gt;0,'5th 6'!T6,0)))</f>
        <v>0</v>
      </c>
      <c r="I4321" s="481"/>
      <c r="J4321" s="481"/>
      <c r="K4321" s="482"/>
      <c r="L4321" s="79">
        <f>IF('6th 1'!C76&gt;0,'6th 1'!D6,IF('6th 1'!K76&gt;0,'6th 1'!L6,IF('6th 1'!S76&gt;0,'6th 1'!T6,0)))</f>
        <v>0</v>
      </c>
      <c r="M4321" s="79">
        <f>IF('6th 2'!C76&gt;0,'6th 2'!D6,IF('6th 2'!K76&gt;0,'6th 2'!L6,IF('6th 2'!S76&gt;0,'6th 2'!T6,0)))</f>
        <v>0</v>
      </c>
      <c r="N4321" s="79">
        <f>IF('6th 3'!C76&gt;0,'6th 3'!D6,IF('6th 3'!K76&gt;0,'6th 3'!L6,IF('6th 3'!S76&gt;0,'6th 3'!T6,0)))</f>
        <v>0</v>
      </c>
      <c r="O4321" s="79">
        <f>IF('6th 4'!C76&gt;0,'6th 4'!D6,IF('6th 4'!K76&gt;0,'6th 4'!L6,IF('6th 4'!S76&gt;0,'6th 4'!T6,0)))</f>
        <v>0</v>
      </c>
      <c r="P4321" s="79">
        <f>IF('6th 5'!C76&gt;0,'6th 5'!D6,IF('6th 5'!K76&gt;0,'6th 5'!L6,IF('6th 5'!S76&gt;0,'6th 5'!T6,0)))</f>
        <v>0</v>
      </c>
      <c r="Q4321" s="79">
        <f>IF('6th 6'!C76&gt;0,'6th 6'!D6,IF('6th 6'!K76&gt;0,'6th 6'!L6,IF('6th 6'!S76&gt;0,'6th 6'!T6,0)))</f>
        <v>0</v>
      </c>
      <c r="R4321" s="79">
        <f>IF('6th 7'!C76&gt;0,'6th 7'!D6,IF('6th 7'!K76&gt;0,'6th 7'!L6,IF('6th 7'!S76&gt;0,'6th 7'!T6,0)))</f>
        <v>0</v>
      </c>
      <c r="S4321" s="429"/>
      <c r="T4321" s="429"/>
      <c r="U4321" s="431"/>
      <c r="V4321" s="335">
        <f>IF(I4323&gt;0,(V4326+V4308),0)</f>
        <v>0</v>
      </c>
      <c r="W4321" s="254">
        <f>IF(I4323&gt;0,(W4326+W4308),0)</f>
        <v>0</v>
      </c>
      <c r="X4321" s="336">
        <f>IF(S4323&gt;0,(W4321/94.5),IF(I4323&gt;0,(W4321/78),0))</f>
        <v>0</v>
      </c>
      <c r="Y4321" s="163">
        <f>IF(X4321&gt;=2.5,Y4320,IF(X4321&gt;=2.25,"C",IF(X4321&gt;=2,"D",IF(X4321=0,0,"F"))))</f>
        <v>0</v>
      </c>
      <c r="Z4321" s="510"/>
    </row>
    <row r="4322" spans="1:26" ht="16.5">
      <c r="A4322" s="77" t="s">
        <v>12</v>
      </c>
      <c r="B4322" s="78"/>
      <c r="C4322" s="102">
        <f>IF('5th 1'!C76&gt;0,'5th 1'!H4,IF('5th 1'!K76&gt;0,'5th 1'!P4,IF('5th 1'!S76&gt;0,'5th 1'!X4,0)))</f>
        <v>0</v>
      </c>
      <c r="D4322" s="102">
        <f>IF('5th 2'!C76&gt;0,'5th 2'!H4,IF('5th 2'!K76&gt;0,'5th 2'!P4,IF('5th 2'!S76&gt;0,'5th 2'!X4,0)))</f>
        <v>0</v>
      </c>
      <c r="E4322" s="102">
        <f>IF('5th 3'!C76&gt;0,'5th 3'!H4,IF('5th 3'!K76&gt;0,'5th 3'!P4,IF('5th 3'!S76&gt;0,'5th 3'!X4,0)))</f>
        <v>0</v>
      </c>
      <c r="F4322" s="102">
        <f>IF('5th 4'!C76&gt;0,'5th 4'!H4,IF('5th 4'!K76&gt;0,'5th 4'!P4,IF('5th 4'!S76&gt;0,'5th 4'!X4,0)))</f>
        <v>0</v>
      </c>
      <c r="G4322" s="102">
        <f>IF('5th 5'!C76&gt;0,'5th 5'!H4,IF('5th 5'!K76&gt;0,'5th 5'!P4,IF('5th 5'!S76&gt;0,'5th 5'!X4,0)))</f>
        <v>0</v>
      </c>
      <c r="H4322" s="102">
        <f>IF('5th 6'!C76&gt;0,'5th 6'!H4,IF('5th 6'!K76&gt;0,'5th 6'!P4,IF('5th 6'!S76&gt;0,'5th 6'!X4,0)))</f>
        <v>0</v>
      </c>
      <c r="I4322" s="481"/>
      <c r="J4322" s="481"/>
      <c r="K4322" s="482"/>
      <c r="L4322" s="102">
        <f>IF('6th 1'!C76&gt;0,'6th 1'!H4,IF('6th 1'!K76&gt;0,'6th 1'!P4,IF('6th 1'!S76&gt;0,'6th 1'!X4,0)))</f>
        <v>0</v>
      </c>
      <c r="M4322" s="102">
        <f>IF('6th 2'!C76&gt;0,'6th 2'!H4,IF('6th 2'!K76&gt;0,'6th 2'!P4,IF('6th 2'!S76&gt;0,'6th 2'!X4,0)))</f>
        <v>0</v>
      </c>
      <c r="N4322" s="102">
        <f>IF('6th 3'!C76&gt;0,'6th 3'!H4,IF('6th 3'!K76&gt;0,'6th 3'!P4,IF('6th 3'!S76&gt;0,'6th 3'!X4,0)))</f>
        <v>0</v>
      </c>
      <c r="O4322" s="102">
        <f>IF('6th 4'!C76&gt;0,'6th 4'!H4,IF('6th 4'!K76&gt;0,'6th 4'!P4,IF('6th 4'!S76&gt;0,'6th 4'!X4,0)))</f>
        <v>0</v>
      </c>
      <c r="P4322" s="102">
        <f>IF('6th 5'!C76&gt;0,'6th 5'!H4,IF('6th 5'!K76&gt;0,'6th 5'!P4,IF('6th 5'!S76&gt;0,'6th 5'!X4,0)))</f>
        <v>0</v>
      </c>
      <c r="Q4322" s="102">
        <f>IF('6th 6'!C76&gt;0,'6th 6'!H4,IF('6th 6'!K76&gt;0,'6th 6'!#REF!,IF('6th 6'!S76&gt;0,'6th 6'!X4,0)))</f>
        <v>0</v>
      </c>
      <c r="R4322" s="102">
        <f>IF('6th 7'!C76&gt;0,'6th 7'!H4,IF('6th 7'!K76&gt;0,'6th 7'!P4,IF('6th 7'!S76&gt;0,'6th 7'!X4,0)))</f>
        <v>0</v>
      </c>
      <c r="S4322" s="430"/>
      <c r="T4322" s="430"/>
      <c r="U4322" s="432"/>
      <c r="V4322" s="460" t="s">
        <v>41</v>
      </c>
      <c r="W4322" s="461"/>
      <c r="X4322" s="461"/>
      <c r="Y4322" s="462"/>
      <c r="Z4322" s="510"/>
    </row>
    <row r="4323" spans="1:26" ht="17.25" thickBot="1">
      <c r="A4323" s="77" t="s">
        <v>11</v>
      </c>
      <c r="B4323" s="78"/>
      <c r="C4323" s="102">
        <v>100</v>
      </c>
      <c r="D4323" s="102">
        <v>100</v>
      </c>
      <c r="E4323" s="102">
        <v>100</v>
      </c>
      <c r="F4323" s="102">
        <v>100</v>
      </c>
      <c r="G4323" s="102">
        <v>100</v>
      </c>
      <c r="H4323" s="102">
        <v>100</v>
      </c>
      <c r="I4323" s="465">
        <f>(C4327*C4322)+(D4327*D4322)+(E4327*E4322)+(F4327*F4322)+(G4327*G4322)+(H4327*H4322)</f>
        <v>0</v>
      </c>
      <c r="J4323" s="84"/>
      <c r="K4323" s="103" t="e">
        <f>IF(J4325&gt;=4,"A+",IF(J4325&gt;=3.75,"A",IF(J4325&gt;=3.5,"A-",IF(J4325&gt;=3.25,"B+",IF(J4325&gt;=3,"B",IF(J4325&gt;=2.75,"B-",IF(J4325&gt;=2.5,"C+",IF(J4325&gt;=2,"C","F"))))))))</f>
        <v>#DIV/0!</v>
      </c>
      <c r="L4323" s="102">
        <v>100</v>
      </c>
      <c r="M4323" s="102">
        <v>100</v>
      </c>
      <c r="N4323" s="102">
        <v>100</v>
      </c>
      <c r="O4323" s="102">
        <v>100</v>
      </c>
      <c r="P4323" s="102">
        <v>100</v>
      </c>
      <c r="Q4323" s="102">
        <v>100</v>
      </c>
      <c r="R4323" s="102">
        <v>100</v>
      </c>
      <c r="S4323" s="465">
        <f>(L4327*L4322)+(M4327*M4322)+(N4327*N4322)+(O4327*O4322)+(P4327*P4322)+(Q4327*Q4322)+(R4327*R4322)</f>
        <v>0</v>
      </c>
      <c r="T4323" s="84"/>
      <c r="U4323" s="103" t="e">
        <f>IF(T4325&gt;=4,"A+",IF(T4325&gt;=3.75,"A",IF(T4325&gt;=3.5,"A-",IF(T4325&gt;=3.25,"B+",IF(T4325&gt;=3,"B",IF(T4325&gt;=2.75,"B-",IF(T4325&gt;=2.5,"C+",IF(T4325&gt;=2,"C","F"))))))))</f>
        <v>#DIV/0!</v>
      </c>
      <c r="V4323" s="467" t="s">
        <v>29</v>
      </c>
      <c r="W4323" s="469" t="s">
        <v>0</v>
      </c>
      <c r="X4323" s="469" t="s">
        <v>3</v>
      </c>
      <c r="Y4323" s="476" t="s">
        <v>2</v>
      </c>
      <c r="Z4323" s="510"/>
    </row>
    <row r="4324" spans="1:26" ht="17.25" thickTop="1">
      <c r="A4324" s="77" t="s">
        <v>28</v>
      </c>
      <c r="B4324" s="86"/>
      <c r="C4324" s="104">
        <f>IF('5th 1'!C76&gt;0,'5th 1'!C76,IF('5th 1'!K76&gt;0,'5th 1'!K76,IF('5th 1'!S76&gt;0,'5th 1'!S76,0)))</f>
        <v>0</v>
      </c>
      <c r="D4324" s="104">
        <f>IF('5th 2'!C76&gt;0,'5th 2'!C76,IF('5th 2'!K76&gt;0,'5th 2'!K76,IF('5th 2'!S76&gt;0,'5th 2'!S76,0)))</f>
        <v>0</v>
      </c>
      <c r="E4324" s="104">
        <f>IF('5th 3'!C76&gt;0,'5th 3'!C76,IF('5th 3'!K76&gt;0,'5th 3'!K76,IF('5th 3'!S76&gt;0,'5th 3'!S76,0)))</f>
        <v>0</v>
      </c>
      <c r="F4324" s="104">
        <f>IF('5th 4'!C76&gt;0,'5th 4'!C76,IF('5th 4'!K76&gt;0,'5th 4'!K76,IF('5th 4'!S76&gt;0,'5th 4'!S76,0)))</f>
        <v>0</v>
      </c>
      <c r="G4324" s="104">
        <f>IF('5th 5'!C76&gt;0,'5th 5'!C76,IF('5th 5'!K76&gt;0,'5th 5'!K76,IF('5th 5'!S76&gt;0,'5th 5'!S76,0)))</f>
        <v>0</v>
      </c>
      <c r="H4324" s="104">
        <f>IF('5th 6'!C76&gt;0,'5th 6'!C76,IF('5th 6'!K76&gt;0,'5th 6'!K76,IF('5th 6'!S76&gt;0,'5th 6'!S76,0)))</f>
        <v>0</v>
      </c>
      <c r="I4324" s="448"/>
      <c r="J4324" s="98"/>
      <c r="K4324" s="90"/>
      <c r="L4324" s="104">
        <f>IF('6th 1'!C76&gt;0,'6th 1'!C76,IF('6th 1'!K76&gt;0,'6th 1'!K76,IF('6th 1'!S76&gt;0,'6th 1'!S76,0)))</f>
        <v>0</v>
      </c>
      <c r="M4324" s="104">
        <f>IF('6th 2'!C76&gt;0,'6th 2'!C76,IF('6th 2'!K76&gt;0,'6th 2'!K76,IF('6th 2'!S76&gt;0,'6th 2'!S76,0)))</f>
        <v>0</v>
      </c>
      <c r="N4324" s="104">
        <f>IF('6th 3'!C76&gt;0,'6th 3'!C76,IF('6th 3'!K76&gt;0,'6th 3'!K76,IF('6th 3'!S76&gt;0,'6th 3'!S76,0)))</f>
        <v>0</v>
      </c>
      <c r="O4324" s="104">
        <f>IF('6th 4'!C76&gt;0,'6th 4'!C76,IF('6th 4'!K76&gt;0,'6th 4'!K76,IF('6th 4'!S76&gt;0,'6th 4'!S76,0)))</f>
        <v>0</v>
      </c>
      <c r="P4324" s="104">
        <f>IF('6th 5'!C76&gt;0,'6th 5'!C76,IF('6th 5'!K76&gt;0,'6th 5'!K76,IF('6th 5'!S76&gt;0,'6th 5'!S76,0)))</f>
        <v>0</v>
      </c>
      <c r="Q4324" s="104">
        <f>IF('6th 6'!C76&gt;0,'6th 6'!C76,IF('6th 6'!K76&gt;0,'6th 6'!K76,IF('6th 6'!S76&gt;0,'6th 6'!S76,0)))</f>
        <v>0</v>
      </c>
      <c r="R4324" s="104">
        <f>IF('6th 7'!C76&gt;0,'6th 7'!C76,IF('6th 7'!K76&gt;0,'6th 7'!K76,IF('6th 7'!S76&gt;0,'6th 7'!S76,0)))</f>
        <v>0</v>
      </c>
      <c r="S4324" s="448"/>
      <c r="T4324" s="98"/>
      <c r="U4324" s="90"/>
      <c r="V4324" s="468"/>
      <c r="W4324" s="470"/>
      <c r="X4324" s="471"/>
      <c r="Y4324" s="477"/>
      <c r="Z4324" s="510"/>
    </row>
    <row r="4325" spans="1:26" ht="16.5" customHeight="1">
      <c r="A4325" s="423" t="s">
        <v>26</v>
      </c>
      <c r="B4325" s="91" t="s">
        <v>60</v>
      </c>
      <c r="C4325" s="104">
        <f>IF('5th 1'!C76&gt;0,'5th 1'!J76,IF('5th 1'!K76&gt;0,'5th 1'!R76,IF('5th 1'!S76&gt;0,'5th 1'!Z76,0)))</f>
        <v>0</v>
      </c>
      <c r="D4325" s="104">
        <f>IF('5th 2'!C76&gt;0,'5th 2'!J76,IF('5th 2'!K76&gt;0,'5th 2'!R76,IF('5th 2'!S76&gt;0,'5th 2'!Z76,0)))</f>
        <v>0</v>
      </c>
      <c r="E4325" s="104">
        <f>IF('5th 3'!C76&gt;0,'5th 3'!J76,IF('5th 3'!K76&gt;0,'5th 3'!R76,IF('5th 3'!S76&gt;0,'5th 3'!Z76,0)))</f>
        <v>0</v>
      </c>
      <c r="F4325" s="104">
        <f>IF('5th 4'!C76&gt;0,'5th 4'!J76,IF('5th 4'!K76&gt;0,'5th 4'!R76,IF('5th 4'!S76&gt;0,'5th 4'!Z76,0)))</f>
        <v>0</v>
      </c>
      <c r="G4325" s="104">
        <f>IF('5th 5'!C76&gt;0,'5th 5'!J76,IF('5th 5'!K76&gt;0,'5th 5'!R76,IF('5th 5'!S76&gt;0,'5th 5'!Z76,0)))</f>
        <v>0</v>
      </c>
      <c r="H4325" s="104">
        <f>IF('5th 6'!C76&gt;0,'5th 6'!J76,IF('5th 6'!K76&gt;0,'5th 6'!R76,IF('5th 6'!S76&gt;0,'5th 6'!Z76,0)))</f>
        <v>0</v>
      </c>
      <c r="I4325" s="448"/>
      <c r="J4325" s="440" t="e">
        <f>I4323/(C4322+D4322+E4322+F4322+G4322+H4322)</f>
        <v>#DIV/0!</v>
      </c>
      <c r="K4325" s="442" t="e">
        <f>IF(J4325&gt;=2.5,K4323,IF(J4325&gt;=2.25,"C",IF(J4325&gt;=2,"D",IF(J4325=0,0,"F"))))</f>
        <v>#DIV/0!</v>
      </c>
      <c r="L4325" s="107">
        <f>IF('6th 1'!C76&gt;0,'6th 1'!J76,IF('6th 1'!K76&gt;0,'6th 1'!R76,IF('6th 1'!S76&gt;0,'6th 1'!Z76,0)))</f>
        <v>0</v>
      </c>
      <c r="M4325" s="104">
        <f>IF('6th 2'!C76&gt;0,'6th 2'!J76,IF('6th 2'!K76&gt;0,'6th 2'!R76,IF('6th 2'!S76&gt;0,'6th 2'!Z76,0)))</f>
        <v>0</v>
      </c>
      <c r="N4325" s="104">
        <f>IF('6th 3'!C76&gt;0,'6th 3'!J76,IF('6th 3'!K76&gt;0,'6th 3'!R76,IF('6th 3'!S76&gt;0,'6th 3'!Z76,0)))</f>
        <v>0</v>
      </c>
      <c r="O4325" s="104">
        <f>IF('6th 4'!C76&gt;0,'6th 4'!J76,IF('6th 4'!K76&gt;0,'6th 4'!R76,IF('6th 4'!S76&gt;0,'6th 4'!Z76,0)))</f>
        <v>0</v>
      </c>
      <c r="P4325" s="104">
        <f>IF('6th 5'!C76&gt;0,'6th 5'!J76,IF('6th 5'!K76&gt;0,'6th 5'!R76,IF('6th 5'!S76&gt;0,'6th 5'!Z76,0)))</f>
        <v>0</v>
      </c>
      <c r="Q4325" s="104">
        <f>IF('6th 6'!C76&gt;0,'6th 6'!J76,IF('6th 6'!K76&gt;0,'6th 6'!R76,IF('6th 6'!S76&gt;0,'6th 6'!Z76,0)))</f>
        <v>0</v>
      </c>
      <c r="R4325" s="104">
        <f>IF('6th 7'!C76&gt;0,'6th 7'!J76,IF('6th 7'!K76&gt;0,'6th 7'!R76,IF('6th 7'!S76&gt;0,'6th 7'!Z76,0)))</f>
        <v>0</v>
      </c>
      <c r="S4325" s="448"/>
      <c r="T4325" s="440" t="e">
        <f>S4323/(L4322+M4322+N4322+O4322+P4322+Q4322+R4322)</f>
        <v>#DIV/0!</v>
      </c>
      <c r="U4325" s="442" t="e">
        <f>IF(T4325&gt;=2.5,U4323,IF(T4325&gt;=2.25,"C",IF(T4325&gt;=2,"D",IF(T4325=0,0,"F"))))</f>
        <v>#DIV/0!</v>
      </c>
      <c r="V4325" s="443" t="s">
        <v>40</v>
      </c>
      <c r="W4325" s="443"/>
      <c r="X4325" s="443"/>
      <c r="Y4325" s="443"/>
      <c r="Z4325" s="510"/>
    </row>
    <row r="4326" spans="1:26" ht="16.5" customHeight="1">
      <c r="A4326" s="424"/>
      <c r="B4326" s="91" t="s">
        <v>67</v>
      </c>
      <c r="C4326" s="117">
        <f>'5th 1'!AA76</f>
        <v>0</v>
      </c>
      <c r="D4326" s="117">
        <f>'5th 2'!AA76</f>
        <v>0</v>
      </c>
      <c r="E4326" s="117">
        <f>'5th 3'!AA76</f>
        <v>0</v>
      </c>
      <c r="F4326" s="117">
        <f>'5th 4'!AA76</f>
        <v>0</v>
      </c>
      <c r="G4326" s="117">
        <f>'5th 5'!AA76</f>
        <v>0</v>
      </c>
      <c r="H4326" s="117">
        <f>'5th 6'!AA76</f>
        <v>0</v>
      </c>
      <c r="I4326" s="448"/>
      <c r="J4326" s="441"/>
      <c r="K4326" s="442"/>
      <c r="L4326" s="118">
        <f>'6th 1'!AA76</f>
        <v>0</v>
      </c>
      <c r="M4326" s="117">
        <f>'6th 2'!AA76</f>
        <v>0</v>
      </c>
      <c r="N4326" s="117">
        <f>'6th 3'!AA76</f>
        <v>0</v>
      </c>
      <c r="O4326" s="117">
        <f>'6th 4'!AA76</f>
        <v>0</v>
      </c>
      <c r="P4326" s="117">
        <f>'6th 5'!AA76</f>
        <v>0</v>
      </c>
      <c r="Q4326" s="117">
        <f>'6th 6'!AA76</f>
        <v>0</v>
      </c>
      <c r="R4326" s="117">
        <f>'6th 7'!AA76</f>
        <v>0</v>
      </c>
      <c r="S4326" s="448"/>
      <c r="T4326" s="441"/>
      <c r="U4326" s="442"/>
      <c r="V4326" s="444">
        <f>IF((C4327+C4329)=0,0,C4322)+IF((D4327+D4329)=0,0,D4322)+IF((E4327+E4329)=0,0,E4322)+IF((F4327+F4329)=0,0,F4322)+IF((G4327+G4329)=0,0,G4322)+IF((H4327+H4329)=0,0,H4322)+IF((L4327+L4329)=0,0,L4322)+IF((M4327+M4329)=0,0,M4322)+IF((N4327+N4329)=0,0,N4322)+IF((O4327+O4329)=0,0,O4322)+IF((P4327+P4329)=0,0,P4322)+IF((Q4327+Q4329)=0,0,Q4322)+IF((R4327+R4329)=0,0,R4322)+IF(G4346&gt;0,1.5,0)</f>
        <v>0</v>
      </c>
      <c r="W4326" s="447">
        <f>I4323+S4323+(G4346*1.5)</f>
        <v>0</v>
      </c>
      <c r="X4326" s="440" t="e">
        <f>IF(S4323&gt;0,(W4326/31.5),J4325)</f>
        <v>#DIV/0!</v>
      </c>
      <c r="Y4326" s="164" t="e">
        <f>IF(X4326&gt;=4,"A+",IF(X4326&gt;=3.75,"A",IF(X4326&gt;=3.5,"A-",IF(X4326&gt;=3.25,"B+",IF(X4326&gt;=3,"B",IF(X4326&gt;=2.75,"B-",IF(X4326&gt;=2.5,"C+",IF(X4326&gt;=2,"C","F"))))))))</f>
        <v>#DIV/0!</v>
      </c>
      <c r="Z4326" s="510"/>
    </row>
    <row r="4327" spans="1:26" ht="16.5">
      <c r="A4327" s="424"/>
      <c r="B4327" s="91" t="s">
        <v>1</v>
      </c>
      <c r="C4327" s="104">
        <f>'5th 1'!AC76</f>
        <v>0</v>
      </c>
      <c r="D4327" s="104">
        <f>'5th 2'!AC76</f>
        <v>0</v>
      </c>
      <c r="E4327" s="104">
        <f>'5th 3'!AC76</f>
        <v>0</v>
      </c>
      <c r="F4327" s="104">
        <f>'5th 4'!AC76</f>
        <v>0</v>
      </c>
      <c r="G4327" s="104">
        <f>'5th 5'!AC76</f>
        <v>0</v>
      </c>
      <c r="H4327" s="104">
        <f>'5th 6'!AC76</f>
        <v>0</v>
      </c>
      <c r="I4327" s="448"/>
      <c r="J4327" s="98"/>
      <c r="K4327" s="110"/>
      <c r="L4327" s="107">
        <f>'6th 1'!AC76</f>
        <v>0</v>
      </c>
      <c r="M4327" s="104">
        <f>'6th 2'!AC76</f>
        <v>0</v>
      </c>
      <c r="N4327" s="104">
        <f>'6th 3'!AC76</f>
        <v>0</v>
      </c>
      <c r="O4327" s="104">
        <f>'6th 4'!AC76</f>
        <v>0</v>
      </c>
      <c r="P4327" s="104">
        <f>'6th 5'!AC76</f>
        <v>0</v>
      </c>
      <c r="Q4327" s="104">
        <f>'6th 6'!AC76</f>
        <v>0</v>
      </c>
      <c r="R4327" s="104">
        <f>'6th 7'!AC76</f>
        <v>0</v>
      </c>
      <c r="S4327" s="448"/>
      <c r="T4327" s="98"/>
      <c r="U4327" s="110"/>
      <c r="V4327" s="445"/>
      <c r="W4327" s="448"/>
      <c r="X4327" s="441"/>
      <c r="Y4327" s="451" t="e">
        <f>IF(S4323&gt;0,(IF(X4326&gt;=2.5,Y4326,IF(X4326&gt;=2.25,"C",IF(X4326&gt;=2,"D","F")))),K4325)</f>
        <v>#DIV/0!</v>
      </c>
      <c r="Z4327" s="510"/>
    </row>
    <row r="4328" spans="1:26" ht="17.25" customHeight="1" thickBot="1">
      <c r="A4328" s="424"/>
      <c r="B4328" s="91" t="s">
        <v>2</v>
      </c>
      <c r="C4328" s="104" t="str">
        <f>'5th 1'!AB76</f>
        <v/>
      </c>
      <c r="D4328" s="104" t="str">
        <f>'5th 2'!AB76</f>
        <v/>
      </c>
      <c r="E4328" s="104" t="str">
        <f>'5th 3'!AB76</f>
        <v/>
      </c>
      <c r="F4328" s="104" t="str">
        <f>'5th 4'!AB76</f>
        <v/>
      </c>
      <c r="G4328" s="104" t="str">
        <f>'5th 5'!AB76</f>
        <v/>
      </c>
      <c r="H4328" s="104" t="str">
        <f>'5th 6'!AB76</f>
        <v/>
      </c>
      <c r="I4328" s="448"/>
      <c r="J4328" s="98"/>
      <c r="K4328" s="109"/>
      <c r="L4328" s="111" t="str">
        <f>'6th 1'!AB76</f>
        <v/>
      </c>
      <c r="M4328" s="104" t="str">
        <f>'6th 2'!AB76</f>
        <v/>
      </c>
      <c r="N4328" s="104" t="str">
        <f>'6th 3'!AB76</f>
        <v/>
      </c>
      <c r="O4328" s="104" t="str">
        <f>'6th 4'!AB76</f>
        <v/>
      </c>
      <c r="P4328" s="104" t="str">
        <f>'6th 5'!AB76</f>
        <v/>
      </c>
      <c r="Q4328" s="104" t="str">
        <f>'6th 6'!AB76</f>
        <v/>
      </c>
      <c r="R4328" s="104" t="str">
        <f>'6th 7'!AB76</f>
        <v/>
      </c>
      <c r="S4328" s="448"/>
      <c r="T4328" s="98"/>
      <c r="U4328" s="109"/>
      <c r="V4328" s="446"/>
      <c r="W4328" s="449"/>
      <c r="X4328" s="450"/>
      <c r="Y4328" s="452"/>
      <c r="Z4328" s="510"/>
    </row>
    <row r="4329" spans="1:26" ht="17.25" thickTop="1">
      <c r="A4329" s="413" t="s">
        <v>127</v>
      </c>
      <c r="B4329" s="91" t="s">
        <v>1</v>
      </c>
      <c r="C4329" s="104">
        <f>'5th 1'!AD76</f>
        <v>0</v>
      </c>
      <c r="D4329" s="104">
        <f>'5th 2'!AD76</f>
        <v>0</v>
      </c>
      <c r="E4329" s="104">
        <f>'5th 3'!AD76</f>
        <v>0</v>
      </c>
      <c r="F4329" s="104">
        <f>'5th 4'!AD76</f>
        <v>0</v>
      </c>
      <c r="G4329" s="104">
        <f>'5th 5'!AD76</f>
        <v>0</v>
      </c>
      <c r="H4329" s="104">
        <f>'5th 6'!AD76</f>
        <v>0</v>
      </c>
      <c r="I4329" s="415">
        <f>(C4329*C4322)+(D4329*D4322)+(E4329*E4322)+(F4329*F4322)+(G4329*G4322)+(H4329*H4322)</f>
        <v>0</v>
      </c>
      <c r="J4329" s="417">
        <f>IF(C4329&gt;0,(C4327*C4322),0)+IF(D4329&gt;0,(D4327*D4322),0)+IF(E4329&gt;0,(E4327*E4322),0)+IF(F4329&gt;0,(F4327*F4322),0)+IF(G4329&gt;0,(G4327*G4322),0)+IF(H4329&gt;0,(H4327*H4322),0)</f>
        <v>0</v>
      </c>
      <c r="K4329" s="418">
        <f>IF(C4329&gt;C4327,((C4329*C4322)-(C4327*C4322)),0)+IF(D4329&gt;D4327,((D4329*D4322)-(D4327*D4322)),0)+IF(E4329&gt;E4327,((E4329*E4322)-(E4327*E4322)),0)+IF(F4329&gt;F4327,((F4329*F4322)-(F4327*F4322)),0)+IF(G4329&gt;G4327,((G4329*G4322)-(G4327*G4322)),0)+IF(H4329&gt;H4327,((H4329*H4322)-(H4327*H4322)),0)</f>
        <v>0</v>
      </c>
      <c r="L4329" s="165">
        <f>'6th 1'!AD76</f>
        <v>0</v>
      </c>
      <c r="M4329" s="104">
        <f>'6th 2'!AD76</f>
        <v>0</v>
      </c>
      <c r="N4329" s="104">
        <f>'6th 3'!AD76</f>
        <v>0</v>
      </c>
      <c r="O4329" s="104">
        <f>'6th 4'!AD76</f>
        <v>0</v>
      </c>
      <c r="P4329" s="104">
        <f>'6th 5'!AD76</f>
        <v>0</v>
      </c>
      <c r="Q4329" s="104">
        <f>'6th 6'!AD76</f>
        <v>0</v>
      </c>
      <c r="R4329" s="104">
        <f>'6th 7'!AD76</f>
        <v>0</v>
      </c>
      <c r="S4329" s="403">
        <f>(L4329*L4322)+(M4329*M4322)+(N4329*N4322)+(O4329*O4322)+(P4329*P4322)+(Q4329*Q4322)+(R4329*R4322)</f>
        <v>0</v>
      </c>
      <c r="T4329" s="417">
        <f>IF(L4329&gt;0,(L4327*L4322),0)+IF(M4329&gt;0,(M4327*M4322),0)+IF(N4329&gt;0,(N4327*N4322),0)+IF(O4329&gt;0,(O4327*O4322),0)+IF(P4329&gt;0,(P4327*P4322),0)+IF(Q4329&gt;0,(Q4327*Q4322),0)+IF(R4329&gt;0,(R4327*R4322),0)</f>
        <v>0</v>
      </c>
      <c r="U4329" s="399">
        <f>IF(L4329&gt;L4327,((L4329*L4322)-(L4327*L4322)),0)+IF(M4329&gt;M4327,((M4329*M4322)-(M4327*M4322)),0)+IF(N4329&gt;N4327,((N4329*N4322)-(N4327*N4322)),0)+IF(O4329&gt;O4327,((O4329*O4322)-(O4327*O4322)),0)+IF(P4329&gt;P4327,((P4329*P4322)-(P4327*P4322)),0)+IF(Q4329&gt;Q4327,((Q4329*Q4322)-(Q4327*Q4322)),0)+IF(R4329&gt;R4327,((R4329*R4322)-(R4327*R4322)),0)</f>
        <v>0</v>
      </c>
      <c r="V4329" s="401">
        <f>I4329+S4329</f>
        <v>0</v>
      </c>
      <c r="W4329" s="436">
        <f>J4329+T4329</f>
        <v>0</v>
      </c>
      <c r="X4329" s="438">
        <f>K4329+U4329</f>
        <v>0</v>
      </c>
      <c r="Y4329" s="405">
        <f>IF(V4321&gt;0,(X4329+Y4316),0)</f>
        <v>0</v>
      </c>
      <c r="Z4329" s="510"/>
    </row>
    <row r="4330" spans="1:26" ht="15.75" customHeight="1" thickBot="1">
      <c r="A4330" s="414"/>
      <c r="B4330" s="157" t="s">
        <v>23</v>
      </c>
      <c r="C4330" s="181" t="str">
        <f>'5th 1'!AE76</f>
        <v/>
      </c>
      <c r="D4330" s="181" t="str">
        <f>'5th 2'!AE76</f>
        <v/>
      </c>
      <c r="E4330" s="181" t="str">
        <f>'5th 3'!AE76</f>
        <v/>
      </c>
      <c r="F4330" s="181" t="str">
        <f>'5th 4'!AE76</f>
        <v/>
      </c>
      <c r="G4330" s="181" t="str">
        <f>'5th 5'!AE76</f>
        <v/>
      </c>
      <c r="H4330" s="181" t="str">
        <f>'5th 6'!AE76</f>
        <v/>
      </c>
      <c r="I4330" s="416"/>
      <c r="J4330" s="416"/>
      <c r="K4330" s="419"/>
      <c r="L4330" s="181" t="str">
        <f>'6th 1'!AE76</f>
        <v/>
      </c>
      <c r="M4330" s="181" t="str">
        <f>'6th 2'!AE76</f>
        <v/>
      </c>
      <c r="N4330" s="181" t="str">
        <f>'6th 3'!AE76</f>
        <v/>
      </c>
      <c r="O4330" s="181" t="str">
        <f>'6th 4'!AE76</f>
        <v/>
      </c>
      <c r="P4330" s="181" t="str">
        <f>'6th 5'!AE76</f>
        <v/>
      </c>
      <c r="Q4330" s="181" t="str">
        <f>'6th 6'!AE76</f>
        <v/>
      </c>
      <c r="R4330" s="181" t="str">
        <f>'6th 7'!AE76</f>
        <v/>
      </c>
      <c r="S4330" s="420"/>
      <c r="T4330" s="420"/>
      <c r="U4330" s="400"/>
      <c r="V4330" s="402"/>
      <c r="W4330" s="437"/>
      <c r="X4330" s="439"/>
      <c r="Y4330" s="406"/>
      <c r="Z4330" s="510"/>
    </row>
    <row r="4331" spans="1:26" ht="21" customHeight="1" thickTop="1" thickBot="1">
      <c r="A4331" s="435" t="s">
        <v>32</v>
      </c>
      <c r="B4331" s="435"/>
      <c r="C4331" s="435"/>
      <c r="D4331" s="435"/>
      <c r="E4331" s="435"/>
      <c r="F4331" s="435"/>
      <c r="G4331" s="435"/>
      <c r="H4331" s="435"/>
      <c r="I4331" s="435"/>
      <c r="J4331" s="435"/>
      <c r="K4331" s="435"/>
      <c r="L4331" s="435"/>
      <c r="M4331" s="435"/>
      <c r="N4331" s="435"/>
      <c r="O4331" s="435"/>
      <c r="P4331" s="435"/>
      <c r="Q4331" s="435"/>
      <c r="R4331" s="435"/>
      <c r="S4331" s="435"/>
      <c r="T4331" s="435"/>
      <c r="U4331" s="435"/>
      <c r="V4331" s="435"/>
      <c r="W4331" s="435"/>
      <c r="X4331" s="435"/>
      <c r="Y4331" s="435"/>
      <c r="Z4331" s="510"/>
    </row>
    <row r="4332" spans="1:26" ht="17.25" thickTop="1" thickBot="1">
      <c r="A4332" s="425" t="s">
        <v>48</v>
      </c>
      <c r="B4332" s="426"/>
      <c r="C4332" s="426"/>
      <c r="D4332" s="426"/>
      <c r="E4332" s="426"/>
      <c r="F4332" s="426"/>
      <c r="G4332" s="426"/>
      <c r="H4332" s="426"/>
      <c r="I4332" s="426"/>
      <c r="J4332" s="426"/>
      <c r="K4332" s="427"/>
      <c r="L4332" s="426" t="s">
        <v>49</v>
      </c>
      <c r="M4332" s="426"/>
      <c r="N4332" s="426"/>
      <c r="O4332" s="426"/>
      <c r="P4332" s="426"/>
      <c r="Q4332" s="426"/>
      <c r="R4332" s="426"/>
      <c r="S4332" s="426"/>
      <c r="T4332" s="426"/>
      <c r="U4332" s="427"/>
      <c r="V4332" s="160"/>
      <c r="W4332" s="428" t="s">
        <v>39</v>
      </c>
      <c r="X4332" s="428"/>
      <c r="Y4332" s="161"/>
      <c r="Z4332" s="510"/>
    </row>
    <row r="4333" spans="1:26" ht="17.25" thickTop="1">
      <c r="A4333" s="99" t="s">
        <v>22</v>
      </c>
      <c r="B4333" s="100"/>
      <c r="C4333" s="101">
        <f>'7th 1'!B4</f>
        <v>401</v>
      </c>
      <c r="D4333" s="101">
        <f>'7th 2'!B4</f>
        <v>402</v>
      </c>
      <c r="E4333" s="101">
        <f>'7th 3'!B4</f>
        <v>403</v>
      </c>
      <c r="F4333" s="101">
        <f>'7th 4'!B4</f>
        <v>404</v>
      </c>
      <c r="G4333" s="101">
        <f>'7th 5'!B4</f>
        <v>405</v>
      </c>
      <c r="H4333" s="101">
        <f>'7th 6'!B4</f>
        <v>406</v>
      </c>
      <c r="I4333" s="429" t="s">
        <v>0</v>
      </c>
      <c r="J4333" s="429" t="s">
        <v>3</v>
      </c>
      <c r="K4333" s="431" t="s">
        <v>2</v>
      </c>
      <c r="L4333" s="101">
        <f>'8th 1'!B4</f>
        <v>407</v>
      </c>
      <c r="M4333" s="101">
        <f>'8th 2'!B4</f>
        <v>408</v>
      </c>
      <c r="N4333" s="101">
        <f>'8th 3'!B4</f>
        <v>409</v>
      </c>
      <c r="O4333" s="101">
        <f>'8th 4'!B4</f>
        <v>410</v>
      </c>
      <c r="P4333" s="101">
        <f>'8th 5'!B4</f>
        <v>411</v>
      </c>
      <c r="Q4333" s="101">
        <f>'8th 6'!B4</f>
        <v>412</v>
      </c>
      <c r="R4333" s="101">
        <f>'8th 7'!B4</f>
        <v>0</v>
      </c>
      <c r="S4333" s="429" t="s">
        <v>0</v>
      </c>
      <c r="T4333" s="429" t="s">
        <v>3</v>
      </c>
      <c r="U4333" s="431" t="s">
        <v>2</v>
      </c>
      <c r="V4333" s="433" t="s">
        <v>62</v>
      </c>
      <c r="W4333" s="434"/>
      <c r="X4333" s="434"/>
      <c r="Y4333" s="162" t="str">
        <f>IF(X4334&gt;=4,"A+",IF(X4334&gt;=3.75,"A",IF(X4334&gt;=3.5,"A-",IF(X4334&gt;=3.25,"B+",IF(X4334&gt;=3,"B",IF(X4334&gt;=2.75,"B-",IF(X4334&gt;=2.5,"C+",IF(X4334&gt;=2,"C","F"))))))))</f>
        <v>F</v>
      </c>
      <c r="Z4333" s="510"/>
    </row>
    <row r="4334" spans="1:26" ht="65.25" customHeight="1">
      <c r="A4334" s="77" t="s">
        <v>63</v>
      </c>
      <c r="B4334" s="86"/>
      <c r="C4334" s="79">
        <f>IF('7th 1'!C76&gt;0,'7th 1'!D6,IF('7th 1'!K76&gt;0,'7th 1'!L6,IF('7th 1'!S76&gt;0,'7th 1'!T6,0)))</f>
        <v>0</v>
      </c>
      <c r="D4334" s="79">
        <f>IF('7th 2'!C76&gt;0,'7th 2'!D6,IF('7th 2'!K76&gt;0,'7th 2'!L6,IF('7th 2'!S76&gt;0,'7th 2'!T6,0)))</f>
        <v>0</v>
      </c>
      <c r="E4334" s="79">
        <f>IF('7th 3'!C76&gt;0,'7th 3'!D6,IF('7th 3'!K76&gt;0,'7th 3'!L6,IF('7th 3'!S76&gt;0,'7th 3'!T6,0)))</f>
        <v>0</v>
      </c>
      <c r="F4334" s="79">
        <f>IF('7th 4'!C76&gt;0,'7th 4'!D6,IF('7th 4'!K76&gt;0,'7th 4'!L6,IF('7th 4'!S76&gt;0,'7th 4'!T6,0)))</f>
        <v>0</v>
      </c>
      <c r="G4334" s="79">
        <f>IF('7th 5'!C76&gt;0,'7th 5'!D6,IF('7th 5'!K76&gt;0,'7th 5'!L6,IF('7th 5'!S76&gt;0,'7th 5'!T6,0)))</f>
        <v>0</v>
      </c>
      <c r="H4334" s="79">
        <f>IF('7th 6'!C76&gt;0,'7th 6'!D6,IF('7th 6'!K76&gt;0,'7th 6'!L6,IF('7th 6'!S76&gt;0,'7th 6'!T6,0)))</f>
        <v>0</v>
      </c>
      <c r="I4334" s="429"/>
      <c r="J4334" s="429"/>
      <c r="K4334" s="431"/>
      <c r="L4334" s="79">
        <f>IF('8th 1'!C76&gt;0,'8th 1'!D6,IF('8th 1'!K76&gt;0,'8th 1'!L6,IF('8th 1'!S76&gt;0,'8th 1'!T6,0)))</f>
        <v>0</v>
      </c>
      <c r="M4334" s="79">
        <f>IF('8th 2'!C76&gt;0,'8th 2'!D6,IF('8th 2'!K76&gt;0,'8th 2'!L6,IF('8th 2'!S76&gt;0,'8th 2'!T6,0)))</f>
        <v>0</v>
      </c>
      <c r="N4334" s="79">
        <f>IF('8th 3'!C76&gt;0,'8th 3'!D6,IF('8th 3'!K76&gt;0,'8th 3'!L6,IF('8th 3'!S76&gt;0,'8th 3'!T6,0)))</f>
        <v>0</v>
      </c>
      <c r="O4334" s="79">
        <f>IF('8th 4'!C76&gt;0,'8th 4'!D6,IF('8th 4'!K76&gt;0,'8th 4'!L6,IF('8th 4'!S76&gt;0,'8th 4'!T6,0)))</f>
        <v>0</v>
      </c>
      <c r="P4334" s="79">
        <f>IF('8th 5'!C76&gt;0,'8th 5'!D6,IF('8th 5'!K76&gt;0,'8th 5'!L6,IF('8th 5'!S76&gt;0,'8th 5'!T6,0)))</f>
        <v>0</v>
      </c>
      <c r="Q4334" s="79">
        <f>IF('8th 6'!C76&gt;0,'8th 6'!D6,IF('8th 6'!K76&gt;0,'8th 6'!L6,IF('8th 6'!S76&gt;0,'8th 6'!T6,0)))</f>
        <v>0</v>
      </c>
      <c r="R4334" s="79">
        <f>IF('8th 7'!C76&gt;0,'8th 7'!D6,IF('8th 7'!K76&gt;0,'8th 7'!L6,IF('8th 7'!S76&gt;0,'8th 7'!T6,0)))</f>
        <v>0</v>
      </c>
      <c r="S4334" s="429"/>
      <c r="T4334" s="429"/>
      <c r="U4334" s="431"/>
      <c r="V4334" s="335">
        <f>IF(I4336&gt;0,(V4339+V4321),0)</f>
        <v>0</v>
      </c>
      <c r="W4334" s="254">
        <f>IF(I4336&gt;0,(W4339+W4321),0)</f>
        <v>0</v>
      </c>
      <c r="X4334" s="336">
        <f>IF(S4336&gt;0,(W4334/126),IF(I4336&gt;0,(W4334/109.5),0))</f>
        <v>0</v>
      </c>
      <c r="Y4334" s="163">
        <f>IF(X4334&gt;=2.5,Y4333,IF(X4334&gt;=2.25,"C",IF(X4334&gt;=2,"D",IF(X4334=0,0,"F"))))</f>
        <v>0</v>
      </c>
      <c r="Z4334" s="510"/>
    </row>
    <row r="4335" spans="1:26" ht="17.25" customHeight="1">
      <c r="A4335" s="458" t="s">
        <v>27</v>
      </c>
      <c r="B4335" s="459"/>
      <c r="C4335" s="102">
        <f>IF('7th 1'!C76&gt;0,'7th 1'!H4,IF('7th 1'!K76&gt;0,'7th 1'!P4,IF('7th 1'!S76&gt;0,'7th 1'!X4,0)))</f>
        <v>0</v>
      </c>
      <c r="D4335" s="102">
        <f>IF('7th 2'!C76&gt;0,'7th 2'!H4,IF('7th 2'!K76&gt;0,'7th 2'!P4,IF('7th 2'!S76&gt;0,'7th 2'!X4,0)))</f>
        <v>0</v>
      </c>
      <c r="E4335" s="102">
        <f>IF('7th 3'!C76&gt;0,'7th 3'!H4,IF('7th 3'!K76&gt;0,'7th 3'!P4,IF('7th 3'!S76&gt;0,'7th 3'!X4,0)))</f>
        <v>0</v>
      </c>
      <c r="F4335" s="102">
        <f>IF('7th 4'!C76&gt;0,'7th 4'!H4,IF('7th 4'!K76&gt;0,'7th 4'!P4,IF('7th 4'!S76&gt;0,'7th 4'!X4,0)))</f>
        <v>0</v>
      </c>
      <c r="G4335" s="102">
        <f>IF('7th 5'!C76&gt;0,'7th 5'!H4,IF('7th 5'!K76&gt;0,'7th 5'!P4,IF('7th 5'!S76&gt;0,'7th 5'!X4,0)))</f>
        <v>0</v>
      </c>
      <c r="H4335" s="102">
        <f>IF('7th 6'!C76&gt;0,'7th 6'!H4,IF('7th 6'!K76&gt;0,'7th 6'!P4,IF('7th 6'!S76&gt;0,'7th 6'!X4,0)))</f>
        <v>0</v>
      </c>
      <c r="I4335" s="430"/>
      <c r="J4335" s="430"/>
      <c r="K4335" s="432"/>
      <c r="L4335" s="102">
        <f>IF('8th 1'!C76&gt;0,'8th 1'!H4,IF('8th 1'!K76&gt;0,'8th 1'!P4,IF('8th 1'!S76&gt;0,'8th 1'!X4,0)))</f>
        <v>0</v>
      </c>
      <c r="M4335" s="102">
        <f>IF('8th 2'!C76&gt;0,'8th 2'!H4,IF('8th 2'!K76&gt;0,'8th 2'!P4,IF('8th 2'!S76&gt;0,'8th 2'!X4,0)))</f>
        <v>0</v>
      </c>
      <c r="N4335" s="102">
        <f>IF('8th 3'!C76&gt;0,'8th 3'!H4,IF('8th 3'!K76&gt;0,'8th 3'!P4,IF('8th 3'!S76&gt;0,'8th 3'!X4,0)))</f>
        <v>0</v>
      </c>
      <c r="O4335" s="102">
        <f>IF('8th 4'!C76&gt;0,'8th 4'!H4,IF('8th 4'!K76&gt;0,'8th 4'!P4,IF('8th 4'!S76&gt;0,'8th 4'!X4,0)))</f>
        <v>0</v>
      </c>
      <c r="P4335" s="102">
        <f>IF('8th 5'!C76&gt;0,'8th 5'!H4,IF('8th 5'!K76&gt;0,'8th 5'!P4,IF('8th 5'!S76&gt;0,'8th 5'!X4,0)))</f>
        <v>0</v>
      </c>
      <c r="Q4335" s="102">
        <f>IF('8th 6'!C76&gt;0,'8th 6'!H4,IF('8th 6'!K76&gt;0,'8th 6'!P4,IF('8th 6'!S76&gt;0,'8th 6'!X4,0)))</f>
        <v>0</v>
      </c>
      <c r="R4335" s="102">
        <f>IF('8th 7'!C76&gt;0,'8th 7'!H4,IF('8th 7'!K76&gt;0,'8th 7'!P4,IF('8th 7'!S76&gt;0,'8th 7'!X4,0)))</f>
        <v>0</v>
      </c>
      <c r="S4335" s="430"/>
      <c r="T4335" s="430"/>
      <c r="U4335" s="432"/>
      <c r="V4335" s="460" t="s">
        <v>41</v>
      </c>
      <c r="W4335" s="461"/>
      <c r="X4335" s="461"/>
      <c r="Y4335" s="462"/>
      <c r="Z4335" s="510"/>
    </row>
    <row r="4336" spans="1:26" ht="18.75" customHeight="1" thickBot="1">
      <c r="A4336" s="463" t="s">
        <v>11</v>
      </c>
      <c r="B4336" s="464"/>
      <c r="C4336" s="102">
        <v>100</v>
      </c>
      <c r="D4336" s="102">
        <v>100</v>
      </c>
      <c r="E4336" s="102">
        <v>100</v>
      </c>
      <c r="F4336" s="102">
        <v>100</v>
      </c>
      <c r="G4336" s="102">
        <v>100</v>
      </c>
      <c r="H4336" s="102">
        <v>100</v>
      </c>
      <c r="I4336" s="465">
        <f>(C4340*C4335)+(D4340*D4335)+(E4340*E4335)+(F4340*F4335)+(G4340*G4335)+(H4340*H4335)</f>
        <v>0</v>
      </c>
      <c r="J4336" s="84"/>
      <c r="K4336" s="103" t="e">
        <f>IF(J4338&gt;=4,"A+",IF(J4338&gt;=3.75,"A",IF(J4338&gt;=3.5,"A-",IF(J4338&gt;=3.25,"B+",IF(J4338&gt;=3,"B",IF(J4338&gt;=2.75,"B-",IF(J4338&gt;=2.5,"C+",IF(J4338&gt;=2,"C","F"))))))))</f>
        <v>#DIV/0!</v>
      </c>
      <c r="L4336" s="102">
        <v>100</v>
      </c>
      <c r="M4336" s="102">
        <v>100</v>
      </c>
      <c r="N4336" s="102">
        <v>100</v>
      </c>
      <c r="O4336" s="102">
        <v>100</v>
      </c>
      <c r="P4336" s="102">
        <v>100</v>
      </c>
      <c r="Q4336" s="102">
        <v>100</v>
      </c>
      <c r="R4336" s="102">
        <v>100</v>
      </c>
      <c r="S4336" s="465">
        <f>(L4340*L4335)+(M4340*M4335)+(N4340*N4335)+(O4340*O4335)+(P4340*P4335)+(Q4340*Q4335)+(R4340*R4335)</f>
        <v>0</v>
      </c>
      <c r="T4336" s="84"/>
      <c r="U4336" s="103" t="e">
        <f>IF(T4338&gt;=4,"A+",IF(T4338&gt;=3.75,"A",IF(T4338&gt;=3.5,"A-",IF(T4338&gt;=3.25,"B+",IF(T4338&gt;=3,"B",IF(T4338&gt;=2.75,"B-",IF(T4338&gt;=2.5,"C+",IF(T4338&gt;=2,"C","F"))))))))</f>
        <v>#DIV/0!</v>
      </c>
      <c r="V4336" s="467" t="s">
        <v>29</v>
      </c>
      <c r="W4336" s="469" t="s">
        <v>0</v>
      </c>
      <c r="X4336" s="469" t="s">
        <v>3</v>
      </c>
      <c r="Y4336" s="421" t="s">
        <v>2</v>
      </c>
      <c r="Z4336" s="510"/>
    </row>
    <row r="4337" spans="1:26" ht="17.25" thickTop="1">
      <c r="A4337" s="77" t="s">
        <v>28</v>
      </c>
      <c r="B4337" s="86"/>
      <c r="C4337" s="104">
        <f>IF('7th 1'!C76&gt;0,'7th 1'!C76,IF('7th 1'!K76&gt;0,'7th 1'!K76,IF('7th 1'!S76&gt;0,'7th 1'!S76,0)))</f>
        <v>0</v>
      </c>
      <c r="D4337" s="104">
        <f>IF('7th 2'!C76&gt;0,'7th 2'!C76,IF('7th 2'!K76&gt;0,'7th 2'!K76,IF('7th 2'!S76&gt;0,'7th 2'!S76,0)))</f>
        <v>0</v>
      </c>
      <c r="E4337" s="104">
        <f>IF('7th 3'!C76&gt;0,'7th 3'!C76,IF('7th 3'!K76&gt;0,'7th 3'!K76,IF('7th 3'!S76&gt;0,'7th 3'!S76,0)))</f>
        <v>0</v>
      </c>
      <c r="F4337" s="104">
        <f>IF('7th 4'!C76&gt;0,'7th 4'!C76,IF('7th 4'!K76&gt;0,'7th 4'!K76,IF('7th 4'!S76&gt;0,'7th 4'!S76,0)))</f>
        <v>0</v>
      </c>
      <c r="G4337" s="104">
        <f>IF('7th 5'!C76&gt;0,'7th 5'!C76,IF('7th 5'!K76&gt;0,'7th 5'!K76,IF('7th 5'!S76&gt;0,'7th 5'!S76,0)))</f>
        <v>0</v>
      </c>
      <c r="H4337" s="104">
        <f>IF('7th 6'!C76&gt;0,'7th 6'!C76,IF('7th 6'!K76&gt;0,'7th 6'!K76,IF('7th 6'!S76&gt;0,'7th 6'!S76,0)))</f>
        <v>0</v>
      </c>
      <c r="I4337" s="466"/>
      <c r="J4337" s="98"/>
      <c r="K4337" s="90"/>
      <c r="L4337" s="104">
        <f>IF('8th 1'!C76&gt;0,'8th 1'!C76,IF('8th 1'!K76&gt;0,'8th 1'!K76,IF('8th 1'!S76&gt;0,'8th 1'!S76,0)))</f>
        <v>0</v>
      </c>
      <c r="M4337" s="104">
        <f>IF('8th 2'!C76&gt;0,'8th 2'!C76,IF('8th 2'!K76&gt;0,'8th 2'!K76,IF('8th 2'!S76&gt;0,'8th 2'!S76,0)))</f>
        <v>0</v>
      </c>
      <c r="N4337" s="104">
        <f>IF('8th 3'!C76&gt;0,'8th 3'!C76,IF('8th 3'!K76&gt;0,'8th 3'!K76,IF('8th 3'!S76&gt;0,'8th 3'!S76,0)))</f>
        <v>0</v>
      </c>
      <c r="O4337" s="104">
        <f>IF('8th 4'!C76&gt;0,'8th 4'!C76,IF('8th 4'!K76&gt;0,'8th 4'!K76,IF('8th 4'!S76&gt;0,'8th 4'!S76,0)))</f>
        <v>0</v>
      </c>
      <c r="P4337" s="104">
        <f>IF('8th 5'!C76&gt;0,'8th 5'!C76,IF('8th 5'!K76&gt;0,'8th 5'!K76,IF('8th 5'!S76&gt;0,'8th 5'!S76,0)))</f>
        <v>0</v>
      </c>
      <c r="Q4337" s="104">
        <f>IF('8th 6'!C76&gt;0,'8th 6'!C76,IF('8th 6'!K76&gt;0,'8th 6'!K76,IF('8th 6'!S76&gt;0,'8th 6'!S76,0)))</f>
        <v>0</v>
      </c>
      <c r="R4337" s="104">
        <f>IF('8th 7'!C76&gt;0,'8th 7'!C76,IF('8th 7'!K76&gt;0,'8th 7'!K76,IF('8th 7'!S76&gt;0,'8th 7'!S76,0)))</f>
        <v>0</v>
      </c>
      <c r="S4337" s="466"/>
      <c r="T4337" s="98"/>
      <c r="U4337" s="90"/>
      <c r="V4337" s="468"/>
      <c r="W4337" s="470"/>
      <c r="X4337" s="471"/>
      <c r="Y4337" s="422"/>
      <c r="Z4337" s="510"/>
    </row>
    <row r="4338" spans="1:26" ht="17.25">
      <c r="A4338" s="423" t="s">
        <v>26</v>
      </c>
      <c r="B4338" s="91" t="s">
        <v>60</v>
      </c>
      <c r="C4338" s="104">
        <f>IF('7th 1'!C76&gt;0,'7th 1'!J76,IF('7th 1'!K76&gt;0,'7th 1'!R76,IF('7th 1'!S76&gt;0,'7th 1'!Z76,0)))</f>
        <v>0</v>
      </c>
      <c r="D4338" s="104">
        <f>IF('7th 2'!C76&gt;0,'7th 2'!J76,IF('7th 2'!K76&gt;0,'7th 2'!R76,IF('7th 2'!S76&gt;0,'7th 2'!Z76,0)))</f>
        <v>0</v>
      </c>
      <c r="E4338" s="104">
        <f>IF('7th 3'!C76&gt;0,'7th 3'!J76,IF('7th 3'!K76&gt;0,'7th 3'!R76,IF('7th 3'!S76&gt;0,'7th 3'!Z76,0)))</f>
        <v>0</v>
      </c>
      <c r="F4338" s="104">
        <f>IF('7th 4'!C76&gt;0,'7th 4'!J76,IF('7th 4'!K76&gt;0,'7th 4'!R76,IF('7th 4'!S76&gt;0,'7th 4'!Z76,0)))</f>
        <v>0</v>
      </c>
      <c r="G4338" s="104">
        <f>IF('7th 5'!C76&gt;0,'7th 5'!J76,IF('7th 5'!K76&gt;0,'7th 5'!R76,IF('7th 5'!S76&gt;0,'7th 5'!Z76,0)))</f>
        <v>0</v>
      </c>
      <c r="H4338" s="104">
        <f>IF('7th 6'!C76&gt;0,'7th 6'!J76,IF('7th 6'!K76&gt;0,'7th 6'!R76,IF('7th 6'!S76&gt;0,'7th 6'!Z76,0)))</f>
        <v>0</v>
      </c>
      <c r="I4338" s="466"/>
      <c r="J4338" s="440" t="e">
        <f>I4336/(C4335+D4335+E4335+F4335+G4335+H4335)</f>
        <v>#DIV/0!</v>
      </c>
      <c r="K4338" s="442" t="e">
        <f>IF(J4338&gt;=2.5,K4336,IF(J4338&gt;=2.25,"C",IF(J4338&gt;=2,"D",IF(J4338=0,0,"F"))))</f>
        <v>#DIV/0!</v>
      </c>
      <c r="L4338" s="104">
        <f>IF('8th 1'!C76&gt;0,'8th 1'!J76,IF('8th 1'!K76&gt;0,'8th 1'!R76,IF('8th 1'!S76&gt;0,'8th 1'!Z76,0)))</f>
        <v>0</v>
      </c>
      <c r="M4338" s="104">
        <f>IF('8th 2'!C76&gt;0,'8th 2'!J76,IF('8th 2'!K76&gt;0,'8th 2'!R76,IF('8th 2'!S76&gt;0,'8th 2'!Z76,0)))</f>
        <v>0</v>
      </c>
      <c r="N4338" s="104">
        <f>IF('8th 3'!C76&gt;0,'8th 3'!J76,IF('8th 3'!K76&gt;0,'8th 3'!R76,IF('8th 3'!S76&gt;0,'8th 3'!Z76,0)))</f>
        <v>0</v>
      </c>
      <c r="O4338" s="104">
        <f>IF('8th 4'!C76&gt;0,'8th 4'!J76,IF('8th 4'!K76&gt;0,'8th 4'!R76,IF('8th 4'!S76&gt;0,'8th 4'!Z76,0)))</f>
        <v>0</v>
      </c>
      <c r="P4338" s="104">
        <f>IF('8th 5'!C76&gt;0,'8th 5'!J76,IF('8th 5'!K76&gt;0,'8th 5'!R76,IF('8th 5'!S76&gt;0,'8th 5'!Z76,0)))</f>
        <v>0</v>
      </c>
      <c r="Q4338" s="104">
        <f>IF('8th 6'!C76&gt;0,'8th 6'!J76,IF('8th 6'!K76&gt;0,'8th 6'!R76,IF('8th 6'!S76&gt;0,'8th 6'!Z76,0)))</f>
        <v>0</v>
      </c>
      <c r="R4338" s="104">
        <f>IF('8th 7'!C76&gt;0,'8th 7'!J76,IF('8th 7'!K76&gt;0,'8th 7'!R76,IF('8th 7'!S76&gt;0,'8th 7'!Z76,0)))</f>
        <v>0</v>
      </c>
      <c r="S4338" s="466"/>
      <c r="T4338" s="440" t="e">
        <f>S4336/(L4335+M4335+N4335+O4335+P4335+Q4335+R4335)</f>
        <v>#DIV/0!</v>
      </c>
      <c r="U4338" s="442" t="e">
        <f>IF(T4338&gt;=2.5,U4336,IF(T4338&gt;=2.25,"C",IF(T4338&gt;=2,"D",IF(T4338=0,0,"F"))))</f>
        <v>#DIV/0!</v>
      </c>
      <c r="V4338" s="454" t="s">
        <v>40</v>
      </c>
      <c r="W4338" s="443"/>
      <c r="X4338" s="443"/>
      <c r="Y4338" s="455"/>
      <c r="Z4338" s="510"/>
    </row>
    <row r="4339" spans="1:26" ht="16.5" customHeight="1">
      <c r="A4339" s="424"/>
      <c r="B4339" s="91" t="s">
        <v>67</v>
      </c>
      <c r="C4339" s="117">
        <f>'7th 1'!AA76</f>
        <v>0</v>
      </c>
      <c r="D4339" s="117">
        <f>'7th 2'!AA76</f>
        <v>0</v>
      </c>
      <c r="E4339" s="117">
        <f>'7th 3'!AA76</f>
        <v>0</v>
      </c>
      <c r="F4339" s="117">
        <f>'7th 4'!AA76</f>
        <v>0</v>
      </c>
      <c r="G4339" s="117">
        <f>'7th 5'!AA76</f>
        <v>0</v>
      </c>
      <c r="H4339" s="117">
        <f>'7th 6'!AA76</f>
        <v>0</v>
      </c>
      <c r="I4339" s="466"/>
      <c r="J4339" s="453"/>
      <c r="K4339" s="442"/>
      <c r="L4339" s="117">
        <f>'8th 1'!AA76</f>
        <v>0</v>
      </c>
      <c r="M4339" s="117">
        <f>'8th 2'!AA76</f>
        <v>0</v>
      </c>
      <c r="N4339" s="117">
        <f>'8th 3'!AA76</f>
        <v>0</v>
      </c>
      <c r="O4339" s="117">
        <f>'8th 4'!AA76</f>
        <v>0</v>
      </c>
      <c r="P4339" s="117">
        <f>'8th 5'!AA76</f>
        <v>0</v>
      </c>
      <c r="Q4339" s="117">
        <f>'8th 6'!AA76</f>
        <v>0</v>
      </c>
      <c r="R4339" s="117">
        <f>'8th 7'!AA76</f>
        <v>0</v>
      </c>
      <c r="S4339" s="466"/>
      <c r="T4339" s="453"/>
      <c r="U4339" s="442"/>
      <c r="V4339" s="444">
        <f>IF((C4340+C4342)=0,0,C4335)+IF((D4340+D4342)=0,0,D4335)+IF((E4340+E4342)=0,0,E4335)+IF((F4340+F4342)=0,0,F4335)+IF((G4340+G4342)=0,0,G4335)+IF((H4340+H4342)=0,0,H4335)+IF((L4340+L4342)=0,0,L4335)+IF((M4340+M4342)=0,0,M4335)+IF((N4340+N4342)=0,0,N4335)+IF((O4340+O4342)=0,0,O4335)+IF((P4340+P4342)=0,0,P4335)+IF((Q4340+Q4342)=0,0,Q4335)+IF((R4340+R4342)=0,0,R4335)+IF(I4346&gt;0,1.5,0)</f>
        <v>0</v>
      </c>
      <c r="W4339" s="457">
        <f>I4336+S4336+(I4346*1.5)</f>
        <v>0</v>
      </c>
      <c r="X4339" s="440" t="e">
        <f>IF(S4336&gt;0,(W4339/31.5),J4338)</f>
        <v>#DIV/0!</v>
      </c>
      <c r="Y4339" s="164" t="e">
        <f>IF(X4339&gt;=4,"A+",IF(X4339&gt;=3.75,"A",IF(X4339&gt;=3.5,"A-",IF(X4339&gt;=3.25,"B+",IF(X4339&gt;=3,"B",IF(X4339&gt;=2.75,"B-",IF(X4339&gt;=2.5,"C+",IF(X4339&gt;=2,"C","F"))))))))</f>
        <v>#DIV/0!</v>
      </c>
      <c r="Z4339" s="510"/>
    </row>
    <row r="4340" spans="1:26" ht="16.5">
      <c r="A4340" s="424"/>
      <c r="B4340" s="91" t="s">
        <v>1</v>
      </c>
      <c r="C4340" s="104">
        <f>'7th 1'!AC76</f>
        <v>0</v>
      </c>
      <c r="D4340" s="104">
        <f>'7th 2'!AC76</f>
        <v>0</v>
      </c>
      <c r="E4340" s="104">
        <f>'7th 3'!AC76</f>
        <v>0</v>
      </c>
      <c r="F4340" s="104">
        <f>'7th 4'!AC76</f>
        <v>0</v>
      </c>
      <c r="G4340" s="104">
        <f>'7th 5'!AC76</f>
        <v>0</v>
      </c>
      <c r="H4340" s="104">
        <f>'7th 6'!AC76</f>
        <v>0</v>
      </c>
      <c r="I4340" s="466"/>
      <c r="J4340" s="98"/>
      <c r="K4340" s="112"/>
      <c r="L4340" s="104">
        <f>'8th 1'!AC76</f>
        <v>0</v>
      </c>
      <c r="M4340" s="104">
        <f>'8th 2'!AC76</f>
        <v>0</v>
      </c>
      <c r="N4340" s="104">
        <f>'8th 3'!AC76</f>
        <v>0</v>
      </c>
      <c r="O4340" s="104">
        <f>'8th 4'!AC76</f>
        <v>0</v>
      </c>
      <c r="P4340" s="104">
        <f>'8th 5'!AC76</f>
        <v>0</v>
      </c>
      <c r="Q4340" s="104">
        <f>'8th 6'!AC76</f>
        <v>0</v>
      </c>
      <c r="R4340" s="104">
        <f>'8th 7'!AC76</f>
        <v>0</v>
      </c>
      <c r="S4340" s="466"/>
      <c r="T4340" s="98"/>
      <c r="V4340" s="456"/>
      <c r="W4340" s="448"/>
      <c r="X4340" s="441"/>
      <c r="Y4340" s="451" t="e">
        <f>IF(S4336&gt;0,(IF(X4339&gt;=2.5,Y4339,IF(X4339&gt;=2.25,"C",IF(X4339&gt;=2,"D","F")))),K4338)</f>
        <v>#DIV/0!</v>
      </c>
      <c r="Z4340" s="510"/>
    </row>
    <row r="4341" spans="1:26" ht="16.5">
      <c r="A4341" s="424"/>
      <c r="B4341" s="91" t="s">
        <v>2</v>
      </c>
      <c r="C4341" s="104" t="str">
        <f>'7th 1'!AB76</f>
        <v/>
      </c>
      <c r="D4341" s="104" t="str">
        <f>'7th 2'!AB76</f>
        <v/>
      </c>
      <c r="E4341" s="104" t="str">
        <f>'7th 3'!AB76</f>
        <v/>
      </c>
      <c r="F4341" s="104" t="str">
        <f>'7th 4'!AB76</f>
        <v/>
      </c>
      <c r="G4341" s="104" t="str">
        <f>'7th 5'!AB76</f>
        <v/>
      </c>
      <c r="H4341" s="104" t="str">
        <f>'7th 6'!AB76</f>
        <v/>
      </c>
      <c r="I4341" s="466"/>
      <c r="J4341" s="98"/>
      <c r="K4341" s="90"/>
      <c r="L4341" s="104" t="str">
        <f>'8th 1'!AB76</f>
        <v/>
      </c>
      <c r="M4341" s="104" t="str">
        <f>'8th 2'!AB76</f>
        <v/>
      </c>
      <c r="N4341" s="104" t="str">
        <f>'8th 3'!AB76</f>
        <v/>
      </c>
      <c r="O4341" s="104" t="str">
        <f>'8th 4'!AB76</f>
        <v/>
      </c>
      <c r="P4341" s="104" t="str">
        <f>'8th 5'!AB76</f>
        <v/>
      </c>
      <c r="Q4341" s="104" t="str">
        <f>'8th 6'!AB76</f>
        <v/>
      </c>
      <c r="R4341" s="104" t="str">
        <f>'8th 7'!AB76</f>
        <v/>
      </c>
      <c r="S4341" s="466"/>
      <c r="T4341" s="98"/>
      <c r="U4341" s="90"/>
      <c r="V4341" s="446"/>
      <c r="W4341" s="449"/>
      <c r="X4341" s="450"/>
      <c r="Y4341" s="452"/>
      <c r="Z4341" s="510"/>
    </row>
    <row r="4342" spans="1:26" ht="16.5">
      <c r="A4342" s="413" t="s">
        <v>127</v>
      </c>
      <c r="B4342" s="91" t="s">
        <v>1</v>
      </c>
      <c r="C4342" s="104" t="str">
        <f>'7th 1'!AD76</f>
        <v>3.68</v>
      </c>
      <c r="D4342" s="104">
        <f>'7th 2'!AD76</f>
        <v>0</v>
      </c>
      <c r="E4342" s="104">
        <f>'7th 3'!AD76</f>
        <v>0</v>
      </c>
      <c r="F4342" s="104">
        <f>'7th 4'!AD76</f>
        <v>0</v>
      </c>
      <c r="G4342" s="104">
        <f>'7th 5'!AD76</f>
        <v>0</v>
      </c>
      <c r="H4342" s="104">
        <f>'7th 6'!AD76</f>
        <v>0</v>
      </c>
      <c r="I4342" s="415">
        <f>(C4342*C4335)+(D4342*D4335)+(E4342*E4335)+(F4342*F4335)+(G4342*G4335)+(H4342*H4335)</f>
        <v>0</v>
      </c>
      <c r="J4342" s="417">
        <f>IF(C4342&gt;0,(C4340*C4335),0)+IF(D4342&gt;0,(D4340*D4335),0)+IF(E4342&gt;0,(E4340*E4335),0)+IF(F4342&gt;0,(F4340*F4335),0)+IF(G4342&gt;0,(G4340*G4335),0)+IF(H4342&gt;0,(H4340*H4335),0)</f>
        <v>0</v>
      </c>
      <c r="K4342" s="418">
        <f>IF(C4342&gt;C4340,((C4342*C4335)-(C4340*C4335)),0)+IF(D4342&gt;D4340,((D4342*D4335)-(D4340*D4335)),0)+IF(E4342&gt;E4340,((E4342*E4335)-(E4340*E4335)),0)+IF(F4342&gt;F4340,((F4342*F4335)-(F4340*F4335)),0)+IF(G4342&gt;G4340,((G4342*G4335)-(G4340*G4335)),0)+IF(H4342&gt;H4340,((H4342*H4335)-(H4340*H4335)),0)</f>
        <v>0</v>
      </c>
      <c r="L4342" s="165">
        <f>'8th 1'!AD76</f>
        <v>0</v>
      </c>
      <c r="M4342" s="104">
        <f>'8th 2'!AD76</f>
        <v>0</v>
      </c>
      <c r="N4342" s="104">
        <f>'8th 3'!AD76</f>
        <v>0</v>
      </c>
      <c r="O4342" s="104">
        <f>'8th 4'!AD76</f>
        <v>0</v>
      </c>
      <c r="P4342" s="104">
        <f>'8th 5'!AD76</f>
        <v>0</v>
      </c>
      <c r="Q4342" s="104">
        <f>'8th 6'!AD76</f>
        <v>0</v>
      </c>
      <c r="R4342" s="104">
        <f>'8th 7'!AD76</f>
        <v>0</v>
      </c>
      <c r="S4342" s="403">
        <f>(L4342*L4335)+(M4342*M4335)+(N4342*N4335)+(O4342*O4335)+(P4342*P4335)+(Q4342*Q4335)+(R4342*R4335)</f>
        <v>0</v>
      </c>
      <c r="T4342" s="417">
        <f>IF(L4342&gt;0,(L4340*L4335),0)+IF(M4342&gt;0,(M4340*M4335),0)+IF(N4342&gt;0,(N4340*N4335),0)+IF(O4342&gt;0,(O4340*O4335),0)+IF(P4342&gt;0,(P4340*P4335),0)+IF(Q4342&gt;0,(Q4340*Q4335),0)+IF(R4342&gt;0,(R4340*R4335),0)</f>
        <v>0</v>
      </c>
      <c r="U4342" s="399">
        <f>IF(L4342&gt;L4340,((L4342*L4335)-(L4340*L4335)),0)+IF(M4342&gt;M4340,((M4342*M4335)-(M4340*M4335)),0)+IF(N4342&gt;N4340,((N4342*N4335)-(N4340*N4335)),0)+IF(O4342&gt;O4340,((O4342*O4335)-(O4340*O4335)),0)+IF(P4342&gt;P4340,((P4342*P4335)-(P4340*P4335)),0)+IF(Q4342&gt;Q4340,((Q4342*Q4335)-(Q4340*Q4335)),0)+IF(R4342&gt;R4340,((R4342*R4335)-(R4340*R4335)),0)</f>
        <v>0</v>
      </c>
      <c r="V4342" s="401">
        <f>I4342+S4342</f>
        <v>0</v>
      </c>
      <c r="W4342" s="403">
        <f>J4342+T4342</f>
        <v>0</v>
      </c>
      <c r="X4342" s="403">
        <f>K4342+U4342</f>
        <v>0</v>
      </c>
      <c r="Y4342" s="405">
        <f>IF(V4334&gt;0,(X4342+Y4329),0)</f>
        <v>0</v>
      </c>
      <c r="Z4342" s="510"/>
    </row>
    <row r="4343" spans="1:26" ht="15.75" customHeight="1" thickBot="1">
      <c r="A4343" s="414"/>
      <c r="B4343" s="157" t="s">
        <v>23</v>
      </c>
      <c r="C4343" s="180" t="str">
        <f>'7th 1'!AE76</f>
        <v>Imp:</v>
      </c>
      <c r="D4343" s="180" t="str">
        <f>'7th 2'!AE76</f>
        <v/>
      </c>
      <c r="E4343" s="180" t="str">
        <f>'7th 3'!AE76</f>
        <v/>
      </c>
      <c r="F4343" s="180" t="str">
        <f>'7th 4'!AE76</f>
        <v/>
      </c>
      <c r="G4343" s="180" t="str">
        <f>'7th 5'!AE76</f>
        <v/>
      </c>
      <c r="H4343" s="180" t="str">
        <f>'7th 6'!AE76</f>
        <v/>
      </c>
      <c r="I4343" s="416"/>
      <c r="J4343" s="416"/>
      <c r="K4343" s="419"/>
      <c r="L4343" s="180" t="str">
        <f>'8th 1'!AE76</f>
        <v/>
      </c>
      <c r="M4343" s="180" t="str">
        <f>'8th 2'!AE76</f>
        <v/>
      </c>
      <c r="N4343" s="180" t="str">
        <f>'8th 3'!AE76</f>
        <v/>
      </c>
      <c r="O4343" s="180" t="str">
        <f>'8th 4'!AE76</f>
        <v/>
      </c>
      <c r="P4343" s="180" t="str">
        <f>'8th 5'!AE76</f>
        <v/>
      </c>
      <c r="Q4343" s="180" t="str">
        <f>'8th 6'!AE76</f>
        <v/>
      </c>
      <c r="R4343" s="180" t="str">
        <f>'8th 7'!AE76</f>
        <v/>
      </c>
      <c r="S4343" s="420"/>
      <c r="T4343" s="420"/>
      <c r="U4343" s="400"/>
      <c r="V4343" s="402"/>
      <c r="W4343" s="404"/>
      <c r="X4343" s="404"/>
      <c r="Y4343" s="406"/>
      <c r="Z4343" s="510"/>
    </row>
    <row r="4344" spans="1:26" ht="9.75" customHeight="1" thickTop="1" thickBot="1">
      <c r="C4344" s="53"/>
      <c r="D4344" s="53"/>
      <c r="E4344" s="53"/>
      <c r="F4344" s="53"/>
      <c r="G4344" s="53"/>
      <c r="H4344" s="53"/>
      <c r="L4344" s="53"/>
      <c r="M4344" s="53"/>
      <c r="N4344" s="53"/>
      <c r="O4344" s="53"/>
      <c r="P4344" s="53"/>
      <c r="Q4344" s="53"/>
      <c r="R4344" s="53"/>
      <c r="V4344" s="53"/>
      <c r="W4344" s="53"/>
      <c r="X4344" s="53"/>
      <c r="Y4344" s="53"/>
    </row>
    <row r="4345" spans="1:26" ht="18.75" thickTop="1">
      <c r="A4345" s="407" t="s">
        <v>33</v>
      </c>
      <c r="B4345" s="408"/>
      <c r="C4345" s="376" t="s">
        <v>35</v>
      </c>
      <c r="D4345" s="380"/>
      <c r="E4345" s="376" t="s">
        <v>30</v>
      </c>
      <c r="F4345" s="380"/>
      <c r="G4345" s="376" t="s">
        <v>31</v>
      </c>
      <c r="H4345" s="380"/>
      <c r="I4345" s="376" t="s">
        <v>32</v>
      </c>
      <c r="J4345" s="411"/>
      <c r="K4345" s="411"/>
      <c r="L4345" s="412"/>
      <c r="M4345" s="370" t="s">
        <v>50</v>
      </c>
      <c r="N4345" s="371"/>
      <c r="O4345" s="376" t="s">
        <v>0</v>
      </c>
      <c r="P4345" s="377"/>
      <c r="Q4345" s="169" t="s">
        <v>29</v>
      </c>
      <c r="R4345" s="378" t="s">
        <v>216</v>
      </c>
      <c r="S4345" s="379"/>
      <c r="T4345" s="379"/>
      <c r="U4345" s="380"/>
      <c r="V4345" s="381" t="s">
        <v>2</v>
      </c>
      <c r="W4345" s="382"/>
      <c r="X4345" s="170"/>
      <c r="Y4345" s="171"/>
    </row>
    <row r="4346" spans="1:26" s="113" customFormat="1" ht="18" customHeight="1">
      <c r="A4346" s="409"/>
      <c r="B4346" s="410"/>
      <c r="C4346" s="383">
        <f>'viva-1'!K74</f>
        <v>0</v>
      </c>
      <c r="D4346" s="384"/>
      <c r="E4346" s="383">
        <f>'viva-2'!K74</f>
        <v>0</v>
      </c>
      <c r="F4346" s="384"/>
      <c r="G4346" s="385">
        <f>'viva-3'!K74</f>
        <v>0</v>
      </c>
      <c r="H4346" s="384"/>
      <c r="I4346" s="383">
        <f>'viva-4'!K74</f>
        <v>0</v>
      </c>
      <c r="J4346" s="386"/>
      <c r="K4346" s="386"/>
      <c r="L4346" s="387"/>
      <c r="M4346" s="372"/>
      <c r="N4346" s="373"/>
      <c r="O4346" s="388">
        <f>W4334+Y4342</f>
        <v>0</v>
      </c>
      <c r="P4346" s="389"/>
      <c r="Q4346" s="397">
        <f>V4334</f>
        <v>0</v>
      </c>
      <c r="R4346" s="392">
        <f>O4346/126</f>
        <v>0</v>
      </c>
      <c r="S4346" s="393"/>
      <c r="T4346" s="393"/>
      <c r="U4346" s="394"/>
      <c r="V4346" s="359">
        <f>IF(R4346&gt;=2.5,Y4346,IF(R4346&gt;=2.25,"C",IF(R4346&gt;=2,"D",IF(R4346=0,0,"F"))))</f>
        <v>0</v>
      </c>
      <c r="W4346" s="360"/>
      <c r="X4346" s="172"/>
      <c r="Y4346" s="173" t="str">
        <f>IF(R4346&gt;=4,"A+",IF(R4346&gt;=3.75,"A",IF(R4346&gt;=3.5,"A-",IF(R4346&gt;=3.25,"B+",IF(R4346&gt;=3,"B",IF(R4346&gt;=2.75,"B-",IF(R4346&gt;=2.5,"C+",IF(R4346&gt;=2,"C","F"))))))))</f>
        <v>F</v>
      </c>
      <c r="Z4346" s="174"/>
    </row>
    <row r="4347" spans="1:26" ht="16.5" customHeight="1" thickBot="1">
      <c r="A4347" s="363" t="s">
        <v>34</v>
      </c>
      <c r="B4347" s="364"/>
      <c r="C4347" s="365" t="s">
        <v>1</v>
      </c>
      <c r="D4347" s="366"/>
      <c r="E4347" s="367">
        <f>C4346+E4346+G4346+I4346</f>
        <v>0</v>
      </c>
      <c r="F4347" s="368"/>
      <c r="G4347" s="365" t="s">
        <v>0</v>
      </c>
      <c r="H4347" s="366"/>
      <c r="I4347" s="367">
        <f>E4347*1.5</f>
        <v>0</v>
      </c>
      <c r="J4347" s="369"/>
      <c r="K4347" s="369"/>
      <c r="L4347" s="368"/>
      <c r="M4347" s="374"/>
      <c r="N4347" s="375"/>
      <c r="O4347" s="390"/>
      <c r="P4347" s="391"/>
      <c r="Q4347" s="398"/>
      <c r="R4347" s="395"/>
      <c r="S4347" s="395"/>
      <c r="T4347" s="395"/>
      <c r="U4347" s="396"/>
      <c r="V4347" s="361"/>
      <c r="W4347" s="362"/>
      <c r="X4347" s="175"/>
      <c r="Y4347" s="176"/>
    </row>
    <row r="4348" spans="1:26" ht="30" customHeight="1" thickTop="1">
      <c r="B4348" s="54"/>
      <c r="C4348" s="54"/>
      <c r="D4348" s="514" t="s">
        <v>24</v>
      </c>
      <c r="E4348" s="514"/>
      <c r="F4348" s="514"/>
      <c r="G4348" s="514"/>
      <c r="H4348" s="514"/>
      <c r="I4348" s="514"/>
      <c r="J4348" s="514"/>
      <c r="K4348" s="514"/>
      <c r="L4348" s="514"/>
      <c r="M4348" s="514"/>
      <c r="N4348" s="514"/>
      <c r="O4348" s="514"/>
      <c r="P4348" s="514"/>
      <c r="Q4348" s="514"/>
      <c r="R4348" s="514"/>
      <c r="S4348" s="514"/>
      <c r="T4348" s="55" t="s">
        <v>36</v>
      </c>
      <c r="U4348" s="56"/>
      <c r="V4348" s="515">
        <f>'1st 1'!R77</f>
        <v>0</v>
      </c>
      <c r="W4348" s="516"/>
      <c r="X4348" s="516"/>
      <c r="Y4348" s="516"/>
    </row>
    <row r="4349" spans="1:26" ht="18.75">
      <c r="A4349" s="57"/>
      <c r="B4349" s="58"/>
      <c r="C4349" s="59" t="s">
        <v>4</v>
      </c>
      <c r="D4349" s="60" t="s">
        <v>71</v>
      </c>
      <c r="E4349" s="60"/>
      <c r="F4349" s="53"/>
      <c r="G4349" s="61"/>
      <c r="H4349" s="517" t="s">
        <v>73</v>
      </c>
      <c r="I4349" s="518"/>
      <c r="J4349" s="518"/>
      <c r="K4349" s="518"/>
      <c r="L4349" s="518"/>
      <c r="M4349" s="518"/>
      <c r="N4349" s="518"/>
      <c r="O4349" s="62"/>
      <c r="P4349" s="62"/>
      <c r="Q4349" s="62"/>
      <c r="R4349" s="53"/>
      <c r="S4349" s="63"/>
      <c r="T4349" s="55" t="s">
        <v>37</v>
      </c>
      <c r="U4349" s="56"/>
      <c r="V4349" s="519">
        <f>'1st 1'!A77</f>
        <v>0</v>
      </c>
      <c r="W4349" s="516"/>
      <c r="X4349" s="516"/>
      <c r="Y4349" s="516"/>
    </row>
    <row r="4350" spans="1:26" ht="18.75">
      <c r="A4350" s="57"/>
      <c r="B4350" s="58"/>
      <c r="C4350" s="59" t="s">
        <v>5</v>
      </c>
      <c r="D4350" s="60" t="s">
        <v>66</v>
      </c>
      <c r="E4350" s="60"/>
      <c r="F4350" s="64"/>
      <c r="G4350" s="53"/>
      <c r="H4350" s="61"/>
      <c r="I4350" s="65"/>
      <c r="J4350" s="520">
        <f>'1st 1'!A5181</f>
        <v>0</v>
      </c>
      <c r="K4350" s="521"/>
      <c r="L4350" s="521"/>
      <c r="M4350" s="521"/>
      <c r="N4350" s="62"/>
      <c r="O4350" s="62"/>
      <c r="P4350" s="53"/>
      <c r="Q4350" s="53"/>
      <c r="R4350" s="53"/>
      <c r="S4350" s="63"/>
      <c r="T4350" s="55" t="s">
        <v>38</v>
      </c>
      <c r="U4350" s="56"/>
      <c r="V4350" s="56"/>
      <c r="W4350" s="56"/>
      <c r="X4350" s="56"/>
      <c r="Y4350" s="66">
        <f>'1st 1'!S77</f>
        <v>0</v>
      </c>
    </row>
    <row r="4351" spans="1:26" ht="18.75">
      <c r="A4351" s="57"/>
      <c r="B4351" s="58"/>
      <c r="C4351" s="59" t="s">
        <v>6</v>
      </c>
      <c r="D4351" s="60" t="s">
        <v>14</v>
      </c>
      <c r="E4351" s="58"/>
      <c r="F4351" s="67" t="s">
        <v>7</v>
      </c>
      <c r="G4351" s="68">
        <f>'1st 1'!B77</f>
        <v>0</v>
      </c>
      <c r="H4351" s="69"/>
      <c r="I4351" s="70"/>
      <c r="J4351" s="70"/>
      <c r="K4351" s="70"/>
      <c r="L4351" s="53"/>
      <c r="M4351" s="53"/>
      <c r="N4351" s="53"/>
      <c r="O4351" s="53"/>
      <c r="P4351" s="53"/>
      <c r="Q4351" s="53"/>
      <c r="R4351" s="53"/>
      <c r="V4351" s="53"/>
      <c r="W4351" s="53"/>
      <c r="X4351" s="53"/>
      <c r="Y4351" s="53"/>
    </row>
    <row r="4352" spans="1:26" ht="18.75">
      <c r="A4352" s="57"/>
      <c r="B4352" s="64"/>
      <c r="C4352" s="64"/>
      <c r="D4352" s="64"/>
      <c r="E4352" s="53"/>
      <c r="F4352" s="67" t="s">
        <v>8</v>
      </c>
      <c r="G4352" s="72">
        <f>'1st 1'!T77</f>
        <v>0</v>
      </c>
      <c r="H4352" s="69"/>
      <c r="I4352" s="70"/>
      <c r="J4352" s="70"/>
      <c r="K4352" s="70"/>
      <c r="L4352" s="53"/>
      <c r="M4352" s="53"/>
      <c r="N4352" s="53"/>
      <c r="O4352" s="53"/>
      <c r="P4352" s="53"/>
      <c r="Q4352" s="53"/>
      <c r="R4352" s="53"/>
      <c r="V4352" s="53"/>
      <c r="W4352" s="53"/>
      <c r="X4352" s="53"/>
      <c r="Y4352" s="53"/>
    </row>
    <row r="4353" spans="1:26" ht="18.75">
      <c r="A4353" s="57"/>
      <c r="B4353" s="64"/>
      <c r="C4353" s="64"/>
      <c r="D4353" s="64"/>
      <c r="E4353" s="53"/>
      <c r="F4353" s="67" t="s">
        <v>9</v>
      </c>
      <c r="G4353" s="72">
        <f>'1st 1'!U77</f>
        <v>0</v>
      </c>
      <c r="H4353" s="69"/>
      <c r="I4353" s="70"/>
      <c r="J4353" s="70"/>
      <c r="K4353" s="70"/>
      <c r="L4353" s="53"/>
      <c r="M4353" s="53"/>
      <c r="N4353" s="53"/>
      <c r="O4353" s="53"/>
      <c r="P4353" s="53"/>
      <c r="Q4353" s="53"/>
      <c r="R4353" s="53"/>
      <c r="V4353" s="53"/>
      <c r="W4353" s="53"/>
      <c r="X4353" s="53"/>
      <c r="Y4353" s="53"/>
    </row>
    <row r="4354" spans="1:26" ht="18.75">
      <c r="A4354" s="57"/>
      <c r="B4354" s="64"/>
      <c r="C4354" s="64"/>
      <c r="D4354" s="64"/>
      <c r="E4354" s="53"/>
      <c r="F4354" s="67" t="s">
        <v>10</v>
      </c>
      <c r="G4354" s="72">
        <f>'1st 1'!V77</f>
        <v>0</v>
      </c>
      <c r="H4354" s="69"/>
      <c r="I4354" s="73"/>
      <c r="J4354" s="73"/>
      <c r="K4354" s="73"/>
      <c r="L4354" s="53"/>
      <c r="M4354" s="53"/>
      <c r="N4354" s="53"/>
      <c r="O4354" s="53"/>
      <c r="P4354" s="53"/>
      <c r="Q4354" s="53"/>
      <c r="R4354" s="53"/>
      <c r="V4354" s="53"/>
      <c r="W4354" s="53"/>
      <c r="X4354" s="53"/>
      <c r="Y4354" s="53"/>
    </row>
    <row r="4355" spans="1:26" ht="21.75" customHeight="1" thickBot="1">
      <c r="A4355" s="522" t="s">
        <v>25</v>
      </c>
      <c r="B4355" s="522"/>
      <c r="C4355" s="523"/>
      <c r="D4355" s="523"/>
      <c r="E4355" s="523"/>
      <c r="F4355" s="523"/>
      <c r="G4355" s="523"/>
      <c r="H4355" s="523"/>
      <c r="I4355" s="523"/>
      <c r="J4355" s="523"/>
      <c r="K4355" s="523"/>
      <c r="L4355" s="524"/>
      <c r="M4355" s="524"/>
      <c r="N4355" s="524"/>
      <c r="O4355" s="524"/>
      <c r="P4355" s="524"/>
      <c r="Q4355" s="524"/>
      <c r="R4355" s="524"/>
      <c r="S4355" s="524"/>
      <c r="T4355" s="524"/>
      <c r="U4355" s="524"/>
      <c r="V4355" s="524"/>
      <c r="W4355" s="524"/>
      <c r="X4355" s="524"/>
      <c r="Y4355" s="524"/>
    </row>
    <row r="4356" spans="1:26" ht="19.5" customHeight="1" thickTop="1" thickBot="1">
      <c r="A4356" s="478" t="s">
        <v>42</v>
      </c>
      <c r="B4356" s="479"/>
      <c r="C4356" s="479"/>
      <c r="D4356" s="479"/>
      <c r="E4356" s="479"/>
      <c r="F4356" s="479"/>
      <c r="G4356" s="479"/>
      <c r="H4356" s="479"/>
      <c r="I4356" s="479"/>
      <c r="J4356" s="479"/>
      <c r="K4356" s="480"/>
      <c r="L4356" s="479" t="s">
        <v>43</v>
      </c>
      <c r="M4356" s="479"/>
      <c r="N4356" s="479"/>
      <c r="O4356" s="479"/>
      <c r="P4356" s="479"/>
      <c r="Q4356" s="479"/>
      <c r="R4356" s="479"/>
      <c r="S4356" s="479"/>
      <c r="T4356" s="479"/>
      <c r="U4356" s="506"/>
      <c r="V4356" s="507" t="s">
        <v>39</v>
      </c>
      <c r="W4356" s="508"/>
      <c r="X4356" s="508"/>
      <c r="Y4356" s="509"/>
      <c r="Z4356" s="510" t="s">
        <v>68</v>
      </c>
    </row>
    <row r="4357" spans="1:26" ht="19.5" thickTop="1" thickBot="1">
      <c r="A4357" s="74" t="s">
        <v>22</v>
      </c>
      <c r="B4357" s="75"/>
      <c r="C4357" s="76">
        <f>'1st 1'!C4</f>
        <v>101</v>
      </c>
      <c r="D4357" s="76">
        <f>'1st 2'!C4</f>
        <v>102</v>
      </c>
      <c r="E4357" s="76">
        <f>'1st 3'!C4</f>
        <v>103</v>
      </c>
      <c r="F4357" s="76">
        <f>'1st 4'!C4</f>
        <v>104</v>
      </c>
      <c r="G4357" s="76">
        <f>'1st 5'!C4</f>
        <v>105</v>
      </c>
      <c r="H4357" s="76">
        <f>'1st 6'!C4</f>
        <v>106</v>
      </c>
      <c r="I4357" s="511" t="s">
        <v>0</v>
      </c>
      <c r="J4357" s="511" t="s">
        <v>3</v>
      </c>
      <c r="K4357" s="512" t="s">
        <v>2</v>
      </c>
      <c r="L4357" s="76">
        <f>'2nd 1'!C4</f>
        <v>107</v>
      </c>
      <c r="M4357" s="76">
        <f>'2nd 2'!C4</f>
        <v>108</v>
      </c>
      <c r="N4357" s="76">
        <f>'2nd 3'!C4</f>
        <v>109</v>
      </c>
      <c r="O4357" s="76">
        <f>'2nd 4'!C4</f>
        <v>110</v>
      </c>
      <c r="P4357" s="76">
        <f>'2nd 5'!C4</f>
        <v>111</v>
      </c>
      <c r="Q4357" s="76">
        <f>'2nd 6'!C4</f>
        <v>112</v>
      </c>
      <c r="R4357" s="76">
        <f>'2nd 7'!C4</f>
        <v>0</v>
      </c>
      <c r="S4357" s="429" t="s">
        <v>0</v>
      </c>
      <c r="T4357" s="429" t="s">
        <v>3</v>
      </c>
      <c r="U4357" s="431" t="s">
        <v>2</v>
      </c>
      <c r="V4357" s="492" t="s">
        <v>29</v>
      </c>
      <c r="W4357" s="493" t="s">
        <v>0</v>
      </c>
      <c r="X4357" s="494" t="s">
        <v>3</v>
      </c>
      <c r="Y4357" s="495" t="s">
        <v>2</v>
      </c>
      <c r="Z4357" s="510"/>
    </row>
    <row r="4358" spans="1:26" ht="64.5" customHeight="1" thickTop="1" thickBot="1">
      <c r="A4358" s="77" t="s">
        <v>63</v>
      </c>
      <c r="B4358" s="78"/>
      <c r="C4358" s="114" t="str">
        <f>'1st 1'!C6</f>
        <v>Drawing-1</v>
      </c>
      <c r="D4358" s="114" t="str">
        <f>'1st 2'!C6</f>
        <v>Sketch-1</v>
      </c>
      <c r="E4358" s="114" t="str">
        <f>'1st 3'!C6</f>
        <v>Parspective-1</v>
      </c>
      <c r="F4358" s="114" t="str">
        <f>'1st 4'!C6</f>
        <v>Study and Composition-1</v>
      </c>
      <c r="G4358" s="114" t="str">
        <f>'1st 5'!C6</f>
        <v>History of Civilization-1</v>
      </c>
      <c r="H4358" s="114" t="str">
        <f>'1st 6'!C6</f>
        <v>Nazrul Studies</v>
      </c>
      <c r="I4358" s="481"/>
      <c r="J4358" s="481"/>
      <c r="K4358" s="482"/>
      <c r="L4358" s="114" t="str">
        <f>'2nd 1'!C6</f>
        <v>Drawing-2</v>
      </c>
      <c r="M4358" s="114" t="str">
        <f>'2nd 2'!C6</f>
        <v>Sketch-2</v>
      </c>
      <c r="N4358" s="114" t="str">
        <f>'2nd 3'!C6</f>
        <v>Perspective- 2</v>
      </c>
      <c r="O4358" s="114" t="str">
        <f>'2nd 4'!C6</f>
        <v>Basic Design</v>
      </c>
      <c r="P4358" s="114" t="str">
        <f>'2nd 5'!C6</f>
        <v xml:space="preserve"> Study &amp; composition 2</v>
      </c>
      <c r="Q4358" s="114" t="str">
        <f>'2nd 6'!C6</f>
        <v>History of Civilization -2</v>
      </c>
      <c r="R4358" s="114">
        <f>'2nd 7'!C6</f>
        <v>0</v>
      </c>
      <c r="S4358" s="429"/>
      <c r="T4358" s="429"/>
      <c r="U4358" s="431"/>
      <c r="V4358" s="492"/>
      <c r="W4358" s="493"/>
      <c r="X4358" s="493"/>
      <c r="Y4358" s="495"/>
      <c r="Z4358" s="510"/>
    </row>
    <row r="4359" spans="1:26" ht="18.75" thickTop="1">
      <c r="A4359" s="77" t="s">
        <v>12</v>
      </c>
      <c r="B4359" s="78"/>
      <c r="C4359" s="80">
        <f>'1st 1'!G4</f>
        <v>3</v>
      </c>
      <c r="D4359" s="80">
        <f>'1st 2'!G4</f>
        <v>1.5</v>
      </c>
      <c r="E4359" s="80">
        <f>'1st 3'!G4</f>
        <v>3</v>
      </c>
      <c r="F4359" s="80">
        <f>'1st 4'!G4</f>
        <v>3</v>
      </c>
      <c r="G4359" s="80">
        <f>'1st 5'!G4</f>
        <v>1.5</v>
      </c>
      <c r="H4359" s="80">
        <f>'1st 6'!G4</f>
        <v>3</v>
      </c>
      <c r="I4359" s="481"/>
      <c r="J4359" s="481"/>
      <c r="K4359" s="513"/>
      <c r="L4359" s="80">
        <f>'2nd 1'!G4</f>
        <v>3</v>
      </c>
      <c r="M4359" s="80">
        <f>'2nd 2'!G4</f>
        <v>1.5</v>
      </c>
      <c r="N4359" s="80">
        <f>'2nd 3'!G4</f>
        <v>3</v>
      </c>
      <c r="O4359" s="80">
        <f>'2nd 4'!G4</f>
        <v>1.5</v>
      </c>
      <c r="P4359" s="80">
        <f>'2nd 5'!G4</f>
        <v>3</v>
      </c>
      <c r="Q4359" s="80">
        <f>'2nd 6'!G4</f>
        <v>3</v>
      </c>
      <c r="R4359" s="80">
        <f>'2nd 7'!G4</f>
        <v>0</v>
      </c>
      <c r="S4359" s="430"/>
      <c r="T4359" s="430"/>
      <c r="U4359" s="432"/>
      <c r="V4359" s="468"/>
      <c r="W4359" s="471"/>
      <c r="X4359" s="471"/>
      <c r="Y4359" s="422"/>
      <c r="Z4359" s="510"/>
    </row>
    <row r="4360" spans="1:26" ht="16.5" customHeight="1">
      <c r="A4360" s="77" t="s">
        <v>11</v>
      </c>
      <c r="B4360" s="78"/>
      <c r="C4360" s="80">
        <v>100</v>
      </c>
      <c r="D4360" s="80">
        <v>100</v>
      </c>
      <c r="E4360" s="80">
        <v>100</v>
      </c>
      <c r="F4360" s="80">
        <v>100</v>
      </c>
      <c r="G4360" s="80">
        <v>100</v>
      </c>
      <c r="H4360" s="80">
        <v>100</v>
      </c>
      <c r="I4360" s="496">
        <f>(C4364*C4359)+(D4364*D4359)+(E4364*E4359)+(F4364*F4359)+(G4364*G4359)+(H4364*H4359)</f>
        <v>0</v>
      </c>
      <c r="J4360" s="82"/>
      <c r="K4360" s="83" t="str">
        <f>IF(J4361&gt;=4,"A+",IF(J4361&gt;=3.75,"A",IF(J4361&gt;=3.5,"A-",IF(J4361&gt;=3.25,"B+",IF(J4361&gt;=3,"B",IF(J4361&gt;=2.75,"B-",IF(J4361&gt;=2.5,"C+",IF(J4361&gt;=2,"C","F"))))))))</f>
        <v>F</v>
      </c>
      <c r="L4360" s="81">
        <v>100</v>
      </c>
      <c r="M4360" s="80">
        <v>100</v>
      </c>
      <c r="N4360" s="80">
        <v>100</v>
      </c>
      <c r="O4360" s="80">
        <v>100</v>
      </c>
      <c r="P4360" s="80">
        <v>100</v>
      </c>
      <c r="Q4360" s="80">
        <v>100</v>
      </c>
      <c r="R4360" s="80">
        <v>100</v>
      </c>
      <c r="S4360" s="465">
        <f>(L4364*L4359)+(M4364*M4359)+(N4364*N4359)+(O4364*O4359)+(P4364*P4359)+(Q4364*Q4359)+(R4364*R4359)</f>
        <v>0</v>
      </c>
      <c r="T4360" s="84"/>
      <c r="U4360" s="85" t="str">
        <f>IF(T4361&gt;=4,"A+",IF(T4361&gt;=3.75,"A",IF(T4361&gt;=3.5,"A-",IF(T4361&gt;=3.25,"B+",IF(T4361&gt;=3,"B",IF(T4361&gt;=2.75,"B-",IF(T4361&gt;=2.5,"C+",IF(T4361&gt;=2,"C","F"))))))))</f>
        <v>F</v>
      </c>
      <c r="V4360" s="498">
        <f>IF((C4364+C4366)=0,0,C4359)+IF((D4364+D4366)=0,0,D4359)+IF((E4364+E4366)=0,0,E4359)+IF((F4364+F4366)=0,0,F4359)+IF((G4364+G4366)=0,0,G4359)+IF((H4364+H4366)=0,0,H4359)+IF((L4364+L4366)=0,0,L4359)+IF((M4364+M4366)=0,0,M4359)+IF((N4364+N4366)=0,0,N4359)+IF((O4364+O4366)=0,0,O4359)+IF((P4364+P4366)=0,0,P4359)+IF((Q4364+Q4366)=0,0,Q4359)+IF((R4364+R4366)=0,0,R4359)+IF(C4409=0,0,1.5)</f>
        <v>0</v>
      </c>
      <c r="W4360" s="415">
        <f>I4360+S4360+(C4409*1.5)</f>
        <v>0</v>
      </c>
      <c r="X4360" s="503">
        <f>IF(S4360&gt;0,(W4360/31.5),J4361)</f>
        <v>0</v>
      </c>
      <c r="Y4360" s="154" t="str">
        <f>IF(X4360&gt;=4,"A+",IF(X4360&gt;=3.75,"A",IF(X4360&gt;=3.5,"A-",IF(X4360&gt;=3.25,"B+",IF(X4360&gt;=3,"B",IF(X4360&gt;=2.75,"B-",IF(X4360&gt;=2.5,"C+",IF(X4360&gt;=2,"C","F"))))))))</f>
        <v>F</v>
      </c>
      <c r="Z4360" s="510"/>
    </row>
    <row r="4361" spans="1:26" ht="18">
      <c r="A4361" s="77" t="s">
        <v>28</v>
      </c>
      <c r="B4361" s="86"/>
      <c r="C4361" s="87">
        <f>'1st 1'!C77</f>
        <v>0</v>
      </c>
      <c r="D4361" s="87">
        <f>'1st 2'!C77</f>
        <v>0</v>
      </c>
      <c r="E4361" s="87">
        <f>'1st 3'!C77</f>
        <v>0</v>
      </c>
      <c r="F4361" s="87">
        <f>'1st 4'!C77</f>
        <v>0</v>
      </c>
      <c r="G4361" s="87">
        <f>'1st 5'!C77</f>
        <v>0</v>
      </c>
      <c r="H4361" s="87">
        <f>'1st 6'!C77</f>
        <v>0</v>
      </c>
      <c r="I4361" s="497"/>
      <c r="J4361" s="485">
        <f>I4360/(C4359+D4359+E4359+F4359+G4359+H4359)</f>
        <v>0</v>
      </c>
      <c r="K4361" s="88"/>
      <c r="L4361" s="89">
        <f>'2nd 1'!C77</f>
        <v>0</v>
      </c>
      <c r="M4361" s="87">
        <f>'2nd 2'!C77</f>
        <v>0</v>
      </c>
      <c r="N4361" s="87">
        <f>'2nd 3'!C77</f>
        <v>0</v>
      </c>
      <c r="O4361" s="87">
        <f>'2nd 4'!C77</f>
        <v>0</v>
      </c>
      <c r="P4361" s="87">
        <f>'2nd 5'!C77</f>
        <v>0</v>
      </c>
      <c r="Q4361" s="87">
        <f>'2nd 6'!C77</f>
        <v>0</v>
      </c>
      <c r="R4361" s="87">
        <f>'2nd 7'!C77</f>
        <v>0</v>
      </c>
      <c r="S4361" s="457"/>
      <c r="T4361" s="485">
        <f>S4360/(L4359+M4359+N4359+O4359+P4359+Q4359+R4359)</f>
        <v>0</v>
      </c>
      <c r="U4361" s="90"/>
      <c r="V4361" s="499"/>
      <c r="W4361" s="501"/>
      <c r="X4361" s="453"/>
      <c r="Y4361" s="487">
        <f>IF(S4360&gt;0,(IF(X4360&gt;=2.5,Y4360,IF(X4360&gt;=2.25,"C",IF(X4360&gt;=2,"D","F")))),K4362)</f>
        <v>0</v>
      </c>
      <c r="Z4361" s="510"/>
    </row>
    <row r="4362" spans="1:26" ht="16.5" customHeight="1">
      <c r="A4362" s="423" t="s">
        <v>26</v>
      </c>
      <c r="B4362" s="91" t="s">
        <v>60</v>
      </c>
      <c r="C4362" s="87">
        <f>'1st 1'!J77</f>
        <v>0</v>
      </c>
      <c r="D4362" s="87">
        <f>'1st 2'!J77</f>
        <v>0</v>
      </c>
      <c r="E4362" s="87">
        <f>'1st 3'!J77</f>
        <v>0</v>
      </c>
      <c r="F4362" s="87">
        <f>'1st 4'!J77</f>
        <v>0</v>
      </c>
      <c r="G4362" s="87">
        <f>'1st 5'!J77</f>
        <v>0</v>
      </c>
      <c r="H4362" s="87">
        <f>'1st 6'!J77</f>
        <v>0</v>
      </c>
      <c r="I4362" s="497"/>
      <c r="J4362" s="505"/>
      <c r="K4362" s="489">
        <f>IF(J4361&gt;=2.5,K4360,IF(J4361&gt;=2.25,"C",IF(J4361&gt;=2,"D",IF(J4361=0,0,"F"))))</f>
        <v>0</v>
      </c>
      <c r="L4362" s="89">
        <f>'2nd 1'!J77</f>
        <v>0</v>
      </c>
      <c r="M4362" s="87">
        <f>'2nd 2'!J77</f>
        <v>0</v>
      </c>
      <c r="N4362" s="87">
        <f>'2nd 3'!J77</f>
        <v>0</v>
      </c>
      <c r="O4362" s="87">
        <f>'2nd 4'!J77</f>
        <v>0</v>
      </c>
      <c r="P4362" s="87">
        <f>'2nd 5'!J77</f>
        <v>0</v>
      </c>
      <c r="Q4362" s="87">
        <f>'2nd 6'!J77</f>
        <v>0</v>
      </c>
      <c r="R4362" s="87">
        <f>'2nd 7'!J77</f>
        <v>0</v>
      </c>
      <c r="S4362" s="457"/>
      <c r="T4362" s="486"/>
      <c r="U4362" s="442">
        <f>IF(T4361&gt;=2.5,U4360,IF(T4361&gt;=2.25,"C",IF(T4361&gt;=2,"D",IF(T4361=0,0,"F"))))</f>
        <v>0</v>
      </c>
      <c r="V4362" s="499"/>
      <c r="W4362" s="501"/>
      <c r="X4362" s="453"/>
      <c r="Y4362" s="488"/>
      <c r="Z4362" s="510"/>
    </row>
    <row r="4363" spans="1:26" ht="16.5" customHeight="1">
      <c r="A4363" s="424"/>
      <c r="B4363" s="91" t="s">
        <v>67</v>
      </c>
      <c r="C4363" s="115">
        <f>'1st 1'!K77</f>
        <v>0</v>
      </c>
      <c r="D4363" s="115">
        <f>'1st 2'!K77</f>
        <v>0</v>
      </c>
      <c r="E4363" s="115">
        <f>'1st 3'!K77</f>
        <v>0</v>
      </c>
      <c r="F4363" s="115">
        <f>'1st 4'!K77</f>
        <v>0</v>
      </c>
      <c r="G4363" s="115">
        <f>'1st 5'!K77</f>
        <v>0</v>
      </c>
      <c r="H4363" s="115">
        <f>'1st 6'!K77</f>
        <v>0</v>
      </c>
      <c r="I4363" s="497"/>
      <c r="J4363" s="505"/>
      <c r="K4363" s="490"/>
      <c r="L4363" s="116">
        <f>'2nd 1'!K77</f>
        <v>0</v>
      </c>
      <c r="M4363" s="115">
        <f>'2nd 2'!K77</f>
        <v>0</v>
      </c>
      <c r="N4363" s="115">
        <f>'2nd 3'!K77</f>
        <v>0</v>
      </c>
      <c r="O4363" s="115">
        <f>'2nd 4'!K77</f>
        <v>0</v>
      </c>
      <c r="P4363" s="115">
        <f>'2nd 5'!K77</f>
        <v>0</v>
      </c>
      <c r="Q4363" s="115">
        <f>'2nd 6'!K77</f>
        <v>0</v>
      </c>
      <c r="R4363" s="115">
        <f>'2nd 7'!K77</f>
        <v>0</v>
      </c>
      <c r="S4363" s="457"/>
      <c r="T4363" s="486"/>
      <c r="U4363" s="491"/>
      <c r="V4363" s="499"/>
      <c r="W4363" s="501"/>
      <c r="X4363" s="453"/>
      <c r="Y4363" s="488"/>
      <c r="Z4363" s="510"/>
    </row>
    <row r="4364" spans="1:26" ht="18">
      <c r="A4364" s="424"/>
      <c r="B4364" s="91" t="s">
        <v>1</v>
      </c>
      <c r="C4364" s="87">
        <f>'1st 1'!M77</f>
        <v>0</v>
      </c>
      <c r="D4364" s="87">
        <f>'1st 2'!M77</f>
        <v>0</v>
      </c>
      <c r="E4364" s="87">
        <f>'1st 3'!M77</f>
        <v>0</v>
      </c>
      <c r="F4364" s="87">
        <f>'1st 4'!M77</f>
        <v>0</v>
      </c>
      <c r="G4364" s="87">
        <f>'1st 5'!M77</f>
        <v>0</v>
      </c>
      <c r="H4364" s="87">
        <f>'1st 6'!M77</f>
        <v>0</v>
      </c>
      <c r="I4364" s="497"/>
      <c r="J4364" s="505"/>
      <c r="K4364" s="92"/>
      <c r="L4364" s="89">
        <f>'2nd 1'!M77</f>
        <v>0</v>
      </c>
      <c r="M4364" s="87">
        <f>'2nd 2'!M77</f>
        <v>0</v>
      </c>
      <c r="N4364" s="87">
        <f>'2nd 3'!M77</f>
        <v>0</v>
      </c>
      <c r="O4364" s="87">
        <f>'2nd 4'!M77</f>
        <v>0</v>
      </c>
      <c r="P4364" s="87">
        <f>'2nd 5'!M77</f>
        <v>0</v>
      </c>
      <c r="Q4364" s="87">
        <f>'2nd 6'!M77</f>
        <v>0</v>
      </c>
      <c r="R4364" s="87">
        <f>'2nd 7'!M77</f>
        <v>0</v>
      </c>
      <c r="S4364" s="457"/>
      <c r="T4364" s="486"/>
      <c r="U4364" s="93"/>
      <c r="V4364" s="499"/>
      <c r="W4364" s="501"/>
      <c r="X4364" s="453"/>
      <c r="Y4364" s="155"/>
      <c r="Z4364" s="510"/>
    </row>
    <row r="4365" spans="1:26" ht="17.25" customHeight="1" thickBot="1">
      <c r="A4365" s="424"/>
      <c r="B4365" s="94" t="s">
        <v>2</v>
      </c>
      <c r="C4365" s="95">
        <f>'1st 1'!L77</f>
        <v>0</v>
      </c>
      <c r="D4365" s="95">
        <f>'1st 2'!L77</f>
        <v>0</v>
      </c>
      <c r="E4365" s="95">
        <f>'1st 3'!L77</f>
        <v>0</v>
      </c>
      <c r="F4365" s="95">
        <f>'1st 4'!L77</f>
        <v>0</v>
      </c>
      <c r="G4365" s="95">
        <f>'1st 5'!L77</f>
        <v>0</v>
      </c>
      <c r="H4365" s="95">
        <f>'1st 6'!L77</f>
        <v>0</v>
      </c>
      <c r="I4365" s="472"/>
      <c r="J4365" s="96"/>
      <c r="K4365" s="88"/>
      <c r="L4365" s="97">
        <f>'2nd 1'!L77</f>
        <v>0</v>
      </c>
      <c r="M4365" s="95">
        <f>'2nd 2'!L77</f>
        <v>0</v>
      </c>
      <c r="N4365" s="95">
        <f>'2nd 3'!L77</f>
        <v>0</v>
      </c>
      <c r="O4365" s="95">
        <f>'2nd 4'!L77</f>
        <v>0</v>
      </c>
      <c r="P4365" s="95">
        <f>'2nd 5'!L77</f>
        <v>0</v>
      </c>
      <c r="Q4365" s="95">
        <f>'2nd 6'!L77</f>
        <v>0</v>
      </c>
      <c r="R4365" s="95">
        <f>'2nd 7'!L77</f>
        <v>0</v>
      </c>
      <c r="S4365" s="457"/>
      <c r="T4365" s="98"/>
      <c r="U4365" s="90"/>
      <c r="V4365" s="500"/>
      <c r="W4365" s="502"/>
      <c r="X4365" s="504"/>
      <c r="Y4365" s="156"/>
      <c r="Z4365" s="510"/>
    </row>
    <row r="4366" spans="1:26" ht="18.75" thickTop="1">
      <c r="A4366" s="413" t="s">
        <v>127</v>
      </c>
      <c r="B4366" s="91" t="s">
        <v>1</v>
      </c>
      <c r="C4366" s="87">
        <f>'1st 1'!N77</f>
        <v>0</v>
      </c>
      <c r="D4366" s="87">
        <f>'1st 2'!N77</f>
        <v>0</v>
      </c>
      <c r="E4366" s="87">
        <f>'1st 3'!N77</f>
        <v>0</v>
      </c>
      <c r="F4366" s="87">
        <f>'1st 4'!N77</f>
        <v>0</v>
      </c>
      <c r="G4366" s="87">
        <f>'1st 5'!N77</f>
        <v>0</v>
      </c>
      <c r="H4366" s="87">
        <f>'1st 6'!N77</f>
        <v>0</v>
      </c>
      <c r="I4366" s="530">
        <f>(C4366*C4359)+(D4366*D4359)+(E4366*E4359)+(F4366*F4359)+(G4366*G4359)+(H4366*H4359)</f>
        <v>0</v>
      </c>
      <c r="J4366" s="417">
        <f>IF(C4366&gt;0,(C4364*C4359),0)+IF(D4366&gt;0,(D4364*D4359),0)+IF(E4366&gt;0,(E4364*E4359),0)+IF(F4366&gt;0,(F4364*F4359),0)+IF(G4366&gt;0,(G4364*G4359),0)+IF(H4366&gt;0,(H4364*H4359),0)</f>
        <v>0</v>
      </c>
      <c r="K4366" s="473">
        <f>IF(C4366&gt;C4364,((C4366*C4359)-(C4364*C4359)),0)+IF(D4366&gt;D4364,((D4366*D4359)-(D4364*D4359)),0)+IF(E4366&gt;E4364,((E4366*E4359)-(E4364*E4359)),0)+IF(F4366&gt;F4364,((F4366*F4359)-(F4364*F4359)),0)+IF(G4366&gt;G4364,((G4366*G4359)-(G4364*G4359)),0)+IF(H4366&gt;H4364,((H4366*H4359)-(H4364*H4359)),0)</f>
        <v>0</v>
      </c>
      <c r="L4366" s="89">
        <f>'2nd 1'!N77</f>
        <v>0</v>
      </c>
      <c r="M4366" s="87">
        <f>'2nd 2'!N77</f>
        <v>0</v>
      </c>
      <c r="N4366" s="87">
        <f>'2nd 3'!N77</f>
        <v>0</v>
      </c>
      <c r="O4366" s="87">
        <f>'2nd 4'!N77</f>
        <v>0</v>
      </c>
      <c r="P4366" s="87">
        <f>'2nd 5'!N77</f>
        <v>0</v>
      </c>
      <c r="Q4366" s="87">
        <f>'2nd 6'!N77</f>
        <v>0</v>
      </c>
      <c r="R4366" s="87">
        <f>'2nd 7'!N77</f>
        <v>0</v>
      </c>
      <c r="S4366" s="401">
        <f>(L4366*L4359)+(M4366*M4359)+(N4366*N4359)+(O4366*O4359)+(P4366*P4359)+(Q4366*Q4359)+(R4366*R4359)</f>
        <v>0</v>
      </c>
      <c r="T4366" s="417">
        <f>IF(L4366&gt;0,(L4364*L4359),0)+IF(M4366&gt;0,(M4364*M4359),0)+IF(N4366&gt;0,(N4364*N4359),0)+IF(O4366&gt;0,(O4364*O4359),0)+IF(P4366&gt;0,(P4364*P4359),0)+IF(Q4366&gt;0,(Q4364*Q4359),0)+IF(R4366&gt;0,(R4364*R4359),0)</f>
        <v>0</v>
      </c>
      <c r="U4366" s="399">
        <f>IF(L4366&gt;L4364,((L4366*L4359)-(L4364*L4359)),0)+IF(M4366&gt;M4364,((M4366*M4359)-(M4364*M4359)),0)+IF(N4366&gt;N4364,((N4366*N4359)-(N4364*N4359)),0)+IF(O4366&gt;O4364,((O4366*O4359)-(O4364*O4359)),0)+IF(P4366&gt;P4364,((P4366*P4359)-(P4364*P4359)),0)+IF(Q4366&gt;Q4364,((Q4366*Q4359)-(Q4364*Q4359)),0)+IF(R4366&gt;R4364,((R4366*R4359)-(R4364*R4359)),0)</f>
        <v>0</v>
      </c>
      <c r="V4366" s="401">
        <f>I4366+S4366</f>
        <v>0</v>
      </c>
      <c r="W4366" s="436">
        <f>J4366+T4366</f>
        <v>0</v>
      </c>
      <c r="X4366" s="526">
        <f>K4366+U4366</f>
        <v>0</v>
      </c>
      <c r="Y4366" s="527"/>
      <c r="Z4366" s="510"/>
    </row>
    <row r="4367" spans="1:26" ht="15.75" customHeight="1" thickBot="1">
      <c r="A4367" s="414"/>
      <c r="B4367" s="157" t="s">
        <v>23</v>
      </c>
      <c r="C4367" s="178" t="str">
        <f>'1st 1'!O77</f>
        <v/>
      </c>
      <c r="D4367" s="178" t="str">
        <f>'1st 2'!O77</f>
        <v/>
      </c>
      <c r="E4367" s="178" t="str">
        <f>'1st 3'!O77</f>
        <v/>
      </c>
      <c r="F4367" s="178" t="str">
        <f>'1st 4'!O77</f>
        <v/>
      </c>
      <c r="G4367" s="178" t="str">
        <f>'1st 5'!O77</f>
        <v/>
      </c>
      <c r="H4367" s="178" t="str">
        <f>'1st 6'!O77</f>
        <v/>
      </c>
      <c r="I4367" s="472"/>
      <c r="J4367" s="472"/>
      <c r="K4367" s="474"/>
      <c r="L4367" s="179" t="str">
        <f>'2nd 1'!O77</f>
        <v/>
      </c>
      <c r="M4367" s="178" t="str">
        <f>'2nd 2'!O77</f>
        <v/>
      </c>
      <c r="N4367" s="178" t="str">
        <f>'2nd 3'!O77</f>
        <v/>
      </c>
      <c r="O4367" s="178" t="str">
        <f>'2nd 4'!O77</f>
        <v/>
      </c>
      <c r="P4367" s="178" t="str">
        <f>'2nd 5'!O77</f>
        <v/>
      </c>
      <c r="Q4367" s="178" t="str">
        <f>'2nd 6'!O77</f>
        <v/>
      </c>
      <c r="R4367" s="178" t="str">
        <f>'2nd 7'!O77</f>
        <v/>
      </c>
      <c r="S4367" s="475"/>
      <c r="T4367" s="420"/>
      <c r="U4367" s="400"/>
      <c r="V4367" s="402"/>
      <c r="W4367" s="437"/>
      <c r="X4367" s="528"/>
      <c r="Y4367" s="529"/>
      <c r="Z4367" s="510"/>
    </row>
    <row r="4368" spans="1:26" ht="21" customHeight="1" thickTop="1" thickBot="1">
      <c r="A4368" s="435" t="s">
        <v>30</v>
      </c>
      <c r="B4368" s="435"/>
      <c r="C4368" s="435"/>
      <c r="D4368" s="435"/>
      <c r="E4368" s="435"/>
      <c r="F4368" s="435"/>
      <c r="G4368" s="435"/>
      <c r="H4368" s="435"/>
      <c r="I4368" s="435"/>
      <c r="J4368" s="435"/>
      <c r="K4368" s="435"/>
      <c r="L4368" s="435"/>
      <c r="M4368" s="435"/>
      <c r="N4368" s="435"/>
      <c r="O4368" s="435"/>
      <c r="P4368" s="435"/>
      <c r="Q4368" s="435"/>
      <c r="R4368" s="435"/>
      <c r="S4368" s="435"/>
      <c r="T4368" s="435"/>
      <c r="U4368" s="435"/>
      <c r="V4368" s="435"/>
      <c r="W4368" s="435"/>
      <c r="X4368" s="435"/>
      <c r="Y4368" s="435"/>
      <c r="Z4368" s="510"/>
    </row>
    <row r="4369" spans="1:28" ht="19.5" customHeight="1" thickTop="1" thickBot="1">
      <c r="A4369" s="478" t="s">
        <v>44</v>
      </c>
      <c r="B4369" s="479"/>
      <c r="C4369" s="479"/>
      <c r="D4369" s="479"/>
      <c r="E4369" s="479"/>
      <c r="F4369" s="479"/>
      <c r="G4369" s="479"/>
      <c r="H4369" s="479"/>
      <c r="I4369" s="479"/>
      <c r="J4369" s="479"/>
      <c r="K4369" s="506"/>
      <c r="L4369" s="425" t="s">
        <v>45</v>
      </c>
      <c r="M4369" s="426"/>
      <c r="N4369" s="426"/>
      <c r="O4369" s="426"/>
      <c r="P4369" s="426"/>
      <c r="Q4369" s="426"/>
      <c r="R4369" s="426"/>
      <c r="S4369" s="426"/>
      <c r="T4369" s="426"/>
      <c r="U4369" s="426"/>
      <c r="V4369" s="160"/>
      <c r="W4369" s="428" t="s">
        <v>39</v>
      </c>
      <c r="X4369" s="428"/>
      <c r="Y4369" s="161"/>
      <c r="Z4369" s="510"/>
    </row>
    <row r="4370" spans="1:28" ht="17.25" customHeight="1" thickTop="1">
      <c r="A4370" s="99" t="s">
        <v>22</v>
      </c>
      <c r="B4370" s="100"/>
      <c r="C4370" s="101">
        <f>'3rd 1'!B4</f>
        <v>201</v>
      </c>
      <c r="D4370" s="101">
        <f>'3rd 2'!B4</f>
        <v>202</v>
      </c>
      <c r="E4370" s="101">
        <f>'3rd 3'!B4</f>
        <v>203</v>
      </c>
      <c r="F4370" s="101">
        <f>'3rd 4'!B4</f>
        <v>204</v>
      </c>
      <c r="G4370" s="101">
        <f>'3rd 5'!B4</f>
        <v>205</v>
      </c>
      <c r="H4370" s="101">
        <f>'3rd 6'!B4</f>
        <v>0</v>
      </c>
      <c r="I4370" s="430" t="s">
        <v>0</v>
      </c>
      <c r="J4370" s="430" t="s">
        <v>3</v>
      </c>
      <c r="K4370" s="432" t="s">
        <v>2</v>
      </c>
      <c r="L4370" s="101">
        <f>'4th 1'!B4</f>
        <v>206</v>
      </c>
      <c r="M4370" s="101">
        <f>'4th 2'!B4</f>
        <v>207</v>
      </c>
      <c r="N4370" s="101">
        <f>'4th 3'!B4</f>
        <v>208</v>
      </c>
      <c r="O4370" s="101">
        <f>'4th 4'!B4</f>
        <v>209</v>
      </c>
      <c r="P4370" s="101">
        <f>'4th 5'!B4</f>
        <v>210</v>
      </c>
      <c r="Q4370" s="101">
        <f>'4th 6'!B4</f>
        <v>211</v>
      </c>
      <c r="R4370" s="101">
        <f>'4th 7'!B4</f>
        <v>0</v>
      </c>
      <c r="S4370" s="429" t="s">
        <v>0</v>
      </c>
      <c r="T4370" s="429" t="s">
        <v>3</v>
      </c>
      <c r="U4370" s="431" t="s">
        <v>2</v>
      </c>
      <c r="V4370" s="433" t="s">
        <v>62</v>
      </c>
      <c r="W4370" s="434"/>
      <c r="X4370" s="434"/>
      <c r="Y4370" s="162" t="str">
        <f>IF(X4371&gt;=4,"A+",IF(X4371&gt;=3.75,"A",IF(X4371&gt;=3.5,"A-",IF(X4371&gt;=3.25,"B+",IF(X4371&gt;=3,"B",IF(X4371&gt;=2.75,"B-",IF(X4371&gt;=2.5,"C+",IF(X4371&gt;=2,"C","F"))))))))</f>
        <v>F</v>
      </c>
      <c r="Z4370" s="510"/>
    </row>
    <row r="4371" spans="1:28" ht="63.75" customHeight="1">
      <c r="A4371" s="77" t="s">
        <v>63</v>
      </c>
      <c r="B4371" s="86"/>
      <c r="C4371" s="79">
        <f>IF('3rd 1'!C77&gt;0,'3rd 1'!D6,IF('3rd 1'!K77&gt;0,'3rd 1'!L6,IF('3rd 1'!S77&gt;0,'3rd 1'!T6,0)))</f>
        <v>0</v>
      </c>
      <c r="D4371" s="79">
        <f>IF('3rd 2'!C77&gt;0,'3rd 2'!D6,IF('3rd 2'!K77&gt;0,'3rd 2'!L6,IF('3rd 2'!S77&gt;0,'3rd 2'!T6,0)))</f>
        <v>0</v>
      </c>
      <c r="E4371" s="79">
        <f>IF('3rd 3'!C77&gt;0,'3rd 3'!D6,IF('3rd 3'!K77&gt;0,'3rd 3'!L6,IF('3rd 3'!S77&gt;0,'3rd 3'!T6,0)))</f>
        <v>0</v>
      </c>
      <c r="F4371" s="79">
        <f>IF('3rd 4'!C77&gt;0,'3rd 4'!D6,IF('3rd 4'!K77&gt;0,'3rd 4'!L6,IF('3rd 4'!S77&gt;0,'3rd 4'!T6,0)))</f>
        <v>0</v>
      </c>
      <c r="G4371" s="79">
        <f>IF('3rd 5'!C77&gt;0,'3rd 5'!D6,IF('3rd 5'!K77&gt;0,'3rd 5'!L6,IF('3rd 5'!S77&gt;0,'3rd 5'!T6,0)))</f>
        <v>0</v>
      </c>
      <c r="H4371" s="79">
        <f>IF('3rd 6'!C77&gt;0,'3rd 6'!D6,IF('3rd 6'!K77&gt;0,'3rd 6'!L6,IF('3rd 6'!S77&gt;0,'3rd 6'!T6,0)))</f>
        <v>0</v>
      </c>
      <c r="I4371" s="481"/>
      <c r="J4371" s="481"/>
      <c r="K4371" s="482"/>
      <c r="L4371" s="79">
        <f>IF('4th 1'!C77&gt;0,'4th 1'!D6,IF('4th 1'!K77&gt;0,'4th 1'!L6,IF('4th 1'!S77&gt;0,'4th 1'!T6,0)))</f>
        <v>0</v>
      </c>
      <c r="M4371" s="79">
        <f>IF('4th 2'!C77&gt;0,'4th 2'!D6,IF('4th 2'!K77&gt;0,'4th 2'!L6,IF('4th 2'!S77&gt;0,'4th 2'!T6,0)))</f>
        <v>0</v>
      </c>
      <c r="N4371" s="79">
        <f>IF('4th 3'!C77&gt;0,'4th 3'!D6,IF('4th 3'!K77&gt;0,'4th 3'!L6,IF('4th 3'!S77&gt;0,'4th 3'!T6,0)))</f>
        <v>0</v>
      </c>
      <c r="O4371" s="79">
        <f>IF('4th 4'!C77&gt;0,'4th 4'!D6,IF('4th 4'!K77&gt;0,'4th 4'!L6,IF('4th 4'!S77&gt;0,'4th 4'!T6,0)))</f>
        <v>0</v>
      </c>
      <c r="P4371" s="79">
        <f>IF('4th 5'!C77&gt;0,'4th 5'!D6,IF('4th 5'!K77&gt;0,'4th 5'!L6,IF('4th 5'!S77&gt;0,'4th 5'!T6,0)))</f>
        <v>0</v>
      </c>
      <c r="Q4371" s="79">
        <f>IF('4th 6'!C77&gt;0,'4th 6'!D6,IF('4th 6'!K77&gt;0,'4th 6'!L6,IF('4th 6'!S77&gt;0,'4th 6'!T6,0)))</f>
        <v>0</v>
      </c>
      <c r="R4371" s="79">
        <f>IF('4th 7'!C77&gt;0,'4th 7'!D6,IF('4th 7'!K77&gt;0,'4th 7'!L6,IF('4th 7'!S77&gt;0,'4th 7'!T6,0)))</f>
        <v>0</v>
      </c>
      <c r="S4371" s="429"/>
      <c r="T4371" s="429"/>
      <c r="U4371" s="431"/>
      <c r="V4371" s="335">
        <f>IF(I4373&gt;0,(V4376+V4360),0)</f>
        <v>0</v>
      </c>
      <c r="W4371" s="254">
        <f>IF(I4373&gt;0,(W4376+W4360),0)</f>
        <v>0</v>
      </c>
      <c r="X4371" s="336">
        <f>IF(S4373&gt;0,(W4371/63),IF(I4373&gt;0,(W4371/46.5),0))</f>
        <v>0</v>
      </c>
      <c r="Y4371" s="163">
        <f>IF(X4371&gt;=2.5,Y4370,IF(X4371&gt;=2.25,"C",IF(X4371&gt;=2,"D",IF(X4371=0,0,"F"))))</f>
        <v>0</v>
      </c>
      <c r="Z4371" s="510"/>
    </row>
    <row r="4372" spans="1:28" ht="16.5">
      <c r="A4372" s="458" t="s">
        <v>27</v>
      </c>
      <c r="B4372" s="459"/>
      <c r="C4372" s="102">
        <f>IF('3rd 1'!C77&gt;0,'3rd 1'!H4,IF('3rd 1'!K77&gt;0,'3rd 1'!P4,IF('3rd 1'!S77&gt;0,'3rd 1'!X4,0)))</f>
        <v>0</v>
      </c>
      <c r="D4372" s="102">
        <f>IF('3rd 2'!C77&gt;0,'3rd 2'!H4,IF('3rd 2'!K77&gt;0,'3rd 2'!P4,IF('3rd 2'!S77&gt;0,'3rd 2'!X4,0)))</f>
        <v>0</v>
      </c>
      <c r="E4372" s="102">
        <f>IF('3rd 3'!C77&gt;0,'3rd 3'!H4,IF('3rd 3'!K77&gt;0,'3rd 3'!P4,IF('3rd 3'!S77&gt;0,'3rd 3'!X4,0)))</f>
        <v>0</v>
      </c>
      <c r="F4372" s="102">
        <f>IF('3rd 4'!C77&gt;0,'3rd 4'!H4,IF('3rd 4'!K77&gt;0,'3rd 4'!P4,IF('3rd 4'!S77&gt;0,'3rd 4'!X4,0)))</f>
        <v>0</v>
      </c>
      <c r="G4372" s="102">
        <f>IF('3rd 5'!C77&gt;0,'3rd 5'!H4,IF('3rd 5'!K77&gt;0,'3rd 5'!P4,IF('3rd 5'!S77&gt;0,'3rd 5'!X4,0)))</f>
        <v>0</v>
      </c>
      <c r="H4372" s="102">
        <f>IF('3rd 6'!C77&gt;0,'3rd 6'!H4,IF('3rd 6'!K77&gt;0,'3rd 6'!P4,IF('3rd 6'!S77&gt;0,'3rd 6'!X4,0)))</f>
        <v>0</v>
      </c>
      <c r="I4372" s="481"/>
      <c r="J4372" s="481"/>
      <c r="K4372" s="482"/>
      <c r="L4372" s="102">
        <f>IF('4th 1'!C77&gt;0,'4th 1'!H4,IF('4th 1'!K77&gt;0,'4th 1'!P4,IF('4th 1'!S77&gt;0,'4th 1'!X4,0)))</f>
        <v>0</v>
      </c>
      <c r="M4372" s="102">
        <f>IF('4th 2'!C77&gt;0,'4th 2'!H4,IF('4th 2'!K77&gt;0,'4th 2'!P4,IF('4th 2'!S77&gt;0,'4th 2'!X4,0)))</f>
        <v>0</v>
      </c>
      <c r="N4372" s="102">
        <f>IF('4th 3'!C77&gt;0,'4th 3'!H4,IF('4th 3'!K77&gt;0,'4th 3'!P4,IF('4th 3'!S77&gt;0,'4th 3'!X4,0)))</f>
        <v>0</v>
      </c>
      <c r="O4372" s="102">
        <f>IF('4th 4'!C77&gt;0,'4th 4'!H4,IF('4th 4'!K77&gt;0,'4th 4'!P4,IF('4th 4'!S77&gt;0,'4th 4'!X4,0)))</f>
        <v>0</v>
      </c>
      <c r="P4372" s="102">
        <f>IF('4th 5'!C77&gt;0,'4th 5'!H4,IF('4th 5'!K77&gt;0,'4th 5'!P4,IF('4th 5'!S77&gt;0,'4th 5'!X4,0)))</f>
        <v>0</v>
      </c>
      <c r="Q4372" s="102">
        <f>IF('4th 6'!C77&gt;0,'4th 6'!H4,IF('4th 6'!K77&gt;0,'4th 6'!P4,IF('4th 6'!S77&gt;0,'4th 6'!X4,0)))</f>
        <v>0</v>
      </c>
      <c r="R4372" s="102">
        <f>IF('4th 7'!C77&gt;0,'4th 7'!H4,IF('4th 7'!K77&gt;0,'4th 7'!P4,IF('4th 7'!S77&gt;0,'4th 7'!X4,0)))</f>
        <v>0</v>
      </c>
      <c r="S4372" s="430"/>
      <c r="T4372" s="430"/>
      <c r="U4372" s="432"/>
      <c r="V4372" s="460" t="s">
        <v>41</v>
      </c>
      <c r="W4372" s="461"/>
      <c r="X4372" s="461"/>
      <c r="Y4372" s="462"/>
      <c r="Z4372" s="510"/>
    </row>
    <row r="4373" spans="1:28" ht="17.25" thickBot="1">
      <c r="A4373" s="463" t="s">
        <v>11</v>
      </c>
      <c r="B4373" s="464"/>
      <c r="C4373" s="102">
        <v>100</v>
      </c>
      <c r="D4373" s="102">
        <v>100</v>
      </c>
      <c r="E4373" s="102">
        <v>100</v>
      </c>
      <c r="F4373" s="102">
        <v>100</v>
      </c>
      <c r="G4373" s="102">
        <v>100</v>
      </c>
      <c r="H4373" s="102">
        <v>100</v>
      </c>
      <c r="I4373" s="465">
        <f>(C4377*C4372)+(D4377*D4372)+(E4377*E4372)+(F4377*F4372)+(G4377*G4372)+(H4377*H4372)</f>
        <v>0</v>
      </c>
      <c r="J4373" s="84"/>
      <c r="K4373" s="103" t="e">
        <f>IF(J4374&gt;=4,"A+",IF(J4374&gt;=3.75,"A",IF(J4374&gt;=3.5,"A-",IF(J4374&gt;=3.25,"B+",IF(J4374&gt;=3,"B",IF(J4374&gt;=2.75,"B-",IF(J4374&gt;=2.5,"C+",IF(J4374&gt;=2,"C","F"))))))))</f>
        <v>#DIV/0!</v>
      </c>
      <c r="L4373" s="102">
        <v>100</v>
      </c>
      <c r="M4373" s="102">
        <v>100</v>
      </c>
      <c r="N4373" s="102">
        <v>100</v>
      </c>
      <c r="O4373" s="102">
        <v>100</v>
      </c>
      <c r="P4373" s="102">
        <v>100</v>
      </c>
      <c r="Q4373" s="102">
        <v>100</v>
      </c>
      <c r="R4373" s="102">
        <v>100</v>
      </c>
      <c r="S4373" s="465">
        <f>(L4377*L4372)+(M4377*M4372)+(N4377*N4372)+(O4377*O4372)+(P4377*P4372)+(Q4377*Q4372)+(R4377*R4372)</f>
        <v>0</v>
      </c>
      <c r="T4373" s="84"/>
      <c r="U4373" s="103" t="e">
        <f>IF(T4374&gt;=4,"A+",IF(T4374&gt;=3.75,"A",IF(T4374&gt;=3.5,"A-",IF(T4374&gt;=3.25,"B+",IF(T4374&gt;=3,"B",IF(T4374&gt;=2.75,"B-",IF(T4374&gt;=2.5,"C+",IF(T4374&gt;=2,"C","F"))))))))</f>
        <v>#DIV/0!</v>
      </c>
      <c r="V4373" s="467" t="s">
        <v>29</v>
      </c>
      <c r="W4373" s="469" t="s">
        <v>0</v>
      </c>
      <c r="X4373" s="469" t="s">
        <v>3</v>
      </c>
      <c r="Y4373" s="476" t="s">
        <v>2</v>
      </c>
      <c r="Z4373" s="510"/>
    </row>
    <row r="4374" spans="1:28" ht="17.25" thickTop="1">
      <c r="A4374" s="77" t="s">
        <v>28</v>
      </c>
      <c r="B4374" s="86"/>
      <c r="C4374" s="104">
        <f>IF('3rd 1'!C77&gt;0,'3rd 1'!C77,IF('3rd 1'!K77&gt;0,'3rd 1'!K77,IF('3rd 1'!S77&gt;0,'3rd 1'!S77,0)))</f>
        <v>0</v>
      </c>
      <c r="D4374" s="104">
        <f>IF('3rd 2'!C77&gt;0,'3rd 2'!C77,IF('3rd 2'!K77&gt;0,'3rd 2'!K77,IF('3rd 2'!S77&gt;0,'3rd 2'!S77,0)))</f>
        <v>0</v>
      </c>
      <c r="E4374" s="104">
        <f>IF('3rd 3'!C77&gt;0,'3rd 3'!C77,IF('3rd 3'!K77&gt;0,'3rd 3'!K77,IF('3rd 3'!S77&gt;0,'3rd 3'!S77,0)))</f>
        <v>0</v>
      </c>
      <c r="F4374" s="104">
        <f>IF('3rd 4'!C77&gt;0,'3rd 4'!C77,IF('3rd 4'!K77&gt;0,'3rd 4'!K77,IF('3rd 4'!S77&gt;0,'3rd 4'!S77,0)))</f>
        <v>0</v>
      </c>
      <c r="G4374" s="104">
        <f>IF('3rd 5'!C77&gt;0,'3rd 5'!C77,IF('3rd 5'!K77&gt;0,'3rd 5'!K77,IF('3rd 5'!S77&gt;0,'3rd 5'!S77,0)))</f>
        <v>0</v>
      </c>
      <c r="H4374" s="104">
        <f>IF('3rd 6'!C77&gt;0,'3rd 6'!C77,IF('3rd 6'!K77&gt;0,'3rd 6'!K77,IF('3rd 6'!S77&gt;0,'3rd 6'!S77,0)))</f>
        <v>0</v>
      </c>
      <c r="I4374" s="457"/>
      <c r="J4374" s="485" t="e">
        <f>I4373/(C4372+D4372+E4372+F4372+G4372+H4372)</f>
        <v>#DIV/0!</v>
      </c>
      <c r="K4374" s="90"/>
      <c r="L4374" s="104">
        <f>IF('4th 1'!C77&gt;0,'4th 1'!C77,IF('4th 1'!K77&gt;0,'4th 1'!K77,IF('4th 1'!S77&gt;0,'4th 1'!S77,0)))</f>
        <v>0</v>
      </c>
      <c r="M4374" s="104">
        <f>IF('4th 2'!C77&gt;0,'4th 2'!C77,IF('4th 2'!K77&gt;0,'4th 2'!K77,IF('4th 2'!S77&gt;0,'4th 2'!S77,0)))</f>
        <v>0</v>
      </c>
      <c r="N4374" s="104">
        <f>IF('4th 3'!C77&gt;0,'4th 3'!C77,IF('4th 3'!K77&gt;0,'4th 3'!K77,IF('4th 3'!S77&gt;0,'4th 3'!S77,0)))</f>
        <v>0</v>
      </c>
      <c r="O4374" s="104">
        <f>IF('4th 4'!C77&gt;0,'4th 4'!C77,IF('4th 4'!K77&gt;0,'4th 4'!K77,IF('4th 4'!S77&gt;0,'4th 4'!S77,0)))</f>
        <v>0</v>
      </c>
      <c r="P4374" s="104">
        <f>IF('4th 5'!C77&gt;0,'4th 5'!C77,IF('4th 5'!K77&gt;0,'4th 5'!K77,IF('4th 5'!S77&gt;0,'4th 5'!S77,0)))</f>
        <v>0</v>
      </c>
      <c r="Q4374" s="104">
        <f>IF('4th 6'!C77&gt;0,'4th 6'!C77,IF('4th 6'!K77&gt;0,'4th 6'!K77,IF('4th 6'!S77&gt;0,'4th 6'!S77,0)))</f>
        <v>0</v>
      </c>
      <c r="R4374" s="104">
        <f>IF('4th 7'!C77&gt;0,'4th 7'!C77,IF('4th 7'!K77&gt;0,'4th 7'!K77,IF('4th 7'!S77&gt;0,'4th 7'!S77,0)))</f>
        <v>0</v>
      </c>
      <c r="S4374" s="457"/>
      <c r="T4374" s="485" t="e">
        <f>S4373/(L4372+M4372+N4372+O4372+P4372+Q4372+R4372)</f>
        <v>#DIV/0!</v>
      </c>
      <c r="U4374" s="90"/>
      <c r="V4374" s="468"/>
      <c r="W4374" s="470"/>
      <c r="X4374" s="471"/>
      <c r="Y4374" s="477"/>
      <c r="Z4374" s="510"/>
    </row>
    <row r="4375" spans="1:28" ht="17.25">
      <c r="A4375" s="423" t="s">
        <v>26</v>
      </c>
      <c r="B4375" s="91" t="s">
        <v>60</v>
      </c>
      <c r="C4375" s="104">
        <f>IF('3rd 1'!C77&gt;0,'3rd 1'!J77,IF('3rd 1'!K77&gt;0,'3rd 1'!R77,IF('3rd 1'!S77&gt;0,'3rd 1'!Z77,0)))</f>
        <v>0</v>
      </c>
      <c r="D4375" s="104">
        <f>IF('3rd 2'!C77&gt;0,'3rd 2'!J77,IF('3rd 2'!K77&gt;0,'3rd 2'!R77,IF('3rd 2'!S77&gt;0,'3rd 2'!Z77,0)))</f>
        <v>0</v>
      </c>
      <c r="E4375" s="104">
        <f>IF('3rd 3'!C77&gt;0,'3rd 3'!J77,IF('3rd 3'!K77&gt;0,'3rd 3'!R77,IF('3rd 3'!S77&gt;0,'3rd 3'!Z77,0)))</f>
        <v>0</v>
      </c>
      <c r="F4375" s="104">
        <f>IF('3rd 4'!C77&gt;0,'3rd 4'!J77,IF('3rd 4'!K77&gt;0,'3rd 4'!R77,IF('3rd 4'!S77&gt;0,'3rd 4'!Z77,0)))</f>
        <v>0</v>
      </c>
      <c r="G4375" s="104">
        <f>IF('3rd 5'!C77&gt;0,'3rd 5'!J77,IF('3rd 5'!K77&gt;0,'3rd 5'!R77,IF('3rd 5'!S77&gt;0,'3rd 5'!Z77,0)))</f>
        <v>0</v>
      </c>
      <c r="H4375" s="104">
        <f>IF('3rd 6'!C77&gt;0,'3rd 6'!J77,IF('3rd 6'!K77&gt;0,'3rd 6'!R77,IF('3rd 6'!S77&gt;0,'3rd 6'!Z77,0)))</f>
        <v>0</v>
      </c>
      <c r="I4375" s="457"/>
      <c r="J4375" s="525"/>
      <c r="K4375" s="442" t="e">
        <f>IF(J4374&gt;=2.5,K4373,IF(J4374&gt;=2.25,"C",IF(J4374&gt;=2,"D",IF(J4374=0,0,"F"))))</f>
        <v>#DIV/0!</v>
      </c>
      <c r="L4375" s="104">
        <f>IF('4th 1'!C77&gt;0,'4th 1'!J77,IF('4th 1'!K77&gt;0,'4th 1'!R77,IF('4th 1'!S77&gt;0,'4th 1'!Z77,0)))</f>
        <v>0</v>
      </c>
      <c r="M4375" s="104">
        <f>IF('4th 2'!C77&gt;0,'4th 2'!J77,IF('4th 2'!K77&gt;0,'4th 2'!R77,IF('4th 2'!S77&gt;0,'4th 2'!Z77,0)))</f>
        <v>0</v>
      </c>
      <c r="N4375" s="104">
        <f>IF('4th 3'!C77&gt;0,'4th 3'!J77,IF('4th 3'!K77&gt;0,'4th 3'!R77,IF('4th 3'!S77&gt;0,'4th 3'!Z77,0)))</f>
        <v>0</v>
      </c>
      <c r="O4375" s="104">
        <f>IF('4th 4'!C77&gt;0,'4th 4'!J77,IF('4th 4'!K77&gt;0,'4th 4'!R77,IF('4th 4'!S77&gt;0,'4th 4'!Z77,0)))</f>
        <v>0</v>
      </c>
      <c r="P4375" s="104">
        <f>IF('4th 5'!C77&gt;0,'4th 5'!J77,IF('4th 5'!K77&gt;0,'4th 5'!R77,IF('4th 5'!S77&gt;0,'4th 5'!Z77,0)))</f>
        <v>0</v>
      </c>
      <c r="Q4375" s="104">
        <f>IF('4th 6'!C77&gt;0,'4th 6'!J77,IF('4th 6'!K77&gt;0,'4th 6'!R77,IF('4th 6'!S77&gt;0,'4th 6'!Z77,0)))</f>
        <v>0</v>
      </c>
      <c r="R4375" s="104">
        <f>IF('4th 7'!C77&gt;0,'4th 7'!J77,IF('4th 7'!K77&gt;0,'4th 7'!R77,IF('4th 7'!S77&gt;0,'4th 7'!Z77,0)))</f>
        <v>0</v>
      </c>
      <c r="S4375" s="457"/>
      <c r="T4375" s="525"/>
      <c r="U4375" s="442" t="e">
        <f>IF(T4374&gt;=2.5,U4373,IF(T4374&gt;=2.25,"C",IF(T4374&gt;=2,"D",IF(T4374=0,0,"F"))))</f>
        <v>#DIV/0!</v>
      </c>
      <c r="V4375" s="454" t="s">
        <v>40</v>
      </c>
      <c r="W4375" s="443"/>
      <c r="X4375" s="443"/>
      <c r="Y4375" s="455"/>
      <c r="Z4375" s="510"/>
      <c r="AA4375" s="105"/>
      <c r="AB4375" s="105"/>
    </row>
    <row r="4376" spans="1:28" ht="16.5" customHeight="1">
      <c r="A4376" s="424"/>
      <c r="B4376" s="91" t="s">
        <v>67</v>
      </c>
      <c r="C4376" s="117">
        <f>'3rd 1'!AA77</f>
        <v>0</v>
      </c>
      <c r="D4376" s="117">
        <f>'3rd 2'!AA77</f>
        <v>0</v>
      </c>
      <c r="E4376" s="117">
        <f>'3rd 3'!AA77</f>
        <v>0</v>
      </c>
      <c r="F4376" s="117">
        <f>'3rd 4'!AA77</f>
        <v>0</v>
      </c>
      <c r="G4376" s="117">
        <f>'3rd 5'!AA77</f>
        <v>0</v>
      </c>
      <c r="H4376" s="117">
        <f>'3rd 6'!AA77</f>
        <v>0</v>
      </c>
      <c r="I4376" s="457"/>
      <c r="J4376" s="525"/>
      <c r="K4376" s="491"/>
      <c r="L4376" s="117">
        <f>'4th 1'!AA77</f>
        <v>0</v>
      </c>
      <c r="M4376" s="117">
        <f>'4th 2'!AA77</f>
        <v>0</v>
      </c>
      <c r="N4376" s="117">
        <f>'4th 3'!AA77</f>
        <v>0</v>
      </c>
      <c r="O4376" s="117">
        <f>'4th 4'!AA77</f>
        <v>0</v>
      </c>
      <c r="P4376" s="117">
        <f>'4th 5'!AA77</f>
        <v>0</v>
      </c>
      <c r="Q4376" s="117">
        <f>'4th 6'!AA77</f>
        <v>0</v>
      </c>
      <c r="R4376" s="117">
        <f>'4th 7'!AA77</f>
        <v>0</v>
      </c>
      <c r="S4376" s="457"/>
      <c r="T4376" s="525"/>
      <c r="U4376" s="491"/>
      <c r="V4376" s="444">
        <f>IF((C4377+C4379)=0,0,C4372)+IF((D4377+D4379)=0,0,D4372)+IF((E4377+E4379)=0,0,E4372)+IF((F4377+F4379)=0,0,F4372)+IF((G4377+G4379)=0,0,G4372)+IF((H4377+H4379)=0,0,H4372)+IF((L4377+L4379)=0,0,L4372)+IF((M4377+M4379)=0,0,M4372)+IF((N4377+N4379)=0,0,N4372)+IF((O4377+O4379)=0,0,O4372)+IF((P4377+P4379)=0,0,P4372)+IF((Q4377+Q4379)=0,0,Q4372)+IF((R4377+R4379)=0,0,R4372)+IF(E4409&gt;0,1.5,0)</f>
        <v>0</v>
      </c>
      <c r="W4376" s="457">
        <f>I4373+S4373+(E4409*1.5)</f>
        <v>0</v>
      </c>
      <c r="X4376" s="440" t="e">
        <f>IF(S4373&gt;0,(W4376/31.5),J4374)</f>
        <v>#DIV/0!</v>
      </c>
      <c r="Y4376" s="164" t="e">
        <f>IF(X4376&gt;=4,"A+",IF(X4376&gt;=3.75,"A",IF(X4376&gt;=3.5,"A-",IF(X4376&gt;=3.25,"B+",IF(X4376&gt;=3,"B",IF(X4376&gt;=2.75,"B-",IF(X4376&gt;=2.5,"C+",IF(X4376&gt;=2,"C","F"))))))))</f>
        <v>#DIV/0!</v>
      </c>
      <c r="Z4376" s="510"/>
    </row>
    <row r="4377" spans="1:28" ht="16.5">
      <c r="A4377" s="424"/>
      <c r="B4377" s="91" t="s">
        <v>1</v>
      </c>
      <c r="C4377" s="104">
        <f>'3rd 1'!AC77</f>
        <v>0</v>
      </c>
      <c r="D4377" s="104">
        <f>'3rd 2'!AC77</f>
        <v>0</v>
      </c>
      <c r="E4377" s="104">
        <f>'3rd 3'!AC77</f>
        <v>0</v>
      </c>
      <c r="F4377" s="104">
        <f>'3rd 4'!AC77</f>
        <v>0</v>
      </c>
      <c r="G4377" s="104">
        <f>'3rd 5'!AC77</f>
        <v>0</v>
      </c>
      <c r="H4377" s="104">
        <f>'3rd 6'!AC77</f>
        <v>0</v>
      </c>
      <c r="I4377" s="457"/>
      <c r="J4377" s="525"/>
      <c r="K4377" s="106"/>
      <c r="L4377" s="104">
        <f>'4th 1'!AC77</f>
        <v>0</v>
      </c>
      <c r="M4377" s="104">
        <f>'4th 2'!AC77</f>
        <v>0</v>
      </c>
      <c r="N4377" s="104">
        <f>'4th 3'!AC77</f>
        <v>0</v>
      </c>
      <c r="O4377" s="104">
        <f>'4th 4'!AC77</f>
        <v>0</v>
      </c>
      <c r="P4377" s="104">
        <f>'4th 5'!AC77</f>
        <v>0</v>
      </c>
      <c r="Q4377" s="104">
        <f>'4th 6'!AC77</f>
        <v>0</v>
      </c>
      <c r="R4377" s="107">
        <f>'4th 7'!AC77</f>
        <v>0</v>
      </c>
      <c r="S4377" s="457"/>
      <c r="T4377" s="525"/>
      <c r="U4377" s="108"/>
      <c r="V4377" s="456"/>
      <c r="W4377" s="448"/>
      <c r="X4377" s="441"/>
      <c r="Y4377" s="451" t="e">
        <f>IF(S4373&gt;0,(IF(X4376&gt;=2.5,Y4376,IF(X4376&gt;=2.25,"C",IF(X4376&gt;=2,"D","F")))),K4375)</f>
        <v>#DIV/0!</v>
      </c>
      <c r="Z4377" s="510"/>
    </row>
    <row r="4378" spans="1:28" ht="16.5">
      <c r="A4378" s="424"/>
      <c r="B4378" s="91" t="s">
        <v>2</v>
      </c>
      <c r="C4378" s="104" t="str">
        <f>'3rd 1'!AB77</f>
        <v/>
      </c>
      <c r="D4378" s="104" t="str">
        <f>'3rd 2'!AB77</f>
        <v/>
      </c>
      <c r="E4378" s="104" t="str">
        <f>'3rd 3'!AB77</f>
        <v/>
      </c>
      <c r="F4378" s="104" t="str">
        <f>'3rd 4'!AB77</f>
        <v/>
      </c>
      <c r="G4378" s="104" t="str">
        <f>'3rd 5'!AB77</f>
        <v/>
      </c>
      <c r="H4378" s="104" t="str">
        <f>'3rd 6'!AB77</f>
        <v/>
      </c>
      <c r="I4378" s="457"/>
      <c r="J4378" s="98"/>
      <c r="K4378" s="90"/>
      <c r="L4378" s="104" t="str">
        <f>'4th 1'!AB77</f>
        <v/>
      </c>
      <c r="M4378" s="104" t="str">
        <f>'4th 2'!AB77</f>
        <v/>
      </c>
      <c r="N4378" s="104" t="str">
        <f>'4th 3'!AB77</f>
        <v/>
      </c>
      <c r="O4378" s="104" t="str">
        <f>'4th 4'!AB77</f>
        <v/>
      </c>
      <c r="P4378" s="104" t="str">
        <f>'4th 5'!AB77</f>
        <v/>
      </c>
      <c r="Q4378" s="104" t="str">
        <f>'4th 6'!AB77</f>
        <v/>
      </c>
      <c r="R4378" s="104" t="str">
        <f>'4th 7'!AB77</f>
        <v/>
      </c>
      <c r="S4378" s="457"/>
      <c r="T4378" s="98"/>
      <c r="U4378" s="109"/>
      <c r="V4378" s="446"/>
      <c r="W4378" s="449"/>
      <c r="X4378" s="450"/>
      <c r="Y4378" s="452"/>
      <c r="Z4378" s="510"/>
    </row>
    <row r="4379" spans="1:28" ht="16.5" customHeight="1">
      <c r="A4379" s="413" t="s">
        <v>127</v>
      </c>
      <c r="B4379" s="91" t="s">
        <v>1</v>
      </c>
      <c r="C4379" s="104">
        <f>'3rd 1'!AD77</f>
        <v>0</v>
      </c>
      <c r="D4379" s="104">
        <f>'3rd 2'!AD77</f>
        <v>0</v>
      </c>
      <c r="E4379" s="104">
        <f>'3rd 3'!AD77</f>
        <v>0</v>
      </c>
      <c r="F4379" s="104">
        <f>'3rd 4'!AD77</f>
        <v>0</v>
      </c>
      <c r="G4379" s="104">
        <f>'3rd 5'!AD77</f>
        <v>0</v>
      </c>
      <c r="H4379" s="104">
        <f>'3rd 6'!AD77</f>
        <v>0</v>
      </c>
      <c r="I4379" s="415">
        <f>(C4379*C4372)+(D4379*D4372)+(E4379*E4372)+(F4379*F4372)+(G4379*G4372)+(H4379*H4372)</f>
        <v>0</v>
      </c>
      <c r="J4379" s="417">
        <f>IF(C4379&gt;0,(C4377*C4372),0)+IF(D4379&gt;0,(D4377*D4372),0)+IF(E4379&gt;0,(E4377*E4372),0)+IF(F4379&gt;0,(F4377*F4372),0)+IF(G4379&gt;0,(G4377*G4372),0)+IF(H4379&gt;0,(H4377*H4372),0)</f>
        <v>0</v>
      </c>
      <c r="K4379" s="418">
        <f>IF(C4379&gt;C4377,((C4379*C4372)-(C4377*C4372)),0)+IF(D4379&gt;D4377,((D4379*D4372)-(D4377*D4372)),0)+IF(E4379&gt;E4377,((E4379*E4372)-(E4377*E4372)),0)+IF(F4379&gt;F4377,((F4379*F4372)-(F4377*F4372)),0)+IF(G4379&gt;G4377,((G4379*G4372)-(G4377*G4372)),0)+IF(H4379&gt;H4377,((H4379*H4372)-(H4377*H4372)),0)</f>
        <v>0</v>
      </c>
      <c r="L4379" s="165">
        <f>'4th 1'!AD77</f>
        <v>0</v>
      </c>
      <c r="M4379" s="104">
        <f>'4th 2'!AD77</f>
        <v>0</v>
      </c>
      <c r="N4379" s="104">
        <f>'4th 3'!AD77</f>
        <v>0</v>
      </c>
      <c r="O4379" s="104">
        <f>'4th 4'!AD77</f>
        <v>0</v>
      </c>
      <c r="P4379" s="104">
        <f>'4th 5'!AD77</f>
        <v>0</v>
      </c>
      <c r="Q4379" s="104">
        <f>'4th 6'!AD77</f>
        <v>0</v>
      </c>
      <c r="R4379" s="104">
        <f>'4th 7'!AD77</f>
        <v>0</v>
      </c>
      <c r="S4379" s="415">
        <f>(L4379*L4372)+(M4379*M4372)+(N4379*N4372)+(O4379*O4372)+(P4379*P4372)+(Q4379*Q4372)+(R4379*R4372)</f>
        <v>0</v>
      </c>
      <c r="T4379" s="417">
        <f>IF(L4379&gt;0,(L4377*L4372),0)+IF(M4379&gt;0,(M4377*M4372),0)+IF(N4379&gt;0,(N4377*N4372),0)+IF(O4379&gt;0,(O4377*O4372),0)+IF(P4379&gt;0,(P4377*P4372),0)+IF(Q4379&gt;0,(Q4377*Q4372),0)+IF(R4379&gt;0,(R4377*R4372),0)</f>
        <v>0</v>
      </c>
      <c r="U4379" s="484">
        <f>IF(L4379&gt;L4377,((L4379*L4372)-(L4377*L4372)),0)+IF(M4379&gt;M4377,((M4379*M4372)-(M4377*M4372)),0)+IF(N4379&gt;N4377,((N4379*N4372)-(N4377*N4372)),0)+IF(O4379&gt;O4377,((O4379*O4372)-(O4377*O4372)),0)+IF(P4379&gt;P4377,((P4379*P4372)-(P4377*P4372)),0)+IF(Q4379&gt;Q4377,((Q4379*Q4372)-(Q4377*Q4372)),0)+IF(R4379&gt;R4377,((R4379*R4372)-(R4377*R4372)),0)</f>
        <v>0</v>
      </c>
      <c r="V4379" s="401">
        <f>I4379+S4379</f>
        <v>0</v>
      </c>
      <c r="W4379" s="436">
        <f>J4379+T4379</f>
        <v>0</v>
      </c>
      <c r="X4379" s="438">
        <f>K4379+U4379</f>
        <v>0</v>
      </c>
      <c r="Y4379" s="483">
        <f>K4379+U4379+X4366</f>
        <v>0</v>
      </c>
      <c r="Z4379" s="510"/>
    </row>
    <row r="4380" spans="1:28" ht="16.5" thickBot="1">
      <c r="A4380" s="414"/>
      <c r="B4380" s="157" t="s">
        <v>23</v>
      </c>
      <c r="C4380" s="180" t="str">
        <f>'3rd 1'!AE77</f>
        <v/>
      </c>
      <c r="D4380" s="180" t="str">
        <f>'3rd 2'!AE77</f>
        <v/>
      </c>
      <c r="E4380" s="180" t="str">
        <f>'3rd 3'!AE77</f>
        <v/>
      </c>
      <c r="F4380" s="180" t="str">
        <f>'3rd 4'!AE77</f>
        <v/>
      </c>
      <c r="G4380" s="180" t="str">
        <f>'3rd 5'!AE77</f>
        <v/>
      </c>
      <c r="H4380" s="180" t="str">
        <f>'3rd 6'!AE77</f>
        <v/>
      </c>
      <c r="I4380" s="416"/>
      <c r="J4380" s="416"/>
      <c r="K4380" s="419"/>
      <c r="L4380" s="180" t="str">
        <f>'4th 1'!AE77</f>
        <v/>
      </c>
      <c r="M4380" s="180" t="str">
        <f>'4th 2'!AE77</f>
        <v/>
      </c>
      <c r="N4380" s="180" t="str">
        <f>'4th 3'!AE77</f>
        <v/>
      </c>
      <c r="O4380" s="180" t="str">
        <f>'4th 4'!AE77</f>
        <v/>
      </c>
      <c r="P4380" s="180" t="str">
        <f>'4th 5'!AE77</f>
        <v/>
      </c>
      <c r="Q4380" s="180" t="str">
        <f>'4th 6'!AE77</f>
        <v/>
      </c>
      <c r="R4380" s="180" t="str">
        <f>'4th 7'!AE77</f>
        <v/>
      </c>
      <c r="S4380" s="416"/>
      <c r="T4380" s="416"/>
      <c r="U4380" s="419"/>
      <c r="V4380" s="402"/>
      <c r="W4380" s="437"/>
      <c r="X4380" s="439"/>
      <c r="Y4380" s="406"/>
      <c r="Z4380" s="510"/>
    </row>
    <row r="4381" spans="1:28" ht="19.5" customHeight="1" thickTop="1" thickBot="1">
      <c r="A4381" s="435" t="s">
        <v>31</v>
      </c>
      <c r="B4381" s="435"/>
      <c r="C4381" s="435"/>
      <c r="D4381" s="435"/>
      <c r="E4381" s="435"/>
      <c r="F4381" s="435"/>
      <c r="G4381" s="435"/>
      <c r="H4381" s="435"/>
      <c r="I4381" s="435"/>
      <c r="J4381" s="435"/>
      <c r="K4381" s="435"/>
      <c r="L4381" s="435"/>
      <c r="M4381" s="435"/>
      <c r="N4381" s="435"/>
      <c r="O4381" s="435"/>
      <c r="P4381" s="435"/>
      <c r="Q4381" s="435"/>
      <c r="R4381" s="435"/>
      <c r="S4381" s="435"/>
      <c r="T4381" s="435"/>
      <c r="U4381" s="435"/>
      <c r="V4381" s="435"/>
      <c r="W4381" s="435"/>
      <c r="X4381" s="435"/>
      <c r="Y4381" s="435"/>
      <c r="Z4381" s="510"/>
    </row>
    <row r="4382" spans="1:28" ht="17.25" customHeight="1" thickTop="1" thickBot="1">
      <c r="A4382" s="478" t="s">
        <v>46</v>
      </c>
      <c r="B4382" s="479"/>
      <c r="C4382" s="479"/>
      <c r="D4382" s="479"/>
      <c r="E4382" s="479"/>
      <c r="F4382" s="479"/>
      <c r="G4382" s="479"/>
      <c r="H4382" s="479"/>
      <c r="I4382" s="479"/>
      <c r="J4382" s="479"/>
      <c r="K4382" s="480"/>
      <c r="L4382" s="426" t="s">
        <v>47</v>
      </c>
      <c r="M4382" s="426"/>
      <c r="N4382" s="426"/>
      <c r="O4382" s="426"/>
      <c r="P4382" s="426"/>
      <c r="Q4382" s="426"/>
      <c r="R4382" s="426"/>
      <c r="S4382" s="426"/>
      <c r="T4382" s="426"/>
      <c r="U4382" s="427"/>
      <c r="V4382" s="160"/>
      <c r="W4382" s="428" t="s">
        <v>39</v>
      </c>
      <c r="X4382" s="428"/>
      <c r="Y4382" s="161"/>
      <c r="Z4382" s="510"/>
    </row>
    <row r="4383" spans="1:28" ht="17.25" thickTop="1">
      <c r="A4383" s="99" t="s">
        <v>22</v>
      </c>
      <c r="B4383" s="100"/>
      <c r="C4383" s="101">
        <f>'5th 1'!B4</f>
        <v>301</v>
      </c>
      <c r="D4383" s="101">
        <f>'5th 2'!B4</f>
        <v>302</v>
      </c>
      <c r="E4383" s="101">
        <f>'5th 3'!B4</f>
        <v>303</v>
      </c>
      <c r="F4383" s="101">
        <f>'5th 4'!B4</f>
        <v>304</v>
      </c>
      <c r="G4383" s="101">
        <f>'5th 5'!B4</f>
        <v>305</v>
      </c>
      <c r="H4383" s="101">
        <f>'5th 6'!B4</f>
        <v>0</v>
      </c>
      <c r="I4383" s="430" t="s">
        <v>0</v>
      </c>
      <c r="J4383" s="430" t="s">
        <v>3</v>
      </c>
      <c r="K4383" s="432" t="s">
        <v>2</v>
      </c>
      <c r="L4383" s="101">
        <f>'6th 1'!B4</f>
        <v>306</v>
      </c>
      <c r="M4383" s="101">
        <f>'6th 2'!B4</f>
        <v>307</v>
      </c>
      <c r="N4383" s="101">
        <f>'6th 3'!B4</f>
        <v>308</v>
      </c>
      <c r="O4383" s="101">
        <f>'6th 4'!B4</f>
        <v>309</v>
      </c>
      <c r="P4383" s="101">
        <f>'6th 5'!B4</f>
        <v>310</v>
      </c>
      <c r="Q4383" s="101">
        <f>'6th 6'!B4</f>
        <v>0</v>
      </c>
      <c r="R4383" s="101">
        <f>'6th 7'!B4</f>
        <v>0</v>
      </c>
      <c r="S4383" s="429" t="s">
        <v>0</v>
      </c>
      <c r="T4383" s="429" t="s">
        <v>3</v>
      </c>
      <c r="U4383" s="431" t="s">
        <v>2</v>
      </c>
      <c r="V4383" s="433" t="s">
        <v>62</v>
      </c>
      <c r="W4383" s="434"/>
      <c r="X4383" s="434"/>
      <c r="Y4383" s="162" t="str">
        <f>IF(X4384&gt;=4,"A+",IF(X4384&gt;=3.75,"A",IF(X4384&gt;=3.5,"A-",IF(X4384&gt;=3.25,"B+",IF(X4384&gt;=3,"B",IF(X4384&gt;=2.75,"B-",IF(X4384&gt;=2.5,"C+",IF(X4384&gt;=2,"C","F"))))))))</f>
        <v>F</v>
      </c>
      <c r="Z4383" s="510"/>
    </row>
    <row r="4384" spans="1:28" ht="65.25" customHeight="1">
      <c r="A4384" s="77" t="s">
        <v>63</v>
      </c>
      <c r="B4384" s="78"/>
      <c r="C4384" s="79">
        <f>IF('5th 1'!C77&gt;0,'5th 1'!D6,IF('5th 1'!K77&gt;0,'5th 1'!L6,IF('5th 1'!S77&gt;0,'5th 1'!T6,0)))</f>
        <v>0</v>
      </c>
      <c r="D4384" s="79">
        <f>IF('5th 2'!C77&gt;0,'5th 2'!D6,IF('5th 2'!K77&gt;0,'5th 2'!L6,IF('5th 2'!S77&gt;0,'5th 2'!T6,0)))</f>
        <v>0</v>
      </c>
      <c r="E4384" s="79">
        <f>IF('5th 3'!C77&gt;0,'5th 3'!D6,IF('5th 3'!K77&gt;0,'5th 3'!L6,IF('5th 3'!S77&gt;0,'5th 3'!T6,0)))</f>
        <v>0</v>
      </c>
      <c r="F4384" s="79">
        <f>IF('5th 4'!C77&gt;0,'5th 4'!D6,IF('5th 4'!K77&gt;0,'5th 4'!L6,IF('5th 4'!S77&gt;0,'5th 4'!T6,0)))</f>
        <v>0</v>
      </c>
      <c r="G4384" s="79">
        <f>IF('5th 5'!C77&gt;0,'5th 5'!D6,IF('5th 5'!K77&gt;0,'5th 5'!L6,IF('5th 5'!S77&gt;0,'5th 5'!T6,0)))</f>
        <v>0</v>
      </c>
      <c r="H4384" s="79">
        <f>IF('5th 6'!C77&gt;0,'5th 6'!D6,IF('5th 6'!K77&gt;0,'5th 6'!L6,IF('5th 6'!S77&gt;0,'5th 6'!T6,0)))</f>
        <v>0</v>
      </c>
      <c r="I4384" s="481"/>
      <c r="J4384" s="481"/>
      <c r="K4384" s="482"/>
      <c r="L4384" s="79">
        <f>IF('6th 1'!C77&gt;0,'6th 1'!D6,IF('6th 1'!K77&gt;0,'6th 1'!L6,IF('6th 1'!S77&gt;0,'6th 1'!T6,0)))</f>
        <v>0</v>
      </c>
      <c r="M4384" s="79">
        <f>IF('6th 2'!C77&gt;0,'6th 2'!D6,IF('6th 2'!K77&gt;0,'6th 2'!L6,IF('6th 2'!S77&gt;0,'6th 2'!T6,0)))</f>
        <v>0</v>
      </c>
      <c r="N4384" s="79">
        <f>IF('6th 3'!C77&gt;0,'6th 3'!D6,IF('6th 3'!K77&gt;0,'6th 3'!L6,IF('6th 3'!S77&gt;0,'6th 3'!T6,0)))</f>
        <v>0</v>
      </c>
      <c r="O4384" s="79">
        <f>IF('6th 4'!C77&gt;0,'6th 4'!D6,IF('6th 4'!K77&gt;0,'6th 4'!L6,IF('6th 4'!S77&gt;0,'6th 4'!T6,0)))</f>
        <v>0</v>
      </c>
      <c r="P4384" s="79">
        <f>IF('6th 5'!C77&gt;0,'6th 5'!D6,IF('6th 5'!K77&gt;0,'6th 5'!L6,IF('6th 5'!S77&gt;0,'6th 5'!T6,0)))</f>
        <v>0</v>
      </c>
      <c r="Q4384" s="79">
        <f>IF('6th 6'!C77&gt;0,'6th 6'!D6,IF('6th 6'!K77&gt;0,'6th 6'!L6,IF('6th 6'!S77&gt;0,'6th 6'!T6,0)))</f>
        <v>0</v>
      </c>
      <c r="R4384" s="79">
        <f>IF('6th 7'!C77&gt;0,'6th 7'!D6,IF('6th 7'!K77&gt;0,'6th 7'!L6,IF('6th 7'!S77&gt;0,'6th 7'!T6,0)))</f>
        <v>0</v>
      </c>
      <c r="S4384" s="429"/>
      <c r="T4384" s="429"/>
      <c r="U4384" s="431"/>
      <c r="V4384" s="335">
        <f>IF(I4386&gt;0,(V4389+V4371),0)</f>
        <v>0</v>
      </c>
      <c r="W4384" s="254">
        <f>IF(I4386&gt;0,(W4389+W4371),0)</f>
        <v>0</v>
      </c>
      <c r="X4384" s="336">
        <f>IF(S4386&gt;0,(W4384/94.5),IF(I4386&gt;0,(W4384/78),0))</f>
        <v>0</v>
      </c>
      <c r="Y4384" s="163">
        <f>IF(X4384&gt;=2.5,Y4383,IF(X4384&gt;=2.25,"C",IF(X4384&gt;=2,"D",IF(X4384=0,0,"F"))))</f>
        <v>0</v>
      </c>
      <c r="Z4384" s="510"/>
    </row>
    <row r="4385" spans="1:26" ht="16.5">
      <c r="A4385" s="77" t="s">
        <v>12</v>
      </c>
      <c r="B4385" s="78"/>
      <c r="C4385" s="102">
        <f>IF('5th 1'!C77&gt;0,'5th 1'!H4,IF('5th 1'!K77&gt;0,'5th 1'!P4,IF('5th 1'!S77&gt;0,'5th 1'!X4,0)))</f>
        <v>0</v>
      </c>
      <c r="D4385" s="102">
        <f>IF('5th 2'!C77&gt;0,'5th 2'!H4,IF('5th 2'!K77&gt;0,'5th 2'!P4,IF('5th 2'!S77&gt;0,'5th 2'!X4,0)))</f>
        <v>0</v>
      </c>
      <c r="E4385" s="102">
        <f>IF('5th 3'!C77&gt;0,'5th 3'!H4,IF('5th 3'!K77&gt;0,'5th 3'!P4,IF('5th 3'!S77&gt;0,'5th 3'!X4,0)))</f>
        <v>0</v>
      </c>
      <c r="F4385" s="102">
        <f>IF('5th 4'!C77&gt;0,'5th 4'!H4,IF('5th 4'!K77&gt;0,'5th 4'!P4,IF('5th 4'!S77&gt;0,'5th 4'!X4,0)))</f>
        <v>0</v>
      </c>
      <c r="G4385" s="102">
        <f>IF('5th 5'!C77&gt;0,'5th 5'!H4,IF('5th 5'!K77&gt;0,'5th 5'!P4,IF('5th 5'!S77&gt;0,'5th 5'!X4,0)))</f>
        <v>0</v>
      </c>
      <c r="H4385" s="102">
        <f>IF('5th 6'!C77&gt;0,'5th 6'!H4,IF('5th 6'!K77&gt;0,'5th 6'!P4,IF('5th 6'!S77&gt;0,'5th 6'!X4,0)))</f>
        <v>0</v>
      </c>
      <c r="I4385" s="481"/>
      <c r="J4385" s="481"/>
      <c r="K4385" s="482"/>
      <c r="L4385" s="102">
        <f>IF('6th 1'!C77&gt;0,'6th 1'!H4,IF('6th 1'!K77&gt;0,'6th 1'!P4,IF('6th 1'!S77&gt;0,'6th 1'!X4,0)))</f>
        <v>0</v>
      </c>
      <c r="M4385" s="102">
        <f>IF('6th 2'!C77&gt;0,'6th 2'!H4,IF('6th 2'!K77&gt;0,'6th 2'!P4,IF('6th 2'!S77&gt;0,'6th 2'!X4,0)))</f>
        <v>0</v>
      </c>
      <c r="N4385" s="102">
        <f>IF('6th 3'!C77&gt;0,'6th 3'!H4,IF('6th 3'!K77&gt;0,'6th 3'!P4,IF('6th 3'!S77&gt;0,'6th 3'!X4,0)))</f>
        <v>0</v>
      </c>
      <c r="O4385" s="102">
        <f>IF('6th 4'!C77&gt;0,'6th 4'!H4,IF('6th 4'!K77&gt;0,'6th 4'!P4,IF('6th 4'!S77&gt;0,'6th 4'!X4,0)))</f>
        <v>0</v>
      </c>
      <c r="P4385" s="102">
        <f>IF('6th 5'!C77&gt;0,'6th 5'!H4,IF('6th 5'!K77&gt;0,'6th 5'!P4,IF('6th 5'!S77&gt;0,'6th 5'!X4,0)))</f>
        <v>0</v>
      </c>
      <c r="Q4385" s="102">
        <f>IF('6th 6'!C77&gt;0,'6th 6'!H4,IF('6th 6'!K77&gt;0,'6th 6'!#REF!,IF('6th 6'!S77&gt;0,'6th 6'!X4,0)))</f>
        <v>0</v>
      </c>
      <c r="R4385" s="102">
        <f>IF('6th 7'!C77&gt;0,'6th 7'!H4,IF('6th 7'!K77&gt;0,'6th 7'!P4,IF('6th 7'!S77&gt;0,'6th 7'!X4,0)))</f>
        <v>0</v>
      </c>
      <c r="S4385" s="430"/>
      <c r="T4385" s="430"/>
      <c r="U4385" s="432"/>
      <c r="V4385" s="460" t="s">
        <v>41</v>
      </c>
      <c r="W4385" s="461"/>
      <c r="X4385" s="461"/>
      <c r="Y4385" s="462"/>
      <c r="Z4385" s="510"/>
    </row>
    <row r="4386" spans="1:26" ht="17.25" thickBot="1">
      <c r="A4386" s="77" t="s">
        <v>11</v>
      </c>
      <c r="B4386" s="78"/>
      <c r="C4386" s="102">
        <v>100</v>
      </c>
      <c r="D4386" s="102">
        <v>100</v>
      </c>
      <c r="E4386" s="102">
        <v>100</v>
      </c>
      <c r="F4386" s="102">
        <v>100</v>
      </c>
      <c r="G4386" s="102">
        <v>100</v>
      </c>
      <c r="H4386" s="102">
        <v>100</v>
      </c>
      <c r="I4386" s="465">
        <f>(C4390*C4385)+(D4390*D4385)+(E4390*E4385)+(F4390*F4385)+(G4390*G4385)+(H4390*H4385)</f>
        <v>0</v>
      </c>
      <c r="J4386" s="84"/>
      <c r="K4386" s="103" t="e">
        <f>IF(J4388&gt;=4,"A+",IF(J4388&gt;=3.75,"A",IF(J4388&gt;=3.5,"A-",IF(J4388&gt;=3.25,"B+",IF(J4388&gt;=3,"B",IF(J4388&gt;=2.75,"B-",IF(J4388&gt;=2.5,"C+",IF(J4388&gt;=2,"C","F"))))))))</f>
        <v>#DIV/0!</v>
      </c>
      <c r="L4386" s="102">
        <v>100</v>
      </c>
      <c r="M4386" s="102">
        <v>100</v>
      </c>
      <c r="N4386" s="102">
        <v>100</v>
      </c>
      <c r="O4386" s="102">
        <v>100</v>
      </c>
      <c r="P4386" s="102">
        <v>100</v>
      </c>
      <c r="Q4386" s="102">
        <v>100</v>
      </c>
      <c r="R4386" s="102">
        <v>100</v>
      </c>
      <c r="S4386" s="465">
        <f>(L4390*L4385)+(M4390*M4385)+(N4390*N4385)+(O4390*O4385)+(P4390*P4385)+(Q4390*Q4385)+(R4390*R4385)</f>
        <v>0</v>
      </c>
      <c r="T4386" s="84"/>
      <c r="U4386" s="103" t="e">
        <f>IF(T4388&gt;=4,"A+",IF(T4388&gt;=3.75,"A",IF(T4388&gt;=3.5,"A-",IF(T4388&gt;=3.25,"B+",IF(T4388&gt;=3,"B",IF(T4388&gt;=2.75,"B-",IF(T4388&gt;=2.5,"C+",IF(T4388&gt;=2,"C","F"))))))))</f>
        <v>#DIV/0!</v>
      </c>
      <c r="V4386" s="467" t="s">
        <v>29</v>
      </c>
      <c r="W4386" s="469" t="s">
        <v>0</v>
      </c>
      <c r="X4386" s="469" t="s">
        <v>3</v>
      </c>
      <c r="Y4386" s="476" t="s">
        <v>2</v>
      </c>
      <c r="Z4386" s="510"/>
    </row>
    <row r="4387" spans="1:26" ht="17.25" thickTop="1">
      <c r="A4387" s="77" t="s">
        <v>28</v>
      </c>
      <c r="B4387" s="86"/>
      <c r="C4387" s="104">
        <f>IF('5th 1'!C77&gt;0,'5th 1'!C77,IF('5th 1'!K77&gt;0,'5th 1'!K77,IF('5th 1'!S77&gt;0,'5th 1'!S77,0)))</f>
        <v>0</v>
      </c>
      <c r="D4387" s="104">
        <f>IF('5th 2'!C77&gt;0,'5th 2'!C77,IF('5th 2'!K77&gt;0,'5th 2'!K77,IF('5th 2'!S77&gt;0,'5th 2'!S77,0)))</f>
        <v>0</v>
      </c>
      <c r="E4387" s="104">
        <f>IF('5th 3'!C77&gt;0,'5th 3'!C77,IF('5th 3'!K77&gt;0,'5th 3'!K77,IF('5th 3'!S77&gt;0,'5th 3'!S77,0)))</f>
        <v>0</v>
      </c>
      <c r="F4387" s="104">
        <f>IF('5th 4'!C77&gt;0,'5th 4'!C77,IF('5th 4'!K77&gt;0,'5th 4'!K77,IF('5th 4'!S77&gt;0,'5th 4'!S77,0)))</f>
        <v>0</v>
      </c>
      <c r="G4387" s="104">
        <f>IF('5th 5'!C77&gt;0,'5th 5'!C77,IF('5th 5'!K77&gt;0,'5th 5'!K77,IF('5th 5'!S77&gt;0,'5th 5'!S77,0)))</f>
        <v>0</v>
      </c>
      <c r="H4387" s="104">
        <f>IF('5th 6'!C77&gt;0,'5th 6'!C77,IF('5th 6'!K77&gt;0,'5th 6'!K77,IF('5th 6'!S77&gt;0,'5th 6'!S77,0)))</f>
        <v>0</v>
      </c>
      <c r="I4387" s="448"/>
      <c r="J4387" s="98"/>
      <c r="K4387" s="90"/>
      <c r="L4387" s="104">
        <f>IF('6th 1'!C77&gt;0,'6th 1'!C77,IF('6th 1'!K77&gt;0,'6th 1'!K77,IF('6th 1'!S77&gt;0,'6th 1'!S77,0)))</f>
        <v>0</v>
      </c>
      <c r="M4387" s="104">
        <f>IF('6th 2'!C77&gt;0,'6th 2'!C77,IF('6th 2'!K77&gt;0,'6th 2'!K77,IF('6th 2'!S77&gt;0,'6th 2'!S77,0)))</f>
        <v>0</v>
      </c>
      <c r="N4387" s="104">
        <f>IF('6th 3'!C77&gt;0,'6th 3'!C77,IF('6th 3'!K77&gt;0,'6th 3'!K77,IF('6th 3'!S77&gt;0,'6th 3'!S77,0)))</f>
        <v>0</v>
      </c>
      <c r="O4387" s="104">
        <f>IF('6th 4'!C77&gt;0,'6th 4'!C77,IF('6th 4'!K77&gt;0,'6th 4'!K77,IF('6th 4'!S77&gt;0,'6th 4'!S77,0)))</f>
        <v>0</v>
      </c>
      <c r="P4387" s="104">
        <f>IF('6th 5'!C77&gt;0,'6th 5'!C77,IF('6th 5'!K77&gt;0,'6th 5'!K77,IF('6th 5'!S77&gt;0,'6th 5'!S77,0)))</f>
        <v>0</v>
      </c>
      <c r="Q4387" s="104">
        <f>IF('6th 6'!C77&gt;0,'6th 6'!C77,IF('6th 6'!K77&gt;0,'6th 6'!K77,IF('6th 6'!S77&gt;0,'6th 6'!S77,0)))</f>
        <v>0</v>
      </c>
      <c r="R4387" s="104">
        <f>IF('6th 7'!C77&gt;0,'6th 7'!C77,IF('6th 7'!K77&gt;0,'6th 7'!K77,IF('6th 7'!S77&gt;0,'6th 7'!S77,0)))</f>
        <v>0</v>
      </c>
      <c r="S4387" s="448"/>
      <c r="T4387" s="98"/>
      <c r="U4387" s="90"/>
      <c r="V4387" s="468"/>
      <c r="W4387" s="470"/>
      <c r="X4387" s="471"/>
      <c r="Y4387" s="477"/>
      <c r="Z4387" s="510"/>
    </row>
    <row r="4388" spans="1:26" ht="16.5" customHeight="1">
      <c r="A4388" s="423" t="s">
        <v>26</v>
      </c>
      <c r="B4388" s="91" t="s">
        <v>60</v>
      </c>
      <c r="C4388" s="104">
        <f>IF('5th 1'!C77&gt;0,'5th 1'!J77,IF('5th 1'!K77&gt;0,'5th 1'!R77,IF('5th 1'!S77&gt;0,'5th 1'!Z77,0)))</f>
        <v>0</v>
      </c>
      <c r="D4388" s="104">
        <f>IF('5th 2'!C77&gt;0,'5th 2'!J77,IF('5th 2'!K77&gt;0,'5th 2'!R77,IF('5th 2'!S77&gt;0,'5th 2'!Z77,0)))</f>
        <v>0</v>
      </c>
      <c r="E4388" s="104">
        <f>IF('5th 3'!C77&gt;0,'5th 3'!J77,IF('5th 3'!K77&gt;0,'5th 3'!R77,IF('5th 3'!S77&gt;0,'5th 3'!Z77,0)))</f>
        <v>0</v>
      </c>
      <c r="F4388" s="104">
        <f>IF('5th 4'!C77&gt;0,'5th 4'!J77,IF('5th 4'!K77&gt;0,'5th 4'!R77,IF('5th 4'!S77&gt;0,'5th 4'!Z77,0)))</f>
        <v>0</v>
      </c>
      <c r="G4388" s="104">
        <f>IF('5th 5'!C77&gt;0,'5th 5'!J77,IF('5th 5'!K77&gt;0,'5th 5'!R77,IF('5th 5'!S77&gt;0,'5th 5'!Z77,0)))</f>
        <v>0</v>
      </c>
      <c r="H4388" s="104">
        <f>IF('5th 6'!C77&gt;0,'5th 6'!J77,IF('5th 6'!K77&gt;0,'5th 6'!R77,IF('5th 6'!S77&gt;0,'5th 6'!Z77,0)))</f>
        <v>0</v>
      </c>
      <c r="I4388" s="448"/>
      <c r="J4388" s="440" t="e">
        <f>I4386/(C4385+D4385+E4385+F4385+G4385+H4385)</f>
        <v>#DIV/0!</v>
      </c>
      <c r="K4388" s="442" t="e">
        <f>IF(J4388&gt;=2.5,K4386,IF(J4388&gt;=2.25,"C",IF(J4388&gt;=2,"D",IF(J4388=0,0,"F"))))</f>
        <v>#DIV/0!</v>
      </c>
      <c r="L4388" s="107">
        <f>IF('6th 1'!C77&gt;0,'6th 1'!J77,IF('6th 1'!K77&gt;0,'6th 1'!R77,IF('6th 1'!S77&gt;0,'6th 1'!Z77,0)))</f>
        <v>0</v>
      </c>
      <c r="M4388" s="104">
        <f>IF('6th 2'!C77&gt;0,'6th 2'!J77,IF('6th 2'!K77&gt;0,'6th 2'!R77,IF('6th 2'!S77&gt;0,'6th 2'!Z77,0)))</f>
        <v>0</v>
      </c>
      <c r="N4388" s="104">
        <f>IF('6th 3'!C77&gt;0,'6th 3'!J77,IF('6th 3'!K77&gt;0,'6th 3'!R77,IF('6th 3'!S77&gt;0,'6th 3'!Z77,0)))</f>
        <v>0</v>
      </c>
      <c r="O4388" s="104">
        <f>IF('6th 4'!C77&gt;0,'6th 4'!J77,IF('6th 4'!K77&gt;0,'6th 4'!R77,IF('6th 4'!S77&gt;0,'6th 4'!Z77,0)))</f>
        <v>0</v>
      </c>
      <c r="P4388" s="104">
        <f>IF('6th 5'!C77&gt;0,'6th 5'!J77,IF('6th 5'!K77&gt;0,'6th 5'!R77,IF('6th 5'!S77&gt;0,'6th 5'!Z77,0)))</f>
        <v>0</v>
      </c>
      <c r="Q4388" s="104">
        <f>IF('6th 6'!C77&gt;0,'6th 6'!J77,IF('6th 6'!K77&gt;0,'6th 6'!R77,IF('6th 6'!S77&gt;0,'6th 6'!Z77,0)))</f>
        <v>0</v>
      </c>
      <c r="R4388" s="104">
        <f>IF('6th 7'!C77&gt;0,'6th 7'!J77,IF('6th 7'!K77&gt;0,'6th 7'!R77,IF('6th 7'!S77&gt;0,'6th 7'!Z77,0)))</f>
        <v>0</v>
      </c>
      <c r="S4388" s="448"/>
      <c r="T4388" s="440" t="e">
        <f>S4386/(L4385+M4385+N4385+O4385+P4385+Q4385+R4385)</f>
        <v>#DIV/0!</v>
      </c>
      <c r="U4388" s="442" t="e">
        <f>IF(T4388&gt;=2.5,U4386,IF(T4388&gt;=2.25,"C",IF(T4388&gt;=2,"D",IF(T4388=0,0,"F"))))</f>
        <v>#DIV/0!</v>
      </c>
      <c r="V4388" s="443" t="s">
        <v>40</v>
      </c>
      <c r="W4388" s="443"/>
      <c r="X4388" s="443"/>
      <c r="Y4388" s="443"/>
      <c r="Z4388" s="510"/>
    </row>
    <row r="4389" spans="1:26" ht="16.5" customHeight="1">
      <c r="A4389" s="424"/>
      <c r="B4389" s="91" t="s">
        <v>67</v>
      </c>
      <c r="C4389" s="117">
        <f>'5th 1'!AA77</f>
        <v>0</v>
      </c>
      <c r="D4389" s="117">
        <f>'5th 2'!AA77</f>
        <v>0</v>
      </c>
      <c r="E4389" s="117">
        <f>'5th 3'!AA77</f>
        <v>0</v>
      </c>
      <c r="F4389" s="117">
        <f>'5th 4'!AA77</f>
        <v>0</v>
      </c>
      <c r="G4389" s="117">
        <f>'5th 5'!AA77</f>
        <v>0</v>
      </c>
      <c r="H4389" s="117">
        <f>'5th 6'!AA77</f>
        <v>0</v>
      </c>
      <c r="I4389" s="448"/>
      <c r="J4389" s="441"/>
      <c r="K4389" s="442"/>
      <c r="L4389" s="118">
        <f>'6th 1'!AA77</f>
        <v>0</v>
      </c>
      <c r="M4389" s="117">
        <f>'6th 2'!AA77</f>
        <v>0</v>
      </c>
      <c r="N4389" s="117">
        <f>'6th 3'!AA77</f>
        <v>0</v>
      </c>
      <c r="O4389" s="117">
        <f>'6th 4'!AA77</f>
        <v>0</v>
      </c>
      <c r="P4389" s="117">
        <f>'6th 5'!AA77</f>
        <v>0</v>
      </c>
      <c r="Q4389" s="117">
        <f>'6th 6'!AA77</f>
        <v>0</v>
      </c>
      <c r="R4389" s="117">
        <f>'6th 7'!AA77</f>
        <v>0</v>
      </c>
      <c r="S4389" s="448"/>
      <c r="T4389" s="441"/>
      <c r="U4389" s="442"/>
      <c r="V4389" s="444">
        <f>IF((C4390+C4392)=0,0,C4385)+IF((D4390+D4392)=0,0,D4385)+IF((E4390+E4392)=0,0,E4385)+IF((F4390+F4392)=0,0,F4385)+IF((G4390+G4392)=0,0,G4385)+IF((H4390+H4392)=0,0,H4385)+IF((L4390+L4392)=0,0,L4385)+IF((M4390+M4392)=0,0,M4385)+IF((N4390+N4392)=0,0,N4385)+IF((O4390+O4392)=0,0,O4385)+IF((P4390+P4392)=0,0,P4385)+IF((Q4390+Q4392)=0,0,Q4385)+IF((R4390+R4392)=0,0,R4385)+IF(G4409&gt;0,1.5,0)</f>
        <v>0</v>
      </c>
      <c r="W4389" s="447">
        <f>I4386+S4386+(G4409*1.5)</f>
        <v>0</v>
      </c>
      <c r="X4389" s="440" t="e">
        <f>IF(S4386&gt;0,(W4389/31.5),J4388)</f>
        <v>#DIV/0!</v>
      </c>
      <c r="Y4389" s="164" t="e">
        <f>IF(X4389&gt;=4,"A+",IF(X4389&gt;=3.75,"A",IF(X4389&gt;=3.5,"A-",IF(X4389&gt;=3.25,"B+",IF(X4389&gt;=3,"B",IF(X4389&gt;=2.75,"B-",IF(X4389&gt;=2.5,"C+",IF(X4389&gt;=2,"C","F"))))))))</f>
        <v>#DIV/0!</v>
      </c>
      <c r="Z4389" s="510"/>
    </row>
    <row r="4390" spans="1:26" ht="16.5">
      <c r="A4390" s="424"/>
      <c r="B4390" s="91" t="s">
        <v>1</v>
      </c>
      <c r="C4390" s="104">
        <f>'5th 1'!AC77</f>
        <v>0</v>
      </c>
      <c r="D4390" s="104">
        <f>'5th 2'!AC77</f>
        <v>0</v>
      </c>
      <c r="E4390" s="104">
        <f>'5th 3'!AC77</f>
        <v>0</v>
      </c>
      <c r="F4390" s="104">
        <f>'5th 4'!AC77</f>
        <v>0</v>
      </c>
      <c r="G4390" s="104">
        <f>'5th 5'!AC77</f>
        <v>0</v>
      </c>
      <c r="H4390" s="104">
        <f>'5th 6'!AC77</f>
        <v>0</v>
      </c>
      <c r="I4390" s="448"/>
      <c r="J4390" s="98"/>
      <c r="K4390" s="110"/>
      <c r="L4390" s="107">
        <f>'6th 1'!AC77</f>
        <v>0</v>
      </c>
      <c r="M4390" s="104">
        <f>'6th 2'!AC77</f>
        <v>0</v>
      </c>
      <c r="N4390" s="104">
        <f>'6th 3'!AC77</f>
        <v>0</v>
      </c>
      <c r="O4390" s="104">
        <f>'6th 4'!AC77</f>
        <v>0</v>
      </c>
      <c r="P4390" s="104">
        <f>'6th 5'!AC77</f>
        <v>0</v>
      </c>
      <c r="Q4390" s="104">
        <f>'6th 6'!AC77</f>
        <v>0</v>
      </c>
      <c r="R4390" s="104">
        <f>'6th 7'!AC77</f>
        <v>0</v>
      </c>
      <c r="S4390" s="448"/>
      <c r="T4390" s="98"/>
      <c r="U4390" s="110"/>
      <c r="V4390" s="445"/>
      <c r="W4390" s="448"/>
      <c r="X4390" s="441"/>
      <c r="Y4390" s="451" t="e">
        <f>IF(S4386&gt;0,(IF(X4389&gt;=2.5,Y4389,IF(X4389&gt;=2.25,"C",IF(X4389&gt;=2,"D","F")))),K4388)</f>
        <v>#DIV/0!</v>
      </c>
      <c r="Z4390" s="510"/>
    </row>
    <row r="4391" spans="1:26" ht="17.25" customHeight="1" thickBot="1">
      <c r="A4391" s="424"/>
      <c r="B4391" s="91" t="s">
        <v>2</v>
      </c>
      <c r="C4391" s="104" t="str">
        <f>'5th 1'!AB77</f>
        <v/>
      </c>
      <c r="D4391" s="104" t="str">
        <f>'5th 2'!AB77</f>
        <v/>
      </c>
      <c r="E4391" s="104" t="str">
        <f>'5th 3'!AB77</f>
        <v/>
      </c>
      <c r="F4391" s="104" t="str">
        <f>'5th 4'!AB77</f>
        <v/>
      </c>
      <c r="G4391" s="104" t="str">
        <f>'5th 5'!AB77</f>
        <v/>
      </c>
      <c r="H4391" s="104" t="str">
        <f>'5th 6'!AB77</f>
        <v/>
      </c>
      <c r="I4391" s="448"/>
      <c r="J4391" s="98"/>
      <c r="K4391" s="109"/>
      <c r="L4391" s="111" t="str">
        <f>'6th 1'!AB77</f>
        <v/>
      </c>
      <c r="M4391" s="104" t="str">
        <f>'6th 2'!AB77</f>
        <v/>
      </c>
      <c r="N4391" s="104" t="str">
        <f>'6th 3'!AB77</f>
        <v/>
      </c>
      <c r="O4391" s="104" t="str">
        <f>'6th 4'!AB77</f>
        <v/>
      </c>
      <c r="P4391" s="104" t="str">
        <f>'6th 5'!AB77</f>
        <v/>
      </c>
      <c r="Q4391" s="104" t="str">
        <f>'6th 6'!AB77</f>
        <v/>
      </c>
      <c r="R4391" s="104" t="str">
        <f>'6th 7'!AB77</f>
        <v/>
      </c>
      <c r="S4391" s="448"/>
      <c r="T4391" s="98"/>
      <c r="U4391" s="109"/>
      <c r="V4391" s="446"/>
      <c r="W4391" s="449"/>
      <c r="X4391" s="450"/>
      <c r="Y4391" s="452"/>
      <c r="Z4391" s="510"/>
    </row>
    <row r="4392" spans="1:26" ht="17.25" thickTop="1">
      <c r="A4392" s="413"/>
      <c r="B4392" s="91" t="s">
        <v>1</v>
      </c>
      <c r="C4392" s="104">
        <f>'5th 1'!AD77</f>
        <v>0</v>
      </c>
      <c r="D4392" s="104">
        <f>'5th 2'!AD77</f>
        <v>0</v>
      </c>
      <c r="E4392" s="104">
        <f>'5th 3'!AD77</f>
        <v>0</v>
      </c>
      <c r="F4392" s="104">
        <f>'5th 4'!AD77</f>
        <v>0</v>
      </c>
      <c r="G4392" s="104">
        <f>'5th 5'!AD77</f>
        <v>0</v>
      </c>
      <c r="H4392" s="104">
        <f>'5th 6'!AD77</f>
        <v>0</v>
      </c>
      <c r="I4392" s="415">
        <f>(C4392*C4385)+(D4392*D4385)+(E4392*E4385)+(F4392*F4385)+(G4392*G4385)+(H4392*H4385)</f>
        <v>0</v>
      </c>
      <c r="J4392" s="417">
        <f>IF(C4392&gt;0,(C4390*C4385),0)+IF(D4392&gt;0,(D4390*D4385),0)+IF(E4392&gt;0,(E4390*E4385),0)+IF(F4392&gt;0,(F4390*F4385),0)+IF(G4392&gt;0,(G4390*G4385),0)+IF(H4392&gt;0,(H4390*H4385),0)</f>
        <v>0</v>
      </c>
      <c r="K4392" s="418">
        <f>IF(C4392&gt;C4390,((C4392*C4385)-(C4390*C4385)),0)+IF(D4392&gt;D4390,((D4392*D4385)-(D4390*D4385)),0)+IF(E4392&gt;E4390,((E4392*E4385)-(E4390*E4385)),0)+IF(F4392&gt;F4390,((F4392*F4385)-(F4390*F4385)),0)+IF(G4392&gt;G4390,((G4392*G4385)-(G4390*G4385)),0)+IF(H4392&gt;H4390,((H4392*H4385)-(H4390*H4385)),0)</f>
        <v>0</v>
      </c>
      <c r="L4392" s="165">
        <f>'6th 1'!AD77</f>
        <v>0</v>
      </c>
      <c r="M4392" s="104">
        <f>'6th 2'!AD77</f>
        <v>0</v>
      </c>
      <c r="N4392" s="104">
        <f>'6th 3'!AD77</f>
        <v>0</v>
      </c>
      <c r="O4392" s="104">
        <f>'6th 4'!AD77</f>
        <v>0</v>
      </c>
      <c r="P4392" s="104">
        <f>'6th 5'!AD77</f>
        <v>0</v>
      </c>
      <c r="Q4392" s="104">
        <f>'6th 6'!AD77</f>
        <v>0</v>
      </c>
      <c r="R4392" s="104">
        <f>'6th 7'!AD77</f>
        <v>0</v>
      </c>
      <c r="S4392" s="403">
        <f>(L4392*L4385)+(M4392*M4385)+(N4392*N4385)+(O4392*O4385)+(P4392*P4385)+(Q4392*Q4385)+(R4392*R4385)</f>
        <v>0</v>
      </c>
      <c r="T4392" s="417">
        <f>IF(L4392&gt;0,(L4390*L4385),0)+IF(M4392&gt;0,(M4390*M4385),0)+IF(N4392&gt;0,(N4390*N4385),0)+IF(O4392&gt;0,(O4390*O4385),0)+IF(P4392&gt;0,(P4390*P4385),0)+IF(Q4392&gt;0,(Q4390*Q4385),0)+IF(R4392&gt;0,(R4390*R4385),0)</f>
        <v>0</v>
      </c>
      <c r="U4392" s="399">
        <f>IF(L4392&gt;L4390,((L4392*L4385)-(L4390*L4385)),0)+IF(M4392&gt;M4390,((M4392*M4385)-(M4390*M4385)),0)+IF(N4392&gt;N4390,((N4392*N4385)-(N4390*N4385)),0)+IF(O4392&gt;O4390,((O4392*O4385)-(O4390*O4385)),0)+IF(P4392&gt;P4390,((P4392*P4385)-(P4390*P4385)),0)+IF(Q4392&gt;Q4390,((Q4392*Q4385)-(Q4390*Q4385)),0)+IF(R4392&gt;R4390,((R4392*R4385)-(R4390*R4385)),0)</f>
        <v>0</v>
      </c>
      <c r="V4392" s="401">
        <f>I4392+S4392</f>
        <v>0</v>
      </c>
      <c r="W4392" s="436">
        <f>J4392+T4392</f>
        <v>0</v>
      </c>
      <c r="X4392" s="438">
        <f>K4392+U4392</f>
        <v>0</v>
      </c>
      <c r="Y4392" s="405">
        <f>IF(V4384&gt;0,(X4392+Y4379),0)</f>
        <v>0</v>
      </c>
      <c r="Z4392" s="510"/>
    </row>
    <row r="4393" spans="1:26" ht="15.75" customHeight="1" thickBot="1">
      <c r="A4393" s="414"/>
      <c r="B4393" s="157" t="s">
        <v>23</v>
      </c>
      <c r="C4393" s="181" t="str">
        <f>'5th 1'!AE77</f>
        <v/>
      </c>
      <c r="D4393" s="181" t="str">
        <f>'5th 2'!AE77</f>
        <v/>
      </c>
      <c r="E4393" s="181" t="str">
        <f>'5th 3'!AE77</f>
        <v/>
      </c>
      <c r="F4393" s="181" t="str">
        <f>'5th 4'!AE77</f>
        <v/>
      </c>
      <c r="G4393" s="181" t="str">
        <f>'5th 5'!AE77</f>
        <v/>
      </c>
      <c r="H4393" s="181" t="str">
        <f>'5th 6'!AE77</f>
        <v/>
      </c>
      <c r="I4393" s="416"/>
      <c r="J4393" s="416"/>
      <c r="K4393" s="419"/>
      <c r="L4393" s="181" t="str">
        <f>'6th 1'!AE77</f>
        <v/>
      </c>
      <c r="M4393" s="181" t="str">
        <f>'6th 2'!AE77</f>
        <v/>
      </c>
      <c r="N4393" s="181" t="str">
        <f>'6th 3'!AE77</f>
        <v/>
      </c>
      <c r="O4393" s="181" t="str">
        <f>'6th 4'!AE77</f>
        <v/>
      </c>
      <c r="P4393" s="181" t="str">
        <f>'6th 5'!AE77</f>
        <v/>
      </c>
      <c r="Q4393" s="181" t="str">
        <f>'6th 6'!AE77</f>
        <v/>
      </c>
      <c r="R4393" s="181" t="str">
        <f>'6th 7'!AE77</f>
        <v/>
      </c>
      <c r="S4393" s="420"/>
      <c r="T4393" s="420"/>
      <c r="U4393" s="400"/>
      <c r="V4393" s="402"/>
      <c r="W4393" s="437"/>
      <c r="X4393" s="439"/>
      <c r="Y4393" s="406"/>
      <c r="Z4393" s="510"/>
    </row>
    <row r="4394" spans="1:26" ht="21" customHeight="1" thickTop="1" thickBot="1">
      <c r="A4394" s="435" t="s">
        <v>32</v>
      </c>
      <c r="B4394" s="435"/>
      <c r="C4394" s="435"/>
      <c r="D4394" s="435"/>
      <c r="E4394" s="435"/>
      <c r="F4394" s="435"/>
      <c r="G4394" s="435"/>
      <c r="H4394" s="435"/>
      <c r="I4394" s="435"/>
      <c r="J4394" s="435"/>
      <c r="K4394" s="435"/>
      <c r="L4394" s="435"/>
      <c r="M4394" s="435"/>
      <c r="N4394" s="435"/>
      <c r="O4394" s="435"/>
      <c r="P4394" s="435"/>
      <c r="Q4394" s="435"/>
      <c r="R4394" s="435"/>
      <c r="S4394" s="435"/>
      <c r="T4394" s="435"/>
      <c r="U4394" s="435"/>
      <c r="V4394" s="435"/>
      <c r="W4394" s="435"/>
      <c r="X4394" s="435"/>
      <c r="Y4394" s="435"/>
      <c r="Z4394" s="510"/>
    </row>
    <row r="4395" spans="1:26" ht="17.25" thickTop="1" thickBot="1">
      <c r="A4395" s="425" t="s">
        <v>48</v>
      </c>
      <c r="B4395" s="426"/>
      <c r="C4395" s="426"/>
      <c r="D4395" s="426"/>
      <c r="E4395" s="426"/>
      <c r="F4395" s="426"/>
      <c r="G4395" s="426"/>
      <c r="H4395" s="426"/>
      <c r="I4395" s="426"/>
      <c r="J4395" s="426"/>
      <c r="K4395" s="427"/>
      <c r="L4395" s="426" t="s">
        <v>49</v>
      </c>
      <c r="M4395" s="426"/>
      <c r="N4395" s="426"/>
      <c r="O4395" s="426"/>
      <c r="P4395" s="426"/>
      <c r="Q4395" s="426"/>
      <c r="R4395" s="426"/>
      <c r="S4395" s="426"/>
      <c r="T4395" s="426"/>
      <c r="U4395" s="427"/>
      <c r="V4395" s="160"/>
      <c r="W4395" s="428" t="s">
        <v>39</v>
      </c>
      <c r="X4395" s="428"/>
      <c r="Y4395" s="161"/>
      <c r="Z4395" s="510"/>
    </row>
    <row r="4396" spans="1:26" ht="17.25" thickTop="1">
      <c r="A4396" s="99" t="s">
        <v>22</v>
      </c>
      <c r="B4396" s="100"/>
      <c r="C4396" s="101">
        <f>'7th 1'!B4</f>
        <v>401</v>
      </c>
      <c r="D4396" s="101">
        <f>'7th 2'!B4</f>
        <v>402</v>
      </c>
      <c r="E4396" s="101">
        <f>'7th 3'!B4</f>
        <v>403</v>
      </c>
      <c r="F4396" s="101">
        <f>'7th 4'!B4</f>
        <v>404</v>
      </c>
      <c r="G4396" s="101">
        <f>'7th 5'!B4</f>
        <v>405</v>
      </c>
      <c r="H4396" s="101">
        <f>'7th 6'!B4</f>
        <v>406</v>
      </c>
      <c r="I4396" s="429" t="s">
        <v>0</v>
      </c>
      <c r="J4396" s="429" t="s">
        <v>3</v>
      </c>
      <c r="K4396" s="431" t="s">
        <v>2</v>
      </c>
      <c r="L4396" s="101">
        <f>'8th 1'!B4</f>
        <v>407</v>
      </c>
      <c r="M4396" s="101">
        <f>'8th 2'!B4</f>
        <v>408</v>
      </c>
      <c r="N4396" s="101">
        <f>'8th 3'!B4</f>
        <v>409</v>
      </c>
      <c r="O4396" s="101">
        <f>'8th 4'!B4</f>
        <v>410</v>
      </c>
      <c r="P4396" s="101">
        <f>'8th 5'!B4</f>
        <v>411</v>
      </c>
      <c r="Q4396" s="101">
        <f>'8th 6'!B4</f>
        <v>412</v>
      </c>
      <c r="R4396" s="101">
        <f>'8th 7'!B4</f>
        <v>0</v>
      </c>
      <c r="S4396" s="429" t="s">
        <v>0</v>
      </c>
      <c r="T4396" s="429" t="s">
        <v>3</v>
      </c>
      <c r="U4396" s="431" t="s">
        <v>2</v>
      </c>
      <c r="V4396" s="433" t="s">
        <v>62</v>
      </c>
      <c r="W4396" s="434"/>
      <c r="X4396" s="434"/>
      <c r="Y4396" s="162" t="str">
        <f>IF(X4397&gt;=4,"A+",IF(X4397&gt;=3.75,"A",IF(X4397&gt;=3.5,"A-",IF(X4397&gt;=3.25,"B+",IF(X4397&gt;=3,"B",IF(X4397&gt;=2.75,"B-",IF(X4397&gt;=2.5,"C+",IF(X4397&gt;=2,"C","F"))))))))</f>
        <v>F</v>
      </c>
      <c r="Z4396" s="510"/>
    </row>
    <row r="4397" spans="1:26" ht="65.25" customHeight="1">
      <c r="A4397" s="77" t="s">
        <v>63</v>
      </c>
      <c r="B4397" s="86"/>
      <c r="C4397" s="79">
        <f>IF('7th 1'!C77&gt;0,'7th 1'!D6,IF('7th 1'!K77&gt;0,'7th 1'!L6,IF('7th 1'!S77&gt;0,'7th 1'!T6,0)))</f>
        <v>0</v>
      </c>
      <c r="D4397" s="79">
        <f>IF('7th 2'!C77&gt;0,'7th 2'!D6,IF('7th 2'!K77&gt;0,'7th 2'!L6,IF('7th 2'!S77&gt;0,'7th 2'!T6,0)))</f>
        <v>0</v>
      </c>
      <c r="E4397" s="79">
        <f>IF('7th 3'!C77&gt;0,'7th 3'!D6,IF('7th 3'!K77&gt;0,'7th 3'!L6,IF('7th 3'!S77&gt;0,'7th 3'!T6,0)))</f>
        <v>0</v>
      </c>
      <c r="F4397" s="79">
        <f>IF('7th 4'!C77&gt;0,'7th 4'!D6,IF('7th 4'!K77&gt;0,'7th 4'!L6,IF('7th 4'!S77&gt;0,'7th 4'!T6,0)))</f>
        <v>0</v>
      </c>
      <c r="G4397" s="79">
        <f>IF('7th 5'!C77&gt;0,'7th 5'!D6,IF('7th 5'!K77&gt;0,'7th 5'!L6,IF('7th 5'!S77&gt;0,'7th 5'!T6,0)))</f>
        <v>0</v>
      </c>
      <c r="H4397" s="79">
        <f>IF('7th 6'!C77&gt;0,'7th 6'!D6,IF('7th 6'!K77&gt;0,'7th 6'!L6,IF('7th 6'!S77&gt;0,'7th 6'!T6,0)))</f>
        <v>0</v>
      </c>
      <c r="I4397" s="429"/>
      <c r="J4397" s="429"/>
      <c r="K4397" s="431"/>
      <c r="L4397" s="79">
        <f>IF('8th 1'!C77&gt;0,'8th 1'!D6,IF('8th 1'!K77&gt;0,'8th 1'!L6,IF('8th 1'!S77&gt;0,'8th 1'!T6,0)))</f>
        <v>0</v>
      </c>
      <c r="M4397" s="79">
        <f>IF('8th 2'!C77&gt;0,'8th 2'!D6,IF('8th 2'!K77&gt;0,'8th 2'!L6,IF('8th 2'!S77&gt;0,'8th 2'!T6,0)))</f>
        <v>0</v>
      </c>
      <c r="N4397" s="79">
        <f>IF('8th 3'!C77&gt;0,'8th 3'!D6,IF('8th 3'!K77&gt;0,'8th 3'!L6,IF('8th 3'!S77&gt;0,'8th 3'!T6,0)))</f>
        <v>0</v>
      </c>
      <c r="O4397" s="79">
        <f>IF('8th 4'!C77&gt;0,'8th 4'!D6,IF('8th 4'!K77&gt;0,'8th 4'!L6,IF('8th 4'!S77&gt;0,'8th 4'!T6,0)))</f>
        <v>0</v>
      </c>
      <c r="P4397" s="79">
        <f>IF('8th 5'!C77&gt;0,'8th 5'!D6,IF('8th 5'!K77&gt;0,'8th 5'!L6,IF('8th 5'!S77&gt;0,'8th 5'!T6,0)))</f>
        <v>0</v>
      </c>
      <c r="Q4397" s="79">
        <f>IF('8th 6'!C77&gt;0,'8th 6'!D6,IF('8th 6'!K77&gt;0,'8th 6'!L6,IF('8th 6'!S77&gt;0,'8th 6'!T6,0)))</f>
        <v>0</v>
      </c>
      <c r="R4397" s="79">
        <f>IF('8th 7'!C77&gt;0,'8th 7'!D6,IF('8th 7'!K77&gt;0,'8th 7'!L6,IF('8th 7'!S77&gt;0,'8th 7'!T6,0)))</f>
        <v>0</v>
      </c>
      <c r="S4397" s="429"/>
      <c r="T4397" s="429"/>
      <c r="U4397" s="431"/>
      <c r="V4397" s="335">
        <f>IF(I4399&gt;0,(V4402+V4384),0)</f>
        <v>0</v>
      </c>
      <c r="W4397" s="254">
        <f>IF(I4399&gt;0,(W4402+W4384),0)</f>
        <v>0</v>
      </c>
      <c r="X4397" s="336">
        <f>IF(S4399&gt;0,(W4397/126),IF(I4399&gt;0,(W4397/109.5),0))</f>
        <v>0</v>
      </c>
      <c r="Y4397" s="163">
        <f>IF(X4397&gt;=2.5,Y4396,IF(X4397&gt;=2.25,"C",IF(X4397&gt;=2,"D",IF(X4397=0,0,"F"))))</f>
        <v>0</v>
      </c>
      <c r="Z4397" s="510"/>
    </row>
    <row r="4398" spans="1:26" ht="17.25" customHeight="1">
      <c r="A4398" s="458" t="s">
        <v>27</v>
      </c>
      <c r="B4398" s="459"/>
      <c r="C4398" s="102">
        <f>IF('7th 1'!C77&gt;0,'7th 1'!H4,IF('7th 1'!K77&gt;0,'7th 1'!P4,IF('7th 1'!S77&gt;0,'7th 1'!X4,0)))</f>
        <v>0</v>
      </c>
      <c r="D4398" s="102">
        <f>IF('7th 2'!C77&gt;0,'7th 2'!H4,IF('7th 2'!K77&gt;0,'7th 2'!P4,IF('7th 2'!S77&gt;0,'7th 2'!X4,0)))</f>
        <v>0</v>
      </c>
      <c r="E4398" s="102">
        <f>IF('7th 3'!C77&gt;0,'7th 3'!H4,IF('7th 3'!K77&gt;0,'7th 3'!P4,IF('7th 3'!S77&gt;0,'7th 3'!X4,0)))</f>
        <v>0</v>
      </c>
      <c r="F4398" s="102">
        <f>IF('7th 4'!C77&gt;0,'7th 4'!H4,IF('7th 4'!K77&gt;0,'7th 4'!P4,IF('7th 4'!S77&gt;0,'7th 4'!X4,0)))</f>
        <v>0</v>
      </c>
      <c r="G4398" s="102">
        <f>IF('7th 5'!C77&gt;0,'7th 5'!H4,IF('7th 5'!K77&gt;0,'7th 5'!P4,IF('7th 5'!S77&gt;0,'7th 5'!X4,0)))</f>
        <v>0</v>
      </c>
      <c r="H4398" s="102">
        <f>IF('7th 6'!C77&gt;0,'7th 6'!H4,IF('7th 6'!K77&gt;0,'7th 6'!P4,IF('7th 6'!S77&gt;0,'7th 6'!X4,0)))</f>
        <v>0</v>
      </c>
      <c r="I4398" s="430"/>
      <c r="J4398" s="430"/>
      <c r="K4398" s="432"/>
      <c r="L4398" s="102">
        <f>IF('8th 1'!C77&gt;0,'8th 1'!H4,IF('8th 1'!K77&gt;0,'8th 1'!P4,IF('8th 1'!S77&gt;0,'8th 1'!X4,0)))</f>
        <v>0</v>
      </c>
      <c r="M4398" s="102">
        <f>IF('8th 2'!C77&gt;0,'8th 2'!H4,IF('8th 2'!K77&gt;0,'8th 2'!P4,IF('8th 2'!S77&gt;0,'8th 2'!X4,0)))</f>
        <v>0</v>
      </c>
      <c r="N4398" s="102">
        <f>IF('8th 3'!C77&gt;0,'8th 3'!H4,IF('8th 3'!K77&gt;0,'8th 3'!P4,IF('8th 3'!S77&gt;0,'8th 3'!X4,0)))</f>
        <v>0</v>
      </c>
      <c r="O4398" s="102">
        <f>IF('8th 4'!C77&gt;0,'8th 4'!H4,IF('8th 4'!K77&gt;0,'8th 4'!P4,IF('8th 4'!S77&gt;0,'8th 4'!X4,0)))</f>
        <v>0</v>
      </c>
      <c r="P4398" s="102">
        <f>IF('8th 5'!C77&gt;0,'8th 5'!H4,IF('8th 5'!K77&gt;0,'8th 5'!P4,IF('8th 5'!S77&gt;0,'8th 5'!X4,0)))</f>
        <v>0</v>
      </c>
      <c r="Q4398" s="102">
        <f>IF('8th 6'!C77&gt;0,'8th 6'!H4,IF('8th 6'!K77&gt;0,'8th 6'!P4,IF('8th 6'!S77&gt;0,'8th 6'!X4,0)))</f>
        <v>0</v>
      </c>
      <c r="R4398" s="102">
        <f>IF('8th 7'!C77&gt;0,'8th 7'!H4,IF('8th 7'!K77&gt;0,'8th 7'!P4,IF('8th 7'!S77&gt;0,'8th 7'!X4,0)))</f>
        <v>0</v>
      </c>
      <c r="S4398" s="430"/>
      <c r="T4398" s="430"/>
      <c r="U4398" s="432"/>
      <c r="V4398" s="460" t="s">
        <v>41</v>
      </c>
      <c r="W4398" s="461"/>
      <c r="X4398" s="461"/>
      <c r="Y4398" s="462"/>
      <c r="Z4398" s="510"/>
    </row>
    <row r="4399" spans="1:26" ht="18.75" customHeight="1" thickBot="1">
      <c r="A4399" s="463" t="s">
        <v>11</v>
      </c>
      <c r="B4399" s="464"/>
      <c r="C4399" s="102">
        <v>100</v>
      </c>
      <c r="D4399" s="102">
        <v>100</v>
      </c>
      <c r="E4399" s="102">
        <v>100</v>
      </c>
      <c r="F4399" s="102">
        <v>100</v>
      </c>
      <c r="G4399" s="102">
        <v>100</v>
      </c>
      <c r="H4399" s="102">
        <v>100</v>
      </c>
      <c r="I4399" s="465">
        <f>(C4403*C4398)+(D4403*D4398)+(E4403*E4398)+(F4403*F4398)+(G4403*G4398)+(H4403*H4398)</f>
        <v>0</v>
      </c>
      <c r="J4399" s="84"/>
      <c r="K4399" s="103" t="e">
        <f>IF(J4401&gt;=4,"A+",IF(J4401&gt;=3.75,"A",IF(J4401&gt;=3.5,"A-",IF(J4401&gt;=3.25,"B+",IF(J4401&gt;=3,"B",IF(J4401&gt;=2.75,"B-",IF(J4401&gt;=2.5,"C+",IF(J4401&gt;=2,"C","F"))))))))</f>
        <v>#DIV/0!</v>
      </c>
      <c r="L4399" s="102">
        <v>100</v>
      </c>
      <c r="M4399" s="102">
        <v>100</v>
      </c>
      <c r="N4399" s="102">
        <v>100</v>
      </c>
      <c r="O4399" s="102">
        <v>100</v>
      </c>
      <c r="P4399" s="102">
        <v>100</v>
      </c>
      <c r="Q4399" s="102">
        <v>100</v>
      </c>
      <c r="R4399" s="102">
        <v>100</v>
      </c>
      <c r="S4399" s="465">
        <f>(L4403*L4398)+(M4403*M4398)+(N4403*N4398)+(O4403*O4398)+(P4403*P4398)+(Q4403*Q4398)+(R4403*R4398)</f>
        <v>0</v>
      </c>
      <c r="T4399" s="84"/>
      <c r="U4399" s="103" t="e">
        <f>IF(T4401&gt;=4,"A+",IF(T4401&gt;=3.75,"A",IF(T4401&gt;=3.5,"A-",IF(T4401&gt;=3.25,"B+",IF(T4401&gt;=3,"B",IF(T4401&gt;=2.75,"B-",IF(T4401&gt;=2.5,"C+",IF(T4401&gt;=2,"C","F"))))))))</f>
        <v>#DIV/0!</v>
      </c>
      <c r="V4399" s="467" t="s">
        <v>29</v>
      </c>
      <c r="W4399" s="469" t="s">
        <v>0</v>
      </c>
      <c r="X4399" s="469" t="s">
        <v>3</v>
      </c>
      <c r="Y4399" s="421" t="s">
        <v>2</v>
      </c>
      <c r="Z4399" s="510"/>
    </row>
    <row r="4400" spans="1:26" ht="17.25" thickTop="1">
      <c r="A4400" s="77" t="s">
        <v>28</v>
      </c>
      <c r="B4400" s="86"/>
      <c r="C4400" s="104">
        <f>IF('7th 1'!C77&gt;0,'7th 1'!C77,IF('7th 1'!K77&gt;0,'7th 1'!K77,IF('7th 1'!S77&gt;0,'7th 1'!S77,0)))</f>
        <v>0</v>
      </c>
      <c r="D4400" s="104">
        <f>IF('7th 2'!C77&gt;0,'7th 2'!C77,IF('7th 2'!K77&gt;0,'7th 2'!K77,IF('7th 2'!S77&gt;0,'7th 2'!S77,0)))</f>
        <v>0</v>
      </c>
      <c r="E4400" s="104">
        <f>IF('7th 3'!C77&gt;0,'7th 3'!C77,IF('7th 3'!K77&gt;0,'7th 3'!K77,IF('7th 3'!S77&gt;0,'7th 3'!S77,0)))</f>
        <v>0</v>
      </c>
      <c r="F4400" s="104">
        <f>IF('7th 4'!C77&gt;0,'7th 4'!C77,IF('7th 4'!K77&gt;0,'7th 4'!K77,IF('7th 4'!S77&gt;0,'7th 4'!S77,0)))</f>
        <v>0</v>
      </c>
      <c r="G4400" s="104">
        <f>IF('7th 5'!C77&gt;0,'7th 5'!C77,IF('7th 5'!K77&gt;0,'7th 5'!K77,IF('7th 5'!S77&gt;0,'7th 5'!S77,0)))</f>
        <v>0</v>
      </c>
      <c r="H4400" s="104">
        <f>IF('7th 6'!C77&gt;0,'7th 6'!C77,IF('7th 6'!K77&gt;0,'7th 6'!K77,IF('7th 6'!S77&gt;0,'7th 6'!S77,0)))</f>
        <v>0</v>
      </c>
      <c r="I4400" s="466"/>
      <c r="J4400" s="98"/>
      <c r="K4400" s="90"/>
      <c r="L4400" s="104">
        <f>IF('8th 1'!C77&gt;0,'8th 1'!C77,IF('8th 1'!K77&gt;0,'8th 1'!K77,IF('8th 1'!S77&gt;0,'8th 1'!S77,0)))</f>
        <v>0</v>
      </c>
      <c r="M4400" s="104">
        <f>IF('8th 2'!C77&gt;0,'8th 2'!C77,IF('8th 2'!K77&gt;0,'8th 2'!K77,IF('8th 2'!S77&gt;0,'8th 2'!S77,0)))</f>
        <v>0</v>
      </c>
      <c r="N4400" s="104">
        <f>IF('8th 3'!C77&gt;0,'8th 3'!C77,IF('8th 3'!K77&gt;0,'8th 3'!K77,IF('8th 3'!S77&gt;0,'8th 3'!S77,0)))</f>
        <v>0</v>
      </c>
      <c r="O4400" s="104">
        <f>IF('8th 4'!C77&gt;0,'8th 4'!C77,IF('8th 4'!K77&gt;0,'8th 4'!K77,IF('8th 4'!S77&gt;0,'8th 4'!S77,0)))</f>
        <v>0</v>
      </c>
      <c r="P4400" s="104">
        <f>IF('8th 5'!C77&gt;0,'8th 5'!C77,IF('8th 5'!K77&gt;0,'8th 5'!K77,IF('8th 5'!S77&gt;0,'8th 5'!S77,0)))</f>
        <v>0</v>
      </c>
      <c r="Q4400" s="104">
        <f>IF('8th 6'!C77&gt;0,'8th 6'!C77,IF('8th 6'!K77&gt;0,'8th 6'!K77,IF('8th 6'!S77&gt;0,'8th 6'!S77,0)))</f>
        <v>0</v>
      </c>
      <c r="R4400" s="104">
        <f>IF('8th 7'!C77&gt;0,'8th 7'!C77,IF('8th 7'!K77&gt;0,'8th 7'!K77,IF('8th 7'!S77&gt;0,'8th 7'!S77,0)))</f>
        <v>0</v>
      </c>
      <c r="S4400" s="466"/>
      <c r="T4400" s="98"/>
      <c r="U4400" s="90"/>
      <c r="V4400" s="468"/>
      <c r="W4400" s="470"/>
      <c r="X4400" s="471"/>
      <c r="Y4400" s="422"/>
      <c r="Z4400" s="510"/>
    </row>
    <row r="4401" spans="1:26" ht="17.25">
      <c r="A4401" s="423" t="s">
        <v>26</v>
      </c>
      <c r="B4401" s="91" t="s">
        <v>60</v>
      </c>
      <c r="C4401" s="104">
        <f>IF('7th 1'!C77&gt;0,'7th 1'!J77,IF('7th 1'!K77&gt;0,'7th 1'!R77,IF('7th 1'!S77&gt;0,'7th 1'!Z77,0)))</f>
        <v>0</v>
      </c>
      <c r="D4401" s="104">
        <f>IF('7th 2'!C77&gt;0,'7th 2'!J77,IF('7th 2'!K77&gt;0,'7th 2'!R77,IF('7th 2'!S77&gt;0,'7th 2'!Z77,0)))</f>
        <v>0</v>
      </c>
      <c r="E4401" s="104">
        <f>IF('7th 3'!C77&gt;0,'7th 3'!J77,IF('7th 3'!K77&gt;0,'7th 3'!R77,IF('7th 3'!S77&gt;0,'7th 3'!Z77,0)))</f>
        <v>0</v>
      </c>
      <c r="F4401" s="104">
        <f>IF('7th 4'!C77&gt;0,'7th 4'!J77,IF('7th 4'!K77&gt;0,'7th 4'!R77,IF('7th 4'!S77&gt;0,'7th 4'!Z77,0)))</f>
        <v>0</v>
      </c>
      <c r="G4401" s="104">
        <f>IF('7th 5'!C77&gt;0,'7th 5'!J77,IF('7th 5'!K77&gt;0,'7th 5'!R77,IF('7th 5'!S77&gt;0,'7th 5'!Z77,0)))</f>
        <v>0</v>
      </c>
      <c r="H4401" s="104">
        <f>IF('7th 6'!C77&gt;0,'7th 6'!J77,IF('7th 6'!K77&gt;0,'7th 6'!R77,IF('7th 6'!S77&gt;0,'7th 6'!Z77,0)))</f>
        <v>0</v>
      </c>
      <c r="I4401" s="466"/>
      <c r="J4401" s="440" t="e">
        <f>I4399/(C4398+D4398+E4398+F4398+G4398+H4398)</f>
        <v>#DIV/0!</v>
      </c>
      <c r="K4401" s="442" t="e">
        <f>IF(J4401&gt;=2.5,K4399,IF(J4401&gt;=2.25,"C",IF(J4401&gt;=2,"D",IF(J4401=0,0,"F"))))</f>
        <v>#DIV/0!</v>
      </c>
      <c r="L4401" s="104">
        <f>IF('8th 1'!C77&gt;0,'8th 1'!J77,IF('8th 1'!K77&gt;0,'8th 1'!R77,IF('8th 1'!S77&gt;0,'8th 1'!Z77,0)))</f>
        <v>0</v>
      </c>
      <c r="M4401" s="104">
        <f>IF('8th 2'!C77&gt;0,'8th 2'!J77,IF('8th 2'!K77&gt;0,'8th 2'!R77,IF('8th 2'!S77&gt;0,'8th 2'!Z77,0)))</f>
        <v>0</v>
      </c>
      <c r="N4401" s="104">
        <f>IF('8th 3'!C77&gt;0,'8th 3'!J77,IF('8th 3'!K77&gt;0,'8th 3'!R77,IF('8th 3'!S77&gt;0,'8th 3'!Z77,0)))</f>
        <v>0</v>
      </c>
      <c r="O4401" s="104">
        <f>IF('8th 4'!C77&gt;0,'8th 4'!J77,IF('8th 4'!K77&gt;0,'8th 4'!R77,IF('8th 4'!S77&gt;0,'8th 4'!Z77,0)))</f>
        <v>0</v>
      </c>
      <c r="P4401" s="104">
        <f>IF('8th 5'!C77&gt;0,'8th 5'!J77,IF('8th 5'!K77&gt;0,'8th 5'!R77,IF('8th 5'!S77&gt;0,'8th 5'!Z77,0)))</f>
        <v>0</v>
      </c>
      <c r="Q4401" s="104">
        <f>IF('8th 6'!C77&gt;0,'8th 6'!J77,IF('8th 6'!K77&gt;0,'8th 6'!R77,IF('8th 6'!S77&gt;0,'8th 6'!Z77,0)))</f>
        <v>0</v>
      </c>
      <c r="R4401" s="104">
        <f>IF('8th 7'!C77&gt;0,'8th 7'!J77,IF('8th 7'!K77&gt;0,'8th 7'!R77,IF('8th 7'!S77&gt;0,'8th 7'!Z77,0)))</f>
        <v>0</v>
      </c>
      <c r="S4401" s="466"/>
      <c r="T4401" s="440" t="e">
        <f>S4399/(L4398+M4398+N4398+O4398+P4398+Q4398+R4398)</f>
        <v>#DIV/0!</v>
      </c>
      <c r="U4401" s="442" t="e">
        <f>IF(T4401&gt;=2.5,U4399,IF(T4401&gt;=2.25,"C",IF(T4401&gt;=2,"D",IF(T4401=0,0,"F"))))</f>
        <v>#DIV/0!</v>
      </c>
      <c r="V4401" s="454" t="s">
        <v>40</v>
      </c>
      <c r="W4401" s="443"/>
      <c r="X4401" s="443"/>
      <c r="Y4401" s="455"/>
      <c r="Z4401" s="510"/>
    </row>
    <row r="4402" spans="1:26" ht="16.5">
      <c r="A4402" s="424"/>
      <c r="B4402" s="91" t="s">
        <v>67</v>
      </c>
      <c r="C4402" s="117">
        <f>'7th 1'!AA77</f>
        <v>0</v>
      </c>
      <c r="D4402" s="117">
        <f>'7th 2'!AA77</f>
        <v>0</v>
      </c>
      <c r="E4402" s="117">
        <f>'7th 3'!AA77</f>
        <v>0</v>
      </c>
      <c r="F4402" s="117">
        <f>'7th 4'!AA77</f>
        <v>0</v>
      </c>
      <c r="G4402" s="117">
        <f>'7th 5'!AA77</f>
        <v>0</v>
      </c>
      <c r="H4402" s="117">
        <f>'7th 6'!AA77</f>
        <v>0</v>
      </c>
      <c r="I4402" s="466"/>
      <c r="J4402" s="453"/>
      <c r="K4402" s="442"/>
      <c r="L4402" s="117">
        <f>'8th 1'!AA77</f>
        <v>0</v>
      </c>
      <c r="M4402" s="117">
        <f>'8th 2'!AA77</f>
        <v>0</v>
      </c>
      <c r="N4402" s="117">
        <f>'8th 3'!AA77</f>
        <v>0</v>
      </c>
      <c r="O4402" s="117">
        <f>'8th 4'!AA77</f>
        <v>0</v>
      </c>
      <c r="P4402" s="117">
        <f>'8th 5'!AA77</f>
        <v>0</v>
      </c>
      <c r="Q4402" s="117">
        <f>'8th 6'!AA77</f>
        <v>0</v>
      </c>
      <c r="R4402" s="117">
        <f>'8th 7'!AA77</f>
        <v>0</v>
      </c>
      <c r="S4402" s="466"/>
      <c r="T4402" s="453"/>
      <c r="U4402" s="442"/>
      <c r="V4402" s="444">
        <f>IF((C4403+C4405)=0,0,C4398)+IF((D4403+D4405)=0,0,D4398)+IF((E4403+E4405)=0,0,E4398)+IF((F4403+F4405)=0,0,F4398)+IF((G4403+G4405)=0,0,G4398)+IF((H4403+H4405)=0,0,H4398)+IF((L4403+L4405)=0,0,L4398)+IF((M4403+M4405)=0,0,M4398)+IF((N4403+N4405)=0,0,N4398)+IF((O4403+O4405)=0,0,O4398)+IF((P4403+P4405)=0,0,P4398)+IF((Q4403+Q4405)=0,0,Q4398)+IF((R4403+R4405)=0,0,R4398)+IF(I4409&gt;0,1.5,0)</f>
        <v>0</v>
      </c>
      <c r="W4402" s="457">
        <f>I4399+S4399+(I4409*1.5)</f>
        <v>0</v>
      </c>
      <c r="X4402" s="440" t="e">
        <f>IF(S4399&gt;0,(W4402/31.5),J4401)</f>
        <v>#DIV/0!</v>
      </c>
      <c r="Y4402" s="164" t="e">
        <f>IF(X4402&gt;=4,"A+",IF(X4402&gt;=3.75,"A",IF(X4402&gt;=3.5,"A-",IF(X4402&gt;=3.25,"B+",IF(X4402&gt;=3,"B",IF(X4402&gt;=2.75,"B-",IF(X4402&gt;=2.5,"C+",IF(X4402&gt;=2,"C","F"))))))))</f>
        <v>#DIV/0!</v>
      </c>
      <c r="Z4402" s="510"/>
    </row>
    <row r="4403" spans="1:26" ht="16.5">
      <c r="A4403" s="424"/>
      <c r="B4403" s="91" t="s">
        <v>1</v>
      </c>
      <c r="C4403" s="104">
        <f>'7th 1'!AC77</f>
        <v>0</v>
      </c>
      <c r="D4403" s="104">
        <f>'7th 2'!AC77</f>
        <v>0</v>
      </c>
      <c r="E4403" s="104">
        <f>'7th 3'!AC77</f>
        <v>0</v>
      </c>
      <c r="F4403" s="104">
        <f>'7th 4'!AC77</f>
        <v>0</v>
      </c>
      <c r="G4403" s="104">
        <f>'7th 5'!AC77</f>
        <v>0</v>
      </c>
      <c r="H4403" s="104">
        <f>'7th 6'!AC77</f>
        <v>0</v>
      </c>
      <c r="I4403" s="466"/>
      <c r="J4403" s="98"/>
      <c r="K4403" s="112"/>
      <c r="L4403" s="104">
        <f>'8th 1'!AC77</f>
        <v>0</v>
      </c>
      <c r="M4403" s="104">
        <f>'8th 2'!AC77</f>
        <v>0</v>
      </c>
      <c r="N4403" s="104">
        <f>'8th 3'!AC77</f>
        <v>0</v>
      </c>
      <c r="O4403" s="104">
        <f>'8th 4'!AC77</f>
        <v>0</v>
      </c>
      <c r="P4403" s="104">
        <f>'8th 5'!AC77</f>
        <v>0</v>
      </c>
      <c r="Q4403" s="104">
        <f>'8th 6'!AC77</f>
        <v>0</v>
      </c>
      <c r="R4403" s="104">
        <f>'8th 7'!AC77</f>
        <v>0</v>
      </c>
      <c r="S4403" s="466"/>
      <c r="T4403" s="98"/>
      <c r="V4403" s="456"/>
      <c r="W4403" s="448"/>
      <c r="X4403" s="441"/>
      <c r="Y4403" s="451" t="e">
        <f>IF(S4399&gt;0,(IF(X4402&gt;=2.5,Y4402,IF(X4402&gt;=2.25,"C",IF(X4402&gt;=2,"D","F")))),K4401)</f>
        <v>#DIV/0!</v>
      </c>
      <c r="Z4403" s="510"/>
    </row>
    <row r="4404" spans="1:26" ht="16.5">
      <c r="A4404" s="424"/>
      <c r="B4404" s="91" t="s">
        <v>2</v>
      </c>
      <c r="C4404" s="104" t="str">
        <f>'7th 1'!AB77</f>
        <v/>
      </c>
      <c r="D4404" s="104" t="str">
        <f>'7th 2'!AB77</f>
        <v/>
      </c>
      <c r="E4404" s="104" t="str">
        <f>'7th 3'!AB77</f>
        <v/>
      </c>
      <c r="F4404" s="104" t="str">
        <f>'7th 4'!AB77</f>
        <v/>
      </c>
      <c r="G4404" s="104" t="str">
        <f>'7th 5'!AB77</f>
        <v/>
      </c>
      <c r="H4404" s="104" t="str">
        <f>'7th 6'!AB77</f>
        <v/>
      </c>
      <c r="I4404" s="466"/>
      <c r="J4404" s="98"/>
      <c r="K4404" s="90"/>
      <c r="L4404" s="104" t="str">
        <f>'8th 1'!AB77</f>
        <v/>
      </c>
      <c r="M4404" s="104" t="str">
        <f>'8th 2'!AB77</f>
        <v/>
      </c>
      <c r="N4404" s="104" t="str">
        <f>'8th 3'!AB77</f>
        <v/>
      </c>
      <c r="O4404" s="104" t="str">
        <f>'8th 4'!AB77</f>
        <v/>
      </c>
      <c r="P4404" s="104" t="str">
        <f>'8th 5'!AB77</f>
        <v/>
      </c>
      <c r="Q4404" s="104" t="str">
        <f>'8th 6'!AB77</f>
        <v/>
      </c>
      <c r="R4404" s="104" t="str">
        <f>'8th 7'!AB77</f>
        <v/>
      </c>
      <c r="S4404" s="466"/>
      <c r="T4404" s="98"/>
      <c r="U4404" s="90"/>
      <c r="V4404" s="446"/>
      <c r="W4404" s="449"/>
      <c r="X4404" s="450"/>
      <c r="Y4404" s="452"/>
      <c r="Z4404" s="510"/>
    </row>
    <row r="4405" spans="1:26" ht="16.5">
      <c r="A4405" s="413" t="s">
        <v>127</v>
      </c>
      <c r="B4405" s="91" t="s">
        <v>1</v>
      </c>
      <c r="C4405" s="104" t="str">
        <f>'7th 1'!AD77</f>
        <v>3.69</v>
      </c>
      <c r="D4405" s="104">
        <f>'7th 2'!AD77</f>
        <v>0</v>
      </c>
      <c r="E4405" s="104">
        <f>'7th 3'!AD77</f>
        <v>0</v>
      </c>
      <c r="F4405" s="104">
        <f>'7th 4'!AD77</f>
        <v>0</v>
      </c>
      <c r="G4405" s="104">
        <f>'7th 5'!AD77</f>
        <v>0</v>
      </c>
      <c r="H4405" s="104">
        <f>'7th 6'!AD77</f>
        <v>0</v>
      </c>
      <c r="I4405" s="415">
        <f>(C4405*C4398)+(D4405*D4398)+(E4405*E4398)+(F4405*F4398)+(G4405*G4398)+(H4405*H4398)</f>
        <v>0</v>
      </c>
      <c r="J4405" s="417">
        <f>IF(C4405&gt;0,(C4403*C4398),0)+IF(D4405&gt;0,(D4403*D4398),0)+IF(E4405&gt;0,(E4403*E4398),0)+IF(F4405&gt;0,(F4403*F4398),0)+IF(G4405&gt;0,(G4403*G4398),0)+IF(H4405&gt;0,(H4403*H4398),0)</f>
        <v>0</v>
      </c>
      <c r="K4405" s="418">
        <f>IF(C4405&gt;C4403,((C4405*C4398)-(C4403*C4398)),0)+IF(D4405&gt;D4403,((D4405*D4398)-(D4403*D4398)),0)+IF(E4405&gt;E4403,((E4405*E4398)-(E4403*E4398)),0)+IF(F4405&gt;F4403,((F4405*F4398)-(F4403*F4398)),0)+IF(G4405&gt;G4403,((G4405*G4398)-(G4403*G4398)),0)+IF(H4405&gt;H4403,((H4405*H4398)-(H4403*H4398)),0)</f>
        <v>0</v>
      </c>
      <c r="L4405" s="165">
        <f>'8th 1'!AD77</f>
        <v>0</v>
      </c>
      <c r="M4405" s="104">
        <f>'8th 2'!AD77</f>
        <v>0</v>
      </c>
      <c r="N4405" s="104">
        <f>'8th 3'!AD77</f>
        <v>0</v>
      </c>
      <c r="O4405" s="104">
        <f>'8th 4'!AD77</f>
        <v>0</v>
      </c>
      <c r="P4405" s="104">
        <f>'8th 5'!AD77</f>
        <v>0</v>
      </c>
      <c r="Q4405" s="104">
        <f>'8th 6'!AD77</f>
        <v>0</v>
      </c>
      <c r="R4405" s="104">
        <f>'8th 7'!AD77</f>
        <v>0</v>
      </c>
      <c r="S4405" s="403">
        <f>(L4405*L4398)+(M4405*M4398)+(N4405*N4398)+(O4405*O4398)+(P4405*P4398)+(Q4405*Q4398)+(R4405*R4398)</f>
        <v>0</v>
      </c>
      <c r="T4405" s="417">
        <f>IF(L4405&gt;0,(L4403*L4398),0)+IF(M4405&gt;0,(M4403*M4398),0)+IF(N4405&gt;0,(N4403*N4398),0)+IF(O4405&gt;0,(O4403*O4398),0)+IF(P4405&gt;0,(P4403*P4398),0)+IF(Q4405&gt;0,(Q4403*Q4398),0)+IF(R4405&gt;0,(R4403*R4398),0)</f>
        <v>0</v>
      </c>
      <c r="U4405" s="399">
        <f>IF(L4405&gt;L4403,((L4405*L4398)-(L4403*L4398)),0)+IF(M4405&gt;M4403,((M4405*M4398)-(M4403*M4398)),0)+IF(N4405&gt;N4403,((N4405*N4398)-(N4403*N4398)),0)+IF(O4405&gt;O4403,((O4405*O4398)-(O4403*O4398)),0)+IF(P4405&gt;P4403,((P4405*P4398)-(P4403*P4398)),0)+IF(Q4405&gt;Q4403,((Q4405*Q4398)-(Q4403*Q4398)),0)+IF(R4405&gt;R4403,((R4405*R4398)-(R4403*R4398)),0)</f>
        <v>0</v>
      </c>
      <c r="V4405" s="401">
        <f>I4405+S4405</f>
        <v>0</v>
      </c>
      <c r="W4405" s="403">
        <f>J4405+T4405</f>
        <v>0</v>
      </c>
      <c r="X4405" s="403">
        <f>K4405+U4405</f>
        <v>0</v>
      </c>
      <c r="Y4405" s="405">
        <f>IF(V4397&gt;0,(X4405+Y4392),0)</f>
        <v>0</v>
      </c>
      <c r="Z4405" s="510"/>
    </row>
    <row r="4406" spans="1:26" ht="15.75" customHeight="1" thickBot="1">
      <c r="A4406" s="414"/>
      <c r="B4406" s="157" t="s">
        <v>23</v>
      </c>
      <c r="C4406" s="180" t="str">
        <f>'7th 1'!AE77</f>
        <v>Imp:</v>
      </c>
      <c r="D4406" s="180" t="str">
        <f>'7th 2'!AE77</f>
        <v/>
      </c>
      <c r="E4406" s="180" t="str">
        <f>'7th 3'!AE77</f>
        <v/>
      </c>
      <c r="F4406" s="180" t="str">
        <f>'7th 4'!AE77</f>
        <v/>
      </c>
      <c r="G4406" s="180" t="str">
        <f>'7th 5'!AE77</f>
        <v/>
      </c>
      <c r="H4406" s="180" t="str">
        <f>'7th 6'!AE77</f>
        <v/>
      </c>
      <c r="I4406" s="416"/>
      <c r="J4406" s="416"/>
      <c r="K4406" s="419"/>
      <c r="L4406" s="180" t="str">
        <f>'8th 1'!AE77</f>
        <v/>
      </c>
      <c r="M4406" s="180" t="str">
        <f>'8th 2'!AE77</f>
        <v/>
      </c>
      <c r="N4406" s="180" t="str">
        <f>'8th 3'!AE77</f>
        <v/>
      </c>
      <c r="O4406" s="180" t="str">
        <f>'8th 4'!AE77</f>
        <v/>
      </c>
      <c r="P4406" s="180" t="str">
        <f>'8th 5'!AE77</f>
        <v/>
      </c>
      <c r="Q4406" s="180" t="str">
        <f>'8th 6'!AE77</f>
        <v/>
      </c>
      <c r="R4406" s="180" t="str">
        <f>'8th 7'!AE77</f>
        <v/>
      </c>
      <c r="S4406" s="420"/>
      <c r="T4406" s="420"/>
      <c r="U4406" s="400"/>
      <c r="V4406" s="402"/>
      <c r="W4406" s="404"/>
      <c r="X4406" s="404"/>
      <c r="Y4406" s="406"/>
      <c r="Z4406" s="510"/>
    </row>
    <row r="4407" spans="1:26" ht="9.75" customHeight="1" thickTop="1" thickBot="1">
      <c r="C4407" s="53"/>
      <c r="D4407" s="53"/>
      <c r="E4407" s="53"/>
      <c r="F4407" s="53"/>
      <c r="G4407" s="53"/>
      <c r="H4407" s="53"/>
      <c r="L4407" s="53"/>
      <c r="M4407" s="53"/>
      <c r="N4407" s="53"/>
      <c r="O4407" s="53"/>
      <c r="P4407" s="53"/>
      <c r="Q4407" s="53"/>
      <c r="R4407" s="53"/>
      <c r="V4407" s="53"/>
      <c r="W4407" s="53"/>
      <c r="X4407" s="53"/>
      <c r="Y4407" s="53"/>
    </row>
    <row r="4408" spans="1:26" ht="18.75" thickTop="1">
      <c r="A4408" s="407" t="s">
        <v>33</v>
      </c>
      <c r="B4408" s="408"/>
      <c r="C4408" s="376" t="s">
        <v>35</v>
      </c>
      <c r="D4408" s="380"/>
      <c r="E4408" s="376" t="s">
        <v>30</v>
      </c>
      <c r="F4408" s="380"/>
      <c r="G4408" s="376" t="s">
        <v>31</v>
      </c>
      <c r="H4408" s="380"/>
      <c r="I4408" s="376" t="s">
        <v>32</v>
      </c>
      <c r="J4408" s="411"/>
      <c r="K4408" s="411"/>
      <c r="L4408" s="412"/>
      <c r="M4408" s="370" t="s">
        <v>50</v>
      </c>
      <c r="N4408" s="371"/>
      <c r="O4408" s="376" t="s">
        <v>0</v>
      </c>
      <c r="P4408" s="377"/>
      <c r="Q4408" s="169" t="s">
        <v>29</v>
      </c>
      <c r="R4408" s="378" t="s">
        <v>216</v>
      </c>
      <c r="S4408" s="379"/>
      <c r="T4408" s="379"/>
      <c r="U4408" s="380"/>
      <c r="V4408" s="381" t="s">
        <v>2</v>
      </c>
      <c r="W4408" s="382"/>
      <c r="X4408" s="170"/>
      <c r="Y4408" s="171"/>
    </row>
    <row r="4409" spans="1:26" s="113" customFormat="1" ht="18" customHeight="1">
      <c r="A4409" s="409"/>
      <c r="B4409" s="410"/>
      <c r="C4409" s="383">
        <f>'viva-1'!K75</f>
        <v>0</v>
      </c>
      <c r="D4409" s="384"/>
      <c r="E4409" s="383">
        <f>'viva-2'!K75</f>
        <v>0</v>
      </c>
      <c r="F4409" s="384"/>
      <c r="G4409" s="385">
        <f>'viva-3'!K75</f>
        <v>0</v>
      </c>
      <c r="H4409" s="384"/>
      <c r="I4409" s="383">
        <f>'viva-4'!K75</f>
        <v>0</v>
      </c>
      <c r="J4409" s="386"/>
      <c r="K4409" s="386"/>
      <c r="L4409" s="387"/>
      <c r="M4409" s="372"/>
      <c r="N4409" s="373"/>
      <c r="O4409" s="388">
        <f>W4397+Y4405</f>
        <v>0</v>
      </c>
      <c r="P4409" s="389"/>
      <c r="Q4409" s="397">
        <f>V4397</f>
        <v>0</v>
      </c>
      <c r="R4409" s="392">
        <f>O4409/126</f>
        <v>0</v>
      </c>
      <c r="S4409" s="393"/>
      <c r="T4409" s="393"/>
      <c r="U4409" s="394"/>
      <c r="V4409" s="359">
        <f>IF(R4409&gt;=2.5,Y4409,IF(R4409&gt;=2.25,"C",IF(R4409&gt;=2,"D",IF(R4409=0,0,"F"))))</f>
        <v>0</v>
      </c>
      <c r="W4409" s="360"/>
      <c r="X4409" s="172"/>
      <c r="Y4409" s="173" t="str">
        <f>IF(R4409&gt;=4,"A+",IF(R4409&gt;=3.75,"A",IF(R4409&gt;=3.5,"A-",IF(R4409&gt;=3.25,"B+",IF(R4409&gt;=3,"B",IF(R4409&gt;=2.75,"B-",IF(R4409&gt;=2.5,"C+",IF(R4409&gt;=2,"C","F"))))))))</f>
        <v>F</v>
      </c>
      <c r="Z4409" s="174"/>
    </row>
    <row r="4410" spans="1:26" ht="16.5" customHeight="1" thickBot="1">
      <c r="A4410" s="363" t="s">
        <v>34</v>
      </c>
      <c r="B4410" s="364"/>
      <c r="C4410" s="365" t="s">
        <v>1</v>
      </c>
      <c r="D4410" s="366"/>
      <c r="E4410" s="367">
        <f>C4409+E4409+G4409+I4409</f>
        <v>0</v>
      </c>
      <c r="F4410" s="368"/>
      <c r="G4410" s="365" t="s">
        <v>0</v>
      </c>
      <c r="H4410" s="366"/>
      <c r="I4410" s="367">
        <f>E4410*1.5</f>
        <v>0</v>
      </c>
      <c r="J4410" s="369"/>
      <c r="K4410" s="369"/>
      <c r="L4410" s="368"/>
      <c r="M4410" s="374"/>
      <c r="N4410" s="375"/>
      <c r="O4410" s="390"/>
      <c r="P4410" s="391"/>
      <c r="Q4410" s="398"/>
      <c r="R4410" s="395"/>
      <c r="S4410" s="395"/>
      <c r="T4410" s="395"/>
      <c r="U4410" s="396"/>
      <c r="V4410" s="361"/>
      <c r="W4410" s="362"/>
      <c r="X4410" s="175"/>
      <c r="Y4410" s="176"/>
    </row>
    <row r="4411" spans="1:26" ht="15.75" thickTop="1"/>
  </sheetData>
  <sheetProtection password="CFC1" sheet="1" objects="1" scenarios="1" formatCells="0" formatColumns="0" formatRows="0"/>
  <mergeCells count="12880">
    <mergeCell ref="A115:B115"/>
    <mergeCell ref="I115:I120"/>
    <mergeCell ref="S115:S120"/>
    <mergeCell ref="V115:V116"/>
    <mergeCell ref="W115:W116"/>
    <mergeCell ref="X115:X116"/>
    <mergeCell ref="Y115:Y116"/>
    <mergeCell ref="A117:A120"/>
    <mergeCell ref="J117:J118"/>
    <mergeCell ref="K117:K118"/>
    <mergeCell ref="T117:T118"/>
    <mergeCell ref="U117:U118"/>
    <mergeCell ref="V117:Y117"/>
    <mergeCell ref="V118:V120"/>
    <mergeCell ref="W118:W120"/>
    <mergeCell ref="X118:X120"/>
    <mergeCell ref="Y119:Y120"/>
    <mergeCell ref="A121:A122"/>
    <mergeCell ref="I121:I122"/>
    <mergeCell ref="J121:J122"/>
    <mergeCell ref="K121:K122"/>
    <mergeCell ref="S121:S122"/>
    <mergeCell ref="T121:T122"/>
    <mergeCell ref="U121:U122"/>
    <mergeCell ref="V121:V122"/>
    <mergeCell ref="W121:W122"/>
    <mergeCell ref="X121:X122"/>
    <mergeCell ref="Y121:Y122"/>
    <mergeCell ref="A124:B125"/>
    <mergeCell ref="C124:D124"/>
    <mergeCell ref="E124:F124"/>
    <mergeCell ref="G124:H124"/>
    <mergeCell ref="I124:L124"/>
    <mergeCell ref="C125:D125"/>
    <mergeCell ref="E125:F125"/>
    <mergeCell ref="G125:H125"/>
    <mergeCell ref="I125:L125"/>
    <mergeCell ref="O125:P126"/>
    <mergeCell ref="R125:U126"/>
    <mergeCell ref="V125:W126"/>
    <mergeCell ref="A126:B126"/>
    <mergeCell ref="C126:D126"/>
    <mergeCell ref="E126:F126"/>
    <mergeCell ref="G126:H126"/>
    <mergeCell ref="I126:L126"/>
    <mergeCell ref="M124:N126"/>
    <mergeCell ref="O124:P124"/>
    <mergeCell ref="R124:U124"/>
    <mergeCell ref="V124:W124"/>
    <mergeCell ref="Q125:Q126"/>
    <mergeCell ref="I102:I107"/>
    <mergeCell ref="S102:S107"/>
    <mergeCell ref="V102:V103"/>
    <mergeCell ref="W102:W103"/>
    <mergeCell ref="X102:X103"/>
    <mergeCell ref="Y102:Y103"/>
    <mergeCell ref="A104:A107"/>
    <mergeCell ref="J104:J105"/>
    <mergeCell ref="K104:K105"/>
    <mergeCell ref="T104:T105"/>
    <mergeCell ref="U104:U105"/>
    <mergeCell ref="V104:Y104"/>
    <mergeCell ref="V105:V107"/>
    <mergeCell ref="W105:W107"/>
    <mergeCell ref="X105:X107"/>
    <mergeCell ref="Y106:Y107"/>
    <mergeCell ref="S108:S109"/>
    <mergeCell ref="T108:T109"/>
    <mergeCell ref="U108:U109"/>
    <mergeCell ref="V108:V109"/>
    <mergeCell ref="W108:W109"/>
    <mergeCell ref="X108:X109"/>
    <mergeCell ref="Y108:Y109"/>
    <mergeCell ref="A110:Y110"/>
    <mergeCell ref="A108:A109"/>
    <mergeCell ref="I108:I109"/>
    <mergeCell ref="J108:J109"/>
    <mergeCell ref="K108:K109"/>
    <mergeCell ref="A111:K111"/>
    <mergeCell ref="L111:U111"/>
    <mergeCell ref="W111:X111"/>
    <mergeCell ref="I112:I114"/>
    <mergeCell ref="J112:J114"/>
    <mergeCell ref="K112:K114"/>
    <mergeCell ref="S112:S114"/>
    <mergeCell ref="T112:T114"/>
    <mergeCell ref="U112:U114"/>
    <mergeCell ref="V112:X112"/>
    <mergeCell ref="A114:B114"/>
    <mergeCell ref="V114:Y114"/>
    <mergeCell ref="A89:B89"/>
    <mergeCell ref="I89:I94"/>
    <mergeCell ref="S89:S94"/>
    <mergeCell ref="V89:V90"/>
    <mergeCell ref="W89:W90"/>
    <mergeCell ref="X89:X90"/>
    <mergeCell ref="Y89:Y90"/>
    <mergeCell ref="J90:J93"/>
    <mergeCell ref="T90:T93"/>
    <mergeCell ref="A91:A94"/>
    <mergeCell ref="K91:K92"/>
    <mergeCell ref="U91:U92"/>
    <mergeCell ref="V91:Y91"/>
    <mergeCell ref="V92:V94"/>
    <mergeCell ref="W92:W94"/>
    <mergeCell ref="X92:X94"/>
    <mergeCell ref="Y93:Y94"/>
    <mergeCell ref="S95:S96"/>
    <mergeCell ref="T95:T96"/>
    <mergeCell ref="U95:U96"/>
    <mergeCell ref="V95:V96"/>
    <mergeCell ref="W95:W96"/>
    <mergeCell ref="X95:X96"/>
    <mergeCell ref="Y95:Y96"/>
    <mergeCell ref="A97:Y97"/>
    <mergeCell ref="A95:A96"/>
    <mergeCell ref="I95:I96"/>
    <mergeCell ref="J95:J96"/>
    <mergeCell ref="K95:K96"/>
    <mergeCell ref="A98:K98"/>
    <mergeCell ref="L98:U98"/>
    <mergeCell ref="W98:X98"/>
    <mergeCell ref="I99:I101"/>
    <mergeCell ref="J99:J101"/>
    <mergeCell ref="K99:K101"/>
    <mergeCell ref="S99:S101"/>
    <mergeCell ref="T99:T101"/>
    <mergeCell ref="U99:U101"/>
    <mergeCell ref="V99:X99"/>
    <mergeCell ref="V101:Y101"/>
    <mergeCell ref="A84:Y84"/>
    <mergeCell ref="A85:K85"/>
    <mergeCell ref="L85:U85"/>
    <mergeCell ref="W85:X85"/>
    <mergeCell ref="I82:I83"/>
    <mergeCell ref="J82:J83"/>
    <mergeCell ref="K82:K83"/>
    <mergeCell ref="S82:S83"/>
    <mergeCell ref="I86:I88"/>
    <mergeCell ref="J86:J88"/>
    <mergeCell ref="K86:K88"/>
    <mergeCell ref="S86:S88"/>
    <mergeCell ref="T86:T88"/>
    <mergeCell ref="U86:U88"/>
    <mergeCell ref="V86:X86"/>
    <mergeCell ref="A88:B88"/>
    <mergeCell ref="V88:Y88"/>
    <mergeCell ref="U73:U75"/>
    <mergeCell ref="V73:V75"/>
    <mergeCell ref="D64:S64"/>
    <mergeCell ref="V64:Y64"/>
    <mergeCell ref="H65:N65"/>
    <mergeCell ref="V65:Y65"/>
    <mergeCell ref="J66:M66"/>
    <mergeCell ref="A71:Y71"/>
    <mergeCell ref="J77:J80"/>
    <mergeCell ref="T77:T80"/>
    <mergeCell ref="A72:K72"/>
    <mergeCell ref="L72:U72"/>
    <mergeCell ref="V72:Y72"/>
    <mergeCell ref="I73:I75"/>
    <mergeCell ref="J73:J75"/>
    <mergeCell ref="K73:K75"/>
    <mergeCell ref="S73:S75"/>
    <mergeCell ref="T73:T75"/>
    <mergeCell ref="X82:Y83"/>
    <mergeCell ref="W73:W75"/>
    <mergeCell ref="X73:X75"/>
    <mergeCell ref="Y73:Y75"/>
    <mergeCell ref="I76:I81"/>
    <mergeCell ref="S76:S81"/>
    <mergeCell ref="V76:V81"/>
    <mergeCell ref="W76:W81"/>
    <mergeCell ref="X76:X81"/>
    <mergeCell ref="T82:T83"/>
    <mergeCell ref="U82:U83"/>
    <mergeCell ref="Y77:Y79"/>
    <mergeCell ref="A78:A81"/>
    <mergeCell ref="K78:K79"/>
    <mergeCell ref="U78:U79"/>
    <mergeCell ref="A82:A83"/>
    <mergeCell ref="V82:V83"/>
    <mergeCell ref="W82:W83"/>
    <mergeCell ref="D1:S1"/>
    <mergeCell ref="H2:N2"/>
    <mergeCell ref="C63:D63"/>
    <mergeCell ref="O62:P63"/>
    <mergeCell ref="J3:M3"/>
    <mergeCell ref="V61:W61"/>
    <mergeCell ref="V62:W63"/>
    <mergeCell ref="I61:L61"/>
    <mergeCell ref="V26:V27"/>
    <mergeCell ref="W26:W27"/>
    <mergeCell ref="W39:W40"/>
    <mergeCell ref="V13:V18"/>
    <mergeCell ref="X39:X40"/>
    <mergeCell ref="W19:W20"/>
    <mergeCell ref="W29:W31"/>
    <mergeCell ref="Y14:Y16"/>
    <mergeCell ref="W35:X35"/>
    <mergeCell ref="V36:X36"/>
    <mergeCell ref="W52:W53"/>
    <mergeCell ref="S39:S44"/>
    <mergeCell ref="X19:Y20"/>
    <mergeCell ref="S52:S57"/>
    <mergeCell ref="T54:T55"/>
    <mergeCell ref="T23:T25"/>
    <mergeCell ref="T45:T46"/>
    <mergeCell ref="U45:U46"/>
    <mergeCell ref="L35:U35"/>
    <mergeCell ref="Y39:Y40"/>
    <mergeCell ref="S45:S46"/>
    <mergeCell ref="V39:V40"/>
    <mergeCell ref="W32:W33"/>
    <mergeCell ref="Y30:Y31"/>
    <mergeCell ref="V38:Y38"/>
    <mergeCell ref="A8:Y8"/>
    <mergeCell ref="A21:Y21"/>
    <mergeCell ref="V10:V12"/>
    <mergeCell ref="T19:T20"/>
    <mergeCell ref="U10:U12"/>
    <mergeCell ref="Y43:Y44"/>
    <mergeCell ref="V41:Y41"/>
    <mergeCell ref="X29:X31"/>
    <mergeCell ref="V25:Y25"/>
    <mergeCell ref="U19:U20"/>
    <mergeCell ref="K28:K29"/>
    <mergeCell ref="U36:U38"/>
    <mergeCell ref="U32:U33"/>
    <mergeCell ref="V32:V33"/>
    <mergeCell ref="A34:Y34"/>
    <mergeCell ref="S32:S33"/>
    <mergeCell ref="V19:V20"/>
    <mergeCell ref="U28:U29"/>
    <mergeCell ref="S26:S31"/>
    <mergeCell ref="S36:S38"/>
    <mergeCell ref="T32:T33"/>
    <mergeCell ref="T36:T38"/>
    <mergeCell ref="K36:K38"/>
    <mergeCell ref="J32:J33"/>
    <mergeCell ref="U41:U42"/>
    <mergeCell ref="W10:W12"/>
    <mergeCell ref="A32:A33"/>
    <mergeCell ref="A63:B63"/>
    <mergeCell ref="E63:F63"/>
    <mergeCell ref="A61:B62"/>
    <mergeCell ref="C61:D61"/>
    <mergeCell ref="X13:X18"/>
    <mergeCell ref="Z9:Z59"/>
    <mergeCell ref="X10:X12"/>
    <mergeCell ref="Y26:Y27"/>
    <mergeCell ref="Y32:Y33"/>
    <mergeCell ref="L22:U22"/>
    <mergeCell ref="S23:S25"/>
    <mergeCell ref="V42:V44"/>
    <mergeCell ref="W42:W44"/>
    <mergeCell ref="J45:J46"/>
    <mergeCell ref="I49:I51"/>
    <mergeCell ref="Y58:Y59"/>
    <mergeCell ref="S58:S59"/>
    <mergeCell ref="V58:V59"/>
    <mergeCell ref="W58:W59"/>
    <mergeCell ref="X58:X59"/>
    <mergeCell ref="W55:W57"/>
    <mergeCell ref="X55:X57"/>
    <mergeCell ref="U54:U55"/>
    <mergeCell ref="I58:I59"/>
    <mergeCell ref="J58:J59"/>
    <mergeCell ref="K58:K59"/>
    <mergeCell ref="V55:V57"/>
    <mergeCell ref="I52:I57"/>
    <mergeCell ref="J54:J55"/>
    <mergeCell ref="K54:K55"/>
    <mergeCell ref="V54:Y54"/>
    <mergeCell ref="Y56:Y57"/>
    <mergeCell ref="W48:X48"/>
    <mergeCell ref="V49:X49"/>
    <mergeCell ref="X42:X44"/>
    <mergeCell ref="A47:Y47"/>
    <mergeCell ref="X32:X33"/>
    <mergeCell ref="K49:K51"/>
    <mergeCell ref="V45:V46"/>
    <mergeCell ref="V51:Y51"/>
    <mergeCell ref="Y52:Y53"/>
    <mergeCell ref="T41:T42"/>
    <mergeCell ref="V52:V53"/>
    <mergeCell ref="Y45:Y46"/>
    <mergeCell ref="W45:W46"/>
    <mergeCell ref="A58:A59"/>
    <mergeCell ref="A54:A57"/>
    <mergeCell ref="T58:T59"/>
    <mergeCell ref="U58:U59"/>
    <mergeCell ref="L48:U48"/>
    <mergeCell ref="S49:S51"/>
    <mergeCell ref="T49:T51"/>
    <mergeCell ref="U49:U51"/>
    <mergeCell ref="I45:I46"/>
    <mergeCell ref="E61:F61"/>
    <mergeCell ref="G61:H61"/>
    <mergeCell ref="K45:K46"/>
    <mergeCell ref="C62:D62"/>
    <mergeCell ref="E62:F62"/>
    <mergeCell ref="G62:H62"/>
    <mergeCell ref="I62:L62"/>
    <mergeCell ref="I63:L63"/>
    <mergeCell ref="G63:H63"/>
    <mergeCell ref="O61:P61"/>
    <mergeCell ref="M61:N63"/>
    <mergeCell ref="R61:U61"/>
    <mergeCell ref="R62:U63"/>
    <mergeCell ref="W22:X22"/>
    <mergeCell ref="V23:X23"/>
    <mergeCell ref="X52:X53"/>
    <mergeCell ref="X26:X27"/>
    <mergeCell ref="V28:Y28"/>
    <mergeCell ref="Z72:Z122"/>
    <mergeCell ref="T14:T17"/>
    <mergeCell ref="J27:J30"/>
    <mergeCell ref="T27:T30"/>
    <mergeCell ref="A22:K22"/>
    <mergeCell ref="A19:A20"/>
    <mergeCell ref="J23:J25"/>
    <mergeCell ref="K23:K25"/>
    <mergeCell ref="J14:J17"/>
    <mergeCell ref="V1:Y1"/>
    <mergeCell ref="V2:Y2"/>
    <mergeCell ref="A9:K9"/>
    <mergeCell ref="I23:I25"/>
    <mergeCell ref="S13:S18"/>
    <mergeCell ref="U15:U16"/>
    <mergeCell ref="I13:I18"/>
    <mergeCell ref="A15:A18"/>
    <mergeCell ref="A25:B25"/>
    <mergeCell ref="T10:T12"/>
    <mergeCell ref="S10:S12"/>
    <mergeCell ref="J19:J20"/>
    <mergeCell ref="I19:I20"/>
    <mergeCell ref="K19:K20"/>
    <mergeCell ref="I10:I12"/>
    <mergeCell ref="J10:J12"/>
    <mergeCell ref="K10:K12"/>
    <mergeCell ref="K15:K16"/>
    <mergeCell ref="S19:S20"/>
    <mergeCell ref="A52:B52"/>
    <mergeCell ref="A48:K48"/>
    <mergeCell ref="A26:B26"/>
    <mergeCell ref="I26:I31"/>
    <mergeCell ref="A28:A31"/>
    <mergeCell ref="I32:I33"/>
    <mergeCell ref="J36:J38"/>
    <mergeCell ref="K41:K42"/>
    <mergeCell ref="I36:I38"/>
    <mergeCell ref="A45:A46"/>
    <mergeCell ref="K32:K33"/>
    <mergeCell ref="J41:J42"/>
    <mergeCell ref="A35:K35"/>
    <mergeCell ref="J49:J51"/>
    <mergeCell ref="I39:I44"/>
    <mergeCell ref="A51:B51"/>
    <mergeCell ref="A41:A44"/>
    <mergeCell ref="X45:X46"/>
    <mergeCell ref="Q62:Q63"/>
    <mergeCell ref="L9:U9"/>
    <mergeCell ref="V9:Y9"/>
    <mergeCell ref="V29:V31"/>
    <mergeCell ref="U23:U25"/>
    <mergeCell ref="Y10:Y12"/>
    <mergeCell ref="W13:W18"/>
    <mergeCell ref="T140:T143"/>
    <mergeCell ref="Y140:Y142"/>
    <mergeCell ref="A141:A144"/>
    <mergeCell ref="K141:K142"/>
    <mergeCell ref="U141:U142"/>
    <mergeCell ref="A145:A146"/>
    <mergeCell ref="V136:V138"/>
    <mergeCell ref="W136:W138"/>
    <mergeCell ref="X136:X138"/>
    <mergeCell ref="Y136:Y138"/>
    <mergeCell ref="I139:I144"/>
    <mergeCell ref="S139:S144"/>
    <mergeCell ref="V139:V144"/>
    <mergeCell ref="W139:W144"/>
    <mergeCell ref="X139:X144"/>
    <mergeCell ref="J140:J143"/>
    <mergeCell ref="A135:K135"/>
    <mergeCell ref="L135:U135"/>
    <mergeCell ref="V135:Y135"/>
    <mergeCell ref="Z135:Z185"/>
    <mergeCell ref="I136:I138"/>
    <mergeCell ref="J136:J138"/>
    <mergeCell ref="K136:K138"/>
    <mergeCell ref="S136:S138"/>
    <mergeCell ref="T136:T138"/>
    <mergeCell ref="U136:U138"/>
    <mergeCell ref="D127:S127"/>
    <mergeCell ref="V127:Y127"/>
    <mergeCell ref="H128:N128"/>
    <mergeCell ref="V128:Y128"/>
    <mergeCell ref="J129:M129"/>
    <mergeCell ref="A134:Y134"/>
    <mergeCell ref="J153:J156"/>
    <mergeCell ref="T153:T156"/>
    <mergeCell ref="A154:A157"/>
    <mergeCell ref="K154:K155"/>
    <mergeCell ref="U154:U155"/>
    <mergeCell ref="V154:Y154"/>
    <mergeCell ref="V155:V157"/>
    <mergeCell ref="W155:W157"/>
    <mergeCell ref="X155:X157"/>
    <mergeCell ref="Y156:Y157"/>
    <mergeCell ref="V149:X149"/>
    <mergeCell ref="A151:B151"/>
    <mergeCell ref="V151:Y151"/>
    <mergeCell ref="A152:B152"/>
    <mergeCell ref="I152:I157"/>
    <mergeCell ref="S152:S157"/>
    <mergeCell ref="V152:V153"/>
    <mergeCell ref="W152:W153"/>
    <mergeCell ref="X152:X153"/>
    <mergeCell ref="Y152:Y153"/>
    <mergeCell ref="A147:Y147"/>
    <mergeCell ref="A148:K148"/>
    <mergeCell ref="L148:U148"/>
    <mergeCell ref="W148:X148"/>
    <mergeCell ref="I149:I151"/>
    <mergeCell ref="J149:J151"/>
    <mergeCell ref="K149:K151"/>
    <mergeCell ref="S149:S151"/>
    <mergeCell ref="T149:T151"/>
    <mergeCell ref="U149:U151"/>
    <mergeCell ref="X145:Y146"/>
    <mergeCell ref="I145:I146"/>
    <mergeCell ref="J145:J146"/>
    <mergeCell ref="K145:K146"/>
    <mergeCell ref="S145:S146"/>
    <mergeCell ref="T145:T146"/>
    <mergeCell ref="U145:U146"/>
    <mergeCell ref="V145:V146"/>
    <mergeCell ref="W145:W146"/>
    <mergeCell ref="A167:A170"/>
    <mergeCell ref="J167:J168"/>
    <mergeCell ref="K167:K168"/>
    <mergeCell ref="T167:T168"/>
    <mergeCell ref="U167:U168"/>
    <mergeCell ref="V167:Y167"/>
    <mergeCell ref="V168:V170"/>
    <mergeCell ref="W168:W170"/>
    <mergeCell ref="X168:X170"/>
    <mergeCell ref="Y169:Y170"/>
    <mergeCell ref="V164:Y164"/>
    <mergeCell ref="I165:I170"/>
    <mergeCell ref="S165:S170"/>
    <mergeCell ref="V165:V166"/>
    <mergeCell ref="W165:W166"/>
    <mergeCell ref="X165:X166"/>
    <mergeCell ref="Y165:Y166"/>
    <mergeCell ref="A161:K161"/>
    <mergeCell ref="L161:U161"/>
    <mergeCell ref="W161:X161"/>
    <mergeCell ref="I162:I164"/>
    <mergeCell ref="J162:J164"/>
    <mergeCell ref="K162:K164"/>
    <mergeCell ref="S162:S164"/>
    <mergeCell ref="T162:T164"/>
    <mergeCell ref="U162:U164"/>
    <mergeCell ref="V162:X162"/>
    <mergeCell ref="Y158:Y159"/>
    <mergeCell ref="A160:Y160"/>
    <mergeCell ref="A158:A159"/>
    <mergeCell ref="I158:I159"/>
    <mergeCell ref="J158:J159"/>
    <mergeCell ref="K158:K159"/>
    <mergeCell ref="S158:S159"/>
    <mergeCell ref="T158:T159"/>
    <mergeCell ref="U158:U159"/>
    <mergeCell ref="V158:V159"/>
    <mergeCell ref="W158:W159"/>
    <mergeCell ref="X158:X159"/>
    <mergeCell ref="J180:J181"/>
    <mergeCell ref="K180:K181"/>
    <mergeCell ref="T180:T181"/>
    <mergeCell ref="U180:U181"/>
    <mergeCell ref="V180:Y180"/>
    <mergeCell ref="V181:V183"/>
    <mergeCell ref="W181:W183"/>
    <mergeCell ref="X181:X183"/>
    <mergeCell ref="Y182:Y183"/>
    <mergeCell ref="A177:B177"/>
    <mergeCell ref="V177:Y177"/>
    <mergeCell ref="A178:B178"/>
    <mergeCell ref="I178:I183"/>
    <mergeCell ref="S178:S183"/>
    <mergeCell ref="V178:V179"/>
    <mergeCell ref="W178:W179"/>
    <mergeCell ref="X178:X179"/>
    <mergeCell ref="Y178:Y179"/>
    <mergeCell ref="A180:A183"/>
    <mergeCell ref="A174:K174"/>
    <mergeCell ref="L174:U174"/>
    <mergeCell ref="W174:X174"/>
    <mergeCell ref="I175:I177"/>
    <mergeCell ref="J175:J177"/>
    <mergeCell ref="K175:K177"/>
    <mergeCell ref="S175:S177"/>
    <mergeCell ref="T175:T177"/>
    <mergeCell ref="U175:U177"/>
    <mergeCell ref="V175:X175"/>
    <mergeCell ref="Y171:Y172"/>
    <mergeCell ref="A173:Y173"/>
    <mergeCell ref="A171:A172"/>
    <mergeCell ref="I171:I172"/>
    <mergeCell ref="J171:J172"/>
    <mergeCell ref="K171:K172"/>
    <mergeCell ref="S171:S172"/>
    <mergeCell ref="T171:T172"/>
    <mergeCell ref="U171:U172"/>
    <mergeCell ref="V171:V172"/>
    <mergeCell ref="W171:W172"/>
    <mergeCell ref="X171:X172"/>
    <mergeCell ref="V188:W189"/>
    <mergeCell ref="A189:B189"/>
    <mergeCell ref="C189:D189"/>
    <mergeCell ref="E189:F189"/>
    <mergeCell ref="G189:H189"/>
    <mergeCell ref="I189:L189"/>
    <mergeCell ref="M187:N189"/>
    <mergeCell ref="O187:P187"/>
    <mergeCell ref="R187:U187"/>
    <mergeCell ref="V187:W187"/>
    <mergeCell ref="C188:D188"/>
    <mergeCell ref="E188:F188"/>
    <mergeCell ref="G188:H188"/>
    <mergeCell ref="I188:L188"/>
    <mergeCell ref="O188:P189"/>
    <mergeCell ref="R188:U189"/>
    <mergeCell ref="U184:U185"/>
    <mergeCell ref="V184:V185"/>
    <mergeCell ref="W184:W185"/>
    <mergeCell ref="X184:X185"/>
    <mergeCell ref="Y184:Y185"/>
    <mergeCell ref="A187:B188"/>
    <mergeCell ref="C187:D187"/>
    <mergeCell ref="E187:F187"/>
    <mergeCell ref="G187:H187"/>
    <mergeCell ref="I187:L187"/>
    <mergeCell ref="A184:A185"/>
    <mergeCell ref="I184:I185"/>
    <mergeCell ref="J184:J185"/>
    <mergeCell ref="K184:K185"/>
    <mergeCell ref="S184:S185"/>
    <mergeCell ref="T184:T185"/>
    <mergeCell ref="Q188:Q189"/>
    <mergeCell ref="T203:T206"/>
    <mergeCell ref="Y203:Y205"/>
    <mergeCell ref="A204:A207"/>
    <mergeCell ref="K204:K205"/>
    <mergeCell ref="U204:U205"/>
    <mergeCell ref="A208:A209"/>
    <mergeCell ref="V199:V201"/>
    <mergeCell ref="W199:W201"/>
    <mergeCell ref="X199:X201"/>
    <mergeCell ref="Y199:Y201"/>
    <mergeCell ref="I202:I207"/>
    <mergeCell ref="S202:S207"/>
    <mergeCell ref="V202:V207"/>
    <mergeCell ref="W202:W207"/>
    <mergeCell ref="X202:X207"/>
    <mergeCell ref="J203:J206"/>
    <mergeCell ref="A198:K198"/>
    <mergeCell ref="L198:U198"/>
    <mergeCell ref="V198:Y198"/>
    <mergeCell ref="Z198:Z248"/>
    <mergeCell ref="I199:I201"/>
    <mergeCell ref="J199:J201"/>
    <mergeCell ref="K199:K201"/>
    <mergeCell ref="S199:S201"/>
    <mergeCell ref="T199:T201"/>
    <mergeCell ref="U199:U201"/>
    <mergeCell ref="D190:S190"/>
    <mergeCell ref="V190:Y190"/>
    <mergeCell ref="H191:N191"/>
    <mergeCell ref="V191:Y191"/>
    <mergeCell ref="J192:M192"/>
    <mergeCell ref="A197:Y197"/>
    <mergeCell ref="J216:J219"/>
    <mergeCell ref="T216:T219"/>
    <mergeCell ref="A217:A220"/>
    <mergeCell ref="K217:K218"/>
    <mergeCell ref="U217:U218"/>
    <mergeCell ref="V217:Y217"/>
    <mergeCell ref="V218:V220"/>
    <mergeCell ref="W218:W220"/>
    <mergeCell ref="X218:X220"/>
    <mergeCell ref="Y219:Y220"/>
    <mergeCell ref="V212:X212"/>
    <mergeCell ref="A214:B214"/>
    <mergeCell ref="V214:Y214"/>
    <mergeCell ref="A215:B215"/>
    <mergeCell ref="I215:I220"/>
    <mergeCell ref="S215:S220"/>
    <mergeCell ref="V215:V216"/>
    <mergeCell ref="W215:W216"/>
    <mergeCell ref="X215:X216"/>
    <mergeCell ref="Y215:Y216"/>
    <mergeCell ref="A210:Y210"/>
    <mergeCell ref="A211:K211"/>
    <mergeCell ref="L211:U211"/>
    <mergeCell ref="W211:X211"/>
    <mergeCell ref="I212:I214"/>
    <mergeCell ref="J212:J214"/>
    <mergeCell ref="K212:K214"/>
    <mergeCell ref="S212:S214"/>
    <mergeCell ref="T212:T214"/>
    <mergeCell ref="U212:U214"/>
    <mergeCell ref="X208:Y209"/>
    <mergeCell ref="I208:I209"/>
    <mergeCell ref="J208:J209"/>
    <mergeCell ref="K208:K209"/>
    <mergeCell ref="S208:S209"/>
    <mergeCell ref="T208:T209"/>
    <mergeCell ref="U208:U209"/>
    <mergeCell ref="V208:V209"/>
    <mergeCell ref="W208:W209"/>
    <mergeCell ref="A230:A233"/>
    <mergeCell ref="J230:J231"/>
    <mergeCell ref="K230:K231"/>
    <mergeCell ref="T230:T231"/>
    <mergeCell ref="U230:U231"/>
    <mergeCell ref="V230:Y230"/>
    <mergeCell ref="V231:V233"/>
    <mergeCell ref="W231:W233"/>
    <mergeCell ref="X231:X233"/>
    <mergeCell ref="Y232:Y233"/>
    <mergeCell ref="V227:Y227"/>
    <mergeCell ref="I228:I233"/>
    <mergeCell ref="S228:S233"/>
    <mergeCell ref="V228:V229"/>
    <mergeCell ref="W228:W229"/>
    <mergeCell ref="X228:X229"/>
    <mergeCell ref="Y228:Y229"/>
    <mergeCell ref="A224:K224"/>
    <mergeCell ref="L224:U224"/>
    <mergeCell ref="W224:X224"/>
    <mergeCell ref="I225:I227"/>
    <mergeCell ref="J225:J227"/>
    <mergeCell ref="K225:K227"/>
    <mergeCell ref="S225:S227"/>
    <mergeCell ref="T225:T227"/>
    <mergeCell ref="U225:U227"/>
    <mergeCell ref="V225:X225"/>
    <mergeCell ref="Y221:Y222"/>
    <mergeCell ref="A223:Y223"/>
    <mergeCell ref="A221:A222"/>
    <mergeCell ref="I221:I222"/>
    <mergeCell ref="J221:J222"/>
    <mergeCell ref="K221:K222"/>
    <mergeCell ref="S221:S222"/>
    <mergeCell ref="T221:T222"/>
    <mergeCell ref="U221:U222"/>
    <mergeCell ref="V221:V222"/>
    <mergeCell ref="W221:W222"/>
    <mergeCell ref="X221:X222"/>
    <mergeCell ref="J243:J244"/>
    <mergeCell ref="K243:K244"/>
    <mergeCell ref="T243:T244"/>
    <mergeCell ref="U243:U244"/>
    <mergeCell ref="V243:Y243"/>
    <mergeCell ref="V244:V246"/>
    <mergeCell ref="W244:W246"/>
    <mergeCell ref="X244:X246"/>
    <mergeCell ref="Y245:Y246"/>
    <mergeCell ref="A240:B240"/>
    <mergeCell ref="V240:Y240"/>
    <mergeCell ref="A241:B241"/>
    <mergeCell ref="I241:I246"/>
    <mergeCell ref="S241:S246"/>
    <mergeCell ref="V241:V242"/>
    <mergeCell ref="W241:W242"/>
    <mergeCell ref="X241:X242"/>
    <mergeCell ref="Y241:Y242"/>
    <mergeCell ref="A243:A246"/>
    <mergeCell ref="A237:K237"/>
    <mergeCell ref="L237:U237"/>
    <mergeCell ref="W237:X237"/>
    <mergeCell ref="I238:I240"/>
    <mergeCell ref="J238:J240"/>
    <mergeCell ref="K238:K240"/>
    <mergeCell ref="S238:S240"/>
    <mergeCell ref="T238:T240"/>
    <mergeCell ref="U238:U240"/>
    <mergeCell ref="V238:X238"/>
    <mergeCell ref="Y234:Y235"/>
    <mergeCell ref="A236:Y236"/>
    <mergeCell ref="A234:A235"/>
    <mergeCell ref="I234:I235"/>
    <mergeCell ref="J234:J235"/>
    <mergeCell ref="K234:K235"/>
    <mergeCell ref="S234:S235"/>
    <mergeCell ref="T234:T235"/>
    <mergeCell ref="U234:U235"/>
    <mergeCell ref="V234:V235"/>
    <mergeCell ref="W234:W235"/>
    <mergeCell ref="X234:X235"/>
    <mergeCell ref="V251:W252"/>
    <mergeCell ref="A252:B252"/>
    <mergeCell ref="C252:D252"/>
    <mergeCell ref="E252:F252"/>
    <mergeCell ref="G252:H252"/>
    <mergeCell ref="I252:L252"/>
    <mergeCell ref="M250:N252"/>
    <mergeCell ref="O250:P250"/>
    <mergeCell ref="R250:U250"/>
    <mergeCell ref="V250:W250"/>
    <mergeCell ref="C251:D251"/>
    <mergeCell ref="E251:F251"/>
    <mergeCell ref="G251:H251"/>
    <mergeCell ref="I251:L251"/>
    <mergeCell ref="O251:P252"/>
    <mergeCell ref="R251:U252"/>
    <mergeCell ref="U247:U248"/>
    <mergeCell ref="V247:V248"/>
    <mergeCell ref="W247:W248"/>
    <mergeCell ref="X247:X248"/>
    <mergeCell ref="Y247:Y248"/>
    <mergeCell ref="A250:B251"/>
    <mergeCell ref="C250:D250"/>
    <mergeCell ref="E250:F250"/>
    <mergeCell ref="G250:H250"/>
    <mergeCell ref="I250:L250"/>
    <mergeCell ref="A247:A248"/>
    <mergeCell ref="I247:I248"/>
    <mergeCell ref="J247:J248"/>
    <mergeCell ref="K247:K248"/>
    <mergeCell ref="S247:S248"/>
    <mergeCell ref="T247:T248"/>
    <mergeCell ref="Q251:Q252"/>
    <mergeCell ref="T266:T269"/>
    <mergeCell ref="Y266:Y268"/>
    <mergeCell ref="A267:A270"/>
    <mergeCell ref="K267:K268"/>
    <mergeCell ref="U267:U268"/>
    <mergeCell ref="A271:A272"/>
    <mergeCell ref="V262:V264"/>
    <mergeCell ref="W262:W264"/>
    <mergeCell ref="X262:X264"/>
    <mergeCell ref="Y262:Y264"/>
    <mergeCell ref="I265:I270"/>
    <mergeCell ref="S265:S270"/>
    <mergeCell ref="V265:V270"/>
    <mergeCell ref="W265:W270"/>
    <mergeCell ref="X265:X270"/>
    <mergeCell ref="J266:J269"/>
    <mergeCell ref="A261:K261"/>
    <mergeCell ref="L261:U261"/>
    <mergeCell ref="V261:Y261"/>
    <mergeCell ref="Z261:Z311"/>
    <mergeCell ref="I262:I264"/>
    <mergeCell ref="J262:J264"/>
    <mergeCell ref="K262:K264"/>
    <mergeCell ref="S262:S264"/>
    <mergeCell ref="T262:T264"/>
    <mergeCell ref="U262:U264"/>
    <mergeCell ref="D253:S253"/>
    <mergeCell ref="V253:Y253"/>
    <mergeCell ref="H254:N254"/>
    <mergeCell ref="V254:Y254"/>
    <mergeCell ref="J255:M255"/>
    <mergeCell ref="A260:Y260"/>
    <mergeCell ref="J279:J282"/>
    <mergeCell ref="T279:T282"/>
    <mergeCell ref="A280:A283"/>
    <mergeCell ref="K280:K281"/>
    <mergeCell ref="U280:U281"/>
    <mergeCell ref="V280:Y280"/>
    <mergeCell ref="V281:V283"/>
    <mergeCell ref="W281:W283"/>
    <mergeCell ref="X281:X283"/>
    <mergeCell ref="Y282:Y283"/>
    <mergeCell ref="V275:X275"/>
    <mergeCell ref="A277:B277"/>
    <mergeCell ref="V277:Y277"/>
    <mergeCell ref="A278:B278"/>
    <mergeCell ref="I278:I283"/>
    <mergeCell ref="S278:S283"/>
    <mergeCell ref="V278:V279"/>
    <mergeCell ref="W278:W279"/>
    <mergeCell ref="X278:X279"/>
    <mergeCell ref="Y278:Y279"/>
    <mergeCell ref="A273:Y273"/>
    <mergeCell ref="A274:K274"/>
    <mergeCell ref="L274:U274"/>
    <mergeCell ref="W274:X274"/>
    <mergeCell ref="I275:I277"/>
    <mergeCell ref="J275:J277"/>
    <mergeCell ref="K275:K277"/>
    <mergeCell ref="S275:S277"/>
    <mergeCell ref="T275:T277"/>
    <mergeCell ref="U275:U277"/>
    <mergeCell ref="X271:Y272"/>
    <mergeCell ref="I271:I272"/>
    <mergeCell ref="J271:J272"/>
    <mergeCell ref="K271:K272"/>
    <mergeCell ref="S271:S272"/>
    <mergeCell ref="T271:T272"/>
    <mergeCell ref="U271:U272"/>
    <mergeCell ref="V271:V272"/>
    <mergeCell ref="W271:W272"/>
    <mergeCell ref="A293:A296"/>
    <mergeCell ref="J293:J294"/>
    <mergeCell ref="K293:K294"/>
    <mergeCell ref="T293:T294"/>
    <mergeCell ref="U293:U294"/>
    <mergeCell ref="V293:Y293"/>
    <mergeCell ref="V294:V296"/>
    <mergeCell ref="W294:W296"/>
    <mergeCell ref="X294:X296"/>
    <mergeCell ref="Y295:Y296"/>
    <mergeCell ref="V290:Y290"/>
    <mergeCell ref="I291:I296"/>
    <mergeCell ref="S291:S296"/>
    <mergeCell ref="V291:V292"/>
    <mergeCell ref="W291:W292"/>
    <mergeCell ref="X291:X292"/>
    <mergeCell ref="Y291:Y292"/>
    <mergeCell ref="A287:K287"/>
    <mergeCell ref="L287:U287"/>
    <mergeCell ref="W287:X287"/>
    <mergeCell ref="I288:I290"/>
    <mergeCell ref="J288:J290"/>
    <mergeCell ref="K288:K290"/>
    <mergeCell ref="S288:S290"/>
    <mergeCell ref="T288:T290"/>
    <mergeCell ref="U288:U290"/>
    <mergeCell ref="V288:X288"/>
    <mergeCell ref="Y284:Y285"/>
    <mergeCell ref="A286:Y286"/>
    <mergeCell ref="A284:A285"/>
    <mergeCell ref="I284:I285"/>
    <mergeCell ref="J284:J285"/>
    <mergeCell ref="K284:K285"/>
    <mergeCell ref="S284:S285"/>
    <mergeCell ref="T284:T285"/>
    <mergeCell ref="U284:U285"/>
    <mergeCell ref="V284:V285"/>
    <mergeCell ref="W284:W285"/>
    <mergeCell ref="X284:X285"/>
    <mergeCell ref="J306:J307"/>
    <mergeCell ref="K306:K307"/>
    <mergeCell ref="T306:T307"/>
    <mergeCell ref="U306:U307"/>
    <mergeCell ref="V306:Y306"/>
    <mergeCell ref="V307:V309"/>
    <mergeCell ref="W307:W309"/>
    <mergeCell ref="X307:X309"/>
    <mergeCell ref="Y308:Y309"/>
    <mergeCell ref="A303:B303"/>
    <mergeCell ref="V303:Y303"/>
    <mergeCell ref="A304:B304"/>
    <mergeCell ref="I304:I309"/>
    <mergeCell ref="S304:S309"/>
    <mergeCell ref="V304:V305"/>
    <mergeCell ref="W304:W305"/>
    <mergeCell ref="X304:X305"/>
    <mergeCell ref="Y304:Y305"/>
    <mergeCell ref="A306:A309"/>
    <mergeCell ref="A300:K300"/>
    <mergeCell ref="L300:U300"/>
    <mergeCell ref="W300:X300"/>
    <mergeCell ref="I301:I303"/>
    <mergeCell ref="J301:J303"/>
    <mergeCell ref="K301:K303"/>
    <mergeCell ref="S301:S303"/>
    <mergeCell ref="T301:T303"/>
    <mergeCell ref="U301:U303"/>
    <mergeCell ref="V301:X301"/>
    <mergeCell ref="Y297:Y298"/>
    <mergeCell ref="A299:Y299"/>
    <mergeCell ref="A297:A298"/>
    <mergeCell ref="I297:I298"/>
    <mergeCell ref="J297:J298"/>
    <mergeCell ref="K297:K298"/>
    <mergeCell ref="S297:S298"/>
    <mergeCell ref="T297:T298"/>
    <mergeCell ref="U297:U298"/>
    <mergeCell ref="V297:V298"/>
    <mergeCell ref="W297:W298"/>
    <mergeCell ref="X297:X298"/>
    <mergeCell ref="V314:W315"/>
    <mergeCell ref="A315:B315"/>
    <mergeCell ref="C315:D315"/>
    <mergeCell ref="E315:F315"/>
    <mergeCell ref="G315:H315"/>
    <mergeCell ref="I315:L315"/>
    <mergeCell ref="M313:N315"/>
    <mergeCell ref="O313:P313"/>
    <mergeCell ref="R313:U313"/>
    <mergeCell ref="V313:W313"/>
    <mergeCell ref="C314:D314"/>
    <mergeCell ref="E314:F314"/>
    <mergeCell ref="G314:H314"/>
    <mergeCell ref="I314:L314"/>
    <mergeCell ref="O314:P315"/>
    <mergeCell ref="R314:U315"/>
    <mergeCell ref="U310:U311"/>
    <mergeCell ref="V310:V311"/>
    <mergeCell ref="W310:W311"/>
    <mergeCell ref="X310:X311"/>
    <mergeCell ref="Y310:Y311"/>
    <mergeCell ref="A313:B314"/>
    <mergeCell ref="C313:D313"/>
    <mergeCell ref="E313:F313"/>
    <mergeCell ref="G313:H313"/>
    <mergeCell ref="I313:L313"/>
    <mergeCell ref="A310:A311"/>
    <mergeCell ref="I310:I311"/>
    <mergeCell ref="J310:J311"/>
    <mergeCell ref="K310:K311"/>
    <mergeCell ref="S310:S311"/>
    <mergeCell ref="T310:T311"/>
    <mergeCell ref="Q314:Q315"/>
    <mergeCell ref="T329:T332"/>
    <mergeCell ref="Y329:Y331"/>
    <mergeCell ref="A330:A333"/>
    <mergeCell ref="K330:K331"/>
    <mergeCell ref="U330:U331"/>
    <mergeCell ref="A334:A335"/>
    <mergeCell ref="V325:V327"/>
    <mergeCell ref="W325:W327"/>
    <mergeCell ref="X325:X327"/>
    <mergeCell ref="Y325:Y327"/>
    <mergeCell ref="I328:I333"/>
    <mergeCell ref="S328:S333"/>
    <mergeCell ref="V328:V333"/>
    <mergeCell ref="W328:W333"/>
    <mergeCell ref="X328:X333"/>
    <mergeCell ref="J329:J332"/>
    <mergeCell ref="A324:K324"/>
    <mergeCell ref="L324:U324"/>
    <mergeCell ref="V324:Y324"/>
    <mergeCell ref="Z324:Z374"/>
    <mergeCell ref="I325:I327"/>
    <mergeCell ref="J325:J327"/>
    <mergeCell ref="K325:K327"/>
    <mergeCell ref="S325:S327"/>
    <mergeCell ref="T325:T327"/>
    <mergeCell ref="U325:U327"/>
    <mergeCell ref="D316:S316"/>
    <mergeCell ref="V316:Y316"/>
    <mergeCell ref="H317:N317"/>
    <mergeCell ref="V317:Y317"/>
    <mergeCell ref="J318:M318"/>
    <mergeCell ref="A323:Y323"/>
    <mergeCell ref="J342:J345"/>
    <mergeCell ref="T342:T345"/>
    <mergeCell ref="A343:A346"/>
    <mergeCell ref="K343:K344"/>
    <mergeCell ref="U343:U344"/>
    <mergeCell ref="V343:Y343"/>
    <mergeCell ref="V344:V346"/>
    <mergeCell ref="W344:W346"/>
    <mergeCell ref="X344:X346"/>
    <mergeCell ref="Y345:Y346"/>
    <mergeCell ref="V338:X338"/>
    <mergeCell ref="A340:B340"/>
    <mergeCell ref="V340:Y340"/>
    <mergeCell ref="A341:B341"/>
    <mergeCell ref="I341:I346"/>
    <mergeCell ref="S341:S346"/>
    <mergeCell ref="V341:V342"/>
    <mergeCell ref="W341:W342"/>
    <mergeCell ref="X341:X342"/>
    <mergeCell ref="Y341:Y342"/>
    <mergeCell ref="I338:I340"/>
    <mergeCell ref="J338:J340"/>
    <mergeCell ref="K338:K340"/>
    <mergeCell ref="S338:S340"/>
    <mergeCell ref="T338:T340"/>
    <mergeCell ref="U338:U340"/>
    <mergeCell ref="X334:Y335"/>
    <mergeCell ref="I334:I335"/>
    <mergeCell ref="J334:J335"/>
    <mergeCell ref="K334:K335"/>
    <mergeCell ref="S334:S335"/>
    <mergeCell ref="T334:T335"/>
    <mergeCell ref="U334:U335"/>
    <mergeCell ref="V334:V335"/>
    <mergeCell ref="W334:W335"/>
    <mergeCell ref="A356:A359"/>
    <mergeCell ref="J356:J357"/>
    <mergeCell ref="K356:K357"/>
    <mergeCell ref="T356:T357"/>
    <mergeCell ref="U356:U357"/>
    <mergeCell ref="V356:Y356"/>
    <mergeCell ref="V357:V359"/>
    <mergeCell ref="W357:W359"/>
    <mergeCell ref="X357:X359"/>
    <mergeCell ref="Y358:Y359"/>
    <mergeCell ref="V353:Y353"/>
    <mergeCell ref="I354:I359"/>
    <mergeCell ref="S354:S359"/>
    <mergeCell ref="V354:V355"/>
    <mergeCell ref="W354:W355"/>
    <mergeCell ref="X354:X355"/>
    <mergeCell ref="Y354:Y355"/>
    <mergeCell ref="A350:K350"/>
    <mergeCell ref="L350:U350"/>
    <mergeCell ref="W350:X350"/>
    <mergeCell ref="I351:I353"/>
    <mergeCell ref="J351:J353"/>
    <mergeCell ref="K351:K353"/>
    <mergeCell ref="S351:S353"/>
    <mergeCell ref="T351:T353"/>
    <mergeCell ref="U351:U353"/>
    <mergeCell ref="V351:X351"/>
    <mergeCell ref="Y347:Y348"/>
    <mergeCell ref="A349:Y349"/>
    <mergeCell ref="A347:A348"/>
    <mergeCell ref="I347:I348"/>
    <mergeCell ref="J347:J348"/>
    <mergeCell ref="K347:K348"/>
    <mergeCell ref="S347:S348"/>
    <mergeCell ref="T347:T348"/>
    <mergeCell ref="U347:U348"/>
    <mergeCell ref="V347:V348"/>
    <mergeCell ref="W347:W348"/>
    <mergeCell ref="X347:X348"/>
    <mergeCell ref="A336:Y336"/>
    <mergeCell ref="A337:K337"/>
    <mergeCell ref="L337:U337"/>
    <mergeCell ref="W337:X337"/>
    <mergeCell ref="J369:J370"/>
    <mergeCell ref="K369:K370"/>
    <mergeCell ref="T369:T370"/>
    <mergeCell ref="U369:U370"/>
    <mergeCell ref="V369:Y369"/>
    <mergeCell ref="V370:V372"/>
    <mergeCell ref="W370:W372"/>
    <mergeCell ref="X370:X372"/>
    <mergeCell ref="Y371:Y372"/>
    <mergeCell ref="A366:B366"/>
    <mergeCell ref="V366:Y366"/>
    <mergeCell ref="A367:B367"/>
    <mergeCell ref="I367:I372"/>
    <mergeCell ref="S367:S372"/>
    <mergeCell ref="V367:V368"/>
    <mergeCell ref="W367:W368"/>
    <mergeCell ref="X367:X368"/>
    <mergeCell ref="Y367:Y368"/>
    <mergeCell ref="A369:A372"/>
    <mergeCell ref="A363:K363"/>
    <mergeCell ref="L363:U363"/>
    <mergeCell ref="W363:X363"/>
    <mergeCell ref="I364:I366"/>
    <mergeCell ref="J364:J366"/>
    <mergeCell ref="K364:K366"/>
    <mergeCell ref="S364:S366"/>
    <mergeCell ref="T364:T366"/>
    <mergeCell ref="U364:U366"/>
    <mergeCell ref="V364:X364"/>
    <mergeCell ref="Y360:Y361"/>
    <mergeCell ref="A362:Y362"/>
    <mergeCell ref="A360:A361"/>
    <mergeCell ref="I360:I361"/>
    <mergeCell ref="J360:J361"/>
    <mergeCell ref="K360:K361"/>
    <mergeCell ref="S360:S361"/>
    <mergeCell ref="T360:T361"/>
    <mergeCell ref="U360:U361"/>
    <mergeCell ref="V360:V361"/>
    <mergeCell ref="W360:W361"/>
    <mergeCell ref="X360:X361"/>
    <mergeCell ref="V377:W378"/>
    <mergeCell ref="A378:B378"/>
    <mergeCell ref="C378:D378"/>
    <mergeCell ref="E378:F378"/>
    <mergeCell ref="G378:H378"/>
    <mergeCell ref="I378:L378"/>
    <mergeCell ref="M376:N378"/>
    <mergeCell ref="O376:P376"/>
    <mergeCell ref="R376:U376"/>
    <mergeCell ref="V376:W376"/>
    <mergeCell ref="C377:D377"/>
    <mergeCell ref="E377:F377"/>
    <mergeCell ref="G377:H377"/>
    <mergeCell ref="I377:L377"/>
    <mergeCell ref="O377:P378"/>
    <mergeCell ref="R377:U378"/>
    <mergeCell ref="U373:U374"/>
    <mergeCell ref="V373:V374"/>
    <mergeCell ref="W373:W374"/>
    <mergeCell ref="X373:X374"/>
    <mergeCell ref="Y373:Y374"/>
    <mergeCell ref="A376:B377"/>
    <mergeCell ref="C376:D376"/>
    <mergeCell ref="E376:F376"/>
    <mergeCell ref="G376:H376"/>
    <mergeCell ref="I376:L376"/>
    <mergeCell ref="A373:A374"/>
    <mergeCell ref="I373:I374"/>
    <mergeCell ref="J373:J374"/>
    <mergeCell ref="K373:K374"/>
    <mergeCell ref="S373:S374"/>
    <mergeCell ref="T373:T374"/>
    <mergeCell ref="Q377:Q378"/>
    <mergeCell ref="T392:T395"/>
    <mergeCell ref="Y392:Y394"/>
    <mergeCell ref="A393:A396"/>
    <mergeCell ref="K393:K394"/>
    <mergeCell ref="U393:U394"/>
    <mergeCell ref="A397:A398"/>
    <mergeCell ref="V388:V390"/>
    <mergeCell ref="W388:W390"/>
    <mergeCell ref="X388:X390"/>
    <mergeCell ref="Y388:Y390"/>
    <mergeCell ref="I391:I396"/>
    <mergeCell ref="S391:S396"/>
    <mergeCell ref="V391:V396"/>
    <mergeCell ref="W391:W396"/>
    <mergeCell ref="X391:X396"/>
    <mergeCell ref="J392:J395"/>
    <mergeCell ref="A387:K387"/>
    <mergeCell ref="L387:U387"/>
    <mergeCell ref="V387:Y387"/>
    <mergeCell ref="Z387:Z437"/>
    <mergeCell ref="I388:I390"/>
    <mergeCell ref="J388:J390"/>
    <mergeCell ref="K388:K390"/>
    <mergeCell ref="S388:S390"/>
    <mergeCell ref="T388:T390"/>
    <mergeCell ref="U388:U390"/>
    <mergeCell ref="D379:S379"/>
    <mergeCell ref="V379:Y379"/>
    <mergeCell ref="H380:N380"/>
    <mergeCell ref="V380:Y380"/>
    <mergeCell ref="J381:M381"/>
    <mergeCell ref="A386:Y386"/>
    <mergeCell ref="J405:J408"/>
    <mergeCell ref="T405:T408"/>
    <mergeCell ref="A406:A409"/>
    <mergeCell ref="K406:K407"/>
    <mergeCell ref="U406:U407"/>
    <mergeCell ref="V406:Y406"/>
    <mergeCell ref="V407:V409"/>
    <mergeCell ref="W407:W409"/>
    <mergeCell ref="X407:X409"/>
    <mergeCell ref="Y408:Y409"/>
    <mergeCell ref="V401:X401"/>
    <mergeCell ref="A403:B403"/>
    <mergeCell ref="V403:Y403"/>
    <mergeCell ref="A404:B404"/>
    <mergeCell ref="I404:I409"/>
    <mergeCell ref="S404:S409"/>
    <mergeCell ref="V404:V405"/>
    <mergeCell ref="W404:W405"/>
    <mergeCell ref="X404:X405"/>
    <mergeCell ref="Y404:Y405"/>
    <mergeCell ref="A399:Y399"/>
    <mergeCell ref="A400:K400"/>
    <mergeCell ref="L400:U400"/>
    <mergeCell ref="W400:X400"/>
    <mergeCell ref="I401:I403"/>
    <mergeCell ref="J401:J403"/>
    <mergeCell ref="K401:K403"/>
    <mergeCell ref="S401:S403"/>
    <mergeCell ref="T401:T403"/>
    <mergeCell ref="U401:U403"/>
    <mergeCell ref="X397:Y398"/>
    <mergeCell ref="I397:I398"/>
    <mergeCell ref="J397:J398"/>
    <mergeCell ref="K397:K398"/>
    <mergeCell ref="S397:S398"/>
    <mergeCell ref="T397:T398"/>
    <mergeCell ref="U397:U398"/>
    <mergeCell ref="V397:V398"/>
    <mergeCell ref="W397:W398"/>
    <mergeCell ref="A419:A422"/>
    <mergeCell ref="J419:J420"/>
    <mergeCell ref="K419:K420"/>
    <mergeCell ref="T419:T420"/>
    <mergeCell ref="U419:U420"/>
    <mergeCell ref="V419:Y419"/>
    <mergeCell ref="V420:V422"/>
    <mergeCell ref="W420:W422"/>
    <mergeCell ref="X420:X422"/>
    <mergeCell ref="Y421:Y422"/>
    <mergeCell ref="V416:Y416"/>
    <mergeCell ref="I417:I422"/>
    <mergeCell ref="S417:S422"/>
    <mergeCell ref="V417:V418"/>
    <mergeCell ref="W417:W418"/>
    <mergeCell ref="X417:X418"/>
    <mergeCell ref="Y417:Y418"/>
    <mergeCell ref="A413:K413"/>
    <mergeCell ref="L413:U413"/>
    <mergeCell ref="W413:X413"/>
    <mergeCell ref="I414:I416"/>
    <mergeCell ref="J414:J416"/>
    <mergeCell ref="K414:K416"/>
    <mergeCell ref="S414:S416"/>
    <mergeCell ref="T414:T416"/>
    <mergeCell ref="U414:U416"/>
    <mergeCell ref="V414:X414"/>
    <mergeCell ref="Y410:Y411"/>
    <mergeCell ref="A412:Y412"/>
    <mergeCell ref="A410:A411"/>
    <mergeCell ref="I410:I411"/>
    <mergeCell ref="J410:J411"/>
    <mergeCell ref="K410:K411"/>
    <mergeCell ref="S410:S411"/>
    <mergeCell ref="T410:T411"/>
    <mergeCell ref="U410:U411"/>
    <mergeCell ref="V410:V411"/>
    <mergeCell ref="W410:W411"/>
    <mergeCell ref="X410:X411"/>
    <mergeCell ref="J432:J433"/>
    <mergeCell ref="K432:K433"/>
    <mergeCell ref="T432:T433"/>
    <mergeCell ref="U432:U433"/>
    <mergeCell ref="V432:Y432"/>
    <mergeCell ref="V433:V435"/>
    <mergeCell ref="W433:W435"/>
    <mergeCell ref="X433:X435"/>
    <mergeCell ref="Y434:Y435"/>
    <mergeCell ref="A429:B429"/>
    <mergeCell ref="V429:Y429"/>
    <mergeCell ref="A430:B430"/>
    <mergeCell ref="I430:I435"/>
    <mergeCell ref="S430:S435"/>
    <mergeCell ref="V430:V431"/>
    <mergeCell ref="W430:W431"/>
    <mergeCell ref="X430:X431"/>
    <mergeCell ref="Y430:Y431"/>
    <mergeCell ref="A432:A435"/>
    <mergeCell ref="A426:K426"/>
    <mergeCell ref="L426:U426"/>
    <mergeCell ref="W426:X426"/>
    <mergeCell ref="I427:I429"/>
    <mergeCell ref="J427:J429"/>
    <mergeCell ref="K427:K429"/>
    <mergeCell ref="S427:S429"/>
    <mergeCell ref="T427:T429"/>
    <mergeCell ref="U427:U429"/>
    <mergeCell ref="V427:X427"/>
    <mergeCell ref="Y423:Y424"/>
    <mergeCell ref="A425:Y425"/>
    <mergeCell ref="A423:A424"/>
    <mergeCell ref="I423:I424"/>
    <mergeCell ref="J423:J424"/>
    <mergeCell ref="K423:K424"/>
    <mergeCell ref="S423:S424"/>
    <mergeCell ref="T423:T424"/>
    <mergeCell ref="U423:U424"/>
    <mergeCell ref="V423:V424"/>
    <mergeCell ref="W423:W424"/>
    <mergeCell ref="X423:X424"/>
    <mergeCell ref="V440:W441"/>
    <mergeCell ref="A441:B441"/>
    <mergeCell ref="C441:D441"/>
    <mergeCell ref="E441:F441"/>
    <mergeCell ref="G441:H441"/>
    <mergeCell ref="I441:L441"/>
    <mergeCell ref="M439:N441"/>
    <mergeCell ref="O439:P439"/>
    <mergeCell ref="R439:U439"/>
    <mergeCell ref="V439:W439"/>
    <mergeCell ref="C440:D440"/>
    <mergeCell ref="E440:F440"/>
    <mergeCell ref="G440:H440"/>
    <mergeCell ref="I440:L440"/>
    <mergeCell ref="O440:P441"/>
    <mergeCell ref="R440:U441"/>
    <mergeCell ref="Q440:Q441"/>
    <mergeCell ref="U436:U437"/>
    <mergeCell ref="V436:V437"/>
    <mergeCell ref="W436:W437"/>
    <mergeCell ref="X436:X437"/>
    <mergeCell ref="Y436:Y437"/>
    <mergeCell ref="A439:B440"/>
    <mergeCell ref="C439:D439"/>
    <mergeCell ref="E439:F439"/>
    <mergeCell ref="G439:H439"/>
    <mergeCell ref="I439:L439"/>
    <mergeCell ref="A436:A437"/>
    <mergeCell ref="I436:I437"/>
    <mergeCell ref="J436:J437"/>
    <mergeCell ref="K436:K437"/>
    <mergeCell ref="S436:S437"/>
    <mergeCell ref="T436:T437"/>
    <mergeCell ref="T455:T458"/>
    <mergeCell ref="Y455:Y457"/>
    <mergeCell ref="A456:A459"/>
    <mergeCell ref="K456:K457"/>
    <mergeCell ref="U456:U457"/>
    <mergeCell ref="A460:A461"/>
    <mergeCell ref="V451:V453"/>
    <mergeCell ref="W451:W453"/>
    <mergeCell ref="X451:X453"/>
    <mergeCell ref="Y451:Y453"/>
    <mergeCell ref="I454:I459"/>
    <mergeCell ref="S454:S459"/>
    <mergeCell ref="V454:V459"/>
    <mergeCell ref="W454:W459"/>
    <mergeCell ref="X454:X459"/>
    <mergeCell ref="J455:J458"/>
    <mergeCell ref="A450:K450"/>
    <mergeCell ref="L450:U450"/>
    <mergeCell ref="V450:Y450"/>
    <mergeCell ref="Z450:Z500"/>
    <mergeCell ref="I451:I453"/>
    <mergeCell ref="J451:J453"/>
    <mergeCell ref="K451:K453"/>
    <mergeCell ref="S451:S453"/>
    <mergeCell ref="T451:T453"/>
    <mergeCell ref="U451:U453"/>
    <mergeCell ref="D442:S442"/>
    <mergeCell ref="V442:Y442"/>
    <mergeCell ref="H443:N443"/>
    <mergeCell ref="V443:Y443"/>
    <mergeCell ref="J444:M444"/>
    <mergeCell ref="A449:Y449"/>
    <mergeCell ref="J468:J471"/>
    <mergeCell ref="T468:T471"/>
    <mergeCell ref="A469:A472"/>
    <mergeCell ref="K469:K470"/>
    <mergeCell ref="U469:U470"/>
    <mergeCell ref="V469:Y469"/>
    <mergeCell ref="V470:V472"/>
    <mergeCell ref="W470:W472"/>
    <mergeCell ref="X470:X472"/>
    <mergeCell ref="Y471:Y472"/>
    <mergeCell ref="V464:X464"/>
    <mergeCell ref="A466:B466"/>
    <mergeCell ref="V466:Y466"/>
    <mergeCell ref="A467:B467"/>
    <mergeCell ref="I467:I472"/>
    <mergeCell ref="S467:S472"/>
    <mergeCell ref="V467:V468"/>
    <mergeCell ref="W467:W468"/>
    <mergeCell ref="X467:X468"/>
    <mergeCell ref="Y467:Y468"/>
    <mergeCell ref="A462:Y462"/>
    <mergeCell ref="A463:K463"/>
    <mergeCell ref="L463:U463"/>
    <mergeCell ref="W463:X463"/>
    <mergeCell ref="I464:I466"/>
    <mergeCell ref="J464:J466"/>
    <mergeCell ref="K464:K466"/>
    <mergeCell ref="S464:S466"/>
    <mergeCell ref="T464:T466"/>
    <mergeCell ref="U464:U466"/>
    <mergeCell ref="X460:Y461"/>
    <mergeCell ref="I460:I461"/>
    <mergeCell ref="J460:J461"/>
    <mergeCell ref="K460:K461"/>
    <mergeCell ref="S460:S461"/>
    <mergeCell ref="T460:T461"/>
    <mergeCell ref="U460:U461"/>
    <mergeCell ref="V460:V461"/>
    <mergeCell ref="W460:W461"/>
    <mergeCell ref="A482:A485"/>
    <mergeCell ref="J482:J483"/>
    <mergeCell ref="K482:K483"/>
    <mergeCell ref="T482:T483"/>
    <mergeCell ref="U482:U483"/>
    <mergeCell ref="V482:Y482"/>
    <mergeCell ref="V483:V485"/>
    <mergeCell ref="W483:W485"/>
    <mergeCell ref="X483:X485"/>
    <mergeCell ref="Y484:Y485"/>
    <mergeCell ref="V479:Y479"/>
    <mergeCell ref="I480:I485"/>
    <mergeCell ref="S480:S485"/>
    <mergeCell ref="V480:V481"/>
    <mergeCell ref="W480:W481"/>
    <mergeCell ref="X480:X481"/>
    <mergeCell ref="Y480:Y481"/>
    <mergeCell ref="A476:K476"/>
    <mergeCell ref="L476:U476"/>
    <mergeCell ref="W476:X476"/>
    <mergeCell ref="I477:I479"/>
    <mergeCell ref="J477:J479"/>
    <mergeCell ref="K477:K479"/>
    <mergeCell ref="S477:S479"/>
    <mergeCell ref="T477:T479"/>
    <mergeCell ref="U477:U479"/>
    <mergeCell ref="V477:X477"/>
    <mergeCell ref="Y473:Y474"/>
    <mergeCell ref="A475:Y475"/>
    <mergeCell ref="A473:A474"/>
    <mergeCell ref="I473:I474"/>
    <mergeCell ref="J473:J474"/>
    <mergeCell ref="K473:K474"/>
    <mergeCell ref="S473:S474"/>
    <mergeCell ref="T473:T474"/>
    <mergeCell ref="U473:U474"/>
    <mergeCell ref="V473:V474"/>
    <mergeCell ref="W473:W474"/>
    <mergeCell ref="X473:X474"/>
    <mergeCell ref="J495:J496"/>
    <mergeCell ref="K495:K496"/>
    <mergeCell ref="T495:T496"/>
    <mergeCell ref="U495:U496"/>
    <mergeCell ref="V495:Y495"/>
    <mergeCell ref="V496:V498"/>
    <mergeCell ref="W496:W498"/>
    <mergeCell ref="X496:X498"/>
    <mergeCell ref="Y497:Y498"/>
    <mergeCell ref="A492:B492"/>
    <mergeCell ref="V492:Y492"/>
    <mergeCell ref="A493:B493"/>
    <mergeCell ref="I493:I498"/>
    <mergeCell ref="S493:S498"/>
    <mergeCell ref="V493:V494"/>
    <mergeCell ref="W493:W494"/>
    <mergeCell ref="X493:X494"/>
    <mergeCell ref="Y493:Y494"/>
    <mergeCell ref="A495:A498"/>
    <mergeCell ref="A489:K489"/>
    <mergeCell ref="L489:U489"/>
    <mergeCell ref="W489:X489"/>
    <mergeCell ref="I490:I492"/>
    <mergeCell ref="J490:J492"/>
    <mergeCell ref="K490:K492"/>
    <mergeCell ref="S490:S492"/>
    <mergeCell ref="T490:T492"/>
    <mergeCell ref="U490:U492"/>
    <mergeCell ref="V490:X490"/>
    <mergeCell ref="Y486:Y487"/>
    <mergeCell ref="A488:Y488"/>
    <mergeCell ref="A486:A487"/>
    <mergeCell ref="I486:I487"/>
    <mergeCell ref="J486:J487"/>
    <mergeCell ref="K486:K487"/>
    <mergeCell ref="S486:S487"/>
    <mergeCell ref="T486:T487"/>
    <mergeCell ref="U486:U487"/>
    <mergeCell ref="V486:V487"/>
    <mergeCell ref="W486:W487"/>
    <mergeCell ref="X486:X487"/>
    <mergeCell ref="V503:W504"/>
    <mergeCell ref="A504:B504"/>
    <mergeCell ref="C504:D504"/>
    <mergeCell ref="E504:F504"/>
    <mergeCell ref="G504:H504"/>
    <mergeCell ref="I504:L504"/>
    <mergeCell ref="M502:N504"/>
    <mergeCell ref="O502:P502"/>
    <mergeCell ref="R502:U502"/>
    <mergeCell ref="V502:W502"/>
    <mergeCell ref="C503:D503"/>
    <mergeCell ref="E503:F503"/>
    <mergeCell ref="G503:H503"/>
    <mergeCell ref="I503:L503"/>
    <mergeCell ref="O503:P504"/>
    <mergeCell ref="R503:U504"/>
    <mergeCell ref="Q503:Q504"/>
    <mergeCell ref="U499:U500"/>
    <mergeCell ref="V499:V500"/>
    <mergeCell ref="W499:W500"/>
    <mergeCell ref="X499:X500"/>
    <mergeCell ref="Y499:Y500"/>
    <mergeCell ref="A502:B503"/>
    <mergeCell ref="C502:D502"/>
    <mergeCell ref="E502:F502"/>
    <mergeCell ref="G502:H502"/>
    <mergeCell ref="I502:L502"/>
    <mergeCell ref="A499:A500"/>
    <mergeCell ref="I499:I500"/>
    <mergeCell ref="J499:J500"/>
    <mergeCell ref="K499:K500"/>
    <mergeCell ref="S499:S500"/>
    <mergeCell ref="T499:T500"/>
    <mergeCell ref="T518:T521"/>
    <mergeCell ref="Y518:Y520"/>
    <mergeCell ref="A519:A522"/>
    <mergeCell ref="K519:K520"/>
    <mergeCell ref="U519:U520"/>
    <mergeCell ref="A523:A524"/>
    <mergeCell ref="V514:V516"/>
    <mergeCell ref="W514:W516"/>
    <mergeCell ref="X514:X516"/>
    <mergeCell ref="Y514:Y516"/>
    <mergeCell ref="I517:I522"/>
    <mergeCell ref="S517:S522"/>
    <mergeCell ref="V517:V522"/>
    <mergeCell ref="W517:W522"/>
    <mergeCell ref="X517:X522"/>
    <mergeCell ref="J518:J521"/>
    <mergeCell ref="A513:K513"/>
    <mergeCell ref="L513:U513"/>
    <mergeCell ref="V513:Y513"/>
    <mergeCell ref="Z513:Z563"/>
    <mergeCell ref="I514:I516"/>
    <mergeCell ref="J514:J516"/>
    <mergeCell ref="K514:K516"/>
    <mergeCell ref="S514:S516"/>
    <mergeCell ref="T514:T516"/>
    <mergeCell ref="U514:U516"/>
    <mergeCell ref="D505:S505"/>
    <mergeCell ref="V505:Y505"/>
    <mergeCell ref="H506:N506"/>
    <mergeCell ref="V506:Y506"/>
    <mergeCell ref="J507:M507"/>
    <mergeCell ref="A512:Y512"/>
    <mergeCell ref="J531:J534"/>
    <mergeCell ref="T531:T534"/>
    <mergeCell ref="A532:A535"/>
    <mergeCell ref="K532:K533"/>
    <mergeCell ref="U532:U533"/>
    <mergeCell ref="V532:Y532"/>
    <mergeCell ref="V533:V535"/>
    <mergeCell ref="W533:W535"/>
    <mergeCell ref="X533:X535"/>
    <mergeCell ref="Y534:Y535"/>
    <mergeCell ref="V527:X527"/>
    <mergeCell ref="A529:B529"/>
    <mergeCell ref="V529:Y529"/>
    <mergeCell ref="A530:B530"/>
    <mergeCell ref="I530:I535"/>
    <mergeCell ref="S530:S535"/>
    <mergeCell ref="V530:V531"/>
    <mergeCell ref="W530:W531"/>
    <mergeCell ref="X530:X531"/>
    <mergeCell ref="Y530:Y531"/>
    <mergeCell ref="A525:Y525"/>
    <mergeCell ref="A526:K526"/>
    <mergeCell ref="L526:U526"/>
    <mergeCell ref="W526:X526"/>
    <mergeCell ref="I527:I529"/>
    <mergeCell ref="J527:J529"/>
    <mergeCell ref="K527:K529"/>
    <mergeCell ref="S527:S529"/>
    <mergeCell ref="T527:T529"/>
    <mergeCell ref="U527:U529"/>
    <mergeCell ref="X523:Y524"/>
    <mergeCell ref="I523:I524"/>
    <mergeCell ref="J523:J524"/>
    <mergeCell ref="K523:K524"/>
    <mergeCell ref="S523:S524"/>
    <mergeCell ref="T523:T524"/>
    <mergeCell ref="U523:U524"/>
    <mergeCell ref="V523:V524"/>
    <mergeCell ref="W523:W524"/>
    <mergeCell ref="A545:A548"/>
    <mergeCell ref="J545:J546"/>
    <mergeCell ref="K545:K546"/>
    <mergeCell ref="T545:T546"/>
    <mergeCell ref="U545:U546"/>
    <mergeCell ref="V545:Y545"/>
    <mergeCell ref="V546:V548"/>
    <mergeCell ref="W546:W548"/>
    <mergeCell ref="X546:X548"/>
    <mergeCell ref="Y547:Y548"/>
    <mergeCell ref="V542:Y542"/>
    <mergeCell ref="I543:I548"/>
    <mergeCell ref="S543:S548"/>
    <mergeCell ref="V543:V544"/>
    <mergeCell ref="W543:W544"/>
    <mergeCell ref="X543:X544"/>
    <mergeCell ref="Y543:Y544"/>
    <mergeCell ref="A539:K539"/>
    <mergeCell ref="L539:U539"/>
    <mergeCell ref="W539:X539"/>
    <mergeCell ref="I540:I542"/>
    <mergeCell ref="J540:J542"/>
    <mergeCell ref="K540:K542"/>
    <mergeCell ref="S540:S542"/>
    <mergeCell ref="T540:T542"/>
    <mergeCell ref="U540:U542"/>
    <mergeCell ref="V540:X540"/>
    <mergeCell ref="Y536:Y537"/>
    <mergeCell ref="A538:Y538"/>
    <mergeCell ref="A536:A537"/>
    <mergeCell ref="I536:I537"/>
    <mergeCell ref="J536:J537"/>
    <mergeCell ref="K536:K537"/>
    <mergeCell ref="S536:S537"/>
    <mergeCell ref="T536:T537"/>
    <mergeCell ref="U536:U537"/>
    <mergeCell ref="V536:V537"/>
    <mergeCell ref="W536:W537"/>
    <mergeCell ref="X536:X537"/>
    <mergeCell ref="J558:J559"/>
    <mergeCell ref="K558:K559"/>
    <mergeCell ref="T558:T559"/>
    <mergeCell ref="U558:U559"/>
    <mergeCell ref="V558:Y558"/>
    <mergeCell ref="V559:V561"/>
    <mergeCell ref="W559:W561"/>
    <mergeCell ref="X559:X561"/>
    <mergeCell ref="Y560:Y561"/>
    <mergeCell ref="A555:B555"/>
    <mergeCell ref="V555:Y555"/>
    <mergeCell ref="A556:B556"/>
    <mergeCell ref="I556:I561"/>
    <mergeCell ref="S556:S561"/>
    <mergeCell ref="V556:V557"/>
    <mergeCell ref="W556:W557"/>
    <mergeCell ref="X556:X557"/>
    <mergeCell ref="Y556:Y557"/>
    <mergeCell ref="A558:A561"/>
    <mergeCell ref="A552:K552"/>
    <mergeCell ref="L552:U552"/>
    <mergeCell ref="W552:X552"/>
    <mergeCell ref="I553:I555"/>
    <mergeCell ref="J553:J555"/>
    <mergeCell ref="K553:K555"/>
    <mergeCell ref="S553:S555"/>
    <mergeCell ref="T553:T555"/>
    <mergeCell ref="U553:U555"/>
    <mergeCell ref="V553:X553"/>
    <mergeCell ref="Y549:Y550"/>
    <mergeCell ref="A551:Y551"/>
    <mergeCell ref="A549:A550"/>
    <mergeCell ref="I549:I550"/>
    <mergeCell ref="J549:J550"/>
    <mergeCell ref="K549:K550"/>
    <mergeCell ref="S549:S550"/>
    <mergeCell ref="T549:T550"/>
    <mergeCell ref="U549:U550"/>
    <mergeCell ref="V549:V550"/>
    <mergeCell ref="W549:W550"/>
    <mergeCell ref="X549:X550"/>
    <mergeCell ref="V566:W567"/>
    <mergeCell ref="A567:B567"/>
    <mergeCell ref="C567:D567"/>
    <mergeCell ref="E567:F567"/>
    <mergeCell ref="G567:H567"/>
    <mergeCell ref="I567:L567"/>
    <mergeCell ref="M565:N567"/>
    <mergeCell ref="O565:P565"/>
    <mergeCell ref="R565:U565"/>
    <mergeCell ref="V565:W565"/>
    <mergeCell ref="C566:D566"/>
    <mergeCell ref="E566:F566"/>
    <mergeCell ref="G566:H566"/>
    <mergeCell ref="I566:L566"/>
    <mergeCell ref="O566:P567"/>
    <mergeCell ref="R566:U567"/>
    <mergeCell ref="Q566:Q567"/>
    <mergeCell ref="U562:U563"/>
    <mergeCell ref="V562:V563"/>
    <mergeCell ref="W562:W563"/>
    <mergeCell ref="X562:X563"/>
    <mergeCell ref="Y562:Y563"/>
    <mergeCell ref="A565:B566"/>
    <mergeCell ref="C565:D565"/>
    <mergeCell ref="E565:F565"/>
    <mergeCell ref="G565:H565"/>
    <mergeCell ref="I565:L565"/>
    <mergeCell ref="A562:A563"/>
    <mergeCell ref="I562:I563"/>
    <mergeCell ref="J562:J563"/>
    <mergeCell ref="K562:K563"/>
    <mergeCell ref="S562:S563"/>
    <mergeCell ref="T562:T563"/>
    <mergeCell ref="T581:T584"/>
    <mergeCell ref="Y581:Y583"/>
    <mergeCell ref="A582:A585"/>
    <mergeCell ref="K582:K583"/>
    <mergeCell ref="U582:U583"/>
    <mergeCell ref="A586:A587"/>
    <mergeCell ref="V577:V579"/>
    <mergeCell ref="W577:W579"/>
    <mergeCell ref="X577:X579"/>
    <mergeCell ref="Y577:Y579"/>
    <mergeCell ref="I580:I585"/>
    <mergeCell ref="S580:S585"/>
    <mergeCell ref="V580:V585"/>
    <mergeCell ref="W580:W585"/>
    <mergeCell ref="X580:X585"/>
    <mergeCell ref="J581:J584"/>
    <mergeCell ref="A576:K576"/>
    <mergeCell ref="L576:U576"/>
    <mergeCell ref="V576:Y576"/>
    <mergeCell ref="Z576:Z626"/>
    <mergeCell ref="I577:I579"/>
    <mergeCell ref="J577:J579"/>
    <mergeCell ref="K577:K579"/>
    <mergeCell ref="S577:S579"/>
    <mergeCell ref="T577:T579"/>
    <mergeCell ref="U577:U579"/>
    <mergeCell ref="D568:S568"/>
    <mergeCell ref="V568:Y568"/>
    <mergeCell ref="H569:N569"/>
    <mergeCell ref="V569:Y569"/>
    <mergeCell ref="J570:M570"/>
    <mergeCell ref="A575:Y575"/>
    <mergeCell ref="J594:J597"/>
    <mergeCell ref="T594:T597"/>
    <mergeCell ref="A595:A598"/>
    <mergeCell ref="K595:K596"/>
    <mergeCell ref="U595:U596"/>
    <mergeCell ref="V595:Y595"/>
    <mergeCell ref="V596:V598"/>
    <mergeCell ref="W596:W598"/>
    <mergeCell ref="X596:X598"/>
    <mergeCell ref="Y597:Y598"/>
    <mergeCell ref="V590:X590"/>
    <mergeCell ref="A592:B592"/>
    <mergeCell ref="V592:Y592"/>
    <mergeCell ref="A593:B593"/>
    <mergeCell ref="I593:I598"/>
    <mergeCell ref="S593:S598"/>
    <mergeCell ref="V593:V594"/>
    <mergeCell ref="W593:W594"/>
    <mergeCell ref="X593:X594"/>
    <mergeCell ref="Y593:Y594"/>
    <mergeCell ref="A588:Y588"/>
    <mergeCell ref="A589:K589"/>
    <mergeCell ref="L589:U589"/>
    <mergeCell ref="W589:X589"/>
    <mergeCell ref="I590:I592"/>
    <mergeCell ref="J590:J592"/>
    <mergeCell ref="K590:K592"/>
    <mergeCell ref="S590:S592"/>
    <mergeCell ref="T590:T592"/>
    <mergeCell ref="U590:U592"/>
    <mergeCell ref="X586:Y587"/>
    <mergeCell ref="I586:I587"/>
    <mergeCell ref="J586:J587"/>
    <mergeCell ref="K586:K587"/>
    <mergeCell ref="S586:S587"/>
    <mergeCell ref="T586:T587"/>
    <mergeCell ref="U586:U587"/>
    <mergeCell ref="V586:V587"/>
    <mergeCell ref="W586:W587"/>
    <mergeCell ref="A608:A611"/>
    <mergeCell ref="J608:J609"/>
    <mergeCell ref="K608:K609"/>
    <mergeCell ref="T608:T609"/>
    <mergeCell ref="U608:U609"/>
    <mergeCell ref="V608:Y608"/>
    <mergeCell ref="V609:V611"/>
    <mergeCell ref="W609:W611"/>
    <mergeCell ref="X609:X611"/>
    <mergeCell ref="Y610:Y611"/>
    <mergeCell ref="V605:Y605"/>
    <mergeCell ref="I606:I611"/>
    <mergeCell ref="S606:S611"/>
    <mergeCell ref="V606:V607"/>
    <mergeCell ref="W606:W607"/>
    <mergeCell ref="X606:X607"/>
    <mergeCell ref="Y606:Y607"/>
    <mergeCell ref="A602:K602"/>
    <mergeCell ref="L602:U602"/>
    <mergeCell ref="W602:X602"/>
    <mergeCell ref="I603:I605"/>
    <mergeCell ref="J603:J605"/>
    <mergeCell ref="K603:K605"/>
    <mergeCell ref="S603:S605"/>
    <mergeCell ref="T603:T605"/>
    <mergeCell ref="U603:U605"/>
    <mergeCell ref="V603:X603"/>
    <mergeCell ref="Y599:Y600"/>
    <mergeCell ref="A601:Y601"/>
    <mergeCell ref="A599:A600"/>
    <mergeCell ref="I599:I600"/>
    <mergeCell ref="J599:J600"/>
    <mergeCell ref="K599:K600"/>
    <mergeCell ref="S599:S600"/>
    <mergeCell ref="T599:T600"/>
    <mergeCell ref="U599:U600"/>
    <mergeCell ref="V599:V600"/>
    <mergeCell ref="W599:W600"/>
    <mergeCell ref="X599:X600"/>
    <mergeCell ref="J621:J622"/>
    <mergeCell ref="K621:K622"/>
    <mergeCell ref="T621:T622"/>
    <mergeCell ref="U621:U622"/>
    <mergeCell ref="V621:Y621"/>
    <mergeCell ref="V622:V624"/>
    <mergeCell ref="W622:W624"/>
    <mergeCell ref="X622:X624"/>
    <mergeCell ref="Y623:Y624"/>
    <mergeCell ref="A618:B618"/>
    <mergeCell ref="V618:Y618"/>
    <mergeCell ref="A619:B619"/>
    <mergeCell ref="I619:I624"/>
    <mergeCell ref="S619:S624"/>
    <mergeCell ref="V619:V620"/>
    <mergeCell ref="W619:W620"/>
    <mergeCell ref="X619:X620"/>
    <mergeCell ref="Y619:Y620"/>
    <mergeCell ref="A621:A624"/>
    <mergeCell ref="A615:K615"/>
    <mergeCell ref="L615:U615"/>
    <mergeCell ref="W615:X615"/>
    <mergeCell ref="I616:I618"/>
    <mergeCell ref="J616:J618"/>
    <mergeCell ref="K616:K618"/>
    <mergeCell ref="S616:S618"/>
    <mergeCell ref="T616:T618"/>
    <mergeCell ref="U616:U618"/>
    <mergeCell ref="V616:X616"/>
    <mergeCell ref="Y612:Y613"/>
    <mergeCell ref="A614:Y614"/>
    <mergeCell ref="A612:A613"/>
    <mergeCell ref="I612:I613"/>
    <mergeCell ref="J612:J613"/>
    <mergeCell ref="K612:K613"/>
    <mergeCell ref="S612:S613"/>
    <mergeCell ref="T612:T613"/>
    <mergeCell ref="U612:U613"/>
    <mergeCell ref="V612:V613"/>
    <mergeCell ref="W612:W613"/>
    <mergeCell ref="X612:X613"/>
    <mergeCell ref="V629:W630"/>
    <mergeCell ref="A630:B630"/>
    <mergeCell ref="C630:D630"/>
    <mergeCell ref="E630:F630"/>
    <mergeCell ref="G630:H630"/>
    <mergeCell ref="I630:L630"/>
    <mergeCell ref="M628:N630"/>
    <mergeCell ref="O628:P628"/>
    <mergeCell ref="R628:U628"/>
    <mergeCell ref="V628:W628"/>
    <mergeCell ref="C629:D629"/>
    <mergeCell ref="E629:F629"/>
    <mergeCell ref="G629:H629"/>
    <mergeCell ref="I629:L629"/>
    <mergeCell ref="O629:P630"/>
    <mergeCell ref="R629:U630"/>
    <mergeCell ref="Q629:Q630"/>
    <mergeCell ref="U625:U626"/>
    <mergeCell ref="V625:V626"/>
    <mergeCell ref="W625:W626"/>
    <mergeCell ref="X625:X626"/>
    <mergeCell ref="Y625:Y626"/>
    <mergeCell ref="A628:B629"/>
    <mergeCell ref="C628:D628"/>
    <mergeCell ref="E628:F628"/>
    <mergeCell ref="G628:H628"/>
    <mergeCell ref="I628:L628"/>
    <mergeCell ref="A625:A626"/>
    <mergeCell ref="I625:I626"/>
    <mergeCell ref="J625:J626"/>
    <mergeCell ref="K625:K626"/>
    <mergeCell ref="S625:S626"/>
    <mergeCell ref="T625:T626"/>
    <mergeCell ref="T644:T647"/>
    <mergeCell ref="Y644:Y646"/>
    <mergeCell ref="A645:A648"/>
    <mergeCell ref="K645:K646"/>
    <mergeCell ref="U645:U646"/>
    <mergeCell ref="A649:A650"/>
    <mergeCell ref="V640:V642"/>
    <mergeCell ref="W640:W642"/>
    <mergeCell ref="X640:X642"/>
    <mergeCell ref="Y640:Y642"/>
    <mergeCell ref="I643:I648"/>
    <mergeCell ref="S643:S648"/>
    <mergeCell ref="V643:V648"/>
    <mergeCell ref="W643:W648"/>
    <mergeCell ref="X643:X648"/>
    <mergeCell ref="J644:J647"/>
    <mergeCell ref="A639:K639"/>
    <mergeCell ref="L639:U639"/>
    <mergeCell ref="V639:Y639"/>
    <mergeCell ref="Z639:Z689"/>
    <mergeCell ref="I640:I642"/>
    <mergeCell ref="J640:J642"/>
    <mergeCell ref="K640:K642"/>
    <mergeCell ref="S640:S642"/>
    <mergeCell ref="T640:T642"/>
    <mergeCell ref="U640:U642"/>
    <mergeCell ref="D631:S631"/>
    <mergeCell ref="V631:Y631"/>
    <mergeCell ref="H632:N632"/>
    <mergeCell ref="V632:Y632"/>
    <mergeCell ref="J633:M633"/>
    <mergeCell ref="A638:Y638"/>
    <mergeCell ref="J657:J660"/>
    <mergeCell ref="T657:T660"/>
    <mergeCell ref="A658:A661"/>
    <mergeCell ref="K658:K659"/>
    <mergeCell ref="U658:U659"/>
    <mergeCell ref="V658:Y658"/>
    <mergeCell ref="V659:V661"/>
    <mergeCell ref="W659:W661"/>
    <mergeCell ref="X659:X661"/>
    <mergeCell ref="Y660:Y661"/>
    <mergeCell ref="V653:X653"/>
    <mergeCell ref="A655:B655"/>
    <mergeCell ref="V655:Y655"/>
    <mergeCell ref="A656:B656"/>
    <mergeCell ref="I656:I661"/>
    <mergeCell ref="S656:S661"/>
    <mergeCell ref="V656:V657"/>
    <mergeCell ref="W656:W657"/>
    <mergeCell ref="X656:X657"/>
    <mergeCell ref="Y656:Y657"/>
    <mergeCell ref="A651:Y651"/>
    <mergeCell ref="A652:K652"/>
    <mergeCell ref="L652:U652"/>
    <mergeCell ref="W652:X652"/>
    <mergeCell ref="I653:I655"/>
    <mergeCell ref="J653:J655"/>
    <mergeCell ref="K653:K655"/>
    <mergeCell ref="S653:S655"/>
    <mergeCell ref="T653:T655"/>
    <mergeCell ref="U653:U655"/>
    <mergeCell ref="X649:Y650"/>
    <mergeCell ref="I649:I650"/>
    <mergeCell ref="J649:J650"/>
    <mergeCell ref="K649:K650"/>
    <mergeCell ref="S649:S650"/>
    <mergeCell ref="T649:T650"/>
    <mergeCell ref="U649:U650"/>
    <mergeCell ref="V649:V650"/>
    <mergeCell ref="W649:W650"/>
    <mergeCell ref="A671:A674"/>
    <mergeCell ref="J671:J672"/>
    <mergeCell ref="K671:K672"/>
    <mergeCell ref="T671:T672"/>
    <mergeCell ref="U671:U672"/>
    <mergeCell ref="V671:Y671"/>
    <mergeCell ref="V672:V674"/>
    <mergeCell ref="W672:W674"/>
    <mergeCell ref="X672:X674"/>
    <mergeCell ref="Y673:Y674"/>
    <mergeCell ref="V668:Y668"/>
    <mergeCell ref="I669:I674"/>
    <mergeCell ref="S669:S674"/>
    <mergeCell ref="V669:V670"/>
    <mergeCell ref="W669:W670"/>
    <mergeCell ref="X669:X670"/>
    <mergeCell ref="Y669:Y670"/>
    <mergeCell ref="A665:K665"/>
    <mergeCell ref="L665:U665"/>
    <mergeCell ref="W665:X665"/>
    <mergeCell ref="I666:I668"/>
    <mergeCell ref="J666:J668"/>
    <mergeCell ref="K666:K668"/>
    <mergeCell ref="S666:S668"/>
    <mergeCell ref="T666:T668"/>
    <mergeCell ref="U666:U668"/>
    <mergeCell ref="V666:X666"/>
    <mergeCell ref="Y662:Y663"/>
    <mergeCell ref="A664:Y664"/>
    <mergeCell ref="A662:A663"/>
    <mergeCell ref="I662:I663"/>
    <mergeCell ref="J662:J663"/>
    <mergeCell ref="K662:K663"/>
    <mergeCell ref="S662:S663"/>
    <mergeCell ref="T662:T663"/>
    <mergeCell ref="U662:U663"/>
    <mergeCell ref="V662:V663"/>
    <mergeCell ref="W662:W663"/>
    <mergeCell ref="X662:X663"/>
    <mergeCell ref="J684:J685"/>
    <mergeCell ref="K684:K685"/>
    <mergeCell ref="T684:T685"/>
    <mergeCell ref="U684:U685"/>
    <mergeCell ref="V684:Y684"/>
    <mergeCell ref="V685:V687"/>
    <mergeCell ref="W685:W687"/>
    <mergeCell ref="X685:X687"/>
    <mergeCell ref="Y686:Y687"/>
    <mergeCell ref="A681:B681"/>
    <mergeCell ref="V681:Y681"/>
    <mergeCell ref="A682:B682"/>
    <mergeCell ref="I682:I687"/>
    <mergeCell ref="S682:S687"/>
    <mergeCell ref="V682:V683"/>
    <mergeCell ref="W682:W683"/>
    <mergeCell ref="X682:X683"/>
    <mergeCell ref="Y682:Y683"/>
    <mergeCell ref="A684:A687"/>
    <mergeCell ref="A678:K678"/>
    <mergeCell ref="L678:U678"/>
    <mergeCell ref="W678:X678"/>
    <mergeCell ref="I679:I681"/>
    <mergeCell ref="J679:J681"/>
    <mergeCell ref="K679:K681"/>
    <mergeCell ref="S679:S681"/>
    <mergeCell ref="T679:T681"/>
    <mergeCell ref="U679:U681"/>
    <mergeCell ref="V679:X679"/>
    <mergeCell ref="Y675:Y676"/>
    <mergeCell ref="A677:Y677"/>
    <mergeCell ref="A675:A676"/>
    <mergeCell ref="I675:I676"/>
    <mergeCell ref="J675:J676"/>
    <mergeCell ref="K675:K676"/>
    <mergeCell ref="S675:S676"/>
    <mergeCell ref="T675:T676"/>
    <mergeCell ref="U675:U676"/>
    <mergeCell ref="V675:V676"/>
    <mergeCell ref="W675:W676"/>
    <mergeCell ref="X675:X676"/>
    <mergeCell ref="V692:W693"/>
    <mergeCell ref="A693:B693"/>
    <mergeCell ref="C693:D693"/>
    <mergeCell ref="E693:F693"/>
    <mergeCell ref="G693:H693"/>
    <mergeCell ref="I693:L693"/>
    <mergeCell ref="M691:N693"/>
    <mergeCell ref="O691:P691"/>
    <mergeCell ref="R691:U691"/>
    <mergeCell ref="V691:W691"/>
    <mergeCell ref="C692:D692"/>
    <mergeCell ref="E692:F692"/>
    <mergeCell ref="G692:H692"/>
    <mergeCell ref="I692:L692"/>
    <mergeCell ref="O692:P693"/>
    <mergeCell ref="R692:U693"/>
    <mergeCell ref="Q692:Q693"/>
    <mergeCell ref="U688:U689"/>
    <mergeCell ref="V688:V689"/>
    <mergeCell ref="W688:W689"/>
    <mergeCell ref="X688:X689"/>
    <mergeCell ref="Y688:Y689"/>
    <mergeCell ref="A691:B692"/>
    <mergeCell ref="C691:D691"/>
    <mergeCell ref="E691:F691"/>
    <mergeCell ref="G691:H691"/>
    <mergeCell ref="I691:L691"/>
    <mergeCell ref="A688:A689"/>
    <mergeCell ref="I688:I689"/>
    <mergeCell ref="J688:J689"/>
    <mergeCell ref="K688:K689"/>
    <mergeCell ref="S688:S689"/>
    <mergeCell ref="T688:T689"/>
    <mergeCell ref="T707:T710"/>
    <mergeCell ref="Y707:Y709"/>
    <mergeCell ref="A708:A711"/>
    <mergeCell ref="K708:K709"/>
    <mergeCell ref="U708:U709"/>
    <mergeCell ref="A712:A713"/>
    <mergeCell ref="V703:V705"/>
    <mergeCell ref="W703:W705"/>
    <mergeCell ref="X703:X705"/>
    <mergeCell ref="Y703:Y705"/>
    <mergeCell ref="I706:I711"/>
    <mergeCell ref="S706:S711"/>
    <mergeCell ref="V706:V711"/>
    <mergeCell ref="W706:W711"/>
    <mergeCell ref="X706:X711"/>
    <mergeCell ref="J707:J710"/>
    <mergeCell ref="A702:K702"/>
    <mergeCell ref="L702:U702"/>
    <mergeCell ref="V702:Y702"/>
    <mergeCell ref="Z702:Z752"/>
    <mergeCell ref="I703:I705"/>
    <mergeCell ref="J703:J705"/>
    <mergeCell ref="K703:K705"/>
    <mergeCell ref="S703:S705"/>
    <mergeCell ref="T703:T705"/>
    <mergeCell ref="U703:U705"/>
    <mergeCell ref="D694:S694"/>
    <mergeCell ref="V694:Y694"/>
    <mergeCell ref="H695:N695"/>
    <mergeCell ref="V695:Y695"/>
    <mergeCell ref="J696:M696"/>
    <mergeCell ref="A701:Y701"/>
    <mergeCell ref="J720:J723"/>
    <mergeCell ref="T720:T723"/>
    <mergeCell ref="A721:A724"/>
    <mergeCell ref="K721:K722"/>
    <mergeCell ref="U721:U722"/>
    <mergeCell ref="V721:Y721"/>
    <mergeCell ref="V722:V724"/>
    <mergeCell ref="W722:W724"/>
    <mergeCell ref="X722:X724"/>
    <mergeCell ref="Y723:Y724"/>
    <mergeCell ref="V716:X716"/>
    <mergeCell ref="A718:B718"/>
    <mergeCell ref="V718:Y718"/>
    <mergeCell ref="A719:B719"/>
    <mergeCell ref="I719:I724"/>
    <mergeCell ref="S719:S724"/>
    <mergeCell ref="V719:V720"/>
    <mergeCell ref="W719:W720"/>
    <mergeCell ref="X719:X720"/>
    <mergeCell ref="Y719:Y720"/>
    <mergeCell ref="A714:Y714"/>
    <mergeCell ref="A715:K715"/>
    <mergeCell ref="L715:U715"/>
    <mergeCell ref="W715:X715"/>
    <mergeCell ref="I716:I718"/>
    <mergeCell ref="J716:J718"/>
    <mergeCell ref="K716:K718"/>
    <mergeCell ref="S716:S718"/>
    <mergeCell ref="T716:T718"/>
    <mergeCell ref="U716:U718"/>
    <mergeCell ref="X712:Y713"/>
    <mergeCell ref="I712:I713"/>
    <mergeCell ref="J712:J713"/>
    <mergeCell ref="K712:K713"/>
    <mergeCell ref="S712:S713"/>
    <mergeCell ref="T712:T713"/>
    <mergeCell ref="U712:U713"/>
    <mergeCell ref="V712:V713"/>
    <mergeCell ref="W712:W713"/>
    <mergeCell ref="A734:A737"/>
    <mergeCell ref="J734:J735"/>
    <mergeCell ref="K734:K735"/>
    <mergeCell ref="T734:T735"/>
    <mergeCell ref="U734:U735"/>
    <mergeCell ref="V734:Y734"/>
    <mergeCell ref="V735:V737"/>
    <mergeCell ref="W735:W737"/>
    <mergeCell ref="X735:X737"/>
    <mergeCell ref="Y736:Y737"/>
    <mergeCell ref="V731:Y731"/>
    <mergeCell ref="I732:I737"/>
    <mergeCell ref="S732:S737"/>
    <mergeCell ref="V732:V733"/>
    <mergeCell ref="W732:W733"/>
    <mergeCell ref="X732:X733"/>
    <mergeCell ref="Y732:Y733"/>
    <mergeCell ref="A728:K728"/>
    <mergeCell ref="L728:U728"/>
    <mergeCell ref="W728:X728"/>
    <mergeCell ref="I729:I731"/>
    <mergeCell ref="J729:J731"/>
    <mergeCell ref="K729:K731"/>
    <mergeCell ref="S729:S731"/>
    <mergeCell ref="T729:T731"/>
    <mergeCell ref="U729:U731"/>
    <mergeCell ref="V729:X729"/>
    <mergeCell ref="Y725:Y726"/>
    <mergeCell ref="A727:Y727"/>
    <mergeCell ref="A725:A726"/>
    <mergeCell ref="I725:I726"/>
    <mergeCell ref="J725:J726"/>
    <mergeCell ref="K725:K726"/>
    <mergeCell ref="S725:S726"/>
    <mergeCell ref="T725:T726"/>
    <mergeCell ref="U725:U726"/>
    <mergeCell ref="V725:V726"/>
    <mergeCell ref="W725:W726"/>
    <mergeCell ref="X725:X726"/>
    <mergeCell ref="J747:J748"/>
    <mergeCell ref="K747:K748"/>
    <mergeCell ref="T747:T748"/>
    <mergeCell ref="U747:U748"/>
    <mergeCell ref="V747:Y747"/>
    <mergeCell ref="V748:V750"/>
    <mergeCell ref="W748:W750"/>
    <mergeCell ref="X748:X750"/>
    <mergeCell ref="Y749:Y750"/>
    <mergeCell ref="A744:B744"/>
    <mergeCell ref="V744:Y744"/>
    <mergeCell ref="A745:B745"/>
    <mergeCell ref="I745:I750"/>
    <mergeCell ref="S745:S750"/>
    <mergeCell ref="V745:V746"/>
    <mergeCell ref="W745:W746"/>
    <mergeCell ref="X745:X746"/>
    <mergeCell ref="Y745:Y746"/>
    <mergeCell ref="A747:A750"/>
    <mergeCell ref="A741:K741"/>
    <mergeCell ref="L741:U741"/>
    <mergeCell ref="W741:X741"/>
    <mergeCell ref="I742:I744"/>
    <mergeCell ref="J742:J744"/>
    <mergeCell ref="K742:K744"/>
    <mergeCell ref="S742:S744"/>
    <mergeCell ref="T742:T744"/>
    <mergeCell ref="U742:U744"/>
    <mergeCell ref="V742:X742"/>
    <mergeCell ref="Y738:Y739"/>
    <mergeCell ref="A740:Y740"/>
    <mergeCell ref="A738:A739"/>
    <mergeCell ref="I738:I739"/>
    <mergeCell ref="J738:J739"/>
    <mergeCell ref="K738:K739"/>
    <mergeCell ref="S738:S739"/>
    <mergeCell ref="T738:T739"/>
    <mergeCell ref="U738:U739"/>
    <mergeCell ref="V738:V739"/>
    <mergeCell ref="W738:W739"/>
    <mergeCell ref="X738:X739"/>
    <mergeCell ref="V755:W756"/>
    <mergeCell ref="A756:B756"/>
    <mergeCell ref="C756:D756"/>
    <mergeCell ref="E756:F756"/>
    <mergeCell ref="G756:H756"/>
    <mergeCell ref="I756:L756"/>
    <mergeCell ref="M754:N756"/>
    <mergeCell ref="O754:P754"/>
    <mergeCell ref="R754:U754"/>
    <mergeCell ref="V754:W754"/>
    <mergeCell ref="C755:D755"/>
    <mergeCell ref="E755:F755"/>
    <mergeCell ref="G755:H755"/>
    <mergeCell ref="I755:L755"/>
    <mergeCell ref="O755:P756"/>
    <mergeCell ref="R755:U756"/>
    <mergeCell ref="Q755:Q756"/>
    <mergeCell ref="U751:U752"/>
    <mergeCell ref="V751:V752"/>
    <mergeCell ref="W751:W752"/>
    <mergeCell ref="X751:X752"/>
    <mergeCell ref="Y751:Y752"/>
    <mergeCell ref="A754:B755"/>
    <mergeCell ref="C754:D754"/>
    <mergeCell ref="E754:F754"/>
    <mergeCell ref="G754:H754"/>
    <mergeCell ref="I754:L754"/>
    <mergeCell ref="A751:A752"/>
    <mergeCell ref="I751:I752"/>
    <mergeCell ref="J751:J752"/>
    <mergeCell ref="K751:K752"/>
    <mergeCell ref="S751:S752"/>
    <mergeCell ref="T751:T752"/>
    <mergeCell ref="T770:T773"/>
    <mergeCell ref="Y770:Y772"/>
    <mergeCell ref="A771:A774"/>
    <mergeCell ref="K771:K772"/>
    <mergeCell ref="U771:U772"/>
    <mergeCell ref="A775:A776"/>
    <mergeCell ref="V766:V768"/>
    <mergeCell ref="W766:W768"/>
    <mergeCell ref="X766:X768"/>
    <mergeCell ref="Y766:Y768"/>
    <mergeCell ref="I769:I774"/>
    <mergeCell ref="S769:S774"/>
    <mergeCell ref="V769:V774"/>
    <mergeCell ref="W769:W774"/>
    <mergeCell ref="X769:X774"/>
    <mergeCell ref="J770:J773"/>
    <mergeCell ref="A765:K765"/>
    <mergeCell ref="L765:U765"/>
    <mergeCell ref="V765:Y765"/>
    <mergeCell ref="Z765:Z815"/>
    <mergeCell ref="I766:I768"/>
    <mergeCell ref="J766:J768"/>
    <mergeCell ref="K766:K768"/>
    <mergeCell ref="S766:S768"/>
    <mergeCell ref="T766:T768"/>
    <mergeCell ref="U766:U768"/>
    <mergeCell ref="D757:S757"/>
    <mergeCell ref="V757:Y757"/>
    <mergeCell ref="H758:N758"/>
    <mergeCell ref="V758:Y758"/>
    <mergeCell ref="J759:M759"/>
    <mergeCell ref="A764:Y764"/>
    <mergeCell ref="J783:J786"/>
    <mergeCell ref="T783:T786"/>
    <mergeCell ref="A784:A787"/>
    <mergeCell ref="K784:K785"/>
    <mergeCell ref="U784:U785"/>
    <mergeCell ref="V784:Y784"/>
    <mergeCell ref="V785:V787"/>
    <mergeCell ref="W785:W787"/>
    <mergeCell ref="X785:X787"/>
    <mergeCell ref="Y786:Y787"/>
    <mergeCell ref="V779:X779"/>
    <mergeCell ref="A781:B781"/>
    <mergeCell ref="V781:Y781"/>
    <mergeCell ref="A782:B782"/>
    <mergeCell ref="I782:I787"/>
    <mergeCell ref="S782:S787"/>
    <mergeCell ref="V782:V783"/>
    <mergeCell ref="W782:W783"/>
    <mergeCell ref="X782:X783"/>
    <mergeCell ref="Y782:Y783"/>
    <mergeCell ref="A777:Y777"/>
    <mergeCell ref="A778:K778"/>
    <mergeCell ref="L778:U778"/>
    <mergeCell ref="W778:X778"/>
    <mergeCell ref="I779:I781"/>
    <mergeCell ref="J779:J781"/>
    <mergeCell ref="K779:K781"/>
    <mergeCell ref="S779:S781"/>
    <mergeCell ref="T779:T781"/>
    <mergeCell ref="U779:U781"/>
    <mergeCell ref="X775:Y776"/>
    <mergeCell ref="I775:I776"/>
    <mergeCell ref="J775:J776"/>
    <mergeCell ref="K775:K776"/>
    <mergeCell ref="S775:S776"/>
    <mergeCell ref="T775:T776"/>
    <mergeCell ref="U775:U776"/>
    <mergeCell ref="V775:V776"/>
    <mergeCell ref="W775:W776"/>
    <mergeCell ref="A797:A800"/>
    <mergeCell ref="J797:J798"/>
    <mergeCell ref="K797:K798"/>
    <mergeCell ref="T797:T798"/>
    <mergeCell ref="U797:U798"/>
    <mergeCell ref="V797:Y797"/>
    <mergeCell ref="V798:V800"/>
    <mergeCell ref="W798:W800"/>
    <mergeCell ref="X798:X800"/>
    <mergeCell ref="Y799:Y800"/>
    <mergeCell ref="V794:Y794"/>
    <mergeCell ref="I795:I800"/>
    <mergeCell ref="S795:S800"/>
    <mergeCell ref="V795:V796"/>
    <mergeCell ref="W795:W796"/>
    <mergeCell ref="X795:X796"/>
    <mergeCell ref="Y795:Y796"/>
    <mergeCell ref="A791:K791"/>
    <mergeCell ref="L791:U791"/>
    <mergeCell ref="W791:X791"/>
    <mergeCell ref="I792:I794"/>
    <mergeCell ref="J792:J794"/>
    <mergeCell ref="K792:K794"/>
    <mergeCell ref="S792:S794"/>
    <mergeCell ref="T792:T794"/>
    <mergeCell ref="U792:U794"/>
    <mergeCell ref="V792:X792"/>
    <mergeCell ref="Y788:Y789"/>
    <mergeCell ref="A790:Y790"/>
    <mergeCell ref="A788:A789"/>
    <mergeCell ref="I788:I789"/>
    <mergeCell ref="J788:J789"/>
    <mergeCell ref="K788:K789"/>
    <mergeCell ref="S788:S789"/>
    <mergeCell ref="T788:T789"/>
    <mergeCell ref="U788:U789"/>
    <mergeCell ref="V788:V789"/>
    <mergeCell ref="W788:W789"/>
    <mergeCell ref="X788:X789"/>
    <mergeCell ref="J810:J811"/>
    <mergeCell ref="K810:K811"/>
    <mergeCell ref="T810:T811"/>
    <mergeCell ref="U810:U811"/>
    <mergeCell ref="V810:Y810"/>
    <mergeCell ref="V811:V813"/>
    <mergeCell ref="W811:W813"/>
    <mergeCell ref="X811:X813"/>
    <mergeCell ref="Y812:Y813"/>
    <mergeCell ref="A807:B807"/>
    <mergeCell ref="V807:Y807"/>
    <mergeCell ref="A808:B808"/>
    <mergeCell ref="I808:I813"/>
    <mergeCell ref="S808:S813"/>
    <mergeCell ref="V808:V809"/>
    <mergeCell ref="W808:W809"/>
    <mergeCell ref="X808:X809"/>
    <mergeCell ref="Y808:Y809"/>
    <mergeCell ref="A810:A813"/>
    <mergeCell ref="A804:K804"/>
    <mergeCell ref="L804:U804"/>
    <mergeCell ref="W804:X804"/>
    <mergeCell ref="I805:I807"/>
    <mergeCell ref="J805:J807"/>
    <mergeCell ref="K805:K807"/>
    <mergeCell ref="S805:S807"/>
    <mergeCell ref="T805:T807"/>
    <mergeCell ref="U805:U807"/>
    <mergeCell ref="V805:X805"/>
    <mergeCell ref="Y801:Y802"/>
    <mergeCell ref="A803:Y803"/>
    <mergeCell ref="A801:A802"/>
    <mergeCell ref="I801:I802"/>
    <mergeCell ref="J801:J802"/>
    <mergeCell ref="K801:K802"/>
    <mergeCell ref="S801:S802"/>
    <mergeCell ref="T801:T802"/>
    <mergeCell ref="U801:U802"/>
    <mergeCell ref="V801:V802"/>
    <mergeCell ref="W801:W802"/>
    <mergeCell ref="X801:X802"/>
    <mergeCell ref="V818:W819"/>
    <mergeCell ref="A819:B819"/>
    <mergeCell ref="C819:D819"/>
    <mergeCell ref="E819:F819"/>
    <mergeCell ref="G819:H819"/>
    <mergeCell ref="I819:L819"/>
    <mergeCell ref="M817:N819"/>
    <mergeCell ref="O817:P817"/>
    <mergeCell ref="R817:U817"/>
    <mergeCell ref="V817:W817"/>
    <mergeCell ref="C818:D818"/>
    <mergeCell ref="E818:F818"/>
    <mergeCell ref="G818:H818"/>
    <mergeCell ref="I818:L818"/>
    <mergeCell ref="O818:P819"/>
    <mergeCell ref="R818:U819"/>
    <mergeCell ref="Q818:Q819"/>
    <mergeCell ref="U814:U815"/>
    <mergeCell ref="V814:V815"/>
    <mergeCell ref="W814:W815"/>
    <mergeCell ref="X814:X815"/>
    <mergeCell ref="Y814:Y815"/>
    <mergeCell ref="A817:B818"/>
    <mergeCell ref="C817:D817"/>
    <mergeCell ref="E817:F817"/>
    <mergeCell ref="G817:H817"/>
    <mergeCell ref="I817:L817"/>
    <mergeCell ref="A814:A815"/>
    <mergeCell ref="I814:I815"/>
    <mergeCell ref="J814:J815"/>
    <mergeCell ref="K814:K815"/>
    <mergeCell ref="S814:S815"/>
    <mergeCell ref="T814:T815"/>
    <mergeCell ref="T833:T836"/>
    <mergeCell ref="Y833:Y835"/>
    <mergeCell ref="A834:A837"/>
    <mergeCell ref="K834:K835"/>
    <mergeCell ref="U834:U835"/>
    <mergeCell ref="A838:A839"/>
    <mergeCell ref="V829:V831"/>
    <mergeCell ref="W829:W831"/>
    <mergeCell ref="X829:X831"/>
    <mergeCell ref="Y829:Y831"/>
    <mergeCell ref="I832:I837"/>
    <mergeCell ref="S832:S837"/>
    <mergeCell ref="V832:V837"/>
    <mergeCell ref="W832:W837"/>
    <mergeCell ref="X832:X837"/>
    <mergeCell ref="J833:J836"/>
    <mergeCell ref="A828:K828"/>
    <mergeCell ref="L828:U828"/>
    <mergeCell ref="V828:Y828"/>
    <mergeCell ref="Z828:Z878"/>
    <mergeCell ref="I829:I831"/>
    <mergeCell ref="J829:J831"/>
    <mergeCell ref="K829:K831"/>
    <mergeCell ref="S829:S831"/>
    <mergeCell ref="T829:T831"/>
    <mergeCell ref="U829:U831"/>
    <mergeCell ref="D820:S820"/>
    <mergeCell ref="V820:Y820"/>
    <mergeCell ref="H821:N821"/>
    <mergeCell ref="V821:Y821"/>
    <mergeCell ref="J822:M822"/>
    <mergeCell ref="A827:Y827"/>
    <mergeCell ref="J846:J849"/>
    <mergeCell ref="T846:T849"/>
    <mergeCell ref="A847:A850"/>
    <mergeCell ref="K847:K848"/>
    <mergeCell ref="U847:U848"/>
    <mergeCell ref="V847:Y847"/>
    <mergeCell ref="V848:V850"/>
    <mergeCell ref="W848:W850"/>
    <mergeCell ref="X848:X850"/>
    <mergeCell ref="Y849:Y850"/>
    <mergeCell ref="V842:X842"/>
    <mergeCell ref="A844:B844"/>
    <mergeCell ref="V844:Y844"/>
    <mergeCell ref="A845:B845"/>
    <mergeCell ref="I845:I850"/>
    <mergeCell ref="S845:S850"/>
    <mergeCell ref="V845:V846"/>
    <mergeCell ref="W845:W846"/>
    <mergeCell ref="X845:X846"/>
    <mergeCell ref="Y845:Y846"/>
    <mergeCell ref="A840:Y840"/>
    <mergeCell ref="A841:K841"/>
    <mergeCell ref="L841:U841"/>
    <mergeCell ref="W841:X841"/>
    <mergeCell ref="I842:I844"/>
    <mergeCell ref="J842:J844"/>
    <mergeCell ref="K842:K844"/>
    <mergeCell ref="S842:S844"/>
    <mergeCell ref="T842:T844"/>
    <mergeCell ref="U842:U844"/>
    <mergeCell ref="X838:Y839"/>
    <mergeCell ref="I838:I839"/>
    <mergeCell ref="J838:J839"/>
    <mergeCell ref="K838:K839"/>
    <mergeCell ref="S838:S839"/>
    <mergeCell ref="T838:T839"/>
    <mergeCell ref="U838:U839"/>
    <mergeCell ref="V838:V839"/>
    <mergeCell ref="W838:W839"/>
    <mergeCell ref="A860:A863"/>
    <mergeCell ref="J860:J861"/>
    <mergeCell ref="K860:K861"/>
    <mergeCell ref="T860:T861"/>
    <mergeCell ref="U860:U861"/>
    <mergeCell ref="V860:Y860"/>
    <mergeCell ref="V861:V863"/>
    <mergeCell ref="W861:W863"/>
    <mergeCell ref="X861:X863"/>
    <mergeCell ref="Y862:Y863"/>
    <mergeCell ref="V857:Y857"/>
    <mergeCell ref="I858:I863"/>
    <mergeCell ref="S858:S863"/>
    <mergeCell ref="V858:V859"/>
    <mergeCell ref="W858:W859"/>
    <mergeCell ref="X858:X859"/>
    <mergeCell ref="Y858:Y859"/>
    <mergeCell ref="A854:K854"/>
    <mergeCell ref="L854:U854"/>
    <mergeCell ref="W854:X854"/>
    <mergeCell ref="I855:I857"/>
    <mergeCell ref="J855:J857"/>
    <mergeCell ref="K855:K857"/>
    <mergeCell ref="S855:S857"/>
    <mergeCell ref="T855:T857"/>
    <mergeCell ref="U855:U857"/>
    <mergeCell ref="V855:X855"/>
    <mergeCell ref="Y851:Y852"/>
    <mergeCell ref="A853:Y853"/>
    <mergeCell ref="A851:A852"/>
    <mergeCell ref="I851:I852"/>
    <mergeCell ref="J851:J852"/>
    <mergeCell ref="K851:K852"/>
    <mergeCell ref="S851:S852"/>
    <mergeCell ref="T851:T852"/>
    <mergeCell ref="U851:U852"/>
    <mergeCell ref="V851:V852"/>
    <mergeCell ref="W851:W852"/>
    <mergeCell ref="X851:X852"/>
    <mergeCell ref="J873:J874"/>
    <mergeCell ref="K873:K874"/>
    <mergeCell ref="T873:T874"/>
    <mergeCell ref="U873:U874"/>
    <mergeCell ref="V873:Y873"/>
    <mergeCell ref="V874:V876"/>
    <mergeCell ref="W874:W876"/>
    <mergeCell ref="X874:X876"/>
    <mergeCell ref="Y875:Y876"/>
    <mergeCell ref="A870:B870"/>
    <mergeCell ref="V870:Y870"/>
    <mergeCell ref="A871:B871"/>
    <mergeCell ref="I871:I876"/>
    <mergeCell ref="S871:S876"/>
    <mergeCell ref="V871:V872"/>
    <mergeCell ref="W871:W872"/>
    <mergeCell ref="X871:X872"/>
    <mergeCell ref="Y871:Y872"/>
    <mergeCell ref="A873:A876"/>
    <mergeCell ref="A867:K867"/>
    <mergeCell ref="L867:U867"/>
    <mergeCell ref="W867:X867"/>
    <mergeCell ref="I868:I870"/>
    <mergeCell ref="J868:J870"/>
    <mergeCell ref="K868:K870"/>
    <mergeCell ref="S868:S870"/>
    <mergeCell ref="T868:T870"/>
    <mergeCell ref="U868:U870"/>
    <mergeCell ref="V868:X868"/>
    <mergeCell ref="Y864:Y865"/>
    <mergeCell ref="A866:Y866"/>
    <mergeCell ref="A864:A865"/>
    <mergeCell ref="I864:I865"/>
    <mergeCell ref="J864:J865"/>
    <mergeCell ref="K864:K865"/>
    <mergeCell ref="S864:S865"/>
    <mergeCell ref="T864:T865"/>
    <mergeCell ref="U864:U865"/>
    <mergeCell ref="V864:V865"/>
    <mergeCell ref="W864:W865"/>
    <mergeCell ref="X864:X865"/>
    <mergeCell ref="V881:W882"/>
    <mergeCell ref="A882:B882"/>
    <mergeCell ref="C882:D882"/>
    <mergeCell ref="E882:F882"/>
    <mergeCell ref="G882:H882"/>
    <mergeCell ref="I882:L882"/>
    <mergeCell ref="M880:N882"/>
    <mergeCell ref="O880:P880"/>
    <mergeCell ref="R880:U880"/>
    <mergeCell ref="V880:W880"/>
    <mergeCell ref="C881:D881"/>
    <mergeCell ref="E881:F881"/>
    <mergeCell ref="G881:H881"/>
    <mergeCell ref="I881:L881"/>
    <mergeCell ref="O881:P882"/>
    <mergeCell ref="R881:U882"/>
    <mergeCell ref="Q881:Q882"/>
    <mergeCell ref="U877:U878"/>
    <mergeCell ref="V877:V878"/>
    <mergeCell ref="W877:W878"/>
    <mergeCell ref="X877:X878"/>
    <mergeCell ref="Y877:Y878"/>
    <mergeCell ref="A880:B881"/>
    <mergeCell ref="C880:D880"/>
    <mergeCell ref="E880:F880"/>
    <mergeCell ref="G880:H880"/>
    <mergeCell ref="I880:L880"/>
    <mergeCell ref="A877:A878"/>
    <mergeCell ref="I877:I878"/>
    <mergeCell ref="J877:J878"/>
    <mergeCell ref="K877:K878"/>
    <mergeCell ref="S877:S878"/>
    <mergeCell ref="T877:T878"/>
    <mergeCell ref="T896:T899"/>
    <mergeCell ref="Y896:Y898"/>
    <mergeCell ref="A897:A900"/>
    <mergeCell ref="K897:K898"/>
    <mergeCell ref="U897:U898"/>
    <mergeCell ref="A901:A902"/>
    <mergeCell ref="V892:V894"/>
    <mergeCell ref="W892:W894"/>
    <mergeCell ref="X892:X894"/>
    <mergeCell ref="Y892:Y894"/>
    <mergeCell ref="I895:I900"/>
    <mergeCell ref="S895:S900"/>
    <mergeCell ref="V895:V900"/>
    <mergeCell ref="W895:W900"/>
    <mergeCell ref="X895:X900"/>
    <mergeCell ref="J896:J899"/>
    <mergeCell ref="A891:K891"/>
    <mergeCell ref="L891:U891"/>
    <mergeCell ref="V891:Y891"/>
    <mergeCell ref="Z891:Z941"/>
    <mergeCell ref="I892:I894"/>
    <mergeCell ref="J892:J894"/>
    <mergeCell ref="K892:K894"/>
    <mergeCell ref="S892:S894"/>
    <mergeCell ref="T892:T894"/>
    <mergeCell ref="U892:U894"/>
    <mergeCell ref="D883:S883"/>
    <mergeCell ref="V883:Y883"/>
    <mergeCell ref="H884:N884"/>
    <mergeCell ref="V884:Y884"/>
    <mergeCell ref="J885:M885"/>
    <mergeCell ref="A890:Y890"/>
    <mergeCell ref="J909:J912"/>
    <mergeCell ref="T909:T912"/>
    <mergeCell ref="A910:A913"/>
    <mergeCell ref="K910:K911"/>
    <mergeCell ref="U910:U911"/>
    <mergeCell ref="V910:Y910"/>
    <mergeCell ref="V911:V913"/>
    <mergeCell ref="W911:W913"/>
    <mergeCell ref="X911:X913"/>
    <mergeCell ref="Y912:Y913"/>
    <mergeCell ref="V905:X905"/>
    <mergeCell ref="A907:B907"/>
    <mergeCell ref="V907:Y907"/>
    <mergeCell ref="A908:B908"/>
    <mergeCell ref="I908:I913"/>
    <mergeCell ref="S908:S913"/>
    <mergeCell ref="V908:V909"/>
    <mergeCell ref="W908:W909"/>
    <mergeCell ref="X908:X909"/>
    <mergeCell ref="Y908:Y909"/>
    <mergeCell ref="A903:Y903"/>
    <mergeCell ref="A904:K904"/>
    <mergeCell ref="L904:U904"/>
    <mergeCell ref="W904:X904"/>
    <mergeCell ref="I905:I907"/>
    <mergeCell ref="J905:J907"/>
    <mergeCell ref="K905:K907"/>
    <mergeCell ref="S905:S907"/>
    <mergeCell ref="T905:T907"/>
    <mergeCell ref="U905:U907"/>
    <mergeCell ref="X901:Y902"/>
    <mergeCell ref="I901:I902"/>
    <mergeCell ref="J901:J902"/>
    <mergeCell ref="K901:K902"/>
    <mergeCell ref="S901:S902"/>
    <mergeCell ref="T901:T902"/>
    <mergeCell ref="U901:U902"/>
    <mergeCell ref="V901:V902"/>
    <mergeCell ref="W901:W902"/>
    <mergeCell ref="A923:A926"/>
    <mergeCell ref="J923:J924"/>
    <mergeCell ref="K923:K924"/>
    <mergeCell ref="T923:T924"/>
    <mergeCell ref="U923:U924"/>
    <mergeCell ref="V923:Y923"/>
    <mergeCell ref="V924:V926"/>
    <mergeCell ref="W924:W926"/>
    <mergeCell ref="X924:X926"/>
    <mergeCell ref="Y925:Y926"/>
    <mergeCell ref="V920:Y920"/>
    <mergeCell ref="I921:I926"/>
    <mergeCell ref="S921:S926"/>
    <mergeCell ref="V921:V922"/>
    <mergeCell ref="W921:W922"/>
    <mergeCell ref="X921:X922"/>
    <mergeCell ref="Y921:Y922"/>
    <mergeCell ref="A917:K917"/>
    <mergeCell ref="L917:U917"/>
    <mergeCell ref="W917:X917"/>
    <mergeCell ref="I918:I920"/>
    <mergeCell ref="J918:J920"/>
    <mergeCell ref="K918:K920"/>
    <mergeCell ref="S918:S920"/>
    <mergeCell ref="T918:T920"/>
    <mergeCell ref="U918:U920"/>
    <mergeCell ref="V918:X918"/>
    <mergeCell ref="Y914:Y915"/>
    <mergeCell ref="A916:Y916"/>
    <mergeCell ref="A914:A915"/>
    <mergeCell ref="I914:I915"/>
    <mergeCell ref="J914:J915"/>
    <mergeCell ref="K914:K915"/>
    <mergeCell ref="S914:S915"/>
    <mergeCell ref="T914:T915"/>
    <mergeCell ref="U914:U915"/>
    <mergeCell ref="V914:V915"/>
    <mergeCell ref="W914:W915"/>
    <mergeCell ref="X914:X915"/>
    <mergeCell ref="J936:J937"/>
    <mergeCell ref="K936:K937"/>
    <mergeCell ref="T936:T937"/>
    <mergeCell ref="U936:U937"/>
    <mergeCell ref="V936:Y936"/>
    <mergeCell ref="V937:V939"/>
    <mergeCell ref="W937:W939"/>
    <mergeCell ref="X937:X939"/>
    <mergeCell ref="Y938:Y939"/>
    <mergeCell ref="A933:B933"/>
    <mergeCell ref="V933:Y933"/>
    <mergeCell ref="A934:B934"/>
    <mergeCell ref="I934:I939"/>
    <mergeCell ref="S934:S939"/>
    <mergeCell ref="V934:V935"/>
    <mergeCell ref="W934:W935"/>
    <mergeCell ref="X934:X935"/>
    <mergeCell ref="Y934:Y935"/>
    <mergeCell ref="A936:A939"/>
    <mergeCell ref="A930:K930"/>
    <mergeCell ref="L930:U930"/>
    <mergeCell ref="W930:X930"/>
    <mergeCell ref="I931:I933"/>
    <mergeCell ref="J931:J933"/>
    <mergeCell ref="K931:K933"/>
    <mergeCell ref="S931:S933"/>
    <mergeCell ref="T931:T933"/>
    <mergeCell ref="U931:U933"/>
    <mergeCell ref="V931:X931"/>
    <mergeCell ref="Y927:Y928"/>
    <mergeCell ref="A929:Y929"/>
    <mergeCell ref="A927:A928"/>
    <mergeCell ref="I927:I928"/>
    <mergeCell ref="J927:J928"/>
    <mergeCell ref="K927:K928"/>
    <mergeCell ref="S927:S928"/>
    <mergeCell ref="T927:T928"/>
    <mergeCell ref="U927:U928"/>
    <mergeCell ref="V927:V928"/>
    <mergeCell ref="W927:W928"/>
    <mergeCell ref="X927:X928"/>
    <mergeCell ref="V944:W945"/>
    <mergeCell ref="A945:B945"/>
    <mergeCell ref="C945:D945"/>
    <mergeCell ref="E945:F945"/>
    <mergeCell ref="G945:H945"/>
    <mergeCell ref="I945:L945"/>
    <mergeCell ref="M943:N945"/>
    <mergeCell ref="O943:P943"/>
    <mergeCell ref="R943:U943"/>
    <mergeCell ref="V943:W943"/>
    <mergeCell ref="C944:D944"/>
    <mergeCell ref="E944:F944"/>
    <mergeCell ref="G944:H944"/>
    <mergeCell ref="I944:L944"/>
    <mergeCell ref="O944:P945"/>
    <mergeCell ref="R944:U945"/>
    <mergeCell ref="Q944:Q945"/>
    <mergeCell ref="U940:U941"/>
    <mergeCell ref="V940:V941"/>
    <mergeCell ref="W940:W941"/>
    <mergeCell ref="X940:X941"/>
    <mergeCell ref="Y940:Y941"/>
    <mergeCell ref="A943:B944"/>
    <mergeCell ref="C943:D943"/>
    <mergeCell ref="E943:F943"/>
    <mergeCell ref="G943:H943"/>
    <mergeCell ref="I943:L943"/>
    <mergeCell ref="A940:A941"/>
    <mergeCell ref="I940:I941"/>
    <mergeCell ref="J940:J941"/>
    <mergeCell ref="K940:K941"/>
    <mergeCell ref="S940:S941"/>
    <mergeCell ref="T940:T941"/>
    <mergeCell ref="T959:T962"/>
    <mergeCell ref="Y959:Y961"/>
    <mergeCell ref="A960:A963"/>
    <mergeCell ref="K960:K961"/>
    <mergeCell ref="U960:U961"/>
    <mergeCell ref="A964:A965"/>
    <mergeCell ref="V955:V957"/>
    <mergeCell ref="W955:W957"/>
    <mergeCell ref="X955:X957"/>
    <mergeCell ref="Y955:Y957"/>
    <mergeCell ref="I958:I963"/>
    <mergeCell ref="S958:S963"/>
    <mergeCell ref="V958:V963"/>
    <mergeCell ref="W958:W963"/>
    <mergeCell ref="X958:X963"/>
    <mergeCell ref="J959:J962"/>
    <mergeCell ref="A954:K954"/>
    <mergeCell ref="L954:U954"/>
    <mergeCell ref="V954:Y954"/>
    <mergeCell ref="Z954:Z1004"/>
    <mergeCell ref="I955:I957"/>
    <mergeCell ref="J955:J957"/>
    <mergeCell ref="K955:K957"/>
    <mergeCell ref="S955:S957"/>
    <mergeCell ref="T955:T957"/>
    <mergeCell ref="U955:U957"/>
    <mergeCell ref="D946:S946"/>
    <mergeCell ref="V946:Y946"/>
    <mergeCell ref="H947:N947"/>
    <mergeCell ref="V947:Y947"/>
    <mergeCell ref="J948:M948"/>
    <mergeCell ref="A953:Y953"/>
    <mergeCell ref="J972:J975"/>
    <mergeCell ref="T972:T975"/>
    <mergeCell ref="A973:A976"/>
    <mergeCell ref="K973:K974"/>
    <mergeCell ref="U973:U974"/>
    <mergeCell ref="V973:Y973"/>
    <mergeCell ref="V974:V976"/>
    <mergeCell ref="W974:W976"/>
    <mergeCell ref="X974:X976"/>
    <mergeCell ref="Y975:Y976"/>
    <mergeCell ref="V968:X968"/>
    <mergeCell ref="A970:B970"/>
    <mergeCell ref="V970:Y970"/>
    <mergeCell ref="A971:B971"/>
    <mergeCell ref="I971:I976"/>
    <mergeCell ref="S971:S976"/>
    <mergeCell ref="V971:V972"/>
    <mergeCell ref="W971:W972"/>
    <mergeCell ref="X971:X972"/>
    <mergeCell ref="Y971:Y972"/>
    <mergeCell ref="A966:Y966"/>
    <mergeCell ref="A967:K967"/>
    <mergeCell ref="L967:U967"/>
    <mergeCell ref="W967:X967"/>
    <mergeCell ref="I968:I970"/>
    <mergeCell ref="J968:J970"/>
    <mergeCell ref="K968:K970"/>
    <mergeCell ref="S968:S970"/>
    <mergeCell ref="T968:T970"/>
    <mergeCell ref="U968:U970"/>
    <mergeCell ref="X964:Y965"/>
    <mergeCell ref="I964:I965"/>
    <mergeCell ref="J964:J965"/>
    <mergeCell ref="K964:K965"/>
    <mergeCell ref="S964:S965"/>
    <mergeCell ref="T964:T965"/>
    <mergeCell ref="U964:U965"/>
    <mergeCell ref="V964:V965"/>
    <mergeCell ref="W964:W965"/>
    <mergeCell ref="A986:A989"/>
    <mergeCell ref="J986:J987"/>
    <mergeCell ref="K986:K987"/>
    <mergeCell ref="T986:T987"/>
    <mergeCell ref="U986:U987"/>
    <mergeCell ref="V986:Y986"/>
    <mergeCell ref="V987:V989"/>
    <mergeCell ref="W987:W989"/>
    <mergeCell ref="X987:X989"/>
    <mergeCell ref="Y988:Y989"/>
    <mergeCell ref="V983:Y983"/>
    <mergeCell ref="I984:I989"/>
    <mergeCell ref="S984:S989"/>
    <mergeCell ref="V984:V985"/>
    <mergeCell ref="W984:W985"/>
    <mergeCell ref="X984:X985"/>
    <mergeCell ref="Y984:Y985"/>
    <mergeCell ref="A980:K980"/>
    <mergeCell ref="L980:U980"/>
    <mergeCell ref="W980:X980"/>
    <mergeCell ref="I981:I983"/>
    <mergeCell ref="J981:J983"/>
    <mergeCell ref="K981:K983"/>
    <mergeCell ref="S981:S983"/>
    <mergeCell ref="T981:T983"/>
    <mergeCell ref="U981:U983"/>
    <mergeCell ref="V981:X981"/>
    <mergeCell ref="Y977:Y978"/>
    <mergeCell ref="A979:Y979"/>
    <mergeCell ref="A977:A978"/>
    <mergeCell ref="I977:I978"/>
    <mergeCell ref="J977:J978"/>
    <mergeCell ref="K977:K978"/>
    <mergeCell ref="S977:S978"/>
    <mergeCell ref="T977:T978"/>
    <mergeCell ref="U977:U978"/>
    <mergeCell ref="V977:V978"/>
    <mergeCell ref="W977:W978"/>
    <mergeCell ref="X977:X978"/>
    <mergeCell ref="J999:J1000"/>
    <mergeCell ref="K999:K1000"/>
    <mergeCell ref="T999:T1000"/>
    <mergeCell ref="U999:U1000"/>
    <mergeCell ref="V999:Y999"/>
    <mergeCell ref="V1000:V1002"/>
    <mergeCell ref="W1000:W1002"/>
    <mergeCell ref="X1000:X1002"/>
    <mergeCell ref="Y1001:Y1002"/>
    <mergeCell ref="A996:B996"/>
    <mergeCell ref="V996:Y996"/>
    <mergeCell ref="A997:B997"/>
    <mergeCell ref="I997:I1002"/>
    <mergeCell ref="S997:S1002"/>
    <mergeCell ref="V997:V998"/>
    <mergeCell ref="W997:W998"/>
    <mergeCell ref="X997:X998"/>
    <mergeCell ref="Y997:Y998"/>
    <mergeCell ref="A999:A1002"/>
    <mergeCell ref="A993:K993"/>
    <mergeCell ref="L993:U993"/>
    <mergeCell ref="W993:X993"/>
    <mergeCell ref="I994:I996"/>
    <mergeCell ref="J994:J996"/>
    <mergeCell ref="K994:K996"/>
    <mergeCell ref="S994:S996"/>
    <mergeCell ref="T994:T996"/>
    <mergeCell ref="U994:U996"/>
    <mergeCell ref="V994:X994"/>
    <mergeCell ref="Y990:Y991"/>
    <mergeCell ref="A992:Y992"/>
    <mergeCell ref="A990:A991"/>
    <mergeCell ref="I990:I991"/>
    <mergeCell ref="J990:J991"/>
    <mergeCell ref="K990:K991"/>
    <mergeCell ref="S990:S991"/>
    <mergeCell ref="T990:T991"/>
    <mergeCell ref="U990:U991"/>
    <mergeCell ref="V990:V991"/>
    <mergeCell ref="W990:W991"/>
    <mergeCell ref="X990:X991"/>
    <mergeCell ref="V1007:W1008"/>
    <mergeCell ref="A1008:B1008"/>
    <mergeCell ref="C1008:D1008"/>
    <mergeCell ref="E1008:F1008"/>
    <mergeCell ref="G1008:H1008"/>
    <mergeCell ref="I1008:L1008"/>
    <mergeCell ref="M1006:N1008"/>
    <mergeCell ref="O1006:P1006"/>
    <mergeCell ref="R1006:U1006"/>
    <mergeCell ref="V1006:W1006"/>
    <mergeCell ref="C1007:D1007"/>
    <mergeCell ref="E1007:F1007"/>
    <mergeCell ref="G1007:H1007"/>
    <mergeCell ref="I1007:L1007"/>
    <mergeCell ref="O1007:P1008"/>
    <mergeCell ref="R1007:U1008"/>
    <mergeCell ref="Q1007:Q1008"/>
    <mergeCell ref="U1003:U1004"/>
    <mergeCell ref="V1003:V1004"/>
    <mergeCell ref="W1003:W1004"/>
    <mergeCell ref="X1003:X1004"/>
    <mergeCell ref="Y1003:Y1004"/>
    <mergeCell ref="A1006:B1007"/>
    <mergeCell ref="C1006:D1006"/>
    <mergeCell ref="E1006:F1006"/>
    <mergeCell ref="G1006:H1006"/>
    <mergeCell ref="I1006:L1006"/>
    <mergeCell ref="A1003:A1004"/>
    <mergeCell ref="I1003:I1004"/>
    <mergeCell ref="J1003:J1004"/>
    <mergeCell ref="K1003:K1004"/>
    <mergeCell ref="S1003:S1004"/>
    <mergeCell ref="T1003:T1004"/>
    <mergeCell ref="T1022:T1025"/>
    <mergeCell ref="Y1022:Y1024"/>
    <mergeCell ref="A1023:A1026"/>
    <mergeCell ref="K1023:K1024"/>
    <mergeCell ref="U1023:U1024"/>
    <mergeCell ref="A1027:A1028"/>
    <mergeCell ref="V1018:V1020"/>
    <mergeCell ref="W1018:W1020"/>
    <mergeCell ref="X1018:X1020"/>
    <mergeCell ref="Y1018:Y1020"/>
    <mergeCell ref="I1021:I1026"/>
    <mergeCell ref="S1021:S1026"/>
    <mergeCell ref="V1021:V1026"/>
    <mergeCell ref="W1021:W1026"/>
    <mergeCell ref="X1021:X1026"/>
    <mergeCell ref="J1022:J1025"/>
    <mergeCell ref="A1017:K1017"/>
    <mergeCell ref="L1017:U1017"/>
    <mergeCell ref="V1017:Y1017"/>
    <mergeCell ref="Z1017:Z1067"/>
    <mergeCell ref="I1018:I1020"/>
    <mergeCell ref="J1018:J1020"/>
    <mergeCell ref="K1018:K1020"/>
    <mergeCell ref="S1018:S1020"/>
    <mergeCell ref="T1018:T1020"/>
    <mergeCell ref="U1018:U1020"/>
    <mergeCell ref="D1009:S1009"/>
    <mergeCell ref="V1009:Y1009"/>
    <mergeCell ref="H1010:N1010"/>
    <mergeCell ref="V1010:Y1010"/>
    <mergeCell ref="J1011:M1011"/>
    <mergeCell ref="A1016:Y1016"/>
    <mergeCell ref="J1035:J1038"/>
    <mergeCell ref="T1035:T1038"/>
    <mergeCell ref="A1036:A1039"/>
    <mergeCell ref="K1036:K1037"/>
    <mergeCell ref="U1036:U1037"/>
    <mergeCell ref="V1036:Y1036"/>
    <mergeCell ref="V1037:V1039"/>
    <mergeCell ref="W1037:W1039"/>
    <mergeCell ref="X1037:X1039"/>
    <mergeCell ref="Y1038:Y1039"/>
    <mergeCell ref="V1031:X1031"/>
    <mergeCell ref="A1033:B1033"/>
    <mergeCell ref="V1033:Y1033"/>
    <mergeCell ref="A1034:B1034"/>
    <mergeCell ref="I1034:I1039"/>
    <mergeCell ref="S1034:S1039"/>
    <mergeCell ref="V1034:V1035"/>
    <mergeCell ref="W1034:W1035"/>
    <mergeCell ref="X1034:X1035"/>
    <mergeCell ref="Y1034:Y1035"/>
    <mergeCell ref="A1029:Y1029"/>
    <mergeCell ref="A1030:K1030"/>
    <mergeCell ref="L1030:U1030"/>
    <mergeCell ref="W1030:X1030"/>
    <mergeCell ref="I1031:I1033"/>
    <mergeCell ref="J1031:J1033"/>
    <mergeCell ref="K1031:K1033"/>
    <mergeCell ref="S1031:S1033"/>
    <mergeCell ref="T1031:T1033"/>
    <mergeCell ref="U1031:U1033"/>
    <mergeCell ref="X1027:Y1028"/>
    <mergeCell ref="I1027:I1028"/>
    <mergeCell ref="J1027:J1028"/>
    <mergeCell ref="K1027:K1028"/>
    <mergeCell ref="S1027:S1028"/>
    <mergeCell ref="T1027:T1028"/>
    <mergeCell ref="U1027:U1028"/>
    <mergeCell ref="V1027:V1028"/>
    <mergeCell ref="W1027:W1028"/>
    <mergeCell ref="A1049:A1052"/>
    <mergeCell ref="J1049:J1050"/>
    <mergeCell ref="K1049:K1050"/>
    <mergeCell ref="T1049:T1050"/>
    <mergeCell ref="U1049:U1050"/>
    <mergeCell ref="V1049:Y1049"/>
    <mergeCell ref="V1050:V1052"/>
    <mergeCell ref="W1050:W1052"/>
    <mergeCell ref="X1050:X1052"/>
    <mergeCell ref="Y1051:Y1052"/>
    <mergeCell ref="V1046:Y1046"/>
    <mergeCell ref="I1047:I1052"/>
    <mergeCell ref="S1047:S1052"/>
    <mergeCell ref="V1047:V1048"/>
    <mergeCell ref="W1047:W1048"/>
    <mergeCell ref="X1047:X1048"/>
    <mergeCell ref="Y1047:Y1048"/>
    <mergeCell ref="A1043:K1043"/>
    <mergeCell ref="L1043:U1043"/>
    <mergeCell ref="W1043:X1043"/>
    <mergeCell ref="I1044:I1046"/>
    <mergeCell ref="J1044:J1046"/>
    <mergeCell ref="K1044:K1046"/>
    <mergeCell ref="S1044:S1046"/>
    <mergeCell ref="T1044:T1046"/>
    <mergeCell ref="U1044:U1046"/>
    <mergeCell ref="V1044:X1044"/>
    <mergeCell ref="Y1040:Y1041"/>
    <mergeCell ref="A1042:Y1042"/>
    <mergeCell ref="A1040:A1041"/>
    <mergeCell ref="I1040:I1041"/>
    <mergeCell ref="J1040:J1041"/>
    <mergeCell ref="K1040:K1041"/>
    <mergeCell ref="S1040:S1041"/>
    <mergeCell ref="T1040:T1041"/>
    <mergeCell ref="U1040:U1041"/>
    <mergeCell ref="V1040:V1041"/>
    <mergeCell ref="W1040:W1041"/>
    <mergeCell ref="X1040:X1041"/>
    <mergeCell ref="J1062:J1063"/>
    <mergeCell ref="K1062:K1063"/>
    <mergeCell ref="T1062:T1063"/>
    <mergeCell ref="U1062:U1063"/>
    <mergeCell ref="V1062:Y1062"/>
    <mergeCell ref="V1063:V1065"/>
    <mergeCell ref="W1063:W1065"/>
    <mergeCell ref="X1063:X1065"/>
    <mergeCell ref="Y1064:Y1065"/>
    <mergeCell ref="A1059:B1059"/>
    <mergeCell ref="V1059:Y1059"/>
    <mergeCell ref="A1060:B1060"/>
    <mergeCell ref="I1060:I1065"/>
    <mergeCell ref="S1060:S1065"/>
    <mergeCell ref="V1060:V1061"/>
    <mergeCell ref="W1060:W1061"/>
    <mergeCell ref="X1060:X1061"/>
    <mergeCell ref="Y1060:Y1061"/>
    <mergeCell ref="A1062:A1065"/>
    <mergeCell ref="A1056:K1056"/>
    <mergeCell ref="L1056:U1056"/>
    <mergeCell ref="W1056:X1056"/>
    <mergeCell ref="I1057:I1059"/>
    <mergeCell ref="J1057:J1059"/>
    <mergeCell ref="K1057:K1059"/>
    <mergeCell ref="S1057:S1059"/>
    <mergeCell ref="T1057:T1059"/>
    <mergeCell ref="U1057:U1059"/>
    <mergeCell ref="V1057:X1057"/>
    <mergeCell ref="Y1053:Y1054"/>
    <mergeCell ref="A1055:Y1055"/>
    <mergeCell ref="A1053:A1054"/>
    <mergeCell ref="I1053:I1054"/>
    <mergeCell ref="J1053:J1054"/>
    <mergeCell ref="K1053:K1054"/>
    <mergeCell ref="S1053:S1054"/>
    <mergeCell ref="T1053:T1054"/>
    <mergeCell ref="U1053:U1054"/>
    <mergeCell ref="V1053:V1054"/>
    <mergeCell ref="W1053:W1054"/>
    <mergeCell ref="X1053:X1054"/>
    <mergeCell ref="V1070:W1071"/>
    <mergeCell ref="A1071:B1071"/>
    <mergeCell ref="C1071:D1071"/>
    <mergeCell ref="E1071:F1071"/>
    <mergeCell ref="G1071:H1071"/>
    <mergeCell ref="I1071:L1071"/>
    <mergeCell ref="M1069:N1071"/>
    <mergeCell ref="O1069:P1069"/>
    <mergeCell ref="R1069:U1069"/>
    <mergeCell ref="V1069:W1069"/>
    <mergeCell ref="C1070:D1070"/>
    <mergeCell ref="E1070:F1070"/>
    <mergeCell ref="G1070:H1070"/>
    <mergeCell ref="I1070:L1070"/>
    <mergeCell ref="O1070:P1071"/>
    <mergeCell ref="R1070:U1071"/>
    <mergeCell ref="Q1070:Q1071"/>
    <mergeCell ref="U1066:U1067"/>
    <mergeCell ref="V1066:V1067"/>
    <mergeCell ref="W1066:W1067"/>
    <mergeCell ref="X1066:X1067"/>
    <mergeCell ref="Y1066:Y1067"/>
    <mergeCell ref="A1069:B1070"/>
    <mergeCell ref="C1069:D1069"/>
    <mergeCell ref="E1069:F1069"/>
    <mergeCell ref="G1069:H1069"/>
    <mergeCell ref="I1069:L1069"/>
    <mergeCell ref="A1066:A1067"/>
    <mergeCell ref="I1066:I1067"/>
    <mergeCell ref="J1066:J1067"/>
    <mergeCell ref="K1066:K1067"/>
    <mergeCell ref="S1066:S1067"/>
    <mergeCell ref="T1066:T1067"/>
    <mergeCell ref="T1085:T1088"/>
    <mergeCell ref="Y1085:Y1087"/>
    <mergeCell ref="A1086:A1089"/>
    <mergeCell ref="K1086:K1087"/>
    <mergeCell ref="U1086:U1087"/>
    <mergeCell ref="A1090:A1091"/>
    <mergeCell ref="V1081:V1083"/>
    <mergeCell ref="W1081:W1083"/>
    <mergeCell ref="X1081:X1083"/>
    <mergeCell ref="Y1081:Y1083"/>
    <mergeCell ref="I1084:I1089"/>
    <mergeCell ref="S1084:S1089"/>
    <mergeCell ref="V1084:V1089"/>
    <mergeCell ref="W1084:W1089"/>
    <mergeCell ref="X1084:X1089"/>
    <mergeCell ref="J1085:J1088"/>
    <mergeCell ref="A1080:K1080"/>
    <mergeCell ref="L1080:U1080"/>
    <mergeCell ref="V1080:Y1080"/>
    <mergeCell ref="Z1080:Z1130"/>
    <mergeCell ref="I1081:I1083"/>
    <mergeCell ref="J1081:J1083"/>
    <mergeCell ref="K1081:K1083"/>
    <mergeCell ref="S1081:S1083"/>
    <mergeCell ref="T1081:T1083"/>
    <mergeCell ref="U1081:U1083"/>
    <mergeCell ref="D1072:S1072"/>
    <mergeCell ref="V1072:Y1072"/>
    <mergeCell ref="H1073:N1073"/>
    <mergeCell ref="V1073:Y1073"/>
    <mergeCell ref="J1074:M1074"/>
    <mergeCell ref="A1079:Y1079"/>
    <mergeCell ref="J1098:J1101"/>
    <mergeCell ref="T1098:T1101"/>
    <mergeCell ref="A1099:A1102"/>
    <mergeCell ref="K1099:K1100"/>
    <mergeCell ref="U1099:U1100"/>
    <mergeCell ref="V1099:Y1099"/>
    <mergeCell ref="V1100:V1102"/>
    <mergeCell ref="W1100:W1102"/>
    <mergeCell ref="X1100:X1102"/>
    <mergeCell ref="Y1101:Y1102"/>
    <mergeCell ref="V1094:X1094"/>
    <mergeCell ref="A1096:B1096"/>
    <mergeCell ref="V1096:Y1096"/>
    <mergeCell ref="A1097:B1097"/>
    <mergeCell ref="I1097:I1102"/>
    <mergeCell ref="S1097:S1102"/>
    <mergeCell ref="V1097:V1098"/>
    <mergeCell ref="W1097:W1098"/>
    <mergeCell ref="X1097:X1098"/>
    <mergeCell ref="Y1097:Y1098"/>
    <mergeCell ref="A1092:Y1092"/>
    <mergeCell ref="A1093:K1093"/>
    <mergeCell ref="L1093:U1093"/>
    <mergeCell ref="W1093:X1093"/>
    <mergeCell ref="I1094:I1096"/>
    <mergeCell ref="J1094:J1096"/>
    <mergeCell ref="K1094:K1096"/>
    <mergeCell ref="S1094:S1096"/>
    <mergeCell ref="T1094:T1096"/>
    <mergeCell ref="U1094:U1096"/>
    <mergeCell ref="X1090:Y1091"/>
    <mergeCell ref="I1090:I1091"/>
    <mergeCell ref="J1090:J1091"/>
    <mergeCell ref="K1090:K1091"/>
    <mergeCell ref="S1090:S1091"/>
    <mergeCell ref="T1090:T1091"/>
    <mergeCell ref="U1090:U1091"/>
    <mergeCell ref="V1090:V1091"/>
    <mergeCell ref="W1090:W1091"/>
    <mergeCell ref="A1112:A1115"/>
    <mergeCell ref="J1112:J1113"/>
    <mergeCell ref="K1112:K1113"/>
    <mergeCell ref="T1112:T1113"/>
    <mergeCell ref="U1112:U1113"/>
    <mergeCell ref="V1112:Y1112"/>
    <mergeCell ref="V1113:V1115"/>
    <mergeCell ref="W1113:W1115"/>
    <mergeCell ref="X1113:X1115"/>
    <mergeCell ref="Y1114:Y1115"/>
    <mergeCell ref="V1109:Y1109"/>
    <mergeCell ref="I1110:I1115"/>
    <mergeCell ref="S1110:S1115"/>
    <mergeCell ref="V1110:V1111"/>
    <mergeCell ref="W1110:W1111"/>
    <mergeCell ref="X1110:X1111"/>
    <mergeCell ref="Y1110:Y1111"/>
    <mergeCell ref="A1106:K1106"/>
    <mergeCell ref="L1106:U1106"/>
    <mergeCell ref="W1106:X1106"/>
    <mergeCell ref="I1107:I1109"/>
    <mergeCell ref="J1107:J1109"/>
    <mergeCell ref="K1107:K1109"/>
    <mergeCell ref="S1107:S1109"/>
    <mergeCell ref="T1107:T1109"/>
    <mergeCell ref="U1107:U1109"/>
    <mergeCell ref="V1107:X1107"/>
    <mergeCell ref="Y1103:Y1104"/>
    <mergeCell ref="A1105:Y1105"/>
    <mergeCell ref="A1103:A1104"/>
    <mergeCell ref="I1103:I1104"/>
    <mergeCell ref="J1103:J1104"/>
    <mergeCell ref="K1103:K1104"/>
    <mergeCell ref="S1103:S1104"/>
    <mergeCell ref="T1103:T1104"/>
    <mergeCell ref="U1103:U1104"/>
    <mergeCell ref="V1103:V1104"/>
    <mergeCell ref="W1103:W1104"/>
    <mergeCell ref="X1103:X1104"/>
    <mergeCell ref="J1125:J1126"/>
    <mergeCell ref="K1125:K1126"/>
    <mergeCell ref="T1125:T1126"/>
    <mergeCell ref="U1125:U1126"/>
    <mergeCell ref="V1125:Y1125"/>
    <mergeCell ref="V1126:V1128"/>
    <mergeCell ref="W1126:W1128"/>
    <mergeCell ref="X1126:X1128"/>
    <mergeCell ref="Y1127:Y1128"/>
    <mergeCell ref="A1122:B1122"/>
    <mergeCell ref="V1122:Y1122"/>
    <mergeCell ref="A1123:B1123"/>
    <mergeCell ref="I1123:I1128"/>
    <mergeCell ref="S1123:S1128"/>
    <mergeCell ref="V1123:V1124"/>
    <mergeCell ref="W1123:W1124"/>
    <mergeCell ref="X1123:X1124"/>
    <mergeCell ref="Y1123:Y1124"/>
    <mergeCell ref="A1125:A1128"/>
    <mergeCell ref="A1119:K1119"/>
    <mergeCell ref="L1119:U1119"/>
    <mergeCell ref="W1119:X1119"/>
    <mergeCell ref="I1120:I1122"/>
    <mergeCell ref="J1120:J1122"/>
    <mergeCell ref="K1120:K1122"/>
    <mergeCell ref="S1120:S1122"/>
    <mergeCell ref="T1120:T1122"/>
    <mergeCell ref="U1120:U1122"/>
    <mergeCell ref="V1120:X1120"/>
    <mergeCell ref="Y1116:Y1117"/>
    <mergeCell ref="A1118:Y1118"/>
    <mergeCell ref="A1116:A1117"/>
    <mergeCell ref="I1116:I1117"/>
    <mergeCell ref="J1116:J1117"/>
    <mergeCell ref="K1116:K1117"/>
    <mergeCell ref="S1116:S1117"/>
    <mergeCell ref="T1116:T1117"/>
    <mergeCell ref="U1116:U1117"/>
    <mergeCell ref="V1116:V1117"/>
    <mergeCell ref="W1116:W1117"/>
    <mergeCell ref="X1116:X1117"/>
    <mergeCell ref="V1133:W1134"/>
    <mergeCell ref="A1134:B1134"/>
    <mergeCell ref="C1134:D1134"/>
    <mergeCell ref="E1134:F1134"/>
    <mergeCell ref="G1134:H1134"/>
    <mergeCell ref="I1134:L1134"/>
    <mergeCell ref="M1132:N1134"/>
    <mergeCell ref="O1132:P1132"/>
    <mergeCell ref="R1132:U1132"/>
    <mergeCell ref="V1132:W1132"/>
    <mergeCell ref="C1133:D1133"/>
    <mergeCell ref="E1133:F1133"/>
    <mergeCell ref="G1133:H1133"/>
    <mergeCell ref="I1133:L1133"/>
    <mergeCell ref="O1133:P1134"/>
    <mergeCell ref="R1133:U1134"/>
    <mergeCell ref="Q1133:Q1134"/>
    <mergeCell ref="U1129:U1130"/>
    <mergeCell ref="V1129:V1130"/>
    <mergeCell ref="W1129:W1130"/>
    <mergeCell ref="X1129:X1130"/>
    <mergeCell ref="Y1129:Y1130"/>
    <mergeCell ref="A1132:B1133"/>
    <mergeCell ref="C1132:D1132"/>
    <mergeCell ref="E1132:F1132"/>
    <mergeCell ref="G1132:H1132"/>
    <mergeCell ref="I1132:L1132"/>
    <mergeCell ref="A1129:A1130"/>
    <mergeCell ref="I1129:I1130"/>
    <mergeCell ref="J1129:J1130"/>
    <mergeCell ref="K1129:K1130"/>
    <mergeCell ref="S1129:S1130"/>
    <mergeCell ref="T1129:T1130"/>
    <mergeCell ref="T1148:T1151"/>
    <mergeCell ref="Y1148:Y1150"/>
    <mergeCell ref="A1149:A1152"/>
    <mergeCell ref="K1149:K1150"/>
    <mergeCell ref="U1149:U1150"/>
    <mergeCell ref="A1153:A1154"/>
    <mergeCell ref="V1144:V1146"/>
    <mergeCell ref="W1144:W1146"/>
    <mergeCell ref="X1144:X1146"/>
    <mergeCell ref="Y1144:Y1146"/>
    <mergeCell ref="I1147:I1152"/>
    <mergeCell ref="S1147:S1152"/>
    <mergeCell ref="V1147:V1152"/>
    <mergeCell ref="W1147:W1152"/>
    <mergeCell ref="X1147:X1152"/>
    <mergeCell ref="J1148:J1151"/>
    <mergeCell ref="A1143:K1143"/>
    <mergeCell ref="L1143:U1143"/>
    <mergeCell ref="V1143:Y1143"/>
    <mergeCell ref="Z1143:Z1193"/>
    <mergeCell ref="I1144:I1146"/>
    <mergeCell ref="J1144:J1146"/>
    <mergeCell ref="K1144:K1146"/>
    <mergeCell ref="S1144:S1146"/>
    <mergeCell ref="T1144:T1146"/>
    <mergeCell ref="U1144:U1146"/>
    <mergeCell ref="D1135:S1135"/>
    <mergeCell ref="V1135:Y1135"/>
    <mergeCell ref="H1136:N1136"/>
    <mergeCell ref="V1136:Y1136"/>
    <mergeCell ref="J1137:M1137"/>
    <mergeCell ref="A1142:Y1142"/>
    <mergeCell ref="J1161:J1164"/>
    <mergeCell ref="T1161:T1164"/>
    <mergeCell ref="A1162:A1165"/>
    <mergeCell ref="K1162:K1163"/>
    <mergeCell ref="U1162:U1163"/>
    <mergeCell ref="V1162:Y1162"/>
    <mergeCell ref="V1163:V1165"/>
    <mergeCell ref="W1163:W1165"/>
    <mergeCell ref="X1163:X1165"/>
    <mergeCell ref="Y1164:Y1165"/>
    <mergeCell ref="V1157:X1157"/>
    <mergeCell ref="A1159:B1159"/>
    <mergeCell ref="V1159:Y1159"/>
    <mergeCell ref="A1160:B1160"/>
    <mergeCell ref="I1160:I1165"/>
    <mergeCell ref="S1160:S1165"/>
    <mergeCell ref="V1160:V1161"/>
    <mergeCell ref="W1160:W1161"/>
    <mergeCell ref="X1160:X1161"/>
    <mergeCell ref="Y1160:Y1161"/>
    <mergeCell ref="A1155:Y1155"/>
    <mergeCell ref="A1156:K1156"/>
    <mergeCell ref="L1156:U1156"/>
    <mergeCell ref="W1156:X1156"/>
    <mergeCell ref="I1157:I1159"/>
    <mergeCell ref="J1157:J1159"/>
    <mergeCell ref="K1157:K1159"/>
    <mergeCell ref="S1157:S1159"/>
    <mergeCell ref="T1157:T1159"/>
    <mergeCell ref="U1157:U1159"/>
    <mergeCell ref="X1153:Y1154"/>
    <mergeCell ref="I1153:I1154"/>
    <mergeCell ref="J1153:J1154"/>
    <mergeCell ref="K1153:K1154"/>
    <mergeCell ref="S1153:S1154"/>
    <mergeCell ref="T1153:T1154"/>
    <mergeCell ref="U1153:U1154"/>
    <mergeCell ref="V1153:V1154"/>
    <mergeCell ref="W1153:W1154"/>
    <mergeCell ref="A1175:A1178"/>
    <mergeCell ref="J1175:J1176"/>
    <mergeCell ref="K1175:K1176"/>
    <mergeCell ref="T1175:T1176"/>
    <mergeCell ref="U1175:U1176"/>
    <mergeCell ref="V1175:Y1175"/>
    <mergeCell ref="V1176:V1178"/>
    <mergeCell ref="W1176:W1178"/>
    <mergeCell ref="X1176:X1178"/>
    <mergeCell ref="Y1177:Y1178"/>
    <mergeCell ref="V1172:Y1172"/>
    <mergeCell ref="I1173:I1178"/>
    <mergeCell ref="S1173:S1178"/>
    <mergeCell ref="V1173:V1174"/>
    <mergeCell ref="W1173:W1174"/>
    <mergeCell ref="X1173:X1174"/>
    <mergeCell ref="Y1173:Y1174"/>
    <mergeCell ref="A1169:K1169"/>
    <mergeCell ref="L1169:U1169"/>
    <mergeCell ref="W1169:X1169"/>
    <mergeCell ref="I1170:I1172"/>
    <mergeCell ref="J1170:J1172"/>
    <mergeCell ref="K1170:K1172"/>
    <mergeCell ref="S1170:S1172"/>
    <mergeCell ref="T1170:T1172"/>
    <mergeCell ref="U1170:U1172"/>
    <mergeCell ref="V1170:X1170"/>
    <mergeCell ref="Y1166:Y1167"/>
    <mergeCell ref="A1168:Y1168"/>
    <mergeCell ref="A1166:A1167"/>
    <mergeCell ref="I1166:I1167"/>
    <mergeCell ref="J1166:J1167"/>
    <mergeCell ref="K1166:K1167"/>
    <mergeCell ref="S1166:S1167"/>
    <mergeCell ref="T1166:T1167"/>
    <mergeCell ref="U1166:U1167"/>
    <mergeCell ref="V1166:V1167"/>
    <mergeCell ref="W1166:W1167"/>
    <mergeCell ref="X1166:X1167"/>
    <mergeCell ref="J1188:J1189"/>
    <mergeCell ref="K1188:K1189"/>
    <mergeCell ref="T1188:T1189"/>
    <mergeCell ref="U1188:U1189"/>
    <mergeCell ref="V1188:Y1188"/>
    <mergeCell ref="V1189:V1191"/>
    <mergeCell ref="W1189:W1191"/>
    <mergeCell ref="X1189:X1191"/>
    <mergeCell ref="Y1190:Y1191"/>
    <mergeCell ref="A1185:B1185"/>
    <mergeCell ref="V1185:Y1185"/>
    <mergeCell ref="A1186:B1186"/>
    <mergeCell ref="I1186:I1191"/>
    <mergeCell ref="S1186:S1191"/>
    <mergeCell ref="V1186:V1187"/>
    <mergeCell ref="W1186:W1187"/>
    <mergeCell ref="X1186:X1187"/>
    <mergeCell ref="Y1186:Y1187"/>
    <mergeCell ref="A1188:A1191"/>
    <mergeCell ref="A1182:K1182"/>
    <mergeCell ref="L1182:U1182"/>
    <mergeCell ref="W1182:X1182"/>
    <mergeCell ref="I1183:I1185"/>
    <mergeCell ref="J1183:J1185"/>
    <mergeCell ref="K1183:K1185"/>
    <mergeCell ref="S1183:S1185"/>
    <mergeCell ref="T1183:T1185"/>
    <mergeCell ref="U1183:U1185"/>
    <mergeCell ref="V1183:X1183"/>
    <mergeCell ref="Y1179:Y1180"/>
    <mergeCell ref="A1181:Y1181"/>
    <mergeCell ref="A1179:A1180"/>
    <mergeCell ref="I1179:I1180"/>
    <mergeCell ref="J1179:J1180"/>
    <mergeCell ref="K1179:K1180"/>
    <mergeCell ref="S1179:S1180"/>
    <mergeCell ref="T1179:T1180"/>
    <mergeCell ref="U1179:U1180"/>
    <mergeCell ref="V1179:V1180"/>
    <mergeCell ref="W1179:W1180"/>
    <mergeCell ref="X1179:X1180"/>
    <mergeCell ref="V1196:W1197"/>
    <mergeCell ref="A1197:B1197"/>
    <mergeCell ref="C1197:D1197"/>
    <mergeCell ref="E1197:F1197"/>
    <mergeCell ref="G1197:H1197"/>
    <mergeCell ref="I1197:L1197"/>
    <mergeCell ref="M1195:N1197"/>
    <mergeCell ref="O1195:P1195"/>
    <mergeCell ref="R1195:U1195"/>
    <mergeCell ref="V1195:W1195"/>
    <mergeCell ref="C1196:D1196"/>
    <mergeCell ref="E1196:F1196"/>
    <mergeCell ref="G1196:H1196"/>
    <mergeCell ref="I1196:L1196"/>
    <mergeCell ref="O1196:P1197"/>
    <mergeCell ref="R1196:U1197"/>
    <mergeCell ref="Q1196:Q1197"/>
    <mergeCell ref="U1192:U1193"/>
    <mergeCell ref="V1192:V1193"/>
    <mergeCell ref="W1192:W1193"/>
    <mergeCell ref="X1192:X1193"/>
    <mergeCell ref="Y1192:Y1193"/>
    <mergeCell ref="A1195:B1196"/>
    <mergeCell ref="C1195:D1195"/>
    <mergeCell ref="E1195:F1195"/>
    <mergeCell ref="G1195:H1195"/>
    <mergeCell ref="I1195:L1195"/>
    <mergeCell ref="A1192:A1193"/>
    <mergeCell ref="I1192:I1193"/>
    <mergeCell ref="J1192:J1193"/>
    <mergeCell ref="K1192:K1193"/>
    <mergeCell ref="S1192:S1193"/>
    <mergeCell ref="T1192:T1193"/>
    <mergeCell ref="T1211:T1214"/>
    <mergeCell ref="Y1211:Y1213"/>
    <mergeCell ref="A1212:A1215"/>
    <mergeCell ref="K1212:K1213"/>
    <mergeCell ref="U1212:U1213"/>
    <mergeCell ref="A1216:A1217"/>
    <mergeCell ref="V1207:V1209"/>
    <mergeCell ref="W1207:W1209"/>
    <mergeCell ref="X1207:X1209"/>
    <mergeCell ref="Y1207:Y1209"/>
    <mergeCell ref="I1210:I1215"/>
    <mergeCell ref="S1210:S1215"/>
    <mergeCell ref="V1210:V1215"/>
    <mergeCell ref="W1210:W1215"/>
    <mergeCell ref="X1210:X1215"/>
    <mergeCell ref="J1211:J1214"/>
    <mergeCell ref="A1206:K1206"/>
    <mergeCell ref="L1206:U1206"/>
    <mergeCell ref="V1206:Y1206"/>
    <mergeCell ref="Z1206:Z1256"/>
    <mergeCell ref="I1207:I1209"/>
    <mergeCell ref="J1207:J1209"/>
    <mergeCell ref="K1207:K1209"/>
    <mergeCell ref="S1207:S1209"/>
    <mergeCell ref="T1207:T1209"/>
    <mergeCell ref="U1207:U1209"/>
    <mergeCell ref="D1198:S1198"/>
    <mergeCell ref="V1198:Y1198"/>
    <mergeCell ref="H1199:N1199"/>
    <mergeCell ref="V1199:Y1199"/>
    <mergeCell ref="J1200:M1200"/>
    <mergeCell ref="A1205:Y1205"/>
    <mergeCell ref="J1224:J1227"/>
    <mergeCell ref="T1224:T1227"/>
    <mergeCell ref="A1225:A1228"/>
    <mergeCell ref="K1225:K1226"/>
    <mergeCell ref="U1225:U1226"/>
    <mergeCell ref="V1225:Y1225"/>
    <mergeCell ref="V1226:V1228"/>
    <mergeCell ref="W1226:W1228"/>
    <mergeCell ref="X1226:X1228"/>
    <mergeCell ref="Y1227:Y1228"/>
    <mergeCell ref="V1220:X1220"/>
    <mergeCell ref="A1222:B1222"/>
    <mergeCell ref="V1222:Y1222"/>
    <mergeCell ref="A1223:B1223"/>
    <mergeCell ref="I1223:I1228"/>
    <mergeCell ref="S1223:S1228"/>
    <mergeCell ref="V1223:V1224"/>
    <mergeCell ref="W1223:W1224"/>
    <mergeCell ref="X1223:X1224"/>
    <mergeCell ref="Y1223:Y1224"/>
    <mergeCell ref="A1218:Y1218"/>
    <mergeCell ref="A1219:K1219"/>
    <mergeCell ref="L1219:U1219"/>
    <mergeCell ref="W1219:X1219"/>
    <mergeCell ref="I1220:I1222"/>
    <mergeCell ref="J1220:J1222"/>
    <mergeCell ref="K1220:K1222"/>
    <mergeCell ref="S1220:S1222"/>
    <mergeCell ref="T1220:T1222"/>
    <mergeCell ref="U1220:U1222"/>
    <mergeCell ref="X1216:Y1217"/>
    <mergeCell ref="I1216:I1217"/>
    <mergeCell ref="J1216:J1217"/>
    <mergeCell ref="K1216:K1217"/>
    <mergeCell ref="S1216:S1217"/>
    <mergeCell ref="T1216:T1217"/>
    <mergeCell ref="U1216:U1217"/>
    <mergeCell ref="V1216:V1217"/>
    <mergeCell ref="W1216:W1217"/>
    <mergeCell ref="A1238:A1241"/>
    <mergeCell ref="J1238:J1239"/>
    <mergeCell ref="K1238:K1239"/>
    <mergeCell ref="T1238:T1239"/>
    <mergeCell ref="U1238:U1239"/>
    <mergeCell ref="V1238:Y1238"/>
    <mergeCell ref="V1239:V1241"/>
    <mergeCell ref="W1239:W1241"/>
    <mergeCell ref="X1239:X1241"/>
    <mergeCell ref="Y1240:Y1241"/>
    <mergeCell ref="V1235:Y1235"/>
    <mergeCell ref="I1236:I1241"/>
    <mergeCell ref="S1236:S1241"/>
    <mergeCell ref="V1236:V1237"/>
    <mergeCell ref="W1236:W1237"/>
    <mergeCell ref="X1236:X1237"/>
    <mergeCell ref="Y1236:Y1237"/>
    <mergeCell ref="A1232:K1232"/>
    <mergeCell ref="L1232:U1232"/>
    <mergeCell ref="W1232:X1232"/>
    <mergeCell ref="I1233:I1235"/>
    <mergeCell ref="J1233:J1235"/>
    <mergeCell ref="K1233:K1235"/>
    <mergeCell ref="S1233:S1235"/>
    <mergeCell ref="T1233:T1235"/>
    <mergeCell ref="U1233:U1235"/>
    <mergeCell ref="V1233:X1233"/>
    <mergeCell ref="Y1229:Y1230"/>
    <mergeCell ref="A1231:Y1231"/>
    <mergeCell ref="A1229:A1230"/>
    <mergeCell ref="I1229:I1230"/>
    <mergeCell ref="J1229:J1230"/>
    <mergeCell ref="K1229:K1230"/>
    <mergeCell ref="S1229:S1230"/>
    <mergeCell ref="T1229:T1230"/>
    <mergeCell ref="U1229:U1230"/>
    <mergeCell ref="V1229:V1230"/>
    <mergeCell ref="W1229:W1230"/>
    <mergeCell ref="X1229:X1230"/>
    <mergeCell ref="J1251:J1252"/>
    <mergeCell ref="K1251:K1252"/>
    <mergeCell ref="T1251:T1252"/>
    <mergeCell ref="U1251:U1252"/>
    <mergeCell ref="V1251:Y1251"/>
    <mergeCell ref="V1252:V1254"/>
    <mergeCell ref="W1252:W1254"/>
    <mergeCell ref="X1252:X1254"/>
    <mergeCell ref="Y1253:Y1254"/>
    <mergeCell ref="A1248:B1248"/>
    <mergeCell ref="V1248:Y1248"/>
    <mergeCell ref="A1249:B1249"/>
    <mergeCell ref="I1249:I1254"/>
    <mergeCell ref="S1249:S1254"/>
    <mergeCell ref="V1249:V1250"/>
    <mergeCell ref="W1249:W1250"/>
    <mergeCell ref="X1249:X1250"/>
    <mergeCell ref="Y1249:Y1250"/>
    <mergeCell ref="A1251:A1254"/>
    <mergeCell ref="A1245:K1245"/>
    <mergeCell ref="L1245:U1245"/>
    <mergeCell ref="W1245:X1245"/>
    <mergeCell ref="I1246:I1248"/>
    <mergeCell ref="J1246:J1248"/>
    <mergeCell ref="K1246:K1248"/>
    <mergeCell ref="S1246:S1248"/>
    <mergeCell ref="T1246:T1248"/>
    <mergeCell ref="U1246:U1248"/>
    <mergeCell ref="V1246:X1246"/>
    <mergeCell ref="Y1242:Y1243"/>
    <mergeCell ref="A1244:Y1244"/>
    <mergeCell ref="A1242:A1243"/>
    <mergeCell ref="I1242:I1243"/>
    <mergeCell ref="J1242:J1243"/>
    <mergeCell ref="K1242:K1243"/>
    <mergeCell ref="S1242:S1243"/>
    <mergeCell ref="T1242:T1243"/>
    <mergeCell ref="U1242:U1243"/>
    <mergeCell ref="V1242:V1243"/>
    <mergeCell ref="W1242:W1243"/>
    <mergeCell ref="X1242:X1243"/>
    <mergeCell ref="V1259:W1260"/>
    <mergeCell ref="A1260:B1260"/>
    <mergeCell ref="C1260:D1260"/>
    <mergeCell ref="E1260:F1260"/>
    <mergeCell ref="G1260:H1260"/>
    <mergeCell ref="I1260:L1260"/>
    <mergeCell ref="M1258:N1260"/>
    <mergeCell ref="O1258:P1258"/>
    <mergeCell ref="R1258:U1258"/>
    <mergeCell ref="V1258:W1258"/>
    <mergeCell ref="C1259:D1259"/>
    <mergeCell ref="E1259:F1259"/>
    <mergeCell ref="G1259:H1259"/>
    <mergeCell ref="I1259:L1259"/>
    <mergeCell ref="O1259:P1260"/>
    <mergeCell ref="R1259:U1260"/>
    <mergeCell ref="Q1259:Q1260"/>
    <mergeCell ref="U1255:U1256"/>
    <mergeCell ref="V1255:V1256"/>
    <mergeCell ref="W1255:W1256"/>
    <mergeCell ref="X1255:X1256"/>
    <mergeCell ref="Y1255:Y1256"/>
    <mergeCell ref="A1258:B1259"/>
    <mergeCell ref="C1258:D1258"/>
    <mergeCell ref="E1258:F1258"/>
    <mergeCell ref="G1258:H1258"/>
    <mergeCell ref="I1258:L1258"/>
    <mergeCell ref="A1255:A1256"/>
    <mergeCell ref="I1255:I1256"/>
    <mergeCell ref="J1255:J1256"/>
    <mergeCell ref="K1255:K1256"/>
    <mergeCell ref="S1255:S1256"/>
    <mergeCell ref="T1255:T1256"/>
    <mergeCell ref="T1274:T1277"/>
    <mergeCell ref="Y1274:Y1276"/>
    <mergeCell ref="A1275:A1278"/>
    <mergeCell ref="K1275:K1276"/>
    <mergeCell ref="U1275:U1276"/>
    <mergeCell ref="A1279:A1280"/>
    <mergeCell ref="V1270:V1272"/>
    <mergeCell ref="W1270:W1272"/>
    <mergeCell ref="X1270:X1272"/>
    <mergeCell ref="Y1270:Y1272"/>
    <mergeCell ref="I1273:I1278"/>
    <mergeCell ref="S1273:S1278"/>
    <mergeCell ref="V1273:V1278"/>
    <mergeCell ref="W1273:W1278"/>
    <mergeCell ref="X1273:X1278"/>
    <mergeCell ref="J1274:J1277"/>
    <mergeCell ref="A1269:K1269"/>
    <mergeCell ref="L1269:U1269"/>
    <mergeCell ref="V1269:Y1269"/>
    <mergeCell ref="Z1269:Z1319"/>
    <mergeCell ref="I1270:I1272"/>
    <mergeCell ref="J1270:J1272"/>
    <mergeCell ref="K1270:K1272"/>
    <mergeCell ref="S1270:S1272"/>
    <mergeCell ref="T1270:T1272"/>
    <mergeCell ref="U1270:U1272"/>
    <mergeCell ref="D1261:S1261"/>
    <mergeCell ref="V1261:Y1261"/>
    <mergeCell ref="H1262:N1262"/>
    <mergeCell ref="V1262:Y1262"/>
    <mergeCell ref="J1263:M1263"/>
    <mergeCell ref="A1268:Y1268"/>
    <mergeCell ref="J1287:J1290"/>
    <mergeCell ref="T1287:T1290"/>
    <mergeCell ref="A1288:A1291"/>
    <mergeCell ref="K1288:K1289"/>
    <mergeCell ref="U1288:U1289"/>
    <mergeCell ref="V1288:Y1288"/>
    <mergeCell ref="V1289:V1291"/>
    <mergeCell ref="W1289:W1291"/>
    <mergeCell ref="X1289:X1291"/>
    <mergeCell ref="Y1290:Y1291"/>
    <mergeCell ref="V1283:X1283"/>
    <mergeCell ref="A1285:B1285"/>
    <mergeCell ref="V1285:Y1285"/>
    <mergeCell ref="A1286:B1286"/>
    <mergeCell ref="I1286:I1291"/>
    <mergeCell ref="S1286:S1291"/>
    <mergeCell ref="V1286:V1287"/>
    <mergeCell ref="W1286:W1287"/>
    <mergeCell ref="X1286:X1287"/>
    <mergeCell ref="Y1286:Y1287"/>
    <mergeCell ref="A1281:Y1281"/>
    <mergeCell ref="A1282:K1282"/>
    <mergeCell ref="L1282:U1282"/>
    <mergeCell ref="W1282:X1282"/>
    <mergeCell ref="I1283:I1285"/>
    <mergeCell ref="J1283:J1285"/>
    <mergeCell ref="K1283:K1285"/>
    <mergeCell ref="S1283:S1285"/>
    <mergeCell ref="T1283:T1285"/>
    <mergeCell ref="U1283:U1285"/>
    <mergeCell ref="X1279:Y1280"/>
    <mergeCell ref="I1279:I1280"/>
    <mergeCell ref="J1279:J1280"/>
    <mergeCell ref="K1279:K1280"/>
    <mergeCell ref="S1279:S1280"/>
    <mergeCell ref="T1279:T1280"/>
    <mergeCell ref="U1279:U1280"/>
    <mergeCell ref="V1279:V1280"/>
    <mergeCell ref="W1279:W1280"/>
    <mergeCell ref="A1301:A1304"/>
    <mergeCell ref="J1301:J1302"/>
    <mergeCell ref="K1301:K1302"/>
    <mergeCell ref="T1301:T1302"/>
    <mergeCell ref="U1301:U1302"/>
    <mergeCell ref="V1301:Y1301"/>
    <mergeCell ref="V1302:V1304"/>
    <mergeCell ref="W1302:W1304"/>
    <mergeCell ref="X1302:X1304"/>
    <mergeCell ref="Y1303:Y1304"/>
    <mergeCell ref="V1298:Y1298"/>
    <mergeCell ref="I1299:I1304"/>
    <mergeCell ref="S1299:S1304"/>
    <mergeCell ref="V1299:V1300"/>
    <mergeCell ref="W1299:W1300"/>
    <mergeCell ref="X1299:X1300"/>
    <mergeCell ref="Y1299:Y1300"/>
    <mergeCell ref="A1295:K1295"/>
    <mergeCell ref="L1295:U1295"/>
    <mergeCell ref="W1295:X1295"/>
    <mergeCell ref="I1296:I1298"/>
    <mergeCell ref="J1296:J1298"/>
    <mergeCell ref="K1296:K1298"/>
    <mergeCell ref="S1296:S1298"/>
    <mergeCell ref="T1296:T1298"/>
    <mergeCell ref="U1296:U1298"/>
    <mergeCell ref="V1296:X1296"/>
    <mergeCell ref="Y1292:Y1293"/>
    <mergeCell ref="A1294:Y1294"/>
    <mergeCell ref="A1292:A1293"/>
    <mergeCell ref="I1292:I1293"/>
    <mergeCell ref="J1292:J1293"/>
    <mergeCell ref="K1292:K1293"/>
    <mergeCell ref="S1292:S1293"/>
    <mergeCell ref="T1292:T1293"/>
    <mergeCell ref="U1292:U1293"/>
    <mergeCell ref="V1292:V1293"/>
    <mergeCell ref="W1292:W1293"/>
    <mergeCell ref="X1292:X1293"/>
    <mergeCell ref="J1314:J1315"/>
    <mergeCell ref="K1314:K1315"/>
    <mergeCell ref="T1314:T1315"/>
    <mergeCell ref="U1314:U1315"/>
    <mergeCell ref="V1314:Y1314"/>
    <mergeCell ref="V1315:V1317"/>
    <mergeCell ref="W1315:W1317"/>
    <mergeCell ref="X1315:X1317"/>
    <mergeCell ref="Y1316:Y1317"/>
    <mergeCell ref="A1311:B1311"/>
    <mergeCell ref="V1311:Y1311"/>
    <mergeCell ref="A1312:B1312"/>
    <mergeCell ref="I1312:I1317"/>
    <mergeCell ref="S1312:S1317"/>
    <mergeCell ref="V1312:V1313"/>
    <mergeCell ref="W1312:W1313"/>
    <mergeCell ref="X1312:X1313"/>
    <mergeCell ref="Y1312:Y1313"/>
    <mergeCell ref="A1314:A1317"/>
    <mergeCell ref="A1308:K1308"/>
    <mergeCell ref="L1308:U1308"/>
    <mergeCell ref="W1308:X1308"/>
    <mergeCell ref="I1309:I1311"/>
    <mergeCell ref="J1309:J1311"/>
    <mergeCell ref="K1309:K1311"/>
    <mergeCell ref="S1309:S1311"/>
    <mergeCell ref="T1309:T1311"/>
    <mergeCell ref="U1309:U1311"/>
    <mergeCell ref="V1309:X1309"/>
    <mergeCell ref="Y1305:Y1306"/>
    <mergeCell ref="A1307:Y1307"/>
    <mergeCell ref="A1305:A1306"/>
    <mergeCell ref="I1305:I1306"/>
    <mergeCell ref="J1305:J1306"/>
    <mergeCell ref="K1305:K1306"/>
    <mergeCell ref="S1305:S1306"/>
    <mergeCell ref="T1305:T1306"/>
    <mergeCell ref="U1305:U1306"/>
    <mergeCell ref="V1305:V1306"/>
    <mergeCell ref="W1305:W1306"/>
    <mergeCell ref="X1305:X1306"/>
    <mergeCell ref="V1322:W1323"/>
    <mergeCell ref="A1323:B1323"/>
    <mergeCell ref="C1323:D1323"/>
    <mergeCell ref="E1323:F1323"/>
    <mergeCell ref="G1323:H1323"/>
    <mergeCell ref="I1323:L1323"/>
    <mergeCell ref="M1321:N1323"/>
    <mergeCell ref="O1321:P1321"/>
    <mergeCell ref="R1321:U1321"/>
    <mergeCell ref="V1321:W1321"/>
    <mergeCell ref="C1322:D1322"/>
    <mergeCell ref="E1322:F1322"/>
    <mergeCell ref="G1322:H1322"/>
    <mergeCell ref="I1322:L1322"/>
    <mergeCell ref="O1322:P1323"/>
    <mergeCell ref="R1322:U1323"/>
    <mergeCell ref="Q1322:Q1323"/>
    <mergeCell ref="U1318:U1319"/>
    <mergeCell ref="V1318:V1319"/>
    <mergeCell ref="W1318:W1319"/>
    <mergeCell ref="X1318:X1319"/>
    <mergeCell ref="Y1318:Y1319"/>
    <mergeCell ref="A1321:B1322"/>
    <mergeCell ref="C1321:D1321"/>
    <mergeCell ref="E1321:F1321"/>
    <mergeCell ref="G1321:H1321"/>
    <mergeCell ref="I1321:L1321"/>
    <mergeCell ref="A1318:A1319"/>
    <mergeCell ref="I1318:I1319"/>
    <mergeCell ref="J1318:J1319"/>
    <mergeCell ref="K1318:K1319"/>
    <mergeCell ref="S1318:S1319"/>
    <mergeCell ref="T1318:T1319"/>
    <mergeCell ref="T1337:T1340"/>
    <mergeCell ref="Y1337:Y1339"/>
    <mergeCell ref="A1338:A1341"/>
    <mergeCell ref="K1338:K1339"/>
    <mergeCell ref="U1338:U1339"/>
    <mergeCell ref="A1342:A1343"/>
    <mergeCell ref="V1333:V1335"/>
    <mergeCell ref="W1333:W1335"/>
    <mergeCell ref="X1333:X1335"/>
    <mergeCell ref="Y1333:Y1335"/>
    <mergeCell ref="I1336:I1341"/>
    <mergeCell ref="S1336:S1341"/>
    <mergeCell ref="V1336:V1341"/>
    <mergeCell ref="W1336:W1341"/>
    <mergeCell ref="X1336:X1341"/>
    <mergeCell ref="J1337:J1340"/>
    <mergeCell ref="A1332:K1332"/>
    <mergeCell ref="L1332:U1332"/>
    <mergeCell ref="V1332:Y1332"/>
    <mergeCell ref="Z1332:Z1382"/>
    <mergeCell ref="I1333:I1335"/>
    <mergeCell ref="J1333:J1335"/>
    <mergeCell ref="K1333:K1335"/>
    <mergeCell ref="S1333:S1335"/>
    <mergeCell ref="T1333:T1335"/>
    <mergeCell ref="U1333:U1335"/>
    <mergeCell ref="D1324:S1324"/>
    <mergeCell ref="V1324:Y1324"/>
    <mergeCell ref="H1325:N1325"/>
    <mergeCell ref="V1325:Y1325"/>
    <mergeCell ref="J1326:M1326"/>
    <mergeCell ref="A1331:Y1331"/>
    <mergeCell ref="J1350:J1353"/>
    <mergeCell ref="T1350:T1353"/>
    <mergeCell ref="A1351:A1354"/>
    <mergeCell ref="K1351:K1352"/>
    <mergeCell ref="U1351:U1352"/>
    <mergeCell ref="V1351:Y1351"/>
    <mergeCell ref="V1352:V1354"/>
    <mergeCell ref="W1352:W1354"/>
    <mergeCell ref="X1352:X1354"/>
    <mergeCell ref="Y1353:Y1354"/>
    <mergeCell ref="V1346:X1346"/>
    <mergeCell ref="A1348:B1348"/>
    <mergeCell ref="V1348:Y1348"/>
    <mergeCell ref="A1349:B1349"/>
    <mergeCell ref="I1349:I1354"/>
    <mergeCell ref="S1349:S1354"/>
    <mergeCell ref="V1349:V1350"/>
    <mergeCell ref="W1349:W1350"/>
    <mergeCell ref="X1349:X1350"/>
    <mergeCell ref="Y1349:Y1350"/>
    <mergeCell ref="A1344:Y1344"/>
    <mergeCell ref="A1345:K1345"/>
    <mergeCell ref="L1345:U1345"/>
    <mergeCell ref="W1345:X1345"/>
    <mergeCell ref="I1346:I1348"/>
    <mergeCell ref="J1346:J1348"/>
    <mergeCell ref="K1346:K1348"/>
    <mergeCell ref="S1346:S1348"/>
    <mergeCell ref="T1346:T1348"/>
    <mergeCell ref="U1346:U1348"/>
    <mergeCell ref="X1342:Y1343"/>
    <mergeCell ref="I1342:I1343"/>
    <mergeCell ref="J1342:J1343"/>
    <mergeCell ref="K1342:K1343"/>
    <mergeCell ref="S1342:S1343"/>
    <mergeCell ref="T1342:T1343"/>
    <mergeCell ref="U1342:U1343"/>
    <mergeCell ref="V1342:V1343"/>
    <mergeCell ref="W1342:W1343"/>
    <mergeCell ref="A1364:A1367"/>
    <mergeCell ref="J1364:J1365"/>
    <mergeCell ref="K1364:K1365"/>
    <mergeCell ref="T1364:T1365"/>
    <mergeCell ref="U1364:U1365"/>
    <mergeCell ref="V1364:Y1364"/>
    <mergeCell ref="V1365:V1367"/>
    <mergeCell ref="W1365:W1367"/>
    <mergeCell ref="X1365:X1367"/>
    <mergeCell ref="Y1366:Y1367"/>
    <mergeCell ref="V1361:Y1361"/>
    <mergeCell ref="I1362:I1367"/>
    <mergeCell ref="S1362:S1367"/>
    <mergeCell ref="V1362:V1363"/>
    <mergeCell ref="W1362:W1363"/>
    <mergeCell ref="X1362:X1363"/>
    <mergeCell ref="Y1362:Y1363"/>
    <mergeCell ref="A1358:K1358"/>
    <mergeCell ref="L1358:U1358"/>
    <mergeCell ref="W1358:X1358"/>
    <mergeCell ref="I1359:I1361"/>
    <mergeCell ref="J1359:J1361"/>
    <mergeCell ref="K1359:K1361"/>
    <mergeCell ref="S1359:S1361"/>
    <mergeCell ref="T1359:T1361"/>
    <mergeCell ref="U1359:U1361"/>
    <mergeCell ref="V1359:X1359"/>
    <mergeCell ref="Y1355:Y1356"/>
    <mergeCell ref="A1357:Y1357"/>
    <mergeCell ref="A1355:A1356"/>
    <mergeCell ref="I1355:I1356"/>
    <mergeCell ref="J1355:J1356"/>
    <mergeCell ref="K1355:K1356"/>
    <mergeCell ref="S1355:S1356"/>
    <mergeCell ref="T1355:T1356"/>
    <mergeCell ref="U1355:U1356"/>
    <mergeCell ref="V1355:V1356"/>
    <mergeCell ref="W1355:W1356"/>
    <mergeCell ref="X1355:X1356"/>
    <mergeCell ref="J1377:J1378"/>
    <mergeCell ref="K1377:K1378"/>
    <mergeCell ref="T1377:T1378"/>
    <mergeCell ref="U1377:U1378"/>
    <mergeCell ref="V1377:Y1377"/>
    <mergeCell ref="V1378:V1380"/>
    <mergeCell ref="W1378:W1380"/>
    <mergeCell ref="X1378:X1380"/>
    <mergeCell ref="Y1379:Y1380"/>
    <mergeCell ref="A1374:B1374"/>
    <mergeCell ref="V1374:Y1374"/>
    <mergeCell ref="A1375:B1375"/>
    <mergeCell ref="I1375:I1380"/>
    <mergeCell ref="S1375:S1380"/>
    <mergeCell ref="V1375:V1376"/>
    <mergeCell ref="W1375:W1376"/>
    <mergeCell ref="X1375:X1376"/>
    <mergeCell ref="Y1375:Y1376"/>
    <mergeCell ref="A1377:A1380"/>
    <mergeCell ref="A1371:K1371"/>
    <mergeCell ref="L1371:U1371"/>
    <mergeCell ref="W1371:X1371"/>
    <mergeCell ref="I1372:I1374"/>
    <mergeCell ref="J1372:J1374"/>
    <mergeCell ref="K1372:K1374"/>
    <mergeCell ref="S1372:S1374"/>
    <mergeCell ref="T1372:T1374"/>
    <mergeCell ref="U1372:U1374"/>
    <mergeCell ref="V1372:X1372"/>
    <mergeCell ref="Y1368:Y1369"/>
    <mergeCell ref="A1370:Y1370"/>
    <mergeCell ref="A1368:A1369"/>
    <mergeCell ref="I1368:I1369"/>
    <mergeCell ref="J1368:J1369"/>
    <mergeCell ref="K1368:K1369"/>
    <mergeCell ref="S1368:S1369"/>
    <mergeCell ref="T1368:T1369"/>
    <mergeCell ref="U1368:U1369"/>
    <mergeCell ref="V1368:V1369"/>
    <mergeCell ref="W1368:W1369"/>
    <mergeCell ref="X1368:X1369"/>
    <mergeCell ref="V1385:W1386"/>
    <mergeCell ref="A1386:B1386"/>
    <mergeCell ref="C1386:D1386"/>
    <mergeCell ref="E1386:F1386"/>
    <mergeCell ref="G1386:H1386"/>
    <mergeCell ref="I1386:L1386"/>
    <mergeCell ref="M1384:N1386"/>
    <mergeCell ref="O1384:P1384"/>
    <mergeCell ref="R1384:U1384"/>
    <mergeCell ref="V1384:W1384"/>
    <mergeCell ref="C1385:D1385"/>
    <mergeCell ref="E1385:F1385"/>
    <mergeCell ref="G1385:H1385"/>
    <mergeCell ref="I1385:L1385"/>
    <mergeCell ref="O1385:P1386"/>
    <mergeCell ref="R1385:U1386"/>
    <mergeCell ref="Q1385:Q1386"/>
    <mergeCell ref="U1381:U1382"/>
    <mergeCell ref="V1381:V1382"/>
    <mergeCell ref="W1381:W1382"/>
    <mergeCell ref="X1381:X1382"/>
    <mergeCell ref="Y1381:Y1382"/>
    <mergeCell ref="A1384:B1385"/>
    <mergeCell ref="C1384:D1384"/>
    <mergeCell ref="E1384:F1384"/>
    <mergeCell ref="G1384:H1384"/>
    <mergeCell ref="I1384:L1384"/>
    <mergeCell ref="A1381:A1382"/>
    <mergeCell ref="I1381:I1382"/>
    <mergeCell ref="J1381:J1382"/>
    <mergeCell ref="K1381:K1382"/>
    <mergeCell ref="S1381:S1382"/>
    <mergeCell ref="T1381:T1382"/>
    <mergeCell ref="T1400:T1403"/>
    <mergeCell ref="Y1400:Y1402"/>
    <mergeCell ref="A1401:A1404"/>
    <mergeCell ref="K1401:K1402"/>
    <mergeCell ref="U1401:U1402"/>
    <mergeCell ref="A1405:A1406"/>
    <mergeCell ref="V1396:V1398"/>
    <mergeCell ref="W1396:W1398"/>
    <mergeCell ref="X1396:X1398"/>
    <mergeCell ref="Y1396:Y1398"/>
    <mergeCell ref="I1399:I1404"/>
    <mergeCell ref="S1399:S1404"/>
    <mergeCell ref="V1399:V1404"/>
    <mergeCell ref="W1399:W1404"/>
    <mergeCell ref="X1399:X1404"/>
    <mergeCell ref="J1400:J1403"/>
    <mergeCell ref="A1395:K1395"/>
    <mergeCell ref="L1395:U1395"/>
    <mergeCell ref="V1395:Y1395"/>
    <mergeCell ref="Z1395:Z1445"/>
    <mergeCell ref="I1396:I1398"/>
    <mergeCell ref="J1396:J1398"/>
    <mergeCell ref="K1396:K1398"/>
    <mergeCell ref="S1396:S1398"/>
    <mergeCell ref="T1396:T1398"/>
    <mergeCell ref="U1396:U1398"/>
    <mergeCell ref="D1387:S1387"/>
    <mergeCell ref="V1387:Y1387"/>
    <mergeCell ref="H1388:N1388"/>
    <mergeCell ref="V1388:Y1388"/>
    <mergeCell ref="J1389:M1389"/>
    <mergeCell ref="A1394:Y1394"/>
    <mergeCell ref="J1413:J1416"/>
    <mergeCell ref="T1413:T1416"/>
    <mergeCell ref="A1414:A1417"/>
    <mergeCell ref="K1414:K1415"/>
    <mergeCell ref="U1414:U1415"/>
    <mergeCell ref="V1414:Y1414"/>
    <mergeCell ref="V1415:V1417"/>
    <mergeCell ref="W1415:W1417"/>
    <mergeCell ref="X1415:X1417"/>
    <mergeCell ref="Y1416:Y1417"/>
    <mergeCell ref="V1409:X1409"/>
    <mergeCell ref="A1411:B1411"/>
    <mergeCell ref="V1411:Y1411"/>
    <mergeCell ref="A1412:B1412"/>
    <mergeCell ref="I1412:I1417"/>
    <mergeCell ref="S1412:S1417"/>
    <mergeCell ref="V1412:V1413"/>
    <mergeCell ref="W1412:W1413"/>
    <mergeCell ref="X1412:X1413"/>
    <mergeCell ref="Y1412:Y1413"/>
    <mergeCell ref="A1407:Y1407"/>
    <mergeCell ref="A1408:K1408"/>
    <mergeCell ref="L1408:U1408"/>
    <mergeCell ref="W1408:X1408"/>
    <mergeCell ref="I1409:I1411"/>
    <mergeCell ref="J1409:J1411"/>
    <mergeCell ref="K1409:K1411"/>
    <mergeCell ref="S1409:S1411"/>
    <mergeCell ref="T1409:T1411"/>
    <mergeCell ref="U1409:U1411"/>
    <mergeCell ref="X1405:Y1406"/>
    <mergeCell ref="I1405:I1406"/>
    <mergeCell ref="J1405:J1406"/>
    <mergeCell ref="K1405:K1406"/>
    <mergeCell ref="S1405:S1406"/>
    <mergeCell ref="T1405:T1406"/>
    <mergeCell ref="U1405:U1406"/>
    <mergeCell ref="V1405:V1406"/>
    <mergeCell ref="W1405:W1406"/>
    <mergeCell ref="A1427:A1430"/>
    <mergeCell ref="J1427:J1428"/>
    <mergeCell ref="K1427:K1428"/>
    <mergeCell ref="T1427:T1428"/>
    <mergeCell ref="U1427:U1428"/>
    <mergeCell ref="V1427:Y1427"/>
    <mergeCell ref="V1428:V1430"/>
    <mergeCell ref="W1428:W1430"/>
    <mergeCell ref="X1428:X1430"/>
    <mergeCell ref="Y1429:Y1430"/>
    <mergeCell ref="V1424:Y1424"/>
    <mergeCell ref="I1425:I1430"/>
    <mergeCell ref="S1425:S1430"/>
    <mergeCell ref="V1425:V1426"/>
    <mergeCell ref="W1425:W1426"/>
    <mergeCell ref="X1425:X1426"/>
    <mergeCell ref="Y1425:Y1426"/>
    <mergeCell ref="A1421:K1421"/>
    <mergeCell ref="L1421:U1421"/>
    <mergeCell ref="W1421:X1421"/>
    <mergeCell ref="I1422:I1424"/>
    <mergeCell ref="J1422:J1424"/>
    <mergeCell ref="K1422:K1424"/>
    <mergeCell ref="S1422:S1424"/>
    <mergeCell ref="T1422:T1424"/>
    <mergeCell ref="U1422:U1424"/>
    <mergeCell ref="V1422:X1422"/>
    <mergeCell ref="Y1418:Y1419"/>
    <mergeCell ref="A1420:Y1420"/>
    <mergeCell ref="A1418:A1419"/>
    <mergeCell ref="I1418:I1419"/>
    <mergeCell ref="J1418:J1419"/>
    <mergeCell ref="K1418:K1419"/>
    <mergeCell ref="S1418:S1419"/>
    <mergeCell ref="T1418:T1419"/>
    <mergeCell ref="U1418:U1419"/>
    <mergeCell ref="V1418:V1419"/>
    <mergeCell ref="W1418:W1419"/>
    <mergeCell ref="X1418:X1419"/>
    <mergeCell ref="J1440:J1441"/>
    <mergeCell ref="K1440:K1441"/>
    <mergeCell ref="T1440:T1441"/>
    <mergeCell ref="U1440:U1441"/>
    <mergeCell ref="V1440:Y1440"/>
    <mergeCell ref="V1441:V1443"/>
    <mergeCell ref="W1441:W1443"/>
    <mergeCell ref="X1441:X1443"/>
    <mergeCell ref="Y1442:Y1443"/>
    <mergeCell ref="A1437:B1437"/>
    <mergeCell ref="V1437:Y1437"/>
    <mergeCell ref="A1438:B1438"/>
    <mergeCell ref="I1438:I1443"/>
    <mergeCell ref="S1438:S1443"/>
    <mergeCell ref="V1438:V1439"/>
    <mergeCell ref="W1438:W1439"/>
    <mergeCell ref="X1438:X1439"/>
    <mergeCell ref="Y1438:Y1439"/>
    <mergeCell ref="A1440:A1443"/>
    <mergeCell ref="A1434:K1434"/>
    <mergeCell ref="L1434:U1434"/>
    <mergeCell ref="W1434:X1434"/>
    <mergeCell ref="I1435:I1437"/>
    <mergeCell ref="J1435:J1437"/>
    <mergeCell ref="K1435:K1437"/>
    <mergeCell ref="S1435:S1437"/>
    <mergeCell ref="T1435:T1437"/>
    <mergeCell ref="U1435:U1437"/>
    <mergeCell ref="V1435:X1435"/>
    <mergeCell ref="Y1431:Y1432"/>
    <mergeCell ref="A1433:Y1433"/>
    <mergeCell ref="A1431:A1432"/>
    <mergeCell ref="I1431:I1432"/>
    <mergeCell ref="J1431:J1432"/>
    <mergeCell ref="K1431:K1432"/>
    <mergeCell ref="S1431:S1432"/>
    <mergeCell ref="T1431:T1432"/>
    <mergeCell ref="U1431:U1432"/>
    <mergeCell ref="V1431:V1432"/>
    <mergeCell ref="W1431:W1432"/>
    <mergeCell ref="X1431:X1432"/>
    <mergeCell ref="V1448:W1449"/>
    <mergeCell ref="A1449:B1449"/>
    <mergeCell ref="C1449:D1449"/>
    <mergeCell ref="E1449:F1449"/>
    <mergeCell ref="G1449:H1449"/>
    <mergeCell ref="I1449:L1449"/>
    <mergeCell ref="M1447:N1449"/>
    <mergeCell ref="O1447:P1447"/>
    <mergeCell ref="R1447:U1447"/>
    <mergeCell ref="V1447:W1447"/>
    <mergeCell ref="C1448:D1448"/>
    <mergeCell ref="E1448:F1448"/>
    <mergeCell ref="G1448:H1448"/>
    <mergeCell ref="I1448:L1448"/>
    <mergeCell ref="O1448:P1449"/>
    <mergeCell ref="R1448:U1449"/>
    <mergeCell ref="Q1448:Q1449"/>
    <mergeCell ref="U1444:U1445"/>
    <mergeCell ref="V1444:V1445"/>
    <mergeCell ref="W1444:W1445"/>
    <mergeCell ref="X1444:X1445"/>
    <mergeCell ref="Y1444:Y1445"/>
    <mergeCell ref="A1447:B1448"/>
    <mergeCell ref="C1447:D1447"/>
    <mergeCell ref="E1447:F1447"/>
    <mergeCell ref="G1447:H1447"/>
    <mergeCell ref="I1447:L1447"/>
    <mergeCell ref="A1444:A1445"/>
    <mergeCell ref="I1444:I1445"/>
    <mergeCell ref="J1444:J1445"/>
    <mergeCell ref="K1444:K1445"/>
    <mergeCell ref="S1444:S1445"/>
    <mergeCell ref="T1444:T1445"/>
    <mergeCell ref="T1463:T1466"/>
    <mergeCell ref="Y1463:Y1465"/>
    <mergeCell ref="A1464:A1467"/>
    <mergeCell ref="K1464:K1465"/>
    <mergeCell ref="U1464:U1465"/>
    <mergeCell ref="A1468:A1469"/>
    <mergeCell ref="V1459:V1461"/>
    <mergeCell ref="W1459:W1461"/>
    <mergeCell ref="X1459:X1461"/>
    <mergeCell ref="Y1459:Y1461"/>
    <mergeCell ref="I1462:I1467"/>
    <mergeCell ref="S1462:S1467"/>
    <mergeCell ref="V1462:V1467"/>
    <mergeCell ref="W1462:W1467"/>
    <mergeCell ref="X1462:X1467"/>
    <mergeCell ref="J1463:J1466"/>
    <mergeCell ref="A1458:K1458"/>
    <mergeCell ref="L1458:U1458"/>
    <mergeCell ref="V1458:Y1458"/>
    <mergeCell ref="Z1458:Z1508"/>
    <mergeCell ref="I1459:I1461"/>
    <mergeCell ref="J1459:J1461"/>
    <mergeCell ref="K1459:K1461"/>
    <mergeCell ref="S1459:S1461"/>
    <mergeCell ref="T1459:T1461"/>
    <mergeCell ref="U1459:U1461"/>
    <mergeCell ref="D1450:S1450"/>
    <mergeCell ref="V1450:Y1450"/>
    <mergeCell ref="H1451:N1451"/>
    <mergeCell ref="V1451:Y1451"/>
    <mergeCell ref="J1452:M1452"/>
    <mergeCell ref="A1457:Y1457"/>
    <mergeCell ref="J1476:J1479"/>
    <mergeCell ref="T1476:T1479"/>
    <mergeCell ref="A1477:A1480"/>
    <mergeCell ref="K1477:K1478"/>
    <mergeCell ref="U1477:U1478"/>
    <mergeCell ref="V1477:Y1477"/>
    <mergeCell ref="V1478:V1480"/>
    <mergeCell ref="W1478:W1480"/>
    <mergeCell ref="X1478:X1480"/>
    <mergeCell ref="Y1479:Y1480"/>
    <mergeCell ref="V1472:X1472"/>
    <mergeCell ref="A1474:B1474"/>
    <mergeCell ref="V1474:Y1474"/>
    <mergeCell ref="A1475:B1475"/>
    <mergeCell ref="I1475:I1480"/>
    <mergeCell ref="S1475:S1480"/>
    <mergeCell ref="V1475:V1476"/>
    <mergeCell ref="W1475:W1476"/>
    <mergeCell ref="X1475:X1476"/>
    <mergeCell ref="Y1475:Y1476"/>
    <mergeCell ref="A1470:Y1470"/>
    <mergeCell ref="A1471:K1471"/>
    <mergeCell ref="L1471:U1471"/>
    <mergeCell ref="W1471:X1471"/>
    <mergeCell ref="I1472:I1474"/>
    <mergeCell ref="J1472:J1474"/>
    <mergeCell ref="K1472:K1474"/>
    <mergeCell ref="S1472:S1474"/>
    <mergeCell ref="T1472:T1474"/>
    <mergeCell ref="U1472:U1474"/>
    <mergeCell ref="X1468:Y1469"/>
    <mergeCell ref="I1468:I1469"/>
    <mergeCell ref="J1468:J1469"/>
    <mergeCell ref="K1468:K1469"/>
    <mergeCell ref="S1468:S1469"/>
    <mergeCell ref="T1468:T1469"/>
    <mergeCell ref="U1468:U1469"/>
    <mergeCell ref="V1468:V1469"/>
    <mergeCell ref="W1468:W1469"/>
    <mergeCell ref="A1490:A1493"/>
    <mergeCell ref="J1490:J1491"/>
    <mergeCell ref="K1490:K1491"/>
    <mergeCell ref="T1490:T1491"/>
    <mergeCell ref="U1490:U1491"/>
    <mergeCell ref="V1490:Y1490"/>
    <mergeCell ref="V1491:V1493"/>
    <mergeCell ref="W1491:W1493"/>
    <mergeCell ref="X1491:X1493"/>
    <mergeCell ref="Y1492:Y1493"/>
    <mergeCell ref="V1487:Y1487"/>
    <mergeCell ref="I1488:I1493"/>
    <mergeCell ref="S1488:S1493"/>
    <mergeCell ref="V1488:V1489"/>
    <mergeCell ref="W1488:W1489"/>
    <mergeCell ref="X1488:X1489"/>
    <mergeCell ref="Y1488:Y1489"/>
    <mergeCell ref="A1484:K1484"/>
    <mergeCell ref="L1484:U1484"/>
    <mergeCell ref="W1484:X1484"/>
    <mergeCell ref="I1485:I1487"/>
    <mergeCell ref="J1485:J1487"/>
    <mergeCell ref="K1485:K1487"/>
    <mergeCell ref="S1485:S1487"/>
    <mergeCell ref="T1485:T1487"/>
    <mergeCell ref="U1485:U1487"/>
    <mergeCell ref="V1485:X1485"/>
    <mergeCell ref="Y1481:Y1482"/>
    <mergeCell ref="A1483:Y1483"/>
    <mergeCell ref="A1481:A1482"/>
    <mergeCell ref="I1481:I1482"/>
    <mergeCell ref="J1481:J1482"/>
    <mergeCell ref="K1481:K1482"/>
    <mergeCell ref="S1481:S1482"/>
    <mergeCell ref="T1481:T1482"/>
    <mergeCell ref="U1481:U1482"/>
    <mergeCell ref="V1481:V1482"/>
    <mergeCell ref="W1481:W1482"/>
    <mergeCell ref="X1481:X1482"/>
    <mergeCell ref="J1503:J1504"/>
    <mergeCell ref="K1503:K1504"/>
    <mergeCell ref="T1503:T1504"/>
    <mergeCell ref="U1503:U1504"/>
    <mergeCell ref="V1503:Y1503"/>
    <mergeCell ref="V1504:V1506"/>
    <mergeCell ref="W1504:W1506"/>
    <mergeCell ref="X1504:X1506"/>
    <mergeCell ref="Y1505:Y1506"/>
    <mergeCell ref="A1500:B1500"/>
    <mergeCell ref="V1500:Y1500"/>
    <mergeCell ref="A1501:B1501"/>
    <mergeCell ref="I1501:I1506"/>
    <mergeCell ref="S1501:S1506"/>
    <mergeCell ref="V1501:V1502"/>
    <mergeCell ref="W1501:W1502"/>
    <mergeCell ref="X1501:X1502"/>
    <mergeCell ref="Y1501:Y1502"/>
    <mergeCell ref="A1503:A1506"/>
    <mergeCell ref="A1497:K1497"/>
    <mergeCell ref="L1497:U1497"/>
    <mergeCell ref="W1497:X1497"/>
    <mergeCell ref="I1498:I1500"/>
    <mergeCell ref="J1498:J1500"/>
    <mergeCell ref="K1498:K1500"/>
    <mergeCell ref="S1498:S1500"/>
    <mergeCell ref="T1498:T1500"/>
    <mergeCell ref="U1498:U1500"/>
    <mergeCell ref="V1498:X1498"/>
    <mergeCell ref="Y1494:Y1495"/>
    <mergeCell ref="A1496:Y1496"/>
    <mergeCell ref="A1494:A1495"/>
    <mergeCell ref="I1494:I1495"/>
    <mergeCell ref="J1494:J1495"/>
    <mergeCell ref="K1494:K1495"/>
    <mergeCell ref="S1494:S1495"/>
    <mergeCell ref="T1494:T1495"/>
    <mergeCell ref="U1494:U1495"/>
    <mergeCell ref="V1494:V1495"/>
    <mergeCell ref="W1494:W1495"/>
    <mergeCell ref="X1494:X1495"/>
    <mergeCell ref="V1511:W1512"/>
    <mergeCell ref="A1512:B1512"/>
    <mergeCell ref="C1512:D1512"/>
    <mergeCell ref="E1512:F1512"/>
    <mergeCell ref="G1512:H1512"/>
    <mergeCell ref="I1512:L1512"/>
    <mergeCell ref="M1510:N1512"/>
    <mergeCell ref="O1510:P1510"/>
    <mergeCell ref="R1510:U1510"/>
    <mergeCell ref="V1510:W1510"/>
    <mergeCell ref="C1511:D1511"/>
    <mergeCell ref="E1511:F1511"/>
    <mergeCell ref="G1511:H1511"/>
    <mergeCell ref="I1511:L1511"/>
    <mergeCell ref="O1511:P1512"/>
    <mergeCell ref="R1511:U1512"/>
    <mergeCell ref="Q1511:Q1512"/>
    <mergeCell ref="U1507:U1508"/>
    <mergeCell ref="V1507:V1508"/>
    <mergeCell ref="W1507:W1508"/>
    <mergeCell ref="X1507:X1508"/>
    <mergeCell ref="Y1507:Y1508"/>
    <mergeCell ref="A1510:B1511"/>
    <mergeCell ref="C1510:D1510"/>
    <mergeCell ref="E1510:F1510"/>
    <mergeCell ref="G1510:H1510"/>
    <mergeCell ref="I1510:L1510"/>
    <mergeCell ref="A1507:A1508"/>
    <mergeCell ref="I1507:I1508"/>
    <mergeCell ref="J1507:J1508"/>
    <mergeCell ref="K1507:K1508"/>
    <mergeCell ref="S1507:S1508"/>
    <mergeCell ref="T1507:T1508"/>
    <mergeCell ref="T1526:T1529"/>
    <mergeCell ref="Y1526:Y1528"/>
    <mergeCell ref="A1527:A1530"/>
    <mergeCell ref="K1527:K1528"/>
    <mergeCell ref="U1527:U1528"/>
    <mergeCell ref="A1531:A1532"/>
    <mergeCell ref="V1522:V1524"/>
    <mergeCell ref="W1522:W1524"/>
    <mergeCell ref="X1522:X1524"/>
    <mergeCell ref="Y1522:Y1524"/>
    <mergeCell ref="I1525:I1530"/>
    <mergeCell ref="S1525:S1530"/>
    <mergeCell ref="V1525:V1530"/>
    <mergeCell ref="W1525:W1530"/>
    <mergeCell ref="X1525:X1530"/>
    <mergeCell ref="J1526:J1529"/>
    <mergeCell ref="A1521:K1521"/>
    <mergeCell ref="L1521:U1521"/>
    <mergeCell ref="V1521:Y1521"/>
    <mergeCell ref="Z1521:Z1571"/>
    <mergeCell ref="I1522:I1524"/>
    <mergeCell ref="J1522:J1524"/>
    <mergeCell ref="K1522:K1524"/>
    <mergeCell ref="S1522:S1524"/>
    <mergeCell ref="T1522:T1524"/>
    <mergeCell ref="U1522:U1524"/>
    <mergeCell ref="D1513:S1513"/>
    <mergeCell ref="V1513:Y1513"/>
    <mergeCell ref="H1514:N1514"/>
    <mergeCell ref="V1514:Y1514"/>
    <mergeCell ref="J1515:M1515"/>
    <mergeCell ref="A1520:Y1520"/>
    <mergeCell ref="J1539:J1542"/>
    <mergeCell ref="T1539:T1542"/>
    <mergeCell ref="A1540:A1543"/>
    <mergeCell ref="K1540:K1541"/>
    <mergeCell ref="U1540:U1541"/>
    <mergeCell ref="V1540:Y1540"/>
    <mergeCell ref="V1541:V1543"/>
    <mergeCell ref="W1541:W1543"/>
    <mergeCell ref="X1541:X1543"/>
    <mergeCell ref="Y1542:Y1543"/>
    <mergeCell ref="V1535:X1535"/>
    <mergeCell ref="A1537:B1537"/>
    <mergeCell ref="V1537:Y1537"/>
    <mergeCell ref="A1538:B1538"/>
    <mergeCell ref="I1538:I1543"/>
    <mergeCell ref="S1538:S1543"/>
    <mergeCell ref="V1538:V1539"/>
    <mergeCell ref="W1538:W1539"/>
    <mergeCell ref="X1538:X1539"/>
    <mergeCell ref="Y1538:Y1539"/>
    <mergeCell ref="A1533:Y1533"/>
    <mergeCell ref="A1534:K1534"/>
    <mergeCell ref="L1534:U1534"/>
    <mergeCell ref="W1534:X1534"/>
    <mergeCell ref="I1535:I1537"/>
    <mergeCell ref="J1535:J1537"/>
    <mergeCell ref="K1535:K1537"/>
    <mergeCell ref="S1535:S1537"/>
    <mergeCell ref="T1535:T1537"/>
    <mergeCell ref="U1535:U1537"/>
    <mergeCell ref="X1531:Y1532"/>
    <mergeCell ref="I1531:I1532"/>
    <mergeCell ref="J1531:J1532"/>
    <mergeCell ref="K1531:K1532"/>
    <mergeCell ref="S1531:S1532"/>
    <mergeCell ref="T1531:T1532"/>
    <mergeCell ref="U1531:U1532"/>
    <mergeCell ref="V1531:V1532"/>
    <mergeCell ref="W1531:W1532"/>
    <mergeCell ref="A1553:A1556"/>
    <mergeCell ref="J1553:J1554"/>
    <mergeCell ref="K1553:K1554"/>
    <mergeCell ref="T1553:T1554"/>
    <mergeCell ref="U1553:U1554"/>
    <mergeCell ref="V1553:Y1553"/>
    <mergeCell ref="V1554:V1556"/>
    <mergeCell ref="W1554:W1556"/>
    <mergeCell ref="X1554:X1556"/>
    <mergeCell ref="Y1555:Y1556"/>
    <mergeCell ref="V1550:Y1550"/>
    <mergeCell ref="I1551:I1556"/>
    <mergeCell ref="S1551:S1556"/>
    <mergeCell ref="V1551:V1552"/>
    <mergeCell ref="W1551:W1552"/>
    <mergeCell ref="X1551:X1552"/>
    <mergeCell ref="Y1551:Y1552"/>
    <mergeCell ref="A1547:K1547"/>
    <mergeCell ref="L1547:U1547"/>
    <mergeCell ref="W1547:X1547"/>
    <mergeCell ref="I1548:I1550"/>
    <mergeCell ref="J1548:J1550"/>
    <mergeCell ref="K1548:K1550"/>
    <mergeCell ref="S1548:S1550"/>
    <mergeCell ref="T1548:T1550"/>
    <mergeCell ref="U1548:U1550"/>
    <mergeCell ref="V1548:X1548"/>
    <mergeCell ref="Y1544:Y1545"/>
    <mergeCell ref="A1546:Y1546"/>
    <mergeCell ref="A1544:A1545"/>
    <mergeCell ref="I1544:I1545"/>
    <mergeCell ref="J1544:J1545"/>
    <mergeCell ref="K1544:K1545"/>
    <mergeCell ref="S1544:S1545"/>
    <mergeCell ref="T1544:T1545"/>
    <mergeCell ref="U1544:U1545"/>
    <mergeCell ref="V1544:V1545"/>
    <mergeCell ref="W1544:W1545"/>
    <mergeCell ref="X1544:X1545"/>
    <mergeCell ref="J1566:J1567"/>
    <mergeCell ref="K1566:K1567"/>
    <mergeCell ref="T1566:T1567"/>
    <mergeCell ref="U1566:U1567"/>
    <mergeCell ref="V1566:Y1566"/>
    <mergeCell ref="V1567:V1569"/>
    <mergeCell ref="W1567:W1569"/>
    <mergeCell ref="X1567:X1569"/>
    <mergeCell ref="Y1568:Y1569"/>
    <mergeCell ref="A1563:B1563"/>
    <mergeCell ref="V1563:Y1563"/>
    <mergeCell ref="A1564:B1564"/>
    <mergeCell ref="I1564:I1569"/>
    <mergeCell ref="S1564:S1569"/>
    <mergeCell ref="V1564:V1565"/>
    <mergeCell ref="W1564:W1565"/>
    <mergeCell ref="X1564:X1565"/>
    <mergeCell ref="Y1564:Y1565"/>
    <mergeCell ref="A1566:A1569"/>
    <mergeCell ref="A1560:K1560"/>
    <mergeCell ref="L1560:U1560"/>
    <mergeCell ref="W1560:X1560"/>
    <mergeCell ref="I1561:I1563"/>
    <mergeCell ref="J1561:J1563"/>
    <mergeCell ref="K1561:K1563"/>
    <mergeCell ref="S1561:S1563"/>
    <mergeCell ref="T1561:T1563"/>
    <mergeCell ref="U1561:U1563"/>
    <mergeCell ref="V1561:X1561"/>
    <mergeCell ref="Y1557:Y1558"/>
    <mergeCell ref="A1559:Y1559"/>
    <mergeCell ref="A1557:A1558"/>
    <mergeCell ref="I1557:I1558"/>
    <mergeCell ref="J1557:J1558"/>
    <mergeCell ref="K1557:K1558"/>
    <mergeCell ref="S1557:S1558"/>
    <mergeCell ref="T1557:T1558"/>
    <mergeCell ref="U1557:U1558"/>
    <mergeCell ref="V1557:V1558"/>
    <mergeCell ref="W1557:W1558"/>
    <mergeCell ref="X1557:X1558"/>
    <mergeCell ref="V1574:W1575"/>
    <mergeCell ref="A1575:B1575"/>
    <mergeCell ref="C1575:D1575"/>
    <mergeCell ref="E1575:F1575"/>
    <mergeCell ref="G1575:H1575"/>
    <mergeCell ref="I1575:L1575"/>
    <mergeCell ref="M1573:N1575"/>
    <mergeCell ref="O1573:P1573"/>
    <mergeCell ref="R1573:U1573"/>
    <mergeCell ref="V1573:W1573"/>
    <mergeCell ref="C1574:D1574"/>
    <mergeCell ref="E1574:F1574"/>
    <mergeCell ref="G1574:H1574"/>
    <mergeCell ref="I1574:L1574"/>
    <mergeCell ref="O1574:P1575"/>
    <mergeCell ref="R1574:U1575"/>
    <mergeCell ref="Q1574:Q1575"/>
    <mergeCell ref="U1570:U1571"/>
    <mergeCell ref="V1570:V1571"/>
    <mergeCell ref="W1570:W1571"/>
    <mergeCell ref="X1570:X1571"/>
    <mergeCell ref="Y1570:Y1571"/>
    <mergeCell ref="A1573:B1574"/>
    <mergeCell ref="C1573:D1573"/>
    <mergeCell ref="E1573:F1573"/>
    <mergeCell ref="G1573:H1573"/>
    <mergeCell ref="I1573:L1573"/>
    <mergeCell ref="A1570:A1571"/>
    <mergeCell ref="I1570:I1571"/>
    <mergeCell ref="J1570:J1571"/>
    <mergeCell ref="K1570:K1571"/>
    <mergeCell ref="S1570:S1571"/>
    <mergeCell ref="T1570:T1571"/>
    <mergeCell ref="T1589:T1592"/>
    <mergeCell ref="Y1589:Y1591"/>
    <mergeCell ref="A1590:A1593"/>
    <mergeCell ref="K1590:K1591"/>
    <mergeCell ref="U1590:U1591"/>
    <mergeCell ref="A1594:A1595"/>
    <mergeCell ref="V1585:V1587"/>
    <mergeCell ref="W1585:W1587"/>
    <mergeCell ref="X1585:X1587"/>
    <mergeCell ref="Y1585:Y1587"/>
    <mergeCell ref="I1588:I1593"/>
    <mergeCell ref="S1588:S1593"/>
    <mergeCell ref="V1588:V1593"/>
    <mergeCell ref="W1588:W1593"/>
    <mergeCell ref="X1588:X1593"/>
    <mergeCell ref="J1589:J1592"/>
    <mergeCell ref="A1584:K1584"/>
    <mergeCell ref="L1584:U1584"/>
    <mergeCell ref="V1584:Y1584"/>
    <mergeCell ref="Z1584:Z1634"/>
    <mergeCell ref="I1585:I1587"/>
    <mergeCell ref="J1585:J1587"/>
    <mergeCell ref="K1585:K1587"/>
    <mergeCell ref="S1585:S1587"/>
    <mergeCell ref="T1585:T1587"/>
    <mergeCell ref="U1585:U1587"/>
    <mergeCell ref="D1576:S1576"/>
    <mergeCell ref="V1576:Y1576"/>
    <mergeCell ref="H1577:N1577"/>
    <mergeCell ref="V1577:Y1577"/>
    <mergeCell ref="J1578:M1578"/>
    <mergeCell ref="A1583:Y1583"/>
    <mergeCell ref="J1602:J1605"/>
    <mergeCell ref="T1602:T1605"/>
    <mergeCell ref="A1603:A1606"/>
    <mergeCell ref="K1603:K1604"/>
    <mergeCell ref="U1603:U1604"/>
    <mergeCell ref="V1603:Y1603"/>
    <mergeCell ref="V1604:V1606"/>
    <mergeCell ref="W1604:W1606"/>
    <mergeCell ref="X1604:X1606"/>
    <mergeCell ref="Y1605:Y1606"/>
    <mergeCell ref="V1598:X1598"/>
    <mergeCell ref="A1600:B1600"/>
    <mergeCell ref="V1600:Y1600"/>
    <mergeCell ref="A1601:B1601"/>
    <mergeCell ref="I1601:I1606"/>
    <mergeCell ref="S1601:S1606"/>
    <mergeCell ref="V1601:V1602"/>
    <mergeCell ref="W1601:W1602"/>
    <mergeCell ref="X1601:X1602"/>
    <mergeCell ref="Y1601:Y1602"/>
    <mergeCell ref="A1596:Y1596"/>
    <mergeCell ref="A1597:K1597"/>
    <mergeCell ref="L1597:U1597"/>
    <mergeCell ref="W1597:X1597"/>
    <mergeCell ref="I1598:I1600"/>
    <mergeCell ref="J1598:J1600"/>
    <mergeCell ref="K1598:K1600"/>
    <mergeCell ref="S1598:S1600"/>
    <mergeCell ref="T1598:T1600"/>
    <mergeCell ref="U1598:U1600"/>
    <mergeCell ref="X1594:Y1595"/>
    <mergeCell ref="I1594:I1595"/>
    <mergeCell ref="J1594:J1595"/>
    <mergeCell ref="K1594:K1595"/>
    <mergeCell ref="S1594:S1595"/>
    <mergeCell ref="T1594:T1595"/>
    <mergeCell ref="U1594:U1595"/>
    <mergeCell ref="V1594:V1595"/>
    <mergeCell ref="W1594:W1595"/>
    <mergeCell ref="A1616:A1619"/>
    <mergeCell ref="J1616:J1617"/>
    <mergeCell ref="K1616:K1617"/>
    <mergeCell ref="T1616:T1617"/>
    <mergeCell ref="U1616:U1617"/>
    <mergeCell ref="V1616:Y1616"/>
    <mergeCell ref="V1617:V1619"/>
    <mergeCell ref="W1617:W1619"/>
    <mergeCell ref="X1617:X1619"/>
    <mergeCell ref="Y1618:Y1619"/>
    <mergeCell ref="V1613:Y1613"/>
    <mergeCell ref="I1614:I1619"/>
    <mergeCell ref="S1614:S1619"/>
    <mergeCell ref="V1614:V1615"/>
    <mergeCell ref="W1614:W1615"/>
    <mergeCell ref="X1614:X1615"/>
    <mergeCell ref="Y1614:Y1615"/>
    <mergeCell ref="A1610:K1610"/>
    <mergeCell ref="L1610:U1610"/>
    <mergeCell ref="W1610:X1610"/>
    <mergeCell ref="I1611:I1613"/>
    <mergeCell ref="J1611:J1613"/>
    <mergeCell ref="K1611:K1613"/>
    <mergeCell ref="S1611:S1613"/>
    <mergeCell ref="T1611:T1613"/>
    <mergeCell ref="U1611:U1613"/>
    <mergeCell ref="V1611:X1611"/>
    <mergeCell ref="Y1607:Y1608"/>
    <mergeCell ref="A1609:Y1609"/>
    <mergeCell ref="A1607:A1608"/>
    <mergeCell ref="I1607:I1608"/>
    <mergeCell ref="J1607:J1608"/>
    <mergeCell ref="K1607:K1608"/>
    <mergeCell ref="S1607:S1608"/>
    <mergeCell ref="T1607:T1608"/>
    <mergeCell ref="U1607:U1608"/>
    <mergeCell ref="V1607:V1608"/>
    <mergeCell ref="W1607:W1608"/>
    <mergeCell ref="X1607:X1608"/>
    <mergeCell ref="J1629:J1630"/>
    <mergeCell ref="K1629:K1630"/>
    <mergeCell ref="T1629:T1630"/>
    <mergeCell ref="U1629:U1630"/>
    <mergeCell ref="V1629:Y1629"/>
    <mergeCell ref="V1630:V1632"/>
    <mergeCell ref="W1630:W1632"/>
    <mergeCell ref="X1630:X1632"/>
    <mergeCell ref="Y1631:Y1632"/>
    <mergeCell ref="A1626:B1626"/>
    <mergeCell ref="V1626:Y1626"/>
    <mergeCell ref="A1627:B1627"/>
    <mergeCell ref="I1627:I1632"/>
    <mergeCell ref="S1627:S1632"/>
    <mergeCell ref="V1627:V1628"/>
    <mergeCell ref="W1627:W1628"/>
    <mergeCell ref="X1627:X1628"/>
    <mergeCell ref="Y1627:Y1628"/>
    <mergeCell ref="A1629:A1632"/>
    <mergeCell ref="A1623:K1623"/>
    <mergeCell ref="L1623:U1623"/>
    <mergeCell ref="W1623:X1623"/>
    <mergeCell ref="I1624:I1626"/>
    <mergeCell ref="J1624:J1626"/>
    <mergeCell ref="K1624:K1626"/>
    <mergeCell ref="S1624:S1626"/>
    <mergeCell ref="T1624:T1626"/>
    <mergeCell ref="U1624:U1626"/>
    <mergeCell ref="V1624:X1624"/>
    <mergeCell ref="Y1620:Y1621"/>
    <mergeCell ref="A1622:Y1622"/>
    <mergeCell ref="A1620:A1621"/>
    <mergeCell ref="I1620:I1621"/>
    <mergeCell ref="J1620:J1621"/>
    <mergeCell ref="K1620:K1621"/>
    <mergeCell ref="S1620:S1621"/>
    <mergeCell ref="T1620:T1621"/>
    <mergeCell ref="U1620:U1621"/>
    <mergeCell ref="V1620:V1621"/>
    <mergeCell ref="W1620:W1621"/>
    <mergeCell ref="X1620:X1621"/>
    <mergeCell ref="V1637:W1638"/>
    <mergeCell ref="A1638:B1638"/>
    <mergeCell ref="C1638:D1638"/>
    <mergeCell ref="E1638:F1638"/>
    <mergeCell ref="G1638:H1638"/>
    <mergeCell ref="I1638:L1638"/>
    <mergeCell ref="M1636:N1638"/>
    <mergeCell ref="O1636:P1636"/>
    <mergeCell ref="R1636:U1636"/>
    <mergeCell ref="V1636:W1636"/>
    <mergeCell ref="C1637:D1637"/>
    <mergeCell ref="E1637:F1637"/>
    <mergeCell ref="G1637:H1637"/>
    <mergeCell ref="I1637:L1637"/>
    <mergeCell ref="O1637:P1638"/>
    <mergeCell ref="R1637:U1638"/>
    <mergeCell ref="Q1637:Q1638"/>
    <mergeCell ref="U1633:U1634"/>
    <mergeCell ref="V1633:V1634"/>
    <mergeCell ref="W1633:W1634"/>
    <mergeCell ref="X1633:X1634"/>
    <mergeCell ref="Y1633:Y1634"/>
    <mergeCell ref="A1636:B1637"/>
    <mergeCell ref="C1636:D1636"/>
    <mergeCell ref="E1636:F1636"/>
    <mergeCell ref="G1636:H1636"/>
    <mergeCell ref="I1636:L1636"/>
    <mergeCell ref="A1633:A1634"/>
    <mergeCell ref="I1633:I1634"/>
    <mergeCell ref="J1633:J1634"/>
    <mergeCell ref="K1633:K1634"/>
    <mergeCell ref="S1633:S1634"/>
    <mergeCell ref="T1633:T1634"/>
    <mergeCell ref="T1652:T1655"/>
    <mergeCell ref="Y1652:Y1654"/>
    <mergeCell ref="A1653:A1656"/>
    <mergeCell ref="K1653:K1654"/>
    <mergeCell ref="U1653:U1654"/>
    <mergeCell ref="A1657:A1658"/>
    <mergeCell ref="V1648:V1650"/>
    <mergeCell ref="W1648:W1650"/>
    <mergeCell ref="X1648:X1650"/>
    <mergeCell ref="Y1648:Y1650"/>
    <mergeCell ref="I1651:I1656"/>
    <mergeCell ref="S1651:S1656"/>
    <mergeCell ref="V1651:V1656"/>
    <mergeCell ref="W1651:W1656"/>
    <mergeCell ref="X1651:X1656"/>
    <mergeCell ref="J1652:J1655"/>
    <mergeCell ref="A1647:K1647"/>
    <mergeCell ref="L1647:U1647"/>
    <mergeCell ref="V1647:Y1647"/>
    <mergeCell ref="Z1647:Z1697"/>
    <mergeCell ref="I1648:I1650"/>
    <mergeCell ref="J1648:J1650"/>
    <mergeCell ref="K1648:K1650"/>
    <mergeCell ref="S1648:S1650"/>
    <mergeCell ref="T1648:T1650"/>
    <mergeCell ref="U1648:U1650"/>
    <mergeCell ref="D1639:S1639"/>
    <mergeCell ref="V1639:Y1639"/>
    <mergeCell ref="H1640:N1640"/>
    <mergeCell ref="V1640:Y1640"/>
    <mergeCell ref="J1641:M1641"/>
    <mergeCell ref="A1646:Y1646"/>
    <mergeCell ref="J1665:J1668"/>
    <mergeCell ref="T1665:T1668"/>
    <mergeCell ref="A1666:A1669"/>
    <mergeCell ref="K1666:K1667"/>
    <mergeCell ref="U1666:U1667"/>
    <mergeCell ref="V1666:Y1666"/>
    <mergeCell ref="V1667:V1669"/>
    <mergeCell ref="W1667:W1669"/>
    <mergeCell ref="X1667:X1669"/>
    <mergeCell ref="Y1668:Y1669"/>
    <mergeCell ref="V1661:X1661"/>
    <mergeCell ref="A1663:B1663"/>
    <mergeCell ref="V1663:Y1663"/>
    <mergeCell ref="A1664:B1664"/>
    <mergeCell ref="I1664:I1669"/>
    <mergeCell ref="S1664:S1669"/>
    <mergeCell ref="V1664:V1665"/>
    <mergeCell ref="W1664:W1665"/>
    <mergeCell ref="X1664:X1665"/>
    <mergeCell ref="Y1664:Y1665"/>
    <mergeCell ref="A1659:Y1659"/>
    <mergeCell ref="A1660:K1660"/>
    <mergeCell ref="L1660:U1660"/>
    <mergeCell ref="W1660:X1660"/>
    <mergeCell ref="I1661:I1663"/>
    <mergeCell ref="J1661:J1663"/>
    <mergeCell ref="K1661:K1663"/>
    <mergeCell ref="S1661:S1663"/>
    <mergeCell ref="T1661:T1663"/>
    <mergeCell ref="U1661:U1663"/>
    <mergeCell ref="X1657:Y1658"/>
    <mergeCell ref="I1657:I1658"/>
    <mergeCell ref="J1657:J1658"/>
    <mergeCell ref="K1657:K1658"/>
    <mergeCell ref="S1657:S1658"/>
    <mergeCell ref="T1657:T1658"/>
    <mergeCell ref="U1657:U1658"/>
    <mergeCell ref="V1657:V1658"/>
    <mergeCell ref="W1657:W1658"/>
    <mergeCell ref="A1679:A1682"/>
    <mergeCell ref="J1679:J1680"/>
    <mergeCell ref="K1679:K1680"/>
    <mergeCell ref="T1679:T1680"/>
    <mergeCell ref="U1679:U1680"/>
    <mergeCell ref="V1679:Y1679"/>
    <mergeCell ref="V1680:V1682"/>
    <mergeCell ref="W1680:W1682"/>
    <mergeCell ref="X1680:X1682"/>
    <mergeCell ref="Y1681:Y1682"/>
    <mergeCell ref="V1676:Y1676"/>
    <mergeCell ref="I1677:I1682"/>
    <mergeCell ref="S1677:S1682"/>
    <mergeCell ref="V1677:V1678"/>
    <mergeCell ref="W1677:W1678"/>
    <mergeCell ref="X1677:X1678"/>
    <mergeCell ref="Y1677:Y1678"/>
    <mergeCell ref="A1673:K1673"/>
    <mergeCell ref="L1673:U1673"/>
    <mergeCell ref="W1673:X1673"/>
    <mergeCell ref="I1674:I1676"/>
    <mergeCell ref="J1674:J1676"/>
    <mergeCell ref="K1674:K1676"/>
    <mergeCell ref="S1674:S1676"/>
    <mergeCell ref="T1674:T1676"/>
    <mergeCell ref="U1674:U1676"/>
    <mergeCell ref="V1674:X1674"/>
    <mergeCell ref="Y1670:Y1671"/>
    <mergeCell ref="A1672:Y1672"/>
    <mergeCell ref="A1670:A1671"/>
    <mergeCell ref="I1670:I1671"/>
    <mergeCell ref="J1670:J1671"/>
    <mergeCell ref="K1670:K1671"/>
    <mergeCell ref="S1670:S1671"/>
    <mergeCell ref="T1670:T1671"/>
    <mergeCell ref="U1670:U1671"/>
    <mergeCell ref="V1670:V1671"/>
    <mergeCell ref="W1670:W1671"/>
    <mergeCell ref="X1670:X1671"/>
    <mergeCell ref="J1692:J1693"/>
    <mergeCell ref="K1692:K1693"/>
    <mergeCell ref="T1692:T1693"/>
    <mergeCell ref="U1692:U1693"/>
    <mergeCell ref="V1692:Y1692"/>
    <mergeCell ref="V1693:V1695"/>
    <mergeCell ref="W1693:W1695"/>
    <mergeCell ref="X1693:X1695"/>
    <mergeCell ref="Y1694:Y1695"/>
    <mergeCell ref="A1689:B1689"/>
    <mergeCell ref="V1689:Y1689"/>
    <mergeCell ref="A1690:B1690"/>
    <mergeCell ref="I1690:I1695"/>
    <mergeCell ref="S1690:S1695"/>
    <mergeCell ref="V1690:V1691"/>
    <mergeCell ref="W1690:W1691"/>
    <mergeCell ref="X1690:X1691"/>
    <mergeCell ref="Y1690:Y1691"/>
    <mergeCell ref="A1692:A1695"/>
    <mergeCell ref="A1686:K1686"/>
    <mergeCell ref="L1686:U1686"/>
    <mergeCell ref="W1686:X1686"/>
    <mergeCell ref="I1687:I1689"/>
    <mergeCell ref="J1687:J1689"/>
    <mergeCell ref="K1687:K1689"/>
    <mergeCell ref="S1687:S1689"/>
    <mergeCell ref="T1687:T1689"/>
    <mergeCell ref="U1687:U1689"/>
    <mergeCell ref="V1687:X1687"/>
    <mergeCell ref="Y1683:Y1684"/>
    <mergeCell ref="A1685:Y1685"/>
    <mergeCell ref="A1683:A1684"/>
    <mergeCell ref="I1683:I1684"/>
    <mergeCell ref="J1683:J1684"/>
    <mergeCell ref="K1683:K1684"/>
    <mergeCell ref="S1683:S1684"/>
    <mergeCell ref="T1683:T1684"/>
    <mergeCell ref="U1683:U1684"/>
    <mergeCell ref="V1683:V1684"/>
    <mergeCell ref="W1683:W1684"/>
    <mergeCell ref="X1683:X1684"/>
    <mergeCell ref="V1700:W1701"/>
    <mergeCell ref="A1701:B1701"/>
    <mergeCell ref="C1701:D1701"/>
    <mergeCell ref="E1701:F1701"/>
    <mergeCell ref="G1701:H1701"/>
    <mergeCell ref="I1701:L1701"/>
    <mergeCell ref="M1699:N1701"/>
    <mergeCell ref="O1699:P1699"/>
    <mergeCell ref="R1699:U1699"/>
    <mergeCell ref="V1699:W1699"/>
    <mergeCell ref="C1700:D1700"/>
    <mergeCell ref="E1700:F1700"/>
    <mergeCell ref="G1700:H1700"/>
    <mergeCell ref="I1700:L1700"/>
    <mergeCell ref="O1700:P1701"/>
    <mergeCell ref="R1700:U1701"/>
    <mergeCell ref="Q1700:Q1701"/>
    <mergeCell ref="U1696:U1697"/>
    <mergeCell ref="V1696:V1697"/>
    <mergeCell ref="W1696:W1697"/>
    <mergeCell ref="X1696:X1697"/>
    <mergeCell ref="Y1696:Y1697"/>
    <mergeCell ref="A1699:B1700"/>
    <mergeCell ref="C1699:D1699"/>
    <mergeCell ref="E1699:F1699"/>
    <mergeCell ref="G1699:H1699"/>
    <mergeCell ref="I1699:L1699"/>
    <mergeCell ref="A1696:A1697"/>
    <mergeCell ref="I1696:I1697"/>
    <mergeCell ref="J1696:J1697"/>
    <mergeCell ref="K1696:K1697"/>
    <mergeCell ref="S1696:S1697"/>
    <mergeCell ref="T1696:T1697"/>
    <mergeCell ref="T1715:T1718"/>
    <mergeCell ref="Y1715:Y1717"/>
    <mergeCell ref="A1716:A1719"/>
    <mergeCell ref="K1716:K1717"/>
    <mergeCell ref="U1716:U1717"/>
    <mergeCell ref="A1720:A1721"/>
    <mergeCell ref="V1711:V1713"/>
    <mergeCell ref="W1711:W1713"/>
    <mergeCell ref="X1711:X1713"/>
    <mergeCell ref="Y1711:Y1713"/>
    <mergeCell ref="I1714:I1719"/>
    <mergeCell ref="S1714:S1719"/>
    <mergeCell ref="V1714:V1719"/>
    <mergeCell ref="W1714:W1719"/>
    <mergeCell ref="X1714:X1719"/>
    <mergeCell ref="J1715:J1718"/>
    <mergeCell ref="A1710:K1710"/>
    <mergeCell ref="L1710:U1710"/>
    <mergeCell ref="V1710:Y1710"/>
    <mergeCell ref="Z1710:Z1760"/>
    <mergeCell ref="I1711:I1713"/>
    <mergeCell ref="J1711:J1713"/>
    <mergeCell ref="K1711:K1713"/>
    <mergeCell ref="S1711:S1713"/>
    <mergeCell ref="T1711:T1713"/>
    <mergeCell ref="U1711:U1713"/>
    <mergeCell ref="D1702:S1702"/>
    <mergeCell ref="V1702:Y1702"/>
    <mergeCell ref="H1703:N1703"/>
    <mergeCell ref="V1703:Y1703"/>
    <mergeCell ref="J1704:M1704"/>
    <mergeCell ref="A1709:Y1709"/>
    <mergeCell ref="J1728:J1731"/>
    <mergeCell ref="T1728:T1731"/>
    <mergeCell ref="A1729:A1732"/>
    <mergeCell ref="K1729:K1730"/>
    <mergeCell ref="U1729:U1730"/>
    <mergeCell ref="V1729:Y1729"/>
    <mergeCell ref="V1730:V1732"/>
    <mergeCell ref="W1730:W1732"/>
    <mergeCell ref="X1730:X1732"/>
    <mergeCell ref="Y1731:Y1732"/>
    <mergeCell ref="V1724:X1724"/>
    <mergeCell ref="A1726:B1726"/>
    <mergeCell ref="V1726:Y1726"/>
    <mergeCell ref="A1727:B1727"/>
    <mergeCell ref="I1727:I1732"/>
    <mergeCell ref="S1727:S1732"/>
    <mergeCell ref="V1727:V1728"/>
    <mergeCell ref="W1727:W1728"/>
    <mergeCell ref="X1727:X1728"/>
    <mergeCell ref="Y1727:Y1728"/>
    <mergeCell ref="A1722:Y1722"/>
    <mergeCell ref="A1723:K1723"/>
    <mergeCell ref="L1723:U1723"/>
    <mergeCell ref="W1723:X1723"/>
    <mergeCell ref="I1724:I1726"/>
    <mergeCell ref="J1724:J1726"/>
    <mergeCell ref="K1724:K1726"/>
    <mergeCell ref="S1724:S1726"/>
    <mergeCell ref="T1724:T1726"/>
    <mergeCell ref="U1724:U1726"/>
    <mergeCell ref="X1720:Y1721"/>
    <mergeCell ref="I1720:I1721"/>
    <mergeCell ref="J1720:J1721"/>
    <mergeCell ref="K1720:K1721"/>
    <mergeCell ref="S1720:S1721"/>
    <mergeCell ref="T1720:T1721"/>
    <mergeCell ref="U1720:U1721"/>
    <mergeCell ref="V1720:V1721"/>
    <mergeCell ref="W1720:W1721"/>
    <mergeCell ref="A1742:A1745"/>
    <mergeCell ref="J1742:J1743"/>
    <mergeCell ref="K1742:K1743"/>
    <mergeCell ref="T1742:T1743"/>
    <mergeCell ref="U1742:U1743"/>
    <mergeCell ref="V1742:Y1742"/>
    <mergeCell ref="V1743:V1745"/>
    <mergeCell ref="W1743:W1745"/>
    <mergeCell ref="X1743:X1745"/>
    <mergeCell ref="Y1744:Y1745"/>
    <mergeCell ref="V1739:Y1739"/>
    <mergeCell ref="I1740:I1745"/>
    <mergeCell ref="S1740:S1745"/>
    <mergeCell ref="V1740:V1741"/>
    <mergeCell ref="W1740:W1741"/>
    <mergeCell ref="X1740:X1741"/>
    <mergeCell ref="Y1740:Y1741"/>
    <mergeCell ref="A1736:K1736"/>
    <mergeCell ref="L1736:U1736"/>
    <mergeCell ref="W1736:X1736"/>
    <mergeCell ref="I1737:I1739"/>
    <mergeCell ref="J1737:J1739"/>
    <mergeCell ref="K1737:K1739"/>
    <mergeCell ref="S1737:S1739"/>
    <mergeCell ref="T1737:T1739"/>
    <mergeCell ref="U1737:U1739"/>
    <mergeCell ref="V1737:X1737"/>
    <mergeCell ref="Y1733:Y1734"/>
    <mergeCell ref="A1735:Y1735"/>
    <mergeCell ref="A1733:A1734"/>
    <mergeCell ref="I1733:I1734"/>
    <mergeCell ref="J1733:J1734"/>
    <mergeCell ref="K1733:K1734"/>
    <mergeCell ref="S1733:S1734"/>
    <mergeCell ref="T1733:T1734"/>
    <mergeCell ref="U1733:U1734"/>
    <mergeCell ref="V1733:V1734"/>
    <mergeCell ref="W1733:W1734"/>
    <mergeCell ref="X1733:X1734"/>
    <mergeCell ref="J1755:J1756"/>
    <mergeCell ref="K1755:K1756"/>
    <mergeCell ref="T1755:T1756"/>
    <mergeCell ref="U1755:U1756"/>
    <mergeCell ref="V1755:Y1755"/>
    <mergeCell ref="V1756:V1758"/>
    <mergeCell ref="W1756:W1758"/>
    <mergeCell ref="X1756:X1758"/>
    <mergeCell ref="Y1757:Y1758"/>
    <mergeCell ref="A1752:B1752"/>
    <mergeCell ref="V1752:Y1752"/>
    <mergeCell ref="A1753:B1753"/>
    <mergeCell ref="I1753:I1758"/>
    <mergeCell ref="S1753:S1758"/>
    <mergeCell ref="V1753:V1754"/>
    <mergeCell ref="W1753:W1754"/>
    <mergeCell ref="X1753:X1754"/>
    <mergeCell ref="Y1753:Y1754"/>
    <mergeCell ref="A1755:A1758"/>
    <mergeCell ref="A1749:K1749"/>
    <mergeCell ref="L1749:U1749"/>
    <mergeCell ref="W1749:X1749"/>
    <mergeCell ref="I1750:I1752"/>
    <mergeCell ref="J1750:J1752"/>
    <mergeCell ref="K1750:K1752"/>
    <mergeCell ref="S1750:S1752"/>
    <mergeCell ref="T1750:T1752"/>
    <mergeCell ref="U1750:U1752"/>
    <mergeCell ref="V1750:X1750"/>
    <mergeCell ref="Y1746:Y1747"/>
    <mergeCell ref="A1748:Y1748"/>
    <mergeCell ref="A1746:A1747"/>
    <mergeCell ref="I1746:I1747"/>
    <mergeCell ref="J1746:J1747"/>
    <mergeCell ref="K1746:K1747"/>
    <mergeCell ref="S1746:S1747"/>
    <mergeCell ref="T1746:T1747"/>
    <mergeCell ref="U1746:U1747"/>
    <mergeCell ref="V1746:V1747"/>
    <mergeCell ref="W1746:W1747"/>
    <mergeCell ref="X1746:X1747"/>
    <mergeCell ref="V1763:W1764"/>
    <mergeCell ref="A1764:B1764"/>
    <mergeCell ref="C1764:D1764"/>
    <mergeCell ref="E1764:F1764"/>
    <mergeCell ref="G1764:H1764"/>
    <mergeCell ref="I1764:L1764"/>
    <mergeCell ref="M1762:N1764"/>
    <mergeCell ref="O1762:P1762"/>
    <mergeCell ref="R1762:U1762"/>
    <mergeCell ref="V1762:W1762"/>
    <mergeCell ref="C1763:D1763"/>
    <mergeCell ref="E1763:F1763"/>
    <mergeCell ref="G1763:H1763"/>
    <mergeCell ref="I1763:L1763"/>
    <mergeCell ref="O1763:P1764"/>
    <mergeCell ref="R1763:U1764"/>
    <mergeCell ref="Q1763:Q1764"/>
    <mergeCell ref="U1759:U1760"/>
    <mergeCell ref="V1759:V1760"/>
    <mergeCell ref="W1759:W1760"/>
    <mergeCell ref="X1759:X1760"/>
    <mergeCell ref="Y1759:Y1760"/>
    <mergeCell ref="A1762:B1763"/>
    <mergeCell ref="C1762:D1762"/>
    <mergeCell ref="E1762:F1762"/>
    <mergeCell ref="G1762:H1762"/>
    <mergeCell ref="I1762:L1762"/>
    <mergeCell ref="A1759:A1760"/>
    <mergeCell ref="I1759:I1760"/>
    <mergeCell ref="J1759:J1760"/>
    <mergeCell ref="K1759:K1760"/>
    <mergeCell ref="S1759:S1760"/>
    <mergeCell ref="T1759:T1760"/>
    <mergeCell ref="T1778:T1781"/>
    <mergeCell ref="Y1778:Y1780"/>
    <mergeCell ref="A1779:A1782"/>
    <mergeCell ref="K1779:K1780"/>
    <mergeCell ref="U1779:U1780"/>
    <mergeCell ref="A1783:A1784"/>
    <mergeCell ref="V1774:V1776"/>
    <mergeCell ref="W1774:W1776"/>
    <mergeCell ref="X1774:X1776"/>
    <mergeCell ref="Y1774:Y1776"/>
    <mergeCell ref="I1777:I1782"/>
    <mergeCell ref="S1777:S1782"/>
    <mergeCell ref="V1777:V1782"/>
    <mergeCell ref="W1777:W1782"/>
    <mergeCell ref="X1777:X1782"/>
    <mergeCell ref="J1778:J1781"/>
    <mergeCell ref="A1773:K1773"/>
    <mergeCell ref="L1773:U1773"/>
    <mergeCell ref="V1773:Y1773"/>
    <mergeCell ref="Z1773:Z1823"/>
    <mergeCell ref="I1774:I1776"/>
    <mergeCell ref="J1774:J1776"/>
    <mergeCell ref="K1774:K1776"/>
    <mergeCell ref="S1774:S1776"/>
    <mergeCell ref="T1774:T1776"/>
    <mergeCell ref="U1774:U1776"/>
    <mergeCell ref="D1765:S1765"/>
    <mergeCell ref="V1765:Y1765"/>
    <mergeCell ref="H1766:N1766"/>
    <mergeCell ref="V1766:Y1766"/>
    <mergeCell ref="J1767:M1767"/>
    <mergeCell ref="A1772:Y1772"/>
    <mergeCell ref="J1791:J1794"/>
    <mergeCell ref="T1791:T1794"/>
    <mergeCell ref="A1792:A1795"/>
    <mergeCell ref="K1792:K1793"/>
    <mergeCell ref="U1792:U1793"/>
    <mergeCell ref="V1792:Y1792"/>
    <mergeCell ref="V1793:V1795"/>
    <mergeCell ref="W1793:W1795"/>
    <mergeCell ref="X1793:X1795"/>
    <mergeCell ref="Y1794:Y1795"/>
    <mergeCell ref="V1787:X1787"/>
    <mergeCell ref="A1789:B1789"/>
    <mergeCell ref="V1789:Y1789"/>
    <mergeCell ref="A1790:B1790"/>
    <mergeCell ref="I1790:I1795"/>
    <mergeCell ref="S1790:S1795"/>
    <mergeCell ref="V1790:V1791"/>
    <mergeCell ref="W1790:W1791"/>
    <mergeCell ref="X1790:X1791"/>
    <mergeCell ref="Y1790:Y1791"/>
    <mergeCell ref="A1785:Y1785"/>
    <mergeCell ref="A1786:K1786"/>
    <mergeCell ref="L1786:U1786"/>
    <mergeCell ref="W1786:X1786"/>
    <mergeCell ref="I1787:I1789"/>
    <mergeCell ref="J1787:J1789"/>
    <mergeCell ref="K1787:K1789"/>
    <mergeCell ref="S1787:S1789"/>
    <mergeCell ref="T1787:T1789"/>
    <mergeCell ref="U1787:U1789"/>
    <mergeCell ref="X1783:Y1784"/>
    <mergeCell ref="I1783:I1784"/>
    <mergeCell ref="J1783:J1784"/>
    <mergeCell ref="K1783:K1784"/>
    <mergeCell ref="S1783:S1784"/>
    <mergeCell ref="T1783:T1784"/>
    <mergeCell ref="U1783:U1784"/>
    <mergeCell ref="V1783:V1784"/>
    <mergeCell ref="W1783:W1784"/>
    <mergeCell ref="A1805:A1808"/>
    <mergeCell ref="J1805:J1806"/>
    <mergeCell ref="K1805:K1806"/>
    <mergeCell ref="T1805:T1806"/>
    <mergeCell ref="U1805:U1806"/>
    <mergeCell ref="V1805:Y1805"/>
    <mergeCell ref="V1806:V1808"/>
    <mergeCell ref="W1806:W1808"/>
    <mergeCell ref="X1806:X1808"/>
    <mergeCell ref="Y1807:Y1808"/>
    <mergeCell ref="V1802:Y1802"/>
    <mergeCell ref="I1803:I1808"/>
    <mergeCell ref="S1803:S1808"/>
    <mergeCell ref="V1803:V1804"/>
    <mergeCell ref="W1803:W1804"/>
    <mergeCell ref="X1803:X1804"/>
    <mergeCell ref="Y1803:Y1804"/>
    <mergeCell ref="A1799:K1799"/>
    <mergeCell ref="L1799:U1799"/>
    <mergeCell ref="W1799:X1799"/>
    <mergeCell ref="I1800:I1802"/>
    <mergeCell ref="J1800:J1802"/>
    <mergeCell ref="K1800:K1802"/>
    <mergeCell ref="S1800:S1802"/>
    <mergeCell ref="T1800:T1802"/>
    <mergeCell ref="U1800:U1802"/>
    <mergeCell ref="V1800:X1800"/>
    <mergeCell ref="Y1796:Y1797"/>
    <mergeCell ref="A1798:Y1798"/>
    <mergeCell ref="A1796:A1797"/>
    <mergeCell ref="I1796:I1797"/>
    <mergeCell ref="J1796:J1797"/>
    <mergeCell ref="K1796:K1797"/>
    <mergeCell ref="S1796:S1797"/>
    <mergeCell ref="T1796:T1797"/>
    <mergeCell ref="U1796:U1797"/>
    <mergeCell ref="V1796:V1797"/>
    <mergeCell ref="W1796:W1797"/>
    <mergeCell ref="X1796:X1797"/>
    <mergeCell ref="J1818:J1819"/>
    <mergeCell ref="K1818:K1819"/>
    <mergeCell ref="T1818:T1819"/>
    <mergeCell ref="U1818:U1819"/>
    <mergeCell ref="V1818:Y1818"/>
    <mergeCell ref="V1819:V1821"/>
    <mergeCell ref="W1819:W1821"/>
    <mergeCell ref="X1819:X1821"/>
    <mergeCell ref="Y1820:Y1821"/>
    <mergeCell ref="A1815:B1815"/>
    <mergeCell ref="V1815:Y1815"/>
    <mergeCell ref="A1816:B1816"/>
    <mergeCell ref="I1816:I1821"/>
    <mergeCell ref="S1816:S1821"/>
    <mergeCell ref="V1816:V1817"/>
    <mergeCell ref="W1816:W1817"/>
    <mergeCell ref="X1816:X1817"/>
    <mergeCell ref="Y1816:Y1817"/>
    <mergeCell ref="A1818:A1821"/>
    <mergeCell ref="A1812:K1812"/>
    <mergeCell ref="L1812:U1812"/>
    <mergeCell ref="W1812:X1812"/>
    <mergeCell ref="I1813:I1815"/>
    <mergeCell ref="J1813:J1815"/>
    <mergeCell ref="K1813:K1815"/>
    <mergeCell ref="S1813:S1815"/>
    <mergeCell ref="T1813:T1815"/>
    <mergeCell ref="U1813:U1815"/>
    <mergeCell ref="V1813:X1813"/>
    <mergeCell ref="Y1809:Y1810"/>
    <mergeCell ref="A1811:Y1811"/>
    <mergeCell ref="A1809:A1810"/>
    <mergeCell ref="I1809:I1810"/>
    <mergeCell ref="J1809:J1810"/>
    <mergeCell ref="K1809:K1810"/>
    <mergeCell ref="S1809:S1810"/>
    <mergeCell ref="T1809:T1810"/>
    <mergeCell ref="U1809:U1810"/>
    <mergeCell ref="V1809:V1810"/>
    <mergeCell ref="W1809:W1810"/>
    <mergeCell ref="X1809:X1810"/>
    <mergeCell ref="V1826:W1827"/>
    <mergeCell ref="A1827:B1827"/>
    <mergeCell ref="C1827:D1827"/>
    <mergeCell ref="E1827:F1827"/>
    <mergeCell ref="G1827:H1827"/>
    <mergeCell ref="I1827:L1827"/>
    <mergeCell ref="M1825:N1827"/>
    <mergeCell ref="O1825:P1825"/>
    <mergeCell ref="R1825:U1825"/>
    <mergeCell ref="V1825:W1825"/>
    <mergeCell ref="C1826:D1826"/>
    <mergeCell ref="E1826:F1826"/>
    <mergeCell ref="G1826:H1826"/>
    <mergeCell ref="I1826:L1826"/>
    <mergeCell ref="O1826:P1827"/>
    <mergeCell ref="R1826:U1827"/>
    <mergeCell ref="Q1826:Q1827"/>
    <mergeCell ref="U1822:U1823"/>
    <mergeCell ref="V1822:V1823"/>
    <mergeCell ref="W1822:W1823"/>
    <mergeCell ref="X1822:X1823"/>
    <mergeCell ref="Y1822:Y1823"/>
    <mergeCell ref="A1825:B1826"/>
    <mergeCell ref="C1825:D1825"/>
    <mergeCell ref="E1825:F1825"/>
    <mergeCell ref="G1825:H1825"/>
    <mergeCell ref="I1825:L1825"/>
    <mergeCell ref="A1822:A1823"/>
    <mergeCell ref="I1822:I1823"/>
    <mergeCell ref="J1822:J1823"/>
    <mergeCell ref="K1822:K1823"/>
    <mergeCell ref="S1822:S1823"/>
    <mergeCell ref="T1822:T1823"/>
    <mergeCell ref="T1841:T1844"/>
    <mergeCell ref="Y1841:Y1843"/>
    <mergeCell ref="A1842:A1845"/>
    <mergeCell ref="K1842:K1843"/>
    <mergeCell ref="U1842:U1843"/>
    <mergeCell ref="A1846:A1847"/>
    <mergeCell ref="V1837:V1839"/>
    <mergeCell ref="W1837:W1839"/>
    <mergeCell ref="X1837:X1839"/>
    <mergeCell ref="Y1837:Y1839"/>
    <mergeCell ref="I1840:I1845"/>
    <mergeCell ref="S1840:S1845"/>
    <mergeCell ref="V1840:V1845"/>
    <mergeCell ref="W1840:W1845"/>
    <mergeCell ref="X1840:X1845"/>
    <mergeCell ref="J1841:J1844"/>
    <mergeCell ref="A1836:K1836"/>
    <mergeCell ref="L1836:U1836"/>
    <mergeCell ref="V1836:Y1836"/>
    <mergeCell ref="Z1836:Z1886"/>
    <mergeCell ref="I1837:I1839"/>
    <mergeCell ref="J1837:J1839"/>
    <mergeCell ref="K1837:K1839"/>
    <mergeCell ref="S1837:S1839"/>
    <mergeCell ref="T1837:T1839"/>
    <mergeCell ref="U1837:U1839"/>
    <mergeCell ref="D1828:S1828"/>
    <mergeCell ref="V1828:Y1828"/>
    <mergeCell ref="H1829:N1829"/>
    <mergeCell ref="V1829:Y1829"/>
    <mergeCell ref="J1830:M1830"/>
    <mergeCell ref="A1835:Y1835"/>
    <mergeCell ref="J1854:J1857"/>
    <mergeCell ref="T1854:T1857"/>
    <mergeCell ref="A1855:A1858"/>
    <mergeCell ref="K1855:K1856"/>
    <mergeCell ref="U1855:U1856"/>
    <mergeCell ref="V1855:Y1855"/>
    <mergeCell ref="V1856:V1858"/>
    <mergeCell ref="W1856:W1858"/>
    <mergeCell ref="X1856:X1858"/>
    <mergeCell ref="Y1857:Y1858"/>
    <mergeCell ref="V1850:X1850"/>
    <mergeCell ref="A1852:B1852"/>
    <mergeCell ref="V1852:Y1852"/>
    <mergeCell ref="A1853:B1853"/>
    <mergeCell ref="I1853:I1858"/>
    <mergeCell ref="S1853:S1858"/>
    <mergeCell ref="V1853:V1854"/>
    <mergeCell ref="W1853:W1854"/>
    <mergeCell ref="X1853:X1854"/>
    <mergeCell ref="Y1853:Y1854"/>
    <mergeCell ref="A1848:Y1848"/>
    <mergeCell ref="A1849:K1849"/>
    <mergeCell ref="L1849:U1849"/>
    <mergeCell ref="W1849:X1849"/>
    <mergeCell ref="I1850:I1852"/>
    <mergeCell ref="J1850:J1852"/>
    <mergeCell ref="K1850:K1852"/>
    <mergeCell ref="S1850:S1852"/>
    <mergeCell ref="T1850:T1852"/>
    <mergeCell ref="U1850:U1852"/>
    <mergeCell ref="X1846:Y1847"/>
    <mergeCell ref="I1846:I1847"/>
    <mergeCell ref="J1846:J1847"/>
    <mergeCell ref="K1846:K1847"/>
    <mergeCell ref="S1846:S1847"/>
    <mergeCell ref="T1846:T1847"/>
    <mergeCell ref="U1846:U1847"/>
    <mergeCell ref="V1846:V1847"/>
    <mergeCell ref="W1846:W1847"/>
    <mergeCell ref="A1868:A1871"/>
    <mergeCell ref="J1868:J1869"/>
    <mergeCell ref="K1868:K1869"/>
    <mergeCell ref="T1868:T1869"/>
    <mergeCell ref="U1868:U1869"/>
    <mergeCell ref="V1868:Y1868"/>
    <mergeCell ref="V1869:V1871"/>
    <mergeCell ref="W1869:W1871"/>
    <mergeCell ref="X1869:X1871"/>
    <mergeCell ref="Y1870:Y1871"/>
    <mergeCell ref="V1865:Y1865"/>
    <mergeCell ref="I1866:I1871"/>
    <mergeCell ref="S1866:S1871"/>
    <mergeCell ref="V1866:V1867"/>
    <mergeCell ref="W1866:W1867"/>
    <mergeCell ref="X1866:X1867"/>
    <mergeCell ref="Y1866:Y1867"/>
    <mergeCell ref="A1862:K1862"/>
    <mergeCell ref="L1862:U1862"/>
    <mergeCell ref="W1862:X1862"/>
    <mergeCell ref="I1863:I1865"/>
    <mergeCell ref="J1863:J1865"/>
    <mergeCell ref="K1863:K1865"/>
    <mergeCell ref="S1863:S1865"/>
    <mergeCell ref="T1863:T1865"/>
    <mergeCell ref="U1863:U1865"/>
    <mergeCell ref="V1863:X1863"/>
    <mergeCell ref="Y1859:Y1860"/>
    <mergeCell ref="A1861:Y1861"/>
    <mergeCell ref="A1859:A1860"/>
    <mergeCell ref="I1859:I1860"/>
    <mergeCell ref="J1859:J1860"/>
    <mergeCell ref="K1859:K1860"/>
    <mergeCell ref="S1859:S1860"/>
    <mergeCell ref="T1859:T1860"/>
    <mergeCell ref="U1859:U1860"/>
    <mergeCell ref="V1859:V1860"/>
    <mergeCell ref="W1859:W1860"/>
    <mergeCell ref="X1859:X1860"/>
    <mergeCell ref="J1881:J1882"/>
    <mergeCell ref="K1881:K1882"/>
    <mergeCell ref="T1881:T1882"/>
    <mergeCell ref="U1881:U1882"/>
    <mergeCell ref="V1881:Y1881"/>
    <mergeCell ref="V1882:V1884"/>
    <mergeCell ref="W1882:W1884"/>
    <mergeCell ref="X1882:X1884"/>
    <mergeCell ref="Y1883:Y1884"/>
    <mergeCell ref="A1878:B1878"/>
    <mergeCell ref="V1878:Y1878"/>
    <mergeCell ref="A1879:B1879"/>
    <mergeCell ref="I1879:I1884"/>
    <mergeCell ref="S1879:S1884"/>
    <mergeCell ref="V1879:V1880"/>
    <mergeCell ref="W1879:W1880"/>
    <mergeCell ref="X1879:X1880"/>
    <mergeCell ref="Y1879:Y1880"/>
    <mergeCell ref="A1881:A1884"/>
    <mergeCell ref="A1875:K1875"/>
    <mergeCell ref="L1875:U1875"/>
    <mergeCell ref="W1875:X1875"/>
    <mergeCell ref="I1876:I1878"/>
    <mergeCell ref="J1876:J1878"/>
    <mergeCell ref="K1876:K1878"/>
    <mergeCell ref="S1876:S1878"/>
    <mergeCell ref="T1876:T1878"/>
    <mergeCell ref="U1876:U1878"/>
    <mergeCell ref="V1876:X1876"/>
    <mergeCell ref="Y1872:Y1873"/>
    <mergeCell ref="A1874:Y1874"/>
    <mergeCell ref="A1872:A1873"/>
    <mergeCell ref="I1872:I1873"/>
    <mergeCell ref="J1872:J1873"/>
    <mergeCell ref="K1872:K1873"/>
    <mergeCell ref="S1872:S1873"/>
    <mergeCell ref="T1872:T1873"/>
    <mergeCell ref="U1872:U1873"/>
    <mergeCell ref="V1872:V1873"/>
    <mergeCell ref="W1872:W1873"/>
    <mergeCell ref="X1872:X1873"/>
    <mergeCell ref="V1889:W1890"/>
    <mergeCell ref="A1890:B1890"/>
    <mergeCell ref="C1890:D1890"/>
    <mergeCell ref="E1890:F1890"/>
    <mergeCell ref="G1890:H1890"/>
    <mergeCell ref="I1890:L1890"/>
    <mergeCell ref="M1888:N1890"/>
    <mergeCell ref="O1888:P1888"/>
    <mergeCell ref="R1888:U1888"/>
    <mergeCell ref="V1888:W1888"/>
    <mergeCell ref="C1889:D1889"/>
    <mergeCell ref="E1889:F1889"/>
    <mergeCell ref="G1889:H1889"/>
    <mergeCell ref="I1889:L1889"/>
    <mergeCell ref="O1889:P1890"/>
    <mergeCell ref="R1889:U1890"/>
    <mergeCell ref="Q1889:Q1890"/>
    <mergeCell ref="U1885:U1886"/>
    <mergeCell ref="V1885:V1886"/>
    <mergeCell ref="W1885:W1886"/>
    <mergeCell ref="X1885:X1886"/>
    <mergeCell ref="Y1885:Y1886"/>
    <mergeCell ref="A1888:B1889"/>
    <mergeCell ref="C1888:D1888"/>
    <mergeCell ref="E1888:F1888"/>
    <mergeCell ref="G1888:H1888"/>
    <mergeCell ref="I1888:L1888"/>
    <mergeCell ref="A1885:A1886"/>
    <mergeCell ref="I1885:I1886"/>
    <mergeCell ref="J1885:J1886"/>
    <mergeCell ref="K1885:K1886"/>
    <mergeCell ref="S1885:S1886"/>
    <mergeCell ref="T1885:T1886"/>
    <mergeCell ref="T1904:T1907"/>
    <mergeCell ref="Y1904:Y1906"/>
    <mergeCell ref="A1905:A1908"/>
    <mergeCell ref="K1905:K1906"/>
    <mergeCell ref="U1905:U1906"/>
    <mergeCell ref="A1909:A1910"/>
    <mergeCell ref="V1900:V1902"/>
    <mergeCell ref="W1900:W1902"/>
    <mergeCell ref="X1900:X1902"/>
    <mergeCell ref="Y1900:Y1902"/>
    <mergeCell ref="I1903:I1908"/>
    <mergeCell ref="S1903:S1908"/>
    <mergeCell ref="V1903:V1908"/>
    <mergeCell ref="W1903:W1908"/>
    <mergeCell ref="X1903:X1908"/>
    <mergeCell ref="J1904:J1907"/>
    <mergeCell ref="A1899:K1899"/>
    <mergeCell ref="L1899:U1899"/>
    <mergeCell ref="V1899:Y1899"/>
    <mergeCell ref="Z1899:Z1949"/>
    <mergeCell ref="I1900:I1902"/>
    <mergeCell ref="J1900:J1902"/>
    <mergeCell ref="K1900:K1902"/>
    <mergeCell ref="S1900:S1902"/>
    <mergeCell ref="T1900:T1902"/>
    <mergeCell ref="U1900:U1902"/>
    <mergeCell ref="D1891:S1891"/>
    <mergeCell ref="V1891:Y1891"/>
    <mergeCell ref="H1892:N1892"/>
    <mergeCell ref="V1892:Y1892"/>
    <mergeCell ref="J1893:M1893"/>
    <mergeCell ref="A1898:Y1898"/>
    <mergeCell ref="J1917:J1920"/>
    <mergeCell ref="T1917:T1920"/>
    <mergeCell ref="A1918:A1921"/>
    <mergeCell ref="K1918:K1919"/>
    <mergeCell ref="U1918:U1919"/>
    <mergeCell ref="V1918:Y1918"/>
    <mergeCell ref="V1919:V1921"/>
    <mergeCell ref="W1919:W1921"/>
    <mergeCell ref="X1919:X1921"/>
    <mergeCell ref="Y1920:Y1921"/>
    <mergeCell ref="V1913:X1913"/>
    <mergeCell ref="A1915:B1915"/>
    <mergeCell ref="V1915:Y1915"/>
    <mergeCell ref="A1916:B1916"/>
    <mergeCell ref="I1916:I1921"/>
    <mergeCell ref="S1916:S1921"/>
    <mergeCell ref="V1916:V1917"/>
    <mergeCell ref="W1916:W1917"/>
    <mergeCell ref="X1916:X1917"/>
    <mergeCell ref="Y1916:Y1917"/>
    <mergeCell ref="A1911:Y1911"/>
    <mergeCell ref="A1912:K1912"/>
    <mergeCell ref="L1912:U1912"/>
    <mergeCell ref="W1912:X1912"/>
    <mergeCell ref="I1913:I1915"/>
    <mergeCell ref="J1913:J1915"/>
    <mergeCell ref="K1913:K1915"/>
    <mergeCell ref="S1913:S1915"/>
    <mergeCell ref="T1913:T1915"/>
    <mergeCell ref="U1913:U1915"/>
    <mergeCell ref="X1909:Y1910"/>
    <mergeCell ref="I1909:I1910"/>
    <mergeCell ref="J1909:J1910"/>
    <mergeCell ref="K1909:K1910"/>
    <mergeCell ref="S1909:S1910"/>
    <mergeCell ref="T1909:T1910"/>
    <mergeCell ref="U1909:U1910"/>
    <mergeCell ref="V1909:V1910"/>
    <mergeCell ref="W1909:W1910"/>
    <mergeCell ref="A1931:A1934"/>
    <mergeCell ref="J1931:J1932"/>
    <mergeCell ref="K1931:K1932"/>
    <mergeCell ref="T1931:T1932"/>
    <mergeCell ref="U1931:U1932"/>
    <mergeCell ref="V1931:Y1931"/>
    <mergeCell ref="V1932:V1934"/>
    <mergeCell ref="W1932:W1934"/>
    <mergeCell ref="X1932:X1934"/>
    <mergeCell ref="Y1933:Y1934"/>
    <mergeCell ref="V1928:Y1928"/>
    <mergeCell ref="I1929:I1934"/>
    <mergeCell ref="S1929:S1934"/>
    <mergeCell ref="V1929:V1930"/>
    <mergeCell ref="W1929:W1930"/>
    <mergeCell ref="X1929:X1930"/>
    <mergeCell ref="Y1929:Y1930"/>
    <mergeCell ref="A1925:K1925"/>
    <mergeCell ref="L1925:U1925"/>
    <mergeCell ref="W1925:X1925"/>
    <mergeCell ref="I1926:I1928"/>
    <mergeCell ref="J1926:J1928"/>
    <mergeCell ref="K1926:K1928"/>
    <mergeCell ref="S1926:S1928"/>
    <mergeCell ref="T1926:T1928"/>
    <mergeCell ref="U1926:U1928"/>
    <mergeCell ref="V1926:X1926"/>
    <mergeCell ref="Y1922:Y1923"/>
    <mergeCell ref="A1924:Y1924"/>
    <mergeCell ref="A1922:A1923"/>
    <mergeCell ref="I1922:I1923"/>
    <mergeCell ref="J1922:J1923"/>
    <mergeCell ref="K1922:K1923"/>
    <mergeCell ref="S1922:S1923"/>
    <mergeCell ref="T1922:T1923"/>
    <mergeCell ref="U1922:U1923"/>
    <mergeCell ref="V1922:V1923"/>
    <mergeCell ref="W1922:W1923"/>
    <mergeCell ref="X1922:X1923"/>
    <mergeCell ref="J1944:J1945"/>
    <mergeCell ref="K1944:K1945"/>
    <mergeCell ref="T1944:T1945"/>
    <mergeCell ref="U1944:U1945"/>
    <mergeCell ref="V1944:Y1944"/>
    <mergeCell ref="V1945:V1947"/>
    <mergeCell ref="W1945:W1947"/>
    <mergeCell ref="X1945:X1947"/>
    <mergeCell ref="Y1946:Y1947"/>
    <mergeCell ref="A1941:B1941"/>
    <mergeCell ref="V1941:Y1941"/>
    <mergeCell ref="A1942:B1942"/>
    <mergeCell ref="I1942:I1947"/>
    <mergeCell ref="S1942:S1947"/>
    <mergeCell ref="V1942:V1943"/>
    <mergeCell ref="W1942:W1943"/>
    <mergeCell ref="X1942:X1943"/>
    <mergeCell ref="Y1942:Y1943"/>
    <mergeCell ref="A1944:A1947"/>
    <mergeCell ref="A1938:K1938"/>
    <mergeCell ref="L1938:U1938"/>
    <mergeCell ref="W1938:X1938"/>
    <mergeCell ref="I1939:I1941"/>
    <mergeCell ref="J1939:J1941"/>
    <mergeCell ref="K1939:K1941"/>
    <mergeCell ref="S1939:S1941"/>
    <mergeCell ref="T1939:T1941"/>
    <mergeCell ref="U1939:U1941"/>
    <mergeCell ref="V1939:X1939"/>
    <mergeCell ref="Y1935:Y1936"/>
    <mergeCell ref="A1937:Y1937"/>
    <mergeCell ref="A1935:A1936"/>
    <mergeCell ref="I1935:I1936"/>
    <mergeCell ref="J1935:J1936"/>
    <mergeCell ref="K1935:K1936"/>
    <mergeCell ref="S1935:S1936"/>
    <mergeCell ref="T1935:T1936"/>
    <mergeCell ref="U1935:U1936"/>
    <mergeCell ref="V1935:V1936"/>
    <mergeCell ref="W1935:W1936"/>
    <mergeCell ref="X1935:X1936"/>
    <mergeCell ref="V1952:W1953"/>
    <mergeCell ref="A1953:B1953"/>
    <mergeCell ref="C1953:D1953"/>
    <mergeCell ref="E1953:F1953"/>
    <mergeCell ref="G1953:H1953"/>
    <mergeCell ref="I1953:L1953"/>
    <mergeCell ref="M1951:N1953"/>
    <mergeCell ref="O1951:P1951"/>
    <mergeCell ref="R1951:U1951"/>
    <mergeCell ref="V1951:W1951"/>
    <mergeCell ref="C1952:D1952"/>
    <mergeCell ref="E1952:F1952"/>
    <mergeCell ref="G1952:H1952"/>
    <mergeCell ref="I1952:L1952"/>
    <mergeCell ref="O1952:P1953"/>
    <mergeCell ref="R1952:U1953"/>
    <mergeCell ref="Q1952:Q1953"/>
    <mergeCell ref="U1948:U1949"/>
    <mergeCell ref="V1948:V1949"/>
    <mergeCell ref="W1948:W1949"/>
    <mergeCell ref="X1948:X1949"/>
    <mergeCell ref="Y1948:Y1949"/>
    <mergeCell ref="A1951:B1952"/>
    <mergeCell ref="C1951:D1951"/>
    <mergeCell ref="E1951:F1951"/>
    <mergeCell ref="G1951:H1951"/>
    <mergeCell ref="I1951:L1951"/>
    <mergeCell ref="A1948:A1949"/>
    <mergeCell ref="I1948:I1949"/>
    <mergeCell ref="J1948:J1949"/>
    <mergeCell ref="K1948:K1949"/>
    <mergeCell ref="S1948:S1949"/>
    <mergeCell ref="T1948:T1949"/>
    <mergeCell ref="T1967:T1970"/>
    <mergeCell ref="Y1967:Y1969"/>
    <mergeCell ref="A1968:A1971"/>
    <mergeCell ref="K1968:K1969"/>
    <mergeCell ref="U1968:U1969"/>
    <mergeCell ref="A1972:A1973"/>
    <mergeCell ref="V1963:V1965"/>
    <mergeCell ref="W1963:W1965"/>
    <mergeCell ref="X1963:X1965"/>
    <mergeCell ref="Y1963:Y1965"/>
    <mergeCell ref="I1966:I1971"/>
    <mergeCell ref="S1966:S1971"/>
    <mergeCell ref="V1966:V1971"/>
    <mergeCell ref="W1966:W1971"/>
    <mergeCell ref="X1966:X1971"/>
    <mergeCell ref="J1967:J1970"/>
    <mergeCell ref="A1962:K1962"/>
    <mergeCell ref="L1962:U1962"/>
    <mergeCell ref="V1962:Y1962"/>
    <mergeCell ref="Z1962:Z2012"/>
    <mergeCell ref="I1963:I1965"/>
    <mergeCell ref="J1963:J1965"/>
    <mergeCell ref="K1963:K1965"/>
    <mergeCell ref="S1963:S1965"/>
    <mergeCell ref="T1963:T1965"/>
    <mergeCell ref="U1963:U1965"/>
    <mergeCell ref="D1954:S1954"/>
    <mergeCell ref="V1954:Y1954"/>
    <mergeCell ref="H1955:N1955"/>
    <mergeCell ref="V1955:Y1955"/>
    <mergeCell ref="J1956:M1956"/>
    <mergeCell ref="A1961:Y1961"/>
    <mergeCell ref="J1980:J1983"/>
    <mergeCell ref="T1980:T1983"/>
    <mergeCell ref="A1981:A1984"/>
    <mergeCell ref="K1981:K1982"/>
    <mergeCell ref="U1981:U1982"/>
    <mergeCell ref="V1981:Y1981"/>
    <mergeCell ref="V1982:V1984"/>
    <mergeCell ref="W1982:W1984"/>
    <mergeCell ref="X1982:X1984"/>
    <mergeCell ref="Y1983:Y1984"/>
    <mergeCell ref="V1976:X1976"/>
    <mergeCell ref="A1978:B1978"/>
    <mergeCell ref="V1978:Y1978"/>
    <mergeCell ref="A1979:B1979"/>
    <mergeCell ref="I1979:I1984"/>
    <mergeCell ref="S1979:S1984"/>
    <mergeCell ref="V1979:V1980"/>
    <mergeCell ref="W1979:W1980"/>
    <mergeCell ref="X1979:X1980"/>
    <mergeCell ref="Y1979:Y1980"/>
    <mergeCell ref="A1974:Y1974"/>
    <mergeCell ref="A1975:K1975"/>
    <mergeCell ref="L1975:U1975"/>
    <mergeCell ref="W1975:X1975"/>
    <mergeCell ref="I1976:I1978"/>
    <mergeCell ref="J1976:J1978"/>
    <mergeCell ref="K1976:K1978"/>
    <mergeCell ref="S1976:S1978"/>
    <mergeCell ref="T1976:T1978"/>
    <mergeCell ref="U1976:U1978"/>
    <mergeCell ref="X1972:Y1973"/>
    <mergeCell ref="I1972:I1973"/>
    <mergeCell ref="J1972:J1973"/>
    <mergeCell ref="K1972:K1973"/>
    <mergeCell ref="S1972:S1973"/>
    <mergeCell ref="T1972:T1973"/>
    <mergeCell ref="U1972:U1973"/>
    <mergeCell ref="V1972:V1973"/>
    <mergeCell ref="W1972:W1973"/>
    <mergeCell ref="A1994:A1997"/>
    <mergeCell ref="J1994:J1995"/>
    <mergeCell ref="K1994:K1995"/>
    <mergeCell ref="T1994:T1995"/>
    <mergeCell ref="U1994:U1995"/>
    <mergeCell ref="V1994:Y1994"/>
    <mergeCell ref="V1995:V1997"/>
    <mergeCell ref="W1995:W1997"/>
    <mergeCell ref="X1995:X1997"/>
    <mergeCell ref="Y1996:Y1997"/>
    <mergeCell ref="V1991:Y1991"/>
    <mergeCell ref="I1992:I1997"/>
    <mergeCell ref="S1992:S1997"/>
    <mergeCell ref="V1992:V1993"/>
    <mergeCell ref="W1992:W1993"/>
    <mergeCell ref="X1992:X1993"/>
    <mergeCell ref="Y1992:Y1993"/>
    <mergeCell ref="A1988:K1988"/>
    <mergeCell ref="L1988:U1988"/>
    <mergeCell ref="W1988:X1988"/>
    <mergeCell ref="I1989:I1991"/>
    <mergeCell ref="J1989:J1991"/>
    <mergeCell ref="K1989:K1991"/>
    <mergeCell ref="S1989:S1991"/>
    <mergeCell ref="T1989:T1991"/>
    <mergeCell ref="U1989:U1991"/>
    <mergeCell ref="V1989:X1989"/>
    <mergeCell ref="Y1985:Y1986"/>
    <mergeCell ref="A1987:Y1987"/>
    <mergeCell ref="A1985:A1986"/>
    <mergeCell ref="I1985:I1986"/>
    <mergeCell ref="J1985:J1986"/>
    <mergeCell ref="K1985:K1986"/>
    <mergeCell ref="S1985:S1986"/>
    <mergeCell ref="T1985:T1986"/>
    <mergeCell ref="U1985:U1986"/>
    <mergeCell ref="V1985:V1986"/>
    <mergeCell ref="W1985:W1986"/>
    <mergeCell ref="X1985:X1986"/>
    <mergeCell ref="J2007:J2008"/>
    <mergeCell ref="K2007:K2008"/>
    <mergeCell ref="T2007:T2008"/>
    <mergeCell ref="U2007:U2008"/>
    <mergeCell ref="V2007:Y2007"/>
    <mergeCell ref="V2008:V2010"/>
    <mergeCell ref="W2008:W2010"/>
    <mergeCell ref="X2008:X2010"/>
    <mergeCell ref="Y2009:Y2010"/>
    <mergeCell ref="A2004:B2004"/>
    <mergeCell ref="V2004:Y2004"/>
    <mergeCell ref="A2005:B2005"/>
    <mergeCell ref="I2005:I2010"/>
    <mergeCell ref="S2005:S2010"/>
    <mergeCell ref="V2005:V2006"/>
    <mergeCell ref="W2005:W2006"/>
    <mergeCell ref="X2005:X2006"/>
    <mergeCell ref="Y2005:Y2006"/>
    <mergeCell ref="A2007:A2010"/>
    <mergeCell ref="A2001:K2001"/>
    <mergeCell ref="L2001:U2001"/>
    <mergeCell ref="W2001:X2001"/>
    <mergeCell ref="I2002:I2004"/>
    <mergeCell ref="J2002:J2004"/>
    <mergeCell ref="K2002:K2004"/>
    <mergeCell ref="S2002:S2004"/>
    <mergeCell ref="T2002:T2004"/>
    <mergeCell ref="U2002:U2004"/>
    <mergeCell ref="V2002:X2002"/>
    <mergeCell ref="Y1998:Y1999"/>
    <mergeCell ref="A2000:Y2000"/>
    <mergeCell ref="A1998:A1999"/>
    <mergeCell ref="I1998:I1999"/>
    <mergeCell ref="J1998:J1999"/>
    <mergeCell ref="K1998:K1999"/>
    <mergeCell ref="S1998:S1999"/>
    <mergeCell ref="T1998:T1999"/>
    <mergeCell ref="U1998:U1999"/>
    <mergeCell ref="V1998:V1999"/>
    <mergeCell ref="W1998:W1999"/>
    <mergeCell ref="X1998:X1999"/>
    <mergeCell ref="V2015:W2016"/>
    <mergeCell ref="A2016:B2016"/>
    <mergeCell ref="C2016:D2016"/>
    <mergeCell ref="E2016:F2016"/>
    <mergeCell ref="G2016:H2016"/>
    <mergeCell ref="I2016:L2016"/>
    <mergeCell ref="M2014:N2016"/>
    <mergeCell ref="O2014:P2014"/>
    <mergeCell ref="R2014:U2014"/>
    <mergeCell ref="V2014:W2014"/>
    <mergeCell ref="C2015:D2015"/>
    <mergeCell ref="E2015:F2015"/>
    <mergeCell ref="G2015:H2015"/>
    <mergeCell ref="I2015:L2015"/>
    <mergeCell ref="O2015:P2016"/>
    <mergeCell ref="R2015:U2016"/>
    <mergeCell ref="Q2015:Q2016"/>
    <mergeCell ref="U2011:U2012"/>
    <mergeCell ref="V2011:V2012"/>
    <mergeCell ref="W2011:W2012"/>
    <mergeCell ref="X2011:X2012"/>
    <mergeCell ref="Y2011:Y2012"/>
    <mergeCell ref="A2014:B2015"/>
    <mergeCell ref="C2014:D2014"/>
    <mergeCell ref="E2014:F2014"/>
    <mergeCell ref="G2014:H2014"/>
    <mergeCell ref="I2014:L2014"/>
    <mergeCell ref="A2011:A2012"/>
    <mergeCell ref="I2011:I2012"/>
    <mergeCell ref="J2011:J2012"/>
    <mergeCell ref="K2011:K2012"/>
    <mergeCell ref="S2011:S2012"/>
    <mergeCell ref="T2011:T2012"/>
    <mergeCell ref="T2030:T2033"/>
    <mergeCell ref="Y2030:Y2032"/>
    <mergeCell ref="A2031:A2034"/>
    <mergeCell ref="K2031:K2032"/>
    <mergeCell ref="U2031:U2032"/>
    <mergeCell ref="A2035:A2036"/>
    <mergeCell ref="V2026:V2028"/>
    <mergeCell ref="W2026:W2028"/>
    <mergeCell ref="X2026:X2028"/>
    <mergeCell ref="Y2026:Y2028"/>
    <mergeCell ref="I2029:I2034"/>
    <mergeCell ref="S2029:S2034"/>
    <mergeCell ref="V2029:V2034"/>
    <mergeCell ref="W2029:W2034"/>
    <mergeCell ref="X2029:X2034"/>
    <mergeCell ref="J2030:J2033"/>
    <mergeCell ref="A2025:K2025"/>
    <mergeCell ref="L2025:U2025"/>
    <mergeCell ref="V2025:Y2025"/>
    <mergeCell ref="Z2025:Z2075"/>
    <mergeCell ref="I2026:I2028"/>
    <mergeCell ref="J2026:J2028"/>
    <mergeCell ref="K2026:K2028"/>
    <mergeCell ref="S2026:S2028"/>
    <mergeCell ref="T2026:T2028"/>
    <mergeCell ref="U2026:U2028"/>
    <mergeCell ref="D2017:S2017"/>
    <mergeCell ref="V2017:Y2017"/>
    <mergeCell ref="H2018:N2018"/>
    <mergeCell ref="V2018:Y2018"/>
    <mergeCell ref="J2019:M2019"/>
    <mergeCell ref="A2024:Y2024"/>
    <mergeCell ref="J2043:J2046"/>
    <mergeCell ref="T2043:T2046"/>
    <mergeCell ref="A2044:A2047"/>
    <mergeCell ref="K2044:K2045"/>
    <mergeCell ref="U2044:U2045"/>
    <mergeCell ref="V2044:Y2044"/>
    <mergeCell ref="V2045:V2047"/>
    <mergeCell ref="W2045:W2047"/>
    <mergeCell ref="X2045:X2047"/>
    <mergeCell ref="Y2046:Y2047"/>
    <mergeCell ref="V2039:X2039"/>
    <mergeCell ref="A2041:B2041"/>
    <mergeCell ref="V2041:Y2041"/>
    <mergeCell ref="A2042:B2042"/>
    <mergeCell ref="I2042:I2047"/>
    <mergeCell ref="S2042:S2047"/>
    <mergeCell ref="V2042:V2043"/>
    <mergeCell ref="W2042:W2043"/>
    <mergeCell ref="X2042:X2043"/>
    <mergeCell ref="Y2042:Y2043"/>
    <mergeCell ref="A2037:Y2037"/>
    <mergeCell ref="A2038:K2038"/>
    <mergeCell ref="L2038:U2038"/>
    <mergeCell ref="W2038:X2038"/>
    <mergeCell ref="I2039:I2041"/>
    <mergeCell ref="J2039:J2041"/>
    <mergeCell ref="K2039:K2041"/>
    <mergeCell ref="S2039:S2041"/>
    <mergeCell ref="T2039:T2041"/>
    <mergeCell ref="U2039:U2041"/>
    <mergeCell ref="X2035:Y2036"/>
    <mergeCell ref="I2035:I2036"/>
    <mergeCell ref="J2035:J2036"/>
    <mergeCell ref="K2035:K2036"/>
    <mergeCell ref="S2035:S2036"/>
    <mergeCell ref="T2035:T2036"/>
    <mergeCell ref="U2035:U2036"/>
    <mergeCell ref="V2035:V2036"/>
    <mergeCell ref="W2035:W2036"/>
    <mergeCell ref="A2057:A2060"/>
    <mergeCell ref="J2057:J2058"/>
    <mergeCell ref="K2057:K2058"/>
    <mergeCell ref="T2057:T2058"/>
    <mergeCell ref="U2057:U2058"/>
    <mergeCell ref="V2057:Y2057"/>
    <mergeCell ref="V2058:V2060"/>
    <mergeCell ref="W2058:W2060"/>
    <mergeCell ref="X2058:X2060"/>
    <mergeCell ref="Y2059:Y2060"/>
    <mergeCell ref="V2054:Y2054"/>
    <mergeCell ref="I2055:I2060"/>
    <mergeCell ref="S2055:S2060"/>
    <mergeCell ref="V2055:V2056"/>
    <mergeCell ref="W2055:W2056"/>
    <mergeCell ref="X2055:X2056"/>
    <mergeCell ref="Y2055:Y2056"/>
    <mergeCell ref="A2051:K2051"/>
    <mergeCell ref="L2051:U2051"/>
    <mergeCell ref="W2051:X2051"/>
    <mergeCell ref="I2052:I2054"/>
    <mergeCell ref="J2052:J2054"/>
    <mergeCell ref="K2052:K2054"/>
    <mergeCell ref="S2052:S2054"/>
    <mergeCell ref="T2052:T2054"/>
    <mergeCell ref="U2052:U2054"/>
    <mergeCell ref="V2052:X2052"/>
    <mergeCell ref="Y2048:Y2049"/>
    <mergeCell ref="A2050:Y2050"/>
    <mergeCell ref="A2048:A2049"/>
    <mergeCell ref="I2048:I2049"/>
    <mergeCell ref="J2048:J2049"/>
    <mergeCell ref="K2048:K2049"/>
    <mergeCell ref="S2048:S2049"/>
    <mergeCell ref="T2048:T2049"/>
    <mergeCell ref="U2048:U2049"/>
    <mergeCell ref="V2048:V2049"/>
    <mergeCell ref="W2048:W2049"/>
    <mergeCell ref="X2048:X2049"/>
    <mergeCell ref="J2070:J2071"/>
    <mergeCell ref="K2070:K2071"/>
    <mergeCell ref="T2070:T2071"/>
    <mergeCell ref="U2070:U2071"/>
    <mergeCell ref="V2070:Y2070"/>
    <mergeCell ref="V2071:V2073"/>
    <mergeCell ref="W2071:W2073"/>
    <mergeCell ref="X2071:X2073"/>
    <mergeCell ref="Y2072:Y2073"/>
    <mergeCell ref="A2067:B2067"/>
    <mergeCell ref="V2067:Y2067"/>
    <mergeCell ref="A2068:B2068"/>
    <mergeCell ref="I2068:I2073"/>
    <mergeCell ref="S2068:S2073"/>
    <mergeCell ref="V2068:V2069"/>
    <mergeCell ref="W2068:W2069"/>
    <mergeCell ref="X2068:X2069"/>
    <mergeCell ref="Y2068:Y2069"/>
    <mergeCell ref="A2070:A2073"/>
    <mergeCell ref="A2064:K2064"/>
    <mergeCell ref="L2064:U2064"/>
    <mergeCell ref="W2064:X2064"/>
    <mergeCell ref="I2065:I2067"/>
    <mergeCell ref="J2065:J2067"/>
    <mergeCell ref="K2065:K2067"/>
    <mergeCell ref="S2065:S2067"/>
    <mergeCell ref="T2065:T2067"/>
    <mergeCell ref="U2065:U2067"/>
    <mergeCell ref="V2065:X2065"/>
    <mergeCell ref="Y2061:Y2062"/>
    <mergeCell ref="A2063:Y2063"/>
    <mergeCell ref="A2061:A2062"/>
    <mergeCell ref="I2061:I2062"/>
    <mergeCell ref="J2061:J2062"/>
    <mergeCell ref="K2061:K2062"/>
    <mergeCell ref="S2061:S2062"/>
    <mergeCell ref="T2061:T2062"/>
    <mergeCell ref="U2061:U2062"/>
    <mergeCell ref="V2061:V2062"/>
    <mergeCell ref="W2061:W2062"/>
    <mergeCell ref="X2061:X2062"/>
    <mergeCell ref="V2078:W2079"/>
    <mergeCell ref="A2079:B2079"/>
    <mergeCell ref="C2079:D2079"/>
    <mergeCell ref="E2079:F2079"/>
    <mergeCell ref="G2079:H2079"/>
    <mergeCell ref="I2079:L2079"/>
    <mergeCell ref="M2077:N2079"/>
    <mergeCell ref="O2077:P2077"/>
    <mergeCell ref="R2077:U2077"/>
    <mergeCell ref="V2077:W2077"/>
    <mergeCell ref="C2078:D2078"/>
    <mergeCell ref="E2078:F2078"/>
    <mergeCell ref="G2078:H2078"/>
    <mergeCell ref="I2078:L2078"/>
    <mergeCell ref="O2078:P2079"/>
    <mergeCell ref="R2078:U2079"/>
    <mergeCell ref="Q2078:Q2079"/>
    <mergeCell ref="U2074:U2075"/>
    <mergeCell ref="V2074:V2075"/>
    <mergeCell ref="W2074:W2075"/>
    <mergeCell ref="X2074:X2075"/>
    <mergeCell ref="Y2074:Y2075"/>
    <mergeCell ref="A2077:B2078"/>
    <mergeCell ref="C2077:D2077"/>
    <mergeCell ref="E2077:F2077"/>
    <mergeCell ref="G2077:H2077"/>
    <mergeCell ref="I2077:L2077"/>
    <mergeCell ref="A2074:A2075"/>
    <mergeCell ref="I2074:I2075"/>
    <mergeCell ref="J2074:J2075"/>
    <mergeCell ref="K2074:K2075"/>
    <mergeCell ref="S2074:S2075"/>
    <mergeCell ref="T2074:T2075"/>
    <mergeCell ref="T2093:T2096"/>
    <mergeCell ref="Y2093:Y2095"/>
    <mergeCell ref="A2094:A2097"/>
    <mergeCell ref="K2094:K2095"/>
    <mergeCell ref="U2094:U2095"/>
    <mergeCell ref="A2098:A2099"/>
    <mergeCell ref="V2089:V2091"/>
    <mergeCell ref="W2089:W2091"/>
    <mergeCell ref="X2089:X2091"/>
    <mergeCell ref="Y2089:Y2091"/>
    <mergeCell ref="I2092:I2097"/>
    <mergeCell ref="S2092:S2097"/>
    <mergeCell ref="V2092:V2097"/>
    <mergeCell ref="W2092:W2097"/>
    <mergeCell ref="X2092:X2097"/>
    <mergeCell ref="J2093:J2096"/>
    <mergeCell ref="A2088:K2088"/>
    <mergeCell ref="L2088:U2088"/>
    <mergeCell ref="V2088:Y2088"/>
    <mergeCell ref="Z2088:Z2138"/>
    <mergeCell ref="I2089:I2091"/>
    <mergeCell ref="J2089:J2091"/>
    <mergeCell ref="K2089:K2091"/>
    <mergeCell ref="S2089:S2091"/>
    <mergeCell ref="T2089:T2091"/>
    <mergeCell ref="U2089:U2091"/>
    <mergeCell ref="D2080:S2080"/>
    <mergeCell ref="V2080:Y2080"/>
    <mergeCell ref="H2081:N2081"/>
    <mergeCell ref="V2081:Y2081"/>
    <mergeCell ref="J2082:M2082"/>
    <mergeCell ref="A2087:Y2087"/>
    <mergeCell ref="J2106:J2109"/>
    <mergeCell ref="T2106:T2109"/>
    <mergeCell ref="A2107:A2110"/>
    <mergeCell ref="K2107:K2108"/>
    <mergeCell ref="U2107:U2108"/>
    <mergeCell ref="V2107:Y2107"/>
    <mergeCell ref="V2108:V2110"/>
    <mergeCell ref="W2108:W2110"/>
    <mergeCell ref="X2108:X2110"/>
    <mergeCell ref="Y2109:Y2110"/>
    <mergeCell ref="V2102:X2102"/>
    <mergeCell ref="A2104:B2104"/>
    <mergeCell ref="V2104:Y2104"/>
    <mergeCell ref="A2105:B2105"/>
    <mergeCell ref="I2105:I2110"/>
    <mergeCell ref="S2105:S2110"/>
    <mergeCell ref="V2105:V2106"/>
    <mergeCell ref="W2105:W2106"/>
    <mergeCell ref="X2105:X2106"/>
    <mergeCell ref="Y2105:Y2106"/>
    <mergeCell ref="A2100:Y2100"/>
    <mergeCell ref="A2101:K2101"/>
    <mergeCell ref="L2101:U2101"/>
    <mergeCell ref="W2101:X2101"/>
    <mergeCell ref="I2102:I2104"/>
    <mergeCell ref="J2102:J2104"/>
    <mergeCell ref="K2102:K2104"/>
    <mergeCell ref="S2102:S2104"/>
    <mergeCell ref="T2102:T2104"/>
    <mergeCell ref="U2102:U2104"/>
    <mergeCell ref="X2098:Y2099"/>
    <mergeCell ref="I2098:I2099"/>
    <mergeCell ref="J2098:J2099"/>
    <mergeCell ref="K2098:K2099"/>
    <mergeCell ref="S2098:S2099"/>
    <mergeCell ref="T2098:T2099"/>
    <mergeCell ref="U2098:U2099"/>
    <mergeCell ref="V2098:V2099"/>
    <mergeCell ref="W2098:W2099"/>
    <mergeCell ref="A2120:A2123"/>
    <mergeCell ref="J2120:J2121"/>
    <mergeCell ref="K2120:K2121"/>
    <mergeCell ref="T2120:T2121"/>
    <mergeCell ref="U2120:U2121"/>
    <mergeCell ref="V2120:Y2120"/>
    <mergeCell ref="V2121:V2123"/>
    <mergeCell ref="W2121:W2123"/>
    <mergeCell ref="X2121:X2123"/>
    <mergeCell ref="Y2122:Y2123"/>
    <mergeCell ref="V2117:Y2117"/>
    <mergeCell ref="I2118:I2123"/>
    <mergeCell ref="S2118:S2123"/>
    <mergeCell ref="V2118:V2119"/>
    <mergeCell ref="W2118:W2119"/>
    <mergeCell ref="X2118:X2119"/>
    <mergeCell ref="Y2118:Y2119"/>
    <mergeCell ref="A2114:K2114"/>
    <mergeCell ref="L2114:U2114"/>
    <mergeCell ref="W2114:X2114"/>
    <mergeCell ref="I2115:I2117"/>
    <mergeCell ref="J2115:J2117"/>
    <mergeCell ref="K2115:K2117"/>
    <mergeCell ref="S2115:S2117"/>
    <mergeCell ref="T2115:T2117"/>
    <mergeCell ref="U2115:U2117"/>
    <mergeCell ref="V2115:X2115"/>
    <mergeCell ref="Y2111:Y2112"/>
    <mergeCell ref="A2113:Y2113"/>
    <mergeCell ref="A2111:A2112"/>
    <mergeCell ref="I2111:I2112"/>
    <mergeCell ref="J2111:J2112"/>
    <mergeCell ref="K2111:K2112"/>
    <mergeCell ref="S2111:S2112"/>
    <mergeCell ref="T2111:T2112"/>
    <mergeCell ref="U2111:U2112"/>
    <mergeCell ref="V2111:V2112"/>
    <mergeCell ref="W2111:W2112"/>
    <mergeCell ref="X2111:X2112"/>
    <mergeCell ref="J2133:J2134"/>
    <mergeCell ref="K2133:K2134"/>
    <mergeCell ref="T2133:T2134"/>
    <mergeCell ref="U2133:U2134"/>
    <mergeCell ref="V2133:Y2133"/>
    <mergeCell ref="V2134:V2136"/>
    <mergeCell ref="W2134:W2136"/>
    <mergeCell ref="X2134:X2136"/>
    <mergeCell ref="Y2135:Y2136"/>
    <mergeCell ref="A2130:B2130"/>
    <mergeCell ref="V2130:Y2130"/>
    <mergeCell ref="A2131:B2131"/>
    <mergeCell ref="I2131:I2136"/>
    <mergeCell ref="S2131:S2136"/>
    <mergeCell ref="V2131:V2132"/>
    <mergeCell ref="W2131:W2132"/>
    <mergeCell ref="X2131:X2132"/>
    <mergeCell ref="Y2131:Y2132"/>
    <mergeCell ref="A2133:A2136"/>
    <mergeCell ref="A2127:K2127"/>
    <mergeCell ref="L2127:U2127"/>
    <mergeCell ref="W2127:X2127"/>
    <mergeCell ref="I2128:I2130"/>
    <mergeCell ref="J2128:J2130"/>
    <mergeCell ref="K2128:K2130"/>
    <mergeCell ref="S2128:S2130"/>
    <mergeCell ref="T2128:T2130"/>
    <mergeCell ref="U2128:U2130"/>
    <mergeCell ref="V2128:X2128"/>
    <mergeCell ref="Y2124:Y2125"/>
    <mergeCell ref="A2126:Y2126"/>
    <mergeCell ref="A2124:A2125"/>
    <mergeCell ref="I2124:I2125"/>
    <mergeCell ref="J2124:J2125"/>
    <mergeCell ref="K2124:K2125"/>
    <mergeCell ref="S2124:S2125"/>
    <mergeCell ref="T2124:T2125"/>
    <mergeCell ref="U2124:U2125"/>
    <mergeCell ref="V2124:V2125"/>
    <mergeCell ref="W2124:W2125"/>
    <mergeCell ref="X2124:X2125"/>
    <mergeCell ref="V2141:W2142"/>
    <mergeCell ref="A2142:B2142"/>
    <mergeCell ref="C2142:D2142"/>
    <mergeCell ref="E2142:F2142"/>
    <mergeCell ref="G2142:H2142"/>
    <mergeCell ref="I2142:L2142"/>
    <mergeCell ref="M2140:N2142"/>
    <mergeCell ref="O2140:P2140"/>
    <mergeCell ref="R2140:U2140"/>
    <mergeCell ref="V2140:W2140"/>
    <mergeCell ref="C2141:D2141"/>
    <mergeCell ref="E2141:F2141"/>
    <mergeCell ref="G2141:H2141"/>
    <mergeCell ref="I2141:L2141"/>
    <mergeCell ref="O2141:P2142"/>
    <mergeCell ref="R2141:U2142"/>
    <mergeCell ref="Q2141:Q2142"/>
    <mergeCell ref="U2137:U2138"/>
    <mergeCell ref="V2137:V2138"/>
    <mergeCell ref="W2137:W2138"/>
    <mergeCell ref="X2137:X2138"/>
    <mergeCell ref="Y2137:Y2138"/>
    <mergeCell ref="A2140:B2141"/>
    <mergeCell ref="C2140:D2140"/>
    <mergeCell ref="E2140:F2140"/>
    <mergeCell ref="G2140:H2140"/>
    <mergeCell ref="I2140:L2140"/>
    <mergeCell ref="A2137:A2138"/>
    <mergeCell ref="I2137:I2138"/>
    <mergeCell ref="J2137:J2138"/>
    <mergeCell ref="K2137:K2138"/>
    <mergeCell ref="S2137:S2138"/>
    <mergeCell ref="T2137:T2138"/>
    <mergeCell ref="T2156:T2159"/>
    <mergeCell ref="Y2156:Y2158"/>
    <mergeCell ref="A2157:A2160"/>
    <mergeCell ref="K2157:K2158"/>
    <mergeCell ref="U2157:U2158"/>
    <mergeCell ref="A2161:A2162"/>
    <mergeCell ref="V2152:V2154"/>
    <mergeCell ref="W2152:W2154"/>
    <mergeCell ref="X2152:X2154"/>
    <mergeCell ref="Y2152:Y2154"/>
    <mergeCell ref="I2155:I2160"/>
    <mergeCell ref="S2155:S2160"/>
    <mergeCell ref="V2155:V2160"/>
    <mergeCell ref="W2155:W2160"/>
    <mergeCell ref="X2155:X2160"/>
    <mergeCell ref="J2156:J2159"/>
    <mergeCell ref="A2151:K2151"/>
    <mergeCell ref="L2151:U2151"/>
    <mergeCell ref="V2151:Y2151"/>
    <mergeCell ref="Z2151:Z2201"/>
    <mergeCell ref="I2152:I2154"/>
    <mergeCell ref="J2152:J2154"/>
    <mergeCell ref="K2152:K2154"/>
    <mergeCell ref="S2152:S2154"/>
    <mergeCell ref="T2152:T2154"/>
    <mergeCell ref="U2152:U2154"/>
    <mergeCell ref="D2143:S2143"/>
    <mergeCell ref="V2143:Y2143"/>
    <mergeCell ref="H2144:N2144"/>
    <mergeCell ref="V2144:Y2144"/>
    <mergeCell ref="J2145:M2145"/>
    <mergeCell ref="A2150:Y2150"/>
    <mergeCell ref="J2169:J2172"/>
    <mergeCell ref="T2169:T2172"/>
    <mergeCell ref="A2170:A2173"/>
    <mergeCell ref="K2170:K2171"/>
    <mergeCell ref="U2170:U2171"/>
    <mergeCell ref="V2170:Y2170"/>
    <mergeCell ref="V2171:V2173"/>
    <mergeCell ref="W2171:W2173"/>
    <mergeCell ref="X2171:X2173"/>
    <mergeCell ref="Y2172:Y2173"/>
    <mergeCell ref="V2165:X2165"/>
    <mergeCell ref="A2167:B2167"/>
    <mergeCell ref="V2167:Y2167"/>
    <mergeCell ref="A2168:B2168"/>
    <mergeCell ref="I2168:I2173"/>
    <mergeCell ref="S2168:S2173"/>
    <mergeCell ref="V2168:V2169"/>
    <mergeCell ref="W2168:W2169"/>
    <mergeCell ref="X2168:X2169"/>
    <mergeCell ref="Y2168:Y2169"/>
    <mergeCell ref="A2163:Y2163"/>
    <mergeCell ref="A2164:K2164"/>
    <mergeCell ref="L2164:U2164"/>
    <mergeCell ref="W2164:X2164"/>
    <mergeCell ref="I2165:I2167"/>
    <mergeCell ref="J2165:J2167"/>
    <mergeCell ref="K2165:K2167"/>
    <mergeCell ref="S2165:S2167"/>
    <mergeCell ref="T2165:T2167"/>
    <mergeCell ref="U2165:U2167"/>
    <mergeCell ref="X2161:Y2162"/>
    <mergeCell ref="I2161:I2162"/>
    <mergeCell ref="J2161:J2162"/>
    <mergeCell ref="K2161:K2162"/>
    <mergeCell ref="S2161:S2162"/>
    <mergeCell ref="T2161:T2162"/>
    <mergeCell ref="U2161:U2162"/>
    <mergeCell ref="V2161:V2162"/>
    <mergeCell ref="W2161:W2162"/>
    <mergeCell ref="A2183:A2186"/>
    <mergeCell ref="J2183:J2184"/>
    <mergeCell ref="K2183:K2184"/>
    <mergeCell ref="T2183:T2184"/>
    <mergeCell ref="U2183:U2184"/>
    <mergeCell ref="V2183:Y2183"/>
    <mergeCell ref="V2184:V2186"/>
    <mergeCell ref="W2184:W2186"/>
    <mergeCell ref="X2184:X2186"/>
    <mergeCell ref="Y2185:Y2186"/>
    <mergeCell ref="V2180:Y2180"/>
    <mergeCell ref="I2181:I2186"/>
    <mergeCell ref="S2181:S2186"/>
    <mergeCell ref="V2181:V2182"/>
    <mergeCell ref="W2181:W2182"/>
    <mergeCell ref="X2181:X2182"/>
    <mergeCell ref="Y2181:Y2182"/>
    <mergeCell ref="A2177:K2177"/>
    <mergeCell ref="L2177:U2177"/>
    <mergeCell ref="W2177:X2177"/>
    <mergeCell ref="I2178:I2180"/>
    <mergeCell ref="J2178:J2180"/>
    <mergeCell ref="K2178:K2180"/>
    <mergeCell ref="S2178:S2180"/>
    <mergeCell ref="T2178:T2180"/>
    <mergeCell ref="U2178:U2180"/>
    <mergeCell ref="V2178:X2178"/>
    <mergeCell ref="Y2174:Y2175"/>
    <mergeCell ref="A2176:Y2176"/>
    <mergeCell ref="A2174:A2175"/>
    <mergeCell ref="I2174:I2175"/>
    <mergeCell ref="J2174:J2175"/>
    <mergeCell ref="K2174:K2175"/>
    <mergeCell ref="S2174:S2175"/>
    <mergeCell ref="T2174:T2175"/>
    <mergeCell ref="U2174:U2175"/>
    <mergeCell ref="V2174:V2175"/>
    <mergeCell ref="W2174:W2175"/>
    <mergeCell ref="X2174:X2175"/>
    <mergeCell ref="J2196:J2197"/>
    <mergeCell ref="K2196:K2197"/>
    <mergeCell ref="T2196:T2197"/>
    <mergeCell ref="U2196:U2197"/>
    <mergeCell ref="V2196:Y2196"/>
    <mergeCell ref="V2197:V2199"/>
    <mergeCell ref="W2197:W2199"/>
    <mergeCell ref="X2197:X2199"/>
    <mergeCell ref="Y2198:Y2199"/>
    <mergeCell ref="A2193:B2193"/>
    <mergeCell ref="V2193:Y2193"/>
    <mergeCell ref="A2194:B2194"/>
    <mergeCell ref="I2194:I2199"/>
    <mergeCell ref="S2194:S2199"/>
    <mergeCell ref="V2194:V2195"/>
    <mergeCell ref="W2194:W2195"/>
    <mergeCell ref="X2194:X2195"/>
    <mergeCell ref="Y2194:Y2195"/>
    <mergeCell ref="A2196:A2199"/>
    <mergeCell ref="A2190:K2190"/>
    <mergeCell ref="L2190:U2190"/>
    <mergeCell ref="W2190:X2190"/>
    <mergeCell ref="I2191:I2193"/>
    <mergeCell ref="J2191:J2193"/>
    <mergeCell ref="K2191:K2193"/>
    <mergeCell ref="S2191:S2193"/>
    <mergeCell ref="T2191:T2193"/>
    <mergeCell ref="U2191:U2193"/>
    <mergeCell ref="V2191:X2191"/>
    <mergeCell ref="Y2187:Y2188"/>
    <mergeCell ref="A2189:Y2189"/>
    <mergeCell ref="A2187:A2188"/>
    <mergeCell ref="I2187:I2188"/>
    <mergeCell ref="J2187:J2188"/>
    <mergeCell ref="K2187:K2188"/>
    <mergeCell ref="S2187:S2188"/>
    <mergeCell ref="T2187:T2188"/>
    <mergeCell ref="U2187:U2188"/>
    <mergeCell ref="V2187:V2188"/>
    <mergeCell ref="W2187:W2188"/>
    <mergeCell ref="X2187:X2188"/>
    <mergeCell ref="V2204:W2205"/>
    <mergeCell ref="A2205:B2205"/>
    <mergeCell ref="C2205:D2205"/>
    <mergeCell ref="E2205:F2205"/>
    <mergeCell ref="G2205:H2205"/>
    <mergeCell ref="I2205:L2205"/>
    <mergeCell ref="M2203:N2205"/>
    <mergeCell ref="O2203:P2203"/>
    <mergeCell ref="R2203:U2203"/>
    <mergeCell ref="V2203:W2203"/>
    <mergeCell ref="C2204:D2204"/>
    <mergeCell ref="E2204:F2204"/>
    <mergeCell ref="G2204:H2204"/>
    <mergeCell ref="I2204:L2204"/>
    <mergeCell ref="O2204:P2205"/>
    <mergeCell ref="R2204:U2205"/>
    <mergeCell ref="Q2204:Q2205"/>
    <mergeCell ref="U2200:U2201"/>
    <mergeCell ref="V2200:V2201"/>
    <mergeCell ref="W2200:W2201"/>
    <mergeCell ref="X2200:X2201"/>
    <mergeCell ref="Y2200:Y2201"/>
    <mergeCell ref="A2203:B2204"/>
    <mergeCell ref="C2203:D2203"/>
    <mergeCell ref="E2203:F2203"/>
    <mergeCell ref="G2203:H2203"/>
    <mergeCell ref="I2203:L2203"/>
    <mergeCell ref="A2200:A2201"/>
    <mergeCell ref="I2200:I2201"/>
    <mergeCell ref="J2200:J2201"/>
    <mergeCell ref="K2200:K2201"/>
    <mergeCell ref="S2200:S2201"/>
    <mergeCell ref="T2200:T2201"/>
    <mergeCell ref="T2219:T2222"/>
    <mergeCell ref="Y2219:Y2221"/>
    <mergeCell ref="A2220:A2223"/>
    <mergeCell ref="K2220:K2221"/>
    <mergeCell ref="U2220:U2221"/>
    <mergeCell ref="A2224:A2225"/>
    <mergeCell ref="V2215:V2217"/>
    <mergeCell ref="W2215:W2217"/>
    <mergeCell ref="X2215:X2217"/>
    <mergeCell ref="Y2215:Y2217"/>
    <mergeCell ref="I2218:I2223"/>
    <mergeCell ref="S2218:S2223"/>
    <mergeCell ref="V2218:V2223"/>
    <mergeCell ref="W2218:W2223"/>
    <mergeCell ref="X2218:X2223"/>
    <mergeCell ref="J2219:J2222"/>
    <mergeCell ref="A2214:K2214"/>
    <mergeCell ref="L2214:U2214"/>
    <mergeCell ref="V2214:Y2214"/>
    <mergeCell ref="Z2214:Z2264"/>
    <mergeCell ref="I2215:I2217"/>
    <mergeCell ref="J2215:J2217"/>
    <mergeCell ref="K2215:K2217"/>
    <mergeCell ref="S2215:S2217"/>
    <mergeCell ref="T2215:T2217"/>
    <mergeCell ref="U2215:U2217"/>
    <mergeCell ref="D2206:S2206"/>
    <mergeCell ref="V2206:Y2206"/>
    <mergeCell ref="H2207:N2207"/>
    <mergeCell ref="V2207:Y2207"/>
    <mergeCell ref="J2208:M2208"/>
    <mergeCell ref="A2213:Y2213"/>
    <mergeCell ref="J2232:J2235"/>
    <mergeCell ref="T2232:T2235"/>
    <mergeCell ref="A2233:A2236"/>
    <mergeCell ref="K2233:K2234"/>
    <mergeCell ref="U2233:U2234"/>
    <mergeCell ref="V2233:Y2233"/>
    <mergeCell ref="V2234:V2236"/>
    <mergeCell ref="W2234:W2236"/>
    <mergeCell ref="X2234:X2236"/>
    <mergeCell ref="Y2235:Y2236"/>
    <mergeCell ref="V2228:X2228"/>
    <mergeCell ref="A2230:B2230"/>
    <mergeCell ref="V2230:Y2230"/>
    <mergeCell ref="A2231:B2231"/>
    <mergeCell ref="I2231:I2236"/>
    <mergeCell ref="S2231:S2236"/>
    <mergeCell ref="V2231:V2232"/>
    <mergeCell ref="W2231:W2232"/>
    <mergeCell ref="X2231:X2232"/>
    <mergeCell ref="Y2231:Y2232"/>
    <mergeCell ref="A2226:Y2226"/>
    <mergeCell ref="A2227:K2227"/>
    <mergeCell ref="L2227:U2227"/>
    <mergeCell ref="W2227:X2227"/>
    <mergeCell ref="I2228:I2230"/>
    <mergeCell ref="J2228:J2230"/>
    <mergeCell ref="K2228:K2230"/>
    <mergeCell ref="S2228:S2230"/>
    <mergeCell ref="T2228:T2230"/>
    <mergeCell ref="U2228:U2230"/>
    <mergeCell ref="X2224:Y2225"/>
    <mergeCell ref="I2224:I2225"/>
    <mergeCell ref="J2224:J2225"/>
    <mergeCell ref="K2224:K2225"/>
    <mergeCell ref="S2224:S2225"/>
    <mergeCell ref="T2224:T2225"/>
    <mergeCell ref="U2224:U2225"/>
    <mergeCell ref="V2224:V2225"/>
    <mergeCell ref="W2224:W2225"/>
    <mergeCell ref="A2246:A2249"/>
    <mergeCell ref="J2246:J2247"/>
    <mergeCell ref="K2246:K2247"/>
    <mergeCell ref="T2246:T2247"/>
    <mergeCell ref="U2246:U2247"/>
    <mergeCell ref="V2246:Y2246"/>
    <mergeCell ref="V2247:V2249"/>
    <mergeCell ref="W2247:W2249"/>
    <mergeCell ref="X2247:X2249"/>
    <mergeCell ref="Y2248:Y2249"/>
    <mergeCell ref="V2243:Y2243"/>
    <mergeCell ref="I2244:I2249"/>
    <mergeCell ref="S2244:S2249"/>
    <mergeCell ref="V2244:V2245"/>
    <mergeCell ref="W2244:W2245"/>
    <mergeCell ref="X2244:X2245"/>
    <mergeCell ref="Y2244:Y2245"/>
    <mergeCell ref="A2240:K2240"/>
    <mergeCell ref="L2240:U2240"/>
    <mergeCell ref="W2240:X2240"/>
    <mergeCell ref="I2241:I2243"/>
    <mergeCell ref="J2241:J2243"/>
    <mergeCell ref="K2241:K2243"/>
    <mergeCell ref="S2241:S2243"/>
    <mergeCell ref="T2241:T2243"/>
    <mergeCell ref="U2241:U2243"/>
    <mergeCell ref="V2241:X2241"/>
    <mergeCell ref="Y2237:Y2238"/>
    <mergeCell ref="A2239:Y2239"/>
    <mergeCell ref="A2237:A2238"/>
    <mergeCell ref="I2237:I2238"/>
    <mergeCell ref="J2237:J2238"/>
    <mergeCell ref="K2237:K2238"/>
    <mergeCell ref="S2237:S2238"/>
    <mergeCell ref="T2237:T2238"/>
    <mergeCell ref="U2237:U2238"/>
    <mergeCell ref="V2237:V2238"/>
    <mergeCell ref="W2237:W2238"/>
    <mergeCell ref="X2237:X2238"/>
    <mergeCell ref="J2259:J2260"/>
    <mergeCell ref="K2259:K2260"/>
    <mergeCell ref="T2259:T2260"/>
    <mergeCell ref="U2259:U2260"/>
    <mergeCell ref="V2259:Y2259"/>
    <mergeCell ref="V2260:V2262"/>
    <mergeCell ref="W2260:W2262"/>
    <mergeCell ref="X2260:X2262"/>
    <mergeCell ref="Y2261:Y2262"/>
    <mergeCell ref="A2256:B2256"/>
    <mergeCell ref="V2256:Y2256"/>
    <mergeCell ref="A2257:B2257"/>
    <mergeCell ref="I2257:I2262"/>
    <mergeCell ref="S2257:S2262"/>
    <mergeCell ref="V2257:V2258"/>
    <mergeCell ref="W2257:W2258"/>
    <mergeCell ref="X2257:X2258"/>
    <mergeCell ref="Y2257:Y2258"/>
    <mergeCell ref="A2259:A2262"/>
    <mergeCell ref="A2253:K2253"/>
    <mergeCell ref="L2253:U2253"/>
    <mergeCell ref="W2253:X2253"/>
    <mergeCell ref="I2254:I2256"/>
    <mergeCell ref="J2254:J2256"/>
    <mergeCell ref="K2254:K2256"/>
    <mergeCell ref="S2254:S2256"/>
    <mergeCell ref="T2254:T2256"/>
    <mergeCell ref="U2254:U2256"/>
    <mergeCell ref="V2254:X2254"/>
    <mergeCell ref="Y2250:Y2251"/>
    <mergeCell ref="A2252:Y2252"/>
    <mergeCell ref="A2250:A2251"/>
    <mergeCell ref="I2250:I2251"/>
    <mergeCell ref="J2250:J2251"/>
    <mergeCell ref="K2250:K2251"/>
    <mergeCell ref="S2250:S2251"/>
    <mergeCell ref="T2250:T2251"/>
    <mergeCell ref="U2250:U2251"/>
    <mergeCell ref="V2250:V2251"/>
    <mergeCell ref="W2250:W2251"/>
    <mergeCell ref="X2250:X2251"/>
    <mergeCell ref="V2267:W2268"/>
    <mergeCell ref="A2268:B2268"/>
    <mergeCell ref="C2268:D2268"/>
    <mergeCell ref="E2268:F2268"/>
    <mergeCell ref="G2268:H2268"/>
    <mergeCell ref="I2268:L2268"/>
    <mergeCell ref="M2266:N2268"/>
    <mergeCell ref="O2266:P2266"/>
    <mergeCell ref="R2266:U2266"/>
    <mergeCell ref="V2266:W2266"/>
    <mergeCell ref="C2267:D2267"/>
    <mergeCell ref="E2267:F2267"/>
    <mergeCell ref="G2267:H2267"/>
    <mergeCell ref="I2267:L2267"/>
    <mergeCell ref="O2267:P2268"/>
    <mergeCell ref="R2267:U2268"/>
    <mergeCell ref="Q2267:Q2268"/>
    <mergeCell ref="U2263:U2264"/>
    <mergeCell ref="V2263:V2264"/>
    <mergeCell ref="W2263:W2264"/>
    <mergeCell ref="X2263:X2264"/>
    <mergeCell ref="Y2263:Y2264"/>
    <mergeCell ref="A2266:B2267"/>
    <mergeCell ref="C2266:D2266"/>
    <mergeCell ref="E2266:F2266"/>
    <mergeCell ref="G2266:H2266"/>
    <mergeCell ref="I2266:L2266"/>
    <mergeCell ref="A2263:A2264"/>
    <mergeCell ref="I2263:I2264"/>
    <mergeCell ref="J2263:J2264"/>
    <mergeCell ref="K2263:K2264"/>
    <mergeCell ref="S2263:S2264"/>
    <mergeCell ref="T2263:T2264"/>
    <mergeCell ref="T2282:T2285"/>
    <mergeCell ref="Y2282:Y2284"/>
    <mergeCell ref="A2283:A2286"/>
    <mergeCell ref="K2283:K2284"/>
    <mergeCell ref="U2283:U2284"/>
    <mergeCell ref="A2287:A2288"/>
    <mergeCell ref="V2278:V2280"/>
    <mergeCell ref="W2278:W2280"/>
    <mergeCell ref="X2278:X2280"/>
    <mergeCell ref="Y2278:Y2280"/>
    <mergeCell ref="I2281:I2286"/>
    <mergeCell ref="S2281:S2286"/>
    <mergeCell ref="V2281:V2286"/>
    <mergeCell ref="W2281:W2286"/>
    <mergeCell ref="X2281:X2286"/>
    <mergeCell ref="J2282:J2285"/>
    <mergeCell ref="A2277:K2277"/>
    <mergeCell ref="L2277:U2277"/>
    <mergeCell ref="V2277:Y2277"/>
    <mergeCell ref="Z2277:Z2327"/>
    <mergeCell ref="I2278:I2280"/>
    <mergeCell ref="J2278:J2280"/>
    <mergeCell ref="K2278:K2280"/>
    <mergeCell ref="S2278:S2280"/>
    <mergeCell ref="T2278:T2280"/>
    <mergeCell ref="U2278:U2280"/>
    <mergeCell ref="D2269:S2269"/>
    <mergeCell ref="V2269:Y2269"/>
    <mergeCell ref="H2270:N2270"/>
    <mergeCell ref="V2270:Y2270"/>
    <mergeCell ref="J2271:M2271"/>
    <mergeCell ref="A2276:Y2276"/>
    <mergeCell ref="J2295:J2298"/>
    <mergeCell ref="T2295:T2298"/>
    <mergeCell ref="A2296:A2299"/>
    <mergeCell ref="K2296:K2297"/>
    <mergeCell ref="U2296:U2297"/>
    <mergeCell ref="V2296:Y2296"/>
    <mergeCell ref="V2297:V2299"/>
    <mergeCell ref="W2297:W2299"/>
    <mergeCell ref="X2297:X2299"/>
    <mergeCell ref="Y2298:Y2299"/>
    <mergeCell ref="V2291:X2291"/>
    <mergeCell ref="A2293:B2293"/>
    <mergeCell ref="V2293:Y2293"/>
    <mergeCell ref="A2294:B2294"/>
    <mergeCell ref="I2294:I2299"/>
    <mergeCell ref="S2294:S2299"/>
    <mergeCell ref="V2294:V2295"/>
    <mergeCell ref="W2294:W2295"/>
    <mergeCell ref="X2294:X2295"/>
    <mergeCell ref="Y2294:Y2295"/>
    <mergeCell ref="A2289:Y2289"/>
    <mergeCell ref="A2290:K2290"/>
    <mergeCell ref="L2290:U2290"/>
    <mergeCell ref="W2290:X2290"/>
    <mergeCell ref="I2291:I2293"/>
    <mergeCell ref="J2291:J2293"/>
    <mergeCell ref="K2291:K2293"/>
    <mergeCell ref="S2291:S2293"/>
    <mergeCell ref="T2291:T2293"/>
    <mergeCell ref="U2291:U2293"/>
    <mergeCell ref="X2287:Y2288"/>
    <mergeCell ref="I2287:I2288"/>
    <mergeCell ref="J2287:J2288"/>
    <mergeCell ref="K2287:K2288"/>
    <mergeCell ref="S2287:S2288"/>
    <mergeCell ref="T2287:T2288"/>
    <mergeCell ref="U2287:U2288"/>
    <mergeCell ref="V2287:V2288"/>
    <mergeCell ref="W2287:W2288"/>
    <mergeCell ref="A2309:A2312"/>
    <mergeCell ref="J2309:J2310"/>
    <mergeCell ref="K2309:K2310"/>
    <mergeCell ref="T2309:T2310"/>
    <mergeCell ref="U2309:U2310"/>
    <mergeCell ref="V2309:Y2309"/>
    <mergeCell ref="V2310:V2312"/>
    <mergeCell ref="W2310:W2312"/>
    <mergeCell ref="X2310:X2312"/>
    <mergeCell ref="Y2311:Y2312"/>
    <mergeCell ref="V2306:Y2306"/>
    <mergeCell ref="I2307:I2312"/>
    <mergeCell ref="S2307:S2312"/>
    <mergeCell ref="V2307:V2308"/>
    <mergeCell ref="W2307:W2308"/>
    <mergeCell ref="X2307:X2308"/>
    <mergeCell ref="Y2307:Y2308"/>
    <mergeCell ref="A2303:K2303"/>
    <mergeCell ref="L2303:U2303"/>
    <mergeCell ref="W2303:X2303"/>
    <mergeCell ref="I2304:I2306"/>
    <mergeCell ref="J2304:J2306"/>
    <mergeCell ref="K2304:K2306"/>
    <mergeCell ref="S2304:S2306"/>
    <mergeCell ref="T2304:T2306"/>
    <mergeCell ref="U2304:U2306"/>
    <mergeCell ref="V2304:X2304"/>
    <mergeCell ref="Y2300:Y2301"/>
    <mergeCell ref="A2302:Y2302"/>
    <mergeCell ref="A2300:A2301"/>
    <mergeCell ref="I2300:I2301"/>
    <mergeCell ref="J2300:J2301"/>
    <mergeCell ref="K2300:K2301"/>
    <mergeCell ref="S2300:S2301"/>
    <mergeCell ref="T2300:T2301"/>
    <mergeCell ref="U2300:U2301"/>
    <mergeCell ref="V2300:V2301"/>
    <mergeCell ref="W2300:W2301"/>
    <mergeCell ref="X2300:X2301"/>
    <mergeCell ref="J2322:J2323"/>
    <mergeCell ref="K2322:K2323"/>
    <mergeCell ref="T2322:T2323"/>
    <mergeCell ref="U2322:U2323"/>
    <mergeCell ref="V2322:Y2322"/>
    <mergeCell ref="V2323:V2325"/>
    <mergeCell ref="W2323:W2325"/>
    <mergeCell ref="X2323:X2325"/>
    <mergeCell ref="Y2324:Y2325"/>
    <mergeCell ref="A2319:B2319"/>
    <mergeCell ref="V2319:Y2319"/>
    <mergeCell ref="A2320:B2320"/>
    <mergeCell ref="I2320:I2325"/>
    <mergeCell ref="S2320:S2325"/>
    <mergeCell ref="V2320:V2321"/>
    <mergeCell ref="W2320:W2321"/>
    <mergeCell ref="X2320:X2321"/>
    <mergeCell ref="Y2320:Y2321"/>
    <mergeCell ref="A2322:A2325"/>
    <mergeCell ref="A2316:K2316"/>
    <mergeCell ref="L2316:U2316"/>
    <mergeCell ref="W2316:X2316"/>
    <mergeCell ref="I2317:I2319"/>
    <mergeCell ref="J2317:J2319"/>
    <mergeCell ref="K2317:K2319"/>
    <mergeCell ref="S2317:S2319"/>
    <mergeCell ref="T2317:T2319"/>
    <mergeCell ref="U2317:U2319"/>
    <mergeCell ref="V2317:X2317"/>
    <mergeCell ref="Y2313:Y2314"/>
    <mergeCell ref="A2315:Y2315"/>
    <mergeCell ref="A2313:A2314"/>
    <mergeCell ref="I2313:I2314"/>
    <mergeCell ref="J2313:J2314"/>
    <mergeCell ref="K2313:K2314"/>
    <mergeCell ref="S2313:S2314"/>
    <mergeCell ref="T2313:T2314"/>
    <mergeCell ref="U2313:U2314"/>
    <mergeCell ref="V2313:V2314"/>
    <mergeCell ref="W2313:W2314"/>
    <mergeCell ref="X2313:X2314"/>
    <mergeCell ref="V2330:W2331"/>
    <mergeCell ref="A2331:B2331"/>
    <mergeCell ref="C2331:D2331"/>
    <mergeCell ref="E2331:F2331"/>
    <mergeCell ref="G2331:H2331"/>
    <mergeCell ref="I2331:L2331"/>
    <mergeCell ref="M2329:N2331"/>
    <mergeCell ref="O2329:P2329"/>
    <mergeCell ref="R2329:U2329"/>
    <mergeCell ref="V2329:W2329"/>
    <mergeCell ref="C2330:D2330"/>
    <mergeCell ref="E2330:F2330"/>
    <mergeCell ref="G2330:H2330"/>
    <mergeCell ref="I2330:L2330"/>
    <mergeCell ref="O2330:P2331"/>
    <mergeCell ref="R2330:U2331"/>
    <mergeCell ref="Q2330:Q2331"/>
    <mergeCell ref="U2326:U2327"/>
    <mergeCell ref="V2326:V2327"/>
    <mergeCell ref="W2326:W2327"/>
    <mergeCell ref="X2326:X2327"/>
    <mergeCell ref="Y2326:Y2327"/>
    <mergeCell ref="A2329:B2330"/>
    <mergeCell ref="C2329:D2329"/>
    <mergeCell ref="E2329:F2329"/>
    <mergeCell ref="G2329:H2329"/>
    <mergeCell ref="I2329:L2329"/>
    <mergeCell ref="A2326:A2327"/>
    <mergeCell ref="I2326:I2327"/>
    <mergeCell ref="J2326:J2327"/>
    <mergeCell ref="K2326:K2327"/>
    <mergeCell ref="S2326:S2327"/>
    <mergeCell ref="T2326:T2327"/>
    <mergeCell ref="T2345:T2348"/>
    <mergeCell ref="Y2345:Y2347"/>
    <mergeCell ref="A2346:A2349"/>
    <mergeCell ref="K2346:K2347"/>
    <mergeCell ref="U2346:U2347"/>
    <mergeCell ref="A2350:A2351"/>
    <mergeCell ref="V2341:V2343"/>
    <mergeCell ref="W2341:W2343"/>
    <mergeCell ref="X2341:X2343"/>
    <mergeCell ref="Y2341:Y2343"/>
    <mergeCell ref="I2344:I2349"/>
    <mergeCell ref="S2344:S2349"/>
    <mergeCell ref="V2344:V2349"/>
    <mergeCell ref="W2344:W2349"/>
    <mergeCell ref="X2344:X2349"/>
    <mergeCell ref="J2345:J2348"/>
    <mergeCell ref="A2340:K2340"/>
    <mergeCell ref="L2340:U2340"/>
    <mergeCell ref="V2340:Y2340"/>
    <mergeCell ref="Z2340:Z2390"/>
    <mergeCell ref="I2341:I2343"/>
    <mergeCell ref="J2341:J2343"/>
    <mergeCell ref="K2341:K2343"/>
    <mergeCell ref="S2341:S2343"/>
    <mergeCell ref="T2341:T2343"/>
    <mergeCell ref="U2341:U2343"/>
    <mergeCell ref="D2332:S2332"/>
    <mergeCell ref="V2332:Y2332"/>
    <mergeCell ref="H2333:N2333"/>
    <mergeCell ref="V2333:Y2333"/>
    <mergeCell ref="J2334:M2334"/>
    <mergeCell ref="A2339:Y2339"/>
    <mergeCell ref="J2358:J2361"/>
    <mergeCell ref="T2358:T2361"/>
    <mergeCell ref="A2359:A2362"/>
    <mergeCell ref="K2359:K2360"/>
    <mergeCell ref="U2359:U2360"/>
    <mergeCell ref="V2359:Y2359"/>
    <mergeCell ref="V2360:V2362"/>
    <mergeCell ref="W2360:W2362"/>
    <mergeCell ref="X2360:X2362"/>
    <mergeCell ref="Y2361:Y2362"/>
    <mergeCell ref="V2354:X2354"/>
    <mergeCell ref="A2356:B2356"/>
    <mergeCell ref="V2356:Y2356"/>
    <mergeCell ref="A2357:B2357"/>
    <mergeCell ref="I2357:I2362"/>
    <mergeCell ref="S2357:S2362"/>
    <mergeCell ref="V2357:V2358"/>
    <mergeCell ref="W2357:W2358"/>
    <mergeCell ref="X2357:X2358"/>
    <mergeCell ref="Y2357:Y2358"/>
    <mergeCell ref="A2352:Y2352"/>
    <mergeCell ref="A2353:K2353"/>
    <mergeCell ref="L2353:U2353"/>
    <mergeCell ref="W2353:X2353"/>
    <mergeCell ref="I2354:I2356"/>
    <mergeCell ref="J2354:J2356"/>
    <mergeCell ref="K2354:K2356"/>
    <mergeCell ref="S2354:S2356"/>
    <mergeCell ref="T2354:T2356"/>
    <mergeCell ref="U2354:U2356"/>
    <mergeCell ref="X2350:Y2351"/>
    <mergeCell ref="I2350:I2351"/>
    <mergeCell ref="J2350:J2351"/>
    <mergeCell ref="K2350:K2351"/>
    <mergeCell ref="S2350:S2351"/>
    <mergeCell ref="T2350:T2351"/>
    <mergeCell ref="U2350:U2351"/>
    <mergeCell ref="V2350:V2351"/>
    <mergeCell ref="W2350:W2351"/>
    <mergeCell ref="A2372:A2375"/>
    <mergeCell ref="J2372:J2373"/>
    <mergeCell ref="K2372:K2373"/>
    <mergeCell ref="T2372:T2373"/>
    <mergeCell ref="U2372:U2373"/>
    <mergeCell ref="V2372:Y2372"/>
    <mergeCell ref="V2373:V2375"/>
    <mergeCell ref="W2373:W2375"/>
    <mergeCell ref="X2373:X2375"/>
    <mergeCell ref="Y2374:Y2375"/>
    <mergeCell ref="V2369:Y2369"/>
    <mergeCell ref="I2370:I2375"/>
    <mergeCell ref="S2370:S2375"/>
    <mergeCell ref="V2370:V2371"/>
    <mergeCell ref="W2370:W2371"/>
    <mergeCell ref="X2370:X2371"/>
    <mergeCell ref="Y2370:Y2371"/>
    <mergeCell ref="A2366:K2366"/>
    <mergeCell ref="L2366:U2366"/>
    <mergeCell ref="W2366:X2366"/>
    <mergeCell ref="I2367:I2369"/>
    <mergeCell ref="J2367:J2369"/>
    <mergeCell ref="K2367:K2369"/>
    <mergeCell ref="S2367:S2369"/>
    <mergeCell ref="T2367:T2369"/>
    <mergeCell ref="U2367:U2369"/>
    <mergeCell ref="V2367:X2367"/>
    <mergeCell ref="Y2363:Y2364"/>
    <mergeCell ref="A2365:Y2365"/>
    <mergeCell ref="A2363:A2364"/>
    <mergeCell ref="I2363:I2364"/>
    <mergeCell ref="J2363:J2364"/>
    <mergeCell ref="K2363:K2364"/>
    <mergeCell ref="S2363:S2364"/>
    <mergeCell ref="T2363:T2364"/>
    <mergeCell ref="U2363:U2364"/>
    <mergeCell ref="V2363:V2364"/>
    <mergeCell ref="W2363:W2364"/>
    <mergeCell ref="X2363:X2364"/>
    <mergeCell ref="J2385:J2386"/>
    <mergeCell ref="K2385:K2386"/>
    <mergeCell ref="T2385:T2386"/>
    <mergeCell ref="U2385:U2386"/>
    <mergeCell ref="V2385:Y2385"/>
    <mergeCell ref="V2386:V2388"/>
    <mergeCell ref="W2386:W2388"/>
    <mergeCell ref="X2386:X2388"/>
    <mergeCell ref="Y2387:Y2388"/>
    <mergeCell ref="A2382:B2382"/>
    <mergeCell ref="V2382:Y2382"/>
    <mergeCell ref="A2383:B2383"/>
    <mergeCell ref="I2383:I2388"/>
    <mergeCell ref="S2383:S2388"/>
    <mergeCell ref="V2383:V2384"/>
    <mergeCell ref="W2383:W2384"/>
    <mergeCell ref="X2383:X2384"/>
    <mergeCell ref="Y2383:Y2384"/>
    <mergeCell ref="A2385:A2388"/>
    <mergeCell ref="A2379:K2379"/>
    <mergeCell ref="L2379:U2379"/>
    <mergeCell ref="W2379:X2379"/>
    <mergeCell ref="I2380:I2382"/>
    <mergeCell ref="J2380:J2382"/>
    <mergeCell ref="K2380:K2382"/>
    <mergeCell ref="S2380:S2382"/>
    <mergeCell ref="T2380:T2382"/>
    <mergeCell ref="U2380:U2382"/>
    <mergeCell ref="V2380:X2380"/>
    <mergeCell ref="Y2376:Y2377"/>
    <mergeCell ref="A2378:Y2378"/>
    <mergeCell ref="A2376:A2377"/>
    <mergeCell ref="I2376:I2377"/>
    <mergeCell ref="J2376:J2377"/>
    <mergeCell ref="K2376:K2377"/>
    <mergeCell ref="S2376:S2377"/>
    <mergeCell ref="T2376:T2377"/>
    <mergeCell ref="U2376:U2377"/>
    <mergeCell ref="V2376:V2377"/>
    <mergeCell ref="W2376:W2377"/>
    <mergeCell ref="X2376:X2377"/>
    <mergeCell ref="V2393:W2394"/>
    <mergeCell ref="A2394:B2394"/>
    <mergeCell ref="C2394:D2394"/>
    <mergeCell ref="E2394:F2394"/>
    <mergeCell ref="G2394:H2394"/>
    <mergeCell ref="I2394:L2394"/>
    <mergeCell ref="M2392:N2394"/>
    <mergeCell ref="O2392:P2392"/>
    <mergeCell ref="R2392:U2392"/>
    <mergeCell ref="V2392:W2392"/>
    <mergeCell ref="C2393:D2393"/>
    <mergeCell ref="E2393:F2393"/>
    <mergeCell ref="G2393:H2393"/>
    <mergeCell ref="I2393:L2393"/>
    <mergeCell ref="O2393:P2394"/>
    <mergeCell ref="R2393:U2394"/>
    <mergeCell ref="Q2393:Q2394"/>
    <mergeCell ref="U2389:U2390"/>
    <mergeCell ref="V2389:V2390"/>
    <mergeCell ref="W2389:W2390"/>
    <mergeCell ref="X2389:X2390"/>
    <mergeCell ref="Y2389:Y2390"/>
    <mergeCell ref="A2392:B2393"/>
    <mergeCell ref="C2392:D2392"/>
    <mergeCell ref="E2392:F2392"/>
    <mergeCell ref="G2392:H2392"/>
    <mergeCell ref="I2392:L2392"/>
    <mergeCell ref="A2389:A2390"/>
    <mergeCell ref="I2389:I2390"/>
    <mergeCell ref="J2389:J2390"/>
    <mergeCell ref="K2389:K2390"/>
    <mergeCell ref="S2389:S2390"/>
    <mergeCell ref="T2389:T2390"/>
    <mergeCell ref="T2408:T2411"/>
    <mergeCell ref="Y2408:Y2410"/>
    <mergeCell ref="A2409:A2412"/>
    <mergeCell ref="K2409:K2410"/>
    <mergeCell ref="U2409:U2410"/>
    <mergeCell ref="A2413:A2414"/>
    <mergeCell ref="V2404:V2406"/>
    <mergeCell ref="W2404:W2406"/>
    <mergeCell ref="X2404:X2406"/>
    <mergeCell ref="Y2404:Y2406"/>
    <mergeCell ref="I2407:I2412"/>
    <mergeCell ref="S2407:S2412"/>
    <mergeCell ref="V2407:V2412"/>
    <mergeCell ref="W2407:W2412"/>
    <mergeCell ref="X2407:X2412"/>
    <mergeCell ref="J2408:J2411"/>
    <mergeCell ref="A2403:K2403"/>
    <mergeCell ref="L2403:U2403"/>
    <mergeCell ref="V2403:Y2403"/>
    <mergeCell ref="Z2403:Z2453"/>
    <mergeCell ref="I2404:I2406"/>
    <mergeCell ref="J2404:J2406"/>
    <mergeCell ref="K2404:K2406"/>
    <mergeCell ref="S2404:S2406"/>
    <mergeCell ref="T2404:T2406"/>
    <mergeCell ref="U2404:U2406"/>
    <mergeCell ref="D2395:S2395"/>
    <mergeCell ref="V2395:Y2395"/>
    <mergeCell ref="H2396:N2396"/>
    <mergeCell ref="V2396:Y2396"/>
    <mergeCell ref="J2397:M2397"/>
    <mergeCell ref="A2402:Y2402"/>
    <mergeCell ref="J2421:J2424"/>
    <mergeCell ref="T2421:T2424"/>
    <mergeCell ref="A2422:A2425"/>
    <mergeCell ref="K2422:K2423"/>
    <mergeCell ref="U2422:U2423"/>
    <mergeCell ref="V2422:Y2422"/>
    <mergeCell ref="V2423:V2425"/>
    <mergeCell ref="W2423:W2425"/>
    <mergeCell ref="X2423:X2425"/>
    <mergeCell ref="Y2424:Y2425"/>
    <mergeCell ref="V2417:X2417"/>
    <mergeCell ref="A2419:B2419"/>
    <mergeCell ref="V2419:Y2419"/>
    <mergeCell ref="A2420:B2420"/>
    <mergeCell ref="I2420:I2425"/>
    <mergeCell ref="S2420:S2425"/>
    <mergeCell ref="V2420:V2421"/>
    <mergeCell ref="W2420:W2421"/>
    <mergeCell ref="X2420:X2421"/>
    <mergeCell ref="Y2420:Y2421"/>
    <mergeCell ref="A2415:Y2415"/>
    <mergeCell ref="A2416:K2416"/>
    <mergeCell ref="L2416:U2416"/>
    <mergeCell ref="W2416:X2416"/>
    <mergeCell ref="I2417:I2419"/>
    <mergeCell ref="J2417:J2419"/>
    <mergeCell ref="K2417:K2419"/>
    <mergeCell ref="S2417:S2419"/>
    <mergeCell ref="T2417:T2419"/>
    <mergeCell ref="U2417:U2419"/>
    <mergeCell ref="X2413:Y2414"/>
    <mergeCell ref="I2413:I2414"/>
    <mergeCell ref="J2413:J2414"/>
    <mergeCell ref="K2413:K2414"/>
    <mergeCell ref="S2413:S2414"/>
    <mergeCell ref="T2413:T2414"/>
    <mergeCell ref="U2413:U2414"/>
    <mergeCell ref="V2413:V2414"/>
    <mergeCell ref="W2413:W2414"/>
    <mergeCell ref="A2435:A2438"/>
    <mergeCell ref="J2435:J2436"/>
    <mergeCell ref="K2435:K2436"/>
    <mergeCell ref="T2435:T2436"/>
    <mergeCell ref="U2435:U2436"/>
    <mergeCell ref="V2435:Y2435"/>
    <mergeCell ref="V2436:V2438"/>
    <mergeCell ref="W2436:W2438"/>
    <mergeCell ref="X2436:X2438"/>
    <mergeCell ref="Y2437:Y2438"/>
    <mergeCell ref="V2432:Y2432"/>
    <mergeCell ref="I2433:I2438"/>
    <mergeCell ref="S2433:S2438"/>
    <mergeCell ref="V2433:V2434"/>
    <mergeCell ref="W2433:W2434"/>
    <mergeCell ref="X2433:X2434"/>
    <mergeCell ref="Y2433:Y2434"/>
    <mergeCell ref="A2429:K2429"/>
    <mergeCell ref="L2429:U2429"/>
    <mergeCell ref="W2429:X2429"/>
    <mergeCell ref="I2430:I2432"/>
    <mergeCell ref="J2430:J2432"/>
    <mergeCell ref="K2430:K2432"/>
    <mergeCell ref="S2430:S2432"/>
    <mergeCell ref="T2430:T2432"/>
    <mergeCell ref="U2430:U2432"/>
    <mergeCell ref="V2430:X2430"/>
    <mergeCell ref="Y2426:Y2427"/>
    <mergeCell ref="A2428:Y2428"/>
    <mergeCell ref="A2426:A2427"/>
    <mergeCell ref="I2426:I2427"/>
    <mergeCell ref="J2426:J2427"/>
    <mergeCell ref="K2426:K2427"/>
    <mergeCell ref="S2426:S2427"/>
    <mergeCell ref="T2426:T2427"/>
    <mergeCell ref="U2426:U2427"/>
    <mergeCell ref="V2426:V2427"/>
    <mergeCell ref="W2426:W2427"/>
    <mergeCell ref="X2426:X2427"/>
    <mergeCell ref="J2448:J2449"/>
    <mergeCell ref="K2448:K2449"/>
    <mergeCell ref="T2448:T2449"/>
    <mergeCell ref="U2448:U2449"/>
    <mergeCell ref="V2448:Y2448"/>
    <mergeCell ref="V2449:V2451"/>
    <mergeCell ref="W2449:W2451"/>
    <mergeCell ref="X2449:X2451"/>
    <mergeCell ref="Y2450:Y2451"/>
    <mergeCell ref="A2445:B2445"/>
    <mergeCell ref="V2445:Y2445"/>
    <mergeCell ref="A2446:B2446"/>
    <mergeCell ref="I2446:I2451"/>
    <mergeCell ref="S2446:S2451"/>
    <mergeCell ref="V2446:V2447"/>
    <mergeCell ref="W2446:W2447"/>
    <mergeCell ref="X2446:X2447"/>
    <mergeCell ref="Y2446:Y2447"/>
    <mergeCell ref="A2448:A2451"/>
    <mergeCell ref="A2442:K2442"/>
    <mergeCell ref="L2442:U2442"/>
    <mergeCell ref="W2442:X2442"/>
    <mergeCell ref="I2443:I2445"/>
    <mergeCell ref="J2443:J2445"/>
    <mergeCell ref="K2443:K2445"/>
    <mergeCell ref="S2443:S2445"/>
    <mergeCell ref="T2443:T2445"/>
    <mergeCell ref="U2443:U2445"/>
    <mergeCell ref="V2443:X2443"/>
    <mergeCell ref="Y2439:Y2440"/>
    <mergeCell ref="A2441:Y2441"/>
    <mergeCell ref="A2439:A2440"/>
    <mergeCell ref="I2439:I2440"/>
    <mergeCell ref="J2439:J2440"/>
    <mergeCell ref="K2439:K2440"/>
    <mergeCell ref="S2439:S2440"/>
    <mergeCell ref="T2439:T2440"/>
    <mergeCell ref="U2439:U2440"/>
    <mergeCell ref="V2439:V2440"/>
    <mergeCell ref="W2439:W2440"/>
    <mergeCell ref="X2439:X2440"/>
    <mergeCell ref="V2456:W2457"/>
    <mergeCell ref="A2457:B2457"/>
    <mergeCell ref="C2457:D2457"/>
    <mergeCell ref="E2457:F2457"/>
    <mergeCell ref="G2457:H2457"/>
    <mergeCell ref="I2457:L2457"/>
    <mergeCell ref="M2455:N2457"/>
    <mergeCell ref="O2455:P2455"/>
    <mergeCell ref="R2455:U2455"/>
    <mergeCell ref="V2455:W2455"/>
    <mergeCell ref="C2456:D2456"/>
    <mergeCell ref="E2456:F2456"/>
    <mergeCell ref="G2456:H2456"/>
    <mergeCell ref="I2456:L2456"/>
    <mergeCell ref="O2456:P2457"/>
    <mergeCell ref="R2456:U2457"/>
    <mergeCell ref="Q2456:Q2457"/>
    <mergeCell ref="U2452:U2453"/>
    <mergeCell ref="V2452:V2453"/>
    <mergeCell ref="W2452:W2453"/>
    <mergeCell ref="X2452:X2453"/>
    <mergeCell ref="Y2452:Y2453"/>
    <mergeCell ref="A2455:B2456"/>
    <mergeCell ref="C2455:D2455"/>
    <mergeCell ref="E2455:F2455"/>
    <mergeCell ref="G2455:H2455"/>
    <mergeCell ref="I2455:L2455"/>
    <mergeCell ref="A2452:A2453"/>
    <mergeCell ref="I2452:I2453"/>
    <mergeCell ref="J2452:J2453"/>
    <mergeCell ref="K2452:K2453"/>
    <mergeCell ref="S2452:S2453"/>
    <mergeCell ref="T2452:T2453"/>
    <mergeCell ref="T2471:T2474"/>
    <mergeCell ref="Y2471:Y2473"/>
    <mergeCell ref="A2472:A2475"/>
    <mergeCell ref="K2472:K2473"/>
    <mergeCell ref="U2472:U2473"/>
    <mergeCell ref="A2476:A2477"/>
    <mergeCell ref="V2467:V2469"/>
    <mergeCell ref="W2467:W2469"/>
    <mergeCell ref="X2467:X2469"/>
    <mergeCell ref="Y2467:Y2469"/>
    <mergeCell ref="I2470:I2475"/>
    <mergeCell ref="S2470:S2475"/>
    <mergeCell ref="V2470:V2475"/>
    <mergeCell ref="W2470:W2475"/>
    <mergeCell ref="X2470:X2475"/>
    <mergeCell ref="J2471:J2474"/>
    <mergeCell ref="A2466:K2466"/>
    <mergeCell ref="L2466:U2466"/>
    <mergeCell ref="V2466:Y2466"/>
    <mergeCell ref="Z2466:Z2516"/>
    <mergeCell ref="I2467:I2469"/>
    <mergeCell ref="J2467:J2469"/>
    <mergeCell ref="K2467:K2469"/>
    <mergeCell ref="S2467:S2469"/>
    <mergeCell ref="T2467:T2469"/>
    <mergeCell ref="U2467:U2469"/>
    <mergeCell ref="D2458:S2458"/>
    <mergeCell ref="V2458:Y2458"/>
    <mergeCell ref="H2459:N2459"/>
    <mergeCell ref="V2459:Y2459"/>
    <mergeCell ref="J2460:M2460"/>
    <mergeCell ref="A2465:Y2465"/>
    <mergeCell ref="J2484:J2487"/>
    <mergeCell ref="T2484:T2487"/>
    <mergeCell ref="A2485:A2488"/>
    <mergeCell ref="K2485:K2486"/>
    <mergeCell ref="U2485:U2486"/>
    <mergeCell ref="V2485:Y2485"/>
    <mergeCell ref="V2486:V2488"/>
    <mergeCell ref="W2486:W2488"/>
    <mergeCell ref="X2486:X2488"/>
    <mergeCell ref="Y2487:Y2488"/>
    <mergeCell ref="V2480:X2480"/>
    <mergeCell ref="A2482:B2482"/>
    <mergeCell ref="V2482:Y2482"/>
    <mergeCell ref="A2483:B2483"/>
    <mergeCell ref="I2483:I2488"/>
    <mergeCell ref="S2483:S2488"/>
    <mergeCell ref="V2483:V2484"/>
    <mergeCell ref="W2483:W2484"/>
    <mergeCell ref="X2483:X2484"/>
    <mergeCell ref="Y2483:Y2484"/>
    <mergeCell ref="A2478:Y2478"/>
    <mergeCell ref="A2479:K2479"/>
    <mergeCell ref="L2479:U2479"/>
    <mergeCell ref="W2479:X2479"/>
    <mergeCell ref="I2480:I2482"/>
    <mergeCell ref="J2480:J2482"/>
    <mergeCell ref="K2480:K2482"/>
    <mergeCell ref="S2480:S2482"/>
    <mergeCell ref="T2480:T2482"/>
    <mergeCell ref="U2480:U2482"/>
    <mergeCell ref="X2476:Y2477"/>
    <mergeCell ref="I2476:I2477"/>
    <mergeCell ref="J2476:J2477"/>
    <mergeCell ref="K2476:K2477"/>
    <mergeCell ref="S2476:S2477"/>
    <mergeCell ref="T2476:T2477"/>
    <mergeCell ref="U2476:U2477"/>
    <mergeCell ref="V2476:V2477"/>
    <mergeCell ref="W2476:W2477"/>
    <mergeCell ref="A2498:A2501"/>
    <mergeCell ref="J2498:J2499"/>
    <mergeCell ref="K2498:K2499"/>
    <mergeCell ref="T2498:T2499"/>
    <mergeCell ref="U2498:U2499"/>
    <mergeCell ref="V2498:Y2498"/>
    <mergeCell ref="V2499:V2501"/>
    <mergeCell ref="W2499:W2501"/>
    <mergeCell ref="X2499:X2501"/>
    <mergeCell ref="Y2500:Y2501"/>
    <mergeCell ref="V2495:Y2495"/>
    <mergeCell ref="I2496:I2501"/>
    <mergeCell ref="S2496:S2501"/>
    <mergeCell ref="V2496:V2497"/>
    <mergeCell ref="W2496:W2497"/>
    <mergeCell ref="X2496:X2497"/>
    <mergeCell ref="Y2496:Y2497"/>
    <mergeCell ref="A2492:K2492"/>
    <mergeCell ref="L2492:U2492"/>
    <mergeCell ref="W2492:X2492"/>
    <mergeCell ref="I2493:I2495"/>
    <mergeCell ref="J2493:J2495"/>
    <mergeCell ref="K2493:K2495"/>
    <mergeCell ref="S2493:S2495"/>
    <mergeCell ref="T2493:T2495"/>
    <mergeCell ref="U2493:U2495"/>
    <mergeCell ref="V2493:X2493"/>
    <mergeCell ref="Y2489:Y2490"/>
    <mergeCell ref="A2491:Y2491"/>
    <mergeCell ref="A2489:A2490"/>
    <mergeCell ref="I2489:I2490"/>
    <mergeCell ref="J2489:J2490"/>
    <mergeCell ref="K2489:K2490"/>
    <mergeCell ref="S2489:S2490"/>
    <mergeCell ref="T2489:T2490"/>
    <mergeCell ref="U2489:U2490"/>
    <mergeCell ref="V2489:V2490"/>
    <mergeCell ref="W2489:W2490"/>
    <mergeCell ref="X2489:X2490"/>
    <mergeCell ref="J2511:J2512"/>
    <mergeCell ref="K2511:K2512"/>
    <mergeCell ref="T2511:T2512"/>
    <mergeCell ref="U2511:U2512"/>
    <mergeCell ref="V2511:Y2511"/>
    <mergeCell ref="V2512:V2514"/>
    <mergeCell ref="W2512:W2514"/>
    <mergeCell ref="X2512:X2514"/>
    <mergeCell ref="Y2513:Y2514"/>
    <mergeCell ref="A2508:B2508"/>
    <mergeCell ref="V2508:Y2508"/>
    <mergeCell ref="A2509:B2509"/>
    <mergeCell ref="I2509:I2514"/>
    <mergeCell ref="S2509:S2514"/>
    <mergeCell ref="V2509:V2510"/>
    <mergeCell ref="W2509:W2510"/>
    <mergeCell ref="X2509:X2510"/>
    <mergeCell ref="Y2509:Y2510"/>
    <mergeCell ref="A2511:A2514"/>
    <mergeCell ref="A2505:K2505"/>
    <mergeCell ref="L2505:U2505"/>
    <mergeCell ref="W2505:X2505"/>
    <mergeCell ref="I2506:I2508"/>
    <mergeCell ref="J2506:J2508"/>
    <mergeCell ref="K2506:K2508"/>
    <mergeCell ref="S2506:S2508"/>
    <mergeCell ref="T2506:T2508"/>
    <mergeCell ref="U2506:U2508"/>
    <mergeCell ref="V2506:X2506"/>
    <mergeCell ref="Y2502:Y2503"/>
    <mergeCell ref="A2504:Y2504"/>
    <mergeCell ref="A2502:A2503"/>
    <mergeCell ref="I2502:I2503"/>
    <mergeCell ref="J2502:J2503"/>
    <mergeCell ref="K2502:K2503"/>
    <mergeCell ref="S2502:S2503"/>
    <mergeCell ref="T2502:T2503"/>
    <mergeCell ref="U2502:U2503"/>
    <mergeCell ref="V2502:V2503"/>
    <mergeCell ref="W2502:W2503"/>
    <mergeCell ref="X2502:X2503"/>
    <mergeCell ref="V2519:W2520"/>
    <mergeCell ref="A2520:B2520"/>
    <mergeCell ref="C2520:D2520"/>
    <mergeCell ref="E2520:F2520"/>
    <mergeCell ref="G2520:H2520"/>
    <mergeCell ref="I2520:L2520"/>
    <mergeCell ref="M2518:N2520"/>
    <mergeCell ref="O2518:P2518"/>
    <mergeCell ref="R2518:U2518"/>
    <mergeCell ref="V2518:W2518"/>
    <mergeCell ref="C2519:D2519"/>
    <mergeCell ref="E2519:F2519"/>
    <mergeCell ref="G2519:H2519"/>
    <mergeCell ref="I2519:L2519"/>
    <mergeCell ref="O2519:P2520"/>
    <mergeCell ref="R2519:U2520"/>
    <mergeCell ref="Q2519:Q2520"/>
    <mergeCell ref="U2515:U2516"/>
    <mergeCell ref="V2515:V2516"/>
    <mergeCell ref="W2515:W2516"/>
    <mergeCell ref="X2515:X2516"/>
    <mergeCell ref="Y2515:Y2516"/>
    <mergeCell ref="A2518:B2519"/>
    <mergeCell ref="C2518:D2518"/>
    <mergeCell ref="E2518:F2518"/>
    <mergeCell ref="G2518:H2518"/>
    <mergeCell ref="I2518:L2518"/>
    <mergeCell ref="A2515:A2516"/>
    <mergeCell ref="I2515:I2516"/>
    <mergeCell ref="J2515:J2516"/>
    <mergeCell ref="K2515:K2516"/>
    <mergeCell ref="S2515:S2516"/>
    <mergeCell ref="T2515:T2516"/>
    <mergeCell ref="T2534:T2537"/>
    <mergeCell ref="Y2534:Y2536"/>
    <mergeCell ref="A2535:A2538"/>
    <mergeCell ref="K2535:K2536"/>
    <mergeCell ref="U2535:U2536"/>
    <mergeCell ref="A2539:A2540"/>
    <mergeCell ref="V2530:V2532"/>
    <mergeCell ref="W2530:W2532"/>
    <mergeCell ref="X2530:X2532"/>
    <mergeCell ref="Y2530:Y2532"/>
    <mergeCell ref="I2533:I2538"/>
    <mergeCell ref="S2533:S2538"/>
    <mergeCell ref="V2533:V2538"/>
    <mergeCell ref="W2533:W2538"/>
    <mergeCell ref="X2533:X2538"/>
    <mergeCell ref="J2534:J2537"/>
    <mergeCell ref="A2529:K2529"/>
    <mergeCell ref="L2529:U2529"/>
    <mergeCell ref="V2529:Y2529"/>
    <mergeCell ref="Z2529:Z2579"/>
    <mergeCell ref="I2530:I2532"/>
    <mergeCell ref="J2530:J2532"/>
    <mergeCell ref="K2530:K2532"/>
    <mergeCell ref="S2530:S2532"/>
    <mergeCell ref="T2530:T2532"/>
    <mergeCell ref="U2530:U2532"/>
    <mergeCell ref="D2521:S2521"/>
    <mergeCell ref="V2521:Y2521"/>
    <mergeCell ref="H2522:N2522"/>
    <mergeCell ref="V2522:Y2522"/>
    <mergeCell ref="J2523:M2523"/>
    <mergeCell ref="A2528:Y2528"/>
    <mergeCell ref="J2547:J2550"/>
    <mergeCell ref="T2547:T2550"/>
    <mergeCell ref="A2548:A2551"/>
    <mergeCell ref="K2548:K2549"/>
    <mergeCell ref="U2548:U2549"/>
    <mergeCell ref="V2548:Y2548"/>
    <mergeCell ref="V2549:V2551"/>
    <mergeCell ref="W2549:W2551"/>
    <mergeCell ref="X2549:X2551"/>
    <mergeCell ref="Y2550:Y2551"/>
    <mergeCell ref="V2543:X2543"/>
    <mergeCell ref="A2545:B2545"/>
    <mergeCell ref="V2545:Y2545"/>
    <mergeCell ref="A2546:B2546"/>
    <mergeCell ref="I2546:I2551"/>
    <mergeCell ref="S2546:S2551"/>
    <mergeCell ref="V2546:V2547"/>
    <mergeCell ref="W2546:W2547"/>
    <mergeCell ref="X2546:X2547"/>
    <mergeCell ref="Y2546:Y2547"/>
    <mergeCell ref="A2541:Y2541"/>
    <mergeCell ref="A2542:K2542"/>
    <mergeCell ref="L2542:U2542"/>
    <mergeCell ref="W2542:X2542"/>
    <mergeCell ref="I2543:I2545"/>
    <mergeCell ref="J2543:J2545"/>
    <mergeCell ref="K2543:K2545"/>
    <mergeCell ref="S2543:S2545"/>
    <mergeCell ref="T2543:T2545"/>
    <mergeCell ref="U2543:U2545"/>
    <mergeCell ref="X2539:Y2540"/>
    <mergeCell ref="I2539:I2540"/>
    <mergeCell ref="J2539:J2540"/>
    <mergeCell ref="K2539:K2540"/>
    <mergeCell ref="S2539:S2540"/>
    <mergeCell ref="T2539:T2540"/>
    <mergeCell ref="U2539:U2540"/>
    <mergeCell ref="V2539:V2540"/>
    <mergeCell ref="W2539:W2540"/>
    <mergeCell ref="A2561:A2564"/>
    <mergeCell ref="J2561:J2562"/>
    <mergeCell ref="K2561:K2562"/>
    <mergeCell ref="T2561:T2562"/>
    <mergeCell ref="U2561:U2562"/>
    <mergeCell ref="V2561:Y2561"/>
    <mergeCell ref="V2562:V2564"/>
    <mergeCell ref="W2562:W2564"/>
    <mergeCell ref="X2562:X2564"/>
    <mergeCell ref="Y2563:Y2564"/>
    <mergeCell ref="V2558:Y2558"/>
    <mergeCell ref="I2559:I2564"/>
    <mergeCell ref="S2559:S2564"/>
    <mergeCell ref="V2559:V2560"/>
    <mergeCell ref="W2559:W2560"/>
    <mergeCell ref="X2559:X2560"/>
    <mergeCell ref="Y2559:Y2560"/>
    <mergeCell ref="A2555:K2555"/>
    <mergeCell ref="L2555:U2555"/>
    <mergeCell ref="W2555:X2555"/>
    <mergeCell ref="I2556:I2558"/>
    <mergeCell ref="J2556:J2558"/>
    <mergeCell ref="K2556:K2558"/>
    <mergeCell ref="S2556:S2558"/>
    <mergeCell ref="T2556:T2558"/>
    <mergeCell ref="U2556:U2558"/>
    <mergeCell ref="V2556:X2556"/>
    <mergeCell ref="Y2552:Y2553"/>
    <mergeCell ref="A2554:Y2554"/>
    <mergeCell ref="A2552:A2553"/>
    <mergeCell ref="I2552:I2553"/>
    <mergeCell ref="J2552:J2553"/>
    <mergeCell ref="K2552:K2553"/>
    <mergeCell ref="S2552:S2553"/>
    <mergeCell ref="T2552:T2553"/>
    <mergeCell ref="U2552:U2553"/>
    <mergeCell ref="V2552:V2553"/>
    <mergeCell ref="W2552:W2553"/>
    <mergeCell ref="X2552:X2553"/>
    <mergeCell ref="J2574:J2575"/>
    <mergeCell ref="K2574:K2575"/>
    <mergeCell ref="T2574:T2575"/>
    <mergeCell ref="U2574:U2575"/>
    <mergeCell ref="V2574:Y2574"/>
    <mergeCell ref="V2575:V2577"/>
    <mergeCell ref="W2575:W2577"/>
    <mergeCell ref="X2575:X2577"/>
    <mergeCell ref="Y2576:Y2577"/>
    <mergeCell ref="A2571:B2571"/>
    <mergeCell ref="V2571:Y2571"/>
    <mergeCell ref="A2572:B2572"/>
    <mergeCell ref="I2572:I2577"/>
    <mergeCell ref="S2572:S2577"/>
    <mergeCell ref="V2572:V2573"/>
    <mergeCell ref="W2572:W2573"/>
    <mergeCell ref="X2572:X2573"/>
    <mergeCell ref="Y2572:Y2573"/>
    <mergeCell ref="A2574:A2577"/>
    <mergeCell ref="A2568:K2568"/>
    <mergeCell ref="L2568:U2568"/>
    <mergeCell ref="W2568:X2568"/>
    <mergeCell ref="I2569:I2571"/>
    <mergeCell ref="J2569:J2571"/>
    <mergeCell ref="K2569:K2571"/>
    <mergeCell ref="S2569:S2571"/>
    <mergeCell ref="T2569:T2571"/>
    <mergeCell ref="U2569:U2571"/>
    <mergeCell ref="V2569:X2569"/>
    <mergeCell ref="Y2565:Y2566"/>
    <mergeCell ref="A2567:Y2567"/>
    <mergeCell ref="A2565:A2566"/>
    <mergeCell ref="I2565:I2566"/>
    <mergeCell ref="J2565:J2566"/>
    <mergeCell ref="K2565:K2566"/>
    <mergeCell ref="S2565:S2566"/>
    <mergeCell ref="T2565:T2566"/>
    <mergeCell ref="U2565:U2566"/>
    <mergeCell ref="V2565:V2566"/>
    <mergeCell ref="W2565:W2566"/>
    <mergeCell ref="X2565:X2566"/>
    <mergeCell ref="V2582:W2583"/>
    <mergeCell ref="A2583:B2583"/>
    <mergeCell ref="C2583:D2583"/>
    <mergeCell ref="E2583:F2583"/>
    <mergeCell ref="G2583:H2583"/>
    <mergeCell ref="I2583:L2583"/>
    <mergeCell ref="M2581:N2583"/>
    <mergeCell ref="O2581:P2581"/>
    <mergeCell ref="R2581:U2581"/>
    <mergeCell ref="V2581:W2581"/>
    <mergeCell ref="C2582:D2582"/>
    <mergeCell ref="E2582:F2582"/>
    <mergeCell ref="G2582:H2582"/>
    <mergeCell ref="I2582:L2582"/>
    <mergeCell ref="O2582:P2583"/>
    <mergeCell ref="R2582:U2583"/>
    <mergeCell ref="Q2582:Q2583"/>
    <mergeCell ref="U2578:U2579"/>
    <mergeCell ref="V2578:V2579"/>
    <mergeCell ref="W2578:W2579"/>
    <mergeCell ref="X2578:X2579"/>
    <mergeCell ref="Y2578:Y2579"/>
    <mergeCell ref="A2581:B2582"/>
    <mergeCell ref="C2581:D2581"/>
    <mergeCell ref="E2581:F2581"/>
    <mergeCell ref="G2581:H2581"/>
    <mergeCell ref="I2581:L2581"/>
    <mergeCell ref="A2578:A2579"/>
    <mergeCell ref="I2578:I2579"/>
    <mergeCell ref="J2578:J2579"/>
    <mergeCell ref="K2578:K2579"/>
    <mergeCell ref="S2578:S2579"/>
    <mergeCell ref="T2578:T2579"/>
    <mergeCell ref="T2597:T2600"/>
    <mergeCell ref="Y2597:Y2599"/>
    <mergeCell ref="A2598:A2601"/>
    <mergeCell ref="K2598:K2599"/>
    <mergeCell ref="U2598:U2599"/>
    <mergeCell ref="A2602:A2603"/>
    <mergeCell ref="V2593:V2595"/>
    <mergeCell ref="W2593:W2595"/>
    <mergeCell ref="X2593:X2595"/>
    <mergeCell ref="Y2593:Y2595"/>
    <mergeCell ref="I2596:I2601"/>
    <mergeCell ref="S2596:S2601"/>
    <mergeCell ref="V2596:V2601"/>
    <mergeCell ref="W2596:W2601"/>
    <mergeCell ref="X2596:X2601"/>
    <mergeCell ref="J2597:J2600"/>
    <mergeCell ref="A2592:K2592"/>
    <mergeCell ref="L2592:U2592"/>
    <mergeCell ref="V2592:Y2592"/>
    <mergeCell ref="Z2592:Z2642"/>
    <mergeCell ref="I2593:I2595"/>
    <mergeCell ref="J2593:J2595"/>
    <mergeCell ref="K2593:K2595"/>
    <mergeCell ref="S2593:S2595"/>
    <mergeCell ref="T2593:T2595"/>
    <mergeCell ref="U2593:U2595"/>
    <mergeCell ref="D2584:S2584"/>
    <mergeCell ref="V2584:Y2584"/>
    <mergeCell ref="H2585:N2585"/>
    <mergeCell ref="V2585:Y2585"/>
    <mergeCell ref="J2586:M2586"/>
    <mergeCell ref="A2591:Y2591"/>
    <mergeCell ref="J2610:J2613"/>
    <mergeCell ref="T2610:T2613"/>
    <mergeCell ref="A2611:A2614"/>
    <mergeCell ref="K2611:K2612"/>
    <mergeCell ref="U2611:U2612"/>
    <mergeCell ref="V2611:Y2611"/>
    <mergeCell ref="V2612:V2614"/>
    <mergeCell ref="W2612:W2614"/>
    <mergeCell ref="X2612:X2614"/>
    <mergeCell ref="Y2613:Y2614"/>
    <mergeCell ref="V2606:X2606"/>
    <mergeCell ref="A2608:B2608"/>
    <mergeCell ref="V2608:Y2608"/>
    <mergeCell ref="A2609:B2609"/>
    <mergeCell ref="I2609:I2614"/>
    <mergeCell ref="S2609:S2614"/>
    <mergeCell ref="V2609:V2610"/>
    <mergeCell ref="W2609:W2610"/>
    <mergeCell ref="X2609:X2610"/>
    <mergeCell ref="Y2609:Y2610"/>
    <mergeCell ref="A2604:Y2604"/>
    <mergeCell ref="A2605:K2605"/>
    <mergeCell ref="L2605:U2605"/>
    <mergeCell ref="W2605:X2605"/>
    <mergeCell ref="I2606:I2608"/>
    <mergeCell ref="J2606:J2608"/>
    <mergeCell ref="K2606:K2608"/>
    <mergeCell ref="S2606:S2608"/>
    <mergeCell ref="T2606:T2608"/>
    <mergeCell ref="U2606:U2608"/>
    <mergeCell ref="X2602:Y2603"/>
    <mergeCell ref="I2602:I2603"/>
    <mergeCell ref="J2602:J2603"/>
    <mergeCell ref="K2602:K2603"/>
    <mergeCell ref="S2602:S2603"/>
    <mergeCell ref="T2602:T2603"/>
    <mergeCell ref="U2602:U2603"/>
    <mergeCell ref="V2602:V2603"/>
    <mergeCell ref="W2602:W2603"/>
    <mergeCell ref="A2624:A2627"/>
    <mergeCell ref="J2624:J2625"/>
    <mergeCell ref="K2624:K2625"/>
    <mergeCell ref="T2624:T2625"/>
    <mergeCell ref="U2624:U2625"/>
    <mergeCell ref="V2624:Y2624"/>
    <mergeCell ref="V2625:V2627"/>
    <mergeCell ref="W2625:W2627"/>
    <mergeCell ref="X2625:X2627"/>
    <mergeCell ref="Y2626:Y2627"/>
    <mergeCell ref="V2621:Y2621"/>
    <mergeCell ref="I2622:I2627"/>
    <mergeCell ref="S2622:S2627"/>
    <mergeCell ref="V2622:V2623"/>
    <mergeCell ref="W2622:W2623"/>
    <mergeCell ref="X2622:X2623"/>
    <mergeCell ref="Y2622:Y2623"/>
    <mergeCell ref="A2618:K2618"/>
    <mergeCell ref="L2618:U2618"/>
    <mergeCell ref="W2618:X2618"/>
    <mergeCell ref="I2619:I2621"/>
    <mergeCell ref="J2619:J2621"/>
    <mergeCell ref="K2619:K2621"/>
    <mergeCell ref="S2619:S2621"/>
    <mergeCell ref="T2619:T2621"/>
    <mergeCell ref="U2619:U2621"/>
    <mergeCell ref="V2619:X2619"/>
    <mergeCell ref="Y2615:Y2616"/>
    <mergeCell ref="A2617:Y2617"/>
    <mergeCell ref="A2615:A2616"/>
    <mergeCell ref="I2615:I2616"/>
    <mergeCell ref="J2615:J2616"/>
    <mergeCell ref="K2615:K2616"/>
    <mergeCell ref="S2615:S2616"/>
    <mergeCell ref="T2615:T2616"/>
    <mergeCell ref="U2615:U2616"/>
    <mergeCell ref="V2615:V2616"/>
    <mergeCell ref="W2615:W2616"/>
    <mergeCell ref="X2615:X2616"/>
    <mergeCell ref="J2637:J2638"/>
    <mergeCell ref="K2637:K2638"/>
    <mergeCell ref="T2637:T2638"/>
    <mergeCell ref="U2637:U2638"/>
    <mergeCell ref="V2637:Y2637"/>
    <mergeCell ref="V2638:V2640"/>
    <mergeCell ref="W2638:W2640"/>
    <mergeCell ref="X2638:X2640"/>
    <mergeCell ref="Y2639:Y2640"/>
    <mergeCell ref="A2634:B2634"/>
    <mergeCell ref="V2634:Y2634"/>
    <mergeCell ref="A2635:B2635"/>
    <mergeCell ref="I2635:I2640"/>
    <mergeCell ref="S2635:S2640"/>
    <mergeCell ref="V2635:V2636"/>
    <mergeCell ref="W2635:W2636"/>
    <mergeCell ref="X2635:X2636"/>
    <mergeCell ref="Y2635:Y2636"/>
    <mergeCell ref="A2637:A2640"/>
    <mergeCell ref="A2631:K2631"/>
    <mergeCell ref="L2631:U2631"/>
    <mergeCell ref="W2631:X2631"/>
    <mergeCell ref="I2632:I2634"/>
    <mergeCell ref="J2632:J2634"/>
    <mergeCell ref="K2632:K2634"/>
    <mergeCell ref="S2632:S2634"/>
    <mergeCell ref="T2632:T2634"/>
    <mergeCell ref="U2632:U2634"/>
    <mergeCell ref="V2632:X2632"/>
    <mergeCell ref="Y2628:Y2629"/>
    <mergeCell ref="A2630:Y2630"/>
    <mergeCell ref="A2628:A2629"/>
    <mergeCell ref="I2628:I2629"/>
    <mergeCell ref="J2628:J2629"/>
    <mergeCell ref="K2628:K2629"/>
    <mergeCell ref="S2628:S2629"/>
    <mergeCell ref="T2628:T2629"/>
    <mergeCell ref="U2628:U2629"/>
    <mergeCell ref="V2628:V2629"/>
    <mergeCell ref="W2628:W2629"/>
    <mergeCell ref="X2628:X2629"/>
    <mergeCell ref="V2645:W2646"/>
    <mergeCell ref="A2646:B2646"/>
    <mergeCell ref="C2646:D2646"/>
    <mergeCell ref="E2646:F2646"/>
    <mergeCell ref="G2646:H2646"/>
    <mergeCell ref="I2646:L2646"/>
    <mergeCell ref="M2644:N2646"/>
    <mergeCell ref="O2644:P2644"/>
    <mergeCell ref="R2644:U2644"/>
    <mergeCell ref="V2644:W2644"/>
    <mergeCell ref="C2645:D2645"/>
    <mergeCell ref="E2645:F2645"/>
    <mergeCell ref="G2645:H2645"/>
    <mergeCell ref="I2645:L2645"/>
    <mergeCell ref="O2645:P2646"/>
    <mergeCell ref="R2645:U2646"/>
    <mergeCell ref="Q2645:Q2646"/>
    <mergeCell ref="U2641:U2642"/>
    <mergeCell ref="V2641:V2642"/>
    <mergeCell ref="W2641:W2642"/>
    <mergeCell ref="X2641:X2642"/>
    <mergeCell ref="Y2641:Y2642"/>
    <mergeCell ref="A2644:B2645"/>
    <mergeCell ref="C2644:D2644"/>
    <mergeCell ref="E2644:F2644"/>
    <mergeCell ref="G2644:H2644"/>
    <mergeCell ref="I2644:L2644"/>
    <mergeCell ref="A2641:A2642"/>
    <mergeCell ref="I2641:I2642"/>
    <mergeCell ref="J2641:J2642"/>
    <mergeCell ref="K2641:K2642"/>
    <mergeCell ref="S2641:S2642"/>
    <mergeCell ref="T2641:T2642"/>
    <mergeCell ref="T2660:T2663"/>
    <mergeCell ref="Y2660:Y2662"/>
    <mergeCell ref="A2661:A2664"/>
    <mergeCell ref="K2661:K2662"/>
    <mergeCell ref="U2661:U2662"/>
    <mergeCell ref="A2665:A2666"/>
    <mergeCell ref="V2656:V2658"/>
    <mergeCell ref="W2656:W2658"/>
    <mergeCell ref="X2656:X2658"/>
    <mergeCell ref="Y2656:Y2658"/>
    <mergeCell ref="I2659:I2664"/>
    <mergeCell ref="S2659:S2664"/>
    <mergeCell ref="V2659:V2664"/>
    <mergeCell ref="W2659:W2664"/>
    <mergeCell ref="X2659:X2664"/>
    <mergeCell ref="J2660:J2663"/>
    <mergeCell ref="A2655:K2655"/>
    <mergeCell ref="L2655:U2655"/>
    <mergeCell ref="V2655:Y2655"/>
    <mergeCell ref="Z2655:Z2705"/>
    <mergeCell ref="I2656:I2658"/>
    <mergeCell ref="J2656:J2658"/>
    <mergeCell ref="K2656:K2658"/>
    <mergeCell ref="S2656:S2658"/>
    <mergeCell ref="T2656:T2658"/>
    <mergeCell ref="U2656:U2658"/>
    <mergeCell ref="D2647:S2647"/>
    <mergeCell ref="V2647:Y2647"/>
    <mergeCell ref="H2648:N2648"/>
    <mergeCell ref="V2648:Y2648"/>
    <mergeCell ref="J2649:M2649"/>
    <mergeCell ref="A2654:Y2654"/>
    <mergeCell ref="J2673:J2676"/>
    <mergeCell ref="T2673:T2676"/>
    <mergeCell ref="A2674:A2677"/>
    <mergeCell ref="K2674:K2675"/>
    <mergeCell ref="U2674:U2675"/>
    <mergeCell ref="V2674:Y2674"/>
    <mergeCell ref="V2675:V2677"/>
    <mergeCell ref="W2675:W2677"/>
    <mergeCell ref="X2675:X2677"/>
    <mergeCell ref="Y2676:Y2677"/>
    <mergeCell ref="V2669:X2669"/>
    <mergeCell ref="A2671:B2671"/>
    <mergeCell ref="V2671:Y2671"/>
    <mergeCell ref="A2672:B2672"/>
    <mergeCell ref="I2672:I2677"/>
    <mergeCell ref="S2672:S2677"/>
    <mergeCell ref="V2672:V2673"/>
    <mergeCell ref="W2672:W2673"/>
    <mergeCell ref="X2672:X2673"/>
    <mergeCell ref="Y2672:Y2673"/>
    <mergeCell ref="A2667:Y2667"/>
    <mergeCell ref="A2668:K2668"/>
    <mergeCell ref="L2668:U2668"/>
    <mergeCell ref="W2668:X2668"/>
    <mergeCell ref="I2669:I2671"/>
    <mergeCell ref="J2669:J2671"/>
    <mergeCell ref="K2669:K2671"/>
    <mergeCell ref="S2669:S2671"/>
    <mergeCell ref="T2669:T2671"/>
    <mergeCell ref="U2669:U2671"/>
    <mergeCell ref="X2665:Y2666"/>
    <mergeCell ref="I2665:I2666"/>
    <mergeCell ref="J2665:J2666"/>
    <mergeCell ref="K2665:K2666"/>
    <mergeCell ref="S2665:S2666"/>
    <mergeCell ref="T2665:T2666"/>
    <mergeCell ref="U2665:U2666"/>
    <mergeCell ref="V2665:V2666"/>
    <mergeCell ref="W2665:W2666"/>
    <mergeCell ref="A2687:A2690"/>
    <mergeCell ref="J2687:J2688"/>
    <mergeCell ref="K2687:K2688"/>
    <mergeCell ref="T2687:T2688"/>
    <mergeCell ref="U2687:U2688"/>
    <mergeCell ref="V2687:Y2687"/>
    <mergeCell ref="V2688:V2690"/>
    <mergeCell ref="W2688:W2690"/>
    <mergeCell ref="X2688:X2690"/>
    <mergeCell ref="Y2689:Y2690"/>
    <mergeCell ref="V2684:Y2684"/>
    <mergeCell ref="I2685:I2690"/>
    <mergeCell ref="S2685:S2690"/>
    <mergeCell ref="V2685:V2686"/>
    <mergeCell ref="W2685:W2686"/>
    <mergeCell ref="X2685:X2686"/>
    <mergeCell ref="Y2685:Y2686"/>
    <mergeCell ref="A2681:K2681"/>
    <mergeCell ref="L2681:U2681"/>
    <mergeCell ref="W2681:X2681"/>
    <mergeCell ref="I2682:I2684"/>
    <mergeCell ref="J2682:J2684"/>
    <mergeCell ref="K2682:K2684"/>
    <mergeCell ref="S2682:S2684"/>
    <mergeCell ref="T2682:T2684"/>
    <mergeCell ref="U2682:U2684"/>
    <mergeCell ref="V2682:X2682"/>
    <mergeCell ref="Y2678:Y2679"/>
    <mergeCell ref="A2680:Y2680"/>
    <mergeCell ref="A2678:A2679"/>
    <mergeCell ref="I2678:I2679"/>
    <mergeCell ref="J2678:J2679"/>
    <mergeCell ref="K2678:K2679"/>
    <mergeCell ref="S2678:S2679"/>
    <mergeCell ref="T2678:T2679"/>
    <mergeCell ref="U2678:U2679"/>
    <mergeCell ref="V2678:V2679"/>
    <mergeCell ref="W2678:W2679"/>
    <mergeCell ref="X2678:X2679"/>
    <mergeCell ref="J2700:J2701"/>
    <mergeCell ref="K2700:K2701"/>
    <mergeCell ref="T2700:T2701"/>
    <mergeCell ref="U2700:U2701"/>
    <mergeCell ref="V2700:Y2700"/>
    <mergeCell ref="V2701:V2703"/>
    <mergeCell ref="W2701:W2703"/>
    <mergeCell ref="X2701:X2703"/>
    <mergeCell ref="Y2702:Y2703"/>
    <mergeCell ref="A2697:B2697"/>
    <mergeCell ref="V2697:Y2697"/>
    <mergeCell ref="A2698:B2698"/>
    <mergeCell ref="I2698:I2703"/>
    <mergeCell ref="S2698:S2703"/>
    <mergeCell ref="V2698:V2699"/>
    <mergeCell ref="W2698:W2699"/>
    <mergeCell ref="X2698:X2699"/>
    <mergeCell ref="Y2698:Y2699"/>
    <mergeCell ref="A2700:A2703"/>
    <mergeCell ref="A2694:K2694"/>
    <mergeCell ref="L2694:U2694"/>
    <mergeCell ref="W2694:X2694"/>
    <mergeCell ref="I2695:I2697"/>
    <mergeCell ref="J2695:J2697"/>
    <mergeCell ref="K2695:K2697"/>
    <mergeCell ref="S2695:S2697"/>
    <mergeCell ref="T2695:T2697"/>
    <mergeCell ref="U2695:U2697"/>
    <mergeCell ref="V2695:X2695"/>
    <mergeCell ref="Y2691:Y2692"/>
    <mergeCell ref="A2693:Y2693"/>
    <mergeCell ref="A2691:A2692"/>
    <mergeCell ref="I2691:I2692"/>
    <mergeCell ref="J2691:J2692"/>
    <mergeCell ref="K2691:K2692"/>
    <mergeCell ref="S2691:S2692"/>
    <mergeCell ref="T2691:T2692"/>
    <mergeCell ref="U2691:U2692"/>
    <mergeCell ref="V2691:V2692"/>
    <mergeCell ref="W2691:W2692"/>
    <mergeCell ref="X2691:X2692"/>
    <mergeCell ref="V2708:W2709"/>
    <mergeCell ref="A2709:B2709"/>
    <mergeCell ref="C2709:D2709"/>
    <mergeCell ref="E2709:F2709"/>
    <mergeCell ref="G2709:H2709"/>
    <mergeCell ref="I2709:L2709"/>
    <mergeCell ref="M2707:N2709"/>
    <mergeCell ref="O2707:P2707"/>
    <mergeCell ref="R2707:U2707"/>
    <mergeCell ref="V2707:W2707"/>
    <mergeCell ref="C2708:D2708"/>
    <mergeCell ref="E2708:F2708"/>
    <mergeCell ref="G2708:H2708"/>
    <mergeCell ref="I2708:L2708"/>
    <mergeCell ref="O2708:P2709"/>
    <mergeCell ref="R2708:U2709"/>
    <mergeCell ref="Q2708:Q2709"/>
    <mergeCell ref="U2704:U2705"/>
    <mergeCell ref="V2704:V2705"/>
    <mergeCell ref="W2704:W2705"/>
    <mergeCell ref="X2704:X2705"/>
    <mergeCell ref="Y2704:Y2705"/>
    <mergeCell ref="A2707:B2708"/>
    <mergeCell ref="C2707:D2707"/>
    <mergeCell ref="E2707:F2707"/>
    <mergeCell ref="G2707:H2707"/>
    <mergeCell ref="I2707:L2707"/>
    <mergeCell ref="A2704:A2705"/>
    <mergeCell ref="I2704:I2705"/>
    <mergeCell ref="J2704:J2705"/>
    <mergeCell ref="K2704:K2705"/>
    <mergeCell ref="S2704:S2705"/>
    <mergeCell ref="T2704:T2705"/>
    <mergeCell ref="T2723:T2726"/>
    <mergeCell ref="Y2723:Y2725"/>
    <mergeCell ref="A2724:A2727"/>
    <mergeCell ref="K2724:K2725"/>
    <mergeCell ref="U2724:U2725"/>
    <mergeCell ref="A2728:A2729"/>
    <mergeCell ref="V2719:V2721"/>
    <mergeCell ref="W2719:W2721"/>
    <mergeCell ref="X2719:X2721"/>
    <mergeCell ref="Y2719:Y2721"/>
    <mergeCell ref="I2722:I2727"/>
    <mergeCell ref="S2722:S2727"/>
    <mergeCell ref="V2722:V2727"/>
    <mergeCell ref="W2722:W2727"/>
    <mergeCell ref="X2722:X2727"/>
    <mergeCell ref="J2723:J2726"/>
    <mergeCell ref="A2718:K2718"/>
    <mergeCell ref="L2718:U2718"/>
    <mergeCell ref="V2718:Y2718"/>
    <mergeCell ref="Z2718:Z2768"/>
    <mergeCell ref="I2719:I2721"/>
    <mergeCell ref="J2719:J2721"/>
    <mergeCell ref="K2719:K2721"/>
    <mergeCell ref="S2719:S2721"/>
    <mergeCell ref="T2719:T2721"/>
    <mergeCell ref="U2719:U2721"/>
    <mergeCell ref="D2710:S2710"/>
    <mergeCell ref="V2710:Y2710"/>
    <mergeCell ref="H2711:N2711"/>
    <mergeCell ref="V2711:Y2711"/>
    <mergeCell ref="J2712:M2712"/>
    <mergeCell ref="A2717:Y2717"/>
    <mergeCell ref="J2736:J2739"/>
    <mergeCell ref="T2736:T2739"/>
    <mergeCell ref="A2737:A2740"/>
    <mergeCell ref="K2737:K2738"/>
    <mergeCell ref="U2737:U2738"/>
    <mergeCell ref="V2737:Y2737"/>
    <mergeCell ref="V2738:V2740"/>
    <mergeCell ref="W2738:W2740"/>
    <mergeCell ref="X2738:X2740"/>
    <mergeCell ref="Y2739:Y2740"/>
    <mergeCell ref="V2732:X2732"/>
    <mergeCell ref="A2734:B2734"/>
    <mergeCell ref="V2734:Y2734"/>
    <mergeCell ref="A2735:B2735"/>
    <mergeCell ref="I2735:I2740"/>
    <mergeCell ref="S2735:S2740"/>
    <mergeCell ref="V2735:V2736"/>
    <mergeCell ref="W2735:W2736"/>
    <mergeCell ref="X2735:X2736"/>
    <mergeCell ref="Y2735:Y2736"/>
    <mergeCell ref="A2730:Y2730"/>
    <mergeCell ref="A2731:K2731"/>
    <mergeCell ref="L2731:U2731"/>
    <mergeCell ref="W2731:X2731"/>
    <mergeCell ref="I2732:I2734"/>
    <mergeCell ref="J2732:J2734"/>
    <mergeCell ref="K2732:K2734"/>
    <mergeCell ref="S2732:S2734"/>
    <mergeCell ref="T2732:T2734"/>
    <mergeCell ref="U2732:U2734"/>
    <mergeCell ref="X2728:Y2729"/>
    <mergeCell ref="I2728:I2729"/>
    <mergeCell ref="J2728:J2729"/>
    <mergeCell ref="K2728:K2729"/>
    <mergeCell ref="S2728:S2729"/>
    <mergeCell ref="T2728:T2729"/>
    <mergeCell ref="U2728:U2729"/>
    <mergeCell ref="V2728:V2729"/>
    <mergeCell ref="W2728:W2729"/>
    <mergeCell ref="A2750:A2753"/>
    <mergeCell ref="J2750:J2751"/>
    <mergeCell ref="K2750:K2751"/>
    <mergeCell ref="T2750:T2751"/>
    <mergeCell ref="U2750:U2751"/>
    <mergeCell ref="V2750:Y2750"/>
    <mergeCell ref="V2751:V2753"/>
    <mergeCell ref="W2751:W2753"/>
    <mergeCell ref="X2751:X2753"/>
    <mergeCell ref="Y2752:Y2753"/>
    <mergeCell ref="V2747:Y2747"/>
    <mergeCell ref="I2748:I2753"/>
    <mergeCell ref="S2748:S2753"/>
    <mergeCell ref="V2748:V2749"/>
    <mergeCell ref="W2748:W2749"/>
    <mergeCell ref="X2748:X2749"/>
    <mergeCell ref="Y2748:Y2749"/>
    <mergeCell ref="A2744:K2744"/>
    <mergeCell ref="L2744:U2744"/>
    <mergeCell ref="W2744:X2744"/>
    <mergeCell ref="I2745:I2747"/>
    <mergeCell ref="J2745:J2747"/>
    <mergeCell ref="K2745:K2747"/>
    <mergeCell ref="S2745:S2747"/>
    <mergeCell ref="T2745:T2747"/>
    <mergeCell ref="U2745:U2747"/>
    <mergeCell ref="V2745:X2745"/>
    <mergeCell ref="Y2741:Y2742"/>
    <mergeCell ref="A2743:Y2743"/>
    <mergeCell ref="A2741:A2742"/>
    <mergeCell ref="I2741:I2742"/>
    <mergeCell ref="J2741:J2742"/>
    <mergeCell ref="K2741:K2742"/>
    <mergeCell ref="S2741:S2742"/>
    <mergeCell ref="T2741:T2742"/>
    <mergeCell ref="U2741:U2742"/>
    <mergeCell ref="V2741:V2742"/>
    <mergeCell ref="W2741:W2742"/>
    <mergeCell ref="X2741:X2742"/>
    <mergeCell ref="J2763:J2764"/>
    <mergeCell ref="K2763:K2764"/>
    <mergeCell ref="T2763:T2764"/>
    <mergeCell ref="U2763:U2764"/>
    <mergeCell ref="V2763:Y2763"/>
    <mergeCell ref="V2764:V2766"/>
    <mergeCell ref="W2764:W2766"/>
    <mergeCell ref="X2764:X2766"/>
    <mergeCell ref="Y2765:Y2766"/>
    <mergeCell ref="A2760:B2760"/>
    <mergeCell ref="V2760:Y2760"/>
    <mergeCell ref="A2761:B2761"/>
    <mergeCell ref="I2761:I2766"/>
    <mergeCell ref="S2761:S2766"/>
    <mergeCell ref="V2761:V2762"/>
    <mergeCell ref="W2761:W2762"/>
    <mergeCell ref="X2761:X2762"/>
    <mergeCell ref="Y2761:Y2762"/>
    <mergeCell ref="A2763:A2766"/>
    <mergeCell ref="A2757:K2757"/>
    <mergeCell ref="L2757:U2757"/>
    <mergeCell ref="W2757:X2757"/>
    <mergeCell ref="I2758:I2760"/>
    <mergeCell ref="J2758:J2760"/>
    <mergeCell ref="K2758:K2760"/>
    <mergeCell ref="S2758:S2760"/>
    <mergeCell ref="T2758:T2760"/>
    <mergeCell ref="U2758:U2760"/>
    <mergeCell ref="V2758:X2758"/>
    <mergeCell ref="Y2754:Y2755"/>
    <mergeCell ref="A2756:Y2756"/>
    <mergeCell ref="A2754:A2755"/>
    <mergeCell ref="I2754:I2755"/>
    <mergeCell ref="J2754:J2755"/>
    <mergeCell ref="K2754:K2755"/>
    <mergeCell ref="S2754:S2755"/>
    <mergeCell ref="T2754:T2755"/>
    <mergeCell ref="U2754:U2755"/>
    <mergeCell ref="V2754:V2755"/>
    <mergeCell ref="W2754:W2755"/>
    <mergeCell ref="X2754:X2755"/>
    <mergeCell ref="V2771:W2772"/>
    <mergeCell ref="A2772:B2772"/>
    <mergeCell ref="C2772:D2772"/>
    <mergeCell ref="E2772:F2772"/>
    <mergeCell ref="G2772:H2772"/>
    <mergeCell ref="I2772:L2772"/>
    <mergeCell ref="M2770:N2772"/>
    <mergeCell ref="O2770:P2770"/>
    <mergeCell ref="R2770:U2770"/>
    <mergeCell ref="V2770:W2770"/>
    <mergeCell ref="C2771:D2771"/>
    <mergeCell ref="E2771:F2771"/>
    <mergeCell ref="G2771:H2771"/>
    <mergeCell ref="I2771:L2771"/>
    <mergeCell ref="O2771:P2772"/>
    <mergeCell ref="R2771:U2772"/>
    <mergeCell ref="Q2771:Q2772"/>
    <mergeCell ref="U2767:U2768"/>
    <mergeCell ref="V2767:V2768"/>
    <mergeCell ref="W2767:W2768"/>
    <mergeCell ref="X2767:X2768"/>
    <mergeCell ref="Y2767:Y2768"/>
    <mergeCell ref="A2770:B2771"/>
    <mergeCell ref="C2770:D2770"/>
    <mergeCell ref="E2770:F2770"/>
    <mergeCell ref="G2770:H2770"/>
    <mergeCell ref="I2770:L2770"/>
    <mergeCell ref="A2767:A2768"/>
    <mergeCell ref="I2767:I2768"/>
    <mergeCell ref="J2767:J2768"/>
    <mergeCell ref="K2767:K2768"/>
    <mergeCell ref="S2767:S2768"/>
    <mergeCell ref="T2767:T2768"/>
    <mergeCell ref="T2786:T2789"/>
    <mergeCell ref="Y2786:Y2788"/>
    <mergeCell ref="A2787:A2790"/>
    <mergeCell ref="K2787:K2788"/>
    <mergeCell ref="U2787:U2788"/>
    <mergeCell ref="A2791:A2792"/>
    <mergeCell ref="V2782:V2784"/>
    <mergeCell ref="W2782:W2784"/>
    <mergeCell ref="X2782:X2784"/>
    <mergeCell ref="Y2782:Y2784"/>
    <mergeCell ref="I2785:I2790"/>
    <mergeCell ref="S2785:S2790"/>
    <mergeCell ref="V2785:V2790"/>
    <mergeCell ref="W2785:W2790"/>
    <mergeCell ref="X2785:X2790"/>
    <mergeCell ref="J2786:J2789"/>
    <mergeCell ref="A2781:K2781"/>
    <mergeCell ref="L2781:U2781"/>
    <mergeCell ref="V2781:Y2781"/>
    <mergeCell ref="Z2781:Z2831"/>
    <mergeCell ref="I2782:I2784"/>
    <mergeCell ref="J2782:J2784"/>
    <mergeCell ref="K2782:K2784"/>
    <mergeCell ref="S2782:S2784"/>
    <mergeCell ref="T2782:T2784"/>
    <mergeCell ref="U2782:U2784"/>
    <mergeCell ref="D2773:S2773"/>
    <mergeCell ref="V2773:Y2773"/>
    <mergeCell ref="H2774:N2774"/>
    <mergeCell ref="V2774:Y2774"/>
    <mergeCell ref="J2775:M2775"/>
    <mergeCell ref="A2780:Y2780"/>
    <mergeCell ref="J2799:J2802"/>
    <mergeCell ref="T2799:T2802"/>
    <mergeCell ref="A2800:A2803"/>
    <mergeCell ref="K2800:K2801"/>
    <mergeCell ref="U2800:U2801"/>
    <mergeCell ref="V2800:Y2800"/>
    <mergeCell ref="V2801:V2803"/>
    <mergeCell ref="W2801:W2803"/>
    <mergeCell ref="X2801:X2803"/>
    <mergeCell ref="Y2802:Y2803"/>
    <mergeCell ref="V2795:X2795"/>
    <mergeCell ref="A2797:B2797"/>
    <mergeCell ref="V2797:Y2797"/>
    <mergeCell ref="A2798:B2798"/>
    <mergeCell ref="I2798:I2803"/>
    <mergeCell ref="S2798:S2803"/>
    <mergeCell ref="V2798:V2799"/>
    <mergeCell ref="W2798:W2799"/>
    <mergeCell ref="X2798:X2799"/>
    <mergeCell ref="Y2798:Y2799"/>
    <mergeCell ref="A2793:Y2793"/>
    <mergeCell ref="A2794:K2794"/>
    <mergeCell ref="L2794:U2794"/>
    <mergeCell ref="W2794:X2794"/>
    <mergeCell ref="I2795:I2797"/>
    <mergeCell ref="J2795:J2797"/>
    <mergeCell ref="K2795:K2797"/>
    <mergeCell ref="S2795:S2797"/>
    <mergeCell ref="T2795:T2797"/>
    <mergeCell ref="U2795:U2797"/>
    <mergeCell ref="X2791:Y2792"/>
    <mergeCell ref="I2791:I2792"/>
    <mergeCell ref="J2791:J2792"/>
    <mergeCell ref="K2791:K2792"/>
    <mergeCell ref="S2791:S2792"/>
    <mergeCell ref="T2791:T2792"/>
    <mergeCell ref="U2791:U2792"/>
    <mergeCell ref="V2791:V2792"/>
    <mergeCell ref="W2791:W2792"/>
    <mergeCell ref="A2813:A2816"/>
    <mergeCell ref="J2813:J2814"/>
    <mergeCell ref="K2813:K2814"/>
    <mergeCell ref="T2813:T2814"/>
    <mergeCell ref="U2813:U2814"/>
    <mergeCell ref="V2813:Y2813"/>
    <mergeCell ref="V2814:V2816"/>
    <mergeCell ref="W2814:W2816"/>
    <mergeCell ref="X2814:X2816"/>
    <mergeCell ref="Y2815:Y2816"/>
    <mergeCell ref="V2810:Y2810"/>
    <mergeCell ref="I2811:I2816"/>
    <mergeCell ref="S2811:S2816"/>
    <mergeCell ref="V2811:V2812"/>
    <mergeCell ref="W2811:W2812"/>
    <mergeCell ref="X2811:X2812"/>
    <mergeCell ref="Y2811:Y2812"/>
    <mergeCell ref="A2807:K2807"/>
    <mergeCell ref="L2807:U2807"/>
    <mergeCell ref="W2807:X2807"/>
    <mergeCell ref="I2808:I2810"/>
    <mergeCell ref="J2808:J2810"/>
    <mergeCell ref="K2808:K2810"/>
    <mergeCell ref="S2808:S2810"/>
    <mergeCell ref="T2808:T2810"/>
    <mergeCell ref="U2808:U2810"/>
    <mergeCell ref="V2808:X2808"/>
    <mergeCell ref="Y2804:Y2805"/>
    <mergeCell ref="A2806:Y2806"/>
    <mergeCell ref="A2804:A2805"/>
    <mergeCell ref="I2804:I2805"/>
    <mergeCell ref="J2804:J2805"/>
    <mergeCell ref="K2804:K2805"/>
    <mergeCell ref="S2804:S2805"/>
    <mergeCell ref="T2804:T2805"/>
    <mergeCell ref="U2804:U2805"/>
    <mergeCell ref="V2804:V2805"/>
    <mergeCell ref="W2804:W2805"/>
    <mergeCell ref="X2804:X2805"/>
    <mergeCell ref="J2826:J2827"/>
    <mergeCell ref="K2826:K2827"/>
    <mergeCell ref="T2826:T2827"/>
    <mergeCell ref="U2826:U2827"/>
    <mergeCell ref="V2826:Y2826"/>
    <mergeCell ref="V2827:V2829"/>
    <mergeCell ref="W2827:W2829"/>
    <mergeCell ref="X2827:X2829"/>
    <mergeCell ref="Y2828:Y2829"/>
    <mergeCell ref="A2823:B2823"/>
    <mergeCell ref="V2823:Y2823"/>
    <mergeCell ref="A2824:B2824"/>
    <mergeCell ref="I2824:I2829"/>
    <mergeCell ref="S2824:S2829"/>
    <mergeCell ref="V2824:V2825"/>
    <mergeCell ref="W2824:W2825"/>
    <mergeCell ref="X2824:X2825"/>
    <mergeCell ref="Y2824:Y2825"/>
    <mergeCell ref="A2826:A2829"/>
    <mergeCell ref="A2820:K2820"/>
    <mergeCell ref="L2820:U2820"/>
    <mergeCell ref="W2820:X2820"/>
    <mergeCell ref="I2821:I2823"/>
    <mergeCell ref="J2821:J2823"/>
    <mergeCell ref="K2821:K2823"/>
    <mergeCell ref="S2821:S2823"/>
    <mergeCell ref="T2821:T2823"/>
    <mergeCell ref="U2821:U2823"/>
    <mergeCell ref="V2821:X2821"/>
    <mergeCell ref="Y2817:Y2818"/>
    <mergeCell ref="A2819:Y2819"/>
    <mergeCell ref="A2817:A2818"/>
    <mergeCell ref="I2817:I2818"/>
    <mergeCell ref="J2817:J2818"/>
    <mergeCell ref="K2817:K2818"/>
    <mergeCell ref="S2817:S2818"/>
    <mergeCell ref="T2817:T2818"/>
    <mergeCell ref="U2817:U2818"/>
    <mergeCell ref="V2817:V2818"/>
    <mergeCell ref="W2817:W2818"/>
    <mergeCell ref="X2817:X2818"/>
    <mergeCell ref="V2834:W2835"/>
    <mergeCell ref="A2835:B2835"/>
    <mergeCell ref="C2835:D2835"/>
    <mergeCell ref="E2835:F2835"/>
    <mergeCell ref="G2835:H2835"/>
    <mergeCell ref="I2835:L2835"/>
    <mergeCell ref="M2833:N2835"/>
    <mergeCell ref="O2833:P2833"/>
    <mergeCell ref="R2833:U2833"/>
    <mergeCell ref="V2833:W2833"/>
    <mergeCell ref="C2834:D2834"/>
    <mergeCell ref="E2834:F2834"/>
    <mergeCell ref="G2834:H2834"/>
    <mergeCell ref="I2834:L2834"/>
    <mergeCell ref="O2834:P2835"/>
    <mergeCell ref="R2834:U2835"/>
    <mergeCell ref="Q2834:Q2835"/>
    <mergeCell ref="U2830:U2831"/>
    <mergeCell ref="V2830:V2831"/>
    <mergeCell ref="W2830:W2831"/>
    <mergeCell ref="X2830:X2831"/>
    <mergeCell ref="Y2830:Y2831"/>
    <mergeCell ref="A2833:B2834"/>
    <mergeCell ref="C2833:D2833"/>
    <mergeCell ref="E2833:F2833"/>
    <mergeCell ref="G2833:H2833"/>
    <mergeCell ref="I2833:L2833"/>
    <mergeCell ref="A2830:A2831"/>
    <mergeCell ref="I2830:I2831"/>
    <mergeCell ref="J2830:J2831"/>
    <mergeCell ref="K2830:K2831"/>
    <mergeCell ref="S2830:S2831"/>
    <mergeCell ref="T2830:T2831"/>
    <mergeCell ref="T2849:T2852"/>
    <mergeCell ref="Y2849:Y2851"/>
    <mergeCell ref="A2850:A2853"/>
    <mergeCell ref="K2850:K2851"/>
    <mergeCell ref="U2850:U2851"/>
    <mergeCell ref="A2854:A2855"/>
    <mergeCell ref="V2845:V2847"/>
    <mergeCell ref="W2845:W2847"/>
    <mergeCell ref="X2845:X2847"/>
    <mergeCell ref="Y2845:Y2847"/>
    <mergeCell ref="I2848:I2853"/>
    <mergeCell ref="S2848:S2853"/>
    <mergeCell ref="V2848:V2853"/>
    <mergeCell ref="W2848:W2853"/>
    <mergeCell ref="X2848:X2853"/>
    <mergeCell ref="J2849:J2852"/>
    <mergeCell ref="A2844:K2844"/>
    <mergeCell ref="L2844:U2844"/>
    <mergeCell ref="V2844:Y2844"/>
    <mergeCell ref="Z2844:Z2894"/>
    <mergeCell ref="I2845:I2847"/>
    <mergeCell ref="J2845:J2847"/>
    <mergeCell ref="K2845:K2847"/>
    <mergeCell ref="S2845:S2847"/>
    <mergeCell ref="T2845:T2847"/>
    <mergeCell ref="U2845:U2847"/>
    <mergeCell ref="D2836:S2836"/>
    <mergeCell ref="V2836:Y2836"/>
    <mergeCell ref="H2837:N2837"/>
    <mergeCell ref="V2837:Y2837"/>
    <mergeCell ref="J2838:M2838"/>
    <mergeCell ref="A2843:Y2843"/>
    <mergeCell ref="J2862:J2865"/>
    <mergeCell ref="T2862:T2865"/>
    <mergeCell ref="A2863:A2866"/>
    <mergeCell ref="K2863:K2864"/>
    <mergeCell ref="U2863:U2864"/>
    <mergeCell ref="V2863:Y2863"/>
    <mergeCell ref="V2864:V2866"/>
    <mergeCell ref="W2864:W2866"/>
    <mergeCell ref="X2864:X2866"/>
    <mergeCell ref="Y2865:Y2866"/>
    <mergeCell ref="V2858:X2858"/>
    <mergeCell ref="A2860:B2860"/>
    <mergeCell ref="V2860:Y2860"/>
    <mergeCell ref="A2861:B2861"/>
    <mergeCell ref="I2861:I2866"/>
    <mergeCell ref="S2861:S2866"/>
    <mergeCell ref="V2861:V2862"/>
    <mergeCell ref="W2861:W2862"/>
    <mergeCell ref="X2861:X2862"/>
    <mergeCell ref="Y2861:Y2862"/>
    <mergeCell ref="A2856:Y2856"/>
    <mergeCell ref="A2857:K2857"/>
    <mergeCell ref="L2857:U2857"/>
    <mergeCell ref="W2857:X2857"/>
    <mergeCell ref="I2858:I2860"/>
    <mergeCell ref="J2858:J2860"/>
    <mergeCell ref="K2858:K2860"/>
    <mergeCell ref="S2858:S2860"/>
    <mergeCell ref="T2858:T2860"/>
    <mergeCell ref="U2858:U2860"/>
    <mergeCell ref="X2854:Y2855"/>
    <mergeCell ref="I2854:I2855"/>
    <mergeCell ref="J2854:J2855"/>
    <mergeCell ref="K2854:K2855"/>
    <mergeCell ref="S2854:S2855"/>
    <mergeCell ref="T2854:T2855"/>
    <mergeCell ref="U2854:U2855"/>
    <mergeCell ref="V2854:V2855"/>
    <mergeCell ref="W2854:W2855"/>
    <mergeCell ref="A2876:A2879"/>
    <mergeCell ref="J2876:J2877"/>
    <mergeCell ref="K2876:K2877"/>
    <mergeCell ref="T2876:T2877"/>
    <mergeCell ref="U2876:U2877"/>
    <mergeCell ref="V2876:Y2876"/>
    <mergeCell ref="V2877:V2879"/>
    <mergeCell ref="W2877:W2879"/>
    <mergeCell ref="X2877:X2879"/>
    <mergeCell ref="Y2878:Y2879"/>
    <mergeCell ref="V2873:Y2873"/>
    <mergeCell ref="I2874:I2879"/>
    <mergeCell ref="S2874:S2879"/>
    <mergeCell ref="V2874:V2875"/>
    <mergeCell ref="W2874:W2875"/>
    <mergeCell ref="X2874:X2875"/>
    <mergeCell ref="Y2874:Y2875"/>
    <mergeCell ref="A2870:K2870"/>
    <mergeCell ref="L2870:U2870"/>
    <mergeCell ref="W2870:X2870"/>
    <mergeCell ref="I2871:I2873"/>
    <mergeCell ref="J2871:J2873"/>
    <mergeCell ref="K2871:K2873"/>
    <mergeCell ref="S2871:S2873"/>
    <mergeCell ref="T2871:T2873"/>
    <mergeCell ref="U2871:U2873"/>
    <mergeCell ref="V2871:X2871"/>
    <mergeCell ref="Y2867:Y2868"/>
    <mergeCell ref="A2869:Y2869"/>
    <mergeCell ref="A2867:A2868"/>
    <mergeCell ref="I2867:I2868"/>
    <mergeCell ref="J2867:J2868"/>
    <mergeCell ref="K2867:K2868"/>
    <mergeCell ref="S2867:S2868"/>
    <mergeCell ref="T2867:T2868"/>
    <mergeCell ref="U2867:U2868"/>
    <mergeCell ref="V2867:V2868"/>
    <mergeCell ref="W2867:W2868"/>
    <mergeCell ref="X2867:X2868"/>
    <mergeCell ref="J2889:J2890"/>
    <mergeCell ref="K2889:K2890"/>
    <mergeCell ref="T2889:T2890"/>
    <mergeCell ref="U2889:U2890"/>
    <mergeCell ref="V2889:Y2889"/>
    <mergeCell ref="V2890:V2892"/>
    <mergeCell ref="W2890:W2892"/>
    <mergeCell ref="X2890:X2892"/>
    <mergeCell ref="Y2891:Y2892"/>
    <mergeCell ref="A2886:B2886"/>
    <mergeCell ref="V2886:Y2886"/>
    <mergeCell ref="A2887:B2887"/>
    <mergeCell ref="I2887:I2892"/>
    <mergeCell ref="S2887:S2892"/>
    <mergeCell ref="V2887:V2888"/>
    <mergeCell ref="W2887:W2888"/>
    <mergeCell ref="X2887:X2888"/>
    <mergeCell ref="Y2887:Y2888"/>
    <mergeCell ref="A2889:A2892"/>
    <mergeCell ref="A2883:K2883"/>
    <mergeCell ref="L2883:U2883"/>
    <mergeCell ref="W2883:X2883"/>
    <mergeCell ref="I2884:I2886"/>
    <mergeCell ref="J2884:J2886"/>
    <mergeCell ref="K2884:K2886"/>
    <mergeCell ref="S2884:S2886"/>
    <mergeCell ref="T2884:T2886"/>
    <mergeCell ref="U2884:U2886"/>
    <mergeCell ref="V2884:X2884"/>
    <mergeCell ref="Y2880:Y2881"/>
    <mergeCell ref="A2882:Y2882"/>
    <mergeCell ref="A2880:A2881"/>
    <mergeCell ref="I2880:I2881"/>
    <mergeCell ref="J2880:J2881"/>
    <mergeCell ref="K2880:K2881"/>
    <mergeCell ref="S2880:S2881"/>
    <mergeCell ref="T2880:T2881"/>
    <mergeCell ref="U2880:U2881"/>
    <mergeCell ref="V2880:V2881"/>
    <mergeCell ref="W2880:W2881"/>
    <mergeCell ref="X2880:X2881"/>
    <mergeCell ref="V2897:W2898"/>
    <mergeCell ref="A2898:B2898"/>
    <mergeCell ref="C2898:D2898"/>
    <mergeCell ref="E2898:F2898"/>
    <mergeCell ref="G2898:H2898"/>
    <mergeCell ref="I2898:L2898"/>
    <mergeCell ref="M2896:N2898"/>
    <mergeCell ref="O2896:P2896"/>
    <mergeCell ref="R2896:U2896"/>
    <mergeCell ref="V2896:W2896"/>
    <mergeCell ref="C2897:D2897"/>
    <mergeCell ref="E2897:F2897"/>
    <mergeCell ref="G2897:H2897"/>
    <mergeCell ref="I2897:L2897"/>
    <mergeCell ref="O2897:P2898"/>
    <mergeCell ref="R2897:U2898"/>
    <mergeCell ref="Q2897:Q2898"/>
    <mergeCell ref="U2893:U2894"/>
    <mergeCell ref="V2893:V2894"/>
    <mergeCell ref="W2893:W2894"/>
    <mergeCell ref="X2893:X2894"/>
    <mergeCell ref="Y2893:Y2894"/>
    <mergeCell ref="A2896:B2897"/>
    <mergeCell ref="C2896:D2896"/>
    <mergeCell ref="E2896:F2896"/>
    <mergeCell ref="G2896:H2896"/>
    <mergeCell ref="I2896:L2896"/>
    <mergeCell ref="A2893:A2894"/>
    <mergeCell ref="I2893:I2894"/>
    <mergeCell ref="J2893:J2894"/>
    <mergeCell ref="K2893:K2894"/>
    <mergeCell ref="S2893:S2894"/>
    <mergeCell ref="T2893:T2894"/>
    <mergeCell ref="T2912:T2915"/>
    <mergeCell ref="Y2912:Y2914"/>
    <mergeCell ref="A2913:A2916"/>
    <mergeCell ref="K2913:K2914"/>
    <mergeCell ref="U2913:U2914"/>
    <mergeCell ref="A2917:A2918"/>
    <mergeCell ref="V2908:V2910"/>
    <mergeCell ref="W2908:W2910"/>
    <mergeCell ref="X2908:X2910"/>
    <mergeCell ref="Y2908:Y2910"/>
    <mergeCell ref="I2911:I2916"/>
    <mergeCell ref="S2911:S2916"/>
    <mergeCell ref="V2911:V2916"/>
    <mergeCell ref="W2911:W2916"/>
    <mergeCell ref="X2911:X2916"/>
    <mergeCell ref="J2912:J2915"/>
    <mergeCell ref="A2907:K2907"/>
    <mergeCell ref="L2907:U2907"/>
    <mergeCell ref="V2907:Y2907"/>
    <mergeCell ref="Z2907:Z2957"/>
    <mergeCell ref="I2908:I2910"/>
    <mergeCell ref="J2908:J2910"/>
    <mergeCell ref="K2908:K2910"/>
    <mergeCell ref="S2908:S2910"/>
    <mergeCell ref="T2908:T2910"/>
    <mergeCell ref="U2908:U2910"/>
    <mergeCell ref="D2899:S2899"/>
    <mergeCell ref="V2899:Y2899"/>
    <mergeCell ref="H2900:N2900"/>
    <mergeCell ref="V2900:Y2900"/>
    <mergeCell ref="J2901:M2901"/>
    <mergeCell ref="A2906:Y2906"/>
    <mergeCell ref="J2925:J2928"/>
    <mergeCell ref="T2925:T2928"/>
    <mergeCell ref="A2926:A2929"/>
    <mergeCell ref="K2926:K2927"/>
    <mergeCell ref="U2926:U2927"/>
    <mergeCell ref="V2926:Y2926"/>
    <mergeCell ref="V2927:V2929"/>
    <mergeCell ref="W2927:W2929"/>
    <mergeCell ref="X2927:X2929"/>
    <mergeCell ref="Y2928:Y2929"/>
    <mergeCell ref="V2921:X2921"/>
    <mergeCell ref="A2923:B2923"/>
    <mergeCell ref="V2923:Y2923"/>
    <mergeCell ref="A2924:B2924"/>
    <mergeCell ref="I2924:I2929"/>
    <mergeCell ref="S2924:S2929"/>
    <mergeCell ref="V2924:V2925"/>
    <mergeCell ref="W2924:W2925"/>
    <mergeCell ref="X2924:X2925"/>
    <mergeCell ref="Y2924:Y2925"/>
    <mergeCell ref="A2919:Y2919"/>
    <mergeCell ref="A2920:K2920"/>
    <mergeCell ref="L2920:U2920"/>
    <mergeCell ref="W2920:X2920"/>
    <mergeCell ref="I2921:I2923"/>
    <mergeCell ref="J2921:J2923"/>
    <mergeCell ref="K2921:K2923"/>
    <mergeCell ref="S2921:S2923"/>
    <mergeCell ref="T2921:T2923"/>
    <mergeCell ref="U2921:U2923"/>
    <mergeCell ref="X2917:Y2918"/>
    <mergeCell ref="I2917:I2918"/>
    <mergeCell ref="J2917:J2918"/>
    <mergeCell ref="K2917:K2918"/>
    <mergeCell ref="S2917:S2918"/>
    <mergeCell ref="T2917:T2918"/>
    <mergeCell ref="U2917:U2918"/>
    <mergeCell ref="V2917:V2918"/>
    <mergeCell ref="W2917:W2918"/>
    <mergeCell ref="A2939:A2942"/>
    <mergeCell ref="J2939:J2940"/>
    <mergeCell ref="K2939:K2940"/>
    <mergeCell ref="T2939:T2940"/>
    <mergeCell ref="U2939:U2940"/>
    <mergeCell ref="V2939:Y2939"/>
    <mergeCell ref="V2940:V2942"/>
    <mergeCell ref="W2940:W2942"/>
    <mergeCell ref="X2940:X2942"/>
    <mergeCell ref="Y2941:Y2942"/>
    <mergeCell ref="V2936:Y2936"/>
    <mergeCell ref="I2937:I2942"/>
    <mergeCell ref="S2937:S2942"/>
    <mergeCell ref="V2937:V2938"/>
    <mergeCell ref="W2937:W2938"/>
    <mergeCell ref="X2937:X2938"/>
    <mergeCell ref="Y2937:Y2938"/>
    <mergeCell ref="A2933:K2933"/>
    <mergeCell ref="L2933:U2933"/>
    <mergeCell ref="W2933:X2933"/>
    <mergeCell ref="I2934:I2936"/>
    <mergeCell ref="J2934:J2936"/>
    <mergeCell ref="K2934:K2936"/>
    <mergeCell ref="S2934:S2936"/>
    <mergeCell ref="T2934:T2936"/>
    <mergeCell ref="U2934:U2936"/>
    <mergeCell ref="V2934:X2934"/>
    <mergeCell ref="Y2930:Y2931"/>
    <mergeCell ref="A2932:Y2932"/>
    <mergeCell ref="A2930:A2931"/>
    <mergeCell ref="I2930:I2931"/>
    <mergeCell ref="J2930:J2931"/>
    <mergeCell ref="K2930:K2931"/>
    <mergeCell ref="S2930:S2931"/>
    <mergeCell ref="T2930:T2931"/>
    <mergeCell ref="U2930:U2931"/>
    <mergeCell ref="V2930:V2931"/>
    <mergeCell ref="W2930:W2931"/>
    <mergeCell ref="X2930:X2931"/>
    <mergeCell ref="J2952:J2953"/>
    <mergeCell ref="K2952:K2953"/>
    <mergeCell ref="T2952:T2953"/>
    <mergeCell ref="U2952:U2953"/>
    <mergeCell ref="V2952:Y2952"/>
    <mergeCell ref="V2953:V2955"/>
    <mergeCell ref="W2953:W2955"/>
    <mergeCell ref="X2953:X2955"/>
    <mergeCell ref="Y2954:Y2955"/>
    <mergeCell ref="A2949:B2949"/>
    <mergeCell ref="V2949:Y2949"/>
    <mergeCell ref="A2950:B2950"/>
    <mergeCell ref="I2950:I2955"/>
    <mergeCell ref="S2950:S2955"/>
    <mergeCell ref="V2950:V2951"/>
    <mergeCell ref="W2950:W2951"/>
    <mergeCell ref="X2950:X2951"/>
    <mergeCell ref="Y2950:Y2951"/>
    <mergeCell ref="A2952:A2955"/>
    <mergeCell ref="A2946:K2946"/>
    <mergeCell ref="L2946:U2946"/>
    <mergeCell ref="W2946:X2946"/>
    <mergeCell ref="I2947:I2949"/>
    <mergeCell ref="J2947:J2949"/>
    <mergeCell ref="K2947:K2949"/>
    <mergeCell ref="S2947:S2949"/>
    <mergeCell ref="T2947:T2949"/>
    <mergeCell ref="U2947:U2949"/>
    <mergeCell ref="V2947:X2947"/>
    <mergeCell ref="Y2943:Y2944"/>
    <mergeCell ref="A2945:Y2945"/>
    <mergeCell ref="A2943:A2944"/>
    <mergeCell ref="I2943:I2944"/>
    <mergeCell ref="J2943:J2944"/>
    <mergeCell ref="K2943:K2944"/>
    <mergeCell ref="S2943:S2944"/>
    <mergeCell ref="T2943:T2944"/>
    <mergeCell ref="U2943:U2944"/>
    <mergeCell ref="V2943:V2944"/>
    <mergeCell ref="W2943:W2944"/>
    <mergeCell ref="X2943:X2944"/>
    <mergeCell ref="V2960:W2961"/>
    <mergeCell ref="A2961:B2961"/>
    <mergeCell ref="C2961:D2961"/>
    <mergeCell ref="E2961:F2961"/>
    <mergeCell ref="G2961:H2961"/>
    <mergeCell ref="I2961:L2961"/>
    <mergeCell ref="M2959:N2961"/>
    <mergeCell ref="O2959:P2959"/>
    <mergeCell ref="R2959:U2959"/>
    <mergeCell ref="V2959:W2959"/>
    <mergeCell ref="C2960:D2960"/>
    <mergeCell ref="E2960:F2960"/>
    <mergeCell ref="G2960:H2960"/>
    <mergeCell ref="I2960:L2960"/>
    <mergeCell ref="O2960:P2961"/>
    <mergeCell ref="R2960:U2961"/>
    <mergeCell ref="Q2960:Q2961"/>
    <mergeCell ref="U2956:U2957"/>
    <mergeCell ref="V2956:V2957"/>
    <mergeCell ref="W2956:W2957"/>
    <mergeCell ref="X2956:X2957"/>
    <mergeCell ref="Y2956:Y2957"/>
    <mergeCell ref="A2959:B2960"/>
    <mergeCell ref="C2959:D2959"/>
    <mergeCell ref="E2959:F2959"/>
    <mergeCell ref="G2959:H2959"/>
    <mergeCell ref="I2959:L2959"/>
    <mergeCell ref="A2956:A2957"/>
    <mergeCell ref="I2956:I2957"/>
    <mergeCell ref="J2956:J2957"/>
    <mergeCell ref="K2956:K2957"/>
    <mergeCell ref="S2956:S2957"/>
    <mergeCell ref="T2956:T2957"/>
    <mergeCell ref="T2975:T2978"/>
    <mergeCell ref="Y2975:Y2977"/>
    <mergeCell ref="A2976:A2979"/>
    <mergeCell ref="K2976:K2977"/>
    <mergeCell ref="U2976:U2977"/>
    <mergeCell ref="A2980:A2981"/>
    <mergeCell ref="V2971:V2973"/>
    <mergeCell ref="W2971:W2973"/>
    <mergeCell ref="X2971:X2973"/>
    <mergeCell ref="Y2971:Y2973"/>
    <mergeCell ref="I2974:I2979"/>
    <mergeCell ref="S2974:S2979"/>
    <mergeCell ref="V2974:V2979"/>
    <mergeCell ref="W2974:W2979"/>
    <mergeCell ref="X2974:X2979"/>
    <mergeCell ref="J2975:J2978"/>
    <mergeCell ref="A2970:K2970"/>
    <mergeCell ref="L2970:U2970"/>
    <mergeCell ref="V2970:Y2970"/>
    <mergeCell ref="Z2970:Z3020"/>
    <mergeCell ref="I2971:I2973"/>
    <mergeCell ref="J2971:J2973"/>
    <mergeCell ref="K2971:K2973"/>
    <mergeCell ref="S2971:S2973"/>
    <mergeCell ref="T2971:T2973"/>
    <mergeCell ref="U2971:U2973"/>
    <mergeCell ref="D2962:S2962"/>
    <mergeCell ref="V2962:Y2962"/>
    <mergeCell ref="H2963:N2963"/>
    <mergeCell ref="V2963:Y2963"/>
    <mergeCell ref="J2964:M2964"/>
    <mergeCell ref="A2969:Y2969"/>
    <mergeCell ref="J2988:J2991"/>
    <mergeCell ref="T2988:T2991"/>
    <mergeCell ref="A2989:A2992"/>
    <mergeCell ref="K2989:K2990"/>
    <mergeCell ref="U2989:U2990"/>
    <mergeCell ref="V2989:Y2989"/>
    <mergeCell ref="V2990:V2992"/>
    <mergeCell ref="W2990:W2992"/>
    <mergeCell ref="X2990:X2992"/>
    <mergeCell ref="Y2991:Y2992"/>
    <mergeCell ref="V2984:X2984"/>
    <mergeCell ref="A2986:B2986"/>
    <mergeCell ref="V2986:Y2986"/>
    <mergeCell ref="A2987:B2987"/>
    <mergeCell ref="I2987:I2992"/>
    <mergeCell ref="S2987:S2992"/>
    <mergeCell ref="V2987:V2988"/>
    <mergeCell ref="W2987:W2988"/>
    <mergeCell ref="X2987:X2988"/>
    <mergeCell ref="Y2987:Y2988"/>
    <mergeCell ref="A2982:Y2982"/>
    <mergeCell ref="A2983:K2983"/>
    <mergeCell ref="L2983:U2983"/>
    <mergeCell ref="W2983:X2983"/>
    <mergeCell ref="I2984:I2986"/>
    <mergeCell ref="J2984:J2986"/>
    <mergeCell ref="K2984:K2986"/>
    <mergeCell ref="S2984:S2986"/>
    <mergeCell ref="T2984:T2986"/>
    <mergeCell ref="U2984:U2986"/>
    <mergeCell ref="X2980:Y2981"/>
    <mergeCell ref="I2980:I2981"/>
    <mergeCell ref="J2980:J2981"/>
    <mergeCell ref="K2980:K2981"/>
    <mergeCell ref="S2980:S2981"/>
    <mergeCell ref="T2980:T2981"/>
    <mergeCell ref="U2980:U2981"/>
    <mergeCell ref="V2980:V2981"/>
    <mergeCell ref="W2980:W2981"/>
    <mergeCell ref="A3002:A3005"/>
    <mergeCell ref="J3002:J3003"/>
    <mergeCell ref="K3002:K3003"/>
    <mergeCell ref="T3002:T3003"/>
    <mergeCell ref="U3002:U3003"/>
    <mergeCell ref="V3002:Y3002"/>
    <mergeCell ref="V3003:V3005"/>
    <mergeCell ref="W3003:W3005"/>
    <mergeCell ref="X3003:X3005"/>
    <mergeCell ref="Y3004:Y3005"/>
    <mergeCell ref="V2999:Y2999"/>
    <mergeCell ref="I3000:I3005"/>
    <mergeCell ref="S3000:S3005"/>
    <mergeCell ref="V3000:V3001"/>
    <mergeCell ref="W3000:W3001"/>
    <mergeCell ref="X3000:X3001"/>
    <mergeCell ref="Y3000:Y3001"/>
    <mergeCell ref="A2996:K2996"/>
    <mergeCell ref="L2996:U2996"/>
    <mergeCell ref="W2996:X2996"/>
    <mergeCell ref="I2997:I2999"/>
    <mergeCell ref="J2997:J2999"/>
    <mergeCell ref="K2997:K2999"/>
    <mergeCell ref="S2997:S2999"/>
    <mergeCell ref="T2997:T2999"/>
    <mergeCell ref="U2997:U2999"/>
    <mergeCell ref="V2997:X2997"/>
    <mergeCell ref="Y2993:Y2994"/>
    <mergeCell ref="A2995:Y2995"/>
    <mergeCell ref="A2993:A2994"/>
    <mergeCell ref="I2993:I2994"/>
    <mergeCell ref="J2993:J2994"/>
    <mergeCell ref="K2993:K2994"/>
    <mergeCell ref="S2993:S2994"/>
    <mergeCell ref="T2993:T2994"/>
    <mergeCell ref="U2993:U2994"/>
    <mergeCell ref="V2993:V2994"/>
    <mergeCell ref="W2993:W2994"/>
    <mergeCell ref="X2993:X2994"/>
    <mergeCell ref="J3015:J3016"/>
    <mergeCell ref="K3015:K3016"/>
    <mergeCell ref="T3015:T3016"/>
    <mergeCell ref="U3015:U3016"/>
    <mergeCell ref="V3015:Y3015"/>
    <mergeCell ref="V3016:V3018"/>
    <mergeCell ref="W3016:W3018"/>
    <mergeCell ref="X3016:X3018"/>
    <mergeCell ref="Y3017:Y3018"/>
    <mergeCell ref="A3012:B3012"/>
    <mergeCell ref="V3012:Y3012"/>
    <mergeCell ref="A3013:B3013"/>
    <mergeCell ref="I3013:I3018"/>
    <mergeCell ref="S3013:S3018"/>
    <mergeCell ref="V3013:V3014"/>
    <mergeCell ref="W3013:W3014"/>
    <mergeCell ref="X3013:X3014"/>
    <mergeCell ref="Y3013:Y3014"/>
    <mergeCell ref="A3015:A3018"/>
    <mergeCell ref="A3009:K3009"/>
    <mergeCell ref="L3009:U3009"/>
    <mergeCell ref="W3009:X3009"/>
    <mergeCell ref="I3010:I3012"/>
    <mergeCell ref="J3010:J3012"/>
    <mergeCell ref="K3010:K3012"/>
    <mergeCell ref="S3010:S3012"/>
    <mergeCell ref="T3010:T3012"/>
    <mergeCell ref="U3010:U3012"/>
    <mergeCell ref="V3010:X3010"/>
    <mergeCell ref="Y3006:Y3007"/>
    <mergeCell ref="A3008:Y3008"/>
    <mergeCell ref="A3006:A3007"/>
    <mergeCell ref="I3006:I3007"/>
    <mergeCell ref="J3006:J3007"/>
    <mergeCell ref="K3006:K3007"/>
    <mergeCell ref="S3006:S3007"/>
    <mergeCell ref="T3006:T3007"/>
    <mergeCell ref="U3006:U3007"/>
    <mergeCell ref="V3006:V3007"/>
    <mergeCell ref="W3006:W3007"/>
    <mergeCell ref="X3006:X3007"/>
    <mergeCell ref="V3023:W3024"/>
    <mergeCell ref="A3024:B3024"/>
    <mergeCell ref="C3024:D3024"/>
    <mergeCell ref="E3024:F3024"/>
    <mergeCell ref="G3024:H3024"/>
    <mergeCell ref="I3024:L3024"/>
    <mergeCell ref="M3022:N3024"/>
    <mergeCell ref="O3022:P3022"/>
    <mergeCell ref="R3022:U3022"/>
    <mergeCell ref="V3022:W3022"/>
    <mergeCell ref="C3023:D3023"/>
    <mergeCell ref="E3023:F3023"/>
    <mergeCell ref="G3023:H3023"/>
    <mergeCell ref="I3023:L3023"/>
    <mergeCell ref="O3023:P3024"/>
    <mergeCell ref="R3023:U3024"/>
    <mergeCell ref="Q3023:Q3024"/>
    <mergeCell ref="U3019:U3020"/>
    <mergeCell ref="V3019:V3020"/>
    <mergeCell ref="W3019:W3020"/>
    <mergeCell ref="X3019:X3020"/>
    <mergeCell ref="Y3019:Y3020"/>
    <mergeCell ref="A3022:B3023"/>
    <mergeCell ref="C3022:D3022"/>
    <mergeCell ref="E3022:F3022"/>
    <mergeCell ref="G3022:H3022"/>
    <mergeCell ref="I3022:L3022"/>
    <mergeCell ref="A3019:A3020"/>
    <mergeCell ref="I3019:I3020"/>
    <mergeCell ref="J3019:J3020"/>
    <mergeCell ref="K3019:K3020"/>
    <mergeCell ref="S3019:S3020"/>
    <mergeCell ref="T3019:T3020"/>
    <mergeCell ref="T3038:T3041"/>
    <mergeCell ref="Y3038:Y3040"/>
    <mergeCell ref="A3039:A3042"/>
    <mergeCell ref="K3039:K3040"/>
    <mergeCell ref="U3039:U3040"/>
    <mergeCell ref="A3043:A3044"/>
    <mergeCell ref="V3034:V3036"/>
    <mergeCell ref="W3034:W3036"/>
    <mergeCell ref="X3034:X3036"/>
    <mergeCell ref="Y3034:Y3036"/>
    <mergeCell ref="I3037:I3042"/>
    <mergeCell ref="S3037:S3042"/>
    <mergeCell ref="V3037:V3042"/>
    <mergeCell ref="W3037:W3042"/>
    <mergeCell ref="X3037:X3042"/>
    <mergeCell ref="J3038:J3041"/>
    <mergeCell ref="A3033:K3033"/>
    <mergeCell ref="L3033:U3033"/>
    <mergeCell ref="V3033:Y3033"/>
    <mergeCell ref="Z3033:Z3083"/>
    <mergeCell ref="I3034:I3036"/>
    <mergeCell ref="J3034:J3036"/>
    <mergeCell ref="K3034:K3036"/>
    <mergeCell ref="S3034:S3036"/>
    <mergeCell ref="T3034:T3036"/>
    <mergeCell ref="U3034:U3036"/>
    <mergeCell ref="D3025:S3025"/>
    <mergeCell ref="V3025:Y3025"/>
    <mergeCell ref="H3026:N3026"/>
    <mergeCell ref="V3026:Y3026"/>
    <mergeCell ref="J3027:M3027"/>
    <mergeCell ref="A3032:Y3032"/>
    <mergeCell ref="J3051:J3054"/>
    <mergeCell ref="T3051:T3054"/>
    <mergeCell ref="A3052:A3055"/>
    <mergeCell ref="K3052:K3053"/>
    <mergeCell ref="U3052:U3053"/>
    <mergeCell ref="V3052:Y3052"/>
    <mergeCell ref="V3053:V3055"/>
    <mergeCell ref="W3053:W3055"/>
    <mergeCell ref="X3053:X3055"/>
    <mergeCell ref="Y3054:Y3055"/>
    <mergeCell ref="V3047:X3047"/>
    <mergeCell ref="A3049:B3049"/>
    <mergeCell ref="V3049:Y3049"/>
    <mergeCell ref="A3050:B3050"/>
    <mergeCell ref="I3050:I3055"/>
    <mergeCell ref="S3050:S3055"/>
    <mergeCell ref="V3050:V3051"/>
    <mergeCell ref="W3050:W3051"/>
    <mergeCell ref="X3050:X3051"/>
    <mergeCell ref="Y3050:Y3051"/>
    <mergeCell ref="A3045:Y3045"/>
    <mergeCell ref="A3046:K3046"/>
    <mergeCell ref="L3046:U3046"/>
    <mergeCell ref="W3046:X3046"/>
    <mergeCell ref="I3047:I3049"/>
    <mergeCell ref="J3047:J3049"/>
    <mergeCell ref="K3047:K3049"/>
    <mergeCell ref="S3047:S3049"/>
    <mergeCell ref="T3047:T3049"/>
    <mergeCell ref="U3047:U3049"/>
    <mergeCell ref="X3043:Y3044"/>
    <mergeCell ref="I3043:I3044"/>
    <mergeCell ref="J3043:J3044"/>
    <mergeCell ref="K3043:K3044"/>
    <mergeCell ref="S3043:S3044"/>
    <mergeCell ref="T3043:T3044"/>
    <mergeCell ref="U3043:U3044"/>
    <mergeCell ref="V3043:V3044"/>
    <mergeCell ref="W3043:W3044"/>
    <mergeCell ref="A3065:A3068"/>
    <mergeCell ref="J3065:J3066"/>
    <mergeCell ref="K3065:K3066"/>
    <mergeCell ref="T3065:T3066"/>
    <mergeCell ref="U3065:U3066"/>
    <mergeCell ref="V3065:Y3065"/>
    <mergeCell ref="V3066:V3068"/>
    <mergeCell ref="W3066:W3068"/>
    <mergeCell ref="X3066:X3068"/>
    <mergeCell ref="Y3067:Y3068"/>
    <mergeCell ref="V3062:Y3062"/>
    <mergeCell ref="I3063:I3068"/>
    <mergeCell ref="S3063:S3068"/>
    <mergeCell ref="V3063:V3064"/>
    <mergeCell ref="W3063:W3064"/>
    <mergeCell ref="X3063:X3064"/>
    <mergeCell ref="Y3063:Y3064"/>
    <mergeCell ref="A3059:K3059"/>
    <mergeCell ref="L3059:U3059"/>
    <mergeCell ref="W3059:X3059"/>
    <mergeCell ref="I3060:I3062"/>
    <mergeCell ref="J3060:J3062"/>
    <mergeCell ref="K3060:K3062"/>
    <mergeCell ref="S3060:S3062"/>
    <mergeCell ref="T3060:T3062"/>
    <mergeCell ref="U3060:U3062"/>
    <mergeCell ref="V3060:X3060"/>
    <mergeCell ref="Y3056:Y3057"/>
    <mergeCell ref="A3058:Y3058"/>
    <mergeCell ref="A3056:A3057"/>
    <mergeCell ref="I3056:I3057"/>
    <mergeCell ref="J3056:J3057"/>
    <mergeCell ref="K3056:K3057"/>
    <mergeCell ref="S3056:S3057"/>
    <mergeCell ref="T3056:T3057"/>
    <mergeCell ref="U3056:U3057"/>
    <mergeCell ref="V3056:V3057"/>
    <mergeCell ref="W3056:W3057"/>
    <mergeCell ref="X3056:X3057"/>
    <mergeCell ref="J3078:J3079"/>
    <mergeCell ref="K3078:K3079"/>
    <mergeCell ref="T3078:T3079"/>
    <mergeCell ref="U3078:U3079"/>
    <mergeCell ref="V3078:Y3078"/>
    <mergeCell ref="V3079:V3081"/>
    <mergeCell ref="W3079:W3081"/>
    <mergeCell ref="X3079:X3081"/>
    <mergeCell ref="Y3080:Y3081"/>
    <mergeCell ref="A3075:B3075"/>
    <mergeCell ref="V3075:Y3075"/>
    <mergeCell ref="A3076:B3076"/>
    <mergeCell ref="I3076:I3081"/>
    <mergeCell ref="S3076:S3081"/>
    <mergeCell ref="V3076:V3077"/>
    <mergeCell ref="W3076:W3077"/>
    <mergeCell ref="X3076:X3077"/>
    <mergeCell ref="Y3076:Y3077"/>
    <mergeCell ref="A3078:A3081"/>
    <mergeCell ref="A3072:K3072"/>
    <mergeCell ref="L3072:U3072"/>
    <mergeCell ref="W3072:X3072"/>
    <mergeCell ref="I3073:I3075"/>
    <mergeCell ref="J3073:J3075"/>
    <mergeCell ref="K3073:K3075"/>
    <mergeCell ref="S3073:S3075"/>
    <mergeCell ref="T3073:T3075"/>
    <mergeCell ref="U3073:U3075"/>
    <mergeCell ref="V3073:X3073"/>
    <mergeCell ref="Y3069:Y3070"/>
    <mergeCell ref="A3071:Y3071"/>
    <mergeCell ref="A3069:A3070"/>
    <mergeCell ref="I3069:I3070"/>
    <mergeCell ref="J3069:J3070"/>
    <mergeCell ref="K3069:K3070"/>
    <mergeCell ref="S3069:S3070"/>
    <mergeCell ref="T3069:T3070"/>
    <mergeCell ref="U3069:U3070"/>
    <mergeCell ref="V3069:V3070"/>
    <mergeCell ref="W3069:W3070"/>
    <mergeCell ref="X3069:X3070"/>
    <mergeCell ref="V3086:W3087"/>
    <mergeCell ref="A3087:B3087"/>
    <mergeCell ref="C3087:D3087"/>
    <mergeCell ref="E3087:F3087"/>
    <mergeCell ref="G3087:H3087"/>
    <mergeCell ref="I3087:L3087"/>
    <mergeCell ref="M3085:N3087"/>
    <mergeCell ref="O3085:P3085"/>
    <mergeCell ref="R3085:U3085"/>
    <mergeCell ref="V3085:W3085"/>
    <mergeCell ref="C3086:D3086"/>
    <mergeCell ref="E3086:F3086"/>
    <mergeCell ref="G3086:H3086"/>
    <mergeCell ref="I3086:L3086"/>
    <mergeCell ref="O3086:P3087"/>
    <mergeCell ref="R3086:U3087"/>
    <mergeCell ref="Q3086:Q3087"/>
    <mergeCell ref="U3082:U3083"/>
    <mergeCell ref="V3082:V3083"/>
    <mergeCell ref="W3082:W3083"/>
    <mergeCell ref="X3082:X3083"/>
    <mergeCell ref="Y3082:Y3083"/>
    <mergeCell ref="A3085:B3086"/>
    <mergeCell ref="C3085:D3085"/>
    <mergeCell ref="E3085:F3085"/>
    <mergeCell ref="G3085:H3085"/>
    <mergeCell ref="I3085:L3085"/>
    <mergeCell ref="A3082:A3083"/>
    <mergeCell ref="I3082:I3083"/>
    <mergeCell ref="J3082:J3083"/>
    <mergeCell ref="K3082:K3083"/>
    <mergeCell ref="S3082:S3083"/>
    <mergeCell ref="T3082:T3083"/>
    <mergeCell ref="T3101:T3104"/>
    <mergeCell ref="Y3101:Y3103"/>
    <mergeCell ref="A3102:A3105"/>
    <mergeCell ref="K3102:K3103"/>
    <mergeCell ref="U3102:U3103"/>
    <mergeCell ref="A3106:A3107"/>
    <mergeCell ref="V3097:V3099"/>
    <mergeCell ref="W3097:W3099"/>
    <mergeCell ref="X3097:X3099"/>
    <mergeCell ref="Y3097:Y3099"/>
    <mergeCell ref="I3100:I3105"/>
    <mergeCell ref="S3100:S3105"/>
    <mergeCell ref="V3100:V3105"/>
    <mergeCell ref="W3100:W3105"/>
    <mergeCell ref="X3100:X3105"/>
    <mergeCell ref="J3101:J3104"/>
    <mergeCell ref="A3096:K3096"/>
    <mergeCell ref="L3096:U3096"/>
    <mergeCell ref="V3096:Y3096"/>
    <mergeCell ref="Z3096:Z3146"/>
    <mergeCell ref="I3097:I3099"/>
    <mergeCell ref="J3097:J3099"/>
    <mergeCell ref="K3097:K3099"/>
    <mergeCell ref="S3097:S3099"/>
    <mergeCell ref="T3097:T3099"/>
    <mergeCell ref="U3097:U3099"/>
    <mergeCell ref="D3088:S3088"/>
    <mergeCell ref="V3088:Y3088"/>
    <mergeCell ref="H3089:N3089"/>
    <mergeCell ref="V3089:Y3089"/>
    <mergeCell ref="J3090:M3090"/>
    <mergeCell ref="A3095:Y3095"/>
    <mergeCell ref="J3114:J3117"/>
    <mergeCell ref="T3114:T3117"/>
    <mergeCell ref="A3115:A3118"/>
    <mergeCell ref="K3115:K3116"/>
    <mergeCell ref="U3115:U3116"/>
    <mergeCell ref="V3115:Y3115"/>
    <mergeCell ref="V3116:V3118"/>
    <mergeCell ref="W3116:W3118"/>
    <mergeCell ref="X3116:X3118"/>
    <mergeCell ref="Y3117:Y3118"/>
    <mergeCell ref="V3110:X3110"/>
    <mergeCell ref="A3112:B3112"/>
    <mergeCell ref="V3112:Y3112"/>
    <mergeCell ref="A3113:B3113"/>
    <mergeCell ref="I3113:I3118"/>
    <mergeCell ref="S3113:S3118"/>
    <mergeCell ref="V3113:V3114"/>
    <mergeCell ref="W3113:W3114"/>
    <mergeCell ref="X3113:X3114"/>
    <mergeCell ref="Y3113:Y3114"/>
    <mergeCell ref="A3108:Y3108"/>
    <mergeCell ref="A3109:K3109"/>
    <mergeCell ref="L3109:U3109"/>
    <mergeCell ref="W3109:X3109"/>
    <mergeCell ref="I3110:I3112"/>
    <mergeCell ref="J3110:J3112"/>
    <mergeCell ref="K3110:K3112"/>
    <mergeCell ref="S3110:S3112"/>
    <mergeCell ref="T3110:T3112"/>
    <mergeCell ref="U3110:U3112"/>
    <mergeCell ref="X3106:Y3107"/>
    <mergeCell ref="I3106:I3107"/>
    <mergeCell ref="J3106:J3107"/>
    <mergeCell ref="K3106:K3107"/>
    <mergeCell ref="S3106:S3107"/>
    <mergeCell ref="T3106:T3107"/>
    <mergeCell ref="U3106:U3107"/>
    <mergeCell ref="V3106:V3107"/>
    <mergeCell ref="W3106:W3107"/>
    <mergeCell ref="A3128:A3131"/>
    <mergeCell ref="J3128:J3129"/>
    <mergeCell ref="K3128:K3129"/>
    <mergeCell ref="T3128:T3129"/>
    <mergeCell ref="U3128:U3129"/>
    <mergeCell ref="V3128:Y3128"/>
    <mergeCell ref="V3129:V3131"/>
    <mergeCell ref="W3129:W3131"/>
    <mergeCell ref="X3129:X3131"/>
    <mergeCell ref="Y3130:Y3131"/>
    <mergeCell ref="V3125:Y3125"/>
    <mergeCell ref="I3126:I3131"/>
    <mergeCell ref="S3126:S3131"/>
    <mergeCell ref="V3126:V3127"/>
    <mergeCell ref="W3126:W3127"/>
    <mergeCell ref="X3126:X3127"/>
    <mergeCell ref="Y3126:Y3127"/>
    <mergeCell ref="A3122:K3122"/>
    <mergeCell ref="L3122:U3122"/>
    <mergeCell ref="W3122:X3122"/>
    <mergeCell ref="I3123:I3125"/>
    <mergeCell ref="J3123:J3125"/>
    <mergeCell ref="K3123:K3125"/>
    <mergeCell ref="S3123:S3125"/>
    <mergeCell ref="T3123:T3125"/>
    <mergeCell ref="U3123:U3125"/>
    <mergeCell ref="V3123:X3123"/>
    <mergeCell ref="Y3119:Y3120"/>
    <mergeCell ref="A3121:Y3121"/>
    <mergeCell ref="A3119:A3120"/>
    <mergeCell ref="I3119:I3120"/>
    <mergeCell ref="J3119:J3120"/>
    <mergeCell ref="K3119:K3120"/>
    <mergeCell ref="S3119:S3120"/>
    <mergeCell ref="T3119:T3120"/>
    <mergeCell ref="U3119:U3120"/>
    <mergeCell ref="V3119:V3120"/>
    <mergeCell ref="W3119:W3120"/>
    <mergeCell ref="X3119:X3120"/>
    <mergeCell ref="J3141:J3142"/>
    <mergeCell ref="K3141:K3142"/>
    <mergeCell ref="T3141:T3142"/>
    <mergeCell ref="U3141:U3142"/>
    <mergeCell ref="V3141:Y3141"/>
    <mergeCell ref="V3142:V3144"/>
    <mergeCell ref="W3142:W3144"/>
    <mergeCell ref="X3142:X3144"/>
    <mergeCell ref="Y3143:Y3144"/>
    <mergeCell ref="A3138:B3138"/>
    <mergeCell ref="V3138:Y3138"/>
    <mergeCell ref="A3139:B3139"/>
    <mergeCell ref="I3139:I3144"/>
    <mergeCell ref="S3139:S3144"/>
    <mergeCell ref="V3139:V3140"/>
    <mergeCell ref="W3139:W3140"/>
    <mergeCell ref="X3139:X3140"/>
    <mergeCell ref="Y3139:Y3140"/>
    <mergeCell ref="A3141:A3144"/>
    <mergeCell ref="A3135:K3135"/>
    <mergeCell ref="L3135:U3135"/>
    <mergeCell ref="W3135:X3135"/>
    <mergeCell ref="I3136:I3138"/>
    <mergeCell ref="J3136:J3138"/>
    <mergeCell ref="K3136:K3138"/>
    <mergeCell ref="S3136:S3138"/>
    <mergeCell ref="T3136:T3138"/>
    <mergeCell ref="U3136:U3138"/>
    <mergeCell ref="V3136:X3136"/>
    <mergeCell ref="Y3132:Y3133"/>
    <mergeCell ref="A3134:Y3134"/>
    <mergeCell ref="A3132:A3133"/>
    <mergeCell ref="I3132:I3133"/>
    <mergeCell ref="J3132:J3133"/>
    <mergeCell ref="K3132:K3133"/>
    <mergeCell ref="S3132:S3133"/>
    <mergeCell ref="T3132:T3133"/>
    <mergeCell ref="U3132:U3133"/>
    <mergeCell ref="V3132:V3133"/>
    <mergeCell ref="W3132:W3133"/>
    <mergeCell ref="X3132:X3133"/>
    <mergeCell ref="V3149:W3150"/>
    <mergeCell ref="A3150:B3150"/>
    <mergeCell ref="C3150:D3150"/>
    <mergeCell ref="E3150:F3150"/>
    <mergeCell ref="G3150:H3150"/>
    <mergeCell ref="I3150:L3150"/>
    <mergeCell ref="M3148:N3150"/>
    <mergeCell ref="O3148:P3148"/>
    <mergeCell ref="R3148:U3148"/>
    <mergeCell ref="V3148:W3148"/>
    <mergeCell ref="C3149:D3149"/>
    <mergeCell ref="E3149:F3149"/>
    <mergeCell ref="G3149:H3149"/>
    <mergeCell ref="I3149:L3149"/>
    <mergeCell ref="O3149:P3150"/>
    <mergeCell ref="R3149:U3150"/>
    <mergeCell ref="Q3149:Q3150"/>
    <mergeCell ref="U3145:U3146"/>
    <mergeCell ref="V3145:V3146"/>
    <mergeCell ref="W3145:W3146"/>
    <mergeCell ref="X3145:X3146"/>
    <mergeCell ref="Y3145:Y3146"/>
    <mergeCell ref="A3148:B3149"/>
    <mergeCell ref="C3148:D3148"/>
    <mergeCell ref="E3148:F3148"/>
    <mergeCell ref="G3148:H3148"/>
    <mergeCell ref="I3148:L3148"/>
    <mergeCell ref="A3145:A3146"/>
    <mergeCell ref="I3145:I3146"/>
    <mergeCell ref="J3145:J3146"/>
    <mergeCell ref="K3145:K3146"/>
    <mergeCell ref="S3145:S3146"/>
    <mergeCell ref="T3145:T3146"/>
    <mergeCell ref="T3164:T3167"/>
    <mergeCell ref="Y3164:Y3166"/>
    <mergeCell ref="A3165:A3168"/>
    <mergeCell ref="K3165:K3166"/>
    <mergeCell ref="U3165:U3166"/>
    <mergeCell ref="A3169:A3170"/>
    <mergeCell ref="V3160:V3162"/>
    <mergeCell ref="W3160:W3162"/>
    <mergeCell ref="X3160:X3162"/>
    <mergeCell ref="Y3160:Y3162"/>
    <mergeCell ref="I3163:I3168"/>
    <mergeCell ref="S3163:S3168"/>
    <mergeCell ref="V3163:V3168"/>
    <mergeCell ref="W3163:W3168"/>
    <mergeCell ref="X3163:X3168"/>
    <mergeCell ref="J3164:J3167"/>
    <mergeCell ref="A3159:K3159"/>
    <mergeCell ref="L3159:U3159"/>
    <mergeCell ref="V3159:Y3159"/>
    <mergeCell ref="Z3159:Z3209"/>
    <mergeCell ref="I3160:I3162"/>
    <mergeCell ref="J3160:J3162"/>
    <mergeCell ref="K3160:K3162"/>
    <mergeCell ref="S3160:S3162"/>
    <mergeCell ref="T3160:T3162"/>
    <mergeCell ref="U3160:U3162"/>
    <mergeCell ref="D3151:S3151"/>
    <mergeCell ref="V3151:Y3151"/>
    <mergeCell ref="H3152:N3152"/>
    <mergeCell ref="V3152:Y3152"/>
    <mergeCell ref="J3153:M3153"/>
    <mergeCell ref="A3158:Y3158"/>
    <mergeCell ref="J3177:J3180"/>
    <mergeCell ref="T3177:T3180"/>
    <mergeCell ref="A3178:A3181"/>
    <mergeCell ref="K3178:K3179"/>
    <mergeCell ref="U3178:U3179"/>
    <mergeCell ref="V3178:Y3178"/>
    <mergeCell ref="V3179:V3181"/>
    <mergeCell ref="W3179:W3181"/>
    <mergeCell ref="X3179:X3181"/>
    <mergeCell ref="Y3180:Y3181"/>
    <mergeCell ref="V3173:X3173"/>
    <mergeCell ref="A3175:B3175"/>
    <mergeCell ref="V3175:Y3175"/>
    <mergeCell ref="A3176:B3176"/>
    <mergeCell ref="I3176:I3181"/>
    <mergeCell ref="S3176:S3181"/>
    <mergeCell ref="V3176:V3177"/>
    <mergeCell ref="W3176:W3177"/>
    <mergeCell ref="X3176:X3177"/>
    <mergeCell ref="Y3176:Y3177"/>
    <mergeCell ref="A3171:Y3171"/>
    <mergeCell ref="A3172:K3172"/>
    <mergeCell ref="L3172:U3172"/>
    <mergeCell ref="W3172:X3172"/>
    <mergeCell ref="I3173:I3175"/>
    <mergeCell ref="J3173:J3175"/>
    <mergeCell ref="K3173:K3175"/>
    <mergeCell ref="S3173:S3175"/>
    <mergeCell ref="T3173:T3175"/>
    <mergeCell ref="U3173:U3175"/>
    <mergeCell ref="X3169:Y3170"/>
    <mergeCell ref="I3169:I3170"/>
    <mergeCell ref="J3169:J3170"/>
    <mergeCell ref="K3169:K3170"/>
    <mergeCell ref="S3169:S3170"/>
    <mergeCell ref="T3169:T3170"/>
    <mergeCell ref="U3169:U3170"/>
    <mergeCell ref="V3169:V3170"/>
    <mergeCell ref="W3169:W3170"/>
    <mergeCell ref="A3191:A3194"/>
    <mergeCell ref="J3191:J3192"/>
    <mergeCell ref="K3191:K3192"/>
    <mergeCell ref="T3191:T3192"/>
    <mergeCell ref="U3191:U3192"/>
    <mergeCell ref="V3191:Y3191"/>
    <mergeCell ref="V3192:V3194"/>
    <mergeCell ref="W3192:W3194"/>
    <mergeCell ref="X3192:X3194"/>
    <mergeCell ref="Y3193:Y3194"/>
    <mergeCell ref="V3188:Y3188"/>
    <mergeCell ref="I3189:I3194"/>
    <mergeCell ref="S3189:S3194"/>
    <mergeCell ref="V3189:V3190"/>
    <mergeCell ref="W3189:W3190"/>
    <mergeCell ref="X3189:X3190"/>
    <mergeCell ref="Y3189:Y3190"/>
    <mergeCell ref="A3185:K3185"/>
    <mergeCell ref="L3185:U3185"/>
    <mergeCell ref="W3185:X3185"/>
    <mergeCell ref="I3186:I3188"/>
    <mergeCell ref="J3186:J3188"/>
    <mergeCell ref="K3186:K3188"/>
    <mergeCell ref="S3186:S3188"/>
    <mergeCell ref="T3186:T3188"/>
    <mergeCell ref="U3186:U3188"/>
    <mergeCell ref="V3186:X3186"/>
    <mergeCell ref="Y3182:Y3183"/>
    <mergeCell ref="A3184:Y3184"/>
    <mergeCell ref="A3182:A3183"/>
    <mergeCell ref="I3182:I3183"/>
    <mergeCell ref="J3182:J3183"/>
    <mergeCell ref="K3182:K3183"/>
    <mergeCell ref="S3182:S3183"/>
    <mergeCell ref="T3182:T3183"/>
    <mergeCell ref="U3182:U3183"/>
    <mergeCell ref="V3182:V3183"/>
    <mergeCell ref="W3182:W3183"/>
    <mergeCell ref="X3182:X3183"/>
    <mergeCell ref="J3204:J3205"/>
    <mergeCell ref="K3204:K3205"/>
    <mergeCell ref="T3204:T3205"/>
    <mergeCell ref="U3204:U3205"/>
    <mergeCell ref="V3204:Y3204"/>
    <mergeCell ref="V3205:V3207"/>
    <mergeCell ref="W3205:W3207"/>
    <mergeCell ref="X3205:X3207"/>
    <mergeCell ref="Y3206:Y3207"/>
    <mergeCell ref="A3201:B3201"/>
    <mergeCell ref="V3201:Y3201"/>
    <mergeCell ref="A3202:B3202"/>
    <mergeCell ref="I3202:I3207"/>
    <mergeCell ref="S3202:S3207"/>
    <mergeCell ref="V3202:V3203"/>
    <mergeCell ref="W3202:W3203"/>
    <mergeCell ref="X3202:X3203"/>
    <mergeCell ref="Y3202:Y3203"/>
    <mergeCell ref="A3204:A3207"/>
    <mergeCell ref="A3198:K3198"/>
    <mergeCell ref="L3198:U3198"/>
    <mergeCell ref="W3198:X3198"/>
    <mergeCell ref="I3199:I3201"/>
    <mergeCell ref="J3199:J3201"/>
    <mergeCell ref="K3199:K3201"/>
    <mergeCell ref="S3199:S3201"/>
    <mergeCell ref="T3199:T3201"/>
    <mergeCell ref="U3199:U3201"/>
    <mergeCell ref="V3199:X3199"/>
    <mergeCell ref="Y3195:Y3196"/>
    <mergeCell ref="A3197:Y3197"/>
    <mergeCell ref="A3195:A3196"/>
    <mergeCell ref="I3195:I3196"/>
    <mergeCell ref="J3195:J3196"/>
    <mergeCell ref="K3195:K3196"/>
    <mergeCell ref="S3195:S3196"/>
    <mergeCell ref="T3195:T3196"/>
    <mergeCell ref="U3195:U3196"/>
    <mergeCell ref="V3195:V3196"/>
    <mergeCell ref="W3195:W3196"/>
    <mergeCell ref="X3195:X3196"/>
    <mergeCell ref="V3212:W3213"/>
    <mergeCell ref="A3213:B3213"/>
    <mergeCell ref="C3213:D3213"/>
    <mergeCell ref="E3213:F3213"/>
    <mergeCell ref="G3213:H3213"/>
    <mergeCell ref="I3213:L3213"/>
    <mergeCell ref="M3211:N3213"/>
    <mergeCell ref="O3211:P3211"/>
    <mergeCell ref="R3211:U3211"/>
    <mergeCell ref="V3211:W3211"/>
    <mergeCell ref="C3212:D3212"/>
    <mergeCell ref="E3212:F3212"/>
    <mergeCell ref="G3212:H3212"/>
    <mergeCell ref="I3212:L3212"/>
    <mergeCell ref="O3212:P3213"/>
    <mergeCell ref="R3212:U3213"/>
    <mergeCell ref="Q3212:Q3213"/>
    <mergeCell ref="U3208:U3209"/>
    <mergeCell ref="V3208:V3209"/>
    <mergeCell ref="W3208:W3209"/>
    <mergeCell ref="X3208:X3209"/>
    <mergeCell ref="Y3208:Y3209"/>
    <mergeCell ref="A3211:B3212"/>
    <mergeCell ref="C3211:D3211"/>
    <mergeCell ref="E3211:F3211"/>
    <mergeCell ref="G3211:H3211"/>
    <mergeCell ref="I3211:L3211"/>
    <mergeCell ref="A3208:A3209"/>
    <mergeCell ref="I3208:I3209"/>
    <mergeCell ref="J3208:J3209"/>
    <mergeCell ref="K3208:K3209"/>
    <mergeCell ref="S3208:S3209"/>
    <mergeCell ref="T3208:T3209"/>
    <mergeCell ref="T3227:T3230"/>
    <mergeCell ref="Y3227:Y3229"/>
    <mergeCell ref="A3228:A3231"/>
    <mergeCell ref="K3228:K3229"/>
    <mergeCell ref="U3228:U3229"/>
    <mergeCell ref="A3232:A3233"/>
    <mergeCell ref="V3223:V3225"/>
    <mergeCell ref="W3223:W3225"/>
    <mergeCell ref="X3223:X3225"/>
    <mergeCell ref="Y3223:Y3225"/>
    <mergeCell ref="I3226:I3231"/>
    <mergeCell ref="S3226:S3231"/>
    <mergeCell ref="V3226:V3231"/>
    <mergeCell ref="W3226:W3231"/>
    <mergeCell ref="X3226:X3231"/>
    <mergeCell ref="J3227:J3230"/>
    <mergeCell ref="A3222:K3222"/>
    <mergeCell ref="L3222:U3222"/>
    <mergeCell ref="V3222:Y3222"/>
    <mergeCell ref="Z3222:Z3272"/>
    <mergeCell ref="I3223:I3225"/>
    <mergeCell ref="J3223:J3225"/>
    <mergeCell ref="K3223:K3225"/>
    <mergeCell ref="S3223:S3225"/>
    <mergeCell ref="T3223:T3225"/>
    <mergeCell ref="U3223:U3225"/>
    <mergeCell ref="D3214:S3214"/>
    <mergeCell ref="V3214:Y3214"/>
    <mergeCell ref="H3215:N3215"/>
    <mergeCell ref="V3215:Y3215"/>
    <mergeCell ref="J3216:M3216"/>
    <mergeCell ref="A3221:Y3221"/>
    <mergeCell ref="J3240:J3243"/>
    <mergeCell ref="T3240:T3243"/>
    <mergeCell ref="A3241:A3244"/>
    <mergeCell ref="K3241:K3242"/>
    <mergeCell ref="U3241:U3242"/>
    <mergeCell ref="V3241:Y3241"/>
    <mergeCell ref="V3242:V3244"/>
    <mergeCell ref="W3242:W3244"/>
    <mergeCell ref="X3242:X3244"/>
    <mergeCell ref="Y3243:Y3244"/>
    <mergeCell ref="V3236:X3236"/>
    <mergeCell ref="A3238:B3238"/>
    <mergeCell ref="V3238:Y3238"/>
    <mergeCell ref="A3239:B3239"/>
    <mergeCell ref="I3239:I3244"/>
    <mergeCell ref="S3239:S3244"/>
    <mergeCell ref="V3239:V3240"/>
    <mergeCell ref="W3239:W3240"/>
    <mergeCell ref="X3239:X3240"/>
    <mergeCell ref="Y3239:Y3240"/>
    <mergeCell ref="A3234:Y3234"/>
    <mergeCell ref="A3235:K3235"/>
    <mergeCell ref="L3235:U3235"/>
    <mergeCell ref="W3235:X3235"/>
    <mergeCell ref="I3236:I3238"/>
    <mergeCell ref="J3236:J3238"/>
    <mergeCell ref="K3236:K3238"/>
    <mergeCell ref="S3236:S3238"/>
    <mergeCell ref="T3236:T3238"/>
    <mergeCell ref="U3236:U3238"/>
    <mergeCell ref="X3232:Y3233"/>
    <mergeCell ref="I3232:I3233"/>
    <mergeCell ref="J3232:J3233"/>
    <mergeCell ref="K3232:K3233"/>
    <mergeCell ref="S3232:S3233"/>
    <mergeCell ref="T3232:T3233"/>
    <mergeCell ref="U3232:U3233"/>
    <mergeCell ref="V3232:V3233"/>
    <mergeCell ref="W3232:W3233"/>
    <mergeCell ref="A3254:A3257"/>
    <mergeCell ref="J3254:J3255"/>
    <mergeCell ref="K3254:K3255"/>
    <mergeCell ref="T3254:T3255"/>
    <mergeCell ref="U3254:U3255"/>
    <mergeCell ref="V3254:Y3254"/>
    <mergeCell ref="V3255:V3257"/>
    <mergeCell ref="W3255:W3257"/>
    <mergeCell ref="X3255:X3257"/>
    <mergeCell ref="Y3256:Y3257"/>
    <mergeCell ref="V3251:Y3251"/>
    <mergeCell ref="I3252:I3257"/>
    <mergeCell ref="S3252:S3257"/>
    <mergeCell ref="V3252:V3253"/>
    <mergeCell ref="W3252:W3253"/>
    <mergeCell ref="X3252:X3253"/>
    <mergeCell ref="Y3252:Y3253"/>
    <mergeCell ref="A3248:K3248"/>
    <mergeCell ref="L3248:U3248"/>
    <mergeCell ref="W3248:X3248"/>
    <mergeCell ref="I3249:I3251"/>
    <mergeCell ref="J3249:J3251"/>
    <mergeCell ref="K3249:K3251"/>
    <mergeCell ref="S3249:S3251"/>
    <mergeCell ref="T3249:T3251"/>
    <mergeCell ref="U3249:U3251"/>
    <mergeCell ref="V3249:X3249"/>
    <mergeCell ref="Y3245:Y3246"/>
    <mergeCell ref="A3247:Y3247"/>
    <mergeCell ref="A3245:A3246"/>
    <mergeCell ref="I3245:I3246"/>
    <mergeCell ref="J3245:J3246"/>
    <mergeCell ref="K3245:K3246"/>
    <mergeCell ref="S3245:S3246"/>
    <mergeCell ref="T3245:T3246"/>
    <mergeCell ref="U3245:U3246"/>
    <mergeCell ref="V3245:V3246"/>
    <mergeCell ref="W3245:W3246"/>
    <mergeCell ref="X3245:X3246"/>
    <mergeCell ref="J3267:J3268"/>
    <mergeCell ref="K3267:K3268"/>
    <mergeCell ref="T3267:T3268"/>
    <mergeCell ref="U3267:U3268"/>
    <mergeCell ref="V3267:Y3267"/>
    <mergeCell ref="V3268:V3270"/>
    <mergeCell ref="W3268:W3270"/>
    <mergeCell ref="X3268:X3270"/>
    <mergeCell ref="Y3269:Y3270"/>
    <mergeCell ref="A3264:B3264"/>
    <mergeCell ref="V3264:Y3264"/>
    <mergeCell ref="A3265:B3265"/>
    <mergeCell ref="I3265:I3270"/>
    <mergeCell ref="S3265:S3270"/>
    <mergeCell ref="V3265:V3266"/>
    <mergeCell ref="W3265:W3266"/>
    <mergeCell ref="X3265:X3266"/>
    <mergeCell ref="Y3265:Y3266"/>
    <mergeCell ref="A3267:A3270"/>
    <mergeCell ref="A3261:K3261"/>
    <mergeCell ref="L3261:U3261"/>
    <mergeCell ref="W3261:X3261"/>
    <mergeCell ref="I3262:I3264"/>
    <mergeCell ref="J3262:J3264"/>
    <mergeCell ref="K3262:K3264"/>
    <mergeCell ref="S3262:S3264"/>
    <mergeCell ref="T3262:T3264"/>
    <mergeCell ref="U3262:U3264"/>
    <mergeCell ref="V3262:X3262"/>
    <mergeCell ref="Y3258:Y3259"/>
    <mergeCell ref="A3260:Y3260"/>
    <mergeCell ref="A3258:A3259"/>
    <mergeCell ref="I3258:I3259"/>
    <mergeCell ref="J3258:J3259"/>
    <mergeCell ref="K3258:K3259"/>
    <mergeCell ref="S3258:S3259"/>
    <mergeCell ref="T3258:T3259"/>
    <mergeCell ref="U3258:U3259"/>
    <mergeCell ref="V3258:V3259"/>
    <mergeCell ref="W3258:W3259"/>
    <mergeCell ref="X3258:X3259"/>
    <mergeCell ref="V3275:W3276"/>
    <mergeCell ref="A3276:B3276"/>
    <mergeCell ref="C3276:D3276"/>
    <mergeCell ref="E3276:F3276"/>
    <mergeCell ref="G3276:H3276"/>
    <mergeCell ref="I3276:L3276"/>
    <mergeCell ref="M3274:N3276"/>
    <mergeCell ref="O3274:P3274"/>
    <mergeCell ref="R3274:U3274"/>
    <mergeCell ref="V3274:W3274"/>
    <mergeCell ref="C3275:D3275"/>
    <mergeCell ref="E3275:F3275"/>
    <mergeCell ref="G3275:H3275"/>
    <mergeCell ref="I3275:L3275"/>
    <mergeCell ref="O3275:P3276"/>
    <mergeCell ref="R3275:U3276"/>
    <mergeCell ref="Q3275:Q3276"/>
    <mergeCell ref="U3271:U3272"/>
    <mergeCell ref="V3271:V3272"/>
    <mergeCell ref="W3271:W3272"/>
    <mergeCell ref="X3271:X3272"/>
    <mergeCell ref="Y3271:Y3272"/>
    <mergeCell ref="A3274:B3275"/>
    <mergeCell ref="C3274:D3274"/>
    <mergeCell ref="E3274:F3274"/>
    <mergeCell ref="G3274:H3274"/>
    <mergeCell ref="I3274:L3274"/>
    <mergeCell ref="A3271:A3272"/>
    <mergeCell ref="I3271:I3272"/>
    <mergeCell ref="J3271:J3272"/>
    <mergeCell ref="K3271:K3272"/>
    <mergeCell ref="S3271:S3272"/>
    <mergeCell ref="T3271:T3272"/>
    <mergeCell ref="T3290:T3293"/>
    <mergeCell ref="Y3290:Y3292"/>
    <mergeCell ref="A3291:A3294"/>
    <mergeCell ref="K3291:K3292"/>
    <mergeCell ref="U3291:U3292"/>
    <mergeCell ref="A3295:A3296"/>
    <mergeCell ref="V3286:V3288"/>
    <mergeCell ref="W3286:W3288"/>
    <mergeCell ref="X3286:X3288"/>
    <mergeCell ref="Y3286:Y3288"/>
    <mergeCell ref="I3289:I3294"/>
    <mergeCell ref="S3289:S3294"/>
    <mergeCell ref="V3289:V3294"/>
    <mergeCell ref="W3289:W3294"/>
    <mergeCell ref="X3289:X3294"/>
    <mergeCell ref="J3290:J3293"/>
    <mergeCell ref="A3285:K3285"/>
    <mergeCell ref="L3285:U3285"/>
    <mergeCell ref="V3285:Y3285"/>
    <mergeCell ref="Z3285:Z3335"/>
    <mergeCell ref="I3286:I3288"/>
    <mergeCell ref="J3286:J3288"/>
    <mergeCell ref="K3286:K3288"/>
    <mergeCell ref="S3286:S3288"/>
    <mergeCell ref="T3286:T3288"/>
    <mergeCell ref="U3286:U3288"/>
    <mergeCell ref="D3277:S3277"/>
    <mergeCell ref="V3277:Y3277"/>
    <mergeCell ref="H3278:N3278"/>
    <mergeCell ref="V3278:Y3278"/>
    <mergeCell ref="J3279:M3279"/>
    <mergeCell ref="A3284:Y3284"/>
    <mergeCell ref="J3303:J3306"/>
    <mergeCell ref="T3303:T3306"/>
    <mergeCell ref="A3304:A3307"/>
    <mergeCell ref="K3304:K3305"/>
    <mergeCell ref="U3304:U3305"/>
    <mergeCell ref="V3304:Y3304"/>
    <mergeCell ref="V3305:V3307"/>
    <mergeCell ref="W3305:W3307"/>
    <mergeCell ref="X3305:X3307"/>
    <mergeCell ref="Y3306:Y3307"/>
    <mergeCell ref="V3299:X3299"/>
    <mergeCell ref="A3301:B3301"/>
    <mergeCell ref="V3301:Y3301"/>
    <mergeCell ref="A3302:B3302"/>
    <mergeCell ref="I3302:I3307"/>
    <mergeCell ref="S3302:S3307"/>
    <mergeCell ref="V3302:V3303"/>
    <mergeCell ref="W3302:W3303"/>
    <mergeCell ref="X3302:X3303"/>
    <mergeCell ref="Y3302:Y3303"/>
    <mergeCell ref="A3297:Y3297"/>
    <mergeCell ref="A3298:K3298"/>
    <mergeCell ref="L3298:U3298"/>
    <mergeCell ref="W3298:X3298"/>
    <mergeCell ref="I3299:I3301"/>
    <mergeCell ref="J3299:J3301"/>
    <mergeCell ref="K3299:K3301"/>
    <mergeCell ref="S3299:S3301"/>
    <mergeCell ref="T3299:T3301"/>
    <mergeCell ref="U3299:U3301"/>
    <mergeCell ref="X3295:Y3296"/>
    <mergeCell ref="I3295:I3296"/>
    <mergeCell ref="J3295:J3296"/>
    <mergeCell ref="K3295:K3296"/>
    <mergeCell ref="S3295:S3296"/>
    <mergeCell ref="T3295:T3296"/>
    <mergeCell ref="U3295:U3296"/>
    <mergeCell ref="V3295:V3296"/>
    <mergeCell ref="W3295:W3296"/>
    <mergeCell ref="A3317:A3320"/>
    <mergeCell ref="J3317:J3318"/>
    <mergeCell ref="K3317:K3318"/>
    <mergeCell ref="T3317:T3318"/>
    <mergeCell ref="U3317:U3318"/>
    <mergeCell ref="V3317:Y3317"/>
    <mergeCell ref="V3318:V3320"/>
    <mergeCell ref="W3318:W3320"/>
    <mergeCell ref="X3318:X3320"/>
    <mergeCell ref="Y3319:Y3320"/>
    <mergeCell ref="V3314:Y3314"/>
    <mergeCell ref="I3315:I3320"/>
    <mergeCell ref="S3315:S3320"/>
    <mergeCell ref="V3315:V3316"/>
    <mergeCell ref="W3315:W3316"/>
    <mergeCell ref="X3315:X3316"/>
    <mergeCell ref="Y3315:Y3316"/>
    <mergeCell ref="A3311:K3311"/>
    <mergeCell ref="L3311:U3311"/>
    <mergeCell ref="W3311:X3311"/>
    <mergeCell ref="I3312:I3314"/>
    <mergeCell ref="J3312:J3314"/>
    <mergeCell ref="K3312:K3314"/>
    <mergeCell ref="S3312:S3314"/>
    <mergeCell ref="T3312:T3314"/>
    <mergeCell ref="U3312:U3314"/>
    <mergeCell ref="V3312:X3312"/>
    <mergeCell ref="Y3308:Y3309"/>
    <mergeCell ref="A3310:Y3310"/>
    <mergeCell ref="A3308:A3309"/>
    <mergeCell ref="I3308:I3309"/>
    <mergeCell ref="J3308:J3309"/>
    <mergeCell ref="K3308:K3309"/>
    <mergeCell ref="S3308:S3309"/>
    <mergeCell ref="T3308:T3309"/>
    <mergeCell ref="U3308:U3309"/>
    <mergeCell ref="V3308:V3309"/>
    <mergeCell ref="W3308:W3309"/>
    <mergeCell ref="X3308:X3309"/>
    <mergeCell ref="J3330:J3331"/>
    <mergeCell ref="K3330:K3331"/>
    <mergeCell ref="T3330:T3331"/>
    <mergeCell ref="U3330:U3331"/>
    <mergeCell ref="V3330:Y3330"/>
    <mergeCell ref="V3331:V3333"/>
    <mergeCell ref="W3331:W3333"/>
    <mergeCell ref="X3331:X3333"/>
    <mergeCell ref="Y3332:Y3333"/>
    <mergeCell ref="A3327:B3327"/>
    <mergeCell ref="V3327:Y3327"/>
    <mergeCell ref="A3328:B3328"/>
    <mergeCell ref="I3328:I3333"/>
    <mergeCell ref="S3328:S3333"/>
    <mergeCell ref="V3328:V3329"/>
    <mergeCell ref="W3328:W3329"/>
    <mergeCell ref="X3328:X3329"/>
    <mergeCell ref="Y3328:Y3329"/>
    <mergeCell ref="A3330:A3333"/>
    <mergeCell ref="A3324:K3324"/>
    <mergeCell ref="L3324:U3324"/>
    <mergeCell ref="W3324:X3324"/>
    <mergeCell ref="I3325:I3327"/>
    <mergeCell ref="J3325:J3327"/>
    <mergeCell ref="K3325:K3327"/>
    <mergeCell ref="S3325:S3327"/>
    <mergeCell ref="T3325:T3327"/>
    <mergeCell ref="U3325:U3327"/>
    <mergeCell ref="V3325:X3325"/>
    <mergeCell ref="Y3321:Y3322"/>
    <mergeCell ref="A3323:Y3323"/>
    <mergeCell ref="A3321:A3322"/>
    <mergeCell ref="I3321:I3322"/>
    <mergeCell ref="J3321:J3322"/>
    <mergeCell ref="K3321:K3322"/>
    <mergeCell ref="S3321:S3322"/>
    <mergeCell ref="T3321:T3322"/>
    <mergeCell ref="U3321:U3322"/>
    <mergeCell ref="V3321:V3322"/>
    <mergeCell ref="W3321:W3322"/>
    <mergeCell ref="X3321:X3322"/>
    <mergeCell ref="V3338:W3339"/>
    <mergeCell ref="A3339:B3339"/>
    <mergeCell ref="C3339:D3339"/>
    <mergeCell ref="E3339:F3339"/>
    <mergeCell ref="G3339:H3339"/>
    <mergeCell ref="I3339:L3339"/>
    <mergeCell ref="M3337:N3339"/>
    <mergeCell ref="O3337:P3337"/>
    <mergeCell ref="R3337:U3337"/>
    <mergeCell ref="V3337:W3337"/>
    <mergeCell ref="C3338:D3338"/>
    <mergeCell ref="E3338:F3338"/>
    <mergeCell ref="G3338:H3338"/>
    <mergeCell ref="I3338:L3338"/>
    <mergeCell ref="O3338:P3339"/>
    <mergeCell ref="R3338:U3339"/>
    <mergeCell ref="Q3338:Q3339"/>
    <mergeCell ref="U3334:U3335"/>
    <mergeCell ref="V3334:V3335"/>
    <mergeCell ref="W3334:W3335"/>
    <mergeCell ref="X3334:X3335"/>
    <mergeCell ref="Y3334:Y3335"/>
    <mergeCell ref="A3337:B3338"/>
    <mergeCell ref="C3337:D3337"/>
    <mergeCell ref="E3337:F3337"/>
    <mergeCell ref="G3337:H3337"/>
    <mergeCell ref="I3337:L3337"/>
    <mergeCell ref="A3334:A3335"/>
    <mergeCell ref="I3334:I3335"/>
    <mergeCell ref="J3334:J3335"/>
    <mergeCell ref="K3334:K3335"/>
    <mergeCell ref="S3334:S3335"/>
    <mergeCell ref="T3334:T3335"/>
    <mergeCell ref="T3353:T3356"/>
    <mergeCell ref="Y3353:Y3355"/>
    <mergeCell ref="A3354:A3357"/>
    <mergeCell ref="K3354:K3355"/>
    <mergeCell ref="U3354:U3355"/>
    <mergeCell ref="A3358:A3359"/>
    <mergeCell ref="V3349:V3351"/>
    <mergeCell ref="W3349:W3351"/>
    <mergeCell ref="X3349:X3351"/>
    <mergeCell ref="Y3349:Y3351"/>
    <mergeCell ref="I3352:I3357"/>
    <mergeCell ref="S3352:S3357"/>
    <mergeCell ref="V3352:V3357"/>
    <mergeCell ref="W3352:W3357"/>
    <mergeCell ref="X3352:X3357"/>
    <mergeCell ref="J3353:J3356"/>
    <mergeCell ref="A3348:K3348"/>
    <mergeCell ref="L3348:U3348"/>
    <mergeCell ref="V3348:Y3348"/>
    <mergeCell ref="Z3348:Z3398"/>
    <mergeCell ref="I3349:I3351"/>
    <mergeCell ref="J3349:J3351"/>
    <mergeCell ref="K3349:K3351"/>
    <mergeCell ref="S3349:S3351"/>
    <mergeCell ref="T3349:T3351"/>
    <mergeCell ref="U3349:U3351"/>
    <mergeCell ref="D3340:S3340"/>
    <mergeCell ref="V3340:Y3340"/>
    <mergeCell ref="H3341:N3341"/>
    <mergeCell ref="V3341:Y3341"/>
    <mergeCell ref="J3342:M3342"/>
    <mergeCell ref="A3347:Y3347"/>
    <mergeCell ref="J3366:J3369"/>
    <mergeCell ref="T3366:T3369"/>
    <mergeCell ref="A3367:A3370"/>
    <mergeCell ref="K3367:K3368"/>
    <mergeCell ref="U3367:U3368"/>
    <mergeCell ref="V3367:Y3367"/>
    <mergeCell ref="V3368:V3370"/>
    <mergeCell ref="W3368:W3370"/>
    <mergeCell ref="X3368:X3370"/>
    <mergeCell ref="Y3369:Y3370"/>
    <mergeCell ref="V3362:X3362"/>
    <mergeCell ref="A3364:B3364"/>
    <mergeCell ref="V3364:Y3364"/>
    <mergeCell ref="A3365:B3365"/>
    <mergeCell ref="I3365:I3370"/>
    <mergeCell ref="S3365:S3370"/>
    <mergeCell ref="V3365:V3366"/>
    <mergeCell ref="W3365:W3366"/>
    <mergeCell ref="X3365:X3366"/>
    <mergeCell ref="Y3365:Y3366"/>
    <mergeCell ref="A3360:Y3360"/>
    <mergeCell ref="A3361:K3361"/>
    <mergeCell ref="L3361:U3361"/>
    <mergeCell ref="W3361:X3361"/>
    <mergeCell ref="I3362:I3364"/>
    <mergeCell ref="J3362:J3364"/>
    <mergeCell ref="K3362:K3364"/>
    <mergeCell ref="S3362:S3364"/>
    <mergeCell ref="T3362:T3364"/>
    <mergeCell ref="U3362:U3364"/>
    <mergeCell ref="X3358:Y3359"/>
    <mergeCell ref="I3358:I3359"/>
    <mergeCell ref="J3358:J3359"/>
    <mergeCell ref="K3358:K3359"/>
    <mergeCell ref="S3358:S3359"/>
    <mergeCell ref="T3358:T3359"/>
    <mergeCell ref="U3358:U3359"/>
    <mergeCell ref="V3358:V3359"/>
    <mergeCell ref="W3358:W3359"/>
    <mergeCell ref="A3380:A3383"/>
    <mergeCell ref="J3380:J3381"/>
    <mergeCell ref="K3380:K3381"/>
    <mergeCell ref="T3380:T3381"/>
    <mergeCell ref="U3380:U3381"/>
    <mergeCell ref="V3380:Y3380"/>
    <mergeCell ref="V3381:V3383"/>
    <mergeCell ref="W3381:W3383"/>
    <mergeCell ref="X3381:X3383"/>
    <mergeCell ref="Y3382:Y3383"/>
    <mergeCell ref="V3377:Y3377"/>
    <mergeCell ref="I3378:I3383"/>
    <mergeCell ref="S3378:S3383"/>
    <mergeCell ref="V3378:V3379"/>
    <mergeCell ref="W3378:W3379"/>
    <mergeCell ref="X3378:X3379"/>
    <mergeCell ref="Y3378:Y3379"/>
    <mergeCell ref="A3374:K3374"/>
    <mergeCell ref="L3374:U3374"/>
    <mergeCell ref="W3374:X3374"/>
    <mergeCell ref="I3375:I3377"/>
    <mergeCell ref="J3375:J3377"/>
    <mergeCell ref="K3375:K3377"/>
    <mergeCell ref="S3375:S3377"/>
    <mergeCell ref="T3375:T3377"/>
    <mergeCell ref="U3375:U3377"/>
    <mergeCell ref="V3375:X3375"/>
    <mergeCell ref="Y3371:Y3372"/>
    <mergeCell ref="A3373:Y3373"/>
    <mergeCell ref="A3371:A3372"/>
    <mergeCell ref="I3371:I3372"/>
    <mergeCell ref="J3371:J3372"/>
    <mergeCell ref="K3371:K3372"/>
    <mergeCell ref="S3371:S3372"/>
    <mergeCell ref="T3371:T3372"/>
    <mergeCell ref="U3371:U3372"/>
    <mergeCell ref="V3371:V3372"/>
    <mergeCell ref="W3371:W3372"/>
    <mergeCell ref="X3371:X3372"/>
    <mergeCell ref="J3393:J3394"/>
    <mergeCell ref="K3393:K3394"/>
    <mergeCell ref="T3393:T3394"/>
    <mergeCell ref="U3393:U3394"/>
    <mergeCell ref="V3393:Y3393"/>
    <mergeCell ref="V3394:V3396"/>
    <mergeCell ref="W3394:W3396"/>
    <mergeCell ref="X3394:X3396"/>
    <mergeCell ref="Y3395:Y3396"/>
    <mergeCell ref="A3390:B3390"/>
    <mergeCell ref="V3390:Y3390"/>
    <mergeCell ref="A3391:B3391"/>
    <mergeCell ref="I3391:I3396"/>
    <mergeCell ref="S3391:S3396"/>
    <mergeCell ref="V3391:V3392"/>
    <mergeCell ref="W3391:W3392"/>
    <mergeCell ref="X3391:X3392"/>
    <mergeCell ref="Y3391:Y3392"/>
    <mergeCell ref="A3393:A3396"/>
    <mergeCell ref="A3387:K3387"/>
    <mergeCell ref="L3387:U3387"/>
    <mergeCell ref="W3387:X3387"/>
    <mergeCell ref="I3388:I3390"/>
    <mergeCell ref="J3388:J3390"/>
    <mergeCell ref="K3388:K3390"/>
    <mergeCell ref="S3388:S3390"/>
    <mergeCell ref="T3388:T3390"/>
    <mergeCell ref="U3388:U3390"/>
    <mergeCell ref="V3388:X3388"/>
    <mergeCell ref="Y3384:Y3385"/>
    <mergeCell ref="A3386:Y3386"/>
    <mergeCell ref="A3384:A3385"/>
    <mergeCell ref="I3384:I3385"/>
    <mergeCell ref="J3384:J3385"/>
    <mergeCell ref="K3384:K3385"/>
    <mergeCell ref="S3384:S3385"/>
    <mergeCell ref="T3384:T3385"/>
    <mergeCell ref="U3384:U3385"/>
    <mergeCell ref="V3384:V3385"/>
    <mergeCell ref="W3384:W3385"/>
    <mergeCell ref="X3384:X3385"/>
    <mergeCell ref="V3401:W3402"/>
    <mergeCell ref="A3402:B3402"/>
    <mergeCell ref="C3402:D3402"/>
    <mergeCell ref="E3402:F3402"/>
    <mergeCell ref="G3402:H3402"/>
    <mergeCell ref="I3402:L3402"/>
    <mergeCell ref="M3400:N3402"/>
    <mergeCell ref="O3400:P3400"/>
    <mergeCell ref="R3400:U3400"/>
    <mergeCell ref="V3400:W3400"/>
    <mergeCell ref="C3401:D3401"/>
    <mergeCell ref="E3401:F3401"/>
    <mergeCell ref="G3401:H3401"/>
    <mergeCell ref="I3401:L3401"/>
    <mergeCell ref="O3401:P3402"/>
    <mergeCell ref="R3401:U3402"/>
    <mergeCell ref="Q3401:Q3402"/>
    <mergeCell ref="U3397:U3398"/>
    <mergeCell ref="V3397:V3398"/>
    <mergeCell ref="W3397:W3398"/>
    <mergeCell ref="X3397:X3398"/>
    <mergeCell ref="Y3397:Y3398"/>
    <mergeCell ref="A3400:B3401"/>
    <mergeCell ref="C3400:D3400"/>
    <mergeCell ref="E3400:F3400"/>
    <mergeCell ref="G3400:H3400"/>
    <mergeCell ref="I3400:L3400"/>
    <mergeCell ref="A3397:A3398"/>
    <mergeCell ref="I3397:I3398"/>
    <mergeCell ref="J3397:J3398"/>
    <mergeCell ref="K3397:K3398"/>
    <mergeCell ref="S3397:S3398"/>
    <mergeCell ref="T3397:T3398"/>
    <mergeCell ref="T3416:T3419"/>
    <mergeCell ref="Y3416:Y3418"/>
    <mergeCell ref="A3417:A3420"/>
    <mergeCell ref="K3417:K3418"/>
    <mergeCell ref="U3417:U3418"/>
    <mergeCell ref="A3421:A3422"/>
    <mergeCell ref="V3412:V3414"/>
    <mergeCell ref="W3412:W3414"/>
    <mergeCell ref="X3412:X3414"/>
    <mergeCell ref="Y3412:Y3414"/>
    <mergeCell ref="I3415:I3420"/>
    <mergeCell ref="S3415:S3420"/>
    <mergeCell ref="V3415:V3420"/>
    <mergeCell ref="W3415:W3420"/>
    <mergeCell ref="X3415:X3420"/>
    <mergeCell ref="J3416:J3419"/>
    <mergeCell ref="A3411:K3411"/>
    <mergeCell ref="L3411:U3411"/>
    <mergeCell ref="V3411:Y3411"/>
    <mergeCell ref="Z3411:Z3461"/>
    <mergeCell ref="I3412:I3414"/>
    <mergeCell ref="J3412:J3414"/>
    <mergeCell ref="K3412:K3414"/>
    <mergeCell ref="S3412:S3414"/>
    <mergeCell ref="T3412:T3414"/>
    <mergeCell ref="U3412:U3414"/>
    <mergeCell ref="D3403:S3403"/>
    <mergeCell ref="V3403:Y3403"/>
    <mergeCell ref="H3404:N3404"/>
    <mergeCell ref="V3404:Y3404"/>
    <mergeCell ref="J3405:M3405"/>
    <mergeCell ref="A3410:Y3410"/>
    <mergeCell ref="J3429:J3432"/>
    <mergeCell ref="T3429:T3432"/>
    <mergeCell ref="A3430:A3433"/>
    <mergeCell ref="K3430:K3431"/>
    <mergeCell ref="U3430:U3431"/>
    <mergeCell ref="V3430:Y3430"/>
    <mergeCell ref="V3431:V3433"/>
    <mergeCell ref="W3431:W3433"/>
    <mergeCell ref="X3431:X3433"/>
    <mergeCell ref="Y3432:Y3433"/>
    <mergeCell ref="V3425:X3425"/>
    <mergeCell ref="A3427:B3427"/>
    <mergeCell ref="V3427:Y3427"/>
    <mergeCell ref="A3428:B3428"/>
    <mergeCell ref="I3428:I3433"/>
    <mergeCell ref="S3428:S3433"/>
    <mergeCell ref="V3428:V3429"/>
    <mergeCell ref="W3428:W3429"/>
    <mergeCell ref="X3428:X3429"/>
    <mergeCell ref="Y3428:Y3429"/>
    <mergeCell ref="A3423:Y3423"/>
    <mergeCell ref="A3424:K3424"/>
    <mergeCell ref="L3424:U3424"/>
    <mergeCell ref="W3424:X3424"/>
    <mergeCell ref="I3425:I3427"/>
    <mergeCell ref="J3425:J3427"/>
    <mergeCell ref="K3425:K3427"/>
    <mergeCell ref="S3425:S3427"/>
    <mergeCell ref="T3425:T3427"/>
    <mergeCell ref="U3425:U3427"/>
    <mergeCell ref="X3421:Y3422"/>
    <mergeCell ref="I3421:I3422"/>
    <mergeCell ref="J3421:J3422"/>
    <mergeCell ref="K3421:K3422"/>
    <mergeCell ref="S3421:S3422"/>
    <mergeCell ref="T3421:T3422"/>
    <mergeCell ref="U3421:U3422"/>
    <mergeCell ref="V3421:V3422"/>
    <mergeCell ref="W3421:W3422"/>
    <mergeCell ref="A3443:A3446"/>
    <mergeCell ref="J3443:J3444"/>
    <mergeCell ref="K3443:K3444"/>
    <mergeCell ref="T3443:T3444"/>
    <mergeCell ref="U3443:U3444"/>
    <mergeCell ref="V3443:Y3443"/>
    <mergeCell ref="V3444:V3446"/>
    <mergeCell ref="W3444:W3446"/>
    <mergeCell ref="X3444:X3446"/>
    <mergeCell ref="Y3445:Y3446"/>
    <mergeCell ref="V3440:Y3440"/>
    <mergeCell ref="I3441:I3446"/>
    <mergeCell ref="S3441:S3446"/>
    <mergeCell ref="V3441:V3442"/>
    <mergeCell ref="W3441:W3442"/>
    <mergeCell ref="X3441:X3442"/>
    <mergeCell ref="Y3441:Y3442"/>
    <mergeCell ref="A3437:K3437"/>
    <mergeCell ref="L3437:U3437"/>
    <mergeCell ref="W3437:X3437"/>
    <mergeCell ref="I3438:I3440"/>
    <mergeCell ref="J3438:J3440"/>
    <mergeCell ref="K3438:K3440"/>
    <mergeCell ref="S3438:S3440"/>
    <mergeCell ref="T3438:T3440"/>
    <mergeCell ref="U3438:U3440"/>
    <mergeCell ref="V3438:X3438"/>
    <mergeCell ref="Y3434:Y3435"/>
    <mergeCell ref="A3436:Y3436"/>
    <mergeCell ref="A3434:A3435"/>
    <mergeCell ref="I3434:I3435"/>
    <mergeCell ref="J3434:J3435"/>
    <mergeCell ref="K3434:K3435"/>
    <mergeCell ref="S3434:S3435"/>
    <mergeCell ref="T3434:T3435"/>
    <mergeCell ref="U3434:U3435"/>
    <mergeCell ref="V3434:V3435"/>
    <mergeCell ref="W3434:W3435"/>
    <mergeCell ref="X3434:X3435"/>
    <mergeCell ref="J3456:J3457"/>
    <mergeCell ref="K3456:K3457"/>
    <mergeCell ref="T3456:T3457"/>
    <mergeCell ref="U3456:U3457"/>
    <mergeCell ref="V3456:Y3456"/>
    <mergeCell ref="V3457:V3459"/>
    <mergeCell ref="W3457:W3459"/>
    <mergeCell ref="X3457:X3459"/>
    <mergeCell ref="Y3458:Y3459"/>
    <mergeCell ref="A3453:B3453"/>
    <mergeCell ref="V3453:Y3453"/>
    <mergeCell ref="A3454:B3454"/>
    <mergeCell ref="I3454:I3459"/>
    <mergeCell ref="S3454:S3459"/>
    <mergeCell ref="V3454:V3455"/>
    <mergeCell ref="W3454:W3455"/>
    <mergeCell ref="X3454:X3455"/>
    <mergeCell ref="Y3454:Y3455"/>
    <mergeCell ref="A3456:A3459"/>
    <mergeCell ref="A3450:K3450"/>
    <mergeCell ref="L3450:U3450"/>
    <mergeCell ref="W3450:X3450"/>
    <mergeCell ref="I3451:I3453"/>
    <mergeCell ref="J3451:J3453"/>
    <mergeCell ref="K3451:K3453"/>
    <mergeCell ref="S3451:S3453"/>
    <mergeCell ref="T3451:T3453"/>
    <mergeCell ref="U3451:U3453"/>
    <mergeCell ref="V3451:X3451"/>
    <mergeCell ref="Y3447:Y3448"/>
    <mergeCell ref="A3449:Y3449"/>
    <mergeCell ref="A3447:A3448"/>
    <mergeCell ref="I3447:I3448"/>
    <mergeCell ref="J3447:J3448"/>
    <mergeCell ref="K3447:K3448"/>
    <mergeCell ref="S3447:S3448"/>
    <mergeCell ref="T3447:T3448"/>
    <mergeCell ref="U3447:U3448"/>
    <mergeCell ref="V3447:V3448"/>
    <mergeCell ref="W3447:W3448"/>
    <mergeCell ref="X3447:X3448"/>
    <mergeCell ref="V3464:W3465"/>
    <mergeCell ref="A3465:B3465"/>
    <mergeCell ref="C3465:D3465"/>
    <mergeCell ref="E3465:F3465"/>
    <mergeCell ref="G3465:H3465"/>
    <mergeCell ref="I3465:L3465"/>
    <mergeCell ref="M3463:N3465"/>
    <mergeCell ref="O3463:P3463"/>
    <mergeCell ref="R3463:U3463"/>
    <mergeCell ref="V3463:W3463"/>
    <mergeCell ref="C3464:D3464"/>
    <mergeCell ref="E3464:F3464"/>
    <mergeCell ref="G3464:H3464"/>
    <mergeCell ref="I3464:L3464"/>
    <mergeCell ref="O3464:P3465"/>
    <mergeCell ref="R3464:U3465"/>
    <mergeCell ref="Q3464:Q3465"/>
    <mergeCell ref="U3460:U3461"/>
    <mergeCell ref="V3460:V3461"/>
    <mergeCell ref="W3460:W3461"/>
    <mergeCell ref="X3460:X3461"/>
    <mergeCell ref="Y3460:Y3461"/>
    <mergeCell ref="A3463:B3464"/>
    <mergeCell ref="C3463:D3463"/>
    <mergeCell ref="E3463:F3463"/>
    <mergeCell ref="G3463:H3463"/>
    <mergeCell ref="I3463:L3463"/>
    <mergeCell ref="A3460:A3461"/>
    <mergeCell ref="I3460:I3461"/>
    <mergeCell ref="J3460:J3461"/>
    <mergeCell ref="K3460:K3461"/>
    <mergeCell ref="S3460:S3461"/>
    <mergeCell ref="T3460:T3461"/>
    <mergeCell ref="T3479:T3482"/>
    <mergeCell ref="Y3479:Y3481"/>
    <mergeCell ref="A3480:A3483"/>
    <mergeCell ref="K3480:K3481"/>
    <mergeCell ref="U3480:U3481"/>
    <mergeCell ref="A3484:A3485"/>
    <mergeCell ref="V3475:V3477"/>
    <mergeCell ref="W3475:W3477"/>
    <mergeCell ref="X3475:X3477"/>
    <mergeCell ref="Y3475:Y3477"/>
    <mergeCell ref="I3478:I3483"/>
    <mergeCell ref="S3478:S3483"/>
    <mergeCell ref="V3478:V3483"/>
    <mergeCell ref="W3478:W3483"/>
    <mergeCell ref="X3478:X3483"/>
    <mergeCell ref="J3479:J3482"/>
    <mergeCell ref="A3474:K3474"/>
    <mergeCell ref="L3474:U3474"/>
    <mergeCell ref="V3474:Y3474"/>
    <mergeCell ref="Z3474:Z3524"/>
    <mergeCell ref="I3475:I3477"/>
    <mergeCell ref="J3475:J3477"/>
    <mergeCell ref="K3475:K3477"/>
    <mergeCell ref="S3475:S3477"/>
    <mergeCell ref="T3475:T3477"/>
    <mergeCell ref="U3475:U3477"/>
    <mergeCell ref="D3466:S3466"/>
    <mergeCell ref="V3466:Y3466"/>
    <mergeCell ref="H3467:N3467"/>
    <mergeCell ref="V3467:Y3467"/>
    <mergeCell ref="J3468:M3468"/>
    <mergeCell ref="A3473:Y3473"/>
    <mergeCell ref="J3492:J3495"/>
    <mergeCell ref="T3492:T3495"/>
    <mergeCell ref="A3493:A3496"/>
    <mergeCell ref="K3493:K3494"/>
    <mergeCell ref="U3493:U3494"/>
    <mergeCell ref="V3493:Y3493"/>
    <mergeCell ref="V3494:V3496"/>
    <mergeCell ref="W3494:W3496"/>
    <mergeCell ref="X3494:X3496"/>
    <mergeCell ref="Y3495:Y3496"/>
    <mergeCell ref="V3488:X3488"/>
    <mergeCell ref="A3490:B3490"/>
    <mergeCell ref="V3490:Y3490"/>
    <mergeCell ref="A3491:B3491"/>
    <mergeCell ref="I3491:I3496"/>
    <mergeCell ref="S3491:S3496"/>
    <mergeCell ref="V3491:V3492"/>
    <mergeCell ref="W3491:W3492"/>
    <mergeCell ref="X3491:X3492"/>
    <mergeCell ref="Y3491:Y3492"/>
    <mergeCell ref="A3486:Y3486"/>
    <mergeCell ref="A3487:K3487"/>
    <mergeCell ref="L3487:U3487"/>
    <mergeCell ref="W3487:X3487"/>
    <mergeCell ref="I3488:I3490"/>
    <mergeCell ref="J3488:J3490"/>
    <mergeCell ref="K3488:K3490"/>
    <mergeCell ref="S3488:S3490"/>
    <mergeCell ref="T3488:T3490"/>
    <mergeCell ref="U3488:U3490"/>
    <mergeCell ref="X3484:Y3485"/>
    <mergeCell ref="I3484:I3485"/>
    <mergeCell ref="J3484:J3485"/>
    <mergeCell ref="K3484:K3485"/>
    <mergeCell ref="S3484:S3485"/>
    <mergeCell ref="T3484:T3485"/>
    <mergeCell ref="U3484:U3485"/>
    <mergeCell ref="V3484:V3485"/>
    <mergeCell ref="W3484:W3485"/>
    <mergeCell ref="A3506:A3509"/>
    <mergeCell ref="J3506:J3507"/>
    <mergeCell ref="K3506:K3507"/>
    <mergeCell ref="T3506:T3507"/>
    <mergeCell ref="U3506:U3507"/>
    <mergeCell ref="V3506:Y3506"/>
    <mergeCell ref="V3507:V3509"/>
    <mergeCell ref="W3507:W3509"/>
    <mergeCell ref="X3507:X3509"/>
    <mergeCell ref="Y3508:Y3509"/>
    <mergeCell ref="V3503:Y3503"/>
    <mergeCell ref="I3504:I3509"/>
    <mergeCell ref="S3504:S3509"/>
    <mergeCell ref="V3504:V3505"/>
    <mergeCell ref="W3504:W3505"/>
    <mergeCell ref="X3504:X3505"/>
    <mergeCell ref="Y3504:Y3505"/>
    <mergeCell ref="A3500:K3500"/>
    <mergeCell ref="L3500:U3500"/>
    <mergeCell ref="W3500:X3500"/>
    <mergeCell ref="I3501:I3503"/>
    <mergeCell ref="J3501:J3503"/>
    <mergeCell ref="K3501:K3503"/>
    <mergeCell ref="S3501:S3503"/>
    <mergeCell ref="T3501:T3503"/>
    <mergeCell ref="U3501:U3503"/>
    <mergeCell ref="V3501:X3501"/>
    <mergeCell ref="Y3497:Y3498"/>
    <mergeCell ref="A3499:Y3499"/>
    <mergeCell ref="A3497:A3498"/>
    <mergeCell ref="I3497:I3498"/>
    <mergeCell ref="J3497:J3498"/>
    <mergeCell ref="K3497:K3498"/>
    <mergeCell ref="S3497:S3498"/>
    <mergeCell ref="T3497:T3498"/>
    <mergeCell ref="U3497:U3498"/>
    <mergeCell ref="V3497:V3498"/>
    <mergeCell ref="W3497:W3498"/>
    <mergeCell ref="X3497:X3498"/>
    <mergeCell ref="J3519:J3520"/>
    <mergeCell ref="K3519:K3520"/>
    <mergeCell ref="T3519:T3520"/>
    <mergeCell ref="U3519:U3520"/>
    <mergeCell ref="V3519:Y3519"/>
    <mergeCell ref="V3520:V3522"/>
    <mergeCell ref="W3520:W3522"/>
    <mergeCell ref="X3520:X3522"/>
    <mergeCell ref="Y3521:Y3522"/>
    <mergeCell ref="A3516:B3516"/>
    <mergeCell ref="V3516:Y3516"/>
    <mergeCell ref="A3517:B3517"/>
    <mergeCell ref="I3517:I3522"/>
    <mergeCell ref="S3517:S3522"/>
    <mergeCell ref="V3517:V3518"/>
    <mergeCell ref="W3517:W3518"/>
    <mergeCell ref="X3517:X3518"/>
    <mergeCell ref="Y3517:Y3518"/>
    <mergeCell ref="A3519:A3522"/>
    <mergeCell ref="A3513:K3513"/>
    <mergeCell ref="L3513:U3513"/>
    <mergeCell ref="W3513:X3513"/>
    <mergeCell ref="I3514:I3516"/>
    <mergeCell ref="J3514:J3516"/>
    <mergeCell ref="K3514:K3516"/>
    <mergeCell ref="S3514:S3516"/>
    <mergeCell ref="T3514:T3516"/>
    <mergeCell ref="U3514:U3516"/>
    <mergeCell ref="V3514:X3514"/>
    <mergeCell ref="Y3510:Y3511"/>
    <mergeCell ref="A3512:Y3512"/>
    <mergeCell ref="A3510:A3511"/>
    <mergeCell ref="I3510:I3511"/>
    <mergeCell ref="J3510:J3511"/>
    <mergeCell ref="K3510:K3511"/>
    <mergeCell ref="S3510:S3511"/>
    <mergeCell ref="T3510:T3511"/>
    <mergeCell ref="U3510:U3511"/>
    <mergeCell ref="V3510:V3511"/>
    <mergeCell ref="W3510:W3511"/>
    <mergeCell ref="X3510:X3511"/>
    <mergeCell ref="V3527:W3528"/>
    <mergeCell ref="A3528:B3528"/>
    <mergeCell ref="C3528:D3528"/>
    <mergeCell ref="E3528:F3528"/>
    <mergeCell ref="G3528:H3528"/>
    <mergeCell ref="I3528:L3528"/>
    <mergeCell ref="M3526:N3528"/>
    <mergeCell ref="O3526:P3526"/>
    <mergeCell ref="R3526:U3526"/>
    <mergeCell ref="V3526:W3526"/>
    <mergeCell ref="C3527:D3527"/>
    <mergeCell ref="E3527:F3527"/>
    <mergeCell ref="G3527:H3527"/>
    <mergeCell ref="I3527:L3527"/>
    <mergeCell ref="O3527:P3528"/>
    <mergeCell ref="R3527:U3528"/>
    <mergeCell ref="Q3527:Q3528"/>
    <mergeCell ref="U3523:U3524"/>
    <mergeCell ref="V3523:V3524"/>
    <mergeCell ref="W3523:W3524"/>
    <mergeCell ref="X3523:X3524"/>
    <mergeCell ref="Y3523:Y3524"/>
    <mergeCell ref="A3526:B3527"/>
    <mergeCell ref="C3526:D3526"/>
    <mergeCell ref="E3526:F3526"/>
    <mergeCell ref="G3526:H3526"/>
    <mergeCell ref="I3526:L3526"/>
    <mergeCell ref="A3523:A3524"/>
    <mergeCell ref="I3523:I3524"/>
    <mergeCell ref="J3523:J3524"/>
    <mergeCell ref="K3523:K3524"/>
    <mergeCell ref="S3523:S3524"/>
    <mergeCell ref="T3523:T3524"/>
    <mergeCell ref="T3542:T3545"/>
    <mergeCell ref="Y3542:Y3544"/>
    <mergeCell ref="A3543:A3546"/>
    <mergeCell ref="K3543:K3544"/>
    <mergeCell ref="U3543:U3544"/>
    <mergeCell ref="A3547:A3548"/>
    <mergeCell ref="V3538:V3540"/>
    <mergeCell ref="W3538:W3540"/>
    <mergeCell ref="X3538:X3540"/>
    <mergeCell ref="Y3538:Y3540"/>
    <mergeCell ref="I3541:I3546"/>
    <mergeCell ref="S3541:S3546"/>
    <mergeCell ref="V3541:V3546"/>
    <mergeCell ref="W3541:W3546"/>
    <mergeCell ref="X3541:X3546"/>
    <mergeCell ref="J3542:J3545"/>
    <mergeCell ref="A3537:K3537"/>
    <mergeCell ref="L3537:U3537"/>
    <mergeCell ref="V3537:Y3537"/>
    <mergeCell ref="Z3537:Z3587"/>
    <mergeCell ref="I3538:I3540"/>
    <mergeCell ref="J3538:J3540"/>
    <mergeCell ref="K3538:K3540"/>
    <mergeCell ref="S3538:S3540"/>
    <mergeCell ref="T3538:T3540"/>
    <mergeCell ref="U3538:U3540"/>
    <mergeCell ref="D3529:S3529"/>
    <mergeCell ref="V3529:Y3529"/>
    <mergeCell ref="H3530:N3530"/>
    <mergeCell ref="V3530:Y3530"/>
    <mergeCell ref="J3531:M3531"/>
    <mergeCell ref="A3536:Y3536"/>
    <mergeCell ref="J3555:J3558"/>
    <mergeCell ref="T3555:T3558"/>
    <mergeCell ref="A3556:A3559"/>
    <mergeCell ref="K3556:K3557"/>
    <mergeCell ref="U3556:U3557"/>
    <mergeCell ref="V3556:Y3556"/>
    <mergeCell ref="V3557:V3559"/>
    <mergeCell ref="W3557:W3559"/>
    <mergeCell ref="X3557:X3559"/>
    <mergeCell ref="Y3558:Y3559"/>
    <mergeCell ref="V3551:X3551"/>
    <mergeCell ref="A3553:B3553"/>
    <mergeCell ref="V3553:Y3553"/>
    <mergeCell ref="A3554:B3554"/>
    <mergeCell ref="I3554:I3559"/>
    <mergeCell ref="S3554:S3559"/>
    <mergeCell ref="V3554:V3555"/>
    <mergeCell ref="W3554:W3555"/>
    <mergeCell ref="X3554:X3555"/>
    <mergeCell ref="Y3554:Y3555"/>
    <mergeCell ref="A3549:Y3549"/>
    <mergeCell ref="A3550:K3550"/>
    <mergeCell ref="L3550:U3550"/>
    <mergeCell ref="W3550:X3550"/>
    <mergeCell ref="I3551:I3553"/>
    <mergeCell ref="J3551:J3553"/>
    <mergeCell ref="K3551:K3553"/>
    <mergeCell ref="S3551:S3553"/>
    <mergeCell ref="T3551:T3553"/>
    <mergeCell ref="U3551:U3553"/>
    <mergeCell ref="X3547:Y3548"/>
    <mergeCell ref="I3547:I3548"/>
    <mergeCell ref="J3547:J3548"/>
    <mergeCell ref="K3547:K3548"/>
    <mergeCell ref="S3547:S3548"/>
    <mergeCell ref="T3547:T3548"/>
    <mergeCell ref="U3547:U3548"/>
    <mergeCell ref="V3547:V3548"/>
    <mergeCell ref="W3547:W3548"/>
    <mergeCell ref="A3569:A3572"/>
    <mergeCell ref="J3569:J3570"/>
    <mergeCell ref="K3569:K3570"/>
    <mergeCell ref="T3569:T3570"/>
    <mergeCell ref="U3569:U3570"/>
    <mergeCell ref="V3569:Y3569"/>
    <mergeCell ref="V3570:V3572"/>
    <mergeCell ref="W3570:W3572"/>
    <mergeCell ref="X3570:X3572"/>
    <mergeCell ref="Y3571:Y3572"/>
    <mergeCell ref="V3566:Y3566"/>
    <mergeCell ref="I3567:I3572"/>
    <mergeCell ref="S3567:S3572"/>
    <mergeCell ref="V3567:V3568"/>
    <mergeCell ref="W3567:W3568"/>
    <mergeCell ref="X3567:X3568"/>
    <mergeCell ref="Y3567:Y3568"/>
    <mergeCell ref="A3563:K3563"/>
    <mergeCell ref="L3563:U3563"/>
    <mergeCell ref="W3563:X3563"/>
    <mergeCell ref="I3564:I3566"/>
    <mergeCell ref="J3564:J3566"/>
    <mergeCell ref="K3564:K3566"/>
    <mergeCell ref="S3564:S3566"/>
    <mergeCell ref="T3564:T3566"/>
    <mergeCell ref="U3564:U3566"/>
    <mergeCell ref="V3564:X3564"/>
    <mergeCell ref="Y3560:Y3561"/>
    <mergeCell ref="A3562:Y3562"/>
    <mergeCell ref="A3560:A3561"/>
    <mergeCell ref="I3560:I3561"/>
    <mergeCell ref="J3560:J3561"/>
    <mergeCell ref="K3560:K3561"/>
    <mergeCell ref="S3560:S3561"/>
    <mergeCell ref="T3560:T3561"/>
    <mergeCell ref="U3560:U3561"/>
    <mergeCell ref="V3560:V3561"/>
    <mergeCell ref="W3560:W3561"/>
    <mergeCell ref="X3560:X3561"/>
    <mergeCell ref="J3582:J3583"/>
    <mergeCell ref="K3582:K3583"/>
    <mergeCell ref="T3582:T3583"/>
    <mergeCell ref="U3582:U3583"/>
    <mergeCell ref="V3582:Y3582"/>
    <mergeCell ref="V3583:V3585"/>
    <mergeCell ref="W3583:W3585"/>
    <mergeCell ref="X3583:X3585"/>
    <mergeCell ref="Y3584:Y3585"/>
    <mergeCell ref="A3579:B3579"/>
    <mergeCell ref="V3579:Y3579"/>
    <mergeCell ref="A3580:B3580"/>
    <mergeCell ref="I3580:I3585"/>
    <mergeCell ref="S3580:S3585"/>
    <mergeCell ref="V3580:V3581"/>
    <mergeCell ref="W3580:W3581"/>
    <mergeCell ref="X3580:X3581"/>
    <mergeCell ref="Y3580:Y3581"/>
    <mergeCell ref="A3582:A3585"/>
    <mergeCell ref="A3576:K3576"/>
    <mergeCell ref="L3576:U3576"/>
    <mergeCell ref="W3576:X3576"/>
    <mergeCell ref="I3577:I3579"/>
    <mergeCell ref="J3577:J3579"/>
    <mergeCell ref="K3577:K3579"/>
    <mergeCell ref="S3577:S3579"/>
    <mergeCell ref="T3577:T3579"/>
    <mergeCell ref="U3577:U3579"/>
    <mergeCell ref="V3577:X3577"/>
    <mergeCell ref="Y3573:Y3574"/>
    <mergeCell ref="A3575:Y3575"/>
    <mergeCell ref="A3573:A3574"/>
    <mergeCell ref="I3573:I3574"/>
    <mergeCell ref="J3573:J3574"/>
    <mergeCell ref="K3573:K3574"/>
    <mergeCell ref="S3573:S3574"/>
    <mergeCell ref="T3573:T3574"/>
    <mergeCell ref="U3573:U3574"/>
    <mergeCell ref="V3573:V3574"/>
    <mergeCell ref="W3573:W3574"/>
    <mergeCell ref="X3573:X3574"/>
    <mergeCell ref="V3590:W3591"/>
    <mergeCell ref="A3591:B3591"/>
    <mergeCell ref="C3591:D3591"/>
    <mergeCell ref="E3591:F3591"/>
    <mergeCell ref="G3591:H3591"/>
    <mergeCell ref="I3591:L3591"/>
    <mergeCell ref="M3589:N3591"/>
    <mergeCell ref="O3589:P3589"/>
    <mergeCell ref="R3589:U3589"/>
    <mergeCell ref="V3589:W3589"/>
    <mergeCell ref="C3590:D3590"/>
    <mergeCell ref="E3590:F3590"/>
    <mergeCell ref="G3590:H3590"/>
    <mergeCell ref="I3590:L3590"/>
    <mergeCell ref="O3590:P3591"/>
    <mergeCell ref="R3590:U3591"/>
    <mergeCell ref="Q3590:Q3591"/>
    <mergeCell ref="U3586:U3587"/>
    <mergeCell ref="V3586:V3587"/>
    <mergeCell ref="W3586:W3587"/>
    <mergeCell ref="X3586:X3587"/>
    <mergeCell ref="Y3586:Y3587"/>
    <mergeCell ref="A3589:B3590"/>
    <mergeCell ref="C3589:D3589"/>
    <mergeCell ref="E3589:F3589"/>
    <mergeCell ref="G3589:H3589"/>
    <mergeCell ref="I3589:L3589"/>
    <mergeCell ref="A3586:A3587"/>
    <mergeCell ref="I3586:I3587"/>
    <mergeCell ref="J3586:J3587"/>
    <mergeCell ref="K3586:K3587"/>
    <mergeCell ref="S3586:S3587"/>
    <mergeCell ref="T3586:T3587"/>
    <mergeCell ref="T3605:T3608"/>
    <mergeCell ref="Y3605:Y3607"/>
    <mergeCell ref="A3606:A3609"/>
    <mergeCell ref="K3606:K3607"/>
    <mergeCell ref="U3606:U3607"/>
    <mergeCell ref="A3610:A3611"/>
    <mergeCell ref="V3601:V3603"/>
    <mergeCell ref="W3601:W3603"/>
    <mergeCell ref="X3601:X3603"/>
    <mergeCell ref="Y3601:Y3603"/>
    <mergeCell ref="I3604:I3609"/>
    <mergeCell ref="S3604:S3609"/>
    <mergeCell ref="V3604:V3609"/>
    <mergeCell ref="W3604:W3609"/>
    <mergeCell ref="X3604:X3609"/>
    <mergeCell ref="J3605:J3608"/>
    <mergeCell ref="A3600:K3600"/>
    <mergeCell ref="L3600:U3600"/>
    <mergeCell ref="V3600:Y3600"/>
    <mergeCell ref="Z3600:Z3650"/>
    <mergeCell ref="I3601:I3603"/>
    <mergeCell ref="J3601:J3603"/>
    <mergeCell ref="K3601:K3603"/>
    <mergeCell ref="S3601:S3603"/>
    <mergeCell ref="T3601:T3603"/>
    <mergeCell ref="U3601:U3603"/>
    <mergeCell ref="D3592:S3592"/>
    <mergeCell ref="V3592:Y3592"/>
    <mergeCell ref="H3593:N3593"/>
    <mergeCell ref="V3593:Y3593"/>
    <mergeCell ref="J3594:M3594"/>
    <mergeCell ref="A3599:Y3599"/>
    <mergeCell ref="J3618:J3621"/>
    <mergeCell ref="T3618:T3621"/>
    <mergeCell ref="A3619:A3622"/>
    <mergeCell ref="K3619:K3620"/>
    <mergeCell ref="U3619:U3620"/>
    <mergeCell ref="V3619:Y3619"/>
    <mergeCell ref="V3620:V3622"/>
    <mergeCell ref="W3620:W3622"/>
    <mergeCell ref="X3620:X3622"/>
    <mergeCell ref="Y3621:Y3622"/>
    <mergeCell ref="V3614:X3614"/>
    <mergeCell ref="A3616:B3616"/>
    <mergeCell ref="V3616:Y3616"/>
    <mergeCell ref="A3617:B3617"/>
    <mergeCell ref="I3617:I3622"/>
    <mergeCell ref="S3617:S3622"/>
    <mergeCell ref="V3617:V3618"/>
    <mergeCell ref="W3617:W3618"/>
    <mergeCell ref="X3617:X3618"/>
    <mergeCell ref="Y3617:Y3618"/>
    <mergeCell ref="A3612:Y3612"/>
    <mergeCell ref="A3613:K3613"/>
    <mergeCell ref="L3613:U3613"/>
    <mergeCell ref="W3613:X3613"/>
    <mergeCell ref="I3614:I3616"/>
    <mergeCell ref="J3614:J3616"/>
    <mergeCell ref="K3614:K3616"/>
    <mergeCell ref="S3614:S3616"/>
    <mergeCell ref="T3614:T3616"/>
    <mergeCell ref="U3614:U3616"/>
    <mergeCell ref="X3610:Y3611"/>
    <mergeCell ref="I3610:I3611"/>
    <mergeCell ref="J3610:J3611"/>
    <mergeCell ref="K3610:K3611"/>
    <mergeCell ref="S3610:S3611"/>
    <mergeCell ref="T3610:T3611"/>
    <mergeCell ref="U3610:U3611"/>
    <mergeCell ref="V3610:V3611"/>
    <mergeCell ref="W3610:W3611"/>
    <mergeCell ref="A3632:A3635"/>
    <mergeCell ref="J3632:J3633"/>
    <mergeCell ref="K3632:K3633"/>
    <mergeCell ref="T3632:T3633"/>
    <mergeCell ref="U3632:U3633"/>
    <mergeCell ref="V3632:Y3632"/>
    <mergeCell ref="V3633:V3635"/>
    <mergeCell ref="W3633:W3635"/>
    <mergeCell ref="X3633:X3635"/>
    <mergeCell ref="Y3634:Y3635"/>
    <mergeCell ref="V3629:Y3629"/>
    <mergeCell ref="I3630:I3635"/>
    <mergeCell ref="S3630:S3635"/>
    <mergeCell ref="V3630:V3631"/>
    <mergeCell ref="W3630:W3631"/>
    <mergeCell ref="X3630:X3631"/>
    <mergeCell ref="Y3630:Y3631"/>
    <mergeCell ref="A3626:K3626"/>
    <mergeCell ref="L3626:U3626"/>
    <mergeCell ref="W3626:X3626"/>
    <mergeCell ref="I3627:I3629"/>
    <mergeCell ref="J3627:J3629"/>
    <mergeCell ref="K3627:K3629"/>
    <mergeCell ref="S3627:S3629"/>
    <mergeCell ref="T3627:T3629"/>
    <mergeCell ref="U3627:U3629"/>
    <mergeCell ref="V3627:X3627"/>
    <mergeCell ref="Y3623:Y3624"/>
    <mergeCell ref="A3625:Y3625"/>
    <mergeCell ref="A3623:A3624"/>
    <mergeCell ref="I3623:I3624"/>
    <mergeCell ref="J3623:J3624"/>
    <mergeCell ref="K3623:K3624"/>
    <mergeCell ref="S3623:S3624"/>
    <mergeCell ref="T3623:T3624"/>
    <mergeCell ref="U3623:U3624"/>
    <mergeCell ref="V3623:V3624"/>
    <mergeCell ref="W3623:W3624"/>
    <mergeCell ref="X3623:X3624"/>
    <mergeCell ref="J3645:J3646"/>
    <mergeCell ref="K3645:K3646"/>
    <mergeCell ref="T3645:T3646"/>
    <mergeCell ref="U3645:U3646"/>
    <mergeCell ref="V3645:Y3645"/>
    <mergeCell ref="V3646:V3648"/>
    <mergeCell ref="W3646:W3648"/>
    <mergeCell ref="X3646:X3648"/>
    <mergeCell ref="Y3647:Y3648"/>
    <mergeCell ref="A3642:B3642"/>
    <mergeCell ref="V3642:Y3642"/>
    <mergeCell ref="A3643:B3643"/>
    <mergeCell ref="I3643:I3648"/>
    <mergeCell ref="S3643:S3648"/>
    <mergeCell ref="V3643:V3644"/>
    <mergeCell ref="W3643:W3644"/>
    <mergeCell ref="X3643:X3644"/>
    <mergeCell ref="Y3643:Y3644"/>
    <mergeCell ref="A3645:A3648"/>
    <mergeCell ref="A3639:K3639"/>
    <mergeCell ref="L3639:U3639"/>
    <mergeCell ref="W3639:X3639"/>
    <mergeCell ref="I3640:I3642"/>
    <mergeCell ref="J3640:J3642"/>
    <mergeCell ref="K3640:K3642"/>
    <mergeCell ref="S3640:S3642"/>
    <mergeCell ref="T3640:T3642"/>
    <mergeCell ref="U3640:U3642"/>
    <mergeCell ref="V3640:X3640"/>
    <mergeCell ref="Y3636:Y3637"/>
    <mergeCell ref="A3638:Y3638"/>
    <mergeCell ref="A3636:A3637"/>
    <mergeCell ref="I3636:I3637"/>
    <mergeCell ref="J3636:J3637"/>
    <mergeCell ref="K3636:K3637"/>
    <mergeCell ref="S3636:S3637"/>
    <mergeCell ref="T3636:T3637"/>
    <mergeCell ref="U3636:U3637"/>
    <mergeCell ref="V3636:V3637"/>
    <mergeCell ref="W3636:W3637"/>
    <mergeCell ref="X3636:X3637"/>
    <mergeCell ref="V3653:W3654"/>
    <mergeCell ref="A3654:B3654"/>
    <mergeCell ref="C3654:D3654"/>
    <mergeCell ref="E3654:F3654"/>
    <mergeCell ref="G3654:H3654"/>
    <mergeCell ref="I3654:L3654"/>
    <mergeCell ref="M3652:N3654"/>
    <mergeCell ref="O3652:P3652"/>
    <mergeCell ref="R3652:U3652"/>
    <mergeCell ref="V3652:W3652"/>
    <mergeCell ref="C3653:D3653"/>
    <mergeCell ref="E3653:F3653"/>
    <mergeCell ref="G3653:H3653"/>
    <mergeCell ref="I3653:L3653"/>
    <mergeCell ref="O3653:P3654"/>
    <mergeCell ref="R3653:U3654"/>
    <mergeCell ref="Q3653:Q3654"/>
    <mergeCell ref="U3649:U3650"/>
    <mergeCell ref="V3649:V3650"/>
    <mergeCell ref="W3649:W3650"/>
    <mergeCell ref="X3649:X3650"/>
    <mergeCell ref="Y3649:Y3650"/>
    <mergeCell ref="A3652:B3653"/>
    <mergeCell ref="C3652:D3652"/>
    <mergeCell ref="E3652:F3652"/>
    <mergeCell ref="G3652:H3652"/>
    <mergeCell ref="I3652:L3652"/>
    <mergeCell ref="A3649:A3650"/>
    <mergeCell ref="I3649:I3650"/>
    <mergeCell ref="J3649:J3650"/>
    <mergeCell ref="K3649:K3650"/>
    <mergeCell ref="S3649:S3650"/>
    <mergeCell ref="T3649:T3650"/>
    <mergeCell ref="T3668:T3671"/>
    <mergeCell ref="Y3668:Y3670"/>
    <mergeCell ref="A3669:A3672"/>
    <mergeCell ref="K3669:K3670"/>
    <mergeCell ref="U3669:U3670"/>
    <mergeCell ref="A3673:A3674"/>
    <mergeCell ref="V3664:V3666"/>
    <mergeCell ref="W3664:W3666"/>
    <mergeCell ref="X3664:X3666"/>
    <mergeCell ref="Y3664:Y3666"/>
    <mergeCell ref="I3667:I3672"/>
    <mergeCell ref="S3667:S3672"/>
    <mergeCell ref="V3667:V3672"/>
    <mergeCell ref="W3667:W3672"/>
    <mergeCell ref="X3667:X3672"/>
    <mergeCell ref="J3668:J3671"/>
    <mergeCell ref="A3663:K3663"/>
    <mergeCell ref="L3663:U3663"/>
    <mergeCell ref="V3663:Y3663"/>
    <mergeCell ref="Z3663:Z3713"/>
    <mergeCell ref="I3664:I3666"/>
    <mergeCell ref="J3664:J3666"/>
    <mergeCell ref="K3664:K3666"/>
    <mergeCell ref="S3664:S3666"/>
    <mergeCell ref="T3664:T3666"/>
    <mergeCell ref="U3664:U3666"/>
    <mergeCell ref="D3655:S3655"/>
    <mergeCell ref="V3655:Y3655"/>
    <mergeCell ref="H3656:N3656"/>
    <mergeCell ref="V3656:Y3656"/>
    <mergeCell ref="J3657:M3657"/>
    <mergeCell ref="A3662:Y3662"/>
    <mergeCell ref="J3681:J3684"/>
    <mergeCell ref="T3681:T3684"/>
    <mergeCell ref="A3682:A3685"/>
    <mergeCell ref="K3682:K3683"/>
    <mergeCell ref="U3682:U3683"/>
    <mergeCell ref="V3682:Y3682"/>
    <mergeCell ref="V3683:V3685"/>
    <mergeCell ref="W3683:W3685"/>
    <mergeCell ref="X3683:X3685"/>
    <mergeCell ref="Y3684:Y3685"/>
    <mergeCell ref="V3677:X3677"/>
    <mergeCell ref="A3679:B3679"/>
    <mergeCell ref="V3679:Y3679"/>
    <mergeCell ref="A3680:B3680"/>
    <mergeCell ref="I3680:I3685"/>
    <mergeCell ref="S3680:S3685"/>
    <mergeCell ref="V3680:V3681"/>
    <mergeCell ref="W3680:W3681"/>
    <mergeCell ref="X3680:X3681"/>
    <mergeCell ref="Y3680:Y3681"/>
    <mergeCell ref="A3675:Y3675"/>
    <mergeCell ref="A3676:K3676"/>
    <mergeCell ref="L3676:U3676"/>
    <mergeCell ref="W3676:X3676"/>
    <mergeCell ref="I3677:I3679"/>
    <mergeCell ref="J3677:J3679"/>
    <mergeCell ref="K3677:K3679"/>
    <mergeCell ref="S3677:S3679"/>
    <mergeCell ref="T3677:T3679"/>
    <mergeCell ref="U3677:U3679"/>
    <mergeCell ref="X3673:Y3674"/>
    <mergeCell ref="I3673:I3674"/>
    <mergeCell ref="J3673:J3674"/>
    <mergeCell ref="K3673:K3674"/>
    <mergeCell ref="S3673:S3674"/>
    <mergeCell ref="T3673:T3674"/>
    <mergeCell ref="U3673:U3674"/>
    <mergeCell ref="V3673:V3674"/>
    <mergeCell ref="W3673:W3674"/>
    <mergeCell ref="A3695:A3698"/>
    <mergeCell ref="J3695:J3696"/>
    <mergeCell ref="K3695:K3696"/>
    <mergeCell ref="T3695:T3696"/>
    <mergeCell ref="U3695:U3696"/>
    <mergeCell ref="V3695:Y3695"/>
    <mergeCell ref="V3696:V3698"/>
    <mergeCell ref="W3696:W3698"/>
    <mergeCell ref="X3696:X3698"/>
    <mergeCell ref="Y3697:Y3698"/>
    <mergeCell ref="V3692:Y3692"/>
    <mergeCell ref="I3693:I3698"/>
    <mergeCell ref="S3693:S3698"/>
    <mergeCell ref="V3693:V3694"/>
    <mergeCell ref="W3693:W3694"/>
    <mergeCell ref="X3693:X3694"/>
    <mergeCell ref="Y3693:Y3694"/>
    <mergeCell ref="A3689:K3689"/>
    <mergeCell ref="L3689:U3689"/>
    <mergeCell ref="W3689:X3689"/>
    <mergeCell ref="I3690:I3692"/>
    <mergeCell ref="J3690:J3692"/>
    <mergeCell ref="K3690:K3692"/>
    <mergeCell ref="S3690:S3692"/>
    <mergeCell ref="T3690:T3692"/>
    <mergeCell ref="U3690:U3692"/>
    <mergeCell ref="V3690:X3690"/>
    <mergeCell ref="Y3686:Y3687"/>
    <mergeCell ref="A3688:Y3688"/>
    <mergeCell ref="A3686:A3687"/>
    <mergeCell ref="I3686:I3687"/>
    <mergeCell ref="J3686:J3687"/>
    <mergeCell ref="K3686:K3687"/>
    <mergeCell ref="S3686:S3687"/>
    <mergeCell ref="T3686:T3687"/>
    <mergeCell ref="U3686:U3687"/>
    <mergeCell ref="V3686:V3687"/>
    <mergeCell ref="W3686:W3687"/>
    <mergeCell ref="X3686:X3687"/>
    <mergeCell ref="J3708:J3709"/>
    <mergeCell ref="K3708:K3709"/>
    <mergeCell ref="T3708:T3709"/>
    <mergeCell ref="U3708:U3709"/>
    <mergeCell ref="V3708:Y3708"/>
    <mergeCell ref="V3709:V3711"/>
    <mergeCell ref="W3709:W3711"/>
    <mergeCell ref="X3709:X3711"/>
    <mergeCell ref="Y3710:Y3711"/>
    <mergeCell ref="A3705:B3705"/>
    <mergeCell ref="V3705:Y3705"/>
    <mergeCell ref="A3706:B3706"/>
    <mergeCell ref="I3706:I3711"/>
    <mergeCell ref="S3706:S3711"/>
    <mergeCell ref="V3706:V3707"/>
    <mergeCell ref="W3706:W3707"/>
    <mergeCell ref="X3706:X3707"/>
    <mergeCell ref="Y3706:Y3707"/>
    <mergeCell ref="A3708:A3711"/>
    <mergeCell ref="A3702:K3702"/>
    <mergeCell ref="L3702:U3702"/>
    <mergeCell ref="W3702:X3702"/>
    <mergeCell ref="I3703:I3705"/>
    <mergeCell ref="J3703:J3705"/>
    <mergeCell ref="K3703:K3705"/>
    <mergeCell ref="S3703:S3705"/>
    <mergeCell ref="T3703:T3705"/>
    <mergeCell ref="U3703:U3705"/>
    <mergeCell ref="V3703:X3703"/>
    <mergeCell ref="Y3699:Y3700"/>
    <mergeCell ref="A3701:Y3701"/>
    <mergeCell ref="A3699:A3700"/>
    <mergeCell ref="I3699:I3700"/>
    <mergeCell ref="J3699:J3700"/>
    <mergeCell ref="K3699:K3700"/>
    <mergeCell ref="S3699:S3700"/>
    <mergeCell ref="T3699:T3700"/>
    <mergeCell ref="U3699:U3700"/>
    <mergeCell ref="V3699:V3700"/>
    <mergeCell ref="W3699:W3700"/>
    <mergeCell ref="X3699:X3700"/>
    <mergeCell ref="V3716:W3717"/>
    <mergeCell ref="A3717:B3717"/>
    <mergeCell ref="C3717:D3717"/>
    <mergeCell ref="E3717:F3717"/>
    <mergeCell ref="G3717:H3717"/>
    <mergeCell ref="I3717:L3717"/>
    <mergeCell ref="M3715:N3717"/>
    <mergeCell ref="O3715:P3715"/>
    <mergeCell ref="R3715:U3715"/>
    <mergeCell ref="V3715:W3715"/>
    <mergeCell ref="C3716:D3716"/>
    <mergeCell ref="E3716:F3716"/>
    <mergeCell ref="G3716:H3716"/>
    <mergeCell ref="I3716:L3716"/>
    <mergeCell ref="O3716:P3717"/>
    <mergeCell ref="R3716:U3717"/>
    <mergeCell ref="Q3716:Q3717"/>
    <mergeCell ref="U3712:U3713"/>
    <mergeCell ref="V3712:V3713"/>
    <mergeCell ref="W3712:W3713"/>
    <mergeCell ref="X3712:X3713"/>
    <mergeCell ref="Y3712:Y3713"/>
    <mergeCell ref="A3715:B3716"/>
    <mergeCell ref="C3715:D3715"/>
    <mergeCell ref="E3715:F3715"/>
    <mergeCell ref="G3715:H3715"/>
    <mergeCell ref="I3715:L3715"/>
    <mergeCell ref="A3712:A3713"/>
    <mergeCell ref="I3712:I3713"/>
    <mergeCell ref="J3712:J3713"/>
    <mergeCell ref="K3712:K3713"/>
    <mergeCell ref="S3712:S3713"/>
    <mergeCell ref="T3712:T3713"/>
    <mergeCell ref="T3731:T3734"/>
    <mergeCell ref="Y3731:Y3733"/>
    <mergeCell ref="A3732:A3735"/>
    <mergeCell ref="K3732:K3733"/>
    <mergeCell ref="U3732:U3733"/>
    <mergeCell ref="A3736:A3737"/>
    <mergeCell ref="V3727:V3729"/>
    <mergeCell ref="W3727:W3729"/>
    <mergeCell ref="X3727:X3729"/>
    <mergeCell ref="Y3727:Y3729"/>
    <mergeCell ref="I3730:I3735"/>
    <mergeCell ref="S3730:S3735"/>
    <mergeCell ref="V3730:V3735"/>
    <mergeCell ref="W3730:W3735"/>
    <mergeCell ref="X3730:X3735"/>
    <mergeCell ref="J3731:J3734"/>
    <mergeCell ref="A3726:K3726"/>
    <mergeCell ref="L3726:U3726"/>
    <mergeCell ref="V3726:Y3726"/>
    <mergeCell ref="Z3726:Z3776"/>
    <mergeCell ref="I3727:I3729"/>
    <mergeCell ref="J3727:J3729"/>
    <mergeCell ref="K3727:K3729"/>
    <mergeCell ref="S3727:S3729"/>
    <mergeCell ref="T3727:T3729"/>
    <mergeCell ref="U3727:U3729"/>
    <mergeCell ref="D3718:S3718"/>
    <mergeCell ref="V3718:Y3718"/>
    <mergeCell ref="H3719:N3719"/>
    <mergeCell ref="V3719:Y3719"/>
    <mergeCell ref="J3720:M3720"/>
    <mergeCell ref="A3725:Y3725"/>
    <mergeCell ref="J3744:J3747"/>
    <mergeCell ref="T3744:T3747"/>
    <mergeCell ref="A3745:A3748"/>
    <mergeCell ref="K3745:K3746"/>
    <mergeCell ref="U3745:U3746"/>
    <mergeCell ref="V3745:Y3745"/>
    <mergeCell ref="V3746:V3748"/>
    <mergeCell ref="W3746:W3748"/>
    <mergeCell ref="X3746:X3748"/>
    <mergeCell ref="Y3747:Y3748"/>
    <mergeCell ref="V3740:X3740"/>
    <mergeCell ref="A3742:B3742"/>
    <mergeCell ref="V3742:Y3742"/>
    <mergeCell ref="A3743:B3743"/>
    <mergeCell ref="I3743:I3748"/>
    <mergeCell ref="S3743:S3748"/>
    <mergeCell ref="V3743:V3744"/>
    <mergeCell ref="W3743:W3744"/>
    <mergeCell ref="X3743:X3744"/>
    <mergeCell ref="Y3743:Y3744"/>
    <mergeCell ref="A3738:Y3738"/>
    <mergeCell ref="A3739:K3739"/>
    <mergeCell ref="L3739:U3739"/>
    <mergeCell ref="W3739:X3739"/>
    <mergeCell ref="I3740:I3742"/>
    <mergeCell ref="J3740:J3742"/>
    <mergeCell ref="K3740:K3742"/>
    <mergeCell ref="S3740:S3742"/>
    <mergeCell ref="T3740:T3742"/>
    <mergeCell ref="U3740:U3742"/>
    <mergeCell ref="X3736:Y3737"/>
    <mergeCell ref="I3736:I3737"/>
    <mergeCell ref="J3736:J3737"/>
    <mergeCell ref="K3736:K3737"/>
    <mergeCell ref="S3736:S3737"/>
    <mergeCell ref="T3736:T3737"/>
    <mergeCell ref="U3736:U3737"/>
    <mergeCell ref="V3736:V3737"/>
    <mergeCell ref="W3736:W3737"/>
    <mergeCell ref="A3758:A3761"/>
    <mergeCell ref="J3758:J3759"/>
    <mergeCell ref="K3758:K3759"/>
    <mergeCell ref="T3758:T3759"/>
    <mergeCell ref="U3758:U3759"/>
    <mergeCell ref="V3758:Y3758"/>
    <mergeCell ref="V3759:V3761"/>
    <mergeCell ref="W3759:W3761"/>
    <mergeCell ref="X3759:X3761"/>
    <mergeCell ref="Y3760:Y3761"/>
    <mergeCell ref="V3755:Y3755"/>
    <mergeCell ref="I3756:I3761"/>
    <mergeCell ref="S3756:S3761"/>
    <mergeCell ref="V3756:V3757"/>
    <mergeCell ref="W3756:W3757"/>
    <mergeCell ref="X3756:X3757"/>
    <mergeCell ref="Y3756:Y3757"/>
    <mergeCell ref="A3752:K3752"/>
    <mergeCell ref="L3752:U3752"/>
    <mergeCell ref="W3752:X3752"/>
    <mergeCell ref="I3753:I3755"/>
    <mergeCell ref="J3753:J3755"/>
    <mergeCell ref="K3753:K3755"/>
    <mergeCell ref="S3753:S3755"/>
    <mergeCell ref="T3753:T3755"/>
    <mergeCell ref="U3753:U3755"/>
    <mergeCell ref="V3753:X3753"/>
    <mergeCell ref="Y3749:Y3750"/>
    <mergeCell ref="A3751:Y3751"/>
    <mergeCell ref="A3749:A3750"/>
    <mergeCell ref="I3749:I3750"/>
    <mergeCell ref="J3749:J3750"/>
    <mergeCell ref="K3749:K3750"/>
    <mergeCell ref="S3749:S3750"/>
    <mergeCell ref="T3749:T3750"/>
    <mergeCell ref="U3749:U3750"/>
    <mergeCell ref="V3749:V3750"/>
    <mergeCell ref="W3749:W3750"/>
    <mergeCell ref="X3749:X3750"/>
    <mergeCell ref="J3771:J3772"/>
    <mergeCell ref="K3771:K3772"/>
    <mergeCell ref="T3771:T3772"/>
    <mergeCell ref="U3771:U3772"/>
    <mergeCell ref="V3771:Y3771"/>
    <mergeCell ref="V3772:V3774"/>
    <mergeCell ref="W3772:W3774"/>
    <mergeCell ref="X3772:X3774"/>
    <mergeCell ref="Y3773:Y3774"/>
    <mergeCell ref="A3768:B3768"/>
    <mergeCell ref="V3768:Y3768"/>
    <mergeCell ref="A3769:B3769"/>
    <mergeCell ref="I3769:I3774"/>
    <mergeCell ref="S3769:S3774"/>
    <mergeCell ref="V3769:V3770"/>
    <mergeCell ref="W3769:W3770"/>
    <mergeCell ref="X3769:X3770"/>
    <mergeCell ref="Y3769:Y3770"/>
    <mergeCell ref="A3771:A3774"/>
    <mergeCell ref="A3765:K3765"/>
    <mergeCell ref="L3765:U3765"/>
    <mergeCell ref="W3765:X3765"/>
    <mergeCell ref="I3766:I3768"/>
    <mergeCell ref="J3766:J3768"/>
    <mergeCell ref="K3766:K3768"/>
    <mergeCell ref="S3766:S3768"/>
    <mergeCell ref="T3766:T3768"/>
    <mergeCell ref="U3766:U3768"/>
    <mergeCell ref="V3766:X3766"/>
    <mergeCell ref="Y3762:Y3763"/>
    <mergeCell ref="A3764:Y3764"/>
    <mergeCell ref="A3762:A3763"/>
    <mergeCell ref="I3762:I3763"/>
    <mergeCell ref="J3762:J3763"/>
    <mergeCell ref="K3762:K3763"/>
    <mergeCell ref="S3762:S3763"/>
    <mergeCell ref="T3762:T3763"/>
    <mergeCell ref="U3762:U3763"/>
    <mergeCell ref="V3762:V3763"/>
    <mergeCell ref="W3762:W3763"/>
    <mergeCell ref="X3762:X3763"/>
    <mergeCell ref="V3779:W3780"/>
    <mergeCell ref="A3780:B3780"/>
    <mergeCell ref="C3780:D3780"/>
    <mergeCell ref="E3780:F3780"/>
    <mergeCell ref="G3780:H3780"/>
    <mergeCell ref="I3780:L3780"/>
    <mergeCell ref="M3778:N3780"/>
    <mergeCell ref="O3778:P3778"/>
    <mergeCell ref="R3778:U3778"/>
    <mergeCell ref="V3778:W3778"/>
    <mergeCell ref="C3779:D3779"/>
    <mergeCell ref="E3779:F3779"/>
    <mergeCell ref="G3779:H3779"/>
    <mergeCell ref="I3779:L3779"/>
    <mergeCell ref="O3779:P3780"/>
    <mergeCell ref="R3779:U3780"/>
    <mergeCell ref="Q3779:Q3780"/>
    <mergeCell ref="U3775:U3776"/>
    <mergeCell ref="V3775:V3776"/>
    <mergeCell ref="W3775:W3776"/>
    <mergeCell ref="X3775:X3776"/>
    <mergeCell ref="Y3775:Y3776"/>
    <mergeCell ref="A3778:B3779"/>
    <mergeCell ref="C3778:D3778"/>
    <mergeCell ref="E3778:F3778"/>
    <mergeCell ref="G3778:H3778"/>
    <mergeCell ref="I3778:L3778"/>
    <mergeCell ref="A3775:A3776"/>
    <mergeCell ref="I3775:I3776"/>
    <mergeCell ref="J3775:J3776"/>
    <mergeCell ref="K3775:K3776"/>
    <mergeCell ref="S3775:S3776"/>
    <mergeCell ref="T3775:T3776"/>
    <mergeCell ref="T3794:T3797"/>
    <mergeCell ref="Y3794:Y3796"/>
    <mergeCell ref="A3795:A3798"/>
    <mergeCell ref="K3795:K3796"/>
    <mergeCell ref="U3795:U3796"/>
    <mergeCell ref="A3799:A3800"/>
    <mergeCell ref="V3790:V3792"/>
    <mergeCell ref="W3790:W3792"/>
    <mergeCell ref="X3790:X3792"/>
    <mergeCell ref="Y3790:Y3792"/>
    <mergeCell ref="I3793:I3798"/>
    <mergeCell ref="S3793:S3798"/>
    <mergeCell ref="V3793:V3798"/>
    <mergeCell ref="W3793:W3798"/>
    <mergeCell ref="X3793:X3798"/>
    <mergeCell ref="J3794:J3797"/>
    <mergeCell ref="A3789:K3789"/>
    <mergeCell ref="L3789:U3789"/>
    <mergeCell ref="V3789:Y3789"/>
    <mergeCell ref="Z3789:Z3839"/>
    <mergeCell ref="I3790:I3792"/>
    <mergeCell ref="J3790:J3792"/>
    <mergeCell ref="K3790:K3792"/>
    <mergeCell ref="S3790:S3792"/>
    <mergeCell ref="T3790:T3792"/>
    <mergeCell ref="U3790:U3792"/>
    <mergeCell ref="D3781:S3781"/>
    <mergeCell ref="V3781:Y3781"/>
    <mergeCell ref="H3782:N3782"/>
    <mergeCell ref="V3782:Y3782"/>
    <mergeCell ref="J3783:M3783"/>
    <mergeCell ref="A3788:Y3788"/>
    <mergeCell ref="J3807:J3810"/>
    <mergeCell ref="T3807:T3810"/>
    <mergeCell ref="A3808:A3811"/>
    <mergeCell ref="K3808:K3809"/>
    <mergeCell ref="U3808:U3809"/>
    <mergeCell ref="V3808:Y3808"/>
    <mergeCell ref="V3809:V3811"/>
    <mergeCell ref="W3809:W3811"/>
    <mergeCell ref="X3809:X3811"/>
    <mergeCell ref="Y3810:Y3811"/>
    <mergeCell ref="V3803:X3803"/>
    <mergeCell ref="A3805:B3805"/>
    <mergeCell ref="V3805:Y3805"/>
    <mergeCell ref="A3806:B3806"/>
    <mergeCell ref="I3806:I3811"/>
    <mergeCell ref="S3806:S3811"/>
    <mergeCell ref="V3806:V3807"/>
    <mergeCell ref="W3806:W3807"/>
    <mergeCell ref="X3806:X3807"/>
    <mergeCell ref="Y3806:Y3807"/>
    <mergeCell ref="A3801:Y3801"/>
    <mergeCell ref="A3802:K3802"/>
    <mergeCell ref="L3802:U3802"/>
    <mergeCell ref="W3802:X3802"/>
    <mergeCell ref="I3803:I3805"/>
    <mergeCell ref="J3803:J3805"/>
    <mergeCell ref="K3803:K3805"/>
    <mergeCell ref="S3803:S3805"/>
    <mergeCell ref="T3803:T3805"/>
    <mergeCell ref="U3803:U3805"/>
    <mergeCell ref="X3799:Y3800"/>
    <mergeCell ref="I3799:I3800"/>
    <mergeCell ref="J3799:J3800"/>
    <mergeCell ref="K3799:K3800"/>
    <mergeCell ref="S3799:S3800"/>
    <mergeCell ref="T3799:T3800"/>
    <mergeCell ref="U3799:U3800"/>
    <mergeCell ref="V3799:V3800"/>
    <mergeCell ref="W3799:W3800"/>
    <mergeCell ref="A3821:A3824"/>
    <mergeCell ref="J3821:J3822"/>
    <mergeCell ref="K3821:K3822"/>
    <mergeCell ref="T3821:T3822"/>
    <mergeCell ref="U3821:U3822"/>
    <mergeCell ref="V3821:Y3821"/>
    <mergeCell ref="V3822:V3824"/>
    <mergeCell ref="W3822:W3824"/>
    <mergeCell ref="X3822:X3824"/>
    <mergeCell ref="Y3823:Y3824"/>
    <mergeCell ref="V3818:Y3818"/>
    <mergeCell ref="I3819:I3824"/>
    <mergeCell ref="S3819:S3824"/>
    <mergeCell ref="V3819:V3820"/>
    <mergeCell ref="W3819:W3820"/>
    <mergeCell ref="X3819:X3820"/>
    <mergeCell ref="Y3819:Y3820"/>
    <mergeCell ref="A3815:K3815"/>
    <mergeCell ref="L3815:U3815"/>
    <mergeCell ref="W3815:X3815"/>
    <mergeCell ref="I3816:I3818"/>
    <mergeCell ref="J3816:J3818"/>
    <mergeCell ref="K3816:K3818"/>
    <mergeCell ref="S3816:S3818"/>
    <mergeCell ref="T3816:T3818"/>
    <mergeCell ref="U3816:U3818"/>
    <mergeCell ref="V3816:X3816"/>
    <mergeCell ref="Y3812:Y3813"/>
    <mergeCell ref="A3814:Y3814"/>
    <mergeCell ref="A3812:A3813"/>
    <mergeCell ref="I3812:I3813"/>
    <mergeCell ref="J3812:J3813"/>
    <mergeCell ref="K3812:K3813"/>
    <mergeCell ref="S3812:S3813"/>
    <mergeCell ref="T3812:T3813"/>
    <mergeCell ref="U3812:U3813"/>
    <mergeCell ref="V3812:V3813"/>
    <mergeCell ref="W3812:W3813"/>
    <mergeCell ref="X3812:X3813"/>
    <mergeCell ref="J3834:J3835"/>
    <mergeCell ref="K3834:K3835"/>
    <mergeCell ref="T3834:T3835"/>
    <mergeCell ref="U3834:U3835"/>
    <mergeCell ref="V3834:Y3834"/>
    <mergeCell ref="V3835:V3837"/>
    <mergeCell ref="W3835:W3837"/>
    <mergeCell ref="X3835:X3837"/>
    <mergeCell ref="Y3836:Y3837"/>
    <mergeCell ref="A3831:B3831"/>
    <mergeCell ref="V3831:Y3831"/>
    <mergeCell ref="A3832:B3832"/>
    <mergeCell ref="I3832:I3837"/>
    <mergeCell ref="S3832:S3837"/>
    <mergeCell ref="V3832:V3833"/>
    <mergeCell ref="W3832:W3833"/>
    <mergeCell ref="X3832:X3833"/>
    <mergeCell ref="Y3832:Y3833"/>
    <mergeCell ref="A3834:A3837"/>
    <mergeCell ref="A3828:K3828"/>
    <mergeCell ref="L3828:U3828"/>
    <mergeCell ref="W3828:X3828"/>
    <mergeCell ref="I3829:I3831"/>
    <mergeCell ref="J3829:J3831"/>
    <mergeCell ref="K3829:K3831"/>
    <mergeCell ref="S3829:S3831"/>
    <mergeCell ref="T3829:T3831"/>
    <mergeCell ref="U3829:U3831"/>
    <mergeCell ref="V3829:X3829"/>
    <mergeCell ref="Y3825:Y3826"/>
    <mergeCell ref="A3827:Y3827"/>
    <mergeCell ref="A3825:A3826"/>
    <mergeCell ref="I3825:I3826"/>
    <mergeCell ref="J3825:J3826"/>
    <mergeCell ref="K3825:K3826"/>
    <mergeCell ref="S3825:S3826"/>
    <mergeCell ref="T3825:T3826"/>
    <mergeCell ref="U3825:U3826"/>
    <mergeCell ref="V3825:V3826"/>
    <mergeCell ref="W3825:W3826"/>
    <mergeCell ref="X3825:X3826"/>
    <mergeCell ref="V3842:W3843"/>
    <mergeCell ref="A3843:B3843"/>
    <mergeCell ref="C3843:D3843"/>
    <mergeCell ref="E3843:F3843"/>
    <mergeCell ref="G3843:H3843"/>
    <mergeCell ref="I3843:L3843"/>
    <mergeCell ref="M3841:N3843"/>
    <mergeCell ref="O3841:P3841"/>
    <mergeCell ref="R3841:U3841"/>
    <mergeCell ref="V3841:W3841"/>
    <mergeCell ref="C3842:D3842"/>
    <mergeCell ref="E3842:F3842"/>
    <mergeCell ref="G3842:H3842"/>
    <mergeCell ref="I3842:L3842"/>
    <mergeCell ref="O3842:P3843"/>
    <mergeCell ref="R3842:U3843"/>
    <mergeCell ref="Q3842:Q3843"/>
    <mergeCell ref="U3838:U3839"/>
    <mergeCell ref="V3838:V3839"/>
    <mergeCell ref="W3838:W3839"/>
    <mergeCell ref="X3838:X3839"/>
    <mergeCell ref="Y3838:Y3839"/>
    <mergeCell ref="A3841:B3842"/>
    <mergeCell ref="C3841:D3841"/>
    <mergeCell ref="E3841:F3841"/>
    <mergeCell ref="G3841:H3841"/>
    <mergeCell ref="I3841:L3841"/>
    <mergeCell ref="A3838:A3839"/>
    <mergeCell ref="I3838:I3839"/>
    <mergeCell ref="J3838:J3839"/>
    <mergeCell ref="K3838:K3839"/>
    <mergeCell ref="S3838:S3839"/>
    <mergeCell ref="T3838:T3839"/>
    <mergeCell ref="T3857:T3860"/>
    <mergeCell ref="Y3857:Y3859"/>
    <mergeCell ref="A3858:A3861"/>
    <mergeCell ref="K3858:K3859"/>
    <mergeCell ref="U3858:U3859"/>
    <mergeCell ref="A3862:A3863"/>
    <mergeCell ref="V3853:V3855"/>
    <mergeCell ref="W3853:W3855"/>
    <mergeCell ref="X3853:X3855"/>
    <mergeCell ref="Y3853:Y3855"/>
    <mergeCell ref="I3856:I3861"/>
    <mergeCell ref="S3856:S3861"/>
    <mergeCell ref="V3856:V3861"/>
    <mergeCell ref="W3856:W3861"/>
    <mergeCell ref="X3856:X3861"/>
    <mergeCell ref="J3857:J3860"/>
    <mergeCell ref="A3852:K3852"/>
    <mergeCell ref="L3852:U3852"/>
    <mergeCell ref="V3852:Y3852"/>
    <mergeCell ref="Z3852:Z3902"/>
    <mergeCell ref="I3853:I3855"/>
    <mergeCell ref="J3853:J3855"/>
    <mergeCell ref="K3853:K3855"/>
    <mergeCell ref="S3853:S3855"/>
    <mergeCell ref="T3853:T3855"/>
    <mergeCell ref="U3853:U3855"/>
    <mergeCell ref="D3844:S3844"/>
    <mergeCell ref="V3844:Y3844"/>
    <mergeCell ref="H3845:N3845"/>
    <mergeCell ref="V3845:Y3845"/>
    <mergeCell ref="J3846:M3846"/>
    <mergeCell ref="A3851:Y3851"/>
    <mergeCell ref="J3870:J3873"/>
    <mergeCell ref="T3870:T3873"/>
    <mergeCell ref="A3871:A3874"/>
    <mergeCell ref="K3871:K3872"/>
    <mergeCell ref="U3871:U3872"/>
    <mergeCell ref="V3871:Y3871"/>
    <mergeCell ref="V3872:V3874"/>
    <mergeCell ref="W3872:W3874"/>
    <mergeCell ref="X3872:X3874"/>
    <mergeCell ref="Y3873:Y3874"/>
    <mergeCell ref="V3866:X3866"/>
    <mergeCell ref="A3868:B3868"/>
    <mergeCell ref="V3868:Y3868"/>
    <mergeCell ref="A3869:B3869"/>
    <mergeCell ref="I3869:I3874"/>
    <mergeCell ref="S3869:S3874"/>
    <mergeCell ref="V3869:V3870"/>
    <mergeCell ref="W3869:W3870"/>
    <mergeCell ref="X3869:X3870"/>
    <mergeCell ref="Y3869:Y3870"/>
    <mergeCell ref="A3864:Y3864"/>
    <mergeCell ref="A3865:K3865"/>
    <mergeCell ref="L3865:U3865"/>
    <mergeCell ref="W3865:X3865"/>
    <mergeCell ref="I3866:I3868"/>
    <mergeCell ref="J3866:J3868"/>
    <mergeCell ref="K3866:K3868"/>
    <mergeCell ref="S3866:S3868"/>
    <mergeCell ref="T3866:T3868"/>
    <mergeCell ref="U3866:U3868"/>
    <mergeCell ref="X3862:Y3863"/>
    <mergeCell ref="I3862:I3863"/>
    <mergeCell ref="J3862:J3863"/>
    <mergeCell ref="K3862:K3863"/>
    <mergeCell ref="S3862:S3863"/>
    <mergeCell ref="T3862:T3863"/>
    <mergeCell ref="U3862:U3863"/>
    <mergeCell ref="V3862:V3863"/>
    <mergeCell ref="W3862:W3863"/>
    <mergeCell ref="A3884:A3887"/>
    <mergeCell ref="J3884:J3885"/>
    <mergeCell ref="K3884:K3885"/>
    <mergeCell ref="T3884:T3885"/>
    <mergeCell ref="U3884:U3885"/>
    <mergeCell ref="V3884:Y3884"/>
    <mergeCell ref="V3885:V3887"/>
    <mergeCell ref="W3885:W3887"/>
    <mergeCell ref="X3885:X3887"/>
    <mergeCell ref="Y3886:Y3887"/>
    <mergeCell ref="V3881:Y3881"/>
    <mergeCell ref="I3882:I3887"/>
    <mergeCell ref="S3882:S3887"/>
    <mergeCell ref="V3882:V3883"/>
    <mergeCell ref="W3882:W3883"/>
    <mergeCell ref="X3882:X3883"/>
    <mergeCell ref="Y3882:Y3883"/>
    <mergeCell ref="A3878:K3878"/>
    <mergeCell ref="L3878:U3878"/>
    <mergeCell ref="W3878:X3878"/>
    <mergeCell ref="I3879:I3881"/>
    <mergeCell ref="J3879:J3881"/>
    <mergeCell ref="K3879:K3881"/>
    <mergeCell ref="S3879:S3881"/>
    <mergeCell ref="T3879:T3881"/>
    <mergeCell ref="U3879:U3881"/>
    <mergeCell ref="V3879:X3879"/>
    <mergeCell ref="Y3875:Y3876"/>
    <mergeCell ref="A3877:Y3877"/>
    <mergeCell ref="A3875:A3876"/>
    <mergeCell ref="I3875:I3876"/>
    <mergeCell ref="J3875:J3876"/>
    <mergeCell ref="K3875:K3876"/>
    <mergeCell ref="S3875:S3876"/>
    <mergeCell ref="T3875:T3876"/>
    <mergeCell ref="U3875:U3876"/>
    <mergeCell ref="V3875:V3876"/>
    <mergeCell ref="W3875:W3876"/>
    <mergeCell ref="X3875:X3876"/>
    <mergeCell ref="J3897:J3898"/>
    <mergeCell ref="K3897:K3898"/>
    <mergeCell ref="T3897:T3898"/>
    <mergeCell ref="U3897:U3898"/>
    <mergeCell ref="V3897:Y3897"/>
    <mergeCell ref="V3898:V3900"/>
    <mergeCell ref="W3898:W3900"/>
    <mergeCell ref="X3898:X3900"/>
    <mergeCell ref="Y3899:Y3900"/>
    <mergeCell ref="A3894:B3894"/>
    <mergeCell ref="V3894:Y3894"/>
    <mergeCell ref="A3895:B3895"/>
    <mergeCell ref="I3895:I3900"/>
    <mergeCell ref="S3895:S3900"/>
    <mergeCell ref="V3895:V3896"/>
    <mergeCell ref="W3895:W3896"/>
    <mergeCell ref="X3895:X3896"/>
    <mergeCell ref="Y3895:Y3896"/>
    <mergeCell ref="A3897:A3900"/>
    <mergeCell ref="A3891:K3891"/>
    <mergeCell ref="L3891:U3891"/>
    <mergeCell ref="W3891:X3891"/>
    <mergeCell ref="I3892:I3894"/>
    <mergeCell ref="J3892:J3894"/>
    <mergeCell ref="K3892:K3894"/>
    <mergeCell ref="S3892:S3894"/>
    <mergeCell ref="T3892:T3894"/>
    <mergeCell ref="U3892:U3894"/>
    <mergeCell ref="V3892:X3892"/>
    <mergeCell ref="Y3888:Y3889"/>
    <mergeCell ref="A3890:Y3890"/>
    <mergeCell ref="A3888:A3889"/>
    <mergeCell ref="I3888:I3889"/>
    <mergeCell ref="J3888:J3889"/>
    <mergeCell ref="K3888:K3889"/>
    <mergeCell ref="S3888:S3889"/>
    <mergeCell ref="T3888:T3889"/>
    <mergeCell ref="U3888:U3889"/>
    <mergeCell ref="V3888:V3889"/>
    <mergeCell ref="W3888:W3889"/>
    <mergeCell ref="X3888:X3889"/>
    <mergeCell ref="V3905:W3906"/>
    <mergeCell ref="A3906:B3906"/>
    <mergeCell ref="C3906:D3906"/>
    <mergeCell ref="E3906:F3906"/>
    <mergeCell ref="G3906:H3906"/>
    <mergeCell ref="I3906:L3906"/>
    <mergeCell ref="M3904:N3906"/>
    <mergeCell ref="O3904:P3904"/>
    <mergeCell ref="R3904:U3904"/>
    <mergeCell ref="V3904:W3904"/>
    <mergeCell ref="C3905:D3905"/>
    <mergeCell ref="E3905:F3905"/>
    <mergeCell ref="G3905:H3905"/>
    <mergeCell ref="I3905:L3905"/>
    <mergeCell ref="O3905:P3906"/>
    <mergeCell ref="R3905:U3906"/>
    <mergeCell ref="Q3905:Q3906"/>
    <mergeCell ref="U3901:U3902"/>
    <mergeCell ref="V3901:V3902"/>
    <mergeCell ref="W3901:W3902"/>
    <mergeCell ref="X3901:X3902"/>
    <mergeCell ref="Y3901:Y3902"/>
    <mergeCell ref="A3904:B3905"/>
    <mergeCell ref="C3904:D3904"/>
    <mergeCell ref="E3904:F3904"/>
    <mergeCell ref="G3904:H3904"/>
    <mergeCell ref="I3904:L3904"/>
    <mergeCell ref="A3901:A3902"/>
    <mergeCell ref="I3901:I3902"/>
    <mergeCell ref="J3901:J3902"/>
    <mergeCell ref="K3901:K3902"/>
    <mergeCell ref="S3901:S3902"/>
    <mergeCell ref="T3901:T3902"/>
    <mergeCell ref="T3920:T3923"/>
    <mergeCell ref="Y3920:Y3922"/>
    <mergeCell ref="A3921:A3924"/>
    <mergeCell ref="K3921:K3922"/>
    <mergeCell ref="U3921:U3922"/>
    <mergeCell ref="A3925:A3926"/>
    <mergeCell ref="V3916:V3918"/>
    <mergeCell ref="W3916:W3918"/>
    <mergeCell ref="X3916:X3918"/>
    <mergeCell ref="Y3916:Y3918"/>
    <mergeCell ref="I3919:I3924"/>
    <mergeCell ref="S3919:S3924"/>
    <mergeCell ref="V3919:V3924"/>
    <mergeCell ref="W3919:W3924"/>
    <mergeCell ref="X3919:X3924"/>
    <mergeCell ref="J3920:J3923"/>
    <mergeCell ref="A3915:K3915"/>
    <mergeCell ref="L3915:U3915"/>
    <mergeCell ref="V3915:Y3915"/>
    <mergeCell ref="Z3915:Z3965"/>
    <mergeCell ref="I3916:I3918"/>
    <mergeCell ref="J3916:J3918"/>
    <mergeCell ref="K3916:K3918"/>
    <mergeCell ref="S3916:S3918"/>
    <mergeCell ref="T3916:T3918"/>
    <mergeCell ref="U3916:U3918"/>
    <mergeCell ref="D3907:S3907"/>
    <mergeCell ref="V3907:Y3907"/>
    <mergeCell ref="H3908:N3908"/>
    <mergeCell ref="V3908:Y3908"/>
    <mergeCell ref="J3909:M3909"/>
    <mergeCell ref="A3914:Y3914"/>
    <mergeCell ref="J3933:J3936"/>
    <mergeCell ref="T3933:T3936"/>
    <mergeCell ref="A3934:A3937"/>
    <mergeCell ref="K3934:K3935"/>
    <mergeCell ref="U3934:U3935"/>
    <mergeCell ref="V3934:Y3934"/>
    <mergeCell ref="V3935:V3937"/>
    <mergeCell ref="W3935:W3937"/>
    <mergeCell ref="X3935:X3937"/>
    <mergeCell ref="Y3936:Y3937"/>
    <mergeCell ref="V3929:X3929"/>
    <mergeCell ref="A3931:B3931"/>
    <mergeCell ref="V3931:Y3931"/>
    <mergeCell ref="A3932:B3932"/>
    <mergeCell ref="I3932:I3937"/>
    <mergeCell ref="S3932:S3937"/>
    <mergeCell ref="V3932:V3933"/>
    <mergeCell ref="W3932:W3933"/>
    <mergeCell ref="X3932:X3933"/>
    <mergeCell ref="Y3932:Y3933"/>
    <mergeCell ref="A3927:Y3927"/>
    <mergeCell ref="A3928:K3928"/>
    <mergeCell ref="L3928:U3928"/>
    <mergeCell ref="W3928:X3928"/>
    <mergeCell ref="I3929:I3931"/>
    <mergeCell ref="J3929:J3931"/>
    <mergeCell ref="K3929:K3931"/>
    <mergeCell ref="S3929:S3931"/>
    <mergeCell ref="T3929:T3931"/>
    <mergeCell ref="U3929:U3931"/>
    <mergeCell ref="X3925:Y3926"/>
    <mergeCell ref="I3925:I3926"/>
    <mergeCell ref="J3925:J3926"/>
    <mergeCell ref="K3925:K3926"/>
    <mergeCell ref="S3925:S3926"/>
    <mergeCell ref="T3925:T3926"/>
    <mergeCell ref="U3925:U3926"/>
    <mergeCell ref="V3925:V3926"/>
    <mergeCell ref="W3925:W3926"/>
    <mergeCell ref="A3947:A3950"/>
    <mergeCell ref="J3947:J3948"/>
    <mergeCell ref="K3947:K3948"/>
    <mergeCell ref="T3947:T3948"/>
    <mergeCell ref="U3947:U3948"/>
    <mergeCell ref="V3947:Y3947"/>
    <mergeCell ref="V3948:V3950"/>
    <mergeCell ref="W3948:W3950"/>
    <mergeCell ref="X3948:X3950"/>
    <mergeCell ref="Y3949:Y3950"/>
    <mergeCell ref="V3944:Y3944"/>
    <mergeCell ref="I3945:I3950"/>
    <mergeCell ref="S3945:S3950"/>
    <mergeCell ref="V3945:V3946"/>
    <mergeCell ref="W3945:W3946"/>
    <mergeCell ref="X3945:X3946"/>
    <mergeCell ref="Y3945:Y3946"/>
    <mergeCell ref="A3941:K3941"/>
    <mergeCell ref="L3941:U3941"/>
    <mergeCell ref="W3941:X3941"/>
    <mergeCell ref="I3942:I3944"/>
    <mergeCell ref="J3942:J3944"/>
    <mergeCell ref="K3942:K3944"/>
    <mergeCell ref="S3942:S3944"/>
    <mergeCell ref="T3942:T3944"/>
    <mergeCell ref="U3942:U3944"/>
    <mergeCell ref="V3942:X3942"/>
    <mergeCell ref="Y3938:Y3939"/>
    <mergeCell ref="A3940:Y3940"/>
    <mergeCell ref="A3938:A3939"/>
    <mergeCell ref="I3938:I3939"/>
    <mergeCell ref="J3938:J3939"/>
    <mergeCell ref="K3938:K3939"/>
    <mergeCell ref="S3938:S3939"/>
    <mergeCell ref="T3938:T3939"/>
    <mergeCell ref="U3938:U3939"/>
    <mergeCell ref="V3938:V3939"/>
    <mergeCell ref="W3938:W3939"/>
    <mergeCell ref="X3938:X3939"/>
    <mergeCell ref="J3960:J3961"/>
    <mergeCell ref="K3960:K3961"/>
    <mergeCell ref="T3960:T3961"/>
    <mergeCell ref="U3960:U3961"/>
    <mergeCell ref="V3960:Y3960"/>
    <mergeCell ref="V3961:V3963"/>
    <mergeCell ref="W3961:W3963"/>
    <mergeCell ref="X3961:X3963"/>
    <mergeCell ref="Y3962:Y3963"/>
    <mergeCell ref="A3957:B3957"/>
    <mergeCell ref="V3957:Y3957"/>
    <mergeCell ref="A3958:B3958"/>
    <mergeCell ref="I3958:I3963"/>
    <mergeCell ref="S3958:S3963"/>
    <mergeCell ref="V3958:V3959"/>
    <mergeCell ref="W3958:W3959"/>
    <mergeCell ref="X3958:X3959"/>
    <mergeCell ref="Y3958:Y3959"/>
    <mergeCell ref="A3960:A3963"/>
    <mergeCell ref="A3954:K3954"/>
    <mergeCell ref="L3954:U3954"/>
    <mergeCell ref="W3954:X3954"/>
    <mergeCell ref="I3955:I3957"/>
    <mergeCell ref="J3955:J3957"/>
    <mergeCell ref="K3955:K3957"/>
    <mergeCell ref="S3955:S3957"/>
    <mergeCell ref="T3955:T3957"/>
    <mergeCell ref="U3955:U3957"/>
    <mergeCell ref="V3955:X3955"/>
    <mergeCell ref="Y3951:Y3952"/>
    <mergeCell ref="A3953:Y3953"/>
    <mergeCell ref="A3951:A3952"/>
    <mergeCell ref="I3951:I3952"/>
    <mergeCell ref="J3951:J3952"/>
    <mergeCell ref="K3951:K3952"/>
    <mergeCell ref="S3951:S3952"/>
    <mergeCell ref="T3951:T3952"/>
    <mergeCell ref="U3951:U3952"/>
    <mergeCell ref="V3951:V3952"/>
    <mergeCell ref="W3951:W3952"/>
    <mergeCell ref="X3951:X3952"/>
    <mergeCell ref="V3968:W3969"/>
    <mergeCell ref="A3969:B3969"/>
    <mergeCell ref="C3969:D3969"/>
    <mergeCell ref="E3969:F3969"/>
    <mergeCell ref="G3969:H3969"/>
    <mergeCell ref="I3969:L3969"/>
    <mergeCell ref="M3967:N3969"/>
    <mergeCell ref="O3967:P3967"/>
    <mergeCell ref="R3967:U3967"/>
    <mergeCell ref="V3967:W3967"/>
    <mergeCell ref="C3968:D3968"/>
    <mergeCell ref="E3968:F3968"/>
    <mergeCell ref="G3968:H3968"/>
    <mergeCell ref="I3968:L3968"/>
    <mergeCell ref="O3968:P3969"/>
    <mergeCell ref="R3968:U3969"/>
    <mergeCell ref="Q3968:Q3969"/>
    <mergeCell ref="U3964:U3965"/>
    <mergeCell ref="V3964:V3965"/>
    <mergeCell ref="W3964:W3965"/>
    <mergeCell ref="X3964:X3965"/>
    <mergeCell ref="Y3964:Y3965"/>
    <mergeCell ref="A3967:B3968"/>
    <mergeCell ref="C3967:D3967"/>
    <mergeCell ref="E3967:F3967"/>
    <mergeCell ref="G3967:H3967"/>
    <mergeCell ref="I3967:L3967"/>
    <mergeCell ref="A3964:A3965"/>
    <mergeCell ref="I3964:I3965"/>
    <mergeCell ref="J3964:J3965"/>
    <mergeCell ref="K3964:K3965"/>
    <mergeCell ref="S3964:S3965"/>
    <mergeCell ref="T3964:T3965"/>
    <mergeCell ref="T3983:T3986"/>
    <mergeCell ref="Y3983:Y3985"/>
    <mergeCell ref="A3984:A3987"/>
    <mergeCell ref="K3984:K3985"/>
    <mergeCell ref="U3984:U3985"/>
    <mergeCell ref="A3988:A3989"/>
    <mergeCell ref="V3979:V3981"/>
    <mergeCell ref="W3979:W3981"/>
    <mergeCell ref="X3979:X3981"/>
    <mergeCell ref="Y3979:Y3981"/>
    <mergeCell ref="I3982:I3987"/>
    <mergeCell ref="S3982:S3987"/>
    <mergeCell ref="V3982:V3987"/>
    <mergeCell ref="W3982:W3987"/>
    <mergeCell ref="X3982:X3987"/>
    <mergeCell ref="J3983:J3986"/>
    <mergeCell ref="A3978:K3978"/>
    <mergeCell ref="L3978:U3978"/>
    <mergeCell ref="V3978:Y3978"/>
    <mergeCell ref="Z3978:Z4028"/>
    <mergeCell ref="I3979:I3981"/>
    <mergeCell ref="J3979:J3981"/>
    <mergeCell ref="K3979:K3981"/>
    <mergeCell ref="S3979:S3981"/>
    <mergeCell ref="T3979:T3981"/>
    <mergeCell ref="U3979:U3981"/>
    <mergeCell ref="D3970:S3970"/>
    <mergeCell ref="V3970:Y3970"/>
    <mergeCell ref="H3971:N3971"/>
    <mergeCell ref="V3971:Y3971"/>
    <mergeCell ref="J3972:M3972"/>
    <mergeCell ref="A3977:Y3977"/>
    <mergeCell ref="J3996:J3999"/>
    <mergeCell ref="T3996:T3999"/>
    <mergeCell ref="A3997:A4000"/>
    <mergeCell ref="K3997:K3998"/>
    <mergeCell ref="U3997:U3998"/>
    <mergeCell ref="V3997:Y3997"/>
    <mergeCell ref="V3998:V4000"/>
    <mergeCell ref="W3998:W4000"/>
    <mergeCell ref="X3998:X4000"/>
    <mergeCell ref="Y3999:Y4000"/>
    <mergeCell ref="V3992:X3992"/>
    <mergeCell ref="A3994:B3994"/>
    <mergeCell ref="V3994:Y3994"/>
    <mergeCell ref="A3995:B3995"/>
    <mergeCell ref="I3995:I4000"/>
    <mergeCell ref="S3995:S4000"/>
    <mergeCell ref="V3995:V3996"/>
    <mergeCell ref="W3995:W3996"/>
    <mergeCell ref="X3995:X3996"/>
    <mergeCell ref="Y3995:Y3996"/>
    <mergeCell ref="A3990:Y3990"/>
    <mergeCell ref="A3991:K3991"/>
    <mergeCell ref="L3991:U3991"/>
    <mergeCell ref="W3991:X3991"/>
    <mergeCell ref="I3992:I3994"/>
    <mergeCell ref="J3992:J3994"/>
    <mergeCell ref="K3992:K3994"/>
    <mergeCell ref="S3992:S3994"/>
    <mergeCell ref="T3992:T3994"/>
    <mergeCell ref="U3992:U3994"/>
    <mergeCell ref="X3988:Y3989"/>
    <mergeCell ref="I3988:I3989"/>
    <mergeCell ref="J3988:J3989"/>
    <mergeCell ref="K3988:K3989"/>
    <mergeCell ref="S3988:S3989"/>
    <mergeCell ref="T3988:T3989"/>
    <mergeCell ref="U3988:U3989"/>
    <mergeCell ref="V3988:V3989"/>
    <mergeCell ref="W3988:W3989"/>
    <mergeCell ref="A4010:A4013"/>
    <mergeCell ref="J4010:J4011"/>
    <mergeCell ref="K4010:K4011"/>
    <mergeCell ref="T4010:T4011"/>
    <mergeCell ref="U4010:U4011"/>
    <mergeCell ref="V4010:Y4010"/>
    <mergeCell ref="V4011:V4013"/>
    <mergeCell ref="W4011:W4013"/>
    <mergeCell ref="X4011:X4013"/>
    <mergeCell ref="Y4012:Y4013"/>
    <mergeCell ref="V4007:Y4007"/>
    <mergeCell ref="I4008:I4013"/>
    <mergeCell ref="S4008:S4013"/>
    <mergeCell ref="V4008:V4009"/>
    <mergeCell ref="W4008:W4009"/>
    <mergeCell ref="X4008:X4009"/>
    <mergeCell ref="Y4008:Y4009"/>
    <mergeCell ref="A4004:K4004"/>
    <mergeCell ref="L4004:U4004"/>
    <mergeCell ref="W4004:X4004"/>
    <mergeCell ref="I4005:I4007"/>
    <mergeCell ref="J4005:J4007"/>
    <mergeCell ref="K4005:K4007"/>
    <mergeCell ref="S4005:S4007"/>
    <mergeCell ref="T4005:T4007"/>
    <mergeCell ref="U4005:U4007"/>
    <mergeCell ref="V4005:X4005"/>
    <mergeCell ref="Y4001:Y4002"/>
    <mergeCell ref="A4003:Y4003"/>
    <mergeCell ref="A4001:A4002"/>
    <mergeCell ref="I4001:I4002"/>
    <mergeCell ref="J4001:J4002"/>
    <mergeCell ref="K4001:K4002"/>
    <mergeCell ref="S4001:S4002"/>
    <mergeCell ref="T4001:T4002"/>
    <mergeCell ref="U4001:U4002"/>
    <mergeCell ref="V4001:V4002"/>
    <mergeCell ref="W4001:W4002"/>
    <mergeCell ref="X4001:X4002"/>
    <mergeCell ref="J4023:J4024"/>
    <mergeCell ref="K4023:K4024"/>
    <mergeCell ref="T4023:T4024"/>
    <mergeCell ref="U4023:U4024"/>
    <mergeCell ref="V4023:Y4023"/>
    <mergeCell ref="V4024:V4026"/>
    <mergeCell ref="W4024:W4026"/>
    <mergeCell ref="X4024:X4026"/>
    <mergeCell ref="Y4025:Y4026"/>
    <mergeCell ref="A4020:B4020"/>
    <mergeCell ref="V4020:Y4020"/>
    <mergeCell ref="A4021:B4021"/>
    <mergeCell ref="I4021:I4026"/>
    <mergeCell ref="S4021:S4026"/>
    <mergeCell ref="V4021:V4022"/>
    <mergeCell ref="W4021:W4022"/>
    <mergeCell ref="X4021:X4022"/>
    <mergeCell ref="Y4021:Y4022"/>
    <mergeCell ref="A4023:A4026"/>
    <mergeCell ref="A4017:K4017"/>
    <mergeCell ref="L4017:U4017"/>
    <mergeCell ref="W4017:X4017"/>
    <mergeCell ref="I4018:I4020"/>
    <mergeCell ref="J4018:J4020"/>
    <mergeCell ref="K4018:K4020"/>
    <mergeCell ref="S4018:S4020"/>
    <mergeCell ref="T4018:T4020"/>
    <mergeCell ref="U4018:U4020"/>
    <mergeCell ref="V4018:X4018"/>
    <mergeCell ref="Y4014:Y4015"/>
    <mergeCell ref="A4016:Y4016"/>
    <mergeCell ref="A4014:A4015"/>
    <mergeCell ref="I4014:I4015"/>
    <mergeCell ref="J4014:J4015"/>
    <mergeCell ref="K4014:K4015"/>
    <mergeCell ref="S4014:S4015"/>
    <mergeCell ref="T4014:T4015"/>
    <mergeCell ref="U4014:U4015"/>
    <mergeCell ref="V4014:V4015"/>
    <mergeCell ref="W4014:W4015"/>
    <mergeCell ref="X4014:X4015"/>
    <mergeCell ref="V4031:W4032"/>
    <mergeCell ref="A4032:B4032"/>
    <mergeCell ref="C4032:D4032"/>
    <mergeCell ref="E4032:F4032"/>
    <mergeCell ref="G4032:H4032"/>
    <mergeCell ref="I4032:L4032"/>
    <mergeCell ref="M4030:N4032"/>
    <mergeCell ref="O4030:P4030"/>
    <mergeCell ref="R4030:U4030"/>
    <mergeCell ref="V4030:W4030"/>
    <mergeCell ref="C4031:D4031"/>
    <mergeCell ref="E4031:F4031"/>
    <mergeCell ref="G4031:H4031"/>
    <mergeCell ref="I4031:L4031"/>
    <mergeCell ref="O4031:P4032"/>
    <mergeCell ref="R4031:U4032"/>
    <mergeCell ref="Q4031:Q4032"/>
    <mergeCell ref="U4027:U4028"/>
    <mergeCell ref="V4027:V4028"/>
    <mergeCell ref="W4027:W4028"/>
    <mergeCell ref="X4027:X4028"/>
    <mergeCell ref="Y4027:Y4028"/>
    <mergeCell ref="A4030:B4031"/>
    <mergeCell ref="C4030:D4030"/>
    <mergeCell ref="E4030:F4030"/>
    <mergeCell ref="G4030:H4030"/>
    <mergeCell ref="I4030:L4030"/>
    <mergeCell ref="A4027:A4028"/>
    <mergeCell ref="I4027:I4028"/>
    <mergeCell ref="J4027:J4028"/>
    <mergeCell ref="K4027:K4028"/>
    <mergeCell ref="S4027:S4028"/>
    <mergeCell ref="T4027:T4028"/>
    <mergeCell ref="T4046:T4049"/>
    <mergeCell ref="Y4046:Y4048"/>
    <mergeCell ref="A4047:A4050"/>
    <mergeCell ref="K4047:K4048"/>
    <mergeCell ref="U4047:U4048"/>
    <mergeCell ref="A4051:A4052"/>
    <mergeCell ref="V4042:V4044"/>
    <mergeCell ref="W4042:W4044"/>
    <mergeCell ref="X4042:X4044"/>
    <mergeCell ref="Y4042:Y4044"/>
    <mergeCell ref="I4045:I4050"/>
    <mergeCell ref="S4045:S4050"/>
    <mergeCell ref="V4045:V4050"/>
    <mergeCell ref="W4045:W4050"/>
    <mergeCell ref="X4045:X4050"/>
    <mergeCell ref="J4046:J4049"/>
    <mergeCell ref="A4041:K4041"/>
    <mergeCell ref="L4041:U4041"/>
    <mergeCell ref="V4041:Y4041"/>
    <mergeCell ref="Z4041:Z4091"/>
    <mergeCell ref="I4042:I4044"/>
    <mergeCell ref="J4042:J4044"/>
    <mergeCell ref="K4042:K4044"/>
    <mergeCell ref="S4042:S4044"/>
    <mergeCell ref="T4042:T4044"/>
    <mergeCell ref="U4042:U4044"/>
    <mergeCell ref="D4033:S4033"/>
    <mergeCell ref="V4033:Y4033"/>
    <mergeCell ref="H4034:N4034"/>
    <mergeCell ref="V4034:Y4034"/>
    <mergeCell ref="J4035:M4035"/>
    <mergeCell ref="A4040:Y4040"/>
    <mergeCell ref="J4059:J4062"/>
    <mergeCell ref="T4059:T4062"/>
    <mergeCell ref="A4060:A4063"/>
    <mergeCell ref="K4060:K4061"/>
    <mergeCell ref="U4060:U4061"/>
    <mergeCell ref="V4060:Y4060"/>
    <mergeCell ref="V4061:V4063"/>
    <mergeCell ref="W4061:W4063"/>
    <mergeCell ref="X4061:X4063"/>
    <mergeCell ref="Y4062:Y4063"/>
    <mergeCell ref="V4055:X4055"/>
    <mergeCell ref="A4057:B4057"/>
    <mergeCell ref="V4057:Y4057"/>
    <mergeCell ref="A4058:B4058"/>
    <mergeCell ref="I4058:I4063"/>
    <mergeCell ref="S4058:S4063"/>
    <mergeCell ref="V4058:V4059"/>
    <mergeCell ref="W4058:W4059"/>
    <mergeCell ref="X4058:X4059"/>
    <mergeCell ref="Y4058:Y4059"/>
    <mergeCell ref="A4053:Y4053"/>
    <mergeCell ref="A4054:K4054"/>
    <mergeCell ref="L4054:U4054"/>
    <mergeCell ref="W4054:X4054"/>
    <mergeCell ref="I4055:I4057"/>
    <mergeCell ref="J4055:J4057"/>
    <mergeCell ref="K4055:K4057"/>
    <mergeCell ref="S4055:S4057"/>
    <mergeCell ref="T4055:T4057"/>
    <mergeCell ref="U4055:U4057"/>
    <mergeCell ref="X4051:Y4052"/>
    <mergeCell ref="I4051:I4052"/>
    <mergeCell ref="J4051:J4052"/>
    <mergeCell ref="K4051:K4052"/>
    <mergeCell ref="S4051:S4052"/>
    <mergeCell ref="T4051:T4052"/>
    <mergeCell ref="U4051:U4052"/>
    <mergeCell ref="V4051:V4052"/>
    <mergeCell ref="W4051:W4052"/>
    <mergeCell ref="A4073:A4076"/>
    <mergeCell ref="J4073:J4074"/>
    <mergeCell ref="K4073:K4074"/>
    <mergeCell ref="T4073:T4074"/>
    <mergeCell ref="U4073:U4074"/>
    <mergeCell ref="V4073:Y4073"/>
    <mergeCell ref="V4074:V4076"/>
    <mergeCell ref="W4074:W4076"/>
    <mergeCell ref="X4074:X4076"/>
    <mergeCell ref="Y4075:Y4076"/>
    <mergeCell ref="V4070:Y4070"/>
    <mergeCell ref="I4071:I4076"/>
    <mergeCell ref="S4071:S4076"/>
    <mergeCell ref="V4071:V4072"/>
    <mergeCell ref="W4071:W4072"/>
    <mergeCell ref="X4071:X4072"/>
    <mergeCell ref="Y4071:Y4072"/>
    <mergeCell ref="A4067:K4067"/>
    <mergeCell ref="L4067:U4067"/>
    <mergeCell ref="W4067:X4067"/>
    <mergeCell ref="I4068:I4070"/>
    <mergeCell ref="J4068:J4070"/>
    <mergeCell ref="K4068:K4070"/>
    <mergeCell ref="S4068:S4070"/>
    <mergeCell ref="T4068:T4070"/>
    <mergeCell ref="U4068:U4070"/>
    <mergeCell ref="V4068:X4068"/>
    <mergeCell ref="Y4064:Y4065"/>
    <mergeCell ref="A4066:Y4066"/>
    <mergeCell ref="A4064:A4065"/>
    <mergeCell ref="I4064:I4065"/>
    <mergeCell ref="J4064:J4065"/>
    <mergeCell ref="K4064:K4065"/>
    <mergeCell ref="S4064:S4065"/>
    <mergeCell ref="T4064:T4065"/>
    <mergeCell ref="U4064:U4065"/>
    <mergeCell ref="V4064:V4065"/>
    <mergeCell ref="W4064:W4065"/>
    <mergeCell ref="X4064:X4065"/>
    <mergeCell ref="J4086:J4087"/>
    <mergeCell ref="K4086:K4087"/>
    <mergeCell ref="T4086:T4087"/>
    <mergeCell ref="U4086:U4087"/>
    <mergeCell ref="V4086:Y4086"/>
    <mergeCell ref="V4087:V4089"/>
    <mergeCell ref="W4087:W4089"/>
    <mergeCell ref="X4087:X4089"/>
    <mergeCell ref="Y4088:Y4089"/>
    <mergeCell ref="A4083:B4083"/>
    <mergeCell ref="V4083:Y4083"/>
    <mergeCell ref="A4084:B4084"/>
    <mergeCell ref="I4084:I4089"/>
    <mergeCell ref="S4084:S4089"/>
    <mergeCell ref="V4084:V4085"/>
    <mergeCell ref="W4084:W4085"/>
    <mergeCell ref="X4084:X4085"/>
    <mergeCell ref="Y4084:Y4085"/>
    <mergeCell ref="A4086:A4089"/>
    <mergeCell ref="A4080:K4080"/>
    <mergeCell ref="L4080:U4080"/>
    <mergeCell ref="W4080:X4080"/>
    <mergeCell ref="I4081:I4083"/>
    <mergeCell ref="J4081:J4083"/>
    <mergeCell ref="K4081:K4083"/>
    <mergeCell ref="S4081:S4083"/>
    <mergeCell ref="T4081:T4083"/>
    <mergeCell ref="U4081:U4083"/>
    <mergeCell ref="V4081:X4081"/>
    <mergeCell ref="Y4077:Y4078"/>
    <mergeCell ref="A4079:Y4079"/>
    <mergeCell ref="A4077:A4078"/>
    <mergeCell ref="I4077:I4078"/>
    <mergeCell ref="J4077:J4078"/>
    <mergeCell ref="K4077:K4078"/>
    <mergeCell ref="S4077:S4078"/>
    <mergeCell ref="T4077:T4078"/>
    <mergeCell ref="U4077:U4078"/>
    <mergeCell ref="V4077:V4078"/>
    <mergeCell ref="W4077:W4078"/>
    <mergeCell ref="X4077:X4078"/>
    <mergeCell ref="V4094:W4095"/>
    <mergeCell ref="A4095:B4095"/>
    <mergeCell ref="C4095:D4095"/>
    <mergeCell ref="E4095:F4095"/>
    <mergeCell ref="G4095:H4095"/>
    <mergeCell ref="I4095:L4095"/>
    <mergeCell ref="M4093:N4095"/>
    <mergeCell ref="O4093:P4093"/>
    <mergeCell ref="R4093:U4093"/>
    <mergeCell ref="V4093:W4093"/>
    <mergeCell ref="C4094:D4094"/>
    <mergeCell ref="E4094:F4094"/>
    <mergeCell ref="G4094:H4094"/>
    <mergeCell ref="I4094:L4094"/>
    <mergeCell ref="O4094:P4095"/>
    <mergeCell ref="R4094:U4095"/>
    <mergeCell ref="Q4094:Q4095"/>
    <mergeCell ref="U4090:U4091"/>
    <mergeCell ref="V4090:V4091"/>
    <mergeCell ref="W4090:W4091"/>
    <mergeCell ref="X4090:X4091"/>
    <mergeCell ref="Y4090:Y4091"/>
    <mergeCell ref="A4093:B4094"/>
    <mergeCell ref="C4093:D4093"/>
    <mergeCell ref="E4093:F4093"/>
    <mergeCell ref="G4093:H4093"/>
    <mergeCell ref="I4093:L4093"/>
    <mergeCell ref="A4090:A4091"/>
    <mergeCell ref="I4090:I4091"/>
    <mergeCell ref="J4090:J4091"/>
    <mergeCell ref="K4090:K4091"/>
    <mergeCell ref="S4090:S4091"/>
    <mergeCell ref="T4090:T4091"/>
    <mergeCell ref="T4109:T4112"/>
    <mergeCell ref="Y4109:Y4111"/>
    <mergeCell ref="A4110:A4113"/>
    <mergeCell ref="K4110:K4111"/>
    <mergeCell ref="U4110:U4111"/>
    <mergeCell ref="A4114:A4115"/>
    <mergeCell ref="V4105:V4107"/>
    <mergeCell ref="W4105:W4107"/>
    <mergeCell ref="X4105:X4107"/>
    <mergeCell ref="Y4105:Y4107"/>
    <mergeCell ref="I4108:I4113"/>
    <mergeCell ref="S4108:S4113"/>
    <mergeCell ref="V4108:V4113"/>
    <mergeCell ref="W4108:W4113"/>
    <mergeCell ref="X4108:X4113"/>
    <mergeCell ref="J4109:J4112"/>
    <mergeCell ref="A4104:K4104"/>
    <mergeCell ref="L4104:U4104"/>
    <mergeCell ref="V4104:Y4104"/>
    <mergeCell ref="Z4104:Z4154"/>
    <mergeCell ref="I4105:I4107"/>
    <mergeCell ref="J4105:J4107"/>
    <mergeCell ref="K4105:K4107"/>
    <mergeCell ref="S4105:S4107"/>
    <mergeCell ref="T4105:T4107"/>
    <mergeCell ref="U4105:U4107"/>
    <mergeCell ref="D4096:S4096"/>
    <mergeCell ref="V4096:Y4096"/>
    <mergeCell ref="H4097:N4097"/>
    <mergeCell ref="V4097:Y4097"/>
    <mergeCell ref="J4098:M4098"/>
    <mergeCell ref="A4103:Y4103"/>
    <mergeCell ref="J4122:J4125"/>
    <mergeCell ref="T4122:T4125"/>
    <mergeCell ref="A4123:A4126"/>
    <mergeCell ref="K4123:K4124"/>
    <mergeCell ref="U4123:U4124"/>
    <mergeCell ref="V4123:Y4123"/>
    <mergeCell ref="V4124:V4126"/>
    <mergeCell ref="W4124:W4126"/>
    <mergeCell ref="X4124:X4126"/>
    <mergeCell ref="Y4125:Y4126"/>
    <mergeCell ref="V4118:X4118"/>
    <mergeCell ref="A4120:B4120"/>
    <mergeCell ref="V4120:Y4120"/>
    <mergeCell ref="A4121:B4121"/>
    <mergeCell ref="I4121:I4126"/>
    <mergeCell ref="S4121:S4126"/>
    <mergeCell ref="V4121:V4122"/>
    <mergeCell ref="W4121:W4122"/>
    <mergeCell ref="X4121:X4122"/>
    <mergeCell ref="Y4121:Y4122"/>
    <mergeCell ref="A4116:Y4116"/>
    <mergeCell ref="A4117:K4117"/>
    <mergeCell ref="L4117:U4117"/>
    <mergeCell ref="W4117:X4117"/>
    <mergeCell ref="I4118:I4120"/>
    <mergeCell ref="J4118:J4120"/>
    <mergeCell ref="K4118:K4120"/>
    <mergeCell ref="S4118:S4120"/>
    <mergeCell ref="T4118:T4120"/>
    <mergeCell ref="U4118:U4120"/>
    <mergeCell ref="X4114:Y4115"/>
    <mergeCell ref="I4114:I4115"/>
    <mergeCell ref="J4114:J4115"/>
    <mergeCell ref="K4114:K4115"/>
    <mergeCell ref="S4114:S4115"/>
    <mergeCell ref="T4114:T4115"/>
    <mergeCell ref="U4114:U4115"/>
    <mergeCell ref="V4114:V4115"/>
    <mergeCell ref="W4114:W4115"/>
    <mergeCell ref="A4136:A4139"/>
    <mergeCell ref="J4136:J4137"/>
    <mergeCell ref="K4136:K4137"/>
    <mergeCell ref="T4136:T4137"/>
    <mergeCell ref="U4136:U4137"/>
    <mergeCell ref="V4136:Y4136"/>
    <mergeCell ref="V4137:V4139"/>
    <mergeCell ref="W4137:W4139"/>
    <mergeCell ref="X4137:X4139"/>
    <mergeCell ref="Y4138:Y4139"/>
    <mergeCell ref="V4133:Y4133"/>
    <mergeCell ref="I4134:I4139"/>
    <mergeCell ref="S4134:S4139"/>
    <mergeCell ref="V4134:V4135"/>
    <mergeCell ref="W4134:W4135"/>
    <mergeCell ref="X4134:X4135"/>
    <mergeCell ref="Y4134:Y4135"/>
    <mergeCell ref="A4130:K4130"/>
    <mergeCell ref="L4130:U4130"/>
    <mergeCell ref="W4130:X4130"/>
    <mergeCell ref="I4131:I4133"/>
    <mergeCell ref="J4131:J4133"/>
    <mergeCell ref="K4131:K4133"/>
    <mergeCell ref="S4131:S4133"/>
    <mergeCell ref="T4131:T4133"/>
    <mergeCell ref="U4131:U4133"/>
    <mergeCell ref="V4131:X4131"/>
    <mergeCell ref="Y4127:Y4128"/>
    <mergeCell ref="A4129:Y4129"/>
    <mergeCell ref="A4127:A4128"/>
    <mergeCell ref="I4127:I4128"/>
    <mergeCell ref="J4127:J4128"/>
    <mergeCell ref="K4127:K4128"/>
    <mergeCell ref="S4127:S4128"/>
    <mergeCell ref="T4127:T4128"/>
    <mergeCell ref="U4127:U4128"/>
    <mergeCell ref="V4127:V4128"/>
    <mergeCell ref="W4127:W4128"/>
    <mergeCell ref="X4127:X4128"/>
    <mergeCell ref="J4149:J4150"/>
    <mergeCell ref="K4149:K4150"/>
    <mergeCell ref="T4149:T4150"/>
    <mergeCell ref="U4149:U4150"/>
    <mergeCell ref="V4149:Y4149"/>
    <mergeCell ref="V4150:V4152"/>
    <mergeCell ref="W4150:W4152"/>
    <mergeCell ref="X4150:X4152"/>
    <mergeCell ref="Y4151:Y4152"/>
    <mergeCell ref="A4146:B4146"/>
    <mergeCell ref="V4146:Y4146"/>
    <mergeCell ref="A4147:B4147"/>
    <mergeCell ref="I4147:I4152"/>
    <mergeCell ref="S4147:S4152"/>
    <mergeCell ref="V4147:V4148"/>
    <mergeCell ref="W4147:W4148"/>
    <mergeCell ref="X4147:X4148"/>
    <mergeCell ref="Y4147:Y4148"/>
    <mergeCell ref="A4149:A4152"/>
    <mergeCell ref="A4143:K4143"/>
    <mergeCell ref="L4143:U4143"/>
    <mergeCell ref="W4143:X4143"/>
    <mergeCell ref="I4144:I4146"/>
    <mergeCell ref="J4144:J4146"/>
    <mergeCell ref="K4144:K4146"/>
    <mergeCell ref="S4144:S4146"/>
    <mergeCell ref="T4144:T4146"/>
    <mergeCell ref="U4144:U4146"/>
    <mergeCell ref="V4144:X4144"/>
    <mergeCell ref="Y4140:Y4141"/>
    <mergeCell ref="A4142:Y4142"/>
    <mergeCell ref="A4140:A4141"/>
    <mergeCell ref="I4140:I4141"/>
    <mergeCell ref="J4140:J4141"/>
    <mergeCell ref="K4140:K4141"/>
    <mergeCell ref="S4140:S4141"/>
    <mergeCell ref="T4140:T4141"/>
    <mergeCell ref="U4140:U4141"/>
    <mergeCell ref="V4140:V4141"/>
    <mergeCell ref="W4140:W4141"/>
    <mergeCell ref="X4140:X4141"/>
    <mergeCell ref="V4157:W4158"/>
    <mergeCell ref="A4158:B4158"/>
    <mergeCell ref="C4158:D4158"/>
    <mergeCell ref="E4158:F4158"/>
    <mergeCell ref="G4158:H4158"/>
    <mergeCell ref="I4158:L4158"/>
    <mergeCell ref="M4156:N4158"/>
    <mergeCell ref="O4156:P4156"/>
    <mergeCell ref="R4156:U4156"/>
    <mergeCell ref="V4156:W4156"/>
    <mergeCell ref="C4157:D4157"/>
    <mergeCell ref="E4157:F4157"/>
    <mergeCell ref="G4157:H4157"/>
    <mergeCell ref="I4157:L4157"/>
    <mergeCell ref="O4157:P4158"/>
    <mergeCell ref="R4157:U4158"/>
    <mergeCell ref="Q4157:Q4158"/>
    <mergeCell ref="U4153:U4154"/>
    <mergeCell ref="V4153:V4154"/>
    <mergeCell ref="W4153:W4154"/>
    <mergeCell ref="X4153:X4154"/>
    <mergeCell ref="Y4153:Y4154"/>
    <mergeCell ref="A4156:B4157"/>
    <mergeCell ref="C4156:D4156"/>
    <mergeCell ref="E4156:F4156"/>
    <mergeCell ref="G4156:H4156"/>
    <mergeCell ref="I4156:L4156"/>
    <mergeCell ref="A4153:A4154"/>
    <mergeCell ref="I4153:I4154"/>
    <mergeCell ref="J4153:J4154"/>
    <mergeCell ref="K4153:K4154"/>
    <mergeCell ref="S4153:S4154"/>
    <mergeCell ref="T4153:T4154"/>
    <mergeCell ref="T4172:T4175"/>
    <mergeCell ref="Y4172:Y4174"/>
    <mergeCell ref="A4173:A4176"/>
    <mergeCell ref="K4173:K4174"/>
    <mergeCell ref="U4173:U4174"/>
    <mergeCell ref="A4177:A4178"/>
    <mergeCell ref="V4168:V4170"/>
    <mergeCell ref="W4168:W4170"/>
    <mergeCell ref="X4168:X4170"/>
    <mergeCell ref="Y4168:Y4170"/>
    <mergeCell ref="I4171:I4176"/>
    <mergeCell ref="S4171:S4176"/>
    <mergeCell ref="V4171:V4176"/>
    <mergeCell ref="W4171:W4176"/>
    <mergeCell ref="X4171:X4176"/>
    <mergeCell ref="J4172:J4175"/>
    <mergeCell ref="A4167:K4167"/>
    <mergeCell ref="L4167:U4167"/>
    <mergeCell ref="V4167:Y4167"/>
    <mergeCell ref="Z4167:Z4217"/>
    <mergeCell ref="I4168:I4170"/>
    <mergeCell ref="J4168:J4170"/>
    <mergeCell ref="K4168:K4170"/>
    <mergeCell ref="S4168:S4170"/>
    <mergeCell ref="T4168:T4170"/>
    <mergeCell ref="U4168:U4170"/>
    <mergeCell ref="D4159:S4159"/>
    <mergeCell ref="V4159:Y4159"/>
    <mergeCell ref="H4160:N4160"/>
    <mergeCell ref="V4160:Y4160"/>
    <mergeCell ref="J4161:M4161"/>
    <mergeCell ref="A4166:Y4166"/>
    <mergeCell ref="J4185:J4188"/>
    <mergeCell ref="T4185:T4188"/>
    <mergeCell ref="A4186:A4189"/>
    <mergeCell ref="K4186:K4187"/>
    <mergeCell ref="U4186:U4187"/>
    <mergeCell ref="V4186:Y4186"/>
    <mergeCell ref="V4187:V4189"/>
    <mergeCell ref="W4187:W4189"/>
    <mergeCell ref="X4187:X4189"/>
    <mergeCell ref="Y4188:Y4189"/>
    <mergeCell ref="V4181:X4181"/>
    <mergeCell ref="A4183:B4183"/>
    <mergeCell ref="V4183:Y4183"/>
    <mergeCell ref="A4184:B4184"/>
    <mergeCell ref="I4184:I4189"/>
    <mergeCell ref="S4184:S4189"/>
    <mergeCell ref="V4184:V4185"/>
    <mergeCell ref="W4184:W4185"/>
    <mergeCell ref="X4184:X4185"/>
    <mergeCell ref="Y4184:Y4185"/>
    <mergeCell ref="A4179:Y4179"/>
    <mergeCell ref="A4180:K4180"/>
    <mergeCell ref="L4180:U4180"/>
    <mergeCell ref="W4180:X4180"/>
    <mergeCell ref="I4181:I4183"/>
    <mergeCell ref="J4181:J4183"/>
    <mergeCell ref="K4181:K4183"/>
    <mergeCell ref="S4181:S4183"/>
    <mergeCell ref="T4181:T4183"/>
    <mergeCell ref="U4181:U4183"/>
    <mergeCell ref="X4177:Y4178"/>
    <mergeCell ref="I4177:I4178"/>
    <mergeCell ref="J4177:J4178"/>
    <mergeCell ref="K4177:K4178"/>
    <mergeCell ref="S4177:S4178"/>
    <mergeCell ref="T4177:T4178"/>
    <mergeCell ref="U4177:U4178"/>
    <mergeCell ref="V4177:V4178"/>
    <mergeCell ref="W4177:W4178"/>
    <mergeCell ref="A4199:A4202"/>
    <mergeCell ref="J4199:J4200"/>
    <mergeCell ref="K4199:K4200"/>
    <mergeCell ref="T4199:T4200"/>
    <mergeCell ref="U4199:U4200"/>
    <mergeCell ref="V4199:Y4199"/>
    <mergeCell ref="V4200:V4202"/>
    <mergeCell ref="W4200:W4202"/>
    <mergeCell ref="X4200:X4202"/>
    <mergeCell ref="Y4201:Y4202"/>
    <mergeCell ref="V4196:Y4196"/>
    <mergeCell ref="I4197:I4202"/>
    <mergeCell ref="S4197:S4202"/>
    <mergeCell ref="V4197:V4198"/>
    <mergeCell ref="W4197:W4198"/>
    <mergeCell ref="X4197:X4198"/>
    <mergeCell ref="Y4197:Y4198"/>
    <mergeCell ref="A4193:K4193"/>
    <mergeCell ref="L4193:U4193"/>
    <mergeCell ref="W4193:X4193"/>
    <mergeCell ref="I4194:I4196"/>
    <mergeCell ref="J4194:J4196"/>
    <mergeCell ref="K4194:K4196"/>
    <mergeCell ref="S4194:S4196"/>
    <mergeCell ref="T4194:T4196"/>
    <mergeCell ref="U4194:U4196"/>
    <mergeCell ref="V4194:X4194"/>
    <mergeCell ref="Y4190:Y4191"/>
    <mergeCell ref="A4192:Y4192"/>
    <mergeCell ref="A4190:A4191"/>
    <mergeCell ref="I4190:I4191"/>
    <mergeCell ref="J4190:J4191"/>
    <mergeCell ref="K4190:K4191"/>
    <mergeCell ref="S4190:S4191"/>
    <mergeCell ref="T4190:T4191"/>
    <mergeCell ref="U4190:U4191"/>
    <mergeCell ref="V4190:V4191"/>
    <mergeCell ref="W4190:W4191"/>
    <mergeCell ref="X4190:X4191"/>
    <mergeCell ref="J4212:J4213"/>
    <mergeCell ref="K4212:K4213"/>
    <mergeCell ref="T4212:T4213"/>
    <mergeCell ref="U4212:U4213"/>
    <mergeCell ref="V4212:Y4212"/>
    <mergeCell ref="V4213:V4215"/>
    <mergeCell ref="W4213:W4215"/>
    <mergeCell ref="X4213:X4215"/>
    <mergeCell ref="Y4214:Y4215"/>
    <mergeCell ref="A4209:B4209"/>
    <mergeCell ref="V4209:Y4209"/>
    <mergeCell ref="A4210:B4210"/>
    <mergeCell ref="I4210:I4215"/>
    <mergeCell ref="S4210:S4215"/>
    <mergeCell ref="V4210:V4211"/>
    <mergeCell ref="W4210:W4211"/>
    <mergeCell ref="X4210:X4211"/>
    <mergeCell ref="Y4210:Y4211"/>
    <mergeCell ref="A4212:A4215"/>
    <mergeCell ref="A4206:K4206"/>
    <mergeCell ref="L4206:U4206"/>
    <mergeCell ref="W4206:X4206"/>
    <mergeCell ref="I4207:I4209"/>
    <mergeCell ref="J4207:J4209"/>
    <mergeCell ref="K4207:K4209"/>
    <mergeCell ref="S4207:S4209"/>
    <mergeCell ref="T4207:T4209"/>
    <mergeCell ref="U4207:U4209"/>
    <mergeCell ref="V4207:X4207"/>
    <mergeCell ref="Y4203:Y4204"/>
    <mergeCell ref="A4205:Y4205"/>
    <mergeCell ref="A4203:A4204"/>
    <mergeCell ref="I4203:I4204"/>
    <mergeCell ref="J4203:J4204"/>
    <mergeCell ref="K4203:K4204"/>
    <mergeCell ref="S4203:S4204"/>
    <mergeCell ref="T4203:T4204"/>
    <mergeCell ref="U4203:U4204"/>
    <mergeCell ref="V4203:V4204"/>
    <mergeCell ref="W4203:W4204"/>
    <mergeCell ref="X4203:X4204"/>
    <mergeCell ref="V4220:W4221"/>
    <mergeCell ref="A4221:B4221"/>
    <mergeCell ref="C4221:D4221"/>
    <mergeCell ref="E4221:F4221"/>
    <mergeCell ref="G4221:H4221"/>
    <mergeCell ref="I4221:L4221"/>
    <mergeCell ref="M4219:N4221"/>
    <mergeCell ref="O4219:P4219"/>
    <mergeCell ref="R4219:U4219"/>
    <mergeCell ref="V4219:W4219"/>
    <mergeCell ref="C4220:D4220"/>
    <mergeCell ref="E4220:F4220"/>
    <mergeCell ref="G4220:H4220"/>
    <mergeCell ref="I4220:L4220"/>
    <mergeCell ref="O4220:P4221"/>
    <mergeCell ref="R4220:U4221"/>
    <mergeCell ref="Q4220:Q4221"/>
    <mergeCell ref="U4216:U4217"/>
    <mergeCell ref="V4216:V4217"/>
    <mergeCell ref="W4216:W4217"/>
    <mergeCell ref="X4216:X4217"/>
    <mergeCell ref="Y4216:Y4217"/>
    <mergeCell ref="A4219:B4220"/>
    <mergeCell ref="C4219:D4219"/>
    <mergeCell ref="E4219:F4219"/>
    <mergeCell ref="G4219:H4219"/>
    <mergeCell ref="I4219:L4219"/>
    <mergeCell ref="A4216:A4217"/>
    <mergeCell ref="I4216:I4217"/>
    <mergeCell ref="J4216:J4217"/>
    <mergeCell ref="K4216:K4217"/>
    <mergeCell ref="S4216:S4217"/>
    <mergeCell ref="T4216:T4217"/>
    <mergeCell ref="T4235:T4238"/>
    <mergeCell ref="Y4235:Y4237"/>
    <mergeCell ref="A4236:A4239"/>
    <mergeCell ref="K4236:K4237"/>
    <mergeCell ref="U4236:U4237"/>
    <mergeCell ref="A4240:A4241"/>
    <mergeCell ref="V4231:V4233"/>
    <mergeCell ref="W4231:W4233"/>
    <mergeCell ref="X4231:X4233"/>
    <mergeCell ref="Y4231:Y4233"/>
    <mergeCell ref="I4234:I4239"/>
    <mergeCell ref="S4234:S4239"/>
    <mergeCell ref="V4234:V4239"/>
    <mergeCell ref="W4234:W4239"/>
    <mergeCell ref="X4234:X4239"/>
    <mergeCell ref="J4235:J4238"/>
    <mergeCell ref="A4230:K4230"/>
    <mergeCell ref="L4230:U4230"/>
    <mergeCell ref="V4230:Y4230"/>
    <mergeCell ref="Z4230:Z4280"/>
    <mergeCell ref="I4231:I4233"/>
    <mergeCell ref="J4231:J4233"/>
    <mergeCell ref="K4231:K4233"/>
    <mergeCell ref="S4231:S4233"/>
    <mergeCell ref="T4231:T4233"/>
    <mergeCell ref="U4231:U4233"/>
    <mergeCell ref="D4222:S4222"/>
    <mergeCell ref="V4222:Y4222"/>
    <mergeCell ref="H4223:N4223"/>
    <mergeCell ref="V4223:Y4223"/>
    <mergeCell ref="J4224:M4224"/>
    <mergeCell ref="A4229:Y4229"/>
    <mergeCell ref="J4248:J4251"/>
    <mergeCell ref="T4248:T4251"/>
    <mergeCell ref="A4249:A4252"/>
    <mergeCell ref="K4249:K4250"/>
    <mergeCell ref="U4249:U4250"/>
    <mergeCell ref="V4249:Y4249"/>
    <mergeCell ref="V4250:V4252"/>
    <mergeCell ref="W4250:W4252"/>
    <mergeCell ref="X4250:X4252"/>
    <mergeCell ref="Y4251:Y4252"/>
    <mergeCell ref="V4244:X4244"/>
    <mergeCell ref="A4246:B4246"/>
    <mergeCell ref="V4246:Y4246"/>
    <mergeCell ref="A4247:B4247"/>
    <mergeCell ref="I4247:I4252"/>
    <mergeCell ref="S4247:S4252"/>
    <mergeCell ref="V4247:V4248"/>
    <mergeCell ref="W4247:W4248"/>
    <mergeCell ref="X4247:X4248"/>
    <mergeCell ref="Y4247:Y4248"/>
    <mergeCell ref="A4242:Y4242"/>
    <mergeCell ref="A4243:K4243"/>
    <mergeCell ref="L4243:U4243"/>
    <mergeCell ref="W4243:X4243"/>
    <mergeCell ref="I4244:I4246"/>
    <mergeCell ref="J4244:J4246"/>
    <mergeCell ref="K4244:K4246"/>
    <mergeCell ref="S4244:S4246"/>
    <mergeCell ref="T4244:T4246"/>
    <mergeCell ref="U4244:U4246"/>
    <mergeCell ref="X4240:Y4241"/>
    <mergeCell ref="I4240:I4241"/>
    <mergeCell ref="J4240:J4241"/>
    <mergeCell ref="K4240:K4241"/>
    <mergeCell ref="S4240:S4241"/>
    <mergeCell ref="T4240:T4241"/>
    <mergeCell ref="U4240:U4241"/>
    <mergeCell ref="V4240:V4241"/>
    <mergeCell ref="W4240:W4241"/>
    <mergeCell ref="A4262:A4265"/>
    <mergeCell ref="J4262:J4263"/>
    <mergeCell ref="K4262:K4263"/>
    <mergeCell ref="T4262:T4263"/>
    <mergeCell ref="U4262:U4263"/>
    <mergeCell ref="V4262:Y4262"/>
    <mergeCell ref="V4263:V4265"/>
    <mergeCell ref="W4263:W4265"/>
    <mergeCell ref="X4263:X4265"/>
    <mergeCell ref="Y4264:Y4265"/>
    <mergeCell ref="V4259:Y4259"/>
    <mergeCell ref="I4260:I4265"/>
    <mergeCell ref="S4260:S4265"/>
    <mergeCell ref="V4260:V4261"/>
    <mergeCell ref="W4260:W4261"/>
    <mergeCell ref="X4260:X4261"/>
    <mergeCell ref="Y4260:Y4261"/>
    <mergeCell ref="A4256:K4256"/>
    <mergeCell ref="L4256:U4256"/>
    <mergeCell ref="W4256:X4256"/>
    <mergeCell ref="I4257:I4259"/>
    <mergeCell ref="J4257:J4259"/>
    <mergeCell ref="K4257:K4259"/>
    <mergeCell ref="S4257:S4259"/>
    <mergeCell ref="T4257:T4259"/>
    <mergeCell ref="U4257:U4259"/>
    <mergeCell ref="V4257:X4257"/>
    <mergeCell ref="Y4253:Y4254"/>
    <mergeCell ref="A4255:Y4255"/>
    <mergeCell ref="A4253:A4254"/>
    <mergeCell ref="I4253:I4254"/>
    <mergeCell ref="J4253:J4254"/>
    <mergeCell ref="K4253:K4254"/>
    <mergeCell ref="S4253:S4254"/>
    <mergeCell ref="T4253:T4254"/>
    <mergeCell ref="U4253:U4254"/>
    <mergeCell ref="V4253:V4254"/>
    <mergeCell ref="W4253:W4254"/>
    <mergeCell ref="X4253:X4254"/>
    <mergeCell ref="J4275:J4276"/>
    <mergeCell ref="K4275:K4276"/>
    <mergeCell ref="T4275:T4276"/>
    <mergeCell ref="U4275:U4276"/>
    <mergeCell ref="V4275:Y4275"/>
    <mergeCell ref="V4276:V4278"/>
    <mergeCell ref="W4276:W4278"/>
    <mergeCell ref="X4276:X4278"/>
    <mergeCell ref="Y4277:Y4278"/>
    <mergeCell ref="A4272:B4272"/>
    <mergeCell ref="V4272:Y4272"/>
    <mergeCell ref="A4273:B4273"/>
    <mergeCell ref="I4273:I4278"/>
    <mergeCell ref="S4273:S4278"/>
    <mergeCell ref="V4273:V4274"/>
    <mergeCell ref="W4273:W4274"/>
    <mergeCell ref="X4273:X4274"/>
    <mergeCell ref="Y4273:Y4274"/>
    <mergeCell ref="A4275:A4278"/>
    <mergeCell ref="A4269:K4269"/>
    <mergeCell ref="L4269:U4269"/>
    <mergeCell ref="W4269:X4269"/>
    <mergeCell ref="I4270:I4272"/>
    <mergeCell ref="J4270:J4272"/>
    <mergeCell ref="K4270:K4272"/>
    <mergeCell ref="S4270:S4272"/>
    <mergeCell ref="T4270:T4272"/>
    <mergeCell ref="U4270:U4272"/>
    <mergeCell ref="V4270:X4270"/>
    <mergeCell ref="Y4266:Y4267"/>
    <mergeCell ref="A4268:Y4268"/>
    <mergeCell ref="A4266:A4267"/>
    <mergeCell ref="I4266:I4267"/>
    <mergeCell ref="J4266:J4267"/>
    <mergeCell ref="K4266:K4267"/>
    <mergeCell ref="S4266:S4267"/>
    <mergeCell ref="T4266:T4267"/>
    <mergeCell ref="U4266:U4267"/>
    <mergeCell ref="V4266:V4267"/>
    <mergeCell ref="W4266:W4267"/>
    <mergeCell ref="X4266:X4267"/>
    <mergeCell ref="V4283:W4284"/>
    <mergeCell ref="A4284:B4284"/>
    <mergeCell ref="C4284:D4284"/>
    <mergeCell ref="E4284:F4284"/>
    <mergeCell ref="G4284:H4284"/>
    <mergeCell ref="I4284:L4284"/>
    <mergeCell ref="M4282:N4284"/>
    <mergeCell ref="O4282:P4282"/>
    <mergeCell ref="R4282:U4282"/>
    <mergeCell ref="V4282:W4282"/>
    <mergeCell ref="C4283:D4283"/>
    <mergeCell ref="E4283:F4283"/>
    <mergeCell ref="G4283:H4283"/>
    <mergeCell ref="I4283:L4283"/>
    <mergeCell ref="O4283:P4284"/>
    <mergeCell ref="R4283:U4284"/>
    <mergeCell ref="Q4283:Q4284"/>
    <mergeCell ref="U4279:U4280"/>
    <mergeCell ref="V4279:V4280"/>
    <mergeCell ref="W4279:W4280"/>
    <mergeCell ref="X4279:X4280"/>
    <mergeCell ref="Y4279:Y4280"/>
    <mergeCell ref="A4282:B4283"/>
    <mergeCell ref="C4282:D4282"/>
    <mergeCell ref="E4282:F4282"/>
    <mergeCell ref="G4282:H4282"/>
    <mergeCell ref="I4282:L4282"/>
    <mergeCell ref="A4279:A4280"/>
    <mergeCell ref="I4279:I4280"/>
    <mergeCell ref="J4279:J4280"/>
    <mergeCell ref="K4279:K4280"/>
    <mergeCell ref="S4279:S4280"/>
    <mergeCell ref="T4279:T4280"/>
    <mergeCell ref="T4298:T4301"/>
    <mergeCell ref="Y4298:Y4300"/>
    <mergeCell ref="A4299:A4302"/>
    <mergeCell ref="K4299:K4300"/>
    <mergeCell ref="U4299:U4300"/>
    <mergeCell ref="A4303:A4304"/>
    <mergeCell ref="V4294:V4296"/>
    <mergeCell ref="W4294:W4296"/>
    <mergeCell ref="X4294:X4296"/>
    <mergeCell ref="Y4294:Y4296"/>
    <mergeCell ref="I4297:I4302"/>
    <mergeCell ref="S4297:S4302"/>
    <mergeCell ref="V4297:V4302"/>
    <mergeCell ref="W4297:W4302"/>
    <mergeCell ref="X4297:X4302"/>
    <mergeCell ref="J4298:J4301"/>
    <mergeCell ref="A4293:K4293"/>
    <mergeCell ref="L4293:U4293"/>
    <mergeCell ref="V4293:Y4293"/>
    <mergeCell ref="Z4293:Z4343"/>
    <mergeCell ref="I4294:I4296"/>
    <mergeCell ref="J4294:J4296"/>
    <mergeCell ref="K4294:K4296"/>
    <mergeCell ref="S4294:S4296"/>
    <mergeCell ref="T4294:T4296"/>
    <mergeCell ref="U4294:U4296"/>
    <mergeCell ref="D4285:S4285"/>
    <mergeCell ref="V4285:Y4285"/>
    <mergeCell ref="H4286:N4286"/>
    <mergeCell ref="V4286:Y4286"/>
    <mergeCell ref="J4287:M4287"/>
    <mergeCell ref="A4292:Y4292"/>
    <mergeCell ref="J4311:J4314"/>
    <mergeCell ref="T4311:T4314"/>
    <mergeCell ref="A4312:A4315"/>
    <mergeCell ref="K4312:K4313"/>
    <mergeCell ref="U4312:U4313"/>
    <mergeCell ref="V4312:Y4312"/>
    <mergeCell ref="V4313:V4315"/>
    <mergeCell ref="W4313:W4315"/>
    <mergeCell ref="X4313:X4315"/>
    <mergeCell ref="Y4314:Y4315"/>
    <mergeCell ref="V4307:X4307"/>
    <mergeCell ref="A4309:B4309"/>
    <mergeCell ref="V4309:Y4309"/>
    <mergeCell ref="A4310:B4310"/>
    <mergeCell ref="I4310:I4315"/>
    <mergeCell ref="S4310:S4315"/>
    <mergeCell ref="V4310:V4311"/>
    <mergeCell ref="W4310:W4311"/>
    <mergeCell ref="X4310:X4311"/>
    <mergeCell ref="Y4310:Y4311"/>
    <mergeCell ref="A4305:Y4305"/>
    <mergeCell ref="A4306:K4306"/>
    <mergeCell ref="L4306:U4306"/>
    <mergeCell ref="W4306:X4306"/>
    <mergeCell ref="I4307:I4309"/>
    <mergeCell ref="J4307:J4309"/>
    <mergeCell ref="K4307:K4309"/>
    <mergeCell ref="S4307:S4309"/>
    <mergeCell ref="T4307:T4309"/>
    <mergeCell ref="U4307:U4309"/>
    <mergeCell ref="X4303:Y4304"/>
    <mergeCell ref="I4303:I4304"/>
    <mergeCell ref="J4303:J4304"/>
    <mergeCell ref="K4303:K4304"/>
    <mergeCell ref="S4303:S4304"/>
    <mergeCell ref="T4303:T4304"/>
    <mergeCell ref="U4303:U4304"/>
    <mergeCell ref="V4303:V4304"/>
    <mergeCell ref="W4303:W4304"/>
    <mergeCell ref="A4325:A4328"/>
    <mergeCell ref="J4325:J4326"/>
    <mergeCell ref="K4325:K4326"/>
    <mergeCell ref="T4325:T4326"/>
    <mergeCell ref="U4325:U4326"/>
    <mergeCell ref="V4325:Y4325"/>
    <mergeCell ref="V4326:V4328"/>
    <mergeCell ref="W4326:W4328"/>
    <mergeCell ref="X4326:X4328"/>
    <mergeCell ref="Y4327:Y4328"/>
    <mergeCell ref="V4322:Y4322"/>
    <mergeCell ref="I4323:I4328"/>
    <mergeCell ref="S4323:S4328"/>
    <mergeCell ref="V4323:V4324"/>
    <mergeCell ref="W4323:W4324"/>
    <mergeCell ref="X4323:X4324"/>
    <mergeCell ref="Y4323:Y4324"/>
    <mergeCell ref="A4319:K4319"/>
    <mergeCell ref="L4319:U4319"/>
    <mergeCell ref="W4319:X4319"/>
    <mergeCell ref="I4320:I4322"/>
    <mergeCell ref="J4320:J4322"/>
    <mergeCell ref="K4320:K4322"/>
    <mergeCell ref="S4320:S4322"/>
    <mergeCell ref="T4320:T4322"/>
    <mergeCell ref="U4320:U4322"/>
    <mergeCell ref="V4320:X4320"/>
    <mergeCell ref="Y4316:Y4317"/>
    <mergeCell ref="A4318:Y4318"/>
    <mergeCell ref="A4316:A4317"/>
    <mergeCell ref="I4316:I4317"/>
    <mergeCell ref="J4316:J4317"/>
    <mergeCell ref="K4316:K4317"/>
    <mergeCell ref="S4316:S4317"/>
    <mergeCell ref="T4316:T4317"/>
    <mergeCell ref="U4316:U4317"/>
    <mergeCell ref="V4316:V4317"/>
    <mergeCell ref="W4316:W4317"/>
    <mergeCell ref="X4316:X4317"/>
    <mergeCell ref="J4338:J4339"/>
    <mergeCell ref="K4338:K4339"/>
    <mergeCell ref="T4338:T4339"/>
    <mergeCell ref="U4338:U4339"/>
    <mergeCell ref="V4338:Y4338"/>
    <mergeCell ref="V4339:V4341"/>
    <mergeCell ref="W4339:W4341"/>
    <mergeCell ref="X4339:X4341"/>
    <mergeCell ref="Y4340:Y4341"/>
    <mergeCell ref="A4335:B4335"/>
    <mergeCell ref="V4335:Y4335"/>
    <mergeCell ref="A4336:B4336"/>
    <mergeCell ref="I4336:I4341"/>
    <mergeCell ref="S4336:S4341"/>
    <mergeCell ref="V4336:V4337"/>
    <mergeCell ref="W4336:W4337"/>
    <mergeCell ref="X4336:X4337"/>
    <mergeCell ref="Y4336:Y4337"/>
    <mergeCell ref="A4338:A4341"/>
    <mergeCell ref="A4332:K4332"/>
    <mergeCell ref="L4332:U4332"/>
    <mergeCell ref="W4332:X4332"/>
    <mergeCell ref="I4333:I4335"/>
    <mergeCell ref="J4333:J4335"/>
    <mergeCell ref="K4333:K4335"/>
    <mergeCell ref="S4333:S4335"/>
    <mergeCell ref="T4333:T4335"/>
    <mergeCell ref="U4333:U4335"/>
    <mergeCell ref="V4333:X4333"/>
    <mergeCell ref="Y4329:Y4330"/>
    <mergeCell ref="A4331:Y4331"/>
    <mergeCell ref="A4329:A4330"/>
    <mergeCell ref="I4329:I4330"/>
    <mergeCell ref="J4329:J4330"/>
    <mergeCell ref="K4329:K4330"/>
    <mergeCell ref="S4329:S4330"/>
    <mergeCell ref="T4329:T4330"/>
    <mergeCell ref="U4329:U4330"/>
    <mergeCell ref="V4329:V4330"/>
    <mergeCell ref="W4329:W4330"/>
    <mergeCell ref="X4329:X4330"/>
    <mergeCell ref="V4346:W4347"/>
    <mergeCell ref="A4347:B4347"/>
    <mergeCell ref="C4347:D4347"/>
    <mergeCell ref="E4347:F4347"/>
    <mergeCell ref="G4347:H4347"/>
    <mergeCell ref="I4347:L4347"/>
    <mergeCell ref="M4345:N4347"/>
    <mergeCell ref="O4345:P4345"/>
    <mergeCell ref="R4345:U4345"/>
    <mergeCell ref="V4345:W4345"/>
    <mergeCell ref="C4346:D4346"/>
    <mergeCell ref="E4346:F4346"/>
    <mergeCell ref="G4346:H4346"/>
    <mergeCell ref="I4346:L4346"/>
    <mergeCell ref="O4346:P4347"/>
    <mergeCell ref="R4346:U4347"/>
    <mergeCell ref="Q4346:Q4347"/>
    <mergeCell ref="U4342:U4343"/>
    <mergeCell ref="V4342:V4343"/>
    <mergeCell ref="W4342:W4343"/>
    <mergeCell ref="X4342:X4343"/>
    <mergeCell ref="Y4342:Y4343"/>
    <mergeCell ref="A4345:B4346"/>
    <mergeCell ref="C4345:D4345"/>
    <mergeCell ref="E4345:F4345"/>
    <mergeCell ref="G4345:H4345"/>
    <mergeCell ref="I4345:L4345"/>
    <mergeCell ref="A4342:A4343"/>
    <mergeCell ref="I4342:I4343"/>
    <mergeCell ref="J4342:J4343"/>
    <mergeCell ref="K4342:K4343"/>
    <mergeCell ref="S4342:S4343"/>
    <mergeCell ref="T4342:T4343"/>
    <mergeCell ref="T4361:T4364"/>
    <mergeCell ref="Y4361:Y4363"/>
    <mergeCell ref="A4362:A4365"/>
    <mergeCell ref="K4362:K4363"/>
    <mergeCell ref="U4362:U4363"/>
    <mergeCell ref="A4366:A4367"/>
    <mergeCell ref="V4357:V4359"/>
    <mergeCell ref="W4357:W4359"/>
    <mergeCell ref="X4357:X4359"/>
    <mergeCell ref="Y4357:Y4359"/>
    <mergeCell ref="I4360:I4365"/>
    <mergeCell ref="S4360:S4365"/>
    <mergeCell ref="V4360:V4365"/>
    <mergeCell ref="W4360:W4365"/>
    <mergeCell ref="X4360:X4365"/>
    <mergeCell ref="J4361:J4364"/>
    <mergeCell ref="A4356:K4356"/>
    <mergeCell ref="L4356:U4356"/>
    <mergeCell ref="V4356:Y4356"/>
    <mergeCell ref="Z4356:Z4406"/>
    <mergeCell ref="I4357:I4359"/>
    <mergeCell ref="J4357:J4359"/>
    <mergeCell ref="K4357:K4359"/>
    <mergeCell ref="S4357:S4359"/>
    <mergeCell ref="T4357:T4359"/>
    <mergeCell ref="U4357:U4359"/>
    <mergeCell ref="D4348:S4348"/>
    <mergeCell ref="V4348:Y4348"/>
    <mergeCell ref="H4349:N4349"/>
    <mergeCell ref="V4349:Y4349"/>
    <mergeCell ref="J4350:M4350"/>
    <mergeCell ref="A4355:Y4355"/>
    <mergeCell ref="J4374:J4377"/>
    <mergeCell ref="T4374:T4377"/>
    <mergeCell ref="A4375:A4378"/>
    <mergeCell ref="K4375:K4376"/>
    <mergeCell ref="U4375:U4376"/>
    <mergeCell ref="V4375:Y4375"/>
    <mergeCell ref="V4376:V4378"/>
    <mergeCell ref="W4376:W4378"/>
    <mergeCell ref="X4376:X4378"/>
    <mergeCell ref="Y4377:Y4378"/>
    <mergeCell ref="V4370:X4370"/>
    <mergeCell ref="A4372:B4372"/>
    <mergeCell ref="V4372:Y4372"/>
    <mergeCell ref="A4373:B4373"/>
    <mergeCell ref="I4373:I4378"/>
    <mergeCell ref="S4373:S4378"/>
    <mergeCell ref="V4373:V4374"/>
    <mergeCell ref="W4373:W4374"/>
    <mergeCell ref="X4373:X4374"/>
    <mergeCell ref="Y4373:Y4374"/>
    <mergeCell ref="A4368:Y4368"/>
    <mergeCell ref="A4369:K4369"/>
    <mergeCell ref="L4369:U4369"/>
    <mergeCell ref="W4369:X4369"/>
    <mergeCell ref="I4370:I4372"/>
    <mergeCell ref="J4370:J4372"/>
    <mergeCell ref="K4370:K4372"/>
    <mergeCell ref="S4370:S4372"/>
    <mergeCell ref="T4370:T4372"/>
    <mergeCell ref="U4370:U4372"/>
    <mergeCell ref="X4366:Y4367"/>
    <mergeCell ref="I4366:I4367"/>
    <mergeCell ref="J4366:J4367"/>
    <mergeCell ref="K4366:K4367"/>
    <mergeCell ref="S4366:S4367"/>
    <mergeCell ref="T4366:T4367"/>
    <mergeCell ref="U4366:U4367"/>
    <mergeCell ref="V4366:V4367"/>
    <mergeCell ref="W4366:W4367"/>
    <mergeCell ref="V4385:Y4385"/>
    <mergeCell ref="I4386:I4391"/>
    <mergeCell ref="S4386:S4391"/>
    <mergeCell ref="V4386:V4387"/>
    <mergeCell ref="W4386:W4387"/>
    <mergeCell ref="X4386:X4387"/>
    <mergeCell ref="Y4386:Y4387"/>
    <mergeCell ref="A4382:K4382"/>
    <mergeCell ref="L4382:U4382"/>
    <mergeCell ref="W4382:X4382"/>
    <mergeCell ref="I4383:I4385"/>
    <mergeCell ref="J4383:J4385"/>
    <mergeCell ref="K4383:K4385"/>
    <mergeCell ref="S4383:S4385"/>
    <mergeCell ref="T4383:T4385"/>
    <mergeCell ref="U4383:U4385"/>
    <mergeCell ref="V4383:X4383"/>
    <mergeCell ref="Y4379:Y4380"/>
    <mergeCell ref="A4381:Y4381"/>
    <mergeCell ref="A4379:A4380"/>
    <mergeCell ref="I4379:I4380"/>
    <mergeCell ref="J4379:J4380"/>
    <mergeCell ref="K4379:K4380"/>
    <mergeCell ref="S4379:S4380"/>
    <mergeCell ref="T4379:T4380"/>
    <mergeCell ref="U4379:U4380"/>
    <mergeCell ref="V4379:V4380"/>
    <mergeCell ref="W4379:W4380"/>
    <mergeCell ref="X4379:X4380"/>
    <mergeCell ref="Y4399:Y4400"/>
    <mergeCell ref="A4401:A4404"/>
    <mergeCell ref="A4395:K4395"/>
    <mergeCell ref="L4395:U4395"/>
    <mergeCell ref="W4395:X4395"/>
    <mergeCell ref="I4396:I4398"/>
    <mergeCell ref="J4396:J4398"/>
    <mergeCell ref="K4396:K4398"/>
    <mergeCell ref="S4396:S4398"/>
    <mergeCell ref="T4396:T4398"/>
    <mergeCell ref="U4396:U4398"/>
    <mergeCell ref="V4396:X4396"/>
    <mergeCell ref="Y4392:Y4393"/>
    <mergeCell ref="A4394:Y4394"/>
    <mergeCell ref="A4392:A4393"/>
    <mergeCell ref="I4392:I4393"/>
    <mergeCell ref="J4392:J4393"/>
    <mergeCell ref="K4392:K4393"/>
    <mergeCell ref="S4392:S4393"/>
    <mergeCell ref="T4392:T4393"/>
    <mergeCell ref="U4392:U4393"/>
    <mergeCell ref="V4392:V4393"/>
    <mergeCell ref="W4392:W4393"/>
    <mergeCell ref="X4392:X4393"/>
    <mergeCell ref="A4388:A4391"/>
    <mergeCell ref="J4388:J4389"/>
    <mergeCell ref="K4388:K4389"/>
    <mergeCell ref="T4388:T4389"/>
    <mergeCell ref="U4388:U4389"/>
    <mergeCell ref="V4388:Y4388"/>
    <mergeCell ref="V4389:V4391"/>
    <mergeCell ref="W4389:W4391"/>
    <mergeCell ref="X4389:X4391"/>
    <mergeCell ref="Y4390:Y4391"/>
    <mergeCell ref="J4401:J4402"/>
    <mergeCell ref="K4401:K4402"/>
    <mergeCell ref="T4401:T4402"/>
    <mergeCell ref="U4401:U4402"/>
    <mergeCell ref="V4401:Y4401"/>
    <mergeCell ref="V4402:V4404"/>
    <mergeCell ref="W4402:W4404"/>
    <mergeCell ref="X4402:X4404"/>
    <mergeCell ref="Y4403:Y4404"/>
    <mergeCell ref="A4398:B4398"/>
    <mergeCell ref="V4398:Y4398"/>
    <mergeCell ref="A4399:B4399"/>
    <mergeCell ref="I4399:I4404"/>
    <mergeCell ref="S4399:S4404"/>
    <mergeCell ref="V4399:V4400"/>
    <mergeCell ref="W4399:W4400"/>
    <mergeCell ref="X4399:X4400"/>
    <mergeCell ref="V4409:W4410"/>
    <mergeCell ref="A4410:B4410"/>
    <mergeCell ref="C4410:D4410"/>
    <mergeCell ref="E4410:F4410"/>
    <mergeCell ref="G4410:H4410"/>
    <mergeCell ref="I4410:L4410"/>
    <mergeCell ref="M4408:N4410"/>
    <mergeCell ref="O4408:P4408"/>
    <mergeCell ref="R4408:U4408"/>
    <mergeCell ref="V4408:W4408"/>
    <mergeCell ref="C4409:D4409"/>
    <mergeCell ref="E4409:F4409"/>
    <mergeCell ref="G4409:H4409"/>
    <mergeCell ref="I4409:L4409"/>
    <mergeCell ref="O4409:P4410"/>
    <mergeCell ref="R4409:U4410"/>
    <mergeCell ref="Q4409:Q4410"/>
    <mergeCell ref="U4405:U4406"/>
    <mergeCell ref="V4405:V4406"/>
    <mergeCell ref="W4405:W4406"/>
    <mergeCell ref="X4405:X4406"/>
    <mergeCell ref="Y4405:Y4406"/>
    <mergeCell ref="A4408:B4409"/>
    <mergeCell ref="C4408:D4408"/>
    <mergeCell ref="E4408:F4408"/>
    <mergeCell ref="G4408:H4408"/>
    <mergeCell ref="I4408:L4408"/>
    <mergeCell ref="A4405:A4406"/>
    <mergeCell ref="I4405:I4406"/>
    <mergeCell ref="J4405:J4406"/>
    <mergeCell ref="K4405:K4406"/>
    <mergeCell ref="S4405:S4406"/>
    <mergeCell ref="T4405:T4406"/>
  </mergeCells>
  <pageMargins left="0.34842519700000002" right="0" top="0.196850393700787" bottom="0.29527559055118102" header="0" footer="0.118110236220472"/>
  <pageSetup paperSize="9" scale="62" fitToHeight="70" orientation="portrait" horizontalDpi="300" verticalDpi="300" r:id="rId1"/>
  <headerFooter>
    <oddFooter xml:space="preserve">&amp;LTabulators  01  ................                                                      02  ....................&amp;C03  ........................&amp;RChecked by Controller Examination             .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V77"/>
  <sheetViews>
    <sheetView showZeros="0" view="pageLayout" workbookViewId="0">
      <selection activeCell="C6" sqref="C6:M6"/>
    </sheetView>
  </sheetViews>
  <sheetFormatPr defaultRowHeight="15"/>
  <cols>
    <col min="1" max="1" width="12.140625" style="2" customWidth="1"/>
    <col min="2" max="2" width="27.5703125" style="261" customWidth="1"/>
    <col min="3" max="5" width="7.42578125" style="31" customWidth="1"/>
    <col min="6" max="6" width="7.42578125" style="184" customWidth="1"/>
    <col min="7" max="7" width="5.7109375" style="16" customWidth="1"/>
    <col min="8" max="8" width="4" style="16" customWidth="1"/>
    <col min="9" max="9" width="8" style="17" hidden="1" customWidth="1"/>
    <col min="10" max="10" width="7.28515625" style="31" customWidth="1"/>
    <col min="11" max="11" width="5.5703125" style="37" customWidth="1"/>
    <col min="12" max="12" width="3.7109375" style="17" customWidth="1"/>
    <col min="13" max="13" width="6.85546875" style="17" customWidth="1"/>
    <col min="14" max="14" width="5.5703125" style="17" customWidth="1"/>
    <col min="15" max="15" width="10.5703125" style="16" customWidth="1"/>
    <col min="16" max="16" width="0.85546875" customWidth="1"/>
    <col min="17" max="17" width="14.42578125" style="145" customWidth="1"/>
    <col min="18" max="18" width="13" style="16" customWidth="1"/>
    <col min="19" max="19" width="15.28515625" style="16" customWidth="1"/>
    <col min="20" max="20" width="29.7109375" style="16" customWidth="1"/>
    <col min="21" max="21" width="30" style="16" customWidth="1"/>
    <col min="22" max="22" width="20.42578125" style="16" customWidth="1"/>
    <col min="23" max="23" width="1.85546875" customWidth="1"/>
    <col min="24" max="24" width="1.5703125" customWidth="1"/>
    <col min="25" max="25" width="1.28515625" customWidth="1"/>
  </cols>
  <sheetData>
    <row r="1" spans="1:22" ht="24.95" customHeight="1">
      <c r="A1" s="545" t="s">
        <v>64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545"/>
      <c r="M1" s="545"/>
      <c r="N1" s="545"/>
      <c r="O1" s="545"/>
    </row>
    <row r="2" spans="1:22" ht="26.1" customHeight="1" thickBot="1">
      <c r="A2" s="544" t="s">
        <v>24</v>
      </c>
      <c r="B2" s="544"/>
      <c r="C2" s="544"/>
      <c r="D2" s="544"/>
      <c r="E2" s="544"/>
      <c r="F2" s="544"/>
      <c r="G2" s="544"/>
      <c r="H2" s="544"/>
      <c r="I2" s="544"/>
      <c r="J2" s="544"/>
      <c r="K2" s="544"/>
      <c r="L2" s="544"/>
      <c r="M2" s="544"/>
      <c r="N2" s="544"/>
      <c r="O2" s="544"/>
    </row>
    <row r="3" spans="1:22" ht="16.5" customHeight="1" thickTop="1">
      <c r="A3" s="536" t="s">
        <v>91</v>
      </c>
      <c r="B3" s="547" t="s">
        <v>72</v>
      </c>
      <c r="C3" s="547"/>
      <c r="D3" s="547"/>
      <c r="E3" s="547"/>
      <c r="F3" s="547"/>
      <c r="G3" s="547"/>
      <c r="H3" s="547"/>
      <c r="I3" s="547"/>
      <c r="J3" s="547"/>
      <c r="K3" s="547"/>
      <c r="L3" s="547"/>
      <c r="M3" s="548"/>
      <c r="N3" s="538" t="s">
        <v>126</v>
      </c>
      <c r="O3" s="541" t="s">
        <v>23</v>
      </c>
    </row>
    <row r="4" spans="1:22" ht="18" customHeight="1">
      <c r="A4" s="537"/>
      <c r="B4" s="248" t="s">
        <v>21</v>
      </c>
      <c r="C4" s="551">
        <v>101</v>
      </c>
      <c r="D4" s="551"/>
      <c r="E4" s="550" t="s">
        <v>58</v>
      </c>
      <c r="F4" s="550"/>
      <c r="G4" s="549">
        <v>3</v>
      </c>
      <c r="H4" s="549"/>
      <c r="I4" s="549"/>
      <c r="J4" s="549"/>
      <c r="K4" s="47"/>
      <c r="L4" s="47"/>
      <c r="M4" s="47"/>
      <c r="N4" s="539"/>
      <c r="O4" s="542"/>
    </row>
    <row r="5" spans="1:22" ht="18.95" hidden="1" customHeight="1" thickTop="1" thickBot="1">
      <c r="A5" s="255"/>
      <c r="B5" s="260"/>
      <c r="C5" s="49"/>
      <c r="D5" s="49"/>
      <c r="E5" s="49"/>
      <c r="F5" s="182"/>
      <c r="G5" s="48"/>
      <c r="H5" s="48"/>
      <c r="I5" s="50"/>
      <c r="J5" s="49"/>
      <c r="K5" s="51"/>
      <c r="L5" s="50"/>
      <c r="M5" s="50"/>
      <c r="N5" s="539"/>
      <c r="O5" s="542"/>
    </row>
    <row r="6" spans="1:22" ht="18" customHeight="1">
      <c r="A6" s="256" t="s">
        <v>310</v>
      </c>
      <c r="B6" s="248" t="s">
        <v>57</v>
      </c>
      <c r="C6" s="546" t="s">
        <v>217</v>
      </c>
      <c r="D6" s="546"/>
      <c r="E6" s="546"/>
      <c r="F6" s="546"/>
      <c r="G6" s="546"/>
      <c r="H6" s="546"/>
      <c r="I6" s="546"/>
      <c r="J6" s="546"/>
      <c r="K6" s="546"/>
      <c r="L6" s="546"/>
      <c r="M6" s="546"/>
      <c r="N6" s="539"/>
      <c r="O6" s="542"/>
      <c r="Q6" s="146"/>
      <c r="R6" s="147"/>
      <c r="S6" s="147"/>
      <c r="T6" s="147"/>
      <c r="U6" s="147"/>
      <c r="V6" s="147"/>
    </row>
    <row r="7" spans="1:22" ht="75.75" thickBot="1">
      <c r="A7" s="41" t="s">
        <v>15</v>
      </c>
      <c r="B7" s="40" t="s">
        <v>16</v>
      </c>
      <c r="C7" s="34" t="s">
        <v>52</v>
      </c>
      <c r="D7" s="34" t="str">
        <f>IF(G4=3,"Exam: Int:[60]",IF(G4=1.5,"Exam: Int:[30]",0))</f>
        <v>Exam: Int:[60]</v>
      </c>
      <c r="E7" s="34" t="str">
        <f>IF(G4=3,"Exam: Ext:[60]",IF(G4=1.5,"Exam: Ext:[30]",0))</f>
        <v>Exam: Ext:[60]</v>
      </c>
      <c r="F7" s="34" t="str">
        <f>IF(G4=3,"Exam: 3rd:[60]",IF(G4=1.5,"Exam: 3rd:[30]",0))</f>
        <v>Exam: 3rd:[60]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34" t="s">
        <v>1</v>
      </c>
      <c r="N7" s="540"/>
      <c r="O7" s="543"/>
      <c r="Q7" s="148" t="s">
        <v>89</v>
      </c>
      <c r="R7" s="149" t="s">
        <v>90</v>
      </c>
      <c r="S7" s="150" t="s">
        <v>91</v>
      </c>
      <c r="T7" s="151" t="s">
        <v>92</v>
      </c>
      <c r="U7" s="151" t="s">
        <v>93</v>
      </c>
      <c r="V7" s="151" t="s">
        <v>94</v>
      </c>
    </row>
    <row r="8" spans="1:22" ht="17.45" customHeight="1" thickTop="1">
      <c r="A8" s="339">
        <v>1</v>
      </c>
      <c r="B8" s="340" t="s">
        <v>292</v>
      </c>
      <c r="C8" s="247">
        <v>24.5</v>
      </c>
      <c r="D8" s="247">
        <v>41</v>
      </c>
      <c r="E8" s="247">
        <v>44</v>
      </c>
      <c r="F8" s="333"/>
      <c r="G8" s="328">
        <f>IF(G4=3,(ABS(IF(D8&gt;60,0,D8)-IF(E8&gt;60,0,E8))),(ABS(IF(D8&gt;30,0,D8)-IF(E8&gt;30,0,E8))))</f>
        <v>3</v>
      </c>
      <c r="H8" s="334" t="str">
        <f>IF(G4=3,(IF(G8&gt;12,"Y","")),(IF(G8&gt;6,"Y","")))</f>
        <v/>
      </c>
      <c r="I8" s="329">
        <f>IF(G8&lt;=12,(IF(D8&gt;60,0,D8)+IF(E8&gt;60,0,E8))/2,IF(MEDIAN(D8:F8)-MIN(D8:F8)&gt;=MAX(D8:F8)-MEDIAN(D8:F8),(MAX(D8:F8)+MEDIAN(D8:F8))/2,IF(MEDIAN(D8:F8)-MIN(D8:F8)&lt;MAX(D8:F8)-MEDIAN(D8:F8),(MIN(D8:F8)+MEDIAN(D8:F8))/2)))</f>
        <v>42.5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42.5</v>
      </c>
      <c r="K8" s="252">
        <f>ROUNDUP(IF(C8&gt;40,0,IF(D8&gt;60,0,IF(E8&gt;60,0,(C8+J8)))),0)</f>
        <v>67</v>
      </c>
      <c r="L8" s="330" t="str">
        <f>IF(D8=0,0,IF(D8&gt;K8,"F",LOOKUP(K8,{0,0.01,40,45,50,55,60,65,70,75,80},{"","F","D","C","C+","B-","B","B+","A-","A","A+"})))</f>
        <v>B+</v>
      </c>
      <c r="M8" s="330">
        <f>LOOKUP(K8,{0,0.01,40,45,50,55,60,65,70,75,80},{0,"0",2,2.25,2.5,2.75,3,3.25,3.5,3.75,4})</f>
        <v>3.25</v>
      </c>
      <c r="N8" s="331"/>
      <c r="O8" s="332" t="str">
        <f>IF(N8=0,"",IF(N8=M8,"Same",IF(M8="0","Passed",IF(N8&gt;M8,"Imp:","Not Imp:"))))</f>
        <v/>
      </c>
      <c r="Q8" s="153">
        <f t="shared" ref="Q8:Q39" si="0">A8</f>
        <v>1</v>
      </c>
      <c r="R8" s="152"/>
      <c r="S8" s="241"/>
      <c r="T8" s="243"/>
      <c r="U8" s="243"/>
      <c r="V8" s="244"/>
    </row>
    <row r="9" spans="1:22" ht="15.75">
      <c r="A9" s="339">
        <v>2</v>
      </c>
      <c r="B9" s="340" t="s">
        <v>293</v>
      </c>
      <c r="C9" s="247">
        <v>28.5</v>
      </c>
      <c r="D9" s="247">
        <v>44</v>
      </c>
      <c r="E9" s="247">
        <v>50</v>
      </c>
      <c r="F9" s="333"/>
      <c r="G9" s="328">
        <f>IF(G4=3,(ABS(IF(D9&gt;60,0,D9)-IF(E9&gt;60,0,E9))),(ABS(IF(D9&gt;30,0,D9)-IF(E9&gt;30,0,E9))))</f>
        <v>6</v>
      </c>
      <c r="H9" s="334" t="str">
        <f>IF(G4=3,(IF(G9&gt;12,"Y","")),(IF(G9&gt;6,"Y","")))</f>
        <v/>
      </c>
      <c r="I9" s="32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47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47</v>
      </c>
      <c r="K9" s="252">
        <f t="shared" ref="K9:K72" si="2">ROUNDUP(IF(C9&gt;40,0,IF(D9&gt;60,0,IF(E9&gt;60,0,(C9+J9)))),0)</f>
        <v>76</v>
      </c>
      <c r="L9" s="330" t="str">
        <f>IF(D9=0,0,IF(D9&gt;K9,"F",LOOKUP(K9,{0,0.01,40,45,50,55,60,65,70,75,80},{"","F","D","C","C+","B-","B","B+","A-","A","A+"})))</f>
        <v>A</v>
      </c>
      <c r="M9" s="330">
        <f>LOOKUP(K9,{0,0.01,40,45,50,55,60,65,70,75,80},{0,"0",2,2.25,2.5,2.75,3,3.25,3.5,3.75,4})</f>
        <v>3.75</v>
      </c>
      <c r="N9" s="331"/>
      <c r="O9" s="332" t="str">
        <f t="shared" ref="O9:O72" si="3">IF(N9=0,"",IF(N9=M9,"Same",IF(M9="0","Passed",IF(N9&gt;M9,"Imp:","Not Imp:"))))</f>
        <v/>
      </c>
      <c r="Q9" s="153">
        <f t="shared" si="0"/>
        <v>2</v>
      </c>
      <c r="R9" s="152"/>
      <c r="S9" s="241"/>
      <c r="T9" s="243"/>
      <c r="U9" s="243"/>
      <c r="V9" s="244"/>
    </row>
    <row r="10" spans="1:22" ht="15.75">
      <c r="A10" s="339">
        <v>3</v>
      </c>
      <c r="B10" s="340" t="s">
        <v>294</v>
      </c>
      <c r="C10" s="247">
        <v>25</v>
      </c>
      <c r="D10" s="247">
        <v>40</v>
      </c>
      <c r="E10" s="247">
        <v>40</v>
      </c>
      <c r="F10" s="333"/>
      <c r="G10" s="328">
        <f>IF(G4=3,(ABS(IF(D10&gt;60,0,D10)-IF(E10&gt;60,0,E10))),(ABS(IF(D10&gt;30,0,D10)-IF(E10&gt;30,0,E10))))</f>
        <v>0</v>
      </c>
      <c r="H10" s="334" t="str">
        <f>IF(G4=3,(IF(G10&gt;12,"Y","")),(IF(G10&gt;6,"Y","")))</f>
        <v/>
      </c>
      <c r="I10" s="329">
        <f t="shared" si="1"/>
        <v>40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40</v>
      </c>
      <c r="K10" s="252">
        <f t="shared" si="2"/>
        <v>65</v>
      </c>
      <c r="L10" s="330" t="str">
        <f>IF(D10=0,0,IF(D10&gt;K10,"F",LOOKUP(K10,{0,0.01,40,45,50,55,60,65,70,75,80},{"","F","D","C","C+","B-","B","B+","A-","A","A+"})))</f>
        <v>B+</v>
      </c>
      <c r="M10" s="330">
        <f>LOOKUP(K10,{0,0.01,40,45,50,55,60,65,70,75,80},{0,"0",2,2.25,2.5,2.75,3,3.25,3.5,3.75,4})</f>
        <v>3.25</v>
      </c>
      <c r="N10" s="331"/>
      <c r="O10" s="332" t="str">
        <f t="shared" si="3"/>
        <v/>
      </c>
      <c r="Q10" s="153">
        <f t="shared" si="0"/>
        <v>3</v>
      </c>
      <c r="R10" s="152"/>
      <c r="S10" s="241"/>
      <c r="T10" s="243"/>
      <c r="U10" s="243"/>
      <c r="V10" s="244"/>
    </row>
    <row r="11" spans="1:22" ht="15.75">
      <c r="A11" s="339">
        <v>4</v>
      </c>
      <c r="B11" s="340" t="s">
        <v>295</v>
      </c>
      <c r="C11" s="247">
        <v>28</v>
      </c>
      <c r="D11" s="247">
        <v>38</v>
      </c>
      <c r="E11" s="247">
        <v>41</v>
      </c>
      <c r="F11" s="333"/>
      <c r="G11" s="328">
        <f>IF(G4=3,(ABS(IF(D11&gt;60,0,D11)-IF(E11&gt;60,0,E11))),(ABS(IF(D11&gt;30,0,D11)-IF(E11&gt;30,0,E11))))</f>
        <v>3</v>
      </c>
      <c r="H11" s="334" t="str">
        <f>IF(G4=3,(IF(G11&gt;12,"Y","")),(IF(G11&gt;6,"Y","")))</f>
        <v/>
      </c>
      <c r="I11" s="329">
        <f t="shared" si="1"/>
        <v>39.5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39.5</v>
      </c>
      <c r="K11" s="252">
        <f t="shared" si="2"/>
        <v>68</v>
      </c>
      <c r="L11" s="330" t="str">
        <f>IF(D11=0,0,IF(D11&gt;K11,"F",LOOKUP(K11,{0,0.01,40,45,50,55,60,65,70,75,80},{"","F","D","C","C+","B-","B","B+","A-","A","A+"})))</f>
        <v>B+</v>
      </c>
      <c r="M11" s="330">
        <f>LOOKUP(K11,{0,0.01,40,45,50,55,60,65,70,75,80},{0,"0",2,2.25,2.5,2.75,3,3.25,3.5,3.75,4})</f>
        <v>3.25</v>
      </c>
      <c r="N11" s="331"/>
      <c r="O11" s="332" t="str">
        <f t="shared" si="3"/>
        <v/>
      </c>
      <c r="Q11" s="153">
        <f t="shared" si="0"/>
        <v>4</v>
      </c>
      <c r="R11" s="152"/>
      <c r="S11" s="241"/>
      <c r="T11" s="243"/>
      <c r="U11" s="243"/>
      <c r="V11" s="244"/>
    </row>
    <row r="12" spans="1:22" ht="15.75">
      <c r="A12" s="339">
        <v>5</v>
      </c>
      <c r="B12" s="340" t="s">
        <v>296</v>
      </c>
      <c r="C12" s="247">
        <v>29</v>
      </c>
      <c r="D12" s="247">
        <v>38</v>
      </c>
      <c r="E12" s="247">
        <v>30</v>
      </c>
      <c r="F12" s="333"/>
      <c r="G12" s="328">
        <f>IF(G4=3,(ABS(IF(D12&gt;60,0,D12)-IF(E12&gt;60,0,E12))),(ABS(IF(D12&gt;30,0,D12)-IF(E12&gt;30,0,E12))))</f>
        <v>8</v>
      </c>
      <c r="H12" s="334" t="str">
        <f>IF(G4=3,(IF(G12&gt;12,"Y","")),(IF(G12&gt;6,"Y","")))</f>
        <v/>
      </c>
      <c r="I12" s="329">
        <f t="shared" si="1"/>
        <v>34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34</v>
      </c>
      <c r="K12" s="252">
        <f t="shared" si="2"/>
        <v>63</v>
      </c>
      <c r="L12" s="330" t="str">
        <f>IF(D12=0,0,IF(D12&gt;K12,"F",LOOKUP(K12,{0,0.01,40,45,50,55,60,65,70,75,80},{"","F","D","C","C+","B-","B","B+","A-","A","A+"})))</f>
        <v>B</v>
      </c>
      <c r="M12" s="330">
        <f>LOOKUP(K12,{0,0.01,40,45,50,55,60,65,70,75,80},{0,"0",2,2.25,2.5,2.75,3,3.25,3.5,3.75,4})</f>
        <v>3</v>
      </c>
      <c r="N12" s="331"/>
      <c r="O12" s="332" t="str">
        <f t="shared" si="3"/>
        <v/>
      </c>
      <c r="Q12" s="153">
        <f t="shared" si="0"/>
        <v>5</v>
      </c>
      <c r="R12" s="152"/>
      <c r="S12" s="241"/>
      <c r="T12" s="243"/>
      <c r="U12" s="243"/>
      <c r="V12" s="244"/>
    </row>
    <row r="13" spans="1:22" ht="15.75">
      <c r="A13" s="339">
        <v>6</v>
      </c>
      <c r="B13" s="340" t="s">
        <v>297</v>
      </c>
      <c r="C13" s="247">
        <v>28</v>
      </c>
      <c r="D13" s="247">
        <v>42</v>
      </c>
      <c r="E13" s="247">
        <v>30</v>
      </c>
      <c r="F13" s="333"/>
      <c r="G13" s="328">
        <f>IF(G4=3,(ABS(IF(D13&gt;60,0,D13)-IF(E13&gt;60,0,E13))),(ABS(IF(D13&gt;30,0,D13)-IF(E13&gt;30,0,E13))))</f>
        <v>12</v>
      </c>
      <c r="H13" s="334" t="str">
        <f>IF(G4=3,(IF(G13&gt;12,"Y","")),(IF(G13&gt;6,"Y","")))</f>
        <v/>
      </c>
      <c r="I13" s="329">
        <f t="shared" si="1"/>
        <v>36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36</v>
      </c>
      <c r="K13" s="252">
        <f t="shared" si="2"/>
        <v>64</v>
      </c>
      <c r="L13" s="330" t="str">
        <f>IF(D13=0,0,IF(D13&gt;K13,"F",LOOKUP(K13,{0,0.01,40,45,50,55,60,65,70,75,80},{"","F","D","C","C+","B-","B","B+","A-","A","A+"})))</f>
        <v>B</v>
      </c>
      <c r="M13" s="330">
        <f>LOOKUP(K13,{0,0.01,40,45,50,55,60,65,70,75,80},{0,"0",2,2.25,2.5,2.75,3,3.25,3.5,3.75,4})</f>
        <v>3</v>
      </c>
      <c r="N13" s="331"/>
      <c r="O13" s="332" t="str">
        <f t="shared" si="3"/>
        <v/>
      </c>
      <c r="Q13" s="153">
        <f t="shared" si="0"/>
        <v>6</v>
      </c>
      <c r="R13" s="152"/>
      <c r="S13" s="241"/>
      <c r="T13" s="243"/>
      <c r="U13" s="243"/>
      <c r="V13" s="244"/>
    </row>
    <row r="14" spans="1:22" ht="15.75">
      <c r="A14" s="339">
        <v>7</v>
      </c>
      <c r="B14" s="340" t="s">
        <v>294</v>
      </c>
      <c r="C14" s="247">
        <v>30</v>
      </c>
      <c r="D14" s="247">
        <v>50</v>
      </c>
      <c r="E14" s="247">
        <v>53</v>
      </c>
      <c r="F14" s="333"/>
      <c r="G14" s="328">
        <f>IF(G4=3,(ABS(IF(D14&gt;60,0,D14)-IF(E14&gt;60,0,E14))),(ABS(IF(D14&gt;30,0,D14)-IF(E14&gt;30,0,E14))))</f>
        <v>3</v>
      </c>
      <c r="H14" s="334" t="str">
        <f>IF(G4=3,(IF(G14&gt;12,"Y","")),(IF(G14&gt;6,"Y","")))</f>
        <v/>
      </c>
      <c r="I14" s="329">
        <f t="shared" si="1"/>
        <v>51.5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51.5</v>
      </c>
      <c r="K14" s="252">
        <f t="shared" si="2"/>
        <v>82</v>
      </c>
      <c r="L14" s="330" t="str">
        <f>IF(D14=0,0,IF(D14&gt;K14,"F",LOOKUP(K14,{0,0.01,40,45,50,55,60,65,70,75,80},{"","F","D","C","C+","B-","B","B+","A-","A","A+"})))</f>
        <v>A+</v>
      </c>
      <c r="M14" s="330">
        <f>LOOKUP(K14,{0,0.01,40,45,50,55,60,65,70,75,80},{0,"0",2,2.25,2.5,2.75,3,3.25,3.5,3.75,4})</f>
        <v>4</v>
      </c>
      <c r="N14" s="331"/>
      <c r="O14" s="332" t="str">
        <f t="shared" si="3"/>
        <v/>
      </c>
      <c r="Q14" s="153">
        <f t="shared" si="0"/>
        <v>7</v>
      </c>
      <c r="R14" s="152"/>
      <c r="S14" s="241"/>
      <c r="T14" s="243"/>
      <c r="U14" s="243"/>
      <c r="V14" s="244"/>
    </row>
    <row r="15" spans="1:22" ht="15.75">
      <c r="A15" s="339">
        <v>8</v>
      </c>
      <c r="B15" s="340" t="s">
        <v>298</v>
      </c>
      <c r="C15" s="247">
        <v>21</v>
      </c>
      <c r="D15" s="247">
        <v>44</v>
      </c>
      <c r="E15" s="247">
        <v>38</v>
      </c>
      <c r="F15" s="333"/>
      <c r="G15" s="328">
        <f>IF(G4=3,(ABS(IF(D15&gt;60,0,D15)-IF(E15&gt;60,0,E15))),(ABS(IF(D15&gt;30,0,D15)-IF(E15&gt;30,0,E15))))</f>
        <v>6</v>
      </c>
      <c r="H15" s="334" t="str">
        <f>IF(G4=3,(IF(G15&gt;12,"Y","")),(IF(G15&gt;6,"Y","")))</f>
        <v/>
      </c>
      <c r="I15" s="329">
        <f t="shared" si="1"/>
        <v>41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41</v>
      </c>
      <c r="K15" s="252">
        <f t="shared" si="2"/>
        <v>62</v>
      </c>
      <c r="L15" s="330" t="str">
        <f>IF(D15=0,0,IF(D15&gt;K15,"F",LOOKUP(K15,{0,0.01,40,45,50,55,60,65,70,75,80},{"","F","D","C","C+","B-","B","B+","A-","A","A+"})))</f>
        <v>B</v>
      </c>
      <c r="M15" s="330">
        <f>LOOKUP(K15,{0,0.01,40,45,50,55,60,65,70,75,80},{0,"0",2,2.25,2.5,2.75,3,3.25,3.5,3.75,4})</f>
        <v>3</v>
      </c>
      <c r="N15" s="331"/>
      <c r="O15" s="332" t="str">
        <f t="shared" si="3"/>
        <v/>
      </c>
      <c r="Q15" s="153">
        <f t="shared" si="0"/>
        <v>8</v>
      </c>
      <c r="R15" s="152"/>
      <c r="S15" s="241"/>
      <c r="T15" s="243"/>
      <c r="U15" s="243"/>
      <c r="V15" s="244"/>
    </row>
    <row r="16" spans="1:22" ht="15.75">
      <c r="A16" s="339">
        <v>9</v>
      </c>
      <c r="B16" s="340" t="s">
        <v>294</v>
      </c>
      <c r="C16" s="247">
        <v>31</v>
      </c>
      <c r="D16" s="247">
        <v>45</v>
      </c>
      <c r="E16" s="247">
        <v>40</v>
      </c>
      <c r="F16" s="333"/>
      <c r="G16" s="328">
        <f>IF(G4=3,(ABS(IF(D16&gt;60,0,D16)-IF(E16&gt;60,0,E16))),(ABS(IF(D16&gt;30,0,D16)-IF(E16&gt;30,0,E16))))</f>
        <v>5</v>
      </c>
      <c r="H16" s="334" t="str">
        <f>IF(G4=3,(IF(G16&gt;12,"Y","")),(IF(G16&gt;6,"Y","")))</f>
        <v/>
      </c>
      <c r="I16" s="329">
        <f t="shared" si="1"/>
        <v>42.5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42.5</v>
      </c>
      <c r="K16" s="252">
        <f t="shared" si="2"/>
        <v>74</v>
      </c>
      <c r="L16" s="330" t="str">
        <f>IF(D16=0,0,IF(D16&gt;K16,"F",LOOKUP(K16,{0,0.01,40,45,50,55,60,65,70,75,80},{"","F","D","C","C+","B-","B","B+","A-","A","A+"})))</f>
        <v>A-</v>
      </c>
      <c r="M16" s="330">
        <f>LOOKUP(K16,{0,0.01,40,45,50,55,60,65,70,75,80},{0,"0",2,2.25,2.5,2.75,3,3.25,3.5,3.75,4})</f>
        <v>3.5</v>
      </c>
      <c r="N16" s="331"/>
      <c r="O16" s="332" t="str">
        <f t="shared" si="3"/>
        <v/>
      </c>
      <c r="Q16" s="153">
        <f t="shared" si="0"/>
        <v>9</v>
      </c>
      <c r="R16" s="152"/>
      <c r="S16" s="241"/>
      <c r="T16" s="243"/>
      <c r="U16" s="243"/>
      <c r="V16" s="244"/>
    </row>
    <row r="17" spans="1:22" ht="15.75">
      <c r="A17" s="339">
        <v>10</v>
      </c>
      <c r="B17" s="340" t="s">
        <v>294</v>
      </c>
      <c r="C17" s="247">
        <v>26.5</v>
      </c>
      <c r="D17" s="247">
        <v>49</v>
      </c>
      <c r="E17" s="247">
        <v>50</v>
      </c>
      <c r="F17" s="333"/>
      <c r="G17" s="328">
        <f>IF(G4=3,(ABS(IF(D17&gt;60,0,D17)-IF(E17&gt;60,0,E17))),(ABS(IF(D17&gt;30,0,D17)-IF(E17&gt;30,0,E17))))</f>
        <v>1</v>
      </c>
      <c r="H17" s="334" t="str">
        <f>IF(G4=3,(IF(G17&gt;12,"Y","")),(IF(G17&gt;6,"Y","")))</f>
        <v/>
      </c>
      <c r="I17" s="329">
        <f t="shared" si="1"/>
        <v>49.5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49.5</v>
      </c>
      <c r="K17" s="252">
        <f t="shared" si="2"/>
        <v>76</v>
      </c>
      <c r="L17" s="330" t="str">
        <f>IF(D17=0,0,IF(D17&gt;K17,"F",LOOKUP(K17,{0,0.01,40,45,50,55,60,65,70,75,80},{"","F","D","C","C+","B-","B","B+","A-","A","A+"})))</f>
        <v>A</v>
      </c>
      <c r="M17" s="330">
        <f>LOOKUP(K17,{0,0.01,40,45,50,55,60,65,70,75,80},{0,"0",2,2.25,2.5,2.75,3,3.25,3.5,3.75,4})</f>
        <v>3.75</v>
      </c>
      <c r="N17" s="331"/>
      <c r="O17" s="332" t="str">
        <f t="shared" si="3"/>
        <v/>
      </c>
      <c r="Q17" s="153">
        <f t="shared" si="0"/>
        <v>10</v>
      </c>
      <c r="R17" s="152"/>
      <c r="S17" s="241"/>
      <c r="T17" s="243"/>
      <c r="U17" s="243"/>
      <c r="V17" s="244"/>
    </row>
    <row r="18" spans="1:22" ht="15.75">
      <c r="A18" s="339">
        <v>11</v>
      </c>
      <c r="B18" s="340" t="s">
        <v>298</v>
      </c>
      <c r="C18" s="247">
        <v>20</v>
      </c>
      <c r="D18" s="247">
        <v>46</v>
      </c>
      <c r="E18" s="247">
        <v>50</v>
      </c>
      <c r="F18" s="333"/>
      <c r="G18" s="328">
        <f>IF(G4=3,(ABS(IF(D18&gt;60,0,D18)-IF(E18&gt;60,0,E18))),(ABS(IF(D18&gt;30,0,D18)-IF(E18&gt;30,0,E18))))</f>
        <v>4</v>
      </c>
      <c r="H18" s="334" t="str">
        <f>IF(G4=3,(IF(G18&gt;12,"Y","")),(IF(G18&gt;6,"Y","")))</f>
        <v/>
      </c>
      <c r="I18" s="329">
        <f t="shared" si="1"/>
        <v>48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48</v>
      </c>
      <c r="K18" s="252">
        <f t="shared" si="2"/>
        <v>68</v>
      </c>
      <c r="L18" s="330" t="str">
        <f>IF(D18=0,0,IF(D18&gt;K18,"F",LOOKUP(K18,{0,0.01,40,45,50,55,60,65,70,75,80},{"","F","D","C","C+","B-","B","B+","A-","A","A+"})))</f>
        <v>B+</v>
      </c>
      <c r="M18" s="330">
        <f>LOOKUP(K18,{0,0.01,40,45,50,55,60,65,70,75,80},{0,"0",2,2.25,2.5,2.75,3,3.25,3.5,3.75,4})</f>
        <v>3.25</v>
      </c>
      <c r="N18" s="331"/>
      <c r="O18" s="332" t="str">
        <f t="shared" si="3"/>
        <v/>
      </c>
      <c r="Q18" s="153">
        <f t="shared" si="0"/>
        <v>11</v>
      </c>
      <c r="R18" s="152"/>
      <c r="S18" s="241"/>
      <c r="T18" s="243"/>
      <c r="U18" s="243"/>
      <c r="V18" s="244"/>
    </row>
    <row r="19" spans="1:22" ht="15.75">
      <c r="A19" s="339">
        <v>12</v>
      </c>
      <c r="B19" s="340" t="s">
        <v>299</v>
      </c>
      <c r="C19" s="247">
        <v>26</v>
      </c>
      <c r="D19" s="247">
        <v>35</v>
      </c>
      <c r="E19" s="247">
        <v>35</v>
      </c>
      <c r="F19" s="333"/>
      <c r="G19" s="328">
        <f>IF(G4=3,(ABS(IF(D19&gt;60,0,D19)-IF(E19&gt;60,0,E19))),(ABS(IF(D19&gt;30,0,D19)-IF(E19&gt;30,0,E19))))</f>
        <v>0</v>
      </c>
      <c r="H19" s="334" t="str">
        <f>IF(G4=3,(IF(G19&gt;12,"Y","")),(IF(G19&gt;6,"Y","")))</f>
        <v/>
      </c>
      <c r="I19" s="329">
        <f t="shared" si="1"/>
        <v>35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35</v>
      </c>
      <c r="K19" s="252">
        <f t="shared" si="2"/>
        <v>61</v>
      </c>
      <c r="L19" s="330" t="str">
        <f>IF(D19=0,0,IF(D19&gt;K19,"F",LOOKUP(K19,{0,0.01,40,45,50,55,60,65,70,75,80},{"","F","D","C","C+","B-","B","B+","A-","A","A+"})))</f>
        <v>B</v>
      </c>
      <c r="M19" s="330">
        <f>LOOKUP(K19,{0,0.01,40,45,50,55,60,65,70,75,80},{0,"0",2,2.25,2.5,2.75,3,3.25,3.5,3.75,4})</f>
        <v>3</v>
      </c>
      <c r="N19" s="331"/>
      <c r="O19" s="332" t="str">
        <f t="shared" si="3"/>
        <v/>
      </c>
      <c r="Q19" s="153">
        <f t="shared" si="0"/>
        <v>12</v>
      </c>
      <c r="R19" s="152"/>
      <c r="S19" s="241"/>
      <c r="T19" s="243"/>
      <c r="U19" s="243"/>
      <c r="V19" s="244"/>
    </row>
    <row r="20" spans="1:22" ht="15.75">
      <c r="A20" s="339">
        <v>13</v>
      </c>
      <c r="B20" s="341" t="s">
        <v>294</v>
      </c>
      <c r="C20" s="247">
        <v>19</v>
      </c>
      <c r="D20" s="247">
        <v>42</v>
      </c>
      <c r="E20" s="247">
        <v>32</v>
      </c>
      <c r="F20" s="333"/>
      <c r="G20" s="328">
        <f>IF(G4=3,(ABS(IF(D20&gt;60,0,D20)-IF(E20&gt;60,0,E20))),(ABS(IF(D20&gt;30,0,D20)-IF(E20&gt;30,0,E20))))</f>
        <v>10</v>
      </c>
      <c r="H20" s="334" t="str">
        <f>IF(G4=3,(IF(G20&gt;12,"Y","")),(IF(G20&gt;6,"Y","")))</f>
        <v/>
      </c>
      <c r="I20" s="329">
        <f t="shared" si="1"/>
        <v>37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37</v>
      </c>
      <c r="K20" s="252">
        <f t="shared" si="2"/>
        <v>56</v>
      </c>
      <c r="L20" s="330" t="str">
        <f>IF(D20=0,0,IF(D20&gt;K20,"F",LOOKUP(K20,{0,0.01,40,45,50,55,60,65,70,75,80},{"","F","D","C","C+","B-","B","B+","A-","A","A+"})))</f>
        <v>B-</v>
      </c>
      <c r="M20" s="330">
        <f>LOOKUP(K20,{0,0.01,40,45,50,55,60,65,70,75,80},{0,"0",2,2.25,2.5,2.75,3,3.25,3.5,3.75,4})</f>
        <v>2.75</v>
      </c>
      <c r="N20" s="331"/>
      <c r="O20" s="332" t="str">
        <f t="shared" si="3"/>
        <v/>
      </c>
      <c r="Q20" s="153">
        <f t="shared" si="0"/>
        <v>13</v>
      </c>
      <c r="R20" s="152"/>
      <c r="S20" s="241"/>
      <c r="T20" s="243"/>
      <c r="U20" s="243"/>
      <c r="V20" s="244"/>
    </row>
    <row r="21" spans="1:22" ht="15.75">
      <c r="A21" s="339">
        <v>14</v>
      </c>
      <c r="B21" s="341" t="s">
        <v>293</v>
      </c>
      <c r="C21" s="247">
        <v>25</v>
      </c>
      <c r="D21" s="247">
        <v>40</v>
      </c>
      <c r="E21" s="247">
        <v>42</v>
      </c>
      <c r="F21" s="333"/>
      <c r="G21" s="328">
        <f>IF(G4=3,(ABS(IF(D21&gt;60,0,D21)-IF(E21&gt;60,0,E21))),(ABS(IF(D21&gt;30,0,D21)-IF(E21&gt;30,0,E21))))</f>
        <v>2</v>
      </c>
      <c r="H21" s="334" t="str">
        <f>IF(G4=3,(IF(G21&gt;12,"Y","")),(IF(G21&gt;6,"Y","")))</f>
        <v/>
      </c>
      <c r="I21" s="329">
        <f t="shared" si="1"/>
        <v>41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41</v>
      </c>
      <c r="K21" s="252">
        <f t="shared" si="2"/>
        <v>66</v>
      </c>
      <c r="L21" s="330" t="str">
        <f>IF(D21=0,0,IF(D21&gt;K21,"F",LOOKUP(K21,{0,0.01,40,45,50,55,60,65,70,75,80},{"","F","D","C","C+","B-","B","B+","A-","A","A+"})))</f>
        <v>B+</v>
      </c>
      <c r="M21" s="330">
        <f>LOOKUP(K21,{0,0.01,40,45,50,55,60,65,70,75,80},{0,"0",2,2.25,2.5,2.75,3,3.25,3.5,3.75,4})</f>
        <v>3.25</v>
      </c>
      <c r="N21" s="331"/>
      <c r="O21" s="332" t="str">
        <f t="shared" si="3"/>
        <v/>
      </c>
      <c r="Q21" s="153">
        <f t="shared" si="0"/>
        <v>14</v>
      </c>
      <c r="R21" s="152"/>
      <c r="S21" s="241"/>
      <c r="T21" s="243"/>
      <c r="U21" s="243"/>
      <c r="V21" s="244"/>
    </row>
    <row r="22" spans="1:22" ht="15.75">
      <c r="A22" s="339">
        <v>15</v>
      </c>
      <c r="B22" s="341" t="s">
        <v>297</v>
      </c>
      <c r="C22" s="247">
        <v>29</v>
      </c>
      <c r="D22" s="247">
        <v>39</v>
      </c>
      <c r="E22" s="247">
        <v>30</v>
      </c>
      <c r="F22" s="333"/>
      <c r="G22" s="328">
        <f>IF(G4=3,(ABS(IF(D22&gt;60,0,D22)-IF(E22&gt;60,0,E22))),(ABS(IF(D22&gt;30,0,D22)-IF(E22&gt;30,0,E22))))</f>
        <v>9</v>
      </c>
      <c r="H22" s="334" t="str">
        <f>IF(G4=3,(IF(G22&gt;12,"Y","")),(IF(G22&gt;6,"Y","")))</f>
        <v/>
      </c>
      <c r="I22" s="329">
        <f t="shared" si="1"/>
        <v>34.5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34.5</v>
      </c>
      <c r="K22" s="252">
        <f t="shared" si="2"/>
        <v>64</v>
      </c>
      <c r="L22" s="330" t="str">
        <f>IF(D22=0,0,IF(D22&gt;K22,"F",LOOKUP(K22,{0,0.01,40,45,50,55,60,65,70,75,80},{"","F","D","C","C+","B-","B","B+","A-","A","A+"})))</f>
        <v>B</v>
      </c>
      <c r="M22" s="330">
        <f>LOOKUP(K22,{0,0.01,40,45,50,55,60,65,70,75,80},{0,"0",2,2.25,2.5,2.75,3,3.25,3.5,3.75,4})</f>
        <v>3</v>
      </c>
      <c r="N22" s="331"/>
      <c r="O22" s="332" t="str">
        <f t="shared" si="3"/>
        <v/>
      </c>
      <c r="Q22" s="153">
        <f t="shared" si="0"/>
        <v>15</v>
      </c>
      <c r="R22" s="152"/>
      <c r="S22" s="241"/>
      <c r="T22" s="243"/>
      <c r="U22" s="243"/>
      <c r="V22" s="244"/>
    </row>
    <row r="23" spans="1:22" ht="15.75">
      <c r="A23" s="339">
        <v>16</v>
      </c>
      <c r="B23" s="341" t="s">
        <v>296</v>
      </c>
      <c r="C23" s="247">
        <v>30.5</v>
      </c>
      <c r="D23" s="247">
        <v>45</v>
      </c>
      <c r="E23" s="247">
        <v>53</v>
      </c>
      <c r="F23" s="333"/>
      <c r="G23" s="328">
        <f>IF(G4=3,(ABS(IF(D23&gt;60,0,D23)-IF(E23&gt;60,0,E23))),(ABS(IF(D23&gt;30,0,D23)-IF(E23&gt;30,0,E23))))</f>
        <v>8</v>
      </c>
      <c r="H23" s="334" t="str">
        <f>IF(G4=3,(IF(G23&gt;12,"Y","")),(IF(G23&gt;6,"Y","")))</f>
        <v/>
      </c>
      <c r="I23" s="329">
        <f t="shared" si="1"/>
        <v>49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49</v>
      </c>
      <c r="K23" s="252">
        <f t="shared" si="2"/>
        <v>80</v>
      </c>
      <c r="L23" s="330" t="str">
        <f>IF(D23=0,0,IF(D23&gt;K23,"F",LOOKUP(K23,{0,0.01,40,45,50,55,60,65,70,75,80},{"","F","D","C","C+","B-","B","B+","A-","A","A+"})))</f>
        <v>A+</v>
      </c>
      <c r="M23" s="330">
        <f>LOOKUP(K23,{0,0.01,40,45,50,55,60,65,70,75,80},{0,"0",2,2.25,2.5,2.75,3,3.25,3.5,3.75,4})</f>
        <v>4</v>
      </c>
      <c r="N23" s="331"/>
      <c r="O23" s="332" t="str">
        <f t="shared" si="3"/>
        <v/>
      </c>
      <c r="Q23" s="153">
        <f t="shared" si="0"/>
        <v>16</v>
      </c>
      <c r="R23" s="152"/>
      <c r="S23" s="241"/>
      <c r="T23" s="243"/>
      <c r="U23" s="243"/>
      <c r="V23" s="244"/>
    </row>
    <row r="24" spans="1:22" ht="15.75">
      <c r="A24" s="339">
        <v>17</v>
      </c>
      <c r="B24" s="340" t="s">
        <v>293</v>
      </c>
      <c r="C24" s="247">
        <v>21</v>
      </c>
      <c r="D24" s="247">
        <v>42</v>
      </c>
      <c r="E24" s="247">
        <v>53</v>
      </c>
      <c r="F24" s="333"/>
      <c r="G24" s="328">
        <f>IF(G4=3,(ABS(IF(D24&gt;60,0,D24)-IF(E24&gt;60,0,E24))),(ABS(IF(D24&gt;30,0,D24)-IF(E24&gt;30,0,E24))))</f>
        <v>11</v>
      </c>
      <c r="H24" s="334" t="str">
        <f>IF(G4=3,(IF(G24&gt;12,"Y","")),(IF(G24&gt;6,"Y","")))</f>
        <v/>
      </c>
      <c r="I24" s="329">
        <f t="shared" si="1"/>
        <v>47.5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47.5</v>
      </c>
      <c r="K24" s="252">
        <f t="shared" si="2"/>
        <v>69</v>
      </c>
      <c r="L24" s="330" t="str">
        <f>IF(D24=0,0,IF(D24&gt;K24,"F",LOOKUP(K24,{0,0.01,40,45,50,55,60,65,70,75,80},{"","F","D","C","C+","B-","B","B+","A-","A","A+"})))</f>
        <v>B+</v>
      </c>
      <c r="M24" s="330">
        <f>LOOKUP(K24,{0,0.01,40,45,50,55,60,65,70,75,80},{0,"0",2,2.25,2.5,2.75,3,3.25,3.5,3.75,4})</f>
        <v>3.25</v>
      </c>
      <c r="N24" s="331"/>
      <c r="O24" s="332" t="str">
        <f t="shared" si="3"/>
        <v/>
      </c>
      <c r="Q24" s="153">
        <f t="shared" si="0"/>
        <v>17</v>
      </c>
      <c r="R24" s="152"/>
      <c r="S24" s="241"/>
      <c r="T24" s="243"/>
      <c r="U24" s="243"/>
      <c r="V24" s="244"/>
    </row>
    <row r="25" spans="1:22" ht="15.75">
      <c r="A25" s="339">
        <v>18</v>
      </c>
      <c r="B25" s="340" t="s">
        <v>292</v>
      </c>
      <c r="C25" s="247">
        <v>25.5</v>
      </c>
      <c r="D25" s="247">
        <v>42</v>
      </c>
      <c r="E25" s="247">
        <v>48</v>
      </c>
      <c r="F25" s="333"/>
      <c r="G25" s="328">
        <f>IF(G4=3,(ABS(IF(D25&gt;60,0,D25)-IF(E25&gt;60,0,E25))),(ABS(IF(D25&gt;30,0,D25)-IF(E25&gt;30,0,E25))))</f>
        <v>6</v>
      </c>
      <c r="H25" s="334" t="str">
        <f>IF(G4=3,(IF(G25&gt;12,"Y","")),(IF(G25&gt;6,"Y","")))</f>
        <v/>
      </c>
      <c r="I25" s="329">
        <f t="shared" si="1"/>
        <v>45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45</v>
      </c>
      <c r="K25" s="252">
        <f t="shared" si="2"/>
        <v>71</v>
      </c>
      <c r="L25" s="330" t="str">
        <f>IF(D25=0,0,IF(D25&gt;K25,"F",LOOKUP(K25,{0,0.01,40,45,50,55,60,65,70,75,80},{"","F","D","C","C+","B-","B","B+","A-","A","A+"})))</f>
        <v>A-</v>
      </c>
      <c r="M25" s="330">
        <f>LOOKUP(K25,{0,0.01,40,45,50,55,60,65,70,75,80},{0,"0",2,2.25,2.5,2.75,3,3.25,3.5,3.75,4})</f>
        <v>3.5</v>
      </c>
      <c r="N25" s="331"/>
      <c r="O25" s="332" t="str">
        <f t="shared" si="3"/>
        <v/>
      </c>
      <c r="Q25" s="153">
        <f t="shared" si="0"/>
        <v>18</v>
      </c>
      <c r="R25" s="152"/>
      <c r="S25" s="241"/>
      <c r="T25" s="243"/>
      <c r="U25" s="243"/>
      <c r="V25" s="244"/>
    </row>
    <row r="26" spans="1:22" ht="15.75">
      <c r="A26" s="339">
        <v>19</v>
      </c>
      <c r="B26" s="340" t="s">
        <v>300</v>
      </c>
      <c r="C26" s="247">
        <v>20.5</v>
      </c>
      <c r="D26" s="247">
        <v>41</v>
      </c>
      <c r="E26" s="247">
        <v>42</v>
      </c>
      <c r="F26" s="333"/>
      <c r="G26" s="328">
        <f>IF(G4=3,(ABS(IF(D26&gt;60,0,D26)-IF(E26&gt;60,0,E26))),(ABS(IF(D26&gt;30,0,D26)-IF(E26&gt;30,0,E26))))</f>
        <v>1</v>
      </c>
      <c r="H26" s="334" t="str">
        <f>IF(G4=3,(IF(G26&gt;12,"Y","")),(IF(G26&gt;6,"Y","")))</f>
        <v/>
      </c>
      <c r="I26" s="329">
        <f t="shared" si="1"/>
        <v>41.5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41.5</v>
      </c>
      <c r="K26" s="252">
        <f t="shared" si="2"/>
        <v>62</v>
      </c>
      <c r="L26" s="330" t="str">
        <f>IF(D26=0,0,IF(D26&gt;K26,"F",LOOKUP(K26,{0,0.01,40,45,50,55,60,65,70,75,80},{"","F","D","C","C+","B-","B","B+","A-","A","A+"})))</f>
        <v>B</v>
      </c>
      <c r="M26" s="330">
        <f>LOOKUP(K26,{0,0.01,40,45,50,55,60,65,70,75,80},{0,"0",2,2.25,2.5,2.75,3,3.25,3.5,3.75,4})</f>
        <v>3</v>
      </c>
      <c r="N26" s="331"/>
      <c r="O26" s="332" t="str">
        <f t="shared" si="3"/>
        <v/>
      </c>
      <c r="Q26" s="153">
        <f t="shared" si="0"/>
        <v>19</v>
      </c>
      <c r="R26" s="152"/>
      <c r="S26" s="241"/>
      <c r="T26" s="243"/>
      <c r="U26" s="243"/>
      <c r="V26" s="244"/>
    </row>
    <row r="27" spans="1:22" ht="15.75">
      <c r="A27" s="339">
        <v>20</v>
      </c>
      <c r="B27" s="340" t="s">
        <v>298</v>
      </c>
      <c r="C27" s="247">
        <v>16</v>
      </c>
      <c r="D27" s="247">
        <v>42</v>
      </c>
      <c r="E27" s="247">
        <v>52</v>
      </c>
      <c r="F27" s="333"/>
      <c r="G27" s="328">
        <f>IF(G4=3,(ABS(IF(D27&gt;60,0,D27)-IF(E27&gt;60,0,E27))),(ABS(IF(D27&gt;30,0,D27)-IF(E27&gt;30,0,E27))))</f>
        <v>10</v>
      </c>
      <c r="H27" s="334" t="str">
        <f>IF(G4=3,(IF(G27&gt;12,"Y","")),(IF(G27&gt;6,"Y","")))</f>
        <v/>
      </c>
      <c r="I27" s="329">
        <f t="shared" si="1"/>
        <v>47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47</v>
      </c>
      <c r="K27" s="252">
        <f t="shared" si="2"/>
        <v>63</v>
      </c>
      <c r="L27" s="330" t="str">
        <f>IF(D27=0,0,IF(D27&gt;K27,"F",LOOKUP(K27,{0,0.01,40,45,50,55,60,65,70,75,80},{"","F","D","C","C+","B-","B","B+","A-","A","A+"})))</f>
        <v>B</v>
      </c>
      <c r="M27" s="330">
        <f>LOOKUP(K27,{0,0.01,40,45,50,55,60,65,70,75,80},{0,"0",2,2.25,2.5,2.75,3,3.25,3.5,3.75,4})</f>
        <v>3</v>
      </c>
      <c r="N27" s="331"/>
      <c r="O27" s="332" t="str">
        <f t="shared" si="3"/>
        <v/>
      </c>
      <c r="Q27" s="153">
        <f t="shared" si="0"/>
        <v>20</v>
      </c>
      <c r="R27" s="152"/>
      <c r="S27" s="241"/>
      <c r="T27" s="243"/>
      <c r="U27" s="243"/>
      <c r="V27" s="244"/>
    </row>
    <row r="28" spans="1:22" ht="15.75">
      <c r="A28" s="339">
        <v>21</v>
      </c>
      <c r="B28" s="340" t="s">
        <v>298</v>
      </c>
      <c r="C28" s="247">
        <v>30.5</v>
      </c>
      <c r="D28" s="247">
        <v>43</v>
      </c>
      <c r="E28" s="247">
        <v>53</v>
      </c>
      <c r="F28" s="333"/>
      <c r="G28" s="328">
        <f>IF(G4=3,(ABS(IF(D28&gt;60,0,D28)-IF(E28&gt;60,0,E28))),(ABS(IF(D28&gt;30,0,D28)-IF(E28&gt;30,0,E28))))</f>
        <v>10</v>
      </c>
      <c r="H28" s="334" t="str">
        <f>IF(G4=3,(IF(G28&gt;12,"Y","")),(IF(G28&gt;6,"Y","")))</f>
        <v/>
      </c>
      <c r="I28" s="329">
        <f t="shared" si="1"/>
        <v>48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48</v>
      </c>
      <c r="K28" s="252">
        <f t="shared" si="2"/>
        <v>79</v>
      </c>
      <c r="L28" s="330" t="str">
        <f>IF(D28=0,0,IF(D28&gt;K28,"F",LOOKUP(K28,{0,0.01,40,45,50,55,60,65,70,75,80},{"","F","D","C","C+","B-","B","B+","A-","A","A+"})))</f>
        <v>A</v>
      </c>
      <c r="M28" s="330">
        <f>LOOKUP(K28,{0,0.01,40,45,50,55,60,65,70,75,80},{0,"0",2,2.25,2.5,2.75,3,3.25,3.5,3.75,4})</f>
        <v>3.75</v>
      </c>
      <c r="N28" s="331"/>
      <c r="O28" s="332" t="str">
        <f t="shared" si="3"/>
        <v/>
      </c>
      <c r="Q28" s="153">
        <f t="shared" si="0"/>
        <v>21</v>
      </c>
      <c r="R28" s="152"/>
      <c r="S28" s="241"/>
      <c r="T28" s="243"/>
      <c r="U28" s="243"/>
      <c r="V28" s="244"/>
    </row>
    <row r="29" spans="1:22" ht="15.75">
      <c r="A29" s="339">
        <v>22</v>
      </c>
      <c r="B29" s="340" t="s">
        <v>294</v>
      </c>
      <c r="C29" s="247">
        <v>30</v>
      </c>
      <c r="D29" s="247">
        <v>50</v>
      </c>
      <c r="E29" s="247">
        <v>47</v>
      </c>
      <c r="F29" s="333"/>
      <c r="G29" s="328">
        <f>IF(G4=3,(ABS(IF(D29&gt;60,0,D29)-IF(E29&gt;60,0,E29))),(ABS(IF(D29&gt;30,0,D29)-IF(E29&gt;30,0,E29))))</f>
        <v>3</v>
      </c>
      <c r="H29" s="334" t="str">
        <f>IF(G4=3,(IF(G29&gt;12,"Y","")),(IF(G29&gt;6,"Y","")))</f>
        <v/>
      </c>
      <c r="I29" s="329">
        <f t="shared" si="1"/>
        <v>48.5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48.5</v>
      </c>
      <c r="K29" s="252">
        <f t="shared" si="2"/>
        <v>79</v>
      </c>
      <c r="L29" s="330" t="str">
        <f>IF(D29=0,0,IF(D29&gt;K29,"F",LOOKUP(K29,{0,0.01,40,45,50,55,60,65,70,75,80},{"","F","D","C","C+","B-","B","B+","A-","A","A+"})))</f>
        <v>A</v>
      </c>
      <c r="M29" s="330">
        <f>LOOKUP(K29,{0,0.01,40,45,50,55,60,65,70,75,80},{0,"0",2,2.25,2.5,2.75,3,3.25,3.5,3.75,4})</f>
        <v>3.75</v>
      </c>
      <c r="N29" s="331"/>
      <c r="O29" s="332" t="str">
        <f t="shared" si="3"/>
        <v/>
      </c>
      <c r="Q29" s="153">
        <f t="shared" si="0"/>
        <v>22</v>
      </c>
      <c r="R29" s="152"/>
      <c r="S29" s="241"/>
      <c r="T29" s="243"/>
      <c r="U29" s="243"/>
      <c r="V29" s="244"/>
    </row>
    <row r="30" spans="1:22" ht="15.75">
      <c r="A30" s="339">
        <v>23</v>
      </c>
      <c r="B30" s="340" t="s">
        <v>297</v>
      </c>
      <c r="C30" s="247">
        <v>31</v>
      </c>
      <c r="D30" s="247">
        <v>48</v>
      </c>
      <c r="E30" s="247">
        <v>53</v>
      </c>
      <c r="F30" s="333"/>
      <c r="G30" s="328">
        <f>IF(G4=3,(ABS(IF(D30&gt;60,0,D30)-IF(E30&gt;60,0,E30))),(ABS(IF(D30&gt;30,0,D30)-IF(E30&gt;30,0,E30))))</f>
        <v>5</v>
      </c>
      <c r="H30" s="334" t="str">
        <f>IF(G4=3,(IF(G30&gt;12,"Y","")),(IF(G30&gt;6,"Y","")))</f>
        <v/>
      </c>
      <c r="I30" s="329">
        <f t="shared" si="1"/>
        <v>50.5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50.5</v>
      </c>
      <c r="K30" s="252">
        <f t="shared" si="2"/>
        <v>82</v>
      </c>
      <c r="L30" s="330" t="str">
        <f>IF(D30=0,0,IF(D30&gt;K30,"F",LOOKUP(K30,{0,0.01,40,45,50,55,60,65,70,75,80},{"","F","D","C","C+","B-","B","B+","A-","A","A+"})))</f>
        <v>A+</v>
      </c>
      <c r="M30" s="330">
        <f>LOOKUP(K30,{0,0.01,40,45,50,55,60,65,70,75,80},{0,"0",2,2.25,2.5,2.75,3,3.25,3.5,3.75,4})</f>
        <v>4</v>
      </c>
      <c r="N30" s="331"/>
      <c r="O30" s="332" t="str">
        <f t="shared" si="3"/>
        <v/>
      </c>
      <c r="Q30" s="153">
        <f t="shared" si="0"/>
        <v>23</v>
      </c>
      <c r="R30" s="152"/>
      <c r="S30" s="241"/>
      <c r="T30" s="243"/>
      <c r="U30" s="243"/>
      <c r="V30" s="244"/>
    </row>
    <row r="31" spans="1:22" ht="15.75">
      <c r="A31" s="339">
        <v>24</v>
      </c>
      <c r="B31" s="340" t="s">
        <v>301</v>
      </c>
      <c r="C31" s="247">
        <v>28.5</v>
      </c>
      <c r="D31" s="247">
        <v>42</v>
      </c>
      <c r="E31" s="247">
        <v>43</v>
      </c>
      <c r="F31" s="333"/>
      <c r="G31" s="328">
        <f>IF(G4=3,(ABS(IF(D31&gt;60,0,D31)-IF(E31&gt;60,0,E31))),(ABS(IF(D31&gt;30,0,D31)-IF(E31&gt;30,0,E31))))</f>
        <v>1</v>
      </c>
      <c r="H31" s="334" t="str">
        <f>IF(G4=3,(IF(G31&gt;12,"Y","")),(IF(G31&gt;6,"Y","")))</f>
        <v/>
      </c>
      <c r="I31" s="329">
        <f t="shared" si="1"/>
        <v>42.5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42.5</v>
      </c>
      <c r="K31" s="252">
        <f t="shared" si="2"/>
        <v>71</v>
      </c>
      <c r="L31" s="330" t="str">
        <f>IF(D31=0,0,IF(D31&gt;K31,"F",LOOKUP(K31,{0,0.01,40,45,50,55,60,65,70,75,80},{"","F","D","C","C+","B-","B","B+","A-","A","A+"})))</f>
        <v>A-</v>
      </c>
      <c r="M31" s="330">
        <f>LOOKUP(K31,{0,0.01,40,45,50,55,60,65,70,75,80},{0,"0",2,2.25,2.5,2.75,3,3.25,3.5,3.75,4})</f>
        <v>3.5</v>
      </c>
      <c r="N31" s="331"/>
      <c r="O31" s="332" t="str">
        <f t="shared" si="3"/>
        <v/>
      </c>
      <c r="Q31" s="153">
        <f t="shared" si="0"/>
        <v>24</v>
      </c>
      <c r="R31" s="152"/>
      <c r="S31" s="241"/>
      <c r="T31" s="243"/>
      <c r="U31" s="243"/>
      <c r="V31" s="244"/>
    </row>
    <row r="32" spans="1:22" ht="15.75">
      <c r="A32" s="339">
        <v>25</v>
      </c>
      <c r="B32" s="340" t="s">
        <v>296</v>
      </c>
      <c r="C32" s="247">
        <v>24.5</v>
      </c>
      <c r="D32" s="247">
        <v>39</v>
      </c>
      <c r="E32" s="247">
        <v>43</v>
      </c>
      <c r="F32" s="333"/>
      <c r="G32" s="328">
        <f>IF(G4=3,(ABS(IF(D32&gt;60,0,D32)-IF(E32&gt;60,0,E32))),(ABS(IF(D32&gt;30,0,D32)-IF(E32&gt;30,0,E32))))</f>
        <v>4</v>
      </c>
      <c r="H32" s="334" t="str">
        <f>IF(G4=3,(IF(G32&gt;12,"Y","")),(IF(G32&gt;6,"Y","")))</f>
        <v/>
      </c>
      <c r="I32" s="329">
        <f t="shared" si="1"/>
        <v>41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41</v>
      </c>
      <c r="K32" s="252">
        <f t="shared" si="2"/>
        <v>66</v>
      </c>
      <c r="L32" s="330" t="str">
        <f>IF(D32=0,0,IF(D32&gt;K32,"F",LOOKUP(K32,{0,0.01,40,45,50,55,60,65,70,75,80},{"","F","D","C","C+","B-","B","B+","A-","A","A+"})))</f>
        <v>B+</v>
      </c>
      <c r="M32" s="330">
        <f>LOOKUP(K32,{0,0.01,40,45,50,55,60,65,70,75,80},{0,"0",2,2.25,2.5,2.75,3,3.25,3.5,3.75,4})</f>
        <v>3.25</v>
      </c>
      <c r="N32" s="331"/>
      <c r="O32" s="332" t="str">
        <f t="shared" si="3"/>
        <v/>
      </c>
      <c r="Q32" s="153">
        <f t="shared" si="0"/>
        <v>25</v>
      </c>
      <c r="R32" s="152"/>
      <c r="S32" s="241"/>
      <c r="T32" s="243"/>
      <c r="U32" s="243"/>
      <c r="V32" s="244"/>
    </row>
    <row r="33" spans="1:22" ht="15.75">
      <c r="A33" s="339">
        <v>26</v>
      </c>
      <c r="B33" s="340" t="s">
        <v>297</v>
      </c>
      <c r="C33" s="247">
        <v>28</v>
      </c>
      <c r="D33" s="247">
        <v>42</v>
      </c>
      <c r="E33" s="247">
        <v>40</v>
      </c>
      <c r="F33" s="333"/>
      <c r="G33" s="328">
        <f>IF(G4=3,(ABS(IF(D33&gt;60,0,D33)-IF(E33&gt;60,0,E33))),(ABS(IF(D33&gt;30,0,D33)-IF(E33&gt;30,0,E33))))</f>
        <v>2</v>
      </c>
      <c r="H33" s="334" t="str">
        <f>IF(G4=3,(IF(G33&gt;12,"Y","")),(IF(G33&gt;6,"Y","")))</f>
        <v/>
      </c>
      <c r="I33" s="329">
        <f t="shared" si="1"/>
        <v>41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41</v>
      </c>
      <c r="K33" s="252">
        <f t="shared" si="2"/>
        <v>69</v>
      </c>
      <c r="L33" s="330" t="str">
        <f>IF(D33=0,0,IF(D33&gt;K33,"F",LOOKUP(K33,{0,0.01,40,45,50,55,60,65,70,75,80},{"","F","D","C","C+","B-","B","B+","A-","A","A+"})))</f>
        <v>B+</v>
      </c>
      <c r="M33" s="330">
        <f>LOOKUP(K33,{0,0.01,40,45,50,55,60,65,70,75,80},{0,"0",2,2.25,2.5,2.75,3,3.25,3.5,3.75,4})</f>
        <v>3.25</v>
      </c>
      <c r="N33" s="331"/>
      <c r="O33" s="332" t="str">
        <f t="shared" si="3"/>
        <v/>
      </c>
      <c r="Q33" s="153">
        <f t="shared" si="0"/>
        <v>26</v>
      </c>
      <c r="R33" s="152"/>
      <c r="S33" s="241"/>
      <c r="T33" s="243"/>
      <c r="U33" s="243"/>
      <c r="V33" s="244"/>
    </row>
    <row r="34" spans="1:22" ht="15.75">
      <c r="A34" s="339">
        <v>27</v>
      </c>
      <c r="B34" s="340" t="s">
        <v>292</v>
      </c>
      <c r="C34" s="247">
        <v>35</v>
      </c>
      <c r="D34" s="247">
        <v>48</v>
      </c>
      <c r="E34" s="247">
        <v>52</v>
      </c>
      <c r="F34" s="333"/>
      <c r="G34" s="328">
        <f>IF(G4=3,(ABS(IF(D34&gt;60,0,D34)-IF(E34&gt;60,0,E34))),(ABS(IF(D34&gt;30,0,D34)-IF(E34&gt;30,0,E34))))</f>
        <v>4</v>
      </c>
      <c r="H34" s="334" t="str">
        <f>IF(G4=3,(IF(G34&gt;12,"Y","")),(IF(G34&gt;6,"Y","")))</f>
        <v/>
      </c>
      <c r="I34" s="329">
        <f t="shared" si="1"/>
        <v>50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50</v>
      </c>
      <c r="K34" s="252">
        <f t="shared" si="2"/>
        <v>85</v>
      </c>
      <c r="L34" s="330" t="str">
        <f>IF(D34=0,0,IF(D34&gt;K34,"F",LOOKUP(K34,{0,0.01,40,45,50,55,60,65,70,75,80},{"","F","D","C","C+","B-","B","B+","A-","A","A+"})))</f>
        <v>A+</v>
      </c>
      <c r="M34" s="330">
        <f>LOOKUP(K34,{0,0.01,40,45,50,55,60,65,70,75,80},{0,"0",2,2.25,2.5,2.75,3,3.25,3.5,3.75,4})</f>
        <v>4</v>
      </c>
      <c r="N34" s="331"/>
      <c r="O34" s="332" t="str">
        <f t="shared" si="3"/>
        <v/>
      </c>
      <c r="Q34" s="153">
        <f t="shared" si="0"/>
        <v>27</v>
      </c>
      <c r="R34" s="152"/>
      <c r="S34" s="241"/>
      <c r="T34" s="243"/>
      <c r="U34" s="243"/>
      <c r="V34" s="244"/>
    </row>
    <row r="35" spans="1:22" ht="15.75">
      <c r="A35" s="339">
        <v>28</v>
      </c>
      <c r="B35" s="340" t="s">
        <v>300</v>
      </c>
      <c r="C35" s="247">
        <v>27.5</v>
      </c>
      <c r="D35" s="247">
        <v>41</v>
      </c>
      <c r="E35" s="247">
        <v>48</v>
      </c>
      <c r="F35" s="333"/>
      <c r="G35" s="328">
        <f>IF(G4=3,(ABS(IF(D35&gt;60,0,D35)-IF(E35&gt;60,0,E35))),(ABS(IF(D35&gt;30,0,D35)-IF(E35&gt;30,0,E35))))</f>
        <v>7</v>
      </c>
      <c r="H35" s="334" t="str">
        <f>IF(G4=3,(IF(G35&gt;12,"Y","")),(IF(G35&gt;6,"Y","")))</f>
        <v/>
      </c>
      <c r="I35" s="329">
        <f t="shared" si="1"/>
        <v>44.5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44.5</v>
      </c>
      <c r="K35" s="252">
        <f t="shared" si="2"/>
        <v>72</v>
      </c>
      <c r="L35" s="330" t="str">
        <f>IF(D35=0,0,IF(D35&gt;K35,"F",LOOKUP(K35,{0,0.01,40,45,50,55,60,65,70,75,80},{"","F","D","C","C+","B-","B","B+","A-","A","A+"})))</f>
        <v>A-</v>
      </c>
      <c r="M35" s="330">
        <f>LOOKUP(K35,{0,0.01,40,45,50,55,60,65,70,75,80},{0,"0",2,2.25,2.5,2.75,3,3.25,3.5,3.75,4})</f>
        <v>3.5</v>
      </c>
      <c r="N35" s="331"/>
      <c r="O35" s="332" t="str">
        <f t="shared" si="3"/>
        <v/>
      </c>
      <c r="Q35" s="153">
        <f t="shared" si="0"/>
        <v>28</v>
      </c>
      <c r="R35" s="152"/>
      <c r="S35" s="241"/>
      <c r="T35" s="243"/>
      <c r="U35" s="243"/>
      <c r="V35" s="244"/>
    </row>
    <row r="36" spans="1:22" ht="15.75">
      <c r="A36" s="339">
        <v>29</v>
      </c>
      <c r="B36" s="340" t="s">
        <v>297</v>
      </c>
      <c r="C36" s="247">
        <v>21</v>
      </c>
      <c r="D36" s="247">
        <v>49</v>
      </c>
      <c r="E36" s="247">
        <v>52</v>
      </c>
      <c r="F36" s="333"/>
      <c r="G36" s="328">
        <f>IF(G4=3,(ABS(IF(D36&gt;60,0,D36)-IF(E36&gt;60,0,E36))),(ABS(IF(D36&gt;30,0,D36)-IF(E36&gt;30,0,E36))))</f>
        <v>3</v>
      </c>
      <c r="H36" s="334" t="str">
        <f>IF(G4=3,(IF(G36&gt;12,"Y","")),(IF(G36&gt;6,"Y","")))</f>
        <v/>
      </c>
      <c r="I36" s="329">
        <f t="shared" si="1"/>
        <v>50.5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50.5</v>
      </c>
      <c r="K36" s="252">
        <f t="shared" si="2"/>
        <v>72</v>
      </c>
      <c r="L36" s="330" t="str">
        <f>IF(D36=0,0,IF(D36&gt;K36,"F",LOOKUP(K36,{0,0.01,40,45,50,55,60,65,70,75,80},{"","F","D","C","C+","B-","B","B+","A-","A","A+"})))</f>
        <v>A-</v>
      </c>
      <c r="M36" s="330">
        <f>LOOKUP(K36,{0,0.01,40,45,50,55,60,65,70,75,80},{0,"0",2,2.25,2.5,2.75,3,3.25,3.5,3.75,4})</f>
        <v>3.5</v>
      </c>
      <c r="N36" s="331"/>
      <c r="O36" s="332" t="str">
        <f t="shared" si="3"/>
        <v/>
      </c>
      <c r="Q36" s="153">
        <f t="shared" si="0"/>
        <v>29</v>
      </c>
      <c r="R36" s="152"/>
      <c r="S36" s="241"/>
      <c r="T36" s="243"/>
      <c r="U36" s="243"/>
      <c r="V36" s="244"/>
    </row>
    <row r="37" spans="1:22" ht="15.75">
      <c r="A37" s="339">
        <v>30</v>
      </c>
      <c r="B37" s="340" t="s">
        <v>292</v>
      </c>
      <c r="C37" s="247">
        <v>30.5</v>
      </c>
      <c r="D37" s="247">
        <v>40</v>
      </c>
      <c r="E37" s="247">
        <v>40</v>
      </c>
      <c r="F37" s="333"/>
      <c r="G37" s="328">
        <f>IF(G4=3,(ABS(IF(D37&gt;60,0,D37)-IF(E37&gt;60,0,E37))),(ABS(IF(D37&gt;30,0,D37)-IF(E37&gt;30,0,E37))))</f>
        <v>0</v>
      </c>
      <c r="H37" s="334" t="str">
        <f>IF(G4=3,(IF(G37&gt;12,"Y","")),(IF(G37&gt;6,"Y","")))</f>
        <v/>
      </c>
      <c r="I37" s="329">
        <f t="shared" si="1"/>
        <v>40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40</v>
      </c>
      <c r="K37" s="252">
        <f t="shared" si="2"/>
        <v>71</v>
      </c>
      <c r="L37" s="330" t="str">
        <f>IF(D37=0,0,IF(D37&gt;K37,"F",LOOKUP(K37,{0,0.01,40,45,50,55,60,65,70,75,80},{"","F","D","C","C+","B-","B","B+","A-","A","A+"})))</f>
        <v>A-</v>
      </c>
      <c r="M37" s="330">
        <f>LOOKUP(K37,{0,0.01,40,45,50,55,60,65,70,75,80},{0,"0",2,2.25,2.5,2.75,3,3.25,3.5,3.75,4})</f>
        <v>3.5</v>
      </c>
      <c r="N37" s="331"/>
      <c r="O37" s="332" t="str">
        <f t="shared" si="3"/>
        <v/>
      </c>
      <c r="Q37" s="153">
        <f t="shared" si="0"/>
        <v>30</v>
      </c>
      <c r="R37" s="152"/>
      <c r="S37" s="241"/>
      <c r="T37" s="243"/>
      <c r="U37" s="243"/>
      <c r="V37" s="244"/>
    </row>
    <row r="38" spans="1:22" ht="15.75">
      <c r="A38" s="339">
        <v>31</v>
      </c>
      <c r="B38" s="340" t="s">
        <v>298</v>
      </c>
      <c r="C38" s="247">
        <v>32.5</v>
      </c>
      <c r="D38" s="247">
        <v>48</v>
      </c>
      <c r="E38" s="247">
        <v>52</v>
      </c>
      <c r="F38" s="333"/>
      <c r="G38" s="328">
        <f>IF(G4=3,(ABS(IF(D38&gt;60,0,D38)-IF(E38&gt;60,0,E38))),(ABS(IF(D38&gt;30,0,D38)-IF(E38&gt;30,0,E38))))</f>
        <v>4</v>
      </c>
      <c r="H38" s="334" t="str">
        <f>IF(G4=3,(IF(G38&gt;12,"Y","")),(IF(G38&gt;6,"Y","")))</f>
        <v/>
      </c>
      <c r="I38" s="329">
        <f t="shared" si="1"/>
        <v>50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50</v>
      </c>
      <c r="K38" s="252">
        <f t="shared" si="2"/>
        <v>83</v>
      </c>
      <c r="L38" s="330" t="str">
        <f>IF(D38=0,0,IF(D38&gt;K38,"F",LOOKUP(K38,{0,0.01,40,45,50,55,60,65,70,75,80},{"","F","D","C","C+","B-","B","B+","A-","A","A+"})))</f>
        <v>A+</v>
      </c>
      <c r="M38" s="330">
        <f>LOOKUP(K38,{0,0.01,40,45,50,55,60,65,70,75,80},{0,"0",2,2.25,2.5,2.75,3,3.25,3.5,3.75,4})</f>
        <v>4</v>
      </c>
      <c r="N38" s="331"/>
      <c r="O38" s="332" t="str">
        <f t="shared" si="3"/>
        <v/>
      </c>
      <c r="Q38" s="153">
        <f t="shared" si="0"/>
        <v>31</v>
      </c>
      <c r="R38" s="152"/>
      <c r="S38" s="241"/>
      <c r="T38" s="243"/>
      <c r="U38" s="243"/>
      <c r="V38" s="244"/>
    </row>
    <row r="39" spans="1:22" ht="15.75">
      <c r="A39" s="339">
        <v>32</v>
      </c>
      <c r="B39" s="340" t="s">
        <v>296</v>
      </c>
      <c r="C39" s="247">
        <v>29</v>
      </c>
      <c r="D39" s="247">
        <v>41</v>
      </c>
      <c r="E39" s="247">
        <v>40</v>
      </c>
      <c r="F39" s="333"/>
      <c r="G39" s="328">
        <f>IF(G4=3,(ABS(IF(D39&gt;60,0,D39)-IF(E39&gt;60,0,E39))),(ABS(IF(D39&gt;30,0,D39)-IF(E39&gt;30,0,E39))))</f>
        <v>1</v>
      </c>
      <c r="H39" s="334" t="str">
        <f>IF(G4=3,(IF(G39&gt;12,"Y","")),(IF(G39&gt;6,"Y","")))</f>
        <v/>
      </c>
      <c r="I39" s="329">
        <f t="shared" si="1"/>
        <v>40.5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40.5</v>
      </c>
      <c r="K39" s="252">
        <f t="shared" si="2"/>
        <v>70</v>
      </c>
      <c r="L39" s="330" t="str">
        <f>IF(D39=0,0,IF(D39&gt;K39,"F",LOOKUP(K39,{0,0.01,40,45,50,55,60,65,70,75,80},{"","F","D","C","C+","B-","B","B+","A-","A","A+"})))</f>
        <v>A-</v>
      </c>
      <c r="M39" s="330">
        <f>LOOKUP(K39,{0,0.01,40,45,50,55,60,65,70,75,80},{0,"0",2,2.25,2.5,2.75,3,3.25,3.5,3.75,4})</f>
        <v>3.5</v>
      </c>
      <c r="N39" s="331"/>
      <c r="O39" s="332" t="str">
        <f t="shared" si="3"/>
        <v/>
      </c>
      <c r="Q39" s="153">
        <f t="shared" si="0"/>
        <v>32</v>
      </c>
      <c r="R39" s="152"/>
      <c r="S39" s="241"/>
      <c r="T39" s="243"/>
      <c r="U39" s="243"/>
      <c r="V39" s="244"/>
    </row>
    <row r="40" spans="1:22" ht="15.75">
      <c r="A40" s="339">
        <v>33</v>
      </c>
      <c r="B40" s="341" t="s">
        <v>294</v>
      </c>
      <c r="C40" s="247">
        <v>25.5</v>
      </c>
      <c r="D40" s="247">
        <v>37</v>
      </c>
      <c r="E40" s="247">
        <v>37</v>
      </c>
      <c r="F40" s="333"/>
      <c r="G40" s="328">
        <f>IF(G4=3,(ABS(IF(D40&gt;60,0,D40)-IF(E40&gt;60,0,E40))),(ABS(IF(D40&gt;30,0,D40)-IF(E40&gt;30,0,E40))))</f>
        <v>0</v>
      </c>
      <c r="H40" s="334" t="str">
        <f>IF(G4=3,(IF(G40&gt;12,"Y","")),(IF(G40&gt;6,"Y","")))</f>
        <v/>
      </c>
      <c r="I40" s="329">
        <f t="shared" si="1"/>
        <v>37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37</v>
      </c>
      <c r="K40" s="252">
        <f t="shared" si="2"/>
        <v>63</v>
      </c>
      <c r="L40" s="330" t="str">
        <f>IF(D40=0,0,IF(D40&gt;K40,"F",LOOKUP(K40,{0,0.01,40,45,50,55,60,65,70,75,80},{"","F","D","C","C+","B-","B","B+","A-","A","A+"})))</f>
        <v>B</v>
      </c>
      <c r="M40" s="330">
        <f>LOOKUP(K40,{0,0.01,40,45,50,55,60,65,70,75,80},{0,"0",2,2.25,2.5,2.75,3,3.25,3.5,3.75,4})</f>
        <v>3</v>
      </c>
      <c r="N40" s="331"/>
      <c r="O40" s="332" t="str">
        <f t="shared" si="3"/>
        <v/>
      </c>
      <c r="Q40" s="153">
        <f t="shared" ref="Q40:Q71" si="4">A40</f>
        <v>33</v>
      </c>
      <c r="R40" s="152"/>
      <c r="S40" s="241"/>
      <c r="T40" s="243"/>
      <c r="U40" s="243"/>
      <c r="V40" s="244"/>
    </row>
    <row r="41" spans="1:22" ht="15.75">
      <c r="A41" s="339">
        <v>34</v>
      </c>
      <c r="B41" s="341" t="s">
        <v>294</v>
      </c>
      <c r="C41" s="247">
        <v>28</v>
      </c>
      <c r="D41" s="247">
        <v>38</v>
      </c>
      <c r="E41" s="247">
        <v>40</v>
      </c>
      <c r="F41" s="333"/>
      <c r="G41" s="328">
        <f>IF(G4=3,(ABS(IF(D41&gt;60,0,D41)-IF(E41&gt;60,0,E41))),(ABS(IF(D41&gt;30,0,D41)-IF(E41&gt;30,0,E41))))</f>
        <v>2</v>
      </c>
      <c r="H41" s="334" t="str">
        <f>IF(G4=3,(IF(G41&gt;12,"Y","")),(IF(G41&gt;6,"Y","")))</f>
        <v/>
      </c>
      <c r="I41" s="329">
        <f t="shared" si="1"/>
        <v>39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39</v>
      </c>
      <c r="K41" s="252">
        <f t="shared" si="2"/>
        <v>67</v>
      </c>
      <c r="L41" s="330" t="str">
        <f>IF(D41=0,0,IF(D41&gt;K41,"F",LOOKUP(K41,{0,0.01,40,45,50,55,60,65,70,75,80},{"","F","D","C","C+","B-","B","B+","A-","A","A+"})))</f>
        <v>B+</v>
      </c>
      <c r="M41" s="330">
        <f>LOOKUP(K41,{0,0.01,40,45,50,55,60,65,70,75,80},{0,"0",2,2.25,2.5,2.75,3,3.25,3.5,3.75,4})</f>
        <v>3.25</v>
      </c>
      <c r="N41" s="331"/>
      <c r="O41" s="332" t="str">
        <f t="shared" si="3"/>
        <v/>
      </c>
      <c r="Q41" s="153">
        <f t="shared" si="4"/>
        <v>34</v>
      </c>
      <c r="R41" s="152"/>
      <c r="S41" s="241"/>
      <c r="T41" s="243"/>
      <c r="U41" s="243"/>
      <c r="V41" s="244"/>
    </row>
    <row r="42" spans="1:22" ht="15.75">
      <c r="A42" s="339">
        <v>35</v>
      </c>
      <c r="B42" s="341" t="s">
        <v>302</v>
      </c>
      <c r="C42" s="247">
        <v>30.5</v>
      </c>
      <c r="D42" s="247">
        <v>45</v>
      </c>
      <c r="E42" s="247">
        <v>43</v>
      </c>
      <c r="F42" s="333"/>
      <c r="G42" s="328">
        <f>IF(G4=3,(ABS(IF(D42&gt;60,0,D42)-IF(E42&gt;60,0,E42))),(ABS(IF(D42&gt;30,0,D42)-IF(E42&gt;30,0,E42))))</f>
        <v>2</v>
      </c>
      <c r="H42" s="334" t="str">
        <f>IF(G4=3,(IF(G42&gt;12,"Y","")),(IF(G42&gt;6,"Y","")))</f>
        <v/>
      </c>
      <c r="I42" s="329">
        <f t="shared" si="1"/>
        <v>44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44</v>
      </c>
      <c r="K42" s="252">
        <f t="shared" si="2"/>
        <v>75</v>
      </c>
      <c r="L42" s="330" t="str">
        <f>IF(D42=0,0,IF(D42&gt;K42,"F",LOOKUP(K42,{0,0.01,40,45,50,55,60,65,70,75,80},{"","F","D","C","C+","B-","B","B+","A-","A","A+"})))</f>
        <v>A</v>
      </c>
      <c r="M42" s="330">
        <f>LOOKUP(K42,{0,0.01,40,45,50,55,60,65,70,75,80},{0,"0",2,2.25,2.5,2.75,3,3.25,3.5,3.75,4})</f>
        <v>3.75</v>
      </c>
      <c r="N42" s="331"/>
      <c r="O42" s="332" t="str">
        <f t="shared" si="3"/>
        <v/>
      </c>
      <c r="Q42" s="153">
        <f t="shared" si="4"/>
        <v>35</v>
      </c>
      <c r="R42" s="152"/>
      <c r="S42" s="241"/>
      <c r="T42" s="243"/>
      <c r="U42" s="243"/>
      <c r="V42" s="244"/>
    </row>
    <row r="43" spans="1:22" ht="15.75">
      <c r="A43" s="339">
        <v>36</v>
      </c>
      <c r="B43" s="341" t="s">
        <v>303</v>
      </c>
      <c r="C43" s="247">
        <v>30.25</v>
      </c>
      <c r="D43" s="247">
        <v>45</v>
      </c>
      <c r="E43" s="247">
        <v>53</v>
      </c>
      <c r="F43" s="333"/>
      <c r="G43" s="328">
        <f>IF(G4=3,(ABS(IF(D43&gt;60,0,D43)-IF(E43&gt;60,0,E43))),(ABS(IF(D43&gt;30,0,D43)-IF(E43&gt;30,0,E43))))</f>
        <v>8</v>
      </c>
      <c r="H43" s="334" t="str">
        <f>IF(G4=3,(IF(G43&gt;12,"Y","")),(IF(G43&gt;6,"Y","")))</f>
        <v/>
      </c>
      <c r="I43" s="329">
        <f t="shared" si="1"/>
        <v>49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49</v>
      </c>
      <c r="K43" s="252">
        <f t="shared" si="2"/>
        <v>80</v>
      </c>
      <c r="L43" s="330" t="str">
        <f>IF(D43=0,0,IF(D43&gt;K43,"F",LOOKUP(K43,{0,0.01,40,45,50,55,60,65,70,75,80},{"","F","D","C","C+","B-","B","B+","A-","A","A+"})))</f>
        <v>A+</v>
      </c>
      <c r="M43" s="330">
        <f>LOOKUP(K43,{0,0.01,40,45,50,55,60,65,70,75,80},{0,"0",2,2.25,2.5,2.75,3,3.25,3.5,3.75,4})</f>
        <v>4</v>
      </c>
      <c r="N43" s="331"/>
      <c r="O43" s="332" t="str">
        <f t="shared" si="3"/>
        <v/>
      </c>
      <c r="Q43" s="153">
        <f t="shared" si="4"/>
        <v>36</v>
      </c>
      <c r="R43" s="152"/>
      <c r="S43" s="241"/>
      <c r="T43" s="243"/>
      <c r="U43" s="243"/>
      <c r="V43" s="244"/>
    </row>
    <row r="44" spans="1:22" ht="15.75">
      <c r="A44" s="339">
        <v>37</v>
      </c>
      <c r="B44" s="341" t="s">
        <v>298</v>
      </c>
      <c r="C44" s="247">
        <v>25</v>
      </c>
      <c r="D44" s="247">
        <v>39</v>
      </c>
      <c r="E44" s="247">
        <v>40</v>
      </c>
      <c r="F44" s="333"/>
      <c r="G44" s="328">
        <f>IF(G4=3,(ABS(IF(D44&gt;60,0,D44)-IF(E44&gt;60,0,E44))),(ABS(IF(D44&gt;30,0,D44)-IF(E44&gt;30,0,E44))))</f>
        <v>1</v>
      </c>
      <c r="H44" s="334" t="str">
        <f>IF(G4=3,(IF(G44&gt;12,"Y","")),(IF(G44&gt;6,"Y","")))</f>
        <v/>
      </c>
      <c r="I44" s="329">
        <f t="shared" si="1"/>
        <v>39.5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39.5</v>
      </c>
      <c r="K44" s="252">
        <f t="shared" si="2"/>
        <v>65</v>
      </c>
      <c r="L44" s="330" t="str">
        <f>IF(D44=0,0,IF(D44&gt;K44,"F",LOOKUP(K44,{0,0.01,40,45,50,55,60,65,70,75,80},{"","F","D","C","C+","B-","B","B+","A-","A","A+"})))</f>
        <v>B+</v>
      </c>
      <c r="M44" s="330">
        <f>LOOKUP(K44,{0,0.01,40,45,50,55,60,65,70,75,80},{0,"0",2,2.25,2.5,2.75,3,3.25,3.5,3.75,4})</f>
        <v>3.25</v>
      </c>
      <c r="N44" s="331"/>
      <c r="O44" s="332" t="str">
        <f t="shared" si="3"/>
        <v/>
      </c>
      <c r="Q44" s="153">
        <f t="shared" si="4"/>
        <v>37</v>
      </c>
      <c r="R44" s="152"/>
      <c r="S44" s="241"/>
      <c r="T44" s="243"/>
      <c r="U44" s="243"/>
      <c r="V44" s="244"/>
    </row>
    <row r="45" spans="1:22" ht="15.75">
      <c r="A45" s="339">
        <v>38</v>
      </c>
      <c r="B45" s="341" t="s">
        <v>292</v>
      </c>
      <c r="C45" s="247">
        <v>18.5</v>
      </c>
      <c r="D45" s="247">
        <v>37</v>
      </c>
      <c r="E45" s="247">
        <v>40</v>
      </c>
      <c r="F45" s="333"/>
      <c r="G45" s="328">
        <f>IF(G4=3,(ABS(IF(D45&gt;60,0,D45)-IF(E45&gt;60,0,E45))),(ABS(IF(D45&gt;30,0,D45)-IF(E45&gt;30,0,E45))))</f>
        <v>3</v>
      </c>
      <c r="H45" s="334" t="str">
        <f>IF(G4=3,(IF(G45&gt;12,"Y","")),(IF(G45&gt;6,"Y","")))</f>
        <v/>
      </c>
      <c r="I45" s="329">
        <f t="shared" si="1"/>
        <v>38.5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38.5</v>
      </c>
      <c r="K45" s="252">
        <f t="shared" si="2"/>
        <v>57</v>
      </c>
      <c r="L45" s="330" t="str">
        <f>IF(D45=0,0,IF(D45&gt;K45,"F",LOOKUP(K45,{0,0.01,40,45,50,55,60,65,70,75,80},{"","F","D","C","C+","B-","B","B+","A-","A","A+"})))</f>
        <v>B-</v>
      </c>
      <c r="M45" s="330">
        <f>LOOKUP(K45,{0,0.01,40,45,50,55,60,65,70,75,80},{0,"0",2,2.25,2.5,2.75,3,3.25,3.5,3.75,4})</f>
        <v>2.75</v>
      </c>
      <c r="N45" s="331"/>
      <c r="O45" s="332" t="str">
        <f t="shared" si="3"/>
        <v/>
      </c>
      <c r="Q45" s="153">
        <f t="shared" si="4"/>
        <v>38</v>
      </c>
      <c r="R45" s="152"/>
      <c r="S45" s="241"/>
      <c r="T45" s="243"/>
      <c r="U45" s="243"/>
      <c r="V45" s="244"/>
    </row>
    <row r="46" spans="1:22" ht="15.75">
      <c r="A46" s="339">
        <v>39</v>
      </c>
      <c r="B46" s="340" t="s">
        <v>301</v>
      </c>
      <c r="C46" s="247">
        <v>25</v>
      </c>
      <c r="D46" s="247">
        <v>38</v>
      </c>
      <c r="E46" s="247">
        <v>40</v>
      </c>
      <c r="F46" s="333"/>
      <c r="G46" s="328">
        <f>IF(G4=3,(ABS(IF(D46&gt;60,0,D46)-IF(E46&gt;60,0,E46))),(ABS(IF(D46&gt;30,0,D46)-IF(E46&gt;30,0,E46))))</f>
        <v>2</v>
      </c>
      <c r="H46" s="334" t="str">
        <f>IF(G4=3,(IF(G46&gt;12,"Y","")),(IF(G46&gt;6,"Y","")))</f>
        <v/>
      </c>
      <c r="I46" s="329">
        <f t="shared" si="1"/>
        <v>39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39</v>
      </c>
      <c r="K46" s="252">
        <f t="shared" si="2"/>
        <v>64</v>
      </c>
      <c r="L46" s="330" t="str">
        <f>IF(D46=0,0,IF(D46&gt;K46,"F",LOOKUP(K46,{0,0.01,40,45,50,55,60,65,70,75,80},{"","F","D","C","C+","B-","B","B+","A-","A","A+"})))</f>
        <v>B</v>
      </c>
      <c r="M46" s="330">
        <f>LOOKUP(K46,{0,0.01,40,45,50,55,60,65,70,75,80},{0,"0",2,2.25,2.5,2.75,3,3.25,3.5,3.75,4})</f>
        <v>3</v>
      </c>
      <c r="N46" s="331"/>
      <c r="O46" s="332" t="str">
        <f t="shared" si="3"/>
        <v/>
      </c>
      <c r="Q46" s="153">
        <f t="shared" si="4"/>
        <v>39</v>
      </c>
      <c r="R46" s="152"/>
      <c r="S46" s="241"/>
      <c r="T46" s="243"/>
      <c r="U46" s="243"/>
      <c r="V46" s="244"/>
    </row>
    <row r="47" spans="1:22" ht="15.75">
      <c r="A47" s="339">
        <v>40</v>
      </c>
      <c r="B47" s="340" t="s">
        <v>304</v>
      </c>
      <c r="C47" s="247">
        <v>26</v>
      </c>
      <c r="D47" s="247">
        <v>49</v>
      </c>
      <c r="E47" s="247">
        <v>45</v>
      </c>
      <c r="F47" s="333"/>
      <c r="G47" s="328">
        <f>IF(G4=3,(ABS(IF(D47&gt;60,0,D47)-IF(E47&gt;60,0,E47))),(ABS(IF(D47&gt;30,0,D47)-IF(E47&gt;30,0,E47))))</f>
        <v>4</v>
      </c>
      <c r="H47" s="334" t="str">
        <f>IF(G4=3,(IF(G47&gt;12,"Y","")),(IF(G47&gt;6,"Y","")))</f>
        <v/>
      </c>
      <c r="I47" s="329">
        <f t="shared" si="1"/>
        <v>47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47</v>
      </c>
      <c r="K47" s="252">
        <f t="shared" si="2"/>
        <v>73</v>
      </c>
      <c r="L47" s="330" t="str">
        <f>IF(D47=0,0,IF(D47&gt;K47,"F",LOOKUP(K47,{0,0.01,40,45,50,55,60,65,70,75,80},{"","F","D","C","C+","B-","B","B+","A-","A","A+"})))</f>
        <v>A-</v>
      </c>
      <c r="M47" s="330">
        <f>LOOKUP(K47,{0,0.01,40,45,50,55,60,65,70,75,80},{0,"0",2,2.25,2.5,2.75,3,3.25,3.5,3.75,4})</f>
        <v>3.5</v>
      </c>
      <c r="N47" s="331"/>
      <c r="O47" s="332" t="str">
        <f t="shared" si="3"/>
        <v/>
      </c>
      <c r="Q47" s="153">
        <f t="shared" si="4"/>
        <v>40</v>
      </c>
      <c r="R47" s="152"/>
      <c r="S47" s="241"/>
      <c r="T47" s="243"/>
      <c r="U47" s="243"/>
      <c r="V47" s="244"/>
    </row>
    <row r="48" spans="1:22" ht="15.75">
      <c r="A48" s="339">
        <v>41</v>
      </c>
      <c r="B48" s="340" t="s">
        <v>305</v>
      </c>
      <c r="C48" s="247">
        <v>28</v>
      </c>
      <c r="D48" s="247">
        <v>42</v>
      </c>
      <c r="E48" s="247">
        <v>40</v>
      </c>
      <c r="F48" s="333"/>
      <c r="G48" s="328">
        <f>IF(G4=3,(ABS(IF(D48&gt;60,0,D48)-IF(E48&gt;60,0,E48))),(ABS(IF(D48&gt;30,0,D48)-IF(E48&gt;30,0,E48))))</f>
        <v>2</v>
      </c>
      <c r="H48" s="334" t="str">
        <f>IF(G4=3,(IF(G48&gt;12,"Y","")),(IF(G48&gt;6,"Y","")))</f>
        <v/>
      </c>
      <c r="I48" s="329">
        <f t="shared" si="1"/>
        <v>41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41</v>
      </c>
      <c r="K48" s="252">
        <f t="shared" si="2"/>
        <v>69</v>
      </c>
      <c r="L48" s="330" t="str">
        <f>IF(D48=0,0,IF(D48&gt;K48,"F",LOOKUP(K48,{0,0.01,40,45,50,55,60,65,70,75,80},{"","F","D","C","C+","B-","B","B+","A-","A","A+"})))</f>
        <v>B+</v>
      </c>
      <c r="M48" s="330">
        <f>LOOKUP(K48,{0,0.01,40,45,50,55,60,65,70,75,80},{0,"0",2,2.25,2.5,2.75,3,3.25,3.5,3.75,4})</f>
        <v>3.25</v>
      </c>
      <c r="N48" s="331"/>
      <c r="O48" s="332" t="str">
        <f t="shared" si="3"/>
        <v/>
      </c>
      <c r="Q48" s="153">
        <f t="shared" si="4"/>
        <v>41</v>
      </c>
      <c r="R48" s="152"/>
      <c r="S48" s="241"/>
      <c r="T48" s="243"/>
      <c r="U48" s="243"/>
      <c r="V48" s="244"/>
    </row>
    <row r="49" spans="1:22" ht="15.75">
      <c r="A49" s="339">
        <v>42</v>
      </c>
      <c r="B49" s="340" t="s">
        <v>293</v>
      </c>
      <c r="C49" s="247">
        <v>26.5</v>
      </c>
      <c r="D49" s="247">
        <v>44</v>
      </c>
      <c r="E49" s="247">
        <v>48</v>
      </c>
      <c r="F49" s="333"/>
      <c r="G49" s="328">
        <f>IF(G4=3,(ABS(IF(D49&gt;60,0,D49)-IF(E49&gt;60,0,E49))),(ABS(IF(D49&gt;30,0,D49)-IF(E49&gt;30,0,E49))))</f>
        <v>4</v>
      </c>
      <c r="H49" s="334" t="str">
        <f>IF(G4=3,(IF(G49&gt;12,"Y","")),(IF(G49&gt;6,"Y","")))</f>
        <v/>
      </c>
      <c r="I49" s="329">
        <f t="shared" si="1"/>
        <v>46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46</v>
      </c>
      <c r="K49" s="252">
        <f t="shared" si="2"/>
        <v>73</v>
      </c>
      <c r="L49" s="330" t="str">
        <f>IF(D49=0,0,IF(D49&gt;K49,"F",LOOKUP(K49,{0,0.01,40,45,50,55,60,65,70,75,80},{"","F","D","C","C+","B-","B","B+","A-","A","A+"})))</f>
        <v>A-</v>
      </c>
      <c r="M49" s="330">
        <f>LOOKUP(K49,{0,0.01,40,45,50,55,60,65,70,75,80},{0,"0",2,2.25,2.5,2.75,3,3.25,3.5,3.75,4})</f>
        <v>3.5</v>
      </c>
      <c r="N49" s="331"/>
      <c r="O49" s="332" t="str">
        <f t="shared" si="3"/>
        <v/>
      </c>
      <c r="Q49" s="153">
        <f t="shared" si="4"/>
        <v>42</v>
      </c>
      <c r="R49" s="152"/>
      <c r="S49" s="241"/>
      <c r="T49" s="243"/>
      <c r="U49" s="243"/>
      <c r="V49" s="244"/>
    </row>
    <row r="50" spans="1:22" ht="15.75">
      <c r="A50" s="339">
        <v>43</v>
      </c>
      <c r="B50" s="340" t="s">
        <v>292</v>
      </c>
      <c r="C50" s="247">
        <v>27.5</v>
      </c>
      <c r="D50" s="247">
        <v>45</v>
      </c>
      <c r="E50" s="247">
        <v>53</v>
      </c>
      <c r="F50" s="333"/>
      <c r="G50" s="328">
        <f>IF(G4=3,(ABS(IF(D50&gt;60,0,D50)-IF(E50&gt;60,0,E50))),(ABS(IF(D50&gt;30,0,D50)-IF(E50&gt;30,0,E50))))</f>
        <v>8</v>
      </c>
      <c r="H50" s="334" t="str">
        <f>IF(G4=3,(IF(G50&gt;12,"Y","")),(IF(G50&gt;6,"Y","")))</f>
        <v/>
      </c>
      <c r="I50" s="329">
        <f t="shared" si="1"/>
        <v>49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49</v>
      </c>
      <c r="K50" s="252">
        <f t="shared" si="2"/>
        <v>77</v>
      </c>
      <c r="L50" s="330" t="str">
        <f>IF(D50=0,0,IF(D50&gt;K50,"F",LOOKUP(K50,{0,0.01,40,45,50,55,60,65,70,75,80},{"","F","D","C","C+","B-","B","B+","A-","A","A+"})))</f>
        <v>A</v>
      </c>
      <c r="M50" s="330">
        <f>LOOKUP(K50,{0,0.01,40,45,50,55,60,65,70,75,80},{0,"0",2,2.25,2.5,2.75,3,3.25,3.5,3.75,4})</f>
        <v>3.75</v>
      </c>
      <c r="N50" s="331"/>
      <c r="O50" s="332" t="str">
        <f t="shared" si="3"/>
        <v/>
      </c>
      <c r="Q50" s="153">
        <f t="shared" si="4"/>
        <v>43</v>
      </c>
      <c r="R50" s="152"/>
      <c r="S50" s="241"/>
      <c r="T50" s="243"/>
      <c r="U50" s="243"/>
      <c r="V50" s="244"/>
    </row>
    <row r="51" spans="1:22" ht="15.75">
      <c r="A51" s="339">
        <v>44</v>
      </c>
      <c r="B51" s="340" t="s">
        <v>294</v>
      </c>
      <c r="C51" s="247">
        <v>34</v>
      </c>
      <c r="D51" s="247">
        <v>37</v>
      </c>
      <c r="E51" s="247">
        <v>34</v>
      </c>
      <c r="F51" s="333"/>
      <c r="G51" s="328">
        <f>IF(G4=3,(ABS(IF(D51&gt;60,0,D51)-IF(E51&gt;60,0,E51))),(ABS(IF(D51&gt;30,0,D51)-IF(E51&gt;30,0,E51))))</f>
        <v>3</v>
      </c>
      <c r="H51" s="334" t="str">
        <f>IF(G4=3,(IF(G51&gt;12,"Y","")),(IF(G51&gt;6,"Y","")))</f>
        <v/>
      </c>
      <c r="I51" s="329">
        <f t="shared" si="1"/>
        <v>35.5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35.5</v>
      </c>
      <c r="K51" s="252">
        <f t="shared" si="2"/>
        <v>70</v>
      </c>
      <c r="L51" s="330" t="str">
        <f>IF(D51=0,0,IF(D51&gt;K51,"F",LOOKUP(K51,{0,0.01,40,45,50,55,60,65,70,75,80},{"","F","D","C","C+","B-","B","B+","A-","A","A+"})))</f>
        <v>A-</v>
      </c>
      <c r="M51" s="330">
        <f>LOOKUP(K51,{0,0.01,40,45,50,55,60,65,70,75,80},{0,"0",2,2.25,2.5,2.75,3,3.25,3.5,3.75,4})</f>
        <v>3.5</v>
      </c>
      <c r="N51" s="331"/>
      <c r="O51" s="332" t="str">
        <f t="shared" si="3"/>
        <v/>
      </c>
      <c r="Q51" s="153">
        <f t="shared" si="4"/>
        <v>44</v>
      </c>
      <c r="R51" s="152"/>
      <c r="S51" s="241"/>
      <c r="T51" s="243"/>
      <c r="U51" s="243"/>
      <c r="V51" s="244"/>
    </row>
    <row r="52" spans="1:22" ht="15.75">
      <c r="A52" s="339">
        <v>45</v>
      </c>
      <c r="B52" s="341" t="s">
        <v>303</v>
      </c>
      <c r="C52" s="247">
        <v>29.5</v>
      </c>
      <c r="D52" s="247">
        <v>34</v>
      </c>
      <c r="E52" s="247">
        <v>30</v>
      </c>
      <c r="F52" s="333"/>
      <c r="G52" s="328">
        <f>IF(G4=3,(ABS(IF(D52&gt;60,0,D52)-IF(E52&gt;60,0,E52))),(ABS(IF(D52&gt;30,0,D52)-IF(E52&gt;30,0,E52))))</f>
        <v>4</v>
      </c>
      <c r="H52" s="334" t="str">
        <f>IF(G4=3,(IF(G52&gt;12,"Y","")),(IF(G52&gt;6,"Y","")))</f>
        <v/>
      </c>
      <c r="I52" s="329">
        <f t="shared" si="1"/>
        <v>32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32</v>
      </c>
      <c r="K52" s="252">
        <f t="shared" si="2"/>
        <v>62</v>
      </c>
      <c r="L52" s="330" t="str">
        <f>IF(D52=0,0,IF(D52&gt;K52,"F",LOOKUP(K52,{0,0.01,40,45,50,55,60,65,70,75,80},{"","F","D","C","C+","B-","B","B+","A-","A","A+"})))</f>
        <v>B</v>
      </c>
      <c r="M52" s="330">
        <f>LOOKUP(K52,{0,0.01,40,45,50,55,60,65,70,75,80},{0,"0",2,2.25,2.5,2.75,3,3.25,3.5,3.75,4})</f>
        <v>3</v>
      </c>
      <c r="N52" s="331"/>
      <c r="O52" s="332" t="str">
        <f t="shared" si="3"/>
        <v/>
      </c>
      <c r="Q52" s="153">
        <f t="shared" si="4"/>
        <v>45</v>
      </c>
      <c r="R52" s="152"/>
      <c r="S52" s="241"/>
      <c r="T52" s="243"/>
      <c r="U52" s="243"/>
      <c r="V52" s="244"/>
    </row>
    <row r="53" spans="1:22" ht="15.75">
      <c r="A53" s="339">
        <v>46</v>
      </c>
      <c r="B53" s="341" t="s">
        <v>298</v>
      </c>
      <c r="C53" s="247">
        <v>18</v>
      </c>
      <c r="D53" s="247">
        <v>41</v>
      </c>
      <c r="E53" s="247">
        <v>44</v>
      </c>
      <c r="F53" s="333"/>
      <c r="G53" s="328">
        <f>IF(G4=3,(ABS(IF(D53&gt;60,0,D53)-IF(E53&gt;60,0,E53))),(ABS(IF(D53&gt;30,0,D53)-IF(E53&gt;30,0,E53))))</f>
        <v>3</v>
      </c>
      <c r="H53" s="334" t="str">
        <f>IF(G4=3,(IF(G53&gt;12,"Y","")),(IF(G53&gt;6,"Y","")))</f>
        <v/>
      </c>
      <c r="I53" s="329">
        <f t="shared" si="1"/>
        <v>42.5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42.5</v>
      </c>
      <c r="K53" s="252">
        <f t="shared" si="2"/>
        <v>61</v>
      </c>
      <c r="L53" s="330" t="str">
        <f>IF(D53=0,0,IF(D53&gt;K53,"F",LOOKUP(K53,{0,0.01,40,45,50,55,60,65,70,75,80},{"","F","D","C","C+","B-","B","B+","A-","A","A+"})))</f>
        <v>B</v>
      </c>
      <c r="M53" s="330">
        <f>LOOKUP(K53,{0,0.01,40,45,50,55,60,65,70,75,80},{0,"0",2,2.25,2.5,2.75,3,3.25,3.5,3.75,4})</f>
        <v>3</v>
      </c>
      <c r="N53" s="331"/>
      <c r="O53" s="332" t="str">
        <f t="shared" si="3"/>
        <v/>
      </c>
      <c r="Q53" s="153">
        <f t="shared" si="4"/>
        <v>46</v>
      </c>
      <c r="R53" s="152"/>
      <c r="S53" s="241"/>
      <c r="T53" s="243"/>
      <c r="U53" s="243"/>
      <c r="V53" s="244"/>
    </row>
    <row r="54" spans="1:22" ht="15.75">
      <c r="A54" s="339">
        <v>47</v>
      </c>
      <c r="B54" s="341" t="s">
        <v>293</v>
      </c>
      <c r="C54" s="247">
        <v>21</v>
      </c>
      <c r="D54" s="247">
        <v>39</v>
      </c>
      <c r="E54" s="247">
        <v>40</v>
      </c>
      <c r="F54" s="333"/>
      <c r="G54" s="328">
        <f>IF(G4=3,(ABS(IF(D54&gt;60,0,D54)-IF(E54&gt;60,0,E54))),(ABS(IF(D54&gt;30,0,D54)-IF(E54&gt;30,0,E54))))</f>
        <v>1</v>
      </c>
      <c r="H54" s="334" t="str">
        <f>IF(G4=3,(IF(G54&gt;12,"Y","")),(IF(G54&gt;6,"Y","")))</f>
        <v/>
      </c>
      <c r="I54" s="329">
        <f t="shared" si="1"/>
        <v>39.5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39.5</v>
      </c>
      <c r="K54" s="252">
        <f t="shared" si="2"/>
        <v>61</v>
      </c>
      <c r="L54" s="330" t="str">
        <f>IF(D54=0,0,IF(D54&gt;K54,"F",LOOKUP(K54,{0,0.01,40,45,50,55,60,65,70,75,80},{"","F","D","C","C+","B-","B","B+","A-","A","A+"})))</f>
        <v>B</v>
      </c>
      <c r="M54" s="330">
        <f>LOOKUP(K54,{0,0.01,40,45,50,55,60,65,70,75,80},{0,"0",2,2.25,2.5,2.75,3,3.25,3.5,3.75,4})</f>
        <v>3</v>
      </c>
      <c r="N54" s="331"/>
      <c r="O54" s="332" t="str">
        <f t="shared" si="3"/>
        <v/>
      </c>
      <c r="Q54" s="153">
        <f t="shared" si="4"/>
        <v>47</v>
      </c>
      <c r="R54" s="152"/>
      <c r="S54" s="241"/>
      <c r="T54" s="243"/>
      <c r="U54" s="243"/>
      <c r="V54" s="244"/>
    </row>
    <row r="55" spans="1:22" ht="15.75">
      <c r="A55" s="339">
        <v>48</v>
      </c>
      <c r="B55" s="341" t="s">
        <v>306</v>
      </c>
      <c r="C55" s="247">
        <v>23.5</v>
      </c>
      <c r="D55" s="247">
        <v>41</v>
      </c>
      <c r="E55" s="247">
        <v>40</v>
      </c>
      <c r="F55" s="333"/>
      <c r="G55" s="328">
        <f>IF(G4=3,(ABS(IF(D55&gt;60,0,D55)-IF(E55&gt;60,0,E55))),(ABS(IF(D55&gt;30,0,D55)-IF(E55&gt;30,0,E55))))</f>
        <v>1</v>
      </c>
      <c r="H55" s="334" t="str">
        <f>IF(G4=3,(IF(G55&gt;12,"Y","")),(IF(G55&gt;6,"Y","")))</f>
        <v/>
      </c>
      <c r="I55" s="329">
        <f t="shared" si="1"/>
        <v>40.5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40.5</v>
      </c>
      <c r="K55" s="252">
        <f t="shared" si="2"/>
        <v>64</v>
      </c>
      <c r="L55" s="330" t="str">
        <f>IF(D55=0,0,IF(D55&gt;K55,"F",LOOKUP(K55,{0,0.01,40,45,50,55,60,65,70,75,80},{"","F","D","C","C+","B-","B","B+","A-","A","A+"})))</f>
        <v>B</v>
      </c>
      <c r="M55" s="330">
        <f>LOOKUP(K55,{0,0.01,40,45,50,55,60,65,70,75,80},{0,"0",2,2.25,2.5,2.75,3,3.25,3.5,3.75,4})</f>
        <v>3</v>
      </c>
      <c r="N55" s="331"/>
      <c r="O55" s="332" t="str">
        <f t="shared" si="3"/>
        <v/>
      </c>
      <c r="Q55" s="153">
        <f t="shared" si="4"/>
        <v>48</v>
      </c>
      <c r="R55" s="152"/>
      <c r="S55" s="241"/>
      <c r="T55" s="243"/>
      <c r="U55" s="243"/>
      <c r="V55" s="244"/>
    </row>
    <row r="56" spans="1:22" ht="15.75">
      <c r="A56" s="339">
        <v>49</v>
      </c>
      <c r="B56" s="341" t="s">
        <v>306</v>
      </c>
      <c r="C56" s="247">
        <v>23</v>
      </c>
      <c r="D56" s="247">
        <v>40</v>
      </c>
      <c r="E56" s="247">
        <v>48</v>
      </c>
      <c r="F56" s="333"/>
      <c r="G56" s="328">
        <f>IF(G4=3,(ABS(IF(D56&gt;60,0,D56)-IF(E56&gt;60,0,E56))),(ABS(IF(D56&gt;30,0,D56)-IF(E56&gt;30,0,E56))))</f>
        <v>8</v>
      </c>
      <c r="H56" s="334" t="str">
        <f>IF(G4=3,(IF(G56&gt;12,"Y","")),(IF(G56&gt;6,"Y","")))</f>
        <v/>
      </c>
      <c r="I56" s="329">
        <f t="shared" si="1"/>
        <v>44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44</v>
      </c>
      <c r="K56" s="252">
        <f t="shared" si="2"/>
        <v>67</v>
      </c>
      <c r="L56" s="330" t="str">
        <f>IF(D56=0,0,IF(D56&gt;K56,"F",LOOKUP(K56,{0,0.01,40,45,50,55,60,65,70,75,80},{"","F","D","C","C+","B-","B","B+","A-","A","A+"})))</f>
        <v>B+</v>
      </c>
      <c r="M56" s="330">
        <f>LOOKUP(K56,{0,0.01,40,45,50,55,60,65,70,75,80},{0,"0",2,2.25,2.5,2.75,3,3.25,3.5,3.75,4})</f>
        <v>3.25</v>
      </c>
      <c r="N56" s="331"/>
      <c r="O56" s="332" t="str">
        <f t="shared" si="3"/>
        <v/>
      </c>
      <c r="Q56" s="153">
        <f t="shared" si="4"/>
        <v>49</v>
      </c>
      <c r="R56" s="152"/>
      <c r="S56" s="241"/>
      <c r="T56" s="243"/>
      <c r="U56" s="243"/>
      <c r="V56" s="244"/>
    </row>
    <row r="57" spans="1:22" ht="15.75">
      <c r="A57" s="339">
        <v>50</v>
      </c>
      <c r="B57" s="341" t="s">
        <v>307</v>
      </c>
      <c r="C57" s="247">
        <v>19</v>
      </c>
      <c r="D57" s="247">
        <v>34</v>
      </c>
      <c r="E57" s="247">
        <v>30</v>
      </c>
      <c r="F57" s="333"/>
      <c r="G57" s="328">
        <f>IF(G4=3,(ABS(IF(D57&gt;60,0,D57)-IF(E57&gt;60,0,E57))),(ABS(IF(D57&gt;30,0,D57)-IF(E57&gt;30,0,E57))))</f>
        <v>4</v>
      </c>
      <c r="H57" s="334" t="str">
        <f>IF(G4=3,(IF(G57&gt;12,"Y","")),(IF(G57&gt;6,"Y","")))</f>
        <v/>
      </c>
      <c r="I57" s="329">
        <f t="shared" si="1"/>
        <v>32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32</v>
      </c>
      <c r="K57" s="252">
        <f t="shared" si="2"/>
        <v>51</v>
      </c>
      <c r="L57" s="330" t="str">
        <f>IF(D57=0,0,IF(D57&gt;K57,"F",LOOKUP(K57,{0,0.01,40,45,50,55,60,65,70,75,80},{"","F","D","C","C+","B-","B","B+","A-","A","A+"})))</f>
        <v>C+</v>
      </c>
      <c r="M57" s="330">
        <f>LOOKUP(K57,{0,0.01,40,45,50,55,60,65,70,75,80},{0,"0",2,2.25,2.5,2.75,3,3.25,3.5,3.75,4})</f>
        <v>2.5</v>
      </c>
      <c r="N57" s="331"/>
      <c r="O57" s="332" t="str">
        <f t="shared" si="3"/>
        <v/>
      </c>
      <c r="Q57" s="153">
        <f t="shared" si="4"/>
        <v>50</v>
      </c>
      <c r="R57" s="152"/>
      <c r="S57" s="241"/>
      <c r="T57" s="243"/>
      <c r="U57" s="243"/>
      <c r="V57" s="244"/>
    </row>
    <row r="58" spans="1:22" ht="15.75">
      <c r="A58" s="198" t="s">
        <v>308</v>
      </c>
      <c r="B58" s="242" t="s">
        <v>306</v>
      </c>
      <c r="C58" s="245">
        <v>29.5</v>
      </c>
      <c r="D58" s="246">
        <v>48</v>
      </c>
      <c r="E58" s="247">
        <v>41</v>
      </c>
      <c r="F58" s="333"/>
      <c r="G58" s="328">
        <f>IF(G4=3,(ABS(IF(D58&gt;60,0,D58)-IF(E58&gt;60,0,E58))),(ABS(IF(D58&gt;30,0,D58)-IF(E58&gt;30,0,E58))))</f>
        <v>7</v>
      </c>
      <c r="H58" s="334" t="str">
        <f>IF(G4=3,(IF(G58&gt;12,"Y","")),(IF(G58&gt;6,"Y","")))</f>
        <v/>
      </c>
      <c r="I58" s="329">
        <f t="shared" si="1"/>
        <v>44.5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44.5</v>
      </c>
      <c r="K58" s="252">
        <f t="shared" si="2"/>
        <v>74</v>
      </c>
      <c r="L58" s="330" t="str">
        <f>IF(D58=0,0,IF(D58&gt;K58,"F",LOOKUP(K58,{0,0.01,40,45,50,55,60,65,70,75,80},{"","F","D","C","C+","B-","B","B+","A-","A","A+"})))</f>
        <v>A-</v>
      </c>
      <c r="M58" s="330">
        <f>LOOKUP(K58,{0,0.01,40,45,50,55,60,65,70,75,80},{0,"0",2,2.25,2.5,2.75,3,3.25,3.5,3.75,4})</f>
        <v>3.5</v>
      </c>
      <c r="N58" s="331"/>
      <c r="O58" s="332" t="str">
        <f t="shared" si="3"/>
        <v/>
      </c>
      <c r="Q58" s="153" t="str">
        <f t="shared" si="4"/>
        <v>51</v>
      </c>
      <c r="R58" s="152"/>
      <c r="S58" s="241"/>
      <c r="T58" s="243"/>
      <c r="U58" s="243"/>
      <c r="V58" s="244"/>
    </row>
    <row r="59" spans="1:22" ht="15.75">
      <c r="A59" s="198" t="s">
        <v>309</v>
      </c>
      <c r="B59" s="242" t="s">
        <v>294</v>
      </c>
      <c r="C59" s="245">
        <v>22</v>
      </c>
      <c r="D59" s="246">
        <v>44</v>
      </c>
      <c r="E59" s="247">
        <v>38</v>
      </c>
      <c r="F59" s="333"/>
      <c r="G59" s="328">
        <f>IF(G4=3,(ABS(IF(D59&gt;60,0,D59)-IF(E59&gt;60,0,E59))),(ABS(IF(D59&gt;30,0,D59)-IF(E59&gt;30,0,E59))))</f>
        <v>6</v>
      </c>
      <c r="H59" s="334" t="str">
        <f>IF(G4=3,(IF(G59&gt;12,"Y","")),(IF(G59&gt;6,"Y","")))</f>
        <v/>
      </c>
      <c r="I59" s="329">
        <f t="shared" si="1"/>
        <v>41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41</v>
      </c>
      <c r="K59" s="252">
        <f t="shared" si="2"/>
        <v>63</v>
      </c>
      <c r="L59" s="330" t="str">
        <f>IF(D59=0,0,IF(D59&gt;K59,"F",LOOKUP(K59,{0,0.01,40,45,50,55,60,65,70,75,80},{"","F","D","C","C+","B-","B","B+","A-","A","A+"})))</f>
        <v>B</v>
      </c>
      <c r="M59" s="330">
        <f>LOOKUP(K59,{0,0.01,40,45,50,55,60,65,70,75,80},{0,"0",2,2.25,2.5,2.75,3,3.25,3.5,3.75,4})</f>
        <v>3</v>
      </c>
      <c r="N59" s="331"/>
      <c r="O59" s="332" t="str">
        <f t="shared" si="3"/>
        <v/>
      </c>
      <c r="Q59" s="153" t="str">
        <f t="shared" si="4"/>
        <v>52</v>
      </c>
      <c r="R59" s="152"/>
      <c r="S59" s="241"/>
      <c r="T59" s="243"/>
      <c r="U59" s="243"/>
      <c r="V59" s="244"/>
    </row>
    <row r="60" spans="1:22" ht="15.75">
      <c r="A60" s="198"/>
      <c r="B60" s="242"/>
      <c r="C60" s="245"/>
      <c r="D60" s="246"/>
      <c r="E60" s="247"/>
      <c r="F60" s="333"/>
      <c r="G60" s="328">
        <f>IF(G4=3,(ABS(IF(D60&gt;60,0,D60)-IF(E60&gt;60,0,E60))),(ABS(IF(D60&gt;30,0,D60)-IF(E60&gt;30,0,E60))))</f>
        <v>0</v>
      </c>
      <c r="H60" s="334" t="str">
        <f>IF(G4=3,(IF(G60&gt;12,"Y","")),(IF(G60&gt;6,"Y","")))</f>
        <v/>
      </c>
      <c r="I60" s="329">
        <f t="shared" si="1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2"/>
        <v>0</v>
      </c>
      <c r="L60" s="330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3"/>
        <v/>
      </c>
      <c r="Q60" s="153">
        <f t="shared" si="4"/>
        <v>0</v>
      </c>
      <c r="R60" s="152"/>
      <c r="S60" s="241"/>
      <c r="T60" s="243"/>
      <c r="U60" s="243"/>
      <c r="V60" s="244"/>
    </row>
    <row r="61" spans="1:22" ht="15.75">
      <c r="A61" s="198"/>
      <c r="B61" s="242"/>
      <c r="C61" s="245"/>
      <c r="D61" s="246"/>
      <c r="E61" s="247"/>
      <c r="F61" s="333"/>
      <c r="G61" s="328">
        <f>IF(G4=3,(ABS(IF(D61&gt;60,0,D61)-IF(E61&gt;60,0,E61))),(ABS(IF(D61&gt;30,0,D61)-IF(E61&gt;30,0,E61))))</f>
        <v>0</v>
      </c>
      <c r="H61" s="334" t="str">
        <f>IF(G4=3,(IF(G61&gt;12,"Y","")),(IF(G61&gt;6,"Y","")))</f>
        <v/>
      </c>
      <c r="I61" s="329">
        <f t="shared" si="1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2"/>
        <v>0</v>
      </c>
      <c r="L61" s="330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3"/>
        <v/>
      </c>
      <c r="Q61" s="153">
        <f t="shared" si="4"/>
        <v>0</v>
      </c>
      <c r="R61" s="152"/>
      <c r="S61" s="241"/>
      <c r="T61" s="243"/>
      <c r="U61" s="243"/>
      <c r="V61" s="244"/>
    </row>
    <row r="62" spans="1:22" ht="15.75">
      <c r="A62" s="198"/>
      <c r="B62" s="242"/>
      <c r="C62" s="245"/>
      <c r="D62" s="246"/>
      <c r="E62" s="247"/>
      <c r="F62" s="333"/>
      <c r="G62" s="328">
        <f>IF(G4=3,(ABS(IF(D62&gt;60,0,D62)-IF(E62&gt;60,0,E62))),(ABS(IF(D62&gt;30,0,D62)-IF(E62&gt;30,0,E62))))</f>
        <v>0</v>
      </c>
      <c r="H62" s="334" t="str">
        <f>IF(G4=3,(IF(G62&gt;12,"Y","")),(IF(G62&gt;6,"Y","")))</f>
        <v/>
      </c>
      <c r="I62" s="329">
        <f t="shared" si="1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2"/>
        <v>0</v>
      </c>
      <c r="L62" s="330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3"/>
        <v/>
      </c>
      <c r="Q62" s="153">
        <f t="shared" si="4"/>
        <v>0</v>
      </c>
      <c r="R62" s="152"/>
      <c r="S62" s="241"/>
      <c r="T62" s="243"/>
      <c r="U62" s="243"/>
      <c r="V62" s="244"/>
    </row>
    <row r="63" spans="1:22" ht="15.75">
      <c r="A63" s="198"/>
      <c r="B63" s="242"/>
      <c r="C63" s="245"/>
      <c r="D63" s="246"/>
      <c r="E63" s="247"/>
      <c r="F63" s="333"/>
      <c r="G63" s="328">
        <f>IF(G4=3,(ABS(IF(D63&gt;60,0,D63)-IF(E63&gt;60,0,E63))),(ABS(IF(D63&gt;30,0,D63)-IF(E63&gt;30,0,E63))))</f>
        <v>0</v>
      </c>
      <c r="H63" s="334" t="str">
        <f>IF(G4=3,(IF(G63&gt;12,"Y","")),(IF(G63&gt;6,"Y","")))</f>
        <v/>
      </c>
      <c r="I63" s="329">
        <f t="shared" si="1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2"/>
        <v>0</v>
      </c>
      <c r="L63" s="330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3"/>
        <v/>
      </c>
      <c r="Q63" s="153">
        <f t="shared" si="4"/>
        <v>0</v>
      </c>
      <c r="R63" s="152"/>
      <c r="S63" s="241"/>
      <c r="T63" s="243"/>
      <c r="U63" s="243"/>
      <c r="V63" s="244"/>
    </row>
    <row r="64" spans="1:22" ht="15.75">
      <c r="A64" s="198"/>
      <c r="B64" s="242"/>
      <c r="C64" s="245"/>
      <c r="D64" s="246"/>
      <c r="E64" s="247"/>
      <c r="F64" s="333"/>
      <c r="G64" s="328">
        <f>IF(G4=3,(ABS(IF(D64&gt;60,0,D64)-IF(E64&gt;60,0,E64))),(ABS(IF(D64&gt;30,0,D64)-IF(E64&gt;30,0,E64))))</f>
        <v>0</v>
      </c>
      <c r="H64" s="334" t="str">
        <f>IF(G4=3,(IF(G64&gt;12,"Y","")),(IF(G64&gt;6,"Y","")))</f>
        <v/>
      </c>
      <c r="I64" s="329">
        <f t="shared" si="1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2"/>
        <v>0</v>
      </c>
      <c r="L64" s="330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3"/>
        <v/>
      </c>
      <c r="Q64" s="153">
        <f t="shared" si="4"/>
        <v>0</v>
      </c>
      <c r="R64" s="152"/>
      <c r="S64" s="241"/>
      <c r="T64" s="243"/>
      <c r="U64" s="243"/>
      <c r="V64" s="244"/>
    </row>
    <row r="65" spans="1:22" ht="15.75">
      <c r="A65" s="198"/>
      <c r="B65" s="242"/>
      <c r="C65" s="245"/>
      <c r="D65" s="246"/>
      <c r="E65" s="247"/>
      <c r="F65" s="333"/>
      <c r="G65" s="328">
        <f>IF(G4=3,(ABS(IF(D65&gt;60,0,D65)-IF(E65&gt;60,0,E65))),(ABS(IF(D65&gt;30,0,D65)-IF(E65&gt;30,0,E65))))</f>
        <v>0</v>
      </c>
      <c r="H65" s="334" t="str">
        <f>IF(G4=3,(IF(G65&gt;12,"Y","")),(IF(G65&gt;6,"Y","")))</f>
        <v/>
      </c>
      <c r="I65" s="329">
        <f t="shared" si="1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2"/>
        <v>0</v>
      </c>
      <c r="L65" s="330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3"/>
        <v/>
      </c>
      <c r="Q65" s="153">
        <f t="shared" si="4"/>
        <v>0</v>
      </c>
      <c r="R65" s="152"/>
      <c r="S65" s="241"/>
      <c r="T65" s="243"/>
      <c r="U65" s="243"/>
      <c r="V65" s="244"/>
    </row>
    <row r="66" spans="1:22" ht="15.75">
      <c r="A66" s="198"/>
      <c r="B66" s="242"/>
      <c r="C66" s="245"/>
      <c r="D66" s="246"/>
      <c r="E66" s="247"/>
      <c r="F66" s="333"/>
      <c r="G66" s="328">
        <f>IF(G4=3,(ABS(IF(D66&gt;60,0,D66)-IF(E66&gt;60,0,E66))),(ABS(IF(D66&gt;30,0,D66)-IF(E66&gt;30,0,E66))))</f>
        <v>0</v>
      </c>
      <c r="H66" s="334" t="str">
        <f>IF(G4=3,(IF(G66&gt;12,"Y","")),(IF(G66&gt;6,"Y","")))</f>
        <v/>
      </c>
      <c r="I66" s="329">
        <f t="shared" si="1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2"/>
        <v>0</v>
      </c>
      <c r="L66" s="330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3"/>
        <v/>
      </c>
      <c r="Q66" s="153">
        <f t="shared" si="4"/>
        <v>0</v>
      </c>
      <c r="R66" s="152"/>
      <c r="S66" s="241"/>
      <c r="T66" s="243"/>
      <c r="U66" s="243"/>
      <c r="V66" s="244"/>
    </row>
    <row r="67" spans="1:22" ht="15.75">
      <c r="A67" s="198"/>
      <c r="B67" s="242"/>
      <c r="C67" s="245"/>
      <c r="D67" s="246"/>
      <c r="E67" s="247"/>
      <c r="F67" s="333"/>
      <c r="G67" s="328">
        <f>IF(G4=3,(ABS(IF(D67&gt;60,0,D67)-IF(E67&gt;60,0,E67))),(ABS(IF(D67&gt;30,0,D67)-IF(E67&gt;30,0,E67))))</f>
        <v>0</v>
      </c>
      <c r="H67" s="334" t="str">
        <f>IF(G4=3,(IF(G67&gt;12,"Y","")),(IF(G67&gt;6,"Y","")))</f>
        <v/>
      </c>
      <c r="I67" s="329">
        <f t="shared" si="1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2"/>
        <v>0</v>
      </c>
      <c r="L67" s="330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3"/>
        <v/>
      </c>
      <c r="Q67" s="153">
        <f t="shared" si="4"/>
        <v>0</v>
      </c>
      <c r="R67" s="152"/>
      <c r="S67" s="241"/>
      <c r="T67" s="243"/>
      <c r="U67" s="243"/>
      <c r="V67" s="244"/>
    </row>
    <row r="68" spans="1:22" ht="15.75">
      <c r="A68" s="198"/>
      <c r="B68" s="242"/>
      <c r="C68" s="245"/>
      <c r="D68" s="246"/>
      <c r="E68" s="247"/>
      <c r="F68" s="333"/>
      <c r="G68" s="328">
        <f>IF(G4=3,(ABS(IF(D68&gt;60,0,D68)-IF(E68&gt;60,0,E68))),(ABS(IF(D68&gt;30,0,D68)-IF(E68&gt;30,0,E68))))</f>
        <v>0</v>
      </c>
      <c r="H68" s="334" t="str">
        <f>IF(G4=3,(IF(G68&gt;12,"Y","")),(IF(G68&gt;6,"Y","")))</f>
        <v/>
      </c>
      <c r="I68" s="329">
        <f t="shared" si="1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2"/>
        <v>0</v>
      </c>
      <c r="L68" s="330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3"/>
        <v/>
      </c>
      <c r="Q68" s="153">
        <f t="shared" si="4"/>
        <v>0</v>
      </c>
      <c r="R68" s="152"/>
      <c r="S68" s="241"/>
      <c r="T68" s="243"/>
      <c r="U68" s="243"/>
      <c r="V68" s="244"/>
    </row>
    <row r="69" spans="1:22" ht="15.75">
      <c r="A69" s="198"/>
      <c r="B69" s="242"/>
      <c r="C69" s="245"/>
      <c r="D69" s="246"/>
      <c r="E69" s="247"/>
      <c r="F69" s="333"/>
      <c r="G69" s="328">
        <f>IF(G4=3,(ABS(IF(D69&gt;60,0,D69)-IF(E69&gt;60,0,E69))),(ABS(IF(D69&gt;30,0,D69)-IF(E69&gt;30,0,E69))))</f>
        <v>0</v>
      </c>
      <c r="H69" s="334" t="str">
        <f>IF(G4=3,(IF(G69&gt;12,"Y","")),(IF(G69&gt;6,"Y","")))</f>
        <v/>
      </c>
      <c r="I69" s="329">
        <f t="shared" si="1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2"/>
        <v>0</v>
      </c>
      <c r="L69" s="330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3"/>
        <v/>
      </c>
      <c r="Q69" s="153">
        <f t="shared" si="4"/>
        <v>0</v>
      </c>
      <c r="R69" s="152"/>
      <c r="S69" s="241"/>
      <c r="T69" s="243"/>
      <c r="U69" s="243"/>
      <c r="V69" s="244"/>
    </row>
    <row r="70" spans="1:22" ht="15.75">
      <c r="A70" s="198"/>
      <c r="B70" s="242"/>
      <c r="C70" s="245"/>
      <c r="D70" s="246"/>
      <c r="E70" s="247"/>
      <c r="F70" s="333"/>
      <c r="G70" s="328">
        <f>IF(G4=3,(ABS(IF(D70&gt;60,0,D70)-IF(E70&gt;60,0,E70))),(ABS(IF(D70&gt;30,0,D70)-IF(E70&gt;30,0,E70))))</f>
        <v>0</v>
      </c>
      <c r="H70" s="334" t="str">
        <f>IF(G4=3,(IF(G70&gt;12,"Y","")),(IF(G70&gt;6,"Y","")))</f>
        <v/>
      </c>
      <c r="I70" s="329">
        <f t="shared" si="1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2"/>
        <v>0</v>
      </c>
      <c r="L70" s="330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3"/>
        <v/>
      </c>
      <c r="Q70" s="153">
        <f t="shared" si="4"/>
        <v>0</v>
      </c>
      <c r="R70" s="152"/>
      <c r="S70" s="241"/>
      <c r="T70" s="243"/>
      <c r="U70" s="243"/>
      <c r="V70" s="244"/>
    </row>
    <row r="71" spans="1:22" ht="15.75">
      <c r="A71" s="198"/>
      <c r="B71" s="242"/>
      <c r="C71" s="245"/>
      <c r="D71" s="246"/>
      <c r="E71" s="247"/>
      <c r="F71" s="333"/>
      <c r="G71" s="328">
        <f>IF(G4=3,(ABS(IF(D71&gt;60,0,D71)-IF(E71&gt;60,0,E71))),(ABS(IF(D71&gt;30,0,D71)-IF(E71&gt;30,0,E71))))</f>
        <v>0</v>
      </c>
      <c r="H71" s="334" t="str">
        <f>IF(G4=3,(IF(G71&gt;12,"Y","")),(IF(G71&gt;6,"Y","")))</f>
        <v/>
      </c>
      <c r="I71" s="329">
        <f t="shared" si="1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2"/>
        <v>0</v>
      </c>
      <c r="L71" s="330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3"/>
        <v/>
      </c>
      <c r="Q71" s="153">
        <f t="shared" si="4"/>
        <v>0</v>
      </c>
      <c r="R71" s="152"/>
      <c r="S71" s="241"/>
      <c r="T71" s="243"/>
      <c r="U71" s="243"/>
      <c r="V71" s="244"/>
    </row>
    <row r="72" spans="1:22" ht="15.75">
      <c r="A72" s="198"/>
      <c r="B72" s="242"/>
      <c r="C72" s="245"/>
      <c r="D72" s="246"/>
      <c r="E72" s="247"/>
      <c r="F72" s="333"/>
      <c r="G72" s="328">
        <f>IF(G4=3,(ABS(IF(D72&gt;60,0,D72)-IF(E72&gt;60,0,E72))),(ABS(IF(D72&gt;30,0,D72)-IF(E72&gt;30,0,E72))))</f>
        <v>0</v>
      </c>
      <c r="H72" s="334" t="str">
        <f>IF(G4=3,(IF(G72&gt;12,"Y","")),(IF(G72&gt;6,"Y","")))</f>
        <v/>
      </c>
      <c r="I72" s="329">
        <f t="shared" si="1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2"/>
        <v>0</v>
      </c>
      <c r="L72" s="330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3"/>
        <v/>
      </c>
      <c r="Q72" s="153">
        <f t="shared" ref="Q72:Q77" si="5">A72</f>
        <v>0</v>
      </c>
      <c r="R72" s="152"/>
      <c r="S72" s="241"/>
      <c r="T72" s="243"/>
      <c r="U72" s="243"/>
      <c r="V72" s="244"/>
    </row>
    <row r="73" spans="1:22" ht="15.75">
      <c r="A73" s="198"/>
      <c r="B73" s="242"/>
      <c r="C73" s="245"/>
      <c r="D73" s="246"/>
      <c r="E73" s="247"/>
      <c r="F73" s="333"/>
      <c r="G73" s="328">
        <f>IF(G4=3,(ABS(IF(D73&gt;60,0,D73)-IF(E73&gt;60,0,E73))),(ABS(IF(D73&gt;30,0,D73)-IF(E73&gt;30,0,E73))))</f>
        <v>0</v>
      </c>
      <c r="H73" s="334" t="str">
        <f>IF(G4=3,(IF(G73&gt;12,"Y","")),(IF(G73&gt;6,"Y","")))</f>
        <v/>
      </c>
      <c r="I73" s="32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7">ROUNDUP(IF(C73&gt;40,0,IF(D73&gt;60,0,IF(E73&gt;60,0,(C73+J73)))),0)</f>
        <v>0</v>
      </c>
      <c r="L73" s="330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8">IF(N73=0,"",IF(N73=M73,"Same",IF(M73="0","Passed",IF(N73&gt;M73,"Imp:","Not Imp:"))))</f>
        <v/>
      </c>
      <c r="Q73" s="153">
        <f t="shared" si="5"/>
        <v>0</v>
      </c>
      <c r="R73" s="152"/>
      <c r="S73" s="241"/>
      <c r="T73" s="243"/>
      <c r="U73" s="243"/>
      <c r="V73" s="244"/>
    </row>
    <row r="74" spans="1:22" ht="15.75">
      <c r="A74" s="198"/>
      <c r="B74" s="242"/>
      <c r="C74" s="245"/>
      <c r="D74" s="246"/>
      <c r="E74" s="247"/>
      <c r="F74" s="333"/>
      <c r="G74" s="328">
        <f>IF(G4=3,(ABS(IF(D74&gt;60,0,D74)-IF(E74&gt;60,0,E74))),(ABS(IF(D74&gt;30,0,D74)-IF(E74&gt;30,0,E74))))</f>
        <v>0</v>
      </c>
      <c r="H74" s="334" t="str">
        <f>IF(G4=3,(IF(G74&gt;12,"Y","")),(IF(G74&gt;6,"Y","")))</f>
        <v/>
      </c>
      <c r="I74" s="329">
        <f t="shared" si="6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7"/>
        <v>0</v>
      </c>
      <c r="L74" s="330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8"/>
        <v/>
      </c>
      <c r="Q74" s="153">
        <f t="shared" si="5"/>
        <v>0</v>
      </c>
      <c r="R74" s="152"/>
      <c r="S74" s="241"/>
      <c r="T74" s="243"/>
      <c r="U74" s="243"/>
      <c r="V74" s="244"/>
    </row>
    <row r="75" spans="1:22" ht="15.75">
      <c r="A75" s="198"/>
      <c r="B75" s="242"/>
      <c r="C75" s="245"/>
      <c r="D75" s="246"/>
      <c r="E75" s="247"/>
      <c r="F75" s="333"/>
      <c r="G75" s="328">
        <f>IF(G4=3,(ABS(IF(D75&gt;60,0,D75)-IF(E75&gt;60,0,E75))),(ABS(IF(D75&gt;30,0,D75)-IF(E75&gt;30,0,E75))))</f>
        <v>0</v>
      </c>
      <c r="H75" s="334" t="str">
        <f>IF(G4=3,(IF(G75&gt;12,"Y","")),(IF(G75&gt;6,"Y","")))</f>
        <v/>
      </c>
      <c r="I75" s="329">
        <f t="shared" si="6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7"/>
        <v>0</v>
      </c>
      <c r="L75" s="330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8"/>
        <v/>
      </c>
      <c r="Q75" s="153">
        <f t="shared" si="5"/>
        <v>0</v>
      </c>
      <c r="R75" s="152"/>
      <c r="S75" s="241"/>
      <c r="T75" s="243"/>
      <c r="U75" s="243"/>
      <c r="V75" s="244"/>
    </row>
    <row r="76" spans="1:22" ht="15.75">
      <c r="A76" s="198"/>
      <c r="B76" s="242"/>
      <c r="C76" s="245"/>
      <c r="D76" s="246"/>
      <c r="E76" s="247"/>
      <c r="F76" s="333"/>
      <c r="G76" s="328">
        <f>IF(G4=3,(ABS(IF(D76&gt;60,0,D76)-IF(E76&gt;60,0,E76))),(ABS(IF(D76&gt;30,0,D76)-IF(E76&gt;30,0,E76))))</f>
        <v>0</v>
      </c>
      <c r="H76" s="334" t="str">
        <f>IF(G4=3,(IF(G76&gt;12,"Y","")),(IF(G76&gt;6,"Y","")))</f>
        <v/>
      </c>
      <c r="I76" s="329">
        <f t="shared" si="6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7"/>
        <v>0</v>
      </c>
      <c r="L76" s="330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8"/>
        <v/>
      </c>
      <c r="Q76" s="153">
        <f t="shared" si="5"/>
        <v>0</v>
      </c>
      <c r="R76" s="152"/>
      <c r="S76" s="241"/>
      <c r="T76" s="243"/>
      <c r="U76" s="243"/>
      <c r="V76" s="244"/>
    </row>
    <row r="77" spans="1:22" ht="15.75">
      <c r="A77" s="198"/>
      <c r="B77" s="242"/>
      <c r="C77" s="245"/>
      <c r="D77" s="246"/>
      <c r="E77" s="247"/>
      <c r="F77" s="333"/>
      <c r="G77" s="328">
        <f>IF(G4=3,(ABS(IF(D77&gt;60,0,D77)-IF(E77&gt;60,0,E77))),(ABS(IF(D77&gt;30,0,D77)-IF(E77&gt;30,0,E77))))</f>
        <v>0</v>
      </c>
      <c r="H77" s="334" t="str">
        <f>IF(G4=3,(IF(G77&gt;12,"Y","")),(IF(G77&gt;6,"Y","")))</f>
        <v/>
      </c>
      <c r="I77" s="329">
        <f t="shared" si="6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7"/>
        <v>0</v>
      </c>
      <c r="L77" s="330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8"/>
        <v/>
      </c>
      <c r="Q77" s="153">
        <f t="shared" si="5"/>
        <v>0</v>
      </c>
      <c r="R77" s="152"/>
      <c r="S77" s="241"/>
      <c r="T77" s="243"/>
      <c r="U77" s="243"/>
      <c r="V77" s="244"/>
    </row>
  </sheetData>
  <sheetProtection password="CFC1" sheet="1" objects="1" scenarios="1" formatCells="0" formatColumns="0" formatRows="0"/>
  <mergeCells count="10">
    <mergeCell ref="A3:A4"/>
    <mergeCell ref="N3:N7"/>
    <mergeCell ref="O3:O7"/>
    <mergeCell ref="A2:O2"/>
    <mergeCell ref="A1:O1"/>
    <mergeCell ref="C6:M6"/>
    <mergeCell ref="B3:M3"/>
    <mergeCell ref="G4:J4"/>
    <mergeCell ref="E4:F4"/>
    <mergeCell ref="C4:D4"/>
  </mergeCells>
  <conditionalFormatting sqref="G8:G77">
    <cfRule type="expression" dxfId="485" priority="1">
      <formula>$H$7="Y"</formula>
    </cfRule>
    <cfRule type="expression" dxfId="484" priority="2">
      <formula>$H$7="Y"</formula>
    </cfRule>
    <cfRule type="expression" dxfId="483" priority="3">
      <formula>$H$7="Y"</formula>
    </cfRule>
  </conditionalFormatting>
  <pageMargins left="0.31496062992126" right="0.196850393700787" top="0.39370078740157499" bottom="0.78740157480314998" header="0.118110236220472" footer="0.118110236220472"/>
  <pageSetup paperSize="9" scale="80" fitToWidth="3" fitToHeight="2" orientation="portrait" verticalDpi="300" r:id="rId1"/>
  <headerFooter>
    <oddFooter>&amp;CTabulator  01...............                            02 ...............                                 03 ................                                                          Checked by the Controler of Exam: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topLeftCell="A55" workbookViewId="0">
      <selection activeCell="F59" sqref="F59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36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6.25" customHeight="1">
      <c r="A2" s="558" t="str">
        <f>'1st 1'!A2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6.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6.5" customHeight="1">
      <c r="A4" s="553"/>
      <c r="B4" s="250" t="s">
        <v>21</v>
      </c>
      <c r="C4" s="555">
        <v>102</v>
      </c>
      <c r="D4" s="555"/>
      <c r="E4" s="554" t="s">
        <v>58</v>
      </c>
      <c r="F4" s="554"/>
      <c r="G4" s="555">
        <v>1.5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18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16.5" customHeight="1">
      <c r="A6" s="258" t="str">
        <f>'1st 1'!A6</f>
        <v>00-00</v>
      </c>
      <c r="B6" s="250" t="s">
        <v>57</v>
      </c>
      <c r="C6" s="556" t="s">
        <v>218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s="25" customFormat="1" ht="77.2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Int:[30]</v>
      </c>
      <c r="E7" s="34" t="str">
        <f>IF(G4=3,"Exam: Ext:[60]",IF(G4=1.5,"Exam: Ext:[30]",0))</f>
        <v>Exam: Ext:[30]</v>
      </c>
      <c r="F7" s="34" t="str">
        <f>IF(G4=3,"Exam: 3rd:[60]",IF(G4=1.5,"Exam: 3rd:[30]",0))</f>
        <v>Exam: 3rd:[30]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Q7"/>
      <c r="R7"/>
    </row>
    <row r="8" spans="1:18" ht="16.5" customHeight="1">
      <c r="A8" s="202">
        <f>'1st 1'!A8</f>
        <v>1</v>
      </c>
      <c r="B8" s="203" t="str">
        <f>'1st 1'!B8</f>
        <v>N</v>
      </c>
      <c r="C8" s="247">
        <v>25</v>
      </c>
      <c r="D8" s="247">
        <v>16</v>
      </c>
      <c r="E8" s="247">
        <v>20</v>
      </c>
      <c r="F8" s="247"/>
      <c r="G8" s="249">
        <f>IF(G4=3,(ABS(IF(D8&gt;60,0,D8)-IF(E8&gt;60,0,E8))),(ABS(IF(D8&gt;30,0,D8)-IF(E8&gt;30,0,E8))))</f>
        <v>4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18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36</v>
      </c>
      <c r="K8" s="252">
        <f>ROUNDUP(IF(C8&gt;40,0,IF(D8&gt;60,0,IF(E8&gt;60,0,(C8+J8)))),0)</f>
        <v>61</v>
      </c>
      <c r="L8" s="253" t="str">
        <f>IF(D8=0,0,IF(D8&gt;K8,"F",LOOKUP(K8,{0,0.01,40,45,50,55,60,65,70,75,80},{"","F","D","C","C+","B-","B","B+","A-","A","A+"})))</f>
        <v>B</v>
      </c>
      <c r="M8" s="330">
        <f>LOOKUP(K8,{0,0.01,40,45,50,55,60,65,70,75,80},{0,"0",2,2.25,2.5,2.75,3,3.25,3.5,3.75,4})</f>
        <v>3</v>
      </c>
      <c r="N8" s="331"/>
      <c r="O8" s="332" t="str">
        <f>IF(N8=0,"",IF(N8=M8,"Same",IF(M8="0","Passed",IF(N8&gt;M8,"Imp:","Not Imp:"))))</f>
        <v/>
      </c>
    </row>
    <row r="9" spans="1:18" ht="16.5" customHeight="1">
      <c r="A9" s="202">
        <f>'1st 1'!A9</f>
        <v>2</v>
      </c>
      <c r="B9" s="203" t="str">
        <f>'1st 1'!B9</f>
        <v>K</v>
      </c>
      <c r="C9" s="247">
        <v>31</v>
      </c>
      <c r="D9" s="247">
        <v>19</v>
      </c>
      <c r="E9" s="247">
        <v>20</v>
      </c>
      <c r="F9" s="247"/>
      <c r="G9" s="249">
        <f>IF(G4=3,(ABS(IF(D9&gt;60,0,D9)-IF(E9&gt;60,0,E9))),(ABS(IF(D9&gt;30,0,D9)-IF(E9&gt;30,0,E9))))</f>
        <v>1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19.5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39</v>
      </c>
      <c r="K9" s="252">
        <f t="shared" ref="K9:K72" si="1">ROUNDUP(IF(C9&gt;40,0,IF(D9&gt;60,0,IF(E9&gt;60,0,(C9+J9)))),0)</f>
        <v>70</v>
      </c>
      <c r="L9" s="253" t="str">
        <f>IF(D9=0,0,IF(D9&gt;K9,"F",LOOKUP(K9,{0,0.01,40,45,50,55,60,65,70,75,80},{"","F","D","C","C+","B-","B","B+","A-","A","A+"})))</f>
        <v>A-</v>
      </c>
      <c r="M9" s="330">
        <f>LOOKUP(K9,{0,0.01,40,45,50,55,60,65,70,75,80},{0,"0",2,2.25,2.5,2.75,3,3.25,3.5,3.75,4})</f>
        <v>3.5</v>
      </c>
      <c r="N9" s="331"/>
      <c r="O9" s="332" t="str">
        <f t="shared" ref="O9:O72" si="2">IF(N9=0,"",IF(N9=M9,"Same",IF(M9="0","Passed",IF(N9&gt;M9,"Imp:","Not Imp:"))))</f>
        <v/>
      </c>
    </row>
    <row r="10" spans="1:18" s="25" customFormat="1" ht="16.5" customHeight="1">
      <c r="A10" s="202">
        <f>'1st 1'!A10</f>
        <v>3</v>
      </c>
      <c r="B10" s="203" t="str">
        <f>'1st 1'!B10</f>
        <v>M</v>
      </c>
      <c r="C10" s="247">
        <v>21</v>
      </c>
      <c r="D10" s="247">
        <v>16</v>
      </c>
      <c r="E10" s="247">
        <v>21</v>
      </c>
      <c r="F10" s="247"/>
      <c r="G10" s="249">
        <f>IF(G4=3,(ABS(IF(D10&gt;60,0,D10)-IF(E10&gt;60,0,E10))),(ABS(IF(D10&gt;30,0,D10)-IF(E10&gt;30,0,E10))))</f>
        <v>5</v>
      </c>
      <c r="H10" s="200" t="str">
        <f>IF(G4=3,(IF(G10&gt;12,"Y","")),(IF(G10&gt;6,"Y","")))</f>
        <v/>
      </c>
      <c r="I10" s="42">
        <f t="shared" si="0"/>
        <v>18.5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37</v>
      </c>
      <c r="K10" s="252">
        <f t="shared" si="1"/>
        <v>58</v>
      </c>
      <c r="L10" s="253" t="str">
        <f>IF(D10=0,0,IF(D10&gt;K10,"F",LOOKUP(K10,{0,0.01,40,45,50,55,60,65,70,75,80},{"","F","D","C","C+","B-","B","B+","A-","A","A+"})))</f>
        <v>B-</v>
      </c>
      <c r="M10" s="330">
        <f>LOOKUP(K10,{0,0.01,40,45,50,55,60,65,70,75,80},{0,"0",2,2.25,2.5,2.75,3,3.25,3.5,3.75,4})</f>
        <v>2.75</v>
      </c>
      <c r="N10" s="331"/>
      <c r="O10" s="332" t="str">
        <f t="shared" si="2"/>
        <v/>
      </c>
      <c r="Q10"/>
      <c r="R10"/>
    </row>
    <row r="11" spans="1:18" ht="16.5" customHeight="1">
      <c r="A11" s="202">
        <f>'1st 1'!A11</f>
        <v>4</v>
      </c>
      <c r="B11" s="203" t="str">
        <f>'1st 1'!B11</f>
        <v>D</v>
      </c>
      <c r="C11" s="247">
        <v>27</v>
      </c>
      <c r="D11" s="247">
        <v>21</v>
      </c>
      <c r="E11" s="247">
        <v>21</v>
      </c>
      <c r="F11" s="247"/>
      <c r="G11" s="249">
        <f>IF(G4=3,(ABS(IF(D11&gt;60,0,D11)-IF(E11&gt;60,0,E11))),(ABS(IF(D11&gt;30,0,D11)-IF(E11&gt;30,0,E11))))</f>
        <v>0</v>
      </c>
      <c r="H11" s="200" t="str">
        <f>IF(G4=3,(IF(G11&gt;12,"Y","")),(IF(G11&gt;6,"Y","")))</f>
        <v/>
      </c>
      <c r="I11" s="42">
        <f t="shared" si="0"/>
        <v>21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42</v>
      </c>
      <c r="K11" s="252">
        <f t="shared" si="1"/>
        <v>69</v>
      </c>
      <c r="L11" s="253" t="str">
        <f>IF(D11=0,0,IF(D11&gt;K11,"F",LOOKUP(K11,{0,0.01,40,45,50,55,60,65,70,75,80},{"","F","D","C","C+","B-","B","B+","A-","A","A+"})))</f>
        <v>B+</v>
      </c>
      <c r="M11" s="330">
        <f>LOOKUP(K11,{0,0.01,40,45,50,55,60,65,70,75,80},{0,"0",2,2.25,2.5,2.75,3,3.25,3.5,3.75,4})</f>
        <v>3.25</v>
      </c>
      <c r="N11" s="331"/>
      <c r="O11" s="332" t="str">
        <f t="shared" si="2"/>
        <v/>
      </c>
    </row>
    <row r="12" spans="1:18" ht="16.5" customHeight="1">
      <c r="A12" s="202">
        <f>'1st 1'!A12</f>
        <v>5</v>
      </c>
      <c r="B12" s="203" t="str">
        <f>'1st 1'!B12</f>
        <v>F</v>
      </c>
      <c r="C12" s="247">
        <v>27</v>
      </c>
      <c r="D12" s="247">
        <v>15</v>
      </c>
      <c r="E12" s="247">
        <v>20</v>
      </c>
      <c r="F12" s="247"/>
      <c r="G12" s="249">
        <f>IF(G4=3,(ABS(IF(D12&gt;60,0,D12)-IF(E12&gt;60,0,E12))),(ABS(IF(D12&gt;30,0,D12)-IF(E12&gt;30,0,E12))))</f>
        <v>5</v>
      </c>
      <c r="H12" s="200" t="str">
        <f>IF(G4=3,(IF(G12&gt;12,"Y","")),(IF(G12&gt;6,"Y","")))</f>
        <v/>
      </c>
      <c r="I12" s="42">
        <f t="shared" si="0"/>
        <v>17.5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35</v>
      </c>
      <c r="K12" s="252">
        <f t="shared" si="1"/>
        <v>62</v>
      </c>
      <c r="L12" s="253" t="str">
        <f>IF(D12=0,0,IF(D12&gt;K12,"F",LOOKUP(K12,{0,0.01,40,45,50,55,60,65,70,75,80},{"","F","D","C","C+","B-","B","B+","A-","A","A+"})))</f>
        <v>B</v>
      </c>
      <c r="M12" s="330">
        <f>LOOKUP(K12,{0,0.01,40,45,50,55,60,65,70,75,80},{0,"0",2,2.25,2.5,2.75,3,3.25,3.5,3.75,4})</f>
        <v>3</v>
      </c>
      <c r="N12" s="331"/>
      <c r="O12" s="332" t="str">
        <f t="shared" si="2"/>
        <v/>
      </c>
    </row>
    <row r="13" spans="1:18" ht="16.5" customHeight="1">
      <c r="A13" s="202">
        <f>'1st 1'!A13</f>
        <v>6</v>
      </c>
      <c r="B13" s="203" t="str">
        <f>'1st 1'!B13</f>
        <v>P</v>
      </c>
      <c r="C13" s="247">
        <v>24</v>
      </c>
      <c r="D13" s="247">
        <v>16.5</v>
      </c>
      <c r="E13" s="247">
        <v>23</v>
      </c>
      <c r="F13" s="247">
        <v>16</v>
      </c>
      <c r="G13" s="249">
        <f>IF(G4=3,(ABS(IF(D13&gt;60,0,D13)-IF(E13&gt;60,0,E13))),(ABS(IF(D13&gt;30,0,D13)-IF(E13&gt;30,0,E13))))</f>
        <v>6.5</v>
      </c>
      <c r="H13" s="200" t="str">
        <f>IF(G4=3,(IF(G13&gt;12,"Y","")),(IF(G13&gt;6,"Y","")))</f>
        <v>Y</v>
      </c>
      <c r="I13" s="42">
        <f t="shared" si="0"/>
        <v>19.75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32.5</v>
      </c>
      <c r="K13" s="252">
        <f t="shared" si="1"/>
        <v>57</v>
      </c>
      <c r="L13" s="253" t="str">
        <f>IF(D13=0,0,IF(D13&gt;K13,"F",LOOKUP(K13,{0,0.01,40,45,50,55,60,65,70,75,80},{"","F","D","C","C+","B-","B","B+","A-","A","A+"})))</f>
        <v>B-</v>
      </c>
      <c r="M13" s="330">
        <f>LOOKUP(K13,{0,0.01,40,45,50,55,60,65,70,75,80},{0,"0",2,2.25,2.5,2.75,3,3.25,3.5,3.75,4})</f>
        <v>2.75</v>
      </c>
      <c r="N13" s="331"/>
      <c r="O13" s="332" t="str">
        <f t="shared" si="2"/>
        <v/>
      </c>
    </row>
    <row r="14" spans="1:18" ht="16.5" customHeight="1">
      <c r="A14" s="202">
        <f>'1st 1'!A14</f>
        <v>7</v>
      </c>
      <c r="B14" s="203" t="str">
        <f>'1st 1'!B14</f>
        <v>M</v>
      </c>
      <c r="C14" s="247">
        <v>27</v>
      </c>
      <c r="D14" s="247">
        <v>16.5</v>
      </c>
      <c r="E14" s="247">
        <v>22</v>
      </c>
      <c r="F14" s="247"/>
      <c r="G14" s="249">
        <f>IF(G4=3,(ABS(IF(D14&gt;60,0,D14)-IF(E14&gt;60,0,E14))),(ABS(IF(D14&gt;30,0,D14)-IF(E14&gt;30,0,E14))))</f>
        <v>5.5</v>
      </c>
      <c r="H14" s="200" t="str">
        <f>IF(G4=3,(IF(G14&gt;12,"Y","")),(IF(G14&gt;6,"Y","")))</f>
        <v/>
      </c>
      <c r="I14" s="42">
        <f t="shared" si="0"/>
        <v>19.25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38.5</v>
      </c>
      <c r="K14" s="252">
        <f t="shared" si="1"/>
        <v>66</v>
      </c>
      <c r="L14" s="253" t="str">
        <f>IF(D14=0,0,IF(D14&gt;K14,"F",LOOKUP(K14,{0,0.01,40,45,50,55,60,65,70,75,80},{"","F","D","C","C+","B-","B","B+","A-","A","A+"})))</f>
        <v>B+</v>
      </c>
      <c r="M14" s="330">
        <f>LOOKUP(K14,{0,0.01,40,45,50,55,60,65,70,75,80},{0,"0",2,2.25,2.5,2.75,3,3.25,3.5,3.75,4})</f>
        <v>3.25</v>
      </c>
      <c r="N14" s="331"/>
      <c r="O14" s="332" t="str">
        <f t="shared" si="2"/>
        <v/>
      </c>
    </row>
    <row r="15" spans="1:18" ht="16.5" customHeight="1">
      <c r="A15" s="202">
        <f>'1st 1'!A15</f>
        <v>8</v>
      </c>
      <c r="B15" s="203" t="str">
        <f>'1st 1'!B15</f>
        <v>S</v>
      </c>
      <c r="C15" s="247">
        <v>30</v>
      </c>
      <c r="D15" s="247">
        <v>16</v>
      </c>
      <c r="E15" s="247">
        <v>20</v>
      </c>
      <c r="F15" s="247"/>
      <c r="G15" s="249">
        <f>IF(G4=3,(ABS(IF(D15&gt;60,0,D15)-IF(E15&gt;60,0,E15))),(ABS(IF(D15&gt;30,0,D15)-IF(E15&gt;30,0,E15))))</f>
        <v>4</v>
      </c>
      <c r="H15" s="200" t="str">
        <f>IF(G4=3,(IF(G15&gt;12,"Y","")),(IF(G15&gt;6,"Y","")))</f>
        <v/>
      </c>
      <c r="I15" s="42">
        <f t="shared" si="0"/>
        <v>18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36</v>
      </c>
      <c r="K15" s="252">
        <f t="shared" si="1"/>
        <v>66</v>
      </c>
      <c r="L15" s="253" t="str">
        <f>IF(D15=0,0,IF(D15&gt;K15,"F",LOOKUP(K15,{0,0.01,40,45,50,55,60,65,70,75,80},{"","F","D","C","C+","B-","B","B+","A-","A","A+"})))</f>
        <v>B+</v>
      </c>
      <c r="M15" s="330">
        <f>LOOKUP(K15,{0,0.01,40,45,50,55,60,65,70,75,80},{0,"0",2,2.25,2.5,2.75,3,3.25,3.5,3.75,4})</f>
        <v>3.25</v>
      </c>
      <c r="N15" s="331"/>
      <c r="O15" s="332" t="str">
        <f t="shared" si="2"/>
        <v/>
      </c>
    </row>
    <row r="16" spans="1:18" ht="16.5" customHeight="1">
      <c r="A16" s="202">
        <f>'1st 1'!A16</f>
        <v>9</v>
      </c>
      <c r="B16" s="203" t="str">
        <f>'1st 1'!B16</f>
        <v>M</v>
      </c>
      <c r="C16" s="247">
        <v>25</v>
      </c>
      <c r="D16" s="247">
        <v>17.5</v>
      </c>
      <c r="E16" s="247">
        <v>20</v>
      </c>
      <c r="F16" s="247"/>
      <c r="G16" s="249">
        <f>IF(G4=3,(ABS(IF(D16&gt;60,0,D16)-IF(E16&gt;60,0,E16))),(ABS(IF(D16&gt;30,0,D16)-IF(E16&gt;30,0,E16))))</f>
        <v>2.5</v>
      </c>
      <c r="H16" s="200" t="str">
        <f>IF(G4=3,(IF(G16&gt;12,"Y","")),(IF(G16&gt;6,"Y","")))</f>
        <v/>
      </c>
      <c r="I16" s="42">
        <f t="shared" si="0"/>
        <v>18.75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37.5</v>
      </c>
      <c r="K16" s="252">
        <f t="shared" si="1"/>
        <v>63</v>
      </c>
      <c r="L16" s="253" t="str">
        <f>IF(D16=0,0,IF(D16&gt;K16,"F",LOOKUP(K16,{0,0.01,40,45,50,55,60,65,70,75,80},{"","F","D","C","C+","B-","B","B+","A-","A","A+"})))</f>
        <v>B</v>
      </c>
      <c r="M16" s="330">
        <f>LOOKUP(K16,{0,0.01,40,45,50,55,60,65,70,75,80},{0,"0",2,2.25,2.5,2.75,3,3.25,3.5,3.75,4})</f>
        <v>3</v>
      </c>
      <c r="N16" s="331"/>
      <c r="O16" s="332" t="str">
        <f t="shared" si="2"/>
        <v/>
      </c>
    </row>
    <row r="17" spans="1:18" ht="16.5" customHeight="1">
      <c r="A17" s="202">
        <f>'1st 1'!A17</f>
        <v>10</v>
      </c>
      <c r="B17" s="203" t="str">
        <f>'1st 1'!B17</f>
        <v>M</v>
      </c>
      <c r="C17" s="247">
        <v>28</v>
      </c>
      <c r="D17" s="247">
        <v>16.5</v>
      </c>
      <c r="E17" s="247">
        <v>21</v>
      </c>
      <c r="F17" s="247"/>
      <c r="G17" s="249">
        <f>IF(G4=3,(ABS(IF(D17&gt;60,0,D17)-IF(E17&gt;60,0,E17))),(ABS(IF(D17&gt;30,0,D17)-IF(E17&gt;30,0,E17))))</f>
        <v>4.5</v>
      </c>
      <c r="H17" s="200" t="str">
        <f>IF(G4=3,(IF(G17&gt;12,"Y","")),(IF(G17&gt;6,"Y","")))</f>
        <v/>
      </c>
      <c r="I17" s="42">
        <f t="shared" si="0"/>
        <v>18.75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37.5</v>
      </c>
      <c r="K17" s="252">
        <f t="shared" si="1"/>
        <v>66</v>
      </c>
      <c r="L17" s="253" t="str">
        <f>IF(D17=0,0,IF(D17&gt;K17,"F",LOOKUP(K17,{0,0.01,40,45,50,55,60,65,70,75,80},{"","F","D","C","C+","B-","B","B+","A-","A","A+"})))</f>
        <v>B+</v>
      </c>
      <c r="M17" s="330">
        <f>LOOKUP(K17,{0,0.01,40,45,50,55,60,65,70,75,80},{0,"0",2,2.25,2.5,2.75,3,3.25,3.5,3.75,4})</f>
        <v>3.25</v>
      </c>
      <c r="N17" s="331"/>
      <c r="O17" s="332" t="str">
        <f t="shared" si="2"/>
        <v/>
      </c>
    </row>
    <row r="18" spans="1:18" ht="16.5" customHeight="1">
      <c r="A18" s="202">
        <f>'1st 1'!A18</f>
        <v>11</v>
      </c>
      <c r="B18" s="203" t="str">
        <f>'1st 1'!B18</f>
        <v>S</v>
      </c>
      <c r="C18" s="247">
        <v>32</v>
      </c>
      <c r="D18" s="247">
        <v>16.5</v>
      </c>
      <c r="E18" s="247">
        <v>25</v>
      </c>
      <c r="F18" s="247">
        <v>18</v>
      </c>
      <c r="G18" s="249">
        <f>IF(G4=3,(ABS(IF(D18&gt;60,0,D18)-IF(E18&gt;60,0,E18))),(ABS(IF(D18&gt;30,0,D18)-IF(E18&gt;30,0,E18))))</f>
        <v>8.5</v>
      </c>
      <c r="H18" s="200" t="str">
        <f>IF(G4=3,(IF(G18&gt;12,"Y","")),(IF(G18&gt;6,"Y","")))</f>
        <v>Y</v>
      </c>
      <c r="I18" s="42">
        <f t="shared" si="0"/>
        <v>20.75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34.5</v>
      </c>
      <c r="K18" s="252">
        <f t="shared" si="1"/>
        <v>67</v>
      </c>
      <c r="L18" s="253" t="str">
        <f>IF(D18=0,0,IF(D18&gt;K18,"F",LOOKUP(K18,{0,0.01,40,45,50,55,60,65,70,75,80},{"","F","D","C","C+","B-","B","B+","A-","A","A+"})))</f>
        <v>B+</v>
      </c>
      <c r="M18" s="330">
        <f>LOOKUP(K18,{0,0.01,40,45,50,55,60,65,70,75,80},{0,"0",2,2.25,2.5,2.75,3,3.25,3.5,3.75,4})</f>
        <v>3.25</v>
      </c>
      <c r="N18" s="331"/>
      <c r="O18" s="332" t="str">
        <f t="shared" si="2"/>
        <v/>
      </c>
    </row>
    <row r="19" spans="1:18" s="25" customFormat="1" ht="16.5" customHeight="1">
      <c r="A19" s="202">
        <f>'1st 1'!A19</f>
        <v>12</v>
      </c>
      <c r="B19" s="203" t="str">
        <f>'1st 1'!B19</f>
        <v>Z</v>
      </c>
      <c r="C19" s="247">
        <v>25</v>
      </c>
      <c r="D19" s="247">
        <v>16</v>
      </c>
      <c r="E19" s="247">
        <v>19</v>
      </c>
      <c r="F19" s="247"/>
      <c r="G19" s="249">
        <f>IF(G4=3,(ABS(IF(D19&gt;60,0,D19)-IF(E19&gt;60,0,E19))),(ABS(IF(D19&gt;30,0,D19)-IF(E19&gt;30,0,E19))))</f>
        <v>3</v>
      </c>
      <c r="H19" s="200" t="str">
        <f>IF(G4=3,(IF(G19&gt;12,"Y","")),(IF(G19&gt;6,"Y","")))</f>
        <v/>
      </c>
      <c r="I19" s="42">
        <f t="shared" si="0"/>
        <v>17.5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35</v>
      </c>
      <c r="K19" s="252">
        <f t="shared" si="1"/>
        <v>60</v>
      </c>
      <c r="L19" s="253" t="str">
        <f>IF(D19=0,0,IF(D19&gt;K19,"F",LOOKUP(K19,{0,0.01,40,45,50,55,60,65,70,75,80},{"","F","D","C","C+","B-","B","B+","A-","A","A+"})))</f>
        <v>B</v>
      </c>
      <c r="M19" s="330">
        <f>LOOKUP(K19,{0,0.01,40,45,50,55,60,65,70,75,80},{0,"0",2,2.25,2.5,2.75,3,3.25,3.5,3.75,4})</f>
        <v>3</v>
      </c>
      <c r="N19" s="331"/>
      <c r="O19" s="332" t="str">
        <f t="shared" si="2"/>
        <v/>
      </c>
      <c r="Q19"/>
      <c r="R19"/>
    </row>
    <row r="20" spans="1:18" ht="16.5" customHeight="1">
      <c r="A20" s="202">
        <f>'1st 1'!A20</f>
        <v>13</v>
      </c>
      <c r="B20" s="203" t="str">
        <f>'1st 1'!B20</f>
        <v>M</v>
      </c>
      <c r="C20" s="247">
        <v>27</v>
      </c>
      <c r="D20" s="247">
        <v>16</v>
      </c>
      <c r="E20" s="247">
        <v>21</v>
      </c>
      <c r="F20" s="247"/>
      <c r="G20" s="249">
        <f>IF(G4=3,(ABS(IF(D20&gt;60,0,D20)-IF(E20&gt;60,0,E20))),(ABS(IF(D20&gt;30,0,D20)-IF(E20&gt;30,0,E20))))</f>
        <v>5</v>
      </c>
      <c r="H20" s="200" t="str">
        <f>IF(G4=3,(IF(G20&gt;12,"Y","")),(IF(G20&gt;6,"Y","")))</f>
        <v/>
      </c>
      <c r="I20" s="42">
        <f t="shared" si="0"/>
        <v>18.5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37</v>
      </c>
      <c r="K20" s="252">
        <f t="shared" si="1"/>
        <v>64</v>
      </c>
      <c r="L20" s="253" t="str">
        <f>IF(D20=0,0,IF(D20&gt;K20,"F",LOOKUP(K20,{0,0.01,40,45,50,55,60,65,70,75,80},{"","F","D","C","C+","B-","B","B+","A-","A","A+"})))</f>
        <v>B</v>
      </c>
      <c r="M20" s="330">
        <f>LOOKUP(K20,{0,0.01,40,45,50,55,60,65,70,75,80},{0,"0",2,2.25,2.5,2.75,3,3.25,3.5,3.75,4})</f>
        <v>3</v>
      </c>
      <c r="N20" s="331"/>
      <c r="O20" s="332" t="str">
        <f t="shared" si="2"/>
        <v/>
      </c>
    </row>
    <row r="21" spans="1:18" ht="16.5" customHeight="1">
      <c r="A21" s="202">
        <f>'1st 1'!A21</f>
        <v>14</v>
      </c>
      <c r="B21" s="203" t="str">
        <f>'1st 1'!B21</f>
        <v>K</v>
      </c>
      <c r="C21" s="247">
        <v>21</v>
      </c>
      <c r="D21" s="247">
        <v>14.5</v>
      </c>
      <c r="E21" s="247">
        <v>21</v>
      </c>
      <c r="F21" s="247">
        <v>10</v>
      </c>
      <c r="G21" s="249">
        <f>IF(G4=3,(ABS(IF(D21&gt;60,0,D21)-IF(E21&gt;60,0,E21))),(ABS(IF(D21&gt;30,0,D21)-IF(E21&gt;30,0,E21))))</f>
        <v>6.5</v>
      </c>
      <c r="H21" s="200" t="str">
        <f>IF(G4=3,(IF(G21&gt;12,"Y","")),(IF(G21&gt;6,"Y","")))</f>
        <v>Y</v>
      </c>
      <c r="I21" s="42">
        <f t="shared" si="0"/>
        <v>17.75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24.5</v>
      </c>
      <c r="K21" s="252">
        <f t="shared" si="1"/>
        <v>46</v>
      </c>
      <c r="L21" s="253" t="str">
        <f>IF(D21=0,0,IF(D21&gt;K21,"F",LOOKUP(K21,{0,0.01,40,45,50,55,60,65,70,75,80},{"","F","D","C","C+","B-","B","B+","A-","A","A+"})))</f>
        <v>C</v>
      </c>
      <c r="M21" s="330">
        <f>LOOKUP(K21,{0,0.01,40,45,50,55,60,65,70,75,80},{0,"0",2,2.25,2.5,2.75,3,3.25,3.5,3.75,4})</f>
        <v>2.25</v>
      </c>
      <c r="N21" s="331"/>
      <c r="O21" s="332" t="str">
        <f t="shared" si="2"/>
        <v/>
      </c>
    </row>
    <row r="22" spans="1:18" ht="16.5" customHeight="1">
      <c r="A22" s="202">
        <f>'1st 1'!A22</f>
        <v>15</v>
      </c>
      <c r="B22" s="203" t="str">
        <f>'1st 1'!B22</f>
        <v>P</v>
      </c>
      <c r="C22" s="247">
        <v>25</v>
      </c>
      <c r="D22" s="247">
        <v>12</v>
      </c>
      <c r="E22" s="247">
        <v>21</v>
      </c>
      <c r="F22" s="247">
        <v>10</v>
      </c>
      <c r="G22" s="249">
        <f>IF(G4=3,(ABS(IF(D22&gt;60,0,D22)-IF(E22&gt;60,0,E22))),(ABS(IF(D22&gt;30,0,D22)-IF(E22&gt;30,0,E22))))</f>
        <v>9</v>
      </c>
      <c r="H22" s="200" t="str">
        <f>IF(G4=3,(IF(G22&gt;12,"Y","")),(IF(G22&gt;6,"Y","")))</f>
        <v>Y</v>
      </c>
      <c r="I22" s="42">
        <f t="shared" si="0"/>
        <v>16.5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22</v>
      </c>
      <c r="K22" s="252">
        <f t="shared" si="1"/>
        <v>47</v>
      </c>
      <c r="L22" s="253" t="str">
        <f>IF(D22=0,0,IF(D22&gt;K22,"F",LOOKUP(K22,{0,0.01,40,45,50,55,60,65,70,75,80},{"","F","D","C","C+","B-","B","B+","A-","A","A+"})))</f>
        <v>C</v>
      </c>
      <c r="M22" s="330">
        <f>LOOKUP(K22,{0,0.01,40,45,50,55,60,65,70,75,80},{0,"0",2,2.25,2.5,2.75,3,3.25,3.5,3.75,4})</f>
        <v>2.25</v>
      </c>
      <c r="N22" s="331"/>
      <c r="O22" s="332" t="str">
        <f t="shared" si="2"/>
        <v/>
      </c>
    </row>
    <row r="23" spans="1:18" s="25" customFormat="1" ht="16.5" customHeight="1">
      <c r="A23" s="202">
        <f>'1st 1'!A23</f>
        <v>16</v>
      </c>
      <c r="B23" s="203" t="str">
        <f>'1st 1'!B23</f>
        <v>F</v>
      </c>
      <c r="C23" s="247">
        <v>28</v>
      </c>
      <c r="D23" s="247">
        <v>17</v>
      </c>
      <c r="E23" s="247">
        <v>24</v>
      </c>
      <c r="F23" s="247">
        <v>16</v>
      </c>
      <c r="G23" s="249">
        <f>IF(G4=3,(ABS(IF(D23&gt;60,0,D23)-IF(E23&gt;60,0,E23))),(ABS(IF(D23&gt;30,0,D23)-IF(E23&gt;30,0,E23))))</f>
        <v>7</v>
      </c>
      <c r="H23" s="200" t="str">
        <f>IF(G4=3,(IF(G23&gt;12,"Y","")),(IF(G23&gt;6,"Y","")))</f>
        <v>Y</v>
      </c>
      <c r="I23" s="42">
        <f t="shared" si="0"/>
        <v>20.5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33</v>
      </c>
      <c r="K23" s="252">
        <f t="shared" si="1"/>
        <v>61</v>
      </c>
      <c r="L23" s="253" t="str">
        <f>IF(D23=0,0,IF(D23&gt;K23,"F",LOOKUP(K23,{0,0.01,40,45,50,55,60,65,70,75,80},{"","F","D","C","C+","B-","B","B+","A-","A","A+"})))</f>
        <v>B</v>
      </c>
      <c r="M23" s="330">
        <f>LOOKUP(K23,{0,0.01,40,45,50,55,60,65,70,75,80},{0,"0",2,2.25,2.5,2.75,3,3.25,3.5,3.75,4})</f>
        <v>3</v>
      </c>
      <c r="N23" s="331"/>
      <c r="O23" s="332" t="str">
        <f t="shared" si="2"/>
        <v/>
      </c>
      <c r="Q23"/>
      <c r="R23"/>
    </row>
    <row r="24" spans="1:18" s="25" customFormat="1" ht="16.5" customHeight="1">
      <c r="A24" s="202">
        <f>'1st 1'!A24</f>
        <v>17</v>
      </c>
      <c r="B24" s="203" t="str">
        <f>'1st 1'!B24</f>
        <v>K</v>
      </c>
      <c r="C24" s="247">
        <v>25</v>
      </c>
      <c r="D24" s="247">
        <v>23.5</v>
      </c>
      <c r="E24" s="247">
        <v>23</v>
      </c>
      <c r="F24" s="247"/>
      <c r="G24" s="249">
        <f>IF(G4=3,(ABS(IF(D24&gt;60,0,D24)-IF(E24&gt;60,0,E24))),(ABS(IF(D24&gt;30,0,D24)-IF(E24&gt;30,0,E24))))</f>
        <v>0.5</v>
      </c>
      <c r="H24" s="200" t="str">
        <f>IF(G4=3,(IF(G24&gt;12,"Y","")),(IF(G24&gt;6,"Y","")))</f>
        <v/>
      </c>
      <c r="I24" s="42">
        <f t="shared" si="0"/>
        <v>23.25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46.5</v>
      </c>
      <c r="K24" s="252">
        <f t="shared" si="1"/>
        <v>72</v>
      </c>
      <c r="L24" s="253" t="str">
        <f>IF(D24=0,0,IF(D24&gt;K24,"F",LOOKUP(K24,{0,0.01,40,45,50,55,60,65,70,75,80},{"","F","D","C","C+","B-","B","B+","A-","A","A+"})))</f>
        <v>A-</v>
      </c>
      <c r="M24" s="330">
        <f>LOOKUP(K24,{0,0.01,40,45,50,55,60,65,70,75,80},{0,"0",2,2.25,2.5,2.75,3,3.25,3.5,3.75,4})</f>
        <v>3.5</v>
      </c>
      <c r="N24" s="331"/>
      <c r="O24" s="332" t="str">
        <f t="shared" si="2"/>
        <v/>
      </c>
      <c r="Q24"/>
      <c r="R24"/>
    </row>
    <row r="25" spans="1:18" ht="16.5" customHeight="1">
      <c r="A25" s="202">
        <f>'1st 1'!A25</f>
        <v>18</v>
      </c>
      <c r="B25" s="203" t="str">
        <f>'1st 1'!B25</f>
        <v>N</v>
      </c>
      <c r="C25" s="247">
        <v>25</v>
      </c>
      <c r="D25" s="247">
        <v>20</v>
      </c>
      <c r="E25" s="247">
        <v>23</v>
      </c>
      <c r="F25" s="247"/>
      <c r="G25" s="249">
        <f>IF(G4=3,(ABS(IF(D25&gt;60,0,D25)-IF(E25&gt;60,0,E25))),(ABS(IF(D25&gt;30,0,D25)-IF(E25&gt;30,0,E25))))</f>
        <v>3</v>
      </c>
      <c r="H25" s="200" t="str">
        <f>IF(G4=3,(IF(G25&gt;12,"Y","")),(IF(G25&gt;6,"Y","")))</f>
        <v/>
      </c>
      <c r="I25" s="42">
        <f t="shared" si="0"/>
        <v>21.5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43</v>
      </c>
      <c r="K25" s="252">
        <f t="shared" si="1"/>
        <v>68</v>
      </c>
      <c r="L25" s="253" t="str">
        <f>IF(D25=0,0,IF(D25&gt;K25,"F",LOOKUP(K25,{0,0.01,40,45,50,55,60,65,70,75,80},{"","F","D","C","C+","B-","B","B+","A-","A","A+"})))</f>
        <v>B+</v>
      </c>
      <c r="M25" s="330">
        <f>LOOKUP(K25,{0,0.01,40,45,50,55,60,65,70,75,80},{0,"0",2,2.25,2.5,2.75,3,3.25,3.5,3.75,4})</f>
        <v>3.25</v>
      </c>
      <c r="N25" s="331"/>
      <c r="O25" s="332" t="str">
        <f t="shared" si="2"/>
        <v/>
      </c>
    </row>
    <row r="26" spans="1:18" ht="16.5" customHeight="1">
      <c r="A26" s="202">
        <f>'1st 1'!A26</f>
        <v>19</v>
      </c>
      <c r="B26" s="203" t="str">
        <f>'1st 1'!B26</f>
        <v>J</v>
      </c>
      <c r="C26" s="247">
        <v>25</v>
      </c>
      <c r="D26" s="247">
        <v>16.5</v>
      </c>
      <c r="E26" s="247">
        <v>20</v>
      </c>
      <c r="F26" s="247"/>
      <c r="G26" s="249">
        <f>IF(G4=3,(ABS(IF(D26&gt;60,0,D26)-IF(E26&gt;60,0,E26))),(ABS(IF(D26&gt;30,0,D26)-IF(E26&gt;30,0,E26))))</f>
        <v>3.5</v>
      </c>
      <c r="H26" s="200" t="str">
        <f>IF(G4=3,(IF(G26&gt;12,"Y","")),(IF(G26&gt;6,"Y","")))</f>
        <v/>
      </c>
      <c r="I26" s="42">
        <f t="shared" si="0"/>
        <v>18.25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36.5</v>
      </c>
      <c r="K26" s="252">
        <f t="shared" si="1"/>
        <v>62</v>
      </c>
      <c r="L26" s="253" t="str">
        <f>IF(D26=0,0,IF(D26&gt;K26,"F",LOOKUP(K26,{0,0.01,40,45,50,55,60,65,70,75,80},{"","F","D","C","C+","B-","B","B+","A-","A","A+"})))</f>
        <v>B</v>
      </c>
      <c r="M26" s="330">
        <f>LOOKUP(K26,{0,0.01,40,45,50,55,60,65,70,75,80},{0,"0",2,2.25,2.5,2.75,3,3.25,3.5,3.75,4})</f>
        <v>3</v>
      </c>
      <c r="N26" s="331"/>
      <c r="O26" s="332" t="str">
        <f t="shared" si="2"/>
        <v/>
      </c>
    </row>
    <row r="27" spans="1:18" ht="16.5" customHeight="1">
      <c r="A27" s="202">
        <f>'1st 1'!A27</f>
        <v>20</v>
      </c>
      <c r="B27" s="203" t="str">
        <f>'1st 1'!B27</f>
        <v>S</v>
      </c>
      <c r="C27" s="247">
        <v>30</v>
      </c>
      <c r="D27" s="247">
        <v>16.5</v>
      </c>
      <c r="E27" s="247">
        <v>22</v>
      </c>
      <c r="F27" s="247"/>
      <c r="G27" s="249">
        <f>IF(G4=3,(ABS(IF(D27&gt;60,0,D27)-IF(E27&gt;60,0,E27))),(ABS(IF(D27&gt;30,0,D27)-IF(E27&gt;30,0,E27))))</f>
        <v>5.5</v>
      </c>
      <c r="H27" s="200" t="str">
        <f>IF(G4=3,(IF(G27&gt;12,"Y","")),(IF(G27&gt;6,"Y","")))</f>
        <v/>
      </c>
      <c r="I27" s="42">
        <f t="shared" si="0"/>
        <v>19.25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38.5</v>
      </c>
      <c r="K27" s="252">
        <f t="shared" si="1"/>
        <v>69</v>
      </c>
      <c r="L27" s="253" t="str">
        <f>IF(D27=0,0,IF(D27&gt;K27,"F",LOOKUP(K27,{0,0.01,40,45,50,55,60,65,70,75,80},{"","F","D","C","C+","B-","B","B+","A-","A","A+"})))</f>
        <v>B+</v>
      </c>
      <c r="M27" s="330">
        <f>LOOKUP(K27,{0,0.01,40,45,50,55,60,65,70,75,80},{0,"0",2,2.25,2.5,2.75,3,3.25,3.5,3.75,4})</f>
        <v>3.25</v>
      </c>
      <c r="N27" s="331"/>
      <c r="O27" s="332" t="str">
        <f t="shared" si="2"/>
        <v/>
      </c>
    </row>
    <row r="28" spans="1:18" ht="16.5" customHeight="1">
      <c r="A28" s="202">
        <f>'1st 1'!A28</f>
        <v>21</v>
      </c>
      <c r="B28" s="203" t="str">
        <f>'1st 1'!B28</f>
        <v>S</v>
      </c>
      <c r="C28" s="247">
        <v>15</v>
      </c>
      <c r="D28" s="247">
        <v>18.5</v>
      </c>
      <c r="E28" s="247">
        <v>20</v>
      </c>
      <c r="F28" s="247"/>
      <c r="G28" s="249">
        <f>IF(G4=3,(ABS(IF(D28&gt;60,0,D28)-IF(E28&gt;60,0,E28))),(ABS(IF(D28&gt;30,0,D28)-IF(E28&gt;30,0,E28))))</f>
        <v>1.5</v>
      </c>
      <c r="H28" s="200" t="str">
        <f>IF(G4=3,(IF(G28&gt;12,"Y","")),(IF(G28&gt;6,"Y","")))</f>
        <v/>
      </c>
      <c r="I28" s="42">
        <f t="shared" si="0"/>
        <v>19.25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38.5</v>
      </c>
      <c r="K28" s="252">
        <f t="shared" si="1"/>
        <v>54</v>
      </c>
      <c r="L28" s="253" t="str">
        <f>IF(D28=0,0,IF(D28&gt;K28,"F",LOOKUP(K28,{0,0.01,40,45,50,55,60,65,70,75,80},{"","F","D","C","C+","B-","B","B+","A-","A","A+"})))</f>
        <v>C+</v>
      </c>
      <c r="M28" s="330">
        <f>LOOKUP(K28,{0,0.01,40,45,50,55,60,65,70,75,80},{0,"0",2,2.25,2.5,2.75,3,3.25,3.5,3.75,4})</f>
        <v>2.5</v>
      </c>
      <c r="N28" s="331"/>
      <c r="O28" s="332" t="str">
        <f t="shared" si="2"/>
        <v/>
      </c>
    </row>
    <row r="29" spans="1:18" ht="16.5" customHeight="1">
      <c r="A29" s="202">
        <f>'1st 1'!A29</f>
        <v>22</v>
      </c>
      <c r="B29" s="203" t="str">
        <f>'1st 1'!B29</f>
        <v>M</v>
      </c>
      <c r="C29" s="247">
        <v>28</v>
      </c>
      <c r="D29" s="247">
        <v>15.5</v>
      </c>
      <c r="E29" s="247">
        <v>21</v>
      </c>
      <c r="F29" s="247"/>
      <c r="G29" s="249">
        <f>IF(G4=3,(ABS(IF(D29&gt;60,0,D29)-IF(E29&gt;60,0,E29))),(ABS(IF(D29&gt;30,0,D29)-IF(E29&gt;30,0,E29))))</f>
        <v>5.5</v>
      </c>
      <c r="H29" s="200" t="str">
        <f>IF(G4=3,(IF(G29&gt;12,"Y","")),(IF(G29&gt;6,"Y","")))</f>
        <v/>
      </c>
      <c r="I29" s="42">
        <f t="shared" si="0"/>
        <v>18.25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36.5</v>
      </c>
      <c r="K29" s="252">
        <f t="shared" si="1"/>
        <v>65</v>
      </c>
      <c r="L29" s="253" t="str">
        <f>IF(D29=0,0,IF(D29&gt;K29,"F",LOOKUP(K29,{0,0.01,40,45,50,55,60,65,70,75,80},{"","F","D","C","C+","B-","B","B+","A-","A","A+"})))</f>
        <v>B+</v>
      </c>
      <c r="M29" s="330">
        <f>LOOKUP(K29,{0,0.01,40,45,50,55,60,65,70,75,80},{0,"0",2,2.25,2.5,2.75,3,3.25,3.5,3.75,4})</f>
        <v>3.25</v>
      </c>
      <c r="N29" s="331"/>
      <c r="O29" s="332" t="str">
        <f t="shared" si="2"/>
        <v/>
      </c>
    </row>
    <row r="30" spans="1:18" ht="16.5" customHeight="1">
      <c r="A30" s="202">
        <f>'1st 1'!A30</f>
        <v>23</v>
      </c>
      <c r="B30" s="203" t="str">
        <f>'1st 1'!B30</f>
        <v>P</v>
      </c>
      <c r="C30" s="247">
        <v>34</v>
      </c>
      <c r="D30" s="247">
        <v>18.5</v>
      </c>
      <c r="E30" s="247">
        <v>19</v>
      </c>
      <c r="F30" s="247"/>
      <c r="G30" s="249">
        <f>IF(G4=3,(ABS(IF(D30&gt;60,0,D30)-IF(E30&gt;60,0,E30))),(ABS(IF(D30&gt;30,0,D30)-IF(E30&gt;30,0,E30))))</f>
        <v>0.5</v>
      </c>
      <c r="H30" s="200" t="str">
        <f>IF(G4=3,(IF(G30&gt;12,"Y","")),(IF(G30&gt;6,"Y","")))</f>
        <v/>
      </c>
      <c r="I30" s="42">
        <f t="shared" si="0"/>
        <v>18.75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37.5</v>
      </c>
      <c r="K30" s="252">
        <f t="shared" si="1"/>
        <v>72</v>
      </c>
      <c r="L30" s="253" t="str">
        <f>IF(D30=0,0,IF(D30&gt;K30,"F",LOOKUP(K30,{0,0.01,40,45,50,55,60,65,70,75,80},{"","F","D","C","C+","B-","B","B+","A-","A","A+"})))</f>
        <v>A-</v>
      </c>
      <c r="M30" s="330">
        <f>LOOKUP(K30,{0,0.01,40,45,50,55,60,65,70,75,80},{0,"0",2,2.25,2.5,2.75,3,3.25,3.5,3.75,4})</f>
        <v>3.5</v>
      </c>
      <c r="N30" s="331"/>
      <c r="O30" s="332" t="str">
        <f t="shared" si="2"/>
        <v/>
      </c>
    </row>
    <row r="31" spans="1:18" ht="16.5" customHeight="1">
      <c r="A31" s="202">
        <f>'1st 1'!A31</f>
        <v>24</v>
      </c>
      <c r="B31" s="203" t="str">
        <f>'1st 1'!B31</f>
        <v>R</v>
      </c>
      <c r="C31" s="247">
        <v>29</v>
      </c>
      <c r="D31" s="247">
        <v>17.5</v>
      </c>
      <c r="E31" s="247">
        <v>21</v>
      </c>
      <c r="F31" s="247"/>
      <c r="G31" s="249">
        <f>IF(G4=3,(ABS(IF(D31&gt;60,0,D31)-IF(E31&gt;60,0,E31))),(ABS(IF(D31&gt;30,0,D31)-IF(E31&gt;30,0,E31))))</f>
        <v>3.5</v>
      </c>
      <c r="H31" s="200" t="str">
        <f>IF(G4=3,(IF(G31&gt;12,"Y","")),(IF(G31&gt;6,"Y","")))</f>
        <v/>
      </c>
      <c r="I31" s="42">
        <f t="shared" si="0"/>
        <v>19.25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38.5</v>
      </c>
      <c r="K31" s="252">
        <f t="shared" si="1"/>
        <v>68</v>
      </c>
      <c r="L31" s="253" t="str">
        <f>IF(D31=0,0,IF(D31&gt;K31,"F",LOOKUP(K31,{0,0.01,40,45,50,55,60,65,70,75,80},{"","F","D","C","C+","B-","B","B+","A-","A","A+"})))</f>
        <v>B+</v>
      </c>
      <c r="M31" s="330">
        <f>LOOKUP(K31,{0,0.01,40,45,50,55,60,65,70,75,80},{0,"0",2,2.25,2.5,2.75,3,3.25,3.5,3.75,4})</f>
        <v>3.25</v>
      </c>
      <c r="N31" s="331"/>
      <c r="O31" s="332" t="str">
        <f t="shared" si="2"/>
        <v/>
      </c>
    </row>
    <row r="32" spans="1:18" ht="16.5" customHeight="1">
      <c r="A32" s="202">
        <f>'1st 1'!A32</f>
        <v>25</v>
      </c>
      <c r="B32" s="203" t="str">
        <f>'1st 1'!B32</f>
        <v>F</v>
      </c>
      <c r="C32" s="247">
        <v>29</v>
      </c>
      <c r="D32" s="247">
        <v>15.5</v>
      </c>
      <c r="E32" s="247">
        <v>19</v>
      </c>
      <c r="F32" s="247"/>
      <c r="G32" s="249">
        <f>IF(G4=3,(ABS(IF(D32&gt;60,0,D32)-IF(E32&gt;60,0,E32))),(ABS(IF(D32&gt;30,0,D32)-IF(E32&gt;30,0,E32))))</f>
        <v>3.5</v>
      </c>
      <c r="H32" s="200" t="str">
        <f>IF(G4=3,(IF(G32&gt;12,"Y","")),(IF(G32&gt;6,"Y","")))</f>
        <v/>
      </c>
      <c r="I32" s="42">
        <f t="shared" si="0"/>
        <v>17.25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34.5</v>
      </c>
      <c r="K32" s="252">
        <f t="shared" si="1"/>
        <v>64</v>
      </c>
      <c r="L32" s="253" t="str">
        <f>IF(D32=0,0,IF(D32&gt;K32,"F",LOOKUP(K32,{0,0.01,40,45,50,55,60,65,70,75,80},{"","F","D","C","C+","B-","B","B+","A-","A","A+"})))</f>
        <v>B</v>
      </c>
      <c r="M32" s="330">
        <f>LOOKUP(K32,{0,0.01,40,45,50,55,60,65,70,75,80},{0,"0",2,2.25,2.5,2.75,3,3.25,3.5,3.75,4})</f>
        <v>3</v>
      </c>
      <c r="N32" s="331"/>
      <c r="O32" s="332" t="str">
        <f t="shared" si="2"/>
        <v/>
      </c>
    </row>
    <row r="33" spans="1:18" s="25" customFormat="1" ht="16.5" customHeight="1">
      <c r="A33" s="202">
        <f>'1st 1'!A33</f>
        <v>26</v>
      </c>
      <c r="B33" s="203" t="str">
        <f>'1st 1'!B33</f>
        <v>P</v>
      </c>
      <c r="C33" s="247">
        <v>26</v>
      </c>
      <c r="D33" s="247">
        <v>19</v>
      </c>
      <c r="E33" s="247">
        <v>23</v>
      </c>
      <c r="F33" s="247"/>
      <c r="G33" s="249">
        <f>IF(G4=3,(ABS(IF(D33&gt;60,0,D33)-IF(E33&gt;60,0,E33))),(ABS(IF(D33&gt;30,0,D33)-IF(E33&gt;30,0,E33))))</f>
        <v>4</v>
      </c>
      <c r="H33" s="200" t="str">
        <f>IF(G4=3,(IF(G33&gt;12,"Y","")),(IF(G33&gt;6,"Y","")))</f>
        <v/>
      </c>
      <c r="I33" s="42">
        <f t="shared" si="0"/>
        <v>21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42</v>
      </c>
      <c r="K33" s="252">
        <f t="shared" si="1"/>
        <v>68</v>
      </c>
      <c r="L33" s="253" t="str">
        <f>IF(D33=0,0,IF(D33&gt;K33,"F",LOOKUP(K33,{0,0.01,40,45,50,55,60,65,70,75,80},{"","F","D","C","C+","B-","B","B+","A-","A","A+"})))</f>
        <v>B+</v>
      </c>
      <c r="M33" s="330">
        <f>LOOKUP(K33,{0,0.01,40,45,50,55,60,65,70,75,80},{0,"0",2,2.25,2.5,2.75,3,3.25,3.5,3.75,4})</f>
        <v>3.25</v>
      </c>
      <c r="N33" s="331"/>
      <c r="O33" s="332" t="str">
        <f t="shared" si="2"/>
        <v/>
      </c>
      <c r="Q33"/>
      <c r="R33"/>
    </row>
    <row r="34" spans="1:18" ht="16.5" customHeight="1">
      <c r="A34" s="202">
        <f>'1st 1'!A34</f>
        <v>27</v>
      </c>
      <c r="B34" s="203" t="str">
        <f>'1st 1'!B34</f>
        <v>N</v>
      </c>
      <c r="C34" s="247">
        <v>34</v>
      </c>
      <c r="D34" s="247">
        <v>19</v>
      </c>
      <c r="E34" s="247">
        <v>20</v>
      </c>
      <c r="F34" s="247"/>
      <c r="G34" s="249">
        <f>IF(G4=3,(ABS(IF(D34&gt;60,0,D34)-IF(E34&gt;60,0,E34))),(ABS(IF(D34&gt;30,0,D34)-IF(E34&gt;30,0,E34))))</f>
        <v>1</v>
      </c>
      <c r="H34" s="200" t="str">
        <f>IF(G4=3,(IF(G34&gt;12,"Y","")),(IF(G34&gt;6,"Y","")))</f>
        <v/>
      </c>
      <c r="I34" s="42">
        <f t="shared" si="0"/>
        <v>19.5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39</v>
      </c>
      <c r="K34" s="252">
        <f t="shared" si="1"/>
        <v>73</v>
      </c>
      <c r="L34" s="253" t="str">
        <f>IF(D34=0,0,IF(D34&gt;K34,"F",LOOKUP(K34,{0,0.01,40,45,50,55,60,65,70,75,80},{"","F","D","C","C+","B-","B","B+","A-","A","A+"})))</f>
        <v>A-</v>
      </c>
      <c r="M34" s="330">
        <f>LOOKUP(K34,{0,0.01,40,45,50,55,60,65,70,75,80},{0,"0",2,2.25,2.5,2.75,3,3.25,3.5,3.75,4})</f>
        <v>3.5</v>
      </c>
      <c r="N34" s="331"/>
      <c r="O34" s="332" t="str">
        <f t="shared" si="2"/>
        <v/>
      </c>
    </row>
    <row r="35" spans="1:18" ht="16.5" customHeight="1">
      <c r="A35" s="202">
        <f>'1st 1'!A35</f>
        <v>28</v>
      </c>
      <c r="B35" s="203" t="str">
        <f>'1st 1'!B35</f>
        <v>J</v>
      </c>
      <c r="C35" s="247">
        <v>26</v>
      </c>
      <c r="D35" s="247">
        <v>14.5</v>
      </c>
      <c r="E35" s="247">
        <v>19</v>
      </c>
      <c r="F35" s="247"/>
      <c r="G35" s="249">
        <f>IF(G4=3,(ABS(IF(D35&gt;60,0,D35)-IF(E35&gt;60,0,E35))),(ABS(IF(D35&gt;30,0,D35)-IF(E35&gt;30,0,E35))))</f>
        <v>4.5</v>
      </c>
      <c r="H35" s="200" t="str">
        <f>IF(G4=3,(IF(G35&gt;12,"Y","")),(IF(G35&gt;6,"Y","")))</f>
        <v/>
      </c>
      <c r="I35" s="42">
        <f t="shared" si="0"/>
        <v>16.75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33.5</v>
      </c>
      <c r="K35" s="252">
        <f t="shared" si="1"/>
        <v>60</v>
      </c>
      <c r="L35" s="253" t="str">
        <f>IF(D35=0,0,IF(D35&gt;K35,"F",LOOKUP(K35,{0,0.01,40,45,50,55,60,65,70,75,80},{"","F","D","C","C+","B-","B","B+","A-","A","A+"})))</f>
        <v>B</v>
      </c>
      <c r="M35" s="330">
        <f>LOOKUP(K35,{0,0.01,40,45,50,55,60,65,70,75,80},{0,"0",2,2.25,2.5,2.75,3,3.25,3.5,3.75,4})</f>
        <v>3</v>
      </c>
      <c r="N35" s="331"/>
      <c r="O35" s="332" t="str">
        <f t="shared" si="2"/>
        <v/>
      </c>
    </row>
    <row r="36" spans="1:18" ht="16.5" customHeight="1">
      <c r="A36" s="202">
        <f>'1st 1'!A36</f>
        <v>29</v>
      </c>
      <c r="B36" s="203" t="str">
        <f>'1st 1'!B36</f>
        <v>P</v>
      </c>
      <c r="C36" s="247">
        <v>25</v>
      </c>
      <c r="D36" s="247">
        <v>16</v>
      </c>
      <c r="E36" s="247">
        <v>20</v>
      </c>
      <c r="F36" s="247"/>
      <c r="G36" s="249">
        <f>IF(G4=3,(ABS(IF(D36&gt;60,0,D36)-IF(E36&gt;60,0,E36))),(ABS(IF(D36&gt;30,0,D36)-IF(E36&gt;30,0,E36))))</f>
        <v>4</v>
      </c>
      <c r="H36" s="200" t="str">
        <f>IF(G4=3,(IF(G36&gt;12,"Y","")),(IF(G36&gt;6,"Y","")))</f>
        <v/>
      </c>
      <c r="I36" s="42">
        <f t="shared" si="0"/>
        <v>18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36</v>
      </c>
      <c r="K36" s="252">
        <f t="shared" si="1"/>
        <v>61</v>
      </c>
      <c r="L36" s="253" t="str">
        <f>IF(D36=0,0,IF(D36&gt;K36,"F",LOOKUP(K36,{0,0.01,40,45,50,55,60,65,70,75,80},{"","F","D","C","C+","B-","B","B+","A-","A","A+"})))</f>
        <v>B</v>
      </c>
      <c r="M36" s="330">
        <f>LOOKUP(K36,{0,0.01,40,45,50,55,60,65,70,75,80},{0,"0",2,2.25,2.5,2.75,3,3.25,3.5,3.75,4})</f>
        <v>3</v>
      </c>
      <c r="N36" s="331"/>
      <c r="O36" s="332" t="str">
        <f t="shared" si="2"/>
        <v/>
      </c>
    </row>
    <row r="37" spans="1:18" s="25" customFormat="1" ht="16.5" customHeight="1">
      <c r="A37" s="202">
        <f>'1st 1'!A37</f>
        <v>30</v>
      </c>
      <c r="B37" s="203" t="str">
        <f>'1st 1'!B37</f>
        <v>N</v>
      </c>
      <c r="C37" s="247">
        <v>26</v>
      </c>
      <c r="D37" s="247">
        <v>14.5</v>
      </c>
      <c r="E37" s="247">
        <v>19</v>
      </c>
      <c r="F37" s="247"/>
      <c r="G37" s="249">
        <f>IF(G4=3,(ABS(IF(D37&gt;60,0,D37)-IF(E37&gt;60,0,E37))),(ABS(IF(D37&gt;30,0,D37)-IF(E37&gt;30,0,E37))))</f>
        <v>4.5</v>
      </c>
      <c r="H37" s="200" t="str">
        <f>IF(G4=3,(IF(G37&gt;12,"Y","")),(IF(G37&gt;6,"Y","")))</f>
        <v/>
      </c>
      <c r="I37" s="42">
        <f t="shared" si="0"/>
        <v>16.75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33.5</v>
      </c>
      <c r="K37" s="252">
        <f t="shared" si="1"/>
        <v>60</v>
      </c>
      <c r="L37" s="253" t="str">
        <f>IF(D37=0,0,IF(D37&gt;K37,"F",LOOKUP(K37,{0,0.01,40,45,50,55,60,65,70,75,80},{"","F","D","C","C+","B-","B","B+","A-","A","A+"})))</f>
        <v>B</v>
      </c>
      <c r="M37" s="330">
        <f>LOOKUP(K37,{0,0.01,40,45,50,55,60,65,70,75,80},{0,"0",2,2.25,2.5,2.75,3,3.25,3.5,3.75,4})</f>
        <v>3</v>
      </c>
      <c r="N37" s="331"/>
      <c r="O37" s="332" t="str">
        <f t="shared" si="2"/>
        <v/>
      </c>
      <c r="Q37"/>
      <c r="R37"/>
    </row>
    <row r="38" spans="1:18" ht="16.5" customHeight="1">
      <c r="A38" s="202">
        <f>'1st 1'!A38</f>
        <v>31</v>
      </c>
      <c r="B38" s="203" t="str">
        <f>'1st 1'!B38</f>
        <v>S</v>
      </c>
      <c r="C38" s="247">
        <v>27</v>
      </c>
      <c r="D38" s="247">
        <v>15.5</v>
      </c>
      <c r="E38" s="247">
        <v>26.5</v>
      </c>
      <c r="F38" s="247">
        <v>19</v>
      </c>
      <c r="G38" s="249">
        <f>IF(G4=3,(ABS(IF(D38&gt;60,0,D38)-IF(E38&gt;60,0,E38))),(ABS(IF(D38&gt;30,0,D38)-IF(E38&gt;30,0,E38))))</f>
        <v>11</v>
      </c>
      <c r="H38" s="200" t="str">
        <f>IF(G4=3,(IF(G38&gt;12,"Y","")),(IF(G38&gt;6,"Y","")))</f>
        <v>Y</v>
      </c>
      <c r="I38" s="42">
        <f t="shared" si="0"/>
        <v>21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34.5</v>
      </c>
      <c r="K38" s="252">
        <f t="shared" si="1"/>
        <v>62</v>
      </c>
      <c r="L38" s="253" t="str">
        <f>IF(D38=0,0,IF(D38&gt;K38,"F",LOOKUP(K38,{0,0.01,40,45,50,55,60,65,70,75,80},{"","F","D","C","C+","B-","B","B+","A-","A","A+"})))</f>
        <v>B</v>
      </c>
      <c r="M38" s="330">
        <f>LOOKUP(K38,{0,0.01,40,45,50,55,60,65,70,75,80},{0,"0",2,2.25,2.5,2.75,3,3.25,3.5,3.75,4})</f>
        <v>3</v>
      </c>
      <c r="N38" s="331"/>
      <c r="O38" s="332" t="str">
        <f t="shared" si="2"/>
        <v/>
      </c>
    </row>
    <row r="39" spans="1:18" s="25" customFormat="1" ht="16.5" customHeight="1">
      <c r="A39" s="202">
        <f>'1st 1'!A39</f>
        <v>32</v>
      </c>
      <c r="B39" s="203" t="str">
        <f>'1st 1'!B39</f>
        <v>F</v>
      </c>
      <c r="C39" s="247">
        <v>29</v>
      </c>
      <c r="D39" s="247">
        <v>15.5</v>
      </c>
      <c r="E39" s="247">
        <v>20</v>
      </c>
      <c r="F39" s="247"/>
      <c r="G39" s="249">
        <f>IF(G4=3,(ABS(IF(D39&gt;60,0,D39)-IF(E39&gt;60,0,E39))),(ABS(IF(D39&gt;30,0,D39)-IF(E39&gt;30,0,E39))))</f>
        <v>4.5</v>
      </c>
      <c r="H39" s="200" t="str">
        <f>IF(G4=3,(IF(G39&gt;12,"Y","")),(IF(G39&gt;6,"Y","")))</f>
        <v/>
      </c>
      <c r="I39" s="42">
        <f t="shared" si="0"/>
        <v>17.75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35.5</v>
      </c>
      <c r="K39" s="252">
        <f t="shared" si="1"/>
        <v>65</v>
      </c>
      <c r="L39" s="253" t="str">
        <f>IF(D39=0,0,IF(D39&gt;K39,"F",LOOKUP(K39,{0,0.01,40,45,50,55,60,65,70,75,80},{"","F","D","C","C+","B-","B","B+","A-","A","A+"})))</f>
        <v>B+</v>
      </c>
      <c r="M39" s="330">
        <f>LOOKUP(K39,{0,0.01,40,45,50,55,60,65,70,75,80},{0,"0",2,2.25,2.5,2.75,3,3.25,3.5,3.75,4})</f>
        <v>3.25</v>
      </c>
      <c r="N39" s="331"/>
      <c r="O39" s="332" t="str">
        <f t="shared" si="2"/>
        <v/>
      </c>
      <c r="Q39"/>
      <c r="R39"/>
    </row>
    <row r="40" spans="1:18" ht="16.5" customHeight="1">
      <c r="A40" s="202">
        <f>'1st 1'!A40</f>
        <v>33</v>
      </c>
      <c r="B40" s="203" t="str">
        <f>'1st 1'!B40</f>
        <v>M</v>
      </c>
      <c r="C40" s="247">
        <v>26</v>
      </c>
      <c r="D40" s="247">
        <v>17.5</v>
      </c>
      <c r="E40" s="247">
        <v>21</v>
      </c>
      <c r="F40" s="247"/>
      <c r="G40" s="249">
        <f>IF(G4=3,(ABS(IF(D40&gt;60,0,D40)-IF(E40&gt;60,0,E40))),(ABS(IF(D40&gt;30,0,D40)-IF(E40&gt;30,0,E40))))</f>
        <v>3.5</v>
      </c>
      <c r="H40" s="200" t="str">
        <f>IF(G4=3,(IF(G40&gt;12,"Y","")),(IF(G40&gt;6,"Y","")))</f>
        <v/>
      </c>
      <c r="I40" s="42">
        <f t="shared" si="0"/>
        <v>19.25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38.5</v>
      </c>
      <c r="K40" s="252">
        <f t="shared" si="1"/>
        <v>65</v>
      </c>
      <c r="L40" s="253" t="str">
        <f>IF(D40=0,0,IF(D40&gt;K40,"F",LOOKUP(K40,{0,0.01,40,45,50,55,60,65,70,75,80},{"","F","D","C","C+","B-","B","B+","A-","A","A+"})))</f>
        <v>B+</v>
      </c>
      <c r="M40" s="330">
        <f>LOOKUP(K40,{0,0.01,40,45,50,55,60,65,70,75,80},{0,"0",2,2.25,2.5,2.75,3,3.25,3.5,3.75,4})</f>
        <v>3.25</v>
      </c>
      <c r="N40" s="331"/>
      <c r="O40" s="332" t="str">
        <f t="shared" si="2"/>
        <v/>
      </c>
    </row>
    <row r="41" spans="1:18" ht="16.5" customHeight="1">
      <c r="A41" s="202">
        <f>'1st 1'!A41</f>
        <v>34</v>
      </c>
      <c r="B41" s="203" t="str">
        <f>'1st 1'!B41</f>
        <v>M</v>
      </c>
      <c r="C41" s="247">
        <v>30</v>
      </c>
      <c r="D41" s="247">
        <v>16</v>
      </c>
      <c r="E41" s="247">
        <v>20</v>
      </c>
      <c r="F41" s="247"/>
      <c r="G41" s="249">
        <f>IF(G4=3,(ABS(IF(D41&gt;60,0,D41)-IF(E41&gt;60,0,E41))),(ABS(IF(D41&gt;30,0,D41)-IF(E41&gt;30,0,E41))))</f>
        <v>4</v>
      </c>
      <c r="H41" s="200" t="str">
        <f>IF(G4=3,(IF(G41&gt;12,"Y","")),(IF(G41&gt;6,"Y","")))</f>
        <v/>
      </c>
      <c r="I41" s="42">
        <f t="shared" si="0"/>
        <v>18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36</v>
      </c>
      <c r="K41" s="252">
        <f t="shared" si="1"/>
        <v>66</v>
      </c>
      <c r="L41" s="253" t="str">
        <f>IF(D41=0,0,IF(D41&gt;K41,"F",LOOKUP(K41,{0,0.01,40,45,50,55,60,65,70,75,80},{"","F","D","C","C+","B-","B","B+","A-","A","A+"})))</f>
        <v>B+</v>
      </c>
      <c r="M41" s="330">
        <f>LOOKUP(K41,{0,0.01,40,45,50,55,60,65,70,75,80},{0,"0",2,2.25,2.5,2.75,3,3.25,3.5,3.75,4})</f>
        <v>3.25</v>
      </c>
      <c r="N41" s="331"/>
      <c r="O41" s="332" t="str">
        <f t="shared" si="2"/>
        <v/>
      </c>
    </row>
    <row r="42" spans="1:18" s="27" customFormat="1" ht="16.5" customHeight="1">
      <c r="A42" s="202">
        <f>'1st 1'!A42</f>
        <v>35</v>
      </c>
      <c r="B42" s="203" t="str">
        <f>'1st 1'!B42</f>
        <v>T</v>
      </c>
      <c r="C42" s="247">
        <v>27</v>
      </c>
      <c r="D42" s="247">
        <v>12</v>
      </c>
      <c r="E42" s="247">
        <v>19</v>
      </c>
      <c r="F42" s="247">
        <v>11</v>
      </c>
      <c r="G42" s="249">
        <f>IF(G4=3,(ABS(IF(D42&gt;60,0,D42)-IF(E42&gt;60,0,E42))),(ABS(IF(D42&gt;30,0,D42)-IF(E42&gt;30,0,E42))))</f>
        <v>7</v>
      </c>
      <c r="H42" s="200" t="str">
        <f>IF(G4=3,(IF(G42&gt;12,"Y","")),(IF(G42&gt;6,"Y","")))</f>
        <v>Y</v>
      </c>
      <c r="I42" s="42">
        <f t="shared" si="0"/>
        <v>15.5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23</v>
      </c>
      <c r="K42" s="252">
        <f t="shared" si="1"/>
        <v>50</v>
      </c>
      <c r="L42" s="253" t="str">
        <f>IF(D42=0,0,IF(D42&gt;K42,"F",LOOKUP(K42,{0,0.01,40,45,50,55,60,65,70,75,80},{"","F","D","C","C+","B-","B","B+","A-","A","A+"})))</f>
        <v>C+</v>
      </c>
      <c r="M42" s="330">
        <f>LOOKUP(K42,{0,0.01,40,45,50,55,60,65,70,75,80},{0,"0",2,2.25,2.5,2.75,3,3.25,3.5,3.75,4})</f>
        <v>2.5</v>
      </c>
      <c r="N42" s="331"/>
      <c r="O42" s="332" t="str">
        <f t="shared" si="2"/>
        <v/>
      </c>
      <c r="Q42"/>
      <c r="R42"/>
    </row>
    <row r="43" spans="1:18" s="27" customFormat="1" ht="16.5" customHeight="1">
      <c r="A43" s="202">
        <f>'1st 1'!A43</f>
        <v>36</v>
      </c>
      <c r="B43" s="203" t="str">
        <f>'1st 1'!B43</f>
        <v>H</v>
      </c>
      <c r="C43" s="247">
        <v>31</v>
      </c>
      <c r="D43" s="247">
        <v>21</v>
      </c>
      <c r="E43" s="247">
        <v>20.5</v>
      </c>
      <c r="F43" s="247"/>
      <c r="G43" s="249">
        <f>IF(G4=3,(ABS(IF(D43&gt;60,0,D43)-IF(E43&gt;60,0,E43))),(ABS(IF(D43&gt;30,0,D43)-IF(E43&gt;30,0,E43))))</f>
        <v>0.5</v>
      </c>
      <c r="H43" s="200" t="str">
        <f>IF(G4=3,(IF(G43&gt;12,"Y","")),(IF(G43&gt;6,"Y","")))</f>
        <v/>
      </c>
      <c r="I43" s="42">
        <f t="shared" si="0"/>
        <v>20.75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41.5</v>
      </c>
      <c r="K43" s="252">
        <f t="shared" si="1"/>
        <v>73</v>
      </c>
      <c r="L43" s="253" t="str">
        <f>IF(D43=0,0,IF(D43&gt;K43,"F",LOOKUP(K43,{0,0.01,40,45,50,55,60,65,70,75,80},{"","F","D","C","C+","B-","B","B+","A-","A","A+"})))</f>
        <v>A-</v>
      </c>
      <c r="M43" s="330">
        <f>LOOKUP(K43,{0,0.01,40,45,50,55,60,65,70,75,80},{0,"0",2,2.25,2.5,2.75,3,3.25,3.5,3.75,4})</f>
        <v>3.5</v>
      </c>
      <c r="N43" s="331"/>
      <c r="O43" s="332" t="str">
        <f t="shared" si="2"/>
        <v/>
      </c>
      <c r="Q43"/>
      <c r="R43"/>
    </row>
    <row r="44" spans="1:18" s="25" customFormat="1" ht="16.5" customHeight="1">
      <c r="A44" s="202">
        <f>'1st 1'!A44</f>
        <v>37</v>
      </c>
      <c r="B44" s="203" t="str">
        <f>'1st 1'!B44</f>
        <v>S</v>
      </c>
      <c r="C44" s="247">
        <v>29</v>
      </c>
      <c r="D44" s="247">
        <v>16.5</v>
      </c>
      <c r="E44" s="247">
        <v>21</v>
      </c>
      <c r="F44" s="247"/>
      <c r="G44" s="249">
        <f>IF(G4=3,(ABS(IF(D44&gt;60,0,D44)-IF(E44&gt;60,0,E44))),(ABS(IF(D44&gt;30,0,D44)-IF(E44&gt;30,0,E44))))</f>
        <v>4.5</v>
      </c>
      <c r="H44" s="200" t="str">
        <f>IF(G4=3,(IF(G44&gt;12,"Y","")),(IF(G44&gt;6,"Y","")))</f>
        <v/>
      </c>
      <c r="I44" s="42">
        <f t="shared" si="0"/>
        <v>18.75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37.5</v>
      </c>
      <c r="K44" s="252">
        <f t="shared" si="1"/>
        <v>67</v>
      </c>
      <c r="L44" s="253" t="str">
        <f>IF(D44=0,0,IF(D44&gt;K44,"F",LOOKUP(K44,{0,0.01,40,45,50,55,60,65,70,75,80},{"","F","D","C","C+","B-","B","B+","A-","A","A+"})))</f>
        <v>B+</v>
      </c>
      <c r="M44" s="330">
        <f>LOOKUP(K44,{0,0.01,40,45,50,55,60,65,70,75,80},{0,"0",2,2.25,2.5,2.75,3,3.25,3.5,3.75,4})</f>
        <v>3.25</v>
      </c>
      <c r="N44" s="331"/>
      <c r="O44" s="332" t="str">
        <f t="shared" si="2"/>
        <v/>
      </c>
      <c r="Q44"/>
      <c r="R44"/>
    </row>
    <row r="45" spans="1:18" ht="16.5" customHeight="1">
      <c r="A45" s="202">
        <f>'1st 1'!A45</f>
        <v>38</v>
      </c>
      <c r="B45" s="203" t="str">
        <f>'1st 1'!B45</f>
        <v>N</v>
      </c>
      <c r="C45" s="247">
        <v>18</v>
      </c>
      <c r="D45" s="247">
        <v>13</v>
      </c>
      <c r="E45" s="247">
        <v>19</v>
      </c>
      <c r="F45" s="247"/>
      <c r="G45" s="249">
        <f>IF(G4=3,(ABS(IF(D45&gt;60,0,D45)-IF(E45&gt;60,0,E45))),(ABS(IF(D45&gt;30,0,D45)-IF(E45&gt;30,0,E45))))</f>
        <v>6</v>
      </c>
      <c r="H45" s="200" t="str">
        <f>IF(G4=3,(IF(G45&gt;12,"Y","")),(IF(G45&gt;6,"Y","")))</f>
        <v/>
      </c>
      <c r="I45" s="42">
        <f t="shared" si="0"/>
        <v>16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32</v>
      </c>
      <c r="K45" s="252">
        <f t="shared" si="1"/>
        <v>50</v>
      </c>
      <c r="L45" s="253" t="str">
        <f>IF(D45=0,0,IF(D45&gt;K45,"F",LOOKUP(K45,{0,0.01,40,45,50,55,60,65,70,75,80},{"","F","D","C","C+","B-","B","B+","A-","A","A+"})))</f>
        <v>C+</v>
      </c>
      <c r="M45" s="330">
        <f>LOOKUP(K45,{0,0.01,40,45,50,55,60,65,70,75,80},{0,"0",2,2.25,2.5,2.75,3,3.25,3.5,3.75,4})</f>
        <v>2.5</v>
      </c>
      <c r="N45" s="331"/>
      <c r="O45" s="332" t="str">
        <f t="shared" si="2"/>
        <v/>
      </c>
    </row>
    <row r="46" spans="1:18" ht="16.5" customHeight="1">
      <c r="A46" s="202">
        <f>'1st 1'!A46</f>
        <v>39</v>
      </c>
      <c r="B46" s="203" t="str">
        <f>'1st 1'!B46</f>
        <v>R</v>
      </c>
      <c r="C46" s="247">
        <v>18</v>
      </c>
      <c r="D46" s="247">
        <v>14</v>
      </c>
      <c r="E46" s="247">
        <v>23</v>
      </c>
      <c r="F46" s="247">
        <v>11</v>
      </c>
      <c r="G46" s="249">
        <f>IF(G4=3,(ABS(IF(D46&gt;60,0,D46)-IF(E46&gt;60,0,E46))),(ABS(IF(D46&gt;30,0,D46)-IF(E46&gt;30,0,E46))))</f>
        <v>9</v>
      </c>
      <c r="H46" s="200" t="str">
        <f>IF(G4=3,(IF(G46&gt;12,"Y","")),(IF(G46&gt;6,"Y","")))</f>
        <v>Y</v>
      </c>
      <c r="I46" s="42">
        <f t="shared" si="0"/>
        <v>18.5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25</v>
      </c>
      <c r="K46" s="252">
        <f t="shared" si="1"/>
        <v>43</v>
      </c>
      <c r="L46" s="253" t="str">
        <f>IF(D46=0,0,IF(D46&gt;K46,"F",LOOKUP(K46,{0,0.01,40,45,50,55,60,65,70,75,80},{"","F","D","C","C+","B-","B","B+","A-","A","A+"})))</f>
        <v>D</v>
      </c>
      <c r="M46" s="330">
        <f>LOOKUP(K46,{0,0.01,40,45,50,55,60,65,70,75,80},{0,"0",2,2.25,2.5,2.75,3,3.25,3.5,3.75,4})</f>
        <v>2</v>
      </c>
      <c r="N46" s="331"/>
      <c r="O46" s="332" t="str">
        <f t="shared" si="2"/>
        <v/>
      </c>
    </row>
    <row r="47" spans="1:18" ht="16.5" customHeight="1">
      <c r="A47" s="202">
        <f>'1st 1'!A47</f>
        <v>40</v>
      </c>
      <c r="B47" s="203" t="str">
        <f>'1st 1'!B47</f>
        <v>U</v>
      </c>
      <c r="C47" s="247">
        <v>24</v>
      </c>
      <c r="D47" s="247">
        <v>17</v>
      </c>
      <c r="E47" s="247">
        <v>19</v>
      </c>
      <c r="F47" s="247"/>
      <c r="G47" s="249">
        <f>IF(G4=3,(ABS(IF(D47&gt;60,0,D47)-IF(E47&gt;60,0,E47))),(ABS(IF(D47&gt;30,0,D47)-IF(E47&gt;30,0,E47))))</f>
        <v>2</v>
      </c>
      <c r="H47" s="200" t="str">
        <f>IF(G4=3,(IF(G47&gt;12,"Y","")),(IF(G47&gt;6,"Y","")))</f>
        <v/>
      </c>
      <c r="I47" s="42">
        <f t="shared" si="0"/>
        <v>18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36</v>
      </c>
      <c r="K47" s="252">
        <f t="shared" si="1"/>
        <v>60</v>
      </c>
      <c r="L47" s="253" t="str">
        <f>IF(D47=0,0,IF(D47&gt;K47,"F",LOOKUP(K47,{0,0.01,40,45,50,55,60,65,70,75,80},{"","F","D","C","C+","B-","B","B+","A-","A","A+"})))</f>
        <v>B</v>
      </c>
      <c r="M47" s="330">
        <f>LOOKUP(K47,{0,0.01,40,45,50,55,60,65,70,75,80},{0,"0",2,2.25,2.5,2.75,3,3.25,3.5,3.75,4})</f>
        <v>3</v>
      </c>
      <c r="N47" s="331"/>
      <c r="O47" s="332" t="str">
        <f t="shared" si="2"/>
        <v/>
      </c>
    </row>
    <row r="48" spans="1:18" ht="16.5" customHeight="1">
      <c r="A48" s="202">
        <f>'1st 1'!A48</f>
        <v>41</v>
      </c>
      <c r="B48" s="203" t="str">
        <f>'1st 1'!B48</f>
        <v>B</v>
      </c>
      <c r="C48" s="247">
        <v>30</v>
      </c>
      <c r="D48" s="247">
        <v>18</v>
      </c>
      <c r="E48" s="247">
        <v>21</v>
      </c>
      <c r="F48" s="247"/>
      <c r="G48" s="249">
        <f>IF(G4=3,(ABS(IF(D48&gt;60,0,D48)-IF(E48&gt;60,0,E48))),(ABS(IF(D48&gt;30,0,D48)-IF(E48&gt;30,0,E48))))</f>
        <v>3</v>
      </c>
      <c r="H48" s="200" t="str">
        <f>IF(G4=3,(IF(G48&gt;12,"Y","")),(IF(G48&gt;6,"Y","")))</f>
        <v/>
      </c>
      <c r="I48" s="42">
        <f t="shared" si="0"/>
        <v>19.5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39</v>
      </c>
      <c r="K48" s="252">
        <f t="shared" si="1"/>
        <v>69</v>
      </c>
      <c r="L48" s="253" t="str">
        <f>IF(D48=0,0,IF(D48&gt;K48,"F",LOOKUP(K48,{0,0.01,40,45,50,55,60,65,70,75,80},{"","F","D","C","C+","B-","B","B+","A-","A","A+"})))</f>
        <v>B+</v>
      </c>
      <c r="M48" s="330">
        <f>LOOKUP(K48,{0,0.01,40,45,50,55,60,65,70,75,80},{0,"0",2,2.25,2.5,2.75,3,3.25,3.5,3.75,4})</f>
        <v>3.25</v>
      </c>
      <c r="N48" s="331"/>
      <c r="O48" s="332" t="str">
        <f t="shared" si="2"/>
        <v/>
      </c>
    </row>
    <row r="49" spans="1:15" ht="16.5" customHeight="1">
      <c r="A49" s="202">
        <f>'1st 1'!A49</f>
        <v>42</v>
      </c>
      <c r="B49" s="203" t="str">
        <f>'1st 1'!B49</f>
        <v>K</v>
      </c>
      <c r="C49" s="247">
        <v>31</v>
      </c>
      <c r="D49" s="247">
        <v>21.5</v>
      </c>
      <c r="E49" s="247">
        <v>26</v>
      </c>
      <c r="F49" s="247"/>
      <c r="G49" s="249">
        <f>IF(G4=3,(ABS(IF(D49&gt;60,0,D49)-IF(E49&gt;60,0,E49))),(ABS(IF(D49&gt;30,0,D49)-IF(E49&gt;30,0,E49))))</f>
        <v>4.5</v>
      </c>
      <c r="H49" s="200" t="str">
        <f>IF(G4=3,(IF(G49&gt;12,"Y","")),(IF(G49&gt;6,"Y","")))</f>
        <v/>
      </c>
      <c r="I49" s="42">
        <f t="shared" si="0"/>
        <v>23.75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47.5</v>
      </c>
      <c r="K49" s="252">
        <f t="shared" si="1"/>
        <v>79</v>
      </c>
      <c r="L49" s="253" t="str">
        <f>IF(D49=0,0,IF(D49&gt;K49,"F",LOOKUP(K49,{0,0.01,40,45,50,55,60,65,70,75,80},{"","F","D","C","C+","B-","B","B+","A-","A","A+"})))</f>
        <v>A</v>
      </c>
      <c r="M49" s="330">
        <f>LOOKUP(K49,{0,0.01,40,45,50,55,60,65,70,75,80},{0,"0",2,2.25,2.5,2.75,3,3.25,3.5,3.75,4})</f>
        <v>3.75</v>
      </c>
      <c r="N49" s="331"/>
      <c r="O49" s="332" t="str">
        <f t="shared" si="2"/>
        <v/>
      </c>
    </row>
    <row r="50" spans="1:15" ht="16.5" customHeight="1">
      <c r="A50" s="202">
        <f>'1st 1'!A50</f>
        <v>43</v>
      </c>
      <c r="B50" s="203" t="str">
        <f>'1st 1'!B50</f>
        <v>N</v>
      </c>
      <c r="C50" s="247">
        <v>32</v>
      </c>
      <c r="D50" s="247">
        <v>16.5</v>
      </c>
      <c r="E50" s="247">
        <v>20</v>
      </c>
      <c r="F50" s="247"/>
      <c r="G50" s="249">
        <f>IF(G4=3,(ABS(IF(D50&gt;60,0,D50)-IF(E50&gt;60,0,E50))),(ABS(IF(D50&gt;30,0,D50)-IF(E50&gt;30,0,E50))))</f>
        <v>3.5</v>
      </c>
      <c r="H50" s="200" t="str">
        <f>IF(G4=3,(IF(G50&gt;12,"Y","")),(IF(G50&gt;6,"Y","")))</f>
        <v/>
      </c>
      <c r="I50" s="42">
        <f t="shared" si="0"/>
        <v>18.25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36.5</v>
      </c>
      <c r="K50" s="252">
        <f t="shared" si="1"/>
        <v>69</v>
      </c>
      <c r="L50" s="253" t="str">
        <f>IF(D50=0,0,IF(D50&gt;K50,"F",LOOKUP(K50,{0,0.01,40,45,50,55,60,65,70,75,80},{"","F","D","C","C+","B-","B","B+","A-","A","A+"})))</f>
        <v>B+</v>
      </c>
      <c r="M50" s="330">
        <f>LOOKUP(K50,{0,0.01,40,45,50,55,60,65,70,75,80},{0,"0",2,2.25,2.5,2.75,3,3.25,3.5,3.75,4})</f>
        <v>3.25</v>
      </c>
      <c r="N50" s="331"/>
      <c r="O50" s="332" t="str">
        <f t="shared" si="2"/>
        <v/>
      </c>
    </row>
    <row r="51" spans="1:15" ht="16.5" customHeight="1">
      <c r="A51" s="202">
        <f>'1st 1'!A51</f>
        <v>44</v>
      </c>
      <c r="B51" s="203" t="str">
        <f>'1st 1'!B51</f>
        <v>M</v>
      </c>
      <c r="C51" s="247">
        <v>15</v>
      </c>
      <c r="D51" s="247">
        <v>13.5</v>
      </c>
      <c r="E51" s="247">
        <v>19</v>
      </c>
      <c r="F51" s="247"/>
      <c r="G51" s="249">
        <f>IF(G4=3,(ABS(IF(D51&gt;60,0,D51)-IF(E51&gt;60,0,E51))),(ABS(IF(D51&gt;30,0,D51)-IF(E51&gt;30,0,E51))))</f>
        <v>5.5</v>
      </c>
      <c r="H51" s="200" t="str">
        <f>IF(G4=3,(IF(G51&gt;12,"Y","")),(IF(G51&gt;6,"Y","")))</f>
        <v/>
      </c>
      <c r="I51" s="42">
        <f t="shared" si="0"/>
        <v>16.25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32.5</v>
      </c>
      <c r="K51" s="252">
        <f t="shared" si="1"/>
        <v>48</v>
      </c>
      <c r="L51" s="253" t="str">
        <f>IF(D51=0,0,IF(D51&gt;K51,"F",LOOKUP(K51,{0,0.01,40,45,50,55,60,65,70,75,80},{"","F","D","C","C+","B-","B","B+","A-","A","A+"})))</f>
        <v>C</v>
      </c>
      <c r="M51" s="330">
        <f>LOOKUP(K51,{0,0.01,40,45,50,55,60,65,70,75,80},{0,"0",2,2.25,2.5,2.75,3,3.25,3.5,3.75,4})</f>
        <v>2.25</v>
      </c>
      <c r="N51" s="331"/>
      <c r="O51" s="332" t="str">
        <f t="shared" si="2"/>
        <v/>
      </c>
    </row>
    <row r="52" spans="1:15" ht="16.5" customHeight="1">
      <c r="A52" s="202">
        <f>'1st 1'!A52</f>
        <v>45</v>
      </c>
      <c r="B52" s="203" t="str">
        <f>'1st 1'!B52</f>
        <v>H</v>
      </c>
      <c r="C52" s="247">
        <v>23</v>
      </c>
      <c r="D52" s="247">
        <v>12.5</v>
      </c>
      <c r="E52" s="247">
        <v>19</v>
      </c>
      <c r="F52" s="247">
        <v>14</v>
      </c>
      <c r="G52" s="249">
        <f>IF(G4=3,(ABS(IF(D52&gt;60,0,D52)-IF(E52&gt;60,0,E52))),(ABS(IF(D52&gt;30,0,D52)-IF(E52&gt;30,0,E52))))</f>
        <v>6.5</v>
      </c>
      <c r="H52" s="200" t="str">
        <f>IF(G4=3,(IF(G52&gt;12,"Y","")),(IF(G52&gt;6,"Y","")))</f>
        <v>Y</v>
      </c>
      <c r="I52" s="42">
        <f t="shared" si="0"/>
        <v>15.75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26.5</v>
      </c>
      <c r="K52" s="252">
        <f t="shared" si="1"/>
        <v>50</v>
      </c>
      <c r="L52" s="253" t="str">
        <f>IF(D52=0,0,IF(D52&gt;K52,"F",LOOKUP(K52,{0,0.01,40,45,50,55,60,65,70,75,80},{"","F","D","C","C+","B-","B","B+","A-","A","A+"})))</f>
        <v>C+</v>
      </c>
      <c r="M52" s="330">
        <f>LOOKUP(K52,{0,0.01,40,45,50,55,60,65,70,75,80},{0,"0",2,2.25,2.5,2.75,3,3.25,3.5,3.75,4})</f>
        <v>2.5</v>
      </c>
      <c r="N52" s="331"/>
      <c r="O52" s="332" t="str">
        <f t="shared" si="2"/>
        <v/>
      </c>
    </row>
    <row r="53" spans="1:15" ht="16.5" customHeight="1">
      <c r="A53" s="202">
        <f>'1st 1'!A53</f>
        <v>46</v>
      </c>
      <c r="B53" s="203" t="str">
        <f>'1st 1'!B53</f>
        <v>S</v>
      </c>
      <c r="C53" s="247">
        <v>21</v>
      </c>
      <c r="D53" s="247">
        <v>13</v>
      </c>
      <c r="E53" s="247">
        <v>20</v>
      </c>
      <c r="F53" s="247">
        <v>15</v>
      </c>
      <c r="G53" s="249">
        <f>IF(G4=3,(ABS(IF(D53&gt;60,0,D53)-IF(E53&gt;60,0,E53))),(ABS(IF(D53&gt;30,0,D53)-IF(E53&gt;30,0,E53))))</f>
        <v>7</v>
      </c>
      <c r="H53" s="200" t="str">
        <f>IF(G4=3,(IF(G53&gt;12,"Y","")),(IF(G53&gt;6,"Y","")))</f>
        <v>Y</v>
      </c>
      <c r="I53" s="42">
        <f t="shared" si="0"/>
        <v>16.5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28</v>
      </c>
      <c r="K53" s="252">
        <f t="shared" si="1"/>
        <v>49</v>
      </c>
      <c r="L53" s="253" t="str">
        <f>IF(D53=0,0,IF(D53&gt;K53,"F",LOOKUP(K53,{0,0.01,40,45,50,55,60,65,70,75,80},{"","F","D","C","C+","B-","B","B+","A-","A","A+"})))</f>
        <v>C</v>
      </c>
      <c r="M53" s="330">
        <f>LOOKUP(K53,{0,0.01,40,45,50,55,60,65,70,75,80},{0,"0",2,2.25,2.5,2.75,3,3.25,3.5,3.75,4})</f>
        <v>2.25</v>
      </c>
      <c r="N53" s="331"/>
      <c r="O53" s="332" t="str">
        <f t="shared" si="2"/>
        <v/>
      </c>
    </row>
    <row r="54" spans="1:15" ht="16.5" customHeight="1">
      <c r="A54" s="202">
        <f>'1st 1'!A54</f>
        <v>47</v>
      </c>
      <c r="B54" s="203" t="str">
        <f>'1st 1'!B54</f>
        <v>K</v>
      </c>
      <c r="C54" s="247">
        <v>23</v>
      </c>
      <c r="D54" s="247">
        <v>12</v>
      </c>
      <c r="E54" s="247">
        <v>18</v>
      </c>
      <c r="F54" s="247"/>
      <c r="G54" s="249">
        <f>IF(G4=3,(ABS(IF(D54&gt;60,0,D54)-IF(E54&gt;60,0,E54))),(ABS(IF(D54&gt;30,0,D54)-IF(E54&gt;30,0,E54))))</f>
        <v>6</v>
      </c>
      <c r="H54" s="200" t="str">
        <f>IF(G4=3,(IF(G54&gt;12,"Y","")),(IF(G54&gt;6,"Y","")))</f>
        <v/>
      </c>
      <c r="I54" s="42">
        <f t="shared" si="0"/>
        <v>15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30</v>
      </c>
      <c r="K54" s="252">
        <f t="shared" si="1"/>
        <v>53</v>
      </c>
      <c r="L54" s="253" t="str">
        <f>IF(D54=0,0,IF(D54&gt;K54,"F",LOOKUP(K54,{0,0.01,40,45,50,55,60,65,70,75,80},{"","F","D","C","C+","B-","B","B+","A-","A","A+"})))</f>
        <v>C+</v>
      </c>
      <c r="M54" s="330">
        <f>LOOKUP(K54,{0,0.01,40,45,50,55,60,65,70,75,80},{0,"0",2,2.25,2.5,2.75,3,3.25,3.5,3.75,4})</f>
        <v>2.5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247">
        <v>29</v>
      </c>
      <c r="D55" s="247">
        <v>15.5</v>
      </c>
      <c r="E55" s="247">
        <v>19</v>
      </c>
      <c r="F55" s="247"/>
      <c r="G55" s="249">
        <f>IF(G4=3,(ABS(IF(D55&gt;60,0,D55)-IF(E55&gt;60,0,E55))),(ABS(IF(D55&gt;30,0,D55)-IF(E55&gt;30,0,E55))))</f>
        <v>3.5</v>
      </c>
      <c r="H55" s="200" t="str">
        <f>IF(G4=3,(IF(G55&gt;12,"Y","")),(IF(G55&gt;6,"Y","")))</f>
        <v/>
      </c>
      <c r="I55" s="42">
        <f t="shared" si="0"/>
        <v>17.25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34.5</v>
      </c>
      <c r="K55" s="252">
        <f t="shared" si="1"/>
        <v>64</v>
      </c>
      <c r="L55" s="253" t="str">
        <f>IF(D55=0,0,IF(D55&gt;K55,"F",LOOKUP(K55,{0,0.01,40,45,50,55,60,65,70,75,80},{"","F","D","C","C+","B-","B","B+","A-","A","A+"})))</f>
        <v>B</v>
      </c>
      <c r="M55" s="330">
        <f>LOOKUP(K55,{0,0.01,40,45,50,55,60,65,70,75,80},{0,"0",2,2.25,2.5,2.75,3,3.25,3.5,3.75,4})</f>
        <v>3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247">
        <v>23</v>
      </c>
      <c r="D56" s="247">
        <v>16</v>
      </c>
      <c r="E56" s="247">
        <v>20</v>
      </c>
      <c r="F56" s="247"/>
      <c r="G56" s="249">
        <f>IF(G4=3,(ABS(IF(D56&gt;60,0,D56)-IF(E56&gt;60,0,E56))),(ABS(IF(D56&gt;30,0,D56)-IF(E56&gt;30,0,E56))))</f>
        <v>4</v>
      </c>
      <c r="H56" s="200" t="str">
        <f>IF(G4=3,(IF(G56&gt;12,"Y","")),(IF(G56&gt;6,"Y","")))</f>
        <v/>
      </c>
      <c r="I56" s="42">
        <f t="shared" si="0"/>
        <v>18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36</v>
      </c>
      <c r="K56" s="252">
        <f t="shared" si="1"/>
        <v>59</v>
      </c>
      <c r="L56" s="253" t="str">
        <f>IF(D56=0,0,IF(D56&gt;K56,"F",LOOKUP(K56,{0,0.01,40,45,50,55,60,65,70,75,80},{"","F","D","C","C+","B-","B","B+","A-","A","A+"})))</f>
        <v>B-</v>
      </c>
      <c r="M56" s="330">
        <f>LOOKUP(K56,{0,0.01,40,45,50,55,60,65,70,75,80},{0,"0",2,2.25,2.5,2.75,3,3.25,3.5,3.75,4})</f>
        <v>2.75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247">
        <v>24</v>
      </c>
      <c r="D57" s="247">
        <v>12.5</v>
      </c>
      <c r="E57" s="247">
        <v>21</v>
      </c>
      <c r="F57" s="247">
        <v>14</v>
      </c>
      <c r="G57" s="249">
        <f>IF(G4=3,(ABS(IF(D57&gt;60,0,D57)-IF(E57&gt;60,0,E57))),(ABS(IF(D57&gt;30,0,D57)-IF(E57&gt;30,0,E57))))</f>
        <v>8.5</v>
      </c>
      <c r="H57" s="200" t="str">
        <f>IF(G4=3,(IF(G57&gt;12,"Y","")),(IF(G57&gt;6,"Y","")))</f>
        <v>Y</v>
      </c>
      <c r="I57" s="42">
        <f t="shared" si="0"/>
        <v>16.75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26.5</v>
      </c>
      <c r="K57" s="252">
        <f t="shared" si="1"/>
        <v>51</v>
      </c>
      <c r="L57" s="253" t="str">
        <f>IF(D57=0,0,IF(D57&gt;K57,"F",LOOKUP(K57,{0,0.01,40,45,50,55,60,65,70,75,80},{"","F","D","C","C+","B-","B","B+","A-","A","A+"})))</f>
        <v>C+</v>
      </c>
      <c r="M57" s="330">
        <f>LOOKUP(K57,{0,0.01,40,45,50,55,60,65,70,75,80},{0,"0",2,2.25,2.5,2.75,3,3.25,3.5,3.75,4})</f>
        <v>2.5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20</v>
      </c>
      <c r="D58" s="199">
        <v>21</v>
      </c>
      <c r="E58" s="199">
        <v>17.5</v>
      </c>
      <c r="F58" s="199"/>
      <c r="G58" s="249">
        <f>IF(G4=3,(ABS(IF(D58&gt;60,0,D58)-IF(E58&gt;60,0,E58))),(ABS(IF(D58&gt;30,0,D58)-IF(E58&gt;30,0,E58))))</f>
        <v>3.5</v>
      </c>
      <c r="H58" s="200" t="str">
        <f>IF(G4=3,(IF(G58&gt;12,"Y","")),(IF(G58&gt;6,"Y","")))</f>
        <v/>
      </c>
      <c r="I58" s="42">
        <f t="shared" si="0"/>
        <v>19.25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38.5</v>
      </c>
      <c r="K58" s="252">
        <f t="shared" si="1"/>
        <v>59</v>
      </c>
      <c r="L58" s="253" t="str">
        <f>IF(D58=0,0,IF(D58&gt;K58,"F",LOOKUP(K58,{0,0.01,40,45,50,55,60,65,70,75,80},{"","F","D","C","C+","B-","B","B+","A-","A","A+"})))</f>
        <v>B-</v>
      </c>
      <c r="M58" s="330">
        <f>LOOKUP(K58,{0,0.01,40,45,50,55,60,65,70,75,80},{0,"0",2,2.25,2.5,2.75,3,3.25,3.5,3.75,4})</f>
        <v>2.75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31</v>
      </c>
      <c r="D59" s="199">
        <v>19.5</v>
      </c>
      <c r="E59" s="199">
        <v>18</v>
      </c>
      <c r="F59" s="199"/>
      <c r="G59" s="249">
        <f>IF(G4=3,(ABS(IF(D59&gt;60,0,D59)-IF(E59&gt;60,0,E59))),(ABS(IF(D59&gt;30,0,D59)-IF(E59&gt;30,0,E59))))</f>
        <v>1.5</v>
      </c>
      <c r="H59" s="200" t="str">
        <f>IF(G4=3,(IF(G59&gt;12,"Y","")),(IF(G59&gt;6,"Y","")))</f>
        <v/>
      </c>
      <c r="I59" s="42">
        <f t="shared" si="0"/>
        <v>18.75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37.5</v>
      </c>
      <c r="K59" s="252">
        <f t="shared" si="1"/>
        <v>69</v>
      </c>
      <c r="L59" s="253" t="str">
        <f>IF(D59=0,0,IF(D59&gt;K59,"F",LOOKUP(K59,{0,0.01,40,45,50,55,60,65,70,75,80},{"","F","D","C","C+","B-","B","B+","A-","A","A+"})))</f>
        <v>B+</v>
      </c>
      <c r="M59" s="330">
        <f>LOOKUP(K59,{0,0.01,40,45,50,55,60,65,70,75,80},{0,"0",2,2.25,2.5,2.75,3,3.25,3.5,3.75,4})</f>
        <v>3.25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3:A4"/>
    <mergeCell ref="E4:F4"/>
    <mergeCell ref="G4:J4"/>
    <mergeCell ref="C6:M6"/>
    <mergeCell ref="C4:D4"/>
    <mergeCell ref="N3:N7"/>
    <mergeCell ref="O3:O7"/>
    <mergeCell ref="A2:O2"/>
    <mergeCell ref="B3:M3"/>
  </mergeCells>
  <conditionalFormatting sqref="G8:G77">
    <cfRule type="expression" dxfId="482" priority="1">
      <formula>$H$7="Y"</formula>
    </cfRule>
    <cfRule type="expression" dxfId="481" priority="2">
      <formula>$H$7="Y"</formula>
    </cfRule>
    <cfRule type="expression" dxfId="480" priority="3">
      <formula>$H$7="Y"</formula>
    </cfRule>
  </conditionalFormatting>
  <pageMargins left="0.31496062992126" right="0.196850393700787" top="0.39370078740157499" bottom="0.78740157480314998" header="0.31496062992126" footer="0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                 Checked by the Controler of Exam: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zoomScale="85" zoomScalePageLayoutView="85" workbookViewId="0">
      <selection activeCell="F59" sqref="F59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0.28515625" style="16" customWidth="1"/>
    <col min="17" max="18" width="10.28515625" customWidth="1"/>
    <col min="19" max="27" width="10.28515625" style="16" customWidth="1"/>
    <col min="28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103</v>
      </c>
      <c r="D4" s="555"/>
      <c r="E4" s="554" t="s">
        <v>58</v>
      </c>
      <c r="F4" s="554"/>
      <c r="G4" s="555">
        <v>3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0.25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18" customHeight="1">
      <c r="A6" s="258" t="str">
        <f>'1st 1'!A6</f>
        <v>00-00</v>
      </c>
      <c r="B6" s="250" t="s">
        <v>57</v>
      </c>
      <c r="C6" s="556" t="s">
        <v>219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Int:[60]</v>
      </c>
      <c r="E7" s="34" t="str">
        <f>IF(G4=3,"Exam: Ext:[60]",IF(G4=1.5,"Exam: Ext:[30]",0))</f>
        <v>Exam: Ext:[60]</v>
      </c>
      <c r="F7" s="34" t="str">
        <f>IF(G4=3,"Exam: 3rd:[60]",IF(G4=1.5,"Exam: 3rd:[30]",0))</f>
        <v>Exam: 3rd:[60]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247">
        <v>28</v>
      </c>
      <c r="D8" s="247">
        <v>41</v>
      </c>
      <c r="E8" s="247">
        <v>39</v>
      </c>
      <c r="F8" s="199"/>
      <c r="G8" s="249">
        <f>IF(G4=3,(ABS(IF(D8&gt;60,0,D8)-IF(E8&gt;60,0,E8))),(ABS(IF(D8&gt;30,0,D8)-IF(E8&gt;30,0,E8))))</f>
        <v>2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40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40</v>
      </c>
      <c r="K8" s="252">
        <f>ROUNDUP(IF(C8&gt;40,0,IF(D8&gt;60,0,IF(E8&gt;60,0,(C8+J8)))),0)</f>
        <v>68</v>
      </c>
      <c r="L8" s="253" t="str">
        <f>IF(D8=0,0,IF(D8&gt;K8,"F",LOOKUP(K8,{0,0.01,40,45,50,55,60,65,70,75,80},{"","F","D","C","C+","B-","B","B+","A-","A","A+"})))</f>
        <v>B+</v>
      </c>
      <c r="M8" s="330">
        <f>LOOKUP(K8,{0,0.01,40,45,50,55,60,65,70,75,80},{0,"0",2,2.25,2.5,2.75,3,3.25,3.5,3.75,4})</f>
        <v>3.25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247">
        <v>30</v>
      </c>
      <c r="D9" s="247">
        <v>47</v>
      </c>
      <c r="E9" s="247">
        <v>43</v>
      </c>
      <c r="F9" s="199"/>
      <c r="G9" s="249">
        <f>IF(G4=3,(ABS(IF(D9&gt;60,0,D9)-IF(E9&gt;60,0,E9))),(ABS(IF(D9&gt;30,0,D9)-IF(E9&gt;30,0,E9))))</f>
        <v>4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45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45</v>
      </c>
      <c r="K9" s="252">
        <f t="shared" ref="K9:K72" si="1">ROUNDUP(IF(C9&gt;40,0,IF(D9&gt;60,0,IF(E9&gt;60,0,(C9+J9)))),0)</f>
        <v>75</v>
      </c>
      <c r="L9" s="253" t="str">
        <f>IF(D9=0,0,IF(D9&gt;K9,"F",LOOKUP(K9,{0,0.01,40,45,50,55,60,65,70,75,80},{"","F","D","C","C+","B-","B","B+","A-","A","A+"})))</f>
        <v>A</v>
      </c>
      <c r="M9" s="330">
        <f>LOOKUP(K9,{0,0.01,40,45,50,55,60,65,70,75,80},{0,"0",2,2.25,2.5,2.75,3,3.25,3.5,3.75,4})</f>
        <v>3.75</v>
      </c>
      <c r="N9" s="331"/>
      <c r="O9" s="332" t="str">
        <f t="shared" ref="O9:O72" si="2">IF(N9=0,"",IF(N9=M9,"Same",IF(M9="0","Passed",IF(N9&gt;M9,"Imp:","Not Imp:"))))</f>
        <v/>
      </c>
    </row>
    <row r="10" spans="1:18" s="25" customFormat="1" ht="18">
      <c r="A10" s="202">
        <f>'1st 1'!A10</f>
        <v>3</v>
      </c>
      <c r="B10" s="203" t="str">
        <f>'1st 1'!B10</f>
        <v>M</v>
      </c>
      <c r="C10" s="247">
        <v>26</v>
      </c>
      <c r="D10" s="247">
        <v>32</v>
      </c>
      <c r="E10" s="247">
        <v>42</v>
      </c>
      <c r="F10" s="199"/>
      <c r="G10" s="249">
        <f>IF(G4=3,(ABS(IF(D10&gt;60,0,D10)-IF(E10&gt;60,0,E10))),(ABS(IF(D10&gt;30,0,D10)-IF(E10&gt;30,0,E10))))</f>
        <v>10</v>
      </c>
      <c r="H10" s="200" t="str">
        <f>IF(G4=3,(IF(G10&gt;12,"Y","")),(IF(G10&gt;6,"Y","")))</f>
        <v/>
      </c>
      <c r="I10" s="42">
        <f t="shared" si="0"/>
        <v>37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37</v>
      </c>
      <c r="K10" s="252">
        <f t="shared" si="1"/>
        <v>63</v>
      </c>
      <c r="L10" s="253" t="str">
        <f>IF(D10=0,0,IF(D10&gt;K10,"F",LOOKUP(K10,{0,0.01,40,45,50,55,60,65,70,75,80},{"","F","D","C","C+","B-","B","B+","A-","A","A+"})))</f>
        <v>B</v>
      </c>
      <c r="M10" s="330">
        <f>LOOKUP(K10,{0,0.01,40,45,50,55,60,65,70,75,80},{0,"0",2,2.25,2.5,2.75,3,3.25,3.5,3.75,4})</f>
        <v>3</v>
      </c>
      <c r="N10" s="331"/>
      <c r="O10" s="332" t="str">
        <f t="shared" si="2"/>
        <v/>
      </c>
      <c r="Q10"/>
      <c r="R10"/>
    </row>
    <row r="11" spans="1:18" ht="18">
      <c r="A11" s="202">
        <f>'1st 1'!A11</f>
        <v>4</v>
      </c>
      <c r="B11" s="203" t="str">
        <f>'1st 1'!B11</f>
        <v>D</v>
      </c>
      <c r="C11" s="247">
        <v>26.5</v>
      </c>
      <c r="D11" s="247">
        <v>44</v>
      </c>
      <c r="E11" s="247">
        <v>46</v>
      </c>
      <c r="F11" s="199"/>
      <c r="G11" s="249">
        <f>IF(G4=3,(ABS(IF(D11&gt;60,0,D11)-IF(E11&gt;60,0,E11))),(ABS(IF(D11&gt;30,0,D11)-IF(E11&gt;30,0,E11))))</f>
        <v>2</v>
      </c>
      <c r="H11" s="200" t="str">
        <f>IF(G4=3,(IF(G11&gt;12,"Y","")),(IF(G11&gt;6,"Y","")))</f>
        <v/>
      </c>
      <c r="I11" s="42">
        <f t="shared" si="0"/>
        <v>45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45</v>
      </c>
      <c r="K11" s="252">
        <f t="shared" si="1"/>
        <v>72</v>
      </c>
      <c r="L11" s="253" t="str">
        <f>IF(D11=0,0,IF(D11&gt;K11,"F",LOOKUP(K11,{0,0.01,40,45,50,55,60,65,70,75,80},{"","F","D","C","C+","B-","B","B+","A-","A","A+"})))</f>
        <v>A-</v>
      </c>
      <c r="M11" s="330">
        <f>LOOKUP(K11,{0,0.01,40,45,50,55,60,65,70,75,80},{0,"0",2,2.25,2.5,2.75,3,3.25,3.5,3.75,4})</f>
        <v>3.5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247">
        <v>27</v>
      </c>
      <c r="D12" s="247">
        <v>39</v>
      </c>
      <c r="E12" s="247">
        <v>34</v>
      </c>
      <c r="F12" s="199"/>
      <c r="G12" s="249">
        <f>IF(G4=3,(ABS(IF(D12&gt;60,0,D12)-IF(E12&gt;60,0,E12))),(ABS(IF(D12&gt;30,0,D12)-IF(E12&gt;30,0,E12))))</f>
        <v>5</v>
      </c>
      <c r="H12" s="200" t="str">
        <f>IF(G4=3,(IF(G12&gt;12,"Y","")),(IF(G12&gt;6,"Y","")))</f>
        <v/>
      </c>
      <c r="I12" s="42">
        <f t="shared" si="0"/>
        <v>36.5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36.5</v>
      </c>
      <c r="K12" s="252">
        <f t="shared" si="1"/>
        <v>64</v>
      </c>
      <c r="L12" s="253" t="str">
        <f>IF(D12=0,0,IF(D12&gt;K12,"F",LOOKUP(K12,{0,0.01,40,45,50,55,60,65,70,75,80},{"","F","D","C","C+","B-","B","B+","A-","A","A+"})))</f>
        <v>B</v>
      </c>
      <c r="M12" s="330">
        <f>LOOKUP(K12,{0,0.01,40,45,50,55,60,65,70,75,80},{0,"0",2,2.25,2.5,2.75,3,3.25,3.5,3.75,4})</f>
        <v>3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247">
        <v>28.5</v>
      </c>
      <c r="D13" s="247">
        <v>43</v>
      </c>
      <c r="E13" s="247">
        <v>40</v>
      </c>
      <c r="F13" s="199"/>
      <c r="G13" s="249">
        <f>IF(G4=3,(ABS(IF(D13&gt;60,0,D13)-IF(E13&gt;60,0,E13))),(ABS(IF(D13&gt;30,0,D13)-IF(E13&gt;30,0,E13))))</f>
        <v>3</v>
      </c>
      <c r="H13" s="200" t="str">
        <f>IF(G4=3,(IF(G13&gt;12,"Y","")),(IF(G13&gt;6,"Y","")))</f>
        <v/>
      </c>
      <c r="I13" s="42">
        <f t="shared" si="0"/>
        <v>41.5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41.5</v>
      </c>
      <c r="K13" s="252">
        <f t="shared" si="1"/>
        <v>70</v>
      </c>
      <c r="L13" s="253" t="str">
        <f>IF(D13=0,0,IF(D13&gt;K13,"F",LOOKUP(K13,{0,0.01,40,45,50,55,60,65,70,75,80},{"","F","D","C","C+","B-","B","B+","A-","A","A+"})))</f>
        <v>A-</v>
      </c>
      <c r="M13" s="330">
        <f>LOOKUP(K13,{0,0.01,40,45,50,55,60,65,70,75,80},{0,"0",2,2.25,2.5,2.75,3,3.25,3.5,3.75,4})</f>
        <v>3.5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247">
        <v>29</v>
      </c>
      <c r="D14" s="247">
        <v>42</v>
      </c>
      <c r="E14" s="247">
        <v>49</v>
      </c>
      <c r="F14" s="199"/>
      <c r="G14" s="249">
        <f>IF(G4=3,(ABS(IF(D14&gt;60,0,D14)-IF(E14&gt;60,0,E14))),(ABS(IF(D14&gt;30,0,D14)-IF(E14&gt;30,0,E14))))</f>
        <v>7</v>
      </c>
      <c r="H14" s="200" t="str">
        <f>IF(G4=3,(IF(G14&gt;12,"Y","")),(IF(G14&gt;6,"Y","")))</f>
        <v/>
      </c>
      <c r="I14" s="42">
        <f t="shared" si="0"/>
        <v>45.5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45.5</v>
      </c>
      <c r="K14" s="252">
        <f t="shared" si="1"/>
        <v>75</v>
      </c>
      <c r="L14" s="253" t="str">
        <f>IF(D14=0,0,IF(D14&gt;K14,"F",LOOKUP(K14,{0,0.01,40,45,50,55,60,65,70,75,80},{"","F","D","C","C+","B-","B","B+","A-","A","A+"})))</f>
        <v>A</v>
      </c>
      <c r="M14" s="330">
        <f>LOOKUP(K14,{0,0.01,40,45,50,55,60,65,70,75,80},{0,"0",2,2.25,2.5,2.75,3,3.25,3.5,3.75,4})</f>
        <v>3.75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247">
        <v>19</v>
      </c>
      <c r="D15" s="247">
        <v>47</v>
      </c>
      <c r="E15" s="247">
        <v>43</v>
      </c>
      <c r="F15" s="199"/>
      <c r="G15" s="249">
        <f>IF(G4=3,(ABS(IF(D15&gt;60,0,D15)-IF(E15&gt;60,0,E15))),(ABS(IF(D15&gt;30,0,D15)-IF(E15&gt;30,0,E15))))</f>
        <v>4</v>
      </c>
      <c r="H15" s="200" t="str">
        <f>IF(G4=3,(IF(G15&gt;12,"Y","")),(IF(G15&gt;6,"Y","")))</f>
        <v/>
      </c>
      <c r="I15" s="42">
        <f t="shared" si="0"/>
        <v>45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45</v>
      </c>
      <c r="K15" s="252">
        <f t="shared" si="1"/>
        <v>64</v>
      </c>
      <c r="L15" s="253" t="str">
        <f>IF(D15=0,0,IF(D15&gt;K15,"F",LOOKUP(K15,{0,0.01,40,45,50,55,60,65,70,75,80},{"","F","D","C","C+","B-","B","B+","A-","A","A+"})))</f>
        <v>B</v>
      </c>
      <c r="M15" s="330">
        <f>LOOKUP(K15,{0,0.01,40,45,50,55,60,65,70,75,80},{0,"0",2,2.25,2.5,2.75,3,3.25,3.5,3.75,4})</f>
        <v>3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247">
        <v>27.5</v>
      </c>
      <c r="D16" s="247">
        <v>46</v>
      </c>
      <c r="E16" s="247">
        <v>47</v>
      </c>
      <c r="F16" s="199"/>
      <c r="G16" s="249">
        <f>IF(G4=3,(ABS(IF(D16&gt;60,0,D16)-IF(E16&gt;60,0,E16))),(ABS(IF(D16&gt;30,0,D16)-IF(E16&gt;30,0,E16))))</f>
        <v>1</v>
      </c>
      <c r="H16" s="200" t="str">
        <f>IF(G4=3,(IF(G16&gt;12,"Y","")),(IF(G16&gt;6,"Y","")))</f>
        <v/>
      </c>
      <c r="I16" s="42">
        <f t="shared" si="0"/>
        <v>46.5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46.5</v>
      </c>
      <c r="K16" s="252">
        <f t="shared" si="1"/>
        <v>74</v>
      </c>
      <c r="L16" s="253" t="str">
        <f>IF(D16=0,0,IF(D16&gt;K16,"F",LOOKUP(K16,{0,0.01,40,45,50,55,60,65,70,75,80},{"","F","D","C","C+","B-","B","B+","A-","A","A+"})))</f>
        <v>A-</v>
      </c>
      <c r="M16" s="330">
        <f>LOOKUP(K16,{0,0.01,40,45,50,55,60,65,70,75,80},{0,"0",2,2.25,2.5,2.75,3,3.25,3.5,3.75,4})</f>
        <v>3.5</v>
      </c>
      <c r="N16" s="331"/>
      <c r="O16" s="332" t="str">
        <f t="shared" si="2"/>
        <v/>
      </c>
    </row>
    <row r="17" spans="1:18" ht="18">
      <c r="A17" s="202">
        <f>'1st 1'!A17</f>
        <v>10</v>
      </c>
      <c r="B17" s="203" t="str">
        <f>'1st 1'!B17</f>
        <v>M</v>
      </c>
      <c r="C17" s="247">
        <v>29.5</v>
      </c>
      <c r="D17" s="247">
        <v>40</v>
      </c>
      <c r="E17" s="247">
        <v>35</v>
      </c>
      <c r="F17" s="199"/>
      <c r="G17" s="249">
        <f>IF(G4=3,(ABS(IF(D17&gt;60,0,D17)-IF(E17&gt;60,0,E17))),(ABS(IF(D17&gt;30,0,D17)-IF(E17&gt;30,0,E17))))</f>
        <v>5</v>
      </c>
      <c r="H17" s="200" t="str">
        <f>IF(G4=3,(IF(G17&gt;12,"Y","")),(IF(G17&gt;6,"Y","")))</f>
        <v/>
      </c>
      <c r="I17" s="42">
        <f t="shared" si="0"/>
        <v>37.5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37.5</v>
      </c>
      <c r="K17" s="252">
        <f t="shared" si="1"/>
        <v>67</v>
      </c>
      <c r="L17" s="253" t="str">
        <f>IF(D17=0,0,IF(D17&gt;K17,"F",LOOKUP(K17,{0,0.01,40,45,50,55,60,65,70,75,80},{"","F","D","C","C+","B-","B","B+","A-","A","A+"})))</f>
        <v>B+</v>
      </c>
      <c r="M17" s="330">
        <f>LOOKUP(K17,{0,0.01,40,45,50,55,60,65,70,75,80},{0,"0",2,2.25,2.5,2.75,3,3.25,3.5,3.75,4})</f>
        <v>3.25</v>
      </c>
      <c r="N17" s="331"/>
      <c r="O17" s="332" t="str">
        <f t="shared" si="2"/>
        <v/>
      </c>
    </row>
    <row r="18" spans="1:18" ht="18">
      <c r="A18" s="202">
        <f>'1st 1'!A18</f>
        <v>11</v>
      </c>
      <c r="B18" s="203" t="str">
        <f>'1st 1'!B18</f>
        <v>S</v>
      </c>
      <c r="C18" s="247">
        <v>30.5</v>
      </c>
      <c r="D18" s="247">
        <v>47</v>
      </c>
      <c r="E18" s="247">
        <v>46</v>
      </c>
      <c r="F18" s="199"/>
      <c r="G18" s="249">
        <f>IF(G4=3,(ABS(IF(D18&gt;60,0,D18)-IF(E18&gt;60,0,E18))),(ABS(IF(D18&gt;30,0,D18)-IF(E18&gt;30,0,E18))))</f>
        <v>1</v>
      </c>
      <c r="H18" s="200" t="str">
        <f>IF(G4=3,(IF(G18&gt;12,"Y","")),(IF(G18&gt;6,"Y","")))</f>
        <v/>
      </c>
      <c r="I18" s="42">
        <f t="shared" si="0"/>
        <v>46.5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46.5</v>
      </c>
      <c r="K18" s="252">
        <f t="shared" si="1"/>
        <v>77</v>
      </c>
      <c r="L18" s="253" t="str">
        <f>IF(D18=0,0,IF(D18&gt;K18,"F",LOOKUP(K18,{0,0.01,40,45,50,55,60,65,70,75,80},{"","F","D","C","C+","B-","B","B+","A-","A","A+"})))</f>
        <v>A</v>
      </c>
      <c r="M18" s="330">
        <f>LOOKUP(K18,{0,0.01,40,45,50,55,60,65,70,75,80},{0,"0",2,2.25,2.5,2.75,3,3.25,3.5,3.75,4})</f>
        <v>3.75</v>
      </c>
      <c r="N18" s="331"/>
      <c r="O18" s="332" t="str">
        <f t="shared" si="2"/>
        <v/>
      </c>
    </row>
    <row r="19" spans="1:18" ht="18">
      <c r="A19" s="202">
        <f>'1st 1'!A19</f>
        <v>12</v>
      </c>
      <c r="B19" s="203" t="str">
        <f>'1st 1'!B19</f>
        <v>Z</v>
      </c>
      <c r="C19" s="247">
        <v>29</v>
      </c>
      <c r="D19" s="247">
        <v>42</v>
      </c>
      <c r="E19" s="247">
        <v>41</v>
      </c>
      <c r="F19" s="199"/>
      <c r="G19" s="249">
        <f>IF(G4=3,(ABS(IF(D19&gt;60,0,D19)-IF(E19&gt;60,0,E19))),(ABS(IF(D19&gt;30,0,D19)-IF(E19&gt;30,0,E19))))</f>
        <v>1</v>
      </c>
      <c r="H19" s="200" t="str">
        <f>IF(G4=3,(IF(G19&gt;12,"Y","")),(IF(G19&gt;6,"Y","")))</f>
        <v/>
      </c>
      <c r="I19" s="42">
        <f t="shared" si="0"/>
        <v>41.5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41.5</v>
      </c>
      <c r="K19" s="252">
        <f t="shared" si="1"/>
        <v>71</v>
      </c>
      <c r="L19" s="253" t="str">
        <f>IF(D19=0,0,IF(D19&gt;K19,"F",LOOKUP(K19,{0,0.01,40,45,50,55,60,65,70,75,80},{"","F","D","C","C+","B-","B","B+","A-","A","A+"})))</f>
        <v>A-</v>
      </c>
      <c r="M19" s="330">
        <f>LOOKUP(K19,{0,0.01,40,45,50,55,60,65,70,75,80},{0,"0",2,2.25,2.5,2.75,3,3.25,3.5,3.75,4})</f>
        <v>3.5</v>
      </c>
      <c r="N19" s="331"/>
      <c r="O19" s="332" t="str">
        <f t="shared" si="2"/>
        <v/>
      </c>
      <c r="P19" s="25"/>
    </row>
    <row r="20" spans="1:18" ht="18">
      <c r="A20" s="202">
        <f>'1st 1'!A20</f>
        <v>13</v>
      </c>
      <c r="B20" s="203" t="str">
        <f>'1st 1'!B20</f>
        <v>M</v>
      </c>
      <c r="C20" s="247">
        <v>25.5</v>
      </c>
      <c r="D20" s="247">
        <v>40</v>
      </c>
      <c r="E20" s="247">
        <v>45</v>
      </c>
      <c r="F20" s="199"/>
      <c r="G20" s="249">
        <f>IF(G4=3,(ABS(IF(D20&gt;60,0,D20)-IF(E20&gt;60,0,E20))),(ABS(IF(D20&gt;30,0,D20)-IF(E20&gt;30,0,E20))))</f>
        <v>5</v>
      </c>
      <c r="H20" s="200" t="str">
        <f>IF(G4=3,(IF(G20&gt;12,"Y","")),(IF(G20&gt;6,"Y","")))</f>
        <v/>
      </c>
      <c r="I20" s="42">
        <f t="shared" si="0"/>
        <v>42.5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42.5</v>
      </c>
      <c r="K20" s="252">
        <f t="shared" si="1"/>
        <v>68</v>
      </c>
      <c r="L20" s="253" t="str">
        <f>IF(D20=0,0,IF(D20&gt;K20,"F",LOOKUP(K20,{0,0.01,40,45,50,55,60,65,70,75,80},{"","F","D","C","C+","B-","B","B+","A-","A","A+"})))</f>
        <v>B+</v>
      </c>
      <c r="M20" s="330">
        <f>LOOKUP(K20,{0,0.01,40,45,50,55,60,65,70,75,80},{0,"0",2,2.25,2.5,2.75,3,3.25,3.5,3.75,4})</f>
        <v>3.25</v>
      </c>
      <c r="N20" s="331"/>
      <c r="O20" s="332" t="str">
        <f t="shared" si="2"/>
        <v/>
      </c>
    </row>
    <row r="21" spans="1:18" ht="18">
      <c r="A21" s="202">
        <f>'1st 1'!A21</f>
        <v>14</v>
      </c>
      <c r="B21" s="203" t="str">
        <f>'1st 1'!B21</f>
        <v>K</v>
      </c>
      <c r="C21" s="247">
        <v>28.5</v>
      </c>
      <c r="D21" s="247">
        <v>42</v>
      </c>
      <c r="E21" s="247">
        <v>47</v>
      </c>
      <c r="F21" s="199"/>
      <c r="G21" s="249">
        <f>IF(G4=3,(ABS(IF(D21&gt;60,0,D21)-IF(E21&gt;60,0,E21))),(ABS(IF(D21&gt;30,0,D21)-IF(E21&gt;30,0,E21))))</f>
        <v>5</v>
      </c>
      <c r="H21" s="200" t="str">
        <f>IF(G4=3,(IF(G21&gt;12,"Y","")),(IF(G21&gt;6,"Y","")))</f>
        <v/>
      </c>
      <c r="I21" s="42">
        <f t="shared" si="0"/>
        <v>44.5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44.5</v>
      </c>
      <c r="K21" s="252">
        <f t="shared" si="1"/>
        <v>73</v>
      </c>
      <c r="L21" s="253" t="str">
        <f>IF(D21=0,0,IF(D21&gt;K21,"F",LOOKUP(K21,{0,0.01,40,45,50,55,60,65,70,75,80},{"","F","D","C","C+","B-","B","B+","A-","A","A+"})))</f>
        <v>A-</v>
      </c>
      <c r="M21" s="330">
        <f>LOOKUP(K21,{0,0.01,40,45,50,55,60,65,70,75,80},{0,"0",2,2.25,2.5,2.75,3,3.25,3.5,3.75,4})</f>
        <v>3.5</v>
      </c>
      <c r="N21" s="331"/>
      <c r="O21" s="332" t="str">
        <f t="shared" si="2"/>
        <v/>
      </c>
    </row>
    <row r="22" spans="1:18" ht="18">
      <c r="A22" s="202">
        <f>'1st 1'!A22</f>
        <v>15</v>
      </c>
      <c r="B22" s="203" t="str">
        <f>'1st 1'!B22</f>
        <v>P</v>
      </c>
      <c r="C22" s="247">
        <v>28</v>
      </c>
      <c r="D22" s="247">
        <v>41</v>
      </c>
      <c r="E22" s="247">
        <v>48</v>
      </c>
      <c r="F22" s="199"/>
      <c r="G22" s="249">
        <f>IF(G4=3,(ABS(IF(D22&gt;60,0,D22)-IF(E22&gt;60,0,E22))),(ABS(IF(D22&gt;30,0,D22)-IF(E22&gt;30,0,E22))))</f>
        <v>7</v>
      </c>
      <c r="H22" s="200" t="str">
        <f>IF(G4=3,(IF(G22&gt;12,"Y","")),(IF(G22&gt;6,"Y","")))</f>
        <v/>
      </c>
      <c r="I22" s="42">
        <f t="shared" si="0"/>
        <v>44.5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44.5</v>
      </c>
      <c r="K22" s="252">
        <f t="shared" si="1"/>
        <v>73</v>
      </c>
      <c r="L22" s="253" t="str">
        <f>IF(D22=0,0,IF(D22&gt;K22,"F",LOOKUP(K22,{0,0.01,40,45,50,55,60,65,70,75,80},{"","F","D","C","C+","B-","B","B+","A-","A","A+"})))</f>
        <v>A-</v>
      </c>
      <c r="M22" s="330">
        <f>LOOKUP(K22,{0,0.01,40,45,50,55,60,65,70,75,80},{0,"0",2,2.25,2.5,2.75,3,3.25,3.5,3.75,4})</f>
        <v>3.5</v>
      </c>
      <c r="N22" s="331"/>
      <c r="O22" s="332" t="str">
        <f t="shared" si="2"/>
        <v/>
      </c>
    </row>
    <row r="23" spans="1:18" ht="18">
      <c r="A23" s="202">
        <f>'1st 1'!A23</f>
        <v>16</v>
      </c>
      <c r="B23" s="203" t="str">
        <f>'1st 1'!B23</f>
        <v>F</v>
      </c>
      <c r="C23" s="247">
        <v>31</v>
      </c>
      <c r="D23" s="247">
        <v>40</v>
      </c>
      <c r="E23" s="247">
        <v>42</v>
      </c>
      <c r="F23" s="199"/>
      <c r="G23" s="249">
        <f>IF(G4=3,(ABS(IF(D23&gt;60,0,D23)-IF(E23&gt;60,0,E23))),(ABS(IF(D23&gt;30,0,D23)-IF(E23&gt;30,0,E23))))</f>
        <v>2</v>
      </c>
      <c r="H23" s="200" t="str">
        <f>IF(G4=3,(IF(G23&gt;12,"Y","")),(IF(G23&gt;6,"Y","")))</f>
        <v/>
      </c>
      <c r="I23" s="42">
        <f t="shared" si="0"/>
        <v>41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41</v>
      </c>
      <c r="K23" s="252">
        <f t="shared" si="1"/>
        <v>72</v>
      </c>
      <c r="L23" s="253" t="str">
        <f>IF(D23=0,0,IF(D23&gt;K23,"F",LOOKUP(K23,{0,0.01,40,45,50,55,60,65,70,75,80},{"","F","D","C","C+","B-","B","B+","A-","A","A+"})))</f>
        <v>A-</v>
      </c>
      <c r="M23" s="330">
        <f>LOOKUP(K23,{0,0.01,40,45,50,55,60,65,70,75,80},{0,"0",2,2.25,2.5,2.75,3,3.25,3.5,3.75,4})</f>
        <v>3.5</v>
      </c>
      <c r="N23" s="331"/>
      <c r="O23" s="332" t="str">
        <f t="shared" si="2"/>
        <v/>
      </c>
      <c r="P23" s="25"/>
    </row>
    <row r="24" spans="1:18" s="25" customFormat="1" ht="18">
      <c r="A24" s="202">
        <f>'1st 1'!A24</f>
        <v>17</v>
      </c>
      <c r="B24" s="203" t="str">
        <f>'1st 1'!B24</f>
        <v>K</v>
      </c>
      <c r="C24" s="247">
        <v>30.5</v>
      </c>
      <c r="D24" s="247">
        <v>40</v>
      </c>
      <c r="E24" s="247">
        <v>45</v>
      </c>
      <c r="F24" s="199"/>
      <c r="G24" s="249">
        <f>IF(G4=3,(ABS(IF(D24&gt;60,0,D24)-IF(E24&gt;60,0,E24))),(ABS(IF(D24&gt;30,0,D24)-IF(E24&gt;30,0,E24))))</f>
        <v>5</v>
      </c>
      <c r="H24" s="200" t="str">
        <f>IF(G4=3,(IF(G24&gt;12,"Y","")),(IF(G24&gt;6,"Y","")))</f>
        <v/>
      </c>
      <c r="I24" s="42">
        <f t="shared" si="0"/>
        <v>42.5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42.5</v>
      </c>
      <c r="K24" s="252">
        <f t="shared" si="1"/>
        <v>73</v>
      </c>
      <c r="L24" s="253" t="str">
        <f>IF(D24=0,0,IF(D24&gt;K24,"F",LOOKUP(K24,{0,0.01,40,45,50,55,60,65,70,75,80},{"","F","D","C","C+","B-","B","B+","A-","A","A+"})))</f>
        <v>A-</v>
      </c>
      <c r="M24" s="330">
        <f>LOOKUP(K24,{0,0.01,40,45,50,55,60,65,70,75,80},{0,"0",2,2.25,2.5,2.75,3,3.25,3.5,3.75,4})</f>
        <v>3.5</v>
      </c>
      <c r="N24" s="331"/>
      <c r="O24" s="332" t="str">
        <f t="shared" si="2"/>
        <v/>
      </c>
      <c r="Q24"/>
      <c r="R24"/>
    </row>
    <row r="25" spans="1:18" ht="18">
      <c r="A25" s="202">
        <f>'1st 1'!A25</f>
        <v>18</v>
      </c>
      <c r="B25" s="203" t="str">
        <f>'1st 1'!B25</f>
        <v>N</v>
      </c>
      <c r="C25" s="247">
        <v>22</v>
      </c>
      <c r="D25" s="247">
        <v>36</v>
      </c>
      <c r="E25" s="247">
        <v>41</v>
      </c>
      <c r="F25" s="199"/>
      <c r="G25" s="249">
        <f>IF(G4=3,(ABS(IF(D25&gt;60,0,D25)-IF(E25&gt;60,0,E25))),(ABS(IF(D25&gt;30,0,D25)-IF(E25&gt;30,0,E25))))</f>
        <v>5</v>
      </c>
      <c r="H25" s="200" t="str">
        <f>IF(G4=3,(IF(G25&gt;12,"Y","")),(IF(G25&gt;6,"Y","")))</f>
        <v/>
      </c>
      <c r="I25" s="42">
        <f t="shared" si="0"/>
        <v>38.5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38.5</v>
      </c>
      <c r="K25" s="252">
        <f t="shared" si="1"/>
        <v>61</v>
      </c>
      <c r="L25" s="253" t="str">
        <f>IF(D25=0,0,IF(D25&gt;K25,"F",LOOKUP(K25,{0,0.01,40,45,50,55,60,65,70,75,80},{"","F","D","C","C+","B-","B","B+","A-","A","A+"})))</f>
        <v>B</v>
      </c>
      <c r="M25" s="330">
        <f>LOOKUP(K25,{0,0.01,40,45,50,55,60,65,70,75,80},{0,"0",2,2.25,2.5,2.75,3,3.25,3.5,3.75,4})</f>
        <v>3</v>
      </c>
      <c r="N25" s="331"/>
      <c r="O25" s="332" t="str">
        <f t="shared" si="2"/>
        <v/>
      </c>
    </row>
    <row r="26" spans="1:18" ht="18">
      <c r="A26" s="202">
        <f>'1st 1'!A26</f>
        <v>19</v>
      </c>
      <c r="B26" s="203" t="str">
        <f>'1st 1'!B26</f>
        <v>J</v>
      </c>
      <c r="C26" s="247">
        <v>23</v>
      </c>
      <c r="D26" s="247">
        <v>42</v>
      </c>
      <c r="E26" s="247">
        <v>36</v>
      </c>
      <c r="F26" s="199"/>
      <c r="G26" s="249">
        <f>IF(G4=3,(ABS(IF(D26&gt;60,0,D26)-IF(E26&gt;60,0,E26))),(ABS(IF(D26&gt;30,0,D26)-IF(E26&gt;30,0,E26))))</f>
        <v>6</v>
      </c>
      <c r="H26" s="200" t="str">
        <f>IF(G4=3,(IF(G26&gt;12,"Y","")),(IF(G26&gt;6,"Y","")))</f>
        <v/>
      </c>
      <c r="I26" s="42">
        <f t="shared" si="0"/>
        <v>39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39</v>
      </c>
      <c r="K26" s="252">
        <f t="shared" si="1"/>
        <v>62</v>
      </c>
      <c r="L26" s="253" t="str">
        <f>IF(D26=0,0,IF(D26&gt;K26,"F",LOOKUP(K26,{0,0.01,40,45,50,55,60,65,70,75,80},{"","F","D","C","C+","B-","B","B+","A-","A","A+"})))</f>
        <v>B</v>
      </c>
      <c r="M26" s="330">
        <f>LOOKUP(K26,{0,0.01,40,45,50,55,60,65,70,75,80},{0,"0",2,2.25,2.5,2.75,3,3.25,3.5,3.75,4})</f>
        <v>3</v>
      </c>
      <c r="N26" s="331"/>
      <c r="O26" s="332" t="str">
        <f t="shared" si="2"/>
        <v/>
      </c>
    </row>
    <row r="27" spans="1:18" ht="18">
      <c r="A27" s="202">
        <f>'1st 1'!A27</f>
        <v>20</v>
      </c>
      <c r="B27" s="203" t="str">
        <f>'1st 1'!B27</f>
        <v>S</v>
      </c>
      <c r="C27" s="247">
        <v>32</v>
      </c>
      <c r="D27" s="247">
        <v>45</v>
      </c>
      <c r="E27" s="247">
        <v>45</v>
      </c>
      <c r="F27" s="199"/>
      <c r="G27" s="249">
        <f>IF(G4=3,(ABS(IF(D27&gt;60,0,D27)-IF(E27&gt;60,0,E27))),(ABS(IF(D27&gt;30,0,D27)-IF(E27&gt;30,0,E27))))</f>
        <v>0</v>
      </c>
      <c r="H27" s="200" t="str">
        <f>IF(G4=3,(IF(G27&gt;12,"Y","")),(IF(G27&gt;6,"Y","")))</f>
        <v/>
      </c>
      <c r="I27" s="42">
        <f t="shared" si="0"/>
        <v>45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45</v>
      </c>
      <c r="K27" s="252">
        <f t="shared" si="1"/>
        <v>77</v>
      </c>
      <c r="L27" s="253" t="str">
        <f>IF(D27=0,0,IF(D27&gt;K27,"F",LOOKUP(K27,{0,0.01,40,45,50,55,60,65,70,75,80},{"","F","D","C","C+","B-","B","B+","A-","A","A+"})))</f>
        <v>A</v>
      </c>
      <c r="M27" s="330">
        <f>LOOKUP(K27,{0,0.01,40,45,50,55,60,65,70,75,80},{0,"0",2,2.25,2.5,2.75,3,3.25,3.5,3.75,4})</f>
        <v>3.75</v>
      </c>
      <c r="N27" s="331"/>
      <c r="O27" s="332" t="str">
        <f t="shared" si="2"/>
        <v/>
      </c>
    </row>
    <row r="28" spans="1:18" ht="18">
      <c r="A28" s="202">
        <f>'1st 1'!A28</f>
        <v>21</v>
      </c>
      <c r="B28" s="203" t="str">
        <f>'1st 1'!B28</f>
        <v>S</v>
      </c>
      <c r="C28" s="247">
        <v>32</v>
      </c>
      <c r="D28" s="247">
        <v>46</v>
      </c>
      <c r="E28" s="247">
        <v>46</v>
      </c>
      <c r="F28" s="199"/>
      <c r="G28" s="249">
        <f>IF(G4=3,(ABS(IF(D28&gt;60,0,D28)-IF(E28&gt;60,0,E28))),(ABS(IF(D28&gt;30,0,D28)-IF(E28&gt;30,0,E28))))</f>
        <v>0</v>
      </c>
      <c r="H28" s="200" t="str">
        <f>IF(G4=3,(IF(G28&gt;12,"Y","")),(IF(G28&gt;6,"Y","")))</f>
        <v/>
      </c>
      <c r="I28" s="42">
        <f t="shared" si="0"/>
        <v>46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46</v>
      </c>
      <c r="K28" s="252">
        <f t="shared" si="1"/>
        <v>78</v>
      </c>
      <c r="L28" s="253" t="str">
        <f>IF(D28=0,0,IF(D28&gt;K28,"F",LOOKUP(K28,{0,0.01,40,45,50,55,60,65,70,75,80},{"","F","D","C","C+","B-","B","B+","A-","A","A+"})))</f>
        <v>A</v>
      </c>
      <c r="M28" s="330">
        <f>LOOKUP(K28,{0,0.01,40,45,50,55,60,65,70,75,80},{0,"0",2,2.25,2.5,2.75,3,3.25,3.5,3.75,4})</f>
        <v>3.75</v>
      </c>
      <c r="N28" s="331"/>
      <c r="O28" s="332" t="str">
        <f t="shared" si="2"/>
        <v/>
      </c>
    </row>
    <row r="29" spans="1:18" ht="18">
      <c r="A29" s="202">
        <f>'1st 1'!A29</f>
        <v>22</v>
      </c>
      <c r="B29" s="203" t="str">
        <f>'1st 1'!B29</f>
        <v>M</v>
      </c>
      <c r="C29" s="247">
        <v>26</v>
      </c>
      <c r="D29" s="247">
        <v>42</v>
      </c>
      <c r="E29" s="247">
        <v>45</v>
      </c>
      <c r="F29" s="199"/>
      <c r="G29" s="249">
        <f>IF(G4=3,(ABS(IF(D29&gt;60,0,D29)-IF(E29&gt;60,0,E29))),(ABS(IF(D29&gt;30,0,D29)-IF(E29&gt;30,0,E29))))</f>
        <v>3</v>
      </c>
      <c r="H29" s="200" t="str">
        <f>IF(G4=3,(IF(G29&gt;12,"Y","")),(IF(G29&gt;6,"Y","")))</f>
        <v/>
      </c>
      <c r="I29" s="42">
        <f t="shared" si="0"/>
        <v>43.5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43.5</v>
      </c>
      <c r="K29" s="252">
        <f t="shared" si="1"/>
        <v>70</v>
      </c>
      <c r="L29" s="253" t="str">
        <f>IF(D29=0,0,IF(D29&gt;K29,"F",LOOKUP(K29,{0,0.01,40,45,50,55,60,65,70,75,80},{"","F","D","C","C+","B-","B","B+","A-","A","A+"})))</f>
        <v>A-</v>
      </c>
      <c r="M29" s="330">
        <f>LOOKUP(K29,{0,0.01,40,45,50,55,60,65,70,75,80},{0,"0",2,2.25,2.5,2.75,3,3.25,3.5,3.75,4})</f>
        <v>3.5</v>
      </c>
      <c r="N29" s="331"/>
      <c r="O29" s="332" t="str">
        <f t="shared" si="2"/>
        <v/>
      </c>
    </row>
    <row r="30" spans="1:18" ht="18">
      <c r="A30" s="202">
        <f>'1st 1'!A30</f>
        <v>23</v>
      </c>
      <c r="B30" s="203" t="str">
        <f>'1st 1'!B30</f>
        <v>P</v>
      </c>
      <c r="C30" s="247">
        <v>33.5</v>
      </c>
      <c r="D30" s="247">
        <v>48</v>
      </c>
      <c r="E30" s="247">
        <v>49</v>
      </c>
      <c r="F30" s="199"/>
      <c r="G30" s="249">
        <f>IF(G4=3,(ABS(IF(D30&gt;60,0,D30)-IF(E30&gt;60,0,E30))),(ABS(IF(D30&gt;30,0,D30)-IF(E30&gt;30,0,E30))))</f>
        <v>1</v>
      </c>
      <c r="H30" s="200" t="str">
        <f>IF(G4=3,(IF(G30&gt;12,"Y","")),(IF(G30&gt;6,"Y","")))</f>
        <v/>
      </c>
      <c r="I30" s="42">
        <f t="shared" si="0"/>
        <v>48.5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48.5</v>
      </c>
      <c r="K30" s="252">
        <f t="shared" si="1"/>
        <v>82</v>
      </c>
      <c r="L30" s="253" t="str">
        <f>IF(D30=0,0,IF(D30&gt;K30,"F",LOOKUP(K30,{0,0.01,40,45,50,55,60,65,70,75,80},{"","F","D","C","C+","B-","B","B+","A-","A","A+"})))</f>
        <v>A+</v>
      </c>
      <c r="M30" s="330">
        <f>LOOKUP(K30,{0,0.01,40,45,50,55,60,65,70,75,80},{0,"0",2,2.25,2.5,2.75,3,3.25,3.5,3.75,4})</f>
        <v>4</v>
      </c>
      <c r="N30" s="331"/>
      <c r="O30" s="332" t="str">
        <f t="shared" si="2"/>
        <v/>
      </c>
    </row>
    <row r="31" spans="1:18" ht="18">
      <c r="A31" s="202">
        <f>'1st 1'!A31</f>
        <v>24</v>
      </c>
      <c r="B31" s="203" t="str">
        <f>'1st 1'!B31</f>
        <v>R</v>
      </c>
      <c r="C31" s="247">
        <v>32</v>
      </c>
      <c r="D31" s="247">
        <v>47</v>
      </c>
      <c r="E31" s="247">
        <v>43</v>
      </c>
      <c r="F31" s="199"/>
      <c r="G31" s="249">
        <f>IF(G4=3,(ABS(IF(D31&gt;60,0,D31)-IF(E31&gt;60,0,E31))),(ABS(IF(D31&gt;30,0,D31)-IF(E31&gt;30,0,E31))))</f>
        <v>4</v>
      </c>
      <c r="H31" s="200" t="str">
        <f>IF(G4=3,(IF(G31&gt;12,"Y","")),(IF(G31&gt;6,"Y","")))</f>
        <v/>
      </c>
      <c r="I31" s="42">
        <f t="shared" si="0"/>
        <v>45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45</v>
      </c>
      <c r="K31" s="252">
        <f t="shared" si="1"/>
        <v>77</v>
      </c>
      <c r="L31" s="253" t="str">
        <f>IF(D31=0,0,IF(D31&gt;K31,"F",LOOKUP(K31,{0,0.01,40,45,50,55,60,65,70,75,80},{"","F","D","C","C+","B-","B","B+","A-","A","A+"})))</f>
        <v>A</v>
      </c>
      <c r="M31" s="330">
        <f>LOOKUP(K31,{0,0.01,40,45,50,55,60,65,70,75,80},{0,"0",2,2.25,2.5,2.75,3,3.25,3.5,3.75,4})</f>
        <v>3.75</v>
      </c>
      <c r="N31" s="331"/>
      <c r="O31" s="332" t="str">
        <f t="shared" si="2"/>
        <v/>
      </c>
    </row>
    <row r="32" spans="1:18" ht="18">
      <c r="A32" s="202">
        <f>'1st 1'!A32</f>
        <v>25</v>
      </c>
      <c r="B32" s="203" t="str">
        <f>'1st 1'!B32</f>
        <v>F</v>
      </c>
      <c r="C32" s="247">
        <v>31</v>
      </c>
      <c r="D32" s="247">
        <v>42</v>
      </c>
      <c r="E32" s="247">
        <v>44</v>
      </c>
      <c r="F32" s="199"/>
      <c r="G32" s="249">
        <f>IF(G4=3,(ABS(IF(D32&gt;60,0,D32)-IF(E32&gt;60,0,E32))),(ABS(IF(D32&gt;30,0,D32)-IF(E32&gt;30,0,E32))))</f>
        <v>2</v>
      </c>
      <c r="H32" s="200" t="str">
        <f>IF(G4=3,(IF(G32&gt;12,"Y","")),(IF(G32&gt;6,"Y","")))</f>
        <v/>
      </c>
      <c r="I32" s="42">
        <f t="shared" si="0"/>
        <v>43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43</v>
      </c>
      <c r="K32" s="252">
        <f t="shared" si="1"/>
        <v>74</v>
      </c>
      <c r="L32" s="253" t="str">
        <f>IF(D32=0,0,IF(D32&gt;K32,"F",LOOKUP(K32,{0,0.01,40,45,50,55,60,65,70,75,80},{"","F","D","C","C+","B-","B","B+","A-","A","A+"})))</f>
        <v>A-</v>
      </c>
      <c r="M32" s="330">
        <f>LOOKUP(K32,{0,0.01,40,45,50,55,60,65,70,75,80},{0,"0",2,2.25,2.5,2.75,3,3.25,3.5,3.75,4})</f>
        <v>3.5</v>
      </c>
      <c r="N32" s="331"/>
      <c r="O32" s="332" t="str">
        <f t="shared" si="2"/>
        <v/>
      </c>
    </row>
    <row r="33" spans="1:18" ht="18">
      <c r="A33" s="202">
        <f>'1st 1'!A33</f>
        <v>26</v>
      </c>
      <c r="B33" s="203" t="str">
        <f>'1st 1'!B33</f>
        <v>P</v>
      </c>
      <c r="C33" s="247">
        <v>30</v>
      </c>
      <c r="D33" s="247">
        <v>44</v>
      </c>
      <c r="E33" s="247">
        <v>47</v>
      </c>
      <c r="F33" s="199"/>
      <c r="G33" s="249">
        <f>IF(G4=3,(ABS(IF(D33&gt;60,0,D33)-IF(E33&gt;60,0,E33))),(ABS(IF(D33&gt;30,0,D33)-IF(E33&gt;30,0,E33))))</f>
        <v>3</v>
      </c>
      <c r="H33" s="200" t="str">
        <f>IF(G4=3,(IF(G33&gt;12,"Y","")),(IF(G33&gt;6,"Y","")))</f>
        <v/>
      </c>
      <c r="I33" s="42">
        <f t="shared" si="0"/>
        <v>45.5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45.5</v>
      </c>
      <c r="K33" s="252">
        <f t="shared" si="1"/>
        <v>76</v>
      </c>
      <c r="L33" s="253" t="str">
        <f>IF(D33=0,0,IF(D33&gt;K33,"F",LOOKUP(K33,{0,0.01,40,45,50,55,60,65,70,75,80},{"","F","D","C","C+","B-","B","B+","A-","A","A+"})))</f>
        <v>A</v>
      </c>
      <c r="M33" s="330">
        <f>LOOKUP(K33,{0,0.01,40,45,50,55,60,65,70,75,80},{0,"0",2,2.25,2.5,2.75,3,3.25,3.5,3.75,4})</f>
        <v>3.75</v>
      </c>
      <c r="N33" s="331"/>
      <c r="O33" s="332" t="str">
        <f t="shared" si="2"/>
        <v/>
      </c>
      <c r="P33" s="25"/>
    </row>
    <row r="34" spans="1:18" ht="18">
      <c r="A34" s="202">
        <f>'1st 1'!A34</f>
        <v>27</v>
      </c>
      <c r="B34" s="203" t="str">
        <f>'1st 1'!B34</f>
        <v>N</v>
      </c>
      <c r="C34" s="247">
        <v>34.5</v>
      </c>
      <c r="D34" s="247">
        <v>51</v>
      </c>
      <c r="E34" s="247">
        <v>48</v>
      </c>
      <c r="F34" s="199"/>
      <c r="G34" s="249">
        <f>IF(G4=3,(ABS(IF(D34&gt;60,0,D34)-IF(E34&gt;60,0,E34))),(ABS(IF(D34&gt;30,0,D34)-IF(E34&gt;30,0,E34))))</f>
        <v>3</v>
      </c>
      <c r="H34" s="200" t="str">
        <f>IF(G4=3,(IF(G34&gt;12,"Y","")),(IF(G34&gt;6,"Y","")))</f>
        <v/>
      </c>
      <c r="I34" s="42">
        <f t="shared" si="0"/>
        <v>49.5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49.5</v>
      </c>
      <c r="K34" s="252">
        <f t="shared" si="1"/>
        <v>84</v>
      </c>
      <c r="L34" s="253" t="str">
        <f>IF(D34=0,0,IF(D34&gt;K34,"F",LOOKUP(K34,{0,0.01,40,45,50,55,60,65,70,75,80},{"","F","D","C","C+","B-","B","B+","A-","A","A+"})))</f>
        <v>A+</v>
      </c>
      <c r="M34" s="330">
        <f>LOOKUP(K34,{0,0.01,40,45,50,55,60,65,70,75,80},{0,"0",2,2.25,2.5,2.75,3,3.25,3.5,3.75,4})</f>
        <v>4</v>
      </c>
      <c r="N34" s="331"/>
      <c r="O34" s="332" t="str">
        <f t="shared" si="2"/>
        <v/>
      </c>
    </row>
    <row r="35" spans="1:18" ht="18">
      <c r="A35" s="202">
        <f>'1st 1'!A35</f>
        <v>28</v>
      </c>
      <c r="B35" s="203" t="str">
        <f>'1st 1'!B35</f>
        <v>J</v>
      </c>
      <c r="C35" s="247">
        <v>23.5</v>
      </c>
      <c r="D35" s="247">
        <v>48</v>
      </c>
      <c r="E35" s="247">
        <v>45</v>
      </c>
      <c r="F35" s="199"/>
      <c r="G35" s="249">
        <f>IF(G4=3,(ABS(IF(D35&gt;60,0,D35)-IF(E35&gt;60,0,E35))),(ABS(IF(D35&gt;30,0,D35)-IF(E35&gt;30,0,E35))))</f>
        <v>3</v>
      </c>
      <c r="H35" s="200" t="str">
        <f>IF(G4=3,(IF(G35&gt;12,"Y","")),(IF(G35&gt;6,"Y","")))</f>
        <v/>
      </c>
      <c r="I35" s="42">
        <f t="shared" si="0"/>
        <v>46.5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46.5</v>
      </c>
      <c r="K35" s="252">
        <f t="shared" si="1"/>
        <v>70</v>
      </c>
      <c r="L35" s="253" t="str">
        <f>IF(D35=0,0,IF(D35&gt;K35,"F",LOOKUP(K35,{0,0.01,40,45,50,55,60,65,70,75,80},{"","F","D","C","C+","B-","B","B+","A-","A","A+"})))</f>
        <v>A-</v>
      </c>
      <c r="M35" s="330">
        <f>LOOKUP(K35,{0,0.01,40,45,50,55,60,65,70,75,80},{0,"0",2,2.25,2.5,2.75,3,3.25,3.5,3.75,4})</f>
        <v>3.5</v>
      </c>
      <c r="N35" s="331"/>
      <c r="O35" s="332" t="str">
        <f t="shared" si="2"/>
        <v/>
      </c>
    </row>
    <row r="36" spans="1:18" ht="18">
      <c r="A36" s="202">
        <f>'1st 1'!A36</f>
        <v>29</v>
      </c>
      <c r="B36" s="203" t="str">
        <f>'1st 1'!B36</f>
        <v>P</v>
      </c>
      <c r="C36" s="247">
        <v>26.5</v>
      </c>
      <c r="D36" s="247">
        <v>49</v>
      </c>
      <c r="E36" s="247">
        <v>40</v>
      </c>
      <c r="F36" s="199"/>
      <c r="G36" s="249">
        <f>IF(G4=3,(ABS(IF(D36&gt;60,0,D36)-IF(E36&gt;60,0,E36))),(ABS(IF(D36&gt;30,0,D36)-IF(E36&gt;30,0,E36))))</f>
        <v>9</v>
      </c>
      <c r="H36" s="200" t="str">
        <f>IF(G4=3,(IF(G36&gt;12,"Y","")),(IF(G36&gt;6,"Y","")))</f>
        <v/>
      </c>
      <c r="I36" s="42">
        <f t="shared" si="0"/>
        <v>44.5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44.5</v>
      </c>
      <c r="K36" s="252">
        <f t="shared" si="1"/>
        <v>71</v>
      </c>
      <c r="L36" s="253" t="str">
        <f>IF(D36=0,0,IF(D36&gt;K36,"F",LOOKUP(K36,{0,0.01,40,45,50,55,60,65,70,75,80},{"","F","D","C","C+","B-","B","B+","A-","A","A+"})))</f>
        <v>A-</v>
      </c>
      <c r="M36" s="330">
        <f>LOOKUP(K36,{0,0.01,40,45,50,55,60,65,70,75,80},{0,"0",2,2.25,2.5,2.75,3,3.25,3.5,3.75,4})</f>
        <v>3.5</v>
      </c>
      <c r="N36" s="331"/>
      <c r="O36" s="332" t="str">
        <f t="shared" si="2"/>
        <v/>
      </c>
    </row>
    <row r="37" spans="1:18" ht="18">
      <c r="A37" s="202">
        <f>'1st 1'!A37</f>
        <v>30</v>
      </c>
      <c r="B37" s="203" t="str">
        <f>'1st 1'!B37</f>
        <v>N</v>
      </c>
      <c r="C37" s="247">
        <v>26</v>
      </c>
      <c r="D37" s="247">
        <v>46</v>
      </c>
      <c r="E37" s="247">
        <v>44</v>
      </c>
      <c r="F37" s="199"/>
      <c r="G37" s="249">
        <f>IF(G4=3,(ABS(IF(D37&gt;60,0,D37)-IF(E37&gt;60,0,E37))),(ABS(IF(D37&gt;30,0,D37)-IF(E37&gt;30,0,E37))))</f>
        <v>2</v>
      </c>
      <c r="H37" s="200" t="str">
        <f>IF(G4=3,(IF(G37&gt;12,"Y","")),(IF(G37&gt;6,"Y","")))</f>
        <v/>
      </c>
      <c r="I37" s="42">
        <f t="shared" si="0"/>
        <v>45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45</v>
      </c>
      <c r="K37" s="252">
        <f t="shared" si="1"/>
        <v>71</v>
      </c>
      <c r="L37" s="253" t="str">
        <f>IF(D37=0,0,IF(D37&gt;K37,"F",LOOKUP(K37,{0,0.01,40,45,50,55,60,65,70,75,80},{"","F","D","C","C+","B-","B","B+","A-","A","A+"})))</f>
        <v>A-</v>
      </c>
      <c r="M37" s="330">
        <f>LOOKUP(K37,{0,0.01,40,45,50,55,60,65,70,75,80},{0,"0",2,2.25,2.5,2.75,3,3.25,3.5,3.75,4})</f>
        <v>3.5</v>
      </c>
      <c r="N37" s="331"/>
      <c r="O37" s="332" t="str">
        <f t="shared" si="2"/>
        <v/>
      </c>
      <c r="P37" s="25"/>
    </row>
    <row r="38" spans="1:18" ht="18">
      <c r="A38" s="202">
        <f>'1st 1'!A38</f>
        <v>31</v>
      </c>
      <c r="B38" s="203" t="str">
        <f>'1st 1'!B38</f>
        <v>S</v>
      </c>
      <c r="C38" s="247">
        <v>32</v>
      </c>
      <c r="D38" s="247">
        <v>41</v>
      </c>
      <c r="E38" s="247">
        <v>41</v>
      </c>
      <c r="F38" s="199"/>
      <c r="G38" s="249">
        <f>IF(G4=3,(ABS(IF(D38&gt;60,0,D38)-IF(E38&gt;60,0,E38))),(ABS(IF(D38&gt;30,0,D38)-IF(E38&gt;30,0,E38))))</f>
        <v>0</v>
      </c>
      <c r="H38" s="200" t="str">
        <f>IF(G4=3,(IF(G38&gt;12,"Y","")),(IF(G38&gt;6,"Y","")))</f>
        <v/>
      </c>
      <c r="I38" s="42">
        <f t="shared" si="0"/>
        <v>41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41</v>
      </c>
      <c r="K38" s="252">
        <f t="shared" si="1"/>
        <v>73</v>
      </c>
      <c r="L38" s="253" t="str">
        <f>IF(D38=0,0,IF(D38&gt;K38,"F",LOOKUP(K38,{0,0.01,40,45,50,55,60,65,70,75,80},{"","F","D","C","C+","B-","B","B+","A-","A","A+"})))</f>
        <v>A-</v>
      </c>
      <c r="M38" s="330">
        <f>LOOKUP(K38,{0,0.01,40,45,50,55,60,65,70,75,80},{0,"0",2,2.25,2.5,2.75,3,3.25,3.5,3.75,4})</f>
        <v>3.5</v>
      </c>
      <c r="N38" s="331"/>
      <c r="O38" s="332" t="str">
        <f t="shared" si="2"/>
        <v/>
      </c>
    </row>
    <row r="39" spans="1:18" ht="18">
      <c r="A39" s="202">
        <f>'1st 1'!A39</f>
        <v>32</v>
      </c>
      <c r="B39" s="203" t="str">
        <f>'1st 1'!B39</f>
        <v>F</v>
      </c>
      <c r="C39" s="247">
        <v>29.5</v>
      </c>
      <c r="D39" s="247">
        <v>44</v>
      </c>
      <c r="E39" s="247">
        <v>42</v>
      </c>
      <c r="F39" s="199"/>
      <c r="G39" s="249">
        <f>IF(G4=3,(ABS(IF(D39&gt;60,0,D39)-IF(E39&gt;60,0,E39))),(ABS(IF(D39&gt;30,0,D39)-IF(E39&gt;30,0,E39))))</f>
        <v>2</v>
      </c>
      <c r="H39" s="200" t="str">
        <f>IF(G4=3,(IF(G39&gt;12,"Y","")),(IF(G39&gt;6,"Y","")))</f>
        <v/>
      </c>
      <c r="I39" s="42">
        <f t="shared" si="0"/>
        <v>43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43</v>
      </c>
      <c r="K39" s="252">
        <f t="shared" si="1"/>
        <v>73</v>
      </c>
      <c r="L39" s="253" t="str">
        <f>IF(D39=0,0,IF(D39&gt;K39,"F",LOOKUP(K39,{0,0.01,40,45,50,55,60,65,70,75,80},{"","F","D","C","C+","B-","B","B+","A-","A","A+"})))</f>
        <v>A-</v>
      </c>
      <c r="M39" s="330">
        <f>LOOKUP(K39,{0,0.01,40,45,50,55,60,65,70,75,80},{0,"0",2,2.25,2.5,2.75,3,3.25,3.5,3.75,4})</f>
        <v>3.5</v>
      </c>
      <c r="N39" s="331"/>
      <c r="O39" s="332" t="str">
        <f t="shared" si="2"/>
        <v/>
      </c>
      <c r="P39" s="25"/>
    </row>
    <row r="40" spans="1:18" ht="18">
      <c r="A40" s="202">
        <f>'1st 1'!A40</f>
        <v>33</v>
      </c>
      <c r="B40" s="203" t="str">
        <f>'1st 1'!B40</f>
        <v>M</v>
      </c>
      <c r="C40" s="247">
        <v>30.5</v>
      </c>
      <c r="D40" s="247">
        <v>42</v>
      </c>
      <c r="E40" s="247">
        <v>45</v>
      </c>
      <c r="F40" s="199"/>
      <c r="G40" s="249">
        <f>IF(G4=3,(ABS(IF(D40&gt;60,0,D40)-IF(E40&gt;60,0,E40))),(ABS(IF(D40&gt;30,0,D40)-IF(E40&gt;30,0,E40))))</f>
        <v>3</v>
      </c>
      <c r="H40" s="200" t="str">
        <f>IF(G4=3,(IF(G40&gt;12,"Y","")),(IF(G40&gt;6,"Y","")))</f>
        <v/>
      </c>
      <c r="I40" s="42">
        <f t="shared" si="0"/>
        <v>43.5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43.5</v>
      </c>
      <c r="K40" s="252">
        <f t="shared" si="1"/>
        <v>74</v>
      </c>
      <c r="L40" s="253" t="str">
        <f>IF(D40=0,0,IF(D40&gt;K40,"F",LOOKUP(K40,{0,0.01,40,45,50,55,60,65,70,75,80},{"","F","D","C","C+","B-","B","B+","A-","A","A+"})))</f>
        <v>A-</v>
      </c>
      <c r="M40" s="330">
        <f>LOOKUP(K40,{0,0.01,40,45,50,55,60,65,70,75,80},{0,"0",2,2.25,2.5,2.75,3,3.25,3.5,3.75,4})</f>
        <v>3.5</v>
      </c>
      <c r="N40" s="331"/>
      <c r="O40" s="332" t="str">
        <f t="shared" si="2"/>
        <v/>
      </c>
    </row>
    <row r="41" spans="1:18" ht="18">
      <c r="A41" s="202">
        <f>'1st 1'!A41</f>
        <v>34</v>
      </c>
      <c r="B41" s="203" t="str">
        <f>'1st 1'!B41</f>
        <v>M</v>
      </c>
      <c r="C41" s="247">
        <v>23</v>
      </c>
      <c r="D41" s="247">
        <v>48</v>
      </c>
      <c r="E41" s="247">
        <v>43</v>
      </c>
      <c r="F41" s="199"/>
      <c r="G41" s="249">
        <f>IF(G4=3,(ABS(IF(D41&gt;60,0,D41)-IF(E41&gt;60,0,E41))),(ABS(IF(D41&gt;30,0,D41)-IF(E41&gt;30,0,E41))))</f>
        <v>5</v>
      </c>
      <c r="H41" s="200" t="str">
        <f>IF(G4=3,(IF(G41&gt;12,"Y","")),(IF(G41&gt;6,"Y","")))</f>
        <v/>
      </c>
      <c r="I41" s="42">
        <f t="shared" si="0"/>
        <v>45.5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45.5</v>
      </c>
      <c r="K41" s="252">
        <f t="shared" si="1"/>
        <v>69</v>
      </c>
      <c r="L41" s="253" t="str">
        <f>IF(D41=0,0,IF(D41&gt;K41,"F",LOOKUP(K41,{0,0.01,40,45,50,55,60,65,70,75,80},{"","F","D","C","C+","B-","B","B+","A-","A","A+"})))</f>
        <v>B+</v>
      </c>
      <c r="M41" s="330">
        <f>LOOKUP(K41,{0,0.01,40,45,50,55,60,65,70,75,80},{0,"0",2,2.25,2.5,2.75,3,3.25,3.5,3.75,4})</f>
        <v>3.25</v>
      </c>
      <c r="N41" s="331"/>
      <c r="O41" s="332" t="str">
        <f t="shared" si="2"/>
        <v/>
      </c>
    </row>
    <row r="42" spans="1:18" s="25" customFormat="1" ht="18">
      <c r="A42" s="202">
        <f>'1st 1'!A42</f>
        <v>35</v>
      </c>
      <c r="B42" s="203" t="str">
        <f>'1st 1'!B42</f>
        <v>T</v>
      </c>
      <c r="C42" s="247">
        <v>32</v>
      </c>
      <c r="D42" s="247">
        <v>40</v>
      </c>
      <c r="E42" s="247">
        <v>42</v>
      </c>
      <c r="F42" s="199"/>
      <c r="G42" s="249">
        <f>IF(G4=3,(ABS(IF(D42&gt;60,0,D42)-IF(E42&gt;60,0,E42))),(ABS(IF(D42&gt;30,0,D42)-IF(E42&gt;30,0,E42))))</f>
        <v>2</v>
      </c>
      <c r="H42" s="200" t="str">
        <f>IF(G4=3,(IF(G42&gt;12,"Y","")),(IF(G42&gt;6,"Y","")))</f>
        <v/>
      </c>
      <c r="I42" s="42">
        <f t="shared" si="0"/>
        <v>41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41</v>
      </c>
      <c r="K42" s="252">
        <f t="shared" si="1"/>
        <v>73</v>
      </c>
      <c r="L42" s="253" t="str">
        <f>IF(D42=0,0,IF(D42&gt;K42,"F",LOOKUP(K42,{0,0.01,40,45,50,55,60,65,70,75,80},{"","F","D","C","C+","B-","B","B+","A-","A","A+"})))</f>
        <v>A-</v>
      </c>
      <c r="M42" s="330">
        <f>LOOKUP(K42,{0,0.01,40,45,50,55,60,65,70,75,80},{0,"0",2,2.25,2.5,2.75,3,3.25,3.5,3.75,4})</f>
        <v>3.5</v>
      </c>
      <c r="N42" s="331"/>
      <c r="O42" s="332" t="str">
        <f t="shared" si="2"/>
        <v/>
      </c>
      <c r="P42" s="27"/>
      <c r="Q42"/>
      <c r="R42"/>
    </row>
    <row r="43" spans="1:18" ht="18">
      <c r="A43" s="202">
        <f>'1st 1'!A43</f>
        <v>36</v>
      </c>
      <c r="B43" s="203" t="str">
        <f>'1st 1'!B43</f>
        <v>H</v>
      </c>
      <c r="C43" s="247">
        <v>35</v>
      </c>
      <c r="D43" s="247">
        <v>48</v>
      </c>
      <c r="E43" s="247">
        <v>42</v>
      </c>
      <c r="F43" s="199"/>
      <c r="G43" s="249">
        <f>IF(G4=3,(ABS(IF(D43&gt;60,0,D43)-IF(E43&gt;60,0,E43))),(ABS(IF(D43&gt;30,0,D43)-IF(E43&gt;30,0,E43))))</f>
        <v>6</v>
      </c>
      <c r="H43" s="200" t="str">
        <f>IF(G4=3,(IF(G43&gt;12,"Y","")),(IF(G43&gt;6,"Y","")))</f>
        <v/>
      </c>
      <c r="I43" s="42">
        <f t="shared" si="0"/>
        <v>45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45</v>
      </c>
      <c r="K43" s="252">
        <f t="shared" si="1"/>
        <v>80</v>
      </c>
      <c r="L43" s="253" t="str">
        <f>IF(D43=0,0,IF(D43&gt;K43,"F",LOOKUP(K43,{0,0.01,40,45,50,55,60,65,70,75,80},{"","F","D","C","C+","B-","B","B+","A-","A","A+"})))</f>
        <v>A+</v>
      </c>
      <c r="M43" s="330">
        <f>LOOKUP(K43,{0,0.01,40,45,50,55,60,65,70,75,80},{0,"0",2,2.25,2.5,2.75,3,3.25,3.5,3.75,4})</f>
        <v>4</v>
      </c>
      <c r="N43" s="331"/>
      <c r="O43" s="332" t="str">
        <f t="shared" si="2"/>
        <v/>
      </c>
      <c r="P43" s="27"/>
    </row>
    <row r="44" spans="1:18" ht="18">
      <c r="A44" s="202">
        <f>'1st 1'!A44</f>
        <v>37</v>
      </c>
      <c r="B44" s="203" t="str">
        <f>'1st 1'!B44</f>
        <v>S</v>
      </c>
      <c r="C44" s="247">
        <v>29</v>
      </c>
      <c r="D44" s="247">
        <v>43</v>
      </c>
      <c r="E44" s="247">
        <v>45</v>
      </c>
      <c r="F44" s="199"/>
      <c r="G44" s="249">
        <f>IF(G4=3,(ABS(IF(D44&gt;60,0,D44)-IF(E44&gt;60,0,E44))),(ABS(IF(D44&gt;30,0,D44)-IF(E44&gt;30,0,E44))))</f>
        <v>2</v>
      </c>
      <c r="H44" s="200" t="str">
        <f>IF(G4=3,(IF(G44&gt;12,"Y","")),(IF(G44&gt;6,"Y","")))</f>
        <v/>
      </c>
      <c r="I44" s="42">
        <f t="shared" si="0"/>
        <v>44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44</v>
      </c>
      <c r="K44" s="252">
        <f t="shared" si="1"/>
        <v>73</v>
      </c>
      <c r="L44" s="253" t="str">
        <f>IF(D44=0,0,IF(D44&gt;K44,"F",LOOKUP(K44,{0,0.01,40,45,50,55,60,65,70,75,80},{"","F","D","C","C+","B-","B","B+","A-","A","A+"})))</f>
        <v>A-</v>
      </c>
      <c r="M44" s="330">
        <f>LOOKUP(K44,{0,0.01,40,45,50,55,60,65,70,75,80},{0,"0",2,2.25,2.5,2.75,3,3.25,3.5,3.75,4})</f>
        <v>3.5</v>
      </c>
      <c r="N44" s="331"/>
      <c r="O44" s="332" t="str">
        <f t="shared" si="2"/>
        <v/>
      </c>
      <c r="P44" s="25"/>
    </row>
    <row r="45" spans="1:18" ht="18">
      <c r="A45" s="202">
        <f>'1st 1'!A45</f>
        <v>38</v>
      </c>
      <c r="B45" s="203" t="str">
        <f>'1st 1'!B45</f>
        <v>N</v>
      </c>
      <c r="C45" s="247">
        <v>22</v>
      </c>
      <c r="D45" s="247">
        <v>33</v>
      </c>
      <c r="E45" s="247">
        <v>37</v>
      </c>
      <c r="F45" s="199"/>
      <c r="G45" s="249">
        <f>IF(G4=3,(ABS(IF(D45&gt;60,0,D45)-IF(E45&gt;60,0,E45))),(ABS(IF(D45&gt;30,0,D45)-IF(E45&gt;30,0,E45))))</f>
        <v>4</v>
      </c>
      <c r="H45" s="200" t="str">
        <f>IF(G4=3,(IF(G45&gt;12,"Y","")),(IF(G45&gt;6,"Y","")))</f>
        <v/>
      </c>
      <c r="I45" s="42">
        <f t="shared" si="0"/>
        <v>35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35</v>
      </c>
      <c r="K45" s="252">
        <f t="shared" si="1"/>
        <v>57</v>
      </c>
      <c r="L45" s="253" t="str">
        <f>IF(D45=0,0,IF(D45&gt;K45,"F",LOOKUP(K45,{0,0.01,40,45,50,55,60,65,70,75,80},{"","F","D","C","C+","B-","B","B+","A-","A","A+"})))</f>
        <v>B-</v>
      </c>
      <c r="M45" s="330">
        <f>LOOKUP(K45,{0,0.01,40,45,50,55,60,65,70,75,80},{0,"0",2,2.25,2.5,2.75,3,3.25,3.5,3.75,4})</f>
        <v>2.75</v>
      </c>
      <c r="N45" s="331"/>
      <c r="O45" s="332" t="str">
        <f t="shared" si="2"/>
        <v/>
      </c>
    </row>
    <row r="46" spans="1:18" ht="18">
      <c r="A46" s="202">
        <f>'1st 1'!A46</f>
        <v>39</v>
      </c>
      <c r="B46" s="203" t="str">
        <f>'1st 1'!B46</f>
        <v>R</v>
      </c>
      <c r="C46" s="247">
        <v>24</v>
      </c>
      <c r="D46" s="247">
        <v>42</v>
      </c>
      <c r="E46" s="247">
        <v>28</v>
      </c>
      <c r="F46" s="247">
        <v>34</v>
      </c>
      <c r="G46" s="249">
        <f>IF(G4=3,(ABS(IF(D46&gt;60,0,D46)-IF(E46&gt;60,0,E46))),(ABS(IF(D46&gt;30,0,D46)-IF(E46&gt;30,0,E46))))</f>
        <v>14</v>
      </c>
      <c r="H46" s="200" t="str">
        <f>IF(G4=3,(IF(G46&gt;12,"Y","")),(IF(G46&gt;6,"Y","")))</f>
        <v>Y</v>
      </c>
      <c r="I46" s="42">
        <f t="shared" si="0"/>
        <v>31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31</v>
      </c>
      <c r="K46" s="252">
        <f t="shared" si="1"/>
        <v>55</v>
      </c>
      <c r="L46" s="253" t="str">
        <f>IF(D46=0,0,IF(D46&gt;K46,"F",LOOKUP(K46,{0,0.01,40,45,50,55,60,65,70,75,80},{"","F","D","C","C+","B-","B","B+","A-","A","A+"})))</f>
        <v>B-</v>
      </c>
      <c r="M46" s="330">
        <f>LOOKUP(K46,{0,0.01,40,45,50,55,60,65,70,75,80},{0,"0",2,2.25,2.5,2.75,3,3.25,3.5,3.75,4})</f>
        <v>2.75</v>
      </c>
      <c r="N46" s="331"/>
      <c r="O46" s="332" t="str">
        <f t="shared" si="2"/>
        <v/>
      </c>
    </row>
    <row r="47" spans="1:18" ht="18">
      <c r="A47" s="202">
        <f>'1st 1'!A47</f>
        <v>40</v>
      </c>
      <c r="B47" s="203" t="str">
        <f>'1st 1'!B47</f>
        <v>U</v>
      </c>
      <c r="C47" s="247">
        <v>23</v>
      </c>
      <c r="D47" s="247">
        <v>34</v>
      </c>
      <c r="E47" s="247">
        <v>29</v>
      </c>
      <c r="F47" s="199"/>
      <c r="G47" s="249">
        <f>IF(G4=3,(ABS(IF(D47&gt;60,0,D47)-IF(E47&gt;60,0,E47))),(ABS(IF(D47&gt;30,0,D47)-IF(E47&gt;30,0,E47))))</f>
        <v>5</v>
      </c>
      <c r="H47" s="200" t="str">
        <f>IF(G4=3,(IF(G47&gt;12,"Y","")),(IF(G47&gt;6,"Y","")))</f>
        <v/>
      </c>
      <c r="I47" s="42">
        <f t="shared" si="0"/>
        <v>31.5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31.5</v>
      </c>
      <c r="K47" s="252">
        <f t="shared" si="1"/>
        <v>55</v>
      </c>
      <c r="L47" s="253" t="str">
        <f>IF(D47=0,0,IF(D47&gt;K47,"F",LOOKUP(K47,{0,0.01,40,45,50,55,60,65,70,75,80},{"","F","D","C","C+","B-","B","B+","A-","A","A+"})))</f>
        <v>B-</v>
      </c>
      <c r="M47" s="330">
        <f>LOOKUP(K47,{0,0.01,40,45,50,55,60,65,70,75,80},{0,"0",2,2.25,2.5,2.75,3,3.25,3.5,3.75,4})</f>
        <v>2.75</v>
      </c>
      <c r="N47" s="331"/>
      <c r="O47" s="332" t="str">
        <f t="shared" si="2"/>
        <v/>
      </c>
    </row>
    <row r="48" spans="1:18" ht="18">
      <c r="A48" s="202">
        <f>'1st 1'!A48</f>
        <v>41</v>
      </c>
      <c r="B48" s="203" t="str">
        <f>'1st 1'!B48</f>
        <v>B</v>
      </c>
      <c r="C48" s="247">
        <v>28.5</v>
      </c>
      <c r="D48" s="247">
        <v>41</v>
      </c>
      <c r="E48" s="247">
        <v>41</v>
      </c>
      <c r="F48" s="199"/>
      <c r="G48" s="249">
        <f>IF(G4=3,(ABS(IF(D48&gt;60,0,D48)-IF(E48&gt;60,0,E48))),(ABS(IF(D48&gt;30,0,D48)-IF(E48&gt;30,0,E48))))</f>
        <v>0</v>
      </c>
      <c r="H48" s="200" t="str">
        <f>IF(G4=3,(IF(G48&gt;12,"Y","")),(IF(G48&gt;6,"Y","")))</f>
        <v/>
      </c>
      <c r="I48" s="42">
        <f t="shared" si="0"/>
        <v>41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41</v>
      </c>
      <c r="K48" s="252">
        <f t="shared" si="1"/>
        <v>70</v>
      </c>
      <c r="L48" s="253" t="str">
        <f>IF(D48=0,0,IF(D48&gt;K48,"F",LOOKUP(K48,{0,0.01,40,45,50,55,60,65,70,75,80},{"","F","D","C","C+","B-","B","B+","A-","A","A+"})))</f>
        <v>A-</v>
      </c>
      <c r="M48" s="330">
        <f>LOOKUP(K48,{0,0.01,40,45,50,55,60,65,70,75,80},{0,"0",2,2.25,2.5,2.75,3,3.25,3.5,3.75,4})</f>
        <v>3.5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247">
        <v>30.5</v>
      </c>
      <c r="D49" s="247">
        <v>43</v>
      </c>
      <c r="E49" s="247">
        <v>42</v>
      </c>
      <c r="F49" s="199"/>
      <c r="G49" s="249">
        <f>IF(G4=3,(ABS(IF(D49&gt;60,0,D49)-IF(E49&gt;60,0,E49))),(ABS(IF(D49&gt;30,0,D49)-IF(E49&gt;30,0,E49))))</f>
        <v>1</v>
      </c>
      <c r="H49" s="200" t="str">
        <f>IF(G4=3,(IF(G49&gt;12,"Y","")),(IF(G49&gt;6,"Y","")))</f>
        <v/>
      </c>
      <c r="I49" s="42">
        <f t="shared" si="0"/>
        <v>42.5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42.5</v>
      </c>
      <c r="K49" s="252">
        <f t="shared" si="1"/>
        <v>73</v>
      </c>
      <c r="L49" s="253" t="str">
        <f>IF(D49=0,0,IF(D49&gt;K49,"F",LOOKUP(K49,{0,0.01,40,45,50,55,60,65,70,75,80},{"","F","D","C","C+","B-","B","B+","A-","A","A+"})))</f>
        <v>A-</v>
      </c>
      <c r="M49" s="330">
        <f>LOOKUP(K49,{0,0.01,40,45,50,55,60,65,70,75,80},{0,"0",2,2.25,2.5,2.75,3,3.25,3.5,3.75,4})</f>
        <v>3.5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247">
        <v>32</v>
      </c>
      <c r="D50" s="247">
        <v>52</v>
      </c>
      <c r="E50" s="247">
        <v>50</v>
      </c>
      <c r="F50" s="199"/>
      <c r="G50" s="249">
        <f>IF(G4=3,(ABS(IF(D50&gt;60,0,D50)-IF(E50&gt;60,0,E50))),(ABS(IF(D50&gt;30,0,D50)-IF(E50&gt;30,0,E50))))</f>
        <v>2</v>
      </c>
      <c r="H50" s="200" t="str">
        <f>IF(G4=3,(IF(G50&gt;12,"Y","")),(IF(G50&gt;6,"Y","")))</f>
        <v/>
      </c>
      <c r="I50" s="42">
        <f t="shared" si="0"/>
        <v>51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51</v>
      </c>
      <c r="K50" s="252">
        <f t="shared" si="1"/>
        <v>83</v>
      </c>
      <c r="L50" s="253" t="str">
        <f>IF(D50=0,0,IF(D50&gt;K50,"F",LOOKUP(K50,{0,0.01,40,45,50,55,60,65,70,75,80},{"","F","D","C","C+","B-","B","B+","A-","A","A+"})))</f>
        <v>A+</v>
      </c>
      <c r="M50" s="330">
        <f>LOOKUP(K50,{0,0.01,40,45,50,55,60,65,70,75,80},{0,"0",2,2.25,2.5,2.75,3,3.25,3.5,3.75,4})</f>
        <v>4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247">
        <v>25</v>
      </c>
      <c r="D51" s="247">
        <v>37</v>
      </c>
      <c r="E51" s="247">
        <v>45</v>
      </c>
      <c r="F51" s="199"/>
      <c r="G51" s="249">
        <f>IF(G4=3,(ABS(IF(D51&gt;60,0,D51)-IF(E51&gt;60,0,E51))),(ABS(IF(D51&gt;30,0,D51)-IF(E51&gt;30,0,E51))))</f>
        <v>8</v>
      </c>
      <c r="H51" s="200" t="str">
        <f>IF(G4=3,(IF(G51&gt;12,"Y","")),(IF(G51&gt;6,"Y","")))</f>
        <v/>
      </c>
      <c r="I51" s="42">
        <f t="shared" si="0"/>
        <v>41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41</v>
      </c>
      <c r="K51" s="252">
        <f t="shared" si="1"/>
        <v>66</v>
      </c>
      <c r="L51" s="253" t="str">
        <f>IF(D51=0,0,IF(D51&gt;K51,"F",LOOKUP(K51,{0,0.01,40,45,50,55,60,65,70,75,80},{"","F","D","C","C+","B-","B","B+","A-","A","A+"})))</f>
        <v>B+</v>
      </c>
      <c r="M51" s="330">
        <f>LOOKUP(K51,{0,0.01,40,45,50,55,60,65,70,75,80},{0,"0",2,2.25,2.5,2.75,3,3.25,3.5,3.75,4})</f>
        <v>3.25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247">
        <v>24</v>
      </c>
      <c r="D52" s="247">
        <v>43</v>
      </c>
      <c r="E52" s="247">
        <v>46</v>
      </c>
      <c r="F52" s="199"/>
      <c r="G52" s="249">
        <f>IF(G4=3,(ABS(IF(D52&gt;60,0,D52)-IF(E52&gt;60,0,E52))),(ABS(IF(D52&gt;30,0,D52)-IF(E52&gt;30,0,E52))))</f>
        <v>3</v>
      </c>
      <c r="H52" s="200" t="str">
        <f>IF(G4=3,(IF(G52&gt;12,"Y","")),(IF(G52&gt;6,"Y","")))</f>
        <v/>
      </c>
      <c r="I52" s="42">
        <f t="shared" si="0"/>
        <v>44.5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44.5</v>
      </c>
      <c r="K52" s="252">
        <f t="shared" si="1"/>
        <v>69</v>
      </c>
      <c r="L52" s="253" t="str">
        <f>IF(D52=0,0,IF(D52&gt;K52,"F",LOOKUP(K52,{0,0.01,40,45,50,55,60,65,70,75,80},{"","F","D","C","C+","B-","B","B+","A-","A","A+"})))</f>
        <v>B+</v>
      </c>
      <c r="M52" s="330">
        <f>LOOKUP(K52,{0,0.01,40,45,50,55,60,65,70,75,80},{0,"0",2,2.25,2.5,2.75,3,3.25,3.5,3.75,4})</f>
        <v>3.25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247">
        <v>28</v>
      </c>
      <c r="D53" s="247">
        <v>38</v>
      </c>
      <c r="E53" s="247">
        <v>40</v>
      </c>
      <c r="F53" s="199"/>
      <c r="G53" s="249">
        <f>IF(G4=3,(ABS(IF(D53&gt;60,0,D53)-IF(E53&gt;60,0,E53))),(ABS(IF(D53&gt;30,0,D53)-IF(E53&gt;30,0,E53))))</f>
        <v>2</v>
      </c>
      <c r="H53" s="200" t="str">
        <f>IF(G4=3,(IF(G53&gt;12,"Y","")),(IF(G53&gt;6,"Y","")))</f>
        <v/>
      </c>
      <c r="I53" s="42">
        <f t="shared" si="0"/>
        <v>39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39</v>
      </c>
      <c r="K53" s="252">
        <f t="shared" si="1"/>
        <v>67</v>
      </c>
      <c r="L53" s="253" t="str">
        <f>IF(D53=0,0,IF(D53&gt;K53,"F",LOOKUP(K53,{0,0.01,40,45,50,55,60,65,70,75,80},{"","F","D","C","C+","B-","B","B+","A-","A","A+"})))</f>
        <v>B+</v>
      </c>
      <c r="M53" s="330">
        <f>LOOKUP(K53,{0,0.01,40,45,50,55,60,65,70,75,80},{0,"0",2,2.25,2.5,2.75,3,3.25,3.5,3.75,4})</f>
        <v>3.25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247">
        <v>23.5</v>
      </c>
      <c r="D54" s="247">
        <v>33</v>
      </c>
      <c r="E54" s="247">
        <v>37</v>
      </c>
      <c r="F54" s="199"/>
      <c r="G54" s="249">
        <f>IF(G4=3,(ABS(IF(D54&gt;60,0,D54)-IF(E54&gt;60,0,E54))),(ABS(IF(D54&gt;30,0,D54)-IF(E54&gt;30,0,E54))))</f>
        <v>4</v>
      </c>
      <c r="H54" s="200" t="str">
        <f>IF(G4=3,(IF(G54&gt;12,"Y","")),(IF(G54&gt;6,"Y","")))</f>
        <v/>
      </c>
      <c r="I54" s="42">
        <f t="shared" si="0"/>
        <v>35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35</v>
      </c>
      <c r="K54" s="252">
        <f t="shared" si="1"/>
        <v>59</v>
      </c>
      <c r="L54" s="253" t="str">
        <f>IF(D54=0,0,IF(D54&gt;K54,"F",LOOKUP(K54,{0,0.01,40,45,50,55,60,65,70,75,80},{"","F","D","C","C+","B-","B","B+","A-","A","A+"})))</f>
        <v>B-</v>
      </c>
      <c r="M54" s="330">
        <f>LOOKUP(K54,{0,0.01,40,45,50,55,60,65,70,75,80},{0,"0",2,2.25,2.5,2.75,3,3.25,3.5,3.75,4})</f>
        <v>2.75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247">
        <v>27.5</v>
      </c>
      <c r="D55" s="247">
        <v>45</v>
      </c>
      <c r="E55" s="247">
        <v>42</v>
      </c>
      <c r="F55" s="199"/>
      <c r="G55" s="249">
        <f>IF(G4=3,(ABS(IF(D55&gt;60,0,D55)-IF(E55&gt;60,0,E55))),(ABS(IF(D55&gt;30,0,D55)-IF(E55&gt;30,0,E55))))</f>
        <v>3</v>
      </c>
      <c r="H55" s="200" t="str">
        <f>IF(G4=3,(IF(G55&gt;12,"Y","")),(IF(G55&gt;6,"Y","")))</f>
        <v/>
      </c>
      <c r="I55" s="42">
        <f t="shared" si="0"/>
        <v>43.5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43.5</v>
      </c>
      <c r="K55" s="252">
        <f t="shared" si="1"/>
        <v>71</v>
      </c>
      <c r="L55" s="253" t="str">
        <f>IF(D55=0,0,IF(D55&gt;K55,"F",LOOKUP(K55,{0,0.01,40,45,50,55,60,65,70,75,80},{"","F","D","C","C+","B-","B","B+","A-","A","A+"})))</f>
        <v>A-</v>
      </c>
      <c r="M55" s="330">
        <f>LOOKUP(K55,{0,0.01,40,45,50,55,60,65,70,75,80},{0,"0",2,2.25,2.5,2.75,3,3.25,3.5,3.75,4})</f>
        <v>3.5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247">
        <v>22</v>
      </c>
      <c r="D56" s="247">
        <v>46</v>
      </c>
      <c r="E56" s="247">
        <v>42</v>
      </c>
      <c r="F56" s="199"/>
      <c r="G56" s="249">
        <f>IF(G4=3,(ABS(IF(D56&gt;60,0,D56)-IF(E56&gt;60,0,E56))),(ABS(IF(D56&gt;30,0,D56)-IF(E56&gt;30,0,E56))))</f>
        <v>4</v>
      </c>
      <c r="H56" s="200" t="str">
        <f>IF(G4=3,(IF(G56&gt;12,"Y","")),(IF(G56&gt;6,"Y","")))</f>
        <v/>
      </c>
      <c r="I56" s="42">
        <f t="shared" si="0"/>
        <v>44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44</v>
      </c>
      <c r="K56" s="252">
        <f t="shared" si="1"/>
        <v>66</v>
      </c>
      <c r="L56" s="253" t="str">
        <f>IF(D56=0,0,IF(D56&gt;K56,"F",LOOKUP(K56,{0,0.01,40,45,50,55,60,65,70,75,80},{"","F","D","C","C+","B-","B","B+","A-","A","A+"})))</f>
        <v>B+</v>
      </c>
      <c r="M56" s="330">
        <f>LOOKUP(K56,{0,0.01,40,45,50,55,60,65,70,75,80},{0,"0",2,2.25,2.5,2.75,3,3.25,3.5,3.75,4})</f>
        <v>3.25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247">
        <v>29.5</v>
      </c>
      <c r="D57" s="247">
        <v>43</v>
      </c>
      <c r="E57" s="247">
        <v>43</v>
      </c>
      <c r="F57" s="199"/>
      <c r="G57" s="249">
        <f>IF(G4=3,(ABS(IF(D57&gt;60,0,D57)-IF(E57&gt;60,0,E57))),(ABS(IF(D57&gt;30,0,D57)-IF(E57&gt;30,0,E57))))</f>
        <v>0</v>
      </c>
      <c r="H57" s="200" t="str">
        <f>IF(G4=3,(IF(G57&gt;12,"Y","")),(IF(G57&gt;6,"Y","")))</f>
        <v/>
      </c>
      <c r="I57" s="42">
        <f t="shared" si="0"/>
        <v>43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43</v>
      </c>
      <c r="K57" s="252">
        <f t="shared" si="1"/>
        <v>73</v>
      </c>
      <c r="L57" s="253" t="str">
        <f>IF(D57=0,0,IF(D57&gt;K57,"F",LOOKUP(K57,{0,0.01,40,45,50,55,60,65,70,75,80},{"","F","D","C","C+","B-","B","B+","A-","A","A+"})))</f>
        <v>A-</v>
      </c>
      <c r="M57" s="330">
        <f>LOOKUP(K57,{0,0.01,40,45,50,55,60,65,70,75,80},{0,"0",2,2.25,2.5,2.75,3,3.25,3.5,3.75,4})</f>
        <v>3.5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23.5</v>
      </c>
      <c r="D58" s="199">
        <v>36</v>
      </c>
      <c r="E58" s="199">
        <v>40</v>
      </c>
      <c r="F58" s="199"/>
      <c r="G58" s="249">
        <f>IF(G4=3,(ABS(IF(D58&gt;60,0,D58)-IF(E58&gt;60,0,E58))),(ABS(IF(D58&gt;30,0,D58)-IF(E58&gt;30,0,E58))))</f>
        <v>4</v>
      </c>
      <c r="H58" s="200" t="str">
        <f>IF(G4=3,(IF(G58&gt;12,"Y","")),(IF(G58&gt;6,"Y","")))</f>
        <v/>
      </c>
      <c r="I58" s="42">
        <f t="shared" si="0"/>
        <v>38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38</v>
      </c>
      <c r="K58" s="252">
        <f t="shared" si="1"/>
        <v>62</v>
      </c>
      <c r="L58" s="253" t="str">
        <f>IF(D58=0,0,IF(D58&gt;K58,"F",LOOKUP(K58,{0,0.01,40,45,50,55,60,65,70,75,80},{"","F","D","C","C+","B-","B","B+","A-","A","A+"})))</f>
        <v>B</v>
      </c>
      <c r="M58" s="330">
        <f>LOOKUP(K58,{0,0.01,40,45,50,55,60,65,70,75,80},{0,"0",2,2.25,2.5,2.75,3,3.25,3.5,3.75,4})</f>
        <v>3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28</v>
      </c>
      <c r="D59" s="199">
        <v>37</v>
      </c>
      <c r="E59" s="199">
        <v>42</v>
      </c>
      <c r="F59" s="199"/>
      <c r="G59" s="249">
        <f>IF(G4=3,(ABS(IF(D59&gt;60,0,D59)-IF(E59&gt;60,0,E59))),(ABS(IF(D59&gt;30,0,D59)-IF(E59&gt;30,0,E59))))</f>
        <v>5</v>
      </c>
      <c r="H59" s="200" t="str">
        <f>IF(G4=3,(IF(G59&gt;12,"Y","")),(IF(G59&gt;6,"Y","")))</f>
        <v/>
      </c>
      <c r="I59" s="42">
        <f t="shared" si="0"/>
        <v>39.5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39.5</v>
      </c>
      <c r="K59" s="252">
        <f t="shared" si="1"/>
        <v>68</v>
      </c>
      <c r="L59" s="253" t="str">
        <f>IF(D59=0,0,IF(D59&gt;K59,"F",LOOKUP(K59,{0,0.01,40,45,50,55,60,65,70,75,80},{"","F","D","C","C+","B-","B","B+","A-","A","A+"})))</f>
        <v>B+</v>
      </c>
      <c r="M59" s="330">
        <f>LOOKUP(K59,{0,0.01,40,45,50,55,60,65,70,75,80},{0,"0",2,2.25,2.5,2.75,3,3.25,3.5,3.75,4})</f>
        <v>3.25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C6:M6"/>
    <mergeCell ref="G4:J4"/>
  </mergeCells>
  <conditionalFormatting sqref="G8:G77">
    <cfRule type="expression" dxfId="479" priority="1">
      <formula>$H$7="Y"</formula>
    </cfRule>
    <cfRule type="expression" dxfId="478" priority="2">
      <formula>$H$7="Y"</formula>
    </cfRule>
    <cfRule type="expression" dxfId="477" priority="3">
      <formula>$H$7="Y"</formula>
    </cfRule>
  </conditionalFormatting>
  <pageMargins left="0.31496062992126" right="0.196850393700787" top="0.31496062992126" bottom="0.78740157480314998" header="0.31496062992126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Checked by the Controler of Exam: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zoomScale="110" zoomScalePageLayoutView="110" workbookViewId="0">
      <selection activeCell="G60" sqref="G60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104</v>
      </c>
      <c r="D4" s="555"/>
      <c r="E4" s="554" t="s">
        <v>58</v>
      </c>
      <c r="F4" s="554"/>
      <c r="G4" s="555">
        <v>3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0.25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18" customHeight="1">
      <c r="A6" s="258" t="str">
        <f>'1st 1'!A6</f>
        <v>00-00</v>
      </c>
      <c r="B6" s="250" t="s">
        <v>57</v>
      </c>
      <c r="C6" s="556" t="s">
        <v>220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4.2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Int:[60]</v>
      </c>
      <c r="E7" s="34" t="str">
        <f>IF(G4=3,"Exam: Ext:[60]",IF(G4=1.5,"Exam: Ext:[30]",0))</f>
        <v>Exam: Ext:[60]</v>
      </c>
      <c r="F7" s="34" t="str">
        <f>IF(G4=3,"Exam: 3rd:[60]",IF(G4=1.5,"Exam: 3rd:[30]",0))</f>
        <v>Exam: 3rd:[60]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247">
        <v>28</v>
      </c>
      <c r="D8" s="247">
        <v>34.5</v>
      </c>
      <c r="E8" s="247">
        <v>38</v>
      </c>
      <c r="F8" s="247"/>
      <c r="G8" s="249">
        <f>IF(G4=3,(ABS(IF(D8&gt;60,0,D8)-IF(E8&gt;60,0,E8))),(ABS(IF(D8&gt;30,0,D8)-IF(E8&gt;30,0,E8))))</f>
        <v>3.5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36.25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36.25</v>
      </c>
      <c r="K8" s="252">
        <f>ROUNDUP(IF(C8&gt;40,0,IF(D8&gt;60,0,IF(E8&gt;60,0,(C8+J8)))),0)</f>
        <v>65</v>
      </c>
      <c r="L8" s="253" t="str">
        <f>IF(D8=0,0,IF(D8&gt;K8,"F",LOOKUP(K8,{0,0.01,40,45,50,55,60,65,70,75,80},{"","F","D","C","C+","B-","B","B+","A-","A","A+"})))</f>
        <v>B+</v>
      </c>
      <c r="M8" s="330">
        <f>LOOKUP(K8,{0,0.01,40,45,50,55,60,65,70,75,80},{0,"0",2,2.25,2.5,2.75,3,3.25,3.5,3.75,4})</f>
        <v>3.25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247">
        <v>29.5</v>
      </c>
      <c r="D9" s="247">
        <v>32</v>
      </c>
      <c r="E9" s="247">
        <v>30</v>
      </c>
      <c r="F9" s="247"/>
      <c r="G9" s="249">
        <f>IF(G4=3,(ABS(IF(D9&gt;60,0,D9)-IF(E9&gt;60,0,E9))),(ABS(IF(D9&gt;30,0,D9)-IF(E9&gt;30,0,E9))))</f>
        <v>2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31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31</v>
      </c>
      <c r="K9" s="252">
        <f t="shared" ref="K9:K72" si="1">ROUNDUP(IF(C9&gt;40,0,IF(D9&gt;60,0,IF(E9&gt;60,0,(C9+J9)))),0)</f>
        <v>61</v>
      </c>
      <c r="L9" s="253" t="str">
        <f>IF(D9=0,0,IF(D9&gt;K9,"F",LOOKUP(K9,{0,0.01,40,45,50,55,60,65,70,75,80},{"","F","D","C","C+","B-","B","B+","A-","A","A+"})))</f>
        <v>B</v>
      </c>
      <c r="M9" s="330">
        <f>LOOKUP(K9,{0,0.01,40,45,50,55,60,65,70,75,80},{0,"0",2,2.25,2.5,2.75,3,3.25,3.5,3.75,4})</f>
        <v>3</v>
      </c>
      <c r="N9" s="331"/>
      <c r="O9" s="332" t="str">
        <f t="shared" ref="O9:O72" si="2">IF(N9=0,"",IF(N9=M9,"Same",IF(M9="0","Passed",IF(N9&gt;M9,"Imp:","Not Imp:"))))</f>
        <v/>
      </c>
    </row>
    <row r="10" spans="1:18" ht="18">
      <c r="A10" s="202">
        <f>'1st 1'!A10</f>
        <v>3</v>
      </c>
      <c r="B10" s="203" t="str">
        <f>'1st 1'!B10</f>
        <v>M</v>
      </c>
      <c r="C10" s="247">
        <v>16</v>
      </c>
      <c r="D10" s="247">
        <v>29</v>
      </c>
      <c r="E10" s="247">
        <v>31</v>
      </c>
      <c r="F10" s="247"/>
      <c r="G10" s="249">
        <f>IF(G4=3,(ABS(IF(D10&gt;60,0,D10)-IF(E10&gt;60,0,E10))),(ABS(IF(D10&gt;30,0,D10)-IF(E10&gt;30,0,E10))))</f>
        <v>2</v>
      </c>
      <c r="H10" s="200" t="str">
        <f>IF(G4=3,(IF(G10&gt;12,"Y","")),(IF(G10&gt;6,"Y","")))</f>
        <v/>
      </c>
      <c r="I10" s="42">
        <f t="shared" si="0"/>
        <v>30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30</v>
      </c>
      <c r="K10" s="252">
        <f t="shared" si="1"/>
        <v>46</v>
      </c>
      <c r="L10" s="253" t="str">
        <f>IF(D10=0,0,IF(D10&gt;K10,"F",LOOKUP(K10,{0,0.01,40,45,50,55,60,65,70,75,80},{"","F","D","C","C+","B-","B","B+","A-","A","A+"})))</f>
        <v>C</v>
      </c>
      <c r="M10" s="330">
        <f>LOOKUP(K10,{0,0.01,40,45,50,55,60,65,70,75,80},{0,"0",2,2.25,2.5,2.75,3,3.25,3.5,3.75,4})</f>
        <v>2.25</v>
      </c>
      <c r="N10" s="331"/>
      <c r="O10" s="332" t="str">
        <f t="shared" si="2"/>
        <v/>
      </c>
      <c r="P10" s="25"/>
    </row>
    <row r="11" spans="1:18" ht="18">
      <c r="A11" s="202">
        <f>'1st 1'!A11</f>
        <v>4</v>
      </c>
      <c r="B11" s="203" t="str">
        <f>'1st 1'!B11</f>
        <v>D</v>
      </c>
      <c r="C11" s="247">
        <v>27</v>
      </c>
      <c r="D11" s="247">
        <v>26</v>
      </c>
      <c r="E11" s="247">
        <v>32</v>
      </c>
      <c r="F11" s="247"/>
      <c r="G11" s="249">
        <f>IF(G4=3,(ABS(IF(D11&gt;60,0,D11)-IF(E11&gt;60,0,E11))),(ABS(IF(D11&gt;30,0,D11)-IF(E11&gt;30,0,E11))))</f>
        <v>6</v>
      </c>
      <c r="H11" s="200" t="str">
        <f>IF(G4=3,(IF(G11&gt;12,"Y","")),(IF(G11&gt;6,"Y","")))</f>
        <v/>
      </c>
      <c r="I11" s="42">
        <f t="shared" si="0"/>
        <v>29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29</v>
      </c>
      <c r="K11" s="252">
        <f t="shared" si="1"/>
        <v>56</v>
      </c>
      <c r="L11" s="253" t="str">
        <f>IF(D11=0,0,IF(D11&gt;K11,"F",LOOKUP(K11,{0,0.01,40,45,50,55,60,65,70,75,80},{"","F","D","C","C+","B-","B","B+","A-","A","A+"})))</f>
        <v>B-</v>
      </c>
      <c r="M11" s="330">
        <f>LOOKUP(K11,{0,0.01,40,45,50,55,60,65,70,75,80},{0,"0",2,2.25,2.5,2.75,3,3.25,3.5,3.75,4})</f>
        <v>2.75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247">
        <v>21</v>
      </c>
      <c r="D12" s="247">
        <v>25</v>
      </c>
      <c r="E12" s="247">
        <v>28</v>
      </c>
      <c r="F12" s="247"/>
      <c r="G12" s="249">
        <f>IF(G4=3,(ABS(IF(D12&gt;60,0,D12)-IF(E12&gt;60,0,E12))),(ABS(IF(D12&gt;30,0,D12)-IF(E12&gt;30,0,E12))))</f>
        <v>3</v>
      </c>
      <c r="H12" s="200" t="str">
        <f>IF(G4=3,(IF(G12&gt;12,"Y","")),(IF(G12&gt;6,"Y","")))</f>
        <v/>
      </c>
      <c r="I12" s="42">
        <f t="shared" si="0"/>
        <v>26.5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26.5</v>
      </c>
      <c r="K12" s="252">
        <f t="shared" si="1"/>
        <v>48</v>
      </c>
      <c r="L12" s="253" t="str">
        <f>IF(D12=0,0,IF(D12&gt;K12,"F",LOOKUP(K12,{0,0.01,40,45,50,55,60,65,70,75,80},{"","F","D","C","C+","B-","B","B+","A-","A","A+"})))</f>
        <v>C</v>
      </c>
      <c r="M12" s="330">
        <f>LOOKUP(K12,{0,0.01,40,45,50,55,60,65,70,75,80},{0,"0",2,2.25,2.5,2.75,3,3.25,3.5,3.75,4})</f>
        <v>2.25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247">
        <v>16</v>
      </c>
      <c r="D13" s="247">
        <v>25</v>
      </c>
      <c r="E13" s="247">
        <v>43</v>
      </c>
      <c r="F13" s="247">
        <v>40</v>
      </c>
      <c r="G13" s="249">
        <f>IF(G4=3,(ABS(IF(D13&gt;60,0,D13)-IF(E13&gt;60,0,E13))),(ABS(IF(D13&gt;30,0,D13)-IF(E13&gt;30,0,E13))))</f>
        <v>18</v>
      </c>
      <c r="H13" s="200" t="str">
        <f>IF(G4=3,(IF(G13&gt;12,"Y","")),(IF(G13&gt;6,"Y","")))</f>
        <v>Y</v>
      </c>
      <c r="I13" s="42">
        <f t="shared" si="0"/>
        <v>41.5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41.5</v>
      </c>
      <c r="K13" s="252">
        <f t="shared" si="1"/>
        <v>58</v>
      </c>
      <c r="L13" s="253" t="str">
        <f>IF(D13=0,0,IF(D13&gt;K13,"F",LOOKUP(K13,{0,0.01,40,45,50,55,60,65,70,75,80},{"","F","D","C","C+","B-","B","B+","A-","A","A+"})))</f>
        <v>B-</v>
      </c>
      <c r="M13" s="330">
        <f>LOOKUP(K13,{0,0.01,40,45,50,55,60,65,70,75,80},{0,"0",2,2.25,2.5,2.75,3,3.25,3.5,3.75,4})</f>
        <v>2.75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247">
        <v>28</v>
      </c>
      <c r="D14" s="247">
        <v>28</v>
      </c>
      <c r="E14" s="247">
        <v>44</v>
      </c>
      <c r="F14" s="247">
        <v>39</v>
      </c>
      <c r="G14" s="249">
        <f>IF(G4=3,(ABS(IF(D14&gt;60,0,D14)-IF(E14&gt;60,0,E14))),(ABS(IF(D14&gt;30,0,D14)-IF(E14&gt;30,0,E14))))</f>
        <v>16</v>
      </c>
      <c r="H14" s="200" t="str">
        <f>IF(G4=3,(IF(G14&gt;12,"Y","")),(IF(G14&gt;6,"Y","")))</f>
        <v>Y</v>
      </c>
      <c r="I14" s="42">
        <f t="shared" si="0"/>
        <v>41.5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41.5</v>
      </c>
      <c r="K14" s="252">
        <f t="shared" si="1"/>
        <v>70</v>
      </c>
      <c r="L14" s="253" t="str">
        <f>IF(D14=0,0,IF(D14&gt;K14,"F",LOOKUP(K14,{0,0.01,40,45,50,55,60,65,70,75,80},{"","F","D","C","C+","B-","B","B+","A-","A","A+"})))</f>
        <v>A-</v>
      </c>
      <c r="M14" s="330">
        <f>LOOKUP(K14,{0,0.01,40,45,50,55,60,65,70,75,80},{0,"0",2,2.25,2.5,2.75,3,3.25,3.5,3.75,4})</f>
        <v>3.5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247">
        <v>27.5</v>
      </c>
      <c r="D15" s="247">
        <v>29.5</v>
      </c>
      <c r="E15" s="247">
        <v>31</v>
      </c>
      <c r="F15" s="247"/>
      <c r="G15" s="249">
        <f>IF(G4=3,(ABS(IF(D15&gt;60,0,D15)-IF(E15&gt;60,0,E15))),(ABS(IF(D15&gt;30,0,D15)-IF(E15&gt;30,0,E15))))</f>
        <v>1.5</v>
      </c>
      <c r="H15" s="200" t="str">
        <f>IF(G4=3,(IF(G15&gt;12,"Y","")),(IF(G15&gt;6,"Y","")))</f>
        <v/>
      </c>
      <c r="I15" s="42">
        <f t="shared" si="0"/>
        <v>30.25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30.25</v>
      </c>
      <c r="K15" s="252">
        <f t="shared" si="1"/>
        <v>58</v>
      </c>
      <c r="L15" s="253" t="str">
        <f>IF(D15=0,0,IF(D15&gt;K15,"F",LOOKUP(K15,{0,0.01,40,45,50,55,60,65,70,75,80},{"","F","D","C","C+","B-","B","B+","A-","A","A+"})))</f>
        <v>B-</v>
      </c>
      <c r="M15" s="330">
        <f>LOOKUP(K15,{0,0.01,40,45,50,55,60,65,70,75,80},{0,"0",2,2.25,2.5,2.75,3,3.25,3.5,3.75,4})</f>
        <v>2.75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247">
        <v>19</v>
      </c>
      <c r="D16" s="247">
        <v>34</v>
      </c>
      <c r="E16" s="247">
        <v>40</v>
      </c>
      <c r="F16" s="247"/>
      <c r="G16" s="249">
        <f>IF(G4=3,(ABS(IF(D16&gt;60,0,D16)-IF(E16&gt;60,0,E16))),(ABS(IF(D16&gt;30,0,D16)-IF(E16&gt;30,0,E16))))</f>
        <v>6</v>
      </c>
      <c r="H16" s="200" t="str">
        <f>IF(G4=3,(IF(G16&gt;12,"Y","")),(IF(G16&gt;6,"Y","")))</f>
        <v/>
      </c>
      <c r="I16" s="42">
        <f t="shared" si="0"/>
        <v>37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37</v>
      </c>
      <c r="K16" s="252">
        <f t="shared" si="1"/>
        <v>56</v>
      </c>
      <c r="L16" s="253" t="str">
        <f>IF(D16=0,0,IF(D16&gt;K16,"F",LOOKUP(K16,{0,0.01,40,45,50,55,60,65,70,75,80},{"","F","D","C","C+","B-","B","B+","A-","A","A+"})))</f>
        <v>B-</v>
      </c>
      <c r="M16" s="330">
        <f>LOOKUP(K16,{0,0.01,40,45,50,55,60,65,70,75,80},{0,"0",2,2.25,2.5,2.75,3,3.25,3.5,3.75,4})</f>
        <v>2.75</v>
      </c>
      <c r="N16" s="331"/>
      <c r="O16" s="332" t="str">
        <f t="shared" si="2"/>
        <v/>
      </c>
    </row>
    <row r="17" spans="1:16" ht="18">
      <c r="A17" s="202">
        <f>'1st 1'!A17</f>
        <v>10</v>
      </c>
      <c r="B17" s="203" t="str">
        <f>'1st 1'!B17</f>
        <v>M</v>
      </c>
      <c r="C17" s="247">
        <v>28</v>
      </c>
      <c r="D17" s="247">
        <v>33</v>
      </c>
      <c r="E17" s="247">
        <v>34</v>
      </c>
      <c r="F17" s="247"/>
      <c r="G17" s="249">
        <f>IF(G4=3,(ABS(IF(D17&gt;60,0,D17)-IF(E17&gt;60,0,E17))),(ABS(IF(D17&gt;30,0,D17)-IF(E17&gt;30,0,E17))))</f>
        <v>1</v>
      </c>
      <c r="H17" s="200" t="str">
        <f>IF(G4=3,(IF(G17&gt;12,"Y","")),(IF(G17&gt;6,"Y","")))</f>
        <v/>
      </c>
      <c r="I17" s="42">
        <f t="shared" si="0"/>
        <v>33.5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33.5</v>
      </c>
      <c r="K17" s="252">
        <f t="shared" si="1"/>
        <v>62</v>
      </c>
      <c r="L17" s="253" t="str">
        <f>IF(D17=0,0,IF(D17&gt;K17,"F",LOOKUP(K17,{0,0.01,40,45,50,55,60,65,70,75,80},{"","F","D","C","C+","B-","B","B+","A-","A","A+"})))</f>
        <v>B</v>
      </c>
      <c r="M17" s="330">
        <f>LOOKUP(K17,{0,0.01,40,45,50,55,60,65,70,75,80},{0,"0",2,2.25,2.5,2.75,3,3.25,3.5,3.75,4})</f>
        <v>3</v>
      </c>
      <c r="N17" s="331"/>
      <c r="O17" s="332" t="str">
        <f t="shared" si="2"/>
        <v/>
      </c>
    </row>
    <row r="18" spans="1:16" ht="18">
      <c r="A18" s="202">
        <f>'1st 1'!A18</f>
        <v>11</v>
      </c>
      <c r="B18" s="203" t="str">
        <f>'1st 1'!B18</f>
        <v>S</v>
      </c>
      <c r="C18" s="247">
        <v>27</v>
      </c>
      <c r="D18" s="247">
        <v>35</v>
      </c>
      <c r="E18" s="247">
        <v>42</v>
      </c>
      <c r="F18" s="247"/>
      <c r="G18" s="249">
        <f>IF(G4=3,(ABS(IF(D18&gt;60,0,D18)-IF(E18&gt;60,0,E18))),(ABS(IF(D18&gt;30,0,D18)-IF(E18&gt;30,0,E18))))</f>
        <v>7</v>
      </c>
      <c r="H18" s="200" t="str">
        <f>IF(G4=3,(IF(G18&gt;12,"Y","")),(IF(G18&gt;6,"Y","")))</f>
        <v/>
      </c>
      <c r="I18" s="42">
        <f t="shared" si="0"/>
        <v>38.5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38.5</v>
      </c>
      <c r="K18" s="252">
        <f t="shared" si="1"/>
        <v>66</v>
      </c>
      <c r="L18" s="253" t="str">
        <f>IF(D18=0,0,IF(D18&gt;K18,"F",LOOKUP(K18,{0,0.01,40,45,50,55,60,65,70,75,80},{"","F","D","C","C+","B-","B","B+","A-","A","A+"})))</f>
        <v>B+</v>
      </c>
      <c r="M18" s="330">
        <f>LOOKUP(K18,{0,0.01,40,45,50,55,60,65,70,75,80},{0,"0",2,2.25,2.5,2.75,3,3.25,3.5,3.75,4})</f>
        <v>3.25</v>
      </c>
      <c r="N18" s="331"/>
      <c r="O18" s="332" t="str">
        <f t="shared" si="2"/>
        <v/>
      </c>
    </row>
    <row r="19" spans="1:16" ht="18">
      <c r="A19" s="202">
        <f>'1st 1'!A19</f>
        <v>12</v>
      </c>
      <c r="B19" s="203" t="str">
        <f>'1st 1'!B19</f>
        <v>Z</v>
      </c>
      <c r="C19" s="247">
        <v>20.5</v>
      </c>
      <c r="D19" s="247">
        <v>29.5</v>
      </c>
      <c r="E19" s="247">
        <v>33</v>
      </c>
      <c r="F19" s="247"/>
      <c r="G19" s="249">
        <f>IF(G4=3,(ABS(IF(D19&gt;60,0,D19)-IF(E19&gt;60,0,E19))),(ABS(IF(D19&gt;30,0,D19)-IF(E19&gt;30,0,E19))))</f>
        <v>3.5</v>
      </c>
      <c r="H19" s="200" t="str">
        <f>IF(G4=3,(IF(G19&gt;12,"Y","")),(IF(G19&gt;6,"Y","")))</f>
        <v/>
      </c>
      <c r="I19" s="42">
        <f t="shared" si="0"/>
        <v>31.25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31.25</v>
      </c>
      <c r="K19" s="252">
        <f t="shared" si="1"/>
        <v>52</v>
      </c>
      <c r="L19" s="253" t="str">
        <f>IF(D19=0,0,IF(D19&gt;K19,"F",LOOKUP(K19,{0,0.01,40,45,50,55,60,65,70,75,80},{"","F","D","C","C+","B-","B","B+","A-","A","A+"})))</f>
        <v>C+</v>
      </c>
      <c r="M19" s="330">
        <f>LOOKUP(K19,{0,0.01,40,45,50,55,60,65,70,75,80},{0,"0",2,2.25,2.5,2.75,3,3.25,3.5,3.75,4})</f>
        <v>2.5</v>
      </c>
      <c r="N19" s="331"/>
      <c r="O19" s="332" t="str">
        <f t="shared" si="2"/>
        <v/>
      </c>
      <c r="P19" s="25"/>
    </row>
    <row r="20" spans="1:16" ht="18">
      <c r="A20" s="202">
        <f>'1st 1'!A20</f>
        <v>13</v>
      </c>
      <c r="B20" s="203" t="str">
        <f>'1st 1'!B20</f>
        <v>M</v>
      </c>
      <c r="C20" s="247">
        <v>21.5</v>
      </c>
      <c r="D20" s="247">
        <v>27</v>
      </c>
      <c r="E20" s="247">
        <v>33</v>
      </c>
      <c r="F20" s="247"/>
      <c r="G20" s="249">
        <f>IF(G4=3,(ABS(IF(D20&gt;60,0,D20)-IF(E20&gt;60,0,E20))),(ABS(IF(D20&gt;30,0,D20)-IF(E20&gt;30,0,E20))))</f>
        <v>6</v>
      </c>
      <c r="H20" s="200" t="str">
        <f>IF(G4=3,(IF(G20&gt;12,"Y","")),(IF(G20&gt;6,"Y","")))</f>
        <v/>
      </c>
      <c r="I20" s="42">
        <f t="shared" si="0"/>
        <v>30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30</v>
      </c>
      <c r="K20" s="252">
        <f t="shared" si="1"/>
        <v>52</v>
      </c>
      <c r="L20" s="253" t="str">
        <f>IF(D20=0,0,IF(D20&gt;K20,"F",LOOKUP(K20,{0,0.01,40,45,50,55,60,65,70,75,80},{"","F","D","C","C+","B-","B","B+","A-","A","A+"})))</f>
        <v>C+</v>
      </c>
      <c r="M20" s="330">
        <f>LOOKUP(K20,{0,0.01,40,45,50,55,60,65,70,75,80},{0,"0",2,2.25,2.5,2.75,3,3.25,3.5,3.75,4})</f>
        <v>2.5</v>
      </c>
      <c r="N20" s="331"/>
      <c r="O20" s="332" t="str">
        <f t="shared" si="2"/>
        <v/>
      </c>
    </row>
    <row r="21" spans="1:16" ht="18">
      <c r="A21" s="202">
        <f>'1st 1'!A21</f>
        <v>14</v>
      </c>
      <c r="B21" s="203" t="str">
        <f>'1st 1'!B21</f>
        <v>K</v>
      </c>
      <c r="C21" s="247">
        <v>22.5</v>
      </c>
      <c r="D21" s="247">
        <v>27</v>
      </c>
      <c r="E21" s="247">
        <v>33</v>
      </c>
      <c r="F21" s="247"/>
      <c r="G21" s="249">
        <f>IF(G4=3,(ABS(IF(D21&gt;60,0,D21)-IF(E21&gt;60,0,E21))),(ABS(IF(D21&gt;30,0,D21)-IF(E21&gt;30,0,E21))))</f>
        <v>6</v>
      </c>
      <c r="H21" s="200" t="str">
        <f>IF(G4=3,(IF(G21&gt;12,"Y","")),(IF(G21&gt;6,"Y","")))</f>
        <v/>
      </c>
      <c r="I21" s="42">
        <f t="shared" si="0"/>
        <v>30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30</v>
      </c>
      <c r="K21" s="252">
        <f t="shared" si="1"/>
        <v>53</v>
      </c>
      <c r="L21" s="253" t="str">
        <f>IF(D21=0,0,IF(D21&gt;K21,"F",LOOKUP(K21,{0,0.01,40,45,50,55,60,65,70,75,80},{"","F","D","C","C+","B-","B","B+","A-","A","A+"})))</f>
        <v>C+</v>
      </c>
      <c r="M21" s="330">
        <f>LOOKUP(K21,{0,0.01,40,45,50,55,60,65,70,75,80},{0,"0",2,2.25,2.5,2.75,3,3.25,3.5,3.75,4})</f>
        <v>2.5</v>
      </c>
      <c r="N21" s="331"/>
      <c r="O21" s="332" t="str">
        <f t="shared" si="2"/>
        <v/>
      </c>
    </row>
    <row r="22" spans="1:16" ht="18">
      <c r="A22" s="202">
        <f>'1st 1'!A22</f>
        <v>15</v>
      </c>
      <c r="B22" s="203" t="str">
        <f>'1st 1'!B22</f>
        <v>P</v>
      </c>
      <c r="C22" s="247">
        <v>27</v>
      </c>
      <c r="D22" s="247">
        <v>27</v>
      </c>
      <c r="E22" s="247">
        <v>35</v>
      </c>
      <c r="F22" s="247"/>
      <c r="G22" s="249">
        <f>IF(G4=3,(ABS(IF(D22&gt;60,0,D22)-IF(E22&gt;60,0,E22))),(ABS(IF(D22&gt;30,0,D22)-IF(E22&gt;30,0,E22))))</f>
        <v>8</v>
      </c>
      <c r="H22" s="200" t="str">
        <f>IF(G4=3,(IF(G22&gt;12,"Y","")),(IF(G22&gt;6,"Y","")))</f>
        <v/>
      </c>
      <c r="I22" s="42">
        <f t="shared" si="0"/>
        <v>31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31</v>
      </c>
      <c r="K22" s="252">
        <f t="shared" si="1"/>
        <v>58</v>
      </c>
      <c r="L22" s="253" t="str">
        <f>IF(D22=0,0,IF(D22&gt;K22,"F",LOOKUP(K22,{0,0.01,40,45,50,55,60,65,70,75,80},{"","F","D","C","C+","B-","B","B+","A-","A","A+"})))</f>
        <v>B-</v>
      </c>
      <c r="M22" s="330">
        <f>LOOKUP(K22,{0,0.01,40,45,50,55,60,65,70,75,80},{0,"0",2,2.25,2.5,2.75,3,3.25,3.5,3.75,4})</f>
        <v>2.75</v>
      </c>
      <c r="N22" s="331"/>
      <c r="O22" s="332" t="str">
        <f t="shared" si="2"/>
        <v/>
      </c>
    </row>
    <row r="23" spans="1:16" ht="18">
      <c r="A23" s="202">
        <f>'1st 1'!A23</f>
        <v>16</v>
      </c>
      <c r="B23" s="203" t="str">
        <f>'1st 1'!B23</f>
        <v>F</v>
      </c>
      <c r="C23" s="247">
        <v>26</v>
      </c>
      <c r="D23" s="247">
        <v>24</v>
      </c>
      <c r="E23" s="247">
        <v>33</v>
      </c>
      <c r="F23" s="247"/>
      <c r="G23" s="249">
        <f>IF(G4=3,(ABS(IF(D23&gt;60,0,D23)-IF(E23&gt;60,0,E23))),(ABS(IF(D23&gt;30,0,D23)-IF(E23&gt;30,0,E23))))</f>
        <v>9</v>
      </c>
      <c r="H23" s="200" t="str">
        <f>IF(G4=3,(IF(G23&gt;12,"Y","")),(IF(G23&gt;6,"Y","")))</f>
        <v/>
      </c>
      <c r="I23" s="42">
        <f t="shared" si="0"/>
        <v>28.5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28.5</v>
      </c>
      <c r="K23" s="252">
        <f t="shared" si="1"/>
        <v>55</v>
      </c>
      <c r="L23" s="253" t="str">
        <f>IF(D23=0,0,IF(D23&gt;K23,"F",LOOKUP(K23,{0,0.01,40,45,50,55,60,65,70,75,80},{"","F","D","C","C+","B-","B","B+","A-","A","A+"})))</f>
        <v>B-</v>
      </c>
      <c r="M23" s="330">
        <f>LOOKUP(K23,{0,0.01,40,45,50,55,60,65,70,75,80},{0,"0",2,2.25,2.5,2.75,3,3.25,3.5,3.75,4})</f>
        <v>2.75</v>
      </c>
      <c r="N23" s="331"/>
      <c r="O23" s="332" t="str">
        <f t="shared" si="2"/>
        <v/>
      </c>
      <c r="P23" s="25"/>
    </row>
    <row r="24" spans="1:16" ht="18">
      <c r="A24" s="202">
        <f>'1st 1'!A24</f>
        <v>17</v>
      </c>
      <c r="B24" s="203" t="str">
        <f>'1st 1'!B24</f>
        <v>K</v>
      </c>
      <c r="C24" s="247">
        <v>28</v>
      </c>
      <c r="D24" s="247">
        <v>38</v>
      </c>
      <c r="E24" s="247">
        <v>37</v>
      </c>
      <c r="F24" s="247"/>
      <c r="G24" s="249">
        <f>IF(G4=3,(ABS(IF(D24&gt;60,0,D24)-IF(E24&gt;60,0,E24))),(ABS(IF(D24&gt;30,0,D24)-IF(E24&gt;30,0,E24))))</f>
        <v>1</v>
      </c>
      <c r="H24" s="200" t="str">
        <f>IF(G4=3,(IF(G24&gt;12,"Y","")),(IF(G24&gt;6,"Y","")))</f>
        <v/>
      </c>
      <c r="I24" s="42">
        <f t="shared" si="0"/>
        <v>37.5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37.5</v>
      </c>
      <c r="K24" s="252">
        <f t="shared" si="1"/>
        <v>66</v>
      </c>
      <c r="L24" s="253" t="str">
        <f>IF(D24=0,0,IF(D24&gt;K24,"F",LOOKUP(K24,{0,0.01,40,45,50,55,60,65,70,75,80},{"","F","D","C","C+","B-","B","B+","A-","A","A+"})))</f>
        <v>B+</v>
      </c>
      <c r="M24" s="330">
        <f>LOOKUP(K24,{0,0.01,40,45,50,55,60,65,70,75,80},{0,"0",2,2.25,2.5,2.75,3,3.25,3.5,3.75,4})</f>
        <v>3.25</v>
      </c>
      <c r="N24" s="331"/>
      <c r="O24" s="332" t="str">
        <f t="shared" si="2"/>
        <v/>
      </c>
      <c r="P24" s="25"/>
    </row>
    <row r="25" spans="1:16" ht="18">
      <c r="A25" s="202">
        <f>'1st 1'!A25</f>
        <v>18</v>
      </c>
      <c r="B25" s="203" t="str">
        <f>'1st 1'!B25</f>
        <v>N</v>
      </c>
      <c r="C25" s="247">
        <v>25.5</v>
      </c>
      <c r="D25" s="247">
        <v>28</v>
      </c>
      <c r="E25" s="247">
        <v>31</v>
      </c>
      <c r="F25" s="247"/>
      <c r="G25" s="249">
        <f>IF(G4=3,(ABS(IF(D25&gt;60,0,D25)-IF(E25&gt;60,0,E25))),(ABS(IF(D25&gt;30,0,D25)-IF(E25&gt;30,0,E25))))</f>
        <v>3</v>
      </c>
      <c r="H25" s="200" t="str">
        <f>IF(G4=3,(IF(G25&gt;12,"Y","")),(IF(G25&gt;6,"Y","")))</f>
        <v/>
      </c>
      <c r="I25" s="42">
        <f t="shared" si="0"/>
        <v>29.5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29.5</v>
      </c>
      <c r="K25" s="252">
        <f t="shared" si="1"/>
        <v>55</v>
      </c>
      <c r="L25" s="253" t="str">
        <f>IF(D25=0,0,IF(D25&gt;K25,"F",LOOKUP(K25,{0,0.01,40,45,50,55,60,65,70,75,80},{"","F","D","C","C+","B-","B","B+","A-","A","A+"})))</f>
        <v>B-</v>
      </c>
      <c r="M25" s="330">
        <f>LOOKUP(K25,{0,0.01,40,45,50,55,60,65,70,75,80},{0,"0",2,2.25,2.5,2.75,3,3.25,3.5,3.75,4})</f>
        <v>2.75</v>
      </c>
      <c r="N25" s="331"/>
      <c r="O25" s="332" t="str">
        <f t="shared" si="2"/>
        <v/>
      </c>
    </row>
    <row r="26" spans="1:16" ht="18">
      <c r="A26" s="202">
        <f>'1st 1'!A26</f>
        <v>19</v>
      </c>
      <c r="B26" s="203" t="str">
        <f>'1st 1'!B26</f>
        <v>J</v>
      </c>
      <c r="C26" s="247">
        <v>28.5</v>
      </c>
      <c r="D26" s="247">
        <v>30</v>
      </c>
      <c r="E26" s="247">
        <v>32</v>
      </c>
      <c r="F26" s="247"/>
      <c r="G26" s="249">
        <f>IF(G4=3,(ABS(IF(D26&gt;60,0,D26)-IF(E26&gt;60,0,E26))),(ABS(IF(D26&gt;30,0,D26)-IF(E26&gt;30,0,E26))))</f>
        <v>2</v>
      </c>
      <c r="H26" s="200" t="str">
        <f>IF(G4=3,(IF(G26&gt;12,"Y","")),(IF(G26&gt;6,"Y","")))</f>
        <v/>
      </c>
      <c r="I26" s="42">
        <f t="shared" si="0"/>
        <v>31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31</v>
      </c>
      <c r="K26" s="252">
        <f t="shared" si="1"/>
        <v>60</v>
      </c>
      <c r="L26" s="253" t="str">
        <f>IF(D26=0,0,IF(D26&gt;K26,"F",LOOKUP(K26,{0,0.01,40,45,50,55,60,65,70,75,80},{"","F","D","C","C+","B-","B","B+","A-","A","A+"})))</f>
        <v>B</v>
      </c>
      <c r="M26" s="330">
        <f>LOOKUP(K26,{0,0.01,40,45,50,55,60,65,70,75,80},{0,"0",2,2.25,2.5,2.75,3,3.25,3.5,3.75,4})</f>
        <v>3</v>
      </c>
      <c r="N26" s="331"/>
      <c r="O26" s="332" t="str">
        <f t="shared" si="2"/>
        <v/>
      </c>
    </row>
    <row r="27" spans="1:16" ht="18">
      <c r="A27" s="202">
        <f>'1st 1'!A27</f>
        <v>20</v>
      </c>
      <c r="B27" s="203" t="str">
        <f>'1st 1'!B27</f>
        <v>S</v>
      </c>
      <c r="C27" s="247">
        <v>28.5</v>
      </c>
      <c r="D27" s="247">
        <v>30</v>
      </c>
      <c r="E27" s="247">
        <v>38</v>
      </c>
      <c r="F27" s="247"/>
      <c r="G27" s="249">
        <f>IF(G4=3,(ABS(IF(D27&gt;60,0,D27)-IF(E27&gt;60,0,E27))),(ABS(IF(D27&gt;30,0,D27)-IF(E27&gt;30,0,E27))))</f>
        <v>8</v>
      </c>
      <c r="H27" s="200" t="str">
        <f>IF(G4=3,(IF(G27&gt;12,"Y","")),(IF(G27&gt;6,"Y","")))</f>
        <v/>
      </c>
      <c r="I27" s="42">
        <f t="shared" si="0"/>
        <v>34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34</v>
      </c>
      <c r="K27" s="252">
        <f t="shared" si="1"/>
        <v>63</v>
      </c>
      <c r="L27" s="253" t="str">
        <f>IF(D27=0,0,IF(D27&gt;K27,"F",LOOKUP(K27,{0,0.01,40,45,50,55,60,65,70,75,80},{"","F","D","C","C+","B-","B","B+","A-","A","A+"})))</f>
        <v>B</v>
      </c>
      <c r="M27" s="330">
        <f>LOOKUP(K27,{0,0.01,40,45,50,55,60,65,70,75,80},{0,"0",2,2.25,2.5,2.75,3,3.25,3.5,3.75,4})</f>
        <v>3</v>
      </c>
      <c r="N27" s="331"/>
      <c r="O27" s="332" t="str">
        <f t="shared" si="2"/>
        <v/>
      </c>
    </row>
    <row r="28" spans="1:16" ht="18">
      <c r="A28" s="202">
        <f>'1st 1'!A28</f>
        <v>21</v>
      </c>
      <c r="B28" s="203" t="str">
        <f>'1st 1'!B28</f>
        <v>S</v>
      </c>
      <c r="C28" s="247">
        <v>29.5</v>
      </c>
      <c r="D28" s="247">
        <v>37</v>
      </c>
      <c r="E28" s="247">
        <v>47</v>
      </c>
      <c r="F28" s="247"/>
      <c r="G28" s="249">
        <f>IF(G4=3,(ABS(IF(D28&gt;60,0,D28)-IF(E28&gt;60,0,E28))),(ABS(IF(D28&gt;30,0,D28)-IF(E28&gt;30,0,E28))))</f>
        <v>10</v>
      </c>
      <c r="H28" s="200" t="str">
        <f>IF(G4=3,(IF(G28&gt;12,"Y","")),(IF(G28&gt;6,"Y","")))</f>
        <v/>
      </c>
      <c r="I28" s="42">
        <f t="shared" si="0"/>
        <v>42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42</v>
      </c>
      <c r="K28" s="252">
        <f t="shared" si="1"/>
        <v>72</v>
      </c>
      <c r="L28" s="253" t="str">
        <f>IF(D28=0,0,IF(D28&gt;K28,"F",LOOKUP(K28,{0,0.01,40,45,50,55,60,65,70,75,80},{"","F","D","C","C+","B-","B","B+","A-","A","A+"})))</f>
        <v>A-</v>
      </c>
      <c r="M28" s="330">
        <f>LOOKUP(K28,{0,0.01,40,45,50,55,60,65,70,75,80},{0,"0",2,2.25,2.5,2.75,3,3.25,3.5,3.75,4})</f>
        <v>3.5</v>
      </c>
      <c r="N28" s="331"/>
      <c r="O28" s="332" t="str">
        <f t="shared" si="2"/>
        <v/>
      </c>
    </row>
    <row r="29" spans="1:16" ht="18">
      <c r="A29" s="202">
        <f>'1st 1'!A29</f>
        <v>22</v>
      </c>
      <c r="B29" s="203" t="str">
        <f>'1st 1'!B29</f>
        <v>M</v>
      </c>
      <c r="C29" s="247">
        <v>25</v>
      </c>
      <c r="D29" s="247">
        <v>37</v>
      </c>
      <c r="E29" s="247">
        <v>32</v>
      </c>
      <c r="F29" s="247"/>
      <c r="G29" s="249">
        <f>IF(G4=3,(ABS(IF(D29&gt;60,0,D29)-IF(E29&gt;60,0,E29))),(ABS(IF(D29&gt;30,0,D29)-IF(E29&gt;30,0,E29))))</f>
        <v>5</v>
      </c>
      <c r="H29" s="200" t="str">
        <f>IF(G4=3,(IF(G29&gt;12,"Y","")),(IF(G29&gt;6,"Y","")))</f>
        <v/>
      </c>
      <c r="I29" s="42">
        <f t="shared" si="0"/>
        <v>34.5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34.5</v>
      </c>
      <c r="K29" s="252">
        <f t="shared" si="1"/>
        <v>60</v>
      </c>
      <c r="L29" s="253" t="str">
        <f>IF(D29=0,0,IF(D29&gt;K29,"F",LOOKUP(K29,{0,0.01,40,45,50,55,60,65,70,75,80},{"","F","D","C","C+","B-","B","B+","A-","A","A+"})))</f>
        <v>B</v>
      </c>
      <c r="M29" s="330">
        <f>LOOKUP(K29,{0,0.01,40,45,50,55,60,65,70,75,80},{0,"0",2,2.25,2.5,2.75,3,3.25,3.5,3.75,4})</f>
        <v>3</v>
      </c>
      <c r="N29" s="331"/>
      <c r="O29" s="332" t="str">
        <f t="shared" si="2"/>
        <v/>
      </c>
    </row>
    <row r="30" spans="1:16" ht="18">
      <c r="A30" s="202">
        <f>'1st 1'!A30</f>
        <v>23</v>
      </c>
      <c r="B30" s="203" t="str">
        <f>'1st 1'!B30</f>
        <v>P</v>
      </c>
      <c r="C30" s="247">
        <v>33</v>
      </c>
      <c r="D30" s="247">
        <v>30</v>
      </c>
      <c r="E30" s="247">
        <v>42</v>
      </c>
      <c r="F30" s="247"/>
      <c r="G30" s="249">
        <f>IF(G4=3,(ABS(IF(D30&gt;60,0,D30)-IF(E30&gt;60,0,E30))),(ABS(IF(D30&gt;30,0,D30)-IF(E30&gt;30,0,E30))))</f>
        <v>12</v>
      </c>
      <c r="H30" s="200" t="str">
        <f>IF(G4=3,(IF(G30&gt;12,"Y","")),(IF(G30&gt;6,"Y","")))</f>
        <v/>
      </c>
      <c r="I30" s="42">
        <f t="shared" si="0"/>
        <v>36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36</v>
      </c>
      <c r="K30" s="252">
        <f t="shared" si="1"/>
        <v>69</v>
      </c>
      <c r="L30" s="253" t="str">
        <f>IF(D30=0,0,IF(D30&gt;K30,"F",LOOKUP(K30,{0,0.01,40,45,50,55,60,65,70,75,80},{"","F","D","C","C+","B-","B","B+","A-","A","A+"})))</f>
        <v>B+</v>
      </c>
      <c r="M30" s="330">
        <f>LOOKUP(K30,{0,0.01,40,45,50,55,60,65,70,75,80},{0,"0",2,2.25,2.5,2.75,3,3.25,3.5,3.75,4})</f>
        <v>3.25</v>
      </c>
      <c r="N30" s="331"/>
      <c r="O30" s="332" t="str">
        <f t="shared" si="2"/>
        <v/>
      </c>
    </row>
    <row r="31" spans="1:16" ht="18">
      <c r="A31" s="202">
        <f>'1st 1'!A31</f>
        <v>24</v>
      </c>
      <c r="B31" s="203" t="str">
        <f>'1st 1'!B31</f>
        <v>R</v>
      </c>
      <c r="C31" s="247">
        <v>29.5</v>
      </c>
      <c r="D31" s="247">
        <v>35.5</v>
      </c>
      <c r="E31" s="247">
        <v>43</v>
      </c>
      <c r="F31" s="247"/>
      <c r="G31" s="249">
        <f>IF(G4=3,(ABS(IF(D31&gt;60,0,D31)-IF(E31&gt;60,0,E31))),(ABS(IF(D31&gt;30,0,D31)-IF(E31&gt;30,0,E31))))</f>
        <v>7.5</v>
      </c>
      <c r="H31" s="200" t="str">
        <f>IF(G4=3,(IF(G31&gt;12,"Y","")),(IF(G31&gt;6,"Y","")))</f>
        <v/>
      </c>
      <c r="I31" s="42">
        <f t="shared" si="0"/>
        <v>39.25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39.25</v>
      </c>
      <c r="K31" s="252">
        <f t="shared" si="1"/>
        <v>69</v>
      </c>
      <c r="L31" s="253" t="str">
        <f>IF(D31=0,0,IF(D31&gt;K31,"F",LOOKUP(K31,{0,0.01,40,45,50,55,60,65,70,75,80},{"","F","D","C","C+","B-","B","B+","A-","A","A+"})))</f>
        <v>B+</v>
      </c>
      <c r="M31" s="330">
        <f>LOOKUP(K31,{0,0.01,40,45,50,55,60,65,70,75,80},{0,"0",2,2.25,2.5,2.75,3,3.25,3.5,3.75,4})</f>
        <v>3.25</v>
      </c>
      <c r="N31" s="331"/>
      <c r="O31" s="332" t="str">
        <f t="shared" si="2"/>
        <v/>
      </c>
    </row>
    <row r="32" spans="1:16" ht="18">
      <c r="A32" s="202">
        <f>'1st 1'!A32</f>
        <v>25</v>
      </c>
      <c r="B32" s="203" t="str">
        <f>'1st 1'!B32</f>
        <v>F</v>
      </c>
      <c r="C32" s="247">
        <v>26</v>
      </c>
      <c r="D32" s="247">
        <v>30</v>
      </c>
      <c r="E32" s="247">
        <v>32</v>
      </c>
      <c r="F32" s="247"/>
      <c r="G32" s="249">
        <f>IF(G4=3,(ABS(IF(D32&gt;60,0,D32)-IF(E32&gt;60,0,E32))),(ABS(IF(D32&gt;30,0,D32)-IF(E32&gt;30,0,E32))))</f>
        <v>2</v>
      </c>
      <c r="H32" s="200" t="str">
        <f>IF(G4=3,(IF(G32&gt;12,"Y","")),(IF(G32&gt;6,"Y","")))</f>
        <v/>
      </c>
      <c r="I32" s="42">
        <f t="shared" si="0"/>
        <v>31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31</v>
      </c>
      <c r="K32" s="252">
        <f t="shared" si="1"/>
        <v>57</v>
      </c>
      <c r="L32" s="253" t="str">
        <f>IF(D32=0,0,IF(D32&gt;K32,"F",LOOKUP(K32,{0,0.01,40,45,50,55,60,65,70,75,80},{"","F","D","C","C+","B-","B","B+","A-","A","A+"})))</f>
        <v>B-</v>
      </c>
      <c r="M32" s="330">
        <f>LOOKUP(K32,{0,0.01,40,45,50,55,60,65,70,75,80},{0,"0",2,2.25,2.5,2.75,3,3.25,3.5,3.75,4})</f>
        <v>2.75</v>
      </c>
      <c r="N32" s="331"/>
      <c r="O32" s="332" t="str">
        <f t="shared" si="2"/>
        <v/>
      </c>
    </row>
    <row r="33" spans="1:18" ht="18">
      <c r="A33" s="202">
        <f>'1st 1'!A33</f>
        <v>26</v>
      </c>
      <c r="B33" s="203" t="str">
        <f>'1st 1'!B33</f>
        <v>P</v>
      </c>
      <c r="C33" s="247">
        <v>25.5</v>
      </c>
      <c r="D33" s="247">
        <v>29</v>
      </c>
      <c r="E33" s="247">
        <v>32</v>
      </c>
      <c r="F33" s="247"/>
      <c r="G33" s="249">
        <f>IF(G4=3,(ABS(IF(D33&gt;60,0,D33)-IF(E33&gt;60,0,E33))),(ABS(IF(D33&gt;30,0,D33)-IF(E33&gt;30,0,E33))))</f>
        <v>3</v>
      </c>
      <c r="H33" s="200" t="str">
        <f>IF(G4=3,(IF(G33&gt;12,"Y","")),(IF(G33&gt;6,"Y","")))</f>
        <v/>
      </c>
      <c r="I33" s="42">
        <f t="shared" si="0"/>
        <v>30.5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30.5</v>
      </c>
      <c r="K33" s="252">
        <f t="shared" si="1"/>
        <v>56</v>
      </c>
      <c r="L33" s="253" t="str">
        <f>IF(D33=0,0,IF(D33&gt;K33,"F",LOOKUP(K33,{0,0.01,40,45,50,55,60,65,70,75,80},{"","F","D","C","C+","B-","B","B+","A-","A","A+"})))</f>
        <v>B-</v>
      </c>
      <c r="M33" s="330">
        <f>LOOKUP(K33,{0,0.01,40,45,50,55,60,65,70,75,80},{0,"0",2,2.25,2.5,2.75,3,3.25,3.5,3.75,4})</f>
        <v>2.75</v>
      </c>
      <c r="N33" s="331"/>
      <c r="O33" s="332" t="str">
        <f t="shared" si="2"/>
        <v/>
      </c>
      <c r="P33" s="25"/>
    </row>
    <row r="34" spans="1:18" ht="18">
      <c r="A34" s="202">
        <f>'1st 1'!A34</f>
        <v>27</v>
      </c>
      <c r="B34" s="203" t="str">
        <f>'1st 1'!B34</f>
        <v>N</v>
      </c>
      <c r="C34" s="247">
        <v>31</v>
      </c>
      <c r="D34" s="247">
        <v>35</v>
      </c>
      <c r="E34" s="247">
        <v>51</v>
      </c>
      <c r="F34" s="247">
        <v>49</v>
      </c>
      <c r="G34" s="249">
        <f>IF(G4=3,(ABS(IF(D34&gt;60,0,D34)-IF(E34&gt;60,0,E34))),(ABS(IF(D34&gt;30,0,D34)-IF(E34&gt;30,0,E34))))</f>
        <v>16</v>
      </c>
      <c r="H34" s="200" t="str">
        <f>IF(G4=3,(IF(G34&gt;12,"Y","")),(IF(G34&gt;6,"Y","")))</f>
        <v>Y</v>
      </c>
      <c r="I34" s="42">
        <f t="shared" si="0"/>
        <v>50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50</v>
      </c>
      <c r="K34" s="252">
        <f t="shared" si="1"/>
        <v>81</v>
      </c>
      <c r="L34" s="253" t="str">
        <f>IF(D34=0,0,IF(D34&gt;K34,"F",LOOKUP(K34,{0,0.01,40,45,50,55,60,65,70,75,80},{"","F","D","C","C+","B-","B","B+","A-","A","A+"})))</f>
        <v>A+</v>
      </c>
      <c r="M34" s="330">
        <f>LOOKUP(K34,{0,0.01,40,45,50,55,60,65,70,75,80},{0,"0",2,2.25,2.5,2.75,3,3.25,3.5,3.75,4})</f>
        <v>4</v>
      </c>
      <c r="N34" s="331"/>
      <c r="O34" s="332" t="str">
        <f t="shared" si="2"/>
        <v/>
      </c>
    </row>
    <row r="35" spans="1:18" ht="18">
      <c r="A35" s="202">
        <f>'1st 1'!A35</f>
        <v>28</v>
      </c>
      <c r="B35" s="203" t="str">
        <f>'1st 1'!B35</f>
        <v>J</v>
      </c>
      <c r="C35" s="247">
        <v>27</v>
      </c>
      <c r="D35" s="247">
        <v>28</v>
      </c>
      <c r="E35" s="247">
        <v>34</v>
      </c>
      <c r="F35" s="247"/>
      <c r="G35" s="249">
        <f>IF(G4=3,(ABS(IF(D35&gt;60,0,D35)-IF(E35&gt;60,0,E35))),(ABS(IF(D35&gt;30,0,D35)-IF(E35&gt;30,0,E35))))</f>
        <v>6</v>
      </c>
      <c r="H35" s="200" t="str">
        <f>IF(G4=3,(IF(G35&gt;12,"Y","")),(IF(G35&gt;6,"Y","")))</f>
        <v/>
      </c>
      <c r="I35" s="42">
        <f t="shared" si="0"/>
        <v>31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31</v>
      </c>
      <c r="K35" s="252">
        <f t="shared" si="1"/>
        <v>58</v>
      </c>
      <c r="L35" s="253" t="str">
        <f>IF(D35=0,0,IF(D35&gt;K35,"F",LOOKUP(K35,{0,0.01,40,45,50,55,60,65,70,75,80},{"","F","D","C","C+","B-","B","B+","A-","A","A+"})))</f>
        <v>B-</v>
      </c>
      <c r="M35" s="330">
        <f>LOOKUP(K35,{0,0.01,40,45,50,55,60,65,70,75,80},{0,"0",2,2.25,2.5,2.75,3,3.25,3.5,3.75,4})</f>
        <v>2.75</v>
      </c>
      <c r="N35" s="331"/>
      <c r="O35" s="332" t="str">
        <f t="shared" si="2"/>
        <v/>
      </c>
    </row>
    <row r="36" spans="1:18" ht="18">
      <c r="A36" s="202">
        <f>'1st 1'!A36</f>
        <v>29</v>
      </c>
      <c r="B36" s="203" t="str">
        <f>'1st 1'!B36</f>
        <v>P</v>
      </c>
      <c r="C36" s="247">
        <v>29</v>
      </c>
      <c r="D36" s="247">
        <v>28</v>
      </c>
      <c r="E36" s="247">
        <v>32</v>
      </c>
      <c r="F36" s="247"/>
      <c r="G36" s="249">
        <f>IF(G4=3,(ABS(IF(D36&gt;60,0,D36)-IF(E36&gt;60,0,E36))),(ABS(IF(D36&gt;30,0,D36)-IF(E36&gt;30,0,E36))))</f>
        <v>4</v>
      </c>
      <c r="H36" s="200" t="str">
        <f>IF(G4=3,(IF(G36&gt;12,"Y","")),(IF(G36&gt;6,"Y","")))</f>
        <v/>
      </c>
      <c r="I36" s="42">
        <f t="shared" si="0"/>
        <v>30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30</v>
      </c>
      <c r="K36" s="252">
        <f t="shared" si="1"/>
        <v>59</v>
      </c>
      <c r="L36" s="253" t="str">
        <f>IF(D36=0,0,IF(D36&gt;K36,"F",LOOKUP(K36,{0,0.01,40,45,50,55,60,65,70,75,80},{"","F","D","C","C+","B-","B","B+","A-","A","A+"})))</f>
        <v>B-</v>
      </c>
      <c r="M36" s="330">
        <f>LOOKUP(K36,{0,0.01,40,45,50,55,60,65,70,75,80},{0,"0",2,2.25,2.5,2.75,3,3.25,3.5,3.75,4})</f>
        <v>2.75</v>
      </c>
      <c r="N36" s="331"/>
      <c r="O36" s="332" t="str">
        <f t="shared" si="2"/>
        <v/>
      </c>
    </row>
    <row r="37" spans="1:18" ht="18">
      <c r="A37" s="202">
        <f>'1st 1'!A37</f>
        <v>30</v>
      </c>
      <c r="B37" s="203" t="str">
        <f>'1st 1'!B37</f>
        <v>N</v>
      </c>
      <c r="C37" s="247">
        <v>21.5</v>
      </c>
      <c r="D37" s="247">
        <v>30</v>
      </c>
      <c r="E37" s="247">
        <v>43</v>
      </c>
      <c r="F37" s="247">
        <v>41</v>
      </c>
      <c r="G37" s="249">
        <f>IF(G4=3,(ABS(IF(D37&gt;60,0,D37)-IF(E37&gt;60,0,E37))),(ABS(IF(D37&gt;30,0,D37)-IF(E37&gt;30,0,E37))))</f>
        <v>13</v>
      </c>
      <c r="H37" s="200" t="str">
        <f>IF(G4=3,(IF(G37&gt;12,"Y","")),(IF(G37&gt;6,"Y","")))</f>
        <v>Y</v>
      </c>
      <c r="I37" s="42">
        <f t="shared" si="0"/>
        <v>42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42</v>
      </c>
      <c r="K37" s="252">
        <f t="shared" si="1"/>
        <v>64</v>
      </c>
      <c r="L37" s="253" t="str">
        <f>IF(D37=0,0,IF(D37&gt;K37,"F",LOOKUP(K37,{0,0.01,40,45,50,55,60,65,70,75,80},{"","F","D","C","C+","B-","B","B+","A-","A","A+"})))</f>
        <v>B</v>
      </c>
      <c r="M37" s="330">
        <f>LOOKUP(K37,{0,0.01,40,45,50,55,60,65,70,75,80},{0,"0",2,2.25,2.5,2.75,3,3.25,3.5,3.75,4})</f>
        <v>3</v>
      </c>
      <c r="N37" s="331"/>
      <c r="O37" s="332" t="str">
        <f t="shared" si="2"/>
        <v/>
      </c>
      <c r="P37" s="25"/>
    </row>
    <row r="38" spans="1:18" ht="18">
      <c r="A38" s="202">
        <f>'1st 1'!A38</f>
        <v>31</v>
      </c>
      <c r="B38" s="203" t="str">
        <f>'1st 1'!B38</f>
        <v>S</v>
      </c>
      <c r="C38" s="247">
        <v>29</v>
      </c>
      <c r="D38" s="247">
        <v>27</v>
      </c>
      <c r="E38" s="247">
        <v>41</v>
      </c>
      <c r="F38" s="247">
        <v>37</v>
      </c>
      <c r="G38" s="249">
        <f>IF(G4=3,(ABS(IF(D38&gt;60,0,D38)-IF(E38&gt;60,0,E38))),(ABS(IF(D38&gt;30,0,D38)-IF(E38&gt;30,0,E38))))</f>
        <v>14</v>
      </c>
      <c r="H38" s="200" t="str">
        <f>IF(G4=3,(IF(G38&gt;12,"Y","")),(IF(G38&gt;6,"Y","")))</f>
        <v>Y</v>
      </c>
      <c r="I38" s="42">
        <f t="shared" si="0"/>
        <v>39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39</v>
      </c>
      <c r="K38" s="252">
        <f t="shared" si="1"/>
        <v>68</v>
      </c>
      <c r="L38" s="253" t="str">
        <f>IF(D38=0,0,IF(D38&gt;K38,"F",LOOKUP(K38,{0,0.01,40,45,50,55,60,65,70,75,80},{"","F","D","C","C+","B-","B","B+","A-","A","A+"})))</f>
        <v>B+</v>
      </c>
      <c r="M38" s="330">
        <f>LOOKUP(K38,{0,0.01,40,45,50,55,60,65,70,75,80},{0,"0",2,2.25,2.5,2.75,3,3.25,3.5,3.75,4})</f>
        <v>3.25</v>
      </c>
      <c r="N38" s="331"/>
      <c r="O38" s="332" t="str">
        <f t="shared" si="2"/>
        <v/>
      </c>
    </row>
    <row r="39" spans="1:18" ht="18">
      <c r="A39" s="202">
        <f>'1st 1'!A39</f>
        <v>32</v>
      </c>
      <c r="B39" s="203" t="str">
        <f>'1st 1'!B39</f>
        <v>F</v>
      </c>
      <c r="C39" s="247">
        <v>20</v>
      </c>
      <c r="D39" s="247">
        <v>29</v>
      </c>
      <c r="E39" s="247">
        <v>35</v>
      </c>
      <c r="F39" s="247"/>
      <c r="G39" s="249">
        <f>IF(G4=3,(ABS(IF(D39&gt;60,0,D39)-IF(E39&gt;60,0,E39))),(ABS(IF(D39&gt;30,0,D39)-IF(E39&gt;30,0,E39))))</f>
        <v>6</v>
      </c>
      <c r="H39" s="200" t="str">
        <f>IF(G4=3,(IF(G39&gt;12,"Y","")),(IF(G39&gt;6,"Y","")))</f>
        <v/>
      </c>
      <c r="I39" s="42">
        <f t="shared" si="0"/>
        <v>32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32</v>
      </c>
      <c r="K39" s="252">
        <f t="shared" si="1"/>
        <v>52</v>
      </c>
      <c r="L39" s="253" t="str">
        <f>IF(D39=0,0,IF(D39&gt;K39,"F",LOOKUP(K39,{0,0.01,40,45,50,55,60,65,70,75,80},{"","F","D","C","C+","B-","B","B+","A-","A","A+"})))</f>
        <v>C+</v>
      </c>
      <c r="M39" s="330">
        <f>LOOKUP(K39,{0,0.01,40,45,50,55,60,65,70,75,80},{0,"0",2,2.25,2.5,2.75,3,3.25,3.5,3.75,4})</f>
        <v>2.5</v>
      </c>
      <c r="N39" s="331"/>
      <c r="O39" s="332" t="str">
        <f t="shared" si="2"/>
        <v/>
      </c>
      <c r="P39" s="25"/>
    </row>
    <row r="40" spans="1:18" ht="18">
      <c r="A40" s="202">
        <f>'1st 1'!A40</f>
        <v>33</v>
      </c>
      <c r="B40" s="203" t="str">
        <f>'1st 1'!B40</f>
        <v>M</v>
      </c>
      <c r="C40" s="247">
        <v>21.5</v>
      </c>
      <c r="D40" s="247">
        <v>29</v>
      </c>
      <c r="E40" s="247">
        <v>35</v>
      </c>
      <c r="F40" s="247"/>
      <c r="G40" s="249">
        <f>IF(G4=3,(ABS(IF(D40&gt;60,0,D40)-IF(E40&gt;60,0,E40))),(ABS(IF(D40&gt;30,0,D40)-IF(E40&gt;30,0,E40))))</f>
        <v>6</v>
      </c>
      <c r="H40" s="200" t="str">
        <f>IF(G4=3,(IF(G40&gt;12,"Y","")),(IF(G40&gt;6,"Y","")))</f>
        <v/>
      </c>
      <c r="I40" s="42">
        <f t="shared" si="0"/>
        <v>32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32</v>
      </c>
      <c r="K40" s="252">
        <f t="shared" si="1"/>
        <v>54</v>
      </c>
      <c r="L40" s="253" t="str">
        <f>IF(D40=0,0,IF(D40&gt;K40,"F",LOOKUP(K40,{0,0.01,40,45,50,55,60,65,70,75,80},{"","F","D","C","C+","B-","B","B+","A-","A","A+"})))</f>
        <v>C+</v>
      </c>
      <c r="M40" s="330">
        <f>LOOKUP(K40,{0,0.01,40,45,50,55,60,65,70,75,80},{0,"0",2,2.25,2.5,2.75,3,3.25,3.5,3.75,4})</f>
        <v>2.5</v>
      </c>
      <c r="N40" s="331"/>
      <c r="O40" s="332" t="str">
        <f t="shared" si="2"/>
        <v/>
      </c>
    </row>
    <row r="41" spans="1:18" ht="18">
      <c r="A41" s="202">
        <f>'1st 1'!A41</f>
        <v>34</v>
      </c>
      <c r="B41" s="203" t="str">
        <f>'1st 1'!B41</f>
        <v>M</v>
      </c>
      <c r="C41" s="247">
        <v>27</v>
      </c>
      <c r="D41" s="247">
        <v>30</v>
      </c>
      <c r="E41" s="247">
        <v>34</v>
      </c>
      <c r="F41" s="247"/>
      <c r="G41" s="249">
        <f>IF(G4=3,(ABS(IF(D41&gt;60,0,D41)-IF(E41&gt;60,0,E41))),(ABS(IF(D41&gt;30,0,D41)-IF(E41&gt;30,0,E41))))</f>
        <v>4</v>
      </c>
      <c r="H41" s="200" t="str">
        <f>IF(G4=3,(IF(G41&gt;12,"Y","")),(IF(G41&gt;6,"Y","")))</f>
        <v/>
      </c>
      <c r="I41" s="42">
        <f t="shared" si="0"/>
        <v>32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32</v>
      </c>
      <c r="K41" s="252">
        <f t="shared" si="1"/>
        <v>59</v>
      </c>
      <c r="L41" s="253" t="str">
        <f>IF(D41=0,0,IF(D41&gt;K41,"F",LOOKUP(K41,{0,0.01,40,45,50,55,60,65,70,75,80},{"","F","D","C","C+","B-","B","B+","A-","A","A+"})))</f>
        <v>B-</v>
      </c>
      <c r="M41" s="330">
        <f>LOOKUP(K41,{0,0.01,40,45,50,55,60,65,70,75,80},{0,"0",2,2.25,2.5,2.75,3,3.25,3.5,3.75,4})</f>
        <v>2.75</v>
      </c>
      <c r="N41" s="331"/>
      <c r="O41" s="332" t="str">
        <f t="shared" si="2"/>
        <v/>
      </c>
    </row>
    <row r="42" spans="1:18" s="25" customFormat="1" ht="18">
      <c r="A42" s="202">
        <f>'1st 1'!A42</f>
        <v>35</v>
      </c>
      <c r="B42" s="203" t="str">
        <f>'1st 1'!B42</f>
        <v>T</v>
      </c>
      <c r="C42" s="247">
        <v>27.5</v>
      </c>
      <c r="D42" s="247">
        <v>28</v>
      </c>
      <c r="E42" s="247">
        <v>39</v>
      </c>
      <c r="F42" s="247"/>
      <c r="G42" s="249">
        <f>IF(G4=3,(ABS(IF(D42&gt;60,0,D42)-IF(E42&gt;60,0,E42))),(ABS(IF(D42&gt;30,0,D42)-IF(E42&gt;30,0,E42))))</f>
        <v>11</v>
      </c>
      <c r="H42" s="200" t="str">
        <f>IF(G4=3,(IF(G42&gt;12,"Y","")),(IF(G42&gt;6,"Y","")))</f>
        <v/>
      </c>
      <c r="I42" s="42">
        <f t="shared" si="0"/>
        <v>33.5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33.5</v>
      </c>
      <c r="K42" s="252">
        <f t="shared" si="1"/>
        <v>61</v>
      </c>
      <c r="L42" s="253" t="str">
        <f>IF(D42=0,0,IF(D42&gt;K42,"F",LOOKUP(K42,{0,0.01,40,45,50,55,60,65,70,75,80},{"","F","D","C","C+","B-","B","B+","A-","A","A+"})))</f>
        <v>B</v>
      </c>
      <c r="M42" s="330">
        <f>LOOKUP(K42,{0,0.01,40,45,50,55,60,65,70,75,80},{0,"0",2,2.25,2.5,2.75,3,3.25,3.5,3.75,4})</f>
        <v>3</v>
      </c>
      <c r="N42" s="331"/>
      <c r="O42" s="332" t="str">
        <f t="shared" si="2"/>
        <v/>
      </c>
      <c r="P42" s="27"/>
      <c r="Q42"/>
      <c r="R42"/>
    </row>
    <row r="43" spans="1:18" ht="18">
      <c r="A43" s="202">
        <f>'1st 1'!A43</f>
        <v>36</v>
      </c>
      <c r="B43" s="203" t="str">
        <f>'1st 1'!B43</f>
        <v>H</v>
      </c>
      <c r="C43" s="247">
        <v>28</v>
      </c>
      <c r="D43" s="247">
        <v>30</v>
      </c>
      <c r="E43" s="247">
        <v>46</v>
      </c>
      <c r="F43" s="247">
        <v>48</v>
      </c>
      <c r="G43" s="249">
        <f>IF(G4=3,(ABS(IF(D43&gt;60,0,D43)-IF(E43&gt;60,0,E43))),(ABS(IF(D43&gt;30,0,D43)-IF(E43&gt;30,0,E43))))</f>
        <v>16</v>
      </c>
      <c r="H43" s="200" t="str">
        <f>IF(G4=3,(IF(G43&gt;12,"Y","")),(IF(G43&gt;6,"Y","")))</f>
        <v>Y</v>
      </c>
      <c r="I43" s="42">
        <f t="shared" si="0"/>
        <v>47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47</v>
      </c>
      <c r="K43" s="252">
        <f t="shared" si="1"/>
        <v>75</v>
      </c>
      <c r="L43" s="253" t="str">
        <f>IF(D43=0,0,IF(D43&gt;K43,"F",LOOKUP(K43,{0,0.01,40,45,50,55,60,65,70,75,80},{"","F","D","C","C+","B-","B","B+","A-","A","A+"})))</f>
        <v>A</v>
      </c>
      <c r="M43" s="330">
        <f>LOOKUP(K43,{0,0.01,40,45,50,55,60,65,70,75,80},{0,"0",2,2.25,2.5,2.75,3,3.25,3.5,3.75,4})</f>
        <v>3.75</v>
      </c>
      <c r="N43" s="331"/>
      <c r="O43" s="332" t="str">
        <f t="shared" si="2"/>
        <v/>
      </c>
      <c r="P43" s="27"/>
    </row>
    <row r="44" spans="1:18" ht="18">
      <c r="A44" s="202">
        <f>'1st 1'!A44</f>
        <v>37</v>
      </c>
      <c r="B44" s="203" t="str">
        <f>'1st 1'!B44</f>
        <v>S</v>
      </c>
      <c r="C44" s="247">
        <v>23</v>
      </c>
      <c r="D44" s="247">
        <v>25</v>
      </c>
      <c r="E44" s="247">
        <v>37</v>
      </c>
      <c r="F44" s="247"/>
      <c r="G44" s="249">
        <f>IF(G4=3,(ABS(IF(D44&gt;60,0,D44)-IF(E44&gt;60,0,E44))),(ABS(IF(D44&gt;30,0,D44)-IF(E44&gt;30,0,E44))))</f>
        <v>12</v>
      </c>
      <c r="H44" s="200" t="str">
        <f>IF(G4=3,(IF(G44&gt;12,"Y","")),(IF(G44&gt;6,"Y","")))</f>
        <v/>
      </c>
      <c r="I44" s="42">
        <f t="shared" si="0"/>
        <v>31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31</v>
      </c>
      <c r="K44" s="252">
        <f t="shared" si="1"/>
        <v>54</v>
      </c>
      <c r="L44" s="253" t="str">
        <f>IF(D44=0,0,IF(D44&gt;K44,"F",LOOKUP(K44,{0,0.01,40,45,50,55,60,65,70,75,80},{"","F","D","C","C+","B-","B","B+","A-","A","A+"})))</f>
        <v>C+</v>
      </c>
      <c r="M44" s="330">
        <f>LOOKUP(K44,{0,0.01,40,45,50,55,60,65,70,75,80},{0,"0",2,2.25,2.5,2.75,3,3.25,3.5,3.75,4})</f>
        <v>2.5</v>
      </c>
      <c r="N44" s="331"/>
      <c r="O44" s="332" t="str">
        <f t="shared" si="2"/>
        <v/>
      </c>
      <c r="P44" s="25"/>
    </row>
    <row r="45" spans="1:18" ht="18">
      <c r="A45" s="202">
        <f>'1st 1'!A45</f>
        <v>38</v>
      </c>
      <c r="B45" s="203" t="str">
        <f>'1st 1'!B45</f>
        <v>N</v>
      </c>
      <c r="C45" s="247">
        <v>21</v>
      </c>
      <c r="D45" s="247">
        <v>26</v>
      </c>
      <c r="E45" s="247">
        <v>33</v>
      </c>
      <c r="F45" s="247"/>
      <c r="G45" s="249">
        <f>IF(G4=3,(ABS(IF(D45&gt;60,0,D45)-IF(E45&gt;60,0,E45))),(ABS(IF(D45&gt;30,0,D45)-IF(E45&gt;30,0,E45))))</f>
        <v>7</v>
      </c>
      <c r="H45" s="200" t="str">
        <f>IF(G4=3,(IF(G45&gt;12,"Y","")),(IF(G45&gt;6,"Y","")))</f>
        <v/>
      </c>
      <c r="I45" s="42">
        <f t="shared" si="0"/>
        <v>29.5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29.5</v>
      </c>
      <c r="K45" s="252">
        <f t="shared" si="1"/>
        <v>51</v>
      </c>
      <c r="L45" s="253" t="str">
        <f>IF(D45=0,0,IF(D45&gt;K45,"F",LOOKUP(K45,{0,0.01,40,45,50,55,60,65,70,75,80},{"","F","D","C","C+","B-","B","B+","A-","A","A+"})))</f>
        <v>C+</v>
      </c>
      <c r="M45" s="330">
        <f>LOOKUP(K45,{0,0.01,40,45,50,55,60,65,70,75,80},{0,"0",2,2.25,2.5,2.75,3,3.25,3.5,3.75,4})</f>
        <v>2.5</v>
      </c>
      <c r="N45" s="331"/>
      <c r="O45" s="332" t="str">
        <f t="shared" si="2"/>
        <v/>
      </c>
    </row>
    <row r="46" spans="1:18" ht="18">
      <c r="A46" s="202">
        <f>'1st 1'!A46</f>
        <v>39</v>
      </c>
      <c r="B46" s="203" t="str">
        <f>'1st 1'!B46</f>
        <v>R</v>
      </c>
      <c r="C46" s="247">
        <v>23</v>
      </c>
      <c r="D46" s="247">
        <v>27.5</v>
      </c>
      <c r="E46" s="247">
        <v>30</v>
      </c>
      <c r="F46" s="247"/>
      <c r="G46" s="249">
        <f>IF(G4=3,(ABS(IF(D46&gt;60,0,D46)-IF(E46&gt;60,0,E46))),(ABS(IF(D46&gt;30,0,D46)-IF(E46&gt;30,0,E46))))</f>
        <v>2.5</v>
      </c>
      <c r="H46" s="200" t="str">
        <f>IF(G4=3,(IF(G46&gt;12,"Y","")),(IF(G46&gt;6,"Y","")))</f>
        <v/>
      </c>
      <c r="I46" s="42">
        <f t="shared" si="0"/>
        <v>28.75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28.75</v>
      </c>
      <c r="K46" s="252">
        <f t="shared" si="1"/>
        <v>52</v>
      </c>
      <c r="L46" s="253" t="str">
        <f>IF(D46=0,0,IF(D46&gt;K46,"F",LOOKUP(K46,{0,0.01,40,45,50,55,60,65,70,75,80},{"","F","D","C","C+","B-","B","B+","A-","A","A+"})))</f>
        <v>C+</v>
      </c>
      <c r="M46" s="330">
        <f>LOOKUP(K46,{0,0.01,40,45,50,55,60,65,70,75,80},{0,"0",2,2.25,2.5,2.75,3,3.25,3.5,3.75,4})</f>
        <v>2.5</v>
      </c>
      <c r="N46" s="331"/>
      <c r="O46" s="332" t="str">
        <f t="shared" si="2"/>
        <v/>
      </c>
    </row>
    <row r="47" spans="1:18" ht="18">
      <c r="A47" s="202">
        <f>'1st 1'!A47</f>
        <v>40</v>
      </c>
      <c r="B47" s="203" t="str">
        <f>'1st 1'!B47</f>
        <v>U</v>
      </c>
      <c r="C47" s="247">
        <v>25</v>
      </c>
      <c r="D47" s="247">
        <v>31.5</v>
      </c>
      <c r="E47" s="247">
        <v>32</v>
      </c>
      <c r="F47" s="247"/>
      <c r="G47" s="249">
        <f>IF(G4=3,(ABS(IF(D47&gt;60,0,D47)-IF(E47&gt;60,0,E47))),(ABS(IF(D47&gt;30,0,D47)-IF(E47&gt;30,0,E47))))</f>
        <v>0.5</v>
      </c>
      <c r="H47" s="200" t="str">
        <f>IF(G4=3,(IF(G47&gt;12,"Y","")),(IF(G47&gt;6,"Y","")))</f>
        <v/>
      </c>
      <c r="I47" s="42">
        <f t="shared" si="0"/>
        <v>31.75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31.75</v>
      </c>
      <c r="K47" s="252">
        <f t="shared" si="1"/>
        <v>57</v>
      </c>
      <c r="L47" s="253" t="str">
        <f>IF(D47=0,0,IF(D47&gt;K47,"F",LOOKUP(K47,{0,0.01,40,45,50,55,60,65,70,75,80},{"","F","D","C","C+","B-","B","B+","A-","A","A+"})))</f>
        <v>B-</v>
      </c>
      <c r="M47" s="330">
        <f>LOOKUP(K47,{0,0.01,40,45,50,55,60,65,70,75,80},{0,"0",2,2.25,2.5,2.75,3,3.25,3.5,3.75,4})</f>
        <v>2.75</v>
      </c>
      <c r="N47" s="331"/>
      <c r="O47" s="332" t="str">
        <f t="shared" si="2"/>
        <v/>
      </c>
    </row>
    <row r="48" spans="1:18" ht="18">
      <c r="A48" s="202">
        <f>'1st 1'!A48</f>
        <v>41</v>
      </c>
      <c r="B48" s="203" t="str">
        <f>'1st 1'!B48</f>
        <v>B</v>
      </c>
      <c r="C48" s="247">
        <v>25</v>
      </c>
      <c r="D48" s="247">
        <v>28</v>
      </c>
      <c r="E48" s="247">
        <v>41</v>
      </c>
      <c r="F48" s="247">
        <v>36</v>
      </c>
      <c r="G48" s="249">
        <f>IF(G4=3,(ABS(IF(D48&gt;60,0,D48)-IF(E48&gt;60,0,E48))),(ABS(IF(D48&gt;30,0,D48)-IF(E48&gt;30,0,E48))))</f>
        <v>13</v>
      </c>
      <c r="H48" s="200" t="str">
        <f>IF(G4=3,(IF(G48&gt;12,"Y","")),(IF(G48&gt;6,"Y","")))</f>
        <v>Y</v>
      </c>
      <c r="I48" s="42">
        <f t="shared" si="0"/>
        <v>38.5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38.5</v>
      </c>
      <c r="K48" s="252">
        <f t="shared" si="1"/>
        <v>64</v>
      </c>
      <c r="L48" s="253" t="str">
        <f>IF(D48=0,0,IF(D48&gt;K48,"F",LOOKUP(K48,{0,0.01,40,45,50,55,60,65,70,75,80},{"","F","D","C","C+","B-","B","B+","A-","A","A+"})))</f>
        <v>B</v>
      </c>
      <c r="M48" s="330">
        <f>LOOKUP(K48,{0,0.01,40,45,50,55,60,65,70,75,80},{0,"0",2,2.25,2.5,2.75,3,3.25,3.5,3.75,4})</f>
        <v>3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247">
        <v>29</v>
      </c>
      <c r="D49" s="247">
        <v>39</v>
      </c>
      <c r="E49" s="247">
        <v>41</v>
      </c>
      <c r="F49" s="247"/>
      <c r="G49" s="249">
        <f>IF(G4=3,(ABS(IF(D49&gt;60,0,D49)-IF(E49&gt;60,0,E49))),(ABS(IF(D49&gt;30,0,D49)-IF(E49&gt;30,0,E49))))</f>
        <v>2</v>
      </c>
      <c r="H49" s="200" t="str">
        <f>IF(G4=3,(IF(G49&gt;12,"Y","")),(IF(G49&gt;6,"Y","")))</f>
        <v/>
      </c>
      <c r="I49" s="42">
        <f t="shared" si="0"/>
        <v>40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40</v>
      </c>
      <c r="K49" s="252">
        <f t="shared" si="1"/>
        <v>69</v>
      </c>
      <c r="L49" s="253" t="str">
        <f>IF(D49=0,0,IF(D49&gt;K49,"F",LOOKUP(K49,{0,0.01,40,45,50,55,60,65,70,75,80},{"","F","D","C","C+","B-","B","B+","A-","A","A+"})))</f>
        <v>B+</v>
      </c>
      <c r="M49" s="330">
        <f>LOOKUP(K49,{0,0.01,40,45,50,55,60,65,70,75,80},{0,"0",2,2.25,2.5,2.75,3,3.25,3.5,3.75,4})</f>
        <v>3.25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247">
        <v>30</v>
      </c>
      <c r="D50" s="247">
        <v>48</v>
      </c>
      <c r="E50" s="247">
        <v>48</v>
      </c>
      <c r="F50" s="247"/>
      <c r="G50" s="249">
        <f>IF(G4=3,(ABS(IF(D50&gt;60,0,D50)-IF(E50&gt;60,0,E50))),(ABS(IF(D50&gt;30,0,D50)-IF(E50&gt;30,0,E50))))</f>
        <v>0</v>
      </c>
      <c r="H50" s="200" t="str">
        <f>IF(G4=3,(IF(G50&gt;12,"Y","")),(IF(G50&gt;6,"Y","")))</f>
        <v/>
      </c>
      <c r="I50" s="42">
        <f t="shared" si="0"/>
        <v>48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48</v>
      </c>
      <c r="K50" s="252">
        <f t="shared" si="1"/>
        <v>78</v>
      </c>
      <c r="L50" s="253" t="str">
        <f>IF(D50=0,0,IF(D50&gt;K50,"F",LOOKUP(K50,{0,0.01,40,45,50,55,60,65,70,75,80},{"","F","D","C","C+","B-","B","B+","A-","A","A+"})))</f>
        <v>A</v>
      </c>
      <c r="M50" s="330">
        <f>LOOKUP(K50,{0,0.01,40,45,50,55,60,65,70,75,80},{0,"0",2,2.25,2.5,2.75,3,3.25,3.5,3.75,4})</f>
        <v>3.75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247">
        <v>16.5</v>
      </c>
      <c r="D51" s="247">
        <v>28</v>
      </c>
      <c r="E51" s="247">
        <v>30</v>
      </c>
      <c r="F51" s="247"/>
      <c r="G51" s="249">
        <f>IF(G4=3,(ABS(IF(D51&gt;60,0,D51)-IF(E51&gt;60,0,E51))),(ABS(IF(D51&gt;30,0,D51)-IF(E51&gt;30,0,E51))))</f>
        <v>2</v>
      </c>
      <c r="H51" s="200" t="str">
        <f>IF(G4=3,(IF(G51&gt;12,"Y","")),(IF(G51&gt;6,"Y","")))</f>
        <v/>
      </c>
      <c r="I51" s="42">
        <f t="shared" si="0"/>
        <v>29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29</v>
      </c>
      <c r="K51" s="252">
        <f t="shared" si="1"/>
        <v>46</v>
      </c>
      <c r="L51" s="253" t="str">
        <f>IF(D51=0,0,IF(D51&gt;K51,"F",LOOKUP(K51,{0,0.01,40,45,50,55,60,65,70,75,80},{"","F","D","C","C+","B-","B","B+","A-","A","A+"})))</f>
        <v>C</v>
      </c>
      <c r="M51" s="330">
        <f>LOOKUP(K51,{0,0.01,40,45,50,55,60,65,70,75,80},{0,"0",2,2.25,2.5,2.75,3,3.25,3.5,3.75,4})</f>
        <v>2.25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247">
        <v>18.5</v>
      </c>
      <c r="D52" s="247">
        <v>28</v>
      </c>
      <c r="E52" s="247">
        <v>36</v>
      </c>
      <c r="F52" s="247"/>
      <c r="G52" s="249">
        <f>IF(G4=3,(ABS(IF(D52&gt;60,0,D52)-IF(E52&gt;60,0,E52))),(ABS(IF(D52&gt;30,0,D52)-IF(E52&gt;30,0,E52))))</f>
        <v>8</v>
      </c>
      <c r="H52" s="200" t="str">
        <f>IF(G4=3,(IF(G52&gt;12,"Y","")),(IF(G52&gt;6,"Y","")))</f>
        <v/>
      </c>
      <c r="I52" s="42">
        <f t="shared" si="0"/>
        <v>32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32</v>
      </c>
      <c r="K52" s="252">
        <f t="shared" si="1"/>
        <v>51</v>
      </c>
      <c r="L52" s="253" t="str">
        <f>IF(D52=0,0,IF(D52&gt;K52,"F",LOOKUP(K52,{0,0.01,40,45,50,55,60,65,70,75,80},{"","F","D","C","C+","B-","B","B+","A-","A","A+"})))</f>
        <v>C+</v>
      </c>
      <c r="M52" s="330">
        <f>LOOKUP(K52,{0,0.01,40,45,50,55,60,65,70,75,80},{0,"0",2,2.25,2.5,2.75,3,3.25,3.5,3.75,4})</f>
        <v>2.5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247">
        <v>21.5</v>
      </c>
      <c r="D53" s="247">
        <v>32</v>
      </c>
      <c r="E53" s="247">
        <v>34</v>
      </c>
      <c r="F53" s="247"/>
      <c r="G53" s="249">
        <f>IF(G4=3,(ABS(IF(D53&gt;60,0,D53)-IF(E53&gt;60,0,E53))),(ABS(IF(D53&gt;30,0,D53)-IF(E53&gt;30,0,E53))))</f>
        <v>2</v>
      </c>
      <c r="H53" s="200" t="str">
        <f>IF(G4=3,(IF(G53&gt;12,"Y","")),(IF(G53&gt;6,"Y","")))</f>
        <v/>
      </c>
      <c r="I53" s="42">
        <f t="shared" si="0"/>
        <v>33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33</v>
      </c>
      <c r="K53" s="252">
        <f t="shared" si="1"/>
        <v>55</v>
      </c>
      <c r="L53" s="253" t="str">
        <f>IF(D53=0,0,IF(D53&gt;K53,"F",LOOKUP(K53,{0,0.01,40,45,50,55,60,65,70,75,80},{"","F","D","C","C+","B-","B","B+","A-","A","A+"})))</f>
        <v>B-</v>
      </c>
      <c r="M53" s="330">
        <f>LOOKUP(K53,{0,0.01,40,45,50,55,60,65,70,75,80},{0,"0",2,2.25,2.5,2.75,3,3.25,3.5,3.75,4})</f>
        <v>2.75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247">
        <v>25</v>
      </c>
      <c r="D54" s="247">
        <v>27</v>
      </c>
      <c r="E54" s="247">
        <v>31</v>
      </c>
      <c r="F54" s="247"/>
      <c r="G54" s="249">
        <f>IF(G4=3,(ABS(IF(D54&gt;60,0,D54)-IF(E54&gt;60,0,E54))),(ABS(IF(D54&gt;30,0,D54)-IF(E54&gt;30,0,E54))))</f>
        <v>4</v>
      </c>
      <c r="H54" s="200" t="str">
        <f>IF(G4=3,(IF(G54&gt;12,"Y","")),(IF(G54&gt;6,"Y","")))</f>
        <v/>
      </c>
      <c r="I54" s="42">
        <f t="shared" si="0"/>
        <v>29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29</v>
      </c>
      <c r="K54" s="252">
        <f t="shared" si="1"/>
        <v>54</v>
      </c>
      <c r="L54" s="253" t="str">
        <f>IF(D54=0,0,IF(D54&gt;K54,"F",LOOKUP(K54,{0,0.01,40,45,50,55,60,65,70,75,80},{"","F","D","C","C+","B-","B","B+","A-","A","A+"})))</f>
        <v>C+</v>
      </c>
      <c r="M54" s="330">
        <f>LOOKUP(K54,{0,0.01,40,45,50,55,60,65,70,75,80},{0,"0",2,2.25,2.5,2.75,3,3.25,3.5,3.75,4})</f>
        <v>2.5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247">
        <v>25</v>
      </c>
      <c r="D55" s="247">
        <v>26</v>
      </c>
      <c r="E55" s="247">
        <v>29</v>
      </c>
      <c r="F55" s="247"/>
      <c r="G55" s="249">
        <f>IF(G4=3,(ABS(IF(D55&gt;60,0,D55)-IF(E55&gt;60,0,E55))),(ABS(IF(D55&gt;30,0,D55)-IF(E55&gt;30,0,E55))))</f>
        <v>3</v>
      </c>
      <c r="H55" s="200" t="str">
        <f>IF(G4=3,(IF(G55&gt;12,"Y","")),(IF(G55&gt;6,"Y","")))</f>
        <v/>
      </c>
      <c r="I55" s="42">
        <f t="shared" si="0"/>
        <v>27.5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27.5</v>
      </c>
      <c r="K55" s="252">
        <f t="shared" si="1"/>
        <v>53</v>
      </c>
      <c r="L55" s="253" t="str">
        <f>IF(D55=0,0,IF(D55&gt;K55,"F",LOOKUP(K55,{0,0.01,40,45,50,55,60,65,70,75,80},{"","F","D","C","C+","B-","B","B+","A-","A","A+"})))</f>
        <v>C+</v>
      </c>
      <c r="M55" s="330">
        <f>LOOKUP(K55,{0,0.01,40,45,50,55,60,65,70,75,80},{0,"0",2,2.25,2.5,2.75,3,3.25,3.5,3.75,4})</f>
        <v>2.5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247">
        <v>22.5</v>
      </c>
      <c r="D56" s="247">
        <v>31</v>
      </c>
      <c r="E56" s="247">
        <v>39</v>
      </c>
      <c r="F56" s="247"/>
      <c r="G56" s="249">
        <f>IF(G4=3,(ABS(IF(D56&gt;60,0,D56)-IF(E56&gt;60,0,E56))),(ABS(IF(D56&gt;30,0,D56)-IF(E56&gt;30,0,E56))))</f>
        <v>8</v>
      </c>
      <c r="H56" s="200" t="str">
        <f>IF(G4=3,(IF(G56&gt;12,"Y","")),(IF(G56&gt;6,"Y","")))</f>
        <v/>
      </c>
      <c r="I56" s="42">
        <f t="shared" si="0"/>
        <v>35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35</v>
      </c>
      <c r="K56" s="252">
        <f t="shared" si="1"/>
        <v>58</v>
      </c>
      <c r="L56" s="253" t="str">
        <f>IF(D56=0,0,IF(D56&gt;K56,"F",LOOKUP(K56,{0,0.01,40,45,50,55,60,65,70,75,80},{"","F","D","C","C+","B-","B","B+","A-","A","A+"})))</f>
        <v>B-</v>
      </c>
      <c r="M56" s="330">
        <f>LOOKUP(K56,{0,0.01,40,45,50,55,60,65,70,75,80},{0,"0",2,2.25,2.5,2.75,3,3.25,3.5,3.75,4})</f>
        <v>2.75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247">
        <v>18</v>
      </c>
      <c r="D57" s="247">
        <v>24</v>
      </c>
      <c r="E57" s="247">
        <v>32</v>
      </c>
      <c r="F57" s="247"/>
      <c r="G57" s="249">
        <f>IF(G4=3,(ABS(IF(D57&gt;60,0,D57)-IF(E57&gt;60,0,E57))),(ABS(IF(D57&gt;30,0,D57)-IF(E57&gt;30,0,E57))))</f>
        <v>8</v>
      </c>
      <c r="H57" s="200" t="str">
        <f>IF(G4=3,(IF(G57&gt;12,"Y","")),(IF(G57&gt;6,"Y","")))</f>
        <v/>
      </c>
      <c r="I57" s="42">
        <f t="shared" si="0"/>
        <v>28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28</v>
      </c>
      <c r="K57" s="252">
        <f t="shared" si="1"/>
        <v>46</v>
      </c>
      <c r="L57" s="253" t="str">
        <f>IF(D57=0,0,IF(D57&gt;K57,"F",LOOKUP(K57,{0,0.01,40,45,50,55,60,65,70,75,80},{"","F","D","C","C+","B-","B","B+","A-","A","A+"})))</f>
        <v>C</v>
      </c>
      <c r="M57" s="330">
        <f>LOOKUP(K57,{0,0.01,40,45,50,55,60,65,70,75,80},{0,"0",2,2.25,2.5,2.75,3,3.25,3.5,3.75,4})</f>
        <v>2.25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19</v>
      </c>
      <c r="D58" s="199">
        <v>44</v>
      </c>
      <c r="E58" s="199">
        <v>48</v>
      </c>
      <c r="F58" s="199"/>
      <c r="G58" s="249">
        <f>IF(G4=3,(ABS(IF(D58&gt;60,0,D58)-IF(E58&gt;60,0,E58))),(ABS(IF(D58&gt;30,0,D58)-IF(E58&gt;30,0,E58))))</f>
        <v>4</v>
      </c>
      <c r="H58" s="200" t="str">
        <f>IF(G4=3,(IF(G58&gt;12,"Y","")),(IF(G58&gt;6,"Y","")))</f>
        <v/>
      </c>
      <c r="I58" s="42">
        <f t="shared" si="0"/>
        <v>46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46</v>
      </c>
      <c r="K58" s="252">
        <f t="shared" si="1"/>
        <v>65</v>
      </c>
      <c r="L58" s="253" t="str">
        <f>IF(D58=0,0,IF(D58&gt;K58,"F",LOOKUP(K58,{0,0.01,40,45,50,55,60,65,70,75,80},{"","F","D","C","C+","B-","B","B+","A-","A","A+"})))</f>
        <v>B+</v>
      </c>
      <c r="M58" s="330">
        <f>LOOKUP(K58,{0,0.01,40,45,50,55,60,65,70,75,80},{0,"0",2,2.25,2.5,2.75,3,3.25,3.5,3.75,4})</f>
        <v>3.25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28</v>
      </c>
      <c r="D59" s="199">
        <v>34</v>
      </c>
      <c r="E59" s="199">
        <v>47</v>
      </c>
      <c r="F59" s="199">
        <v>41</v>
      </c>
      <c r="G59" s="249">
        <f>IF(G4=3,(ABS(IF(D59&gt;60,0,D59)-IF(E59&gt;60,0,E59))),(ABS(IF(D59&gt;30,0,D59)-IF(E59&gt;30,0,E59))))</f>
        <v>13</v>
      </c>
      <c r="H59" s="200" t="str">
        <f>IF(G4=3,(IF(G59&gt;12,"Y","")),(IF(G59&gt;6,"Y","")))</f>
        <v>Y</v>
      </c>
      <c r="I59" s="42">
        <f t="shared" si="0"/>
        <v>44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44</v>
      </c>
      <c r="K59" s="252">
        <f t="shared" si="1"/>
        <v>72</v>
      </c>
      <c r="L59" s="253" t="str">
        <f>IF(D59=0,0,IF(D59&gt;K59,"F",LOOKUP(K59,{0,0.01,40,45,50,55,60,65,70,75,80},{"","F","D","C","C+","B-","B","B+","A-","A","A+"})))</f>
        <v>A-</v>
      </c>
      <c r="M59" s="330">
        <f>LOOKUP(K59,{0,0.01,40,45,50,55,60,65,70,75,80},{0,"0",2,2.25,2.5,2.75,3,3.25,3.5,3.75,4})</f>
        <v>3.5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76" priority="1">
      <formula>$H$7="Y"</formula>
    </cfRule>
    <cfRule type="expression" dxfId="475" priority="2">
      <formula>$H$7="Y"</formula>
    </cfRule>
    <cfRule type="expression" dxfId="474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zoomScale="120" zoomScalePageLayoutView="120" workbookViewId="0">
      <selection activeCell="F59" sqref="F59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105</v>
      </c>
      <c r="D4" s="555"/>
      <c r="E4" s="554" t="s">
        <v>58</v>
      </c>
      <c r="F4" s="554"/>
      <c r="G4" s="555">
        <v>1.5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7.75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18" customHeight="1">
      <c r="A6" s="258" t="str">
        <f>'1st 1'!A6</f>
        <v>00-00</v>
      </c>
      <c r="B6" s="250" t="s">
        <v>57</v>
      </c>
      <c r="C6" s="556" t="s">
        <v>221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Int:[30]</v>
      </c>
      <c r="E7" s="34" t="str">
        <f>IF(G4=3,"Exam: Ext:[60]",IF(G4=1.5,"Exam: Ext:[30]",0))</f>
        <v>Exam: Ext:[30]</v>
      </c>
      <c r="F7" s="34" t="str">
        <f>IF(G4=3,"Exam: 3rd:[60]",IF(G4=1.5,"Exam: 3rd:[30]",0))</f>
        <v>Exam: 3rd:[30]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247">
        <v>30</v>
      </c>
      <c r="D8" s="247">
        <v>19</v>
      </c>
      <c r="E8" s="247">
        <v>19</v>
      </c>
      <c r="F8" s="199"/>
      <c r="G8" s="249">
        <f>IF(G4=3,(ABS(IF(D8&gt;60,0,D8)-IF(E8&gt;60,0,E8))),(ABS(IF(D8&gt;30,0,D8)-IF(E8&gt;30,0,E8))))</f>
        <v>0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19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38</v>
      </c>
      <c r="K8" s="252">
        <f>ROUNDUP(IF(C8&gt;40,0,IF(D8&gt;60,0,IF(E8&gt;60,0,(C8+J8)))),0)</f>
        <v>68</v>
      </c>
      <c r="L8" s="253" t="str">
        <f>IF(D8=0,0,IF(D8&gt;K8,"F",LOOKUP(K8,{0,0.01,40,45,50,55,60,65,70,75,80},{"","F","D","C","C+","B-","B","B+","A-","A","A+"})))</f>
        <v>B+</v>
      </c>
      <c r="M8" s="330">
        <f>LOOKUP(K8,{0,0.01,40,45,50,55,60,65,70,75,80},{0,"0",2,2.25,2.5,2.75,3,3.25,3.5,3.75,4})</f>
        <v>3.25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247">
        <v>31</v>
      </c>
      <c r="D9" s="247">
        <v>15.5</v>
      </c>
      <c r="E9" s="247">
        <v>16</v>
      </c>
      <c r="F9" s="199"/>
      <c r="G9" s="249">
        <f>IF(G4=3,(ABS(IF(D9&gt;60,0,D9)-IF(E9&gt;60,0,E9))),(ABS(IF(D9&gt;30,0,D9)-IF(E9&gt;30,0,E9))))</f>
        <v>0.5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15.75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31.5</v>
      </c>
      <c r="K9" s="252">
        <f t="shared" ref="K9:K72" si="1">ROUNDUP(IF(C9&gt;40,0,IF(D9&gt;60,0,IF(E9&gt;60,0,(C9+J9)))),0)</f>
        <v>63</v>
      </c>
      <c r="L9" s="253" t="str">
        <f>IF(D9=0,0,IF(D9&gt;K9,"F",LOOKUP(K9,{0,0.01,40,45,50,55,60,65,70,75,80},{"","F","D","C","C+","B-","B","B+","A-","A","A+"})))</f>
        <v>B</v>
      </c>
      <c r="M9" s="330">
        <f>LOOKUP(K9,{0,0.01,40,45,50,55,60,65,70,75,80},{0,"0",2,2.25,2.5,2.75,3,3.25,3.5,3.75,4})</f>
        <v>3</v>
      </c>
      <c r="N9" s="331"/>
      <c r="O9" s="332" t="str">
        <f t="shared" ref="O9:O72" si="2">IF(N9=0,"",IF(N9=M9,"Same",IF(M9="0","Passed",IF(N9&gt;M9,"Imp:","Not Imp:"))))</f>
        <v/>
      </c>
    </row>
    <row r="10" spans="1:18" s="25" customFormat="1" ht="18">
      <c r="A10" s="202">
        <f>'1st 1'!A10</f>
        <v>3</v>
      </c>
      <c r="B10" s="203" t="str">
        <f>'1st 1'!B10</f>
        <v>M</v>
      </c>
      <c r="C10" s="247">
        <v>23</v>
      </c>
      <c r="D10" s="247">
        <v>19</v>
      </c>
      <c r="E10" s="247">
        <v>20</v>
      </c>
      <c r="F10" s="199"/>
      <c r="G10" s="249">
        <f>IF(G4=3,(ABS(IF(D10&gt;60,0,D10)-IF(E10&gt;60,0,E10))),(ABS(IF(D10&gt;30,0,D10)-IF(E10&gt;30,0,E10))))</f>
        <v>1</v>
      </c>
      <c r="H10" s="200" t="str">
        <f>IF(G4=3,(IF(G10&gt;12,"Y","")),(IF(G10&gt;6,"Y","")))</f>
        <v/>
      </c>
      <c r="I10" s="42">
        <f t="shared" si="0"/>
        <v>19.5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39</v>
      </c>
      <c r="K10" s="252">
        <f t="shared" si="1"/>
        <v>62</v>
      </c>
      <c r="L10" s="253" t="str">
        <f>IF(D10=0,0,IF(D10&gt;K10,"F",LOOKUP(K10,{0,0.01,40,45,50,55,60,65,70,75,80},{"","F","D","C","C+","B-","B","B+","A-","A","A+"})))</f>
        <v>B</v>
      </c>
      <c r="M10" s="330">
        <f>LOOKUP(K10,{0,0.01,40,45,50,55,60,65,70,75,80},{0,"0",2,2.25,2.5,2.75,3,3.25,3.5,3.75,4})</f>
        <v>3</v>
      </c>
      <c r="N10" s="331"/>
      <c r="O10" s="332" t="str">
        <f t="shared" si="2"/>
        <v/>
      </c>
      <c r="Q10"/>
      <c r="R10"/>
    </row>
    <row r="11" spans="1:18" ht="18">
      <c r="A11" s="202">
        <f>'1st 1'!A11</f>
        <v>4</v>
      </c>
      <c r="B11" s="203" t="str">
        <f>'1st 1'!B11</f>
        <v>D</v>
      </c>
      <c r="C11" s="247">
        <v>31</v>
      </c>
      <c r="D11" s="247">
        <v>17.5</v>
      </c>
      <c r="E11" s="247">
        <v>21</v>
      </c>
      <c r="F11" s="199"/>
      <c r="G11" s="249">
        <f>IF(G4=3,(ABS(IF(D11&gt;60,0,D11)-IF(E11&gt;60,0,E11))),(ABS(IF(D11&gt;30,0,D11)-IF(E11&gt;30,0,E11))))</f>
        <v>3.5</v>
      </c>
      <c r="H11" s="200" t="str">
        <f>IF(G4=3,(IF(G11&gt;12,"Y","")),(IF(G11&gt;6,"Y","")))</f>
        <v/>
      </c>
      <c r="I11" s="42">
        <f t="shared" si="0"/>
        <v>19.25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38.5</v>
      </c>
      <c r="K11" s="252">
        <f t="shared" si="1"/>
        <v>70</v>
      </c>
      <c r="L11" s="253" t="str">
        <f>IF(D11=0,0,IF(D11&gt;K11,"F",LOOKUP(K11,{0,0.01,40,45,50,55,60,65,70,75,80},{"","F","D","C","C+","B-","B","B+","A-","A","A+"})))</f>
        <v>A-</v>
      </c>
      <c r="M11" s="330">
        <f>LOOKUP(K11,{0,0.01,40,45,50,55,60,65,70,75,80},{0,"0",2,2.25,2.5,2.75,3,3.25,3.5,3.75,4})</f>
        <v>3.5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247">
        <v>27</v>
      </c>
      <c r="D12" s="247">
        <v>17</v>
      </c>
      <c r="E12" s="247">
        <v>19</v>
      </c>
      <c r="F12" s="199"/>
      <c r="G12" s="249">
        <f>IF(G4=3,(ABS(IF(D12&gt;60,0,D12)-IF(E12&gt;60,0,E12))),(ABS(IF(D12&gt;30,0,D12)-IF(E12&gt;30,0,E12))))</f>
        <v>2</v>
      </c>
      <c r="H12" s="200" t="str">
        <f>IF(G4=3,(IF(G12&gt;12,"Y","")),(IF(G12&gt;6,"Y","")))</f>
        <v/>
      </c>
      <c r="I12" s="42">
        <f t="shared" si="0"/>
        <v>18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36</v>
      </c>
      <c r="K12" s="252">
        <f t="shared" si="1"/>
        <v>63</v>
      </c>
      <c r="L12" s="253" t="str">
        <f>IF(D12=0,0,IF(D12&gt;K12,"F",LOOKUP(K12,{0,0.01,40,45,50,55,60,65,70,75,80},{"","F","D","C","C+","B-","B","B+","A-","A","A+"})))</f>
        <v>B</v>
      </c>
      <c r="M12" s="330">
        <f>LOOKUP(K12,{0,0.01,40,45,50,55,60,65,70,75,80},{0,"0",2,2.25,2.5,2.75,3,3.25,3.5,3.75,4})</f>
        <v>3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247">
        <v>27</v>
      </c>
      <c r="D13" s="247">
        <v>19</v>
      </c>
      <c r="E13" s="247">
        <v>20</v>
      </c>
      <c r="F13" s="199"/>
      <c r="G13" s="249">
        <f>IF(G4=3,(ABS(IF(D13&gt;60,0,D13)-IF(E13&gt;60,0,E13))),(ABS(IF(D13&gt;30,0,D13)-IF(E13&gt;30,0,E13))))</f>
        <v>1</v>
      </c>
      <c r="H13" s="200" t="str">
        <f>IF(G4=3,(IF(G13&gt;12,"Y","")),(IF(G13&gt;6,"Y","")))</f>
        <v/>
      </c>
      <c r="I13" s="42">
        <f t="shared" si="0"/>
        <v>19.5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39</v>
      </c>
      <c r="K13" s="252">
        <f t="shared" si="1"/>
        <v>66</v>
      </c>
      <c r="L13" s="253" t="str">
        <f>IF(D13=0,0,IF(D13&gt;K13,"F",LOOKUP(K13,{0,0.01,40,45,50,55,60,65,70,75,80},{"","F","D","C","C+","B-","B","B+","A-","A","A+"})))</f>
        <v>B+</v>
      </c>
      <c r="M13" s="330">
        <f>LOOKUP(K13,{0,0.01,40,45,50,55,60,65,70,75,80},{0,"0",2,2.25,2.5,2.75,3,3.25,3.5,3.75,4})</f>
        <v>3.25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247">
        <v>31</v>
      </c>
      <c r="D14" s="247">
        <v>16</v>
      </c>
      <c r="E14" s="247">
        <v>21</v>
      </c>
      <c r="F14" s="199"/>
      <c r="G14" s="249">
        <f>IF(G4=3,(ABS(IF(D14&gt;60,0,D14)-IF(E14&gt;60,0,E14))),(ABS(IF(D14&gt;30,0,D14)-IF(E14&gt;30,0,E14))))</f>
        <v>5</v>
      </c>
      <c r="H14" s="200" t="str">
        <f>IF(G4=3,(IF(G14&gt;12,"Y","")),(IF(G14&gt;6,"Y","")))</f>
        <v/>
      </c>
      <c r="I14" s="42">
        <f t="shared" si="0"/>
        <v>18.5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37</v>
      </c>
      <c r="K14" s="252">
        <f t="shared" si="1"/>
        <v>68</v>
      </c>
      <c r="L14" s="253" t="str">
        <f>IF(D14=0,0,IF(D14&gt;K14,"F",LOOKUP(K14,{0,0.01,40,45,50,55,60,65,70,75,80},{"","F","D","C","C+","B-","B","B+","A-","A","A+"})))</f>
        <v>B+</v>
      </c>
      <c r="M14" s="330">
        <f>LOOKUP(K14,{0,0.01,40,45,50,55,60,65,70,75,80},{0,"0",2,2.25,2.5,2.75,3,3.25,3.5,3.75,4})</f>
        <v>3.25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247">
        <v>33</v>
      </c>
      <c r="D15" s="247">
        <v>18</v>
      </c>
      <c r="E15" s="247">
        <v>14</v>
      </c>
      <c r="F15" s="199"/>
      <c r="G15" s="249">
        <f>IF(G4=3,(ABS(IF(D15&gt;60,0,D15)-IF(E15&gt;60,0,E15))),(ABS(IF(D15&gt;30,0,D15)-IF(E15&gt;30,0,E15))))</f>
        <v>4</v>
      </c>
      <c r="H15" s="200" t="str">
        <f>IF(G4=3,(IF(G15&gt;12,"Y","")),(IF(G15&gt;6,"Y","")))</f>
        <v/>
      </c>
      <c r="I15" s="42">
        <f t="shared" si="0"/>
        <v>16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32</v>
      </c>
      <c r="K15" s="252">
        <f t="shared" si="1"/>
        <v>65</v>
      </c>
      <c r="L15" s="253" t="str">
        <f>IF(D15=0,0,IF(D15&gt;K15,"F",LOOKUP(K15,{0,0.01,40,45,50,55,60,65,70,75,80},{"","F","D","C","C+","B-","B","B+","A-","A","A+"})))</f>
        <v>B+</v>
      </c>
      <c r="M15" s="330">
        <f>LOOKUP(K15,{0,0.01,40,45,50,55,60,65,70,75,80},{0,"0",2,2.25,2.5,2.75,3,3.25,3.5,3.75,4})</f>
        <v>3.25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247">
        <v>28</v>
      </c>
      <c r="D16" s="247">
        <v>14.5</v>
      </c>
      <c r="E16" s="247">
        <v>18</v>
      </c>
      <c r="F16" s="199"/>
      <c r="G16" s="249">
        <f>IF(G4=3,(ABS(IF(D16&gt;60,0,D16)-IF(E16&gt;60,0,E16))),(ABS(IF(D16&gt;30,0,D16)-IF(E16&gt;30,0,E16))))</f>
        <v>3.5</v>
      </c>
      <c r="H16" s="200" t="str">
        <f>IF(G4=3,(IF(G16&gt;12,"Y","")),(IF(G16&gt;6,"Y","")))</f>
        <v/>
      </c>
      <c r="I16" s="42">
        <f t="shared" si="0"/>
        <v>16.25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32.5</v>
      </c>
      <c r="K16" s="252">
        <f t="shared" si="1"/>
        <v>61</v>
      </c>
      <c r="L16" s="253" t="str">
        <f>IF(D16=0,0,IF(D16&gt;K16,"F",LOOKUP(K16,{0,0.01,40,45,50,55,60,65,70,75,80},{"","F","D","C","C+","B-","B","B+","A-","A","A+"})))</f>
        <v>B</v>
      </c>
      <c r="M16" s="330">
        <f>LOOKUP(K16,{0,0.01,40,45,50,55,60,65,70,75,80},{0,"0",2,2.25,2.5,2.75,3,3.25,3.5,3.75,4})</f>
        <v>3</v>
      </c>
      <c r="N16" s="331"/>
      <c r="O16" s="332" t="str">
        <f t="shared" si="2"/>
        <v/>
      </c>
    </row>
    <row r="17" spans="1:18" ht="18">
      <c r="A17" s="202">
        <f>'1st 1'!A17</f>
        <v>10</v>
      </c>
      <c r="B17" s="203" t="str">
        <f>'1st 1'!B17</f>
        <v>M</v>
      </c>
      <c r="C17" s="247">
        <v>28</v>
      </c>
      <c r="D17" s="247">
        <v>20</v>
      </c>
      <c r="E17" s="247">
        <v>21</v>
      </c>
      <c r="F17" s="199"/>
      <c r="G17" s="249">
        <f>IF(G4=3,(ABS(IF(D17&gt;60,0,D17)-IF(E17&gt;60,0,E17))),(ABS(IF(D17&gt;30,0,D17)-IF(E17&gt;30,0,E17))))</f>
        <v>1</v>
      </c>
      <c r="H17" s="200" t="str">
        <f>IF(G4=3,(IF(G17&gt;12,"Y","")),(IF(G17&gt;6,"Y","")))</f>
        <v/>
      </c>
      <c r="I17" s="42">
        <f t="shared" si="0"/>
        <v>20.5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41</v>
      </c>
      <c r="K17" s="252">
        <f t="shared" si="1"/>
        <v>69</v>
      </c>
      <c r="L17" s="253" t="str">
        <f>IF(D17=0,0,IF(D17&gt;K17,"F",LOOKUP(K17,{0,0.01,40,45,50,55,60,65,70,75,80},{"","F","D","C","C+","B-","B","B+","A-","A","A+"})))</f>
        <v>B+</v>
      </c>
      <c r="M17" s="330">
        <f>LOOKUP(K17,{0,0.01,40,45,50,55,60,65,70,75,80},{0,"0",2,2.25,2.5,2.75,3,3.25,3.5,3.75,4})</f>
        <v>3.25</v>
      </c>
      <c r="N17" s="331"/>
      <c r="O17" s="332" t="str">
        <f t="shared" si="2"/>
        <v/>
      </c>
    </row>
    <row r="18" spans="1:18" ht="18">
      <c r="A18" s="202">
        <f>'1st 1'!A18</f>
        <v>11</v>
      </c>
      <c r="B18" s="203" t="str">
        <f>'1st 1'!B18</f>
        <v>S</v>
      </c>
      <c r="C18" s="247">
        <v>27</v>
      </c>
      <c r="D18" s="247">
        <v>22.5</v>
      </c>
      <c r="E18" s="247">
        <v>21</v>
      </c>
      <c r="F18" s="199"/>
      <c r="G18" s="249">
        <f>IF(G4=3,(ABS(IF(D18&gt;60,0,D18)-IF(E18&gt;60,0,E18))),(ABS(IF(D18&gt;30,0,D18)-IF(E18&gt;30,0,E18))))</f>
        <v>1.5</v>
      </c>
      <c r="H18" s="200" t="str">
        <f>IF(G4=3,(IF(G18&gt;12,"Y","")),(IF(G18&gt;6,"Y","")))</f>
        <v/>
      </c>
      <c r="I18" s="42">
        <f t="shared" si="0"/>
        <v>21.75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43.5</v>
      </c>
      <c r="K18" s="252">
        <f t="shared" si="1"/>
        <v>71</v>
      </c>
      <c r="L18" s="253" t="str">
        <f>IF(D18=0,0,IF(D18&gt;K18,"F",LOOKUP(K18,{0,0.01,40,45,50,55,60,65,70,75,80},{"","F","D","C","C+","B-","B","B+","A-","A","A+"})))</f>
        <v>A-</v>
      </c>
      <c r="M18" s="330">
        <f>LOOKUP(K18,{0,0.01,40,45,50,55,60,65,70,75,80},{0,"0",2,2.25,2.5,2.75,3,3.25,3.5,3.75,4})</f>
        <v>3.5</v>
      </c>
      <c r="N18" s="331"/>
      <c r="O18" s="332" t="str">
        <f t="shared" si="2"/>
        <v/>
      </c>
    </row>
    <row r="19" spans="1:18" ht="18">
      <c r="A19" s="202">
        <f>'1st 1'!A19</f>
        <v>12</v>
      </c>
      <c r="B19" s="203" t="str">
        <f>'1st 1'!B19</f>
        <v>Z</v>
      </c>
      <c r="C19" s="247">
        <v>29</v>
      </c>
      <c r="D19" s="247">
        <v>19.5</v>
      </c>
      <c r="E19" s="247">
        <v>21</v>
      </c>
      <c r="F19" s="199"/>
      <c r="G19" s="249">
        <f>IF(G4=3,(ABS(IF(D19&gt;60,0,D19)-IF(E19&gt;60,0,E19))),(ABS(IF(D19&gt;30,0,D19)-IF(E19&gt;30,0,E19))))</f>
        <v>1.5</v>
      </c>
      <c r="H19" s="200" t="str">
        <f>IF(G4=3,(IF(G19&gt;12,"Y","")),(IF(G19&gt;6,"Y","")))</f>
        <v/>
      </c>
      <c r="I19" s="42">
        <f t="shared" si="0"/>
        <v>20.25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40.5</v>
      </c>
      <c r="K19" s="252">
        <f t="shared" si="1"/>
        <v>70</v>
      </c>
      <c r="L19" s="253" t="str">
        <f>IF(D19=0,0,IF(D19&gt;K19,"F",LOOKUP(K19,{0,0.01,40,45,50,55,60,65,70,75,80},{"","F","D","C","C+","B-","B","B+","A-","A","A+"})))</f>
        <v>A-</v>
      </c>
      <c r="M19" s="330">
        <f>LOOKUP(K19,{0,0.01,40,45,50,55,60,65,70,75,80},{0,"0",2,2.25,2.5,2.75,3,3.25,3.5,3.75,4})</f>
        <v>3.5</v>
      </c>
      <c r="N19" s="331"/>
      <c r="O19" s="332" t="str">
        <f t="shared" si="2"/>
        <v/>
      </c>
      <c r="P19" s="25"/>
    </row>
    <row r="20" spans="1:18" ht="18">
      <c r="A20" s="202">
        <f>'1st 1'!A20</f>
        <v>13</v>
      </c>
      <c r="B20" s="203" t="str">
        <f>'1st 1'!B20</f>
        <v>M</v>
      </c>
      <c r="C20" s="247">
        <v>27</v>
      </c>
      <c r="D20" s="247">
        <v>19</v>
      </c>
      <c r="E20" s="247">
        <v>22</v>
      </c>
      <c r="F20" s="199"/>
      <c r="G20" s="249">
        <f>IF(G4=3,(ABS(IF(D20&gt;60,0,D20)-IF(E20&gt;60,0,E20))),(ABS(IF(D20&gt;30,0,D20)-IF(E20&gt;30,0,E20))))</f>
        <v>3</v>
      </c>
      <c r="H20" s="200" t="str">
        <f>IF(G4=3,(IF(G20&gt;12,"Y","")),(IF(G20&gt;6,"Y","")))</f>
        <v/>
      </c>
      <c r="I20" s="42">
        <f t="shared" si="0"/>
        <v>20.5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41</v>
      </c>
      <c r="K20" s="252">
        <f t="shared" si="1"/>
        <v>68</v>
      </c>
      <c r="L20" s="253" t="str">
        <f>IF(D20=0,0,IF(D20&gt;K20,"F",LOOKUP(K20,{0,0.01,40,45,50,55,60,65,70,75,80},{"","F","D","C","C+","B-","B","B+","A-","A","A+"})))</f>
        <v>B+</v>
      </c>
      <c r="M20" s="330">
        <f>LOOKUP(K20,{0,0.01,40,45,50,55,60,65,70,75,80},{0,"0",2,2.25,2.5,2.75,3,3.25,3.5,3.75,4})</f>
        <v>3.25</v>
      </c>
      <c r="N20" s="331"/>
      <c r="O20" s="332" t="str">
        <f t="shared" si="2"/>
        <v/>
      </c>
    </row>
    <row r="21" spans="1:18" ht="18">
      <c r="A21" s="202">
        <f>'1st 1'!A21</f>
        <v>14</v>
      </c>
      <c r="B21" s="203" t="str">
        <f>'1st 1'!B21</f>
        <v>K</v>
      </c>
      <c r="C21" s="247">
        <v>27</v>
      </c>
      <c r="D21" s="247">
        <v>17</v>
      </c>
      <c r="E21" s="247">
        <v>21</v>
      </c>
      <c r="F21" s="199"/>
      <c r="G21" s="249">
        <f>IF(G4=3,(ABS(IF(D21&gt;60,0,D21)-IF(E21&gt;60,0,E21))),(ABS(IF(D21&gt;30,0,D21)-IF(E21&gt;30,0,E21))))</f>
        <v>4</v>
      </c>
      <c r="H21" s="200" t="str">
        <f>IF(G4=3,(IF(G21&gt;12,"Y","")),(IF(G21&gt;6,"Y","")))</f>
        <v/>
      </c>
      <c r="I21" s="42">
        <f t="shared" si="0"/>
        <v>19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38</v>
      </c>
      <c r="K21" s="252">
        <f t="shared" si="1"/>
        <v>65</v>
      </c>
      <c r="L21" s="253" t="str">
        <f>IF(D21=0,0,IF(D21&gt;K21,"F",LOOKUP(K21,{0,0.01,40,45,50,55,60,65,70,75,80},{"","F","D","C","C+","B-","B","B+","A-","A","A+"})))</f>
        <v>B+</v>
      </c>
      <c r="M21" s="330">
        <f>LOOKUP(K21,{0,0.01,40,45,50,55,60,65,70,75,80},{0,"0",2,2.25,2.5,2.75,3,3.25,3.5,3.75,4})</f>
        <v>3.25</v>
      </c>
      <c r="N21" s="331"/>
      <c r="O21" s="332" t="str">
        <f t="shared" si="2"/>
        <v/>
      </c>
    </row>
    <row r="22" spans="1:18" ht="18">
      <c r="A22" s="202">
        <f>'1st 1'!A22</f>
        <v>15</v>
      </c>
      <c r="B22" s="203" t="str">
        <f>'1st 1'!B22</f>
        <v>P</v>
      </c>
      <c r="C22" s="247">
        <v>28</v>
      </c>
      <c r="D22" s="247">
        <v>19</v>
      </c>
      <c r="E22" s="247">
        <v>21</v>
      </c>
      <c r="F22" s="199"/>
      <c r="G22" s="249">
        <f>IF(G4=3,(ABS(IF(D22&gt;60,0,D22)-IF(E22&gt;60,0,E22))),(ABS(IF(D22&gt;30,0,D22)-IF(E22&gt;30,0,E22))))</f>
        <v>2</v>
      </c>
      <c r="H22" s="200" t="str">
        <f>IF(G4=3,(IF(G22&gt;12,"Y","")),(IF(G22&gt;6,"Y","")))</f>
        <v/>
      </c>
      <c r="I22" s="42">
        <f t="shared" si="0"/>
        <v>20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40</v>
      </c>
      <c r="K22" s="252">
        <f t="shared" si="1"/>
        <v>68</v>
      </c>
      <c r="L22" s="253" t="str">
        <f>IF(D22=0,0,IF(D22&gt;K22,"F",LOOKUP(K22,{0,0.01,40,45,50,55,60,65,70,75,80},{"","F","D","C","C+","B-","B","B+","A-","A","A+"})))</f>
        <v>B+</v>
      </c>
      <c r="M22" s="330">
        <f>LOOKUP(K22,{0,0.01,40,45,50,55,60,65,70,75,80},{0,"0",2,2.25,2.5,2.75,3,3.25,3.5,3.75,4})</f>
        <v>3.25</v>
      </c>
      <c r="N22" s="331"/>
      <c r="O22" s="332" t="str">
        <f t="shared" si="2"/>
        <v/>
      </c>
    </row>
    <row r="23" spans="1:18" ht="18">
      <c r="A23" s="202">
        <f>'1st 1'!A23</f>
        <v>16</v>
      </c>
      <c r="B23" s="203" t="str">
        <f>'1st 1'!B23</f>
        <v>F</v>
      </c>
      <c r="C23" s="247">
        <v>31</v>
      </c>
      <c r="D23" s="247">
        <v>18</v>
      </c>
      <c r="E23" s="247">
        <v>20</v>
      </c>
      <c r="F23" s="199"/>
      <c r="G23" s="249">
        <f>IF(G4=3,(ABS(IF(D23&gt;60,0,D23)-IF(E23&gt;60,0,E23))),(ABS(IF(D23&gt;30,0,D23)-IF(E23&gt;30,0,E23))))</f>
        <v>2</v>
      </c>
      <c r="H23" s="200" t="str">
        <f>IF(G4=3,(IF(G23&gt;12,"Y","")),(IF(G23&gt;6,"Y","")))</f>
        <v/>
      </c>
      <c r="I23" s="42">
        <f t="shared" si="0"/>
        <v>19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38</v>
      </c>
      <c r="K23" s="252">
        <f t="shared" si="1"/>
        <v>69</v>
      </c>
      <c r="L23" s="253" t="str">
        <f>IF(D23=0,0,IF(D23&gt;K23,"F",LOOKUP(K23,{0,0.01,40,45,50,55,60,65,70,75,80},{"","F","D","C","C+","B-","B","B+","A-","A","A+"})))</f>
        <v>B+</v>
      </c>
      <c r="M23" s="330">
        <f>LOOKUP(K23,{0,0.01,40,45,50,55,60,65,70,75,80},{0,"0",2,2.25,2.5,2.75,3,3.25,3.5,3.75,4})</f>
        <v>3.25</v>
      </c>
      <c r="N23" s="331"/>
      <c r="O23" s="332" t="str">
        <f t="shared" si="2"/>
        <v/>
      </c>
      <c r="P23" s="25"/>
    </row>
    <row r="24" spans="1:18" s="25" customFormat="1" ht="18">
      <c r="A24" s="202">
        <f>'1st 1'!A24</f>
        <v>17</v>
      </c>
      <c r="B24" s="203" t="str">
        <f>'1st 1'!B24</f>
        <v>K</v>
      </c>
      <c r="C24" s="247">
        <v>32</v>
      </c>
      <c r="D24" s="247">
        <v>23</v>
      </c>
      <c r="E24" s="247">
        <v>21</v>
      </c>
      <c r="F24" s="199"/>
      <c r="G24" s="249">
        <f>IF(G4=3,(ABS(IF(D24&gt;60,0,D24)-IF(E24&gt;60,0,E24))),(ABS(IF(D24&gt;30,0,D24)-IF(E24&gt;30,0,E24))))</f>
        <v>2</v>
      </c>
      <c r="H24" s="200" t="str">
        <f>IF(G4=3,(IF(G24&gt;12,"Y","")),(IF(G24&gt;6,"Y","")))</f>
        <v/>
      </c>
      <c r="I24" s="42">
        <f t="shared" si="0"/>
        <v>22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44</v>
      </c>
      <c r="K24" s="252">
        <f t="shared" si="1"/>
        <v>76</v>
      </c>
      <c r="L24" s="253" t="str">
        <f>IF(D24=0,0,IF(D24&gt;K24,"F",LOOKUP(K24,{0,0.01,40,45,50,55,60,65,70,75,80},{"","F","D","C","C+","B-","B","B+","A-","A","A+"})))</f>
        <v>A</v>
      </c>
      <c r="M24" s="330">
        <f>LOOKUP(K24,{0,0.01,40,45,50,55,60,65,70,75,80},{0,"0",2,2.25,2.5,2.75,3,3.25,3.5,3.75,4})</f>
        <v>3.75</v>
      </c>
      <c r="N24" s="331"/>
      <c r="O24" s="332" t="str">
        <f t="shared" si="2"/>
        <v/>
      </c>
      <c r="Q24"/>
      <c r="R24"/>
    </row>
    <row r="25" spans="1:18" ht="18">
      <c r="A25" s="202">
        <f>'1st 1'!A25</f>
        <v>18</v>
      </c>
      <c r="B25" s="203" t="str">
        <f>'1st 1'!B25</f>
        <v>N</v>
      </c>
      <c r="C25" s="247">
        <v>29</v>
      </c>
      <c r="D25" s="247">
        <v>22</v>
      </c>
      <c r="E25" s="247">
        <v>20</v>
      </c>
      <c r="F25" s="199"/>
      <c r="G25" s="249">
        <f>IF(G4=3,(ABS(IF(D25&gt;60,0,D25)-IF(E25&gt;60,0,E25))),(ABS(IF(D25&gt;30,0,D25)-IF(E25&gt;30,0,E25))))</f>
        <v>2</v>
      </c>
      <c r="H25" s="200" t="str">
        <f>IF(G4=3,(IF(G25&gt;12,"Y","")),(IF(G25&gt;6,"Y","")))</f>
        <v/>
      </c>
      <c r="I25" s="42">
        <f t="shared" si="0"/>
        <v>21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42</v>
      </c>
      <c r="K25" s="252">
        <f t="shared" si="1"/>
        <v>71</v>
      </c>
      <c r="L25" s="253" t="str">
        <f>IF(D25=0,0,IF(D25&gt;K25,"F",LOOKUP(K25,{0,0.01,40,45,50,55,60,65,70,75,80},{"","F","D","C","C+","B-","B","B+","A-","A","A+"})))</f>
        <v>A-</v>
      </c>
      <c r="M25" s="330">
        <f>LOOKUP(K25,{0,0.01,40,45,50,55,60,65,70,75,80},{0,"0",2,2.25,2.5,2.75,3,3.25,3.5,3.75,4})</f>
        <v>3.5</v>
      </c>
      <c r="N25" s="331"/>
      <c r="O25" s="332" t="str">
        <f t="shared" si="2"/>
        <v/>
      </c>
    </row>
    <row r="26" spans="1:18" ht="18">
      <c r="A26" s="202">
        <f>'1st 1'!A26</f>
        <v>19</v>
      </c>
      <c r="B26" s="203" t="str">
        <f>'1st 1'!B26</f>
        <v>J</v>
      </c>
      <c r="C26" s="247">
        <v>28</v>
      </c>
      <c r="D26" s="247">
        <v>22.5</v>
      </c>
      <c r="E26" s="247">
        <v>20</v>
      </c>
      <c r="F26" s="199"/>
      <c r="G26" s="249">
        <f>IF(G4=3,(ABS(IF(D26&gt;60,0,D26)-IF(E26&gt;60,0,E26))),(ABS(IF(D26&gt;30,0,D26)-IF(E26&gt;30,0,E26))))</f>
        <v>2.5</v>
      </c>
      <c r="H26" s="200" t="str">
        <f>IF(G4=3,(IF(G26&gt;12,"Y","")),(IF(G26&gt;6,"Y","")))</f>
        <v/>
      </c>
      <c r="I26" s="42">
        <f t="shared" si="0"/>
        <v>21.25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42.5</v>
      </c>
      <c r="K26" s="252">
        <f t="shared" si="1"/>
        <v>71</v>
      </c>
      <c r="L26" s="253" t="str">
        <f>IF(D26=0,0,IF(D26&gt;K26,"F",LOOKUP(K26,{0,0.01,40,45,50,55,60,65,70,75,80},{"","F","D","C","C+","B-","B","B+","A-","A","A+"})))</f>
        <v>A-</v>
      </c>
      <c r="M26" s="330">
        <f>LOOKUP(K26,{0,0.01,40,45,50,55,60,65,70,75,80},{0,"0",2,2.25,2.5,2.75,3,3.25,3.5,3.75,4})</f>
        <v>3.5</v>
      </c>
      <c r="N26" s="331"/>
      <c r="O26" s="332" t="str">
        <f t="shared" si="2"/>
        <v/>
      </c>
    </row>
    <row r="27" spans="1:18" ht="18">
      <c r="A27" s="202">
        <f>'1st 1'!A27</f>
        <v>20</v>
      </c>
      <c r="B27" s="203" t="str">
        <f>'1st 1'!B27</f>
        <v>S</v>
      </c>
      <c r="C27" s="247">
        <v>29</v>
      </c>
      <c r="D27" s="247">
        <v>20.5</v>
      </c>
      <c r="E27" s="247">
        <v>22</v>
      </c>
      <c r="F27" s="199"/>
      <c r="G27" s="249">
        <f>IF(G4=3,(ABS(IF(D27&gt;60,0,D27)-IF(E27&gt;60,0,E27))),(ABS(IF(D27&gt;30,0,D27)-IF(E27&gt;30,0,E27))))</f>
        <v>1.5</v>
      </c>
      <c r="H27" s="200" t="str">
        <f>IF(G4=3,(IF(G27&gt;12,"Y","")),(IF(G27&gt;6,"Y","")))</f>
        <v/>
      </c>
      <c r="I27" s="42">
        <f t="shared" si="0"/>
        <v>21.25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42.5</v>
      </c>
      <c r="K27" s="252">
        <f t="shared" si="1"/>
        <v>72</v>
      </c>
      <c r="L27" s="253" t="str">
        <f>IF(D27=0,0,IF(D27&gt;K27,"F",LOOKUP(K27,{0,0.01,40,45,50,55,60,65,70,75,80},{"","F","D","C","C+","B-","B","B+","A-","A","A+"})))</f>
        <v>A-</v>
      </c>
      <c r="M27" s="330">
        <f>LOOKUP(K27,{0,0.01,40,45,50,55,60,65,70,75,80},{0,"0",2,2.25,2.5,2.75,3,3.25,3.5,3.75,4})</f>
        <v>3.5</v>
      </c>
      <c r="N27" s="331"/>
      <c r="O27" s="332" t="str">
        <f t="shared" si="2"/>
        <v/>
      </c>
    </row>
    <row r="28" spans="1:18" ht="18">
      <c r="A28" s="202">
        <f>'1st 1'!A28</f>
        <v>21</v>
      </c>
      <c r="B28" s="203" t="str">
        <f>'1st 1'!B28</f>
        <v>S</v>
      </c>
      <c r="C28" s="247">
        <v>33</v>
      </c>
      <c r="D28" s="247">
        <v>23.5</v>
      </c>
      <c r="E28" s="247">
        <v>21</v>
      </c>
      <c r="F28" s="199"/>
      <c r="G28" s="249">
        <f>IF(G4=3,(ABS(IF(D28&gt;60,0,D28)-IF(E28&gt;60,0,E28))),(ABS(IF(D28&gt;30,0,D28)-IF(E28&gt;30,0,E28))))</f>
        <v>2.5</v>
      </c>
      <c r="H28" s="200" t="str">
        <f>IF(G4=3,(IF(G28&gt;12,"Y","")),(IF(G28&gt;6,"Y","")))</f>
        <v/>
      </c>
      <c r="I28" s="42">
        <f t="shared" si="0"/>
        <v>22.25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44.5</v>
      </c>
      <c r="K28" s="252">
        <f t="shared" si="1"/>
        <v>78</v>
      </c>
      <c r="L28" s="253" t="str">
        <f>IF(D28=0,0,IF(D28&gt;K28,"F",LOOKUP(K28,{0,0.01,40,45,50,55,60,65,70,75,80},{"","F","D","C","C+","B-","B","B+","A-","A","A+"})))</f>
        <v>A</v>
      </c>
      <c r="M28" s="330">
        <f>LOOKUP(K28,{0,0.01,40,45,50,55,60,65,70,75,80},{0,"0",2,2.25,2.5,2.75,3,3.25,3.5,3.75,4})</f>
        <v>3.75</v>
      </c>
      <c r="N28" s="331"/>
      <c r="O28" s="332" t="str">
        <f t="shared" si="2"/>
        <v/>
      </c>
    </row>
    <row r="29" spans="1:18" ht="18">
      <c r="A29" s="202">
        <f>'1st 1'!A29</f>
        <v>22</v>
      </c>
      <c r="B29" s="203" t="str">
        <f>'1st 1'!B29</f>
        <v>M</v>
      </c>
      <c r="C29" s="247">
        <v>32</v>
      </c>
      <c r="D29" s="247">
        <v>18</v>
      </c>
      <c r="E29" s="247">
        <v>20</v>
      </c>
      <c r="F29" s="199"/>
      <c r="G29" s="249">
        <f>IF(G4=3,(ABS(IF(D29&gt;60,0,D29)-IF(E29&gt;60,0,E29))),(ABS(IF(D29&gt;30,0,D29)-IF(E29&gt;30,0,E29))))</f>
        <v>2</v>
      </c>
      <c r="H29" s="200" t="str">
        <f>IF(G4=3,(IF(G29&gt;12,"Y","")),(IF(G29&gt;6,"Y","")))</f>
        <v/>
      </c>
      <c r="I29" s="42">
        <f t="shared" si="0"/>
        <v>19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38</v>
      </c>
      <c r="K29" s="252">
        <f t="shared" si="1"/>
        <v>70</v>
      </c>
      <c r="L29" s="253" t="str">
        <f>IF(D29=0,0,IF(D29&gt;K29,"F",LOOKUP(K29,{0,0.01,40,45,50,55,60,65,70,75,80},{"","F","D","C","C+","B-","B","B+","A-","A","A+"})))</f>
        <v>A-</v>
      </c>
      <c r="M29" s="330">
        <f>LOOKUP(K29,{0,0.01,40,45,50,55,60,65,70,75,80},{0,"0",2,2.25,2.5,2.75,3,3.25,3.5,3.75,4})</f>
        <v>3.5</v>
      </c>
      <c r="N29" s="331"/>
      <c r="O29" s="332" t="str">
        <f t="shared" si="2"/>
        <v/>
      </c>
    </row>
    <row r="30" spans="1:18" ht="18">
      <c r="A30" s="202">
        <f>'1st 1'!A30</f>
        <v>23</v>
      </c>
      <c r="B30" s="203" t="str">
        <f>'1st 1'!B30</f>
        <v>P</v>
      </c>
      <c r="C30" s="247">
        <v>33</v>
      </c>
      <c r="D30" s="247">
        <v>21</v>
      </c>
      <c r="E30" s="247">
        <v>21</v>
      </c>
      <c r="F30" s="199"/>
      <c r="G30" s="249">
        <f>IF(G4=3,(ABS(IF(D30&gt;60,0,D30)-IF(E30&gt;60,0,E30))),(ABS(IF(D30&gt;30,0,D30)-IF(E30&gt;30,0,E30))))</f>
        <v>0</v>
      </c>
      <c r="H30" s="200" t="str">
        <f>IF(G4=3,(IF(G30&gt;12,"Y","")),(IF(G30&gt;6,"Y","")))</f>
        <v/>
      </c>
      <c r="I30" s="42">
        <f t="shared" si="0"/>
        <v>21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42</v>
      </c>
      <c r="K30" s="252">
        <f t="shared" si="1"/>
        <v>75</v>
      </c>
      <c r="L30" s="253" t="str">
        <f>IF(D30=0,0,IF(D30&gt;K30,"F",LOOKUP(K30,{0,0.01,40,45,50,55,60,65,70,75,80},{"","F","D","C","C+","B-","B","B+","A-","A","A+"})))</f>
        <v>A</v>
      </c>
      <c r="M30" s="330">
        <f>LOOKUP(K30,{0,0.01,40,45,50,55,60,65,70,75,80},{0,"0",2,2.25,2.5,2.75,3,3.25,3.5,3.75,4})</f>
        <v>3.75</v>
      </c>
      <c r="N30" s="331"/>
      <c r="O30" s="332" t="str">
        <f t="shared" si="2"/>
        <v/>
      </c>
    </row>
    <row r="31" spans="1:18" ht="18">
      <c r="A31" s="202">
        <f>'1st 1'!A31</f>
        <v>24</v>
      </c>
      <c r="B31" s="203" t="str">
        <f>'1st 1'!B31</f>
        <v>R</v>
      </c>
      <c r="C31" s="247">
        <v>31</v>
      </c>
      <c r="D31" s="247">
        <v>20</v>
      </c>
      <c r="E31" s="247">
        <v>21</v>
      </c>
      <c r="F31" s="199"/>
      <c r="G31" s="249">
        <f>IF(G4=3,(ABS(IF(D31&gt;60,0,D31)-IF(E31&gt;60,0,E31))),(ABS(IF(D31&gt;30,0,D31)-IF(E31&gt;30,0,E31))))</f>
        <v>1</v>
      </c>
      <c r="H31" s="200" t="str">
        <f>IF(G4=3,(IF(G31&gt;12,"Y","")),(IF(G31&gt;6,"Y","")))</f>
        <v/>
      </c>
      <c r="I31" s="42">
        <f t="shared" si="0"/>
        <v>20.5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41</v>
      </c>
      <c r="K31" s="252">
        <f t="shared" si="1"/>
        <v>72</v>
      </c>
      <c r="L31" s="253" t="str">
        <f>IF(D31=0,0,IF(D31&gt;K31,"F",LOOKUP(K31,{0,0.01,40,45,50,55,60,65,70,75,80},{"","F","D","C","C+","B-","B","B+","A-","A","A+"})))</f>
        <v>A-</v>
      </c>
      <c r="M31" s="330">
        <f>LOOKUP(K31,{0,0.01,40,45,50,55,60,65,70,75,80},{0,"0",2,2.25,2.5,2.75,3,3.25,3.5,3.75,4})</f>
        <v>3.5</v>
      </c>
      <c r="N31" s="331"/>
      <c r="O31" s="332" t="str">
        <f t="shared" si="2"/>
        <v/>
      </c>
    </row>
    <row r="32" spans="1:18" ht="18">
      <c r="A32" s="202">
        <f>'1st 1'!A32</f>
        <v>25</v>
      </c>
      <c r="B32" s="203" t="str">
        <f>'1st 1'!B32</f>
        <v>F</v>
      </c>
      <c r="C32" s="247">
        <v>31</v>
      </c>
      <c r="D32" s="247">
        <v>23</v>
      </c>
      <c r="E32" s="247">
        <v>22</v>
      </c>
      <c r="F32" s="199"/>
      <c r="G32" s="249">
        <f>IF(G4=3,(ABS(IF(D32&gt;60,0,D32)-IF(E32&gt;60,0,E32))),(ABS(IF(D32&gt;30,0,D32)-IF(E32&gt;30,0,E32))))</f>
        <v>1</v>
      </c>
      <c r="H32" s="200" t="str">
        <f>IF(G4=3,(IF(G32&gt;12,"Y","")),(IF(G32&gt;6,"Y","")))</f>
        <v/>
      </c>
      <c r="I32" s="42">
        <f t="shared" si="0"/>
        <v>22.5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45</v>
      </c>
      <c r="K32" s="252">
        <f t="shared" si="1"/>
        <v>76</v>
      </c>
      <c r="L32" s="253" t="str">
        <f>IF(D32=0,0,IF(D32&gt;K32,"F",LOOKUP(K32,{0,0.01,40,45,50,55,60,65,70,75,80},{"","F","D","C","C+","B-","B","B+","A-","A","A+"})))</f>
        <v>A</v>
      </c>
      <c r="M32" s="330">
        <f>LOOKUP(K32,{0,0.01,40,45,50,55,60,65,70,75,80},{0,"0",2,2.25,2.5,2.75,3,3.25,3.5,3.75,4})</f>
        <v>3.75</v>
      </c>
      <c r="N32" s="331"/>
      <c r="O32" s="332" t="str">
        <f t="shared" si="2"/>
        <v/>
      </c>
    </row>
    <row r="33" spans="1:18" s="25" customFormat="1" ht="18">
      <c r="A33" s="202">
        <f>'1st 1'!A33</f>
        <v>26</v>
      </c>
      <c r="B33" s="203" t="str">
        <f>'1st 1'!B33</f>
        <v>P</v>
      </c>
      <c r="C33" s="247">
        <v>24</v>
      </c>
      <c r="D33" s="247">
        <v>16</v>
      </c>
      <c r="E33" s="247">
        <v>18</v>
      </c>
      <c r="F33" s="199"/>
      <c r="G33" s="249">
        <f>IF(G4=3,(ABS(IF(D33&gt;60,0,D33)-IF(E33&gt;60,0,E33))),(ABS(IF(D33&gt;30,0,D33)-IF(E33&gt;30,0,E33))))</f>
        <v>2</v>
      </c>
      <c r="H33" s="200" t="str">
        <f>IF(G4=3,(IF(G33&gt;12,"Y","")),(IF(G33&gt;6,"Y","")))</f>
        <v/>
      </c>
      <c r="I33" s="42">
        <f t="shared" si="0"/>
        <v>17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34</v>
      </c>
      <c r="K33" s="252">
        <f t="shared" si="1"/>
        <v>58</v>
      </c>
      <c r="L33" s="253" t="str">
        <f>IF(D33=0,0,IF(D33&gt;K33,"F",LOOKUP(K33,{0,0.01,40,45,50,55,60,65,70,75,80},{"","F","D","C","C+","B-","B","B+","A-","A","A+"})))</f>
        <v>B-</v>
      </c>
      <c r="M33" s="330">
        <f>LOOKUP(K33,{0,0.01,40,45,50,55,60,65,70,75,80},{0,"0",2,2.25,2.5,2.75,3,3.25,3.5,3.75,4})</f>
        <v>2.75</v>
      </c>
      <c r="N33" s="331"/>
      <c r="O33" s="332" t="str">
        <f t="shared" si="2"/>
        <v/>
      </c>
      <c r="Q33"/>
      <c r="R33"/>
    </row>
    <row r="34" spans="1:18" ht="18">
      <c r="A34" s="202">
        <f>'1st 1'!A34</f>
        <v>27</v>
      </c>
      <c r="B34" s="203" t="str">
        <f>'1st 1'!B34</f>
        <v>N</v>
      </c>
      <c r="C34" s="247">
        <v>32</v>
      </c>
      <c r="D34" s="247">
        <v>18.5</v>
      </c>
      <c r="E34" s="247">
        <v>21</v>
      </c>
      <c r="F34" s="199"/>
      <c r="G34" s="249">
        <f>IF(G4=3,(ABS(IF(D34&gt;60,0,D34)-IF(E34&gt;60,0,E34))),(ABS(IF(D34&gt;30,0,D34)-IF(E34&gt;30,0,E34))))</f>
        <v>2.5</v>
      </c>
      <c r="H34" s="200" t="str">
        <f>IF(G4=3,(IF(G34&gt;12,"Y","")),(IF(G34&gt;6,"Y","")))</f>
        <v/>
      </c>
      <c r="I34" s="42">
        <f t="shared" si="0"/>
        <v>19.75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39.5</v>
      </c>
      <c r="K34" s="252">
        <f t="shared" si="1"/>
        <v>72</v>
      </c>
      <c r="L34" s="253" t="str">
        <f>IF(D34=0,0,IF(D34&gt;K34,"F",LOOKUP(K34,{0,0.01,40,45,50,55,60,65,70,75,80},{"","F","D","C","C+","B-","B","B+","A-","A","A+"})))</f>
        <v>A-</v>
      </c>
      <c r="M34" s="330">
        <f>LOOKUP(K34,{0,0.01,40,45,50,55,60,65,70,75,80},{0,"0",2,2.25,2.5,2.75,3,3.25,3.5,3.75,4})</f>
        <v>3.5</v>
      </c>
      <c r="N34" s="331"/>
      <c r="O34" s="332" t="str">
        <f t="shared" si="2"/>
        <v/>
      </c>
    </row>
    <row r="35" spans="1:18" ht="18">
      <c r="A35" s="202">
        <f>'1st 1'!A35</f>
        <v>28</v>
      </c>
      <c r="B35" s="203" t="str">
        <f>'1st 1'!B35</f>
        <v>J</v>
      </c>
      <c r="C35" s="247">
        <v>32</v>
      </c>
      <c r="D35" s="247">
        <v>18</v>
      </c>
      <c r="E35" s="247">
        <v>21</v>
      </c>
      <c r="F35" s="199"/>
      <c r="G35" s="249">
        <f>IF(G4=3,(ABS(IF(D35&gt;60,0,D35)-IF(E35&gt;60,0,E35))),(ABS(IF(D35&gt;30,0,D35)-IF(E35&gt;30,0,E35))))</f>
        <v>3</v>
      </c>
      <c r="H35" s="200" t="str">
        <f>IF(G4=3,(IF(G35&gt;12,"Y","")),(IF(G35&gt;6,"Y","")))</f>
        <v/>
      </c>
      <c r="I35" s="42">
        <f t="shared" si="0"/>
        <v>19.5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39</v>
      </c>
      <c r="K35" s="252">
        <f t="shared" si="1"/>
        <v>71</v>
      </c>
      <c r="L35" s="253" t="str">
        <f>IF(D35=0,0,IF(D35&gt;K35,"F",LOOKUP(K35,{0,0.01,40,45,50,55,60,65,70,75,80},{"","F","D","C","C+","B-","B","B+","A-","A","A+"})))</f>
        <v>A-</v>
      </c>
      <c r="M35" s="330">
        <f>LOOKUP(K35,{0,0.01,40,45,50,55,60,65,70,75,80},{0,"0",2,2.25,2.5,2.75,3,3.25,3.5,3.75,4})</f>
        <v>3.5</v>
      </c>
      <c r="N35" s="331"/>
      <c r="O35" s="332" t="str">
        <f t="shared" si="2"/>
        <v/>
      </c>
    </row>
    <row r="36" spans="1:18" ht="18">
      <c r="A36" s="202">
        <f>'1st 1'!A36</f>
        <v>29</v>
      </c>
      <c r="B36" s="203" t="str">
        <f>'1st 1'!B36</f>
        <v>P</v>
      </c>
      <c r="C36" s="247">
        <v>26</v>
      </c>
      <c r="D36" s="247">
        <v>18</v>
      </c>
      <c r="E36" s="247">
        <v>22</v>
      </c>
      <c r="F36" s="199"/>
      <c r="G36" s="249">
        <f>IF(G4=3,(ABS(IF(D36&gt;60,0,D36)-IF(E36&gt;60,0,E36))),(ABS(IF(D36&gt;30,0,D36)-IF(E36&gt;30,0,E36))))</f>
        <v>4</v>
      </c>
      <c r="H36" s="200" t="str">
        <f>IF(G4=3,(IF(G36&gt;12,"Y","")),(IF(G36&gt;6,"Y","")))</f>
        <v/>
      </c>
      <c r="I36" s="42">
        <f t="shared" si="0"/>
        <v>20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40</v>
      </c>
      <c r="K36" s="252">
        <f t="shared" si="1"/>
        <v>66</v>
      </c>
      <c r="L36" s="253" t="str">
        <f>IF(D36=0,0,IF(D36&gt;K36,"F",LOOKUP(K36,{0,0.01,40,45,50,55,60,65,70,75,80},{"","F","D","C","C+","B-","B","B+","A-","A","A+"})))</f>
        <v>B+</v>
      </c>
      <c r="M36" s="330">
        <f>LOOKUP(K36,{0,0.01,40,45,50,55,60,65,70,75,80},{0,"0",2,2.25,2.5,2.75,3,3.25,3.5,3.75,4})</f>
        <v>3.25</v>
      </c>
      <c r="N36" s="331"/>
      <c r="O36" s="332" t="str">
        <f t="shared" si="2"/>
        <v/>
      </c>
    </row>
    <row r="37" spans="1:18" ht="18">
      <c r="A37" s="202">
        <f>'1st 1'!A37</f>
        <v>30</v>
      </c>
      <c r="B37" s="203" t="str">
        <f>'1st 1'!B37</f>
        <v>N</v>
      </c>
      <c r="C37" s="247">
        <v>31</v>
      </c>
      <c r="D37" s="247">
        <v>18.5</v>
      </c>
      <c r="E37" s="247">
        <v>22</v>
      </c>
      <c r="F37" s="199"/>
      <c r="G37" s="249">
        <f>IF(G4=3,(ABS(IF(D37&gt;60,0,D37)-IF(E37&gt;60,0,E37))),(ABS(IF(D37&gt;30,0,D37)-IF(E37&gt;30,0,E37))))</f>
        <v>3.5</v>
      </c>
      <c r="H37" s="200" t="str">
        <f>IF(G4=3,(IF(G37&gt;12,"Y","")),(IF(G37&gt;6,"Y","")))</f>
        <v/>
      </c>
      <c r="I37" s="42">
        <f t="shared" si="0"/>
        <v>20.25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40.5</v>
      </c>
      <c r="K37" s="252">
        <f t="shared" si="1"/>
        <v>72</v>
      </c>
      <c r="L37" s="253" t="str">
        <f>IF(D37=0,0,IF(D37&gt;K37,"F",LOOKUP(K37,{0,0.01,40,45,50,55,60,65,70,75,80},{"","F","D","C","C+","B-","B","B+","A-","A","A+"})))</f>
        <v>A-</v>
      </c>
      <c r="M37" s="330">
        <f>LOOKUP(K37,{0,0.01,40,45,50,55,60,65,70,75,80},{0,"0",2,2.25,2.5,2.75,3,3.25,3.5,3.75,4})</f>
        <v>3.5</v>
      </c>
      <c r="N37" s="331"/>
      <c r="O37" s="332" t="str">
        <f t="shared" si="2"/>
        <v/>
      </c>
      <c r="P37" s="25"/>
    </row>
    <row r="38" spans="1:18" ht="18">
      <c r="A38" s="202">
        <f>'1st 1'!A38</f>
        <v>31</v>
      </c>
      <c r="B38" s="203" t="str">
        <f>'1st 1'!B38</f>
        <v>S</v>
      </c>
      <c r="C38" s="247">
        <v>28</v>
      </c>
      <c r="D38" s="247">
        <v>19</v>
      </c>
      <c r="E38" s="247">
        <v>21</v>
      </c>
      <c r="F38" s="199"/>
      <c r="G38" s="249">
        <f>IF(G4=3,(ABS(IF(D38&gt;60,0,D38)-IF(E38&gt;60,0,E38))),(ABS(IF(D38&gt;30,0,D38)-IF(E38&gt;30,0,E38))))</f>
        <v>2</v>
      </c>
      <c r="H38" s="200" t="str">
        <f>IF(G4=3,(IF(G38&gt;12,"Y","")),(IF(G38&gt;6,"Y","")))</f>
        <v/>
      </c>
      <c r="I38" s="42">
        <f t="shared" si="0"/>
        <v>20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40</v>
      </c>
      <c r="K38" s="252">
        <f t="shared" si="1"/>
        <v>68</v>
      </c>
      <c r="L38" s="253" t="str">
        <f>IF(D38=0,0,IF(D38&gt;K38,"F",LOOKUP(K38,{0,0.01,40,45,50,55,60,65,70,75,80},{"","F","D","C","C+","B-","B","B+","A-","A","A+"})))</f>
        <v>B+</v>
      </c>
      <c r="M38" s="330">
        <f>LOOKUP(K38,{0,0.01,40,45,50,55,60,65,70,75,80},{0,"0",2,2.25,2.5,2.75,3,3.25,3.5,3.75,4})</f>
        <v>3.25</v>
      </c>
      <c r="N38" s="331"/>
      <c r="O38" s="332" t="str">
        <f t="shared" si="2"/>
        <v/>
      </c>
    </row>
    <row r="39" spans="1:18" ht="18">
      <c r="A39" s="202">
        <f>'1st 1'!A39</f>
        <v>32</v>
      </c>
      <c r="B39" s="203" t="str">
        <f>'1st 1'!B39</f>
        <v>F</v>
      </c>
      <c r="C39" s="247">
        <v>34</v>
      </c>
      <c r="D39" s="247">
        <v>22</v>
      </c>
      <c r="E39" s="247">
        <v>21</v>
      </c>
      <c r="F39" s="199"/>
      <c r="G39" s="249">
        <f>IF(G4=3,(ABS(IF(D39&gt;60,0,D39)-IF(E39&gt;60,0,E39))),(ABS(IF(D39&gt;30,0,D39)-IF(E39&gt;30,0,E39))))</f>
        <v>1</v>
      </c>
      <c r="H39" s="200" t="str">
        <f>IF(G4=3,(IF(G39&gt;12,"Y","")),(IF(G39&gt;6,"Y","")))</f>
        <v/>
      </c>
      <c r="I39" s="42">
        <f t="shared" si="0"/>
        <v>21.5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43</v>
      </c>
      <c r="K39" s="252">
        <f t="shared" si="1"/>
        <v>77</v>
      </c>
      <c r="L39" s="253" t="str">
        <f>IF(D39=0,0,IF(D39&gt;K39,"F",LOOKUP(K39,{0,0.01,40,45,50,55,60,65,70,75,80},{"","F","D","C","C+","B-","B","B+","A-","A","A+"})))</f>
        <v>A</v>
      </c>
      <c r="M39" s="330">
        <f>LOOKUP(K39,{0,0.01,40,45,50,55,60,65,70,75,80},{0,"0",2,2.25,2.5,2.75,3,3.25,3.5,3.75,4})</f>
        <v>3.75</v>
      </c>
      <c r="N39" s="331"/>
      <c r="O39" s="332" t="str">
        <f t="shared" si="2"/>
        <v/>
      </c>
      <c r="P39" s="25"/>
    </row>
    <row r="40" spans="1:18" ht="18">
      <c r="A40" s="202">
        <f>'1st 1'!A40</f>
        <v>33</v>
      </c>
      <c r="B40" s="203" t="str">
        <f>'1st 1'!B40</f>
        <v>M</v>
      </c>
      <c r="C40" s="247">
        <v>31</v>
      </c>
      <c r="D40" s="247">
        <v>21.5</v>
      </c>
      <c r="E40" s="247">
        <v>21</v>
      </c>
      <c r="F40" s="199"/>
      <c r="G40" s="249">
        <f>IF(G4=3,(ABS(IF(D40&gt;60,0,D40)-IF(E40&gt;60,0,E40))),(ABS(IF(D40&gt;30,0,D40)-IF(E40&gt;30,0,E40))))</f>
        <v>0.5</v>
      </c>
      <c r="H40" s="200" t="str">
        <f>IF(G4=3,(IF(G40&gt;12,"Y","")),(IF(G40&gt;6,"Y","")))</f>
        <v/>
      </c>
      <c r="I40" s="42">
        <f t="shared" si="0"/>
        <v>21.25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42.5</v>
      </c>
      <c r="K40" s="252">
        <f t="shared" si="1"/>
        <v>74</v>
      </c>
      <c r="L40" s="253" t="str">
        <f>IF(D40=0,0,IF(D40&gt;K40,"F",LOOKUP(K40,{0,0.01,40,45,50,55,60,65,70,75,80},{"","F","D","C","C+","B-","B","B+","A-","A","A+"})))</f>
        <v>A-</v>
      </c>
      <c r="M40" s="330">
        <f>LOOKUP(K40,{0,0.01,40,45,50,55,60,65,70,75,80},{0,"0",2,2.25,2.5,2.75,3,3.25,3.5,3.75,4})</f>
        <v>3.5</v>
      </c>
      <c r="N40" s="331"/>
      <c r="O40" s="332" t="str">
        <f t="shared" si="2"/>
        <v/>
      </c>
    </row>
    <row r="41" spans="1:18" ht="18">
      <c r="A41" s="202">
        <f>'1st 1'!A41</f>
        <v>34</v>
      </c>
      <c r="B41" s="203" t="str">
        <f>'1st 1'!B41</f>
        <v>M</v>
      </c>
      <c r="C41" s="247">
        <v>24</v>
      </c>
      <c r="D41" s="247">
        <v>19</v>
      </c>
      <c r="E41" s="247">
        <v>21</v>
      </c>
      <c r="F41" s="199"/>
      <c r="G41" s="249">
        <f>IF(G4=3,(ABS(IF(D41&gt;60,0,D41)-IF(E41&gt;60,0,E41))),(ABS(IF(D41&gt;30,0,D41)-IF(E41&gt;30,0,E41))))</f>
        <v>2</v>
      </c>
      <c r="H41" s="200" t="str">
        <f>IF(G4=3,(IF(G41&gt;12,"Y","")),(IF(G41&gt;6,"Y","")))</f>
        <v/>
      </c>
      <c r="I41" s="42">
        <f t="shared" si="0"/>
        <v>20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40</v>
      </c>
      <c r="K41" s="252">
        <f t="shared" si="1"/>
        <v>64</v>
      </c>
      <c r="L41" s="253" t="str">
        <f>IF(D41=0,0,IF(D41&gt;K41,"F",LOOKUP(K41,{0,0.01,40,45,50,55,60,65,70,75,80},{"","F","D","C","C+","B-","B","B+","A-","A","A+"})))</f>
        <v>B</v>
      </c>
      <c r="M41" s="330">
        <f>LOOKUP(K41,{0,0.01,40,45,50,55,60,65,70,75,80},{0,"0",2,2.25,2.5,2.75,3,3.25,3.5,3.75,4})</f>
        <v>3</v>
      </c>
      <c r="N41" s="331"/>
      <c r="O41" s="332" t="str">
        <f t="shared" si="2"/>
        <v/>
      </c>
    </row>
    <row r="42" spans="1:18" ht="18">
      <c r="A42" s="202">
        <f>'1st 1'!A42</f>
        <v>35</v>
      </c>
      <c r="B42" s="203" t="str">
        <f>'1st 1'!B42</f>
        <v>T</v>
      </c>
      <c r="C42" s="247">
        <v>31</v>
      </c>
      <c r="D42" s="247">
        <v>19.5</v>
      </c>
      <c r="E42" s="247">
        <v>20</v>
      </c>
      <c r="F42" s="199"/>
      <c r="G42" s="249">
        <f>IF(G4=3,(ABS(IF(D42&gt;60,0,D42)-IF(E42&gt;60,0,E42))),(ABS(IF(D42&gt;30,0,D42)-IF(E42&gt;30,0,E42))))</f>
        <v>0.5</v>
      </c>
      <c r="H42" s="200" t="str">
        <f>IF(G4=3,(IF(G42&gt;12,"Y","")),(IF(G42&gt;6,"Y","")))</f>
        <v/>
      </c>
      <c r="I42" s="42">
        <f t="shared" si="0"/>
        <v>19.75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39.5</v>
      </c>
      <c r="K42" s="252">
        <f t="shared" si="1"/>
        <v>71</v>
      </c>
      <c r="L42" s="253" t="str">
        <f>IF(D42=0,0,IF(D42&gt;K42,"F",LOOKUP(K42,{0,0.01,40,45,50,55,60,65,70,75,80},{"","F","D","C","C+","B-","B","B+","A-","A","A+"})))</f>
        <v>A-</v>
      </c>
      <c r="M42" s="330">
        <f>LOOKUP(K42,{0,0.01,40,45,50,55,60,65,70,75,80},{0,"0",2,2.25,2.5,2.75,3,3.25,3.5,3.75,4})</f>
        <v>3.5</v>
      </c>
      <c r="N42" s="331"/>
      <c r="O42" s="332" t="str">
        <f t="shared" si="2"/>
        <v/>
      </c>
      <c r="P42" s="27"/>
    </row>
    <row r="43" spans="1:18" ht="18">
      <c r="A43" s="202">
        <f>'1st 1'!A43</f>
        <v>36</v>
      </c>
      <c r="B43" s="203" t="str">
        <f>'1st 1'!B43</f>
        <v>H</v>
      </c>
      <c r="C43" s="247">
        <v>31</v>
      </c>
      <c r="D43" s="247">
        <v>18</v>
      </c>
      <c r="E43" s="247">
        <v>21</v>
      </c>
      <c r="F43" s="199"/>
      <c r="G43" s="249">
        <f>IF(G4=3,(ABS(IF(D43&gt;60,0,D43)-IF(E43&gt;60,0,E43))),(ABS(IF(D43&gt;30,0,D43)-IF(E43&gt;30,0,E43))))</f>
        <v>3</v>
      </c>
      <c r="H43" s="200" t="str">
        <f>IF(G4=3,(IF(G43&gt;12,"Y","")),(IF(G43&gt;6,"Y","")))</f>
        <v/>
      </c>
      <c r="I43" s="42">
        <f t="shared" si="0"/>
        <v>19.5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39</v>
      </c>
      <c r="K43" s="252">
        <f t="shared" si="1"/>
        <v>70</v>
      </c>
      <c r="L43" s="253" t="str">
        <f>IF(D43=0,0,IF(D43&gt;K43,"F",LOOKUP(K43,{0,0.01,40,45,50,55,60,65,70,75,80},{"","F","D","C","C+","B-","B","B+","A-","A","A+"})))</f>
        <v>A-</v>
      </c>
      <c r="M43" s="330">
        <f>LOOKUP(K43,{0,0.01,40,45,50,55,60,65,70,75,80},{0,"0",2,2.25,2.5,2.75,3,3.25,3.5,3.75,4})</f>
        <v>3.5</v>
      </c>
      <c r="N43" s="331"/>
      <c r="O43" s="332" t="str">
        <f t="shared" si="2"/>
        <v/>
      </c>
      <c r="P43" s="27"/>
    </row>
    <row r="44" spans="1:18" ht="18">
      <c r="A44" s="202">
        <f>'1st 1'!A44</f>
        <v>37</v>
      </c>
      <c r="B44" s="203" t="str">
        <f>'1st 1'!B44</f>
        <v>S</v>
      </c>
      <c r="C44" s="247">
        <v>31</v>
      </c>
      <c r="D44" s="247">
        <v>20</v>
      </c>
      <c r="E44" s="247">
        <v>21</v>
      </c>
      <c r="F44" s="199"/>
      <c r="G44" s="249">
        <f>IF(G4=3,(ABS(IF(D44&gt;60,0,D44)-IF(E44&gt;60,0,E44))),(ABS(IF(D44&gt;30,0,D44)-IF(E44&gt;30,0,E44))))</f>
        <v>1</v>
      </c>
      <c r="H44" s="200" t="str">
        <f>IF(G4=3,(IF(G44&gt;12,"Y","")),(IF(G44&gt;6,"Y","")))</f>
        <v/>
      </c>
      <c r="I44" s="42">
        <f t="shared" si="0"/>
        <v>20.5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41</v>
      </c>
      <c r="K44" s="252">
        <f t="shared" si="1"/>
        <v>72</v>
      </c>
      <c r="L44" s="253" t="str">
        <f>IF(D44=0,0,IF(D44&gt;K44,"F",LOOKUP(K44,{0,0.01,40,45,50,55,60,65,70,75,80},{"","F","D","C","C+","B-","B","B+","A-","A","A+"})))</f>
        <v>A-</v>
      </c>
      <c r="M44" s="330">
        <f>LOOKUP(K44,{0,0.01,40,45,50,55,60,65,70,75,80},{0,"0",2,2.25,2.5,2.75,3,3.25,3.5,3.75,4})</f>
        <v>3.5</v>
      </c>
      <c r="N44" s="331"/>
      <c r="O44" s="332" t="str">
        <f t="shared" si="2"/>
        <v/>
      </c>
      <c r="P44" s="25"/>
    </row>
    <row r="45" spans="1:18" ht="18">
      <c r="A45" s="202">
        <f>'1st 1'!A45</f>
        <v>38</v>
      </c>
      <c r="B45" s="203" t="str">
        <f>'1st 1'!B45</f>
        <v>N</v>
      </c>
      <c r="C45" s="247">
        <v>32</v>
      </c>
      <c r="D45" s="247">
        <v>19.5</v>
      </c>
      <c r="E45" s="247">
        <v>21</v>
      </c>
      <c r="F45" s="199"/>
      <c r="G45" s="249">
        <f>IF(G4=3,(ABS(IF(D45&gt;60,0,D45)-IF(E45&gt;60,0,E45))),(ABS(IF(D45&gt;30,0,D45)-IF(E45&gt;30,0,E45))))</f>
        <v>1.5</v>
      </c>
      <c r="H45" s="200" t="str">
        <f>IF(G4=3,(IF(G45&gt;12,"Y","")),(IF(G45&gt;6,"Y","")))</f>
        <v/>
      </c>
      <c r="I45" s="42">
        <f t="shared" si="0"/>
        <v>20.25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40.5</v>
      </c>
      <c r="K45" s="252">
        <f t="shared" si="1"/>
        <v>73</v>
      </c>
      <c r="L45" s="253" t="str">
        <f>IF(D45=0,0,IF(D45&gt;K45,"F",LOOKUP(K45,{0,0.01,40,45,50,55,60,65,70,75,80},{"","F","D","C","C+","B-","B","B+","A-","A","A+"})))</f>
        <v>A-</v>
      </c>
      <c r="M45" s="330">
        <f>LOOKUP(K45,{0,0.01,40,45,50,55,60,65,70,75,80},{0,"0",2,2.25,2.5,2.75,3,3.25,3.5,3.75,4})</f>
        <v>3.5</v>
      </c>
      <c r="N45" s="331"/>
      <c r="O45" s="332" t="str">
        <f t="shared" si="2"/>
        <v/>
      </c>
    </row>
    <row r="46" spans="1:18" ht="18">
      <c r="A46" s="202">
        <f>'1st 1'!A46</f>
        <v>39</v>
      </c>
      <c r="B46" s="203" t="str">
        <f>'1st 1'!B46</f>
        <v>R</v>
      </c>
      <c r="C46" s="247">
        <v>31</v>
      </c>
      <c r="D46" s="247">
        <v>19.5</v>
      </c>
      <c r="E46" s="247">
        <v>17</v>
      </c>
      <c r="F46" s="199"/>
      <c r="G46" s="249">
        <f>IF(G4=3,(ABS(IF(D46&gt;60,0,D46)-IF(E46&gt;60,0,E46))),(ABS(IF(D46&gt;30,0,D46)-IF(E46&gt;30,0,E46))))</f>
        <v>2.5</v>
      </c>
      <c r="H46" s="200" t="str">
        <f>IF(G4=3,(IF(G46&gt;12,"Y","")),(IF(G46&gt;6,"Y","")))</f>
        <v/>
      </c>
      <c r="I46" s="42">
        <f t="shared" si="0"/>
        <v>18.25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36.5</v>
      </c>
      <c r="K46" s="252">
        <f t="shared" si="1"/>
        <v>68</v>
      </c>
      <c r="L46" s="253" t="str">
        <f>IF(D46=0,0,IF(D46&gt;K46,"F",LOOKUP(K46,{0,0.01,40,45,50,55,60,65,70,75,80},{"","F","D","C","C+","B-","B","B+","A-","A","A+"})))</f>
        <v>B+</v>
      </c>
      <c r="M46" s="330">
        <f>LOOKUP(K46,{0,0.01,40,45,50,55,60,65,70,75,80},{0,"0",2,2.25,2.5,2.75,3,3.25,3.5,3.75,4})</f>
        <v>3.25</v>
      </c>
      <c r="N46" s="331"/>
      <c r="O46" s="332" t="str">
        <f t="shared" si="2"/>
        <v/>
      </c>
    </row>
    <row r="47" spans="1:18" ht="18">
      <c r="A47" s="202">
        <f>'1st 1'!A47</f>
        <v>40</v>
      </c>
      <c r="B47" s="203" t="str">
        <f>'1st 1'!B47</f>
        <v>U</v>
      </c>
      <c r="C47" s="247">
        <v>28</v>
      </c>
      <c r="D47" s="247">
        <v>19</v>
      </c>
      <c r="E47" s="247">
        <v>21</v>
      </c>
      <c r="F47" s="199"/>
      <c r="G47" s="249">
        <f>IF(G4=3,(ABS(IF(D47&gt;60,0,D47)-IF(E47&gt;60,0,E47))),(ABS(IF(D47&gt;30,0,D47)-IF(E47&gt;30,0,E47))))</f>
        <v>2</v>
      </c>
      <c r="H47" s="200" t="str">
        <f>IF(G4=3,(IF(G47&gt;12,"Y","")),(IF(G47&gt;6,"Y","")))</f>
        <v/>
      </c>
      <c r="I47" s="42">
        <f t="shared" si="0"/>
        <v>20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40</v>
      </c>
      <c r="K47" s="252">
        <f t="shared" si="1"/>
        <v>68</v>
      </c>
      <c r="L47" s="253" t="str">
        <f>IF(D47=0,0,IF(D47&gt;K47,"F",LOOKUP(K47,{0,0.01,40,45,50,55,60,65,70,75,80},{"","F","D","C","C+","B-","B","B+","A-","A","A+"})))</f>
        <v>B+</v>
      </c>
      <c r="M47" s="330">
        <f>LOOKUP(K47,{0,0.01,40,45,50,55,60,65,70,75,80},{0,"0",2,2.25,2.5,2.75,3,3.25,3.5,3.75,4})</f>
        <v>3.25</v>
      </c>
      <c r="N47" s="331"/>
      <c r="O47" s="332" t="str">
        <f t="shared" si="2"/>
        <v/>
      </c>
    </row>
    <row r="48" spans="1:18" ht="18">
      <c r="A48" s="202">
        <f>'1st 1'!A48</f>
        <v>41</v>
      </c>
      <c r="B48" s="203" t="str">
        <f>'1st 1'!B48</f>
        <v>B</v>
      </c>
      <c r="C48" s="247">
        <v>33</v>
      </c>
      <c r="D48" s="247">
        <v>21.5</v>
      </c>
      <c r="E48" s="247">
        <v>22</v>
      </c>
      <c r="F48" s="199"/>
      <c r="G48" s="249">
        <f>IF(G4=3,(ABS(IF(D48&gt;60,0,D48)-IF(E48&gt;60,0,E48))),(ABS(IF(D48&gt;30,0,D48)-IF(E48&gt;30,0,E48))))</f>
        <v>0.5</v>
      </c>
      <c r="H48" s="200" t="str">
        <f>IF(G4=3,(IF(G48&gt;12,"Y","")),(IF(G48&gt;6,"Y","")))</f>
        <v/>
      </c>
      <c r="I48" s="42">
        <f t="shared" si="0"/>
        <v>21.75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43.5</v>
      </c>
      <c r="K48" s="252">
        <f t="shared" si="1"/>
        <v>77</v>
      </c>
      <c r="L48" s="253" t="str">
        <f>IF(D48=0,0,IF(D48&gt;K48,"F",LOOKUP(K48,{0,0.01,40,45,50,55,60,65,70,75,80},{"","F","D","C","C+","B-","B","B+","A-","A","A+"})))</f>
        <v>A</v>
      </c>
      <c r="M48" s="330">
        <f>LOOKUP(K48,{0,0.01,40,45,50,55,60,65,70,75,80},{0,"0",2,2.25,2.5,2.75,3,3.25,3.5,3.75,4})</f>
        <v>3.75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247">
        <v>27</v>
      </c>
      <c r="D49" s="247">
        <v>16</v>
      </c>
      <c r="E49" s="247">
        <v>17</v>
      </c>
      <c r="F49" s="199"/>
      <c r="G49" s="249">
        <f>IF(G4=3,(ABS(IF(D49&gt;60,0,D49)-IF(E49&gt;60,0,E49))),(ABS(IF(D49&gt;30,0,D49)-IF(E49&gt;30,0,E49))))</f>
        <v>1</v>
      </c>
      <c r="H49" s="200" t="str">
        <f>IF(G4=3,(IF(G49&gt;12,"Y","")),(IF(G49&gt;6,"Y","")))</f>
        <v/>
      </c>
      <c r="I49" s="42">
        <f t="shared" si="0"/>
        <v>16.5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33</v>
      </c>
      <c r="K49" s="252">
        <f t="shared" si="1"/>
        <v>60</v>
      </c>
      <c r="L49" s="253" t="str">
        <f>IF(D49=0,0,IF(D49&gt;K49,"F",LOOKUP(K49,{0,0.01,40,45,50,55,60,65,70,75,80},{"","F","D","C","C+","B-","B","B+","A-","A","A+"})))</f>
        <v>B</v>
      </c>
      <c r="M49" s="330">
        <f>LOOKUP(K49,{0,0.01,40,45,50,55,60,65,70,75,80},{0,"0",2,2.25,2.5,2.75,3,3.25,3.5,3.75,4})</f>
        <v>3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247">
        <v>31</v>
      </c>
      <c r="D50" s="247">
        <v>21</v>
      </c>
      <c r="E50" s="247">
        <v>21</v>
      </c>
      <c r="F50" s="199"/>
      <c r="G50" s="249">
        <f>IF(G4=3,(ABS(IF(D50&gt;60,0,D50)-IF(E50&gt;60,0,E50))),(ABS(IF(D50&gt;30,0,D50)-IF(E50&gt;30,0,E50))))</f>
        <v>0</v>
      </c>
      <c r="H50" s="200" t="str">
        <f>IF(G4=3,(IF(G50&gt;12,"Y","")),(IF(G50&gt;6,"Y","")))</f>
        <v/>
      </c>
      <c r="I50" s="42">
        <f t="shared" si="0"/>
        <v>21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42</v>
      </c>
      <c r="K50" s="252">
        <f t="shared" si="1"/>
        <v>73</v>
      </c>
      <c r="L50" s="253" t="str">
        <f>IF(D50=0,0,IF(D50&gt;K50,"F",LOOKUP(K50,{0,0.01,40,45,50,55,60,65,70,75,80},{"","F","D","C","C+","B-","B","B+","A-","A","A+"})))</f>
        <v>A-</v>
      </c>
      <c r="M50" s="330">
        <f>LOOKUP(K50,{0,0.01,40,45,50,55,60,65,70,75,80},{0,"0",2,2.25,2.5,2.75,3,3.25,3.5,3.75,4})</f>
        <v>3.5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247">
        <v>29</v>
      </c>
      <c r="D51" s="247">
        <v>14.5</v>
      </c>
      <c r="E51" s="247">
        <v>19</v>
      </c>
      <c r="F51" s="199"/>
      <c r="G51" s="249">
        <f>IF(G4=3,(ABS(IF(D51&gt;60,0,D51)-IF(E51&gt;60,0,E51))),(ABS(IF(D51&gt;30,0,D51)-IF(E51&gt;30,0,E51))))</f>
        <v>4.5</v>
      </c>
      <c r="H51" s="200" t="str">
        <f>IF(G4=3,(IF(G51&gt;12,"Y","")),(IF(G51&gt;6,"Y","")))</f>
        <v/>
      </c>
      <c r="I51" s="42">
        <f t="shared" si="0"/>
        <v>16.75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33.5</v>
      </c>
      <c r="K51" s="252">
        <f t="shared" si="1"/>
        <v>63</v>
      </c>
      <c r="L51" s="253" t="str">
        <f>IF(D51=0,0,IF(D51&gt;K51,"F",LOOKUP(K51,{0,0.01,40,45,50,55,60,65,70,75,80},{"","F","D","C","C+","B-","B","B+","A-","A","A+"})))</f>
        <v>B</v>
      </c>
      <c r="M51" s="330">
        <f>LOOKUP(K51,{0,0.01,40,45,50,55,60,65,70,75,80},{0,"0",2,2.25,2.5,2.75,3,3.25,3.5,3.75,4})</f>
        <v>3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247">
        <v>29</v>
      </c>
      <c r="D52" s="247">
        <v>14.5</v>
      </c>
      <c r="E52" s="247">
        <v>18</v>
      </c>
      <c r="F52" s="199"/>
      <c r="G52" s="249">
        <f>IF(G4=3,(ABS(IF(D52&gt;60,0,D52)-IF(E52&gt;60,0,E52))),(ABS(IF(D52&gt;30,0,D52)-IF(E52&gt;30,0,E52))))</f>
        <v>3.5</v>
      </c>
      <c r="H52" s="200" t="str">
        <f>IF(G4=3,(IF(G52&gt;12,"Y","")),(IF(G52&gt;6,"Y","")))</f>
        <v/>
      </c>
      <c r="I52" s="42">
        <f t="shared" si="0"/>
        <v>16.25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32.5</v>
      </c>
      <c r="K52" s="252">
        <f t="shared" si="1"/>
        <v>62</v>
      </c>
      <c r="L52" s="253" t="str">
        <f>IF(D52=0,0,IF(D52&gt;K52,"F",LOOKUP(K52,{0,0.01,40,45,50,55,60,65,70,75,80},{"","F","D","C","C+","B-","B","B+","A-","A","A+"})))</f>
        <v>B</v>
      </c>
      <c r="M52" s="330">
        <f>LOOKUP(K52,{0,0.01,40,45,50,55,60,65,70,75,80},{0,"0",2,2.25,2.5,2.75,3,3.25,3.5,3.75,4})</f>
        <v>3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247">
        <v>35</v>
      </c>
      <c r="D53" s="247">
        <v>21</v>
      </c>
      <c r="E53" s="247">
        <v>22</v>
      </c>
      <c r="F53" s="199"/>
      <c r="G53" s="249">
        <f>IF(G4=3,(ABS(IF(D53&gt;60,0,D53)-IF(E53&gt;60,0,E53))),(ABS(IF(D53&gt;30,0,D53)-IF(E53&gt;30,0,E53))))</f>
        <v>1</v>
      </c>
      <c r="H53" s="200" t="str">
        <f>IF(G4=3,(IF(G53&gt;12,"Y","")),(IF(G53&gt;6,"Y","")))</f>
        <v/>
      </c>
      <c r="I53" s="42">
        <f t="shared" si="0"/>
        <v>21.5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43</v>
      </c>
      <c r="K53" s="252">
        <f t="shared" si="1"/>
        <v>78</v>
      </c>
      <c r="L53" s="253" t="str">
        <f>IF(D53=0,0,IF(D53&gt;K53,"F",LOOKUP(K53,{0,0.01,40,45,50,55,60,65,70,75,80},{"","F","D","C","C+","B-","B","B+","A-","A","A+"})))</f>
        <v>A</v>
      </c>
      <c r="M53" s="330">
        <f>LOOKUP(K53,{0,0.01,40,45,50,55,60,65,70,75,80},{0,"0",2,2.25,2.5,2.75,3,3.25,3.5,3.75,4})</f>
        <v>3.75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247">
        <v>26</v>
      </c>
      <c r="D54" s="247">
        <v>15</v>
      </c>
      <c r="E54" s="247">
        <v>17</v>
      </c>
      <c r="F54" s="199"/>
      <c r="G54" s="249">
        <f>IF(G4=3,(ABS(IF(D54&gt;60,0,D54)-IF(E54&gt;60,0,E54))),(ABS(IF(D54&gt;30,0,D54)-IF(E54&gt;30,0,E54))))</f>
        <v>2</v>
      </c>
      <c r="H54" s="200" t="str">
        <f>IF(G4=3,(IF(G54&gt;12,"Y","")),(IF(G54&gt;6,"Y","")))</f>
        <v/>
      </c>
      <c r="I54" s="42">
        <f t="shared" si="0"/>
        <v>16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32</v>
      </c>
      <c r="K54" s="252">
        <f t="shared" si="1"/>
        <v>58</v>
      </c>
      <c r="L54" s="253" t="str">
        <f>IF(D54=0,0,IF(D54&gt;K54,"F",LOOKUP(K54,{0,0.01,40,45,50,55,60,65,70,75,80},{"","F","D","C","C+","B-","B","B+","A-","A","A+"})))</f>
        <v>B-</v>
      </c>
      <c r="M54" s="330">
        <f>LOOKUP(K54,{0,0.01,40,45,50,55,60,65,70,75,80},{0,"0",2,2.25,2.5,2.75,3,3.25,3.5,3.75,4})</f>
        <v>2.75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247">
        <v>26</v>
      </c>
      <c r="D55" s="247">
        <v>15.5</v>
      </c>
      <c r="E55" s="247">
        <v>21</v>
      </c>
      <c r="F55" s="199"/>
      <c r="G55" s="249">
        <f>IF(G4=3,(ABS(IF(D55&gt;60,0,D55)-IF(E55&gt;60,0,E55))),(ABS(IF(D55&gt;30,0,D55)-IF(E55&gt;30,0,E55))))</f>
        <v>5.5</v>
      </c>
      <c r="H55" s="200" t="str">
        <f>IF(G4=3,(IF(G55&gt;12,"Y","")),(IF(G55&gt;6,"Y","")))</f>
        <v/>
      </c>
      <c r="I55" s="42">
        <f t="shared" si="0"/>
        <v>18.25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36.5</v>
      </c>
      <c r="K55" s="252">
        <f t="shared" si="1"/>
        <v>63</v>
      </c>
      <c r="L55" s="253" t="str">
        <f>IF(D55=0,0,IF(D55&gt;K55,"F",LOOKUP(K55,{0,0.01,40,45,50,55,60,65,70,75,80},{"","F","D","C","C+","B-","B","B+","A-","A","A+"})))</f>
        <v>B</v>
      </c>
      <c r="M55" s="330">
        <f>LOOKUP(K55,{0,0.01,40,45,50,55,60,65,70,75,80},{0,"0",2,2.25,2.5,2.75,3,3.25,3.5,3.75,4})</f>
        <v>3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247">
        <v>24</v>
      </c>
      <c r="D56" s="247">
        <v>12</v>
      </c>
      <c r="E56" s="247">
        <v>19</v>
      </c>
      <c r="F56" s="199">
        <v>15</v>
      </c>
      <c r="G56" s="249">
        <f>IF(G4=3,(ABS(IF(D56&gt;60,0,D56)-IF(E56&gt;60,0,E56))),(ABS(IF(D56&gt;30,0,D56)-IF(E56&gt;30,0,E56))))</f>
        <v>7</v>
      </c>
      <c r="H56" s="200" t="str">
        <f>IF(G4=3,(IF(G56&gt;12,"Y","")),(IF(G56&gt;6,"Y","")))</f>
        <v>Y</v>
      </c>
      <c r="I56" s="42">
        <f t="shared" si="0"/>
        <v>15.5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27</v>
      </c>
      <c r="K56" s="252">
        <f t="shared" si="1"/>
        <v>51</v>
      </c>
      <c r="L56" s="253" t="str">
        <f>IF(D56=0,0,IF(D56&gt;K56,"F",LOOKUP(K56,{0,0.01,40,45,50,55,60,65,70,75,80},{"","F","D","C","C+","B-","B","B+","A-","A","A+"})))</f>
        <v>C+</v>
      </c>
      <c r="M56" s="330">
        <f>LOOKUP(K56,{0,0.01,40,45,50,55,60,65,70,75,80},{0,"0",2,2.25,2.5,2.75,3,3.25,3.5,3.75,4})</f>
        <v>2.5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247">
        <v>29</v>
      </c>
      <c r="D57" s="247">
        <v>13.5</v>
      </c>
      <c r="E57" s="247">
        <v>19</v>
      </c>
      <c r="F57" s="199"/>
      <c r="G57" s="249">
        <f>IF(G4=3,(ABS(IF(D57&gt;60,0,D57)-IF(E57&gt;60,0,E57))),(ABS(IF(D57&gt;30,0,D57)-IF(E57&gt;30,0,E57))))</f>
        <v>5.5</v>
      </c>
      <c r="H57" s="200" t="str">
        <f>IF(G4=3,(IF(G57&gt;12,"Y","")),(IF(G57&gt;6,"Y","")))</f>
        <v/>
      </c>
      <c r="I57" s="42">
        <f t="shared" si="0"/>
        <v>16.25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32.5</v>
      </c>
      <c r="K57" s="252">
        <f t="shared" si="1"/>
        <v>62</v>
      </c>
      <c r="L57" s="253" t="str">
        <f>IF(D57=0,0,IF(D57&gt;K57,"F",LOOKUP(K57,{0,0.01,40,45,50,55,60,65,70,75,80},{"","F","D","C","C+","B-","B","B+","A-","A","A+"})))</f>
        <v>B</v>
      </c>
      <c r="M57" s="330">
        <f>LOOKUP(K57,{0,0.01,40,45,50,55,60,65,70,75,80},{0,"0",2,2.25,2.5,2.75,3,3.25,3.5,3.75,4})</f>
        <v>3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22</v>
      </c>
      <c r="D58" s="199">
        <v>12</v>
      </c>
      <c r="E58" s="199">
        <v>15</v>
      </c>
      <c r="F58" s="199"/>
      <c r="G58" s="249">
        <f>IF(G4=3,(ABS(IF(D58&gt;60,0,D58)-IF(E58&gt;60,0,E58))),(ABS(IF(D58&gt;30,0,D58)-IF(E58&gt;30,0,E58))))</f>
        <v>3</v>
      </c>
      <c r="H58" s="200" t="str">
        <f>IF(G4=3,(IF(G58&gt;12,"Y","")),(IF(G58&gt;6,"Y","")))</f>
        <v/>
      </c>
      <c r="I58" s="42">
        <f t="shared" si="0"/>
        <v>13.5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27</v>
      </c>
      <c r="K58" s="252">
        <f t="shared" si="1"/>
        <v>49</v>
      </c>
      <c r="L58" s="253" t="str">
        <f>IF(D58=0,0,IF(D58&gt;K58,"F",LOOKUP(K58,{0,0.01,40,45,50,55,60,65,70,75,80},{"","F","D","C","C+","B-","B","B+","A-","A","A+"})))</f>
        <v>C</v>
      </c>
      <c r="M58" s="330">
        <f>LOOKUP(K58,{0,0.01,40,45,50,55,60,65,70,75,80},{0,"0",2,2.25,2.5,2.75,3,3.25,3.5,3.75,4})</f>
        <v>2.25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27</v>
      </c>
      <c r="D59" s="199">
        <v>15</v>
      </c>
      <c r="E59" s="199">
        <v>17</v>
      </c>
      <c r="F59" s="199"/>
      <c r="G59" s="249">
        <f>IF(G4=3,(ABS(IF(D59&gt;60,0,D59)-IF(E59&gt;60,0,E59))),(ABS(IF(D59&gt;30,0,D59)-IF(E59&gt;30,0,E59))))</f>
        <v>2</v>
      </c>
      <c r="H59" s="200" t="str">
        <f>IF(G4=3,(IF(G59&gt;12,"Y","")),(IF(G59&gt;6,"Y","")))</f>
        <v/>
      </c>
      <c r="I59" s="42">
        <f t="shared" si="0"/>
        <v>16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32</v>
      </c>
      <c r="K59" s="252">
        <f t="shared" si="1"/>
        <v>59</v>
      </c>
      <c r="L59" s="253" t="str">
        <f>IF(D59=0,0,IF(D59&gt;K59,"F",LOOKUP(K59,{0,0.01,40,45,50,55,60,65,70,75,80},{"","F","D","C","C+","B-","B","B+","A-","A","A+"})))</f>
        <v>B-</v>
      </c>
      <c r="M59" s="330">
        <f>LOOKUP(K59,{0,0.01,40,45,50,55,60,65,70,75,80},{0,"0",2,2.25,2.5,2.75,3,3.25,3.5,3.75,4})</f>
        <v>2.75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73" priority="1">
      <formula>$H$7="Y"</formula>
    </cfRule>
    <cfRule type="expression" dxfId="472" priority="2">
      <formula>$H$7="Y"</formula>
    </cfRule>
    <cfRule type="expression" dxfId="471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topLeftCell="A55" zoomScale="120" zoomScalePageLayoutView="120" workbookViewId="0">
      <selection activeCell="F59" sqref="F59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106</v>
      </c>
      <c r="D4" s="555"/>
      <c r="E4" s="554" t="s">
        <v>58</v>
      </c>
      <c r="F4" s="554"/>
      <c r="G4" s="555">
        <v>3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2.5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18" customHeight="1">
      <c r="A6" s="258" t="str">
        <f>'1st 1'!A6</f>
        <v>00-00</v>
      </c>
      <c r="B6" s="250" t="s">
        <v>57</v>
      </c>
      <c r="C6" s="556" t="s">
        <v>222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Int:[60]</v>
      </c>
      <c r="E7" s="34" t="str">
        <f>IF(G4=3,"Exam: Ext:[60]",IF(G4=1.5,"Exam: Ext:[30]",0))</f>
        <v>Exam: Ext:[60]</v>
      </c>
      <c r="F7" s="34" t="str">
        <f>IF(G4=3,"Exam: 3rd:[60]",IF(G4=1.5,"Exam: 3rd:[30]",0))</f>
        <v>Exam: 3rd:[60]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350">
        <v>31</v>
      </c>
      <c r="D8" s="247">
        <v>28</v>
      </c>
      <c r="E8" s="247">
        <v>38</v>
      </c>
      <c r="F8" s="247"/>
      <c r="G8" s="249">
        <f>IF(G4=3,(ABS(IF(D8&gt;60,0,D8)-IF(E8&gt;60,0,E8))),(ABS(IF(D8&gt;30,0,D8)-IF(E8&gt;30,0,E8))))</f>
        <v>10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33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33</v>
      </c>
      <c r="K8" s="252">
        <f>ROUNDUP(IF(C8&gt;40,0,IF(D8&gt;60,0,IF(E8&gt;60,0,(C8+J8)))),0)</f>
        <v>64</v>
      </c>
      <c r="L8" s="253" t="str">
        <f>IF(D8=0,0,IF(D8&gt;K8,"F",LOOKUP(K8,{0,0.01,40,45,50,55,60,65,70,75,80},{"","F","D","C","C+","B-","B","B+","A-","A","A+"})))</f>
        <v>B</v>
      </c>
      <c r="M8" s="330">
        <f>LOOKUP(K8,{0,0.01,40,45,50,55,60,65,70,75,80},{0,"0",2,2.25,2.5,2.75,3,3.25,3.5,3.75,4})</f>
        <v>3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350">
        <v>30</v>
      </c>
      <c r="D9" s="247">
        <v>27</v>
      </c>
      <c r="E9" s="247">
        <v>36</v>
      </c>
      <c r="F9" s="247"/>
      <c r="G9" s="249">
        <f>IF(G4=3,(ABS(IF(D9&gt;60,0,D9)-IF(E9&gt;60,0,E9))),(ABS(IF(D9&gt;30,0,D9)-IF(E9&gt;30,0,E9))))</f>
        <v>9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31.5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31.5</v>
      </c>
      <c r="K9" s="252">
        <f t="shared" ref="K9:K72" si="1">ROUNDUP(IF(C9&gt;40,0,IF(D9&gt;60,0,IF(E9&gt;60,0,(C9+J9)))),0)</f>
        <v>62</v>
      </c>
      <c r="L9" s="253" t="str">
        <f>IF(D9=0,0,IF(D9&gt;K9,"F",LOOKUP(K9,{0,0.01,40,45,50,55,60,65,70,75,80},{"","F","D","C","C+","B-","B","B+","A-","A","A+"})))</f>
        <v>B</v>
      </c>
      <c r="M9" s="330">
        <f>LOOKUP(K9,{0,0.01,40,45,50,55,60,65,70,75,80},{0,"0",2,2.25,2.5,2.75,3,3.25,3.5,3.75,4})</f>
        <v>3</v>
      </c>
      <c r="N9" s="331"/>
      <c r="O9" s="332" t="str">
        <f t="shared" ref="O9:O72" si="2">IF(N9=0,"",IF(N9=M9,"Same",IF(M9="0","Passed",IF(N9&gt;M9,"Imp:","Not Imp:"))))</f>
        <v/>
      </c>
    </row>
    <row r="10" spans="1:18" ht="18">
      <c r="A10" s="202">
        <f>'1st 1'!A10</f>
        <v>3</v>
      </c>
      <c r="B10" s="203" t="str">
        <f>'1st 1'!B10</f>
        <v>M</v>
      </c>
      <c r="C10" s="350">
        <v>31.5</v>
      </c>
      <c r="D10" s="247">
        <v>27</v>
      </c>
      <c r="E10" s="247">
        <v>36</v>
      </c>
      <c r="F10" s="247"/>
      <c r="G10" s="249">
        <f>IF(G4=3,(ABS(IF(D10&gt;60,0,D10)-IF(E10&gt;60,0,E10))),(ABS(IF(D10&gt;30,0,D10)-IF(E10&gt;30,0,E10))))</f>
        <v>9</v>
      </c>
      <c r="H10" s="200" t="str">
        <f>IF(G4=3,(IF(G10&gt;12,"Y","")),(IF(G10&gt;6,"Y","")))</f>
        <v/>
      </c>
      <c r="I10" s="42">
        <f t="shared" si="0"/>
        <v>31.5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31.5</v>
      </c>
      <c r="K10" s="252">
        <f t="shared" si="1"/>
        <v>63</v>
      </c>
      <c r="L10" s="253" t="str">
        <f>IF(D10=0,0,IF(D10&gt;K10,"F",LOOKUP(K10,{0,0.01,40,45,50,55,60,65,70,75,80},{"","F","D","C","C+","B-","B","B+","A-","A","A+"})))</f>
        <v>B</v>
      </c>
      <c r="M10" s="330">
        <f>LOOKUP(K10,{0,0.01,40,45,50,55,60,65,70,75,80},{0,"0",2,2.25,2.5,2.75,3,3.25,3.5,3.75,4})</f>
        <v>3</v>
      </c>
      <c r="N10" s="331"/>
      <c r="O10" s="332" t="str">
        <f t="shared" si="2"/>
        <v/>
      </c>
      <c r="P10" s="25"/>
    </row>
    <row r="11" spans="1:18" ht="18">
      <c r="A11" s="202">
        <f>'1st 1'!A11</f>
        <v>4</v>
      </c>
      <c r="B11" s="203" t="str">
        <f>'1st 1'!B11</f>
        <v>D</v>
      </c>
      <c r="C11" s="350">
        <v>31.75</v>
      </c>
      <c r="D11" s="247">
        <v>25</v>
      </c>
      <c r="E11" s="247">
        <v>41</v>
      </c>
      <c r="F11" s="247">
        <v>40</v>
      </c>
      <c r="G11" s="249">
        <f>IF(G4=3,(ABS(IF(D11&gt;60,0,D11)-IF(E11&gt;60,0,E11))),(ABS(IF(D11&gt;30,0,D11)-IF(E11&gt;30,0,E11))))</f>
        <v>16</v>
      </c>
      <c r="H11" s="200" t="str">
        <f>IF(G4=3,(IF(G11&gt;12,"Y","")),(IF(G11&gt;6,"Y","")))</f>
        <v>Y</v>
      </c>
      <c r="I11" s="42">
        <f t="shared" si="0"/>
        <v>40.5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40.5</v>
      </c>
      <c r="K11" s="252">
        <f t="shared" si="1"/>
        <v>73</v>
      </c>
      <c r="L11" s="253" t="str">
        <f>IF(D11=0,0,IF(D11&gt;K11,"F",LOOKUP(K11,{0,0.01,40,45,50,55,60,65,70,75,80},{"","F","D","C","C+","B-","B","B+","A-","A","A+"})))</f>
        <v>A-</v>
      </c>
      <c r="M11" s="330">
        <f>LOOKUP(K11,{0,0.01,40,45,50,55,60,65,70,75,80},{0,"0",2,2.25,2.5,2.75,3,3.25,3.5,3.75,4})</f>
        <v>3.5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350">
        <v>32.75</v>
      </c>
      <c r="D12" s="247">
        <v>24</v>
      </c>
      <c r="E12" s="247">
        <v>33</v>
      </c>
      <c r="F12" s="247"/>
      <c r="G12" s="249">
        <f>IF(G4=3,(ABS(IF(D12&gt;60,0,D12)-IF(E12&gt;60,0,E12))),(ABS(IF(D12&gt;30,0,D12)-IF(E12&gt;30,0,E12))))</f>
        <v>9</v>
      </c>
      <c r="H12" s="200" t="str">
        <f>IF(G4=3,(IF(G12&gt;12,"Y","")),(IF(G12&gt;6,"Y","")))</f>
        <v/>
      </c>
      <c r="I12" s="42">
        <f t="shared" si="0"/>
        <v>28.5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28.5</v>
      </c>
      <c r="K12" s="252">
        <f t="shared" si="1"/>
        <v>62</v>
      </c>
      <c r="L12" s="253" t="str">
        <f>IF(D12=0,0,IF(D12&gt;K12,"F",LOOKUP(K12,{0,0.01,40,45,50,55,60,65,70,75,80},{"","F","D","C","C+","B-","B","B+","A-","A","A+"})))</f>
        <v>B</v>
      </c>
      <c r="M12" s="330">
        <f>LOOKUP(K12,{0,0.01,40,45,50,55,60,65,70,75,80},{0,"0",2,2.25,2.5,2.75,3,3.25,3.5,3.75,4})</f>
        <v>3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350">
        <v>30</v>
      </c>
      <c r="D13" s="247">
        <v>22</v>
      </c>
      <c r="E13" s="247">
        <v>34</v>
      </c>
      <c r="F13" s="247"/>
      <c r="G13" s="249">
        <f>IF(G4=3,(ABS(IF(D13&gt;60,0,D13)-IF(E13&gt;60,0,E13))),(ABS(IF(D13&gt;30,0,D13)-IF(E13&gt;30,0,E13))))</f>
        <v>12</v>
      </c>
      <c r="H13" s="200" t="str">
        <f>IF(G4=3,(IF(G13&gt;12,"Y","")),(IF(G13&gt;6,"Y","")))</f>
        <v/>
      </c>
      <c r="I13" s="42">
        <f t="shared" si="0"/>
        <v>28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28</v>
      </c>
      <c r="K13" s="252">
        <f t="shared" si="1"/>
        <v>58</v>
      </c>
      <c r="L13" s="253" t="str">
        <f>IF(D13=0,0,IF(D13&gt;K13,"F",LOOKUP(K13,{0,0.01,40,45,50,55,60,65,70,75,80},{"","F","D","C","C+","B-","B","B+","A-","A","A+"})))</f>
        <v>B-</v>
      </c>
      <c r="M13" s="330">
        <f>LOOKUP(K13,{0,0.01,40,45,50,55,60,65,70,75,80},{0,"0",2,2.25,2.5,2.75,3,3.25,3.5,3.75,4})</f>
        <v>2.75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350">
        <v>29.5</v>
      </c>
      <c r="D14" s="247">
        <v>29</v>
      </c>
      <c r="E14" s="247">
        <v>36</v>
      </c>
      <c r="F14" s="247"/>
      <c r="G14" s="249">
        <f>IF(G4=3,(ABS(IF(D14&gt;60,0,D14)-IF(E14&gt;60,0,E14))),(ABS(IF(D14&gt;30,0,D14)-IF(E14&gt;30,0,E14))))</f>
        <v>7</v>
      </c>
      <c r="H14" s="200" t="str">
        <f>IF(G4=3,(IF(G14&gt;12,"Y","")),(IF(G14&gt;6,"Y","")))</f>
        <v/>
      </c>
      <c r="I14" s="42">
        <f t="shared" si="0"/>
        <v>32.5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32.5</v>
      </c>
      <c r="K14" s="252">
        <f t="shared" si="1"/>
        <v>62</v>
      </c>
      <c r="L14" s="253" t="str">
        <f>IF(D14=0,0,IF(D14&gt;K14,"F",LOOKUP(K14,{0,0.01,40,45,50,55,60,65,70,75,80},{"","F","D","C","C+","B-","B","B+","A-","A","A+"})))</f>
        <v>B</v>
      </c>
      <c r="M14" s="330">
        <f>LOOKUP(K14,{0,0.01,40,45,50,55,60,65,70,75,80},{0,"0",2,2.25,2.5,2.75,3,3.25,3.5,3.75,4})</f>
        <v>3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350">
        <v>30.25</v>
      </c>
      <c r="D15" s="247">
        <v>32</v>
      </c>
      <c r="E15" s="247">
        <v>39</v>
      </c>
      <c r="F15" s="247"/>
      <c r="G15" s="249">
        <f>IF(G4=3,(ABS(IF(D15&gt;60,0,D15)-IF(E15&gt;60,0,E15))),(ABS(IF(D15&gt;30,0,D15)-IF(E15&gt;30,0,E15))))</f>
        <v>7</v>
      </c>
      <c r="H15" s="200" t="str">
        <f>IF(G4=3,(IF(G15&gt;12,"Y","")),(IF(G15&gt;6,"Y","")))</f>
        <v/>
      </c>
      <c r="I15" s="42">
        <f t="shared" si="0"/>
        <v>35.5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35.5</v>
      </c>
      <c r="K15" s="252">
        <f t="shared" si="1"/>
        <v>66</v>
      </c>
      <c r="L15" s="253" t="str">
        <f>IF(D15=0,0,IF(D15&gt;K15,"F",LOOKUP(K15,{0,0.01,40,45,50,55,60,65,70,75,80},{"","F","D","C","C+","B-","B","B+","A-","A","A+"})))</f>
        <v>B+</v>
      </c>
      <c r="M15" s="330">
        <f>LOOKUP(K15,{0,0.01,40,45,50,55,60,65,70,75,80},{0,"0",2,2.25,2.5,2.75,3,3.25,3.5,3.75,4})</f>
        <v>3.25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350">
        <v>32.799999999999997</v>
      </c>
      <c r="D16" s="247">
        <v>27</v>
      </c>
      <c r="E16" s="247">
        <v>31</v>
      </c>
      <c r="F16" s="247"/>
      <c r="G16" s="249">
        <f>IF(G4=3,(ABS(IF(D16&gt;60,0,D16)-IF(E16&gt;60,0,E16))),(ABS(IF(D16&gt;30,0,D16)-IF(E16&gt;30,0,E16))))</f>
        <v>4</v>
      </c>
      <c r="H16" s="200" t="str">
        <f>IF(G4=3,(IF(G16&gt;12,"Y","")),(IF(G16&gt;6,"Y","")))</f>
        <v/>
      </c>
      <c r="I16" s="42">
        <f t="shared" si="0"/>
        <v>29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29</v>
      </c>
      <c r="K16" s="252">
        <f t="shared" si="1"/>
        <v>62</v>
      </c>
      <c r="L16" s="253" t="str">
        <f>IF(D16=0,0,IF(D16&gt;K16,"F",LOOKUP(K16,{0,0.01,40,45,50,55,60,65,70,75,80},{"","F","D","C","C+","B-","B","B+","A-","A","A+"})))</f>
        <v>B</v>
      </c>
      <c r="M16" s="330">
        <f>LOOKUP(K16,{0,0.01,40,45,50,55,60,65,70,75,80},{0,"0",2,2.25,2.5,2.75,3,3.25,3.5,3.75,4})</f>
        <v>3</v>
      </c>
      <c r="N16" s="331"/>
      <c r="O16" s="332" t="str">
        <f t="shared" si="2"/>
        <v/>
      </c>
    </row>
    <row r="17" spans="1:16" ht="18">
      <c r="A17" s="202">
        <f>'1st 1'!A17</f>
        <v>10</v>
      </c>
      <c r="B17" s="203" t="str">
        <f>'1st 1'!B17</f>
        <v>M</v>
      </c>
      <c r="C17" s="350">
        <v>32.299999999999997</v>
      </c>
      <c r="D17" s="247">
        <v>40</v>
      </c>
      <c r="E17" s="247">
        <v>43</v>
      </c>
      <c r="F17" s="247"/>
      <c r="G17" s="249">
        <f>IF(G4=3,(ABS(IF(D17&gt;60,0,D17)-IF(E17&gt;60,0,E17))),(ABS(IF(D17&gt;30,0,D17)-IF(E17&gt;30,0,E17))))</f>
        <v>3</v>
      </c>
      <c r="H17" s="200" t="str">
        <f>IF(G4=3,(IF(G17&gt;12,"Y","")),(IF(G17&gt;6,"Y","")))</f>
        <v/>
      </c>
      <c r="I17" s="42">
        <f t="shared" si="0"/>
        <v>41.5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41.5</v>
      </c>
      <c r="K17" s="252">
        <f t="shared" si="1"/>
        <v>74</v>
      </c>
      <c r="L17" s="253" t="str">
        <f>IF(D17=0,0,IF(D17&gt;K17,"F",LOOKUP(K17,{0,0.01,40,45,50,55,60,65,70,75,80},{"","F","D","C","C+","B-","B","B+","A-","A","A+"})))</f>
        <v>A-</v>
      </c>
      <c r="M17" s="330">
        <f>LOOKUP(K17,{0,0.01,40,45,50,55,60,65,70,75,80},{0,"0",2,2.25,2.5,2.75,3,3.25,3.5,3.75,4})</f>
        <v>3.5</v>
      </c>
      <c r="N17" s="331"/>
      <c r="O17" s="332" t="str">
        <f t="shared" si="2"/>
        <v/>
      </c>
    </row>
    <row r="18" spans="1:16" ht="18">
      <c r="A18" s="202">
        <f>'1st 1'!A18</f>
        <v>11</v>
      </c>
      <c r="B18" s="203" t="str">
        <f>'1st 1'!B18</f>
        <v>S</v>
      </c>
      <c r="C18" s="350">
        <v>31.3</v>
      </c>
      <c r="D18" s="247">
        <v>29</v>
      </c>
      <c r="E18" s="247">
        <v>34</v>
      </c>
      <c r="F18" s="247"/>
      <c r="G18" s="249">
        <f>IF(G4=3,(ABS(IF(D18&gt;60,0,D18)-IF(E18&gt;60,0,E18))),(ABS(IF(D18&gt;30,0,D18)-IF(E18&gt;30,0,E18))))</f>
        <v>5</v>
      </c>
      <c r="H18" s="200" t="str">
        <f>IF(G4=3,(IF(G18&gt;12,"Y","")),(IF(G18&gt;6,"Y","")))</f>
        <v/>
      </c>
      <c r="I18" s="42">
        <f t="shared" si="0"/>
        <v>31.5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31.5</v>
      </c>
      <c r="K18" s="252">
        <f t="shared" si="1"/>
        <v>63</v>
      </c>
      <c r="L18" s="253" t="str">
        <f>IF(D18=0,0,IF(D18&gt;K18,"F",LOOKUP(K18,{0,0.01,40,45,50,55,60,65,70,75,80},{"","F","D","C","C+","B-","B","B+","A-","A","A+"})))</f>
        <v>B</v>
      </c>
      <c r="M18" s="330">
        <f>LOOKUP(K18,{0,0.01,40,45,50,55,60,65,70,75,80},{0,"0",2,2.25,2.5,2.75,3,3.25,3.5,3.75,4})</f>
        <v>3</v>
      </c>
      <c r="N18" s="331"/>
      <c r="O18" s="332" t="str">
        <f t="shared" si="2"/>
        <v/>
      </c>
    </row>
    <row r="19" spans="1:16" ht="18">
      <c r="A19" s="202">
        <f>'1st 1'!A19</f>
        <v>12</v>
      </c>
      <c r="B19" s="203" t="str">
        <f>'1st 1'!B19</f>
        <v>Z</v>
      </c>
      <c r="C19" s="350">
        <v>30.25</v>
      </c>
      <c r="D19" s="247">
        <v>26</v>
      </c>
      <c r="E19" s="247">
        <v>39</v>
      </c>
      <c r="F19" s="247">
        <v>42</v>
      </c>
      <c r="G19" s="249">
        <f>IF(G4=3,(ABS(IF(D19&gt;60,0,D19)-IF(E19&gt;60,0,E19))),(ABS(IF(D19&gt;30,0,D19)-IF(E19&gt;30,0,E19))))</f>
        <v>13</v>
      </c>
      <c r="H19" s="200" t="str">
        <f>IF(G4=3,(IF(G19&gt;12,"Y","")),(IF(G19&gt;6,"Y","")))</f>
        <v>Y</v>
      </c>
      <c r="I19" s="42">
        <f t="shared" si="0"/>
        <v>40.5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40.5</v>
      </c>
      <c r="K19" s="252">
        <f t="shared" si="1"/>
        <v>71</v>
      </c>
      <c r="L19" s="253" t="str">
        <f>IF(D19=0,0,IF(D19&gt;K19,"F",LOOKUP(K19,{0,0.01,40,45,50,55,60,65,70,75,80},{"","F","D","C","C+","B-","B","B+","A-","A","A+"})))</f>
        <v>A-</v>
      </c>
      <c r="M19" s="330">
        <f>LOOKUP(K19,{0,0.01,40,45,50,55,60,65,70,75,80},{0,"0",2,2.25,2.5,2.75,3,3.25,3.5,3.75,4})</f>
        <v>3.5</v>
      </c>
      <c r="N19" s="331"/>
      <c r="O19" s="332" t="str">
        <f t="shared" si="2"/>
        <v/>
      </c>
      <c r="P19" s="25"/>
    </row>
    <row r="20" spans="1:16" ht="18">
      <c r="A20" s="202">
        <f>'1st 1'!A20</f>
        <v>13</v>
      </c>
      <c r="B20" s="203" t="str">
        <f>'1st 1'!B20</f>
        <v>M</v>
      </c>
      <c r="C20" s="350">
        <v>29.75</v>
      </c>
      <c r="D20" s="247">
        <v>23</v>
      </c>
      <c r="E20" s="247">
        <v>35</v>
      </c>
      <c r="F20" s="247"/>
      <c r="G20" s="249">
        <f>IF(G4=3,(ABS(IF(D20&gt;60,0,D20)-IF(E20&gt;60,0,E20))),(ABS(IF(D20&gt;30,0,D20)-IF(E20&gt;30,0,E20))))</f>
        <v>12</v>
      </c>
      <c r="H20" s="200" t="str">
        <f>IF(G4=3,(IF(G20&gt;12,"Y","")),(IF(G20&gt;6,"Y","")))</f>
        <v/>
      </c>
      <c r="I20" s="42">
        <f t="shared" si="0"/>
        <v>29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29</v>
      </c>
      <c r="K20" s="252">
        <f t="shared" si="1"/>
        <v>59</v>
      </c>
      <c r="L20" s="253" t="str">
        <f>IF(D20=0,0,IF(D20&gt;K20,"F",LOOKUP(K20,{0,0.01,40,45,50,55,60,65,70,75,80},{"","F","D","C","C+","B-","B","B+","A-","A","A+"})))</f>
        <v>B-</v>
      </c>
      <c r="M20" s="330">
        <f>LOOKUP(K20,{0,0.01,40,45,50,55,60,65,70,75,80},{0,"0",2,2.25,2.5,2.75,3,3.25,3.5,3.75,4})</f>
        <v>2.75</v>
      </c>
      <c r="N20" s="331"/>
      <c r="O20" s="332" t="str">
        <f t="shared" si="2"/>
        <v/>
      </c>
    </row>
    <row r="21" spans="1:16" ht="18">
      <c r="A21" s="202">
        <f>'1st 1'!A21</f>
        <v>14</v>
      </c>
      <c r="B21" s="203" t="str">
        <f>'1st 1'!B21</f>
        <v>K</v>
      </c>
      <c r="C21" s="350">
        <v>30.25</v>
      </c>
      <c r="D21" s="247">
        <v>33</v>
      </c>
      <c r="E21" s="247">
        <v>43</v>
      </c>
      <c r="F21" s="247"/>
      <c r="G21" s="249">
        <f>IF(G4=3,(ABS(IF(D21&gt;60,0,D21)-IF(E21&gt;60,0,E21))),(ABS(IF(D21&gt;30,0,D21)-IF(E21&gt;30,0,E21))))</f>
        <v>10</v>
      </c>
      <c r="H21" s="200" t="str">
        <f>IF(G4=3,(IF(G21&gt;12,"Y","")),(IF(G21&gt;6,"Y","")))</f>
        <v/>
      </c>
      <c r="I21" s="42">
        <f t="shared" si="0"/>
        <v>38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38</v>
      </c>
      <c r="K21" s="252">
        <f t="shared" si="1"/>
        <v>69</v>
      </c>
      <c r="L21" s="253" t="str">
        <f>IF(D21=0,0,IF(D21&gt;K21,"F",LOOKUP(K21,{0,0.01,40,45,50,55,60,65,70,75,80},{"","F","D","C","C+","B-","B","B+","A-","A","A+"})))</f>
        <v>B+</v>
      </c>
      <c r="M21" s="330">
        <f>LOOKUP(K21,{0,0.01,40,45,50,55,60,65,70,75,80},{0,"0",2,2.25,2.5,2.75,3,3.25,3.5,3.75,4})</f>
        <v>3.25</v>
      </c>
      <c r="N21" s="331"/>
      <c r="O21" s="332" t="str">
        <f t="shared" si="2"/>
        <v/>
      </c>
    </row>
    <row r="22" spans="1:16" ht="18">
      <c r="A22" s="202">
        <f>'1st 1'!A22</f>
        <v>15</v>
      </c>
      <c r="B22" s="203" t="str">
        <f>'1st 1'!B22</f>
        <v>P</v>
      </c>
      <c r="C22" s="350">
        <v>32.5</v>
      </c>
      <c r="D22" s="247">
        <v>20</v>
      </c>
      <c r="E22" s="247">
        <v>33</v>
      </c>
      <c r="F22" s="247">
        <v>36</v>
      </c>
      <c r="G22" s="249">
        <f>IF(G4=3,(ABS(IF(D22&gt;60,0,D22)-IF(E22&gt;60,0,E22))),(ABS(IF(D22&gt;30,0,D22)-IF(E22&gt;30,0,E22))))</f>
        <v>13</v>
      </c>
      <c r="H22" s="200" t="str">
        <f>IF(G4=3,(IF(G22&gt;12,"Y","")),(IF(G22&gt;6,"Y","")))</f>
        <v>Y</v>
      </c>
      <c r="I22" s="42">
        <f t="shared" si="0"/>
        <v>34.5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34.5</v>
      </c>
      <c r="K22" s="252">
        <f t="shared" si="1"/>
        <v>67</v>
      </c>
      <c r="L22" s="253" t="str">
        <f>IF(D22=0,0,IF(D22&gt;K22,"F",LOOKUP(K22,{0,0.01,40,45,50,55,60,65,70,75,80},{"","F","D","C","C+","B-","B","B+","A-","A","A+"})))</f>
        <v>B+</v>
      </c>
      <c r="M22" s="330">
        <f>LOOKUP(K22,{0,0.01,40,45,50,55,60,65,70,75,80},{0,"0",2,2.25,2.5,2.75,3,3.25,3.5,3.75,4})</f>
        <v>3.25</v>
      </c>
      <c r="N22" s="331"/>
      <c r="O22" s="332" t="str">
        <f t="shared" si="2"/>
        <v/>
      </c>
    </row>
    <row r="23" spans="1:16" ht="18">
      <c r="A23" s="202">
        <f>'1st 1'!A23</f>
        <v>16</v>
      </c>
      <c r="B23" s="203" t="str">
        <f>'1st 1'!B23</f>
        <v>F</v>
      </c>
      <c r="C23" s="350">
        <v>33.5</v>
      </c>
      <c r="D23" s="247">
        <v>33</v>
      </c>
      <c r="E23" s="247">
        <v>40</v>
      </c>
      <c r="F23" s="247"/>
      <c r="G23" s="249">
        <f>IF(G4=3,(ABS(IF(D23&gt;60,0,D23)-IF(E23&gt;60,0,E23))),(ABS(IF(D23&gt;30,0,D23)-IF(E23&gt;30,0,E23))))</f>
        <v>7</v>
      </c>
      <c r="H23" s="200" t="str">
        <f>IF(G4=3,(IF(G23&gt;12,"Y","")),(IF(G23&gt;6,"Y","")))</f>
        <v/>
      </c>
      <c r="I23" s="42">
        <f t="shared" si="0"/>
        <v>36.5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36.5</v>
      </c>
      <c r="K23" s="252">
        <f t="shared" si="1"/>
        <v>70</v>
      </c>
      <c r="L23" s="253" t="str">
        <f>IF(D23=0,0,IF(D23&gt;K23,"F",LOOKUP(K23,{0,0.01,40,45,50,55,60,65,70,75,80},{"","F","D","C","C+","B-","B","B+","A-","A","A+"})))</f>
        <v>A-</v>
      </c>
      <c r="M23" s="330">
        <f>LOOKUP(K23,{0,0.01,40,45,50,55,60,65,70,75,80},{0,"0",2,2.25,2.5,2.75,3,3.25,3.5,3.75,4})</f>
        <v>3.5</v>
      </c>
      <c r="N23" s="331"/>
      <c r="O23" s="332" t="str">
        <f t="shared" si="2"/>
        <v/>
      </c>
      <c r="P23" s="25"/>
    </row>
    <row r="24" spans="1:16" ht="18">
      <c r="A24" s="202">
        <f>'1st 1'!A24</f>
        <v>17</v>
      </c>
      <c r="B24" s="203" t="str">
        <f>'1st 1'!B24</f>
        <v>K</v>
      </c>
      <c r="C24" s="350">
        <v>33.299999999999997</v>
      </c>
      <c r="D24" s="247">
        <v>39</v>
      </c>
      <c r="E24" s="247">
        <v>47</v>
      </c>
      <c r="F24" s="247"/>
      <c r="G24" s="249">
        <f>IF(G4=3,(ABS(IF(D24&gt;60,0,D24)-IF(E24&gt;60,0,E24))),(ABS(IF(D24&gt;30,0,D24)-IF(E24&gt;30,0,E24))))</f>
        <v>8</v>
      </c>
      <c r="H24" s="200" t="str">
        <f>IF(G4=3,(IF(G24&gt;12,"Y","")),(IF(G24&gt;6,"Y","")))</f>
        <v/>
      </c>
      <c r="I24" s="42">
        <f t="shared" si="0"/>
        <v>43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43</v>
      </c>
      <c r="K24" s="252">
        <f t="shared" si="1"/>
        <v>77</v>
      </c>
      <c r="L24" s="253" t="str">
        <f>IF(D24=0,0,IF(D24&gt;K24,"F",LOOKUP(K24,{0,0.01,40,45,50,55,60,65,70,75,80},{"","F","D","C","C+","B-","B","B+","A-","A","A+"})))</f>
        <v>A</v>
      </c>
      <c r="M24" s="330">
        <f>LOOKUP(K24,{0,0.01,40,45,50,55,60,65,70,75,80},{0,"0",2,2.25,2.5,2.75,3,3.25,3.5,3.75,4})</f>
        <v>3.75</v>
      </c>
      <c r="N24" s="331"/>
      <c r="O24" s="332" t="str">
        <f t="shared" si="2"/>
        <v/>
      </c>
      <c r="P24" s="25"/>
    </row>
    <row r="25" spans="1:16" ht="18">
      <c r="A25" s="202">
        <f>'1st 1'!A25</f>
        <v>18</v>
      </c>
      <c r="B25" s="203" t="str">
        <f>'1st 1'!B25</f>
        <v>N</v>
      </c>
      <c r="C25" s="350">
        <v>31.25</v>
      </c>
      <c r="D25" s="247">
        <v>33</v>
      </c>
      <c r="E25" s="247">
        <v>35</v>
      </c>
      <c r="F25" s="247"/>
      <c r="G25" s="249">
        <f>IF(G4=3,(ABS(IF(D25&gt;60,0,D25)-IF(E25&gt;60,0,E25))),(ABS(IF(D25&gt;30,0,D25)-IF(E25&gt;30,0,E25))))</f>
        <v>2</v>
      </c>
      <c r="H25" s="200" t="str">
        <f>IF(G4=3,(IF(G25&gt;12,"Y","")),(IF(G25&gt;6,"Y","")))</f>
        <v/>
      </c>
      <c r="I25" s="42">
        <f t="shared" si="0"/>
        <v>34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34</v>
      </c>
      <c r="K25" s="252">
        <f t="shared" si="1"/>
        <v>66</v>
      </c>
      <c r="L25" s="253" t="str">
        <f>IF(D25=0,0,IF(D25&gt;K25,"F",LOOKUP(K25,{0,0.01,40,45,50,55,60,65,70,75,80},{"","F","D","C","C+","B-","B","B+","A-","A","A+"})))</f>
        <v>B+</v>
      </c>
      <c r="M25" s="330">
        <f>LOOKUP(K25,{0,0.01,40,45,50,55,60,65,70,75,80},{0,"0",2,2.25,2.5,2.75,3,3.25,3.5,3.75,4})</f>
        <v>3.25</v>
      </c>
      <c r="N25" s="331"/>
      <c r="O25" s="332" t="str">
        <f t="shared" si="2"/>
        <v/>
      </c>
    </row>
    <row r="26" spans="1:16" ht="18">
      <c r="A26" s="202">
        <f>'1st 1'!A26</f>
        <v>19</v>
      </c>
      <c r="B26" s="203" t="str">
        <f>'1st 1'!B26</f>
        <v>J</v>
      </c>
      <c r="C26" s="350">
        <v>31.25</v>
      </c>
      <c r="D26" s="247">
        <v>34</v>
      </c>
      <c r="E26" s="247">
        <v>39</v>
      </c>
      <c r="F26" s="247"/>
      <c r="G26" s="249">
        <f>IF(G4=3,(ABS(IF(D26&gt;60,0,D26)-IF(E26&gt;60,0,E26))),(ABS(IF(D26&gt;30,0,D26)-IF(E26&gt;30,0,E26))))</f>
        <v>5</v>
      </c>
      <c r="H26" s="200" t="str">
        <f>IF(G4=3,(IF(G26&gt;12,"Y","")),(IF(G26&gt;6,"Y","")))</f>
        <v/>
      </c>
      <c r="I26" s="42">
        <f t="shared" si="0"/>
        <v>36.5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36.5</v>
      </c>
      <c r="K26" s="252">
        <f t="shared" si="1"/>
        <v>68</v>
      </c>
      <c r="L26" s="253" t="str">
        <f>IF(D26=0,0,IF(D26&gt;K26,"F",LOOKUP(K26,{0,0.01,40,45,50,55,60,65,70,75,80},{"","F","D","C","C+","B-","B","B+","A-","A","A+"})))</f>
        <v>B+</v>
      </c>
      <c r="M26" s="330">
        <f>LOOKUP(K26,{0,0.01,40,45,50,55,60,65,70,75,80},{0,"0",2,2.25,2.5,2.75,3,3.25,3.5,3.75,4})</f>
        <v>3.25</v>
      </c>
      <c r="N26" s="331"/>
      <c r="O26" s="332" t="str">
        <f t="shared" si="2"/>
        <v/>
      </c>
    </row>
    <row r="27" spans="1:16" ht="18">
      <c r="A27" s="202">
        <f>'1st 1'!A27</f>
        <v>20</v>
      </c>
      <c r="B27" s="203" t="str">
        <f>'1st 1'!B27</f>
        <v>S</v>
      </c>
      <c r="C27" s="350">
        <v>31</v>
      </c>
      <c r="D27" s="247">
        <v>28</v>
      </c>
      <c r="E27" s="247">
        <v>41</v>
      </c>
      <c r="F27" s="247">
        <v>42</v>
      </c>
      <c r="G27" s="249">
        <f>IF(G4=3,(ABS(IF(D27&gt;60,0,D27)-IF(E27&gt;60,0,E27))),(ABS(IF(D27&gt;30,0,D27)-IF(E27&gt;30,0,E27))))</f>
        <v>13</v>
      </c>
      <c r="H27" s="200" t="str">
        <f>IF(G4=3,(IF(G27&gt;12,"Y","")),(IF(G27&gt;6,"Y","")))</f>
        <v>Y</v>
      </c>
      <c r="I27" s="42">
        <f t="shared" si="0"/>
        <v>41.5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41.5</v>
      </c>
      <c r="K27" s="252">
        <f t="shared" si="1"/>
        <v>73</v>
      </c>
      <c r="L27" s="253" t="str">
        <f>IF(D27=0,0,IF(D27&gt;K27,"F",LOOKUP(K27,{0,0.01,40,45,50,55,60,65,70,75,80},{"","F","D","C","C+","B-","B","B+","A-","A","A+"})))</f>
        <v>A-</v>
      </c>
      <c r="M27" s="330">
        <f>LOOKUP(K27,{0,0.01,40,45,50,55,60,65,70,75,80},{0,"0",2,2.25,2.5,2.75,3,3.25,3.5,3.75,4})</f>
        <v>3.5</v>
      </c>
      <c r="N27" s="331"/>
      <c r="O27" s="332" t="str">
        <f t="shared" si="2"/>
        <v/>
      </c>
    </row>
    <row r="28" spans="1:16" ht="18">
      <c r="A28" s="202">
        <f>'1st 1'!A28</f>
        <v>21</v>
      </c>
      <c r="B28" s="203" t="str">
        <f>'1st 1'!B28</f>
        <v>S</v>
      </c>
      <c r="C28" s="350">
        <v>32.799999999999997</v>
      </c>
      <c r="D28" s="247">
        <v>40</v>
      </c>
      <c r="E28" s="247">
        <v>44</v>
      </c>
      <c r="F28" s="247"/>
      <c r="G28" s="249">
        <f>IF(G4=3,(ABS(IF(D28&gt;60,0,D28)-IF(E28&gt;60,0,E28))),(ABS(IF(D28&gt;30,0,D28)-IF(E28&gt;30,0,E28))))</f>
        <v>4</v>
      </c>
      <c r="H28" s="200" t="str">
        <f>IF(G4=3,(IF(G28&gt;12,"Y","")),(IF(G28&gt;6,"Y","")))</f>
        <v/>
      </c>
      <c r="I28" s="42">
        <f t="shared" si="0"/>
        <v>42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42</v>
      </c>
      <c r="K28" s="252">
        <f t="shared" si="1"/>
        <v>75</v>
      </c>
      <c r="L28" s="253" t="str">
        <f>IF(D28=0,0,IF(D28&gt;K28,"F",LOOKUP(K28,{0,0.01,40,45,50,55,60,65,70,75,80},{"","F","D","C","C+","B-","B","B+","A-","A","A+"})))</f>
        <v>A</v>
      </c>
      <c r="M28" s="330">
        <f>LOOKUP(K28,{0,0.01,40,45,50,55,60,65,70,75,80},{0,"0",2,2.25,2.5,2.75,3,3.25,3.5,3.75,4})</f>
        <v>3.75</v>
      </c>
      <c r="N28" s="331"/>
      <c r="O28" s="332" t="str">
        <f t="shared" si="2"/>
        <v/>
      </c>
    </row>
    <row r="29" spans="1:16" ht="18">
      <c r="A29" s="202">
        <f>'1st 1'!A29</f>
        <v>22</v>
      </c>
      <c r="B29" s="203" t="str">
        <f>'1st 1'!B29</f>
        <v>M</v>
      </c>
      <c r="C29" s="350">
        <v>29.3</v>
      </c>
      <c r="D29" s="247">
        <v>35</v>
      </c>
      <c r="E29" s="247">
        <v>41</v>
      </c>
      <c r="F29" s="247"/>
      <c r="G29" s="249">
        <f>IF(G4=3,(ABS(IF(D29&gt;60,0,D29)-IF(E29&gt;60,0,E29))),(ABS(IF(D29&gt;30,0,D29)-IF(E29&gt;30,0,E29))))</f>
        <v>6</v>
      </c>
      <c r="H29" s="200" t="str">
        <f>IF(G4=3,(IF(G29&gt;12,"Y","")),(IF(G29&gt;6,"Y","")))</f>
        <v/>
      </c>
      <c r="I29" s="42">
        <f t="shared" si="0"/>
        <v>38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38</v>
      </c>
      <c r="K29" s="252">
        <f t="shared" si="1"/>
        <v>68</v>
      </c>
      <c r="L29" s="253" t="str">
        <f>IF(D29=0,0,IF(D29&gt;K29,"F",LOOKUP(K29,{0,0.01,40,45,50,55,60,65,70,75,80},{"","F","D","C","C+","B-","B","B+","A-","A","A+"})))</f>
        <v>B+</v>
      </c>
      <c r="M29" s="330">
        <f>LOOKUP(K29,{0,0.01,40,45,50,55,60,65,70,75,80},{0,"0",2,2.25,2.5,2.75,3,3.25,3.5,3.75,4})</f>
        <v>3.25</v>
      </c>
      <c r="N29" s="331"/>
      <c r="O29" s="332" t="str">
        <f t="shared" si="2"/>
        <v/>
      </c>
    </row>
    <row r="30" spans="1:16" ht="18">
      <c r="A30" s="202">
        <f>'1st 1'!A30</f>
        <v>23</v>
      </c>
      <c r="B30" s="203" t="str">
        <f>'1st 1'!B30</f>
        <v>P</v>
      </c>
      <c r="C30" s="350">
        <v>31.8</v>
      </c>
      <c r="D30" s="247">
        <v>37</v>
      </c>
      <c r="E30" s="247">
        <v>45</v>
      </c>
      <c r="F30" s="247"/>
      <c r="G30" s="249">
        <f>IF(G4=3,(ABS(IF(D30&gt;60,0,D30)-IF(E30&gt;60,0,E30))),(ABS(IF(D30&gt;30,0,D30)-IF(E30&gt;30,0,E30))))</f>
        <v>8</v>
      </c>
      <c r="H30" s="200" t="str">
        <f>IF(G4=3,(IF(G30&gt;12,"Y","")),(IF(G30&gt;6,"Y","")))</f>
        <v/>
      </c>
      <c r="I30" s="42">
        <f t="shared" si="0"/>
        <v>41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41</v>
      </c>
      <c r="K30" s="252">
        <f t="shared" si="1"/>
        <v>73</v>
      </c>
      <c r="L30" s="253" t="str">
        <f>IF(D30=0,0,IF(D30&gt;K30,"F",LOOKUP(K30,{0,0.01,40,45,50,55,60,65,70,75,80},{"","F","D","C","C+","B-","B","B+","A-","A","A+"})))</f>
        <v>A-</v>
      </c>
      <c r="M30" s="330">
        <f>LOOKUP(K30,{0,0.01,40,45,50,55,60,65,70,75,80},{0,"0",2,2.25,2.5,2.75,3,3.25,3.5,3.75,4})</f>
        <v>3.5</v>
      </c>
      <c r="N30" s="331"/>
      <c r="O30" s="332" t="str">
        <f t="shared" si="2"/>
        <v/>
      </c>
    </row>
    <row r="31" spans="1:16" ht="18">
      <c r="A31" s="202">
        <f>'1st 1'!A31</f>
        <v>24</v>
      </c>
      <c r="B31" s="203" t="str">
        <f>'1st 1'!B31</f>
        <v>R</v>
      </c>
      <c r="C31" s="350">
        <v>30.8</v>
      </c>
      <c r="D31" s="247">
        <v>27</v>
      </c>
      <c r="E31" s="247">
        <v>35</v>
      </c>
      <c r="F31" s="247"/>
      <c r="G31" s="249">
        <f>IF(G4=3,(ABS(IF(D31&gt;60,0,D31)-IF(E31&gt;60,0,E31))),(ABS(IF(D31&gt;30,0,D31)-IF(E31&gt;30,0,E31))))</f>
        <v>8</v>
      </c>
      <c r="H31" s="200" t="str">
        <f>IF(G4=3,(IF(G31&gt;12,"Y","")),(IF(G31&gt;6,"Y","")))</f>
        <v/>
      </c>
      <c r="I31" s="42">
        <f t="shared" si="0"/>
        <v>31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31</v>
      </c>
      <c r="K31" s="252">
        <f t="shared" si="1"/>
        <v>62</v>
      </c>
      <c r="L31" s="253" t="str">
        <f>IF(D31=0,0,IF(D31&gt;K31,"F",LOOKUP(K31,{0,0.01,40,45,50,55,60,65,70,75,80},{"","F","D","C","C+","B-","B","B+","A-","A","A+"})))</f>
        <v>B</v>
      </c>
      <c r="M31" s="330">
        <f>LOOKUP(K31,{0,0.01,40,45,50,55,60,65,70,75,80},{0,"0",2,2.25,2.5,2.75,3,3.25,3.5,3.75,4})</f>
        <v>3</v>
      </c>
      <c r="N31" s="331"/>
      <c r="O31" s="332" t="str">
        <f t="shared" si="2"/>
        <v/>
      </c>
    </row>
    <row r="32" spans="1:16" ht="18">
      <c r="A32" s="202">
        <f>'1st 1'!A32</f>
        <v>25</v>
      </c>
      <c r="B32" s="203" t="str">
        <f>'1st 1'!B32</f>
        <v>F</v>
      </c>
      <c r="C32" s="350">
        <v>31.55</v>
      </c>
      <c r="D32" s="247">
        <v>36</v>
      </c>
      <c r="E32" s="247">
        <v>42</v>
      </c>
      <c r="F32" s="247"/>
      <c r="G32" s="249">
        <f>IF(G4=3,(ABS(IF(D32&gt;60,0,D32)-IF(E32&gt;60,0,E32))),(ABS(IF(D32&gt;30,0,D32)-IF(E32&gt;30,0,E32))))</f>
        <v>6</v>
      </c>
      <c r="H32" s="200" t="str">
        <f>IF(G4=3,(IF(G32&gt;12,"Y","")),(IF(G32&gt;6,"Y","")))</f>
        <v/>
      </c>
      <c r="I32" s="42">
        <f t="shared" si="0"/>
        <v>39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39</v>
      </c>
      <c r="K32" s="252">
        <f t="shared" si="1"/>
        <v>71</v>
      </c>
      <c r="L32" s="253" t="str">
        <f>IF(D32=0,0,IF(D32&gt;K32,"F",LOOKUP(K32,{0,0.01,40,45,50,55,60,65,70,75,80},{"","F","D","C","C+","B-","B","B+","A-","A","A+"})))</f>
        <v>A-</v>
      </c>
      <c r="M32" s="330">
        <f>LOOKUP(K32,{0,0.01,40,45,50,55,60,65,70,75,80},{0,"0",2,2.25,2.5,2.75,3,3.25,3.5,3.75,4})</f>
        <v>3.5</v>
      </c>
      <c r="N32" s="331"/>
      <c r="O32" s="332" t="str">
        <f t="shared" si="2"/>
        <v/>
      </c>
    </row>
    <row r="33" spans="1:18" ht="18">
      <c r="A33" s="202">
        <f>'1st 1'!A33</f>
        <v>26</v>
      </c>
      <c r="B33" s="203" t="str">
        <f>'1st 1'!B33</f>
        <v>P</v>
      </c>
      <c r="C33" s="350">
        <v>32.799999999999997</v>
      </c>
      <c r="D33" s="247">
        <v>24</v>
      </c>
      <c r="E33" s="247">
        <v>38</v>
      </c>
      <c r="F33" s="247">
        <v>36</v>
      </c>
      <c r="G33" s="249">
        <f>IF(G4=3,(ABS(IF(D33&gt;60,0,D33)-IF(E33&gt;60,0,E33))),(ABS(IF(D33&gt;30,0,D33)-IF(E33&gt;30,0,E33))))</f>
        <v>14</v>
      </c>
      <c r="H33" s="200" t="str">
        <f>IF(G4=3,(IF(G33&gt;12,"Y","")),(IF(G33&gt;6,"Y","")))</f>
        <v>Y</v>
      </c>
      <c r="I33" s="42">
        <f t="shared" si="0"/>
        <v>37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37</v>
      </c>
      <c r="K33" s="252">
        <f t="shared" si="1"/>
        <v>70</v>
      </c>
      <c r="L33" s="253" t="str">
        <f>IF(D33=0,0,IF(D33&gt;K33,"F",LOOKUP(K33,{0,0.01,40,45,50,55,60,65,70,75,80},{"","F","D","C","C+","B-","B","B+","A-","A","A+"})))</f>
        <v>A-</v>
      </c>
      <c r="M33" s="330">
        <f>LOOKUP(K33,{0,0.01,40,45,50,55,60,65,70,75,80},{0,"0",2,2.25,2.5,2.75,3,3.25,3.5,3.75,4})</f>
        <v>3.5</v>
      </c>
      <c r="N33" s="331"/>
      <c r="O33" s="332" t="str">
        <f t="shared" si="2"/>
        <v/>
      </c>
      <c r="P33" s="25"/>
    </row>
    <row r="34" spans="1:18" ht="18">
      <c r="A34" s="202">
        <f>'1st 1'!A34</f>
        <v>27</v>
      </c>
      <c r="B34" s="203" t="str">
        <f>'1st 1'!B34</f>
        <v>N</v>
      </c>
      <c r="C34" s="350">
        <v>32.299999999999997</v>
      </c>
      <c r="D34" s="247">
        <v>32</v>
      </c>
      <c r="E34" s="247">
        <v>38</v>
      </c>
      <c r="F34" s="247"/>
      <c r="G34" s="249">
        <f>IF(G4=3,(ABS(IF(D34&gt;60,0,D34)-IF(E34&gt;60,0,E34))),(ABS(IF(D34&gt;30,0,D34)-IF(E34&gt;30,0,E34))))</f>
        <v>6</v>
      </c>
      <c r="H34" s="200" t="str">
        <f>IF(G4=3,(IF(G34&gt;12,"Y","")),(IF(G34&gt;6,"Y","")))</f>
        <v/>
      </c>
      <c r="I34" s="42">
        <f t="shared" si="0"/>
        <v>35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35</v>
      </c>
      <c r="K34" s="252">
        <f t="shared" si="1"/>
        <v>68</v>
      </c>
      <c r="L34" s="253" t="str">
        <f>IF(D34=0,0,IF(D34&gt;K34,"F",LOOKUP(K34,{0,0.01,40,45,50,55,60,65,70,75,80},{"","F","D","C","C+","B-","B","B+","A-","A","A+"})))</f>
        <v>B+</v>
      </c>
      <c r="M34" s="330">
        <f>LOOKUP(K34,{0,0.01,40,45,50,55,60,65,70,75,80},{0,"0",2,2.25,2.5,2.75,3,3.25,3.5,3.75,4})</f>
        <v>3.25</v>
      </c>
      <c r="N34" s="331"/>
      <c r="O34" s="332" t="str">
        <f t="shared" si="2"/>
        <v/>
      </c>
    </row>
    <row r="35" spans="1:18" ht="18">
      <c r="A35" s="202">
        <f>'1st 1'!A35</f>
        <v>28</v>
      </c>
      <c r="B35" s="203" t="str">
        <f>'1st 1'!B35</f>
        <v>J</v>
      </c>
      <c r="C35" s="350">
        <v>31.25</v>
      </c>
      <c r="D35" s="247">
        <v>39</v>
      </c>
      <c r="E35" s="247">
        <v>46</v>
      </c>
      <c r="F35" s="247"/>
      <c r="G35" s="249">
        <f>IF(G4=3,(ABS(IF(D35&gt;60,0,D35)-IF(E35&gt;60,0,E35))),(ABS(IF(D35&gt;30,0,D35)-IF(E35&gt;30,0,E35))))</f>
        <v>7</v>
      </c>
      <c r="H35" s="200" t="str">
        <f>IF(G4=3,(IF(G35&gt;12,"Y","")),(IF(G35&gt;6,"Y","")))</f>
        <v/>
      </c>
      <c r="I35" s="42">
        <f t="shared" si="0"/>
        <v>42.5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42.5</v>
      </c>
      <c r="K35" s="252">
        <f t="shared" si="1"/>
        <v>74</v>
      </c>
      <c r="L35" s="253" t="str">
        <f>IF(D35=0,0,IF(D35&gt;K35,"F",LOOKUP(K35,{0,0.01,40,45,50,55,60,65,70,75,80},{"","F","D","C","C+","B-","B","B+","A-","A","A+"})))</f>
        <v>A-</v>
      </c>
      <c r="M35" s="330">
        <f>LOOKUP(K35,{0,0.01,40,45,50,55,60,65,70,75,80},{0,"0",2,2.25,2.5,2.75,3,3.25,3.5,3.75,4})</f>
        <v>3.5</v>
      </c>
      <c r="N35" s="331"/>
      <c r="O35" s="332" t="str">
        <f t="shared" si="2"/>
        <v/>
      </c>
    </row>
    <row r="36" spans="1:18" ht="18">
      <c r="A36" s="202">
        <f>'1st 1'!A36</f>
        <v>29</v>
      </c>
      <c r="B36" s="203" t="str">
        <f>'1st 1'!B36</f>
        <v>P</v>
      </c>
      <c r="C36" s="350">
        <v>33</v>
      </c>
      <c r="D36" s="247">
        <v>26</v>
      </c>
      <c r="E36" s="247">
        <v>38</v>
      </c>
      <c r="F36" s="247"/>
      <c r="G36" s="249">
        <f>IF(G4=3,(ABS(IF(D36&gt;60,0,D36)-IF(E36&gt;60,0,E36))),(ABS(IF(D36&gt;30,0,D36)-IF(E36&gt;30,0,E36))))</f>
        <v>12</v>
      </c>
      <c r="H36" s="200" t="str">
        <f>IF(G4=3,(IF(G36&gt;12,"Y","")),(IF(G36&gt;6,"Y","")))</f>
        <v/>
      </c>
      <c r="I36" s="42">
        <f t="shared" si="0"/>
        <v>32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32</v>
      </c>
      <c r="K36" s="252">
        <f t="shared" si="1"/>
        <v>65</v>
      </c>
      <c r="L36" s="253" t="str">
        <f>IF(D36=0,0,IF(D36&gt;K36,"F",LOOKUP(K36,{0,0.01,40,45,50,55,60,65,70,75,80},{"","F","D","C","C+","B-","B","B+","A-","A","A+"})))</f>
        <v>B+</v>
      </c>
      <c r="M36" s="330">
        <f>LOOKUP(K36,{0,0.01,40,45,50,55,60,65,70,75,80},{0,"0",2,2.25,2.5,2.75,3,3.25,3.5,3.75,4})</f>
        <v>3.25</v>
      </c>
      <c r="N36" s="331"/>
      <c r="O36" s="332" t="str">
        <f t="shared" si="2"/>
        <v/>
      </c>
    </row>
    <row r="37" spans="1:18" ht="18">
      <c r="A37" s="202">
        <f>'1st 1'!A37</f>
        <v>30</v>
      </c>
      <c r="B37" s="203" t="str">
        <f>'1st 1'!B37</f>
        <v>N</v>
      </c>
      <c r="C37" s="350">
        <v>32.25</v>
      </c>
      <c r="D37" s="247">
        <v>32</v>
      </c>
      <c r="E37" s="247">
        <v>42</v>
      </c>
      <c r="F37" s="247"/>
      <c r="G37" s="249">
        <f>IF(G4=3,(ABS(IF(D37&gt;60,0,D37)-IF(E37&gt;60,0,E37))),(ABS(IF(D37&gt;30,0,D37)-IF(E37&gt;30,0,E37))))</f>
        <v>10</v>
      </c>
      <c r="H37" s="200" t="str">
        <f>IF(G4=3,(IF(G37&gt;12,"Y","")),(IF(G37&gt;6,"Y","")))</f>
        <v/>
      </c>
      <c r="I37" s="42">
        <f t="shared" si="0"/>
        <v>37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37</v>
      </c>
      <c r="K37" s="252">
        <f t="shared" si="1"/>
        <v>70</v>
      </c>
      <c r="L37" s="253" t="str">
        <f>IF(D37=0,0,IF(D37&gt;K37,"F",LOOKUP(K37,{0,0.01,40,45,50,55,60,65,70,75,80},{"","F","D","C","C+","B-","B","B+","A-","A","A+"})))</f>
        <v>A-</v>
      </c>
      <c r="M37" s="330">
        <f>LOOKUP(K37,{0,0.01,40,45,50,55,60,65,70,75,80},{0,"0",2,2.25,2.5,2.75,3,3.25,3.5,3.75,4})</f>
        <v>3.5</v>
      </c>
      <c r="N37" s="331"/>
      <c r="O37" s="332" t="str">
        <f t="shared" si="2"/>
        <v/>
      </c>
      <c r="P37" s="25"/>
    </row>
    <row r="38" spans="1:18" ht="18">
      <c r="A38" s="202">
        <f>'1st 1'!A38</f>
        <v>31</v>
      </c>
      <c r="B38" s="203" t="str">
        <f>'1st 1'!B38</f>
        <v>S</v>
      </c>
      <c r="C38" s="350">
        <v>30</v>
      </c>
      <c r="D38" s="247">
        <v>28</v>
      </c>
      <c r="E38" s="247">
        <v>38</v>
      </c>
      <c r="F38" s="247"/>
      <c r="G38" s="249">
        <f>IF(G4=3,(ABS(IF(D38&gt;60,0,D38)-IF(E38&gt;60,0,E38))),(ABS(IF(D38&gt;30,0,D38)-IF(E38&gt;30,0,E38))))</f>
        <v>10</v>
      </c>
      <c r="H38" s="200" t="str">
        <f>IF(G4=3,(IF(G38&gt;12,"Y","")),(IF(G38&gt;6,"Y","")))</f>
        <v/>
      </c>
      <c r="I38" s="42">
        <f t="shared" si="0"/>
        <v>33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33</v>
      </c>
      <c r="K38" s="252">
        <f t="shared" si="1"/>
        <v>63</v>
      </c>
      <c r="L38" s="253" t="str">
        <f>IF(D38=0,0,IF(D38&gt;K38,"F",LOOKUP(K38,{0,0.01,40,45,50,55,60,65,70,75,80},{"","F","D","C","C+","B-","B","B+","A-","A","A+"})))</f>
        <v>B</v>
      </c>
      <c r="M38" s="330">
        <f>LOOKUP(K38,{0,0.01,40,45,50,55,60,65,70,75,80},{0,"0",2,2.25,2.5,2.75,3,3.25,3.5,3.75,4})</f>
        <v>3</v>
      </c>
      <c r="N38" s="331"/>
      <c r="O38" s="332" t="str">
        <f t="shared" si="2"/>
        <v/>
      </c>
    </row>
    <row r="39" spans="1:18" ht="18">
      <c r="A39" s="202">
        <f>'1st 1'!A39</f>
        <v>32</v>
      </c>
      <c r="B39" s="203" t="str">
        <f>'1st 1'!B39</f>
        <v>F</v>
      </c>
      <c r="C39" s="350">
        <v>32</v>
      </c>
      <c r="D39" s="247">
        <v>40</v>
      </c>
      <c r="E39" s="247">
        <v>47</v>
      </c>
      <c r="F39" s="247"/>
      <c r="G39" s="249">
        <f>IF(G4=3,(ABS(IF(D39&gt;60,0,D39)-IF(E39&gt;60,0,E39))),(ABS(IF(D39&gt;30,0,D39)-IF(E39&gt;30,0,E39))))</f>
        <v>7</v>
      </c>
      <c r="H39" s="200" t="str">
        <f>IF(G4=3,(IF(G39&gt;12,"Y","")),(IF(G39&gt;6,"Y","")))</f>
        <v/>
      </c>
      <c r="I39" s="42">
        <f t="shared" si="0"/>
        <v>43.5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43.5</v>
      </c>
      <c r="K39" s="252">
        <f t="shared" si="1"/>
        <v>76</v>
      </c>
      <c r="L39" s="253" t="str">
        <f>IF(D39=0,0,IF(D39&gt;K39,"F",LOOKUP(K39,{0,0.01,40,45,50,55,60,65,70,75,80},{"","F","D","C","C+","B-","B","B+","A-","A","A+"})))</f>
        <v>A</v>
      </c>
      <c r="M39" s="330">
        <f>LOOKUP(K39,{0,0.01,40,45,50,55,60,65,70,75,80},{0,"0",2,2.25,2.5,2.75,3,3.25,3.5,3.75,4})</f>
        <v>3.75</v>
      </c>
      <c r="N39" s="331"/>
      <c r="O39" s="332" t="str">
        <f t="shared" si="2"/>
        <v/>
      </c>
      <c r="P39" s="25"/>
    </row>
    <row r="40" spans="1:18" ht="18">
      <c r="A40" s="202">
        <f>'1st 1'!A40</f>
        <v>33</v>
      </c>
      <c r="B40" s="203" t="str">
        <f>'1st 1'!B40</f>
        <v>M</v>
      </c>
      <c r="C40" s="350">
        <v>31</v>
      </c>
      <c r="D40" s="247">
        <v>36</v>
      </c>
      <c r="E40" s="247">
        <v>40</v>
      </c>
      <c r="F40" s="247"/>
      <c r="G40" s="249">
        <f>IF(G4=3,(ABS(IF(D40&gt;60,0,D40)-IF(E40&gt;60,0,E40))),(ABS(IF(D40&gt;30,0,D40)-IF(E40&gt;30,0,E40))))</f>
        <v>4</v>
      </c>
      <c r="H40" s="200" t="str">
        <f>IF(G4=3,(IF(G40&gt;12,"Y","")),(IF(G40&gt;6,"Y","")))</f>
        <v/>
      </c>
      <c r="I40" s="42">
        <f t="shared" si="0"/>
        <v>38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38</v>
      </c>
      <c r="K40" s="252">
        <f t="shared" si="1"/>
        <v>69</v>
      </c>
      <c r="L40" s="253" t="str">
        <f>IF(D40=0,0,IF(D40&gt;K40,"F",LOOKUP(K40,{0,0.01,40,45,50,55,60,65,70,75,80},{"","F","D","C","C+","B-","B","B+","A-","A","A+"})))</f>
        <v>B+</v>
      </c>
      <c r="M40" s="330">
        <f>LOOKUP(K40,{0,0.01,40,45,50,55,60,65,70,75,80},{0,"0",2,2.25,2.5,2.75,3,3.25,3.5,3.75,4})</f>
        <v>3.25</v>
      </c>
      <c r="N40" s="331"/>
      <c r="O40" s="332" t="str">
        <f t="shared" si="2"/>
        <v/>
      </c>
    </row>
    <row r="41" spans="1:18" ht="18">
      <c r="A41" s="202">
        <f>'1st 1'!A41</f>
        <v>34</v>
      </c>
      <c r="B41" s="203" t="str">
        <f>'1st 1'!B41</f>
        <v>M</v>
      </c>
      <c r="C41" s="350">
        <v>31.75</v>
      </c>
      <c r="D41" s="247">
        <v>20</v>
      </c>
      <c r="E41" s="247">
        <v>36</v>
      </c>
      <c r="F41" s="247">
        <v>37</v>
      </c>
      <c r="G41" s="249">
        <f>IF(G4=3,(ABS(IF(D41&gt;60,0,D41)-IF(E41&gt;60,0,E41))),(ABS(IF(D41&gt;30,0,D41)-IF(E41&gt;30,0,E41))))</f>
        <v>16</v>
      </c>
      <c r="H41" s="200" t="str">
        <f>IF(G4=3,(IF(G41&gt;12,"Y","")),(IF(G41&gt;6,"Y","")))</f>
        <v>Y</v>
      </c>
      <c r="I41" s="42">
        <f t="shared" si="0"/>
        <v>36.5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36.5</v>
      </c>
      <c r="K41" s="252">
        <f t="shared" si="1"/>
        <v>69</v>
      </c>
      <c r="L41" s="253" t="str">
        <f>IF(D41=0,0,IF(D41&gt;K41,"F",LOOKUP(K41,{0,0.01,40,45,50,55,60,65,70,75,80},{"","F","D","C","C+","B-","B","B+","A-","A","A+"})))</f>
        <v>B+</v>
      </c>
      <c r="M41" s="330">
        <f>LOOKUP(K41,{0,0.01,40,45,50,55,60,65,70,75,80},{0,"0",2,2.25,2.5,2.75,3,3.25,3.5,3.75,4})</f>
        <v>3.25</v>
      </c>
      <c r="N41" s="331"/>
      <c r="O41" s="332" t="str">
        <f t="shared" si="2"/>
        <v/>
      </c>
    </row>
    <row r="42" spans="1:18" ht="18">
      <c r="A42" s="202">
        <f>'1st 1'!A42</f>
        <v>35</v>
      </c>
      <c r="B42" s="203" t="str">
        <f>'1st 1'!B42</f>
        <v>T</v>
      </c>
      <c r="C42" s="350">
        <v>32.5</v>
      </c>
      <c r="D42" s="247">
        <v>31</v>
      </c>
      <c r="E42" s="247">
        <v>42</v>
      </c>
      <c r="F42" s="247"/>
      <c r="G42" s="249">
        <f>IF(G4=3,(ABS(IF(D42&gt;60,0,D42)-IF(E42&gt;60,0,E42))),(ABS(IF(D42&gt;30,0,D42)-IF(E42&gt;30,0,E42))))</f>
        <v>11</v>
      </c>
      <c r="H42" s="200" t="str">
        <f>IF(G4=3,(IF(G42&gt;12,"Y","")),(IF(G42&gt;6,"Y","")))</f>
        <v/>
      </c>
      <c r="I42" s="42">
        <f t="shared" si="0"/>
        <v>36.5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36.5</v>
      </c>
      <c r="K42" s="252">
        <f t="shared" si="1"/>
        <v>69</v>
      </c>
      <c r="L42" s="253" t="str">
        <f>IF(D42=0,0,IF(D42&gt;K42,"F",LOOKUP(K42,{0,0.01,40,45,50,55,60,65,70,75,80},{"","F","D","C","C+","B-","B","B+","A-","A","A+"})))</f>
        <v>B+</v>
      </c>
      <c r="M42" s="330">
        <f>LOOKUP(K42,{0,0.01,40,45,50,55,60,65,70,75,80},{0,"0",2,2.25,2.5,2.75,3,3.25,3.5,3.75,4})</f>
        <v>3.25</v>
      </c>
      <c r="N42" s="331"/>
      <c r="O42" s="332" t="str">
        <f t="shared" si="2"/>
        <v/>
      </c>
      <c r="P42" s="27"/>
    </row>
    <row r="43" spans="1:18" ht="18">
      <c r="A43" s="202">
        <f>'1st 1'!A43</f>
        <v>36</v>
      </c>
      <c r="B43" s="203" t="str">
        <f>'1st 1'!B43</f>
        <v>H</v>
      </c>
      <c r="C43" s="350">
        <v>31.25</v>
      </c>
      <c r="D43" s="247">
        <v>35</v>
      </c>
      <c r="E43" s="247">
        <v>40</v>
      </c>
      <c r="F43" s="247"/>
      <c r="G43" s="249">
        <f>IF(G4=3,(ABS(IF(D43&gt;60,0,D43)-IF(E43&gt;60,0,E43))),(ABS(IF(D43&gt;30,0,D43)-IF(E43&gt;30,0,E43))))</f>
        <v>5</v>
      </c>
      <c r="H43" s="200" t="str">
        <f>IF(G4=3,(IF(G43&gt;12,"Y","")),(IF(G43&gt;6,"Y","")))</f>
        <v/>
      </c>
      <c r="I43" s="42">
        <f t="shared" si="0"/>
        <v>37.5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37.5</v>
      </c>
      <c r="K43" s="252">
        <f t="shared" si="1"/>
        <v>69</v>
      </c>
      <c r="L43" s="253" t="str">
        <f>IF(D43=0,0,IF(D43&gt;K43,"F",LOOKUP(K43,{0,0.01,40,45,50,55,60,65,70,75,80},{"","F","D","C","C+","B-","B","B+","A-","A","A+"})))</f>
        <v>B+</v>
      </c>
      <c r="M43" s="330">
        <f>LOOKUP(K43,{0,0.01,40,45,50,55,60,65,70,75,80},{0,"0",2,2.25,2.5,2.75,3,3.25,3.5,3.75,4})</f>
        <v>3.25</v>
      </c>
      <c r="N43" s="331"/>
      <c r="O43" s="332" t="str">
        <f t="shared" si="2"/>
        <v/>
      </c>
      <c r="P43" s="27"/>
    </row>
    <row r="44" spans="1:18" s="25" customFormat="1" ht="18">
      <c r="A44" s="202">
        <f>'1st 1'!A44</f>
        <v>37</v>
      </c>
      <c r="B44" s="203" t="str">
        <f>'1st 1'!B44</f>
        <v>S</v>
      </c>
      <c r="C44" s="350">
        <v>32</v>
      </c>
      <c r="D44" s="247">
        <v>35</v>
      </c>
      <c r="E44" s="247">
        <v>46</v>
      </c>
      <c r="F44" s="247"/>
      <c r="G44" s="249">
        <f>IF(G4=3,(ABS(IF(D44&gt;60,0,D44)-IF(E44&gt;60,0,E44))),(ABS(IF(D44&gt;30,0,D44)-IF(E44&gt;30,0,E44))))</f>
        <v>11</v>
      </c>
      <c r="H44" s="200" t="str">
        <f>IF(G4=3,(IF(G44&gt;12,"Y","")),(IF(G44&gt;6,"Y","")))</f>
        <v/>
      </c>
      <c r="I44" s="42">
        <f t="shared" si="0"/>
        <v>40.5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40.5</v>
      </c>
      <c r="K44" s="252">
        <f t="shared" si="1"/>
        <v>73</v>
      </c>
      <c r="L44" s="253" t="str">
        <f>IF(D44=0,0,IF(D44&gt;K44,"F",LOOKUP(K44,{0,0.01,40,45,50,55,60,65,70,75,80},{"","F","D","C","C+","B-","B","B+","A-","A","A+"})))</f>
        <v>A-</v>
      </c>
      <c r="M44" s="330">
        <f>LOOKUP(K44,{0,0.01,40,45,50,55,60,65,70,75,80},{0,"0",2,2.25,2.5,2.75,3,3.25,3.5,3.75,4})</f>
        <v>3.5</v>
      </c>
      <c r="N44" s="331"/>
      <c r="O44" s="332" t="str">
        <f t="shared" si="2"/>
        <v/>
      </c>
      <c r="Q44"/>
      <c r="R44"/>
    </row>
    <row r="45" spans="1:18" ht="18">
      <c r="A45" s="202">
        <f>'1st 1'!A45</f>
        <v>38</v>
      </c>
      <c r="B45" s="203" t="str">
        <f>'1st 1'!B45</f>
        <v>N</v>
      </c>
      <c r="C45" s="350">
        <v>31.25</v>
      </c>
      <c r="D45" s="247">
        <v>33</v>
      </c>
      <c r="E45" s="247">
        <v>41</v>
      </c>
      <c r="F45" s="247"/>
      <c r="G45" s="249">
        <f>IF(G4=3,(ABS(IF(D45&gt;60,0,D45)-IF(E45&gt;60,0,E45))),(ABS(IF(D45&gt;30,0,D45)-IF(E45&gt;30,0,E45))))</f>
        <v>8</v>
      </c>
      <c r="H45" s="200" t="str">
        <f>IF(G4=3,(IF(G45&gt;12,"Y","")),(IF(G45&gt;6,"Y","")))</f>
        <v/>
      </c>
      <c r="I45" s="42">
        <f t="shared" si="0"/>
        <v>37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37</v>
      </c>
      <c r="K45" s="252">
        <f t="shared" si="1"/>
        <v>69</v>
      </c>
      <c r="L45" s="253" t="str">
        <f>IF(D45=0,0,IF(D45&gt;K45,"F",LOOKUP(K45,{0,0.01,40,45,50,55,60,65,70,75,80},{"","F","D","C","C+","B-","B","B+","A-","A","A+"})))</f>
        <v>B+</v>
      </c>
      <c r="M45" s="330">
        <f>LOOKUP(K45,{0,0.01,40,45,50,55,60,65,70,75,80},{0,"0",2,2.25,2.5,2.75,3,3.25,3.5,3.75,4})</f>
        <v>3.25</v>
      </c>
      <c r="N45" s="331"/>
      <c r="O45" s="332" t="str">
        <f t="shared" si="2"/>
        <v/>
      </c>
    </row>
    <row r="46" spans="1:18" ht="18">
      <c r="A46" s="202">
        <f>'1st 1'!A46</f>
        <v>39</v>
      </c>
      <c r="B46" s="203" t="str">
        <f>'1st 1'!B46</f>
        <v>R</v>
      </c>
      <c r="C46" s="350">
        <v>31.5</v>
      </c>
      <c r="D46" s="247">
        <v>21</v>
      </c>
      <c r="E46" s="247">
        <v>29</v>
      </c>
      <c r="F46" s="199"/>
      <c r="G46" s="249">
        <f>IF(G4=3,(ABS(IF(D46&gt;60,0,D46)-IF(E46&gt;60,0,E46))),(ABS(IF(D46&gt;30,0,D46)-IF(E46&gt;30,0,E46))))</f>
        <v>8</v>
      </c>
      <c r="H46" s="200" t="str">
        <f>IF(G4=3,(IF(G46&gt;12,"Y","")),(IF(G46&gt;6,"Y","")))</f>
        <v/>
      </c>
      <c r="I46" s="42">
        <f t="shared" si="0"/>
        <v>25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25</v>
      </c>
      <c r="K46" s="252">
        <f t="shared" si="1"/>
        <v>57</v>
      </c>
      <c r="L46" s="253" t="str">
        <f>IF(D46=0,0,IF(D46&gt;K46,"F",LOOKUP(K46,{0,0.01,40,45,50,55,60,65,70,75,80},{"","F","D","C","C+","B-","B","B+","A-","A","A+"})))</f>
        <v>B-</v>
      </c>
      <c r="M46" s="330">
        <f>LOOKUP(K46,{0,0.01,40,45,50,55,60,65,70,75,80},{0,"0",2,2.25,2.5,2.75,3,3.25,3.5,3.75,4})</f>
        <v>2.75</v>
      </c>
      <c r="N46" s="331"/>
      <c r="O46" s="332" t="str">
        <f t="shared" si="2"/>
        <v/>
      </c>
    </row>
    <row r="47" spans="1:18" ht="18">
      <c r="A47" s="202">
        <f>'1st 1'!A47</f>
        <v>40</v>
      </c>
      <c r="B47" s="203" t="str">
        <f>'1st 1'!B47</f>
        <v>U</v>
      </c>
      <c r="C47" s="350">
        <v>32</v>
      </c>
      <c r="D47" s="247">
        <v>39</v>
      </c>
      <c r="E47" s="247">
        <v>44</v>
      </c>
      <c r="F47" s="199"/>
      <c r="G47" s="249">
        <f>IF(G4=3,(ABS(IF(D47&gt;60,0,D47)-IF(E47&gt;60,0,E47))),(ABS(IF(D47&gt;30,0,D47)-IF(E47&gt;30,0,E47))))</f>
        <v>5</v>
      </c>
      <c r="H47" s="200" t="str">
        <f>IF(G4=3,(IF(G47&gt;12,"Y","")),(IF(G47&gt;6,"Y","")))</f>
        <v/>
      </c>
      <c r="I47" s="42">
        <f t="shared" si="0"/>
        <v>41.5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41.5</v>
      </c>
      <c r="K47" s="252">
        <f t="shared" si="1"/>
        <v>74</v>
      </c>
      <c r="L47" s="253" t="str">
        <f>IF(D47=0,0,IF(D47&gt;K47,"F",LOOKUP(K47,{0,0.01,40,45,50,55,60,65,70,75,80},{"","F","D","C","C+","B-","B","B+","A-","A","A+"})))</f>
        <v>A-</v>
      </c>
      <c r="M47" s="330">
        <f>LOOKUP(K47,{0,0.01,40,45,50,55,60,65,70,75,80},{0,"0",2,2.25,2.5,2.75,3,3.25,3.5,3.75,4})</f>
        <v>3.5</v>
      </c>
      <c r="N47" s="331"/>
      <c r="O47" s="332" t="str">
        <f t="shared" si="2"/>
        <v/>
      </c>
    </row>
    <row r="48" spans="1:18" ht="18">
      <c r="A48" s="202">
        <f>'1st 1'!A48</f>
        <v>41</v>
      </c>
      <c r="B48" s="203" t="str">
        <f>'1st 1'!B48</f>
        <v>B</v>
      </c>
      <c r="C48" s="350">
        <v>32.299999999999997</v>
      </c>
      <c r="D48" s="247">
        <v>34</v>
      </c>
      <c r="E48" s="247">
        <v>43</v>
      </c>
      <c r="F48" s="199"/>
      <c r="G48" s="249">
        <f>IF(G4=3,(ABS(IF(D48&gt;60,0,D48)-IF(E48&gt;60,0,E48))),(ABS(IF(D48&gt;30,0,D48)-IF(E48&gt;30,0,E48))))</f>
        <v>9</v>
      </c>
      <c r="H48" s="200" t="str">
        <f>IF(G4=3,(IF(G48&gt;12,"Y","")),(IF(G48&gt;6,"Y","")))</f>
        <v/>
      </c>
      <c r="I48" s="42">
        <f t="shared" si="0"/>
        <v>38.5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38.5</v>
      </c>
      <c r="K48" s="252">
        <f t="shared" si="1"/>
        <v>71</v>
      </c>
      <c r="L48" s="253" t="str">
        <f>IF(D48=0,0,IF(D48&gt;K48,"F",LOOKUP(K48,{0,0.01,40,45,50,55,60,65,70,75,80},{"","F","D","C","C+","B-","B","B+","A-","A","A+"})))</f>
        <v>A-</v>
      </c>
      <c r="M48" s="330">
        <f>LOOKUP(K48,{0,0.01,40,45,50,55,60,65,70,75,80},{0,"0",2,2.25,2.5,2.75,3,3.25,3.5,3.75,4})</f>
        <v>3.5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350">
        <v>31</v>
      </c>
      <c r="D49" s="247">
        <v>38</v>
      </c>
      <c r="E49" s="247">
        <v>45</v>
      </c>
      <c r="F49" s="199"/>
      <c r="G49" s="249">
        <f>IF(G4=3,(ABS(IF(D49&gt;60,0,D49)-IF(E49&gt;60,0,E49))),(ABS(IF(D49&gt;30,0,D49)-IF(E49&gt;30,0,E49))))</f>
        <v>7</v>
      </c>
      <c r="H49" s="200" t="str">
        <f>IF(G4=3,(IF(G49&gt;12,"Y","")),(IF(G49&gt;6,"Y","")))</f>
        <v/>
      </c>
      <c r="I49" s="42">
        <f t="shared" si="0"/>
        <v>41.5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41.5</v>
      </c>
      <c r="K49" s="252">
        <f t="shared" si="1"/>
        <v>73</v>
      </c>
      <c r="L49" s="253" t="str">
        <f>IF(D49=0,0,IF(D49&gt;K49,"F",LOOKUP(K49,{0,0.01,40,45,50,55,60,65,70,75,80},{"","F","D","C","C+","B-","B","B+","A-","A","A+"})))</f>
        <v>A-</v>
      </c>
      <c r="M49" s="330">
        <f>LOOKUP(K49,{0,0.01,40,45,50,55,60,65,70,75,80},{0,"0",2,2.25,2.5,2.75,3,3.25,3.5,3.75,4})</f>
        <v>3.5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350">
        <v>31.5</v>
      </c>
      <c r="D50" s="247">
        <v>36</v>
      </c>
      <c r="E50" s="247">
        <v>43</v>
      </c>
      <c r="F50" s="199"/>
      <c r="G50" s="249">
        <f>IF(G4=3,(ABS(IF(D50&gt;60,0,D50)-IF(E50&gt;60,0,E50))),(ABS(IF(D50&gt;30,0,D50)-IF(E50&gt;30,0,E50))))</f>
        <v>7</v>
      </c>
      <c r="H50" s="200" t="str">
        <f>IF(G4=3,(IF(G50&gt;12,"Y","")),(IF(G50&gt;6,"Y","")))</f>
        <v/>
      </c>
      <c r="I50" s="42">
        <f t="shared" si="0"/>
        <v>39.5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39.5</v>
      </c>
      <c r="K50" s="252">
        <f t="shared" si="1"/>
        <v>71</v>
      </c>
      <c r="L50" s="253" t="str">
        <f>IF(D50=0,0,IF(D50&gt;K50,"F",LOOKUP(K50,{0,0.01,40,45,50,55,60,65,70,75,80},{"","F","D","C","C+","B-","B","B+","A-","A","A+"})))</f>
        <v>A-</v>
      </c>
      <c r="M50" s="330">
        <f>LOOKUP(K50,{0,0.01,40,45,50,55,60,65,70,75,80},{0,"0",2,2.25,2.5,2.75,3,3.25,3.5,3.75,4})</f>
        <v>3.5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350">
        <v>29.5</v>
      </c>
      <c r="D51" s="247">
        <v>27</v>
      </c>
      <c r="E51" s="247">
        <v>30</v>
      </c>
      <c r="F51" s="199"/>
      <c r="G51" s="249">
        <f>IF(G4=3,(ABS(IF(D51&gt;60,0,D51)-IF(E51&gt;60,0,E51))),(ABS(IF(D51&gt;30,0,D51)-IF(E51&gt;30,0,E51))))</f>
        <v>3</v>
      </c>
      <c r="H51" s="200" t="str">
        <f>IF(G4=3,(IF(G51&gt;12,"Y","")),(IF(G51&gt;6,"Y","")))</f>
        <v/>
      </c>
      <c r="I51" s="42">
        <f t="shared" si="0"/>
        <v>28.5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28.5</v>
      </c>
      <c r="K51" s="252">
        <f t="shared" si="1"/>
        <v>58</v>
      </c>
      <c r="L51" s="253" t="str">
        <f>IF(D51=0,0,IF(D51&gt;K51,"F",LOOKUP(K51,{0,0.01,40,45,50,55,60,65,70,75,80},{"","F","D","C","C+","B-","B","B+","A-","A","A+"})))</f>
        <v>B-</v>
      </c>
      <c r="M51" s="330">
        <f>LOOKUP(K51,{0,0.01,40,45,50,55,60,65,70,75,80},{0,"0",2,2.25,2.5,2.75,3,3.25,3.5,3.75,4})</f>
        <v>2.75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350">
        <v>29.5</v>
      </c>
      <c r="D52" s="247">
        <v>21</v>
      </c>
      <c r="E52" s="247">
        <v>33</v>
      </c>
      <c r="F52" s="199"/>
      <c r="G52" s="249">
        <f>IF(G4=3,(ABS(IF(D52&gt;60,0,D52)-IF(E52&gt;60,0,E52))),(ABS(IF(D52&gt;30,0,D52)-IF(E52&gt;30,0,E52))))</f>
        <v>12</v>
      </c>
      <c r="H52" s="200" t="str">
        <f>IF(G4=3,(IF(G52&gt;12,"Y","")),(IF(G52&gt;6,"Y","")))</f>
        <v/>
      </c>
      <c r="I52" s="42">
        <f t="shared" si="0"/>
        <v>27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27</v>
      </c>
      <c r="K52" s="252">
        <f t="shared" si="1"/>
        <v>57</v>
      </c>
      <c r="L52" s="253" t="str">
        <f>IF(D52=0,0,IF(D52&gt;K52,"F",LOOKUP(K52,{0,0.01,40,45,50,55,60,65,70,75,80},{"","F","D","C","C+","B-","B","B+","A-","A","A+"})))</f>
        <v>B-</v>
      </c>
      <c r="M52" s="330">
        <f>LOOKUP(K52,{0,0.01,40,45,50,55,60,65,70,75,80},{0,"0",2,2.25,2.5,2.75,3,3.25,3.5,3.75,4})</f>
        <v>2.75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350">
        <v>33.5</v>
      </c>
      <c r="D53" s="247">
        <v>40</v>
      </c>
      <c r="E53" s="247">
        <v>48</v>
      </c>
      <c r="F53" s="199"/>
      <c r="G53" s="249">
        <f>IF(G4=3,(ABS(IF(D53&gt;60,0,D53)-IF(E53&gt;60,0,E53))),(ABS(IF(D53&gt;30,0,D53)-IF(E53&gt;30,0,E53))))</f>
        <v>8</v>
      </c>
      <c r="H53" s="200" t="str">
        <f>IF(G4=3,(IF(G53&gt;12,"Y","")),(IF(G53&gt;6,"Y","")))</f>
        <v/>
      </c>
      <c r="I53" s="42">
        <f t="shared" si="0"/>
        <v>44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44</v>
      </c>
      <c r="K53" s="252">
        <f t="shared" si="1"/>
        <v>78</v>
      </c>
      <c r="L53" s="253" t="str">
        <f>IF(D53=0,0,IF(D53&gt;K53,"F",LOOKUP(K53,{0,0.01,40,45,50,55,60,65,70,75,80},{"","F","D","C","C+","B-","B","B+","A-","A","A+"})))</f>
        <v>A</v>
      </c>
      <c r="M53" s="330">
        <f>LOOKUP(K53,{0,0.01,40,45,50,55,60,65,70,75,80},{0,"0",2,2.25,2.5,2.75,3,3.25,3.5,3.75,4})</f>
        <v>3.75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350">
        <v>31</v>
      </c>
      <c r="D54" s="247">
        <v>30</v>
      </c>
      <c r="E54" s="247">
        <v>41</v>
      </c>
      <c r="F54" s="199"/>
      <c r="G54" s="249">
        <f>IF(G4=3,(ABS(IF(D54&gt;60,0,D54)-IF(E54&gt;60,0,E54))),(ABS(IF(D54&gt;30,0,D54)-IF(E54&gt;30,0,E54))))</f>
        <v>11</v>
      </c>
      <c r="H54" s="200" t="str">
        <f>IF(G4=3,(IF(G54&gt;12,"Y","")),(IF(G54&gt;6,"Y","")))</f>
        <v/>
      </c>
      <c r="I54" s="42">
        <f t="shared" si="0"/>
        <v>35.5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35.5</v>
      </c>
      <c r="K54" s="252">
        <f t="shared" si="1"/>
        <v>67</v>
      </c>
      <c r="L54" s="253" t="str">
        <f>IF(D54=0,0,IF(D54&gt;K54,"F",LOOKUP(K54,{0,0.01,40,45,50,55,60,65,70,75,80},{"","F","D","C","C+","B-","B","B+","A-","A","A+"})))</f>
        <v>B+</v>
      </c>
      <c r="M54" s="330">
        <f>LOOKUP(K54,{0,0.01,40,45,50,55,60,65,70,75,80},{0,"0",2,2.25,2.5,2.75,3,3.25,3.5,3.75,4})</f>
        <v>3.25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350">
        <v>31</v>
      </c>
      <c r="D55" s="247">
        <v>35</v>
      </c>
      <c r="E55" s="247">
        <v>42</v>
      </c>
      <c r="F55" s="199"/>
      <c r="G55" s="249">
        <f>IF(G4=3,(ABS(IF(D55&gt;60,0,D55)-IF(E55&gt;60,0,E55))),(ABS(IF(D55&gt;30,0,D55)-IF(E55&gt;30,0,E55))))</f>
        <v>7</v>
      </c>
      <c r="H55" s="200" t="str">
        <f>IF(G4=3,(IF(G55&gt;12,"Y","")),(IF(G55&gt;6,"Y","")))</f>
        <v/>
      </c>
      <c r="I55" s="42">
        <f t="shared" si="0"/>
        <v>38.5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38.5</v>
      </c>
      <c r="K55" s="252">
        <f t="shared" si="1"/>
        <v>70</v>
      </c>
      <c r="L55" s="253" t="str">
        <f>IF(D55=0,0,IF(D55&gt;K55,"F",LOOKUP(K55,{0,0.01,40,45,50,55,60,65,70,75,80},{"","F","D","C","C+","B-","B","B+","A-","A","A+"})))</f>
        <v>A-</v>
      </c>
      <c r="M55" s="330">
        <f>LOOKUP(K55,{0,0.01,40,45,50,55,60,65,70,75,80},{0,"0",2,2.25,2.5,2.75,3,3.25,3.5,3.75,4})</f>
        <v>3.5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350">
        <v>29.5</v>
      </c>
      <c r="D56" s="247">
        <v>18</v>
      </c>
      <c r="E56" s="247">
        <v>29</v>
      </c>
      <c r="F56" s="199"/>
      <c r="G56" s="249">
        <f>IF(G4=3,(ABS(IF(D56&gt;60,0,D56)-IF(E56&gt;60,0,E56))),(ABS(IF(D56&gt;30,0,D56)-IF(E56&gt;30,0,E56))))</f>
        <v>11</v>
      </c>
      <c r="H56" s="200" t="str">
        <f>IF(G4=3,(IF(G56&gt;12,"Y","")),(IF(G56&gt;6,"Y","")))</f>
        <v/>
      </c>
      <c r="I56" s="42">
        <f t="shared" si="0"/>
        <v>23.5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23.5</v>
      </c>
      <c r="K56" s="252">
        <f t="shared" si="1"/>
        <v>53</v>
      </c>
      <c r="L56" s="253" t="str">
        <f>IF(D56=0,0,IF(D56&gt;K56,"F",LOOKUP(K56,{0,0.01,40,45,50,55,60,65,70,75,80},{"","F","D","C","C+","B-","B","B+","A-","A","A+"})))</f>
        <v>C+</v>
      </c>
      <c r="M56" s="330">
        <f>LOOKUP(K56,{0,0.01,40,45,50,55,60,65,70,75,80},{0,"0",2,2.25,2.5,2.75,3,3.25,3.5,3.75,4})</f>
        <v>2.5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350">
        <v>30</v>
      </c>
      <c r="D57" s="247">
        <v>15</v>
      </c>
      <c r="E57" s="247">
        <v>29</v>
      </c>
      <c r="F57" s="199">
        <v>33</v>
      </c>
      <c r="G57" s="249">
        <f>IF(G4=3,(ABS(IF(D57&gt;60,0,D57)-IF(E57&gt;60,0,E57))),(ABS(IF(D57&gt;30,0,D57)-IF(E57&gt;30,0,E57))))</f>
        <v>14</v>
      </c>
      <c r="H57" s="200" t="str">
        <f>IF(G4=3,(IF(G57&gt;12,"Y","")),(IF(G57&gt;6,"Y","")))</f>
        <v>Y</v>
      </c>
      <c r="I57" s="42">
        <f t="shared" si="0"/>
        <v>31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31</v>
      </c>
      <c r="K57" s="252">
        <f t="shared" si="1"/>
        <v>61</v>
      </c>
      <c r="L57" s="253" t="str">
        <f>IF(D57=0,0,IF(D57&gt;K57,"F",LOOKUP(K57,{0,0.01,40,45,50,55,60,65,70,75,80},{"","F","D","C","C+","B-","B","B+","A-","A","A+"})))</f>
        <v>B</v>
      </c>
      <c r="M57" s="330">
        <f>LOOKUP(K57,{0,0.01,40,45,50,55,60,65,70,75,80},{0,"0",2,2.25,2.5,2.75,3,3.25,3.5,3.75,4})</f>
        <v>3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29.55</v>
      </c>
      <c r="D58" s="199">
        <v>19</v>
      </c>
      <c r="E58" s="199">
        <v>33</v>
      </c>
      <c r="F58" s="199">
        <v>32</v>
      </c>
      <c r="G58" s="249">
        <f>IF(G4=3,(ABS(IF(D58&gt;60,0,D58)-IF(E58&gt;60,0,E58))),(ABS(IF(D58&gt;30,0,D58)-IF(E58&gt;30,0,E58))))</f>
        <v>14</v>
      </c>
      <c r="H58" s="200" t="str">
        <f>IF(G4=3,(IF(G58&gt;12,"Y","")),(IF(G58&gt;6,"Y","")))</f>
        <v>Y</v>
      </c>
      <c r="I58" s="42">
        <f t="shared" si="0"/>
        <v>32.5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32.5</v>
      </c>
      <c r="K58" s="252">
        <f t="shared" si="1"/>
        <v>63</v>
      </c>
      <c r="L58" s="253" t="str">
        <f>IF(D58=0,0,IF(D58&gt;K58,"F",LOOKUP(K58,{0,0.01,40,45,50,55,60,65,70,75,80},{"","F","D","C","C+","B-","B","B+","A-","A","A+"})))</f>
        <v>B</v>
      </c>
      <c r="M58" s="330">
        <f>LOOKUP(K58,{0,0.01,40,45,50,55,60,65,70,75,80},{0,"0",2,2.25,2.5,2.75,3,3.25,3.5,3.75,4})</f>
        <v>3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31.45</v>
      </c>
      <c r="D59" s="199">
        <v>24</v>
      </c>
      <c r="E59" s="199">
        <v>28</v>
      </c>
      <c r="F59" s="199"/>
      <c r="G59" s="249">
        <f>IF(G4=3,(ABS(IF(D59&gt;60,0,D59)-IF(E59&gt;60,0,E59))),(ABS(IF(D59&gt;30,0,D59)-IF(E59&gt;30,0,E59))))</f>
        <v>4</v>
      </c>
      <c r="H59" s="200" t="str">
        <f>IF(G4=3,(IF(G59&gt;12,"Y","")),(IF(G59&gt;6,"Y","")))</f>
        <v/>
      </c>
      <c r="I59" s="42">
        <f t="shared" si="0"/>
        <v>26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26</v>
      </c>
      <c r="K59" s="252">
        <f t="shared" si="1"/>
        <v>58</v>
      </c>
      <c r="L59" s="253" t="str">
        <f>IF(D59=0,0,IF(D59&gt;K59,"F",LOOKUP(K59,{0,0.01,40,45,50,55,60,65,70,75,80},{"","F","D","C","C+","B-","B","B+","A-","A","A+"})))</f>
        <v>B-</v>
      </c>
      <c r="M59" s="330">
        <f>LOOKUP(K59,{0,0.01,40,45,50,55,60,65,70,75,80},{0,"0",2,2.25,2.5,2.75,3,3.25,3.5,3.75,4})</f>
        <v>2.75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70" priority="1">
      <formula>$H$7="Y"</formula>
    </cfRule>
    <cfRule type="expression" dxfId="469" priority="2">
      <formula>$H$7="Y"</formula>
    </cfRule>
    <cfRule type="expression" dxfId="468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Q58"/>
  <sheetViews>
    <sheetView showZeros="0" view="pageLayout" workbookViewId="0">
      <selection activeCell="K16" sqref="K16"/>
    </sheetView>
  </sheetViews>
  <sheetFormatPr defaultRowHeight="15"/>
  <cols>
    <col min="1" max="1" width="10.5703125" style="325" customWidth="1"/>
    <col min="2" max="2" width="12" style="325" customWidth="1"/>
    <col min="3" max="3" width="24.28515625" style="326" customWidth="1"/>
    <col min="4" max="4" width="6.42578125" style="327" customWidth="1"/>
    <col min="5" max="5" width="7.140625" style="327" customWidth="1"/>
    <col min="6" max="6" width="7.42578125" style="327" customWidth="1"/>
    <col min="7" max="7" width="7.28515625" style="327" customWidth="1"/>
    <col min="8" max="8" width="5" style="327" customWidth="1"/>
    <col min="9" max="9" width="4.5703125" style="327" customWidth="1"/>
    <col min="10" max="10" width="6.85546875" style="327" customWidth="1"/>
    <col min="11" max="11" width="6" style="327" customWidth="1"/>
    <col min="12" max="12" width="6.5703125" customWidth="1"/>
    <col min="13" max="13" width="4.28515625" style="327" customWidth="1"/>
    <col min="14" max="15" width="7.140625" style="325" customWidth="1"/>
    <col min="16" max="16" width="3.5703125" style="325" customWidth="1"/>
    <col min="17" max="17" width="10" style="327" customWidth="1"/>
    <col min="18" max="18" width="0.140625" customWidth="1"/>
    <col min="19" max="19" width="1.28515625" customWidth="1"/>
  </cols>
  <sheetData>
    <row r="1" spans="1:17" ht="26.25">
      <c r="A1" s="567" t="s">
        <v>24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568" t="s">
        <v>130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</row>
    <row r="3" spans="1:17">
      <c r="A3" s="296"/>
      <c r="B3" s="297"/>
      <c r="C3" s="568" t="s">
        <v>131</v>
      </c>
      <c r="D3" s="569"/>
      <c r="E3" s="569"/>
      <c r="F3" s="569"/>
      <c r="G3" s="569"/>
      <c r="H3" s="569"/>
      <c r="I3" s="569"/>
      <c r="J3" s="569"/>
      <c r="K3" s="569"/>
      <c r="L3" s="570"/>
      <c r="M3" s="570"/>
      <c r="N3" s="571"/>
      <c r="O3" s="571"/>
      <c r="P3" s="571"/>
      <c r="Q3" s="572"/>
    </row>
    <row r="4" spans="1:17">
      <c r="A4" s="561" t="s">
        <v>66</v>
      </c>
      <c r="B4" s="561"/>
      <c r="C4" s="561"/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</row>
    <row r="5" spans="1:17" ht="15.75" thickBot="1">
      <c r="A5" s="561" t="s">
        <v>132</v>
      </c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</row>
    <row r="6" spans="1:17" ht="16.5" thickTop="1">
      <c r="A6" s="581" t="s">
        <v>89</v>
      </c>
      <c r="B6" s="581" t="s">
        <v>91</v>
      </c>
      <c r="C6" s="582" t="s">
        <v>16</v>
      </c>
      <c r="D6" s="580" t="s">
        <v>133</v>
      </c>
      <c r="E6" s="580" t="s">
        <v>134</v>
      </c>
      <c r="F6" s="580" t="s">
        <v>135</v>
      </c>
      <c r="G6" s="580" t="s">
        <v>136</v>
      </c>
      <c r="H6" s="562" t="s">
        <v>137</v>
      </c>
      <c r="I6" s="580" t="s">
        <v>138</v>
      </c>
      <c r="J6" s="580" t="s">
        <v>139</v>
      </c>
      <c r="K6" s="562" t="s">
        <v>53</v>
      </c>
      <c r="L6" s="562" t="s">
        <v>140</v>
      </c>
      <c r="M6" s="562" t="s">
        <v>141</v>
      </c>
      <c r="N6" s="562" t="s">
        <v>142</v>
      </c>
      <c r="O6" s="563" t="s">
        <v>143</v>
      </c>
      <c r="P6" s="564"/>
      <c r="Q6" s="565" t="s">
        <v>23</v>
      </c>
    </row>
    <row r="7" spans="1:17" ht="52.5" customHeight="1" thickBot="1">
      <c r="A7" s="581"/>
      <c r="B7" s="581"/>
      <c r="C7" s="582"/>
      <c r="D7" s="580"/>
      <c r="E7" s="580"/>
      <c r="F7" s="580"/>
      <c r="G7" s="580"/>
      <c r="H7" s="562"/>
      <c r="I7" s="580"/>
      <c r="J7" s="580"/>
      <c r="K7" s="562"/>
      <c r="L7" s="562"/>
      <c r="M7" s="562"/>
      <c r="N7" s="562"/>
      <c r="O7" s="298" t="s">
        <v>1</v>
      </c>
      <c r="P7" s="298" t="s">
        <v>2</v>
      </c>
      <c r="Q7" s="566"/>
    </row>
    <row r="8" spans="1:17" ht="19.5" thickTop="1" thickBot="1">
      <c r="A8" s="573" t="s">
        <v>144</v>
      </c>
      <c r="B8" s="574"/>
      <c r="C8" s="575"/>
      <c r="D8" s="575"/>
      <c r="E8" s="575"/>
      <c r="F8" s="575"/>
      <c r="G8" s="575"/>
      <c r="H8" s="575"/>
      <c r="I8" s="575"/>
      <c r="J8" s="575"/>
      <c r="K8" s="576" t="s">
        <v>21</v>
      </c>
      <c r="L8" s="576"/>
      <c r="M8" s="576"/>
      <c r="N8" s="577"/>
      <c r="O8" s="578"/>
      <c r="P8" s="578"/>
      <c r="Q8" s="579"/>
    </row>
    <row r="9" spans="1:17" ht="17.25" thickTop="1">
      <c r="A9" s="299"/>
      <c r="B9" s="300"/>
      <c r="C9" s="301"/>
      <c r="D9" s="302"/>
      <c r="E9" s="302"/>
      <c r="F9" s="302"/>
      <c r="G9" s="183"/>
      <c r="H9" s="249">
        <f>ABS(IF(E9&gt;60,0,E9)-IF(F9&gt;60,0,F9))</f>
        <v>0</v>
      </c>
      <c r="I9" s="43" t="str">
        <f>IF(H9&gt;12,"Y","")</f>
        <v/>
      </c>
      <c r="J9" s="42">
        <f>IF(H9&lt;=12,(IF(E9&gt;60,0,E9)+IF(F9&gt;60,0,F9))/2,IF(MEDIAN(E9:G9)-MIN(E9:G9)&gt;=MAX(E9:G9)-MEDIAN(E9:G9),(MAX(E9:G9)+MEDIAN(E9:G9))/2,IF(MEDIAN(E9:G9)-MIN(E9:G9)&lt;MAX(E9:G9)-MEDIAN(E9:G9),(MIN(E9:G9)+MEDIAN(E9:G9))/2)))</f>
        <v>0</v>
      </c>
      <c r="K9" s="43">
        <f>ROUNDUP(IF(D9&gt;40,0,IF(E9&gt;60,0,IF(F9&gt;60,0,(D9+J9)))),0)</f>
        <v>0</v>
      </c>
      <c r="L9" s="253">
        <f>IF(D9=0,0,IF(D9&gt;K9,"F",LOOKUP(K9,{0,0.01,40,45,50,55,60,65,70,75,80},{"","F","D","C","C+","B-","B","B+","A-","A","A+"})))</f>
        <v>0</v>
      </c>
      <c r="M9" s="253">
        <f>IF(D9=0,0,IF(D9&gt;K9,"00",LOOKUP(K9,{0,40,45,50,55,60,65,70,75,80},{"00","2.00","2.25","2.50","2.75","3.00","3.25","3.50","3.75","4.00"})))</f>
        <v>0</v>
      </c>
      <c r="N9" s="303"/>
      <c r="O9" s="304">
        <f>IF(M9&gt;"3.00","3.00",IF(M9&gt;N9,M9,N9))</f>
        <v>0</v>
      </c>
      <c r="P9" s="305">
        <f>LOOKUP(O9,{0,"00","2.00","2.25","2.50","2.75","3.00","3.25","3.50","3.75","4.00"},{0,"F","D","C","C+","B-","B","B+","A-","A","A+"})</f>
        <v>0</v>
      </c>
      <c r="Q9" s="306" t="str">
        <f>IF(M9=0,"",IF(N9="0","Passed",IF(M9&gt;N9,"Improved",IF(M9=N9,"Same","Not Imp:"))))</f>
        <v/>
      </c>
    </row>
    <row r="10" spans="1:17" ht="16.5">
      <c r="A10" s="307"/>
      <c r="B10" s="308"/>
      <c r="C10" s="309"/>
      <c r="D10" s="310"/>
      <c r="E10" s="310"/>
      <c r="F10" s="310"/>
      <c r="G10" s="310"/>
      <c r="H10" s="249">
        <f t="shared" ref="H10:H23" si="0">ABS(IF(E10&gt;60,0,E10)-IF(F10&gt;60,0,F10))</f>
        <v>0</v>
      </c>
      <c r="I10" s="43" t="str">
        <f t="shared" ref="I10:I23" si="1">IF(H10&gt;12,"Y","")</f>
        <v/>
      </c>
      <c r="J10" s="42">
        <f t="shared" ref="J10:J23" si="2">IF(H10&lt;=12,(IF(E10&gt;60,0,E10)+IF(F10&gt;60,0,F10))/2,IF(MEDIAN(E10:G10)-MIN(E10:G10)&gt;=MAX(E10:G10)-MEDIAN(E10:G10),(MAX(E10:G10)+MEDIAN(E10:G10))/2,IF(MEDIAN(E10:G10)-MIN(E10:G10)&lt;MAX(E10:G10)-MEDIAN(E10:G10),(MIN(E10:G10)+MEDIAN(E10:G10))/2)))</f>
        <v>0</v>
      </c>
      <c r="K10" s="43">
        <f t="shared" ref="K10:K23" si="3">ROUNDUP(IF(D10&gt;40,0,IF(E10&gt;60,0,IF(F10&gt;60,0,(D10+J10)))),0)</f>
        <v>0</v>
      </c>
      <c r="L10" s="253">
        <f>IF(D10=0,0,IF(D10&gt;K10,"F",LOOKUP(K10,{0,0.01,40,45,50,55,60,65,70,75,80},{"","F","D","C","C+","B-","B","B+","A-","A","A+"})))</f>
        <v>0</v>
      </c>
      <c r="M10" s="253">
        <f>IF(D10=0,0,IF(D10&gt;K10,"00",LOOKUP(K10,{0,40,45,50,55,60,65,70,75,80},{"00","2.00","2.25","2.50","2.75","3.00","3.25","3.50","3.75","4.00"})))</f>
        <v>0</v>
      </c>
      <c r="N10" s="303"/>
      <c r="O10" s="304">
        <f t="shared" ref="O10:O23" si="4">IF(M10&gt;"3.00","3.00",IF(M10&gt;N10,M10,N10))</f>
        <v>0</v>
      </c>
      <c r="P10" s="305">
        <f>LOOKUP(O10,{0,"00","2.00","2.25","2.50","2.75","3.00","3.25","3.50","3.75","4.00"},{0,"F","D","C","C+","B-","B","B+","A-","A","A+"})</f>
        <v>0</v>
      </c>
      <c r="Q10" s="306" t="str">
        <f t="shared" ref="Q10:Q23" si="5">IF(M10=0,"",IF(N10="0","Passed",IF(M10&gt;N10,"Improved",IF(M10=N10,"Same","Not Imp:"))))</f>
        <v/>
      </c>
    </row>
    <row r="11" spans="1:17" ht="16.5">
      <c r="A11" s="307"/>
      <c r="B11" s="308"/>
      <c r="C11" s="309"/>
      <c r="D11" s="310"/>
      <c r="E11" s="310"/>
      <c r="F11" s="310"/>
      <c r="G11" s="310"/>
      <c r="H11" s="249">
        <f t="shared" si="0"/>
        <v>0</v>
      </c>
      <c r="I11" s="43" t="str">
        <f t="shared" si="1"/>
        <v/>
      </c>
      <c r="J11" s="42">
        <f t="shared" si="2"/>
        <v>0</v>
      </c>
      <c r="K11" s="43">
        <f t="shared" si="3"/>
        <v>0</v>
      </c>
      <c r="L11" s="253">
        <f>IF(D11=0,0,IF(D11&gt;K11,"F",LOOKUP(K11,{0,0.01,40,45,50,55,60,65,70,75,80},{"","F","D","C","C+","B-","B","B+","A-","A","A+"})))</f>
        <v>0</v>
      </c>
      <c r="M11" s="253">
        <f>IF(D11=0,0,IF(D11&gt;K11,"00",LOOKUP(K11,{0,40,45,50,55,60,65,70,75,80},{"00","2.00","2.25","2.50","2.75","3.00","3.25","3.50","3.75","4.00"})))</f>
        <v>0</v>
      </c>
      <c r="N11" s="303"/>
      <c r="O11" s="304">
        <f t="shared" si="4"/>
        <v>0</v>
      </c>
      <c r="P11" s="305">
        <f>LOOKUP(O11,{0,"00","2.00","2.25","2.50","2.75","3.00","3.25","3.50","3.75","4.00"},{0,"F","D","C","C+","B-","B","B+","A-","A","A+"})</f>
        <v>0</v>
      </c>
      <c r="Q11" s="306" t="str">
        <f t="shared" si="5"/>
        <v/>
      </c>
    </row>
    <row r="12" spans="1:17" ht="16.5">
      <c r="A12" s="307"/>
      <c r="B12" s="308"/>
      <c r="C12" s="309"/>
      <c r="D12" s="310"/>
      <c r="E12" s="310"/>
      <c r="F12" s="310"/>
      <c r="G12" s="310"/>
      <c r="H12" s="249">
        <f t="shared" si="0"/>
        <v>0</v>
      </c>
      <c r="I12" s="43" t="str">
        <f t="shared" si="1"/>
        <v/>
      </c>
      <c r="J12" s="42">
        <f t="shared" si="2"/>
        <v>0</v>
      </c>
      <c r="K12" s="43">
        <f t="shared" si="3"/>
        <v>0</v>
      </c>
      <c r="L12" s="253">
        <f>IF(D12=0,0,IF(D12&gt;K12,"F",LOOKUP(K12,{0,0.01,40,45,50,55,60,65,70,75,80},{"","F","D","C","C+","B-","B","B+","A-","A","A+"})))</f>
        <v>0</v>
      </c>
      <c r="M12" s="253">
        <f>IF(D12=0,0,IF(D12&gt;K12,"00",LOOKUP(K12,{0,40,45,50,55,60,65,70,75,80},{"00","2.00","2.25","2.50","2.75","3.00","3.25","3.50","3.75","4.00"})))</f>
        <v>0</v>
      </c>
      <c r="N12" s="303"/>
      <c r="O12" s="304">
        <f t="shared" si="4"/>
        <v>0</v>
      </c>
      <c r="P12" s="305">
        <f>LOOKUP(O12,{0,"00","2.00","2.25","2.50","2.75","3.00","3.25","3.50","3.75","4.00"},{0,"F","D","C","C+","B-","B","B+","A-","A","A+"})</f>
        <v>0</v>
      </c>
      <c r="Q12" s="306" t="str">
        <f t="shared" si="5"/>
        <v/>
      </c>
    </row>
    <row r="13" spans="1:17" ht="16.5">
      <c r="A13" s="307"/>
      <c r="B13" s="308"/>
      <c r="C13" s="309"/>
      <c r="D13" s="310"/>
      <c r="E13" s="310"/>
      <c r="F13" s="310"/>
      <c r="G13" s="310"/>
      <c r="H13" s="249">
        <f t="shared" si="0"/>
        <v>0</v>
      </c>
      <c r="I13" s="43" t="str">
        <f t="shared" si="1"/>
        <v/>
      </c>
      <c r="J13" s="42">
        <f t="shared" si="2"/>
        <v>0</v>
      </c>
      <c r="K13" s="43">
        <f t="shared" si="3"/>
        <v>0</v>
      </c>
      <c r="L13" s="253">
        <f>IF(D13=0,0,IF(D13&gt;K13,"F",LOOKUP(K13,{0,0.01,40,45,50,55,60,65,70,75,80},{"","F","D","C","C+","B-","B","B+","A-","A","A+"})))</f>
        <v>0</v>
      </c>
      <c r="M13" s="253">
        <f>IF(D13=0,0,IF(D13&gt;K13,"00",LOOKUP(K13,{0,40,45,50,55,60,65,70,75,80},{"00","2.00","2.25","2.50","2.75","3.00","3.25","3.50","3.75","4.00"})))</f>
        <v>0</v>
      </c>
      <c r="N13" s="303"/>
      <c r="O13" s="304">
        <f t="shared" si="4"/>
        <v>0</v>
      </c>
      <c r="P13" s="305">
        <f>LOOKUP(O13,{0,"00","2.00","2.25","2.50","2.75","3.00","3.25","3.50","3.75","4.00"},{0,"F","D","C","C+","B-","B","B+","A-","A","A+"})</f>
        <v>0</v>
      </c>
      <c r="Q13" s="306" t="str">
        <f t="shared" si="5"/>
        <v/>
      </c>
    </row>
    <row r="14" spans="1:17" ht="16.5">
      <c r="A14" s="307"/>
      <c r="B14" s="308"/>
      <c r="C14" s="309"/>
      <c r="D14" s="310"/>
      <c r="E14" s="310"/>
      <c r="F14" s="310"/>
      <c r="G14" s="310"/>
      <c r="H14" s="249">
        <f t="shared" si="0"/>
        <v>0</v>
      </c>
      <c r="I14" s="43" t="str">
        <f t="shared" si="1"/>
        <v/>
      </c>
      <c r="J14" s="42">
        <f t="shared" si="2"/>
        <v>0</v>
      </c>
      <c r="K14" s="43">
        <f t="shared" si="3"/>
        <v>0</v>
      </c>
      <c r="L14" s="253">
        <f>IF(D14=0,0,IF(D14&gt;K14,"F",LOOKUP(K14,{0,0.01,40,45,50,55,60,65,70,75,80},{"","F","D","C","C+","B-","B","B+","A-","A","A+"})))</f>
        <v>0</v>
      </c>
      <c r="M14" s="253">
        <f>IF(D14=0,0,IF(D14&gt;K14,"00",LOOKUP(K14,{0,40,45,50,55,60,65,70,75,80},{"00","2.00","2.25","2.50","2.75","3.00","3.25","3.50","3.75","4.00"})))</f>
        <v>0</v>
      </c>
      <c r="N14" s="303"/>
      <c r="O14" s="304">
        <f t="shared" si="4"/>
        <v>0</v>
      </c>
      <c r="P14" s="305">
        <f>LOOKUP(O14,{0,"00","2.00","2.25","2.50","2.75","3.00","3.25","3.50","3.75","4.00"},{0,"F","D","C","C+","B-","B","B+","A-","A","A+"})</f>
        <v>0</v>
      </c>
      <c r="Q14" s="306" t="str">
        <f t="shared" si="5"/>
        <v/>
      </c>
    </row>
    <row r="15" spans="1:17" ht="16.5">
      <c r="A15" s="307"/>
      <c r="B15" s="308"/>
      <c r="C15" s="309"/>
      <c r="D15" s="310"/>
      <c r="E15" s="310"/>
      <c r="F15" s="310"/>
      <c r="G15" s="310"/>
      <c r="H15" s="249">
        <f t="shared" si="0"/>
        <v>0</v>
      </c>
      <c r="I15" s="43" t="str">
        <f t="shared" si="1"/>
        <v/>
      </c>
      <c r="J15" s="42">
        <f t="shared" si="2"/>
        <v>0</v>
      </c>
      <c r="K15" s="43">
        <f t="shared" si="3"/>
        <v>0</v>
      </c>
      <c r="L15" s="253">
        <f>IF(D15=0,0,IF(D15&gt;K15,"F",LOOKUP(K15,{0,0.01,40,45,50,55,60,65,70,75,80},{"","F","D","C","C+","B-","B","B+","A-","A","A+"})))</f>
        <v>0</v>
      </c>
      <c r="M15" s="253">
        <f>IF(D15=0,0,IF(D15&gt;K15,"00",LOOKUP(K15,{0,40,45,50,55,60,65,70,75,80},{"00","2.00","2.25","2.50","2.75","3.00","3.25","3.50","3.75","4.00"})))</f>
        <v>0</v>
      </c>
      <c r="N15" s="303"/>
      <c r="O15" s="304">
        <f t="shared" si="4"/>
        <v>0</v>
      </c>
      <c r="P15" s="305">
        <f>LOOKUP(O15,{0,"00","2.00","2.25","2.50","2.75","3.00","3.25","3.50","3.75","4.00"},{0,"F","D","C","C+","B-","B","B+","A-","A","A+"})</f>
        <v>0</v>
      </c>
      <c r="Q15" s="306" t="str">
        <f t="shared" si="5"/>
        <v/>
      </c>
    </row>
    <row r="16" spans="1:17" ht="16.5">
      <c r="A16" s="307"/>
      <c r="B16" s="308"/>
      <c r="C16" s="309"/>
      <c r="D16" s="310"/>
      <c r="E16" s="310"/>
      <c r="F16" s="310"/>
      <c r="G16" s="310"/>
      <c r="H16" s="249">
        <f t="shared" si="0"/>
        <v>0</v>
      </c>
      <c r="I16" s="43" t="str">
        <f t="shared" si="1"/>
        <v/>
      </c>
      <c r="J16" s="42">
        <f t="shared" si="2"/>
        <v>0</v>
      </c>
      <c r="K16" s="43">
        <f t="shared" si="3"/>
        <v>0</v>
      </c>
      <c r="L16" s="253">
        <f>IF(D16=0,0,IF(D16&gt;K16,"F",LOOKUP(K16,{0,0.01,40,45,50,55,60,65,70,75,80},{"","F","D","C","C+","B-","B","B+","A-","A","A+"})))</f>
        <v>0</v>
      </c>
      <c r="M16" s="253">
        <f>IF(D16=0,0,IF(D16&gt;K16,"00",LOOKUP(K16,{0,40,45,50,55,60,65,70,75,80},{"00","2.00","2.25","2.50","2.75","3.00","3.25","3.50","3.75","4.00"})))</f>
        <v>0</v>
      </c>
      <c r="N16" s="303"/>
      <c r="O16" s="304">
        <f t="shared" si="4"/>
        <v>0</v>
      </c>
      <c r="P16" s="305">
        <f>LOOKUP(O16,{0,"00","2.00","2.25","2.50","2.75","3.00","3.25","3.50","3.75","4.00"},{0,"F","D","C","C+","B-","B","B+","A-","A","A+"})</f>
        <v>0</v>
      </c>
      <c r="Q16" s="306" t="str">
        <f t="shared" si="5"/>
        <v/>
      </c>
    </row>
    <row r="17" spans="1:17" ht="16.5">
      <c r="A17" s="307"/>
      <c r="B17" s="308"/>
      <c r="C17" s="309"/>
      <c r="D17" s="310"/>
      <c r="E17" s="310"/>
      <c r="F17" s="310"/>
      <c r="G17" s="310"/>
      <c r="H17" s="249">
        <f t="shared" si="0"/>
        <v>0</v>
      </c>
      <c r="I17" s="43" t="str">
        <f t="shared" si="1"/>
        <v/>
      </c>
      <c r="J17" s="42">
        <f t="shared" si="2"/>
        <v>0</v>
      </c>
      <c r="K17" s="43">
        <f t="shared" si="3"/>
        <v>0</v>
      </c>
      <c r="L17" s="253">
        <f>IF(D17=0,0,IF(D17&gt;K17,"F",LOOKUP(K17,{0,0.01,40,45,50,55,60,65,70,75,80},{"","F","D","C","C+","B-","B","B+","A-","A","A+"})))</f>
        <v>0</v>
      </c>
      <c r="M17" s="253">
        <f>IF(D17=0,0,IF(D17&gt;K17,"00",LOOKUP(K17,{0,40,45,50,55,60,65,70,75,80},{"00","2.00","2.25","2.50","2.75","3.00","3.25","3.50","3.75","4.00"})))</f>
        <v>0</v>
      </c>
      <c r="N17" s="303"/>
      <c r="O17" s="304">
        <f t="shared" si="4"/>
        <v>0</v>
      </c>
      <c r="P17" s="305">
        <f>LOOKUP(O17,{0,"00","2.00","2.25","2.50","2.75","3.00","3.25","3.50","3.75","4.00"},{0,"F","D","C","C+","B-","B","B+","A-","A","A+"})</f>
        <v>0</v>
      </c>
      <c r="Q17" s="306" t="str">
        <f t="shared" si="5"/>
        <v/>
      </c>
    </row>
    <row r="18" spans="1:17" ht="16.5">
      <c r="A18" s="307"/>
      <c r="B18" s="308"/>
      <c r="C18" s="309"/>
      <c r="D18" s="310"/>
      <c r="E18" s="310"/>
      <c r="F18" s="310"/>
      <c r="G18" s="310"/>
      <c r="H18" s="249">
        <f t="shared" si="0"/>
        <v>0</v>
      </c>
      <c r="I18" s="43" t="str">
        <f t="shared" si="1"/>
        <v/>
      </c>
      <c r="J18" s="42">
        <f t="shared" si="2"/>
        <v>0</v>
      </c>
      <c r="K18" s="43">
        <f t="shared" si="3"/>
        <v>0</v>
      </c>
      <c r="L18" s="253">
        <f>IF(D18=0,0,IF(D18&gt;K18,"F",LOOKUP(K18,{0,0.01,40,45,50,55,60,65,70,75,80},{"","F","D","C","C+","B-","B","B+","A-","A","A+"})))</f>
        <v>0</v>
      </c>
      <c r="M18" s="253">
        <f>IF(D18=0,0,IF(D18&gt;K18,"00",LOOKUP(K18,{0,40,45,50,55,60,65,70,75,80},{"00","2.00","2.25","2.50","2.75","3.00","3.25","3.50","3.75","4.00"})))</f>
        <v>0</v>
      </c>
      <c r="N18" s="303"/>
      <c r="O18" s="304">
        <f t="shared" si="4"/>
        <v>0</v>
      </c>
      <c r="P18" s="305">
        <f>LOOKUP(O18,{0,"00","2.00","2.25","2.50","2.75","3.00","3.25","3.50","3.75","4.00"},{0,"F","D","C","C+","B-","B","B+","A-","A","A+"})</f>
        <v>0</v>
      </c>
      <c r="Q18" s="306" t="str">
        <f t="shared" si="5"/>
        <v/>
      </c>
    </row>
    <row r="19" spans="1:17" ht="16.5">
      <c r="A19" s="307"/>
      <c r="B19" s="308"/>
      <c r="C19" s="309"/>
      <c r="D19" s="310"/>
      <c r="E19" s="310"/>
      <c r="F19" s="310"/>
      <c r="G19" s="310"/>
      <c r="H19" s="249">
        <f t="shared" si="0"/>
        <v>0</v>
      </c>
      <c r="I19" s="43" t="str">
        <f t="shared" si="1"/>
        <v/>
      </c>
      <c r="J19" s="42">
        <f t="shared" si="2"/>
        <v>0</v>
      </c>
      <c r="K19" s="43">
        <f t="shared" si="3"/>
        <v>0</v>
      </c>
      <c r="L19" s="253">
        <f>IF(D19=0,0,IF(D19&gt;K19,"F",LOOKUP(K19,{0,0.01,40,45,50,55,60,65,70,75,80},{"","F","D","C","C+","B-","B","B+","A-","A","A+"})))</f>
        <v>0</v>
      </c>
      <c r="M19" s="253">
        <f>IF(D19=0,0,IF(D19&gt;K19,"00",LOOKUP(K19,{0,40,45,50,55,60,65,70,75,80},{"00","2.00","2.25","2.50","2.75","3.00","3.25","3.50","3.75","4.00"})))</f>
        <v>0</v>
      </c>
      <c r="N19" s="303"/>
      <c r="O19" s="304">
        <f t="shared" si="4"/>
        <v>0</v>
      </c>
      <c r="P19" s="305">
        <f>LOOKUP(O19,{0,"00","2.00","2.25","2.50","2.75","3.00","3.25","3.50","3.75","4.00"},{0,"F","D","C","C+","B-","B","B+","A-","A","A+"})</f>
        <v>0</v>
      </c>
      <c r="Q19" s="306" t="str">
        <f t="shared" si="5"/>
        <v/>
      </c>
    </row>
    <row r="20" spans="1:17" ht="16.5">
      <c r="A20" s="307"/>
      <c r="B20" s="308"/>
      <c r="C20" s="309"/>
      <c r="D20" s="310"/>
      <c r="E20" s="310"/>
      <c r="F20" s="310"/>
      <c r="G20" s="310"/>
      <c r="H20" s="249">
        <f t="shared" si="0"/>
        <v>0</v>
      </c>
      <c r="I20" s="43" t="str">
        <f t="shared" si="1"/>
        <v/>
      </c>
      <c r="J20" s="42">
        <f t="shared" si="2"/>
        <v>0</v>
      </c>
      <c r="K20" s="43">
        <f t="shared" si="3"/>
        <v>0</v>
      </c>
      <c r="L20" s="253">
        <f>IF(D20=0,0,IF(D20&gt;K20,"F",LOOKUP(K20,{0,0.01,40,45,50,55,60,65,70,75,80},{"","F","D","C","C+","B-","B","B+","A-","A","A+"})))</f>
        <v>0</v>
      </c>
      <c r="M20" s="253">
        <f>IF(D20=0,0,IF(D20&gt;K20,"00",LOOKUP(K20,{0,40,45,50,55,60,65,70,75,80},{"00","2.00","2.25","2.50","2.75","3.00","3.25","3.50","3.75","4.00"})))</f>
        <v>0</v>
      </c>
      <c r="N20" s="303"/>
      <c r="O20" s="304">
        <f t="shared" si="4"/>
        <v>0</v>
      </c>
      <c r="P20" s="305">
        <f>LOOKUP(O20,{0,"00","2.00","2.25","2.50","2.75","3.00","3.25","3.50","3.75","4.00"},{0,"F","D","C","C+","B-","B","B+","A-","A","A+"})</f>
        <v>0</v>
      </c>
      <c r="Q20" s="306" t="str">
        <f t="shared" si="5"/>
        <v/>
      </c>
    </row>
    <row r="21" spans="1:17" ht="16.5">
      <c r="A21" s="307"/>
      <c r="B21" s="308"/>
      <c r="C21" s="309"/>
      <c r="D21" s="310"/>
      <c r="E21" s="310"/>
      <c r="F21" s="310"/>
      <c r="G21" s="310"/>
      <c r="H21" s="249">
        <f t="shared" si="0"/>
        <v>0</v>
      </c>
      <c r="I21" s="43" t="str">
        <f t="shared" si="1"/>
        <v/>
      </c>
      <c r="J21" s="42">
        <f t="shared" si="2"/>
        <v>0</v>
      </c>
      <c r="K21" s="43">
        <f t="shared" si="3"/>
        <v>0</v>
      </c>
      <c r="L21" s="253">
        <f>IF(D21=0,0,IF(D21&gt;K21,"F",LOOKUP(K21,{0,0.01,40,45,50,55,60,65,70,75,80},{"","F","D","C","C+","B-","B","B+","A-","A","A+"})))</f>
        <v>0</v>
      </c>
      <c r="M21" s="253">
        <f>IF(D21=0,0,IF(D21&gt;K21,"00",LOOKUP(K21,{0,40,45,50,55,60,65,70,75,80},{"00","2.00","2.25","2.50","2.75","3.00","3.25","3.50","3.75","4.00"})))</f>
        <v>0</v>
      </c>
      <c r="N21" s="303"/>
      <c r="O21" s="304">
        <f t="shared" si="4"/>
        <v>0</v>
      </c>
      <c r="P21" s="305">
        <f>LOOKUP(O21,{0,"00","2.00","2.25","2.50","2.75","3.00","3.25","3.50","3.75","4.00"},{0,"F","D","C","C+","B-","B","B+","A-","A","A+"})</f>
        <v>0</v>
      </c>
      <c r="Q21" s="306" t="str">
        <f t="shared" si="5"/>
        <v/>
      </c>
    </row>
    <row r="22" spans="1:17" ht="16.5">
      <c r="A22" s="307"/>
      <c r="B22" s="308"/>
      <c r="C22" s="309"/>
      <c r="D22" s="310"/>
      <c r="E22" s="310"/>
      <c r="F22" s="310"/>
      <c r="G22" s="310"/>
      <c r="H22" s="249">
        <f t="shared" si="0"/>
        <v>0</v>
      </c>
      <c r="I22" s="43" t="str">
        <f t="shared" si="1"/>
        <v/>
      </c>
      <c r="J22" s="42">
        <f t="shared" si="2"/>
        <v>0</v>
      </c>
      <c r="K22" s="43">
        <f t="shared" si="3"/>
        <v>0</v>
      </c>
      <c r="L22" s="253">
        <f>IF(D22=0,0,IF(D22&gt;K22,"F",LOOKUP(K22,{0,0.01,40,45,50,55,60,65,70,75,80},{"","F","D","C","C+","B-","B","B+","A-","A","A+"})))</f>
        <v>0</v>
      </c>
      <c r="M22" s="253">
        <f>IF(D22=0,0,IF(D22&gt;K22,"00",LOOKUP(K22,{0,40,45,50,55,60,65,70,75,80},{"00","2.00","2.25","2.50","2.75","3.00","3.25","3.50","3.75","4.00"})))</f>
        <v>0</v>
      </c>
      <c r="N22" s="303"/>
      <c r="O22" s="304">
        <f t="shared" si="4"/>
        <v>0</v>
      </c>
      <c r="P22" s="305">
        <f>LOOKUP(O22,{0,"00","2.00","2.25","2.50","2.75","3.00","3.25","3.50","3.75","4.00"},{0,"F","D","C","C+","B-","B","B+","A-","A","A+"})</f>
        <v>0</v>
      </c>
      <c r="Q22" s="306" t="str">
        <f t="shared" si="5"/>
        <v/>
      </c>
    </row>
    <row r="23" spans="1:17" ht="17.25" thickBot="1">
      <c r="A23" s="307"/>
      <c r="B23" s="308"/>
      <c r="C23" s="309"/>
      <c r="D23" s="310"/>
      <c r="E23" s="310"/>
      <c r="F23" s="310"/>
      <c r="G23" s="310"/>
      <c r="H23" s="249">
        <f t="shared" si="0"/>
        <v>0</v>
      </c>
      <c r="I23" s="43" t="str">
        <f t="shared" si="1"/>
        <v/>
      </c>
      <c r="J23" s="42">
        <f t="shared" si="2"/>
        <v>0</v>
      </c>
      <c r="K23" s="43">
        <f t="shared" si="3"/>
        <v>0</v>
      </c>
      <c r="L23" s="253">
        <f>IF(D23=0,0,IF(D23&gt;K23,"F",LOOKUP(K23,{0,0.01,40,45,50,55,60,65,70,75,80},{"","F","D","C","C+","B-","B","B+","A-","A","A+"})))</f>
        <v>0</v>
      </c>
      <c r="M23" s="253">
        <f>IF(D23=0,0,IF(D23&gt;K23,"00",LOOKUP(K23,{0,40,45,50,55,60,65,70,75,80},{"00","2.00","2.25","2.50","2.75","3.00","3.25","3.50","3.75","4.00"})))</f>
        <v>0</v>
      </c>
      <c r="N23" s="303"/>
      <c r="O23" s="304">
        <f t="shared" si="4"/>
        <v>0</v>
      </c>
      <c r="P23" s="305">
        <f>LOOKUP(O23,{0,"00","2.00","2.25","2.50","2.75","3.00","3.25","3.50","3.75","4.00"},{0,"F","D","C","C+","B-","B","B+","A-","A","A+"})</f>
        <v>0</v>
      </c>
      <c r="Q23" s="306" t="str">
        <f t="shared" si="5"/>
        <v/>
      </c>
    </row>
    <row r="24" spans="1:17" ht="19.5" thickTop="1" thickBot="1">
      <c r="A24" s="583" t="s">
        <v>144</v>
      </c>
      <c r="B24" s="584"/>
      <c r="C24" s="587"/>
      <c r="D24" s="587"/>
      <c r="E24" s="587"/>
      <c r="F24" s="587"/>
      <c r="G24" s="587"/>
      <c r="H24" s="587"/>
      <c r="I24" s="587"/>
      <c r="J24" s="587"/>
      <c r="K24" s="586" t="s">
        <v>21</v>
      </c>
      <c r="L24" s="586"/>
      <c r="M24" s="586"/>
      <c r="N24" s="578"/>
      <c r="O24" s="578"/>
      <c r="P24" s="578"/>
      <c r="Q24" s="579"/>
    </row>
    <row r="25" spans="1:17" ht="17.25" thickTop="1">
      <c r="A25" s="311"/>
      <c r="B25" s="300"/>
      <c r="C25" s="301"/>
      <c r="D25" s="312"/>
      <c r="E25" s="312"/>
      <c r="F25" s="312"/>
      <c r="G25" s="312"/>
      <c r="H25" s="249">
        <f>ABS(IF(E25&gt;60,0,E25)-IF(F25&gt;60,0,F25))</f>
        <v>0</v>
      </c>
      <c r="I25" s="43" t="str">
        <f>IF(H25&gt;12,"Y","")</f>
        <v/>
      </c>
      <c r="J25" s="42">
        <f>IF(H25&lt;=12,(IF(E25&gt;60,0,E25)+IF(F25&gt;60,0,F25))/2,IF(MEDIAN(E25:G25)-MIN(E25:G25)&gt;=MAX(E25:G25)-MEDIAN(E25:G25),(MAX(E25:G25)+MEDIAN(E25:G25))/2,IF(MEDIAN(E25:G25)-MIN(E25:G25)&lt;MAX(E25:G25)-MEDIAN(E25:G25),(MIN(E25:G25)+MEDIAN(E25:G25))/2)))</f>
        <v>0</v>
      </c>
      <c r="K25" s="43">
        <f>ROUNDUP(IF(D25&gt;40,0,IF(E25&gt;60,0,IF(F25&gt;60,0,(D25+J25)))),0)</f>
        <v>0</v>
      </c>
      <c r="L25" s="253">
        <f>IF(D25=0,0,IF(D25&gt;K25,"F",LOOKUP(K25,{0,0.01,40,45,50,55,60,65,70,75,80},{"","F","D","C","C+","B-","B","B+","A-","A","A+"})))</f>
        <v>0</v>
      </c>
      <c r="M25" s="253">
        <f>IF(D25=0,0,IF(D25&gt;K25,"00",LOOKUP(K25,{0,40,45,50,55,60,65,70,75,80},{"00","2.00","2.25","2.50","2.75","3.00","3.25","3.50","3.75","4.00"})))</f>
        <v>0</v>
      </c>
      <c r="N25" s="303"/>
      <c r="O25" s="304">
        <f>IF(M25&gt;"3.00","3.00",IF(M25&gt;N25,M25,N25))</f>
        <v>0</v>
      </c>
      <c r="P25" s="305">
        <f>LOOKUP(O25,{0,"00","2.00","2.25","2.50","2.75","3.00","3.25","3.50","3.75","4.00"},{0,"F","D","C","C+","B-","B","B+","A-","A","A+"})</f>
        <v>0</v>
      </c>
      <c r="Q25" s="306" t="str">
        <f>IF(M25=0,"",IF(N25="0","Passed",IF(M25&gt;N25,"Improved",IF(M25=N25,"Same","Not Imp:"))))</f>
        <v/>
      </c>
    </row>
    <row r="26" spans="1:17" ht="16.5">
      <c r="A26" s="313"/>
      <c r="B26" s="308"/>
      <c r="C26" s="309"/>
      <c r="D26" s="310"/>
      <c r="E26" s="310"/>
      <c r="F26" s="310"/>
      <c r="G26" s="310"/>
      <c r="H26" s="249">
        <f t="shared" ref="H26:H34" si="6">ABS(IF(E26&gt;60,0,E26)-IF(F26&gt;60,0,F26))</f>
        <v>0</v>
      </c>
      <c r="I26" s="43" t="str">
        <f t="shared" ref="I26:I34" si="7">IF(H26&gt;12,"Y","")</f>
        <v/>
      </c>
      <c r="J26" s="42">
        <f t="shared" ref="J26:J34" si="8">IF(H26&lt;=12,(IF(E26&gt;60,0,E26)+IF(F26&gt;60,0,F26))/2,IF(MEDIAN(E26:G26)-MIN(E26:G26)&gt;=MAX(E26:G26)-MEDIAN(E26:G26),(MAX(E26:G26)+MEDIAN(E26:G26))/2,IF(MEDIAN(E26:G26)-MIN(E26:G26)&lt;MAX(E26:G26)-MEDIAN(E26:G26),(MIN(E26:G26)+MEDIAN(E26:G26))/2)))</f>
        <v>0</v>
      </c>
      <c r="K26" s="43">
        <f t="shared" ref="K26:K34" si="9">ROUNDUP(IF(D26&gt;40,0,IF(E26&gt;60,0,IF(F26&gt;60,0,(D26+J26)))),0)</f>
        <v>0</v>
      </c>
      <c r="L26" s="253">
        <f>IF(D26=0,0,IF(D26&gt;K26,"F",LOOKUP(K26,{0,0.01,40,45,50,55,60,65,70,75,80},{"","F","D","C","C+","B-","B","B+","A-","A","A+"})))</f>
        <v>0</v>
      </c>
      <c r="M26" s="253">
        <f>IF(D26=0,0,IF(D26&gt;K26,"00",LOOKUP(K26,{0,40,45,50,55,60,65,70,75,80},{"00","2.00","2.25","2.50","2.75","3.00","3.25","3.50","3.75","4.00"})))</f>
        <v>0</v>
      </c>
      <c r="N26" s="303"/>
      <c r="O26" s="304">
        <f t="shared" ref="O26:O34" si="10">IF(M26&gt;"3.00","3.00",IF(M26&gt;N26,M26,N26))</f>
        <v>0</v>
      </c>
      <c r="P26" s="305">
        <f>LOOKUP(O26,{0,"00","2.00","2.25","2.50","2.75","3.00","3.25","3.50","3.75","4.00"},{0,"F","D","C","C+","B-","B","B+","A-","A","A+"})</f>
        <v>0</v>
      </c>
      <c r="Q26" s="306" t="str">
        <f t="shared" ref="Q26:Q34" si="11">IF(M26=0,"",IF(N26="0","Passed",IF(M26&gt;N26,"Improved",IF(M26=N26,"Same","Not Imp:"))))</f>
        <v/>
      </c>
    </row>
    <row r="27" spans="1:17" ht="16.5">
      <c r="A27" s="313"/>
      <c r="B27" s="308"/>
      <c r="C27" s="309"/>
      <c r="D27" s="310"/>
      <c r="E27" s="310"/>
      <c r="F27" s="310"/>
      <c r="G27" s="310"/>
      <c r="H27" s="249">
        <f t="shared" si="6"/>
        <v>0</v>
      </c>
      <c r="I27" s="43" t="str">
        <f t="shared" si="7"/>
        <v/>
      </c>
      <c r="J27" s="42">
        <f t="shared" si="8"/>
        <v>0</v>
      </c>
      <c r="K27" s="43">
        <f t="shared" si="9"/>
        <v>0</v>
      </c>
      <c r="L27" s="253">
        <f>IF(D27=0,0,IF(D27&gt;K27,"F",LOOKUP(K27,{0,0.01,40,45,50,55,60,65,70,75,80},{"","F","D","C","C+","B-","B","B+","A-","A","A+"})))</f>
        <v>0</v>
      </c>
      <c r="M27" s="253">
        <f>IF(D27=0,0,IF(D27&gt;K27,"00",LOOKUP(K27,{0,40,45,50,55,60,65,70,75,80},{"00","2.00","2.25","2.50","2.75","3.00","3.25","3.50","3.75","4.00"})))</f>
        <v>0</v>
      </c>
      <c r="N27" s="303"/>
      <c r="O27" s="304">
        <f t="shared" si="10"/>
        <v>0</v>
      </c>
      <c r="P27" s="305">
        <f>LOOKUP(O27,{0,"00","2.00","2.25","2.50","2.75","3.00","3.25","3.50","3.75","4.00"},{0,"F","D","C","C+","B-","B","B+","A-","A","A+"})</f>
        <v>0</v>
      </c>
      <c r="Q27" s="306" t="str">
        <f t="shared" si="11"/>
        <v/>
      </c>
    </row>
    <row r="28" spans="1:17" ht="16.5">
      <c r="A28" s="313"/>
      <c r="B28" s="308"/>
      <c r="C28" s="309"/>
      <c r="D28" s="310"/>
      <c r="E28" s="310"/>
      <c r="F28" s="310"/>
      <c r="G28" s="310"/>
      <c r="H28" s="249">
        <f t="shared" si="6"/>
        <v>0</v>
      </c>
      <c r="I28" s="43" t="str">
        <f t="shared" si="7"/>
        <v/>
      </c>
      <c r="J28" s="42">
        <f t="shared" si="8"/>
        <v>0</v>
      </c>
      <c r="K28" s="43">
        <f t="shared" si="9"/>
        <v>0</v>
      </c>
      <c r="L28" s="253">
        <f>IF(D28=0,0,IF(D28&gt;K28,"F",LOOKUP(K28,{0,0.01,40,45,50,55,60,65,70,75,80},{"","F","D","C","C+","B-","B","B+","A-","A","A+"})))</f>
        <v>0</v>
      </c>
      <c r="M28" s="253">
        <f>IF(D28=0,0,IF(D28&gt;K28,"00",LOOKUP(K28,{0,40,45,50,55,60,65,70,75,80},{"00","2.00","2.25","2.50","2.75","3.00","3.25","3.50","3.75","4.00"})))</f>
        <v>0</v>
      </c>
      <c r="N28" s="303"/>
      <c r="O28" s="304">
        <f t="shared" si="10"/>
        <v>0</v>
      </c>
      <c r="P28" s="305">
        <f>LOOKUP(O28,{0,"00","2.00","2.25","2.50","2.75","3.00","3.25","3.50","3.75","4.00"},{0,"F","D","C","C+","B-","B","B+","A-","A","A+"})</f>
        <v>0</v>
      </c>
      <c r="Q28" s="306" t="str">
        <f t="shared" si="11"/>
        <v/>
      </c>
    </row>
    <row r="29" spans="1:17" ht="16.5">
      <c r="A29" s="314"/>
      <c r="B29" s="308"/>
      <c r="C29" s="309"/>
      <c r="D29" s="310"/>
      <c r="E29" s="310"/>
      <c r="F29" s="310"/>
      <c r="G29" s="310"/>
      <c r="H29" s="249">
        <f t="shared" si="6"/>
        <v>0</v>
      </c>
      <c r="I29" s="43" t="str">
        <f t="shared" si="7"/>
        <v/>
      </c>
      <c r="J29" s="42">
        <f t="shared" si="8"/>
        <v>0</v>
      </c>
      <c r="K29" s="43">
        <f t="shared" si="9"/>
        <v>0</v>
      </c>
      <c r="L29" s="253">
        <f>IF(D29=0,0,IF(D29&gt;K29,"F",LOOKUP(K29,{0,0.01,40,45,50,55,60,65,70,75,80},{"","F","D","C","C+","B-","B","B+","A-","A","A+"})))</f>
        <v>0</v>
      </c>
      <c r="M29" s="253">
        <f>IF(D29=0,0,IF(D29&gt;K29,"00",LOOKUP(K29,{0,40,45,50,55,60,65,70,75,80},{"00","2.00","2.25","2.50","2.75","3.00","3.25","3.50","3.75","4.00"})))</f>
        <v>0</v>
      </c>
      <c r="N29" s="303"/>
      <c r="O29" s="304">
        <f t="shared" si="10"/>
        <v>0</v>
      </c>
      <c r="P29" s="305">
        <f>LOOKUP(O29,{0,"00","2.00","2.25","2.50","2.75","3.00","3.25","3.50","3.75","4.00"},{0,"F","D","C","C+","B-","B","B+","A-","A","A+"})</f>
        <v>0</v>
      </c>
      <c r="Q29" s="306" t="str">
        <f t="shared" si="11"/>
        <v/>
      </c>
    </row>
    <row r="30" spans="1:17" ht="16.5">
      <c r="A30" s="314"/>
      <c r="B30" s="308"/>
      <c r="C30" s="309"/>
      <c r="D30" s="310"/>
      <c r="E30" s="310"/>
      <c r="F30" s="310"/>
      <c r="G30" s="310"/>
      <c r="H30" s="249">
        <f t="shared" si="6"/>
        <v>0</v>
      </c>
      <c r="I30" s="43" t="str">
        <f t="shared" si="7"/>
        <v/>
      </c>
      <c r="J30" s="42">
        <f t="shared" si="8"/>
        <v>0</v>
      </c>
      <c r="K30" s="43">
        <f t="shared" si="9"/>
        <v>0</v>
      </c>
      <c r="L30" s="253">
        <f>IF(D30=0,0,IF(D30&gt;K30,"F",LOOKUP(K30,{0,0.01,40,45,50,55,60,65,70,75,80},{"","F","D","C","C+","B-","B","B+","A-","A","A+"})))</f>
        <v>0</v>
      </c>
      <c r="M30" s="253">
        <f>IF(D30=0,0,IF(D30&gt;K30,"00",LOOKUP(K30,{0,40,45,50,55,60,65,70,75,80},{"00","2.00","2.25","2.50","2.75","3.00","3.25","3.50","3.75","4.00"})))</f>
        <v>0</v>
      </c>
      <c r="N30" s="303"/>
      <c r="O30" s="304">
        <f t="shared" si="10"/>
        <v>0</v>
      </c>
      <c r="P30" s="305">
        <f>LOOKUP(O30,{0,"00","2.00","2.25","2.50","2.75","3.00","3.25","3.50","3.75","4.00"},{0,"F","D","C","C+","B-","B","B+","A-","A","A+"})</f>
        <v>0</v>
      </c>
      <c r="Q30" s="306" t="str">
        <f t="shared" si="11"/>
        <v/>
      </c>
    </row>
    <row r="31" spans="1:17" ht="16.5">
      <c r="A31" s="314"/>
      <c r="B31" s="308"/>
      <c r="C31" s="309"/>
      <c r="D31" s="310"/>
      <c r="E31" s="310"/>
      <c r="F31" s="310"/>
      <c r="G31" s="310"/>
      <c r="H31" s="249">
        <f t="shared" si="6"/>
        <v>0</v>
      </c>
      <c r="I31" s="43" t="str">
        <f t="shared" si="7"/>
        <v/>
      </c>
      <c r="J31" s="42">
        <f t="shared" si="8"/>
        <v>0</v>
      </c>
      <c r="K31" s="43">
        <f t="shared" si="9"/>
        <v>0</v>
      </c>
      <c r="L31" s="253">
        <f>IF(D31=0,0,IF(D31&gt;K31,"F",LOOKUP(K31,{0,0.01,40,45,50,55,60,65,70,75,80},{"","F","D","C","C+","B-","B","B+","A-","A","A+"})))</f>
        <v>0</v>
      </c>
      <c r="M31" s="253">
        <f>IF(D31=0,0,IF(D31&gt;K31,"00",LOOKUP(K31,{0,40,45,50,55,60,65,70,75,80},{"00","2.00","2.25","2.50","2.75","3.00","3.25","3.50","3.75","4.00"})))</f>
        <v>0</v>
      </c>
      <c r="N31" s="303"/>
      <c r="O31" s="304">
        <f t="shared" si="10"/>
        <v>0</v>
      </c>
      <c r="P31" s="305">
        <f>LOOKUP(O31,{0,"00","2.00","2.25","2.50","2.75","3.00","3.25","3.50","3.75","4.00"},{0,"F","D","C","C+","B-","B","B+","A-","A","A+"})</f>
        <v>0</v>
      </c>
      <c r="Q31" s="306" t="str">
        <f t="shared" si="11"/>
        <v/>
      </c>
    </row>
    <row r="32" spans="1:17" ht="16.5">
      <c r="A32" s="314"/>
      <c r="B32" s="308"/>
      <c r="C32" s="309"/>
      <c r="D32" s="310"/>
      <c r="E32" s="310"/>
      <c r="F32" s="310"/>
      <c r="G32" s="310"/>
      <c r="H32" s="249">
        <f t="shared" si="6"/>
        <v>0</v>
      </c>
      <c r="I32" s="43" t="str">
        <f t="shared" si="7"/>
        <v/>
      </c>
      <c r="J32" s="42">
        <f t="shared" si="8"/>
        <v>0</v>
      </c>
      <c r="K32" s="43">
        <f t="shared" si="9"/>
        <v>0</v>
      </c>
      <c r="L32" s="253">
        <f>IF(D32=0,0,IF(D32&gt;K32,"F",LOOKUP(K32,{0,0.01,40,45,50,55,60,65,70,75,80},{"","F","D","C","C+","B-","B","B+","A-","A","A+"})))</f>
        <v>0</v>
      </c>
      <c r="M32" s="253">
        <f>IF(D32=0,0,IF(D32&gt;K32,"00",LOOKUP(K32,{0,40,45,50,55,60,65,70,75,80},{"00","2.00","2.25","2.50","2.75","3.00","3.25","3.50","3.75","4.00"})))</f>
        <v>0</v>
      </c>
      <c r="N32" s="303"/>
      <c r="O32" s="304">
        <f t="shared" si="10"/>
        <v>0</v>
      </c>
      <c r="P32" s="305">
        <f>LOOKUP(O32,{0,"00","2.00","2.25","2.50","2.75","3.00","3.25","3.50","3.75","4.00"},{0,"F","D","C","C+","B-","B","B+","A-","A","A+"})</f>
        <v>0</v>
      </c>
      <c r="Q32" s="306" t="str">
        <f t="shared" si="11"/>
        <v/>
      </c>
    </row>
    <row r="33" spans="1:17" ht="16.5">
      <c r="A33" s="313"/>
      <c r="B33" s="308"/>
      <c r="C33" s="309"/>
      <c r="D33" s="310"/>
      <c r="E33" s="310"/>
      <c r="F33" s="310"/>
      <c r="G33" s="310"/>
      <c r="H33" s="249">
        <f t="shared" si="6"/>
        <v>0</v>
      </c>
      <c r="I33" s="43" t="str">
        <f t="shared" si="7"/>
        <v/>
      </c>
      <c r="J33" s="42">
        <f t="shared" si="8"/>
        <v>0</v>
      </c>
      <c r="K33" s="43">
        <f t="shared" si="9"/>
        <v>0</v>
      </c>
      <c r="L33" s="253">
        <f>IF(D33=0,0,IF(D33&gt;K33,"F",LOOKUP(K33,{0,0.01,40,45,50,55,60,65,70,75,80},{"","F","D","C","C+","B-","B","B+","A-","A","A+"})))</f>
        <v>0</v>
      </c>
      <c r="M33" s="253">
        <f>IF(D33=0,0,IF(D33&gt;K33,"00",LOOKUP(K33,{0,40,45,50,55,60,65,70,75,80},{"00","2.00","2.25","2.50","2.75","3.00","3.25","3.50","3.75","4.00"})))</f>
        <v>0</v>
      </c>
      <c r="N33" s="303"/>
      <c r="O33" s="304">
        <f t="shared" si="10"/>
        <v>0</v>
      </c>
      <c r="P33" s="305">
        <f>LOOKUP(O33,{0,"00","2.00","2.25","2.50","2.75","3.00","3.25","3.50","3.75","4.00"},{0,"F","D","C","C+","B-","B","B+","A-","A","A+"})</f>
        <v>0</v>
      </c>
      <c r="Q33" s="306" t="str">
        <f t="shared" si="11"/>
        <v/>
      </c>
    </row>
    <row r="34" spans="1:17" ht="17.25" thickBot="1">
      <c r="A34" s="313"/>
      <c r="B34" s="308"/>
      <c r="C34" s="309"/>
      <c r="D34" s="310"/>
      <c r="E34" s="310"/>
      <c r="F34" s="310"/>
      <c r="G34" s="310"/>
      <c r="H34" s="249">
        <f t="shared" si="6"/>
        <v>0</v>
      </c>
      <c r="I34" s="43" t="str">
        <f t="shared" si="7"/>
        <v/>
      </c>
      <c r="J34" s="42">
        <f t="shared" si="8"/>
        <v>0</v>
      </c>
      <c r="K34" s="43">
        <f t="shared" si="9"/>
        <v>0</v>
      </c>
      <c r="L34" s="253">
        <f>IF(D34=0,0,IF(D34&gt;K34,"F",LOOKUP(K34,{0,0.01,40,45,50,55,60,65,70,75,80},{"","F","D","C","C+","B-","B","B+","A-","A","A+"})))</f>
        <v>0</v>
      </c>
      <c r="M34" s="253">
        <f>IF(D34=0,0,IF(D34&gt;K34,"00",LOOKUP(K34,{0,40,45,50,55,60,65,70,75,80},{"00","2.00","2.25","2.50","2.75","3.00","3.25","3.50","3.75","4.00"})))</f>
        <v>0</v>
      </c>
      <c r="N34" s="303"/>
      <c r="O34" s="304">
        <f t="shared" si="10"/>
        <v>0</v>
      </c>
      <c r="P34" s="305">
        <f>LOOKUP(O34,{0,"00","2.00","2.25","2.50","2.75","3.00","3.25","3.50","3.75","4.00"},{0,"F","D","C","C+","B-","B","B+","A-","A","A+"})</f>
        <v>0</v>
      </c>
      <c r="Q34" s="306" t="str">
        <f t="shared" si="11"/>
        <v/>
      </c>
    </row>
    <row r="35" spans="1:17" ht="19.5" thickTop="1" thickBot="1">
      <c r="A35" s="583" t="s">
        <v>144</v>
      </c>
      <c r="B35" s="584"/>
      <c r="C35" s="587"/>
      <c r="D35" s="587"/>
      <c r="E35" s="587"/>
      <c r="F35" s="587"/>
      <c r="G35" s="587"/>
      <c r="H35" s="587"/>
      <c r="I35" s="587"/>
      <c r="J35" s="587"/>
      <c r="K35" s="586" t="s">
        <v>145</v>
      </c>
      <c r="L35" s="586"/>
      <c r="M35" s="586"/>
      <c r="N35" s="578"/>
      <c r="O35" s="578"/>
      <c r="P35" s="578"/>
      <c r="Q35" s="579"/>
    </row>
    <row r="36" spans="1:17" ht="17.25" thickTop="1">
      <c r="A36" s="315"/>
      <c r="B36" s="300"/>
      <c r="C36" s="301"/>
      <c r="D36" s="316"/>
      <c r="E36" s="316"/>
      <c r="F36" s="316"/>
      <c r="G36" s="316"/>
      <c r="H36" s="249">
        <f>ABS(IF(E36&gt;60,0,E36)-IF(F36&gt;60,0,F36))</f>
        <v>0</v>
      </c>
      <c r="I36" s="43" t="str">
        <f>IF(H36&gt;12,"Y","")</f>
        <v/>
      </c>
      <c r="J36" s="42">
        <f>IF(H36&lt;=12,(IF(E36&gt;60,0,E36)+IF(F36&gt;60,0,F36))/2,IF(MEDIAN(E36:G36)-MIN(E36:G36)&gt;=MAX(E36:G36)-MEDIAN(E36:G36),(MAX(E36:G36)+MEDIAN(E36:G36))/2,IF(MEDIAN(E36:G36)-MIN(E36:G36)&lt;MAX(E36:G36)-MEDIAN(E36:G36),(MIN(E36:G36)+MEDIAN(E36:G36))/2)))</f>
        <v>0</v>
      </c>
      <c r="K36" s="43">
        <f>ROUNDUP(IF(D36&gt;40,0,IF(E36&gt;60,0,IF(F36&gt;60,0,(D36+J36)))),0)</f>
        <v>0</v>
      </c>
      <c r="L36" s="253">
        <f>IF(D36=0,0,IF(D36&gt;K36,"F",LOOKUP(K36,{0,0.01,40,45,50,55,60,65,70,75,80},{"","F","D","C","C+","B-","B","B+","A-","A","A+"})))</f>
        <v>0</v>
      </c>
      <c r="M36" s="253">
        <f>IF(D36=0,0,IF(D36&gt;K36,"00",LOOKUP(K36,{0,40,45,50,55,60,65,70,75,80},{"00","2.00","2.25","2.50","2.75","3.00","3.25","3.50","3.75","4.00"})))</f>
        <v>0</v>
      </c>
      <c r="N36" s="303"/>
      <c r="O36" s="304">
        <f>IF(M36&gt;"3.00","3.00",IF(M36&gt;N36,M36,N36))</f>
        <v>0</v>
      </c>
      <c r="P36" s="305">
        <f>LOOKUP(O36,{0,"00","2.00","2.25","2.50","2.75","3.00","3.25","3.50","3.75","4.00"},{0,"F","D","C","C+","B-","B","B+","A-","A","A+"})</f>
        <v>0</v>
      </c>
      <c r="Q36" s="306" t="str">
        <f>IF(M36=0,"",IF(N36="0","Passed",IF(M36&gt;N36,"Improved",IF(M36=N36,"Same","Not Imp:"))))</f>
        <v/>
      </c>
    </row>
    <row r="37" spans="1:17" ht="16.5">
      <c r="A37" s="313"/>
      <c r="B37" s="308"/>
      <c r="C37" s="309"/>
      <c r="D37" s="317"/>
      <c r="E37" s="317"/>
      <c r="F37" s="317"/>
      <c r="G37" s="317"/>
      <c r="H37" s="249">
        <f t="shared" ref="H37:H45" si="12">ABS(IF(E37&gt;60,0,E37)-IF(F37&gt;60,0,F37))</f>
        <v>0</v>
      </c>
      <c r="I37" s="43" t="str">
        <f t="shared" ref="I37:I45" si="13">IF(H37&gt;12,"Y","")</f>
        <v/>
      </c>
      <c r="J37" s="42">
        <f t="shared" ref="J37:J45" si="14">IF(H37&lt;=12,(IF(E37&gt;60,0,E37)+IF(F37&gt;60,0,F37))/2,IF(MEDIAN(E37:G37)-MIN(E37:G37)&gt;=MAX(E37:G37)-MEDIAN(E37:G37),(MAX(E37:G37)+MEDIAN(E37:G37))/2,IF(MEDIAN(E37:G37)-MIN(E37:G37)&lt;MAX(E37:G37)-MEDIAN(E37:G37),(MIN(E37:G37)+MEDIAN(E37:G37))/2)))</f>
        <v>0</v>
      </c>
      <c r="K37" s="43">
        <f t="shared" ref="K37:K45" si="15">ROUNDUP(IF(D37&gt;40,0,IF(E37&gt;60,0,IF(F37&gt;60,0,(D37+J37)))),0)</f>
        <v>0</v>
      </c>
      <c r="L37" s="253">
        <f>IF(D37=0,0,IF(D37&gt;K37,"F",LOOKUP(K37,{0,0.01,40,45,50,55,60,65,70,75,80},{"","F","D","C","C+","B-","B","B+","A-","A","A+"})))</f>
        <v>0</v>
      </c>
      <c r="M37" s="253">
        <f>IF(D37=0,0,IF(D37&gt;K37,"00",LOOKUP(K37,{0,40,45,50,55,60,65,70,75,80},{"00","2.00","2.25","2.50","2.75","3.00","3.25","3.50","3.75","4.00"})))</f>
        <v>0</v>
      </c>
      <c r="N37" s="303"/>
      <c r="O37" s="304">
        <f t="shared" ref="O37:O45" si="16">IF(M37&gt;"3.00","3.00",IF(M37&gt;N37,M37,N37))</f>
        <v>0</v>
      </c>
      <c r="P37" s="305">
        <f>LOOKUP(O37,{0,"00","2.00","2.25","2.50","2.75","3.00","3.25","3.50","3.75","4.00"},{0,"F","D","C","C+","B-","B","B+","A-","A","A+"})</f>
        <v>0</v>
      </c>
      <c r="Q37" s="306" t="str">
        <f t="shared" ref="Q37:Q45" si="17">IF(M37=0,"",IF(N37="0","Passed",IF(M37&gt;N37,"Improved",IF(M37=N37,"Same","Not Imp:"))))</f>
        <v/>
      </c>
    </row>
    <row r="38" spans="1:17" ht="16.5">
      <c r="A38" s="313"/>
      <c r="B38" s="308"/>
      <c r="C38" s="309"/>
      <c r="D38" s="317"/>
      <c r="E38" s="317"/>
      <c r="F38" s="317"/>
      <c r="G38" s="317"/>
      <c r="H38" s="249">
        <f t="shared" si="12"/>
        <v>0</v>
      </c>
      <c r="I38" s="43" t="str">
        <f t="shared" si="13"/>
        <v/>
      </c>
      <c r="J38" s="42">
        <f t="shared" si="14"/>
        <v>0</v>
      </c>
      <c r="K38" s="43">
        <f t="shared" si="15"/>
        <v>0</v>
      </c>
      <c r="L38" s="253">
        <f>IF(D38=0,0,IF(D38&gt;K38,"F",LOOKUP(K38,{0,0.01,40,45,50,55,60,65,70,75,80},{"","F","D","C","C+","B-","B","B+","A-","A","A+"})))</f>
        <v>0</v>
      </c>
      <c r="M38" s="253">
        <f>IF(D38=0,0,IF(D38&gt;K38,"00",LOOKUP(K38,{0,40,45,50,55,60,65,70,75,80},{"00","2.00","2.25","2.50","2.75","3.00","3.25","3.50","3.75","4.00"})))</f>
        <v>0</v>
      </c>
      <c r="N38" s="303"/>
      <c r="O38" s="304">
        <f t="shared" si="16"/>
        <v>0</v>
      </c>
      <c r="P38" s="305">
        <f>LOOKUP(O38,{0,"00","2.00","2.25","2.50","2.75","3.00","3.25","3.50","3.75","4.00"},{0,"F","D","C","C+","B-","B","B+","A-","A","A+"})</f>
        <v>0</v>
      </c>
      <c r="Q38" s="306" t="str">
        <f t="shared" si="17"/>
        <v/>
      </c>
    </row>
    <row r="39" spans="1:17" ht="16.5">
      <c r="A39" s="313"/>
      <c r="B39" s="308"/>
      <c r="C39" s="309"/>
      <c r="D39" s="317"/>
      <c r="E39" s="317"/>
      <c r="F39" s="317"/>
      <c r="G39" s="317"/>
      <c r="H39" s="249">
        <f t="shared" si="12"/>
        <v>0</v>
      </c>
      <c r="I39" s="43" t="str">
        <f t="shared" si="13"/>
        <v/>
      </c>
      <c r="J39" s="42">
        <f t="shared" si="14"/>
        <v>0</v>
      </c>
      <c r="K39" s="43">
        <f t="shared" si="15"/>
        <v>0</v>
      </c>
      <c r="L39" s="253">
        <f>IF(D39=0,0,IF(D39&gt;K39,"F",LOOKUP(K39,{0,0.01,40,45,50,55,60,65,70,75,80},{"","F","D","C","C+","B-","B","B+","A-","A","A+"})))</f>
        <v>0</v>
      </c>
      <c r="M39" s="253">
        <f>IF(D39=0,0,IF(D39&gt;K39,"00",LOOKUP(K39,{0,40,45,50,55,60,65,70,75,80},{"00","2.00","2.25","2.50","2.75","3.00","3.25","3.50","3.75","4.00"})))</f>
        <v>0</v>
      </c>
      <c r="N39" s="303"/>
      <c r="O39" s="304">
        <f t="shared" si="16"/>
        <v>0</v>
      </c>
      <c r="P39" s="305">
        <f>LOOKUP(O39,{0,"00","2.00","2.25","2.50","2.75","3.00","3.25","3.50","3.75","4.00"},{0,"F","D","C","C+","B-","B","B+","A-","A","A+"})</f>
        <v>0</v>
      </c>
      <c r="Q39" s="306" t="str">
        <f t="shared" si="17"/>
        <v/>
      </c>
    </row>
    <row r="40" spans="1:17" ht="16.5">
      <c r="A40" s="313"/>
      <c r="B40" s="308"/>
      <c r="C40" s="309"/>
      <c r="D40" s="317"/>
      <c r="E40" s="317"/>
      <c r="F40" s="317"/>
      <c r="G40" s="317"/>
      <c r="H40" s="249">
        <f t="shared" si="12"/>
        <v>0</v>
      </c>
      <c r="I40" s="43" t="str">
        <f t="shared" si="13"/>
        <v/>
      </c>
      <c r="J40" s="42">
        <f t="shared" si="14"/>
        <v>0</v>
      </c>
      <c r="K40" s="43">
        <f t="shared" si="15"/>
        <v>0</v>
      </c>
      <c r="L40" s="253">
        <f>IF(D40=0,0,IF(D40&gt;K40,"F",LOOKUP(K40,{0,0.01,40,45,50,55,60,65,70,75,80},{"","F","D","C","C+","B-","B","B+","A-","A","A+"})))</f>
        <v>0</v>
      </c>
      <c r="M40" s="253">
        <f>IF(D40=0,0,IF(D40&gt;K40,"00",LOOKUP(K40,{0,40,45,50,55,60,65,70,75,80},{"00","2.00","2.25","2.50","2.75","3.00","3.25","3.50","3.75","4.00"})))</f>
        <v>0</v>
      </c>
      <c r="N40" s="303"/>
      <c r="O40" s="304">
        <f t="shared" si="16"/>
        <v>0</v>
      </c>
      <c r="P40" s="305">
        <f>LOOKUP(O40,{0,"00","2.00","2.25","2.50","2.75","3.00","3.25","3.50","3.75","4.00"},{0,"F","D","C","C+","B-","B","B+","A-","A","A+"})</f>
        <v>0</v>
      </c>
      <c r="Q40" s="306" t="str">
        <f t="shared" si="17"/>
        <v/>
      </c>
    </row>
    <row r="41" spans="1:17" ht="16.5">
      <c r="A41" s="313"/>
      <c r="B41" s="308"/>
      <c r="C41" s="309"/>
      <c r="D41" s="317"/>
      <c r="E41" s="317"/>
      <c r="F41" s="317"/>
      <c r="G41" s="317"/>
      <c r="H41" s="249">
        <f t="shared" si="12"/>
        <v>0</v>
      </c>
      <c r="I41" s="43" t="str">
        <f t="shared" si="13"/>
        <v/>
      </c>
      <c r="J41" s="42">
        <f t="shared" si="14"/>
        <v>0</v>
      </c>
      <c r="K41" s="43">
        <f t="shared" si="15"/>
        <v>0</v>
      </c>
      <c r="L41" s="253">
        <f>IF(D41=0,0,IF(D41&gt;K41,"F",LOOKUP(K41,{0,0.01,40,45,50,55,60,65,70,75,80},{"","F","D","C","C+","B-","B","B+","A-","A","A+"})))</f>
        <v>0</v>
      </c>
      <c r="M41" s="253">
        <f>IF(D41=0,0,IF(D41&gt;K41,"00",LOOKUP(K41,{0,40,45,50,55,60,65,70,75,80},{"00","2.00","2.25","2.50","2.75","3.00","3.25","3.50","3.75","4.00"})))</f>
        <v>0</v>
      </c>
      <c r="N41" s="303"/>
      <c r="O41" s="304">
        <f t="shared" si="16"/>
        <v>0</v>
      </c>
      <c r="P41" s="305">
        <f>LOOKUP(O41,{0,"00","2.00","2.25","2.50","2.75","3.00","3.25","3.50","3.75","4.00"},{0,"F","D","C","C+","B-","B","B+","A-","A","A+"})</f>
        <v>0</v>
      </c>
      <c r="Q41" s="306" t="str">
        <f t="shared" si="17"/>
        <v/>
      </c>
    </row>
    <row r="42" spans="1:17" ht="16.5">
      <c r="A42" s="313"/>
      <c r="B42" s="308"/>
      <c r="C42" s="309"/>
      <c r="D42" s="317"/>
      <c r="E42" s="317"/>
      <c r="F42" s="317"/>
      <c r="G42" s="317"/>
      <c r="H42" s="249">
        <f t="shared" si="12"/>
        <v>0</v>
      </c>
      <c r="I42" s="43" t="str">
        <f t="shared" si="13"/>
        <v/>
      </c>
      <c r="J42" s="42">
        <f t="shared" si="14"/>
        <v>0</v>
      </c>
      <c r="K42" s="43">
        <f t="shared" si="15"/>
        <v>0</v>
      </c>
      <c r="L42" s="253">
        <f>IF(D42=0,0,IF(D42&gt;K42,"F",LOOKUP(K42,{0,0.01,40,45,50,55,60,65,70,75,80},{"","F","D","C","C+","B-","B","B+","A-","A","A+"})))</f>
        <v>0</v>
      </c>
      <c r="M42" s="253">
        <f>IF(D42=0,0,IF(D42&gt;K42,"00",LOOKUP(K42,{0,40,45,50,55,60,65,70,75,80},{"00","2.00","2.25","2.50","2.75","3.00","3.25","3.50","3.75","4.00"})))</f>
        <v>0</v>
      </c>
      <c r="N42" s="303"/>
      <c r="O42" s="304">
        <f t="shared" si="16"/>
        <v>0</v>
      </c>
      <c r="P42" s="305">
        <f>LOOKUP(O42,{0,"00","2.00","2.25","2.50","2.75","3.00","3.25","3.50","3.75","4.00"},{0,"F","D","C","C+","B-","B","B+","A-","A","A+"})</f>
        <v>0</v>
      </c>
      <c r="Q42" s="306" t="str">
        <f t="shared" si="17"/>
        <v/>
      </c>
    </row>
    <row r="43" spans="1:17" ht="16.5">
      <c r="A43" s="313"/>
      <c r="B43" s="308"/>
      <c r="C43" s="309"/>
      <c r="D43" s="317"/>
      <c r="E43" s="317"/>
      <c r="F43" s="317"/>
      <c r="G43" s="317"/>
      <c r="H43" s="249">
        <f t="shared" si="12"/>
        <v>0</v>
      </c>
      <c r="I43" s="43" t="str">
        <f t="shared" si="13"/>
        <v/>
      </c>
      <c r="J43" s="42">
        <f t="shared" si="14"/>
        <v>0</v>
      </c>
      <c r="K43" s="43">
        <f t="shared" si="15"/>
        <v>0</v>
      </c>
      <c r="L43" s="253">
        <f>IF(D43=0,0,IF(D43&gt;K43,"F",LOOKUP(K43,{0,0.01,40,45,50,55,60,65,70,75,80},{"","F","D","C","C+","B-","B","B+","A-","A","A+"})))</f>
        <v>0</v>
      </c>
      <c r="M43" s="253">
        <f>IF(D43=0,0,IF(D43&gt;K43,"00",LOOKUP(K43,{0,40,45,50,55,60,65,70,75,80},{"00","2.00","2.25","2.50","2.75","3.00","3.25","3.50","3.75","4.00"})))</f>
        <v>0</v>
      </c>
      <c r="N43" s="303"/>
      <c r="O43" s="304">
        <f t="shared" si="16"/>
        <v>0</v>
      </c>
      <c r="P43" s="305">
        <f>LOOKUP(O43,{0,"00","2.00","2.25","2.50","2.75","3.00","3.25","3.50","3.75","4.00"},{0,"F","D","C","C+","B-","B","B+","A-","A","A+"})</f>
        <v>0</v>
      </c>
      <c r="Q43" s="306" t="str">
        <f t="shared" si="17"/>
        <v/>
      </c>
    </row>
    <row r="44" spans="1:17" ht="16.5">
      <c r="A44" s="313"/>
      <c r="B44" s="308"/>
      <c r="C44" s="309"/>
      <c r="D44" s="317"/>
      <c r="E44" s="317"/>
      <c r="F44" s="317"/>
      <c r="G44" s="317"/>
      <c r="H44" s="249">
        <f t="shared" si="12"/>
        <v>0</v>
      </c>
      <c r="I44" s="43" t="str">
        <f t="shared" si="13"/>
        <v/>
      </c>
      <c r="J44" s="42">
        <f t="shared" si="14"/>
        <v>0</v>
      </c>
      <c r="K44" s="43">
        <f t="shared" si="15"/>
        <v>0</v>
      </c>
      <c r="L44" s="253">
        <f>IF(D44=0,0,IF(D44&gt;K44,"F",LOOKUP(K44,{0,0.01,40,45,50,55,60,65,70,75,80},{"","F","D","C","C+","B-","B","B+","A-","A","A+"})))</f>
        <v>0</v>
      </c>
      <c r="M44" s="253">
        <f>IF(D44=0,0,IF(D44&gt;K44,"00",LOOKUP(K44,{0,40,45,50,55,60,65,70,75,80},{"00","2.00","2.25","2.50","2.75","3.00","3.25","3.50","3.75","4.00"})))</f>
        <v>0</v>
      </c>
      <c r="N44" s="303"/>
      <c r="O44" s="304">
        <f t="shared" si="16"/>
        <v>0</v>
      </c>
      <c r="P44" s="305">
        <f>LOOKUP(O44,{0,"00","2.00","2.25","2.50","2.75","3.00","3.25","3.50","3.75","4.00"},{0,"F","D","C","C+","B-","B","B+","A-","A","A+"})</f>
        <v>0</v>
      </c>
      <c r="Q44" s="306" t="str">
        <f t="shared" si="17"/>
        <v/>
      </c>
    </row>
    <row r="45" spans="1:17" ht="17.25" thickBot="1">
      <c r="A45" s="313"/>
      <c r="B45" s="308"/>
      <c r="C45" s="309"/>
      <c r="D45" s="317"/>
      <c r="E45" s="317"/>
      <c r="F45" s="317"/>
      <c r="G45" s="317"/>
      <c r="H45" s="249">
        <f t="shared" si="12"/>
        <v>0</v>
      </c>
      <c r="I45" s="43" t="str">
        <f t="shared" si="13"/>
        <v/>
      </c>
      <c r="J45" s="42">
        <f t="shared" si="14"/>
        <v>0</v>
      </c>
      <c r="K45" s="43">
        <f t="shared" si="15"/>
        <v>0</v>
      </c>
      <c r="L45" s="253">
        <f>IF(D45=0,0,IF(D45&gt;K45,"F",LOOKUP(K45,{0,0.01,40,45,50,55,60,65,70,75,80},{"","F","D","C","C+","B-","B","B+","A-","A","A+"})))</f>
        <v>0</v>
      </c>
      <c r="M45" s="253">
        <f>IF(D45=0,0,IF(D45&gt;K45,"00",LOOKUP(K45,{0,40,45,50,55,60,65,70,75,80},{"00","2.00","2.25","2.50","2.75","3.00","3.25","3.50","3.75","4.00"})))</f>
        <v>0</v>
      </c>
      <c r="N45" s="303"/>
      <c r="O45" s="304">
        <f t="shared" si="16"/>
        <v>0</v>
      </c>
      <c r="P45" s="305">
        <f>LOOKUP(O45,{0,"00","2.00","2.25","2.50","2.75","3.00","3.25","3.50","3.75","4.00"},{0,"F","D","C","C+","B-","B","B+","A-","A","A+"})</f>
        <v>0</v>
      </c>
      <c r="Q45" s="306" t="str">
        <f t="shared" si="17"/>
        <v/>
      </c>
    </row>
    <row r="46" spans="1:17" ht="18" thickTop="1" thickBot="1">
      <c r="A46" s="583" t="s">
        <v>144</v>
      </c>
      <c r="B46" s="584"/>
      <c r="C46" s="585"/>
      <c r="D46" s="585"/>
      <c r="E46" s="585"/>
      <c r="F46" s="585"/>
      <c r="G46" s="585"/>
      <c r="H46" s="585"/>
      <c r="I46" s="585"/>
      <c r="J46" s="585"/>
      <c r="K46" s="586" t="s">
        <v>21</v>
      </c>
      <c r="L46" s="586"/>
      <c r="M46" s="586"/>
      <c r="N46" s="578"/>
      <c r="O46" s="578"/>
      <c r="P46" s="578"/>
      <c r="Q46" s="579"/>
    </row>
    <row r="47" spans="1:17" ht="17.25" thickTop="1">
      <c r="A47" s="315"/>
      <c r="B47" s="300"/>
      <c r="C47" s="318"/>
      <c r="D47" s="312"/>
      <c r="E47" s="312"/>
      <c r="F47" s="312"/>
      <c r="G47" s="312"/>
      <c r="H47" s="249">
        <f>ABS(IF(E47&gt;60,0,E47)-IF(F47&gt;60,0,F47))</f>
        <v>0</v>
      </c>
      <c r="I47" s="43" t="str">
        <f>IF(H47&gt;12,"Y","")</f>
        <v/>
      </c>
      <c r="J47" s="42">
        <f>IF(H47&lt;=12,(IF(E47&gt;60,0,E47)+IF(F47&gt;60,0,F47))/2,IF(MEDIAN(E47:G47)-MIN(E47:G47)&gt;=MAX(E47:G47)-MEDIAN(E47:G47),(MAX(E47:G47)+MEDIAN(E47:G47))/2,IF(MEDIAN(E47:G47)-MIN(E47:G47)&lt;MAX(E47:G47)-MEDIAN(E47:G47),(MIN(E47:G47)+MEDIAN(E47:G47))/2)))</f>
        <v>0</v>
      </c>
      <c r="K47" s="43">
        <f>ROUNDUP(IF(D47&gt;40,0,IF(E47&gt;60,0,IF(F47&gt;60,0,(D47+J47)))),0)</f>
        <v>0</v>
      </c>
      <c r="L47" s="253">
        <f>IF(D47=0,0,IF(D47&gt;K47,"F",LOOKUP(K47,{0,0.01,40,45,50,55,60,65,70,75,80},{"","F","D","C","C+","B-","B","B+","A-","A","A+"})))</f>
        <v>0</v>
      </c>
      <c r="M47" s="253">
        <f>IF(D47=0,0,IF(D47&gt;K47,"00",LOOKUP(K47,{0,40,45,50,55,60,65,70,75,80},{"00","2.00","2.25","2.50","2.75","3.00","3.25","3.50","3.75","4.00"})))</f>
        <v>0</v>
      </c>
      <c r="N47" s="303"/>
      <c r="O47" s="304">
        <f>IF(M47&gt;"3.00","3.00",IF(M47&gt;N47,M47,N47))</f>
        <v>0</v>
      </c>
      <c r="P47" s="305">
        <f>LOOKUP(O47,{0,"00","2.00","2.25","2.50","2.75","3.00","3.25","3.50","3.75","4.00"},{0,"F","D","C","C+","B-","B","B+","A-","A","A+"})</f>
        <v>0</v>
      </c>
      <c r="Q47" s="306" t="str">
        <f>IF(M47=0,"",IF(N47="0","Passed",IF(M47&gt;N47,"Improved",IF(M47=N47,"Same","Not Imp:"))))</f>
        <v/>
      </c>
    </row>
    <row r="48" spans="1:17" ht="16.5">
      <c r="A48" s="314"/>
      <c r="B48" s="308"/>
      <c r="C48" s="319"/>
      <c r="D48" s="310"/>
      <c r="E48" s="310"/>
      <c r="F48" s="310"/>
      <c r="G48" s="310"/>
      <c r="H48" s="249">
        <f t="shared" ref="H48:H58" si="18">ABS(IF(E48&gt;60,0,E48)-IF(F48&gt;60,0,F48))</f>
        <v>0</v>
      </c>
      <c r="I48" s="43" t="str">
        <f t="shared" ref="I48:I58" si="19">IF(H48&gt;12,"Y","")</f>
        <v/>
      </c>
      <c r="J48" s="42">
        <f t="shared" ref="J48:J58" si="20">IF(H48&lt;=12,(IF(E48&gt;60,0,E48)+IF(F48&gt;60,0,F48))/2,IF(MEDIAN(E48:G48)-MIN(E48:G48)&gt;=MAX(E48:G48)-MEDIAN(E48:G48),(MAX(E48:G48)+MEDIAN(E48:G48))/2,IF(MEDIAN(E48:G48)-MIN(E48:G48)&lt;MAX(E48:G48)-MEDIAN(E48:G48),(MIN(E48:G48)+MEDIAN(E48:G48))/2)))</f>
        <v>0</v>
      </c>
      <c r="K48" s="43">
        <f t="shared" ref="K48:K58" si="21">ROUNDUP(IF(D48&gt;40,0,IF(E48&gt;60,0,IF(F48&gt;60,0,(D48+J48)))),0)</f>
        <v>0</v>
      </c>
      <c r="L48" s="253">
        <f>IF(D48=0,0,IF(D48&gt;K48,"F",LOOKUP(K48,{0,0.01,40,45,50,55,60,65,70,75,80},{"","F","D","C","C+","B-","B","B+","A-","A","A+"})))</f>
        <v>0</v>
      </c>
      <c r="M48" s="253">
        <f>IF(D48=0,0,IF(D48&gt;K48,"00",LOOKUP(K48,{0,40,45,50,55,60,65,70,75,80},{"00","2.00","2.25","2.50","2.75","3.00","3.25","3.50","3.75","4.00"})))</f>
        <v>0</v>
      </c>
      <c r="N48" s="303"/>
      <c r="O48" s="304">
        <f t="shared" ref="O48:O58" si="22">IF(M48&gt;"3.00","3.00",IF(M48&gt;N48,M48,N48))</f>
        <v>0</v>
      </c>
      <c r="P48" s="305">
        <f>LOOKUP(O48,{0,"00","2.00","2.25","2.50","2.75","3.00","3.25","3.50","3.75","4.00"},{0,"F","D","C","C+","B-","B","B+","A-","A","A+"})</f>
        <v>0</v>
      </c>
      <c r="Q48" s="306" t="str">
        <f t="shared" ref="Q48:Q58" si="23">IF(M48=0,"",IF(N48="0","Passed",IF(M48&gt;N48,"Improved",IF(M48=N48,"Same","Not Imp:"))))</f>
        <v/>
      </c>
    </row>
    <row r="49" spans="1:17" ht="16.5">
      <c r="A49" s="314"/>
      <c r="B49" s="308"/>
      <c r="C49" s="319"/>
      <c r="D49" s="310"/>
      <c r="E49" s="310"/>
      <c r="F49" s="310"/>
      <c r="G49" s="310"/>
      <c r="H49" s="249">
        <f t="shared" si="18"/>
        <v>0</v>
      </c>
      <c r="I49" s="43" t="str">
        <f t="shared" si="19"/>
        <v/>
      </c>
      <c r="J49" s="42">
        <f t="shared" si="20"/>
        <v>0</v>
      </c>
      <c r="K49" s="43">
        <f t="shared" si="21"/>
        <v>0</v>
      </c>
      <c r="L49" s="253">
        <f>IF(D49=0,0,IF(D49&gt;K49,"F",LOOKUP(K49,{0,0.01,40,45,50,55,60,65,70,75,80},{"","F","D","C","C+","B-","B","B+","A-","A","A+"})))</f>
        <v>0</v>
      </c>
      <c r="M49" s="253">
        <f>IF(D49=0,0,IF(D49&gt;K49,"00",LOOKUP(K49,{0,40,45,50,55,60,65,70,75,80},{"00","2.00","2.25","2.50","2.75","3.00","3.25","3.50","3.75","4.00"})))</f>
        <v>0</v>
      </c>
      <c r="N49" s="303"/>
      <c r="O49" s="304">
        <f t="shared" si="22"/>
        <v>0</v>
      </c>
      <c r="P49" s="305">
        <f>LOOKUP(O49,{0,"00","2.00","2.25","2.50","2.75","3.00","3.25","3.50","3.75","4.00"},{0,"F","D","C","C+","B-","B","B+","A-","A","A+"})</f>
        <v>0</v>
      </c>
      <c r="Q49" s="306" t="str">
        <f t="shared" si="23"/>
        <v/>
      </c>
    </row>
    <row r="50" spans="1:17" ht="16.5">
      <c r="A50" s="314"/>
      <c r="B50" s="308"/>
      <c r="C50" s="319"/>
      <c r="D50" s="310"/>
      <c r="E50" s="310"/>
      <c r="F50" s="310"/>
      <c r="G50" s="310"/>
      <c r="H50" s="249">
        <f t="shared" si="18"/>
        <v>0</v>
      </c>
      <c r="I50" s="43" t="str">
        <f t="shared" si="19"/>
        <v/>
      </c>
      <c r="J50" s="42">
        <f t="shared" si="20"/>
        <v>0</v>
      </c>
      <c r="K50" s="43">
        <f t="shared" si="21"/>
        <v>0</v>
      </c>
      <c r="L50" s="253">
        <f>IF(D50=0,0,IF(D50&gt;K50,"F",LOOKUP(K50,{0,0.01,40,45,50,55,60,65,70,75,80},{"","F","D","C","C+","B-","B","B+","A-","A","A+"})))</f>
        <v>0</v>
      </c>
      <c r="M50" s="253">
        <f>IF(D50=0,0,IF(D50&gt;K50,"00",LOOKUP(K50,{0,40,45,50,55,60,65,70,75,80},{"00","2.00","2.25","2.50","2.75","3.00","3.25","3.50","3.75","4.00"})))</f>
        <v>0</v>
      </c>
      <c r="N50" s="303"/>
      <c r="O50" s="304">
        <f t="shared" si="22"/>
        <v>0</v>
      </c>
      <c r="P50" s="305">
        <f>LOOKUP(O50,{0,"00","2.00","2.25","2.50","2.75","3.00","3.25","3.50","3.75","4.00"},{0,"F","D","C","C+","B-","B","B+","A-","A","A+"})</f>
        <v>0</v>
      </c>
      <c r="Q50" s="306" t="str">
        <f t="shared" si="23"/>
        <v/>
      </c>
    </row>
    <row r="51" spans="1:17" ht="16.5">
      <c r="A51" s="314"/>
      <c r="B51" s="308"/>
      <c r="C51" s="319"/>
      <c r="D51" s="310"/>
      <c r="E51" s="310"/>
      <c r="F51" s="310"/>
      <c r="G51" s="310"/>
      <c r="H51" s="249">
        <f t="shared" si="18"/>
        <v>0</v>
      </c>
      <c r="I51" s="43" t="str">
        <f t="shared" si="19"/>
        <v/>
      </c>
      <c r="J51" s="42">
        <f t="shared" si="20"/>
        <v>0</v>
      </c>
      <c r="K51" s="43">
        <f t="shared" si="21"/>
        <v>0</v>
      </c>
      <c r="L51" s="253">
        <f>IF(D51=0,0,IF(D51&gt;K51,"F",LOOKUP(K51,{0,0.01,40,45,50,55,60,65,70,75,80},{"","F","D","C","C+","B-","B","B+","A-","A","A+"})))</f>
        <v>0</v>
      </c>
      <c r="M51" s="253">
        <f>IF(D51=0,0,IF(D51&gt;K51,"00",LOOKUP(K51,{0,40,45,50,55,60,65,70,75,80},{"00","2.00","2.25","2.50","2.75","3.00","3.25","3.50","3.75","4.00"})))</f>
        <v>0</v>
      </c>
      <c r="N51" s="303"/>
      <c r="O51" s="304">
        <f t="shared" si="22"/>
        <v>0</v>
      </c>
      <c r="P51" s="305">
        <f>LOOKUP(O51,{0,"00","2.00","2.25","2.50","2.75","3.00","3.25","3.50","3.75","4.00"},{0,"F","D","C","C+","B-","B","B+","A-","A","A+"})</f>
        <v>0</v>
      </c>
      <c r="Q51" s="306" t="str">
        <f t="shared" si="23"/>
        <v/>
      </c>
    </row>
    <row r="52" spans="1:17" ht="16.5">
      <c r="A52" s="320"/>
      <c r="B52" s="308"/>
      <c r="C52" s="319"/>
      <c r="D52" s="310"/>
      <c r="E52" s="310"/>
      <c r="F52" s="310"/>
      <c r="G52" s="310"/>
      <c r="H52" s="249">
        <f t="shared" si="18"/>
        <v>0</v>
      </c>
      <c r="I52" s="43" t="str">
        <f t="shared" si="19"/>
        <v/>
      </c>
      <c r="J52" s="42">
        <f t="shared" si="20"/>
        <v>0</v>
      </c>
      <c r="K52" s="43">
        <f t="shared" si="21"/>
        <v>0</v>
      </c>
      <c r="L52" s="253">
        <f>IF(D52=0,0,IF(D52&gt;K52,"F",LOOKUP(K52,{0,0.01,40,45,50,55,60,65,70,75,80},{"","F","D","C","C+","B-","B","B+","A-","A","A+"})))</f>
        <v>0</v>
      </c>
      <c r="M52" s="253">
        <f>IF(D52=0,0,IF(D52&gt;K52,"00",LOOKUP(K52,{0,40,45,50,55,60,65,70,75,80},{"00","2.00","2.25","2.50","2.75","3.00","3.25","3.50","3.75","4.00"})))</f>
        <v>0</v>
      </c>
      <c r="N52" s="303"/>
      <c r="O52" s="304">
        <f t="shared" si="22"/>
        <v>0</v>
      </c>
      <c r="P52" s="305">
        <f>LOOKUP(O52,{0,"00","2.00","2.25","2.50","2.75","3.00","3.25","3.50","3.75","4.00"},{0,"F","D","C","C+","B-","B","B+","A-","A","A+"})</f>
        <v>0</v>
      </c>
      <c r="Q52" s="306" t="str">
        <f t="shared" si="23"/>
        <v/>
      </c>
    </row>
    <row r="53" spans="1:17" ht="16.5">
      <c r="A53" s="314"/>
      <c r="B53" s="308"/>
      <c r="C53" s="319"/>
      <c r="D53" s="310"/>
      <c r="E53" s="310"/>
      <c r="F53" s="310"/>
      <c r="G53" s="310"/>
      <c r="H53" s="249">
        <f t="shared" si="18"/>
        <v>0</v>
      </c>
      <c r="I53" s="43" t="str">
        <f t="shared" si="19"/>
        <v/>
      </c>
      <c r="J53" s="42">
        <f t="shared" si="20"/>
        <v>0</v>
      </c>
      <c r="K53" s="43">
        <f t="shared" si="21"/>
        <v>0</v>
      </c>
      <c r="L53" s="253">
        <f>IF(D53=0,0,IF(D53&gt;K53,"F",LOOKUP(K53,{0,0.01,40,45,50,55,60,65,70,75,80},{"","F","D","C","C+","B-","B","B+","A-","A","A+"})))</f>
        <v>0</v>
      </c>
      <c r="M53" s="253">
        <f>IF(D53=0,0,IF(D53&gt;K53,"00",LOOKUP(K53,{0,40,45,50,55,60,65,70,75,80},{"00","2.00","2.25","2.50","2.75","3.00","3.25","3.50","3.75","4.00"})))</f>
        <v>0</v>
      </c>
      <c r="N53" s="303"/>
      <c r="O53" s="304">
        <f t="shared" si="22"/>
        <v>0</v>
      </c>
      <c r="P53" s="305">
        <f>LOOKUP(O53,{0,"00","2.00","2.25","2.50","2.75","3.00","3.25","3.50","3.75","4.00"},{0,"F","D","C","C+","B-","B","B+","A-","A","A+"})</f>
        <v>0</v>
      </c>
      <c r="Q53" s="306" t="str">
        <f t="shared" si="23"/>
        <v/>
      </c>
    </row>
    <row r="54" spans="1:17" ht="16.5">
      <c r="A54" s="307"/>
      <c r="B54" s="308"/>
      <c r="C54" s="319"/>
      <c r="D54" s="310"/>
      <c r="E54" s="310"/>
      <c r="F54" s="310"/>
      <c r="G54" s="310"/>
      <c r="H54" s="249">
        <f t="shared" si="18"/>
        <v>0</v>
      </c>
      <c r="I54" s="43" t="str">
        <f t="shared" si="19"/>
        <v/>
      </c>
      <c r="J54" s="42">
        <f t="shared" si="20"/>
        <v>0</v>
      </c>
      <c r="K54" s="43">
        <f t="shared" si="21"/>
        <v>0</v>
      </c>
      <c r="L54" s="253">
        <f>IF(D54=0,0,IF(D54&gt;K54,"F",LOOKUP(K54,{0,0.01,40,45,50,55,60,65,70,75,80},{"","F","D","C","C+","B-","B","B+","A-","A","A+"})))</f>
        <v>0</v>
      </c>
      <c r="M54" s="253">
        <f>IF(D54=0,0,IF(D54&gt;K54,"00",LOOKUP(K54,{0,40,45,50,55,60,65,70,75,80},{"00","2.00","2.25","2.50","2.75","3.00","3.25","3.50","3.75","4.00"})))</f>
        <v>0</v>
      </c>
      <c r="N54" s="303"/>
      <c r="O54" s="304">
        <f t="shared" si="22"/>
        <v>0</v>
      </c>
      <c r="P54" s="305">
        <f>LOOKUP(O54,{0,"00","2.00","2.25","2.50","2.75","3.00","3.25","3.50","3.75","4.00"},{0,"F","D","C","C+","B-","B","B+","A-","A","A+"})</f>
        <v>0</v>
      </c>
      <c r="Q54" s="306" t="str">
        <f t="shared" si="23"/>
        <v/>
      </c>
    </row>
    <row r="55" spans="1:17" ht="16.5">
      <c r="A55" s="307"/>
      <c r="B55" s="308"/>
      <c r="C55" s="319"/>
      <c r="D55" s="310"/>
      <c r="E55" s="310"/>
      <c r="F55" s="310"/>
      <c r="G55" s="310"/>
      <c r="H55" s="249">
        <f t="shared" si="18"/>
        <v>0</v>
      </c>
      <c r="I55" s="43" t="str">
        <f t="shared" si="19"/>
        <v/>
      </c>
      <c r="J55" s="42">
        <f t="shared" si="20"/>
        <v>0</v>
      </c>
      <c r="K55" s="43">
        <f t="shared" si="21"/>
        <v>0</v>
      </c>
      <c r="L55" s="253">
        <f>IF(D55=0,0,IF(D55&gt;K55,"F",LOOKUP(K55,{0,0.01,40,45,50,55,60,65,70,75,80},{"","F","D","C","C+","B-","B","B+","A-","A","A+"})))</f>
        <v>0</v>
      </c>
      <c r="M55" s="253">
        <f>IF(D55=0,0,IF(D55&gt;K55,"00",LOOKUP(K55,{0,40,45,50,55,60,65,70,75,80},{"00","2.00","2.25","2.50","2.75","3.00","3.25","3.50","3.75","4.00"})))</f>
        <v>0</v>
      </c>
      <c r="N55" s="303"/>
      <c r="O55" s="304">
        <f t="shared" si="22"/>
        <v>0</v>
      </c>
      <c r="P55" s="305">
        <f>LOOKUP(O55,{0,"00","2.00","2.25","2.50","2.75","3.00","3.25","3.50","3.75","4.00"},{0,"F","D","C","C+","B-","B","B+","A-","A","A+"})</f>
        <v>0</v>
      </c>
      <c r="Q55" s="306" t="str">
        <f t="shared" si="23"/>
        <v/>
      </c>
    </row>
    <row r="56" spans="1:17" ht="16.5">
      <c r="A56" s="321"/>
      <c r="B56" s="322"/>
      <c r="C56" s="323"/>
      <c r="D56" s="324"/>
      <c r="E56" s="324"/>
      <c r="F56" s="324"/>
      <c r="G56" s="324"/>
      <c r="H56" s="249">
        <f t="shared" si="18"/>
        <v>0</v>
      </c>
      <c r="I56" s="43" t="str">
        <f t="shared" si="19"/>
        <v/>
      </c>
      <c r="J56" s="42">
        <f t="shared" si="20"/>
        <v>0</v>
      </c>
      <c r="K56" s="43">
        <f t="shared" si="21"/>
        <v>0</v>
      </c>
      <c r="L56" s="253">
        <f>IF(D56=0,0,IF(D56&gt;K56,"F",LOOKUP(K56,{0,0.01,40,45,50,55,60,65,70,75,80},{"","F","D","C","C+","B-","B","B+","A-","A","A+"})))</f>
        <v>0</v>
      </c>
      <c r="M56" s="253">
        <f>IF(D56=0,0,IF(D56&gt;K56,"00",LOOKUP(K56,{0,40,45,50,55,60,65,70,75,80},{"00","2.00","2.25","2.50","2.75","3.00","3.25","3.50","3.75","4.00"})))</f>
        <v>0</v>
      </c>
      <c r="N56" s="303"/>
      <c r="O56" s="304">
        <f t="shared" si="22"/>
        <v>0</v>
      </c>
      <c r="P56" s="305">
        <f>LOOKUP(O56,{0,"00","2.00","2.25","2.50","2.75","3.00","3.25","3.50","3.75","4.00"},{0,"F","D","C","C+","B-","B","B+","A-","A","A+"})</f>
        <v>0</v>
      </c>
      <c r="Q56" s="306" t="str">
        <f t="shared" si="23"/>
        <v/>
      </c>
    </row>
    <row r="57" spans="1:17" ht="16.5">
      <c r="A57" s="307"/>
      <c r="B57" s="308"/>
      <c r="C57" s="319"/>
      <c r="D57" s="310"/>
      <c r="E57" s="310"/>
      <c r="F57" s="310"/>
      <c r="G57" s="310"/>
      <c r="H57" s="249">
        <f t="shared" si="18"/>
        <v>0</v>
      </c>
      <c r="I57" s="43" t="str">
        <f t="shared" si="19"/>
        <v/>
      </c>
      <c r="J57" s="42">
        <f t="shared" si="20"/>
        <v>0</v>
      </c>
      <c r="K57" s="43">
        <f t="shared" si="21"/>
        <v>0</v>
      </c>
      <c r="L57" s="253">
        <f>IF(D57=0,0,IF(D57&gt;K57,"F",LOOKUP(K57,{0,0.01,40,45,50,55,60,65,70,75,80},{"","F","D","C","C+","B-","B","B+","A-","A","A+"})))</f>
        <v>0</v>
      </c>
      <c r="M57" s="253">
        <f>IF(D57=0,0,IF(D57&gt;K57,"00",LOOKUP(K57,{0,40,45,50,55,60,65,70,75,80},{"00","2.00","2.25","2.50","2.75","3.00","3.25","3.50","3.75","4.00"})))</f>
        <v>0</v>
      </c>
      <c r="N57" s="303"/>
      <c r="O57" s="304">
        <f t="shared" si="22"/>
        <v>0</v>
      </c>
      <c r="P57" s="305">
        <f>LOOKUP(O57,{0,"00","2.00","2.25","2.50","2.75","3.00","3.25","3.50","3.75","4.00"},{0,"F","D","C","C+","B-","B","B+","A-","A","A+"})</f>
        <v>0</v>
      </c>
      <c r="Q57" s="306" t="str">
        <f t="shared" si="23"/>
        <v/>
      </c>
    </row>
    <row r="58" spans="1:17" ht="16.5">
      <c r="A58" s="307"/>
      <c r="B58" s="308"/>
      <c r="C58" s="319"/>
      <c r="D58" s="310"/>
      <c r="E58" s="310"/>
      <c r="F58" s="310"/>
      <c r="G58" s="310"/>
      <c r="H58" s="249">
        <f t="shared" si="18"/>
        <v>0</v>
      </c>
      <c r="I58" s="43" t="str">
        <f t="shared" si="19"/>
        <v/>
      </c>
      <c r="J58" s="42">
        <f t="shared" si="20"/>
        <v>0</v>
      </c>
      <c r="K58" s="43">
        <f t="shared" si="21"/>
        <v>0</v>
      </c>
      <c r="L58" s="253">
        <f>IF(D58=0,0,IF(D58&gt;K58,"F",LOOKUP(K58,{0,0.01,40,45,50,55,60,65,70,75,80},{"","F","D","C","C+","B-","B","B+","A-","A","A+"})))</f>
        <v>0</v>
      </c>
      <c r="M58" s="253">
        <f>IF(D58=0,0,IF(D58&gt;K58,"00",LOOKUP(K58,{0,40,45,50,55,60,65,70,75,80},{"00","2.00","2.25","2.50","2.75","3.00","3.25","3.50","3.75","4.00"})))</f>
        <v>0</v>
      </c>
      <c r="N58" s="303"/>
      <c r="O58" s="304">
        <f t="shared" si="22"/>
        <v>0</v>
      </c>
      <c r="P58" s="305">
        <f>LOOKUP(O58,{0,"00","2.00","2.25","2.50","2.75","3.00","3.25","3.50","3.75","4.00"},{0,"F","D","C","C+","B-","B","B+","A-","A","A+"})</f>
        <v>0</v>
      </c>
      <c r="Q58" s="306" t="str">
        <f t="shared" si="23"/>
        <v/>
      </c>
    </row>
  </sheetData>
  <sheetProtection sheet="1" objects="1" scenarios="1" formatCells="0" formatColumns="0" formatRows="0"/>
  <mergeCells count="38">
    <mergeCell ref="A46:B46"/>
    <mergeCell ref="C46:J46"/>
    <mergeCell ref="K46:M46"/>
    <mergeCell ref="N46:Q46"/>
    <mergeCell ref="A24:B24"/>
    <mergeCell ref="C24:J24"/>
    <mergeCell ref="K24:M24"/>
    <mergeCell ref="N24:Q24"/>
    <mergeCell ref="A35:B35"/>
    <mergeCell ref="C35:J35"/>
    <mergeCell ref="K35:M35"/>
    <mergeCell ref="N35:Q35"/>
    <mergeCell ref="A8:B8"/>
    <mergeCell ref="C8:J8"/>
    <mergeCell ref="K8:M8"/>
    <mergeCell ref="N8:Q8"/>
    <mergeCell ref="G6:G7"/>
    <mergeCell ref="H6:H7"/>
    <mergeCell ref="I6:I7"/>
    <mergeCell ref="J6:J7"/>
    <mergeCell ref="K6:K7"/>
    <mergeCell ref="L6:L7"/>
    <mergeCell ref="A6:A7"/>
    <mergeCell ref="B6:B7"/>
    <mergeCell ref="C6:C7"/>
    <mergeCell ref="D6:D7"/>
    <mergeCell ref="E6:E7"/>
    <mergeCell ref="F6:F7"/>
    <mergeCell ref="A1:Q1"/>
    <mergeCell ref="A2:Q2"/>
    <mergeCell ref="C3:M3"/>
    <mergeCell ref="N3:Q3"/>
    <mergeCell ref="A4:Q4"/>
    <mergeCell ref="A5:Q5"/>
    <mergeCell ref="M6:M7"/>
    <mergeCell ref="N6:N7"/>
    <mergeCell ref="O6:P6"/>
    <mergeCell ref="Q6:Q7"/>
  </mergeCells>
  <conditionalFormatting sqref="D9:I9 H10:I23">
    <cfRule type="expression" dxfId="467" priority="10">
      <formula>$H$6="Y"</formula>
    </cfRule>
    <cfRule type="expression" dxfId="466" priority="11">
      <formula>$H$6="Y"</formula>
    </cfRule>
    <cfRule type="expression" dxfId="465" priority="12">
      <formula>$H$6="Y"</formula>
    </cfRule>
  </conditionalFormatting>
  <conditionalFormatting sqref="H25:I34">
    <cfRule type="expression" dxfId="464" priority="7">
      <formula>$H$6="Y"</formula>
    </cfRule>
    <cfRule type="expression" dxfId="463" priority="8">
      <formula>$H$6="Y"</formula>
    </cfRule>
    <cfRule type="expression" dxfId="462" priority="9">
      <formula>$H$6="Y"</formula>
    </cfRule>
  </conditionalFormatting>
  <conditionalFormatting sqref="H36:I45">
    <cfRule type="expression" dxfId="461" priority="4">
      <formula>$H$6="Y"</formula>
    </cfRule>
    <cfRule type="expression" dxfId="460" priority="5">
      <formula>$H$6="Y"</formula>
    </cfRule>
    <cfRule type="expression" dxfId="459" priority="6">
      <formula>$H$6="Y"</formula>
    </cfRule>
  </conditionalFormatting>
  <conditionalFormatting sqref="H47:I58">
    <cfRule type="expression" dxfId="458" priority="1">
      <formula>$H$6="Y"</formula>
    </cfRule>
    <cfRule type="expression" dxfId="457" priority="2">
      <formula>$H$6="Y"</formula>
    </cfRule>
    <cfRule type="expression" dxfId="456" priority="3">
      <formula>$H$6="Y"</formula>
    </cfRule>
  </conditionalFormatting>
  <pageMargins left="0.45" right="0.2" top="0.5" bottom="0.75" header="0.3" footer="0.3"/>
  <pageSetup paperSize="9" scale="7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AJ76"/>
  <sheetViews>
    <sheetView showZeros="0" tabSelected="1" view="pageLayout" workbookViewId="0">
      <selection activeCell="B9" sqref="B9"/>
    </sheetView>
  </sheetViews>
  <sheetFormatPr defaultRowHeight="15"/>
  <cols>
    <col min="1" max="1" width="10.140625" customWidth="1"/>
    <col min="2" max="3" width="5.7109375" customWidth="1"/>
    <col min="4" max="4" width="4" customWidth="1"/>
    <col min="5" max="5" width="3.140625" customWidth="1"/>
    <col min="6" max="6" width="5" customWidth="1"/>
    <col min="7" max="8" width="5.7109375" customWidth="1"/>
    <col min="9" max="9" width="4" customWidth="1"/>
    <col min="10" max="10" width="3.140625" bestFit="1" customWidth="1"/>
    <col min="11" max="11" width="5" customWidth="1"/>
    <col min="12" max="13" width="5.7109375" customWidth="1"/>
    <col min="14" max="14" width="4" customWidth="1"/>
    <col min="15" max="15" width="3.140625" customWidth="1"/>
    <col min="16" max="16" width="5" customWidth="1"/>
    <col min="17" max="18" width="5.7109375" customWidth="1"/>
    <col min="19" max="19" width="4" customWidth="1"/>
    <col min="20" max="20" width="3.28515625" customWidth="1"/>
    <col min="21" max="21" width="5" customWidth="1"/>
    <col min="22" max="23" width="5.7109375" customWidth="1"/>
    <col min="24" max="24" width="4" customWidth="1"/>
    <col min="25" max="25" width="2.7109375" customWidth="1"/>
    <col min="26" max="26" width="5" customWidth="1"/>
    <col min="27" max="28" width="5.7109375" customWidth="1"/>
    <col min="29" max="29" width="4" customWidth="1"/>
    <col min="30" max="30" width="3" customWidth="1"/>
    <col min="31" max="31" width="5" customWidth="1"/>
    <col min="32" max="32" width="5.7109375" customWidth="1"/>
    <col min="33" max="33" width="5" customWidth="1"/>
    <col min="34" max="34" width="5" hidden="1" customWidth="1"/>
    <col min="35" max="35" width="3.85546875" customWidth="1"/>
    <col min="36" max="36" width="11" customWidth="1"/>
  </cols>
  <sheetData>
    <row r="1" spans="1:36" ht="17.25">
      <c r="A1" s="588" t="s">
        <v>81</v>
      </c>
      <c r="B1" s="589"/>
      <c r="C1" s="589"/>
      <c r="D1" s="589"/>
      <c r="E1" s="589"/>
      <c r="F1" s="589"/>
      <c r="G1" s="589"/>
      <c r="H1" s="589"/>
      <c r="I1" s="589"/>
      <c r="J1" s="589"/>
      <c r="K1" s="589"/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  <c r="AF1" s="126"/>
      <c r="AG1" s="127"/>
      <c r="AH1" s="127"/>
      <c r="AI1" s="127"/>
      <c r="AJ1" s="126"/>
    </row>
    <row r="2" spans="1:36" ht="18">
      <c r="A2" s="590" t="s">
        <v>24</v>
      </c>
      <c r="B2" s="591"/>
      <c r="C2" s="591"/>
      <c r="D2" s="591"/>
      <c r="E2" s="591"/>
      <c r="F2" s="591"/>
      <c r="G2" s="591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1"/>
      <c r="AB2" s="591"/>
      <c r="AC2" s="591"/>
      <c r="AD2" s="591"/>
      <c r="AE2" s="591"/>
      <c r="AF2" s="126"/>
      <c r="AG2" s="127"/>
      <c r="AH2" s="127"/>
      <c r="AI2" s="127"/>
      <c r="AJ2" s="126"/>
    </row>
    <row r="3" spans="1:36">
      <c r="A3" s="592" t="s">
        <v>80</v>
      </c>
      <c r="B3" s="592"/>
      <c r="C3" s="592"/>
      <c r="D3" s="592"/>
      <c r="E3" s="592"/>
      <c r="F3" s="592"/>
      <c r="G3" s="592"/>
      <c r="H3" s="592"/>
      <c r="I3" s="592"/>
      <c r="J3" s="592"/>
      <c r="K3" s="592"/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  <c r="AF3" s="126"/>
      <c r="AG3" s="127"/>
      <c r="AH3" s="127"/>
      <c r="AI3" s="127"/>
      <c r="AJ3" s="126"/>
    </row>
    <row r="4" spans="1:36" ht="15" customHeight="1" thickBot="1">
      <c r="A4" s="593" t="str">
        <f>'1st 1'!A6</f>
        <v>00-00</v>
      </c>
      <c r="B4" s="594"/>
      <c r="C4" s="594"/>
      <c r="D4" s="594"/>
      <c r="E4" s="594"/>
      <c r="F4" s="594"/>
      <c r="G4" s="594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4"/>
      <c r="AA4" s="594"/>
      <c r="AB4" s="594"/>
      <c r="AC4" s="594"/>
      <c r="AD4" s="594"/>
      <c r="AE4" s="594"/>
      <c r="AF4" s="126"/>
      <c r="AG4" s="127"/>
      <c r="AH4" s="127"/>
      <c r="AI4" s="127"/>
      <c r="AJ4" s="126"/>
    </row>
    <row r="5" spans="1:36" ht="16.5" customHeight="1" thickTop="1" thickBot="1">
      <c r="A5" s="595" t="s">
        <v>74</v>
      </c>
      <c r="B5" s="598">
        <f>'1st 1'!C4</f>
        <v>101</v>
      </c>
      <c r="C5" s="598"/>
      <c r="D5" s="597" t="s">
        <v>79</v>
      </c>
      <c r="E5" s="597"/>
      <c r="F5" s="125">
        <f>'1st 1'!G4</f>
        <v>3</v>
      </c>
      <c r="G5" s="598">
        <f>'1st 2'!C4</f>
        <v>102</v>
      </c>
      <c r="H5" s="598"/>
      <c r="I5" s="597" t="s">
        <v>79</v>
      </c>
      <c r="J5" s="597"/>
      <c r="K5" s="125">
        <f>'1st 2'!G4</f>
        <v>1.5</v>
      </c>
      <c r="L5" s="598">
        <f>'1st 3'!C4</f>
        <v>103</v>
      </c>
      <c r="M5" s="598"/>
      <c r="N5" s="597" t="s">
        <v>79</v>
      </c>
      <c r="O5" s="597"/>
      <c r="P5" s="125">
        <f>'1st 3'!G4</f>
        <v>3</v>
      </c>
      <c r="Q5" s="598">
        <f>'1st 4'!C4</f>
        <v>104</v>
      </c>
      <c r="R5" s="598"/>
      <c r="S5" s="597" t="s">
        <v>79</v>
      </c>
      <c r="T5" s="597"/>
      <c r="U5" s="125">
        <f>'1st 4'!G4</f>
        <v>3</v>
      </c>
      <c r="V5" s="598">
        <f>'1st 5'!C4</f>
        <v>105</v>
      </c>
      <c r="W5" s="598"/>
      <c r="X5" s="597" t="s">
        <v>79</v>
      </c>
      <c r="Y5" s="597"/>
      <c r="Z5" s="125">
        <f>'1st 5'!G4</f>
        <v>1.5</v>
      </c>
      <c r="AA5" s="598">
        <f>'1st 6'!C4</f>
        <v>106</v>
      </c>
      <c r="AB5" s="598"/>
      <c r="AC5" s="597" t="s">
        <v>79</v>
      </c>
      <c r="AD5" s="597"/>
      <c r="AE5" s="125">
        <f>'1st 6'!G4</f>
        <v>3</v>
      </c>
      <c r="AF5" s="601" t="s">
        <v>109</v>
      </c>
      <c r="AG5" s="602" t="s">
        <v>75</v>
      </c>
      <c r="AH5" s="128"/>
      <c r="AI5" s="599" t="s">
        <v>2</v>
      </c>
      <c r="AJ5" s="596" t="s">
        <v>74</v>
      </c>
    </row>
    <row r="6" spans="1:36" ht="52.5" customHeight="1" thickTop="1">
      <c r="A6" s="596"/>
      <c r="B6" s="124" t="s">
        <v>76</v>
      </c>
      <c r="C6" s="123" t="s">
        <v>78</v>
      </c>
      <c r="D6" s="123" t="s">
        <v>77</v>
      </c>
      <c r="E6" s="123" t="s">
        <v>2</v>
      </c>
      <c r="F6" s="122" t="s">
        <v>1</v>
      </c>
      <c r="G6" s="124" t="s">
        <v>76</v>
      </c>
      <c r="H6" s="123" t="s">
        <v>78</v>
      </c>
      <c r="I6" s="123" t="s">
        <v>77</v>
      </c>
      <c r="J6" s="123" t="s">
        <v>2</v>
      </c>
      <c r="K6" s="122" t="s">
        <v>1</v>
      </c>
      <c r="L6" s="124" t="s">
        <v>76</v>
      </c>
      <c r="M6" s="123" t="s">
        <v>78</v>
      </c>
      <c r="N6" s="123" t="s">
        <v>77</v>
      </c>
      <c r="O6" s="123" t="s">
        <v>2</v>
      </c>
      <c r="P6" s="122" t="s">
        <v>1</v>
      </c>
      <c r="Q6" s="124" t="s">
        <v>76</v>
      </c>
      <c r="R6" s="123" t="s">
        <v>78</v>
      </c>
      <c r="S6" s="123" t="s">
        <v>77</v>
      </c>
      <c r="T6" s="123" t="s">
        <v>2</v>
      </c>
      <c r="U6" s="122" t="s">
        <v>1</v>
      </c>
      <c r="V6" s="124" t="s">
        <v>76</v>
      </c>
      <c r="W6" s="123" t="s">
        <v>78</v>
      </c>
      <c r="X6" s="123" t="s">
        <v>77</v>
      </c>
      <c r="Y6" s="123" t="s">
        <v>2</v>
      </c>
      <c r="Z6" s="122" t="s">
        <v>1</v>
      </c>
      <c r="AA6" s="124" t="s">
        <v>76</v>
      </c>
      <c r="AB6" s="123" t="s">
        <v>78</v>
      </c>
      <c r="AC6" s="123" t="s">
        <v>77</v>
      </c>
      <c r="AD6" s="123" t="s">
        <v>2</v>
      </c>
      <c r="AE6" s="122" t="s">
        <v>1</v>
      </c>
      <c r="AF6" s="601"/>
      <c r="AG6" s="602"/>
      <c r="AH6" s="129"/>
      <c r="AI6" s="600"/>
      <c r="AJ6" s="596"/>
    </row>
    <row r="7" spans="1:36" ht="15.75">
      <c r="A7" s="131">
        <f>'1st 1'!A8</f>
        <v>1</v>
      </c>
      <c r="B7" s="132">
        <f>'1st 1'!C8</f>
        <v>24.5</v>
      </c>
      <c r="C7" s="133">
        <f>'1st 1'!J8</f>
        <v>42.5</v>
      </c>
      <c r="D7" s="133">
        <f>'1st 1'!K8</f>
        <v>67</v>
      </c>
      <c r="E7" s="134" t="str">
        <f>'1st 1'!L8</f>
        <v>B+</v>
      </c>
      <c r="F7" s="135">
        <f>'1st 1'!M8</f>
        <v>3.25</v>
      </c>
      <c r="G7" s="132">
        <f>'1st 2'!C8</f>
        <v>25</v>
      </c>
      <c r="H7" s="133">
        <f>'1st 2'!J8</f>
        <v>36</v>
      </c>
      <c r="I7" s="133">
        <f>'1st 2'!K8</f>
        <v>61</v>
      </c>
      <c r="J7" s="134" t="str">
        <f>'1st 2'!L8</f>
        <v>B</v>
      </c>
      <c r="K7" s="135">
        <f>'1st 2'!M8</f>
        <v>3</v>
      </c>
      <c r="L7" s="132">
        <f>'1st 3'!C8</f>
        <v>28</v>
      </c>
      <c r="M7" s="133">
        <f>'1st 3'!J8</f>
        <v>40</v>
      </c>
      <c r="N7" s="133">
        <f>'1st 3'!K8</f>
        <v>68</v>
      </c>
      <c r="O7" s="134" t="str">
        <f>'1st 3'!L8</f>
        <v>B+</v>
      </c>
      <c r="P7" s="135">
        <f>'1st 3'!M8</f>
        <v>3.25</v>
      </c>
      <c r="Q7" s="132">
        <f>'1st 4'!C8</f>
        <v>28</v>
      </c>
      <c r="R7" s="133">
        <f>'1st 4'!J8</f>
        <v>36.25</v>
      </c>
      <c r="S7" s="133">
        <f>'1st 4'!K8</f>
        <v>65</v>
      </c>
      <c r="T7" s="134" t="str">
        <f>'1st 4'!L8</f>
        <v>B+</v>
      </c>
      <c r="U7" s="135">
        <f>'1st 4'!M8</f>
        <v>3.25</v>
      </c>
      <c r="V7" s="132">
        <f>'1st 5'!C8</f>
        <v>30</v>
      </c>
      <c r="W7" s="133">
        <f>'1st 5'!J8</f>
        <v>38</v>
      </c>
      <c r="X7" s="133">
        <f>'1st 5'!K8</f>
        <v>68</v>
      </c>
      <c r="Y7" s="134" t="str">
        <f>'1st 5'!L8</f>
        <v>B+</v>
      </c>
      <c r="Z7" s="135">
        <f>'1st 5'!M8</f>
        <v>3.25</v>
      </c>
      <c r="AA7" s="132">
        <f>'1st 6'!C8</f>
        <v>31</v>
      </c>
      <c r="AB7" s="133">
        <f>'1st 6'!J8</f>
        <v>33</v>
      </c>
      <c r="AC7" s="133">
        <f>'1st 6'!K8</f>
        <v>64</v>
      </c>
      <c r="AD7" s="134" t="str">
        <f>'1st 6'!L8</f>
        <v>B</v>
      </c>
      <c r="AE7" s="135">
        <f>'1st 6'!M8</f>
        <v>3</v>
      </c>
      <c r="AF7" s="136">
        <f>(F7*F5)+(K7*K5)+(P7*P5)+(U7*U5)+(Z7*Z5)+(AE7*AE5)</f>
        <v>47.625</v>
      </c>
      <c r="AG7" s="137">
        <f>AF7/15</f>
        <v>3.1749999999999998</v>
      </c>
      <c r="AH7" s="138" t="str">
        <f>IF(AG7&gt;=4,"A+",IF(AG7&gt;=3.75,"A",IF(AG7&gt;=3.5,"A-",IF(AG7&gt;=3.25,"B+",IF(AG7&gt;=3,"B",IF(AG7&gt;=2.75,"B-",IF(AG7&gt;=2.5,"C+",IF(AG7&gt;=2,"C","F"))))))))</f>
        <v>B</v>
      </c>
      <c r="AI7" s="140" t="str">
        <f>IF(AG7&gt;=2.5,AH7,IF(AG7&gt;=2.25,"C",IF(AG7&gt;=2,"D",IF(AG7=0,0,"F"))))</f>
        <v>B</v>
      </c>
      <c r="AJ7" s="139">
        <f>A7</f>
        <v>1</v>
      </c>
    </row>
    <row r="8" spans="1:36" ht="31.5">
      <c r="A8" s="131">
        <f>'1st 1'!A9</f>
        <v>2</v>
      </c>
      <c r="B8" s="132">
        <f>'1st 1'!C9</f>
        <v>28.5</v>
      </c>
      <c r="C8" s="133">
        <f>'1st 1'!J9</f>
        <v>47</v>
      </c>
      <c r="D8" s="133">
        <f>'1st 1'!K9</f>
        <v>76</v>
      </c>
      <c r="E8" s="134" t="str">
        <f>'1st 1'!L9</f>
        <v>A</v>
      </c>
      <c r="F8" s="135">
        <f>'1st 1'!M9</f>
        <v>3.75</v>
      </c>
      <c r="G8" s="132">
        <f>'1st 2'!C9</f>
        <v>31</v>
      </c>
      <c r="H8" s="133">
        <f>'1st 2'!J9</f>
        <v>39</v>
      </c>
      <c r="I8" s="133">
        <f>'1st 2'!K9</f>
        <v>70</v>
      </c>
      <c r="J8" s="134" t="str">
        <f>'1st 2'!L9</f>
        <v>A-</v>
      </c>
      <c r="K8" s="135">
        <f>'1st 2'!M9</f>
        <v>3.5</v>
      </c>
      <c r="L8" s="132">
        <f>'1st 3'!C9</f>
        <v>30</v>
      </c>
      <c r="M8" s="133">
        <f>'1st 3'!J9</f>
        <v>45</v>
      </c>
      <c r="N8" s="133">
        <f>'1st 3'!K9</f>
        <v>75</v>
      </c>
      <c r="O8" s="134" t="str">
        <f>'1st 3'!L9</f>
        <v>A</v>
      </c>
      <c r="P8" s="135">
        <f>'1st 3'!M9</f>
        <v>3.75</v>
      </c>
      <c r="Q8" s="132">
        <f>'1st 4'!C9</f>
        <v>29.5</v>
      </c>
      <c r="R8" s="133">
        <f>'1st 4'!J9</f>
        <v>31</v>
      </c>
      <c r="S8" s="133">
        <f>'1st 4'!K9</f>
        <v>61</v>
      </c>
      <c r="T8" s="134" t="str">
        <f>'1st 4'!L9</f>
        <v>B</v>
      </c>
      <c r="U8" s="135">
        <f>'1st 4'!M9</f>
        <v>3</v>
      </c>
      <c r="V8" s="132">
        <f>'1st 5'!C9</f>
        <v>31</v>
      </c>
      <c r="W8" s="133">
        <f>'1st 5'!J9</f>
        <v>31.5</v>
      </c>
      <c r="X8" s="133">
        <f>'1st 5'!K9</f>
        <v>63</v>
      </c>
      <c r="Y8" s="134" t="str">
        <f>'1st 5'!L9</f>
        <v>B</v>
      </c>
      <c r="Z8" s="135">
        <f>'1st 5'!M9</f>
        <v>3</v>
      </c>
      <c r="AA8" s="132">
        <f>'1st 6'!C9</f>
        <v>30</v>
      </c>
      <c r="AB8" s="133">
        <f>'1st 6'!J9</f>
        <v>31.5</v>
      </c>
      <c r="AC8" s="133">
        <f>'1st 6'!K9</f>
        <v>62</v>
      </c>
      <c r="AD8" s="134" t="str">
        <f>'1st 6'!L9</f>
        <v>B</v>
      </c>
      <c r="AE8" s="135">
        <f>'1st 6'!M9</f>
        <v>3</v>
      </c>
      <c r="AF8" s="136">
        <f>(F8*F5)+(K8*K5)+(P8*P5)+(U8*U5)+(Z8*Z5)+(AE8*AE5)</f>
        <v>50.25</v>
      </c>
      <c r="AG8" s="137">
        <f t="shared" ref="AG8:AG71" si="0">AF8/15</f>
        <v>3.35</v>
      </c>
      <c r="AH8" s="138" t="str">
        <f t="shared" ref="AH8:AH71" si="1">IF(AG8&gt;=4,"A+",IF(AG8&gt;=3.75,"A",IF(AG8&gt;=3.5,"A-",IF(AG8&gt;=3.25,"B+",IF(AG8&gt;=3,"B",IF(AG8&gt;=2.75,"B-",IF(AG8&gt;=2.5,"C+",IF(AG8&gt;=2,"C","F"))))))))</f>
        <v>B+</v>
      </c>
      <c r="AI8" s="140" t="str">
        <f t="shared" ref="AI8:AI71" si="2">IF(AG8&gt;=2.5,AH8,IF(AG8&gt;=2.25,"C",IF(AG8&gt;=2,"D",IF(AG8=0,0,"F"))))</f>
        <v>B+</v>
      </c>
      <c r="AJ8" s="139">
        <f t="shared" ref="AJ8:AJ71" si="3">A8</f>
        <v>2</v>
      </c>
    </row>
    <row r="9" spans="1:36" ht="15.75">
      <c r="A9" s="131">
        <f>'1st 1'!A10</f>
        <v>3</v>
      </c>
      <c r="B9" s="132">
        <f>'1st 1'!C10</f>
        <v>25</v>
      </c>
      <c r="C9" s="133">
        <f>'1st 1'!J10</f>
        <v>40</v>
      </c>
      <c r="D9" s="133">
        <f>'1st 1'!K10</f>
        <v>65</v>
      </c>
      <c r="E9" s="134" t="str">
        <f>'1st 1'!L10</f>
        <v>B+</v>
      </c>
      <c r="F9" s="135">
        <f>'1st 1'!M10</f>
        <v>3.25</v>
      </c>
      <c r="G9" s="132">
        <f>'1st 2'!C10</f>
        <v>21</v>
      </c>
      <c r="H9" s="133">
        <f>'1st 2'!J10</f>
        <v>37</v>
      </c>
      <c r="I9" s="133">
        <f>'1st 2'!K10</f>
        <v>58</v>
      </c>
      <c r="J9" s="134" t="str">
        <f>'1st 2'!L10</f>
        <v>B-</v>
      </c>
      <c r="K9" s="135">
        <f>'1st 2'!M10</f>
        <v>2.75</v>
      </c>
      <c r="L9" s="132">
        <f>'1st 3'!C10</f>
        <v>26</v>
      </c>
      <c r="M9" s="133">
        <f>'1st 3'!J10</f>
        <v>37</v>
      </c>
      <c r="N9" s="133">
        <f>'1st 3'!K10</f>
        <v>63</v>
      </c>
      <c r="O9" s="134" t="str">
        <f>'1st 3'!L10</f>
        <v>B</v>
      </c>
      <c r="P9" s="135">
        <f>'1st 3'!M10</f>
        <v>3</v>
      </c>
      <c r="Q9" s="132">
        <f>'1st 4'!C10</f>
        <v>16</v>
      </c>
      <c r="R9" s="133">
        <f>'1st 4'!J10</f>
        <v>30</v>
      </c>
      <c r="S9" s="133">
        <f>'1st 4'!K10</f>
        <v>46</v>
      </c>
      <c r="T9" s="134" t="str">
        <f>'1st 4'!L10</f>
        <v>C</v>
      </c>
      <c r="U9" s="135">
        <f>'1st 4'!M10</f>
        <v>2.25</v>
      </c>
      <c r="V9" s="132">
        <f>'1st 5'!C10</f>
        <v>23</v>
      </c>
      <c r="W9" s="133">
        <f>'1st 5'!J10</f>
        <v>39</v>
      </c>
      <c r="X9" s="133">
        <f>'1st 5'!K10</f>
        <v>62</v>
      </c>
      <c r="Y9" s="134" t="str">
        <f>'1st 5'!L10</f>
        <v>B</v>
      </c>
      <c r="Z9" s="135">
        <f>'1st 5'!M10</f>
        <v>3</v>
      </c>
      <c r="AA9" s="132">
        <f>'1st 6'!C10</f>
        <v>31.5</v>
      </c>
      <c r="AB9" s="133">
        <f>'1st 6'!J10</f>
        <v>31.5</v>
      </c>
      <c r="AC9" s="133">
        <f>'1st 6'!K10</f>
        <v>63</v>
      </c>
      <c r="AD9" s="134" t="str">
        <f>'1st 6'!L10</f>
        <v>B</v>
      </c>
      <c r="AE9" s="135">
        <f>'1st 6'!M10</f>
        <v>3</v>
      </c>
      <c r="AF9" s="136">
        <f>(F9*F5)+(K9*K5)+(P9*P5)+(U9*U5)+(Z9*Z5)+(AE9*AE5)</f>
        <v>43.125</v>
      </c>
      <c r="AG9" s="137">
        <f t="shared" si="0"/>
        <v>2.875</v>
      </c>
      <c r="AH9" s="138" t="str">
        <f t="shared" si="1"/>
        <v>B-</v>
      </c>
      <c r="AI9" s="140" t="str">
        <f t="shared" si="2"/>
        <v>B-</v>
      </c>
      <c r="AJ9" s="139">
        <f t="shared" si="3"/>
        <v>3</v>
      </c>
    </row>
    <row r="10" spans="1:36" ht="31.5">
      <c r="A10" s="131">
        <f>'1st 1'!A11</f>
        <v>4</v>
      </c>
      <c r="B10" s="132">
        <f>'1st 1'!C11</f>
        <v>28</v>
      </c>
      <c r="C10" s="133">
        <f>'1st 1'!J11</f>
        <v>39.5</v>
      </c>
      <c r="D10" s="133">
        <f>'1st 1'!K11</f>
        <v>68</v>
      </c>
      <c r="E10" s="134" t="str">
        <f>'1st 1'!L11</f>
        <v>B+</v>
      </c>
      <c r="F10" s="135">
        <f>'1st 1'!M11</f>
        <v>3.25</v>
      </c>
      <c r="G10" s="132">
        <f>'1st 2'!C11</f>
        <v>27</v>
      </c>
      <c r="H10" s="133">
        <f>'1st 2'!J11</f>
        <v>42</v>
      </c>
      <c r="I10" s="133">
        <f>'1st 2'!K11</f>
        <v>69</v>
      </c>
      <c r="J10" s="134" t="str">
        <f>'1st 2'!L11</f>
        <v>B+</v>
      </c>
      <c r="K10" s="135">
        <f>'1st 2'!M11</f>
        <v>3.25</v>
      </c>
      <c r="L10" s="132">
        <f>'1st 3'!C11</f>
        <v>26.5</v>
      </c>
      <c r="M10" s="133">
        <f>'1st 3'!J11</f>
        <v>45</v>
      </c>
      <c r="N10" s="133">
        <f>'1st 3'!K11</f>
        <v>72</v>
      </c>
      <c r="O10" s="134" t="str">
        <f>'1st 3'!L11</f>
        <v>A-</v>
      </c>
      <c r="P10" s="135">
        <f>'1st 3'!M11</f>
        <v>3.5</v>
      </c>
      <c r="Q10" s="132">
        <f>'1st 4'!C11</f>
        <v>27</v>
      </c>
      <c r="R10" s="133">
        <f>'1st 4'!J11</f>
        <v>29</v>
      </c>
      <c r="S10" s="133">
        <f>'1st 4'!K11</f>
        <v>56</v>
      </c>
      <c r="T10" s="134" t="str">
        <f>'1st 4'!L11</f>
        <v>B-</v>
      </c>
      <c r="U10" s="135">
        <f>'1st 4'!M11</f>
        <v>2.75</v>
      </c>
      <c r="V10" s="132">
        <f>'1st 5'!C11</f>
        <v>31</v>
      </c>
      <c r="W10" s="133">
        <f>'1st 5'!J11</f>
        <v>38.5</v>
      </c>
      <c r="X10" s="133">
        <f>'1st 5'!K11</f>
        <v>70</v>
      </c>
      <c r="Y10" s="134" t="str">
        <f>'1st 5'!L11</f>
        <v>A-</v>
      </c>
      <c r="Z10" s="135">
        <f>'1st 5'!M11</f>
        <v>3.5</v>
      </c>
      <c r="AA10" s="132">
        <f>'1st 6'!C11</f>
        <v>31.75</v>
      </c>
      <c r="AB10" s="133">
        <f>'1st 6'!J11</f>
        <v>40.5</v>
      </c>
      <c r="AC10" s="133">
        <f>'1st 6'!K11</f>
        <v>73</v>
      </c>
      <c r="AD10" s="134" t="str">
        <f>'1st 6'!L11</f>
        <v>A-</v>
      </c>
      <c r="AE10" s="135">
        <f>'1st 6'!M11</f>
        <v>3.5</v>
      </c>
      <c r="AF10" s="136">
        <f>(F10*F5)+(K10*K5)+(P10*P5)+(U10*U5)+(Z10*Z5)+(AE10*AE5)</f>
        <v>49.125</v>
      </c>
      <c r="AG10" s="137">
        <f t="shared" si="0"/>
        <v>3.2749999999999999</v>
      </c>
      <c r="AH10" s="138" t="str">
        <f t="shared" si="1"/>
        <v>B+</v>
      </c>
      <c r="AI10" s="140" t="str">
        <f t="shared" si="2"/>
        <v>B+</v>
      </c>
      <c r="AJ10" s="139">
        <f t="shared" si="3"/>
        <v>4</v>
      </c>
    </row>
    <row r="11" spans="1:36" ht="15.75">
      <c r="A11" s="131">
        <f>'1st 1'!A12</f>
        <v>5</v>
      </c>
      <c r="B11" s="132">
        <f>'1st 1'!C12</f>
        <v>29</v>
      </c>
      <c r="C11" s="133">
        <f>'1st 1'!J12</f>
        <v>34</v>
      </c>
      <c r="D11" s="133">
        <f>'1st 1'!K12</f>
        <v>63</v>
      </c>
      <c r="E11" s="134" t="str">
        <f>'1st 1'!L12</f>
        <v>B</v>
      </c>
      <c r="F11" s="135">
        <f>'1st 1'!M12</f>
        <v>3</v>
      </c>
      <c r="G11" s="132">
        <f>'1st 2'!C12</f>
        <v>27</v>
      </c>
      <c r="H11" s="133">
        <f>'1st 2'!J12</f>
        <v>35</v>
      </c>
      <c r="I11" s="133">
        <f>'1st 2'!K12</f>
        <v>62</v>
      </c>
      <c r="J11" s="134" t="str">
        <f>'1st 2'!L12</f>
        <v>B</v>
      </c>
      <c r="K11" s="135">
        <f>'1st 2'!M12</f>
        <v>3</v>
      </c>
      <c r="L11" s="132">
        <f>'1st 3'!C12</f>
        <v>27</v>
      </c>
      <c r="M11" s="133">
        <f>'1st 3'!J12</f>
        <v>36.5</v>
      </c>
      <c r="N11" s="133">
        <f>'1st 3'!K12</f>
        <v>64</v>
      </c>
      <c r="O11" s="134" t="str">
        <f>'1st 3'!L12</f>
        <v>B</v>
      </c>
      <c r="P11" s="135">
        <f>'1st 3'!M12</f>
        <v>3</v>
      </c>
      <c r="Q11" s="132">
        <f>'1st 4'!C12</f>
        <v>21</v>
      </c>
      <c r="R11" s="133">
        <f>'1st 4'!J12</f>
        <v>26.5</v>
      </c>
      <c r="S11" s="133">
        <f>'1st 4'!K12</f>
        <v>48</v>
      </c>
      <c r="T11" s="134" t="str">
        <f>'1st 4'!L12</f>
        <v>C</v>
      </c>
      <c r="U11" s="135">
        <f>'1st 4'!M12</f>
        <v>2.25</v>
      </c>
      <c r="V11" s="132">
        <f>'1st 5'!C12</f>
        <v>27</v>
      </c>
      <c r="W11" s="133">
        <f>'1st 5'!J12</f>
        <v>36</v>
      </c>
      <c r="X11" s="133">
        <f>'1st 5'!K12</f>
        <v>63</v>
      </c>
      <c r="Y11" s="134" t="str">
        <f>'1st 5'!L12</f>
        <v>B</v>
      </c>
      <c r="Z11" s="135">
        <f>'1st 5'!M12</f>
        <v>3</v>
      </c>
      <c r="AA11" s="132">
        <f>'1st 6'!C12</f>
        <v>32.75</v>
      </c>
      <c r="AB11" s="133">
        <f>'1st 6'!J12</f>
        <v>28.5</v>
      </c>
      <c r="AC11" s="133">
        <f>'1st 6'!K12</f>
        <v>62</v>
      </c>
      <c r="AD11" s="134" t="str">
        <f>'1st 6'!L12</f>
        <v>B</v>
      </c>
      <c r="AE11" s="135">
        <f>'1st 6'!M12</f>
        <v>3</v>
      </c>
      <c r="AF11" s="136">
        <f>(F11*F5)+(K11*K5)+(P11*P5)+(U11*U5)+(Z11*Z5)+(AE11*AE5)</f>
        <v>42.75</v>
      </c>
      <c r="AG11" s="137">
        <f t="shared" si="0"/>
        <v>2.85</v>
      </c>
      <c r="AH11" s="138" t="str">
        <f t="shared" si="1"/>
        <v>B-</v>
      </c>
      <c r="AI11" s="140" t="str">
        <f t="shared" si="2"/>
        <v>B-</v>
      </c>
      <c r="AJ11" s="139">
        <f t="shared" si="3"/>
        <v>5</v>
      </c>
    </row>
    <row r="12" spans="1:36" ht="15.75">
      <c r="A12" s="131">
        <f>'1st 1'!A13</f>
        <v>6</v>
      </c>
      <c r="B12" s="132">
        <f>'1st 1'!C13</f>
        <v>28</v>
      </c>
      <c r="C12" s="133">
        <f>'1st 1'!J13</f>
        <v>36</v>
      </c>
      <c r="D12" s="133">
        <f>'1st 1'!K13</f>
        <v>64</v>
      </c>
      <c r="E12" s="134" t="str">
        <f>'1st 1'!L13</f>
        <v>B</v>
      </c>
      <c r="F12" s="135">
        <f>'1st 1'!M13</f>
        <v>3</v>
      </c>
      <c r="G12" s="132">
        <f>'1st 2'!C13</f>
        <v>24</v>
      </c>
      <c r="H12" s="133">
        <f>'1st 2'!J13</f>
        <v>32.5</v>
      </c>
      <c r="I12" s="133">
        <f>'1st 2'!K13</f>
        <v>57</v>
      </c>
      <c r="J12" s="134" t="str">
        <f>'1st 2'!L13</f>
        <v>B-</v>
      </c>
      <c r="K12" s="135">
        <f>'1st 2'!M13</f>
        <v>2.75</v>
      </c>
      <c r="L12" s="132">
        <f>'1st 3'!C13</f>
        <v>28.5</v>
      </c>
      <c r="M12" s="133">
        <f>'1st 3'!J13</f>
        <v>41.5</v>
      </c>
      <c r="N12" s="133">
        <f>'1st 3'!K13</f>
        <v>70</v>
      </c>
      <c r="O12" s="134" t="str">
        <f>'1st 3'!L13</f>
        <v>A-</v>
      </c>
      <c r="P12" s="135">
        <f>'1st 3'!M13</f>
        <v>3.5</v>
      </c>
      <c r="Q12" s="132">
        <f>'1st 4'!C13</f>
        <v>16</v>
      </c>
      <c r="R12" s="133">
        <f>'1st 4'!J13</f>
        <v>41.5</v>
      </c>
      <c r="S12" s="133">
        <f>'1st 4'!K13</f>
        <v>58</v>
      </c>
      <c r="T12" s="134" t="str">
        <f>'1st 4'!L13</f>
        <v>B-</v>
      </c>
      <c r="U12" s="135">
        <f>'1st 4'!M13</f>
        <v>2.75</v>
      </c>
      <c r="V12" s="132">
        <f>'1st 5'!C13</f>
        <v>27</v>
      </c>
      <c r="W12" s="133">
        <f>'1st 5'!J13</f>
        <v>39</v>
      </c>
      <c r="X12" s="133">
        <f>'1st 5'!K13</f>
        <v>66</v>
      </c>
      <c r="Y12" s="134" t="str">
        <f>'1st 5'!L13</f>
        <v>B+</v>
      </c>
      <c r="Z12" s="135">
        <f>'1st 5'!M13</f>
        <v>3.25</v>
      </c>
      <c r="AA12" s="132">
        <f>'1st 6'!C13</f>
        <v>30</v>
      </c>
      <c r="AB12" s="133">
        <f>'1st 6'!J13</f>
        <v>28</v>
      </c>
      <c r="AC12" s="133">
        <f>'1st 6'!K13</f>
        <v>58</v>
      </c>
      <c r="AD12" s="134" t="str">
        <f>'1st 6'!L13</f>
        <v>B-</v>
      </c>
      <c r="AE12" s="135">
        <f>'1st 6'!M13</f>
        <v>2.75</v>
      </c>
      <c r="AF12" s="136">
        <f>(F12*F5)+(K12*K5)+(P12*P5)+(U12*U5)+(Z12*Z5)+(AE12*AE5)</f>
        <v>45</v>
      </c>
      <c r="AG12" s="137">
        <f t="shared" si="0"/>
        <v>3</v>
      </c>
      <c r="AH12" s="138" t="str">
        <f t="shared" si="1"/>
        <v>B</v>
      </c>
      <c r="AI12" s="140" t="str">
        <f t="shared" si="2"/>
        <v>B</v>
      </c>
      <c r="AJ12" s="139">
        <f t="shared" si="3"/>
        <v>6</v>
      </c>
    </row>
    <row r="13" spans="1:36" ht="15.75">
      <c r="A13" s="131">
        <f>'1st 1'!A14</f>
        <v>7</v>
      </c>
      <c r="B13" s="132">
        <f>'1st 1'!C14</f>
        <v>30</v>
      </c>
      <c r="C13" s="133">
        <f>'1st 1'!J14</f>
        <v>51.5</v>
      </c>
      <c r="D13" s="133">
        <f>'1st 1'!K14</f>
        <v>82</v>
      </c>
      <c r="E13" s="134" t="str">
        <f>'1st 1'!L14</f>
        <v>A+</v>
      </c>
      <c r="F13" s="135">
        <f>'1st 1'!M14</f>
        <v>4</v>
      </c>
      <c r="G13" s="132">
        <f>'1st 2'!C14</f>
        <v>27</v>
      </c>
      <c r="H13" s="133">
        <f>'1st 2'!J14</f>
        <v>38.5</v>
      </c>
      <c r="I13" s="133">
        <f>'1st 2'!K14</f>
        <v>66</v>
      </c>
      <c r="J13" s="134" t="str">
        <f>'1st 2'!L14</f>
        <v>B+</v>
      </c>
      <c r="K13" s="135">
        <f>'1st 2'!M14</f>
        <v>3.25</v>
      </c>
      <c r="L13" s="132">
        <f>'1st 3'!C14</f>
        <v>29</v>
      </c>
      <c r="M13" s="133">
        <f>'1st 3'!J14</f>
        <v>45.5</v>
      </c>
      <c r="N13" s="133">
        <f>'1st 3'!K14</f>
        <v>75</v>
      </c>
      <c r="O13" s="134" t="str">
        <f>'1st 3'!L14</f>
        <v>A</v>
      </c>
      <c r="P13" s="135">
        <f>'1st 3'!M14</f>
        <v>3.75</v>
      </c>
      <c r="Q13" s="132">
        <f>'1st 4'!C14</f>
        <v>28</v>
      </c>
      <c r="R13" s="133">
        <f>'1st 4'!J14</f>
        <v>41.5</v>
      </c>
      <c r="S13" s="133">
        <f>'1st 4'!K14</f>
        <v>70</v>
      </c>
      <c r="T13" s="134" t="str">
        <f>'1st 4'!L14</f>
        <v>A-</v>
      </c>
      <c r="U13" s="135">
        <f>'1st 4'!M14</f>
        <v>3.5</v>
      </c>
      <c r="V13" s="132">
        <f>'1st 5'!C14</f>
        <v>31</v>
      </c>
      <c r="W13" s="133">
        <f>'1st 5'!J14</f>
        <v>37</v>
      </c>
      <c r="X13" s="133">
        <f>'1st 5'!K14</f>
        <v>68</v>
      </c>
      <c r="Y13" s="134" t="str">
        <f>'1st 5'!L14</f>
        <v>B+</v>
      </c>
      <c r="Z13" s="135">
        <f>'1st 5'!M14</f>
        <v>3.25</v>
      </c>
      <c r="AA13" s="132">
        <f>'1st 6'!C14</f>
        <v>29.5</v>
      </c>
      <c r="AB13" s="133">
        <f>'1st 6'!J14</f>
        <v>32.5</v>
      </c>
      <c r="AC13" s="133">
        <f>'1st 6'!K14</f>
        <v>62</v>
      </c>
      <c r="AD13" s="134" t="str">
        <f>'1st 6'!L14</f>
        <v>B</v>
      </c>
      <c r="AE13" s="135">
        <f>'1st 6'!M14</f>
        <v>3</v>
      </c>
      <c r="AF13" s="136">
        <f>(F13*F5)+(K13*K5)+(P13*P5)+(U13*U5)+(Z13*Z5)+(AE13*AE5)</f>
        <v>52.5</v>
      </c>
      <c r="AG13" s="137">
        <f t="shared" si="0"/>
        <v>3.5</v>
      </c>
      <c r="AH13" s="138" t="str">
        <f t="shared" si="1"/>
        <v>A-</v>
      </c>
      <c r="AI13" s="140" t="str">
        <f t="shared" si="2"/>
        <v>A-</v>
      </c>
      <c r="AJ13" s="139">
        <f t="shared" si="3"/>
        <v>7</v>
      </c>
    </row>
    <row r="14" spans="1:36" ht="15.75">
      <c r="A14" s="131">
        <f>'1st 1'!A15</f>
        <v>8</v>
      </c>
      <c r="B14" s="132">
        <f>'1st 1'!C15</f>
        <v>21</v>
      </c>
      <c r="C14" s="133">
        <f>'1st 1'!J15</f>
        <v>41</v>
      </c>
      <c r="D14" s="133">
        <f>'1st 1'!K15</f>
        <v>62</v>
      </c>
      <c r="E14" s="134" t="str">
        <f>'1st 1'!L15</f>
        <v>B</v>
      </c>
      <c r="F14" s="135">
        <f>'1st 1'!M15</f>
        <v>3</v>
      </c>
      <c r="G14" s="132">
        <f>'1st 2'!C15</f>
        <v>30</v>
      </c>
      <c r="H14" s="133">
        <f>'1st 2'!J15</f>
        <v>36</v>
      </c>
      <c r="I14" s="133">
        <f>'1st 2'!K15</f>
        <v>66</v>
      </c>
      <c r="J14" s="134" t="str">
        <f>'1st 2'!L15</f>
        <v>B+</v>
      </c>
      <c r="K14" s="135">
        <f>'1st 2'!M15</f>
        <v>3.25</v>
      </c>
      <c r="L14" s="132">
        <f>'1st 3'!C15</f>
        <v>19</v>
      </c>
      <c r="M14" s="133">
        <f>'1st 3'!J15</f>
        <v>45</v>
      </c>
      <c r="N14" s="133">
        <f>'1st 3'!K15</f>
        <v>64</v>
      </c>
      <c r="O14" s="134" t="str">
        <f>'1st 3'!L15</f>
        <v>B</v>
      </c>
      <c r="P14" s="135">
        <f>'1st 3'!M15</f>
        <v>3</v>
      </c>
      <c r="Q14" s="132">
        <f>'1st 4'!C15</f>
        <v>27.5</v>
      </c>
      <c r="R14" s="133">
        <f>'1st 4'!J15</f>
        <v>30.25</v>
      </c>
      <c r="S14" s="133">
        <f>'1st 4'!K15</f>
        <v>58</v>
      </c>
      <c r="T14" s="134" t="str">
        <f>'1st 4'!L15</f>
        <v>B-</v>
      </c>
      <c r="U14" s="135">
        <f>'1st 4'!M15</f>
        <v>2.75</v>
      </c>
      <c r="V14" s="132">
        <f>'1st 5'!C15</f>
        <v>33</v>
      </c>
      <c r="W14" s="133">
        <f>'1st 5'!J15</f>
        <v>32</v>
      </c>
      <c r="X14" s="133">
        <f>'1st 5'!K15</f>
        <v>65</v>
      </c>
      <c r="Y14" s="134" t="str">
        <f>'1st 5'!L15</f>
        <v>B+</v>
      </c>
      <c r="Z14" s="135">
        <f>'1st 5'!M15</f>
        <v>3.25</v>
      </c>
      <c r="AA14" s="132">
        <f>'1st 6'!C15</f>
        <v>30.25</v>
      </c>
      <c r="AB14" s="133">
        <f>'1st 6'!J15</f>
        <v>35.5</v>
      </c>
      <c r="AC14" s="133">
        <f>'1st 6'!K15</f>
        <v>66</v>
      </c>
      <c r="AD14" s="134" t="str">
        <f>'1st 6'!L15</f>
        <v>B+</v>
      </c>
      <c r="AE14" s="135">
        <f>'1st 6'!M15</f>
        <v>3.25</v>
      </c>
      <c r="AF14" s="136">
        <f>(F14*F5)+(K14*K5)+(P14*P5)+(U14*U5)+(Z14*Z5)+(AE14*AE5)</f>
        <v>45.75</v>
      </c>
      <c r="AG14" s="137">
        <f t="shared" si="0"/>
        <v>3.05</v>
      </c>
      <c r="AH14" s="138" t="str">
        <f t="shared" si="1"/>
        <v>B</v>
      </c>
      <c r="AI14" s="140" t="str">
        <f t="shared" si="2"/>
        <v>B</v>
      </c>
      <c r="AJ14" s="139">
        <f t="shared" si="3"/>
        <v>8</v>
      </c>
    </row>
    <row r="15" spans="1:36" ht="15.75">
      <c r="A15" s="131">
        <f>'1st 1'!A16</f>
        <v>9</v>
      </c>
      <c r="B15" s="132">
        <f>'1st 1'!C16</f>
        <v>31</v>
      </c>
      <c r="C15" s="133">
        <f>'1st 1'!J16</f>
        <v>42.5</v>
      </c>
      <c r="D15" s="133">
        <f>'1st 1'!K16</f>
        <v>74</v>
      </c>
      <c r="E15" s="134" t="str">
        <f>'1st 1'!L16</f>
        <v>A-</v>
      </c>
      <c r="F15" s="135">
        <f>'1st 1'!M16</f>
        <v>3.5</v>
      </c>
      <c r="G15" s="132">
        <f>'1st 2'!C16</f>
        <v>25</v>
      </c>
      <c r="H15" s="133">
        <f>'1st 2'!J16</f>
        <v>37.5</v>
      </c>
      <c r="I15" s="133">
        <f>'1st 2'!K16</f>
        <v>63</v>
      </c>
      <c r="J15" s="134" t="str">
        <f>'1st 2'!L16</f>
        <v>B</v>
      </c>
      <c r="K15" s="135">
        <f>'1st 2'!M16</f>
        <v>3</v>
      </c>
      <c r="L15" s="132">
        <f>'1st 3'!C16</f>
        <v>27.5</v>
      </c>
      <c r="M15" s="133">
        <f>'1st 3'!J16</f>
        <v>46.5</v>
      </c>
      <c r="N15" s="133">
        <f>'1st 3'!K16</f>
        <v>74</v>
      </c>
      <c r="O15" s="134" t="str">
        <f>'1st 3'!L16</f>
        <v>A-</v>
      </c>
      <c r="P15" s="135">
        <f>'1st 3'!M16</f>
        <v>3.5</v>
      </c>
      <c r="Q15" s="132">
        <f>'1st 4'!C16</f>
        <v>19</v>
      </c>
      <c r="R15" s="133">
        <f>'1st 4'!J16</f>
        <v>37</v>
      </c>
      <c r="S15" s="133">
        <f>'1st 4'!K16</f>
        <v>56</v>
      </c>
      <c r="T15" s="134" t="str">
        <f>'1st 4'!L16</f>
        <v>B-</v>
      </c>
      <c r="U15" s="135">
        <f>'1st 4'!M16</f>
        <v>2.75</v>
      </c>
      <c r="V15" s="132">
        <f>'1st 5'!C16</f>
        <v>28</v>
      </c>
      <c r="W15" s="133">
        <f>'1st 5'!J16</f>
        <v>32.5</v>
      </c>
      <c r="X15" s="133">
        <f>'1st 5'!K16</f>
        <v>61</v>
      </c>
      <c r="Y15" s="134" t="str">
        <f>'1st 5'!L16</f>
        <v>B</v>
      </c>
      <c r="Z15" s="135">
        <f>'1st 5'!M16</f>
        <v>3</v>
      </c>
      <c r="AA15" s="132">
        <f>'1st 6'!C16</f>
        <v>32.799999999999997</v>
      </c>
      <c r="AB15" s="133">
        <f>'1st 6'!J16</f>
        <v>29</v>
      </c>
      <c r="AC15" s="133">
        <f>'1st 6'!K16</f>
        <v>62</v>
      </c>
      <c r="AD15" s="134" t="str">
        <f>'1st 6'!L16</f>
        <v>B</v>
      </c>
      <c r="AE15" s="135">
        <f>'1st 6'!M16</f>
        <v>3</v>
      </c>
      <c r="AF15" s="136">
        <f>(F15*F5)+(K15*K5)+(P15*P5)+(U15*U5)+(Z15*Z5)+(AE15*AE5)</f>
        <v>47.25</v>
      </c>
      <c r="AG15" s="137">
        <f t="shared" si="0"/>
        <v>3.15</v>
      </c>
      <c r="AH15" s="138" t="str">
        <f t="shared" si="1"/>
        <v>B</v>
      </c>
      <c r="AI15" s="140" t="str">
        <f t="shared" si="2"/>
        <v>B</v>
      </c>
      <c r="AJ15" s="139">
        <f t="shared" si="3"/>
        <v>9</v>
      </c>
    </row>
    <row r="16" spans="1:36" ht="31.5">
      <c r="A16" s="131">
        <f>'1st 1'!A17</f>
        <v>10</v>
      </c>
      <c r="B16" s="132">
        <f>'1st 1'!C17</f>
        <v>26.5</v>
      </c>
      <c r="C16" s="133">
        <f>'1st 1'!J17</f>
        <v>49.5</v>
      </c>
      <c r="D16" s="133">
        <f>'1st 1'!K17</f>
        <v>76</v>
      </c>
      <c r="E16" s="134" t="str">
        <f>'1st 1'!L17</f>
        <v>A</v>
      </c>
      <c r="F16" s="135">
        <f>'1st 1'!M17</f>
        <v>3.75</v>
      </c>
      <c r="G16" s="132">
        <f>'1st 2'!C17</f>
        <v>28</v>
      </c>
      <c r="H16" s="133">
        <f>'1st 2'!J17</f>
        <v>37.5</v>
      </c>
      <c r="I16" s="133">
        <f>'1st 2'!K17</f>
        <v>66</v>
      </c>
      <c r="J16" s="134" t="str">
        <f>'1st 2'!L17</f>
        <v>B+</v>
      </c>
      <c r="K16" s="135">
        <f>'1st 2'!M17</f>
        <v>3.25</v>
      </c>
      <c r="L16" s="132">
        <f>'1st 3'!C17</f>
        <v>29.5</v>
      </c>
      <c r="M16" s="133">
        <f>'1st 3'!J17</f>
        <v>37.5</v>
      </c>
      <c r="N16" s="133">
        <f>'1st 3'!K17</f>
        <v>67</v>
      </c>
      <c r="O16" s="134" t="str">
        <f>'1st 3'!L17</f>
        <v>B+</v>
      </c>
      <c r="P16" s="135">
        <f>'1st 3'!M17</f>
        <v>3.25</v>
      </c>
      <c r="Q16" s="132">
        <f>'1st 4'!C17</f>
        <v>28</v>
      </c>
      <c r="R16" s="133">
        <f>'1st 4'!J17</f>
        <v>33.5</v>
      </c>
      <c r="S16" s="133">
        <f>'1st 4'!K17</f>
        <v>62</v>
      </c>
      <c r="T16" s="134" t="str">
        <f>'1st 4'!L17</f>
        <v>B</v>
      </c>
      <c r="U16" s="135">
        <f>'1st 4'!M17</f>
        <v>3</v>
      </c>
      <c r="V16" s="132">
        <f>'1st 5'!C17</f>
        <v>28</v>
      </c>
      <c r="W16" s="133">
        <f>'1st 5'!J17</f>
        <v>41</v>
      </c>
      <c r="X16" s="133">
        <f>'1st 5'!K17</f>
        <v>69</v>
      </c>
      <c r="Y16" s="134" t="str">
        <f>'1st 5'!L17</f>
        <v>B+</v>
      </c>
      <c r="Z16" s="135">
        <f>'1st 5'!M17</f>
        <v>3.25</v>
      </c>
      <c r="AA16" s="132">
        <f>'1st 6'!C17</f>
        <v>32.299999999999997</v>
      </c>
      <c r="AB16" s="133">
        <f>'1st 6'!J17</f>
        <v>41.5</v>
      </c>
      <c r="AC16" s="133">
        <f>'1st 6'!K17</f>
        <v>74</v>
      </c>
      <c r="AD16" s="134" t="str">
        <f>'1st 6'!L17</f>
        <v>A-</v>
      </c>
      <c r="AE16" s="135">
        <f>'1st 6'!M17</f>
        <v>3.5</v>
      </c>
      <c r="AF16" s="136">
        <f>(F16*F5)+(K16*K5)+(P16*P5)+(U16*U5)+(Z16*Z5)+(AE16*AE5)</f>
        <v>50.25</v>
      </c>
      <c r="AG16" s="137">
        <f t="shared" si="0"/>
        <v>3.35</v>
      </c>
      <c r="AH16" s="138" t="str">
        <f t="shared" si="1"/>
        <v>B+</v>
      </c>
      <c r="AI16" s="140" t="str">
        <f t="shared" si="2"/>
        <v>B+</v>
      </c>
      <c r="AJ16" s="139">
        <f t="shared" si="3"/>
        <v>10</v>
      </c>
    </row>
    <row r="17" spans="1:36" ht="31.5">
      <c r="A17" s="131">
        <f>'1st 1'!A18</f>
        <v>11</v>
      </c>
      <c r="B17" s="132">
        <f>'1st 1'!C18</f>
        <v>20</v>
      </c>
      <c r="C17" s="133">
        <f>'1st 1'!J18</f>
        <v>48</v>
      </c>
      <c r="D17" s="133">
        <f>'1st 1'!K18</f>
        <v>68</v>
      </c>
      <c r="E17" s="134" t="str">
        <f>'1st 1'!L18</f>
        <v>B+</v>
      </c>
      <c r="F17" s="135">
        <f>'1st 1'!M18</f>
        <v>3.25</v>
      </c>
      <c r="G17" s="132">
        <f>'1st 2'!C18</f>
        <v>32</v>
      </c>
      <c r="H17" s="133">
        <f>'1st 2'!J18</f>
        <v>34.5</v>
      </c>
      <c r="I17" s="133">
        <f>'1st 2'!K18</f>
        <v>67</v>
      </c>
      <c r="J17" s="134" t="str">
        <f>'1st 2'!L18</f>
        <v>B+</v>
      </c>
      <c r="K17" s="135">
        <f>'1st 2'!M18</f>
        <v>3.25</v>
      </c>
      <c r="L17" s="132">
        <f>'1st 3'!C18</f>
        <v>30.5</v>
      </c>
      <c r="M17" s="133">
        <f>'1st 3'!J18</f>
        <v>46.5</v>
      </c>
      <c r="N17" s="133">
        <f>'1st 3'!K18</f>
        <v>77</v>
      </c>
      <c r="O17" s="134" t="str">
        <f>'1st 3'!L18</f>
        <v>A</v>
      </c>
      <c r="P17" s="135">
        <f>'1st 3'!M18</f>
        <v>3.75</v>
      </c>
      <c r="Q17" s="132">
        <f>'1st 4'!C18</f>
        <v>27</v>
      </c>
      <c r="R17" s="133">
        <f>'1st 4'!J18</f>
        <v>38.5</v>
      </c>
      <c r="S17" s="133">
        <f>'1st 4'!K18</f>
        <v>66</v>
      </c>
      <c r="T17" s="134" t="str">
        <f>'1st 4'!L18</f>
        <v>B+</v>
      </c>
      <c r="U17" s="135">
        <f>'1st 4'!M18</f>
        <v>3.25</v>
      </c>
      <c r="V17" s="132">
        <f>'1st 5'!C18</f>
        <v>27</v>
      </c>
      <c r="W17" s="133">
        <f>'1st 5'!J18</f>
        <v>43.5</v>
      </c>
      <c r="X17" s="133">
        <f>'1st 5'!K18</f>
        <v>71</v>
      </c>
      <c r="Y17" s="134" t="str">
        <f>'1st 5'!L18</f>
        <v>A-</v>
      </c>
      <c r="Z17" s="135">
        <f>'1st 5'!M18</f>
        <v>3.5</v>
      </c>
      <c r="AA17" s="132">
        <f>'1st 6'!C18</f>
        <v>31.3</v>
      </c>
      <c r="AB17" s="133">
        <f>'1st 6'!J18</f>
        <v>31.5</v>
      </c>
      <c r="AC17" s="133">
        <f>'1st 6'!K18</f>
        <v>63</v>
      </c>
      <c r="AD17" s="134" t="str">
        <f>'1st 6'!L18</f>
        <v>B</v>
      </c>
      <c r="AE17" s="135">
        <f>'1st 6'!M18</f>
        <v>3</v>
      </c>
      <c r="AF17" s="136">
        <f>(F17*F5)+(K17*K5)+(P17*P5)+(U17*U5)+(Z17*Z5)+(AE17*AE5)</f>
        <v>49.875</v>
      </c>
      <c r="AG17" s="137">
        <f t="shared" si="0"/>
        <v>3.3250000000000002</v>
      </c>
      <c r="AH17" s="138" t="str">
        <f t="shared" si="1"/>
        <v>B+</v>
      </c>
      <c r="AI17" s="140" t="str">
        <f t="shared" si="2"/>
        <v>B+</v>
      </c>
      <c r="AJ17" s="139">
        <f t="shared" si="3"/>
        <v>11</v>
      </c>
    </row>
    <row r="18" spans="1:36" ht="15.75">
      <c r="A18" s="131">
        <f>'1st 1'!A19</f>
        <v>12</v>
      </c>
      <c r="B18" s="132">
        <f>'1st 1'!C19</f>
        <v>26</v>
      </c>
      <c r="C18" s="133">
        <f>'1st 1'!J19</f>
        <v>35</v>
      </c>
      <c r="D18" s="133">
        <f>'1st 1'!K19</f>
        <v>61</v>
      </c>
      <c r="E18" s="134" t="str">
        <f>'1st 1'!L19</f>
        <v>B</v>
      </c>
      <c r="F18" s="135">
        <f>'1st 1'!M19</f>
        <v>3</v>
      </c>
      <c r="G18" s="132">
        <f>'1st 2'!C19</f>
        <v>25</v>
      </c>
      <c r="H18" s="133">
        <f>'1st 2'!J19</f>
        <v>35</v>
      </c>
      <c r="I18" s="133">
        <f>'1st 2'!K19</f>
        <v>60</v>
      </c>
      <c r="J18" s="134" t="str">
        <f>'1st 2'!L19</f>
        <v>B</v>
      </c>
      <c r="K18" s="135">
        <f>'1st 2'!M19</f>
        <v>3</v>
      </c>
      <c r="L18" s="132">
        <f>'1st 3'!C19</f>
        <v>29</v>
      </c>
      <c r="M18" s="133">
        <f>'1st 3'!J19</f>
        <v>41.5</v>
      </c>
      <c r="N18" s="133">
        <f>'1st 3'!K19</f>
        <v>71</v>
      </c>
      <c r="O18" s="134" t="str">
        <f>'1st 3'!L19</f>
        <v>A-</v>
      </c>
      <c r="P18" s="135">
        <f>'1st 3'!M19</f>
        <v>3.5</v>
      </c>
      <c r="Q18" s="132">
        <f>'1st 4'!C19</f>
        <v>20.5</v>
      </c>
      <c r="R18" s="133">
        <f>'1st 4'!J19</f>
        <v>31.25</v>
      </c>
      <c r="S18" s="133">
        <f>'1st 4'!K19</f>
        <v>52</v>
      </c>
      <c r="T18" s="134" t="str">
        <f>'1st 4'!L19</f>
        <v>C+</v>
      </c>
      <c r="U18" s="135">
        <f>'1st 4'!M19</f>
        <v>2.5</v>
      </c>
      <c r="V18" s="132">
        <f>'1st 5'!C19</f>
        <v>29</v>
      </c>
      <c r="W18" s="133">
        <f>'1st 5'!J19</f>
        <v>40.5</v>
      </c>
      <c r="X18" s="133">
        <f>'1st 5'!K19</f>
        <v>70</v>
      </c>
      <c r="Y18" s="134" t="str">
        <f>'1st 5'!L19</f>
        <v>A-</v>
      </c>
      <c r="Z18" s="135">
        <f>'1st 5'!M19</f>
        <v>3.5</v>
      </c>
      <c r="AA18" s="132">
        <f>'1st 6'!C19</f>
        <v>30.25</v>
      </c>
      <c r="AB18" s="133">
        <f>'1st 6'!J19</f>
        <v>40.5</v>
      </c>
      <c r="AC18" s="133">
        <f>'1st 6'!K19</f>
        <v>71</v>
      </c>
      <c r="AD18" s="134" t="str">
        <f>'1st 6'!L19</f>
        <v>A-</v>
      </c>
      <c r="AE18" s="135">
        <f>'1st 6'!M19</f>
        <v>3.5</v>
      </c>
      <c r="AF18" s="136">
        <f>(F18*F5)+(K18*K5)+(P18*P5)+(U18*U5)+(Z18*Z5)+(AE18*AE5)</f>
        <v>47.25</v>
      </c>
      <c r="AG18" s="137">
        <f t="shared" si="0"/>
        <v>3.15</v>
      </c>
      <c r="AH18" s="138" t="str">
        <f t="shared" si="1"/>
        <v>B</v>
      </c>
      <c r="AI18" s="140" t="str">
        <f t="shared" si="2"/>
        <v>B</v>
      </c>
      <c r="AJ18" s="139">
        <f t="shared" si="3"/>
        <v>12</v>
      </c>
    </row>
    <row r="19" spans="1:36" ht="15.75">
      <c r="A19" s="131">
        <f>'1st 1'!A20</f>
        <v>13</v>
      </c>
      <c r="B19" s="132">
        <f>'1st 1'!C20</f>
        <v>19</v>
      </c>
      <c r="C19" s="133">
        <f>'1st 1'!J20</f>
        <v>37</v>
      </c>
      <c r="D19" s="133">
        <f>'1st 1'!K20</f>
        <v>56</v>
      </c>
      <c r="E19" s="134" t="str">
        <f>'1st 1'!L20</f>
        <v>B-</v>
      </c>
      <c r="F19" s="135">
        <f>'1st 1'!M20</f>
        <v>2.75</v>
      </c>
      <c r="G19" s="132">
        <f>'1st 2'!C20</f>
        <v>27</v>
      </c>
      <c r="H19" s="133">
        <f>'1st 2'!J20</f>
        <v>37</v>
      </c>
      <c r="I19" s="133">
        <f>'1st 2'!K20</f>
        <v>64</v>
      </c>
      <c r="J19" s="134" t="str">
        <f>'1st 2'!L20</f>
        <v>B</v>
      </c>
      <c r="K19" s="135">
        <f>'1st 2'!M20</f>
        <v>3</v>
      </c>
      <c r="L19" s="132">
        <f>'1st 3'!C20</f>
        <v>25.5</v>
      </c>
      <c r="M19" s="133">
        <f>'1st 3'!J20</f>
        <v>42.5</v>
      </c>
      <c r="N19" s="133">
        <f>'1st 3'!K20</f>
        <v>68</v>
      </c>
      <c r="O19" s="134" t="str">
        <f>'1st 3'!L20</f>
        <v>B+</v>
      </c>
      <c r="P19" s="135">
        <f>'1st 3'!M20</f>
        <v>3.25</v>
      </c>
      <c r="Q19" s="132">
        <f>'1st 4'!C20</f>
        <v>21.5</v>
      </c>
      <c r="R19" s="133">
        <f>'1st 4'!J20</f>
        <v>30</v>
      </c>
      <c r="S19" s="133">
        <f>'1st 4'!K20</f>
        <v>52</v>
      </c>
      <c r="T19" s="134" t="str">
        <f>'1st 4'!L20</f>
        <v>C+</v>
      </c>
      <c r="U19" s="135">
        <f>'1st 4'!M20</f>
        <v>2.5</v>
      </c>
      <c r="V19" s="132">
        <f>'1st 5'!C20</f>
        <v>27</v>
      </c>
      <c r="W19" s="133">
        <f>'1st 5'!J20</f>
        <v>41</v>
      </c>
      <c r="X19" s="133">
        <f>'1st 5'!K20</f>
        <v>68</v>
      </c>
      <c r="Y19" s="134" t="str">
        <f>'1st 5'!L20</f>
        <v>B+</v>
      </c>
      <c r="Z19" s="135">
        <f>'1st 5'!M20</f>
        <v>3.25</v>
      </c>
      <c r="AA19" s="132">
        <f>'1st 6'!C20</f>
        <v>29.75</v>
      </c>
      <c r="AB19" s="133">
        <f>'1st 6'!J20</f>
        <v>29</v>
      </c>
      <c r="AC19" s="133">
        <f>'1st 6'!K20</f>
        <v>59</v>
      </c>
      <c r="AD19" s="134" t="str">
        <f>'1st 6'!L20</f>
        <v>B-</v>
      </c>
      <c r="AE19" s="135">
        <f>'1st 6'!M20</f>
        <v>2.75</v>
      </c>
      <c r="AF19" s="136">
        <f>(F19*F5)+(K19*K5)+(P19*P5)+(U19*U5)+(Z19*Z5)+(AE19*AE5)</f>
        <v>43.125</v>
      </c>
      <c r="AG19" s="137">
        <f t="shared" si="0"/>
        <v>2.875</v>
      </c>
      <c r="AH19" s="138" t="str">
        <f t="shared" si="1"/>
        <v>B-</v>
      </c>
      <c r="AI19" s="140" t="str">
        <f t="shared" si="2"/>
        <v>B-</v>
      </c>
      <c r="AJ19" s="139">
        <f t="shared" si="3"/>
        <v>13</v>
      </c>
    </row>
    <row r="20" spans="1:36" ht="15.75">
      <c r="A20" s="131">
        <f>'1st 1'!A21</f>
        <v>14</v>
      </c>
      <c r="B20" s="132">
        <f>'1st 1'!C21</f>
        <v>25</v>
      </c>
      <c r="C20" s="133">
        <f>'1st 1'!J21</f>
        <v>41</v>
      </c>
      <c r="D20" s="133">
        <f>'1st 1'!K21</f>
        <v>66</v>
      </c>
      <c r="E20" s="134" t="str">
        <f>'1st 1'!L21</f>
        <v>B+</v>
      </c>
      <c r="F20" s="135">
        <f>'1st 1'!M21</f>
        <v>3.25</v>
      </c>
      <c r="G20" s="132">
        <f>'1st 2'!C21</f>
        <v>21</v>
      </c>
      <c r="H20" s="133">
        <f>'1st 2'!J21</f>
        <v>24.5</v>
      </c>
      <c r="I20" s="133">
        <f>'1st 2'!K21</f>
        <v>46</v>
      </c>
      <c r="J20" s="134" t="str">
        <f>'1st 2'!L21</f>
        <v>C</v>
      </c>
      <c r="K20" s="135">
        <f>'1st 2'!M21</f>
        <v>2.25</v>
      </c>
      <c r="L20" s="132">
        <f>'1st 3'!C21</f>
        <v>28.5</v>
      </c>
      <c r="M20" s="133">
        <f>'1st 3'!J21</f>
        <v>44.5</v>
      </c>
      <c r="N20" s="133">
        <f>'1st 3'!K21</f>
        <v>73</v>
      </c>
      <c r="O20" s="134" t="str">
        <f>'1st 3'!L21</f>
        <v>A-</v>
      </c>
      <c r="P20" s="135">
        <f>'1st 3'!M21</f>
        <v>3.5</v>
      </c>
      <c r="Q20" s="132">
        <f>'1st 4'!C21</f>
        <v>22.5</v>
      </c>
      <c r="R20" s="133">
        <f>'1st 4'!J21</f>
        <v>30</v>
      </c>
      <c r="S20" s="133">
        <f>'1st 4'!K21</f>
        <v>53</v>
      </c>
      <c r="T20" s="134" t="str">
        <f>'1st 4'!L21</f>
        <v>C+</v>
      </c>
      <c r="U20" s="135">
        <f>'1st 4'!M21</f>
        <v>2.5</v>
      </c>
      <c r="V20" s="132">
        <f>'1st 5'!C21</f>
        <v>27</v>
      </c>
      <c r="W20" s="133">
        <f>'1st 5'!J21</f>
        <v>38</v>
      </c>
      <c r="X20" s="133">
        <f>'1st 5'!K21</f>
        <v>65</v>
      </c>
      <c r="Y20" s="134" t="str">
        <f>'1st 5'!L21</f>
        <v>B+</v>
      </c>
      <c r="Z20" s="135">
        <f>'1st 5'!M21</f>
        <v>3.25</v>
      </c>
      <c r="AA20" s="132">
        <f>'1st 6'!C21</f>
        <v>30.25</v>
      </c>
      <c r="AB20" s="133">
        <f>'1st 6'!J21</f>
        <v>38</v>
      </c>
      <c r="AC20" s="133">
        <f>'1st 6'!K21</f>
        <v>69</v>
      </c>
      <c r="AD20" s="134" t="str">
        <f>'1st 6'!L21</f>
        <v>B+</v>
      </c>
      <c r="AE20" s="135">
        <f>'1st 6'!M21</f>
        <v>3.25</v>
      </c>
      <c r="AF20" s="136">
        <f>(F20*F5)+(K20*K5)+(P20*P5)+(U20*U5)+(Z20*Z5)+(AE20*AE5)</f>
        <v>45.75</v>
      </c>
      <c r="AG20" s="137">
        <f t="shared" si="0"/>
        <v>3.05</v>
      </c>
      <c r="AH20" s="138" t="str">
        <f t="shared" si="1"/>
        <v>B</v>
      </c>
      <c r="AI20" s="140" t="str">
        <f t="shared" si="2"/>
        <v>B</v>
      </c>
      <c r="AJ20" s="139">
        <f t="shared" si="3"/>
        <v>14</v>
      </c>
    </row>
    <row r="21" spans="1:36" ht="15.75">
      <c r="A21" s="131">
        <f>'1st 1'!A22</f>
        <v>15</v>
      </c>
      <c r="B21" s="132">
        <f>'1st 1'!C22</f>
        <v>29</v>
      </c>
      <c r="C21" s="133">
        <f>'1st 1'!J22</f>
        <v>34.5</v>
      </c>
      <c r="D21" s="133">
        <f>'1st 1'!K22</f>
        <v>64</v>
      </c>
      <c r="E21" s="134" t="str">
        <f>'1st 1'!L22</f>
        <v>B</v>
      </c>
      <c r="F21" s="135">
        <f>'1st 1'!M22</f>
        <v>3</v>
      </c>
      <c r="G21" s="132">
        <f>'1st 2'!C22</f>
        <v>25</v>
      </c>
      <c r="H21" s="133">
        <f>'1st 2'!J22</f>
        <v>22</v>
      </c>
      <c r="I21" s="133">
        <f>'1st 2'!K22</f>
        <v>47</v>
      </c>
      <c r="J21" s="134" t="str">
        <f>'1st 2'!L22</f>
        <v>C</v>
      </c>
      <c r="K21" s="135">
        <f>'1st 2'!M22</f>
        <v>2.25</v>
      </c>
      <c r="L21" s="132">
        <f>'1st 3'!C22</f>
        <v>28</v>
      </c>
      <c r="M21" s="133">
        <f>'1st 3'!J22</f>
        <v>44.5</v>
      </c>
      <c r="N21" s="133">
        <f>'1st 3'!K22</f>
        <v>73</v>
      </c>
      <c r="O21" s="134" t="str">
        <f>'1st 3'!L22</f>
        <v>A-</v>
      </c>
      <c r="P21" s="135">
        <f>'1st 3'!M22</f>
        <v>3.5</v>
      </c>
      <c r="Q21" s="132">
        <f>'1st 4'!C22</f>
        <v>27</v>
      </c>
      <c r="R21" s="133">
        <f>'1st 4'!J22</f>
        <v>31</v>
      </c>
      <c r="S21" s="133">
        <f>'1st 4'!K22</f>
        <v>58</v>
      </c>
      <c r="T21" s="134" t="str">
        <f>'1st 4'!L22</f>
        <v>B-</v>
      </c>
      <c r="U21" s="135">
        <f>'1st 4'!M22</f>
        <v>2.75</v>
      </c>
      <c r="V21" s="132">
        <f>'1st 5'!C22</f>
        <v>28</v>
      </c>
      <c r="W21" s="133">
        <f>'1st 5'!J22</f>
        <v>40</v>
      </c>
      <c r="X21" s="133">
        <f>'1st 5'!K22</f>
        <v>68</v>
      </c>
      <c r="Y21" s="134" t="str">
        <f>'1st 5'!L22</f>
        <v>B+</v>
      </c>
      <c r="Z21" s="135">
        <f>'1st 5'!M22</f>
        <v>3.25</v>
      </c>
      <c r="AA21" s="132">
        <f>'1st 6'!C22</f>
        <v>32.5</v>
      </c>
      <c r="AB21" s="133">
        <f>'1st 6'!J22</f>
        <v>34.5</v>
      </c>
      <c r="AC21" s="133">
        <f>'1st 6'!K22</f>
        <v>67</v>
      </c>
      <c r="AD21" s="134" t="str">
        <f>'1st 6'!L22</f>
        <v>B+</v>
      </c>
      <c r="AE21" s="135">
        <f>'1st 6'!M22</f>
        <v>3.25</v>
      </c>
      <c r="AF21" s="136">
        <f>(F21*F5)+(K21*K5)+(P21*P5)+(U21*U5)+(Z21*Z5)+(AE21*AE5)</f>
        <v>45.75</v>
      </c>
      <c r="AG21" s="137">
        <f t="shared" si="0"/>
        <v>3.05</v>
      </c>
      <c r="AH21" s="138" t="str">
        <f t="shared" si="1"/>
        <v>B</v>
      </c>
      <c r="AI21" s="140" t="str">
        <f t="shared" si="2"/>
        <v>B</v>
      </c>
      <c r="AJ21" s="139">
        <f t="shared" si="3"/>
        <v>15</v>
      </c>
    </row>
    <row r="22" spans="1:36" ht="31.5">
      <c r="A22" s="131">
        <f>'1st 1'!A23</f>
        <v>16</v>
      </c>
      <c r="B22" s="132">
        <f>'1st 1'!C23</f>
        <v>30.5</v>
      </c>
      <c r="C22" s="133">
        <f>'1st 1'!J23</f>
        <v>49</v>
      </c>
      <c r="D22" s="133">
        <f>'1st 1'!K23</f>
        <v>80</v>
      </c>
      <c r="E22" s="134" t="str">
        <f>'1st 1'!L23</f>
        <v>A+</v>
      </c>
      <c r="F22" s="135">
        <f>'1st 1'!M23</f>
        <v>4</v>
      </c>
      <c r="G22" s="132">
        <f>'1st 2'!C23</f>
        <v>28</v>
      </c>
      <c r="H22" s="133">
        <f>'1st 2'!J23</f>
        <v>33</v>
      </c>
      <c r="I22" s="133">
        <f>'1st 2'!K23</f>
        <v>61</v>
      </c>
      <c r="J22" s="134" t="str">
        <f>'1st 2'!L23</f>
        <v>B</v>
      </c>
      <c r="K22" s="135">
        <f>'1st 2'!M23</f>
        <v>3</v>
      </c>
      <c r="L22" s="132">
        <f>'1st 3'!C23</f>
        <v>31</v>
      </c>
      <c r="M22" s="133">
        <f>'1st 3'!J23</f>
        <v>41</v>
      </c>
      <c r="N22" s="133">
        <f>'1st 3'!K23</f>
        <v>72</v>
      </c>
      <c r="O22" s="134" t="str">
        <f>'1st 3'!L23</f>
        <v>A-</v>
      </c>
      <c r="P22" s="135">
        <f>'1st 3'!M23</f>
        <v>3.5</v>
      </c>
      <c r="Q22" s="132">
        <f>'1st 4'!C23</f>
        <v>26</v>
      </c>
      <c r="R22" s="133">
        <f>'1st 4'!J23</f>
        <v>28.5</v>
      </c>
      <c r="S22" s="133">
        <f>'1st 4'!K23</f>
        <v>55</v>
      </c>
      <c r="T22" s="134" t="str">
        <f>'1st 4'!L23</f>
        <v>B-</v>
      </c>
      <c r="U22" s="135">
        <f>'1st 4'!M23</f>
        <v>2.75</v>
      </c>
      <c r="V22" s="132">
        <f>'1st 5'!C23</f>
        <v>31</v>
      </c>
      <c r="W22" s="133">
        <f>'1st 5'!J23</f>
        <v>38</v>
      </c>
      <c r="X22" s="133">
        <f>'1st 5'!K23</f>
        <v>69</v>
      </c>
      <c r="Y22" s="134" t="str">
        <f>'1st 5'!L23</f>
        <v>B+</v>
      </c>
      <c r="Z22" s="135">
        <f>'1st 5'!M23</f>
        <v>3.25</v>
      </c>
      <c r="AA22" s="132">
        <f>'1st 6'!C23</f>
        <v>33.5</v>
      </c>
      <c r="AB22" s="133">
        <f>'1st 6'!J23</f>
        <v>36.5</v>
      </c>
      <c r="AC22" s="133">
        <f>'1st 6'!K23</f>
        <v>70</v>
      </c>
      <c r="AD22" s="134" t="str">
        <f>'1st 6'!L23</f>
        <v>A-</v>
      </c>
      <c r="AE22" s="135">
        <f>'1st 6'!M23</f>
        <v>3.5</v>
      </c>
      <c r="AF22" s="136">
        <f>(F22*F5)+(K22*K5)+(P22*P5)+(U22*U5)+(Z22*Z5)+(AE22*AE5)</f>
        <v>50.625</v>
      </c>
      <c r="AG22" s="137">
        <f t="shared" si="0"/>
        <v>3.375</v>
      </c>
      <c r="AH22" s="138" t="str">
        <f t="shared" si="1"/>
        <v>B+</v>
      </c>
      <c r="AI22" s="140" t="str">
        <f t="shared" si="2"/>
        <v>B+</v>
      </c>
      <c r="AJ22" s="139">
        <f t="shared" si="3"/>
        <v>16</v>
      </c>
    </row>
    <row r="23" spans="1:36" ht="31.5">
      <c r="A23" s="131">
        <f>'1st 1'!A24</f>
        <v>17</v>
      </c>
      <c r="B23" s="132">
        <f>'1st 1'!C24</f>
        <v>21</v>
      </c>
      <c r="C23" s="133">
        <f>'1st 1'!J24</f>
        <v>47.5</v>
      </c>
      <c r="D23" s="133">
        <f>'1st 1'!K24</f>
        <v>69</v>
      </c>
      <c r="E23" s="134" t="str">
        <f>'1st 1'!L24</f>
        <v>B+</v>
      </c>
      <c r="F23" s="135">
        <f>'1st 1'!M24</f>
        <v>3.25</v>
      </c>
      <c r="G23" s="132">
        <f>'1st 2'!C24</f>
        <v>25</v>
      </c>
      <c r="H23" s="133">
        <f>'1st 2'!J24</f>
        <v>46.5</v>
      </c>
      <c r="I23" s="133">
        <f>'1st 2'!K24</f>
        <v>72</v>
      </c>
      <c r="J23" s="134" t="str">
        <f>'1st 2'!L24</f>
        <v>A-</v>
      </c>
      <c r="K23" s="135">
        <f>'1st 2'!M24</f>
        <v>3.5</v>
      </c>
      <c r="L23" s="132">
        <f>'1st 3'!C24</f>
        <v>30.5</v>
      </c>
      <c r="M23" s="133">
        <f>'1st 3'!J24</f>
        <v>42.5</v>
      </c>
      <c r="N23" s="133">
        <f>'1st 3'!K24</f>
        <v>73</v>
      </c>
      <c r="O23" s="134" t="str">
        <f>'1st 3'!L24</f>
        <v>A-</v>
      </c>
      <c r="P23" s="135">
        <f>'1st 3'!M24</f>
        <v>3.5</v>
      </c>
      <c r="Q23" s="132">
        <f>'1st 4'!C24</f>
        <v>28</v>
      </c>
      <c r="R23" s="133">
        <f>'1st 4'!J24</f>
        <v>37.5</v>
      </c>
      <c r="S23" s="133">
        <f>'1st 4'!K24</f>
        <v>66</v>
      </c>
      <c r="T23" s="134" t="str">
        <f>'1st 4'!L24</f>
        <v>B+</v>
      </c>
      <c r="U23" s="135">
        <f>'1st 4'!M24</f>
        <v>3.25</v>
      </c>
      <c r="V23" s="132">
        <f>'1st 5'!C24</f>
        <v>32</v>
      </c>
      <c r="W23" s="133">
        <f>'1st 5'!J24</f>
        <v>44</v>
      </c>
      <c r="X23" s="133">
        <f>'1st 5'!K24</f>
        <v>76</v>
      </c>
      <c r="Y23" s="134" t="str">
        <f>'1st 5'!L24</f>
        <v>A</v>
      </c>
      <c r="Z23" s="135">
        <f>'1st 5'!M24</f>
        <v>3.75</v>
      </c>
      <c r="AA23" s="132">
        <f>'1st 6'!C24</f>
        <v>33.299999999999997</v>
      </c>
      <c r="AB23" s="133">
        <f>'1st 6'!J24</f>
        <v>43</v>
      </c>
      <c r="AC23" s="133">
        <f>'1st 6'!K24</f>
        <v>77</v>
      </c>
      <c r="AD23" s="134" t="str">
        <f>'1st 6'!L24</f>
        <v>A</v>
      </c>
      <c r="AE23" s="135">
        <f>'1st 6'!M24</f>
        <v>3.75</v>
      </c>
      <c r="AF23" s="136">
        <f>(F23*F5)+(K23*K5)+(P23*P5)+(U23*U5)+(Z23*Z5)+(AE23*AE5)</f>
        <v>52.125</v>
      </c>
      <c r="AG23" s="137">
        <f t="shared" si="0"/>
        <v>3.4750000000000001</v>
      </c>
      <c r="AH23" s="138" t="str">
        <f t="shared" si="1"/>
        <v>B+</v>
      </c>
      <c r="AI23" s="140" t="str">
        <f t="shared" si="2"/>
        <v>B+</v>
      </c>
      <c r="AJ23" s="139">
        <f t="shared" si="3"/>
        <v>17</v>
      </c>
    </row>
    <row r="24" spans="1:36" ht="15.75">
      <c r="A24" s="131">
        <f>'1st 1'!A25</f>
        <v>18</v>
      </c>
      <c r="B24" s="132">
        <f>'1st 1'!C25</f>
        <v>25.5</v>
      </c>
      <c r="C24" s="133">
        <f>'1st 1'!J25</f>
        <v>45</v>
      </c>
      <c r="D24" s="133">
        <f>'1st 1'!K25</f>
        <v>71</v>
      </c>
      <c r="E24" s="134" t="str">
        <f>'1st 1'!L25</f>
        <v>A-</v>
      </c>
      <c r="F24" s="135">
        <f>'1st 1'!M25</f>
        <v>3.5</v>
      </c>
      <c r="G24" s="132">
        <f>'1st 2'!C25</f>
        <v>25</v>
      </c>
      <c r="H24" s="133">
        <f>'1st 2'!J25</f>
        <v>43</v>
      </c>
      <c r="I24" s="133">
        <f>'1st 2'!K25</f>
        <v>68</v>
      </c>
      <c r="J24" s="134" t="str">
        <f>'1st 2'!L25</f>
        <v>B+</v>
      </c>
      <c r="K24" s="135">
        <f>'1st 2'!M25</f>
        <v>3.25</v>
      </c>
      <c r="L24" s="132">
        <f>'1st 3'!C25</f>
        <v>22</v>
      </c>
      <c r="M24" s="133">
        <f>'1st 3'!J25</f>
        <v>38.5</v>
      </c>
      <c r="N24" s="133">
        <f>'1st 3'!K25</f>
        <v>61</v>
      </c>
      <c r="O24" s="134" t="str">
        <f>'1st 3'!L25</f>
        <v>B</v>
      </c>
      <c r="P24" s="135">
        <f>'1st 3'!M25</f>
        <v>3</v>
      </c>
      <c r="Q24" s="132">
        <f>'1st 4'!C25</f>
        <v>25.5</v>
      </c>
      <c r="R24" s="133">
        <f>'1st 4'!J25</f>
        <v>29.5</v>
      </c>
      <c r="S24" s="133">
        <f>'1st 4'!K25</f>
        <v>55</v>
      </c>
      <c r="T24" s="134" t="str">
        <f>'1st 4'!L25</f>
        <v>B-</v>
      </c>
      <c r="U24" s="135">
        <f>'1st 4'!M25</f>
        <v>2.75</v>
      </c>
      <c r="V24" s="132">
        <f>'1st 5'!C25</f>
        <v>29</v>
      </c>
      <c r="W24" s="133">
        <f>'1st 5'!J25</f>
        <v>42</v>
      </c>
      <c r="X24" s="133">
        <f>'1st 5'!K25</f>
        <v>71</v>
      </c>
      <c r="Y24" s="134" t="str">
        <f>'1st 5'!L25</f>
        <v>A-</v>
      </c>
      <c r="Z24" s="135">
        <f>'1st 5'!M25</f>
        <v>3.5</v>
      </c>
      <c r="AA24" s="132">
        <f>'1st 6'!C25</f>
        <v>31.25</v>
      </c>
      <c r="AB24" s="133">
        <f>'1st 6'!J25</f>
        <v>34</v>
      </c>
      <c r="AC24" s="133">
        <f>'1st 6'!K25</f>
        <v>66</v>
      </c>
      <c r="AD24" s="134" t="str">
        <f>'1st 6'!L25</f>
        <v>B+</v>
      </c>
      <c r="AE24" s="135">
        <f>'1st 6'!M25</f>
        <v>3.25</v>
      </c>
      <c r="AF24" s="136">
        <f>(F24*F5)+(K24*K5)+(P24*P5)+(U24*U5)+(Z24*Z5)+(AE24*AE5)</f>
        <v>47.625</v>
      </c>
      <c r="AG24" s="137">
        <f t="shared" si="0"/>
        <v>3.1749999999999998</v>
      </c>
      <c r="AH24" s="138" t="str">
        <f t="shared" si="1"/>
        <v>B</v>
      </c>
      <c r="AI24" s="140" t="str">
        <f t="shared" si="2"/>
        <v>B</v>
      </c>
      <c r="AJ24" s="139">
        <f t="shared" si="3"/>
        <v>18</v>
      </c>
    </row>
    <row r="25" spans="1:36" ht="15.75">
      <c r="A25" s="131">
        <f>'1st 1'!A26</f>
        <v>19</v>
      </c>
      <c r="B25" s="132">
        <f>'1st 1'!C26</f>
        <v>20.5</v>
      </c>
      <c r="C25" s="133">
        <f>'1st 1'!J26</f>
        <v>41.5</v>
      </c>
      <c r="D25" s="133">
        <f>'1st 1'!K26</f>
        <v>62</v>
      </c>
      <c r="E25" s="134" t="str">
        <f>'1st 1'!L26</f>
        <v>B</v>
      </c>
      <c r="F25" s="135">
        <f>'1st 1'!M26</f>
        <v>3</v>
      </c>
      <c r="G25" s="132">
        <f>'1st 2'!C26</f>
        <v>25</v>
      </c>
      <c r="H25" s="133">
        <f>'1st 2'!J26</f>
        <v>36.5</v>
      </c>
      <c r="I25" s="133">
        <f>'1st 2'!K26</f>
        <v>62</v>
      </c>
      <c r="J25" s="134" t="str">
        <f>'1st 2'!L26</f>
        <v>B</v>
      </c>
      <c r="K25" s="135">
        <f>'1st 2'!M26</f>
        <v>3</v>
      </c>
      <c r="L25" s="132">
        <f>'1st 3'!C26</f>
        <v>23</v>
      </c>
      <c r="M25" s="133">
        <f>'1st 3'!J26</f>
        <v>39</v>
      </c>
      <c r="N25" s="133">
        <f>'1st 3'!K26</f>
        <v>62</v>
      </c>
      <c r="O25" s="134" t="str">
        <f>'1st 3'!L26</f>
        <v>B</v>
      </c>
      <c r="P25" s="135">
        <f>'1st 3'!M26</f>
        <v>3</v>
      </c>
      <c r="Q25" s="132">
        <f>'1st 4'!C26</f>
        <v>28.5</v>
      </c>
      <c r="R25" s="133">
        <f>'1st 4'!J26</f>
        <v>31</v>
      </c>
      <c r="S25" s="133">
        <f>'1st 4'!K26</f>
        <v>60</v>
      </c>
      <c r="T25" s="134" t="str">
        <f>'1st 4'!L26</f>
        <v>B</v>
      </c>
      <c r="U25" s="135">
        <f>'1st 4'!M26</f>
        <v>3</v>
      </c>
      <c r="V25" s="132">
        <f>'1st 5'!C26</f>
        <v>28</v>
      </c>
      <c r="W25" s="133">
        <f>'1st 5'!J26</f>
        <v>42.5</v>
      </c>
      <c r="X25" s="133">
        <f>'1st 5'!K26</f>
        <v>71</v>
      </c>
      <c r="Y25" s="134" t="str">
        <f>'1st 5'!L26</f>
        <v>A-</v>
      </c>
      <c r="Z25" s="135">
        <f>'1st 5'!M26</f>
        <v>3.5</v>
      </c>
      <c r="AA25" s="132">
        <f>'1st 6'!C26</f>
        <v>31.25</v>
      </c>
      <c r="AB25" s="133">
        <f>'1st 6'!J26</f>
        <v>36.5</v>
      </c>
      <c r="AC25" s="133">
        <f>'1st 6'!K26</f>
        <v>68</v>
      </c>
      <c r="AD25" s="134" t="str">
        <f>'1st 6'!L26</f>
        <v>B+</v>
      </c>
      <c r="AE25" s="135">
        <f>'1st 6'!M26</f>
        <v>3.25</v>
      </c>
      <c r="AF25" s="136">
        <f>(F25*F5)+(K25*K5)+(P25*P5)+(U25*U5)+(Z25*Z5)+(AE25*AE5)</f>
        <v>46.5</v>
      </c>
      <c r="AG25" s="137">
        <f t="shared" si="0"/>
        <v>3.1</v>
      </c>
      <c r="AH25" s="138" t="str">
        <f t="shared" si="1"/>
        <v>B</v>
      </c>
      <c r="AI25" s="140" t="str">
        <f t="shared" si="2"/>
        <v>B</v>
      </c>
      <c r="AJ25" s="139">
        <f t="shared" si="3"/>
        <v>19</v>
      </c>
    </row>
    <row r="26" spans="1:36" ht="31.5">
      <c r="A26" s="131">
        <f>'1st 1'!A27</f>
        <v>20</v>
      </c>
      <c r="B26" s="132">
        <f>'1st 1'!C27</f>
        <v>16</v>
      </c>
      <c r="C26" s="133">
        <f>'1st 1'!J27</f>
        <v>47</v>
      </c>
      <c r="D26" s="133">
        <f>'1st 1'!K27</f>
        <v>63</v>
      </c>
      <c r="E26" s="134" t="str">
        <f>'1st 1'!L27</f>
        <v>B</v>
      </c>
      <c r="F26" s="135">
        <f>'1st 1'!M27</f>
        <v>3</v>
      </c>
      <c r="G26" s="132">
        <f>'1st 2'!C27</f>
        <v>30</v>
      </c>
      <c r="H26" s="133">
        <f>'1st 2'!J27</f>
        <v>38.5</v>
      </c>
      <c r="I26" s="133">
        <f>'1st 2'!K27</f>
        <v>69</v>
      </c>
      <c r="J26" s="134" t="str">
        <f>'1st 2'!L27</f>
        <v>B+</v>
      </c>
      <c r="K26" s="135">
        <f>'1st 2'!M27</f>
        <v>3.25</v>
      </c>
      <c r="L26" s="132">
        <f>'1st 3'!C27</f>
        <v>32</v>
      </c>
      <c r="M26" s="133">
        <f>'1st 3'!J27</f>
        <v>45</v>
      </c>
      <c r="N26" s="133">
        <f>'1st 3'!K27</f>
        <v>77</v>
      </c>
      <c r="O26" s="134" t="str">
        <f>'1st 3'!L27</f>
        <v>A</v>
      </c>
      <c r="P26" s="135">
        <f>'1st 3'!M27</f>
        <v>3.75</v>
      </c>
      <c r="Q26" s="132">
        <f>'1st 4'!C27</f>
        <v>28.5</v>
      </c>
      <c r="R26" s="133">
        <f>'1st 4'!J27</f>
        <v>34</v>
      </c>
      <c r="S26" s="133">
        <f>'1st 4'!K27</f>
        <v>63</v>
      </c>
      <c r="T26" s="134" t="str">
        <f>'1st 4'!L27</f>
        <v>B</v>
      </c>
      <c r="U26" s="135">
        <f>'1st 4'!M27</f>
        <v>3</v>
      </c>
      <c r="V26" s="132">
        <f>'1st 5'!C27</f>
        <v>29</v>
      </c>
      <c r="W26" s="133">
        <f>'1st 5'!J27</f>
        <v>42.5</v>
      </c>
      <c r="X26" s="133">
        <f>'1st 5'!K27</f>
        <v>72</v>
      </c>
      <c r="Y26" s="134" t="str">
        <f>'1st 5'!L27</f>
        <v>A-</v>
      </c>
      <c r="Z26" s="135">
        <f>'1st 5'!M27</f>
        <v>3.5</v>
      </c>
      <c r="AA26" s="132">
        <f>'1st 6'!C27</f>
        <v>31</v>
      </c>
      <c r="AB26" s="133">
        <f>'1st 6'!J27</f>
        <v>41.5</v>
      </c>
      <c r="AC26" s="133">
        <f>'1st 6'!K27</f>
        <v>73</v>
      </c>
      <c r="AD26" s="134" t="str">
        <f>'1st 6'!L27</f>
        <v>A-</v>
      </c>
      <c r="AE26" s="135">
        <f>'1st 6'!M27</f>
        <v>3.5</v>
      </c>
      <c r="AF26" s="136">
        <f>(F26*F5)+(K26*K5)+(P26*P5)+(U26*U5)+(Z26*Z5)+(AE26*AE5)</f>
        <v>49.875</v>
      </c>
      <c r="AG26" s="137">
        <f t="shared" si="0"/>
        <v>3.3250000000000002</v>
      </c>
      <c r="AH26" s="138" t="str">
        <f t="shared" si="1"/>
        <v>B+</v>
      </c>
      <c r="AI26" s="140" t="str">
        <f t="shared" si="2"/>
        <v>B+</v>
      </c>
      <c r="AJ26" s="139">
        <f t="shared" si="3"/>
        <v>20</v>
      </c>
    </row>
    <row r="27" spans="1:36" ht="15.75">
      <c r="A27" s="131">
        <f>'1st 1'!A28</f>
        <v>21</v>
      </c>
      <c r="B27" s="132">
        <f>'1st 1'!C28</f>
        <v>30.5</v>
      </c>
      <c r="C27" s="133">
        <f>'1st 1'!J28</f>
        <v>48</v>
      </c>
      <c r="D27" s="133">
        <f>'1st 1'!K28</f>
        <v>79</v>
      </c>
      <c r="E27" s="134" t="str">
        <f>'1st 1'!L28</f>
        <v>A</v>
      </c>
      <c r="F27" s="135">
        <f>'1st 1'!M28</f>
        <v>3.75</v>
      </c>
      <c r="G27" s="132">
        <f>'1st 2'!C28</f>
        <v>15</v>
      </c>
      <c r="H27" s="133">
        <f>'1st 2'!J28</f>
        <v>38.5</v>
      </c>
      <c r="I27" s="133">
        <f>'1st 2'!K28</f>
        <v>54</v>
      </c>
      <c r="J27" s="134" t="str">
        <f>'1st 2'!L28</f>
        <v>C+</v>
      </c>
      <c r="K27" s="135">
        <f>'1st 2'!M28</f>
        <v>2.5</v>
      </c>
      <c r="L27" s="132">
        <f>'1st 3'!C28</f>
        <v>32</v>
      </c>
      <c r="M27" s="133">
        <f>'1st 3'!J28</f>
        <v>46</v>
      </c>
      <c r="N27" s="133">
        <f>'1st 3'!K28</f>
        <v>78</v>
      </c>
      <c r="O27" s="134" t="str">
        <f>'1st 3'!L28</f>
        <v>A</v>
      </c>
      <c r="P27" s="135">
        <f>'1st 3'!M28</f>
        <v>3.75</v>
      </c>
      <c r="Q27" s="132">
        <f>'1st 4'!C28</f>
        <v>29.5</v>
      </c>
      <c r="R27" s="133">
        <f>'1st 4'!J28</f>
        <v>42</v>
      </c>
      <c r="S27" s="133">
        <f>'1st 4'!K28</f>
        <v>72</v>
      </c>
      <c r="T27" s="134" t="str">
        <f>'1st 4'!L28</f>
        <v>A-</v>
      </c>
      <c r="U27" s="135">
        <f>'1st 4'!M28</f>
        <v>3.5</v>
      </c>
      <c r="V27" s="132">
        <f>'1st 5'!C28</f>
        <v>33</v>
      </c>
      <c r="W27" s="133">
        <f>'1st 5'!J28</f>
        <v>44.5</v>
      </c>
      <c r="X27" s="133">
        <f>'1st 5'!K28</f>
        <v>78</v>
      </c>
      <c r="Y27" s="134" t="str">
        <f>'1st 5'!L28</f>
        <v>A</v>
      </c>
      <c r="Z27" s="135">
        <f>'1st 5'!M28</f>
        <v>3.75</v>
      </c>
      <c r="AA27" s="132">
        <f>'1st 6'!C28</f>
        <v>32.799999999999997</v>
      </c>
      <c r="AB27" s="133">
        <f>'1st 6'!J28</f>
        <v>42</v>
      </c>
      <c r="AC27" s="133">
        <f>'1st 6'!K28</f>
        <v>75</v>
      </c>
      <c r="AD27" s="134" t="str">
        <f>'1st 6'!L28</f>
        <v>A</v>
      </c>
      <c r="AE27" s="135">
        <f>'1st 6'!M28</f>
        <v>3.75</v>
      </c>
      <c r="AF27" s="136">
        <f>(F27*F5)+(K27*K5)+(P27*P5)+(U27*U5)+(Z27*Z5)+(AE27*AE5)</f>
        <v>53.625</v>
      </c>
      <c r="AG27" s="137">
        <f t="shared" si="0"/>
        <v>3.5750000000000002</v>
      </c>
      <c r="AH27" s="138" t="str">
        <f t="shared" si="1"/>
        <v>A-</v>
      </c>
      <c r="AI27" s="140" t="str">
        <f t="shared" si="2"/>
        <v>A-</v>
      </c>
      <c r="AJ27" s="139">
        <f t="shared" si="3"/>
        <v>21</v>
      </c>
    </row>
    <row r="28" spans="1:36" ht="31.5">
      <c r="A28" s="131">
        <f>'1st 1'!A29</f>
        <v>22</v>
      </c>
      <c r="B28" s="132">
        <f>'1st 1'!C29</f>
        <v>30</v>
      </c>
      <c r="C28" s="133">
        <f>'1st 1'!J29</f>
        <v>48.5</v>
      </c>
      <c r="D28" s="133">
        <f>'1st 1'!K29</f>
        <v>79</v>
      </c>
      <c r="E28" s="134" t="str">
        <f>'1st 1'!L29</f>
        <v>A</v>
      </c>
      <c r="F28" s="135">
        <f>'1st 1'!M29</f>
        <v>3.75</v>
      </c>
      <c r="G28" s="132">
        <f>'1st 2'!C29</f>
        <v>28</v>
      </c>
      <c r="H28" s="133">
        <f>'1st 2'!J29</f>
        <v>36.5</v>
      </c>
      <c r="I28" s="133">
        <f>'1st 2'!K29</f>
        <v>65</v>
      </c>
      <c r="J28" s="134" t="str">
        <f>'1st 2'!L29</f>
        <v>B+</v>
      </c>
      <c r="K28" s="135">
        <f>'1st 2'!M29</f>
        <v>3.25</v>
      </c>
      <c r="L28" s="132">
        <f>'1st 3'!C29</f>
        <v>26</v>
      </c>
      <c r="M28" s="133">
        <f>'1st 3'!J29</f>
        <v>43.5</v>
      </c>
      <c r="N28" s="133">
        <f>'1st 3'!K29</f>
        <v>70</v>
      </c>
      <c r="O28" s="134" t="str">
        <f>'1st 3'!L29</f>
        <v>A-</v>
      </c>
      <c r="P28" s="135">
        <f>'1st 3'!M29</f>
        <v>3.5</v>
      </c>
      <c r="Q28" s="132">
        <f>'1st 4'!C29</f>
        <v>25</v>
      </c>
      <c r="R28" s="133">
        <f>'1st 4'!J29</f>
        <v>34.5</v>
      </c>
      <c r="S28" s="133">
        <f>'1st 4'!K29</f>
        <v>60</v>
      </c>
      <c r="T28" s="134" t="str">
        <f>'1st 4'!L29</f>
        <v>B</v>
      </c>
      <c r="U28" s="135">
        <f>'1st 4'!M29</f>
        <v>3</v>
      </c>
      <c r="V28" s="132">
        <f>'1st 5'!C29</f>
        <v>32</v>
      </c>
      <c r="W28" s="133">
        <f>'1st 5'!J29</f>
        <v>38</v>
      </c>
      <c r="X28" s="133">
        <f>'1st 5'!K29</f>
        <v>70</v>
      </c>
      <c r="Y28" s="134" t="str">
        <f>'1st 5'!L29</f>
        <v>A-</v>
      </c>
      <c r="Z28" s="135">
        <f>'1st 5'!M29</f>
        <v>3.5</v>
      </c>
      <c r="AA28" s="132">
        <f>'1st 6'!C29</f>
        <v>29.3</v>
      </c>
      <c r="AB28" s="133">
        <f>'1st 6'!J29</f>
        <v>38</v>
      </c>
      <c r="AC28" s="133">
        <f>'1st 6'!K29</f>
        <v>68</v>
      </c>
      <c r="AD28" s="134" t="str">
        <f>'1st 6'!L29</f>
        <v>B+</v>
      </c>
      <c r="AE28" s="135">
        <f>'1st 6'!M29</f>
        <v>3.25</v>
      </c>
      <c r="AF28" s="136">
        <f>(F28*F5)+(K28*K5)+(P28*P5)+(U28*U5)+(Z28*Z5)+(AE28*AE5)</f>
        <v>50.625</v>
      </c>
      <c r="AG28" s="137">
        <f t="shared" si="0"/>
        <v>3.375</v>
      </c>
      <c r="AH28" s="138" t="str">
        <f t="shared" si="1"/>
        <v>B+</v>
      </c>
      <c r="AI28" s="140" t="str">
        <f t="shared" si="2"/>
        <v>B+</v>
      </c>
      <c r="AJ28" s="139">
        <f t="shared" si="3"/>
        <v>22</v>
      </c>
    </row>
    <row r="29" spans="1:36" ht="15.75">
      <c r="A29" s="131">
        <f>'1st 1'!A30</f>
        <v>23</v>
      </c>
      <c r="B29" s="132">
        <f>'1st 1'!C30</f>
        <v>31</v>
      </c>
      <c r="C29" s="133">
        <f>'1st 1'!J30</f>
        <v>50.5</v>
      </c>
      <c r="D29" s="133">
        <f>'1st 1'!K30</f>
        <v>82</v>
      </c>
      <c r="E29" s="134" t="str">
        <f>'1st 1'!L30</f>
        <v>A+</v>
      </c>
      <c r="F29" s="135">
        <f>'1st 1'!M30</f>
        <v>4</v>
      </c>
      <c r="G29" s="132">
        <f>'1st 2'!C30</f>
        <v>34</v>
      </c>
      <c r="H29" s="133">
        <f>'1st 2'!J30</f>
        <v>37.5</v>
      </c>
      <c r="I29" s="133">
        <f>'1st 2'!K30</f>
        <v>72</v>
      </c>
      <c r="J29" s="134" t="str">
        <f>'1st 2'!L30</f>
        <v>A-</v>
      </c>
      <c r="K29" s="135">
        <f>'1st 2'!M30</f>
        <v>3.5</v>
      </c>
      <c r="L29" s="132">
        <f>'1st 3'!C30</f>
        <v>33.5</v>
      </c>
      <c r="M29" s="133">
        <f>'1st 3'!J30</f>
        <v>48.5</v>
      </c>
      <c r="N29" s="133">
        <f>'1st 3'!K30</f>
        <v>82</v>
      </c>
      <c r="O29" s="134" t="str">
        <f>'1st 3'!L30</f>
        <v>A+</v>
      </c>
      <c r="P29" s="135">
        <f>'1st 3'!M30</f>
        <v>4</v>
      </c>
      <c r="Q29" s="132">
        <f>'1st 4'!C30</f>
        <v>33</v>
      </c>
      <c r="R29" s="133">
        <f>'1st 4'!J30</f>
        <v>36</v>
      </c>
      <c r="S29" s="133">
        <f>'1st 4'!K30</f>
        <v>69</v>
      </c>
      <c r="T29" s="134" t="str">
        <f>'1st 4'!L30</f>
        <v>B+</v>
      </c>
      <c r="U29" s="135">
        <f>'1st 4'!M30</f>
        <v>3.25</v>
      </c>
      <c r="V29" s="132">
        <f>'1st 5'!C30</f>
        <v>33</v>
      </c>
      <c r="W29" s="133">
        <f>'1st 5'!J30</f>
        <v>42</v>
      </c>
      <c r="X29" s="133">
        <f>'1st 5'!K30</f>
        <v>75</v>
      </c>
      <c r="Y29" s="134" t="str">
        <f>'1st 5'!L30</f>
        <v>A</v>
      </c>
      <c r="Z29" s="135">
        <f>'1st 5'!M30</f>
        <v>3.75</v>
      </c>
      <c r="AA29" s="132">
        <f>'1st 6'!C30</f>
        <v>31.8</v>
      </c>
      <c r="AB29" s="133">
        <f>'1st 6'!J30</f>
        <v>41</v>
      </c>
      <c r="AC29" s="133">
        <f>'1st 6'!K30</f>
        <v>73</v>
      </c>
      <c r="AD29" s="134" t="str">
        <f>'1st 6'!L30</f>
        <v>A-</v>
      </c>
      <c r="AE29" s="135">
        <f>'1st 6'!M30</f>
        <v>3.5</v>
      </c>
      <c r="AF29" s="136">
        <f>(F29*F5)+(K29*K5)+(P29*P5)+(U29*U5)+(Z29*Z5)+(AE29*AE5)</f>
        <v>55.125</v>
      </c>
      <c r="AG29" s="137">
        <f t="shared" si="0"/>
        <v>3.6749999999999998</v>
      </c>
      <c r="AH29" s="138" t="str">
        <f t="shared" si="1"/>
        <v>A-</v>
      </c>
      <c r="AI29" s="140" t="str">
        <f t="shared" si="2"/>
        <v>A-</v>
      </c>
      <c r="AJ29" s="139">
        <f t="shared" si="3"/>
        <v>23</v>
      </c>
    </row>
    <row r="30" spans="1:36" ht="31.5">
      <c r="A30" s="131">
        <f>'1st 1'!A31</f>
        <v>24</v>
      </c>
      <c r="B30" s="132">
        <f>'1st 1'!C31</f>
        <v>28.5</v>
      </c>
      <c r="C30" s="133">
        <f>'1st 1'!J31</f>
        <v>42.5</v>
      </c>
      <c r="D30" s="133">
        <f>'1st 1'!K31</f>
        <v>71</v>
      </c>
      <c r="E30" s="134" t="str">
        <f>'1st 1'!L31</f>
        <v>A-</v>
      </c>
      <c r="F30" s="135">
        <f>'1st 1'!M31</f>
        <v>3.5</v>
      </c>
      <c r="G30" s="132">
        <f>'1st 2'!C31</f>
        <v>29</v>
      </c>
      <c r="H30" s="133">
        <f>'1st 2'!J31</f>
        <v>38.5</v>
      </c>
      <c r="I30" s="133">
        <f>'1st 2'!K31</f>
        <v>68</v>
      </c>
      <c r="J30" s="134" t="str">
        <f>'1st 2'!L31</f>
        <v>B+</v>
      </c>
      <c r="K30" s="135">
        <f>'1st 2'!M31</f>
        <v>3.25</v>
      </c>
      <c r="L30" s="132">
        <f>'1st 3'!C31</f>
        <v>32</v>
      </c>
      <c r="M30" s="133">
        <f>'1st 3'!J31</f>
        <v>45</v>
      </c>
      <c r="N30" s="133">
        <f>'1st 3'!K31</f>
        <v>77</v>
      </c>
      <c r="O30" s="134" t="str">
        <f>'1st 3'!L31</f>
        <v>A</v>
      </c>
      <c r="P30" s="135">
        <f>'1st 3'!M31</f>
        <v>3.75</v>
      </c>
      <c r="Q30" s="132">
        <f>'1st 4'!C31</f>
        <v>29.5</v>
      </c>
      <c r="R30" s="133">
        <f>'1st 4'!J31</f>
        <v>39.25</v>
      </c>
      <c r="S30" s="133">
        <f>'1st 4'!K31</f>
        <v>69</v>
      </c>
      <c r="T30" s="134" t="str">
        <f>'1st 4'!L31</f>
        <v>B+</v>
      </c>
      <c r="U30" s="135">
        <f>'1st 4'!M31</f>
        <v>3.25</v>
      </c>
      <c r="V30" s="132">
        <f>'1st 5'!C31</f>
        <v>31</v>
      </c>
      <c r="W30" s="133">
        <f>'1st 5'!J31</f>
        <v>41</v>
      </c>
      <c r="X30" s="133">
        <f>'1st 5'!K31</f>
        <v>72</v>
      </c>
      <c r="Y30" s="134" t="str">
        <f>'1st 5'!L31</f>
        <v>A-</v>
      </c>
      <c r="Z30" s="135">
        <f>'1st 5'!M31</f>
        <v>3.5</v>
      </c>
      <c r="AA30" s="132">
        <f>'1st 6'!C31</f>
        <v>30.8</v>
      </c>
      <c r="AB30" s="133">
        <f>'1st 6'!J31</f>
        <v>31</v>
      </c>
      <c r="AC30" s="133">
        <f>'1st 6'!K31</f>
        <v>62</v>
      </c>
      <c r="AD30" s="134" t="str">
        <f>'1st 6'!L31</f>
        <v>B</v>
      </c>
      <c r="AE30" s="135">
        <f>'1st 6'!M31</f>
        <v>3</v>
      </c>
      <c r="AF30" s="136">
        <f>(F30*F5)+(K30*K5)+(P30*P5)+(U30*U5)+(Z30*Z5)+(AE30*AE5)</f>
        <v>50.625</v>
      </c>
      <c r="AG30" s="137">
        <f t="shared" si="0"/>
        <v>3.375</v>
      </c>
      <c r="AH30" s="138" t="str">
        <f t="shared" si="1"/>
        <v>B+</v>
      </c>
      <c r="AI30" s="140" t="str">
        <f t="shared" si="2"/>
        <v>B+</v>
      </c>
      <c r="AJ30" s="139">
        <f t="shared" si="3"/>
        <v>24</v>
      </c>
    </row>
    <row r="31" spans="1:36" ht="31.5">
      <c r="A31" s="131">
        <f>'1st 1'!A32</f>
        <v>25</v>
      </c>
      <c r="B31" s="132">
        <f>'1st 1'!C32</f>
        <v>24.5</v>
      </c>
      <c r="C31" s="133">
        <f>'1st 1'!J32</f>
        <v>41</v>
      </c>
      <c r="D31" s="133">
        <f>'1st 1'!K32</f>
        <v>66</v>
      </c>
      <c r="E31" s="134" t="str">
        <f>'1st 1'!L32</f>
        <v>B+</v>
      </c>
      <c r="F31" s="135">
        <f>'1st 1'!M32</f>
        <v>3.25</v>
      </c>
      <c r="G31" s="132">
        <f>'1st 2'!C32</f>
        <v>29</v>
      </c>
      <c r="H31" s="133">
        <f>'1st 2'!J32</f>
        <v>34.5</v>
      </c>
      <c r="I31" s="133">
        <f>'1st 2'!K32</f>
        <v>64</v>
      </c>
      <c r="J31" s="134" t="str">
        <f>'1st 2'!L32</f>
        <v>B</v>
      </c>
      <c r="K31" s="135">
        <f>'1st 2'!M32</f>
        <v>3</v>
      </c>
      <c r="L31" s="132">
        <f>'1st 3'!C32</f>
        <v>31</v>
      </c>
      <c r="M31" s="133">
        <f>'1st 3'!J32</f>
        <v>43</v>
      </c>
      <c r="N31" s="133">
        <f>'1st 3'!K32</f>
        <v>74</v>
      </c>
      <c r="O31" s="134" t="str">
        <f>'1st 3'!L32</f>
        <v>A-</v>
      </c>
      <c r="P31" s="135">
        <f>'1st 3'!M32</f>
        <v>3.5</v>
      </c>
      <c r="Q31" s="132">
        <f>'1st 4'!C32</f>
        <v>26</v>
      </c>
      <c r="R31" s="133">
        <f>'1st 4'!J32</f>
        <v>31</v>
      </c>
      <c r="S31" s="133">
        <f>'1st 4'!K32</f>
        <v>57</v>
      </c>
      <c r="T31" s="134" t="str">
        <f>'1st 4'!L32</f>
        <v>B-</v>
      </c>
      <c r="U31" s="135">
        <f>'1st 4'!M32</f>
        <v>2.75</v>
      </c>
      <c r="V31" s="132">
        <f>'1st 5'!C32</f>
        <v>31</v>
      </c>
      <c r="W31" s="133">
        <f>'1st 5'!J32</f>
        <v>45</v>
      </c>
      <c r="X31" s="133">
        <f>'1st 5'!K32</f>
        <v>76</v>
      </c>
      <c r="Y31" s="134" t="str">
        <f>'1st 5'!L32</f>
        <v>A</v>
      </c>
      <c r="Z31" s="135">
        <f>'1st 5'!M32</f>
        <v>3.75</v>
      </c>
      <c r="AA31" s="132">
        <f>'1st 6'!C32</f>
        <v>31.55</v>
      </c>
      <c r="AB31" s="133">
        <f>'1st 6'!J32</f>
        <v>39</v>
      </c>
      <c r="AC31" s="133">
        <f>'1st 6'!K32</f>
        <v>71</v>
      </c>
      <c r="AD31" s="134" t="str">
        <f>'1st 6'!L32</f>
        <v>A-</v>
      </c>
      <c r="AE31" s="135">
        <f>'1st 6'!M32</f>
        <v>3.5</v>
      </c>
      <c r="AF31" s="136">
        <f>(F31*F5)+(K31*K5)+(P31*P5)+(U31*U5)+(Z31*Z5)+(AE31*AE5)</f>
        <v>49.125</v>
      </c>
      <c r="AG31" s="137">
        <f t="shared" si="0"/>
        <v>3.2749999999999999</v>
      </c>
      <c r="AH31" s="138" t="str">
        <f t="shared" si="1"/>
        <v>B+</v>
      </c>
      <c r="AI31" s="140" t="str">
        <f t="shared" si="2"/>
        <v>B+</v>
      </c>
      <c r="AJ31" s="139">
        <f t="shared" si="3"/>
        <v>25</v>
      </c>
    </row>
    <row r="32" spans="1:36" ht="31.5">
      <c r="A32" s="131">
        <f>'1st 1'!A33</f>
        <v>26</v>
      </c>
      <c r="B32" s="132">
        <f>'1st 1'!C33</f>
        <v>28</v>
      </c>
      <c r="C32" s="133">
        <f>'1st 1'!J33</f>
        <v>41</v>
      </c>
      <c r="D32" s="133">
        <f>'1st 1'!K33</f>
        <v>69</v>
      </c>
      <c r="E32" s="134" t="str">
        <f>'1st 1'!L33</f>
        <v>B+</v>
      </c>
      <c r="F32" s="135">
        <f>'1st 1'!M33</f>
        <v>3.25</v>
      </c>
      <c r="G32" s="132">
        <f>'1st 2'!C33</f>
        <v>26</v>
      </c>
      <c r="H32" s="133">
        <f>'1st 2'!J33</f>
        <v>42</v>
      </c>
      <c r="I32" s="133">
        <f>'1st 2'!K33</f>
        <v>68</v>
      </c>
      <c r="J32" s="134" t="str">
        <f>'1st 2'!L33</f>
        <v>B+</v>
      </c>
      <c r="K32" s="135">
        <f>'1st 2'!M33</f>
        <v>3.25</v>
      </c>
      <c r="L32" s="132">
        <f>'1st 3'!C33</f>
        <v>30</v>
      </c>
      <c r="M32" s="133">
        <f>'1st 3'!J33</f>
        <v>45.5</v>
      </c>
      <c r="N32" s="133">
        <f>'1st 3'!K33</f>
        <v>76</v>
      </c>
      <c r="O32" s="134" t="str">
        <f>'1st 3'!L33</f>
        <v>A</v>
      </c>
      <c r="P32" s="135">
        <f>'1st 3'!M33</f>
        <v>3.75</v>
      </c>
      <c r="Q32" s="132">
        <f>'1st 4'!C33</f>
        <v>25.5</v>
      </c>
      <c r="R32" s="133">
        <f>'1st 4'!J33</f>
        <v>30.5</v>
      </c>
      <c r="S32" s="133">
        <f>'1st 4'!K33</f>
        <v>56</v>
      </c>
      <c r="T32" s="134" t="str">
        <f>'1st 4'!L33</f>
        <v>B-</v>
      </c>
      <c r="U32" s="135">
        <f>'1st 4'!M33</f>
        <v>2.75</v>
      </c>
      <c r="V32" s="132">
        <f>'1st 5'!C33</f>
        <v>24</v>
      </c>
      <c r="W32" s="133">
        <f>'1st 5'!J33</f>
        <v>34</v>
      </c>
      <c r="X32" s="133">
        <f>'1st 5'!K33</f>
        <v>58</v>
      </c>
      <c r="Y32" s="134" t="str">
        <f>'1st 5'!L33</f>
        <v>B-</v>
      </c>
      <c r="Z32" s="135">
        <f>'1st 5'!M33</f>
        <v>2.75</v>
      </c>
      <c r="AA32" s="132">
        <f>'1st 6'!C33</f>
        <v>32.799999999999997</v>
      </c>
      <c r="AB32" s="133">
        <f>'1st 6'!J33</f>
        <v>37</v>
      </c>
      <c r="AC32" s="133">
        <f>'1st 6'!K33</f>
        <v>70</v>
      </c>
      <c r="AD32" s="134" t="str">
        <f>'1st 6'!L33</f>
        <v>A-</v>
      </c>
      <c r="AE32" s="135">
        <f>'1st 6'!M33</f>
        <v>3.5</v>
      </c>
      <c r="AF32" s="136">
        <f>(F32*F5)+(K32*K5)+(P32*P5)+(U32*U5)+(Z32*Z5)+(AE32*AE5)</f>
        <v>48.75</v>
      </c>
      <c r="AG32" s="137">
        <f t="shared" si="0"/>
        <v>3.25</v>
      </c>
      <c r="AH32" s="138" t="str">
        <f t="shared" si="1"/>
        <v>B+</v>
      </c>
      <c r="AI32" s="140" t="str">
        <f t="shared" si="2"/>
        <v>B+</v>
      </c>
      <c r="AJ32" s="139">
        <f t="shared" si="3"/>
        <v>26</v>
      </c>
    </row>
    <row r="33" spans="1:36" ht="15.75">
      <c r="A33" s="131">
        <f>'1st 1'!A34</f>
        <v>27</v>
      </c>
      <c r="B33" s="132">
        <f>'1st 1'!C34</f>
        <v>35</v>
      </c>
      <c r="C33" s="133">
        <f>'1st 1'!J34</f>
        <v>50</v>
      </c>
      <c r="D33" s="133">
        <f>'1st 1'!K34</f>
        <v>85</v>
      </c>
      <c r="E33" s="134" t="str">
        <f>'1st 1'!L34</f>
        <v>A+</v>
      </c>
      <c r="F33" s="135">
        <f>'1st 1'!M34</f>
        <v>4</v>
      </c>
      <c r="G33" s="132">
        <f>'1st 2'!C34</f>
        <v>34</v>
      </c>
      <c r="H33" s="133">
        <f>'1st 2'!J34</f>
        <v>39</v>
      </c>
      <c r="I33" s="133">
        <f>'1st 2'!K34</f>
        <v>73</v>
      </c>
      <c r="J33" s="134" t="str">
        <f>'1st 2'!L34</f>
        <v>A-</v>
      </c>
      <c r="K33" s="135">
        <f>'1st 2'!M34</f>
        <v>3.5</v>
      </c>
      <c r="L33" s="132">
        <f>'1st 3'!C34</f>
        <v>34.5</v>
      </c>
      <c r="M33" s="133">
        <f>'1st 3'!J34</f>
        <v>49.5</v>
      </c>
      <c r="N33" s="133">
        <f>'1st 3'!K34</f>
        <v>84</v>
      </c>
      <c r="O33" s="134" t="str">
        <f>'1st 3'!L34</f>
        <v>A+</v>
      </c>
      <c r="P33" s="135">
        <f>'1st 3'!M34</f>
        <v>4</v>
      </c>
      <c r="Q33" s="132">
        <f>'1st 4'!C34</f>
        <v>31</v>
      </c>
      <c r="R33" s="133">
        <f>'1st 4'!J34</f>
        <v>50</v>
      </c>
      <c r="S33" s="133">
        <f>'1st 4'!K34</f>
        <v>81</v>
      </c>
      <c r="T33" s="134" t="str">
        <f>'1st 4'!L34</f>
        <v>A+</v>
      </c>
      <c r="U33" s="135">
        <f>'1st 4'!M34</f>
        <v>4</v>
      </c>
      <c r="V33" s="132">
        <f>'1st 5'!C34</f>
        <v>32</v>
      </c>
      <c r="W33" s="133">
        <f>'1st 5'!J34</f>
        <v>39.5</v>
      </c>
      <c r="X33" s="133">
        <f>'1st 5'!K34</f>
        <v>72</v>
      </c>
      <c r="Y33" s="134" t="str">
        <f>'1st 5'!L34</f>
        <v>A-</v>
      </c>
      <c r="Z33" s="135">
        <f>'1st 5'!M34</f>
        <v>3.5</v>
      </c>
      <c r="AA33" s="132">
        <f>'1st 6'!C34</f>
        <v>32.299999999999997</v>
      </c>
      <c r="AB33" s="133">
        <f>'1st 6'!J34</f>
        <v>35</v>
      </c>
      <c r="AC33" s="133">
        <f>'1st 6'!K34</f>
        <v>68</v>
      </c>
      <c r="AD33" s="134" t="str">
        <f>'1st 6'!L34</f>
        <v>B+</v>
      </c>
      <c r="AE33" s="135">
        <f>'1st 6'!M34</f>
        <v>3.25</v>
      </c>
      <c r="AF33" s="136">
        <f>(F33*F5)+(K33*K5)+(P33*P5)+(U33*U5)+(Z33*Z5)+(AE33*AE5)</f>
        <v>56.25</v>
      </c>
      <c r="AG33" s="137">
        <f t="shared" si="0"/>
        <v>3.75</v>
      </c>
      <c r="AH33" s="138" t="str">
        <f t="shared" si="1"/>
        <v>A</v>
      </c>
      <c r="AI33" s="140" t="str">
        <f t="shared" si="2"/>
        <v>A</v>
      </c>
      <c r="AJ33" s="139">
        <f t="shared" si="3"/>
        <v>27</v>
      </c>
    </row>
    <row r="34" spans="1:36" ht="31.5">
      <c r="A34" s="131">
        <f>'1st 1'!A35</f>
        <v>28</v>
      </c>
      <c r="B34" s="132">
        <f>'1st 1'!C35</f>
        <v>27.5</v>
      </c>
      <c r="C34" s="133">
        <f>'1st 1'!J35</f>
        <v>44.5</v>
      </c>
      <c r="D34" s="133">
        <f>'1st 1'!K35</f>
        <v>72</v>
      </c>
      <c r="E34" s="134" t="str">
        <f>'1st 1'!L35</f>
        <v>A-</v>
      </c>
      <c r="F34" s="135">
        <f>'1st 1'!M35</f>
        <v>3.5</v>
      </c>
      <c r="G34" s="132">
        <f>'1st 2'!C35</f>
        <v>26</v>
      </c>
      <c r="H34" s="133">
        <f>'1st 2'!J35</f>
        <v>33.5</v>
      </c>
      <c r="I34" s="133">
        <f>'1st 2'!K35</f>
        <v>60</v>
      </c>
      <c r="J34" s="134" t="str">
        <f>'1st 2'!L35</f>
        <v>B</v>
      </c>
      <c r="K34" s="135">
        <f>'1st 2'!M35</f>
        <v>3</v>
      </c>
      <c r="L34" s="132">
        <f>'1st 3'!C35</f>
        <v>23.5</v>
      </c>
      <c r="M34" s="133">
        <f>'1st 3'!J35</f>
        <v>46.5</v>
      </c>
      <c r="N34" s="133">
        <f>'1st 3'!K35</f>
        <v>70</v>
      </c>
      <c r="O34" s="134" t="str">
        <f>'1st 3'!L35</f>
        <v>A-</v>
      </c>
      <c r="P34" s="135">
        <f>'1st 3'!M35</f>
        <v>3.5</v>
      </c>
      <c r="Q34" s="132">
        <f>'1st 4'!C35</f>
        <v>27</v>
      </c>
      <c r="R34" s="133">
        <f>'1st 4'!J35</f>
        <v>31</v>
      </c>
      <c r="S34" s="133">
        <f>'1st 4'!K35</f>
        <v>58</v>
      </c>
      <c r="T34" s="134" t="str">
        <f>'1st 4'!L35</f>
        <v>B-</v>
      </c>
      <c r="U34" s="135">
        <f>'1st 4'!M35</f>
        <v>2.75</v>
      </c>
      <c r="V34" s="132">
        <f>'1st 5'!C35</f>
        <v>32</v>
      </c>
      <c r="W34" s="133">
        <f>'1st 5'!J35</f>
        <v>39</v>
      </c>
      <c r="X34" s="133">
        <f>'1st 5'!K35</f>
        <v>71</v>
      </c>
      <c r="Y34" s="134" t="str">
        <f>'1st 5'!L35</f>
        <v>A-</v>
      </c>
      <c r="Z34" s="135">
        <f>'1st 5'!M35</f>
        <v>3.5</v>
      </c>
      <c r="AA34" s="132">
        <f>'1st 6'!C35</f>
        <v>31.25</v>
      </c>
      <c r="AB34" s="133">
        <f>'1st 6'!J35</f>
        <v>42.5</v>
      </c>
      <c r="AC34" s="133">
        <f>'1st 6'!K35</f>
        <v>74</v>
      </c>
      <c r="AD34" s="134" t="str">
        <f>'1st 6'!L35</f>
        <v>A-</v>
      </c>
      <c r="AE34" s="135">
        <f>'1st 6'!M35</f>
        <v>3.5</v>
      </c>
      <c r="AF34" s="136">
        <f>(F34*F5)+(K34*K5)+(P34*P5)+(U34*U5)+(Z34*Z5)+(AE34*AE5)</f>
        <v>49.5</v>
      </c>
      <c r="AG34" s="137">
        <f t="shared" si="0"/>
        <v>3.3</v>
      </c>
      <c r="AH34" s="138" t="str">
        <f t="shared" si="1"/>
        <v>B+</v>
      </c>
      <c r="AI34" s="140" t="str">
        <f t="shared" si="2"/>
        <v>B+</v>
      </c>
      <c r="AJ34" s="139">
        <f t="shared" si="3"/>
        <v>28</v>
      </c>
    </row>
    <row r="35" spans="1:36" ht="15.75">
      <c r="A35" s="131">
        <f>'1st 1'!A36</f>
        <v>29</v>
      </c>
      <c r="B35" s="132">
        <f>'1st 1'!C36</f>
        <v>21</v>
      </c>
      <c r="C35" s="133">
        <f>'1st 1'!J36</f>
        <v>50.5</v>
      </c>
      <c r="D35" s="133">
        <f>'1st 1'!K36</f>
        <v>72</v>
      </c>
      <c r="E35" s="134" t="str">
        <f>'1st 1'!L36</f>
        <v>A-</v>
      </c>
      <c r="F35" s="135">
        <f>'1st 1'!M36</f>
        <v>3.5</v>
      </c>
      <c r="G35" s="132">
        <f>'1st 2'!C36</f>
        <v>25</v>
      </c>
      <c r="H35" s="133">
        <f>'1st 2'!J36</f>
        <v>36</v>
      </c>
      <c r="I35" s="133">
        <f>'1st 2'!K36</f>
        <v>61</v>
      </c>
      <c r="J35" s="134" t="str">
        <f>'1st 2'!L36</f>
        <v>B</v>
      </c>
      <c r="K35" s="135">
        <f>'1st 2'!M36</f>
        <v>3</v>
      </c>
      <c r="L35" s="132">
        <f>'1st 3'!C36</f>
        <v>26.5</v>
      </c>
      <c r="M35" s="133">
        <f>'1st 3'!J36</f>
        <v>44.5</v>
      </c>
      <c r="N35" s="133">
        <f>'1st 3'!K36</f>
        <v>71</v>
      </c>
      <c r="O35" s="134" t="str">
        <f>'1st 3'!L36</f>
        <v>A-</v>
      </c>
      <c r="P35" s="135">
        <f>'1st 3'!M36</f>
        <v>3.5</v>
      </c>
      <c r="Q35" s="132">
        <f>'1st 4'!C36</f>
        <v>29</v>
      </c>
      <c r="R35" s="133">
        <f>'1st 4'!J36</f>
        <v>30</v>
      </c>
      <c r="S35" s="133">
        <f>'1st 4'!K36</f>
        <v>59</v>
      </c>
      <c r="T35" s="134" t="str">
        <f>'1st 4'!L36</f>
        <v>B-</v>
      </c>
      <c r="U35" s="135">
        <f>'1st 4'!M36</f>
        <v>2.75</v>
      </c>
      <c r="V35" s="132">
        <f>'1st 5'!C36</f>
        <v>26</v>
      </c>
      <c r="W35" s="133">
        <f>'1st 5'!J36</f>
        <v>40</v>
      </c>
      <c r="X35" s="133">
        <f>'1st 5'!K36</f>
        <v>66</v>
      </c>
      <c r="Y35" s="134" t="str">
        <f>'1st 5'!L36</f>
        <v>B+</v>
      </c>
      <c r="Z35" s="135">
        <f>'1st 5'!M36</f>
        <v>3.25</v>
      </c>
      <c r="AA35" s="132">
        <f>'1st 6'!C36</f>
        <v>33</v>
      </c>
      <c r="AB35" s="133">
        <f>'1st 6'!J36</f>
        <v>32</v>
      </c>
      <c r="AC35" s="133">
        <f>'1st 6'!K36</f>
        <v>65</v>
      </c>
      <c r="AD35" s="134" t="str">
        <f>'1st 6'!L36</f>
        <v>B+</v>
      </c>
      <c r="AE35" s="135">
        <f>'1st 6'!M36</f>
        <v>3.25</v>
      </c>
      <c r="AF35" s="136">
        <f>(F35*F5)+(K35*K5)+(P35*P5)+(U35*U5)+(Z35*Z5)+(AE35*AE5)</f>
        <v>48.375</v>
      </c>
      <c r="AG35" s="137">
        <f t="shared" si="0"/>
        <v>3.2250000000000001</v>
      </c>
      <c r="AH35" s="138" t="str">
        <f t="shared" si="1"/>
        <v>B</v>
      </c>
      <c r="AI35" s="140" t="str">
        <f t="shared" si="2"/>
        <v>B</v>
      </c>
      <c r="AJ35" s="139">
        <f t="shared" si="3"/>
        <v>29</v>
      </c>
    </row>
    <row r="36" spans="1:36" ht="31.5">
      <c r="A36" s="131">
        <f>'1st 1'!A37</f>
        <v>30</v>
      </c>
      <c r="B36" s="132">
        <f>'1st 1'!C37</f>
        <v>30.5</v>
      </c>
      <c r="C36" s="133">
        <f>'1st 1'!J37</f>
        <v>40</v>
      </c>
      <c r="D36" s="133">
        <f>'1st 1'!K37</f>
        <v>71</v>
      </c>
      <c r="E36" s="134" t="str">
        <f>'1st 1'!L37</f>
        <v>A-</v>
      </c>
      <c r="F36" s="135">
        <f>'1st 1'!M37</f>
        <v>3.5</v>
      </c>
      <c r="G36" s="132">
        <f>'1st 2'!C37</f>
        <v>26</v>
      </c>
      <c r="H36" s="133">
        <f>'1st 2'!J37</f>
        <v>33.5</v>
      </c>
      <c r="I36" s="133">
        <f>'1st 2'!K37</f>
        <v>60</v>
      </c>
      <c r="J36" s="134" t="str">
        <f>'1st 2'!L37</f>
        <v>B</v>
      </c>
      <c r="K36" s="135">
        <f>'1st 2'!M37</f>
        <v>3</v>
      </c>
      <c r="L36" s="132">
        <f>'1st 3'!C37</f>
        <v>26</v>
      </c>
      <c r="M36" s="133">
        <f>'1st 3'!J37</f>
        <v>45</v>
      </c>
      <c r="N36" s="133">
        <f>'1st 3'!K37</f>
        <v>71</v>
      </c>
      <c r="O36" s="134" t="str">
        <f>'1st 3'!L37</f>
        <v>A-</v>
      </c>
      <c r="P36" s="135">
        <f>'1st 3'!M37</f>
        <v>3.5</v>
      </c>
      <c r="Q36" s="132">
        <f>'1st 4'!C37</f>
        <v>21.5</v>
      </c>
      <c r="R36" s="133">
        <f>'1st 4'!J37</f>
        <v>42</v>
      </c>
      <c r="S36" s="133">
        <f>'1st 4'!K37</f>
        <v>64</v>
      </c>
      <c r="T36" s="134" t="str">
        <f>'1st 4'!L37</f>
        <v>B</v>
      </c>
      <c r="U36" s="135">
        <f>'1st 4'!M37</f>
        <v>3</v>
      </c>
      <c r="V36" s="132">
        <f>'1st 5'!C37</f>
        <v>31</v>
      </c>
      <c r="W36" s="133">
        <f>'1st 5'!J37</f>
        <v>40.5</v>
      </c>
      <c r="X36" s="133">
        <f>'1st 5'!K37</f>
        <v>72</v>
      </c>
      <c r="Y36" s="134" t="str">
        <f>'1st 5'!L37</f>
        <v>A-</v>
      </c>
      <c r="Z36" s="135">
        <f>'1st 5'!M37</f>
        <v>3.5</v>
      </c>
      <c r="AA36" s="132">
        <f>'1st 6'!C37</f>
        <v>32.25</v>
      </c>
      <c r="AB36" s="133">
        <f>'1st 6'!J37</f>
        <v>37</v>
      </c>
      <c r="AC36" s="133">
        <f>'1st 6'!K37</f>
        <v>70</v>
      </c>
      <c r="AD36" s="134" t="str">
        <f>'1st 6'!L37</f>
        <v>A-</v>
      </c>
      <c r="AE36" s="135">
        <f>'1st 6'!M37</f>
        <v>3.5</v>
      </c>
      <c r="AF36" s="136">
        <f>(F36*F5)+(K36*K5)+(P36*P5)+(U36*U5)+(Z36*Z5)+(AE36*AE5)</f>
        <v>50.25</v>
      </c>
      <c r="AG36" s="137">
        <f t="shared" si="0"/>
        <v>3.35</v>
      </c>
      <c r="AH36" s="138" t="str">
        <f t="shared" si="1"/>
        <v>B+</v>
      </c>
      <c r="AI36" s="140" t="str">
        <f t="shared" si="2"/>
        <v>B+</v>
      </c>
      <c r="AJ36" s="139">
        <f t="shared" si="3"/>
        <v>30</v>
      </c>
    </row>
    <row r="37" spans="1:36" ht="31.5">
      <c r="A37" s="131">
        <f>'1st 1'!A38</f>
        <v>31</v>
      </c>
      <c r="B37" s="132">
        <f>'1st 1'!C38</f>
        <v>32.5</v>
      </c>
      <c r="C37" s="133">
        <f>'1st 1'!J38</f>
        <v>50</v>
      </c>
      <c r="D37" s="133">
        <f>'1st 1'!K38</f>
        <v>83</v>
      </c>
      <c r="E37" s="134" t="str">
        <f>'1st 1'!L38</f>
        <v>A+</v>
      </c>
      <c r="F37" s="135">
        <f>'1st 1'!M38</f>
        <v>4</v>
      </c>
      <c r="G37" s="132">
        <f>'1st 2'!C38</f>
        <v>27</v>
      </c>
      <c r="H37" s="133">
        <f>'1st 2'!J38</f>
        <v>34.5</v>
      </c>
      <c r="I37" s="133">
        <f>'1st 2'!K38</f>
        <v>62</v>
      </c>
      <c r="J37" s="134" t="str">
        <f>'1st 2'!L38</f>
        <v>B</v>
      </c>
      <c r="K37" s="135">
        <f>'1st 2'!M38</f>
        <v>3</v>
      </c>
      <c r="L37" s="132">
        <f>'1st 3'!C38</f>
        <v>32</v>
      </c>
      <c r="M37" s="133">
        <f>'1st 3'!J38</f>
        <v>41</v>
      </c>
      <c r="N37" s="133">
        <f>'1st 3'!K38</f>
        <v>73</v>
      </c>
      <c r="O37" s="134" t="str">
        <f>'1st 3'!L38</f>
        <v>A-</v>
      </c>
      <c r="P37" s="135">
        <f>'1st 3'!M38</f>
        <v>3.5</v>
      </c>
      <c r="Q37" s="132">
        <f>'1st 4'!C38</f>
        <v>29</v>
      </c>
      <c r="R37" s="133">
        <f>'1st 4'!J38</f>
        <v>39</v>
      </c>
      <c r="S37" s="133">
        <f>'1st 4'!K38</f>
        <v>68</v>
      </c>
      <c r="T37" s="134" t="str">
        <f>'1st 4'!L38</f>
        <v>B+</v>
      </c>
      <c r="U37" s="135">
        <f>'1st 4'!M38</f>
        <v>3.25</v>
      </c>
      <c r="V37" s="132">
        <f>'1st 5'!C38</f>
        <v>28</v>
      </c>
      <c r="W37" s="133">
        <f>'1st 5'!J38</f>
        <v>40</v>
      </c>
      <c r="X37" s="133">
        <f>'1st 5'!K38</f>
        <v>68</v>
      </c>
      <c r="Y37" s="134" t="str">
        <f>'1st 5'!L38</f>
        <v>B+</v>
      </c>
      <c r="Z37" s="135">
        <f>'1st 5'!M38</f>
        <v>3.25</v>
      </c>
      <c r="AA37" s="132">
        <f>'1st 6'!C38</f>
        <v>30</v>
      </c>
      <c r="AB37" s="133">
        <f>'1st 6'!J38</f>
        <v>33</v>
      </c>
      <c r="AC37" s="133">
        <f>'1st 6'!K38</f>
        <v>63</v>
      </c>
      <c r="AD37" s="134" t="str">
        <f>'1st 6'!L38</f>
        <v>B</v>
      </c>
      <c r="AE37" s="135">
        <f>'1st 6'!M38</f>
        <v>3</v>
      </c>
      <c r="AF37" s="136">
        <f>(F37*F5)+(K37*K5)+(P37*P5)+(U37*U5)+(Z37*Z5)+(AE37*AE5)</f>
        <v>50.625</v>
      </c>
      <c r="AG37" s="137">
        <f t="shared" si="0"/>
        <v>3.375</v>
      </c>
      <c r="AH37" s="138" t="str">
        <f t="shared" si="1"/>
        <v>B+</v>
      </c>
      <c r="AI37" s="140" t="str">
        <f t="shared" si="2"/>
        <v>B+</v>
      </c>
      <c r="AJ37" s="139">
        <f t="shared" si="3"/>
        <v>31</v>
      </c>
    </row>
    <row r="38" spans="1:36" ht="31.5">
      <c r="A38" s="131">
        <f>'1st 1'!A39</f>
        <v>32</v>
      </c>
      <c r="B38" s="132">
        <f>'1st 1'!C39</f>
        <v>29</v>
      </c>
      <c r="C38" s="133">
        <f>'1st 1'!J39</f>
        <v>40.5</v>
      </c>
      <c r="D38" s="133">
        <f>'1st 1'!K39</f>
        <v>70</v>
      </c>
      <c r="E38" s="134" t="str">
        <f>'1st 1'!L39</f>
        <v>A-</v>
      </c>
      <c r="F38" s="135">
        <f>'1st 1'!M39</f>
        <v>3.5</v>
      </c>
      <c r="G38" s="132">
        <f>'1st 2'!C39</f>
        <v>29</v>
      </c>
      <c r="H38" s="133">
        <f>'1st 2'!J39</f>
        <v>35.5</v>
      </c>
      <c r="I38" s="133">
        <f>'1st 2'!K39</f>
        <v>65</v>
      </c>
      <c r="J38" s="134" t="str">
        <f>'1st 2'!L39</f>
        <v>B+</v>
      </c>
      <c r="K38" s="135">
        <f>'1st 2'!M39</f>
        <v>3.25</v>
      </c>
      <c r="L38" s="132">
        <f>'1st 3'!C39</f>
        <v>29.5</v>
      </c>
      <c r="M38" s="133">
        <f>'1st 3'!J39</f>
        <v>43</v>
      </c>
      <c r="N38" s="133">
        <f>'1st 3'!K39</f>
        <v>73</v>
      </c>
      <c r="O38" s="134" t="str">
        <f>'1st 3'!L39</f>
        <v>A-</v>
      </c>
      <c r="P38" s="135">
        <f>'1st 3'!M39</f>
        <v>3.5</v>
      </c>
      <c r="Q38" s="132">
        <f>'1st 4'!C39</f>
        <v>20</v>
      </c>
      <c r="R38" s="133">
        <f>'1st 4'!J39</f>
        <v>32</v>
      </c>
      <c r="S38" s="133">
        <f>'1st 4'!K39</f>
        <v>52</v>
      </c>
      <c r="T38" s="134" t="str">
        <f>'1st 4'!L39</f>
        <v>C+</v>
      </c>
      <c r="U38" s="135">
        <f>'1st 4'!M39</f>
        <v>2.5</v>
      </c>
      <c r="V38" s="132">
        <f>'1st 5'!C39</f>
        <v>34</v>
      </c>
      <c r="W38" s="133">
        <f>'1st 5'!J39</f>
        <v>43</v>
      </c>
      <c r="X38" s="133">
        <f>'1st 5'!K39</f>
        <v>77</v>
      </c>
      <c r="Y38" s="134" t="str">
        <f>'1st 5'!L39</f>
        <v>A</v>
      </c>
      <c r="Z38" s="135">
        <f>'1st 5'!M39</f>
        <v>3.75</v>
      </c>
      <c r="AA38" s="132">
        <f>'1st 6'!C39</f>
        <v>32</v>
      </c>
      <c r="AB38" s="133">
        <f>'1st 6'!J39</f>
        <v>43.5</v>
      </c>
      <c r="AC38" s="133">
        <f>'1st 6'!K39</f>
        <v>76</v>
      </c>
      <c r="AD38" s="134" t="str">
        <f>'1st 6'!L39</f>
        <v>A</v>
      </c>
      <c r="AE38" s="135">
        <f>'1st 6'!M39</f>
        <v>3.75</v>
      </c>
      <c r="AF38" s="136">
        <f>(F38*F5)+(K38*K5)+(P38*P5)+(U38*U5)+(Z38*Z5)+(AE38*AE5)</f>
        <v>50.25</v>
      </c>
      <c r="AG38" s="137">
        <f t="shared" si="0"/>
        <v>3.35</v>
      </c>
      <c r="AH38" s="138" t="str">
        <f t="shared" si="1"/>
        <v>B+</v>
      </c>
      <c r="AI38" s="140" t="str">
        <f t="shared" si="2"/>
        <v>B+</v>
      </c>
      <c r="AJ38" s="139">
        <f t="shared" si="3"/>
        <v>32</v>
      </c>
    </row>
    <row r="39" spans="1:36" ht="15.75">
      <c r="A39" s="131">
        <f>'1st 1'!A40</f>
        <v>33</v>
      </c>
      <c r="B39" s="132">
        <f>'1st 1'!C40</f>
        <v>25.5</v>
      </c>
      <c r="C39" s="133">
        <f>'1st 1'!J40</f>
        <v>37</v>
      </c>
      <c r="D39" s="133">
        <f>'1st 1'!K40</f>
        <v>63</v>
      </c>
      <c r="E39" s="134" t="str">
        <f>'1st 1'!L40</f>
        <v>B</v>
      </c>
      <c r="F39" s="135">
        <f>'1st 1'!M40</f>
        <v>3</v>
      </c>
      <c r="G39" s="132">
        <f>'1st 2'!C40</f>
        <v>26</v>
      </c>
      <c r="H39" s="133">
        <f>'1st 2'!J40</f>
        <v>38.5</v>
      </c>
      <c r="I39" s="133">
        <f>'1st 2'!K40</f>
        <v>65</v>
      </c>
      <c r="J39" s="134" t="str">
        <f>'1st 2'!L40</f>
        <v>B+</v>
      </c>
      <c r="K39" s="135">
        <f>'1st 2'!M40</f>
        <v>3.25</v>
      </c>
      <c r="L39" s="132">
        <f>'1st 3'!C40</f>
        <v>30.5</v>
      </c>
      <c r="M39" s="133">
        <f>'1st 3'!J40</f>
        <v>43.5</v>
      </c>
      <c r="N39" s="133">
        <f>'1st 3'!K40</f>
        <v>74</v>
      </c>
      <c r="O39" s="134" t="str">
        <f>'1st 3'!L40</f>
        <v>A-</v>
      </c>
      <c r="P39" s="135">
        <f>'1st 3'!M40</f>
        <v>3.5</v>
      </c>
      <c r="Q39" s="132">
        <f>'1st 4'!C40</f>
        <v>21.5</v>
      </c>
      <c r="R39" s="133">
        <f>'1st 4'!J40</f>
        <v>32</v>
      </c>
      <c r="S39" s="133">
        <f>'1st 4'!K40</f>
        <v>54</v>
      </c>
      <c r="T39" s="134" t="str">
        <f>'1st 4'!L40</f>
        <v>C+</v>
      </c>
      <c r="U39" s="135">
        <f>'1st 4'!M40</f>
        <v>2.5</v>
      </c>
      <c r="V39" s="132">
        <f>'1st 5'!C40</f>
        <v>31</v>
      </c>
      <c r="W39" s="133">
        <f>'1st 5'!J40</f>
        <v>42.5</v>
      </c>
      <c r="X39" s="133">
        <f>'1st 5'!K40</f>
        <v>74</v>
      </c>
      <c r="Y39" s="134" t="str">
        <f>'1st 5'!L40</f>
        <v>A-</v>
      </c>
      <c r="Z39" s="135">
        <f>'1st 5'!M40</f>
        <v>3.5</v>
      </c>
      <c r="AA39" s="132">
        <f>'1st 6'!C40</f>
        <v>31</v>
      </c>
      <c r="AB39" s="133">
        <f>'1st 6'!J40</f>
        <v>38</v>
      </c>
      <c r="AC39" s="133">
        <f>'1st 6'!K40</f>
        <v>69</v>
      </c>
      <c r="AD39" s="134" t="str">
        <f>'1st 6'!L40</f>
        <v>B+</v>
      </c>
      <c r="AE39" s="135">
        <f>'1st 6'!M40</f>
        <v>3.25</v>
      </c>
      <c r="AF39" s="136">
        <f>(F39*F5)+(K39*K5)+(P39*P5)+(U39*U5)+(Z39*Z5)+(AE39*AE5)</f>
        <v>46.875</v>
      </c>
      <c r="AG39" s="137">
        <f t="shared" si="0"/>
        <v>3.125</v>
      </c>
      <c r="AH39" s="138" t="str">
        <f t="shared" si="1"/>
        <v>B</v>
      </c>
      <c r="AI39" s="140" t="str">
        <f t="shared" si="2"/>
        <v>B</v>
      </c>
      <c r="AJ39" s="139">
        <f t="shared" si="3"/>
        <v>33</v>
      </c>
    </row>
    <row r="40" spans="1:36" ht="15.75">
      <c r="A40" s="131">
        <f>'1st 1'!A41</f>
        <v>34</v>
      </c>
      <c r="B40" s="132">
        <f>'1st 1'!C41</f>
        <v>28</v>
      </c>
      <c r="C40" s="133">
        <f>'1st 1'!J41</f>
        <v>39</v>
      </c>
      <c r="D40" s="133">
        <f>'1st 1'!K41</f>
        <v>67</v>
      </c>
      <c r="E40" s="134" t="str">
        <f>'1st 1'!L41</f>
        <v>B+</v>
      </c>
      <c r="F40" s="135">
        <f>'1st 1'!M41</f>
        <v>3.25</v>
      </c>
      <c r="G40" s="132">
        <f>'1st 2'!C41</f>
        <v>30</v>
      </c>
      <c r="H40" s="133">
        <f>'1st 2'!J41</f>
        <v>36</v>
      </c>
      <c r="I40" s="133">
        <f>'1st 2'!K41</f>
        <v>66</v>
      </c>
      <c r="J40" s="134" t="str">
        <f>'1st 2'!L41</f>
        <v>B+</v>
      </c>
      <c r="K40" s="135">
        <f>'1st 2'!M41</f>
        <v>3.25</v>
      </c>
      <c r="L40" s="132">
        <f>'1st 3'!C41</f>
        <v>23</v>
      </c>
      <c r="M40" s="133">
        <f>'1st 3'!J41</f>
        <v>45.5</v>
      </c>
      <c r="N40" s="133">
        <f>'1st 3'!K41</f>
        <v>69</v>
      </c>
      <c r="O40" s="134" t="str">
        <f>'1st 3'!L41</f>
        <v>B+</v>
      </c>
      <c r="P40" s="135">
        <f>'1st 3'!M41</f>
        <v>3.25</v>
      </c>
      <c r="Q40" s="132">
        <f>'1st 4'!C41</f>
        <v>27</v>
      </c>
      <c r="R40" s="133">
        <f>'1st 4'!J41</f>
        <v>32</v>
      </c>
      <c r="S40" s="133">
        <f>'1st 4'!K41</f>
        <v>59</v>
      </c>
      <c r="T40" s="134" t="str">
        <f>'1st 4'!L41</f>
        <v>B-</v>
      </c>
      <c r="U40" s="135">
        <f>'1st 4'!M41</f>
        <v>2.75</v>
      </c>
      <c r="V40" s="132">
        <f>'1st 5'!C41</f>
        <v>24</v>
      </c>
      <c r="W40" s="133">
        <f>'1st 5'!J41</f>
        <v>40</v>
      </c>
      <c r="X40" s="133">
        <f>'1st 5'!K41</f>
        <v>64</v>
      </c>
      <c r="Y40" s="134" t="str">
        <f>'1st 5'!L41</f>
        <v>B</v>
      </c>
      <c r="Z40" s="135">
        <f>'1st 5'!M41</f>
        <v>3</v>
      </c>
      <c r="AA40" s="132">
        <f>'1st 6'!C41</f>
        <v>31.75</v>
      </c>
      <c r="AB40" s="133">
        <f>'1st 6'!J41</f>
        <v>36.5</v>
      </c>
      <c r="AC40" s="133">
        <f>'1st 6'!K41</f>
        <v>69</v>
      </c>
      <c r="AD40" s="134" t="str">
        <f>'1st 6'!L41</f>
        <v>B+</v>
      </c>
      <c r="AE40" s="135">
        <f>'1st 6'!M41</f>
        <v>3.25</v>
      </c>
      <c r="AF40" s="136">
        <f>(F40*F5)+(K40*K5)+(P40*P5)+(U40*U5)+(Z40*Z5)+(AE40*AE5)</f>
        <v>46.875</v>
      </c>
      <c r="AG40" s="137">
        <f t="shared" si="0"/>
        <v>3.125</v>
      </c>
      <c r="AH40" s="138" t="str">
        <f t="shared" si="1"/>
        <v>B</v>
      </c>
      <c r="AI40" s="140" t="str">
        <f t="shared" si="2"/>
        <v>B</v>
      </c>
      <c r="AJ40" s="139">
        <f t="shared" si="3"/>
        <v>34</v>
      </c>
    </row>
    <row r="41" spans="1:36" ht="31.5">
      <c r="A41" s="131">
        <f>'1st 1'!A42</f>
        <v>35</v>
      </c>
      <c r="B41" s="132">
        <f>'1st 1'!C42</f>
        <v>30.5</v>
      </c>
      <c r="C41" s="133">
        <f>'1st 1'!J42</f>
        <v>44</v>
      </c>
      <c r="D41" s="133">
        <f>'1st 1'!K42</f>
        <v>75</v>
      </c>
      <c r="E41" s="134" t="str">
        <f>'1st 1'!L42</f>
        <v>A</v>
      </c>
      <c r="F41" s="135">
        <f>'1st 1'!M42</f>
        <v>3.75</v>
      </c>
      <c r="G41" s="132">
        <f>'1st 2'!C42</f>
        <v>27</v>
      </c>
      <c r="H41" s="133">
        <f>'1st 2'!J42</f>
        <v>23</v>
      </c>
      <c r="I41" s="133">
        <f>'1st 2'!K42</f>
        <v>50</v>
      </c>
      <c r="J41" s="134" t="str">
        <f>'1st 2'!L42</f>
        <v>C+</v>
      </c>
      <c r="K41" s="135">
        <f>'1st 2'!M42</f>
        <v>2.5</v>
      </c>
      <c r="L41" s="132">
        <f>'1st 3'!C42</f>
        <v>32</v>
      </c>
      <c r="M41" s="133">
        <f>'1st 3'!J42</f>
        <v>41</v>
      </c>
      <c r="N41" s="133">
        <f>'1st 3'!K42</f>
        <v>73</v>
      </c>
      <c r="O41" s="134" t="str">
        <f>'1st 3'!L42</f>
        <v>A-</v>
      </c>
      <c r="P41" s="135">
        <f>'1st 3'!M42</f>
        <v>3.5</v>
      </c>
      <c r="Q41" s="132">
        <f>'1st 4'!C42</f>
        <v>27.5</v>
      </c>
      <c r="R41" s="133">
        <f>'1st 4'!J42</f>
        <v>33.5</v>
      </c>
      <c r="S41" s="133">
        <f>'1st 4'!K42</f>
        <v>61</v>
      </c>
      <c r="T41" s="134" t="str">
        <f>'1st 4'!L42</f>
        <v>B</v>
      </c>
      <c r="U41" s="135">
        <f>'1st 4'!M42</f>
        <v>3</v>
      </c>
      <c r="V41" s="132">
        <f>'1st 5'!C42</f>
        <v>31</v>
      </c>
      <c r="W41" s="133">
        <f>'1st 5'!J42</f>
        <v>39.5</v>
      </c>
      <c r="X41" s="133">
        <f>'1st 5'!K42</f>
        <v>71</v>
      </c>
      <c r="Y41" s="134" t="str">
        <f>'1st 5'!L42</f>
        <v>A-</v>
      </c>
      <c r="Z41" s="135">
        <f>'1st 5'!M42</f>
        <v>3.5</v>
      </c>
      <c r="AA41" s="132">
        <f>'1st 6'!C42</f>
        <v>32.5</v>
      </c>
      <c r="AB41" s="133">
        <f>'1st 6'!J42</f>
        <v>36.5</v>
      </c>
      <c r="AC41" s="133">
        <f>'1st 6'!K42</f>
        <v>69</v>
      </c>
      <c r="AD41" s="134" t="str">
        <f>'1st 6'!L42</f>
        <v>B+</v>
      </c>
      <c r="AE41" s="135">
        <f>'1st 6'!M42</f>
        <v>3.25</v>
      </c>
      <c r="AF41" s="136">
        <f>(F41*F5)+(K41*K5)+(P41*P5)+(U41*U5)+(Z41*Z5)+(AE41*AE5)</f>
        <v>49.5</v>
      </c>
      <c r="AG41" s="137">
        <f t="shared" si="0"/>
        <v>3.3</v>
      </c>
      <c r="AH41" s="138" t="str">
        <f t="shared" si="1"/>
        <v>B+</v>
      </c>
      <c r="AI41" s="140" t="str">
        <f t="shared" si="2"/>
        <v>B+</v>
      </c>
      <c r="AJ41" s="139">
        <f t="shared" si="3"/>
        <v>35</v>
      </c>
    </row>
    <row r="42" spans="1:36" ht="15.75">
      <c r="A42" s="131">
        <f>'1st 1'!A43</f>
        <v>36</v>
      </c>
      <c r="B42" s="132">
        <f>'1st 1'!C43</f>
        <v>30.25</v>
      </c>
      <c r="C42" s="133">
        <f>'1st 1'!J43</f>
        <v>49</v>
      </c>
      <c r="D42" s="133">
        <f>'1st 1'!K43</f>
        <v>80</v>
      </c>
      <c r="E42" s="134" t="str">
        <f>'1st 1'!L43</f>
        <v>A+</v>
      </c>
      <c r="F42" s="135">
        <f>'1st 1'!M43</f>
        <v>4</v>
      </c>
      <c r="G42" s="132">
        <f>'1st 2'!C43</f>
        <v>31</v>
      </c>
      <c r="H42" s="133">
        <f>'1st 2'!J43</f>
        <v>41.5</v>
      </c>
      <c r="I42" s="133">
        <f>'1st 2'!K43</f>
        <v>73</v>
      </c>
      <c r="J42" s="134" t="str">
        <f>'1st 2'!L43</f>
        <v>A-</v>
      </c>
      <c r="K42" s="135">
        <f>'1st 2'!M43</f>
        <v>3.5</v>
      </c>
      <c r="L42" s="132">
        <f>'1st 3'!C43</f>
        <v>35</v>
      </c>
      <c r="M42" s="133">
        <f>'1st 3'!J43</f>
        <v>45</v>
      </c>
      <c r="N42" s="133">
        <f>'1st 3'!K43</f>
        <v>80</v>
      </c>
      <c r="O42" s="134" t="str">
        <f>'1st 3'!L43</f>
        <v>A+</v>
      </c>
      <c r="P42" s="135">
        <f>'1st 3'!M43</f>
        <v>4</v>
      </c>
      <c r="Q42" s="132">
        <f>'1st 4'!C43</f>
        <v>28</v>
      </c>
      <c r="R42" s="133">
        <f>'1st 4'!J43</f>
        <v>47</v>
      </c>
      <c r="S42" s="133">
        <f>'1st 4'!K43</f>
        <v>75</v>
      </c>
      <c r="T42" s="134" t="str">
        <f>'1st 4'!L43</f>
        <v>A</v>
      </c>
      <c r="U42" s="135">
        <f>'1st 4'!M43</f>
        <v>3.75</v>
      </c>
      <c r="V42" s="132">
        <f>'1st 5'!C43</f>
        <v>31</v>
      </c>
      <c r="W42" s="133">
        <f>'1st 5'!J43</f>
        <v>39</v>
      </c>
      <c r="X42" s="133">
        <f>'1st 5'!K43</f>
        <v>70</v>
      </c>
      <c r="Y42" s="134" t="str">
        <f>'1st 5'!L43</f>
        <v>A-</v>
      </c>
      <c r="Z42" s="135">
        <f>'1st 5'!M43</f>
        <v>3.5</v>
      </c>
      <c r="AA42" s="132">
        <f>'1st 6'!C43</f>
        <v>31.25</v>
      </c>
      <c r="AB42" s="133">
        <f>'1st 6'!J43</f>
        <v>37.5</v>
      </c>
      <c r="AC42" s="133">
        <f>'1st 6'!K43</f>
        <v>69</v>
      </c>
      <c r="AD42" s="134" t="str">
        <f>'1st 6'!L43</f>
        <v>B+</v>
      </c>
      <c r="AE42" s="135">
        <f>'1st 6'!M43</f>
        <v>3.25</v>
      </c>
      <c r="AF42" s="136">
        <f>(F42*F5)+(K42*K5)+(P42*P5)+(U42*U5)+(Z42*Z5)+(AE42*AE5)</f>
        <v>55.5</v>
      </c>
      <c r="AG42" s="137">
        <f t="shared" si="0"/>
        <v>3.7</v>
      </c>
      <c r="AH42" s="138" t="str">
        <f t="shared" si="1"/>
        <v>A-</v>
      </c>
      <c r="AI42" s="140" t="str">
        <f t="shared" si="2"/>
        <v>A-</v>
      </c>
      <c r="AJ42" s="139">
        <f t="shared" si="3"/>
        <v>36</v>
      </c>
    </row>
    <row r="43" spans="1:36" ht="15.75">
      <c r="A43" s="131">
        <f>'1st 1'!A44</f>
        <v>37</v>
      </c>
      <c r="B43" s="132">
        <f>'1st 1'!C44</f>
        <v>25</v>
      </c>
      <c r="C43" s="133">
        <f>'1st 1'!J44</f>
        <v>39.5</v>
      </c>
      <c r="D43" s="133">
        <f>'1st 1'!K44</f>
        <v>65</v>
      </c>
      <c r="E43" s="134" t="str">
        <f>'1st 1'!L44</f>
        <v>B+</v>
      </c>
      <c r="F43" s="135">
        <f>'1st 1'!M44</f>
        <v>3.25</v>
      </c>
      <c r="G43" s="132">
        <f>'1st 2'!C44</f>
        <v>29</v>
      </c>
      <c r="H43" s="133">
        <f>'1st 2'!J44</f>
        <v>37.5</v>
      </c>
      <c r="I43" s="133">
        <f>'1st 2'!K44</f>
        <v>67</v>
      </c>
      <c r="J43" s="134" t="str">
        <f>'1st 2'!L44</f>
        <v>B+</v>
      </c>
      <c r="K43" s="135">
        <f>'1st 2'!M44</f>
        <v>3.25</v>
      </c>
      <c r="L43" s="132">
        <f>'1st 3'!C44</f>
        <v>29</v>
      </c>
      <c r="M43" s="133">
        <f>'1st 3'!J44</f>
        <v>44</v>
      </c>
      <c r="N43" s="133">
        <f>'1st 3'!K44</f>
        <v>73</v>
      </c>
      <c r="O43" s="134" t="str">
        <f>'1st 3'!L44</f>
        <v>A-</v>
      </c>
      <c r="P43" s="135">
        <f>'1st 3'!M44</f>
        <v>3.5</v>
      </c>
      <c r="Q43" s="132">
        <f>'1st 4'!C44</f>
        <v>23</v>
      </c>
      <c r="R43" s="133">
        <f>'1st 4'!J44</f>
        <v>31</v>
      </c>
      <c r="S43" s="133">
        <f>'1st 4'!K44</f>
        <v>54</v>
      </c>
      <c r="T43" s="134" t="str">
        <f>'1st 4'!L44</f>
        <v>C+</v>
      </c>
      <c r="U43" s="135">
        <f>'1st 4'!M44</f>
        <v>2.5</v>
      </c>
      <c r="V43" s="132">
        <f>'1st 5'!C44</f>
        <v>31</v>
      </c>
      <c r="W43" s="133">
        <f>'1st 5'!J44</f>
        <v>41</v>
      </c>
      <c r="X43" s="133">
        <f>'1st 5'!K44</f>
        <v>72</v>
      </c>
      <c r="Y43" s="134" t="str">
        <f>'1st 5'!L44</f>
        <v>A-</v>
      </c>
      <c r="Z43" s="135">
        <f>'1st 5'!M44</f>
        <v>3.5</v>
      </c>
      <c r="AA43" s="132">
        <f>'1st 6'!C44</f>
        <v>32</v>
      </c>
      <c r="AB43" s="133">
        <f>'1st 6'!J44</f>
        <v>40.5</v>
      </c>
      <c r="AC43" s="133">
        <f>'1st 6'!K44</f>
        <v>73</v>
      </c>
      <c r="AD43" s="134" t="str">
        <f>'1st 6'!L44</f>
        <v>A-</v>
      </c>
      <c r="AE43" s="135">
        <f>'1st 6'!M44</f>
        <v>3.5</v>
      </c>
      <c r="AF43" s="136">
        <f>(F43*F5)+(K43*K5)+(P43*P5)+(U43*U5)+(Z43*Z5)+(AE43*AE5)</f>
        <v>48.375</v>
      </c>
      <c r="AG43" s="137">
        <f t="shared" si="0"/>
        <v>3.2250000000000001</v>
      </c>
      <c r="AH43" s="138" t="str">
        <f t="shared" si="1"/>
        <v>B</v>
      </c>
      <c r="AI43" s="140" t="str">
        <f t="shared" si="2"/>
        <v>B</v>
      </c>
      <c r="AJ43" s="139">
        <f t="shared" si="3"/>
        <v>37</v>
      </c>
    </row>
    <row r="44" spans="1:36" ht="15.75">
      <c r="A44" s="131">
        <f>'1st 1'!A45</f>
        <v>38</v>
      </c>
      <c r="B44" s="132">
        <f>'1st 1'!C45</f>
        <v>18.5</v>
      </c>
      <c r="C44" s="133">
        <f>'1st 1'!J45</f>
        <v>38.5</v>
      </c>
      <c r="D44" s="133">
        <f>'1st 1'!K45</f>
        <v>57</v>
      </c>
      <c r="E44" s="134" t="str">
        <f>'1st 1'!L45</f>
        <v>B-</v>
      </c>
      <c r="F44" s="135">
        <f>'1st 1'!M45</f>
        <v>2.75</v>
      </c>
      <c r="G44" s="132">
        <f>'1st 2'!C45</f>
        <v>18</v>
      </c>
      <c r="H44" s="133">
        <f>'1st 2'!J45</f>
        <v>32</v>
      </c>
      <c r="I44" s="133">
        <f>'1st 2'!K45</f>
        <v>50</v>
      </c>
      <c r="J44" s="134" t="str">
        <f>'1st 2'!L45</f>
        <v>C+</v>
      </c>
      <c r="K44" s="135">
        <f>'1st 2'!M45</f>
        <v>2.5</v>
      </c>
      <c r="L44" s="132">
        <f>'1st 3'!C45</f>
        <v>22</v>
      </c>
      <c r="M44" s="133">
        <f>'1st 3'!J45</f>
        <v>35</v>
      </c>
      <c r="N44" s="133">
        <f>'1st 3'!K45</f>
        <v>57</v>
      </c>
      <c r="O44" s="134" t="str">
        <f>'1st 3'!L45</f>
        <v>B-</v>
      </c>
      <c r="P44" s="135">
        <f>'1st 3'!M45</f>
        <v>2.75</v>
      </c>
      <c r="Q44" s="132">
        <f>'1st 4'!C45</f>
        <v>21</v>
      </c>
      <c r="R44" s="133">
        <f>'1st 4'!J45</f>
        <v>29.5</v>
      </c>
      <c r="S44" s="133">
        <f>'1st 4'!K45</f>
        <v>51</v>
      </c>
      <c r="T44" s="134" t="str">
        <f>'1st 4'!L45</f>
        <v>C+</v>
      </c>
      <c r="U44" s="135">
        <f>'1st 4'!M45</f>
        <v>2.5</v>
      </c>
      <c r="V44" s="132">
        <f>'1st 5'!C45</f>
        <v>32</v>
      </c>
      <c r="W44" s="133">
        <f>'1st 5'!J45</f>
        <v>40.5</v>
      </c>
      <c r="X44" s="133">
        <f>'1st 5'!K45</f>
        <v>73</v>
      </c>
      <c r="Y44" s="134" t="str">
        <f>'1st 5'!L45</f>
        <v>A-</v>
      </c>
      <c r="Z44" s="135">
        <f>'1st 5'!M45</f>
        <v>3.5</v>
      </c>
      <c r="AA44" s="132">
        <f>'1st 6'!C45</f>
        <v>31.25</v>
      </c>
      <c r="AB44" s="133">
        <f>'1st 6'!J45</f>
        <v>37</v>
      </c>
      <c r="AC44" s="133">
        <f>'1st 6'!K45</f>
        <v>69</v>
      </c>
      <c r="AD44" s="134" t="str">
        <f>'1st 6'!L45</f>
        <v>B+</v>
      </c>
      <c r="AE44" s="135">
        <f>'1st 6'!M45</f>
        <v>3.25</v>
      </c>
      <c r="AF44" s="136">
        <f>(F44*F5)+(K44*K5)+(P44*P5)+(U44*U5)+(Z44*Z5)+(AE44*AE5)</f>
        <v>42.75</v>
      </c>
      <c r="AG44" s="137">
        <f t="shared" si="0"/>
        <v>2.85</v>
      </c>
      <c r="AH44" s="138" t="str">
        <f t="shared" si="1"/>
        <v>B-</v>
      </c>
      <c r="AI44" s="140" t="str">
        <f t="shared" si="2"/>
        <v>B-</v>
      </c>
      <c r="AJ44" s="139">
        <f t="shared" si="3"/>
        <v>38</v>
      </c>
    </row>
    <row r="45" spans="1:36" ht="31.5">
      <c r="A45" s="131">
        <f>'1st 1'!A46</f>
        <v>39</v>
      </c>
      <c r="B45" s="132">
        <f>'1st 1'!C46</f>
        <v>25</v>
      </c>
      <c r="C45" s="133">
        <f>'1st 1'!J46</f>
        <v>39</v>
      </c>
      <c r="D45" s="133">
        <f>'1st 1'!K46</f>
        <v>64</v>
      </c>
      <c r="E45" s="134" t="str">
        <f>'1st 1'!L46</f>
        <v>B</v>
      </c>
      <c r="F45" s="135">
        <f>'1st 1'!M46</f>
        <v>3</v>
      </c>
      <c r="G45" s="132">
        <f>'1st 2'!C46</f>
        <v>18</v>
      </c>
      <c r="H45" s="133">
        <f>'1st 2'!J46</f>
        <v>25</v>
      </c>
      <c r="I45" s="133">
        <f>'1st 2'!K46</f>
        <v>43</v>
      </c>
      <c r="J45" s="134" t="str">
        <f>'1st 2'!L46</f>
        <v>D</v>
      </c>
      <c r="K45" s="135">
        <f>'1st 2'!M46</f>
        <v>2</v>
      </c>
      <c r="L45" s="132">
        <f>'1st 3'!C46</f>
        <v>24</v>
      </c>
      <c r="M45" s="133">
        <f>'1st 3'!J46</f>
        <v>31</v>
      </c>
      <c r="N45" s="133">
        <f>'1st 3'!K46</f>
        <v>55</v>
      </c>
      <c r="O45" s="134" t="str">
        <f>'1st 3'!L46</f>
        <v>B-</v>
      </c>
      <c r="P45" s="135">
        <f>'1st 3'!M46</f>
        <v>2.75</v>
      </c>
      <c r="Q45" s="132">
        <f>'1st 4'!C46</f>
        <v>23</v>
      </c>
      <c r="R45" s="133">
        <f>'1st 4'!J46</f>
        <v>28.75</v>
      </c>
      <c r="S45" s="133">
        <f>'1st 4'!K46</f>
        <v>52</v>
      </c>
      <c r="T45" s="134" t="str">
        <f>'1st 4'!L46</f>
        <v>C+</v>
      </c>
      <c r="U45" s="135">
        <f>'1st 4'!M46</f>
        <v>2.5</v>
      </c>
      <c r="V45" s="132">
        <f>'1st 5'!C46</f>
        <v>31</v>
      </c>
      <c r="W45" s="133">
        <f>'1st 5'!J46</f>
        <v>36.5</v>
      </c>
      <c r="X45" s="133">
        <f>'1st 5'!K46</f>
        <v>68</v>
      </c>
      <c r="Y45" s="134" t="str">
        <f>'1st 5'!L46</f>
        <v>B+</v>
      </c>
      <c r="Z45" s="135">
        <f>'1st 5'!M46</f>
        <v>3.25</v>
      </c>
      <c r="AA45" s="132">
        <f>'1st 6'!C46</f>
        <v>31.5</v>
      </c>
      <c r="AB45" s="133">
        <f>'1st 6'!J46</f>
        <v>25</v>
      </c>
      <c r="AC45" s="133">
        <f>'1st 6'!K46</f>
        <v>57</v>
      </c>
      <c r="AD45" s="134" t="str">
        <f>'1st 6'!L46</f>
        <v>B-</v>
      </c>
      <c r="AE45" s="135">
        <f>'1st 6'!M46</f>
        <v>2.75</v>
      </c>
      <c r="AF45" s="136">
        <f>(F45*F5)+(K45*K5)+(P45*P5)+(U45*U5)+(Z45*Z5)+(AE45*AE5)</f>
        <v>40.875</v>
      </c>
      <c r="AG45" s="137">
        <f t="shared" si="0"/>
        <v>2.7250000000000001</v>
      </c>
      <c r="AH45" s="138" t="str">
        <f t="shared" si="1"/>
        <v>C+</v>
      </c>
      <c r="AI45" s="140" t="str">
        <f t="shared" si="2"/>
        <v>C+</v>
      </c>
      <c r="AJ45" s="139">
        <f t="shared" si="3"/>
        <v>39</v>
      </c>
    </row>
    <row r="46" spans="1:36" ht="15.75">
      <c r="A46" s="131">
        <f>'1st 1'!A47</f>
        <v>40</v>
      </c>
      <c r="B46" s="132">
        <f>'1st 1'!C47</f>
        <v>26</v>
      </c>
      <c r="C46" s="133">
        <f>'1st 1'!J47</f>
        <v>47</v>
      </c>
      <c r="D46" s="133">
        <f>'1st 1'!K47</f>
        <v>73</v>
      </c>
      <c r="E46" s="134" t="str">
        <f>'1st 1'!L47</f>
        <v>A-</v>
      </c>
      <c r="F46" s="135">
        <f>'1st 1'!M47</f>
        <v>3.5</v>
      </c>
      <c r="G46" s="132">
        <f>'1st 2'!C47</f>
        <v>24</v>
      </c>
      <c r="H46" s="133">
        <f>'1st 2'!J47</f>
        <v>36</v>
      </c>
      <c r="I46" s="133">
        <f>'1st 2'!K47</f>
        <v>60</v>
      </c>
      <c r="J46" s="134" t="str">
        <f>'1st 2'!L47</f>
        <v>B</v>
      </c>
      <c r="K46" s="135">
        <f>'1st 2'!M47</f>
        <v>3</v>
      </c>
      <c r="L46" s="132">
        <f>'1st 3'!C47</f>
        <v>23</v>
      </c>
      <c r="M46" s="133">
        <f>'1st 3'!J47</f>
        <v>31.5</v>
      </c>
      <c r="N46" s="133">
        <f>'1st 3'!K47</f>
        <v>55</v>
      </c>
      <c r="O46" s="134" t="str">
        <f>'1st 3'!L47</f>
        <v>B-</v>
      </c>
      <c r="P46" s="135">
        <f>'1st 3'!M47</f>
        <v>2.75</v>
      </c>
      <c r="Q46" s="132">
        <f>'1st 4'!C47</f>
        <v>25</v>
      </c>
      <c r="R46" s="133">
        <f>'1st 4'!J47</f>
        <v>31.75</v>
      </c>
      <c r="S46" s="133">
        <f>'1st 4'!K47</f>
        <v>57</v>
      </c>
      <c r="T46" s="134" t="str">
        <f>'1st 4'!L47</f>
        <v>B-</v>
      </c>
      <c r="U46" s="135">
        <f>'1st 4'!M47</f>
        <v>2.75</v>
      </c>
      <c r="V46" s="132">
        <f>'1st 5'!C47</f>
        <v>28</v>
      </c>
      <c r="W46" s="133">
        <f>'1st 5'!J47</f>
        <v>40</v>
      </c>
      <c r="X46" s="133">
        <f>'1st 5'!K47</f>
        <v>68</v>
      </c>
      <c r="Y46" s="134" t="str">
        <f>'1st 5'!L47</f>
        <v>B+</v>
      </c>
      <c r="Z46" s="135">
        <f>'1st 5'!M47</f>
        <v>3.25</v>
      </c>
      <c r="AA46" s="132">
        <f>'1st 6'!C47</f>
        <v>32</v>
      </c>
      <c r="AB46" s="133">
        <f>'1st 6'!J47</f>
        <v>41.5</v>
      </c>
      <c r="AC46" s="133">
        <f>'1st 6'!K47</f>
        <v>74</v>
      </c>
      <c r="AD46" s="134" t="str">
        <f>'1st 6'!L47</f>
        <v>A-</v>
      </c>
      <c r="AE46" s="135">
        <f>'1st 6'!M47</f>
        <v>3.5</v>
      </c>
      <c r="AF46" s="136">
        <f>(F46*F5)+(K46*K5)+(P46*P5)+(U46*U5)+(Z46*Z5)+(AE46*AE5)</f>
        <v>46.875</v>
      </c>
      <c r="AG46" s="137">
        <f t="shared" si="0"/>
        <v>3.125</v>
      </c>
      <c r="AH46" s="138" t="str">
        <f t="shared" si="1"/>
        <v>B</v>
      </c>
      <c r="AI46" s="140" t="str">
        <f t="shared" si="2"/>
        <v>B</v>
      </c>
      <c r="AJ46" s="139">
        <f t="shared" si="3"/>
        <v>40</v>
      </c>
    </row>
    <row r="47" spans="1:36" ht="31.5">
      <c r="A47" s="131">
        <f>'1st 1'!A48</f>
        <v>41</v>
      </c>
      <c r="B47" s="132">
        <f>'1st 1'!C48</f>
        <v>28</v>
      </c>
      <c r="C47" s="133">
        <f>'1st 1'!J48</f>
        <v>41</v>
      </c>
      <c r="D47" s="133">
        <f>'1st 1'!K48</f>
        <v>69</v>
      </c>
      <c r="E47" s="134" t="str">
        <f>'1st 1'!L48</f>
        <v>B+</v>
      </c>
      <c r="F47" s="135">
        <f>'1st 1'!M48</f>
        <v>3.25</v>
      </c>
      <c r="G47" s="132">
        <f>'1st 2'!C48</f>
        <v>30</v>
      </c>
      <c r="H47" s="133">
        <f>'1st 2'!J48</f>
        <v>39</v>
      </c>
      <c r="I47" s="133">
        <f>'1st 2'!K48</f>
        <v>69</v>
      </c>
      <c r="J47" s="134" t="str">
        <f>'1st 2'!L48</f>
        <v>B+</v>
      </c>
      <c r="K47" s="135">
        <f>'1st 2'!M48</f>
        <v>3.25</v>
      </c>
      <c r="L47" s="132">
        <f>'1st 3'!C48</f>
        <v>28.5</v>
      </c>
      <c r="M47" s="133">
        <f>'1st 3'!J48</f>
        <v>41</v>
      </c>
      <c r="N47" s="133">
        <f>'1st 3'!K48</f>
        <v>70</v>
      </c>
      <c r="O47" s="134" t="str">
        <f>'1st 3'!L48</f>
        <v>A-</v>
      </c>
      <c r="P47" s="135">
        <f>'1st 3'!M48</f>
        <v>3.5</v>
      </c>
      <c r="Q47" s="132">
        <f>'1st 4'!C48</f>
        <v>25</v>
      </c>
      <c r="R47" s="133">
        <f>'1st 4'!J48</f>
        <v>38.5</v>
      </c>
      <c r="S47" s="133">
        <f>'1st 4'!K48</f>
        <v>64</v>
      </c>
      <c r="T47" s="134" t="str">
        <f>'1st 4'!L48</f>
        <v>B</v>
      </c>
      <c r="U47" s="135">
        <f>'1st 4'!M48</f>
        <v>3</v>
      </c>
      <c r="V47" s="132">
        <f>'1st 5'!C48</f>
        <v>33</v>
      </c>
      <c r="W47" s="133">
        <f>'1st 5'!J48</f>
        <v>43.5</v>
      </c>
      <c r="X47" s="133">
        <f>'1st 5'!K48</f>
        <v>77</v>
      </c>
      <c r="Y47" s="134" t="str">
        <f>'1st 5'!L48</f>
        <v>A</v>
      </c>
      <c r="Z47" s="135">
        <f>'1st 5'!M48</f>
        <v>3.75</v>
      </c>
      <c r="AA47" s="132">
        <f>'1st 6'!C48</f>
        <v>32.299999999999997</v>
      </c>
      <c r="AB47" s="133">
        <f>'1st 6'!J48</f>
        <v>38.5</v>
      </c>
      <c r="AC47" s="133">
        <f>'1st 6'!K48</f>
        <v>71</v>
      </c>
      <c r="AD47" s="134" t="str">
        <f>'1st 6'!L48</f>
        <v>A-</v>
      </c>
      <c r="AE47" s="135">
        <f>'1st 6'!M48</f>
        <v>3.5</v>
      </c>
      <c r="AF47" s="136">
        <f>(F47*F5)+(K47*K5)+(P47*P5)+(U47*U5)+(Z47*Z5)+(AE47*AE5)</f>
        <v>50.25</v>
      </c>
      <c r="AG47" s="137">
        <f t="shared" si="0"/>
        <v>3.35</v>
      </c>
      <c r="AH47" s="138" t="str">
        <f t="shared" si="1"/>
        <v>B+</v>
      </c>
      <c r="AI47" s="140" t="str">
        <f t="shared" si="2"/>
        <v>B+</v>
      </c>
      <c r="AJ47" s="139">
        <f t="shared" si="3"/>
        <v>41</v>
      </c>
    </row>
    <row r="48" spans="1:36" ht="31.5">
      <c r="A48" s="131">
        <f>'1st 1'!A49</f>
        <v>42</v>
      </c>
      <c r="B48" s="132">
        <f>'1st 1'!C49</f>
        <v>26.5</v>
      </c>
      <c r="C48" s="133">
        <f>'1st 1'!J49</f>
        <v>46</v>
      </c>
      <c r="D48" s="133">
        <f>'1st 1'!K49</f>
        <v>73</v>
      </c>
      <c r="E48" s="134" t="str">
        <f>'1st 1'!L49</f>
        <v>A-</v>
      </c>
      <c r="F48" s="135">
        <f>'1st 1'!M49</f>
        <v>3.5</v>
      </c>
      <c r="G48" s="132">
        <f>'1st 2'!C49</f>
        <v>31</v>
      </c>
      <c r="H48" s="133">
        <f>'1st 2'!J49</f>
        <v>47.5</v>
      </c>
      <c r="I48" s="133">
        <f>'1st 2'!K49</f>
        <v>79</v>
      </c>
      <c r="J48" s="134" t="str">
        <f>'1st 2'!L49</f>
        <v>A</v>
      </c>
      <c r="K48" s="135">
        <f>'1st 2'!M49</f>
        <v>3.75</v>
      </c>
      <c r="L48" s="132">
        <f>'1st 3'!C49</f>
        <v>30.5</v>
      </c>
      <c r="M48" s="133">
        <f>'1st 3'!J49</f>
        <v>42.5</v>
      </c>
      <c r="N48" s="133">
        <f>'1st 3'!K49</f>
        <v>73</v>
      </c>
      <c r="O48" s="134" t="str">
        <f>'1st 3'!L49</f>
        <v>A-</v>
      </c>
      <c r="P48" s="135">
        <f>'1st 3'!M49</f>
        <v>3.5</v>
      </c>
      <c r="Q48" s="132">
        <f>'1st 4'!C49</f>
        <v>29</v>
      </c>
      <c r="R48" s="133">
        <f>'1st 4'!J49</f>
        <v>40</v>
      </c>
      <c r="S48" s="133">
        <f>'1st 4'!K49</f>
        <v>69</v>
      </c>
      <c r="T48" s="134" t="str">
        <f>'1st 4'!L49</f>
        <v>B+</v>
      </c>
      <c r="U48" s="135">
        <f>'1st 4'!M49</f>
        <v>3.25</v>
      </c>
      <c r="V48" s="132">
        <f>'1st 5'!C49</f>
        <v>27</v>
      </c>
      <c r="W48" s="133">
        <f>'1st 5'!J49</f>
        <v>33</v>
      </c>
      <c r="X48" s="133">
        <f>'1st 5'!K49</f>
        <v>60</v>
      </c>
      <c r="Y48" s="134" t="str">
        <f>'1st 5'!L49</f>
        <v>B</v>
      </c>
      <c r="Z48" s="135">
        <f>'1st 5'!M49</f>
        <v>3</v>
      </c>
      <c r="AA48" s="132">
        <f>'1st 6'!C49</f>
        <v>31</v>
      </c>
      <c r="AB48" s="133">
        <f>'1st 6'!J49</f>
        <v>41.5</v>
      </c>
      <c r="AC48" s="133">
        <f>'1st 6'!K49</f>
        <v>73</v>
      </c>
      <c r="AD48" s="134" t="str">
        <f>'1st 6'!L49</f>
        <v>A-</v>
      </c>
      <c r="AE48" s="135">
        <f>'1st 6'!M49</f>
        <v>3.5</v>
      </c>
      <c r="AF48" s="136">
        <f>(F48*F5)+(K48*K5)+(P48*P5)+(U48*U5)+(Z48*Z5)+(AE48*AE5)</f>
        <v>51.375</v>
      </c>
      <c r="AG48" s="137">
        <f t="shared" si="0"/>
        <v>3.4249999999999998</v>
      </c>
      <c r="AH48" s="138" t="str">
        <f t="shared" si="1"/>
        <v>B+</v>
      </c>
      <c r="AI48" s="140" t="str">
        <f t="shared" si="2"/>
        <v>B+</v>
      </c>
      <c r="AJ48" s="139">
        <f t="shared" si="3"/>
        <v>42</v>
      </c>
    </row>
    <row r="49" spans="1:36" ht="15.75">
      <c r="A49" s="131">
        <f>'1st 1'!A50</f>
        <v>43</v>
      </c>
      <c r="B49" s="132">
        <f>'1st 1'!C50</f>
        <v>27.5</v>
      </c>
      <c r="C49" s="133">
        <f>'1st 1'!J50</f>
        <v>49</v>
      </c>
      <c r="D49" s="133">
        <f>'1st 1'!K50</f>
        <v>77</v>
      </c>
      <c r="E49" s="134" t="str">
        <f>'1st 1'!L50</f>
        <v>A</v>
      </c>
      <c r="F49" s="135">
        <f>'1st 1'!M50</f>
        <v>3.75</v>
      </c>
      <c r="G49" s="132">
        <f>'1st 2'!C50</f>
        <v>32</v>
      </c>
      <c r="H49" s="133">
        <f>'1st 2'!J50</f>
        <v>36.5</v>
      </c>
      <c r="I49" s="133">
        <f>'1st 2'!K50</f>
        <v>69</v>
      </c>
      <c r="J49" s="134" t="str">
        <f>'1st 2'!L50</f>
        <v>B+</v>
      </c>
      <c r="K49" s="135">
        <f>'1st 2'!M50</f>
        <v>3.25</v>
      </c>
      <c r="L49" s="132">
        <f>'1st 3'!C50</f>
        <v>32</v>
      </c>
      <c r="M49" s="133">
        <f>'1st 3'!J50</f>
        <v>51</v>
      </c>
      <c r="N49" s="133">
        <f>'1st 3'!K50</f>
        <v>83</v>
      </c>
      <c r="O49" s="134" t="str">
        <f>'1st 3'!L50</f>
        <v>A+</v>
      </c>
      <c r="P49" s="135">
        <f>'1st 3'!M50</f>
        <v>4</v>
      </c>
      <c r="Q49" s="132">
        <f>'1st 4'!C50</f>
        <v>30</v>
      </c>
      <c r="R49" s="133">
        <f>'1st 4'!J50</f>
        <v>48</v>
      </c>
      <c r="S49" s="133">
        <f>'1st 4'!K50</f>
        <v>78</v>
      </c>
      <c r="T49" s="134" t="str">
        <f>'1st 4'!L50</f>
        <v>A</v>
      </c>
      <c r="U49" s="135">
        <f>'1st 4'!M50</f>
        <v>3.75</v>
      </c>
      <c r="V49" s="132">
        <f>'1st 5'!C50</f>
        <v>31</v>
      </c>
      <c r="W49" s="133">
        <f>'1st 5'!J50</f>
        <v>42</v>
      </c>
      <c r="X49" s="133">
        <f>'1st 5'!K50</f>
        <v>73</v>
      </c>
      <c r="Y49" s="134" t="str">
        <f>'1st 5'!L50</f>
        <v>A-</v>
      </c>
      <c r="Z49" s="135">
        <f>'1st 5'!M50</f>
        <v>3.5</v>
      </c>
      <c r="AA49" s="132">
        <f>'1st 6'!C50</f>
        <v>31.5</v>
      </c>
      <c r="AB49" s="133">
        <f>'1st 6'!J50</f>
        <v>39.5</v>
      </c>
      <c r="AC49" s="133">
        <f>'1st 6'!K50</f>
        <v>71</v>
      </c>
      <c r="AD49" s="134" t="str">
        <f>'1st 6'!L50</f>
        <v>A-</v>
      </c>
      <c r="AE49" s="135">
        <f>'1st 6'!M50</f>
        <v>3.5</v>
      </c>
      <c r="AF49" s="136">
        <f>(F49*F5)+(K49*K5)+(P49*P5)+(U49*U5)+(Z49*Z5)+(AE49*AE5)</f>
        <v>55.125</v>
      </c>
      <c r="AG49" s="137">
        <f t="shared" si="0"/>
        <v>3.6749999999999998</v>
      </c>
      <c r="AH49" s="138" t="str">
        <f t="shared" si="1"/>
        <v>A-</v>
      </c>
      <c r="AI49" s="140" t="str">
        <f t="shared" si="2"/>
        <v>A-</v>
      </c>
      <c r="AJ49" s="139">
        <f t="shared" si="3"/>
        <v>43</v>
      </c>
    </row>
    <row r="50" spans="1:36" ht="15.75">
      <c r="A50" s="131">
        <f>'1st 1'!A51</f>
        <v>44</v>
      </c>
      <c r="B50" s="132">
        <f>'1st 1'!C51</f>
        <v>34</v>
      </c>
      <c r="C50" s="133">
        <f>'1st 1'!J51</f>
        <v>35.5</v>
      </c>
      <c r="D50" s="133">
        <f>'1st 1'!K51</f>
        <v>70</v>
      </c>
      <c r="E50" s="134" t="str">
        <f>'1st 1'!L51</f>
        <v>A-</v>
      </c>
      <c r="F50" s="135">
        <f>'1st 1'!M51</f>
        <v>3.5</v>
      </c>
      <c r="G50" s="132">
        <f>'1st 2'!C51</f>
        <v>15</v>
      </c>
      <c r="H50" s="133">
        <f>'1st 2'!J51</f>
        <v>32.5</v>
      </c>
      <c r="I50" s="133">
        <f>'1st 2'!K51</f>
        <v>48</v>
      </c>
      <c r="J50" s="134" t="str">
        <f>'1st 2'!L51</f>
        <v>C</v>
      </c>
      <c r="K50" s="135">
        <f>'1st 2'!M51</f>
        <v>2.25</v>
      </c>
      <c r="L50" s="132">
        <f>'1st 3'!C51</f>
        <v>25</v>
      </c>
      <c r="M50" s="133">
        <f>'1st 3'!J51</f>
        <v>41</v>
      </c>
      <c r="N50" s="133">
        <f>'1st 3'!K51</f>
        <v>66</v>
      </c>
      <c r="O50" s="134" t="str">
        <f>'1st 3'!L51</f>
        <v>B+</v>
      </c>
      <c r="P50" s="135">
        <f>'1st 3'!M51</f>
        <v>3.25</v>
      </c>
      <c r="Q50" s="132">
        <f>'1st 4'!C51</f>
        <v>16.5</v>
      </c>
      <c r="R50" s="133">
        <f>'1st 4'!J51</f>
        <v>29</v>
      </c>
      <c r="S50" s="133">
        <f>'1st 4'!K51</f>
        <v>46</v>
      </c>
      <c r="T50" s="134" t="str">
        <f>'1st 4'!L51</f>
        <v>C</v>
      </c>
      <c r="U50" s="135">
        <f>'1st 4'!M51</f>
        <v>2.25</v>
      </c>
      <c r="V50" s="132">
        <f>'1st 5'!C51</f>
        <v>29</v>
      </c>
      <c r="W50" s="133">
        <f>'1st 5'!J51</f>
        <v>33.5</v>
      </c>
      <c r="X50" s="133">
        <f>'1st 5'!K51</f>
        <v>63</v>
      </c>
      <c r="Y50" s="134" t="str">
        <f>'1st 5'!L51</f>
        <v>B</v>
      </c>
      <c r="Z50" s="135">
        <f>'1st 5'!M51</f>
        <v>3</v>
      </c>
      <c r="AA50" s="132">
        <f>'1st 6'!C51</f>
        <v>29.5</v>
      </c>
      <c r="AB50" s="133">
        <f>'1st 6'!J51</f>
        <v>28.5</v>
      </c>
      <c r="AC50" s="133">
        <f>'1st 6'!K51</f>
        <v>58</v>
      </c>
      <c r="AD50" s="134" t="str">
        <f>'1st 6'!L51</f>
        <v>B-</v>
      </c>
      <c r="AE50" s="135">
        <f>'1st 6'!M51</f>
        <v>2.75</v>
      </c>
      <c r="AF50" s="136">
        <f>(F50*F5)+(K50*K5)+(P50*P5)+(U50*U5)+(Z50*Z5)+(AE50*AE5)</f>
        <v>43.125</v>
      </c>
      <c r="AG50" s="137">
        <f t="shared" si="0"/>
        <v>2.875</v>
      </c>
      <c r="AH50" s="138" t="str">
        <f t="shared" si="1"/>
        <v>B-</v>
      </c>
      <c r="AI50" s="140" t="str">
        <f t="shared" si="2"/>
        <v>B-</v>
      </c>
      <c r="AJ50" s="139">
        <f t="shared" si="3"/>
        <v>44</v>
      </c>
    </row>
    <row r="51" spans="1:36" ht="15.75">
      <c r="A51" s="131">
        <f>'1st 1'!A52</f>
        <v>45</v>
      </c>
      <c r="B51" s="132">
        <f>'1st 1'!C52</f>
        <v>29.5</v>
      </c>
      <c r="C51" s="133">
        <f>'1st 1'!J52</f>
        <v>32</v>
      </c>
      <c r="D51" s="133">
        <f>'1st 1'!K52</f>
        <v>62</v>
      </c>
      <c r="E51" s="134" t="str">
        <f>'1st 1'!L52</f>
        <v>B</v>
      </c>
      <c r="F51" s="135">
        <f>'1st 1'!M52</f>
        <v>3</v>
      </c>
      <c r="G51" s="132">
        <f>'1st 2'!C52</f>
        <v>23</v>
      </c>
      <c r="H51" s="133">
        <f>'1st 2'!J52</f>
        <v>26.5</v>
      </c>
      <c r="I51" s="133">
        <f>'1st 2'!K52</f>
        <v>50</v>
      </c>
      <c r="J51" s="134" t="str">
        <f>'1st 2'!L52</f>
        <v>C+</v>
      </c>
      <c r="K51" s="135">
        <f>'1st 2'!M52</f>
        <v>2.5</v>
      </c>
      <c r="L51" s="132">
        <f>'1st 3'!C52</f>
        <v>24</v>
      </c>
      <c r="M51" s="133">
        <f>'1st 3'!J52</f>
        <v>44.5</v>
      </c>
      <c r="N51" s="133">
        <f>'1st 3'!K52</f>
        <v>69</v>
      </c>
      <c r="O51" s="134" t="str">
        <f>'1st 3'!L52</f>
        <v>B+</v>
      </c>
      <c r="P51" s="135">
        <f>'1st 3'!M52</f>
        <v>3.25</v>
      </c>
      <c r="Q51" s="132">
        <f>'1st 4'!C52</f>
        <v>18.5</v>
      </c>
      <c r="R51" s="133">
        <f>'1st 4'!J52</f>
        <v>32</v>
      </c>
      <c r="S51" s="133">
        <f>'1st 4'!K52</f>
        <v>51</v>
      </c>
      <c r="T51" s="134" t="str">
        <f>'1st 4'!L52</f>
        <v>C+</v>
      </c>
      <c r="U51" s="135">
        <f>'1st 4'!M52</f>
        <v>2.5</v>
      </c>
      <c r="V51" s="132">
        <f>'1st 5'!C52</f>
        <v>29</v>
      </c>
      <c r="W51" s="133">
        <f>'1st 5'!J52</f>
        <v>32.5</v>
      </c>
      <c r="X51" s="133">
        <f>'1st 5'!K52</f>
        <v>62</v>
      </c>
      <c r="Y51" s="134" t="str">
        <f>'1st 5'!L52</f>
        <v>B</v>
      </c>
      <c r="Z51" s="135">
        <f>'1st 5'!M52</f>
        <v>3</v>
      </c>
      <c r="AA51" s="132">
        <f>'1st 6'!C52</f>
        <v>29.5</v>
      </c>
      <c r="AB51" s="133">
        <f>'1st 6'!J52</f>
        <v>27</v>
      </c>
      <c r="AC51" s="133">
        <f>'1st 6'!K52</f>
        <v>57</v>
      </c>
      <c r="AD51" s="134" t="str">
        <f>'1st 6'!L52</f>
        <v>B-</v>
      </c>
      <c r="AE51" s="135">
        <f>'1st 6'!M52</f>
        <v>2.75</v>
      </c>
      <c r="AF51" s="136">
        <f>(F51*F5)+(K51*K5)+(P51*P5)+(U51*U5)+(Z51*Z5)+(AE51*AE5)</f>
        <v>42.75</v>
      </c>
      <c r="AG51" s="137">
        <f t="shared" si="0"/>
        <v>2.85</v>
      </c>
      <c r="AH51" s="138" t="str">
        <f t="shared" si="1"/>
        <v>B-</v>
      </c>
      <c r="AI51" s="140" t="str">
        <f t="shared" si="2"/>
        <v>B-</v>
      </c>
      <c r="AJ51" s="139">
        <f t="shared" si="3"/>
        <v>45</v>
      </c>
    </row>
    <row r="52" spans="1:36" ht="15.75">
      <c r="A52" s="131">
        <f>'1st 1'!A53</f>
        <v>46</v>
      </c>
      <c r="B52" s="132">
        <f>'1st 1'!C53</f>
        <v>18</v>
      </c>
      <c r="C52" s="133">
        <f>'1st 1'!J53</f>
        <v>42.5</v>
      </c>
      <c r="D52" s="133">
        <f>'1st 1'!K53</f>
        <v>61</v>
      </c>
      <c r="E52" s="134" t="str">
        <f>'1st 1'!L53</f>
        <v>B</v>
      </c>
      <c r="F52" s="135">
        <f>'1st 1'!M53</f>
        <v>3</v>
      </c>
      <c r="G52" s="132">
        <f>'1st 2'!C53</f>
        <v>21</v>
      </c>
      <c r="H52" s="133">
        <f>'1st 2'!J53</f>
        <v>28</v>
      </c>
      <c r="I52" s="133">
        <f>'1st 2'!K53</f>
        <v>49</v>
      </c>
      <c r="J52" s="134" t="str">
        <f>'1st 2'!L53</f>
        <v>C</v>
      </c>
      <c r="K52" s="135">
        <f>'1st 2'!M53</f>
        <v>2.25</v>
      </c>
      <c r="L52" s="132">
        <f>'1st 3'!C53</f>
        <v>28</v>
      </c>
      <c r="M52" s="133">
        <f>'1st 3'!J53</f>
        <v>39</v>
      </c>
      <c r="N52" s="133">
        <f>'1st 3'!K53</f>
        <v>67</v>
      </c>
      <c r="O52" s="134" t="str">
        <f>'1st 3'!L53</f>
        <v>B+</v>
      </c>
      <c r="P52" s="135">
        <f>'1st 3'!M53</f>
        <v>3.25</v>
      </c>
      <c r="Q52" s="132">
        <f>'1st 4'!C53</f>
        <v>21.5</v>
      </c>
      <c r="R52" s="133">
        <f>'1st 4'!J53</f>
        <v>33</v>
      </c>
      <c r="S52" s="133">
        <f>'1st 4'!K53</f>
        <v>55</v>
      </c>
      <c r="T52" s="134" t="str">
        <f>'1st 4'!L53</f>
        <v>B-</v>
      </c>
      <c r="U52" s="135">
        <f>'1st 4'!M53</f>
        <v>2.75</v>
      </c>
      <c r="V52" s="132">
        <f>'1st 5'!C53</f>
        <v>35</v>
      </c>
      <c r="W52" s="133">
        <f>'1st 5'!J53</f>
        <v>43</v>
      </c>
      <c r="X52" s="133">
        <f>'1st 5'!K53</f>
        <v>78</v>
      </c>
      <c r="Y52" s="134" t="str">
        <f>'1st 5'!L53</f>
        <v>A</v>
      </c>
      <c r="Z52" s="135">
        <f>'1st 5'!M53</f>
        <v>3.75</v>
      </c>
      <c r="AA52" s="132">
        <f>'1st 6'!C53</f>
        <v>33.5</v>
      </c>
      <c r="AB52" s="133">
        <f>'1st 6'!J53</f>
        <v>44</v>
      </c>
      <c r="AC52" s="133">
        <f>'1st 6'!K53</f>
        <v>78</v>
      </c>
      <c r="AD52" s="134" t="str">
        <f>'1st 6'!L53</f>
        <v>A</v>
      </c>
      <c r="AE52" s="135">
        <f>'1st 6'!M53</f>
        <v>3.75</v>
      </c>
      <c r="AF52" s="136">
        <f>(F52*F5)+(K52*K5)+(P52*P5)+(U52*U5)+(Z52*Z5)+(AE52*AE5)</f>
        <v>47.25</v>
      </c>
      <c r="AG52" s="137">
        <f t="shared" si="0"/>
        <v>3.15</v>
      </c>
      <c r="AH52" s="138" t="str">
        <f t="shared" si="1"/>
        <v>B</v>
      </c>
      <c r="AI52" s="140" t="str">
        <f t="shared" si="2"/>
        <v>B</v>
      </c>
      <c r="AJ52" s="139">
        <f t="shared" si="3"/>
        <v>46</v>
      </c>
    </row>
    <row r="53" spans="1:36" ht="15.75">
      <c r="A53" s="131">
        <f>'1st 1'!A54</f>
        <v>47</v>
      </c>
      <c r="B53" s="132">
        <f>'1st 1'!C54</f>
        <v>21</v>
      </c>
      <c r="C53" s="133">
        <f>'1st 1'!J54</f>
        <v>39.5</v>
      </c>
      <c r="D53" s="133">
        <f>'1st 1'!K54</f>
        <v>61</v>
      </c>
      <c r="E53" s="134" t="str">
        <f>'1st 1'!L54</f>
        <v>B</v>
      </c>
      <c r="F53" s="135">
        <f>'1st 1'!M54</f>
        <v>3</v>
      </c>
      <c r="G53" s="132">
        <f>'1st 2'!C54</f>
        <v>23</v>
      </c>
      <c r="H53" s="133">
        <f>'1st 2'!J54</f>
        <v>30</v>
      </c>
      <c r="I53" s="133">
        <f>'1st 2'!K54</f>
        <v>53</v>
      </c>
      <c r="J53" s="134" t="str">
        <f>'1st 2'!L54</f>
        <v>C+</v>
      </c>
      <c r="K53" s="135">
        <f>'1st 2'!M54</f>
        <v>2.5</v>
      </c>
      <c r="L53" s="132">
        <f>'1st 3'!C54</f>
        <v>23.5</v>
      </c>
      <c r="M53" s="133">
        <f>'1st 3'!J54</f>
        <v>35</v>
      </c>
      <c r="N53" s="133">
        <f>'1st 3'!K54</f>
        <v>59</v>
      </c>
      <c r="O53" s="134" t="str">
        <f>'1st 3'!L54</f>
        <v>B-</v>
      </c>
      <c r="P53" s="135">
        <f>'1st 3'!M54</f>
        <v>2.75</v>
      </c>
      <c r="Q53" s="132">
        <f>'1st 4'!C54</f>
        <v>25</v>
      </c>
      <c r="R53" s="133">
        <f>'1st 4'!J54</f>
        <v>29</v>
      </c>
      <c r="S53" s="133">
        <f>'1st 4'!K54</f>
        <v>54</v>
      </c>
      <c r="T53" s="134" t="str">
        <f>'1st 4'!L54</f>
        <v>C+</v>
      </c>
      <c r="U53" s="135">
        <f>'1st 4'!M54</f>
        <v>2.5</v>
      </c>
      <c r="V53" s="132">
        <f>'1st 5'!C54</f>
        <v>26</v>
      </c>
      <c r="W53" s="133">
        <f>'1st 5'!J54</f>
        <v>32</v>
      </c>
      <c r="X53" s="133">
        <f>'1st 5'!K54</f>
        <v>58</v>
      </c>
      <c r="Y53" s="134" t="str">
        <f>'1st 5'!L54</f>
        <v>B-</v>
      </c>
      <c r="Z53" s="135">
        <f>'1st 5'!M54</f>
        <v>2.75</v>
      </c>
      <c r="AA53" s="132">
        <f>'1st 6'!C54</f>
        <v>31</v>
      </c>
      <c r="AB53" s="133">
        <f>'1st 6'!J54</f>
        <v>35.5</v>
      </c>
      <c r="AC53" s="133">
        <f>'1st 6'!K54</f>
        <v>67</v>
      </c>
      <c r="AD53" s="134" t="str">
        <f>'1st 6'!L54</f>
        <v>B+</v>
      </c>
      <c r="AE53" s="135">
        <f>'1st 6'!M54</f>
        <v>3.25</v>
      </c>
      <c r="AF53" s="136">
        <f>(F53*F5)+(K53*K5)+(P53*P5)+(U53*U5)+(Z53*Z5)+(AE53*AE5)</f>
        <v>42.375</v>
      </c>
      <c r="AG53" s="137">
        <f t="shared" si="0"/>
        <v>2.8250000000000002</v>
      </c>
      <c r="AH53" s="138" t="str">
        <f t="shared" si="1"/>
        <v>B-</v>
      </c>
      <c r="AI53" s="140" t="str">
        <f t="shared" si="2"/>
        <v>B-</v>
      </c>
      <c r="AJ53" s="139">
        <f t="shared" si="3"/>
        <v>47</v>
      </c>
    </row>
    <row r="54" spans="1:36" ht="15.75">
      <c r="A54" s="131">
        <f>'1st 1'!A55</f>
        <v>48</v>
      </c>
      <c r="B54" s="132">
        <f>'1st 1'!C55</f>
        <v>23.5</v>
      </c>
      <c r="C54" s="133">
        <f>'1st 1'!J55</f>
        <v>40.5</v>
      </c>
      <c r="D54" s="133">
        <f>'1st 1'!K55</f>
        <v>64</v>
      </c>
      <c r="E54" s="134" t="str">
        <f>'1st 1'!L55</f>
        <v>B</v>
      </c>
      <c r="F54" s="135">
        <f>'1st 1'!M55</f>
        <v>3</v>
      </c>
      <c r="G54" s="132">
        <f>'1st 2'!C55</f>
        <v>29</v>
      </c>
      <c r="H54" s="133">
        <f>'1st 2'!J55</f>
        <v>34.5</v>
      </c>
      <c r="I54" s="133">
        <f>'1st 2'!K55</f>
        <v>64</v>
      </c>
      <c r="J54" s="134" t="str">
        <f>'1st 2'!L55</f>
        <v>B</v>
      </c>
      <c r="K54" s="135">
        <f>'1st 2'!M55</f>
        <v>3</v>
      </c>
      <c r="L54" s="132">
        <f>'1st 3'!C55</f>
        <v>27.5</v>
      </c>
      <c r="M54" s="133">
        <f>'1st 3'!J55</f>
        <v>43.5</v>
      </c>
      <c r="N54" s="133">
        <f>'1st 3'!K55</f>
        <v>71</v>
      </c>
      <c r="O54" s="134" t="str">
        <f>'1st 3'!L55</f>
        <v>A-</v>
      </c>
      <c r="P54" s="135">
        <f>'1st 3'!M55</f>
        <v>3.5</v>
      </c>
      <c r="Q54" s="132">
        <f>'1st 4'!C55</f>
        <v>25</v>
      </c>
      <c r="R54" s="133">
        <f>'1st 4'!J55</f>
        <v>27.5</v>
      </c>
      <c r="S54" s="133">
        <f>'1st 4'!K55</f>
        <v>53</v>
      </c>
      <c r="T54" s="134" t="str">
        <f>'1st 4'!L55</f>
        <v>C+</v>
      </c>
      <c r="U54" s="135">
        <f>'1st 4'!M55</f>
        <v>2.5</v>
      </c>
      <c r="V54" s="132">
        <f>'1st 5'!C55</f>
        <v>26</v>
      </c>
      <c r="W54" s="133">
        <f>'1st 5'!J55</f>
        <v>36.5</v>
      </c>
      <c r="X54" s="133">
        <f>'1st 5'!K55</f>
        <v>63</v>
      </c>
      <c r="Y54" s="134" t="str">
        <f>'1st 5'!L55</f>
        <v>B</v>
      </c>
      <c r="Z54" s="135">
        <f>'1st 5'!M55</f>
        <v>3</v>
      </c>
      <c r="AA54" s="132">
        <f>'1st 6'!C55</f>
        <v>31</v>
      </c>
      <c r="AB54" s="133">
        <f>'1st 6'!J55</f>
        <v>38.5</v>
      </c>
      <c r="AC54" s="133">
        <f>'1st 6'!K55</f>
        <v>70</v>
      </c>
      <c r="AD54" s="134" t="str">
        <f>'1st 6'!L55</f>
        <v>A-</v>
      </c>
      <c r="AE54" s="135">
        <f>'1st 6'!M55</f>
        <v>3.5</v>
      </c>
      <c r="AF54" s="136">
        <f>(F54*F5)+(K54*K5)+(P54*P5)+(U54*U5)+(Z54*Z5)+(AE54*AE5)</f>
        <v>46.5</v>
      </c>
      <c r="AG54" s="137">
        <f t="shared" si="0"/>
        <v>3.1</v>
      </c>
      <c r="AH54" s="138" t="str">
        <f t="shared" si="1"/>
        <v>B</v>
      </c>
      <c r="AI54" s="140" t="str">
        <f t="shared" si="2"/>
        <v>B</v>
      </c>
      <c r="AJ54" s="139">
        <f t="shared" si="3"/>
        <v>48</v>
      </c>
    </row>
    <row r="55" spans="1:36" ht="15.75">
      <c r="A55" s="131">
        <f>'1st 1'!A56</f>
        <v>49</v>
      </c>
      <c r="B55" s="132">
        <f>'1st 1'!C56</f>
        <v>23</v>
      </c>
      <c r="C55" s="133">
        <f>'1st 1'!J56</f>
        <v>44</v>
      </c>
      <c r="D55" s="133">
        <f>'1st 1'!K56</f>
        <v>67</v>
      </c>
      <c r="E55" s="134" t="str">
        <f>'1st 1'!L56</f>
        <v>B+</v>
      </c>
      <c r="F55" s="135">
        <f>'1st 1'!M56</f>
        <v>3.25</v>
      </c>
      <c r="G55" s="132">
        <f>'1st 2'!C56</f>
        <v>23</v>
      </c>
      <c r="H55" s="133">
        <f>'1st 2'!J56</f>
        <v>36</v>
      </c>
      <c r="I55" s="133">
        <f>'1st 2'!K56</f>
        <v>59</v>
      </c>
      <c r="J55" s="134" t="str">
        <f>'1st 2'!L56</f>
        <v>B-</v>
      </c>
      <c r="K55" s="135">
        <f>'1st 2'!M56</f>
        <v>2.75</v>
      </c>
      <c r="L55" s="132">
        <f>'1st 3'!C56</f>
        <v>22</v>
      </c>
      <c r="M55" s="133">
        <f>'1st 3'!J56</f>
        <v>44</v>
      </c>
      <c r="N55" s="133">
        <f>'1st 3'!K56</f>
        <v>66</v>
      </c>
      <c r="O55" s="134" t="str">
        <f>'1st 3'!L56</f>
        <v>B+</v>
      </c>
      <c r="P55" s="135">
        <f>'1st 3'!M56</f>
        <v>3.25</v>
      </c>
      <c r="Q55" s="132">
        <f>'1st 4'!C56</f>
        <v>22.5</v>
      </c>
      <c r="R55" s="133">
        <f>'1st 4'!J56</f>
        <v>35</v>
      </c>
      <c r="S55" s="133">
        <f>'1st 4'!K56</f>
        <v>58</v>
      </c>
      <c r="T55" s="134" t="str">
        <f>'1st 4'!L56</f>
        <v>B-</v>
      </c>
      <c r="U55" s="135">
        <f>'1st 4'!M56</f>
        <v>2.75</v>
      </c>
      <c r="V55" s="132">
        <f>'1st 5'!C56</f>
        <v>24</v>
      </c>
      <c r="W55" s="133">
        <f>'1st 5'!J56</f>
        <v>27</v>
      </c>
      <c r="X55" s="133">
        <f>'1st 5'!K56</f>
        <v>51</v>
      </c>
      <c r="Y55" s="134" t="str">
        <f>'1st 5'!L56</f>
        <v>C+</v>
      </c>
      <c r="Z55" s="135">
        <f>'1st 5'!M56</f>
        <v>2.5</v>
      </c>
      <c r="AA55" s="132">
        <f>'1st 6'!C56</f>
        <v>29.5</v>
      </c>
      <c r="AB55" s="133">
        <f>'1st 6'!J56</f>
        <v>23.5</v>
      </c>
      <c r="AC55" s="133">
        <f>'1st 6'!K56</f>
        <v>53</v>
      </c>
      <c r="AD55" s="134" t="str">
        <f>'1st 6'!L56</f>
        <v>C+</v>
      </c>
      <c r="AE55" s="135">
        <f>'1st 6'!M56</f>
        <v>2.5</v>
      </c>
      <c r="AF55" s="136">
        <f>(F55*F5)+(K55*K5)+(P55*P5)+(U55*U5)+(Z55*Z5)+(AE55*AE5)</f>
        <v>43.125</v>
      </c>
      <c r="AG55" s="137">
        <f t="shared" si="0"/>
        <v>2.875</v>
      </c>
      <c r="AH55" s="138" t="str">
        <f t="shared" si="1"/>
        <v>B-</v>
      </c>
      <c r="AI55" s="140" t="str">
        <f t="shared" si="2"/>
        <v>B-</v>
      </c>
      <c r="AJ55" s="139">
        <f t="shared" si="3"/>
        <v>49</v>
      </c>
    </row>
    <row r="56" spans="1:36" ht="15.75">
      <c r="A56" s="131">
        <f>'1st 1'!A57</f>
        <v>50</v>
      </c>
      <c r="B56" s="132">
        <f>'1st 1'!C57</f>
        <v>19</v>
      </c>
      <c r="C56" s="133">
        <f>'1st 1'!J57</f>
        <v>32</v>
      </c>
      <c r="D56" s="133">
        <f>'1st 1'!K57</f>
        <v>51</v>
      </c>
      <c r="E56" s="134" t="str">
        <f>'1st 1'!L57</f>
        <v>C+</v>
      </c>
      <c r="F56" s="135">
        <f>'1st 1'!M57</f>
        <v>2.5</v>
      </c>
      <c r="G56" s="132">
        <f>'1st 2'!C57</f>
        <v>24</v>
      </c>
      <c r="H56" s="133">
        <f>'1st 2'!J57</f>
        <v>26.5</v>
      </c>
      <c r="I56" s="133">
        <f>'1st 2'!K57</f>
        <v>51</v>
      </c>
      <c r="J56" s="134" t="str">
        <f>'1st 2'!L57</f>
        <v>C+</v>
      </c>
      <c r="K56" s="135">
        <f>'1st 2'!M57</f>
        <v>2.5</v>
      </c>
      <c r="L56" s="132">
        <f>'1st 3'!C57</f>
        <v>29.5</v>
      </c>
      <c r="M56" s="133">
        <f>'1st 3'!J57</f>
        <v>43</v>
      </c>
      <c r="N56" s="133">
        <f>'1st 3'!K57</f>
        <v>73</v>
      </c>
      <c r="O56" s="134" t="str">
        <f>'1st 3'!L57</f>
        <v>A-</v>
      </c>
      <c r="P56" s="135">
        <f>'1st 3'!M57</f>
        <v>3.5</v>
      </c>
      <c r="Q56" s="132">
        <f>'1st 4'!C57</f>
        <v>18</v>
      </c>
      <c r="R56" s="133">
        <f>'1st 4'!J57</f>
        <v>28</v>
      </c>
      <c r="S56" s="133">
        <f>'1st 4'!K57</f>
        <v>46</v>
      </c>
      <c r="T56" s="134" t="str">
        <f>'1st 4'!L57</f>
        <v>C</v>
      </c>
      <c r="U56" s="135">
        <f>'1st 4'!M57</f>
        <v>2.25</v>
      </c>
      <c r="V56" s="132">
        <f>'1st 5'!C57</f>
        <v>29</v>
      </c>
      <c r="W56" s="133">
        <f>'1st 5'!J57</f>
        <v>32.5</v>
      </c>
      <c r="X56" s="133">
        <f>'1st 5'!K57</f>
        <v>62</v>
      </c>
      <c r="Y56" s="134" t="str">
        <f>'1st 5'!L57</f>
        <v>B</v>
      </c>
      <c r="Z56" s="135">
        <f>'1st 5'!M57</f>
        <v>3</v>
      </c>
      <c r="AA56" s="132">
        <f>'1st 6'!C57</f>
        <v>30</v>
      </c>
      <c r="AB56" s="133">
        <f>'1st 6'!J57</f>
        <v>31</v>
      </c>
      <c r="AC56" s="133">
        <f>'1st 6'!K57</f>
        <v>61</v>
      </c>
      <c r="AD56" s="134" t="str">
        <f>'1st 6'!L57</f>
        <v>B</v>
      </c>
      <c r="AE56" s="135">
        <f>'1st 6'!M57</f>
        <v>3</v>
      </c>
      <c r="AF56" s="136">
        <f>(F56*F5)+(K56*K5)+(P56*P5)+(U56*U5)+(Z56*Z5)+(AE56*AE5)</f>
        <v>42</v>
      </c>
      <c r="AG56" s="137">
        <f t="shared" si="0"/>
        <v>2.8</v>
      </c>
      <c r="AH56" s="138" t="str">
        <f t="shared" si="1"/>
        <v>B-</v>
      </c>
      <c r="AI56" s="140" t="str">
        <f t="shared" si="2"/>
        <v>B-</v>
      </c>
      <c r="AJ56" s="139">
        <f t="shared" si="3"/>
        <v>50</v>
      </c>
    </row>
    <row r="57" spans="1:36" ht="15.75">
      <c r="A57" s="131" t="str">
        <f>'1st 1'!A58</f>
        <v>51</v>
      </c>
      <c r="B57" s="132">
        <f>'1st 1'!C58</f>
        <v>29.5</v>
      </c>
      <c r="C57" s="133">
        <f>'1st 1'!J58</f>
        <v>44.5</v>
      </c>
      <c r="D57" s="133">
        <f>'1st 1'!K58</f>
        <v>74</v>
      </c>
      <c r="E57" s="134" t="str">
        <f>'1st 1'!L58</f>
        <v>A-</v>
      </c>
      <c r="F57" s="135">
        <f>'1st 1'!M58</f>
        <v>3.5</v>
      </c>
      <c r="G57" s="132">
        <f>'1st 2'!C58</f>
        <v>20</v>
      </c>
      <c r="H57" s="133">
        <f>'1st 2'!J58</f>
        <v>38.5</v>
      </c>
      <c r="I57" s="133">
        <f>'1st 2'!K58</f>
        <v>59</v>
      </c>
      <c r="J57" s="134" t="str">
        <f>'1st 2'!L58</f>
        <v>B-</v>
      </c>
      <c r="K57" s="135">
        <f>'1st 2'!M58</f>
        <v>2.75</v>
      </c>
      <c r="L57" s="132">
        <f>'1st 3'!C58</f>
        <v>23.5</v>
      </c>
      <c r="M57" s="133">
        <f>'1st 3'!J58</f>
        <v>38</v>
      </c>
      <c r="N57" s="133">
        <f>'1st 3'!K58</f>
        <v>62</v>
      </c>
      <c r="O57" s="134" t="str">
        <f>'1st 3'!L58</f>
        <v>B</v>
      </c>
      <c r="P57" s="135">
        <f>'1st 3'!M58</f>
        <v>3</v>
      </c>
      <c r="Q57" s="132">
        <f>'1st 4'!C58</f>
        <v>19</v>
      </c>
      <c r="R57" s="133">
        <f>'1st 4'!J58</f>
        <v>46</v>
      </c>
      <c r="S57" s="133">
        <f>'1st 4'!K58</f>
        <v>65</v>
      </c>
      <c r="T57" s="134" t="str">
        <f>'1st 4'!L58</f>
        <v>B+</v>
      </c>
      <c r="U57" s="135">
        <f>'1st 4'!M58</f>
        <v>3.25</v>
      </c>
      <c r="V57" s="132">
        <f>'1st 5'!C58</f>
        <v>22</v>
      </c>
      <c r="W57" s="133">
        <f>'1st 5'!J58</f>
        <v>27</v>
      </c>
      <c r="X57" s="133">
        <f>'1st 5'!K58</f>
        <v>49</v>
      </c>
      <c r="Y57" s="134" t="str">
        <f>'1st 5'!L58</f>
        <v>C</v>
      </c>
      <c r="Z57" s="135">
        <f>'1st 5'!M58</f>
        <v>2.25</v>
      </c>
      <c r="AA57" s="132">
        <f>'1st 6'!C58</f>
        <v>29.55</v>
      </c>
      <c r="AB57" s="133">
        <f>'1st 6'!J58</f>
        <v>32.5</v>
      </c>
      <c r="AC57" s="133">
        <f>'1st 6'!K58</f>
        <v>63</v>
      </c>
      <c r="AD57" s="134" t="str">
        <f>'1st 6'!L58</f>
        <v>B</v>
      </c>
      <c r="AE57" s="135">
        <f>'1st 6'!M58</f>
        <v>3</v>
      </c>
      <c r="AF57" s="136">
        <f>(F57*F5)+(K57*K5)+(P57*P5)+(U57*U5)+(Z57*Z5)+(AE57*AE5)</f>
        <v>45.75</v>
      </c>
      <c r="AG57" s="137">
        <f t="shared" si="0"/>
        <v>3.05</v>
      </c>
      <c r="AH57" s="138" t="str">
        <f t="shared" si="1"/>
        <v>B</v>
      </c>
      <c r="AI57" s="140" t="str">
        <f t="shared" si="2"/>
        <v>B</v>
      </c>
      <c r="AJ57" s="139" t="str">
        <f t="shared" si="3"/>
        <v>51</v>
      </c>
    </row>
    <row r="58" spans="1:36" ht="15.75">
      <c r="A58" s="131" t="str">
        <f>'1st 1'!A59</f>
        <v>52</v>
      </c>
      <c r="B58" s="132">
        <f>'1st 1'!C59</f>
        <v>22</v>
      </c>
      <c r="C58" s="133">
        <f>'1st 1'!J59</f>
        <v>41</v>
      </c>
      <c r="D58" s="133">
        <f>'1st 1'!K59</f>
        <v>63</v>
      </c>
      <c r="E58" s="134" t="str">
        <f>'1st 1'!L59</f>
        <v>B</v>
      </c>
      <c r="F58" s="135">
        <f>'1st 1'!M59</f>
        <v>3</v>
      </c>
      <c r="G58" s="132">
        <f>'1st 2'!C59</f>
        <v>31</v>
      </c>
      <c r="H58" s="133">
        <f>'1st 2'!J59</f>
        <v>37.5</v>
      </c>
      <c r="I58" s="133">
        <f>'1st 2'!K59</f>
        <v>69</v>
      </c>
      <c r="J58" s="134" t="str">
        <f>'1st 2'!L59</f>
        <v>B+</v>
      </c>
      <c r="K58" s="135">
        <f>'1st 2'!M59</f>
        <v>3.25</v>
      </c>
      <c r="L58" s="132">
        <f>'1st 3'!C59</f>
        <v>28</v>
      </c>
      <c r="M58" s="133">
        <f>'1st 3'!J59</f>
        <v>39.5</v>
      </c>
      <c r="N58" s="133">
        <f>'1st 3'!K59</f>
        <v>68</v>
      </c>
      <c r="O58" s="134" t="str">
        <f>'1st 3'!L59</f>
        <v>B+</v>
      </c>
      <c r="P58" s="135">
        <f>'1st 3'!M59</f>
        <v>3.25</v>
      </c>
      <c r="Q58" s="132">
        <f>'1st 4'!C59</f>
        <v>28</v>
      </c>
      <c r="R58" s="133">
        <f>'1st 4'!J59</f>
        <v>44</v>
      </c>
      <c r="S58" s="133">
        <f>'1st 4'!K59</f>
        <v>72</v>
      </c>
      <c r="T58" s="134" t="str">
        <f>'1st 4'!L59</f>
        <v>A-</v>
      </c>
      <c r="U58" s="135">
        <f>'1st 4'!M59</f>
        <v>3.5</v>
      </c>
      <c r="V58" s="132">
        <f>'1st 5'!C59</f>
        <v>27</v>
      </c>
      <c r="W58" s="133">
        <f>'1st 5'!J59</f>
        <v>32</v>
      </c>
      <c r="X58" s="133">
        <f>'1st 5'!K59</f>
        <v>59</v>
      </c>
      <c r="Y58" s="134" t="str">
        <f>'1st 5'!L59</f>
        <v>B-</v>
      </c>
      <c r="Z58" s="135">
        <f>'1st 5'!M59</f>
        <v>2.75</v>
      </c>
      <c r="AA58" s="132">
        <f>'1st 6'!C59</f>
        <v>31.45</v>
      </c>
      <c r="AB58" s="133">
        <f>'1st 6'!J59</f>
        <v>26</v>
      </c>
      <c r="AC58" s="133">
        <f>'1st 6'!K59</f>
        <v>58</v>
      </c>
      <c r="AD58" s="134" t="str">
        <f>'1st 6'!L59</f>
        <v>B-</v>
      </c>
      <c r="AE58" s="135">
        <f>'1st 6'!M59</f>
        <v>2.75</v>
      </c>
      <c r="AF58" s="136">
        <f>(F58*F5)+(K58*K5)+(P58*P5)+(U58*U5)+(Z58*Z5)+(AE58*AE5)</f>
        <v>46.5</v>
      </c>
      <c r="AG58" s="137">
        <f t="shared" si="0"/>
        <v>3.1</v>
      </c>
      <c r="AH58" s="138" t="str">
        <f t="shared" si="1"/>
        <v>B</v>
      </c>
      <c r="AI58" s="140" t="str">
        <f t="shared" si="2"/>
        <v>B</v>
      </c>
      <c r="AJ58" s="139" t="str">
        <f t="shared" si="3"/>
        <v>52</v>
      </c>
    </row>
    <row r="59" spans="1:36" ht="15.75">
      <c r="A59" s="131">
        <f>'1st 1'!A60</f>
        <v>0</v>
      </c>
      <c r="B59" s="132">
        <f>'1st 1'!C60</f>
        <v>0</v>
      </c>
      <c r="C59" s="133">
        <f>'1st 1'!J60</f>
        <v>0</v>
      </c>
      <c r="D59" s="133">
        <f>'1st 1'!K60</f>
        <v>0</v>
      </c>
      <c r="E59" s="134">
        <f>'1st 1'!L60</f>
        <v>0</v>
      </c>
      <c r="F59" s="135">
        <f>'1st 1'!M60</f>
        <v>0</v>
      </c>
      <c r="G59" s="132">
        <f>'1st 2'!C60</f>
        <v>0</v>
      </c>
      <c r="H59" s="133">
        <f>'1st 2'!J60</f>
        <v>0</v>
      </c>
      <c r="I59" s="133">
        <f>'1st 2'!K60</f>
        <v>0</v>
      </c>
      <c r="J59" s="134">
        <f>'1st 2'!L60</f>
        <v>0</v>
      </c>
      <c r="K59" s="135">
        <f>'1st 2'!M60</f>
        <v>0</v>
      </c>
      <c r="L59" s="132">
        <f>'1st 3'!C60</f>
        <v>0</v>
      </c>
      <c r="M59" s="133">
        <f>'1st 3'!J60</f>
        <v>0</v>
      </c>
      <c r="N59" s="133">
        <f>'1st 3'!K60</f>
        <v>0</v>
      </c>
      <c r="O59" s="134">
        <f>'1st 3'!L60</f>
        <v>0</v>
      </c>
      <c r="P59" s="135">
        <f>'1st 3'!M60</f>
        <v>0</v>
      </c>
      <c r="Q59" s="132">
        <f>'1st 4'!C60</f>
        <v>0</v>
      </c>
      <c r="R59" s="133">
        <f>'1st 4'!J60</f>
        <v>0</v>
      </c>
      <c r="S59" s="133">
        <f>'1st 4'!K60</f>
        <v>0</v>
      </c>
      <c r="T59" s="134">
        <f>'1st 4'!L60</f>
        <v>0</v>
      </c>
      <c r="U59" s="135">
        <f>'1st 4'!M60</f>
        <v>0</v>
      </c>
      <c r="V59" s="132">
        <f>'1st 5'!C60</f>
        <v>0</v>
      </c>
      <c r="W59" s="133">
        <f>'1st 5'!J60</f>
        <v>0</v>
      </c>
      <c r="X59" s="133">
        <f>'1st 5'!K60</f>
        <v>0</v>
      </c>
      <c r="Y59" s="134">
        <f>'1st 5'!L60</f>
        <v>0</v>
      </c>
      <c r="Z59" s="135">
        <f>'1st 5'!M60</f>
        <v>0</v>
      </c>
      <c r="AA59" s="132">
        <f>'1st 6'!C60</f>
        <v>0</v>
      </c>
      <c r="AB59" s="133">
        <f>'1st 6'!J60</f>
        <v>0</v>
      </c>
      <c r="AC59" s="133">
        <f>'1st 6'!K60</f>
        <v>0</v>
      </c>
      <c r="AD59" s="134">
        <f>'1st 6'!L60</f>
        <v>0</v>
      </c>
      <c r="AE59" s="135">
        <f>'1st 6'!M60</f>
        <v>0</v>
      </c>
      <c r="AF59" s="136">
        <f>(F59*F5)+(K59*K5)+(P59*P5)+(U59*U5)+(Z59*Z5)+(AE59*AE5)</f>
        <v>0</v>
      </c>
      <c r="AG59" s="137">
        <f t="shared" si="0"/>
        <v>0</v>
      </c>
      <c r="AH59" s="138" t="str">
        <f t="shared" si="1"/>
        <v>F</v>
      </c>
      <c r="AI59" s="140">
        <f t="shared" si="2"/>
        <v>0</v>
      </c>
      <c r="AJ59" s="139">
        <f t="shared" si="3"/>
        <v>0</v>
      </c>
    </row>
    <row r="60" spans="1:36" ht="15.75">
      <c r="A60" s="131">
        <f>'1st 1'!A61</f>
        <v>0</v>
      </c>
      <c r="B60" s="132">
        <f>'1st 1'!C61</f>
        <v>0</v>
      </c>
      <c r="C60" s="133">
        <f>'1st 1'!J61</f>
        <v>0</v>
      </c>
      <c r="D60" s="133">
        <f>'1st 1'!K61</f>
        <v>0</v>
      </c>
      <c r="E60" s="134">
        <f>'1st 1'!L61</f>
        <v>0</v>
      </c>
      <c r="F60" s="135">
        <f>'1st 1'!M61</f>
        <v>0</v>
      </c>
      <c r="G60" s="132">
        <f>'1st 2'!C61</f>
        <v>0</v>
      </c>
      <c r="H60" s="133">
        <f>'1st 2'!J61</f>
        <v>0</v>
      </c>
      <c r="I60" s="133">
        <f>'1st 2'!K61</f>
        <v>0</v>
      </c>
      <c r="J60" s="134">
        <f>'1st 2'!L61</f>
        <v>0</v>
      </c>
      <c r="K60" s="135">
        <f>'1st 2'!M61</f>
        <v>0</v>
      </c>
      <c r="L60" s="132">
        <f>'1st 3'!C61</f>
        <v>0</v>
      </c>
      <c r="M60" s="133">
        <f>'1st 3'!J61</f>
        <v>0</v>
      </c>
      <c r="N60" s="133">
        <f>'1st 3'!K61</f>
        <v>0</v>
      </c>
      <c r="O60" s="134">
        <f>'1st 3'!L61</f>
        <v>0</v>
      </c>
      <c r="P60" s="135">
        <f>'1st 3'!M61</f>
        <v>0</v>
      </c>
      <c r="Q60" s="132">
        <f>'1st 4'!C61</f>
        <v>0</v>
      </c>
      <c r="R60" s="133">
        <f>'1st 4'!J61</f>
        <v>0</v>
      </c>
      <c r="S60" s="133">
        <f>'1st 4'!K61</f>
        <v>0</v>
      </c>
      <c r="T60" s="134">
        <f>'1st 4'!L61</f>
        <v>0</v>
      </c>
      <c r="U60" s="135">
        <f>'1st 4'!M61</f>
        <v>0</v>
      </c>
      <c r="V60" s="132">
        <f>'1st 5'!C61</f>
        <v>0</v>
      </c>
      <c r="W60" s="133">
        <f>'1st 5'!J61</f>
        <v>0</v>
      </c>
      <c r="X60" s="133">
        <f>'1st 5'!K61</f>
        <v>0</v>
      </c>
      <c r="Y60" s="134">
        <f>'1st 5'!L61</f>
        <v>0</v>
      </c>
      <c r="Z60" s="135">
        <f>'1st 5'!M61</f>
        <v>0</v>
      </c>
      <c r="AA60" s="132">
        <f>'1st 6'!C61</f>
        <v>0</v>
      </c>
      <c r="AB60" s="133">
        <f>'1st 6'!J61</f>
        <v>0</v>
      </c>
      <c r="AC60" s="133">
        <f>'1st 6'!K61</f>
        <v>0</v>
      </c>
      <c r="AD60" s="134">
        <f>'1st 6'!L61</f>
        <v>0</v>
      </c>
      <c r="AE60" s="135">
        <f>'1st 6'!M61</f>
        <v>0</v>
      </c>
      <c r="AF60" s="136">
        <f>(F60*F5)+(K60*K5)+(P60*P5)+(U60*U5)+(Z60*Z5)+(AE60*AE5)</f>
        <v>0</v>
      </c>
      <c r="AG60" s="137">
        <f t="shared" si="0"/>
        <v>0</v>
      </c>
      <c r="AH60" s="138" t="str">
        <f t="shared" si="1"/>
        <v>F</v>
      </c>
      <c r="AI60" s="140">
        <f t="shared" si="2"/>
        <v>0</v>
      </c>
      <c r="AJ60" s="139">
        <f t="shared" si="3"/>
        <v>0</v>
      </c>
    </row>
    <row r="61" spans="1:36" ht="15.75">
      <c r="A61" s="131">
        <f>'1st 1'!A62</f>
        <v>0</v>
      </c>
      <c r="B61" s="132">
        <f>'1st 1'!C62</f>
        <v>0</v>
      </c>
      <c r="C61" s="133">
        <f>'1st 1'!J62</f>
        <v>0</v>
      </c>
      <c r="D61" s="133">
        <f>'1st 1'!K62</f>
        <v>0</v>
      </c>
      <c r="E61" s="134">
        <f>'1st 1'!L62</f>
        <v>0</v>
      </c>
      <c r="F61" s="135">
        <f>'1st 1'!M62</f>
        <v>0</v>
      </c>
      <c r="G61" s="132">
        <f>'1st 2'!C62</f>
        <v>0</v>
      </c>
      <c r="H61" s="133">
        <f>'1st 2'!J62</f>
        <v>0</v>
      </c>
      <c r="I61" s="133">
        <f>'1st 2'!K62</f>
        <v>0</v>
      </c>
      <c r="J61" s="134">
        <f>'1st 2'!L62</f>
        <v>0</v>
      </c>
      <c r="K61" s="135">
        <f>'1st 2'!M62</f>
        <v>0</v>
      </c>
      <c r="L61" s="132">
        <f>'1st 3'!C62</f>
        <v>0</v>
      </c>
      <c r="M61" s="133">
        <f>'1st 3'!J62</f>
        <v>0</v>
      </c>
      <c r="N61" s="133">
        <f>'1st 3'!K62</f>
        <v>0</v>
      </c>
      <c r="O61" s="134">
        <f>'1st 3'!L62</f>
        <v>0</v>
      </c>
      <c r="P61" s="135">
        <f>'1st 3'!M62</f>
        <v>0</v>
      </c>
      <c r="Q61" s="132">
        <f>'1st 4'!C62</f>
        <v>0</v>
      </c>
      <c r="R61" s="133">
        <f>'1st 4'!J62</f>
        <v>0</v>
      </c>
      <c r="S61" s="133">
        <f>'1st 4'!K62</f>
        <v>0</v>
      </c>
      <c r="T61" s="134">
        <f>'1st 4'!L62</f>
        <v>0</v>
      </c>
      <c r="U61" s="135">
        <f>'1st 4'!M62</f>
        <v>0</v>
      </c>
      <c r="V61" s="132">
        <f>'1st 5'!C62</f>
        <v>0</v>
      </c>
      <c r="W61" s="133">
        <f>'1st 5'!J62</f>
        <v>0</v>
      </c>
      <c r="X61" s="133">
        <f>'1st 5'!K62</f>
        <v>0</v>
      </c>
      <c r="Y61" s="134">
        <f>'1st 5'!L62</f>
        <v>0</v>
      </c>
      <c r="Z61" s="135">
        <f>'1st 5'!M62</f>
        <v>0</v>
      </c>
      <c r="AA61" s="132">
        <f>'1st 6'!C62</f>
        <v>0</v>
      </c>
      <c r="AB61" s="133">
        <f>'1st 6'!J62</f>
        <v>0</v>
      </c>
      <c r="AC61" s="133">
        <f>'1st 6'!K62</f>
        <v>0</v>
      </c>
      <c r="AD61" s="134">
        <f>'1st 6'!L62</f>
        <v>0</v>
      </c>
      <c r="AE61" s="135">
        <f>'1st 6'!M62</f>
        <v>0</v>
      </c>
      <c r="AF61" s="136">
        <f>(F61*F5)+(K61*K5)+(P61*P5)+(U61*U5)+(Z61*Z5)+(AE61*AE5)</f>
        <v>0</v>
      </c>
      <c r="AG61" s="137">
        <f t="shared" si="0"/>
        <v>0</v>
      </c>
      <c r="AH61" s="138" t="str">
        <f t="shared" si="1"/>
        <v>F</v>
      </c>
      <c r="AI61" s="140">
        <f t="shared" si="2"/>
        <v>0</v>
      </c>
      <c r="AJ61" s="139">
        <f t="shared" si="3"/>
        <v>0</v>
      </c>
    </row>
    <row r="62" spans="1:36" ht="15.75">
      <c r="A62" s="131">
        <f>'1st 1'!A63</f>
        <v>0</v>
      </c>
      <c r="B62" s="132">
        <f>'1st 1'!C63</f>
        <v>0</v>
      </c>
      <c r="C62" s="133">
        <f>'1st 1'!J63</f>
        <v>0</v>
      </c>
      <c r="D62" s="133">
        <f>'1st 1'!K63</f>
        <v>0</v>
      </c>
      <c r="E62" s="134">
        <f>'1st 1'!L63</f>
        <v>0</v>
      </c>
      <c r="F62" s="135">
        <f>'1st 1'!M63</f>
        <v>0</v>
      </c>
      <c r="G62" s="132">
        <f>'1st 2'!C63</f>
        <v>0</v>
      </c>
      <c r="H62" s="133">
        <f>'1st 2'!J63</f>
        <v>0</v>
      </c>
      <c r="I62" s="133">
        <f>'1st 2'!K63</f>
        <v>0</v>
      </c>
      <c r="J62" s="134">
        <f>'1st 2'!L63</f>
        <v>0</v>
      </c>
      <c r="K62" s="135">
        <f>'1st 2'!M63</f>
        <v>0</v>
      </c>
      <c r="L62" s="132">
        <f>'1st 3'!C63</f>
        <v>0</v>
      </c>
      <c r="M62" s="133">
        <f>'1st 3'!J63</f>
        <v>0</v>
      </c>
      <c r="N62" s="133">
        <f>'1st 3'!K63</f>
        <v>0</v>
      </c>
      <c r="O62" s="134">
        <f>'1st 3'!L63</f>
        <v>0</v>
      </c>
      <c r="P62" s="135">
        <f>'1st 3'!M63</f>
        <v>0</v>
      </c>
      <c r="Q62" s="132">
        <f>'1st 4'!C63</f>
        <v>0</v>
      </c>
      <c r="R62" s="133">
        <f>'1st 4'!J63</f>
        <v>0</v>
      </c>
      <c r="S62" s="133">
        <f>'1st 4'!K63</f>
        <v>0</v>
      </c>
      <c r="T62" s="134">
        <f>'1st 4'!L63</f>
        <v>0</v>
      </c>
      <c r="U62" s="135">
        <f>'1st 4'!M63</f>
        <v>0</v>
      </c>
      <c r="V62" s="132">
        <f>'1st 5'!C63</f>
        <v>0</v>
      </c>
      <c r="W62" s="133">
        <f>'1st 5'!J63</f>
        <v>0</v>
      </c>
      <c r="X62" s="133">
        <f>'1st 5'!K63</f>
        <v>0</v>
      </c>
      <c r="Y62" s="134">
        <f>'1st 5'!L63</f>
        <v>0</v>
      </c>
      <c r="Z62" s="135">
        <f>'1st 5'!M63</f>
        <v>0</v>
      </c>
      <c r="AA62" s="132">
        <f>'1st 6'!C63</f>
        <v>0</v>
      </c>
      <c r="AB62" s="133">
        <f>'1st 6'!J63</f>
        <v>0</v>
      </c>
      <c r="AC62" s="133">
        <f>'1st 6'!K63</f>
        <v>0</v>
      </c>
      <c r="AD62" s="134">
        <f>'1st 6'!L63</f>
        <v>0</v>
      </c>
      <c r="AE62" s="135">
        <f>'1st 6'!M63</f>
        <v>0</v>
      </c>
      <c r="AF62" s="136">
        <f>(F62*F5)+(K62*K5)+(P62*P5)+(U62*U5)+(Z62*Z5)+(AE62*AE5)</f>
        <v>0</v>
      </c>
      <c r="AG62" s="137">
        <f t="shared" si="0"/>
        <v>0</v>
      </c>
      <c r="AH62" s="138" t="str">
        <f t="shared" si="1"/>
        <v>F</v>
      </c>
      <c r="AI62" s="140">
        <f t="shared" si="2"/>
        <v>0</v>
      </c>
      <c r="AJ62" s="139">
        <f t="shared" si="3"/>
        <v>0</v>
      </c>
    </row>
    <row r="63" spans="1:36" ht="15.75">
      <c r="A63" s="131">
        <f>'1st 1'!A64</f>
        <v>0</v>
      </c>
      <c r="B63" s="132">
        <f>'1st 1'!C64</f>
        <v>0</v>
      </c>
      <c r="C63" s="133">
        <f>'1st 1'!J64</f>
        <v>0</v>
      </c>
      <c r="D63" s="133">
        <f>'1st 1'!K64</f>
        <v>0</v>
      </c>
      <c r="E63" s="134">
        <f>'1st 1'!L64</f>
        <v>0</v>
      </c>
      <c r="F63" s="135">
        <f>'1st 1'!M64</f>
        <v>0</v>
      </c>
      <c r="G63" s="132">
        <f>'1st 2'!C64</f>
        <v>0</v>
      </c>
      <c r="H63" s="133">
        <f>'1st 2'!J64</f>
        <v>0</v>
      </c>
      <c r="I63" s="133">
        <f>'1st 2'!K64</f>
        <v>0</v>
      </c>
      <c r="J63" s="134">
        <f>'1st 2'!L64</f>
        <v>0</v>
      </c>
      <c r="K63" s="135">
        <f>'1st 2'!M64</f>
        <v>0</v>
      </c>
      <c r="L63" s="132">
        <f>'1st 3'!C64</f>
        <v>0</v>
      </c>
      <c r="M63" s="133">
        <f>'1st 3'!J64</f>
        <v>0</v>
      </c>
      <c r="N63" s="133">
        <f>'1st 3'!K64</f>
        <v>0</v>
      </c>
      <c r="O63" s="134">
        <f>'1st 3'!L64</f>
        <v>0</v>
      </c>
      <c r="P63" s="135">
        <f>'1st 3'!M64</f>
        <v>0</v>
      </c>
      <c r="Q63" s="132">
        <f>'1st 4'!C64</f>
        <v>0</v>
      </c>
      <c r="R63" s="133">
        <f>'1st 4'!J64</f>
        <v>0</v>
      </c>
      <c r="S63" s="133">
        <f>'1st 4'!K64</f>
        <v>0</v>
      </c>
      <c r="T63" s="134">
        <f>'1st 4'!L64</f>
        <v>0</v>
      </c>
      <c r="U63" s="135">
        <f>'1st 4'!M64</f>
        <v>0</v>
      </c>
      <c r="V63" s="132">
        <f>'1st 5'!C64</f>
        <v>0</v>
      </c>
      <c r="W63" s="133">
        <f>'1st 5'!J64</f>
        <v>0</v>
      </c>
      <c r="X63" s="133">
        <f>'1st 5'!K64</f>
        <v>0</v>
      </c>
      <c r="Y63" s="134">
        <f>'1st 5'!L64</f>
        <v>0</v>
      </c>
      <c r="Z63" s="135">
        <f>'1st 5'!M64</f>
        <v>0</v>
      </c>
      <c r="AA63" s="132">
        <f>'1st 6'!C64</f>
        <v>0</v>
      </c>
      <c r="AB63" s="133">
        <f>'1st 6'!J64</f>
        <v>0</v>
      </c>
      <c r="AC63" s="133">
        <f>'1st 6'!K64</f>
        <v>0</v>
      </c>
      <c r="AD63" s="134">
        <f>'1st 6'!L64</f>
        <v>0</v>
      </c>
      <c r="AE63" s="135">
        <f>'1st 6'!M64</f>
        <v>0</v>
      </c>
      <c r="AF63" s="136">
        <f>(F63*F5)+(K63*K5)+(P63*P5)+(U63*U5)+(Z63*Z5)+(AE63*AE5)</f>
        <v>0</v>
      </c>
      <c r="AG63" s="137">
        <f t="shared" si="0"/>
        <v>0</v>
      </c>
      <c r="AH63" s="138" t="str">
        <f t="shared" si="1"/>
        <v>F</v>
      </c>
      <c r="AI63" s="140">
        <f t="shared" si="2"/>
        <v>0</v>
      </c>
      <c r="AJ63" s="139">
        <f t="shared" si="3"/>
        <v>0</v>
      </c>
    </row>
    <row r="64" spans="1:36" ht="15.75">
      <c r="A64" s="131">
        <f>'1st 1'!A65</f>
        <v>0</v>
      </c>
      <c r="B64" s="132">
        <f>'1st 1'!C65</f>
        <v>0</v>
      </c>
      <c r="C64" s="133">
        <f>'1st 1'!J65</f>
        <v>0</v>
      </c>
      <c r="D64" s="133">
        <f>'1st 1'!K65</f>
        <v>0</v>
      </c>
      <c r="E64" s="134">
        <f>'1st 1'!L65</f>
        <v>0</v>
      </c>
      <c r="F64" s="135">
        <f>'1st 1'!M65</f>
        <v>0</v>
      </c>
      <c r="G64" s="132">
        <f>'1st 2'!C65</f>
        <v>0</v>
      </c>
      <c r="H64" s="133">
        <f>'1st 2'!J65</f>
        <v>0</v>
      </c>
      <c r="I64" s="133">
        <f>'1st 2'!K65</f>
        <v>0</v>
      </c>
      <c r="J64" s="134">
        <f>'1st 2'!L65</f>
        <v>0</v>
      </c>
      <c r="K64" s="135">
        <f>'1st 2'!M65</f>
        <v>0</v>
      </c>
      <c r="L64" s="132">
        <f>'1st 3'!C65</f>
        <v>0</v>
      </c>
      <c r="M64" s="133">
        <f>'1st 3'!J65</f>
        <v>0</v>
      </c>
      <c r="N64" s="133">
        <f>'1st 3'!K65</f>
        <v>0</v>
      </c>
      <c r="O64" s="134">
        <f>'1st 3'!L65</f>
        <v>0</v>
      </c>
      <c r="P64" s="135">
        <f>'1st 3'!M65</f>
        <v>0</v>
      </c>
      <c r="Q64" s="132">
        <f>'1st 4'!C65</f>
        <v>0</v>
      </c>
      <c r="R64" s="133">
        <f>'1st 4'!J65</f>
        <v>0</v>
      </c>
      <c r="S64" s="133">
        <f>'1st 4'!K65</f>
        <v>0</v>
      </c>
      <c r="T64" s="134">
        <f>'1st 4'!L65</f>
        <v>0</v>
      </c>
      <c r="U64" s="135">
        <f>'1st 4'!M65</f>
        <v>0</v>
      </c>
      <c r="V64" s="132">
        <f>'1st 5'!C65</f>
        <v>0</v>
      </c>
      <c r="W64" s="133">
        <f>'1st 5'!J65</f>
        <v>0</v>
      </c>
      <c r="X64" s="133">
        <f>'1st 5'!K65</f>
        <v>0</v>
      </c>
      <c r="Y64" s="134">
        <f>'1st 5'!L65</f>
        <v>0</v>
      </c>
      <c r="Z64" s="135">
        <f>'1st 5'!M65</f>
        <v>0</v>
      </c>
      <c r="AA64" s="132">
        <f>'1st 6'!C65</f>
        <v>0</v>
      </c>
      <c r="AB64" s="133">
        <f>'1st 6'!J65</f>
        <v>0</v>
      </c>
      <c r="AC64" s="133">
        <f>'1st 6'!K65</f>
        <v>0</v>
      </c>
      <c r="AD64" s="134">
        <f>'1st 6'!L65</f>
        <v>0</v>
      </c>
      <c r="AE64" s="135">
        <f>'1st 6'!M65</f>
        <v>0</v>
      </c>
      <c r="AF64" s="136">
        <f>(F64*F5)+(K64*K5)+(P64*P5)+(U64*U5)+(Z64*Z5)+(AE64*AE5)</f>
        <v>0</v>
      </c>
      <c r="AG64" s="137">
        <f t="shared" si="0"/>
        <v>0</v>
      </c>
      <c r="AH64" s="138" t="str">
        <f t="shared" si="1"/>
        <v>F</v>
      </c>
      <c r="AI64" s="140">
        <f t="shared" si="2"/>
        <v>0</v>
      </c>
      <c r="AJ64" s="139">
        <f t="shared" si="3"/>
        <v>0</v>
      </c>
    </row>
    <row r="65" spans="1:36" ht="15.75">
      <c r="A65" s="131">
        <f>'1st 1'!A66</f>
        <v>0</v>
      </c>
      <c r="B65" s="132">
        <f>'1st 1'!C66</f>
        <v>0</v>
      </c>
      <c r="C65" s="133">
        <f>'1st 1'!J66</f>
        <v>0</v>
      </c>
      <c r="D65" s="133">
        <f>'1st 1'!K66</f>
        <v>0</v>
      </c>
      <c r="E65" s="134">
        <f>'1st 1'!L66</f>
        <v>0</v>
      </c>
      <c r="F65" s="135">
        <f>'1st 1'!M66</f>
        <v>0</v>
      </c>
      <c r="G65" s="132">
        <f>'1st 2'!C66</f>
        <v>0</v>
      </c>
      <c r="H65" s="133">
        <f>'1st 2'!J66</f>
        <v>0</v>
      </c>
      <c r="I65" s="133">
        <f>'1st 2'!K66</f>
        <v>0</v>
      </c>
      <c r="J65" s="134">
        <f>'1st 2'!L66</f>
        <v>0</v>
      </c>
      <c r="K65" s="135">
        <f>'1st 2'!M66</f>
        <v>0</v>
      </c>
      <c r="L65" s="132">
        <f>'1st 3'!C66</f>
        <v>0</v>
      </c>
      <c r="M65" s="133">
        <f>'1st 3'!J66</f>
        <v>0</v>
      </c>
      <c r="N65" s="133">
        <f>'1st 3'!K66</f>
        <v>0</v>
      </c>
      <c r="O65" s="134">
        <f>'1st 3'!L66</f>
        <v>0</v>
      </c>
      <c r="P65" s="135">
        <f>'1st 3'!M66</f>
        <v>0</v>
      </c>
      <c r="Q65" s="132">
        <f>'1st 4'!C66</f>
        <v>0</v>
      </c>
      <c r="R65" s="133">
        <f>'1st 4'!J66</f>
        <v>0</v>
      </c>
      <c r="S65" s="133">
        <f>'1st 4'!K66</f>
        <v>0</v>
      </c>
      <c r="T65" s="134">
        <f>'1st 4'!L66</f>
        <v>0</v>
      </c>
      <c r="U65" s="135">
        <f>'1st 4'!M66</f>
        <v>0</v>
      </c>
      <c r="V65" s="132">
        <f>'1st 5'!C66</f>
        <v>0</v>
      </c>
      <c r="W65" s="133">
        <f>'1st 5'!J66</f>
        <v>0</v>
      </c>
      <c r="X65" s="133">
        <f>'1st 5'!K66</f>
        <v>0</v>
      </c>
      <c r="Y65" s="134">
        <f>'1st 5'!L66</f>
        <v>0</v>
      </c>
      <c r="Z65" s="135">
        <f>'1st 5'!M66</f>
        <v>0</v>
      </c>
      <c r="AA65" s="132">
        <f>'1st 6'!C66</f>
        <v>0</v>
      </c>
      <c r="AB65" s="133">
        <f>'1st 6'!J66</f>
        <v>0</v>
      </c>
      <c r="AC65" s="133">
        <f>'1st 6'!K66</f>
        <v>0</v>
      </c>
      <c r="AD65" s="134">
        <f>'1st 6'!L66</f>
        <v>0</v>
      </c>
      <c r="AE65" s="135">
        <f>'1st 6'!M66</f>
        <v>0</v>
      </c>
      <c r="AF65" s="136">
        <f>(F65*F5)+(K65*K5)+(P65*P5)+(U65*U5)+(Z65*Z5)+(AE65*AE5)</f>
        <v>0</v>
      </c>
      <c r="AG65" s="137">
        <f t="shared" si="0"/>
        <v>0</v>
      </c>
      <c r="AH65" s="138" t="str">
        <f t="shared" si="1"/>
        <v>F</v>
      </c>
      <c r="AI65" s="140">
        <f t="shared" si="2"/>
        <v>0</v>
      </c>
      <c r="AJ65" s="139">
        <f t="shared" si="3"/>
        <v>0</v>
      </c>
    </row>
    <row r="66" spans="1:36" ht="15.75">
      <c r="A66" s="131">
        <f>'1st 1'!A67</f>
        <v>0</v>
      </c>
      <c r="B66" s="132">
        <f>'1st 1'!C67</f>
        <v>0</v>
      </c>
      <c r="C66" s="133">
        <f>'1st 1'!J67</f>
        <v>0</v>
      </c>
      <c r="D66" s="133">
        <f>'1st 1'!K67</f>
        <v>0</v>
      </c>
      <c r="E66" s="134">
        <f>'1st 1'!L67</f>
        <v>0</v>
      </c>
      <c r="F66" s="135">
        <f>'1st 1'!M67</f>
        <v>0</v>
      </c>
      <c r="G66" s="132">
        <f>'1st 2'!C67</f>
        <v>0</v>
      </c>
      <c r="H66" s="133">
        <f>'1st 2'!J67</f>
        <v>0</v>
      </c>
      <c r="I66" s="133">
        <f>'1st 2'!K67</f>
        <v>0</v>
      </c>
      <c r="J66" s="134">
        <f>'1st 2'!L67</f>
        <v>0</v>
      </c>
      <c r="K66" s="135">
        <f>'1st 2'!M67</f>
        <v>0</v>
      </c>
      <c r="L66" s="132">
        <f>'1st 3'!C67</f>
        <v>0</v>
      </c>
      <c r="M66" s="133">
        <f>'1st 3'!J67</f>
        <v>0</v>
      </c>
      <c r="N66" s="133">
        <f>'1st 3'!K67</f>
        <v>0</v>
      </c>
      <c r="O66" s="134">
        <f>'1st 3'!L67</f>
        <v>0</v>
      </c>
      <c r="P66" s="135">
        <f>'1st 3'!M67</f>
        <v>0</v>
      </c>
      <c r="Q66" s="132">
        <f>'1st 4'!C67</f>
        <v>0</v>
      </c>
      <c r="R66" s="133">
        <f>'1st 4'!J67</f>
        <v>0</v>
      </c>
      <c r="S66" s="133">
        <f>'1st 4'!K67</f>
        <v>0</v>
      </c>
      <c r="T66" s="134">
        <f>'1st 4'!L67</f>
        <v>0</v>
      </c>
      <c r="U66" s="135">
        <f>'1st 4'!M67</f>
        <v>0</v>
      </c>
      <c r="V66" s="132">
        <f>'1st 5'!C67</f>
        <v>0</v>
      </c>
      <c r="W66" s="133">
        <f>'1st 5'!J67</f>
        <v>0</v>
      </c>
      <c r="X66" s="133">
        <f>'1st 5'!K67</f>
        <v>0</v>
      </c>
      <c r="Y66" s="134">
        <f>'1st 5'!L67</f>
        <v>0</v>
      </c>
      <c r="Z66" s="135">
        <f>'1st 5'!M67</f>
        <v>0</v>
      </c>
      <c r="AA66" s="132">
        <f>'1st 6'!C67</f>
        <v>0</v>
      </c>
      <c r="AB66" s="133">
        <f>'1st 6'!J67</f>
        <v>0</v>
      </c>
      <c r="AC66" s="133">
        <f>'1st 6'!K67</f>
        <v>0</v>
      </c>
      <c r="AD66" s="134">
        <f>'1st 6'!L67</f>
        <v>0</v>
      </c>
      <c r="AE66" s="135">
        <f>'1st 6'!M67</f>
        <v>0</v>
      </c>
      <c r="AF66" s="136">
        <f>(F66*F5)+(K66*K5)+(P66*P5)+(U66*U5)+(Z66*Z5)+(AE66*AE5)</f>
        <v>0</v>
      </c>
      <c r="AG66" s="137">
        <f t="shared" si="0"/>
        <v>0</v>
      </c>
      <c r="AH66" s="138" t="str">
        <f t="shared" si="1"/>
        <v>F</v>
      </c>
      <c r="AI66" s="140">
        <f t="shared" si="2"/>
        <v>0</v>
      </c>
      <c r="AJ66" s="139">
        <f t="shared" si="3"/>
        <v>0</v>
      </c>
    </row>
    <row r="67" spans="1:36" ht="15.75">
      <c r="A67" s="131">
        <f>'1st 1'!A68</f>
        <v>0</v>
      </c>
      <c r="B67" s="132">
        <f>'1st 1'!C68</f>
        <v>0</v>
      </c>
      <c r="C67" s="133">
        <f>'1st 1'!J68</f>
        <v>0</v>
      </c>
      <c r="D67" s="133">
        <f>'1st 1'!K68</f>
        <v>0</v>
      </c>
      <c r="E67" s="134">
        <f>'1st 1'!L68</f>
        <v>0</v>
      </c>
      <c r="F67" s="135">
        <f>'1st 1'!M68</f>
        <v>0</v>
      </c>
      <c r="G67" s="132">
        <f>'1st 2'!C68</f>
        <v>0</v>
      </c>
      <c r="H67" s="133">
        <f>'1st 2'!J68</f>
        <v>0</v>
      </c>
      <c r="I67" s="133">
        <f>'1st 2'!K68</f>
        <v>0</v>
      </c>
      <c r="J67" s="134">
        <f>'1st 2'!L68</f>
        <v>0</v>
      </c>
      <c r="K67" s="135">
        <f>'1st 2'!M68</f>
        <v>0</v>
      </c>
      <c r="L67" s="132">
        <f>'1st 3'!C68</f>
        <v>0</v>
      </c>
      <c r="M67" s="133">
        <f>'1st 3'!J68</f>
        <v>0</v>
      </c>
      <c r="N67" s="133">
        <f>'1st 3'!K68</f>
        <v>0</v>
      </c>
      <c r="O67" s="134">
        <f>'1st 3'!L68</f>
        <v>0</v>
      </c>
      <c r="P67" s="135">
        <f>'1st 3'!M68</f>
        <v>0</v>
      </c>
      <c r="Q67" s="132">
        <f>'1st 4'!C68</f>
        <v>0</v>
      </c>
      <c r="R67" s="133">
        <f>'1st 4'!J68</f>
        <v>0</v>
      </c>
      <c r="S67" s="133">
        <f>'1st 4'!K68</f>
        <v>0</v>
      </c>
      <c r="T67" s="134">
        <f>'1st 4'!L68</f>
        <v>0</v>
      </c>
      <c r="U67" s="135">
        <f>'1st 4'!M68</f>
        <v>0</v>
      </c>
      <c r="V67" s="132">
        <f>'1st 5'!C68</f>
        <v>0</v>
      </c>
      <c r="W67" s="133">
        <f>'1st 5'!J68</f>
        <v>0</v>
      </c>
      <c r="X67" s="133">
        <f>'1st 5'!K68</f>
        <v>0</v>
      </c>
      <c r="Y67" s="134">
        <f>'1st 5'!L68</f>
        <v>0</v>
      </c>
      <c r="Z67" s="135">
        <f>'1st 5'!M68</f>
        <v>0</v>
      </c>
      <c r="AA67" s="132">
        <f>'1st 6'!C68</f>
        <v>0</v>
      </c>
      <c r="AB67" s="133">
        <f>'1st 6'!J68</f>
        <v>0</v>
      </c>
      <c r="AC67" s="133">
        <f>'1st 6'!K68</f>
        <v>0</v>
      </c>
      <c r="AD67" s="134">
        <f>'1st 6'!L68</f>
        <v>0</v>
      </c>
      <c r="AE67" s="135">
        <f>'1st 6'!M68</f>
        <v>0</v>
      </c>
      <c r="AF67" s="136">
        <f>(F67*F5)+(K67*K5)+(P67*P5)+(U67*U5)+(Z67*Z5)+(AE67*AE5)</f>
        <v>0</v>
      </c>
      <c r="AG67" s="137">
        <f t="shared" si="0"/>
        <v>0</v>
      </c>
      <c r="AH67" s="138" t="str">
        <f t="shared" si="1"/>
        <v>F</v>
      </c>
      <c r="AI67" s="140">
        <f t="shared" si="2"/>
        <v>0</v>
      </c>
      <c r="AJ67" s="139">
        <f t="shared" si="3"/>
        <v>0</v>
      </c>
    </row>
    <row r="68" spans="1:36" ht="15.75">
      <c r="A68" s="131">
        <f>'1st 1'!A69</f>
        <v>0</v>
      </c>
      <c r="B68" s="132">
        <f>'1st 1'!C69</f>
        <v>0</v>
      </c>
      <c r="C68" s="133">
        <f>'1st 1'!J69</f>
        <v>0</v>
      </c>
      <c r="D68" s="133">
        <f>'1st 1'!K69</f>
        <v>0</v>
      </c>
      <c r="E68" s="134">
        <f>'1st 1'!L69</f>
        <v>0</v>
      </c>
      <c r="F68" s="135">
        <f>'1st 1'!M69</f>
        <v>0</v>
      </c>
      <c r="G68" s="132">
        <f>'1st 2'!C69</f>
        <v>0</v>
      </c>
      <c r="H68" s="133">
        <f>'1st 2'!J69</f>
        <v>0</v>
      </c>
      <c r="I68" s="133">
        <f>'1st 2'!K69</f>
        <v>0</v>
      </c>
      <c r="J68" s="134">
        <f>'1st 2'!L69</f>
        <v>0</v>
      </c>
      <c r="K68" s="135">
        <f>'1st 2'!M69</f>
        <v>0</v>
      </c>
      <c r="L68" s="132">
        <f>'1st 3'!C69</f>
        <v>0</v>
      </c>
      <c r="M68" s="133">
        <f>'1st 3'!J69</f>
        <v>0</v>
      </c>
      <c r="N68" s="133">
        <f>'1st 3'!K69</f>
        <v>0</v>
      </c>
      <c r="O68" s="134">
        <f>'1st 3'!L69</f>
        <v>0</v>
      </c>
      <c r="P68" s="135">
        <f>'1st 3'!M69</f>
        <v>0</v>
      </c>
      <c r="Q68" s="132">
        <f>'1st 4'!C69</f>
        <v>0</v>
      </c>
      <c r="R68" s="133">
        <f>'1st 4'!J69</f>
        <v>0</v>
      </c>
      <c r="S68" s="133">
        <f>'1st 4'!K69</f>
        <v>0</v>
      </c>
      <c r="T68" s="134">
        <f>'1st 4'!L69</f>
        <v>0</v>
      </c>
      <c r="U68" s="135">
        <f>'1st 4'!M69</f>
        <v>0</v>
      </c>
      <c r="V68" s="132">
        <f>'1st 5'!C69</f>
        <v>0</v>
      </c>
      <c r="W68" s="133">
        <f>'1st 5'!J69</f>
        <v>0</v>
      </c>
      <c r="X68" s="133">
        <f>'1st 5'!K69</f>
        <v>0</v>
      </c>
      <c r="Y68" s="134">
        <f>'1st 5'!L69</f>
        <v>0</v>
      </c>
      <c r="Z68" s="135">
        <f>'1st 5'!M69</f>
        <v>0</v>
      </c>
      <c r="AA68" s="132">
        <f>'1st 6'!C69</f>
        <v>0</v>
      </c>
      <c r="AB68" s="133">
        <f>'1st 6'!J69</f>
        <v>0</v>
      </c>
      <c r="AC68" s="133">
        <f>'1st 6'!K69</f>
        <v>0</v>
      </c>
      <c r="AD68" s="134">
        <f>'1st 6'!L69</f>
        <v>0</v>
      </c>
      <c r="AE68" s="135">
        <f>'1st 6'!M69</f>
        <v>0</v>
      </c>
      <c r="AF68" s="136">
        <f>(F68*F5)+(K68*K5)+(P68*P5)+(U68*U5)+(Z68*Z5)+(AE68*AE5)</f>
        <v>0</v>
      </c>
      <c r="AG68" s="137">
        <f t="shared" si="0"/>
        <v>0</v>
      </c>
      <c r="AH68" s="138" t="str">
        <f t="shared" si="1"/>
        <v>F</v>
      </c>
      <c r="AI68" s="140">
        <f t="shared" si="2"/>
        <v>0</v>
      </c>
      <c r="AJ68" s="139">
        <f t="shared" si="3"/>
        <v>0</v>
      </c>
    </row>
    <row r="69" spans="1:36" ht="15.75">
      <c r="A69" s="131">
        <f>'1st 1'!A70</f>
        <v>0</v>
      </c>
      <c r="B69" s="132">
        <f>'1st 1'!C70</f>
        <v>0</v>
      </c>
      <c r="C69" s="133">
        <f>'1st 1'!J70</f>
        <v>0</v>
      </c>
      <c r="D69" s="133">
        <f>'1st 1'!K70</f>
        <v>0</v>
      </c>
      <c r="E69" s="134">
        <f>'1st 1'!L70</f>
        <v>0</v>
      </c>
      <c r="F69" s="135">
        <f>'1st 1'!M70</f>
        <v>0</v>
      </c>
      <c r="G69" s="132">
        <f>'1st 2'!C70</f>
        <v>0</v>
      </c>
      <c r="H69" s="133">
        <f>'1st 2'!J70</f>
        <v>0</v>
      </c>
      <c r="I69" s="133">
        <f>'1st 2'!K70</f>
        <v>0</v>
      </c>
      <c r="J69" s="134">
        <f>'1st 2'!L70</f>
        <v>0</v>
      </c>
      <c r="K69" s="135">
        <f>'1st 2'!M70</f>
        <v>0</v>
      </c>
      <c r="L69" s="132">
        <f>'1st 3'!C70</f>
        <v>0</v>
      </c>
      <c r="M69" s="133">
        <f>'1st 3'!J70</f>
        <v>0</v>
      </c>
      <c r="N69" s="133">
        <f>'1st 3'!K70</f>
        <v>0</v>
      </c>
      <c r="O69" s="134">
        <f>'1st 3'!L70</f>
        <v>0</v>
      </c>
      <c r="P69" s="135">
        <f>'1st 3'!M70</f>
        <v>0</v>
      </c>
      <c r="Q69" s="132">
        <f>'1st 4'!C70</f>
        <v>0</v>
      </c>
      <c r="R69" s="133">
        <f>'1st 4'!J70</f>
        <v>0</v>
      </c>
      <c r="S69" s="133">
        <f>'1st 4'!K70</f>
        <v>0</v>
      </c>
      <c r="T69" s="134">
        <f>'1st 4'!L70</f>
        <v>0</v>
      </c>
      <c r="U69" s="135">
        <f>'1st 4'!M70</f>
        <v>0</v>
      </c>
      <c r="V69" s="132">
        <f>'1st 5'!C70</f>
        <v>0</v>
      </c>
      <c r="W69" s="133">
        <f>'1st 5'!J70</f>
        <v>0</v>
      </c>
      <c r="X69" s="133">
        <f>'1st 5'!K70</f>
        <v>0</v>
      </c>
      <c r="Y69" s="134">
        <f>'1st 5'!L70</f>
        <v>0</v>
      </c>
      <c r="Z69" s="135">
        <f>'1st 5'!M70</f>
        <v>0</v>
      </c>
      <c r="AA69" s="132">
        <f>'1st 6'!C70</f>
        <v>0</v>
      </c>
      <c r="AB69" s="133">
        <f>'1st 6'!J70</f>
        <v>0</v>
      </c>
      <c r="AC69" s="133">
        <f>'1st 6'!K70</f>
        <v>0</v>
      </c>
      <c r="AD69" s="134">
        <f>'1st 6'!L70</f>
        <v>0</v>
      </c>
      <c r="AE69" s="135">
        <f>'1st 6'!M70</f>
        <v>0</v>
      </c>
      <c r="AF69" s="136">
        <f>(F69*F5)+(K69*K5)+(P69*P5)+(U69*U5)+(Z69*Z5)+(AE69*AE5)</f>
        <v>0</v>
      </c>
      <c r="AG69" s="137">
        <f t="shared" si="0"/>
        <v>0</v>
      </c>
      <c r="AH69" s="138" t="str">
        <f t="shared" si="1"/>
        <v>F</v>
      </c>
      <c r="AI69" s="140">
        <f t="shared" si="2"/>
        <v>0</v>
      </c>
      <c r="AJ69" s="139">
        <f t="shared" si="3"/>
        <v>0</v>
      </c>
    </row>
    <row r="70" spans="1:36" ht="15.75">
      <c r="A70" s="131">
        <f>'1st 1'!A71</f>
        <v>0</v>
      </c>
      <c r="B70" s="132">
        <f>'1st 1'!C71</f>
        <v>0</v>
      </c>
      <c r="C70" s="133">
        <f>'1st 1'!J71</f>
        <v>0</v>
      </c>
      <c r="D70" s="133">
        <f>'1st 1'!K71</f>
        <v>0</v>
      </c>
      <c r="E70" s="134">
        <f>'1st 1'!L71</f>
        <v>0</v>
      </c>
      <c r="F70" s="135">
        <f>'1st 1'!M71</f>
        <v>0</v>
      </c>
      <c r="G70" s="132">
        <f>'1st 2'!C71</f>
        <v>0</v>
      </c>
      <c r="H70" s="133">
        <f>'1st 2'!J71</f>
        <v>0</v>
      </c>
      <c r="I70" s="133">
        <f>'1st 2'!K71</f>
        <v>0</v>
      </c>
      <c r="J70" s="134">
        <f>'1st 2'!L71</f>
        <v>0</v>
      </c>
      <c r="K70" s="135">
        <f>'1st 2'!M71</f>
        <v>0</v>
      </c>
      <c r="L70" s="132">
        <f>'1st 3'!C71</f>
        <v>0</v>
      </c>
      <c r="M70" s="133">
        <f>'1st 3'!J71</f>
        <v>0</v>
      </c>
      <c r="N70" s="133">
        <f>'1st 3'!K71</f>
        <v>0</v>
      </c>
      <c r="O70" s="134">
        <f>'1st 3'!L71</f>
        <v>0</v>
      </c>
      <c r="P70" s="135">
        <f>'1st 3'!M71</f>
        <v>0</v>
      </c>
      <c r="Q70" s="132">
        <f>'1st 4'!C71</f>
        <v>0</v>
      </c>
      <c r="R70" s="133">
        <f>'1st 4'!J71</f>
        <v>0</v>
      </c>
      <c r="S70" s="133">
        <f>'1st 4'!K71</f>
        <v>0</v>
      </c>
      <c r="T70" s="134">
        <f>'1st 4'!L71</f>
        <v>0</v>
      </c>
      <c r="U70" s="135">
        <f>'1st 4'!M71</f>
        <v>0</v>
      </c>
      <c r="V70" s="132">
        <f>'1st 5'!C71</f>
        <v>0</v>
      </c>
      <c r="W70" s="133">
        <f>'1st 5'!J71</f>
        <v>0</v>
      </c>
      <c r="X70" s="133">
        <f>'1st 5'!K71</f>
        <v>0</v>
      </c>
      <c r="Y70" s="134">
        <f>'1st 5'!L71</f>
        <v>0</v>
      </c>
      <c r="Z70" s="135">
        <f>'1st 5'!M71</f>
        <v>0</v>
      </c>
      <c r="AA70" s="132">
        <f>'1st 6'!C71</f>
        <v>0</v>
      </c>
      <c r="AB70" s="133">
        <f>'1st 6'!J71</f>
        <v>0</v>
      </c>
      <c r="AC70" s="133">
        <f>'1st 6'!K71</f>
        <v>0</v>
      </c>
      <c r="AD70" s="134">
        <f>'1st 6'!L71</f>
        <v>0</v>
      </c>
      <c r="AE70" s="135">
        <f>'1st 6'!M71</f>
        <v>0</v>
      </c>
      <c r="AF70" s="136">
        <f>(F70*F5)+(K70*K5)+(P70*P5)+(U70*U5)+(Z70*Z5)+(AE70*AE5)</f>
        <v>0</v>
      </c>
      <c r="AG70" s="137">
        <f t="shared" si="0"/>
        <v>0</v>
      </c>
      <c r="AH70" s="138" t="str">
        <f t="shared" si="1"/>
        <v>F</v>
      </c>
      <c r="AI70" s="140">
        <f t="shared" si="2"/>
        <v>0</v>
      </c>
      <c r="AJ70" s="139">
        <f t="shared" si="3"/>
        <v>0</v>
      </c>
    </row>
    <row r="71" spans="1:36" ht="15.75">
      <c r="A71" s="131">
        <f>'1st 1'!A72</f>
        <v>0</v>
      </c>
      <c r="B71" s="132">
        <f>'1st 1'!C72</f>
        <v>0</v>
      </c>
      <c r="C71" s="133">
        <f>'1st 1'!J72</f>
        <v>0</v>
      </c>
      <c r="D71" s="133">
        <f>'1st 1'!K72</f>
        <v>0</v>
      </c>
      <c r="E71" s="134">
        <f>'1st 1'!L72</f>
        <v>0</v>
      </c>
      <c r="F71" s="135">
        <f>'1st 1'!M72</f>
        <v>0</v>
      </c>
      <c r="G71" s="132">
        <f>'1st 2'!C72</f>
        <v>0</v>
      </c>
      <c r="H71" s="133">
        <f>'1st 2'!J72</f>
        <v>0</v>
      </c>
      <c r="I71" s="133">
        <f>'1st 2'!K72</f>
        <v>0</v>
      </c>
      <c r="J71" s="134">
        <f>'1st 2'!L72</f>
        <v>0</v>
      </c>
      <c r="K71" s="135">
        <f>'1st 2'!M72</f>
        <v>0</v>
      </c>
      <c r="L71" s="132">
        <f>'1st 3'!C72</f>
        <v>0</v>
      </c>
      <c r="M71" s="133">
        <f>'1st 3'!J72</f>
        <v>0</v>
      </c>
      <c r="N71" s="133">
        <f>'1st 3'!K72</f>
        <v>0</v>
      </c>
      <c r="O71" s="134">
        <f>'1st 3'!L72</f>
        <v>0</v>
      </c>
      <c r="P71" s="135">
        <f>'1st 3'!M72</f>
        <v>0</v>
      </c>
      <c r="Q71" s="132">
        <f>'1st 4'!C72</f>
        <v>0</v>
      </c>
      <c r="R71" s="133">
        <f>'1st 4'!J72</f>
        <v>0</v>
      </c>
      <c r="S71" s="133">
        <f>'1st 4'!K72</f>
        <v>0</v>
      </c>
      <c r="T71" s="134">
        <f>'1st 4'!L72</f>
        <v>0</v>
      </c>
      <c r="U71" s="135">
        <f>'1st 4'!M72</f>
        <v>0</v>
      </c>
      <c r="V71" s="132">
        <f>'1st 5'!C72</f>
        <v>0</v>
      </c>
      <c r="W71" s="133">
        <f>'1st 5'!J72</f>
        <v>0</v>
      </c>
      <c r="X71" s="133">
        <f>'1st 5'!K72</f>
        <v>0</v>
      </c>
      <c r="Y71" s="134">
        <f>'1st 5'!L72</f>
        <v>0</v>
      </c>
      <c r="Z71" s="135">
        <f>'1st 5'!M72</f>
        <v>0</v>
      </c>
      <c r="AA71" s="132">
        <f>'1st 6'!C72</f>
        <v>0</v>
      </c>
      <c r="AB71" s="133">
        <f>'1st 6'!J72</f>
        <v>0</v>
      </c>
      <c r="AC71" s="133">
        <f>'1st 6'!K72</f>
        <v>0</v>
      </c>
      <c r="AD71" s="134">
        <f>'1st 6'!L72</f>
        <v>0</v>
      </c>
      <c r="AE71" s="135">
        <f>'1st 6'!M72</f>
        <v>0</v>
      </c>
      <c r="AF71" s="136">
        <f>(F71*F5)+(K71*K5)+(P71*P5)+(U71*U5)+(Z71*Z5)+(AE71*AE5)</f>
        <v>0</v>
      </c>
      <c r="AG71" s="137">
        <f t="shared" si="0"/>
        <v>0</v>
      </c>
      <c r="AH71" s="138" t="str">
        <f t="shared" si="1"/>
        <v>F</v>
      </c>
      <c r="AI71" s="140">
        <f t="shared" si="2"/>
        <v>0</v>
      </c>
      <c r="AJ71" s="139">
        <f t="shared" si="3"/>
        <v>0</v>
      </c>
    </row>
    <row r="72" spans="1:36" ht="15.75">
      <c r="A72" s="131">
        <f>'1st 1'!A73</f>
        <v>0</v>
      </c>
      <c r="B72" s="132">
        <f>'1st 1'!C73</f>
        <v>0</v>
      </c>
      <c r="C72" s="133">
        <f>'1st 1'!J73</f>
        <v>0</v>
      </c>
      <c r="D72" s="133">
        <f>'1st 1'!K73</f>
        <v>0</v>
      </c>
      <c r="E72" s="134">
        <f>'1st 1'!L73</f>
        <v>0</v>
      </c>
      <c r="F72" s="135">
        <f>'1st 1'!M73</f>
        <v>0</v>
      </c>
      <c r="G72" s="132">
        <f>'1st 2'!C73</f>
        <v>0</v>
      </c>
      <c r="H72" s="133">
        <f>'1st 2'!J73</f>
        <v>0</v>
      </c>
      <c r="I72" s="133">
        <f>'1st 2'!K73</f>
        <v>0</v>
      </c>
      <c r="J72" s="134">
        <f>'1st 2'!L73</f>
        <v>0</v>
      </c>
      <c r="K72" s="135">
        <f>'1st 2'!M73</f>
        <v>0</v>
      </c>
      <c r="L72" s="132">
        <f>'1st 3'!C73</f>
        <v>0</v>
      </c>
      <c r="M72" s="133">
        <f>'1st 3'!J73</f>
        <v>0</v>
      </c>
      <c r="N72" s="133">
        <f>'1st 3'!K73</f>
        <v>0</v>
      </c>
      <c r="O72" s="134">
        <f>'1st 3'!L73</f>
        <v>0</v>
      </c>
      <c r="P72" s="135">
        <f>'1st 3'!M73</f>
        <v>0</v>
      </c>
      <c r="Q72" s="132">
        <f>'1st 4'!C73</f>
        <v>0</v>
      </c>
      <c r="R72" s="133">
        <f>'1st 4'!J73</f>
        <v>0</v>
      </c>
      <c r="S72" s="133">
        <f>'1st 4'!K73</f>
        <v>0</v>
      </c>
      <c r="T72" s="134">
        <f>'1st 4'!L73</f>
        <v>0</v>
      </c>
      <c r="U72" s="135">
        <f>'1st 4'!M73</f>
        <v>0</v>
      </c>
      <c r="V72" s="132">
        <f>'1st 5'!C73</f>
        <v>0</v>
      </c>
      <c r="W72" s="133">
        <f>'1st 5'!J73</f>
        <v>0</v>
      </c>
      <c r="X72" s="133">
        <f>'1st 5'!K73</f>
        <v>0</v>
      </c>
      <c r="Y72" s="134">
        <f>'1st 5'!L73</f>
        <v>0</v>
      </c>
      <c r="Z72" s="135">
        <f>'1st 5'!M73</f>
        <v>0</v>
      </c>
      <c r="AA72" s="132">
        <f>'1st 6'!C73</f>
        <v>0</v>
      </c>
      <c r="AB72" s="133">
        <f>'1st 6'!J73</f>
        <v>0</v>
      </c>
      <c r="AC72" s="133">
        <f>'1st 6'!K73</f>
        <v>0</v>
      </c>
      <c r="AD72" s="134">
        <f>'1st 6'!L73</f>
        <v>0</v>
      </c>
      <c r="AE72" s="135">
        <f>'1st 6'!M73</f>
        <v>0</v>
      </c>
      <c r="AF72" s="136">
        <f>(F72*F5)+(K72*K5)+(P72*P5)+(U72*U5)+(Z72*Z5)+(AE72*AE5)</f>
        <v>0</v>
      </c>
      <c r="AG72" s="137">
        <f>AF72/15</f>
        <v>0</v>
      </c>
      <c r="AH72" s="138" t="str">
        <f>IF(AG72&gt;=4,"A+",IF(AG72&gt;=3.75,"A",IF(AG72&gt;=3.5,"A-",IF(AG72&gt;=3.25,"B+",IF(AG72&gt;=3,"B",IF(AG72&gt;=2.75,"B-",IF(AG72&gt;=2.5,"C+",IF(AG72&gt;=2,"C","F"))))))))</f>
        <v>F</v>
      </c>
      <c r="AI72" s="140">
        <f>IF(AG72&gt;=2.5,AH72,IF(AG72&gt;=2.25,"C",IF(AG72&gt;=2,"D",IF(AG72=0,0,"F"))))</f>
        <v>0</v>
      </c>
      <c r="AJ72" s="139">
        <f>A72</f>
        <v>0</v>
      </c>
    </row>
    <row r="73" spans="1:36" ht="15.75">
      <c r="A73" s="131">
        <f>'1st 1'!A74</f>
        <v>0</v>
      </c>
      <c r="B73" s="132">
        <f>'1st 1'!C74</f>
        <v>0</v>
      </c>
      <c r="C73" s="133">
        <f>'1st 1'!J74</f>
        <v>0</v>
      </c>
      <c r="D73" s="133">
        <f>'1st 1'!K74</f>
        <v>0</v>
      </c>
      <c r="E73" s="134">
        <f>'1st 1'!L74</f>
        <v>0</v>
      </c>
      <c r="F73" s="135">
        <f>'1st 1'!M74</f>
        <v>0</v>
      </c>
      <c r="G73" s="132">
        <f>'1st 2'!C74</f>
        <v>0</v>
      </c>
      <c r="H73" s="133">
        <f>'1st 2'!J74</f>
        <v>0</v>
      </c>
      <c r="I73" s="133">
        <f>'1st 2'!K74</f>
        <v>0</v>
      </c>
      <c r="J73" s="134">
        <f>'1st 2'!L74</f>
        <v>0</v>
      </c>
      <c r="K73" s="135">
        <f>'1st 2'!M74</f>
        <v>0</v>
      </c>
      <c r="L73" s="132">
        <f>'1st 3'!C74</f>
        <v>0</v>
      </c>
      <c r="M73" s="133">
        <f>'1st 3'!J74</f>
        <v>0</v>
      </c>
      <c r="N73" s="133">
        <f>'1st 3'!K74</f>
        <v>0</v>
      </c>
      <c r="O73" s="134">
        <f>'1st 3'!L74</f>
        <v>0</v>
      </c>
      <c r="P73" s="135">
        <f>'1st 3'!M74</f>
        <v>0</v>
      </c>
      <c r="Q73" s="132">
        <f>'1st 4'!C74</f>
        <v>0</v>
      </c>
      <c r="R73" s="133">
        <f>'1st 4'!J74</f>
        <v>0</v>
      </c>
      <c r="S73" s="133">
        <f>'1st 4'!K74</f>
        <v>0</v>
      </c>
      <c r="T73" s="134">
        <f>'1st 4'!L74</f>
        <v>0</v>
      </c>
      <c r="U73" s="135">
        <f>'1st 4'!M74</f>
        <v>0</v>
      </c>
      <c r="V73" s="132">
        <f>'1st 5'!C74</f>
        <v>0</v>
      </c>
      <c r="W73" s="133">
        <f>'1st 5'!J74</f>
        <v>0</v>
      </c>
      <c r="X73" s="133">
        <f>'1st 5'!K74</f>
        <v>0</v>
      </c>
      <c r="Y73" s="134">
        <f>'1st 5'!L74</f>
        <v>0</v>
      </c>
      <c r="Z73" s="135">
        <f>'1st 5'!M74</f>
        <v>0</v>
      </c>
      <c r="AA73" s="132">
        <f>'1st 6'!C74</f>
        <v>0</v>
      </c>
      <c r="AB73" s="133">
        <f>'1st 6'!J74</f>
        <v>0</v>
      </c>
      <c r="AC73" s="133">
        <f>'1st 6'!K74</f>
        <v>0</v>
      </c>
      <c r="AD73" s="134">
        <f>'1st 6'!L74</f>
        <v>0</v>
      </c>
      <c r="AE73" s="135">
        <f>'1st 6'!M74</f>
        <v>0</v>
      </c>
      <c r="AF73" s="136">
        <f>(F73*F5)+(K73*K5)+(P73*P5)+(U73*U5)+(Z73*Z5)+(AE73*AE5)</f>
        <v>0</v>
      </c>
      <c r="AG73" s="137">
        <f>AF73/15</f>
        <v>0</v>
      </c>
      <c r="AH73" s="138" t="str">
        <f>IF(AG73&gt;=4,"A+",IF(AG73&gt;=3.75,"A",IF(AG73&gt;=3.5,"A-",IF(AG73&gt;=3.25,"B+",IF(AG73&gt;=3,"B",IF(AG73&gt;=2.75,"B-",IF(AG73&gt;=2.5,"C+",IF(AG73&gt;=2,"C","F"))))))))</f>
        <v>F</v>
      </c>
      <c r="AI73" s="140">
        <f>IF(AG73&gt;=2.5,AH73,IF(AG73&gt;=2.25,"C",IF(AG73&gt;=2,"D",IF(AG73=0,0,"F"))))</f>
        <v>0</v>
      </c>
      <c r="AJ73" s="139">
        <f>A73</f>
        <v>0</v>
      </c>
    </row>
    <row r="74" spans="1:36" ht="15.75">
      <c r="A74" s="131">
        <f>'1st 1'!A75</f>
        <v>0</v>
      </c>
      <c r="B74" s="132">
        <f>'1st 1'!C75</f>
        <v>0</v>
      </c>
      <c r="C74" s="133">
        <f>'1st 1'!J75</f>
        <v>0</v>
      </c>
      <c r="D74" s="133">
        <f>'1st 1'!K75</f>
        <v>0</v>
      </c>
      <c r="E74" s="134">
        <f>'1st 1'!L75</f>
        <v>0</v>
      </c>
      <c r="F74" s="135">
        <f>'1st 1'!M75</f>
        <v>0</v>
      </c>
      <c r="G74" s="132">
        <f>'1st 2'!C75</f>
        <v>0</v>
      </c>
      <c r="H74" s="133">
        <f>'1st 2'!J75</f>
        <v>0</v>
      </c>
      <c r="I74" s="133">
        <f>'1st 2'!K75</f>
        <v>0</v>
      </c>
      <c r="J74" s="134">
        <f>'1st 2'!L75</f>
        <v>0</v>
      </c>
      <c r="K74" s="135">
        <f>'1st 2'!M75</f>
        <v>0</v>
      </c>
      <c r="L74" s="132">
        <f>'1st 3'!C75</f>
        <v>0</v>
      </c>
      <c r="M74" s="133">
        <f>'1st 3'!J75</f>
        <v>0</v>
      </c>
      <c r="N74" s="133">
        <f>'1st 3'!K75</f>
        <v>0</v>
      </c>
      <c r="O74" s="134">
        <f>'1st 3'!L75</f>
        <v>0</v>
      </c>
      <c r="P74" s="135">
        <f>'1st 3'!M75</f>
        <v>0</v>
      </c>
      <c r="Q74" s="132">
        <f>'1st 4'!C75</f>
        <v>0</v>
      </c>
      <c r="R74" s="133">
        <f>'1st 4'!J75</f>
        <v>0</v>
      </c>
      <c r="S74" s="133">
        <f>'1st 4'!K75</f>
        <v>0</v>
      </c>
      <c r="T74" s="134">
        <f>'1st 4'!L75</f>
        <v>0</v>
      </c>
      <c r="U74" s="135">
        <f>'1st 4'!M75</f>
        <v>0</v>
      </c>
      <c r="V74" s="132">
        <f>'1st 5'!C75</f>
        <v>0</v>
      </c>
      <c r="W74" s="133">
        <f>'1st 5'!J75</f>
        <v>0</v>
      </c>
      <c r="X74" s="133">
        <f>'1st 5'!K75</f>
        <v>0</v>
      </c>
      <c r="Y74" s="134">
        <f>'1st 5'!L75</f>
        <v>0</v>
      </c>
      <c r="Z74" s="135">
        <f>'1st 5'!M75</f>
        <v>0</v>
      </c>
      <c r="AA74" s="132">
        <f>'1st 6'!C75</f>
        <v>0</v>
      </c>
      <c r="AB74" s="133">
        <f>'1st 6'!J75</f>
        <v>0</v>
      </c>
      <c r="AC74" s="133">
        <f>'1st 6'!K75</f>
        <v>0</v>
      </c>
      <c r="AD74" s="134">
        <f>'1st 6'!L75</f>
        <v>0</v>
      </c>
      <c r="AE74" s="135">
        <f>'1st 6'!M75</f>
        <v>0</v>
      </c>
      <c r="AF74" s="136">
        <f>(F74*F5)+(K74*K5)+(P74*P5)+(U74*U5)+(Z74*Z5)+(AE74*AE5)</f>
        <v>0</v>
      </c>
      <c r="AG74" s="137">
        <f>AF74/15</f>
        <v>0</v>
      </c>
      <c r="AH74" s="138" t="str">
        <f>IF(AG74&gt;=4,"A+",IF(AG74&gt;=3.75,"A",IF(AG74&gt;=3.5,"A-",IF(AG74&gt;=3.25,"B+",IF(AG74&gt;=3,"B",IF(AG74&gt;=2.75,"B-",IF(AG74&gt;=2.5,"C+",IF(AG74&gt;=2,"C","F"))))))))</f>
        <v>F</v>
      </c>
      <c r="AI74" s="140">
        <f>IF(AG74&gt;=2.5,AH74,IF(AG74&gt;=2.25,"C",IF(AG74&gt;=2,"D",IF(AG74=0,0,"F"))))</f>
        <v>0</v>
      </c>
      <c r="AJ74" s="139">
        <f>A74</f>
        <v>0</v>
      </c>
    </row>
    <row r="75" spans="1:36" ht="15.75">
      <c r="A75" s="131">
        <f>'1st 1'!A76</f>
        <v>0</v>
      </c>
      <c r="B75" s="132">
        <f>'1st 1'!C76</f>
        <v>0</v>
      </c>
      <c r="C75" s="133">
        <f>'1st 1'!J76</f>
        <v>0</v>
      </c>
      <c r="D75" s="133">
        <f>'1st 1'!K76</f>
        <v>0</v>
      </c>
      <c r="E75" s="134">
        <f>'1st 1'!L76</f>
        <v>0</v>
      </c>
      <c r="F75" s="135">
        <f>'1st 1'!M76</f>
        <v>0</v>
      </c>
      <c r="G75" s="132">
        <f>'1st 2'!C76</f>
        <v>0</v>
      </c>
      <c r="H75" s="133">
        <f>'1st 2'!J76</f>
        <v>0</v>
      </c>
      <c r="I75" s="133">
        <f>'1st 2'!K76</f>
        <v>0</v>
      </c>
      <c r="J75" s="134">
        <f>'1st 2'!L76</f>
        <v>0</v>
      </c>
      <c r="K75" s="135">
        <f>'1st 2'!M76</f>
        <v>0</v>
      </c>
      <c r="L75" s="132">
        <f>'1st 3'!C76</f>
        <v>0</v>
      </c>
      <c r="M75" s="133">
        <f>'1st 3'!J76</f>
        <v>0</v>
      </c>
      <c r="N75" s="133">
        <f>'1st 3'!K76</f>
        <v>0</v>
      </c>
      <c r="O75" s="134">
        <f>'1st 3'!L76</f>
        <v>0</v>
      </c>
      <c r="P75" s="135">
        <f>'1st 3'!M76</f>
        <v>0</v>
      </c>
      <c r="Q75" s="132">
        <f>'1st 4'!C76</f>
        <v>0</v>
      </c>
      <c r="R75" s="133">
        <f>'1st 4'!J76</f>
        <v>0</v>
      </c>
      <c r="S75" s="133">
        <f>'1st 4'!K76</f>
        <v>0</v>
      </c>
      <c r="T75" s="134">
        <f>'1st 4'!L76</f>
        <v>0</v>
      </c>
      <c r="U75" s="135">
        <f>'1st 4'!M76</f>
        <v>0</v>
      </c>
      <c r="V75" s="132">
        <f>'1st 5'!C76</f>
        <v>0</v>
      </c>
      <c r="W75" s="133">
        <f>'1st 5'!J76</f>
        <v>0</v>
      </c>
      <c r="X75" s="133">
        <f>'1st 5'!K76</f>
        <v>0</v>
      </c>
      <c r="Y75" s="134">
        <f>'1st 5'!L76</f>
        <v>0</v>
      </c>
      <c r="Z75" s="135">
        <f>'1st 5'!M76</f>
        <v>0</v>
      </c>
      <c r="AA75" s="132">
        <f>'1st 6'!C76</f>
        <v>0</v>
      </c>
      <c r="AB75" s="133">
        <f>'1st 6'!J76</f>
        <v>0</v>
      </c>
      <c r="AC75" s="133">
        <f>'1st 6'!K76</f>
        <v>0</v>
      </c>
      <c r="AD75" s="134">
        <f>'1st 6'!L76</f>
        <v>0</v>
      </c>
      <c r="AE75" s="135">
        <f>'1st 6'!M76</f>
        <v>0</v>
      </c>
      <c r="AF75" s="136">
        <f>(F75*F5)+(K75*K5)+(P75*P5)+(U75*U5)+(Z75*Z5)+(AE75*AE5)</f>
        <v>0</v>
      </c>
      <c r="AG75" s="137">
        <f>AF75/15</f>
        <v>0</v>
      </c>
      <c r="AH75" s="138" t="str">
        <f>IF(AG75&gt;=4,"A+",IF(AG75&gt;=3.75,"A",IF(AG75&gt;=3.5,"A-",IF(AG75&gt;=3.25,"B+",IF(AG75&gt;=3,"B",IF(AG75&gt;=2.75,"B-",IF(AG75&gt;=2.5,"C+",IF(AG75&gt;=2,"C","F"))))))))</f>
        <v>F</v>
      </c>
      <c r="AI75" s="140">
        <f>IF(AG75&gt;=2.5,AH75,IF(AG75&gt;=2.25,"C",IF(AG75&gt;=2,"D",IF(AG75=0,0,"F"))))</f>
        <v>0</v>
      </c>
      <c r="AJ75" s="139">
        <f>A75</f>
        <v>0</v>
      </c>
    </row>
    <row r="76" spans="1:36" ht="15.75">
      <c r="A76" s="131">
        <f>'1st 1'!A77</f>
        <v>0</v>
      </c>
      <c r="B76" s="132">
        <f>'1st 1'!C77</f>
        <v>0</v>
      </c>
      <c r="C76" s="133">
        <f>'1st 1'!J77</f>
        <v>0</v>
      </c>
      <c r="D76" s="133">
        <f>'1st 1'!K77</f>
        <v>0</v>
      </c>
      <c r="E76" s="134">
        <f>'1st 1'!L77</f>
        <v>0</v>
      </c>
      <c r="F76" s="135">
        <f>'1st 1'!M77</f>
        <v>0</v>
      </c>
      <c r="G76" s="132">
        <f>'1st 2'!C77</f>
        <v>0</v>
      </c>
      <c r="H76" s="133">
        <f>'1st 2'!J77</f>
        <v>0</v>
      </c>
      <c r="I76" s="133">
        <f>'1st 2'!K77</f>
        <v>0</v>
      </c>
      <c r="J76" s="134">
        <f>'1st 2'!L77</f>
        <v>0</v>
      </c>
      <c r="K76" s="135">
        <f>'1st 2'!M77</f>
        <v>0</v>
      </c>
      <c r="L76" s="132">
        <f>'1st 3'!C77</f>
        <v>0</v>
      </c>
      <c r="M76" s="133">
        <f>'1st 3'!J77</f>
        <v>0</v>
      </c>
      <c r="N76" s="133">
        <f>'1st 3'!K77</f>
        <v>0</v>
      </c>
      <c r="O76" s="134">
        <f>'1st 3'!L77</f>
        <v>0</v>
      </c>
      <c r="P76" s="135">
        <f>'1st 3'!M77</f>
        <v>0</v>
      </c>
      <c r="Q76" s="132">
        <f>'1st 4'!C77</f>
        <v>0</v>
      </c>
      <c r="R76" s="133">
        <f>'1st 4'!J77</f>
        <v>0</v>
      </c>
      <c r="S76" s="133">
        <f>'1st 4'!K77</f>
        <v>0</v>
      </c>
      <c r="T76" s="134">
        <f>'1st 4'!L77</f>
        <v>0</v>
      </c>
      <c r="U76" s="135">
        <f>'1st 4'!M77</f>
        <v>0</v>
      </c>
      <c r="V76" s="132">
        <f>'1st 5'!C77</f>
        <v>0</v>
      </c>
      <c r="W76" s="133">
        <f>'1st 5'!J77</f>
        <v>0</v>
      </c>
      <c r="X76" s="133">
        <f>'1st 5'!K77</f>
        <v>0</v>
      </c>
      <c r="Y76" s="134">
        <f>'1st 5'!L77</f>
        <v>0</v>
      </c>
      <c r="Z76" s="135">
        <f>'1st 5'!M77</f>
        <v>0</v>
      </c>
      <c r="AA76" s="132">
        <f>'1st 6'!C77</f>
        <v>0</v>
      </c>
      <c r="AB76" s="133">
        <f>'1st 6'!J77</f>
        <v>0</v>
      </c>
      <c r="AC76" s="133">
        <f>'1st 6'!K77</f>
        <v>0</v>
      </c>
      <c r="AD76" s="134">
        <f>'1st 6'!L77</f>
        <v>0</v>
      </c>
      <c r="AE76" s="135">
        <f>'1st 6'!M77</f>
        <v>0</v>
      </c>
      <c r="AF76" s="136">
        <f>(F76*F5)+(K76*K5)+(P76*P5)+(U76*U5)+(Z76*Z5)+(AE76*AE5)</f>
        <v>0</v>
      </c>
      <c r="AG76" s="137">
        <f>AF76/15</f>
        <v>0</v>
      </c>
      <c r="AH76" s="138" t="str">
        <f>IF(AG76&gt;=4,"A+",IF(AG76&gt;=3.75,"A",IF(AG76&gt;=3.5,"A-",IF(AG76&gt;=3.25,"B+",IF(AG76&gt;=3,"B",IF(AG76&gt;=2.75,"B-",IF(AG76&gt;=2.5,"C+",IF(AG76&gt;=2,"C","F"))))))))</f>
        <v>F</v>
      </c>
      <c r="AI76" s="140">
        <f>IF(AG76&gt;=2.5,AH76,IF(AG76&gt;=2.25,"C",IF(AG76&gt;=2,"D",IF(AG76=0,0,"F"))))</f>
        <v>0</v>
      </c>
      <c r="AJ76" s="139">
        <f>A76</f>
        <v>0</v>
      </c>
    </row>
  </sheetData>
  <sheetProtection password="CFC1" sheet="1" objects="1" scenarios="1" formatCells="0" formatColumns="0" formatRows="0"/>
  <mergeCells count="21">
    <mergeCell ref="AJ5:AJ6"/>
    <mergeCell ref="AI5:AI6"/>
    <mergeCell ref="X5:Y5"/>
    <mergeCell ref="AC5:AD5"/>
    <mergeCell ref="AF5:AF6"/>
    <mergeCell ref="AG5:AG6"/>
    <mergeCell ref="AA5:AB5"/>
    <mergeCell ref="A1:AE1"/>
    <mergeCell ref="A2:AE2"/>
    <mergeCell ref="A3:AE3"/>
    <mergeCell ref="A4:AE4"/>
    <mergeCell ref="A5:A6"/>
    <mergeCell ref="S5:T5"/>
    <mergeCell ref="D5:E5"/>
    <mergeCell ref="G5:H5"/>
    <mergeCell ref="Q5:R5"/>
    <mergeCell ref="I5:J5"/>
    <mergeCell ref="N5:O5"/>
    <mergeCell ref="L5:M5"/>
    <mergeCell ref="B5:C5"/>
    <mergeCell ref="V5:W5"/>
  </mergeCells>
  <pageMargins left="0.7" right="0.196850393700787" top="0.25" bottom="0.8" header="0" footer="0.118110236220472"/>
  <pageSetup paperSize="9" scale="75" fitToHeight="2" orientation="landscape" verticalDpi="300" r:id="rId1"/>
  <headerFooter>
    <oddFooter>&amp;CTabulator   01 ............                                02 .............                                     03  ..............                                                                                          Checked by the Controler of Exam: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topLeftCell="A49" zoomScale="110" zoomScalePageLayoutView="110" workbookViewId="0">
      <selection activeCell="F60" sqref="F60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107</v>
      </c>
      <c r="D4" s="555"/>
      <c r="E4" s="554" t="s">
        <v>58</v>
      </c>
      <c r="F4" s="554"/>
      <c r="G4" s="555">
        <v>3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4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16.5" customHeight="1">
      <c r="A6" s="258" t="str">
        <f>'1st 1'!A6</f>
        <v>00-00</v>
      </c>
      <c r="B6" s="250" t="s">
        <v>57</v>
      </c>
      <c r="C6" s="556" t="s">
        <v>223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Int:[60]</v>
      </c>
      <c r="E7" s="34" t="str">
        <f>IF(G4=3,"Exam: Ext:[60]",IF(G4=1.5,"Exam: Ext:[30]",0))</f>
        <v>Exam: Ext:[60]</v>
      </c>
      <c r="F7" s="34" t="str">
        <f>IF(G4=3,"Exam: 3rd:[60]",IF(G4=1.5,"Exam: 3rd:[30]",0))</f>
        <v>Exam: 3rd:[60]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351">
        <v>25.25</v>
      </c>
      <c r="D8" s="352">
        <v>42</v>
      </c>
      <c r="E8" s="352">
        <v>45</v>
      </c>
      <c r="F8" s="352"/>
      <c r="G8" s="249">
        <f>IF(G4=3,(ABS(IF(D8&gt;60,0,D8)-IF(E8&gt;60,0,E8))),(ABS(IF(D8&gt;30,0,D8)-IF(E8&gt;30,0,E8))))</f>
        <v>3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43.5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43.5</v>
      </c>
      <c r="K8" s="252">
        <f>ROUNDUP(IF(C8&gt;40,0,IF(D8&gt;60,0,IF(E8&gt;60,0,(C8+J8)))),0)</f>
        <v>69</v>
      </c>
      <c r="L8" s="253" t="str">
        <f>IF(D8=0,0,IF(D8&gt;K8,"F",LOOKUP(K8,{0,0.01,40,45,50,55,60,65,70,75,80},{"","F","D","C","C+","B-","B","B+","A-","A","A+"})))</f>
        <v>B+</v>
      </c>
      <c r="M8" s="330">
        <f>LOOKUP(K8,{0,0.01,40,45,50,55,60,65,70,75,80},{0,"0",2,2.25,2.5,2.75,3,3.25,3.5,3.75,4})</f>
        <v>3.25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351">
        <v>25.5</v>
      </c>
      <c r="D9" s="352">
        <v>34</v>
      </c>
      <c r="E9" s="352">
        <v>48</v>
      </c>
      <c r="F9" s="352">
        <v>28</v>
      </c>
      <c r="G9" s="249">
        <f>IF(G4=3,(ABS(IF(D9&gt;60,0,D9)-IF(E9&gt;60,0,E9))),(ABS(IF(D9&gt;30,0,D9)-IF(E9&gt;30,0,E9))))</f>
        <v>14</v>
      </c>
      <c r="H9" s="200" t="str">
        <f>IF(G4=3,(IF(G9&gt;12,"Y","")),(IF(G9&gt;6,"Y","")))</f>
        <v>Y</v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31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31</v>
      </c>
      <c r="K9" s="252">
        <f t="shared" ref="K9:K72" si="1">ROUNDUP(IF(C9&gt;40,0,IF(D9&gt;60,0,IF(E9&gt;60,0,(C9+J9)))),0)</f>
        <v>57</v>
      </c>
      <c r="L9" s="253" t="str">
        <f>IF(D9=0,0,IF(D9&gt;K9,"F",LOOKUP(K9,{0,0.01,40,45,50,55,60,65,70,75,80},{"","F","D","C","C+","B-","B","B+","A-","A","A+"})))</f>
        <v>B-</v>
      </c>
      <c r="M9" s="330">
        <f>LOOKUP(K9,{0,0.01,40,45,50,55,60,65,70,75,80},{0,"0",2,2.25,2.5,2.75,3,3.25,3.5,3.75,4})</f>
        <v>2.75</v>
      </c>
      <c r="N9" s="331"/>
      <c r="O9" s="332" t="str">
        <f t="shared" ref="O9:O72" si="2">IF(N9=0,"",IF(N9=M9,"Same",IF(M9="0","Passed",IF(N9&gt;M9,"Imp:","Not Imp:"))))</f>
        <v/>
      </c>
    </row>
    <row r="10" spans="1:18" ht="18">
      <c r="A10" s="202">
        <f>'1st 1'!A10</f>
        <v>3</v>
      </c>
      <c r="B10" s="203" t="str">
        <f>'1st 1'!B10</f>
        <v>M</v>
      </c>
      <c r="C10" s="351">
        <v>25</v>
      </c>
      <c r="D10" s="352">
        <v>35</v>
      </c>
      <c r="E10" s="352">
        <v>36</v>
      </c>
      <c r="F10" s="352"/>
      <c r="G10" s="249">
        <f>IF(G4=3,(ABS(IF(D10&gt;60,0,D10)-IF(E10&gt;60,0,E10))),(ABS(IF(D10&gt;30,0,D10)-IF(E10&gt;30,0,E10))))</f>
        <v>1</v>
      </c>
      <c r="H10" s="200" t="str">
        <f>IF(G4=3,(IF(G10&gt;12,"Y","")),(IF(G10&gt;6,"Y","")))</f>
        <v/>
      </c>
      <c r="I10" s="42">
        <f t="shared" si="0"/>
        <v>35.5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35.5</v>
      </c>
      <c r="K10" s="252">
        <f t="shared" si="1"/>
        <v>61</v>
      </c>
      <c r="L10" s="253" t="str">
        <f>IF(D10=0,0,IF(D10&gt;K10,"F",LOOKUP(K10,{0,0.01,40,45,50,55,60,65,70,75,80},{"","F","D","C","C+","B-","B","B+","A-","A","A+"})))</f>
        <v>B</v>
      </c>
      <c r="M10" s="330">
        <f>LOOKUP(K10,{0,0.01,40,45,50,55,60,65,70,75,80},{0,"0",2,2.25,2.5,2.75,3,3.25,3.5,3.75,4})</f>
        <v>3</v>
      </c>
      <c r="N10" s="331"/>
      <c r="O10" s="332" t="str">
        <f t="shared" si="2"/>
        <v/>
      </c>
      <c r="P10" s="25"/>
    </row>
    <row r="11" spans="1:18" ht="18">
      <c r="A11" s="202">
        <f>'1st 1'!A11</f>
        <v>4</v>
      </c>
      <c r="B11" s="203" t="str">
        <f>'1st 1'!B11</f>
        <v>D</v>
      </c>
      <c r="C11" s="351">
        <v>25</v>
      </c>
      <c r="D11" s="352">
        <v>43</v>
      </c>
      <c r="E11" s="352">
        <v>53</v>
      </c>
      <c r="F11" s="352"/>
      <c r="G11" s="249">
        <f>IF(G4=3,(ABS(IF(D11&gt;60,0,D11)-IF(E11&gt;60,0,E11))),(ABS(IF(D11&gt;30,0,D11)-IF(E11&gt;30,0,E11))))</f>
        <v>10</v>
      </c>
      <c r="H11" s="200" t="str">
        <f>IF(G4=3,(IF(G11&gt;12,"Y","")),(IF(G11&gt;6,"Y","")))</f>
        <v/>
      </c>
      <c r="I11" s="42">
        <f t="shared" si="0"/>
        <v>48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48</v>
      </c>
      <c r="K11" s="252">
        <f t="shared" si="1"/>
        <v>73</v>
      </c>
      <c r="L11" s="253" t="str">
        <f>IF(D11=0,0,IF(D11&gt;K11,"F",LOOKUP(K11,{0,0.01,40,45,50,55,60,65,70,75,80},{"","F","D","C","C+","B-","B","B+","A-","A","A+"})))</f>
        <v>A-</v>
      </c>
      <c r="M11" s="330">
        <f>LOOKUP(K11,{0,0.01,40,45,50,55,60,65,70,75,80},{0,"0",2,2.25,2.5,2.75,3,3.25,3.5,3.75,4})</f>
        <v>3.5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351">
        <v>27.75</v>
      </c>
      <c r="D12" s="352">
        <v>41</v>
      </c>
      <c r="E12" s="352">
        <v>37</v>
      </c>
      <c r="F12" s="352"/>
      <c r="G12" s="249">
        <f>IF(G4=3,(ABS(IF(D12&gt;60,0,D12)-IF(E12&gt;60,0,E12))),(ABS(IF(D12&gt;30,0,D12)-IF(E12&gt;30,0,E12))))</f>
        <v>4</v>
      </c>
      <c r="H12" s="200" t="str">
        <f>IF(G4=3,(IF(G12&gt;12,"Y","")),(IF(G12&gt;6,"Y","")))</f>
        <v/>
      </c>
      <c r="I12" s="42">
        <f t="shared" si="0"/>
        <v>39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39</v>
      </c>
      <c r="K12" s="252">
        <f t="shared" si="1"/>
        <v>67</v>
      </c>
      <c r="L12" s="253" t="str">
        <f>IF(D12=0,0,IF(D12&gt;K12,"F",LOOKUP(K12,{0,0.01,40,45,50,55,60,65,70,75,80},{"","F","D","C","C+","B-","B","B+","A-","A","A+"})))</f>
        <v>B+</v>
      </c>
      <c r="M12" s="330">
        <f>LOOKUP(K12,{0,0.01,40,45,50,55,60,65,70,75,80},{0,"0",2,2.25,2.5,2.75,3,3.25,3.5,3.75,4})</f>
        <v>3.25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351">
        <v>24.5</v>
      </c>
      <c r="D13" s="352">
        <v>33</v>
      </c>
      <c r="E13" s="352">
        <v>46</v>
      </c>
      <c r="F13" s="352">
        <v>36</v>
      </c>
      <c r="G13" s="249">
        <f>IF(G4=3,(ABS(IF(D13&gt;60,0,D13)-IF(E13&gt;60,0,E13))),(ABS(IF(D13&gt;30,0,D13)-IF(E13&gt;30,0,E13))))</f>
        <v>13</v>
      </c>
      <c r="H13" s="200" t="str">
        <f>IF(G4=3,(IF(G13&gt;12,"Y","")),(IF(G13&gt;6,"Y","")))</f>
        <v>Y</v>
      </c>
      <c r="I13" s="42">
        <f t="shared" si="0"/>
        <v>34.5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34.5</v>
      </c>
      <c r="K13" s="252">
        <f t="shared" si="1"/>
        <v>59</v>
      </c>
      <c r="L13" s="253" t="str">
        <f>IF(D13=0,0,IF(D13&gt;K13,"F",LOOKUP(K13,{0,0.01,40,45,50,55,60,65,70,75,80},{"","F","D","C","C+","B-","B","B+","A-","A","A+"})))</f>
        <v>B-</v>
      </c>
      <c r="M13" s="330">
        <f>LOOKUP(K13,{0,0.01,40,45,50,55,60,65,70,75,80},{0,"0",2,2.25,2.5,2.75,3,3.25,3.5,3.75,4})</f>
        <v>2.75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351">
        <v>31.5</v>
      </c>
      <c r="D14" s="352">
        <v>50</v>
      </c>
      <c r="E14" s="352">
        <v>52</v>
      </c>
      <c r="F14" s="352"/>
      <c r="G14" s="249">
        <f>IF(G4=3,(ABS(IF(D14&gt;60,0,D14)-IF(E14&gt;60,0,E14))),(ABS(IF(D14&gt;30,0,D14)-IF(E14&gt;30,0,E14))))</f>
        <v>2</v>
      </c>
      <c r="H14" s="200" t="str">
        <f>IF(G4=3,(IF(G14&gt;12,"Y","")),(IF(G14&gt;6,"Y","")))</f>
        <v/>
      </c>
      <c r="I14" s="42">
        <f t="shared" si="0"/>
        <v>51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51</v>
      </c>
      <c r="K14" s="252">
        <f t="shared" si="1"/>
        <v>83</v>
      </c>
      <c r="L14" s="253" t="str">
        <f>IF(D14=0,0,IF(D14&gt;K14,"F",LOOKUP(K14,{0,0.01,40,45,50,55,60,65,70,75,80},{"","F","D","C","C+","B-","B","B+","A-","A","A+"})))</f>
        <v>A+</v>
      </c>
      <c r="M14" s="330">
        <f>LOOKUP(K14,{0,0.01,40,45,50,55,60,65,70,75,80},{0,"0",2,2.25,2.5,2.75,3,3.25,3.5,3.75,4})</f>
        <v>4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351">
        <v>32</v>
      </c>
      <c r="D15" s="352">
        <v>38</v>
      </c>
      <c r="E15" s="352">
        <v>46</v>
      </c>
      <c r="F15" s="352"/>
      <c r="G15" s="249">
        <f>IF(G4=3,(ABS(IF(D15&gt;60,0,D15)-IF(E15&gt;60,0,E15))),(ABS(IF(D15&gt;30,0,D15)-IF(E15&gt;30,0,E15))))</f>
        <v>8</v>
      </c>
      <c r="H15" s="200" t="str">
        <f>IF(G4=3,(IF(G15&gt;12,"Y","")),(IF(G15&gt;6,"Y","")))</f>
        <v/>
      </c>
      <c r="I15" s="42">
        <f t="shared" si="0"/>
        <v>42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42</v>
      </c>
      <c r="K15" s="252">
        <f t="shared" si="1"/>
        <v>74</v>
      </c>
      <c r="L15" s="253" t="str">
        <f>IF(D15=0,0,IF(D15&gt;K15,"F",LOOKUP(K15,{0,0.01,40,45,50,55,60,65,70,75,80},{"","F","D","C","C+","B-","B","B+","A-","A","A+"})))</f>
        <v>A-</v>
      </c>
      <c r="M15" s="330">
        <f>LOOKUP(K15,{0,0.01,40,45,50,55,60,65,70,75,80},{0,"0",2,2.25,2.5,2.75,3,3.25,3.5,3.75,4})</f>
        <v>3.5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351">
        <v>31.5</v>
      </c>
      <c r="D16" s="352">
        <v>41</v>
      </c>
      <c r="E16" s="352">
        <v>42</v>
      </c>
      <c r="F16" s="352"/>
      <c r="G16" s="249">
        <f>IF(G4=3,(ABS(IF(D16&gt;60,0,D16)-IF(E16&gt;60,0,E16))),(ABS(IF(D16&gt;30,0,D16)-IF(E16&gt;30,0,E16))))</f>
        <v>1</v>
      </c>
      <c r="H16" s="200" t="str">
        <f>IF(G4=3,(IF(G16&gt;12,"Y","")),(IF(G16&gt;6,"Y","")))</f>
        <v/>
      </c>
      <c r="I16" s="42">
        <f t="shared" si="0"/>
        <v>41.5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41.5</v>
      </c>
      <c r="K16" s="252">
        <f t="shared" si="1"/>
        <v>73</v>
      </c>
      <c r="L16" s="253" t="str">
        <f>IF(D16=0,0,IF(D16&gt;K16,"F",LOOKUP(K16,{0,0.01,40,45,50,55,60,65,70,75,80},{"","F","D","C","C+","B-","B","B+","A-","A","A+"})))</f>
        <v>A-</v>
      </c>
      <c r="M16" s="330">
        <f>LOOKUP(K16,{0,0.01,40,45,50,55,60,65,70,75,80},{0,"0",2,2.25,2.5,2.75,3,3.25,3.5,3.75,4})</f>
        <v>3.5</v>
      </c>
      <c r="N16" s="331"/>
      <c r="O16" s="332" t="str">
        <f t="shared" si="2"/>
        <v/>
      </c>
    </row>
    <row r="17" spans="1:16" ht="18">
      <c r="A17" s="202">
        <f>'1st 1'!A17</f>
        <v>10</v>
      </c>
      <c r="B17" s="203" t="str">
        <f>'1st 1'!B17</f>
        <v>M</v>
      </c>
      <c r="C17" s="351">
        <v>29.75</v>
      </c>
      <c r="D17" s="352">
        <v>43</v>
      </c>
      <c r="E17" s="352">
        <v>49</v>
      </c>
      <c r="F17" s="352"/>
      <c r="G17" s="249">
        <f>IF(G4=3,(ABS(IF(D17&gt;60,0,D17)-IF(E17&gt;60,0,E17))),(ABS(IF(D17&gt;30,0,D17)-IF(E17&gt;30,0,E17))))</f>
        <v>6</v>
      </c>
      <c r="H17" s="200" t="str">
        <f>IF(G4=3,(IF(G17&gt;12,"Y","")),(IF(G17&gt;6,"Y","")))</f>
        <v/>
      </c>
      <c r="I17" s="42">
        <f t="shared" si="0"/>
        <v>46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46</v>
      </c>
      <c r="K17" s="252">
        <f t="shared" si="1"/>
        <v>76</v>
      </c>
      <c r="L17" s="253" t="str">
        <f>IF(D17=0,0,IF(D17&gt;K17,"F",LOOKUP(K17,{0,0.01,40,45,50,55,60,65,70,75,80},{"","F","D","C","C+","B-","B","B+","A-","A","A+"})))</f>
        <v>A</v>
      </c>
      <c r="M17" s="330">
        <f>LOOKUP(K17,{0,0.01,40,45,50,55,60,65,70,75,80},{0,"0",2,2.25,2.5,2.75,3,3.25,3.5,3.75,4})</f>
        <v>3.75</v>
      </c>
      <c r="N17" s="331"/>
      <c r="O17" s="332" t="str">
        <f t="shared" si="2"/>
        <v/>
      </c>
    </row>
    <row r="18" spans="1:16" ht="18">
      <c r="A18" s="202">
        <f>'1st 1'!A18</f>
        <v>11</v>
      </c>
      <c r="B18" s="203" t="str">
        <f>'1st 1'!B18</f>
        <v>S</v>
      </c>
      <c r="C18" s="351">
        <v>31.25</v>
      </c>
      <c r="D18" s="352">
        <v>46</v>
      </c>
      <c r="E18" s="352">
        <v>42</v>
      </c>
      <c r="F18" s="352"/>
      <c r="G18" s="249">
        <f>IF(G4=3,(ABS(IF(D18&gt;60,0,D18)-IF(E18&gt;60,0,E18))),(ABS(IF(D18&gt;30,0,D18)-IF(E18&gt;30,0,E18))))</f>
        <v>4</v>
      </c>
      <c r="H18" s="200" t="str">
        <f>IF(G4=3,(IF(G18&gt;12,"Y","")),(IF(G18&gt;6,"Y","")))</f>
        <v/>
      </c>
      <c r="I18" s="42">
        <f t="shared" si="0"/>
        <v>44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44</v>
      </c>
      <c r="K18" s="252">
        <f t="shared" si="1"/>
        <v>76</v>
      </c>
      <c r="L18" s="253" t="str">
        <f>IF(D18=0,0,IF(D18&gt;K18,"F",LOOKUP(K18,{0,0.01,40,45,50,55,60,65,70,75,80},{"","F","D","C","C+","B-","B","B+","A-","A","A+"})))</f>
        <v>A</v>
      </c>
      <c r="M18" s="330">
        <f>LOOKUP(K18,{0,0.01,40,45,50,55,60,65,70,75,80},{0,"0",2,2.25,2.5,2.75,3,3.25,3.5,3.75,4})</f>
        <v>3.75</v>
      </c>
      <c r="N18" s="331"/>
      <c r="O18" s="332" t="str">
        <f t="shared" si="2"/>
        <v/>
      </c>
    </row>
    <row r="19" spans="1:16" ht="18">
      <c r="A19" s="202">
        <f>'1st 1'!A19</f>
        <v>12</v>
      </c>
      <c r="B19" s="203" t="str">
        <f>'1st 1'!B19</f>
        <v>Z</v>
      </c>
      <c r="C19" s="351">
        <v>23</v>
      </c>
      <c r="D19" s="352">
        <v>32</v>
      </c>
      <c r="E19" s="352">
        <v>25</v>
      </c>
      <c r="F19" s="352"/>
      <c r="G19" s="249">
        <f>IF(G4=3,(ABS(IF(D19&gt;60,0,D19)-IF(E19&gt;60,0,E19))),(ABS(IF(D19&gt;30,0,D19)-IF(E19&gt;30,0,E19))))</f>
        <v>7</v>
      </c>
      <c r="H19" s="200" t="str">
        <f>IF(G4=3,(IF(G19&gt;12,"Y","")),(IF(G19&gt;6,"Y","")))</f>
        <v/>
      </c>
      <c r="I19" s="42">
        <f t="shared" si="0"/>
        <v>28.5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28.5</v>
      </c>
      <c r="K19" s="252">
        <f t="shared" si="1"/>
        <v>52</v>
      </c>
      <c r="L19" s="253" t="str">
        <f>IF(D19=0,0,IF(D19&gt;K19,"F",LOOKUP(K19,{0,0.01,40,45,50,55,60,65,70,75,80},{"","F","D","C","C+","B-","B","B+","A-","A","A+"})))</f>
        <v>C+</v>
      </c>
      <c r="M19" s="330">
        <f>LOOKUP(K19,{0,0.01,40,45,50,55,60,65,70,75,80},{0,"0",2,2.25,2.5,2.75,3,3.25,3.5,3.75,4})</f>
        <v>2.5</v>
      </c>
      <c r="N19" s="331"/>
      <c r="O19" s="332" t="str">
        <f t="shared" si="2"/>
        <v/>
      </c>
      <c r="P19" s="25"/>
    </row>
    <row r="20" spans="1:16" ht="18">
      <c r="A20" s="202">
        <f>'1st 1'!A20</f>
        <v>13</v>
      </c>
      <c r="B20" s="203" t="str">
        <f>'1st 1'!B20</f>
        <v>M</v>
      </c>
      <c r="C20" s="351">
        <v>24.75</v>
      </c>
      <c r="D20" s="352">
        <v>43</v>
      </c>
      <c r="E20" s="352">
        <v>48</v>
      </c>
      <c r="F20" s="352"/>
      <c r="G20" s="249">
        <f>IF(G4=3,(ABS(IF(D20&gt;60,0,D20)-IF(E20&gt;60,0,E20))),(ABS(IF(D20&gt;30,0,D20)-IF(E20&gt;30,0,E20))))</f>
        <v>5</v>
      </c>
      <c r="H20" s="200" t="str">
        <f>IF(G4=3,(IF(G20&gt;12,"Y","")),(IF(G20&gt;6,"Y","")))</f>
        <v/>
      </c>
      <c r="I20" s="42">
        <f t="shared" si="0"/>
        <v>45.5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45.5</v>
      </c>
      <c r="K20" s="252">
        <f t="shared" si="1"/>
        <v>71</v>
      </c>
      <c r="L20" s="253" t="str">
        <f>IF(D20=0,0,IF(D20&gt;K20,"F",LOOKUP(K20,{0,0.01,40,45,50,55,60,65,70,75,80},{"","F","D","C","C+","B-","B","B+","A-","A","A+"})))</f>
        <v>A-</v>
      </c>
      <c r="M20" s="330">
        <f>LOOKUP(K20,{0,0.01,40,45,50,55,60,65,70,75,80},{0,"0",2,2.25,2.5,2.75,3,3.25,3.5,3.75,4})</f>
        <v>3.5</v>
      </c>
      <c r="N20" s="331"/>
      <c r="O20" s="332" t="str">
        <f t="shared" si="2"/>
        <v/>
      </c>
    </row>
    <row r="21" spans="1:16" ht="18">
      <c r="A21" s="202">
        <f>'1st 1'!A21</f>
        <v>14</v>
      </c>
      <c r="B21" s="203" t="str">
        <f>'1st 1'!B21</f>
        <v>K</v>
      </c>
      <c r="C21" s="351">
        <v>23.25</v>
      </c>
      <c r="D21" s="352">
        <v>39</v>
      </c>
      <c r="E21" s="352">
        <v>42</v>
      </c>
      <c r="F21" s="352"/>
      <c r="G21" s="249">
        <f>IF(G4=3,(ABS(IF(D21&gt;60,0,D21)-IF(E21&gt;60,0,E21))),(ABS(IF(D21&gt;30,0,D21)-IF(E21&gt;30,0,E21))))</f>
        <v>3</v>
      </c>
      <c r="H21" s="200" t="str">
        <f>IF(G4=3,(IF(G21&gt;12,"Y","")),(IF(G21&gt;6,"Y","")))</f>
        <v/>
      </c>
      <c r="I21" s="42">
        <f t="shared" si="0"/>
        <v>40.5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40.5</v>
      </c>
      <c r="K21" s="252">
        <f t="shared" si="1"/>
        <v>64</v>
      </c>
      <c r="L21" s="253" t="str">
        <f>IF(D21=0,0,IF(D21&gt;K21,"F",LOOKUP(K21,{0,0.01,40,45,50,55,60,65,70,75,80},{"","F","D","C","C+","B-","B","B+","A-","A","A+"})))</f>
        <v>B</v>
      </c>
      <c r="M21" s="330">
        <f>LOOKUP(K21,{0,0.01,40,45,50,55,60,65,70,75,80},{0,"0",2,2.25,2.5,2.75,3,3.25,3.5,3.75,4})</f>
        <v>3</v>
      </c>
      <c r="N21" s="331"/>
      <c r="O21" s="332" t="str">
        <f t="shared" si="2"/>
        <v/>
      </c>
    </row>
    <row r="22" spans="1:16" ht="18">
      <c r="A22" s="202">
        <f>'1st 1'!A22</f>
        <v>15</v>
      </c>
      <c r="B22" s="203" t="str">
        <f>'1st 1'!B22</f>
        <v>P</v>
      </c>
      <c r="C22" s="351">
        <v>28.25</v>
      </c>
      <c r="D22" s="352">
        <v>37</v>
      </c>
      <c r="E22" s="352">
        <v>43</v>
      </c>
      <c r="F22" s="352"/>
      <c r="G22" s="249">
        <f>IF(G4=3,(ABS(IF(D22&gt;60,0,D22)-IF(E22&gt;60,0,E22))),(ABS(IF(D22&gt;30,0,D22)-IF(E22&gt;30,0,E22))))</f>
        <v>6</v>
      </c>
      <c r="H22" s="200" t="str">
        <f>IF(G4=3,(IF(G22&gt;12,"Y","")),(IF(G22&gt;6,"Y","")))</f>
        <v/>
      </c>
      <c r="I22" s="42">
        <f t="shared" si="0"/>
        <v>40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40</v>
      </c>
      <c r="K22" s="252">
        <f t="shared" si="1"/>
        <v>69</v>
      </c>
      <c r="L22" s="253" t="str">
        <f>IF(D22=0,0,IF(D22&gt;K22,"F",LOOKUP(K22,{0,0.01,40,45,50,55,60,65,70,75,80},{"","F","D","C","C+","B-","B","B+","A-","A","A+"})))</f>
        <v>B+</v>
      </c>
      <c r="M22" s="330">
        <f>LOOKUP(K22,{0,0.01,40,45,50,55,60,65,70,75,80},{0,"0",2,2.25,2.5,2.75,3,3.25,3.5,3.75,4})</f>
        <v>3.25</v>
      </c>
      <c r="N22" s="331"/>
      <c r="O22" s="332" t="str">
        <f t="shared" si="2"/>
        <v/>
      </c>
    </row>
    <row r="23" spans="1:16" ht="18">
      <c r="A23" s="202">
        <f>'1st 1'!A23</f>
        <v>16</v>
      </c>
      <c r="B23" s="203" t="str">
        <f>'1st 1'!B23</f>
        <v>F</v>
      </c>
      <c r="C23" s="351">
        <v>29.5</v>
      </c>
      <c r="D23" s="352">
        <v>39</v>
      </c>
      <c r="E23" s="352">
        <v>35</v>
      </c>
      <c r="F23" s="352"/>
      <c r="G23" s="249">
        <f>IF(G4=3,(ABS(IF(D23&gt;60,0,D23)-IF(E23&gt;60,0,E23))),(ABS(IF(D23&gt;30,0,D23)-IF(E23&gt;30,0,E23))))</f>
        <v>4</v>
      </c>
      <c r="H23" s="200" t="str">
        <f>IF(G4=3,(IF(G23&gt;12,"Y","")),(IF(G23&gt;6,"Y","")))</f>
        <v/>
      </c>
      <c r="I23" s="42">
        <f t="shared" si="0"/>
        <v>37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37</v>
      </c>
      <c r="K23" s="252">
        <f t="shared" si="1"/>
        <v>67</v>
      </c>
      <c r="L23" s="253" t="str">
        <f>IF(D23=0,0,IF(D23&gt;K23,"F",LOOKUP(K23,{0,0.01,40,45,50,55,60,65,70,75,80},{"","F","D","C","C+","B-","B","B+","A-","A","A+"})))</f>
        <v>B+</v>
      </c>
      <c r="M23" s="330">
        <f>LOOKUP(K23,{0,0.01,40,45,50,55,60,65,70,75,80},{0,"0",2,2.25,2.5,2.75,3,3.25,3.5,3.75,4})</f>
        <v>3.25</v>
      </c>
      <c r="N23" s="331"/>
      <c r="O23" s="332" t="str">
        <f t="shared" si="2"/>
        <v/>
      </c>
      <c r="P23" s="25"/>
    </row>
    <row r="24" spans="1:16" ht="18">
      <c r="A24" s="202">
        <f>'1st 1'!A24</f>
        <v>17</v>
      </c>
      <c r="B24" s="203" t="str">
        <f>'1st 1'!B24</f>
        <v>K</v>
      </c>
      <c r="C24" s="351">
        <v>27</v>
      </c>
      <c r="D24" s="352">
        <v>32</v>
      </c>
      <c r="E24" s="352">
        <v>25</v>
      </c>
      <c r="F24" s="199"/>
      <c r="G24" s="249">
        <f>IF(G4=3,(ABS(IF(D24&gt;60,0,D24)-IF(E24&gt;60,0,E24))),(ABS(IF(D24&gt;30,0,D24)-IF(E24&gt;30,0,E24))))</f>
        <v>7</v>
      </c>
      <c r="H24" s="200" t="str">
        <f>IF(G4=3,(IF(G24&gt;12,"Y","")),(IF(G24&gt;6,"Y","")))</f>
        <v/>
      </c>
      <c r="I24" s="42">
        <f t="shared" si="0"/>
        <v>28.5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28.5</v>
      </c>
      <c r="K24" s="252">
        <f t="shared" si="1"/>
        <v>56</v>
      </c>
      <c r="L24" s="253" t="str">
        <f>IF(D24=0,0,IF(D24&gt;K24,"F",LOOKUP(K24,{0,0.01,40,45,50,55,60,65,70,75,80},{"","F","D","C","C+","B-","B","B+","A-","A","A+"})))</f>
        <v>B-</v>
      </c>
      <c r="M24" s="330">
        <f>LOOKUP(K24,{0,0.01,40,45,50,55,60,65,70,75,80},{0,"0",2,2.25,2.5,2.75,3,3.25,3.5,3.75,4})</f>
        <v>2.75</v>
      </c>
      <c r="N24" s="331"/>
      <c r="O24" s="332" t="str">
        <f t="shared" si="2"/>
        <v/>
      </c>
      <c r="P24" s="25"/>
    </row>
    <row r="25" spans="1:16" ht="18">
      <c r="A25" s="202">
        <f>'1st 1'!A25</f>
        <v>18</v>
      </c>
      <c r="B25" s="203" t="str">
        <f>'1st 1'!B25</f>
        <v>N</v>
      </c>
      <c r="C25" s="351">
        <v>25.5</v>
      </c>
      <c r="D25" s="352">
        <v>34</v>
      </c>
      <c r="E25" s="352">
        <v>25</v>
      </c>
      <c r="F25" s="199"/>
      <c r="G25" s="249">
        <f>IF(G4=3,(ABS(IF(D25&gt;60,0,D25)-IF(E25&gt;60,0,E25))),(ABS(IF(D25&gt;30,0,D25)-IF(E25&gt;30,0,E25))))</f>
        <v>9</v>
      </c>
      <c r="H25" s="200" t="str">
        <f>IF(G4=3,(IF(G25&gt;12,"Y","")),(IF(G25&gt;6,"Y","")))</f>
        <v/>
      </c>
      <c r="I25" s="42">
        <f t="shared" si="0"/>
        <v>29.5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29.5</v>
      </c>
      <c r="K25" s="252">
        <f t="shared" si="1"/>
        <v>55</v>
      </c>
      <c r="L25" s="253" t="str">
        <f>IF(D25=0,0,IF(D25&gt;K25,"F",LOOKUP(K25,{0,0.01,40,45,50,55,60,65,70,75,80},{"","F","D","C","C+","B-","B","B+","A-","A","A+"})))</f>
        <v>B-</v>
      </c>
      <c r="M25" s="330">
        <f>LOOKUP(K25,{0,0.01,40,45,50,55,60,65,70,75,80},{0,"0",2,2.25,2.5,2.75,3,3.25,3.5,3.75,4})</f>
        <v>2.75</v>
      </c>
      <c r="N25" s="331"/>
      <c r="O25" s="332" t="str">
        <f t="shared" si="2"/>
        <v/>
      </c>
    </row>
    <row r="26" spans="1:16" ht="18">
      <c r="A26" s="202">
        <f>'1st 1'!A26</f>
        <v>19</v>
      </c>
      <c r="B26" s="203" t="str">
        <f>'1st 1'!B26</f>
        <v>J</v>
      </c>
      <c r="C26" s="351">
        <v>19.5</v>
      </c>
      <c r="D26" s="352">
        <v>32</v>
      </c>
      <c r="E26" s="352">
        <v>25</v>
      </c>
      <c r="F26" s="199"/>
      <c r="G26" s="249">
        <f>IF(G4=3,(ABS(IF(D26&gt;60,0,D26)-IF(E26&gt;60,0,E26))),(ABS(IF(D26&gt;30,0,D26)-IF(E26&gt;30,0,E26))))</f>
        <v>7</v>
      </c>
      <c r="H26" s="200" t="str">
        <f>IF(G4=3,(IF(G26&gt;12,"Y","")),(IF(G26&gt;6,"Y","")))</f>
        <v/>
      </c>
      <c r="I26" s="42">
        <f t="shared" si="0"/>
        <v>28.5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28.5</v>
      </c>
      <c r="K26" s="252">
        <f t="shared" si="1"/>
        <v>48</v>
      </c>
      <c r="L26" s="253" t="str">
        <f>IF(D26=0,0,IF(D26&gt;K26,"F",LOOKUP(K26,{0,0.01,40,45,50,55,60,65,70,75,80},{"","F","D","C","C+","B-","B","B+","A-","A","A+"})))</f>
        <v>C</v>
      </c>
      <c r="M26" s="330">
        <f>LOOKUP(K26,{0,0.01,40,45,50,55,60,65,70,75,80},{0,"0",2,2.25,2.5,2.75,3,3.25,3.5,3.75,4})</f>
        <v>2.25</v>
      </c>
      <c r="N26" s="331"/>
      <c r="O26" s="332" t="str">
        <f t="shared" si="2"/>
        <v/>
      </c>
    </row>
    <row r="27" spans="1:16" ht="18">
      <c r="A27" s="202">
        <f>'1st 1'!A27</f>
        <v>20</v>
      </c>
      <c r="B27" s="203" t="str">
        <f>'1st 1'!B27</f>
        <v>S</v>
      </c>
      <c r="C27" s="351">
        <v>29</v>
      </c>
      <c r="D27" s="352">
        <v>40</v>
      </c>
      <c r="E27" s="352">
        <v>46</v>
      </c>
      <c r="F27" s="199"/>
      <c r="G27" s="249">
        <f>IF(G4=3,(ABS(IF(D27&gt;60,0,D27)-IF(E27&gt;60,0,E27))),(ABS(IF(D27&gt;30,0,D27)-IF(E27&gt;30,0,E27))))</f>
        <v>6</v>
      </c>
      <c r="H27" s="200" t="str">
        <f>IF(G4=3,(IF(G27&gt;12,"Y","")),(IF(G27&gt;6,"Y","")))</f>
        <v/>
      </c>
      <c r="I27" s="42">
        <f t="shared" si="0"/>
        <v>43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43</v>
      </c>
      <c r="K27" s="252">
        <f t="shared" si="1"/>
        <v>72</v>
      </c>
      <c r="L27" s="253" t="str">
        <f>IF(D27=0,0,IF(D27&gt;K27,"F",LOOKUP(K27,{0,0.01,40,45,50,55,60,65,70,75,80},{"","F","D","C","C+","B-","B","B+","A-","A","A+"})))</f>
        <v>A-</v>
      </c>
      <c r="M27" s="330">
        <f>LOOKUP(K27,{0,0.01,40,45,50,55,60,65,70,75,80},{0,"0",2,2.25,2.5,2.75,3,3.25,3.5,3.75,4})</f>
        <v>3.5</v>
      </c>
      <c r="N27" s="331"/>
      <c r="O27" s="332" t="str">
        <f t="shared" si="2"/>
        <v/>
      </c>
    </row>
    <row r="28" spans="1:16" ht="18">
      <c r="A28" s="202">
        <f>'1st 1'!A28</f>
        <v>21</v>
      </c>
      <c r="B28" s="203" t="str">
        <f>'1st 1'!B28</f>
        <v>S</v>
      </c>
      <c r="C28" s="351">
        <v>28.75</v>
      </c>
      <c r="D28" s="352">
        <v>46</v>
      </c>
      <c r="E28" s="352">
        <v>45</v>
      </c>
      <c r="F28" s="199"/>
      <c r="G28" s="249">
        <f>IF(G4=3,(ABS(IF(D28&gt;60,0,D28)-IF(E28&gt;60,0,E28))),(ABS(IF(D28&gt;30,0,D28)-IF(E28&gt;30,0,E28))))</f>
        <v>1</v>
      </c>
      <c r="H28" s="200" t="str">
        <f>IF(G4=3,(IF(G28&gt;12,"Y","")),(IF(G28&gt;6,"Y","")))</f>
        <v/>
      </c>
      <c r="I28" s="42">
        <f t="shared" si="0"/>
        <v>45.5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45.5</v>
      </c>
      <c r="K28" s="252">
        <f t="shared" si="1"/>
        <v>75</v>
      </c>
      <c r="L28" s="253" t="str">
        <f>IF(D28=0,0,IF(D28&gt;K28,"F",LOOKUP(K28,{0,0.01,40,45,50,55,60,65,70,75,80},{"","F","D","C","C+","B-","B","B+","A-","A","A+"})))</f>
        <v>A</v>
      </c>
      <c r="M28" s="330">
        <f>LOOKUP(K28,{0,0.01,40,45,50,55,60,65,70,75,80},{0,"0",2,2.25,2.5,2.75,3,3.25,3.5,3.75,4})</f>
        <v>3.75</v>
      </c>
      <c r="N28" s="331"/>
      <c r="O28" s="332" t="str">
        <f t="shared" si="2"/>
        <v/>
      </c>
    </row>
    <row r="29" spans="1:16" ht="18">
      <c r="A29" s="202">
        <f>'1st 1'!A29</f>
        <v>22</v>
      </c>
      <c r="B29" s="203" t="str">
        <f>'1st 1'!B29</f>
        <v>M</v>
      </c>
      <c r="C29" s="351">
        <v>24</v>
      </c>
      <c r="D29" s="352">
        <v>31</v>
      </c>
      <c r="E29" s="352">
        <v>25</v>
      </c>
      <c r="F29" s="199"/>
      <c r="G29" s="249">
        <f>IF(G4=3,(ABS(IF(D29&gt;60,0,D29)-IF(E29&gt;60,0,E29))),(ABS(IF(D29&gt;30,0,D29)-IF(E29&gt;30,0,E29))))</f>
        <v>6</v>
      </c>
      <c r="H29" s="200" t="str">
        <f>IF(G4=3,(IF(G29&gt;12,"Y","")),(IF(G29&gt;6,"Y","")))</f>
        <v/>
      </c>
      <c r="I29" s="42">
        <f t="shared" si="0"/>
        <v>28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28</v>
      </c>
      <c r="K29" s="252">
        <f t="shared" si="1"/>
        <v>52</v>
      </c>
      <c r="L29" s="253" t="str">
        <f>IF(D29=0,0,IF(D29&gt;K29,"F",LOOKUP(K29,{0,0.01,40,45,50,55,60,65,70,75,80},{"","F","D","C","C+","B-","B","B+","A-","A","A+"})))</f>
        <v>C+</v>
      </c>
      <c r="M29" s="330">
        <f>LOOKUP(K29,{0,0.01,40,45,50,55,60,65,70,75,80},{0,"0",2,2.25,2.5,2.75,3,3.25,3.5,3.75,4})</f>
        <v>2.5</v>
      </c>
      <c r="N29" s="331"/>
      <c r="O29" s="332" t="str">
        <f t="shared" si="2"/>
        <v/>
      </c>
    </row>
    <row r="30" spans="1:16" ht="18">
      <c r="A30" s="202">
        <f>'1st 1'!A30</f>
        <v>23</v>
      </c>
      <c r="B30" s="203" t="str">
        <f>'1st 1'!B30</f>
        <v>P</v>
      </c>
      <c r="C30" s="351">
        <v>35.25</v>
      </c>
      <c r="D30" s="352">
        <v>53</v>
      </c>
      <c r="E30" s="352">
        <v>54</v>
      </c>
      <c r="F30" s="199"/>
      <c r="G30" s="249">
        <f>IF(G4=3,(ABS(IF(D30&gt;60,0,D30)-IF(E30&gt;60,0,E30))),(ABS(IF(D30&gt;30,0,D30)-IF(E30&gt;30,0,E30))))</f>
        <v>1</v>
      </c>
      <c r="H30" s="200" t="str">
        <f>IF(G4=3,(IF(G30&gt;12,"Y","")),(IF(G30&gt;6,"Y","")))</f>
        <v/>
      </c>
      <c r="I30" s="42">
        <f t="shared" si="0"/>
        <v>53.5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53.5</v>
      </c>
      <c r="K30" s="252">
        <f t="shared" si="1"/>
        <v>89</v>
      </c>
      <c r="L30" s="253" t="str">
        <f>IF(D30=0,0,IF(D30&gt;K30,"F",LOOKUP(K30,{0,0.01,40,45,50,55,60,65,70,75,80},{"","F","D","C","C+","B-","B","B+","A-","A","A+"})))</f>
        <v>A+</v>
      </c>
      <c r="M30" s="330">
        <f>LOOKUP(K30,{0,0.01,40,45,50,55,60,65,70,75,80},{0,"0",2,2.25,2.5,2.75,3,3.25,3.5,3.75,4})</f>
        <v>4</v>
      </c>
      <c r="N30" s="331"/>
      <c r="O30" s="332" t="str">
        <f t="shared" si="2"/>
        <v/>
      </c>
    </row>
    <row r="31" spans="1:16" ht="18">
      <c r="A31" s="202">
        <f>'1st 1'!A31</f>
        <v>24</v>
      </c>
      <c r="B31" s="203" t="str">
        <f>'1st 1'!B31</f>
        <v>R</v>
      </c>
      <c r="C31" s="351">
        <v>27.25</v>
      </c>
      <c r="D31" s="352">
        <v>41</v>
      </c>
      <c r="E31" s="352">
        <v>33</v>
      </c>
      <c r="F31" s="199"/>
      <c r="G31" s="249">
        <f>IF(G4=3,(ABS(IF(D31&gt;60,0,D31)-IF(E31&gt;60,0,E31))),(ABS(IF(D31&gt;30,0,D31)-IF(E31&gt;30,0,E31))))</f>
        <v>8</v>
      </c>
      <c r="H31" s="200" t="str">
        <f>IF(G4=3,(IF(G31&gt;12,"Y","")),(IF(G31&gt;6,"Y","")))</f>
        <v/>
      </c>
      <c r="I31" s="42">
        <f t="shared" si="0"/>
        <v>37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37</v>
      </c>
      <c r="K31" s="252">
        <f t="shared" si="1"/>
        <v>65</v>
      </c>
      <c r="L31" s="253" t="str">
        <f>IF(D31=0,0,IF(D31&gt;K31,"F",LOOKUP(K31,{0,0.01,40,45,50,55,60,65,70,75,80},{"","F","D","C","C+","B-","B","B+","A-","A","A+"})))</f>
        <v>B+</v>
      </c>
      <c r="M31" s="330">
        <f>LOOKUP(K31,{0,0.01,40,45,50,55,60,65,70,75,80},{0,"0",2,2.25,2.5,2.75,3,3.25,3.5,3.75,4})</f>
        <v>3.25</v>
      </c>
      <c r="N31" s="331"/>
      <c r="O31" s="332" t="str">
        <f t="shared" si="2"/>
        <v/>
      </c>
    </row>
    <row r="32" spans="1:16" ht="18">
      <c r="A32" s="202">
        <f>'1st 1'!A32</f>
        <v>25</v>
      </c>
      <c r="B32" s="203" t="str">
        <f>'1st 1'!B32</f>
        <v>F</v>
      </c>
      <c r="C32" s="351">
        <v>26.5</v>
      </c>
      <c r="D32" s="352">
        <v>37</v>
      </c>
      <c r="E32" s="352">
        <v>48</v>
      </c>
      <c r="F32" s="199"/>
      <c r="G32" s="249">
        <f>IF(G4=3,(ABS(IF(D32&gt;60,0,D32)-IF(E32&gt;60,0,E32))),(ABS(IF(D32&gt;30,0,D32)-IF(E32&gt;30,0,E32))))</f>
        <v>11</v>
      </c>
      <c r="H32" s="200" t="str">
        <f>IF(G4=3,(IF(G32&gt;12,"Y","")),(IF(G32&gt;6,"Y","")))</f>
        <v/>
      </c>
      <c r="I32" s="42">
        <f t="shared" si="0"/>
        <v>42.5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42.5</v>
      </c>
      <c r="K32" s="252">
        <f t="shared" si="1"/>
        <v>69</v>
      </c>
      <c r="L32" s="253" t="str">
        <f>IF(D32=0,0,IF(D32&gt;K32,"F",LOOKUP(K32,{0,0.01,40,45,50,55,60,65,70,75,80},{"","F","D","C","C+","B-","B","B+","A-","A","A+"})))</f>
        <v>B+</v>
      </c>
      <c r="M32" s="330">
        <f>LOOKUP(K32,{0,0.01,40,45,50,55,60,65,70,75,80},{0,"0",2,2.25,2.5,2.75,3,3.25,3.5,3.75,4})</f>
        <v>3.25</v>
      </c>
      <c r="N32" s="331"/>
      <c r="O32" s="332" t="str">
        <f t="shared" si="2"/>
        <v/>
      </c>
    </row>
    <row r="33" spans="1:16" ht="18">
      <c r="A33" s="202">
        <f>'1st 1'!A33</f>
        <v>26</v>
      </c>
      <c r="B33" s="203" t="str">
        <f>'1st 1'!B33</f>
        <v>P</v>
      </c>
      <c r="C33" s="351">
        <v>25.5</v>
      </c>
      <c r="D33" s="352">
        <v>34</v>
      </c>
      <c r="E33" s="352">
        <v>27</v>
      </c>
      <c r="F33" s="199"/>
      <c r="G33" s="249">
        <f>IF(G4=3,(ABS(IF(D33&gt;60,0,D33)-IF(E33&gt;60,0,E33))),(ABS(IF(D33&gt;30,0,D33)-IF(E33&gt;30,0,E33))))</f>
        <v>7</v>
      </c>
      <c r="H33" s="200" t="str">
        <f>IF(G4=3,(IF(G33&gt;12,"Y","")),(IF(G33&gt;6,"Y","")))</f>
        <v/>
      </c>
      <c r="I33" s="42">
        <f t="shared" si="0"/>
        <v>30.5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30.5</v>
      </c>
      <c r="K33" s="252">
        <f t="shared" si="1"/>
        <v>56</v>
      </c>
      <c r="L33" s="253" t="str">
        <f>IF(D33=0,0,IF(D33&gt;K33,"F",LOOKUP(K33,{0,0.01,40,45,50,55,60,65,70,75,80},{"","F","D","C","C+","B-","B","B+","A-","A","A+"})))</f>
        <v>B-</v>
      </c>
      <c r="M33" s="330">
        <f>LOOKUP(K33,{0,0.01,40,45,50,55,60,65,70,75,80},{0,"0",2,2.25,2.5,2.75,3,3.25,3.5,3.75,4})</f>
        <v>2.75</v>
      </c>
      <c r="N33" s="331"/>
      <c r="O33" s="332" t="str">
        <f t="shared" si="2"/>
        <v/>
      </c>
      <c r="P33" s="25"/>
    </row>
    <row r="34" spans="1:16" ht="18">
      <c r="A34" s="202">
        <f>'1st 1'!A34</f>
        <v>27</v>
      </c>
      <c r="B34" s="203" t="str">
        <f>'1st 1'!B34</f>
        <v>N</v>
      </c>
      <c r="C34" s="351">
        <v>29.75</v>
      </c>
      <c r="D34" s="352">
        <v>52</v>
      </c>
      <c r="E34" s="352">
        <v>53</v>
      </c>
      <c r="F34" s="199"/>
      <c r="G34" s="249">
        <f>IF(G4=3,(ABS(IF(D34&gt;60,0,D34)-IF(E34&gt;60,0,E34))),(ABS(IF(D34&gt;30,0,D34)-IF(E34&gt;30,0,E34))))</f>
        <v>1</v>
      </c>
      <c r="H34" s="200" t="str">
        <f>IF(G4=3,(IF(G34&gt;12,"Y","")),(IF(G34&gt;6,"Y","")))</f>
        <v/>
      </c>
      <c r="I34" s="42">
        <f t="shared" si="0"/>
        <v>52.5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52.5</v>
      </c>
      <c r="K34" s="252">
        <f t="shared" si="1"/>
        <v>83</v>
      </c>
      <c r="L34" s="253" t="str">
        <f>IF(D34=0,0,IF(D34&gt;K34,"F",LOOKUP(K34,{0,0.01,40,45,50,55,60,65,70,75,80},{"","F","D","C","C+","B-","B","B+","A-","A","A+"})))</f>
        <v>A+</v>
      </c>
      <c r="M34" s="330">
        <f>LOOKUP(K34,{0,0.01,40,45,50,55,60,65,70,75,80},{0,"0",2,2.25,2.5,2.75,3,3.25,3.5,3.75,4})</f>
        <v>4</v>
      </c>
      <c r="N34" s="331"/>
      <c r="O34" s="332" t="str">
        <f t="shared" si="2"/>
        <v/>
      </c>
    </row>
    <row r="35" spans="1:16" ht="18">
      <c r="A35" s="202">
        <f>'1st 1'!A35</f>
        <v>28</v>
      </c>
      <c r="B35" s="203" t="str">
        <f>'1st 1'!B35</f>
        <v>J</v>
      </c>
      <c r="C35" s="351">
        <v>25.75</v>
      </c>
      <c r="D35" s="352">
        <v>35</v>
      </c>
      <c r="E35" s="352">
        <v>25</v>
      </c>
      <c r="F35" s="199"/>
      <c r="G35" s="249">
        <f>IF(G4=3,(ABS(IF(D35&gt;60,0,D35)-IF(E35&gt;60,0,E35))),(ABS(IF(D35&gt;30,0,D35)-IF(E35&gt;30,0,E35))))</f>
        <v>10</v>
      </c>
      <c r="H35" s="200" t="str">
        <f>IF(G4=3,(IF(G35&gt;12,"Y","")),(IF(G35&gt;6,"Y","")))</f>
        <v/>
      </c>
      <c r="I35" s="42">
        <f t="shared" si="0"/>
        <v>30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30</v>
      </c>
      <c r="K35" s="252">
        <f t="shared" si="1"/>
        <v>56</v>
      </c>
      <c r="L35" s="253" t="str">
        <f>IF(D35=0,0,IF(D35&gt;K35,"F",LOOKUP(K35,{0,0.01,40,45,50,55,60,65,70,75,80},{"","F","D","C","C+","B-","B","B+","A-","A","A+"})))</f>
        <v>B-</v>
      </c>
      <c r="M35" s="330">
        <f>LOOKUP(K35,{0,0.01,40,45,50,55,60,65,70,75,80},{0,"0",2,2.25,2.5,2.75,3,3.25,3.5,3.75,4})</f>
        <v>2.75</v>
      </c>
      <c r="N35" s="331"/>
      <c r="O35" s="332" t="str">
        <f t="shared" si="2"/>
        <v/>
      </c>
    </row>
    <row r="36" spans="1:16" ht="18">
      <c r="A36" s="202">
        <f>'1st 1'!A36</f>
        <v>29</v>
      </c>
      <c r="B36" s="203" t="str">
        <f>'1st 1'!B36</f>
        <v>P</v>
      </c>
      <c r="C36" s="351">
        <v>26.25</v>
      </c>
      <c r="D36" s="352">
        <v>40</v>
      </c>
      <c r="E36" s="352">
        <v>48</v>
      </c>
      <c r="F36" s="199"/>
      <c r="G36" s="249">
        <f>IF(G4=3,(ABS(IF(D36&gt;60,0,D36)-IF(E36&gt;60,0,E36))),(ABS(IF(D36&gt;30,0,D36)-IF(E36&gt;30,0,E36))))</f>
        <v>8</v>
      </c>
      <c r="H36" s="200" t="str">
        <f>IF(G4=3,(IF(G36&gt;12,"Y","")),(IF(G36&gt;6,"Y","")))</f>
        <v/>
      </c>
      <c r="I36" s="42">
        <f t="shared" si="0"/>
        <v>44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44</v>
      </c>
      <c r="K36" s="252">
        <f t="shared" si="1"/>
        <v>71</v>
      </c>
      <c r="L36" s="253" t="str">
        <f>IF(D36=0,0,IF(D36&gt;K36,"F",LOOKUP(K36,{0,0.01,40,45,50,55,60,65,70,75,80},{"","F","D","C","C+","B-","B","B+","A-","A","A+"})))</f>
        <v>A-</v>
      </c>
      <c r="M36" s="330">
        <f>LOOKUP(K36,{0,0.01,40,45,50,55,60,65,70,75,80},{0,"0",2,2.25,2.5,2.75,3,3.25,3.5,3.75,4})</f>
        <v>3.5</v>
      </c>
      <c r="N36" s="331"/>
      <c r="O36" s="332" t="str">
        <f t="shared" si="2"/>
        <v/>
      </c>
    </row>
    <row r="37" spans="1:16" ht="18">
      <c r="A37" s="202">
        <f>'1st 1'!A37</f>
        <v>30</v>
      </c>
      <c r="B37" s="203" t="str">
        <f>'1st 1'!B37</f>
        <v>N</v>
      </c>
      <c r="C37" s="351">
        <v>27</v>
      </c>
      <c r="D37" s="352">
        <v>40</v>
      </c>
      <c r="E37" s="352">
        <v>43</v>
      </c>
      <c r="F37" s="199"/>
      <c r="G37" s="249">
        <f>IF(G4=3,(ABS(IF(D37&gt;60,0,D37)-IF(E37&gt;60,0,E37))),(ABS(IF(D37&gt;30,0,D37)-IF(E37&gt;30,0,E37))))</f>
        <v>3</v>
      </c>
      <c r="H37" s="200" t="str">
        <f>IF(G4=3,(IF(G37&gt;12,"Y","")),(IF(G37&gt;6,"Y","")))</f>
        <v/>
      </c>
      <c r="I37" s="42">
        <f t="shared" si="0"/>
        <v>41.5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41.5</v>
      </c>
      <c r="K37" s="252">
        <f t="shared" si="1"/>
        <v>69</v>
      </c>
      <c r="L37" s="253" t="str">
        <f>IF(D37=0,0,IF(D37&gt;K37,"F",LOOKUP(K37,{0,0.01,40,45,50,55,60,65,70,75,80},{"","F","D","C","C+","B-","B","B+","A-","A","A+"})))</f>
        <v>B+</v>
      </c>
      <c r="M37" s="330">
        <f>LOOKUP(K37,{0,0.01,40,45,50,55,60,65,70,75,80},{0,"0",2,2.25,2.5,2.75,3,3.25,3.5,3.75,4})</f>
        <v>3.25</v>
      </c>
      <c r="N37" s="331"/>
      <c r="O37" s="332" t="str">
        <f t="shared" si="2"/>
        <v/>
      </c>
      <c r="P37" s="25"/>
    </row>
    <row r="38" spans="1:16" ht="18">
      <c r="A38" s="202">
        <f>'1st 1'!A38</f>
        <v>31</v>
      </c>
      <c r="B38" s="203" t="str">
        <f>'1st 1'!B38</f>
        <v>S</v>
      </c>
      <c r="C38" s="351">
        <v>31.5</v>
      </c>
      <c r="D38" s="352">
        <v>47</v>
      </c>
      <c r="E38" s="352">
        <v>51</v>
      </c>
      <c r="F38" s="199"/>
      <c r="G38" s="249">
        <f>IF(G4=3,(ABS(IF(D38&gt;60,0,D38)-IF(E38&gt;60,0,E38))),(ABS(IF(D38&gt;30,0,D38)-IF(E38&gt;30,0,E38))))</f>
        <v>4</v>
      </c>
      <c r="H38" s="200" t="str">
        <f>IF(G4=3,(IF(G38&gt;12,"Y","")),(IF(G38&gt;6,"Y","")))</f>
        <v/>
      </c>
      <c r="I38" s="42">
        <f t="shared" si="0"/>
        <v>49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49</v>
      </c>
      <c r="K38" s="252">
        <f t="shared" si="1"/>
        <v>81</v>
      </c>
      <c r="L38" s="253" t="str">
        <f>IF(D38=0,0,IF(D38&gt;K38,"F",LOOKUP(K38,{0,0.01,40,45,50,55,60,65,70,75,80},{"","F","D","C","C+","B-","B","B+","A-","A","A+"})))</f>
        <v>A+</v>
      </c>
      <c r="M38" s="330">
        <f>LOOKUP(K38,{0,0.01,40,45,50,55,60,65,70,75,80},{0,"0",2,2.25,2.5,2.75,3,3.25,3.5,3.75,4})</f>
        <v>4</v>
      </c>
      <c r="N38" s="331"/>
      <c r="O38" s="332" t="str">
        <f t="shared" si="2"/>
        <v/>
      </c>
    </row>
    <row r="39" spans="1:16" ht="18">
      <c r="A39" s="202">
        <f>'1st 1'!A39</f>
        <v>32</v>
      </c>
      <c r="B39" s="203" t="str">
        <f>'1st 1'!B39</f>
        <v>F</v>
      </c>
      <c r="C39" s="351">
        <v>27</v>
      </c>
      <c r="D39" s="352">
        <v>36</v>
      </c>
      <c r="E39" s="352">
        <v>40</v>
      </c>
      <c r="F39" s="199"/>
      <c r="G39" s="249">
        <f>IF(G4=3,(ABS(IF(D39&gt;60,0,D39)-IF(E39&gt;60,0,E39))),(ABS(IF(D39&gt;30,0,D39)-IF(E39&gt;30,0,E39))))</f>
        <v>4</v>
      </c>
      <c r="H39" s="200" t="str">
        <f>IF(G4=3,(IF(G39&gt;12,"Y","")),(IF(G39&gt;6,"Y","")))</f>
        <v/>
      </c>
      <c r="I39" s="42">
        <f t="shared" si="0"/>
        <v>38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38</v>
      </c>
      <c r="K39" s="252">
        <f t="shared" si="1"/>
        <v>65</v>
      </c>
      <c r="L39" s="253" t="str">
        <f>IF(D39=0,0,IF(D39&gt;K39,"F",LOOKUP(K39,{0,0.01,40,45,50,55,60,65,70,75,80},{"","F","D","C","C+","B-","B","B+","A-","A","A+"})))</f>
        <v>B+</v>
      </c>
      <c r="M39" s="330">
        <f>LOOKUP(K39,{0,0.01,40,45,50,55,60,65,70,75,80},{0,"0",2,2.25,2.5,2.75,3,3.25,3.5,3.75,4})</f>
        <v>3.25</v>
      </c>
      <c r="N39" s="331"/>
      <c r="O39" s="332" t="str">
        <f t="shared" si="2"/>
        <v/>
      </c>
      <c r="P39" s="25"/>
    </row>
    <row r="40" spans="1:16" ht="18">
      <c r="A40" s="202">
        <f>'1st 1'!A40</f>
        <v>33</v>
      </c>
      <c r="B40" s="203" t="str">
        <f>'1st 1'!B40</f>
        <v>M</v>
      </c>
      <c r="C40" s="351">
        <v>27.25</v>
      </c>
      <c r="D40" s="352">
        <v>35</v>
      </c>
      <c r="E40" s="352">
        <v>25</v>
      </c>
      <c r="F40" s="199"/>
      <c r="G40" s="249">
        <f>IF(G4=3,(ABS(IF(D40&gt;60,0,D40)-IF(E40&gt;60,0,E40))),(ABS(IF(D40&gt;30,0,D40)-IF(E40&gt;30,0,E40))))</f>
        <v>10</v>
      </c>
      <c r="H40" s="200" t="str">
        <f>IF(G4=3,(IF(G40&gt;12,"Y","")),(IF(G40&gt;6,"Y","")))</f>
        <v/>
      </c>
      <c r="I40" s="42">
        <f t="shared" si="0"/>
        <v>30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30</v>
      </c>
      <c r="K40" s="252">
        <f t="shared" si="1"/>
        <v>58</v>
      </c>
      <c r="L40" s="253" t="str">
        <f>IF(D40=0,0,IF(D40&gt;K40,"F",LOOKUP(K40,{0,0.01,40,45,50,55,60,65,70,75,80},{"","F","D","C","C+","B-","B","B+","A-","A","A+"})))</f>
        <v>B-</v>
      </c>
      <c r="M40" s="330">
        <f>LOOKUP(K40,{0,0.01,40,45,50,55,60,65,70,75,80},{0,"0",2,2.25,2.5,2.75,3,3.25,3.5,3.75,4})</f>
        <v>2.75</v>
      </c>
      <c r="N40" s="331"/>
      <c r="O40" s="332" t="str">
        <f t="shared" si="2"/>
        <v/>
      </c>
    </row>
    <row r="41" spans="1:16" ht="18">
      <c r="A41" s="202">
        <f>'1st 1'!A41</f>
        <v>34</v>
      </c>
      <c r="B41" s="203" t="str">
        <f>'1st 1'!B41</f>
        <v>M</v>
      </c>
      <c r="C41" s="351">
        <v>26</v>
      </c>
      <c r="D41" s="352">
        <v>38</v>
      </c>
      <c r="E41" s="352">
        <v>48</v>
      </c>
      <c r="F41" s="199"/>
      <c r="G41" s="249">
        <f>IF(G4=3,(ABS(IF(D41&gt;60,0,D41)-IF(E41&gt;60,0,E41))),(ABS(IF(D41&gt;30,0,D41)-IF(E41&gt;30,0,E41))))</f>
        <v>10</v>
      </c>
      <c r="H41" s="200" t="str">
        <f>IF(G4=3,(IF(G41&gt;12,"Y","")),(IF(G41&gt;6,"Y","")))</f>
        <v/>
      </c>
      <c r="I41" s="42">
        <f t="shared" si="0"/>
        <v>43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43</v>
      </c>
      <c r="K41" s="252">
        <f t="shared" si="1"/>
        <v>69</v>
      </c>
      <c r="L41" s="253" t="str">
        <f>IF(D41=0,0,IF(D41&gt;K41,"F",LOOKUP(K41,{0,0.01,40,45,50,55,60,65,70,75,80},{"","F","D","C","C+","B-","B","B+","A-","A","A+"})))</f>
        <v>B+</v>
      </c>
      <c r="M41" s="330">
        <f>LOOKUP(K41,{0,0.01,40,45,50,55,60,65,70,75,80},{0,"0",2,2.25,2.5,2.75,3,3.25,3.5,3.75,4})</f>
        <v>3.25</v>
      </c>
      <c r="N41" s="331"/>
      <c r="O41" s="332" t="str">
        <f t="shared" si="2"/>
        <v/>
      </c>
    </row>
    <row r="42" spans="1:16" ht="18">
      <c r="A42" s="202">
        <f>'1st 1'!A42</f>
        <v>35</v>
      </c>
      <c r="B42" s="203" t="str">
        <f>'1st 1'!B42</f>
        <v>T</v>
      </c>
      <c r="C42" s="351">
        <v>28</v>
      </c>
      <c r="D42" s="352">
        <v>38</v>
      </c>
      <c r="E42" s="352">
        <v>45</v>
      </c>
      <c r="F42" s="199"/>
      <c r="G42" s="249">
        <f>IF(G4=3,(ABS(IF(D42&gt;60,0,D42)-IF(E42&gt;60,0,E42))),(ABS(IF(D42&gt;30,0,D42)-IF(E42&gt;30,0,E42))))</f>
        <v>7</v>
      </c>
      <c r="H42" s="200" t="str">
        <f>IF(G4=3,(IF(G42&gt;12,"Y","")),(IF(G42&gt;6,"Y","")))</f>
        <v/>
      </c>
      <c r="I42" s="42">
        <f t="shared" si="0"/>
        <v>41.5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41.5</v>
      </c>
      <c r="K42" s="252">
        <f t="shared" si="1"/>
        <v>70</v>
      </c>
      <c r="L42" s="253" t="str">
        <f>IF(D42=0,0,IF(D42&gt;K42,"F",LOOKUP(K42,{0,0.01,40,45,50,55,60,65,70,75,80},{"","F","D","C","C+","B-","B","B+","A-","A","A+"})))</f>
        <v>A-</v>
      </c>
      <c r="M42" s="330">
        <f>LOOKUP(K42,{0,0.01,40,45,50,55,60,65,70,75,80},{0,"0",2,2.25,2.5,2.75,3,3.25,3.5,3.75,4})</f>
        <v>3.5</v>
      </c>
      <c r="N42" s="331"/>
      <c r="O42" s="332" t="str">
        <f t="shared" si="2"/>
        <v/>
      </c>
      <c r="P42" s="27"/>
    </row>
    <row r="43" spans="1:16" ht="18">
      <c r="A43" s="202">
        <f>'1st 1'!A43</f>
        <v>36</v>
      </c>
      <c r="B43" s="203" t="str">
        <f>'1st 1'!B43</f>
        <v>H</v>
      </c>
      <c r="C43" s="351">
        <v>29.75</v>
      </c>
      <c r="D43" s="352">
        <v>47</v>
      </c>
      <c r="E43" s="352">
        <v>51</v>
      </c>
      <c r="F43" s="199"/>
      <c r="G43" s="249">
        <f>IF(G4=3,(ABS(IF(D43&gt;60,0,D43)-IF(E43&gt;60,0,E43))),(ABS(IF(D43&gt;30,0,D43)-IF(E43&gt;30,0,E43))))</f>
        <v>4</v>
      </c>
      <c r="H43" s="200" t="str">
        <f>IF(G4=3,(IF(G43&gt;12,"Y","")),(IF(G43&gt;6,"Y","")))</f>
        <v/>
      </c>
      <c r="I43" s="42">
        <f t="shared" si="0"/>
        <v>49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49</v>
      </c>
      <c r="K43" s="252">
        <f t="shared" si="1"/>
        <v>79</v>
      </c>
      <c r="L43" s="253" t="str">
        <f>IF(D43=0,0,IF(D43&gt;K43,"F",LOOKUP(K43,{0,0.01,40,45,50,55,60,65,70,75,80},{"","F","D","C","C+","B-","B","B+","A-","A","A+"})))</f>
        <v>A</v>
      </c>
      <c r="M43" s="330">
        <f>LOOKUP(K43,{0,0.01,40,45,50,55,60,65,70,75,80},{0,"0",2,2.25,2.5,2.75,3,3.25,3.5,3.75,4})</f>
        <v>3.75</v>
      </c>
      <c r="N43" s="331"/>
      <c r="O43" s="332" t="str">
        <f t="shared" si="2"/>
        <v/>
      </c>
      <c r="P43" s="27"/>
    </row>
    <row r="44" spans="1:16" ht="18">
      <c r="A44" s="202">
        <f>'1st 1'!A44</f>
        <v>37</v>
      </c>
      <c r="B44" s="203" t="str">
        <f>'1st 1'!B44</f>
        <v>S</v>
      </c>
      <c r="C44" s="351">
        <v>24.75</v>
      </c>
      <c r="D44" s="352">
        <v>36</v>
      </c>
      <c r="E44" s="352">
        <v>38</v>
      </c>
      <c r="F44" s="199"/>
      <c r="G44" s="249">
        <f>IF(G4=3,(ABS(IF(D44&gt;60,0,D44)-IF(E44&gt;60,0,E44))),(ABS(IF(D44&gt;30,0,D44)-IF(E44&gt;30,0,E44))))</f>
        <v>2</v>
      </c>
      <c r="H44" s="200" t="str">
        <f>IF(G4=3,(IF(G44&gt;12,"Y","")),(IF(G44&gt;6,"Y","")))</f>
        <v/>
      </c>
      <c r="I44" s="42">
        <f t="shared" si="0"/>
        <v>37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37</v>
      </c>
      <c r="K44" s="252">
        <f t="shared" si="1"/>
        <v>62</v>
      </c>
      <c r="L44" s="253" t="str">
        <f>IF(D44=0,0,IF(D44&gt;K44,"F",LOOKUP(K44,{0,0.01,40,45,50,55,60,65,70,75,80},{"","F","D","C","C+","B-","B","B+","A-","A","A+"})))</f>
        <v>B</v>
      </c>
      <c r="M44" s="330">
        <f>LOOKUP(K44,{0,0.01,40,45,50,55,60,65,70,75,80},{0,"0",2,2.25,2.5,2.75,3,3.25,3.5,3.75,4})</f>
        <v>3</v>
      </c>
      <c r="N44" s="331"/>
      <c r="O44" s="332" t="str">
        <f t="shared" si="2"/>
        <v/>
      </c>
      <c r="P44" s="25"/>
    </row>
    <row r="45" spans="1:16" ht="18">
      <c r="A45" s="202">
        <f>'1st 1'!A45</f>
        <v>38</v>
      </c>
      <c r="B45" s="203" t="str">
        <f>'1st 1'!B45</f>
        <v>N</v>
      </c>
      <c r="C45" s="351">
        <v>26.5</v>
      </c>
      <c r="D45" s="352">
        <v>39</v>
      </c>
      <c r="E45" s="352">
        <v>46</v>
      </c>
      <c r="F45" s="199"/>
      <c r="G45" s="249">
        <f>IF(G4=3,(ABS(IF(D45&gt;60,0,D45)-IF(E45&gt;60,0,E45))),(ABS(IF(D45&gt;30,0,D45)-IF(E45&gt;30,0,E45))))</f>
        <v>7</v>
      </c>
      <c r="H45" s="200" t="str">
        <f>IF(G4=3,(IF(G45&gt;12,"Y","")),(IF(G45&gt;6,"Y","")))</f>
        <v/>
      </c>
      <c r="I45" s="42">
        <f t="shared" si="0"/>
        <v>42.5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42.5</v>
      </c>
      <c r="K45" s="252">
        <f t="shared" si="1"/>
        <v>69</v>
      </c>
      <c r="L45" s="253" t="str">
        <f>IF(D45=0,0,IF(D45&gt;K45,"F",LOOKUP(K45,{0,0.01,40,45,50,55,60,65,70,75,80},{"","F","D","C","C+","B-","B","B+","A-","A","A+"})))</f>
        <v>B+</v>
      </c>
      <c r="M45" s="330">
        <f>LOOKUP(K45,{0,0.01,40,45,50,55,60,65,70,75,80},{0,"0",2,2.25,2.5,2.75,3,3.25,3.5,3.75,4})</f>
        <v>3.25</v>
      </c>
      <c r="N45" s="331"/>
      <c r="O45" s="332" t="str">
        <f t="shared" si="2"/>
        <v/>
      </c>
    </row>
    <row r="46" spans="1:16" ht="18">
      <c r="A46" s="202">
        <f>'1st 1'!A46</f>
        <v>39</v>
      </c>
      <c r="B46" s="203" t="str">
        <f>'1st 1'!B46</f>
        <v>R</v>
      </c>
      <c r="C46" s="351">
        <v>22.5</v>
      </c>
      <c r="D46" s="352">
        <v>33</v>
      </c>
      <c r="E46" s="352">
        <v>25</v>
      </c>
      <c r="F46" s="199"/>
      <c r="G46" s="249">
        <f>IF(G4=3,(ABS(IF(D46&gt;60,0,D46)-IF(E46&gt;60,0,E46))),(ABS(IF(D46&gt;30,0,D46)-IF(E46&gt;30,0,E46))))</f>
        <v>8</v>
      </c>
      <c r="H46" s="200" t="str">
        <f>IF(G4=3,(IF(G46&gt;12,"Y","")),(IF(G46&gt;6,"Y","")))</f>
        <v/>
      </c>
      <c r="I46" s="42">
        <f t="shared" si="0"/>
        <v>29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29</v>
      </c>
      <c r="K46" s="252">
        <f t="shared" si="1"/>
        <v>52</v>
      </c>
      <c r="L46" s="253" t="str">
        <f>IF(D46=0,0,IF(D46&gt;K46,"F",LOOKUP(K46,{0,0.01,40,45,50,55,60,65,70,75,80},{"","F","D","C","C+","B-","B","B+","A-","A","A+"})))</f>
        <v>C+</v>
      </c>
      <c r="M46" s="330">
        <f>LOOKUP(K46,{0,0.01,40,45,50,55,60,65,70,75,80},{0,"0",2,2.25,2.5,2.75,3,3.25,3.5,3.75,4})</f>
        <v>2.5</v>
      </c>
      <c r="N46" s="331"/>
      <c r="O46" s="332" t="str">
        <f t="shared" si="2"/>
        <v/>
      </c>
    </row>
    <row r="47" spans="1:16" ht="18">
      <c r="A47" s="202">
        <f>'1st 1'!A47</f>
        <v>40</v>
      </c>
      <c r="B47" s="203" t="str">
        <f>'1st 1'!B47</f>
        <v>U</v>
      </c>
      <c r="C47" s="351">
        <v>21.75</v>
      </c>
      <c r="D47" s="352">
        <v>32</v>
      </c>
      <c r="E47" s="352">
        <v>25</v>
      </c>
      <c r="F47" s="199"/>
      <c r="G47" s="249">
        <f>IF(G4=3,(ABS(IF(D47&gt;60,0,D47)-IF(E47&gt;60,0,E47))),(ABS(IF(D47&gt;30,0,D47)-IF(E47&gt;30,0,E47))))</f>
        <v>7</v>
      </c>
      <c r="H47" s="200" t="str">
        <f>IF(G4=3,(IF(G47&gt;12,"Y","")),(IF(G47&gt;6,"Y","")))</f>
        <v/>
      </c>
      <c r="I47" s="42">
        <f t="shared" si="0"/>
        <v>28.5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28.5</v>
      </c>
      <c r="K47" s="252">
        <f t="shared" si="1"/>
        <v>51</v>
      </c>
      <c r="L47" s="253" t="str">
        <f>IF(D47=0,0,IF(D47&gt;K47,"F",LOOKUP(K47,{0,0.01,40,45,50,55,60,65,70,75,80},{"","F","D","C","C+","B-","B","B+","A-","A","A+"})))</f>
        <v>C+</v>
      </c>
      <c r="M47" s="330">
        <f>LOOKUP(K47,{0,0.01,40,45,50,55,60,65,70,75,80},{0,"0",2,2.25,2.5,2.75,3,3.25,3.5,3.75,4})</f>
        <v>2.5</v>
      </c>
      <c r="N47" s="331"/>
      <c r="O47" s="332" t="str">
        <f t="shared" si="2"/>
        <v/>
      </c>
    </row>
    <row r="48" spans="1:16" ht="18">
      <c r="A48" s="202">
        <f>'1st 1'!A48</f>
        <v>41</v>
      </c>
      <c r="B48" s="203" t="str">
        <f>'1st 1'!B48</f>
        <v>B</v>
      </c>
      <c r="C48" s="351">
        <v>28.75</v>
      </c>
      <c r="D48" s="352">
        <v>48</v>
      </c>
      <c r="E48" s="352">
        <v>46</v>
      </c>
      <c r="F48" s="199"/>
      <c r="G48" s="249">
        <f>IF(G4=3,(ABS(IF(D48&gt;60,0,D48)-IF(E48&gt;60,0,E48))),(ABS(IF(D48&gt;30,0,D48)-IF(E48&gt;30,0,E48))))</f>
        <v>2</v>
      </c>
      <c r="H48" s="200" t="str">
        <f>IF(G4=3,(IF(G48&gt;12,"Y","")),(IF(G48&gt;6,"Y","")))</f>
        <v/>
      </c>
      <c r="I48" s="42">
        <f t="shared" si="0"/>
        <v>47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47</v>
      </c>
      <c r="K48" s="252">
        <f t="shared" si="1"/>
        <v>76</v>
      </c>
      <c r="L48" s="253" t="str">
        <f>IF(D48=0,0,IF(D48&gt;K48,"F",LOOKUP(K48,{0,0.01,40,45,50,55,60,65,70,75,80},{"","F","D","C","C+","B-","B","B+","A-","A","A+"})))</f>
        <v>A</v>
      </c>
      <c r="M48" s="330">
        <f>LOOKUP(K48,{0,0.01,40,45,50,55,60,65,70,75,80},{0,"0",2,2.25,2.5,2.75,3,3.25,3.5,3.75,4})</f>
        <v>3.75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351">
        <v>23.5</v>
      </c>
      <c r="D49" s="352">
        <v>44</v>
      </c>
      <c r="E49" s="352">
        <v>36</v>
      </c>
      <c r="F49" s="199"/>
      <c r="G49" s="249">
        <f>IF(G4=3,(ABS(IF(D49&gt;60,0,D49)-IF(E49&gt;60,0,E49))),(ABS(IF(D49&gt;30,0,D49)-IF(E49&gt;30,0,E49))))</f>
        <v>8</v>
      </c>
      <c r="H49" s="200" t="str">
        <f>IF(G4=3,(IF(G49&gt;12,"Y","")),(IF(G49&gt;6,"Y","")))</f>
        <v/>
      </c>
      <c r="I49" s="42">
        <f t="shared" si="0"/>
        <v>40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40</v>
      </c>
      <c r="K49" s="252">
        <f t="shared" si="1"/>
        <v>64</v>
      </c>
      <c r="L49" s="253" t="str">
        <f>IF(D49=0,0,IF(D49&gt;K49,"F",LOOKUP(K49,{0,0.01,40,45,50,55,60,65,70,75,80},{"","F","D","C","C+","B-","B","B+","A-","A","A+"})))</f>
        <v>B</v>
      </c>
      <c r="M49" s="330">
        <f>LOOKUP(K49,{0,0.01,40,45,50,55,60,65,70,75,80},{0,"0",2,2.25,2.5,2.75,3,3.25,3.5,3.75,4})</f>
        <v>3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351">
        <v>29.5</v>
      </c>
      <c r="D50" s="352">
        <v>48</v>
      </c>
      <c r="E50" s="352">
        <v>54</v>
      </c>
      <c r="F50" s="199"/>
      <c r="G50" s="249">
        <f>IF(G4=3,(ABS(IF(D50&gt;60,0,D50)-IF(E50&gt;60,0,E50))),(ABS(IF(D50&gt;30,0,D50)-IF(E50&gt;30,0,E50))))</f>
        <v>6</v>
      </c>
      <c r="H50" s="200" t="str">
        <f>IF(G4=3,(IF(G50&gt;12,"Y","")),(IF(G50&gt;6,"Y","")))</f>
        <v/>
      </c>
      <c r="I50" s="42">
        <f t="shared" si="0"/>
        <v>51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51</v>
      </c>
      <c r="K50" s="252">
        <f t="shared" si="1"/>
        <v>81</v>
      </c>
      <c r="L50" s="253" t="str">
        <f>IF(D50=0,0,IF(D50&gt;K50,"F",LOOKUP(K50,{0,0.01,40,45,50,55,60,65,70,75,80},{"","F","D","C","C+","B-","B","B+","A-","A","A+"})))</f>
        <v>A+</v>
      </c>
      <c r="M50" s="330">
        <f>LOOKUP(K50,{0,0.01,40,45,50,55,60,65,70,75,80},{0,"0",2,2.25,2.5,2.75,3,3.25,3.5,3.75,4})</f>
        <v>4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351">
        <v>21</v>
      </c>
      <c r="D51" s="352">
        <v>30</v>
      </c>
      <c r="E51" s="352">
        <v>25</v>
      </c>
      <c r="F51" s="199"/>
      <c r="G51" s="249">
        <f>IF(G4=3,(ABS(IF(D51&gt;60,0,D51)-IF(E51&gt;60,0,E51))),(ABS(IF(D51&gt;30,0,D51)-IF(E51&gt;30,0,E51))))</f>
        <v>5</v>
      </c>
      <c r="H51" s="200" t="str">
        <f>IF(G4=3,(IF(G51&gt;12,"Y","")),(IF(G51&gt;6,"Y","")))</f>
        <v/>
      </c>
      <c r="I51" s="42">
        <f t="shared" si="0"/>
        <v>27.5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27.5</v>
      </c>
      <c r="K51" s="252">
        <f t="shared" si="1"/>
        <v>49</v>
      </c>
      <c r="L51" s="253" t="str">
        <f>IF(D51=0,0,IF(D51&gt;K51,"F",LOOKUP(K51,{0,0.01,40,45,50,55,60,65,70,75,80},{"","F","D","C","C+","B-","B","B+","A-","A","A+"})))</f>
        <v>C</v>
      </c>
      <c r="M51" s="330">
        <f>LOOKUP(K51,{0,0.01,40,45,50,55,60,65,70,75,80},{0,"0",2,2.25,2.5,2.75,3,3.25,3.5,3.75,4})</f>
        <v>2.25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351">
        <v>23.75</v>
      </c>
      <c r="D52" s="352">
        <v>35</v>
      </c>
      <c r="E52" s="352">
        <v>27</v>
      </c>
      <c r="F52" s="199"/>
      <c r="G52" s="249">
        <f>IF(G4=3,(ABS(IF(D52&gt;60,0,D52)-IF(E52&gt;60,0,E52))),(ABS(IF(D52&gt;30,0,D52)-IF(E52&gt;30,0,E52))))</f>
        <v>8</v>
      </c>
      <c r="H52" s="200" t="str">
        <f>IF(G4=3,(IF(G52&gt;12,"Y","")),(IF(G52&gt;6,"Y","")))</f>
        <v/>
      </c>
      <c r="I52" s="42">
        <f t="shared" si="0"/>
        <v>31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31</v>
      </c>
      <c r="K52" s="252">
        <f t="shared" si="1"/>
        <v>55</v>
      </c>
      <c r="L52" s="253" t="str">
        <f>IF(D52=0,0,IF(D52&gt;K52,"F",LOOKUP(K52,{0,0.01,40,45,50,55,60,65,70,75,80},{"","F","D","C","C+","B-","B","B+","A-","A","A+"})))</f>
        <v>B-</v>
      </c>
      <c r="M52" s="330">
        <f>LOOKUP(K52,{0,0.01,40,45,50,55,60,65,70,75,80},{0,"0",2,2.25,2.5,2.75,3,3.25,3.5,3.75,4})</f>
        <v>2.75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351">
        <v>25.5</v>
      </c>
      <c r="D53" s="352">
        <v>42</v>
      </c>
      <c r="E53" s="352">
        <v>53</v>
      </c>
      <c r="F53" s="199"/>
      <c r="G53" s="249">
        <f>IF(G4=3,(ABS(IF(D53&gt;60,0,D53)-IF(E53&gt;60,0,E53))),(ABS(IF(D53&gt;30,0,D53)-IF(E53&gt;30,0,E53))))</f>
        <v>11</v>
      </c>
      <c r="H53" s="200" t="str">
        <f>IF(G4=3,(IF(G53&gt;12,"Y","")),(IF(G53&gt;6,"Y","")))</f>
        <v/>
      </c>
      <c r="I53" s="42">
        <f t="shared" si="0"/>
        <v>47.5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47.5</v>
      </c>
      <c r="K53" s="252">
        <f t="shared" si="1"/>
        <v>73</v>
      </c>
      <c r="L53" s="253" t="str">
        <f>IF(D53=0,0,IF(D53&gt;K53,"F",LOOKUP(K53,{0,0.01,40,45,50,55,60,65,70,75,80},{"","F","D","C","C+","B-","B","B+","A-","A","A+"})))</f>
        <v>A-</v>
      </c>
      <c r="M53" s="330">
        <f>LOOKUP(K53,{0,0.01,40,45,50,55,60,65,70,75,80},{0,"0",2,2.25,2.5,2.75,3,3.25,3.5,3.75,4})</f>
        <v>3.5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351">
        <v>22.75</v>
      </c>
      <c r="D54" s="352">
        <v>32</v>
      </c>
      <c r="E54" s="352">
        <v>29</v>
      </c>
      <c r="F54" s="199"/>
      <c r="G54" s="249">
        <f>IF(G4=3,(ABS(IF(D54&gt;60,0,D54)-IF(E54&gt;60,0,E54))),(ABS(IF(D54&gt;30,0,D54)-IF(E54&gt;30,0,E54))))</f>
        <v>3</v>
      </c>
      <c r="H54" s="200" t="str">
        <f>IF(G4=3,(IF(G54&gt;12,"Y","")),(IF(G54&gt;6,"Y","")))</f>
        <v/>
      </c>
      <c r="I54" s="42">
        <f t="shared" si="0"/>
        <v>30.5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30.5</v>
      </c>
      <c r="K54" s="252">
        <f t="shared" si="1"/>
        <v>54</v>
      </c>
      <c r="L54" s="253" t="str">
        <f>IF(D54=0,0,IF(D54&gt;K54,"F",LOOKUP(K54,{0,0.01,40,45,50,55,60,65,70,75,80},{"","F","D","C","C+","B-","B","B+","A-","A","A+"})))</f>
        <v>C+</v>
      </c>
      <c r="M54" s="330">
        <f>LOOKUP(K54,{0,0.01,40,45,50,55,60,65,70,75,80},{0,"0",2,2.25,2.5,2.75,3,3.25,3.5,3.75,4})</f>
        <v>2.5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351">
        <v>21</v>
      </c>
      <c r="D55" s="352">
        <v>35</v>
      </c>
      <c r="E55" s="352">
        <v>26</v>
      </c>
      <c r="F55" s="199"/>
      <c r="G55" s="249">
        <f>IF(G4=3,(ABS(IF(D55&gt;60,0,D55)-IF(E55&gt;60,0,E55))),(ABS(IF(D55&gt;30,0,D55)-IF(E55&gt;30,0,E55))))</f>
        <v>9</v>
      </c>
      <c r="H55" s="200" t="str">
        <f>IF(G4=3,(IF(G55&gt;12,"Y","")),(IF(G55&gt;6,"Y","")))</f>
        <v/>
      </c>
      <c r="I55" s="42">
        <f t="shared" si="0"/>
        <v>30.5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30.5</v>
      </c>
      <c r="K55" s="252">
        <f t="shared" si="1"/>
        <v>52</v>
      </c>
      <c r="L55" s="253" t="str">
        <f>IF(D55=0,0,IF(D55&gt;K55,"F",LOOKUP(K55,{0,0.01,40,45,50,55,60,65,70,75,80},{"","F","D","C","C+","B-","B","B+","A-","A","A+"})))</f>
        <v>C+</v>
      </c>
      <c r="M55" s="330">
        <f>LOOKUP(K55,{0,0.01,40,45,50,55,60,65,70,75,80},{0,"0",2,2.25,2.5,2.75,3,3.25,3.5,3.75,4})</f>
        <v>2.5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351">
        <v>22.5</v>
      </c>
      <c r="D56" s="352">
        <v>33</v>
      </c>
      <c r="E56" s="352">
        <v>26</v>
      </c>
      <c r="F56" s="199"/>
      <c r="G56" s="249">
        <f>IF(G4=3,(ABS(IF(D56&gt;60,0,D56)-IF(E56&gt;60,0,E56))),(ABS(IF(D56&gt;30,0,D56)-IF(E56&gt;30,0,E56))))</f>
        <v>7</v>
      </c>
      <c r="H56" s="200" t="str">
        <f>IF(G4=3,(IF(G56&gt;12,"Y","")),(IF(G56&gt;6,"Y","")))</f>
        <v/>
      </c>
      <c r="I56" s="42">
        <f t="shared" si="0"/>
        <v>29.5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29.5</v>
      </c>
      <c r="K56" s="252">
        <f t="shared" si="1"/>
        <v>52</v>
      </c>
      <c r="L56" s="253" t="str">
        <f>IF(D56=0,0,IF(D56&gt;K56,"F",LOOKUP(K56,{0,0.01,40,45,50,55,60,65,70,75,80},{"","F","D","C","C+","B-","B","B+","A-","A","A+"})))</f>
        <v>C+</v>
      </c>
      <c r="M56" s="330">
        <f>LOOKUP(K56,{0,0.01,40,45,50,55,60,65,70,75,80},{0,"0",2,2.25,2.5,2.75,3,3.25,3.5,3.75,4})</f>
        <v>2.5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351">
        <v>26.25</v>
      </c>
      <c r="D57" s="352">
        <v>39</v>
      </c>
      <c r="E57" s="352">
        <v>25</v>
      </c>
      <c r="F57" s="199">
        <v>28</v>
      </c>
      <c r="G57" s="249">
        <f>IF(G4=3,(ABS(IF(D57&gt;60,0,D57)-IF(E57&gt;60,0,E57))),(ABS(IF(D57&gt;30,0,D57)-IF(E57&gt;30,0,E57))))</f>
        <v>14</v>
      </c>
      <c r="H57" s="200" t="str">
        <f>IF(G4=3,(IF(G57&gt;12,"Y","")),(IF(G57&gt;6,"Y","")))</f>
        <v>Y</v>
      </c>
      <c r="I57" s="42">
        <f t="shared" si="0"/>
        <v>26.5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26.5</v>
      </c>
      <c r="K57" s="252">
        <f t="shared" si="1"/>
        <v>53</v>
      </c>
      <c r="L57" s="253" t="str">
        <f>IF(D57=0,0,IF(D57&gt;K57,"F",LOOKUP(K57,{0,0.01,40,45,50,55,60,65,70,75,80},{"","F","D","C","C+","B-","B","B+","A-","A","A+"})))</f>
        <v>C+</v>
      </c>
      <c r="M57" s="330">
        <f>LOOKUP(K57,{0,0.01,40,45,50,55,60,65,70,75,80},{0,"0",2,2.25,2.5,2.75,3,3.25,3.5,3.75,4})</f>
        <v>2.5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25.5</v>
      </c>
      <c r="D58" s="199">
        <v>48</v>
      </c>
      <c r="E58" s="199">
        <v>30</v>
      </c>
      <c r="F58" s="199">
        <v>43</v>
      </c>
      <c r="G58" s="249">
        <f>IF(G4=3,(ABS(IF(D58&gt;60,0,D58)-IF(E58&gt;60,0,E58))),(ABS(IF(D58&gt;30,0,D58)-IF(E58&gt;30,0,E58))))</f>
        <v>18</v>
      </c>
      <c r="H58" s="200" t="str">
        <f>IF(G4=3,(IF(G58&gt;12,"Y","")),(IF(G58&gt;6,"Y","")))</f>
        <v>Y</v>
      </c>
      <c r="I58" s="42">
        <f t="shared" si="0"/>
        <v>45.5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45.5</v>
      </c>
      <c r="K58" s="252">
        <f t="shared" si="1"/>
        <v>71</v>
      </c>
      <c r="L58" s="253" t="str">
        <f>IF(D58=0,0,IF(D58&gt;K58,"F",LOOKUP(K58,{0,0.01,40,45,50,55,60,65,70,75,80},{"","F","D","C","C+","B-","B","B+","A-","A","A+"})))</f>
        <v>A-</v>
      </c>
      <c r="M58" s="330">
        <f>LOOKUP(K58,{0,0.01,40,45,50,55,60,65,70,75,80},{0,"0",2,2.25,2.5,2.75,3,3.25,3.5,3.75,4})</f>
        <v>3.5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23.5</v>
      </c>
      <c r="D59" s="199">
        <v>44</v>
      </c>
      <c r="E59" s="199">
        <v>27</v>
      </c>
      <c r="F59" s="199">
        <v>39</v>
      </c>
      <c r="G59" s="249">
        <f>IF(G4=3,(ABS(IF(D59&gt;60,0,D59)-IF(E59&gt;60,0,E59))),(ABS(IF(D59&gt;30,0,D59)-IF(E59&gt;30,0,E59))))</f>
        <v>17</v>
      </c>
      <c r="H59" s="200" t="str">
        <f>IF(G4=3,(IF(G59&gt;12,"Y","")),(IF(G59&gt;6,"Y","")))</f>
        <v>Y</v>
      </c>
      <c r="I59" s="42">
        <f t="shared" si="0"/>
        <v>41.5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41.5</v>
      </c>
      <c r="K59" s="252">
        <f t="shared" si="1"/>
        <v>65</v>
      </c>
      <c r="L59" s="253" t="str">
        <f>IF(D59=0,0,IF(D59&gt;K59,"F",LOOKUP(K59,{0,0.01,40,45,50,55,60,65,70,75,80},{"","F","D","C","C+","B-","B","B+","A-","A","A+"})))</f>
        <v>B+</v>
      </c>
      <c r="M59" s="330">
        <f>LOOKUP(K59,{0,0.01,40,45,50,55,60,65,70,75,80},{0,"0",2,2.25,2.5,2.75,3,3.25,3.5,3.75,4})</f>
        <v>3.25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55" priority="1">
      <formula>$H$7="Y"</formula>
    </cfRule>
    <cfRule type="expression" dxfId="454" priority="2">
      <formula>$H$7="Y"</formula>
    </cfRule>
    <cfRule type="expression" dxfId="453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topLeftCell="A55" zoomScale="110" zoomScalePageLayoutView="110" workbookViewId="0">
      <selection activeCell="F59" sqref="F59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108</v>
      </c>
      <c r="D4" s="555"/>
      <c r="E4" s="554" t="s">
        <v>58</v>
      </c>
      <c r="F4" s="554"/>
      <c r="G4" s="555">
        <v>1.5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1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18" customHeight="1">
      <c r="A6" s="258" t="str">
        <f>'1st 1'!A6</f>
        <v>00-00</v>
      </c>
      <c r="B6" s="250" t="s">
        <v>57</v>
      </c>
      <c r="C6" s="556" t="s">
        <v>224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Int:[30]</v>
      </c>
      <c r="E7" s="34" t="str">
        <f>IF(G4=3,"Exam: Ext:[60]",IF(G4=1.5,"Exam: Ext:[30]",0))</f>
        <v>Exam: Ext:[30]</v>
      </c>
      <c r="F7" s="34" t="str">
        <f>IF(G4=3,"Exam: 3rd:[60]",IF(G4=1.5,"Exam: 3rd:[30]",0))</f>
        <v>Exam: 3rd:[30]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351">
        <v>30</v>
      </c>
      <c r="D8" s="352">
        <v>19</v>
      </c>
      <c r="E8" s="352">
        <v>17</v>
      </c>
      <c r="F8" s="352"/>
      <c r="G8" s="249">
        <f>IF(G4=3,(ABS(IF(D8&gt;60,0,D8)-IF(E8&gt;60,0,E8))),(ABS(IF(D8&gt;30,0,D8)-IF(E8&gt;30,0,E8))))</f>
        <v>2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18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36</v>
      </c>
      <c r="K8" s="252">
        <f>ROUNDUP(IF(C8&gt;40,0,IF(D8&gt;60,0,IF(E8&gt;60,0,(C8+J8)))),0)</f>
        <v>66</v>
      </c>
      <c r="L8" s="253" t="str">
        <f>IF(D8=0,0,IF(D8&gt;K8,"F",LOOKUP(K8,{0,0.01,40,45,50,55,60,65,70,75,80},{"","F","D","C","C+","B-","B","B+","A-","A","A+"})))</f>
        <v>B+</v>
      </c>
      <c r="M8" s="330">
        <f>LOOKUP(K8,{0,0.01,40,45,50,55,60,65,70,75,80},{0,"0",2,2.25,2.5,2.75,3,3.25,3.5,3.75,4})</f>
        <v>3.25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351">
        <v>25</v>
      </c>
      <c r="D9" s="352">
        <v>17</v>
      </c>
      <c r="E9" s="352">
        <v>15</v>
      </c>
      <c r="F9" s="352"/>
      <c r="G9" s="249">
        <f>IF(G4=3,(ABS(IF(D9&gt;60,0,D9)-IF(E9&gt;60,0,E9))),(ABS(IF(D9&gt;30,0,D9)-IF(E9&gt;30,0,E9))))</f>
        <v>2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16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32</v>
      </c>
      <c r="K9" s="252">
        <f t="shared" ref="K9:K72" si="1">ROUNDUP(IF(C9&gt;40,0,IF(D9&gt;60,0,IF(E9&gt;60,0,(C9+J9)))),0)</f>
        <v>57</v>
      </c>
      <c r="L9" s="253" t="str">
        <f>IF(D9=0,0,IF(D9&gt;K9,"F",LOOKUP(K9,{0,0.01,40,45,50,55,60,65,70,75,80},{"","F","D","C","C+","B-","B","B+","A-","A","A+"})))</f>
        <v>B-</v>
      </c>
      <c r="M9" s="330">
        <f>LOOKUP(K9,{0,0.01,40,45,50,55,60,65,70,75,80},{0,"0",2,2.25,2.5,2.75,3,3.25,3.5,3.75,4})</f>
        <v>2.75</v>
      </c>
      <c r="N9" s="331"/>
      <c r="O9" s="332" t="str">
        <f t="shared" ref="O9:O72" si="2">IF(N9=0,"",IF(N9=M9,"Same",IF(M9="0","Passed",IF(N9&gt;M9,"Imp:","Not Imp:"))))</f>
        <v/>
      </c>
    </row>
    <row r="10" spans="1:18" ht="18">
      <c r="A10" s="202">
        <f>'1st 1'!A10</f>
        <v>3</v>
      </c>
      <c r="B10" s="203" t="str">
        <f>'1st 1'!B10</f>
        <v>M</v>
      </c>
      <c r="C10" s="351">
        <v>24</v>
      </c>
      <c r="D10" s="352">
        <v>15</v>
      </c>
      <c r="E10" s="352">
        <v>17</v>
      </c>
      <c r="F10" s="352"/>
      <c r="G10" s="249">
        <f>IF(G4=3,(ABS(IF(D10&gt;60,0,D10)-IF(E10&gt;60,0,E10))),(ABS(IF(D10&gt;30,0,D10)-IF(E10&gt;30,0,E10))))</f>
        <v>2</v>
      </c>
      <c r="H10" s="200" t="str">
        <f>IF(G4=3,(IF(G10&gt;12,"Y","")),(IF(G10&gt;6,"Y","")))</f>
        <v/>
      </c>
      <c r="I10" s="42">
        <f t="shared" si="0"/>
        <v>16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32</v>
      </c>
      <c r="K10" s="252">
        <f t="shared" si="1"/>
        <v>56</v>
      </c>
      <c r="L10" s="253" t="str">
        <f>IF(D10=0,0,IF(D10&gt;K10,"F",LOOKUP(K10,{0,0.01,40,45,50,55,60,65,70,75,80},{"","F","D","C","C+","B-","B","B+","A-","A","A+"})))</f>
        <v>B-</v>
      </c>
      <c r="M10" s="330">
        <f>LOOKUP(K10,{0,0.01,40,45,50,55,60,65,70,75,80},{0,"0",2,2.25,2.5,2.75,3,3.25,3.5,3.75,4})</f>
        <v>2.75</v>
      </c>
      <c r="N10" s="331"/>
      <c r="O10" s="332" t="str">
        <f t="shared" si="2"/>
        <v/>
      </c>
      <c r="P10" s="25"/>
    </row>
    <row r="11" spans="1:18" ht="18">
      <c r="A11" s="202">
        <f>'1st 1'!A11</f>
        <v>4</v>
      </c>
      <c r="B11" s="203" t="str">
        <f>'1st 1'!B11</f>
        <v>D</v>
      </c>
      <c r="C11" s="351">
        <v>24</v>
      </c>
      <c r="D11" s="352">
        <v>24</v>
      </c>
      <c r="E11" s="352">
        <v>26</v>
      </c>
      <c r="F11" s="352"/>
      <c r="G11" s="249">
        <f>IF(G4=3,(ABS(IF(D11&gt;60,0,D11)-IF(E11&gt;60,0,E11))),(ABS(IF(D11&gt;30,0,D11)-IF(E11&gt;30,0,E11))))</f>
        <v>2</v>
      </c>
      <c r="H11" s="200" t="str">
        <f>IF(G4=3,(IF(G11&gt;12,"Y","")),(IF(G11&gt;6,"Y","")))</f>
        <v/>
      </c>
      <c r="I11" s="42">
        <f t="shared" si="0"/>
        <v>25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50</v>
      </c>
      <c r="K11" s="252">
        <f t="shared" si="1"/>
        <v>74</v>
      </c>
      <c r="L11" s="253" t="str">
        <f>IF(D11=0,0,IF(D11&gt;K11,"F",LOOKUP(K11,{0,0.01,40,45,50,55,60,65,70,75,80},{"","F","D","C","C+","B-","B","B+","A-","A","A+"})))</f>
        <v>A-</v>
      </c>
      <c r="M11" s="330">
        <f>LOOKUP(K11,{0,0.01,40,45,50,55,60,65,70,75,80},{0,"0",2,2.25,2.5,2.75,3,3.25,3.5,3.75,4})</f>
        <v>3.5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351">
        <v>26</v>
      </c>
      <c r="D12" s="352">
        <v>21</v>
      </c>
      <c r="E12" s="352">
        <v>14</v>
      </c>
      <c r="F12" s="352">
        <v>13</v>
      </c>
      <c r="G12" s="249">
        <f>IF(G4=3,(ABS(IF(D12&gt;60,0,D12)-IF(E12&gt;60,0,E12))),(ABS(IF(D12&gt;30,0,D12)-IF(E12&gt;30,0,E12))))</f>
        <v>7</v>
      </c>
      <c r="H12" s="200" t="str">
        <f>IF(G4=3,(IF(G12&gt;12,"Y","")),(IF(G12&gt;6,"Y","")))</f>
        <v>Y</v>
      </c>
      <c r="I12" s="42">
        <f t="shared" si="0"/>
        <v>17.5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27</v>
      </c>
      <c r="K12" s="252">
        <f t="shared" si="1"/>
        <v>53</v>
      </c>
      <c r="L12" s="253" t="str">
        <f>IF(D12=0,0,IF(D12&gt;K12,"F",LOOKUP(K12,{0,0.01,40,45,50,55,60,65,70,75,80},{"","F","D","C","C+","B-","B","B+","A-","A","A+"})))</f>
        <v>C+</v>
      </c>
      <c r="M12" s="330">
        <f>LOOKUP(K12,{0,0.01,40,45,50,55,60,65,70,75,80},{0,"0",2,2.25,2.5,2.75,3,3.25,3.5,3.75,4})</f>
        <v>2.5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351">
        <v>26</v>
      </c>
      <c r="D13" s="352">
        <v>20</v>
      </c>
      <c r="E13" s="352">
        <v>26</v>
      </c>
      <c r="F13" s="352"/>
      <c r="G13" s="249">
        <f>IF(G4=3,(ABS(IF(D13&gt;60,0,D13)-IF(E13&gt;60,0,E13))),(ABS(IF(D13&gt;30,0,D13)-IF(E13&gt;30,0,E13))))</f>
        <v>6</v>
      </c>
      <c r="H13" s="200" t="str">
        <f>IF(G4=3,(IF(G13&gt;12,"Y","")),(IF(G13&gt;6,"Y","")))</f>
        <v/>
      </c>
      <c r="I13" s="42">
        <f t="shared" si="0"/>
        <v>23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46</v>
      </c>
      <c r="K13" s="252">
        <f t="shared" si="1"/>
        <v>72</v>
      </c>
      <c r="L13" s="253" t="str">
        <f>IF(D13=0,0,IF(D13&gt;K13,"F",LOOKUP(K13,{0,0.01,40,45,50,55,60,65,70,75,80},{"","F","D","C","C+","B-","B","B+","A-","A","A+"})))</f>
        <v>A-</v>
      </c>
      <c r="M13" s="330">
        <f>LOOKUP(K13,{0,0.01,40,45,50,55,60,65,70,75,80},{0,"0",2,2.25,2.5,2.75,3,3.25,3.5,3.75,4})</f>
        <v>3.5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351">
        <v>31</v>
      </c>
      <c r="D14" s="352">
        <v>22</v>
      </c>
      <c r="E14" s="352">
        <v>29</v>
      </c>
      <c r="F14" s="352">
        <v>21</v>
      </c>
      <c r="G14" s="249">
        <f>IF(G4=3,(ABS(IF(D14&gt;60,0,D14)-IF(E14&gt;60,0,E14))),(ABS(IF(D14&gt;30,0,D14)-IF(E14&gt;30,0,E14))))</f>
        <v>7</v>
      </c>
      <c r="H14" s="200" t="str">
        <f>IF(G4=3,(IF(G14&gt;12,"Y","")),(IF(G14&gt;6,"Y","")))</f>
        <v>Y</v>
      </c>
      <c r="I14" s="42">
        <f t="shared" si="0"/>
        <v>25.5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43</v>
      </c>
      <c r="K14" s="252">
        <f t="shared" si="1"/>
        <v>74</v>
      </c>
      <c r="L14" s="253" t="str">
        <f>IF(D14=0,0,IF(D14&gt;K14,"F",LOOKUP(K14,{0,0.01,40,45,50,55,60,65,70,75,80},{"","F","D","C","C+","B-","B","B+","A-","A","A+"})))</f>
        <v>A-</v>
      </c>
      <c r="M14" s="330">
        <f>LOOKUP(K14,{0,0.01,40,45,50,55,60,65,70,75,80},{0,"0",2,2.25,2.5,2.75,3,3.25,3.5,3.75,4})</f>
        <v>3.5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351">
        <v>23</v>
      </c>
      <c r="D15" s="352">
        <v>17</v>
      </c>
      <c r="E15" s="352">
        <v>15</v>
      </c>
      <c r="F15" s="352"/>
      <c r="G15" s="249">
        <f>IF(G4=3,(ABS(IF(D15&gt;60,0,D15)-IF(E15&gt;60,0,E15))),(ABS(IF(D15&gt;30,0,D15)-IF(E15&gt;30,0,E15))))</f>
        <v>2</v>
      </c>
      <c r="H15" s="200" t="str">
        <f>IF(G4=3,(IF(G15&gt;12,"Y","")),(IF(G15&gt;6,"Y","")))</f>
        <v/>
      </c>
      <c r="I15" s="42">
        <f t="shared" si="0"/>
        <v>16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32</v>
      </c>
      <c r="K15" s="252">
        <f t="shared" si="1"/>
        <v>55</v>
      </c>
      <c r="L15" s="253" t="str">
        <f>IF(D15=0,0,IF(D15&gt;K15,"F",LOOKUP(K15,{0,0.01,40,45,50,55,60,65,70,75,80},{"","F","D","C","C+","B-","B","B+","A-","A","A+"})))</f>
        <v>B-</v>
      </c>
      <c r="M15" s="330">
        <f>LOOKUP(K15,{0,0.01,40,45,50,55,60,65,70,75,80},{0,"0",2,2.25,2.5,2.75,3,3.25,3.5,3.75,4})</f>
        <v>2.75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351">
        <v>28</v>
      </c>
      <c r="D16" s="352">
        <v>22</v>
      </c>
      <c r="E16" s="352">
        <v>25</v>
      </c>
      <c r="F16" s="352"/>
      <c r="G16" s="249">
        <f>IF(G4=3,(ABS(IF(D16&gt;60,0,D16)-IF(E16&gt;60,0,E16))),(ABS(IF(D16&gt;30,0,D16)-IF(E16&gt;30,0,E16))))</f>
        <v>3</v>
      </c>
      <c r="H16" s="200" t="str">
        <f>IF(G4=3,(IF(G16&gt;12,"Y","")),(IF(G16&gt;6,"Y","")))</f>
        <v/>
      </c>
      <c r="I16" s="42">
        <f t="shared" si="0"/>
        <v>23.5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47</v>
      </c>
      <c r="K16" s="252">
        <f t="shared" si="1"/>
        <v>75</v>
      </c>
      <c r="L16" s="253" t="str">
        <f>IF(D16=0,0,IF(D16&gt;K16,"F",LOOKUP(K16,{0,0.01,40,45,50,55,60,65,70,75,80},{"","F","D","C","C+","B-","B","B+","A-","A","A+"})))</f>
        <v>A</v>
      </c>
      <c r="M16" s="330">
        <f>LOOKUP(K16,{0,0.01,40,45,50,55,60,65,70,75,80},{0,"0",2,2.25,2.5,2.75,3,3.25,3.5,3.75,4})</f>
        <v>3.75</v>
      </c>
      <c r="N16" s="331"/>
      <c r="O16" s="332" t="str">
        <f t="shared" si="2"/>
        <v/>
      </c>
    </row>
    <row r="17" spans="1:16" ht="18">
      <c r="A17" s="202">
        <f>'1st 1'!A17</f>
        <v>10</v>
      </c>
      <c r="B17" s="203" t="str">
        <f>'1st 1'!B17</f>
        <v>M</v>
      </c>
      <c r="C17" s="351">
        <v>33</v>
      </c>
      <c r="D17" s="352">
        <v>24</v>
      </c>
      <c r="E17" s="352">
        <v>20</v>
      </c>
      <c r="F17" s="352"/>
      <c r="G17" s="249">
        <f>IF(G4=3,(ABS(IF(D17&gt;60,0,D17)-IF(E17&gt;60,0,E17))),(ABS(IF(D17&gt;30,0,D17)-IF(E17&gt;30,0,E17))))</f>
        <v>4</v>
      </c>
      <c r="H17" s="200" t="str">
        <f>IF(G4=3,(IF(G17&gt;12,"Y","")),(IF(G17&gt;6,"Y","")))</f>
        <v/>
      </c>
      <c r="I17" s="42">
        <f t="shared" si="0"/>
        <v>22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44</v>
      </c>
      <c r="K17" s="252">
        <f t="shared" si="1"/>
        <v>77</v>
      </c>
      <c r="L17" s="253" t="str">
        <f>IF(D17=0,0,IF(D17&gt;K17,"F",LOOKUP(K17,{0,0.01,40,45,50,55,60,65,70,75,80},{"","F","D","C","C+","B-","B","B+","A-","A","A+"})))</f>
        <v>A</v>
      </c>
      <c r="M17" s="330">
        <f>LOOKUP(K17,{0,0.01,40,45,50,55,60,65,70,75,80},{0,"0",2,2.25,2.5,2.75,3,3.25,3.5,3.75,4})</f>
        <v>3.75</v>
      </c>
      <c r="N17" s="331"/>
      <c r="O17" s="332" t="str">
        <f t="shared" si="2"/>
        <v/>
      </c>
    </row>
    <row r="18" spans="1:16" ht="18">
      <c r="A18" s="202">
        <f>'1st 1'!A18</f>
        <v>11</v>
      </c>
      <c r="B18" s="203" t="str">
        <f>'1st 1'!B18</f>
        <v>S</v>
      </c>
      <c r="C18" s="351">
        <v>33</v>
      </c>
      <c r="D18" s="352">
        <v>26</v>
      </c>
      <c r="E18" s="352">
        <v>29</v>
      </c>
      <c r="F18" s="352"/>
      <c r="G18" s="249">
        <f>IF(G4=3,(ABS(IF(D18&gt;60,0,D18)-IF(E18&gt;60,0,E18))),(ABS(IF(D18&gt;30,0,D18)-IF(E18&gt;30,0,E18))))</f>
        <v>3</v>
      </c>
      <c r="H18" s="200" t="str">
        <f>IF(G4=3,(IF(G18&gt;12,"Y","")),(IF(G18&gt;6,"Y","")))</f>
        <v/>
      </c>
      <c r="I18" s="42">
        <f t="shared" si="0"/>
        <v>27.5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55</v>
      </c>
      <c r="K18" s="252">
        <f t="shared" si="1"/>
        <v>88</v>
      </c>
      <c r="L18" s="253" t="str">
        <f>IF(D18=0,0,IF(D18&gt;K18,"F",LOOKUP(K18,{0,0.01,40,45,50,55,60,65,70,75,80},{"","F","D","C","C+","B-","B","B+","A-","A","A+"})))</f>
        <v>A+</v>
      </c>
      <c r="M18" s="330">
        <f>LOOKUP(K18,{0,0.01,40,45,50,55,60,65,70,75,80},{0,"0",2,2.25,2.5,2.75,3,3.25,3.5,3.75,4})</f>
        <v>4</v>
      </c>
      <c r="N18" s="331"/>
      <c r="O18" s="332" t="str">
        <f t="shared" si="2"/>
        <v/>
      </c>
    </row>
    <row r="19" spans="1:16" ht="18">
      <c r="A19" s="202">
        <f>'1st 1'!A19</f>
        <v>12</v>
      </c>
      <c r="B19" s="203" t="str">
        <f>'1st 1'!B19</f>
        <v>Z</v>
      </c>
      <c r="C19" s="351">
        <v>26</v>
      </c>
      <c r="D19" s="352">
        <v>20</v>
      </c>
      <c r="E19" s="352">
        <v>18</v>
      </c>
      <c r="F19" s="352"/>
      <c r="G19" s="249">
        <f>IF(G4=3,(ABS(IF(D19&gt;60,0,D19)-IF(E19&gt;60,0,E19))),(ABS(IF(D19&gt;30,0,D19)-IF(E19&gt;30,0,E19))))</f>
        <v>2</v>
      </c>
      <c r="H19" s="200" t="str">
        <f>IF(G4=3,(IF(G19&gt;12,"Y","")),(IF(G19&gt;6,"Y","")))</f>
        <v/>
      </c>
      <c r="I19" s="42">
        <f t="shared" si="0"/>
        <v>19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38</v>
      </c>
      <c r="K19" s="252">
        <f t="shared" si="1"/>
        <v>64</v>
      </c>
      <c r="L19" s="253" t="str">
        <f>IF(D19=0,0,IF(D19&gt;K19,"F",LOOKUP(K19,{0,0.01,40,45,50,55,60,65,70,75,80},{"","F","D","C","C+","B-","B","B+","A-","A","A+"})))</f>
        <v>B</v>
      </c>
      <c r="M19" s="330">
        <f>LOOKUP(K19,{0,0.01,40,45,50,55,60,65,70,75,80},{0,"0",2,2.25,2.5,2.75,3,3.25,3.5,3.75,4})</f>
        <v>3</v>
      </c>
      <c r="N19" s="331"/>
      <c r="O19" s="332" t="str">
        <f t="shared" si="2"/>
        <v/>
      </c>
      <c r="P19" s="25"/>
    </row>
    <row r="20" spans="1:16" ht="18">
      <c r="A20" s="202">
        <f>'1st 1'!A20</f>
        <v>13</v>
      </c>
      <c r="B20" s="203" t="str">
        <f>'1st 1'!B20</f>
        <v>M</v>
      </c>
      <c r="C20" s="351">
        <v>27</v>
      </c>
      <c r="D20" s="352">
        <v>18</v>
      </c>
      <c r="E20" s="352">
        <v>27</v>
      </c>
      <c r="F20" s="352">
        <v>13</v>
      </c>
      <c r="G20" s="249">
        <f>IF(G4=3,(ABS(IF(D20&gt;60,0,D20)-IF(E20&gt;60,0,E20))),(ABS(IF(D20&gt;30,0,D20)-IF(E20&gt;30,0,E20))))</f>
        <v>9</v>
      </c>
      <c r="H20" s="200" t="str">
        <f>IF(G4=3,(IF(G20&gt;12,"Y","")),(IF(G20&gt;6,"Y","")))</f>
        <v>Y</v>
      </c>
      <c r="I20" s="42">
        <f t="shared" si="0"/>
        <v>22.5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31</v>
      </c>
      <c r="K20" s="252">
        <f t="shared" si="1"/>
        <v>58</v>
      </c>
      <c r="L20" s="253" t="str">
        <f>IF(D20=0,0,IF(D20&gt;K20,"F",LOOKUP(K20,{0,0.01,40,45,50,55,60,65,70,75,80},{"","F","D","C","C+","B-","B","B+","A-","A","A+"})))</f>
        <v>B-</v>
      </c>
      <c r="M20" s="330">
        <f>LOOKUP(K20,{0,0.01,40,45,50,55,60,65,70,75,80},{0,"0",2,2.25,2.5,2.75,3,3.25,3.5,3.75,4})</f>
        <v>2.75</v>
      </c>
      <c r="N20" s="331"/>
      <c r="O20" s="332" t="str">
        <f t="shared" si="2"/>
        <v/>
      </c>
    </row>
    <row r="21" spans="1:16" ht="18">
      <c r="A21" s="202">
        <f>'1st 1'!A21</f>
        <v>14</v>
      </c>
      <c r="B21" s="203" t="str">
        <f>'1st 1'!B21</f>
        <v>K</v>
      </c>
      <c r="C21" s="351">
        <v>27</v>
      </c>
      <c r="D21" s="352">
        <v>16</v>
      </c>
      <c r="E21" s="352">
        <v>23</v>
      </c>
      <c r="F21" s="352">
        <v>11</v>
      </c>
      <c r="G21" s="249">
        <f>IF(G4=3,(ABS(IF(D21&gt;60,0,D21)-IF(E21&gt;60,0,E21))),(ABS(IF(D21&gt;30,0,D21)-IF(E21&gt;30,0,E21))))</f>
        <v>7</v>
      </c>
      <c r="H21" s="200" t="str">
        <f>IF(G4=3,(IF(G21&gt;12,"Y","")),(IF(G21&gt;6,"Y","")))</f>
        <v>Y</v>
      </c>
      <c r="I21" s="42">
        <f t="shared" si="0"/>
        <v>19.5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27</v>
      </c>
      <c r="K21" s="252">
        <f t="shared" si="1"/>
        <v>54</v>
      </c>
      <c r="L21" s="253" t="str">
        <f>IF(D21=0,0,IF(D21&gt;K21,"F",LOOKUP(K21,{0,0.01,40,45,50,55,60,65,70,75,80},{"","F","D","C","C+","B-","B","B+","A-","A","A+"})))</f>
        <v>C+</v>
      </c>
      <c r="M21" s="330">
        <f>LOOKUP(K21,{0,0.01,40,45,50,55,60,65,70,75,80},{0,"0",2,2.25,2.5,2.75,3,3.25,3.5,3.75,4})</f>
        <v>2.5</v>
      </c>
      <c r="N21" s="331"/>
      <c r="O21" s="332" t="str">
        <f t="shared" si="2"/>
        <v/>
      </c>
    </row>
    <row r="22" spans="1:16" ht="18">
      <c r="A22" s="202">
        <f>'1st 1'!A22</f>
        <v>15</v>
      </c>
      <c r="B22" s="203" t="str">
        <f>'1st 1'!B22</f>
        <v>P</v>
      </c>
      <c r="C22" s="351">
        <v>31</v>
      </c>
      <c r="D22" s="352">
        <v>17</v>
      </c>
      <c r="E22" s="352">
        <v>25</v>
      </c>
      <c r="F22" s="352">
        <v>17</v>
      </c>
      <c r="G22" s="249">
        <f>IF(G4=3,(ABS(IF(D22&gt;60,0,D22)-IF(E22&gt;60,0,E22))),(ABS(IF(D22&gt;30,0,D22)-IF(E22&gt;30,0,E22))))</f>
        <v>8</v>
      </c>
      <c r="H22" s="200" t="str">
        <f>IF(G4=3,(IF(G22&gt;12,"Y","")),(IF(G22&gt;6,"Y","")))</f>
        <v>Y</v>
      </c>
      <c r="I22" s="42">
        <f t="shared" si="0"/>
        <v>21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34</v>
      </c>
      <c r="K22" s="252">
        <f t="shared" si="1"/>
        <v>65</v>
      </c>
      <c r="L22" s="253" t="str">
        <f>IF(D22=0,0,IF(D22&gt;K22,"F",LOOKUP(K22,{0,0.01,40,45,50,55,60,65,70,75,80},{"","F","D","C","C+","B-","B","B+","A-","A","A+"})))</f>
        <v>B+</v>
      </c>
      <c r="M22" s="330">
        <f>LOOKUP(K22,{0,0.01,40,45,50,55,60,65,70,75,80},{0,"0",2,2.25,2.5,2.75,3,3.25,3.5,3.75,4})</f>
        <v>3.25</v>
      </c>
      <c r="N22" s="331"/>
      <c r="O22" s="332" t="str">
        <f t="shared" si="2"/>
        <v/>
      </c>
    </row>
    <row r="23" spans="1:16" ht="18">
      <c r="A23" s="202">
        <f>'1st 1'!A23</f>
        <v>16</v>
      </c>
      <c r="B23" s="203" t="str">
        <f>'1st 1'!B23</f>
        <v>F</v>
      </c>
      <c r="C23" s="351">
        <v>26</v>
      </c>
      <c r="D23" s="352">
        <v>20</v>
      </c>
      <c r="E23" s="352">
        <v>28</v>
      </c>
      <c r="F23" s="352">
        <v>16</v>
      </c>
      <c r="G23" s="249">
        <f>IF(G4=3,(ABS(IF(D23&gt;60,0,D23)-IF(E23&gt;60,0,E23))),(ABS(IF(D23&gt;30,0,D23)-IF(E23&gt;30,0,E23))))</f>
        <v>8</v>
      </c>
      <c r="H23" s="200" t="str">
        <f>IF(G4=3,(IF(G23&gt;12,"Y","")),(IF(G23&gt;6,"Y","")))</f>
        <v>Y</v>
      </c>
      <c r="I23" s="42">
        <f t="shared" si="0"/>
        <v>24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36</v>
      </c>
      <c r="K23" s="252">
        <f t="shared" si="1"/>
        <v>62</v>
      </c>
      <c r="L23" s="253" t="str">
        <f>IF(D23=0,0,IF(D23&gt;K23,"F",LOOKUP(K23,{0,0.01,40,45,50,55,60,65,70,75,80},{"","F","D","C","C+","B-","B","B+","A-","A","A+"})))</f>
        <v>B</v>
      </c>
      <c r="M23" s="330">
        <f>LOOKUP(K23,{0,0.01,40,45,50,55,60,65,70,75,80},{0,"0",2,2.25,2.5,2.75,3,3.25,3.5,3.75,4})</f>
        <v>3</v>
      </c>
      <c r="N23" s="331"/>
      <c r="O23" s="332" t="str">
        <f t="shared" si="2"/>
        <v/>
      </c>
      <c r="P23" s="25"/>
    </row>
    <row r="24" spans="1:16" ht="18">
      <c r="A24" s="202">
        <f>'1st 1'!A24</f>
        <v>17</v>
      </c>
      <c r="B24" s="203" t="str">
        <f>'1st 1'!B24</f>
        <v>K</v>
      </c>
      <c r="C24" s="351">
        <v>25</v>
      </c>
      <c r="D24" s="352">
        <v>16</v>
      </c>
      <c r="E24" s="352">
        <v>15</v>
      </c>
      <c r="F24" s="352"/>
      <c r="G24" s="249">
        <f>IF(G4=3,(ABS(IF(D24&gt;60,0,D24)-IF(E24&gt;60,0,E24))),(ABS(IF(D24&gt;30,0,D24)-IF(E24&gt;30,0,E24))))</f>
        <v>1</v>
      </c>
      <c r="H24" s="200" t="str">
        <f>IF(G4=3,(IF(G24&gt;12,"Y","")),(IF(G24&gt;6,"Y","")))</f>
        <v/>
      </c>
      <c r="I24" s="42">
        <f t="shared" si="0"/>
        <v>15.5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31</v>
      </c>
      <c r="K24" s="252">
        <f t="shared" si="1"/>
        <v>56</v>
      </c>
      <c r="L24" s="253" t="str">
        <f>IF(D24=0,0,IF(D24&gt;K24,"F",LOOKUP(K24,{0,0.01,40,45,50,55,60,65,70,75,80},{"","F","D","C","C+","B-","B","B+","A-","A","A+"})))</f>
        <v>B-</v>
      </c>
      <c r="M24" s="330">
        <f>LOOKUP(K24,{0,0.01,40,45,50,55,60,65,70,75,80},{0,"0",2,2.25,2.5,2.75,3,3.25,3.5,3.75,4})</f>
        <v>2.75</v>
      </c>
      <c r="N24" s="331"/>
      <c r="O24" s="332" t="str">
        <f t="shared" si="2"/>
        <v/>
      </c>
      <c r="P24" s="25"/>
    </row>
    <row r="25" spans="1:16" ht="18">
      <c r="A25" s="202">
        <f>'1st 1'!A25</f>
        <v>18</v>
      </c>
      <c r="B25" s="203" t="str">
        <f>'1st 1'!B25</f>
        <v>N</v>
      </c>
      <c r="C25" s="351">
        <v>24</v>
      </c>
      <c r="D25" s="352">
        <v>17</v>
      </c>
      <c r="E25" s="352">
        <v>15</v>
      </c>
      <c r="F25" s="352"/>
      <c r="G25" s="249">
        <f>IF(G4=3,(ABS(IF(D25&gt;60,0,D25)-IF(E25&gt;60,0,E25))),(ABS(IF(D25&gt;30,0,D25)-IF(E25&gt;30,0,E25))))</f>
        <v>2</v>
      </c>
      <c r="H25" s="200" t="str">
        <f>IF(G4=3,(IF(G25&gt;12,"Y","")),(IF(G25&gt;6,"Y","")))</f>
        <v/>
      </c>
      <c r="I25" s="42">
        <f t="shared" si="0"/>
        <v>16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32</v>
      </c>
      <c r="K25" s="252">
        <f t="shared" si="1"/>
        <v>56</v>
      </c>
      <c r="L25" s="253" t="str">
        <f>IF(D25=0,0,IF(D25&gt;K25,"F",LOOKUP(K25,{0,0.01,40,45,50,55,60,65,70,75,80},{"","F","D","C","C+","B-","B","B+","A-","A","A+"})))</f>
        <v>B-</v>
      </c>
      <c r="M25" s="330">
        <f>LOOKUP(K25,{0,0.01,40,45,50,55,60,65,70,75,80},{0,"0",2,2.25,2.5,2.75,3,3.25,3.5,3.75,4})</f>
        <v>2.75</v>
      </c>
      <c r="N25" s="331"/>
      <c r="O25" s="332" t="str">
        <f t="shared" si="2"/>
        <v/>
      </c>
    </row>
    <row r="26" spans="1:16" ht="18">
      <c r="A26" s="202">
        <f>'1st 1'!A26</f>
        <v>19</v>
      </c>
      <c r="B26" s="203" t="str">
        <f>'1st 1'!B26</f>
        <v>J</v>
      </c>
      <c r="C26" s="351">
        <v>23</v>
      </c>
      <c r="D26" s="352">
        <v>16</v>
      </c>
      <c r="E26" s="352">
        <v>14</v>
      </c>
      <c r="F26" s="352"/>
      <c r="G26" s="249">
        <f>IF(G4=3,(ABS(IF(D26&gt;60,0,D26)-IF(E26&gt;60,0,E26))),(ABS(IF(D26&gt;30,0,D26)-IF(E26&gt;30,0,E26))))</f>
        <v>2</v>
      </c>
      <c r="H26" s="200" t="str">
        <f>IF(G4=3,(IF(G26&gt;12,"Y","")),(IF(G26&gt;6,"Y","")))</f>
        <v/>
      </c>
      <c r="I26" s="42">
        <f t="shared" si="0"/>
        <v>15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30</v>
      </c>
      <c r="K26" s="252">
        <f t="shared" si="1"/>
        <v>53</v>
      </c>
      <c r="L26" s="253" t="str">
        <f>IF(D26=0,0,IF(D26&gt;K26,"F",LOOKUP(K26,{0,0.01,40,45,50,55,60,65,70,75,80},{"","F","D","C","C+","B-","B","B+","A-","A","A+"})))</f>
        <v>C+</v>
      </c>
      <c r="M26" s="330">
        <f>LOOKUP(K26,{0,0.01,40,45,50,55,60,65,70,75,80},{0,"0",2,2.25,2.5,2.75,3,3.25,3.5,3.75,4})</f>
        <v>2.5</v>
      </c>
      <c r="N26" s="331"/>
      <c r="O26" s="332" t="str">
        <f t="shared" si="2"/>
        <v/>
      </c>
    </row>
    <row r="27" spans="1:16" ht="18">
      <c r="A27" s="202">
        <f>'1st 1'!A27</f>
        <v>20</v>
      </c>
      <c r="B27" s="203" t="str">
        <f>'1st 1'!B27</f>
        <v>S</v>
      </c>
      <c r="C27" s="351">
        <v>30</v>
      </c>
      <c r="D27" s="352">
        <v>19</v>
      </c>
      <c r="E27" s="352">
        <v>26</v>
      </c>
      <c r="F27" s="352">
        <v>18</v>
      </c>
      <c r="G27" s="249">
        <f>IF(G4=3,(ABS(IF(D27&gt;60,0,D27)-IF(E27&gt;60,0,E27))),(ABS(IF(D27&gt;30,0,D27)-IF(E27&gt;30,0,E27))))</f>
        <v>7</v>
      </c>
      <c r="H27" s="200" t="str">
        <f>IF(G4=3,(IF(G27&gt;12,"Y","")),(IF(G27&gt;6,"Y","")))</f>
        <v>Y</v>
      </c>
      <c r="I27" s="42">
        <f t="shared" si="0"/>
        <v>22.5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37</v>
      </c>
      <c r="K27" s="252">
        <f t="shared" si="1"/>
        <v>67</v>
      </c>
      <c r="L27" s="253" t="str">
        <f>IF(D27=0,0,IF(D27&gt;K27,"F",LOOKUP(K27,{0,0.01,40,45,50,55,60,65,70,75,80},{"","F","D","C","C+","B-","B","B+","A-","A","A+"})))</f>
        <v>B+</v>
      </c>
      <c r="M27" s="330">
        <f>LOOKUP(K27,{0,0.01,40,45,50,55,60,65,70,75,80},{0,"0",2,2.25,2.5,2.75,3,3.25,3.5,3.75,4})</f>
        <v>3.25</v>
      </c>
      <c r="N27" s="331"/>
      <c r="O27" s="332" t="str">
        <f t="shared" si="2"/>
        <v/>
      </c>
    </row>
    <row r="28" spans="1:16" ht="18">
      <c r="A28" s="202">
        <f>'1st 1'!A28</f>
        <v>21</v>
      </c>
      <c r="B28" s="203" t="str">
        <f>'1st 1'!B28</f>
        <v>S</v>
      </c>
      <c r="C28" s="351">
        <v>31</v>
      </c>
      <c r="D28" s="352">
        <v>22</v>
      </c>
      <c r="E28" s="352">
        <v>24</v>
      </c>
      <c r="F28" s="352"/>
      <c r="G28" s="249">
        <f>IF(G4=3,(ABS(IF(D28&gt;60,0,D28)-IF(E28&gt;60,0,E28))),(ABS(IF(D28&gt;30,0,D28)-IF(E28&gt;30,0,E28))))</f>
        <v>2</v>
      </c>
      <c r="H28" s="200" t="str">
        <f>IF(G4=3,(IF(G28&gt;12,"Y","")),(IF(G28&gt;6,"Y","")))</f>
        <v/>
      </c>
      <c r="I28" s="42">
        <f t="shared" si="0"/>
        <v>23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46</v>
      </c>
      <c r="K28" s="252">
        <f t="shared" si="1"/>
        <v>77</v>
      </c>
      <c r="L28" s="253" t="str">
        <f>IF(D28=0,0,IF(D28&gt;K28,"F",LOOKUP(K28,{0,0.01,40,45,50,55,60,65,70,75,80},{"","F","D","C","C+","B-","B","B+","A-","A","A+"})))</f>
        <v>A</v>
      </c>
      <c r="M28" s="330">
        <f>LOOKUP(K28,{0,0.01,40,45,50,55,60,65,70,75,80},{0,"0",2,2.25,2.5,2.75,3,3.25,3.5,3.75,4})</f>
        <v>3.75</v>
      </c>
      <c r="N28" s="331"/>
      <c r="O28" s="332" t="str">
        <f t="shared" si="2"/>
        <v/>
      </c>
    </row>
    <row r="29" spans="1:16" ht="18">
      <c r="A29" s="202">
        <f>'1st 1'!A29</f>
        <v>22</v>
      </c>
      <c r="B29" s="203" t="str">
        <f>'1st 1'!B29</f>
        <v>M</v>
      </c>
      <c r="C29" s="351">
        <v>27</v>
      </c>
      <c r="D29" s="352">
        <v>18</v>
      </c>
      <c r="E29" s="352">
        <v>25</v>
      </c>
      <c r="F29" s="352">
        <v>15</v>
      </c>
      <c r="G29" s="249">
        <f>IF(G4=3,(ABS(IF(D29&gt;60,0,D29)-IF(E29&gt;60,0,E29))),(ABS(IF(D29&gt;30,0,D29)-IF(E29&gt;30,0,E29))))</f>
        <v>7</v>
      </c>
      <c r="H29" s="200" t="str">
        <f>IF(G4=3,(IF(G29&gt;12,"Y","")),(IF(G29&gt;6,"Y","")))</f>
        <v>Y</v>
      </c>
      <c r="I29" s="42">
        <f t="shared" si="0"/>
        <v>21.5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33</v>
      </c>
      <c r="K29" s="252">
        <f t="shared" si="1"/>
        <v>60</v>
      </c>
      <c r="L29" s="253" t="str">
        <f>IF(D29=0,0,IF(D29&gt;K29,"F",LOOKUP(K29,{0,0.01,40,45,50,55,60,65,70,75,80},{"","F","D","C","C+","B-","B","B+","A-","A","A+"})))</f>
        <v>B</v>
      </c>
      <c r="M29" s="330">
        <f>LOOKUP(K29,{0,0.01,40,45,50,55,60,65,70,75,80},{0,"0",2,2.25,2.5,2.75,3,3.25,3.5,3.75,4})</f>
        <v>3</v>
      </c>
      <c r="N29" s="331"/>
      <c r="O29" s="332" t="str">
        <f t="shared" si="2"/>
        <v/>
      </c>
    </row>
    <row r="30" spans="1:16" ht="18">
      <c r="A30" s="202">
        <f>'1st 1'!A30</f>
        <v>23</v>
      </c>
      <c r="B30" s="203" t="str">
        <f>'1st 1'!B30</f>
        <v>P</v>
      </c>
      <c r="C30" s="351">
        <v>32</v>
      </c>
      <c r="D30" s="352">
        <v>19</v>
      </c>
      <c r="E30" s="352">
        <v>24</v>
      </c>
      <c r="F30" s="352"/>
      <c r="G30" s="249">
        <f>IF(G4=3,(ABS(IF(D30&gt;60,0,D30)-IF(E30&gt;60,0,E30))),(ABS(IF(D30&gt;30,0,D30)-IF(E30&gt;30,0,E30))))</f>
        <v>5</v>
      </c>
      <c r="H30" s="200" t="str">
        <f>IF(G4=3,(IF(G30&gt;12,"Y","")),(IF(G30&gt;6,"Y","")))</f>
        <v/>
      </c>
      <c r="I30" s="42">
        <f t="shared" si="0"/>
        <v>21.5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43</v>
      </c>
      <c r="K30" s="252">
        <f t="shared" si="1"/>
        <v>75</v>
      </c>
      <c r="L30" s="253" t="str">
        <f>IF(D30=0,0,IF(D30&gt;K30,"F",LOOKUP(K30,{0,0.01,40,45,50,55,60,65,70,75,80},{"","F","D","C","C+","B-","B","B+","A-","A","A+"})))</f>
        <v>A</v>
      </c>
      <c r="M30" s="330">
        <f>LOOKUP(K30,{0,0.01,40,45,50,55,60,65,70,75,80},{0,"0",2,2.25,2.5,2.75,3,3.25,3.5,3.75,4})</f>
        <v>3.75</v>
      </c>
      <c r="N30" s="331"/>
      <c r="O30" s="332" t="str">
        <f t="shared" si="2"/>
        <v/>
      </c>
    </row>
    <row r="31" spans="1:16" ht="18">
      <c r="A31" s="202">
        <f>'1st 1'!A31</f>
        <v>24</v>
      </c>
      <c r="B31" s="203" t="str">
        <f>'1st 1'!B31</f>
        <v>R</v>
      </c>
      <c r="C31" s="351">
        <v>29</v>
      </c>
      <c r="D31" s="352">
        <v>21</v>
      </c>
      <c r="E31" s="352">
        <v>15</v>
      </c>
      <c r="F31" s="352"/>
      <c r="G31" s="249">
        <f>IF(G4=3,(ABS(IF(D31&gt;60,0,D31)-IF(E31&gt;60,0,E31))),(ABS(IF(D31&gt;30,0,D31)-IF(E31&gt;30,0,E31))))</f>
        <v>6</v>
      </c>
      <c r="H31" s="200" t="str">
        <f>IF(G4=3,(IF(G31&gt;12,"Y","")),(IF(G31&gt;6,"Y","")))</f>
        <v/>
      </c>
      <c r="I31" s="42">
        <f t="shared" si="0"/>
        <v>18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36</v>
      </c>
      <c r="K31" s="252">
        <f t="shared" si="1"/>
        <v>65</v>
      </c>
      <c r="L31" s="253" t="str">
        <f>IF(D31=0,0,IF(D31&gt;K31,"F",LOOKUP(K31,{0,0.01,40,45,50,55,60,65,70,75,80},{"","F","D","C","C+","B-","B","B+","A-","A","A+"})))</f>
        <v>B+</v>
      </c>
      <c r="M31" s="330">
        <f>LOOKUP(K31,{0,0.01,40,45,50,55,60,65,70,75,80},{0,"0",2,2.25,2.5,2.75,3,3.25,3.5,3.75,4})</f>
        <v>3.25</v>
      </c>
      <c r="N31" s="331"/>
      <c r="O31" s="332" t="str">
        <f t="shared" si="2"/>
        <v/>
      </c>
    </row>
    <row r="32" spans="1:16" ht="18">
      <c r="A32" s="202">
        <f>'1st 1'!A32</f>
        <v>25</v>
      </c>
      <c r="B32" s="203" t="str">
        <f>'1st 1'!B32</f>
        <v>F</v>
      </c>
      <c r="C32" s="351">
        <v>27</v>
      </c>
      <c r="D32" s="352">
        <v>17</v>
      </c>
      <c r="E32" s="352">
        <v>22</v>
      </c>
      <c r="F32" s="352"/>
      <c r="G32" s="249">
        <f>IF(G4=3,(ABS(IF(D32&gt;60,0,D32)-IF(E32&gt;60,0,E32))),(ABS(IF(D32&gt;30,0,D32)-IF(E32&gt;30,0,E32))))</f>
        <v>5</v>
      </c>
      <c r="H32" s="200" t="str">
        <f>IF(G4=3,(IF(G32&gt;12,"Y","")),(IF(G32&gt;6,"Y","")))</f>
        <v/>
      </c>
      <c r="I32" s="42">
        <f t="shared" si="0"/>
        <v>19.5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39</v>
      </c>
      <c r="K32" s="252">
        <f t="shared" si="1"/>
        <v>66</v>
      </c>
      <c r="L32" s="253" t="str">
        <f>IF(D32=0,0,IF(D32&gt;K32,"F",LOOKUP(K32,{0,0.01,40,45,50,55,60,65,70,75,80},{"","F","D","C","C+","B-","B","B+","A-","A","A+"})))</f>
        <v>B+</v>
      </c>
      <c r="M32" s="330">
        <f>LOOKUP(K32,{0,0.01,40,45,50,55,60,65,70,75,80},{0,"0",2,2.25,2.5,2.75,3,3.25,3.5,3.75,4})</f>
        <v>3.25</v>
      </c>
      <c r="N32" s="331"/>
      <c r="O32" s="332" t="str">
        <f t="shared" si="2"/>
        <v/>
      </c>
    </row>
    <row r="33" spans="1:18" ht="18">
      <c r="A33" s="202">
        <f>'1st 1'!A33</f>
        <v>26</v>
      </c>
      <c r="B33" s="203" t="str">
        <f>'1st 1'!B33</f>
        <v>P</v>
      </c>
      <c r="C33" s="351">
        <v>26</v>
      </c>
      <c r="D33" s="352">
        <v>16</v>
      </c>
      <c r="E33" s="352">
        <v>18</v>
      </c>
      <c r="F33" s="352"/>
      <c r="G33" s="249">
        <f>IF(G4=3,(ABS(IF(D33&gt;60,0,D33)-IF(E33&gt;60,0,E33))),(ABS(IF(D33&gt;30,0,D33)-IF(E33&gt;30,0,E33))))</f>
        <v>2</v>
      </c>
      <c r="H33" s="200" t="str">
        <f>IF(G4=3,(IF(G33&gt;12,"Y","")),(IF(G33&gt;6,"Y","")))</f>
        <v/>
      </c>
      <c r="I33" s="42">
        <f t="shared" si="0"/>
        <v>17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34</v>
      </c>
      <c r="K33" s="252">
        <f t="shared" si="1"/>
        <v>60</v>
      </c>
      <c r="L33" s="253" t="str">
        <f>IF(D33=0,0,IF(D33&gt;K33,"F",LOOKUP(K33,{0,0.01,40,45,50,55,60,65,70,75,80},{"","F","D","C","C+","B-","B","B+","A-","A","A+"})))</f>
        <v>B</v>
      </c>
      <c r="M33" s="330">
        <f>LOOKUP(K33,{0,0.01,40,45,50,55,60,65,70,75,80},{0,"0",2,2.25,2.5,2.75,3,3.25,3.5,3.75,4})</f>
        <v>3</v>
      </c>
      <c r="N33" s="331"/>
      <c r="O33" s="332" t="str">
        <f t="shared" si="2"/>
        <v/>
      </c>
      <c r="P33" s="25"/>
    </row>
    <row r="34" spans="1:18" ht="18">
      <c r="A34" s="202">
        <f>'1st 1'!A34</f>
        <v>27</v>
      </c>
      <c r="B34" s="203" t="str">
        <f>'1st 1'!B34</f>
        <v>N</v>
      </c>
      <c r="C34" s="351">
        <v>32</v>
      </c>
      <c r="D34" s="352">
        <v>26</v>
      </c>
      <c r="E34" s="352">
        <v>28</v>
      </c>
      <c r="F34" s="352"/>
      <c r="G34" s="249">
        <f>IF(G4=3,(ABS(IF(D34&gt;60,0,D34)-IF(E34&gt;60,0,E34))),(ABS(IF(D34&gt;30,0,D34)-IF(E34&gt;30,0,E34))))</f>
        <v>2</v>
      </c>
      <c r="H34" s="200" t="str">
        <f>IF(G4=3,(IF(G34&gt;12,"Y","")),(IF(G34&gt;6,"Y","")))</f>
        <v/>
      </c>
      <c r="I34" s="42">
        <f t="shared" si="0"/>
        <v>27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54</v>
      </c>
      <c r="K34" s="252">
        <f t="shared" si="1"/>
        <v>86</v>
      </c>
      <c r="L34" s="253" t="str">
        <f>IF(D34=0,0,IF(D34&gt;K34,"F",LOOKUP(K34,{0,0.01,40,45,50,55,60,65,70,75,80},{"","F","D","C","C+","B-","B","B+","A-","A","A+"})))</f>
        <v>A+</v>
      </c>
      <c r="M34" s="330">
        <f>LOOKUP(K34,{0,0.01,40,45,50,55,60,65,70,75,80},{0,"0",2,2.25,2.5,2.75,3,3.25,3.5,3.75,4})</f>
        <v>4</v>
      </c>
      <c r="N34" s="331"/>
      <c r="O34" s="332" t="str">
        <f t="shared" si="2"/>
        <v/>
      </c>
    </row>
    <row r="35" spans="1:18" ht="18">
      <c r="A35" s="202">
        <f>'1st 1'!A35</f>
        <v>28</v>
      </c>
      <c r="B35" s="203" t="str">
        <f>'1st 1'!B35</f>
        <v>J</v>
      </c>
      <c r="C35" s="351">
        <v>31</v>
      </c>
      <c r="D35" s="352">
        <v>16</v>
      </c>
      <c r="E35" s="352">
        <v>14</v>
      </c>
      <c r="F35" s="352"/>
      <c r="G35" s="249">
        <f>IF(G4=3,(ABS(IF(D35&gt;60,0,D35)-IF(E35&gt;60,0,E35))),(ABS(IF(D35&gt;30,0,D35)-IF(E35&gt;30,0,E35))))</f>
        <v>2</v>
      </c>
      <c r="H35" s="200" t="str">
        <f>IF(G4=3,(IF(G35&gt;12,"Y","")),(IF(G35&gt;6,"Y","")))</f>
        <v/>
      </c>
      <c r="I35" s="42">
        <f t="shared" si="0"/>
        <v>15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30</v>
      </c>
      <c r="K35" s="252">
        <f t="shared" si="1"/>
        <v>61</v>
      </c>
      <c r="L35" s="253" t="str">
        <f>IF(D35=0,0,IF(D35&gt;K35,"F",LOOKUP(K35,{0,0.01,40,45,50,55,60,65,70,75,80},{"","F","D","C","C+","B-","B","B+","A-","A","A+"})))</f>
        <v>B</v>
      </c>
      <c r="M35" s="330">
        <f>LOOKUP(K35,{0,0.01,40,45,50,55,60,65,70,75,80},{0,"0",2,2.25,2.5,2.75,3,3.25,3.5,3.75,4})</f>
        <v>3</v>
      </c>
      <c r="N35" s="331"/>
      <c r="O35" s="332" t="str">
        <f t="shared" si="2"/>
        <v/>
      </c>
    </row>
    <row r="36" spans="1:18" ht="18">
      <c r="A36" s="202">
        <f>'1st 1'!A36</f>
        <v>29</v>
      </c>
      <c r="B36" s="203" t="str">
        <f>'1st 1'!B36</f>
        <v>P</v>
      </c>
      <c r="C36" s="351">
        <v>29</v>
      </c>
      <c r="D36" s="352">
        <v>20</v>
      </c>
      <c r="E36" s="352">
        <v>23</v>
      </c>
      <c r="F36" s="352"/>
      <c r="G36" s="249">
        <f>IF(G4=3,(ABS(IF(D36&gt;60,0,D36)-IF(E36&gt;60,0,E36))),(ABS(IF(D36&gt;30,0,D36)-IF(E36&gt;30,0,E36))))</f>
        <v>3</v>
      </c>
      <c r="H36" s="200" t="str">
        <f>IF(G4=3,(IF(G36&gt;12,"Y","")),(IF(G36&gt;6,"Y","")))</f>
        <v/>
      </c>
      <c r="I36" s="42">
        <f t="shared" si="0"/>
        <v>21.5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43</v>
      </c>
      <c r="K36" s="252">
        <f t="shared" si="1"/>
        <v>72</v>
      </c>
      <c r="L36" s="253" t="str">
        <f>IF(D36=0,0,IF(D36&gt;K36,"F",LOOKUP(K36,{0,0.01,40,45,50,55,60,65,70,75,80},{"","F","D","C","C+","B-","B","B+","A-","A","A+"})))</f>
        <v>A-</v>
      </c>
      <c r="M36" s="330">
        <f>LOOKUP(K36,{0,0.01,40,45,50,55,60,65,70,75,80},{0,"0",2,2.25,2.5,2.75,3,3.25,3.5,3.75,4})</f>
        <v>3.5</v>
      </c>
      <c r="N36" s="331"/>
      <c r="O36" s="332" t="str">
        <f t="shared" si="2"/>
        <v/>
      </c>
    </row>
    <row r="37" spans="1:18" ht="18">
      <c r="A37" s="202">
        <f>'1st 1'!A37</f>
        <v>30</v>
      </c>
      <c r="B37" s="203" t="str">
        <f>'1st 1'!B37</f>
        <v>N</v>
      </c>
      <c r="C37" s="351">
        <v>26</v>
      </c>
      <c r="D37" s="352">
        <v>18</v>
      </c>
      <c r="E37" s="352">
        <v>16</v>
      </c>
      <c r="F37" s="352"/>
      <c r="G37" s="249">
        <f>IF(G4=3,(ABS(IF(D37&gt;60,0,D37)-IF(E37&gt;60,0,E37))),(ABS(IF(D37&gt;30,0,D37)-IF(E37&gt;30,0,E37))))</f>
        <v>2</v>
      </c>
      <c r="H37" s="200" t="str">
        <f>IF(G4=3,(IF(G37&gt;12,"Y","")),(IF(G37&gt;6,"Y","")))</f>
        <v/>
      </c>
      <c r="I37" s="42">
        <f t="shared" si="0"/>
        <v>17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34</v>
      </c>
      <c r="K37" s="252">
        <f t="shared" si="1"/>
        <v>60</v>
      </c>
      <c r="L37" s="253" t="str">
        <f>IF(D37=0,0,IF(D37&gt;K37,"F",LOOKUP(K37,{0,0.01,40,45,50,55,60,65,70,75,80},{"","F","D","C","C+","B-","B","B+","A-","A","A+"})))</f>
        <v>B</v>
      </c>
      <c r="M37" s="330">
        <f>LOOKUP(K37,{0,0.01,40,45,50,55,60,65,70,75,80},{0,"0",2,2.25,2.5,2.75,3,3.25,3.5,3.75,4})</f>
        <v>3</v>
      </c>
      <c r="N37" s="331"/>
      <c r="O37" s="332" t="str">
        <f t="shared" si="2"/>
        <v/>
      </c>
      <c r="P37" s="25"/>
    </row>
    <row r="38" spans="1:18" ht="18">
      <c r="A38" s="202">
        <f>'1st 1'!A38</f>
        <v>31</v>
      </c>
      <c r="B38" s="203" t="str">
        <f>'1st 1'!B38</f>
        <v>S</v>
      </c>
      <c r="C38" s="351">
        <v>31</v>
      </c>
      <c r="D38" s="352">
        <v>25</v>
      </c>
      <c r="E38" s="352">
        <v>28</v>
      </c>
      <c r="F38" s="352"/>
      <c r="G38" s="249">
        <f>IF(G4=3,(ABS(IF(D38&gt;60,0,D38)-IF(E38&gt;60,0,E38))),(ABS(IF(D38&gt;30,0,D38)-IF(E38&gt;30,0,E38))))</f>
        <v>3</v>
      </c>
      <c r="H38" s="200" t="str">
        <f>IF(G4=3,(IF(G38&gt;12,"Y","")),(IF(G38&gt;6,"Y","")))</f>
        <v/>
      </c>
      <c r="I38" s="42">
        <f t="shared" si="0"/>
        <v>26.5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53</v>
      </c>
      <c r="K38" s="252">
        <f t="shared" si="1"/>
        <v>84</v>
      </c>
      <c r="L38" s="253" t="str">
        <f>IF(D38=0,0,IF(D38&gt;K38,"F",LOOKUP(K38,{0,0.01,40,45,50,55,60,65,70,75,80},{"","F","D","C","C+","B-","B","B+","A-","A","A+"})))</f>
        <v>A+</v>
      </c>
      <c r="M38" s="330">
        <f>LOOKUP(K38,{0,0.01,40,45,50,55,60,65,70,75,80},{0,"0",2,2.25,2.5,2.75,3,3.25,3.5,3.75,4})</f>
        <v>4</v>
      </c>
      <c r="N38" s="331"/>
      <c r="O38" s="332" t="str">
        <f t="shared" si="2"/>
        <v/>
      </c>
    </row>
    <row r="39" spans="1:18" ht="18">
      <c r="A39" s="202">
        <f>'1st 1'!A39</f>
        <v>32</v>
      </c>
      <c r="B39" s="203" t="str">
        <f>'1st 1'!B39</f>
        <v>F</v>
      </c>
      <c r="C39" s="351">
        <v>28</v>
      </c>
      <c r="D39" s="352">
        <v>18</v>
      </c>
      <c r="E39" s="352">
        <v>21</v>
      </c>
      <c r="F39" s="352"/>
      <c r="G39" s="249">
        <f>IF(G4=3,(ABS(IF(D39&gt;60,0,D39)-IF(E39&gt;60,0,E39))),(ABS(IF(D39&gt;30,0,D39)-IF(E39&gt;30,0,E39))))</f>
        <v>3</v>
      </c>
      <c r="H39" s="200" t="str">
        <f>IF(G4=3,(IF(G39&gt;12,"Y","")),(IF(G39&gt;6,"Y","")))</f>
        <v/>
      </c>
      <c r="I39" s="42">
        <f t="shared" si="0"/>
        <v>19.5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39</v>
      </c>
      <c r="K39" s="252">
        <f t="shared" si="1"/>
        <v>67</v>
      </c>
      <c r="L39" s="253" t="str">
        <f>IF(D39=0,0,IF(D39&gt;K39,"F",LOOKUP(K39,{0,0.01,40,45,50,55,60,65,70,75,80},{"","F","D","C","C+","B-","B","B+","A-","A","A+"})))</f>
        <v>B+</v>
      </c>
      <c r="M39" s="330">
        <f>LOOKUP(K39,{0,0.01,40,45,50,55,60,65,70,75,80},{0,"0",2,2.25,2.5,2.75,3,3.25,3.5,3.75,4})</f>
        <v>3.25</v>
      </c>
      <c r="N39" s="331"/>
      <c r="O39" s="332" t="str">
        <f t="shared" si="2"/>
        <v/>
      </c>
      <c r="P39" s="25"/>
    </row>
    <row r="40" spans="1:18" ht="18">
      <c r="A40" s="202">
        <f>'1st 1'!A40</f>
        <v>33</v>
      </c>
      <c r="B40" s="203" t="str">
        <f>'1st 1'!B40</f>
        <v>M</v>
      </c>
      <c r="C40" s="351">
        <v>31</v>
      </c>
      <c r="D40" s="352">
        <v>19</v>
      </c>
      <c r="E40" s="352">
        <v>18</v>
      </c>
      <c r="F40" s="352"/>
      <c r="G40" s="249">
        <f>IF(G4=3,(ABS(IF(D40&gt;60,0,D40)-IF(E40&gt;60,0,E40))),(ABS(IF(D40&gt;30,0,D40)-IF(E40&gt;30,0,E40))))</f>
        <v>1</v>
      </c>
      <c r="H40" s="200" t="str">
        <f>IF(G4=3,(IF(G40&gt;12,"Y","")),(IF(G40&gt;6,"Y","")))</f>
        <v/>
      </c>
      <c r="I40" s="42">
        <f t="shared" si="0"/>
        <v>18.5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37</v>
      </c>
      <c r="K40" s="252">
        <f t="shared" si="1"/>
        <v>68</v>
      </c>
      <c r="L40" s="253" t="str">
        <f>IF(D40=0,0,IF(D40&gt;K40,"F",LOOKUP(K40,{0,0.01,40,45,50,55,60,65,70,75,80},{"","F","D","C","C+","B-","B","B+","A-","A","A+"})))</f>
        <v>B+</v>
      </c>
      <c r="M40" s="330">
        <f>LOOKUP(K40,{0,0.01,40,45,50,55,60,65,70,75,80},{0,"0",2,2.25,2.5,2.75,3,3.25,3.5,3.75,4})</f>
        <v>3.25</v>
      </c>
      <c r="N40" s="331"/>
      <c r="O40" s="332" t="str">
        <f t="shared" si="2"/>
        <v/>
      </c>
    </row>
    <row r="41" spans="1:18" ht="18">
      <c r="A41" s="202">
        <f>'1st 1'!A41</f>
        <v>34</v>
      </c>
      <c r="B41" s="203" t="str">
        <f>'1st 1'!B41</f>
        <v>M</v>
      </c>
      <c r="C41" s="351">
        <v>27</v>
      </c>
      <c r="D41" s="352">
        <v>15</v>
      </c>
      <c r="E41" s="352">
        <v>14</v>
      </c>
      <c r="F41" s="352"/>
      <c r="G41" s="249">
        <f>IF(G4=3,(ABS(IF(D41&gt;60,0,D41)-IF(E41&gt;60,0,E41))),(ABS(IF(D41&gt;30,0,D41)-IF(E41&gt;30,0,E41))))</f>
        <v>1</v>
      </c>
      <c r="H41" s="200" t="str">
        <f>IF(G4=3,(IF(G41&gt;12,"Y","")),(IF(G41&gt;6,"Y","")))</f>
        <v/>
      </c>
      <c r="I41" s="42">
        <f t="shared" si="0"/>
        <v>14.5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29</v>
      </c>
      <c r="K41" s="252">
        <f t="shared" si="1"/>
        <v>56</v>
      </c>
      <c r="L41" s="253" t="str">
        <f>IF(D41=0,0,IF(D41&gt;K41,"F",LOOKUP(K41,{0,0.01,40,45,50,55,60,65,70,75,80},{"","F","D","C","C+","B-","B","B+","A-","A","A+"})))</f>
        <v>B-</v>
      </c>
      <c r="M41" s="330">
        <f>LOOKUP(K41,{0,0.01,40,45,50,55,60,65,70,75,80},{0,"0",2,2.25,2.5,2.75,3,3.25,3.5,3.75,4})</f>
        <v>2.75</v>
      </c>
      <c r="N41" s="331"/>
      <c r="O41" s="332" t="str">
        <f t="shared" si="2"/>
        <v/>
      </c>
    </row>
    <row r="42" spans="1:18" ht="18">
      <c r="A42" s="202">
        <f>'1st 1'!A42</f>
        <v>35</v>
      </c>
      <c r="B42" s="203" t="str">
        <f>'1st 1'!B42</f>
        <v>T</v>
      </c>
      <c r="C42" s="351">
        <v>29</v>
      </c>
      <c r="D42" s="352">
        <v>19</v>
      </c>
      <c r="E42" s="352">
        <v>15</v>
      </c>
      <c r="F42" s="352"/>
      <c r="G42" s="249">
        <f>IF(G4=3,(ABS(IF(D42&gt;60,0,D42)-IF(E42&gt;60,0,E42))),(ABS(IF(D42&gt;30,0,D42)-IF(E42&gt;30,0,E42))))</f>
        <v>4</v>
      </c>
      <c r="H42" s="200" t="str">
        <f>IF(G4=3,(IF(G42&gt;12,"Y","")),(IF(G42&gt;6,"Y","")))</f>
        <v/>
      </c>
      <c r="I42" s="42">
        <f t="shared" si="0"/>
        <v>17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34</v>
      </c>
      <c r="K42" s="252">
        <f t="shared" si="1"/>
        <v>63</v>
      </c>
      <c r="L42" s="253" t="str">
        <f>IF(D42=0,0,IF(D42&gt;K42,"F",LOOKUP(K42,{0,0.01,40,45,50,55,60,65,70,75,80},{"","F","D","C","C+","B-","B","B+","A-","A","A+"})))</f>
        <v>B</v>
      </c>
      <c r="M42" s="330">
        <f>LOOKUP(K42,{0,0.01,40,45,50,55,60,65,70,75,80},{0,"0",2,2.25,2.5,2.75,3,3.25,3.5,3.75,4})</f>
        <v>3</v>
      </c>
      <c r="N42" s="331"/>
      <c r="O42" s="332" t="str">
        <f t="shared" si="2"/>
        <v/>
      </c>
      <c r="P42" s="27"/>
    </row>
    <row r="43" spans="1:18" ht="18">
      <c r="A43" s="202">
        <f>'1st 1'!A43</f>
        <v>36</v>
      </c>
      <c r="B43" s="203" t="str">
        <f>'1st 1'!B43</f>
        <v>H</v>
      </c>
      <c r="C43" s="351">
        <v>33</v>
      </c>
      <c r="D43" s="352">
        <v>22</v>
      </c>
      <c r="E43" s="352">
        <v>28</v>
      </c>
      <c r="F43" s="352"/>
      <c r="G43" s="249">
        <f>IF(G4=3,(ABS(IF(D43&gt;60,0,D43)-IF(E43&gt;60,0,E43))),(ABS(IF(D43&gt;30,0,D43)-IF(E43&gt;30,0,E43))))</f>
        <v>6</v>
      </c>
      <c r="H43" s="200" t="str">
        <f>IF(G4=3,(IF(G43&gt;12,"Y","")),(IF(G43&gt;6,"Y","")))</f>
        <v/>
      </c>
      <c r="I43" s="42">
        <f t="shared" si="0"/>
        <v>25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50</v>
      </c>
      <c r="K43" s="252">
        <f t="shared" si="1"/>
        <v>83</v>
      </c>
      <c r="L43" s="253" t="str">
        <f>IF(D43=0,0,IF(D43&gt;K43,"F",LOOKUP(K43,{0,0.01,40,45,50,55,60,65,70,75,80},{"","F","D","C","C+","B-","B","B+","A-","A","A+"})))</f>
        <v>A+</v>
      </c>
      <c r="M43" s="330">
        <f>LOOKUP(K43,{0,0.01,40,45,50,55,60,65,70,75,80},{0,"0",2,2.25,2.5,2.75,3,3.25,3.5,3.75,4})</f>
        <v>4</v>
      </c>
      <c r="N43" s="331"/>
      <c r="O43" s="332" t="str">
        <f t="shared" si="2"/>
        <v/>
      </c>
      <c r="P43" s="27"/>
    </row>
    <row r="44" spans="1:18" s="25" customFormat="1" ht="18">
      <c r="A44" s="202">
        <f>'1st 1'!A44</f>
        <v>37</v>
      </c>
      <c r="B44" s="203" t="str">
        <f>'1st 1'!B44</f>
        <v>S</v>
      </c>
      <c r="C44" s="351">
        <v>31</v>
      </c>
      <c r="D44" s="352">
        <v>18</v>
      </c>
      <c r="E44" s="352">
        <v>23</v>
      </c>
      <c r="F44" s="352"/>
      <c r="G44" s="249">
        <f>IF(G4=3,(ABS(IF(D44&gt;60,0,D44)-IF(E44&gt;60,0,E44))),(ABS(IF(D44&gt;30,0,D44)-IF(E44&gt;30,0,E44))))</f>
        <v>5</v>
      </c>
      <c r="H44" s="200" t="str">
        <f>IF(G4=3,(IF(G44&gt;12,"Y","")),(IF(G44&gt;6,"Y","")))</f>
        <v/>
      </c>
      <c r="I44" s="42">
        <f t="shared" si="0"/>
        <v>20.5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41</v>
      </c>
      <c r="K44" s="252">
        <f t="shared" si="1"/>
        <v>72</v>
      </c>
      <c r="L44" s="253" t="str">
        <f>IF(D44=0,0,IF(D44&gt;K44,"F",LOOKUP(K44,{0,0.01,40,45,50,55,60,65,70,75,80},{"","F","D","C","C+","B-","B","B+","A-","A","A+"})))</f>
        <v>A-</v>
      </c>
      <c r="M44" s="330">
        <f>LOOKUP(K44,{0,0.01,40,45,50,55,60,65,70,75,80},{0,"0",2,2.25,2.5,2.75,3,3.25,3.5,3.75,4})</f>
        <v>3.5</v>
      </c>
      <c r="N44" s="331"/>
      <c r="O44" s="332" t="str">
        <f t="shared" si="2"/>
        <v/>
      </c>
      <c r="Q44"/>
      <c r="R44"/>
    </row>
    <row r="45" spans="1:18" ht="18">
      <c r="A45" s="202">
        <f>'1st 1'!A45</f>
        <v>38</v>
      </c>
      <c r="B45" s="203" t="str">
        <f>'1st 1'!B45</f>
        <v>N</v>
      </c>
      <c r="C45" s="351">
        <v>26</v>
      </c>
      <c r="D45" s="352">
        <v>15</v>
      </c>
      <c r="E45" s="352">
        <v>25</v>
      </c>
      <c r="F45" s="352">
        <v>10</v>
      </c>
      <c r="G45" s="249">
        <f>IF(G4=3,(ABS(IF(D45&gt;60,0,D45)-IF(E45&gt;60,0,E45))),(ABS(IF(D45&gt;30,0,D45)-IF(E45&gt;30,0,E45))))</f>
        <v>10</v>
      </c>
      <c r="H45" s="200" t="str">
        <f>IF(G4=3,(IF(G45&gt;12,"Y","")),(IF(G45&gt;6,"Y","")))</f>
        <v>Y</v>
      </c>
      <c r="I45" s="42">
        <f t="shared" si="0"/>
        <v>20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25</v>
      </c>
      <c r="K45" s="252">
        <f t="shared" si="1"/>
        <v>51</v>
      </c>
      <c r="L45" s="253" t="str">
        <f>IF(D45=0,0,IF(D45&gt;K45,"F",LOOKUP(K45,{0,0.01,40,45,50,55,60,65,70,75,80},{"","F","D","C","C+","B-","B","B+","A-","A","A+"})))</f>
        <v>C+</v>
      </c>
      <c r="M45" s="330">
        <f>LOOKUP(K45,{0,0.01,40,45,50,55,60,65,70,75,80},{0,"0",2,2.25,2.5,2.75,3,3.25,3.5,3.75,4})</f>
        <v>2.5</v>
      </c>
      <c r="N45" s="331"/>
      <c r="O45" s="332" t="str">
        <f t="shared" si="2"/>
        <v/>
      </c>
    </row>
    <row r="46" spans="1:18" ht="18">
      <c r="A46" s="202">
        <f>'1st 1'!A46</f>
        <v>39</v>
      </c>
      <c r="B46" s="203" t="str">
        <f>'1st 1'!B46</f>
        <v>R</v>
      </c>
      <c r="C46" s="351">
        <v>26</v>
      </c>
      <c r="D46" s="352">
        <v>15</v>
      </c>
      <c r="E46" s="352">
        <v>12</v>
      </c>
      <c r="F46" s="352"/>
      <c r="G46" s="249">
        <f>IF(G4=3,(ABS(IF(D46&gt;60,0,D46)-IF(E46&gt;60,0,E46))),(ABS(IF(D46&gt;30,0,D46)-IF(E46&gt;30,0,E46))))</f>
        <v>3</v>
      </c>
      <c r="H46" s="200" t="str">
        <f>IF(G4=3,(IF(G46&gt;12,"Y","")),(IF(G46&gt;6,"Y","")))</f>
        <v/>
      </c>
      <c r="I46" s="42">
        <f t="shared" si="0"/>
        <v>13.5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27</v>
      </c>
      <c r="K46" s="252">
        <f t="shared" si="1"/>
        <v>53</v>
      </c>
      <c r="L46" s="253" t="str">
        <f>IF(D46=0,0,IF(D46&gt;K46,"F",LOOKUP(K46,{0,0.01,40,45,50,55,60,65,70,75,80},{"","F","D","C","C+","B-","B","B+","A-","A","A+"})))</f>
        <v>C+</v>
      </c>
      <c r="M46" s="330">
        <f>LOOKUP(K46,{0,0.01,40,45,50,55,60,65,70,75,80},{0,"0",2,2.25,2.5,2.75,3,3.25,3.5,3.75,4})</f>
        <v>2.5</v>
      </c>
      <c r="N46" s="331"/>
      <c r="O46" s="332" t="str">
        <f t="shared" si="2"/>
        <v/>
      </c>
    </row>
    <row r="47" spans="1:18" ht="18">
      <c r="A47" s="202">
        <f>'1st 1'!A47</f>
        <v>40</v>
      </c>
      <c r="B47" s="203" t="str">
        <f>'1st 1'!B47</f>
        <v>U</v>
      </c>
      <c r="C47" s="351">
        <v>24</v>
      </c>
      <c r="D47" s="352">
        <v>16</v>
      </c>
      <c r="E47" s="352">
        <v>22</v>
      </c>
      <c r="F47" s="352"/>
      <c r="G47" s="249">
        <f>IF(G4=3,(ABS(IF(D47&gt;60,0,D47)-IF(E47&gt;60,0,E47))),(ABS(IF(D47&gt;30,0,D47)-IF(E47&gt;30,0,E47))))</f>
        <v>6</v>
      </c>
      <c r="H47" s="200" t="str">
        <f>IF(G4=3,(IF(G47&gt;12,"Y","")),(IF(G47&gt;6,"Y","")))</f>
        <v/>
      </c>
      <c r="I47" s="42">
        <f t="shared" si="0"/>
        <v>19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38</v>
      </c>
      <c r="K47" s="252">
        <f t="shared" si="1"/>
        <v>62</v>
      </c>
      <c r="L47" s="253" t="str">
        <f>IF(D47=0,0,IF(D47&gt;K47,"F",LOOKUP(K47,{0,0.01,40,45,50,55,60,65,70,75,80},{"","F","D","C","C+","B-","B","B+","A-","A","A+"})))</f>
        <v>B</v>
      </c>
      <c r="M47" s="330">
        <f>LOOKUP(K47,{0,0.01,40,45,50,55,60,65,70,75,80},{0,"0",2,2.25,2.5,2.75,3,3.25,3.5,3.75,4})</f>
        <v>3</v>
      </c>
      <c r="N47" s="331"/>
      <c r="O47" s="332" t="str">
        <f t="shared" si="2"/>
        <v/>
      </c>
    </row>
    <row r="48" spans="1:18" ht="18">
      <c r="A48" s="202">
        <f>'1st 1'!A48</f>
        <v>41</v>
      </c>
      <c r="B48" s="203" t="str">
        <f>'1st 1'!B48</f>
        <v>B</v>
      </c>
      <c r="C48" s="351">
        <v>29</v>
      </c>
      <c r="D48" s="352">
        <v>19</v>
      </c>
      <c r="E48" s="352">
        <v>25</v>
      </c>
      <c r="F48" s="352"/>
      <c r="G48" s="249">
        <f>IF(G4=3,(ABS(IF(D48&gt;60,0,D48)-IF(E48&gt;60,0,E48))),(ABS(IF(D48&gt;30,0,D48)-IF(E48&gt;30,0,E48))))</f>
        <v>6</v>
      </c>
      <c r="H48" s="200" t="str">
        <f>IF(G4=3,(IF(G48&gt;12,"Y","")),(IF(G48&gt;6,"Y","")))</f>
        <v/>
      </c>
      <c r="I48" s="42">
        <f t="shared" si="0"/>
        <v>22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44</v>
      </c>
      <c r="K48" s="252">
        <f t="shared" si="1"/>
        <v>73</v>
      </c>
      <c r="L48" s="253" t="str">
        <f>IF(D48=0,0,IF(D48&gt;K48,"F",LOOKUP(K48,{0,0.01,40,45,50,55,60,65,70,75,80},{"","F","D","C","C+","B-","B","B+","A-","A","A+"})))</f>
        <v>A-</v>
      </c>
      <c r="M48" s="330">
        <f>LOOKUP(K48,{0,0.01,40,45,50,55,60,65,70,75,80},{0,"0",2,2.25,2.5,2.75,3,3.25,3.5,3.75,4})</f>
        <v>3.5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351">
        <v>28</v>
      </c>
      <c r="D49" s="352">
        <v>23</v>
      </c>
      <c r="E49" s="352">
        <v>27</v>
      </c>
      <c r="F49" s="352"/>
      <c r="G49" s="249">
        <f>IF(G4=3,(ABS(IF(D49&gt;60,0,D49)-IF(E49&gt;60,0,E49))),(ABS(IF(D49&gt;30,0,D49)-IF(E49&gt;30,0,E49))))</f>
        <v>4</v>
      </c>
      <c r="H49" s="200" t="str">
        <f>IF(G4=3,(IF(G49&gt;12,"Y","")),(IF(G49&gt;6,"Y","")))</f>
        <v/>
      </c>
      <c r="I49" s="42">
        <f t="shared" si="0"/>
        <v>25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50</v>
      </c>
      <c r="K49" s="252">
        <f t="shared" si="1"/>
        <v>78</v>
      </c>
      <c r="L49" s="253" t="str">
        <f>IF(D49=0,0,IF(D49&gt;K49,"F",LOOKUP(K49,{0,0.01,40,45,50,55,60,65,70,75,80},{"","F","D","C","C+","B-","B","B+","A-","A","A+"})))</f>
        <v>A</v>
      </c>
      <c r="M49" s="330">
        <f>LOOKUP(K49,{0,0.01,40,45,50,55,60,65,70,75,80},{0,"0",2,2.25,2.5,2.75,3,3.25,3.5,3.75,4})</f>
        <v>3.75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351">
        <v>28</v>
      </c>
      <c r="D50" s="352">
        <v>18</v>
      </c>
      <c r="E50" s="352">
        <v>27</v>
      </c>
      <c r="F50" s="352">
        <v>16</v>
      </c>
      <c r="G50" s="249">
        <f>IF(G4=3,(ABS(IF(D50&gt;60,0,D50)-IF(E50&gt;60,0,E50))),(ABS(IF(D50&gt;30,0,D50)-IF(E50&gt;30,0,E50))))</f>
        <v>9</v>
      </c>
      <c r="H50" s="200" t="str">
        <f>IF(G4=3,(IF(G50&gt;12,"Y","")),(IF(G50&gt;6,"Y","")))</f>
        <v>Y</v>
      </c>
      <c r="I50" s="42">
        <f t="shared" si="0"/>
        <v>22.5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34</v>
      </c>
      <c r="K50" s="252">
        <f t="shared" si="1"/>
        <v>62</v>
      </c>
      <c r="L50" s="253" t="str">
        <f>IF(D50=0,0,IF(D50&gt;K50,"F",LOOKUP(K50,{0,0.01,40,45,50,55,60,65,70,75,80},{"","F","D","C","C+","B-","B","B+","A-","A","A+"})))</f>
        <v>B</v>
      </c>
      <c r="M50" s="330">
        <f>LOOKUP(K50,{0,0.01,40,45,50,55,60,65,70,75,80},{0,"0",2,2.25,2.5,2.75,3,3.25,3.5,3.75,4})</f>
        <v>3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351">
        <v>21</v>
      </c>
      <c r="D51" s="352">
        <v>18</v>
      </c>
      <c r="E51" s="352">
        <v>16</v>
      </c>
      <c r="F51" s="352"/>
      <c r="G51" s="249">
        <f>IF(G4=3,(ABS(IF(D51&gt;60,0,D51)-IF(E51&gt;60,0,E51))),(ABS(IF(D51&gt;30,0,D51)-IF(E51&gt;30,0,E51))))</f>
        <v>2</v>
      </c>
      <c r="H51" s="200" t="str">
        <f>IF(G4=3,(IF(G51&gt;12,"Y","")),(IF(G51&gt;6,"Y","")))</f>
        <v/>
      </c>
      <c r="I51" s="42">
        <f t="shared" si="0"/>
        <v>17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34</v>
      </c>
      <c r="K51" s="252">
        <f t="shared" si="1"/>
        <v>55</v>
      </c>
      <c r="L51" s="253" t="str">
        <f>IF(D51=0,0,IF(D51&gt;K51,"F",LOOKUP(K51,{0,0.01,40,45,50,55,60,65,70,75,80},{"","F","D","C","C+","B-","B","B+","A-","A","A+"})))</f>
        <v>B-</v>
      </c>
      <c r="M51" s="330">
        <f>LOOKUP(K51,{0,0.01,40,45,50,55,60,65,70,75,80},{0,"0",2,2.25,2.5,2.75,3,3.25,3.5,3.75,4})</f>
        <v>2.75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351">
        <v>26</v>
      </c>
      <c r="D52" s="352">
        <v>17</v>
      </c>
      <c r="E52" s="352">
        <v>15</v>
      </c>
      <c r="F52" s="352"/>
      <c r="G52" s="249">
        <f>IF(G4=3,(ABS(IF(D52&gt;60,0,D52)-IF(E52&gt;60,0,E52))),(ABS(IF(D52&gt;30,0,D52)-IF(E52&gt;30,0,E52))))</f>
        <v>2</v>
      </c>
      <c r="H52" s="200" t="str">
        <f>IF(G4=3,(IF(G52&gt;12,"Y","")),(IF(G52&gt;6,"Y","")))</f>
        <v/>
      </c>
      <c r="I52" s="42">
        <f t="shared" si="0"/>
        <v>16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32</v>
      </c>
      <c r="K52" s="252">
        <f t="shared" si="1"/>
        <v>58</v>
      </c>
      <c r="L52" s="253" t="str">
        <f>IF(D52=0,0,IF(D52&gt;K52,"F",LOOKUP(K52,{0,0.01,40,45,50,55,60,65,70,75,80},{"","F","D","C","C+","B-","B","B+","A-","A","A+"})))</f>
        <v>B-</v>
      </c>
      <c r="M52" s="330">
        <f>LOOKUP(K52,{0,0.01,40,45,50,55,60,65,70,75,80},{0,"0",2,2.25,2.5,2.75,3,3.25,3.5,3.75,4})</f>
        <v>2.75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351">
        <v>27</v>
      </c>
      <c r="D53" s="352">
        <v>17</v>
      </c>
      <c r="E53" s="352">
        <v>13</v>
      </c>
      <c r="F53" s="352"/>
      <c r="G53" s="249">
        <f>IF(G4=3,(ABS(IF(D53&gt;60,0,D53)-IF(E53&gt;60,0,E53))),(ABS(IF(D53&gt;30,0,D53)-IF(E53&gt;30,0,E53))))</f>
        <v>4</v>
      </c>
      <c r="H53" s="200" t="str">
        <f>IF(G4=3,(IF(G53&gt;12,"Y","")),(IF(G53&gt;6,"Y","")))</f>
        <v/>
      </c>
      <c r="I53" s="42">
        <f t="shared" si="0"/>
        <v>15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30</v>
      </c>
      <c r="K53" s="252">
        <f t="shared" si="1"/>
        <v>57</v>
      </c>
      <c r="L53" s="253" t="str">
        <f>IF(D53=0,0,IF(D53&gt;K53,"F",LOOKUP(K53,{0,0.01,40,45,50,55,60,65,70,75,80},{"","F","D","C","C+","B-","B","B+","A-","A","A+"})))</f>
        <v>B-</v>
      </c>
      <c r="M53" s="330">
        <f>LOOKUP(K53,{0,0.01,40,45,50,55,60,65,70,75,80},{0,"0",2,2.25,2.5,2.75,3,3.25,3.5,3.75,4})</f>
        <v>2.75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351">
        <v>23</v>
      </c>
      <c r="D54" s="352">
        <v>18</v>
      </c>
      <c r="E54" s="352">
        <v>15</v>
      </c>
      <c r="F54" s="352"/>
      <c r="G54" s="249">
        <f>IF(G4=3,(ABS(IF(D54&gt;60,0,D54)-IF(E54&gt;60,0,E54))),(ABS(IF(D54&gt;30,0,D54)-IF(E54&gt;30,0,E54))))</f>
        <v>3</v>
      </c>
      <c r="H54" s="200" t="str">
        <f>IF(G4=3,(IF(G54&gt;12,"Y","")),(IF(G54&gt;6,"Y","")))</f>
        <v/>
      </c>
      <c r="I54" s="42">
        <f t="shared" si="0"/>
        <v>16.5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33</v>
      </c>
      <c r="K54" s="252">
        <f t="shared" si="1"/>
        <v>56</v>
      </c>
      <c r="L54" s="253" t="str">
        <f>IF(D54=0,0,IF(D54&gt;K54,"F",LOOKUP(K54,{0,0.01,40,45,50,55,60,65,70,75,80},{"","F","D","C","C+","B-","B","B+","A-","A","A+"})))</f>
        <v>B-</v>
      </c>
      <c r="M54" s="330">
        <f>LOOKUP(K54,{0,0.01,40,45,50,55,60,65,70,75,80},{0,"0",2,2.25,2.5,2.75,3,3.25,3.5,3.75,4})</f>
        <v>2.75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351">
        <v>25</v>
      </c>
      <c r="D55" s="352">
        <v>17</v>
      </c>
      <c r="E55" s="352">
        <v>17</v>
      </c>
      <c r="F55" s="352"/>
      <c r="G55" s="249">
        <f>IF(G4=3,(ABS(IF(D55&gt;60,0,D55)-IF(E55&gt;60,0,E55))),(ABS(IF(D55&gt;30,0,D55)-IF(E55&gt;30,0,E55))))</f>
        <v>0</v>
      </c>
      <c r="H55" s="200" t="str">
        <f>IF(G4=3,(IF(G55&gt;12,"Y","")),(IF(G55&gt;6,"Y","")))</f>
        <v/>
      </c>
      <c r="I55" s="42">
        <f t="shared" si="0"/>
        <v>17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34</v>
      </c>
      <c r="K55" s="252">
        <f t="shared" si="1"/>
        <v>59</v>
      </c>
      <c r="L55" s="253" t="str">
        <f>IF(D55=0,0,IF(D55&gt;K55,"F",LOOKUP(K55,{0,0.01,40,45,50,55,60,65,70,75,80},{"","F","D","C","C+","B-","B","B+","A-","A","A+"})))</f>
        <v>B-</v>
      </c>
      <c r="M55" s="330">
        <f>LOOKUP(K55,{0,0.01,40,45,50,55,60,65,70,75,80},{0,"0",2,2.25,2.5,2.75,3,3.25,3.5,3.75,4})</f>
        <v>2.75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351">
        <v>25</v>
      </c>
      <c r="D56" s="352">
        <v>19</v>
      </c>
      <c r="E56" s="352">
        <v>13</v>
      </c>
      <c r="F56" s="352"/>
      <c r="G56" s="249">
        <f>IF(G4=3,(ABS(IF(D56&gt;60,0,D56)-IF(E56&gt;60,0,E56))),(ABS(IF(D56&gt;30,0,D56)-IF(E56&gt;30,0,E56))))</f>
        <v>6</v>
      </c>
      <c r="H56" s="200" t="str">
        <f>IF(G4=3,(IF(G56&gt;12,"Y","")),(IF(G56&gt;6,"Y","")))</f>
        <v/>
      </c>
      <c r="I56" s="42">
        <f t="shared" si="0"/>
        <v>16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32</v>
      </c>
      <c r="K56" s="252">
        <f t="shared" si="1"/>
        <v>57</v>
      </c>
      <c r="L56" s="253" t="str">
        <f>IF(D56=0,0,IF(D56&gt;K56,"F",LOOKUP(K56,{0,0.01,40,45,50,55,60,65,70,75,80},{"","F","D","C","C+","B-","B","B+","A-","A","A+"})))</f>
        <v>B-</v>
      </c>
      <c r="M56" s="330">
        <f>LOOKUP(K56,{0,0.01,40,45,50,55,60,65,70,75,80},{0,"0",2,2.25,2.5,2.75,3,3.25,3.5,3.75,4})</f>
        <v>2.75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351">
        <v>28</v>
      </c>
      <c r="D57" s="352">
        <v>20</v>
      </c>
      <c r="E57" s="352">
        <v>12</v>
      </c>
      <c r="F57" s="352">
        <v>12</v>
      </c>
      <c r="G57" s="249">
        <f>IF(G4=3,(ABS(IF(D57&gt;60,0,D57)-IF(E57&gt;60,0,E57))),(ABS(IF(D57&gt;30,0,D57)-IF(E57&gt;30,0,E57))))</f>
        <v>8</v>
      </c>
      <c r="H57" s="200" t="str">
        <f>IF(G4=3,(IF(G57&gt;12,"Y","")),(IF(G57&gt;6,"Y","")))</f>
        <v>Y</v>
      </c>
      <c r="I57" s="42">
        <f t="shared" si="0"/>
        <v>16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24</v>
      </c>
      <c r="K57" s="252">
        <f t="shared" si="1"/>
        <v>52</v>
      </c>
      <c r="L57" s="253" t="str">
        <f>IF(D57=0,0,IF(D57&gt;K57,"F",LOOKUP(K57,{0,0.01,40,45,50,55,60,65,70,75,80},{"","F","D","C","C+","B-","B","B+","A-","A","A+"})))</f>
        <v>C+</v>
      </c>
      <c r="M57" s="330">
        <f>LOOKUP(K57,{0,0.01,40,45,50,55,60,65,70,75,80},{0,"0",2,2.25,2.5,2.75,3,3.25,3.5,3.75,4})</f>
        <v>2.5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18</v>
      </c>
      <c r="D58" s="199">
        <v>20</v>
      </c>
      <c r="E58" s="199">
        <v>18</v>
      </c>
      <c r="F58" s="199"/>
      <c r="G58" s="249">
        <f>IF(G4=3,(ABS(IF(D58&gt;60,0,D58)-IF(E58&gt;60,0,E58))),(ABS(IF(D58&gt;30,0,D58)-IF(E58&gt;30,0,E58))))</f>
        <v>2</v>
      </c>
      <c r="H58" s="200" t="str">
        <f>IF(G4=3,(IF(G58&gt;12,"Y","")),(IF(G58&gt;6,"Y","")))</f>
        <v/>
      </c>
      <c r="I58" s="42">
        <f t="shared" si="0"/>
        <v>19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38</v>
      </c>
      <c r="K58" s="252">
        <f t="shared" si="1"/>
        <v>56</v>
      </c>
      <c r="L58" s="253" t="str">
        <f>IF(D58=0,0,IF(D58&gt;K58,"F",LOOKUP(K58,{0,0.01,40,45,50,55,60,65,70,75,80},{"","F","D","C","C+","B-","B","B+","A-","A","A+"})))</f>
        <v>B-</v>
      </c>
      <c r="M58" s="330">
        <f>LOOKUP(K58,{0,0.01,40,45,50,55,60,65,70,75,80},{0,"0",2,2.25,2.5,2.75,3,3.25,3.5,3.75,4})</f>
        <v>2.75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22</v>
      </c>
      <c r="D59" s="199">
        <v>19</v>
      </c>
      <c r="E59" s="199">
        <v>20</v>
      </c>
      <c r="F59" s="199"/>
      <c r="G59" s="249">
        <f>IF(G4=3,(ABS(IF(D59&gt;60,0,D59)-IF(E59&gt;60,0,E59))),(ABS(IF(D59&gt;30,0,D59)-IF(E59&gt;30,0,E59))))</f>
        <v>1</v>
      </c>
      <c r="H59" s="200" t="str">
        <f>IF(G4=3,(IF(G59&gt;12,"Y","")),(IF(G59&gt;6,"Y","")))</f>
        <v/>
      </c>
      <c r="I59" s="42">
        <f t="shared" si="0"/>
        <v>19.5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39</v>
      </c>
      <c r="K59" s="252">
        <f t="shared" si="1"/>
        <v>61</v>
      </c>
      <c r="L59" s="253" t="str">
        <f>IF(D59=0,0,IF(D59&gt;K59,"F",LOOKUP(K59,{0,0.01,40,45,50,55,60,65,70,75,80},{"","F","D","C","C+","B-","B","B+","A-","A","A+"})))</f>
        <v>B</v>
      </c>
      <c r="M59" s="330">
        <f>LOOKUP(K59,{0,0.01,40,45,50,55,60,65,70,75,80},{0,"0",2,2.25,2.5,2.75,3,3.25,3.5,3.75,4})</f>
        <v>3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52" priority="1">
      <formula>$H$7="Y"</formula>
    </cfRule>
    <cfRule type="expression" dxfId="451" priority="2">
      <formula>$H$7="Y"</formula>
    </cfRule>
    <cfRule type="expression" dxfId="450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topLeftCell="A55" zoomScale="110" zoomScalePageLayoutView="110" workbookViewId="0">
      <selection activeCell="F59" sqref="F59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109</v>
      </c>
      <c r="D4" s="555"/>
      <c r="E4" s="554" t="s">
        <v>58</v>
      </c>
      <c r="F4" s="554"/>
      <c r="G4" s="555">
        <v>3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3.25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20.25" customHeight="1">
      <c r="A6" s="258" t="str">
        <f>'1st 1'!A6</f>
        <v>00-00</v>
      </c>
      <c r="B6" s="250" t="s">
        <v>57</v>
      </c>
      <c r="C6" s="556" t="s">
        <v>225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Int:[60]</v>
      </c>
      <c r="E7" s="34" t="str">
        <f>IF(G4=3,"Exam: Ext:[60]",IF(G4=1.5,"Exam: Ext:[30]",0))</f>
        <v>Exam: Ext:[60]</v>
      </c>
      <c r="F7" s="34" t="str">
        <f>IF(G4=3,"Exam: 3rd:[60]",IF(G4=1.5,"Exam: 3rd:[30]",0))</f>
        <v>Exam: 3rd:[60]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351">
        <v>29</v>
      </c>
      <c r="D8" s="352">
        <v>43</v>
      </c>
      <c r="E8" s="352">
        <v>48</v>
      </c>
      <c r="F8" s="199"/>
      <c r="G8" s="249">
        <f>IF(G4=3,(ABS(IF(D8&gt;60,0,D8)-IF(E8&gt;60,0,E8))),(ABS(IF(D8&gt;30,0,D8)-IF(E8&gt;30,0,E8))))</f>
        <v>5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45.5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45.5</v>
      </c>
      <c r="K8" s="252">
        <f>ROUNDUP(IF(C8&gt;40,0,IF(D8&gt;60,0,IF(E8&gt;60,0,(C8+J8)))),0)</f>
        <v>75</v>
      </c>
      <c r="L8" s="253" t="str">
        <f>IF(D8=0,0,IF(D8&gt;K8,"F",LOOKUP(K8,{0,0.01,40,45,50,55,60,65,70,75,80},{"","F","D","C","C+","B-","B","B+","A-","A","A+"})))</f>
        <v>A</v>
      </c>
      <c r="M8" s="330">
        <f>LOOKUP(K8,{0,0.01,40,45,50,55,60,65,70,75,80},{0,"0",2,2.25,2.5,2.75,3,3.25,3.5,3.75,4})</f>
        <v>3.75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351">
        <v>29</v>
      </c>
      <c r="D9" s="352">
        <v>46</v>
      </c>
      <c r="E9" s="352">
        <v>42</v>
      </c>
      <c r="F9" s="199"/>
      <c r="G9" s="249">
        <f>IF(G4=3,(ABS(IF(D9&gt;60,0,D9)-IF(E9&gt;60,0,E9))),(ABS(IF(D9&gt;30,0,D9)-IF(E9&gt;30,0,E9))))</f>
        <v>4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44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44</v>
      </c>
      <c r="K9" s="252">
        <f t="shared" ref="K9:K72" si="1">ROUNDUP(IF(C9&gt;40,0,IF(D9&gt;60,0,IF(E9&gt;60,0,(C9+J9)))),0)</f>
        <v>73</v>
      </c>
      <c r="L9" s="253" t="str">
        <f>IF(D9=0,0,IF(D9&gt;K9,"F",LOOKUP(K9,{0,0.01,40,45,50,55,60,65,70,75,80},{"","F","D","C","C+","B-","B","B+","A-","A","A+"})))</f>
        <v>A-</v>
      </c>
      <c r="M9" s="330">
        <f>LOOKUP(K9,{0,0.01,40,45,50,55,60,65,70,75,80},{0,"0",2,2.25,2.5,2.75,3,3.25,3.5,3.75,4})</f>
        <v>3.5</v>
      </c>
      <c r="N9" s="331"/>
      <c r="O9" s="332" t="str">
        <f t="shared" ref="O9:O72" si="2">IF(N9=0,"",IF(N9=M9,"Same",IF(M9="0","Passed",IF(N9&gt;M9,"Imp:","Not Imp:"))))</f>
        <v/>
      </c>
    </row>
    <row r="10" spans="1:18" ht="18">
      <c r="A10" s="202">
        <f>'1st 1'!A10</f>
        <v>3</v>
      </c>
      <c r="B10" s="203" t="str">
        <f>'1st 1'!B10</f>
        <v>M</v>
      </c>
      <c r="C10" s="351">
        <v>28</v>
      </c>
      <c r="D10" s="352">
        <v>37</v>
      </c>
      <c r="E10" s="352">
        <v>37</v>
      </c>
      <c r="F10" s="199"/>
      <c r="G10" s="249">
        <f>IF(G4=3,(ABS(IF(D10&gt;60,0,D10)-IF(E10&gt;60,0,E10))),(ABS(IF(D10&gt;30,0,D10)-IF(E10&gt;30,0,E10))))</f>
        <v>0</v>
      </c>
      <c r="H10" s="200" t="str">
        <f>IF(G4=3,(IF(G10&gt;12,"Y","")),(IF(G10&gt;6,"Y","")))</f>
        <v/>
      </c>
      <c r="I10" s="42">
        <f t="shared" si="0"/>
        <v>37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37</v>
      </c>
      <c r="K10" s="252">
        <f t="shared" si="1"/>
        <v>65</v>
      </c>
      <c r="L10" s="253" t="str">
        <f>IF(D10=0,0,IF(D10&gt;K10,"F",LOOKUP(K10,{0,0.01,40,45,50,55,60,65,70,75,80},{"","F","D","C","C+","B-","B","B+","A-","A","A+"})))</f>
        <v>B+</v>
      </c>
      <c r="M10" s="330">
        <f>LOOKUP(K10,{0,0.01,40,45,50,55,60,65,70,75,80},{0,"0",2,2.25,2.5,2.75,3,3.25,3.5,3.75,4})</f>
        <v>3.25</v>
      </c>
      <c r="N10" s="331"/>
      <c r="O10" s="332" t="str">
        <f t="shared" si="2"/>
        <v/>
      </c>
      <c r="P10" s="25"/>
    </row>
    <row r="11" spans="1:18" ht="18">
      <c r="A11" s="202">
        <f>'1st 1'!A11</f>
        <v>4</v>
      </c>
      <c r="B11" s="203" t="str">
        <f>'1st 1'!B11</f>
        <v>D</v>
      </c>
      <c r="C11" s="351">
        <v>28</v>
      </c>
      <c r="D11" s="352">
        <v>43</v>
      </c>
      <c r="E11" s="352">
        <v>48</v>
      </c>
      <c r="F11" s="199"/>
      <c r="G11" s="249">
        <f>IF(G4=3,(ABS(IF(D11&gt;60,0,D11)-IF(E11&gt;60,0,E11))),(ABS(IF(D11&gt;30,0,D11)-IF(E11&gt;30,0,E11))))</f>
        <v>5</v>
      </c>
      <c r="H11" s="200" t="str">
        <f>IF(G4=3,(IF(G11&gt;12,"Y","")),(IF(G11&gt;6,"Y","")))</f>
        <v/>
      </c>
      <c r="I11" s="42">
        <f t="shared" si="0"/>
        <v>45.5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45.5</v>
      </c>
      <c r="K11" s="252">
        <f t="shared" si="1"/>
        <v>74</v>
      </c>
      <c r="L11" s="253" t="str">
        <f>IF(D11=0,0,IF(D11&gt;K11,"F",LOOKUP(K11,{0,0.01,40,45,50,55,60,65,70,75,80},{"","F","D","C","C+","B-","B","B+","A-","A","A+"})))</f>
        <v>A-</v>
      </c>
      <c r="M11" s="330">
        <f>LOOKUP(K11,{0,0.01,40,45,50,55,60,65,70,75,80},{0,"0",2,2.25,2.5,2.75,3,3.25,3.5,3.75,4})</f>
        <v>3.5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351">
        <v>24</v>
      </c>
      <c r="D12" s="352">
        <v>45</v>
      </c>
      <c r="E12" s="352">
        <v>39</v>
      </c>
      <c r="F12" s="199"/>
      <c r="G12" s="249">
        <f>IF(G4=3,(ABS(IF(D12&gt;60,0,D12)-IF(E12&gt;60,0,E12))),(ABS(IF(D12&gt;30,0,D12)-IF(E12&gt;30,0,E12))))</f>
        <v>6</v>
      </c>
      <c r="H12" s="200" t="str">
        <f>IF(G4=3,(IF(G12&gt;12,"Y","")),(IF(G12&gt;6,"Y","")))</f>
        <v/>
      </c>
      <c r="I12" s="42">
        <f t="shared" si="0"/>
        <v>42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42</v>
      </c>
      <c r="K12" s="252">
        <f t="shared" si="1"/>
        <v>66</v>
      </c>
      <c r="L12" s="253" t="str">
        <f>IF(D12=0,0,IF(D12&gt;K12,"F",LOOKUP(K12,{0,0.01,40,45,50,55,60,65,70,75,80},{"","F","D","C","C+","B-","B","B+","A-","A","A+"})))</f>
        <v>B+</v>
      </c>
      <c r="M12" s="330">
        <f>LOOKUP(K12,{0,0.01,40,45,50,55,60,65,70,75,80},{0,"0",2,2.25,2.5,2.75,3,3.25,3.5,3.75,4})</f>
        <v>3.25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351">
        <v>28</v>
      </c>
      <c r="D13" s="352">
        <v>42</v>
      </c>
      <c r="E13" s="352">
        <v>41</v>
      </c>
      <c r="F13" s="199"/>
      <c r="G13" s="249">
        <f>IF(G4=3,(ABS(IF(D13&gt;60,0,D13)-IF(E13&gt;60,0,E13))),(ABS(IF(D13&gt;30,0,D13)-IF(E13&gt;30,0,E13))))</f>
        <v>1</v>
      </c>
      <c r="H13" s="200" t="str">
        <f>IF(G4=3,(IF(G13&gt;12,"Y","")),(IF(G13&gt;6,"Y","")))</f>
        <v/>
      </c>
      <c r="I13" s="42">
        <f t="shared" si="0"/>
        <v>41.5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41.5</v>
      </c>
      <c r="K13" s="252">
        <f t="shared" si="1"/>
        <v>70</v>
      </c>
      <c r="L13" s="253" t="str">
        <f>IF(D13=0,0,IF(D13&gt;K13,"F",LOOKUP(K13,{0,0.01,40,45,50,55,60,65,70,75,80},{"","F","D","C","C+","B-","B","B+","A-","A","A+"})))</f>
        <v>A-</v>
      </c>
      <c r="M13" s="330">
        <f>LOOKUP(K13,{0,0.01,40,45,50,55,60,65,70,75,80},{0,"0",2,2.25,2.5,2.75,3,3.25,3.5,3.75,4})</f>
        <v>3.5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351">
        <v>27.5</v>
      </c>
      <c r="D14" s="352">
        <v>49</v>
      </c>
      <c r="E14" s="352">
        <v>46</v>
      </c>
      <c r="F14" s="199"/>
      <c r="G14" s="249">
        <f>IF(G4=3,(ABS(IF(D14&gt;60,0,D14)-IF(E14&gt;60,0,E14))),(ABS(IF(D14&gt;30,0,D14)-IF(E14&gt;30,0,E14))))</f>
        <v>3</v>
      </c>
      <c r="H14" s="200" t="str">
        <f>IF(G4=3,(IF(G14&gt;12,"Y","")),(IF(G14&gt;6,"Y","")))</f>
        <v/>
      </c>
      <c r="I14" s="42">
        <f t="shared" si="0"/>
        <v>47.5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47.5</v>
      </c>
      <c r="K14" s="252">
        <f t="shared" si="1"/>
        <v>75</v>
      </c>
      <c r="L14" s="253" t="str">
        <f>IF(D14=0,0,IF(D14&gt;K14,"F",LOOKUP(K14,{0,0.01,40,45,50,55,60,65,70,75,80},{"","F","D","C","C+","B-","B","B+","A-","A","A+"})))</f>
        <v>A</v>
      </c>
      <c r="M14" s="330">
        <f>LOOKUP(K14,{0,0.01,40,45,50,55,60,65,70,75,80},{0,"0",2,2.25,2.5,2.75,3,3.25,3.5,3.75,4})</f>
        <v>3.75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351">
        <v>27</v>
      </c>
      <c r="D15" s="352">
        <v>48</v>
      </c>
      <c r="E15" s="352">
        <v>44</v>
      </c>
      <c r="F15" s="199"/>
      <c r="G15" s="249">
        <f>IF(G4=3,(ABS(IF(D15&gt;60,0,D15)-IF(E15&gt;60,0,E15))),(ABS(IF(D15&gt;30,0,D15)-IF(E15&gt;30,0,E15))))</f>
        <v>4</v>
      </c>
      <c r="H15" s="200" t="str">
        <f>IF(G4=3,(IF(G15&gt;12,"Y","")),(IF(G15&gt;6,"Y","")))</f>
        <v/>
      </c>
      <c r="I15" s="42">
        <f t="shared" si="0"/>
        <v>46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46</v>
      </c>
      <c r="K15" s="252">
        <f t="shared" si="1"/>
        <v>73</v>
      </c>
      <c r="L15" s="253" t="str">
        <f>IF(D15=0,0,IF(D15&gt;K15,"F",LOOKUP(K15,{0,0.01,40,45,50,55,60,65,70,75,80},{"","F","D","C","C+","B-","B","B+","A-","A","A+"})))</f>
        <v>A-</v>
      </c>
      <c r="M15" s="330">
        <f>LOOKUP(K15,{0,0.01,40,45,50,55,60,65,70,75,80},{0,"0",2,2.25,2.5,2.75,3,3.25,3.5,3.75,4})</f>
        <v>3.5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351">
        <v>28</v>
      </c>
      <c r="D16" s="352">
        <v>46</v>
      </c>
      <c r="E16" s="352">
        <v>55</v>
      </c>
      <c r="F16" s="199"/>
      <c r="G16" s="249">
        <f>IF(G4=3,(ABS(IF(D16&gt;60,0,D16)-IF(E16&gt;60,0,E16))),(ABS(IF(D16&gt;30,0,D16)-IF(E16&gt;30,0,E16))))</f>
        <v>9</v>
      </c>
      <c r="H16" s="200" t="str">
        <f>IF(G4=3,(IF(G16&gt;12,"Y","")),(IF(G16&gt;6,"Y","")))</f>
        <v/>
      </c>
      <c r="I16" s="42">
        <f t="shared" si="0"/>
        <v>50.5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50.5</v>
      </c>
      <c r="K16" s="252">
        <f t="shared" si="1"/>
        <v>79</v>
      </c>
      <c r="L16" s="253" t="str">
        <f>IF(D16=0,0,IF(D16&gt;K16,"F",LOOKUP(K16,{0,0.01,40,45,50,55,60,65,70,75,80},{"","F","D","C","C+","B-","B","B+","A-","A","A+"})))</f>
        <v>A</v>
      </c>
      <c r="M16" s="330">
        <f>LOOKUP(K16,{0,0.01,40,45,50,55,60,65,70,75,80},{0,"0",2,2.25,2.5,2.75,3,3.25,3.5,3.75,4})</f>
        <v>3.75</v>
      </c>
      <c r="N16" s="331"/>
      <c r="O16" s="332" t="str">
        <f t="shared" si="2"/>
        <v/>
      </c>
    </row>
    <row r="17" spans="1:16" ht="18">
      <c r="A17" s="202">
        <f>'1st 1'!A17</f>
        <v>10</v>
      </c>
      <c r="B17" s="203" t="str">
        <f>'1st 1'!B17</f>
        <v>M</v>
      </c>
      <c r="C17" s="351">
        <v>31</v>
      </c>
      <c r="D17" s="352">
        <v>47</v>
      </c>
      <c r="E17" s="352">
        <v>52</v>
      </c>
      <c r="F17" s="199"/>
      <c r="G17" s="249">
        <f>IF(G4=3,(ABS(IF(D17&gt;60,0,D17)-IF(E17&gt;60,0,E17))),(ABS(IF(D17&gt;30,0,D17)-IF(E17&gt;30,0,E17))))</f>
        <v>5</v>
      </c>
      <c r="H17" s="200" t="str">
        <f>IF(G4=3,(IF(G17&gt;12,"Y","")),(IF(G17&gt;6,"Y","")))</f>
        <v/>
      </c>
      <c r="I17" s="42">
        <f t="shared" si="0"/>
        <v>49.5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49.5</v>
      </c>
      <c r="K17" s="252">
        <f t="shared" si="1"/>
        <v>81</v>
      </c>
      <c r="L17" s="253" t="str">
        <f>IF(D17=0,0,IF(D17&gt;K17,"F",LOOKUP(K17,{0,0.01,40,45,50,55,60,65,70,75,80},{"","F","D","C","C+","B-","B","B+","A-","A","A+"})))</f>
        <v>A+</v>
      </c>
      <c r="M17" s="330">
        <f>LOOKUP(K17,{0,0.01,40,45,50,55,60,65,70,75,80},{0,"0",2,2.25,2.5,2.75,3,3.25,3.5,3.75,4})</f>
        <v>4</v>
      </c>
      <c r="N17" s="331"/>
      <c r="O17" s="332" t="str">
        <f t="shared" si="2"/>
        <v/>
      </c>
    </row>
    <row r="18" spans="1:16" ht="18">
      <c r="A18" s="202">
        <f>'1st 1'!A18</f>
        <v>11</v>
      </c>
      <c r="B18" s="203" t="str">
        <f>'1st 1'!B18</f>
        <v>S</v>
      </c>
      <c r="C18" s="351">
        <v>31</v>
      </c>
      <c r="D18" s="352">
        <v>45</v>
      </c>
      <c r="E18" s="352">
        <v>46</v>
      </c>
      <c r="F18" s="199"/>
      <c r="G18" s="249">
        <f>IF(G4=3,(ABS(IF(D18&gt;60,0,D18)-IF(E18&gt;60,0,E18))),(ABS(IF(D18&gt;30,0,D18)-IF(E18&gt;30,0,E18))))</f>
        <v>1</v>
      </c>
      <c r="H18" s="200" t="str">
        <f>IF(G4=3,(IF(G18&gt;12,"Y","")),(IF(G18&gt;6,"Y","")))</f>
        <v/>
      </c>
      <c r="I18" s="42">
        <f t="shared" si="0"/>
        <v>45.5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45.5</v>
      </c>
      <c r="K18" s="252">
        <f t="shared" si="1"/>
        <v>77</v>
      </c>
      <c r="L18" s="253" t="str">
        <f>IF(D18=0,0,IF(D18&gt;K18,"F",LOOKUP(K18,{0,0.01,40,45,50,55,60,65,70,75,80},{"","F","D","C","C+","B-","B","B+","A-","A","A+"})))</f>
        <v>A</v>
      </c>
      <c r="M18" s="330">
        <f>LOOKUP(K18,{0,0.01,40,45,50,55,60,65,70,75,80},{0,"0",2,2.25,2.5,2.75,3,3.25,3.5,3.75,4})</f>
        <v>3.75</v>
      </c>
      <c r="N18" s="331"/>
      <c r="O18" s="332" t="str">
        <f t="shared" si="2"/>
        <v/>
      </c>
    </row>
    <row r="19" spans="1:16" ht="18">
      <c r="A19" s="202">
        <f>'1st 1'!A19</f>
        <v>12</v>
      </c>
      <c r="B19" s="203" t="str">
        <f>'1st 1'!B19</f>
        <v>Z</v>
      </c>
      <c r="C19" s="351">
        <v>29.5</v>
      </c>
      <c r="D19" s="352">
        <v>45</v>
      </c>
      <c r="E19" s="352">
        <v>42</v>
      </c>
      <c r="F19" s="199"/>
      <c r="G19" s="249">
        <f>IF(G4=3,(ABS(IF(D19&gt;60,0,D19)-IF(E19&gt;60,0,E19))),(ABS(IF(D19&gt;30,0,D19)-IF(E19&gt;30,0,E19))))</f>
        <v>3</v>
      </c>
      <c r="H19" s="200" t="str">
        <f>IF(G4=3,(IF(G19&gt;12,"Y","")),(IF(G19&gt;6,"Y","")))</f>
        <v/>
      </c>
      <c r="I19" s="42">
        <f t="shared" si="0"/>
        <v>43.5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43.5</v>
      </c>
      <c r="K19" s="252">
        <f t="shared" si="1"/>
        <v>73</v>
      </c>
      <c r="L19" s="253" t="str">
        <f>IF(D19=0,0,IF(D19&gt;K19,"F",LOOKUP(K19,{0,0.01,40,45,50,55,60,65,70,75,80},{"","F","D","C","C+","B-","B","B+","A-","A","A+"})))</f>
        <v>A-</v>
      </c>
      <c r="M19" s="330">
        <f>LOOKUP(K19,{0,0.01,40,45,50,55,60,65,70,75,80},{0,"0",2,2.25,2.5,2.75,3,3.25,3.5,3.75,4})</f>
        <v>3.5</v>
      </c>
      <c r="N19" s="331"/>
      <c r="O19" s="332" t="str">
        <f t="shared" si="2"/>
        <v/>
      </c>
      <c r="P19" s="25"/>
    </row>
    <row r="20" spans="1:16" ht="18">
      <c r="A20" s="202">
        <f>'1st 1'!A20</f>
        <v>13</v>
      </c>
      <c r="B20" s="203" t="str">
        <f>'1st 1'!B20</f>
        <v>M</v>
      </c>
      <c r="C20" s="351">
        <v>30</v>
      </c>
      <c r="D20" s="352">
        <v>40</v>
      </c>
      <c r="E20" s="352">
        <v>45</v>
      </c>
      <c r="F20" s="199"/>
      <c r="G20" s="249">
        <f>IF(G4=3,(ABS(IF(D20&gt;60,0,D20)-IF(E20&gt;60,0,E20))),(ABS(IF(D20&gt;30,0,D20)-IF(E20&gt;30,0,E20))))</f>
        <v>5</v>
      </c>
      <c r="H20" s="200" t="str">
        <f>IF(G4=3,(IF(G20&gt;12,"Y","")),(IF(G20&gt;6,"Y","")))</f>
        <v/>
      </c>
      <c r="I20" s="42">
        <f t="shared" si="0"/>
        <v>42.5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42.5</v>
      </c>
      <c r="K20" s="252">
        <f t="shared" si="1"/>
        <v>73</v>
      </c>
      <c r="L20" s="253" t="str">
        <f>IF(D20=0,0,IF(D20&gt;K20,"F",LOOKUP(K20,{0,0.01,40,45,50,55,60,65,70,75,80},{"","F","D","C","C+","B-","B","B+","A-","A","A+"})))</f>
        <v>A-</v>
      </c>
      <c r="M20" s="330">
        <f>LOOKUP(K20,{0,0.01,40,45,50,55,60,65,70,75,80},{0,"0",2,2.25,2.5,2.75,3,3.25,3.5,3.75,4})</f>
        <v>3.5</v>
      </c>
      <c r="N20" s="331"/>
      <c r="O20" s="332" t="str">
        <f t="shared" si="2"/>
        <v/>
      </c>
    </row>
    <row r="21" spans="1:16" ht="18">
      <c r="A21" s="202">
        <f>'1st 1'!A21</f>
        <v>14</v>
      </c>
      <c r="B21" s="203" t="str">
        <f>'1st 1'!B21</f>
        <v>K</v>
      </c>
      <c r="C21" s="351">
        <v>27</v>
      </c>
      <c r="D21" s="352">
        <v>42</v>
      </c>
      <c r="E21" s="352">
        <v>41</v>
      </c>
      <c r="F21" s="199"/>
      <c r="G21" s="249">
        <f>IF(G4=3,(ABS(IF(D21&gt;60,0,D21)-IF(E21&gt;60,0,E21))),(ABS(IF(D21&gt;30,0,D21)-IF(E21&gt;30,0,E21))))</f>
        <v>1</v>
      </c>
      <c r="H21" s="200" t="str">
        <f>IF(G4=3,(IF(G21&gt;12,"Y","")),(IF(G21&gt;6,"Y","")))</f>
        <v/>
      </c>
      <c r="I21" s="42">
        <f t="shared" si="0"/>
        <v>41.5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41.5</v>
      </c>
      <c r="K21" s="252">
        <f t="shared" si="1"/>
        <v>69</v>
      </c>
      <c r="L21" s="253" t="str">
        <f>IF(D21=0,0,IF(D21&gt;K21,"F",LOOKUP(K21,{0,0.01,40,45,50,55,60,65,70,75,80},{"","F","D","C","C+","B-","B","B+","A-","A","A+"})))</f>
        <v>B+</v>
      </c>
      <c r="M21" s="330">
        <f>LOOKUP(K21,{0,0.01,40,45,50,55,60,65,70,75,80},{0,"0",2,2.25,2.5,2.75,3,3.25,3.5,3.75,4})</f>
        <v>3.25</v>
      </c>
      <c r="N21" s="331"/>
      <c r="O21" s="332" t="str">
        <f t="shared" si="2"/>
        <v/>
      </c>
    </row>
    <row r="22" spans="1:16" ht="18">
      <c r="A22" s="202">
        <f>'1st 1'!A22</f>
        <v>15</v>
      </c>
      <c r="B22" s="203" t="str">
        <f>'1st 1'!B22</f>
        <v>P</v>
      </c>
      <c r="C22" s="351">
        <v>30.5</v>
      </c>
      <c r="D22" s="352">
        <v>40</v>
      </c>
      <c r="E22" s="352">
        <v>42</v>
      </c>
      <c r="F22" s="199"/>
      <c r="G22" s="249">
        <f>IF(G4=3,(ABS(IF(D22&gt;60,0,D22)-IF(E22&gt;60,0,E22))),(ABS(IF(D22&gt;30,0,D22)-IF(E22&gt;30,0,E22))))</f>
        <v>2</v>
      </c>
      <c r="H22" s="200" t="str">
        <f>IF(G4=3,(IF(G22&gt;12,"Y","")),(IF(G22&gt;6,"Y","")))</f>
        <v/>
      </c>
      <c r="I22" s="42">
        <f t="shared" si="0"/>
        <v>41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41</v>
      </c>
      <c r="K22" s="252">
        <f t="shared" si="1"/>
        <v>72</v>
      </c>
      <c r="L22" s="253" t="str">
        <f>IF(D22=0,0,IF(D22&gt;K22,"F",LOOKUP(K22,{0,0.01,40,45,50,55,60,65,70,75,80},{"","F","D","C","C+","B-","B","B+","A-","A","A+"})))</f>
        <v>A-</v>
      </c>
      <c r="M22" s="330">
        <f>LOOKUP(K22,{0,0.01,40,45,50,55,60,65,70,75,80},{0,"0",2,2.25,2.5,2.75,3,3.25,3.5,3.75,4})</f>
        <v>3.5</v>
      </c>
      <c r="N22" s="331"/>
      <c r="O22" s="332" t="str">
        <f t="shared" si="2"/>
        <v/>
      </c>
    </row>
    <row r="23" spans="1:16" ht="18">
      <c r="A23" s="202">
        <f>'1st 1'!A23</f>
        <v>16</v>
      </c>
      <c r="B23" s="203" t="str">
        <f>'1st 1'!B23</f>
        <v>F</v>
      </c>
      <c r="C23" s="351">
        <v>30</v>
      </c>
      <c r="D23" s="352">
        <v>47</v>
      </c>
      <c r="E23" s="352">
        <v>47</v>
      </c>
      <c r="F23" s="199"/>
      <c r="G23" s="249">
        <f>IF(G4=3,(ABS(IF(D23&gt;60,0,D23)-IF(E23&gt;60,0,E23))),(ABS(IF(D23&gt;30,0,D23)-IF(E23&gt;30,0,E23))))</f>
        <v>0</v>
      </c>
      <c r="H23" s="200" t="str">
        <f>IF(G4=3,(IF(G23&gt;12,"Y","")),(IF(G23&gt;6,"Y","")))</f>
        <v/>
      </c>
      <c r="I23" s="42">
        <f t="shared" si="0"/>
        <v>47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47</v>
      </c>
      <c r="K23" s="252">
        <f t="shared" si="1"/>
        <v>77</v>
      </c>
      <c r="L23" s="253" t="str">
        <f>IF(D23=0,0,IF(D23&gt;K23,"F",LOOKUP(K23,{0,0.01,40,45,50,55,60,65,70,75,80},{"","F","D","C","C+","B-","B","B+","A-","A","A+"})))</f>
        <v>A</v>
      </c>
      <c r="M23" s="330">
        <f>LOOKUP(K23,{0,0.01,40,45,50,55,60,65,70,75,80},{0,"0",2,2.25,2.5,2.75,3,3.25,3.5,3.75,4})</f>
        <v>3.75</v>
      </c>
      <c r="N23" s="331"/>
      <c r="O23" s="332" t="str">
        <f t="shared" si="2"/>
        <v/>
      </c>
      <c r="P23" s="25"/>
    </row>
    <row r="24" spans="1:16" ht="18">
      <c r="A24" s="202">
        <f>'1st 1'!A24</f>
        <v>17</v>
      </c>
      <c r="B24" s="203" t="str">
        <f>'1st 1'!B24</f>
        <v>K</v>
      </c>
      <c r="C24" s="351">
        <v>28</v>
      </c>
      <c r="D24" s="352">
        <v>40</v>
      </c>
      <c r="E24" s="352">
        <v>47</v>
      </c>
      <c r="F24" s="199"/>
      <c r="G24" s="249">
        <f>IF(G4=3,(ABS(IF(D24&gt;60,0,D24)-IF(E24&gt;60,0,E24))),(ABS(IF(D24&gt;30,0,D24)-IF(E24&gt;30,0,E24))))</f>
        <v>7</v>
      </c>
      <c r="H24" s="200" t="str">
        <f>IF(G4=3,(IF(G24&gt;12,"Y","")),(IF(G24&gt;6,"Y","")))</f>
        <v/>
      </c>
      <c r="I24" s="42">
        <f t="shared" si="0"/>
        <v>43.5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43.5</v>
      </c>
      <c r="K24" s="252">
        <f t="shared" si="1"/>
        <v>72</v>
      </c>
      <c r="L24" s="253" t="str">
        <f>IF(D24=0,0,IF(D24&gt;K24,"F",LOOKUP(K24,{0,0.01,40,45,50,55,60,65,70,75,80},{"","F","D","C","C+","B-","B","B+","A-","A","A+"})))</f>
        <v>A-</v>
      </c>
      <c r="M24" s="330">
        <f>LOOKUP(K24,{0,0.01,40,45,50,55,60,65,70,75,80},{0,"0",2,2.25,2.5,2.75,3,3.25,3.5,3.75,4})</f>
        <v>3.5</v>
      </c>
      <c r="N24" s="331"/>
      <c r="O24" s="332" t="str">
        <f t="shared" si="2"/>
        <v/>
      </c>
      <c r="P24" s="25"/>
    </row>
    <row r="25" spans="1:16" ht="18">
      <c r="A25" s="202">
        <f>'1st 1'!A25</f>
        <v>18</v>
      </c>
      <c r="B25" s="203" t="str">
        <f>'1st 1'!B25</f>
        <v>N</v>
      </c>
      <c r="C25" s="351">
        <v>22.5</v>
      </c>
      <c r="D25" s="352">
        <v>39</v>
      </c>
      <c r="E25" s="352">
        <v>47</v>
      </c>
      <c r="F25" s="199"/>
      <c r="G25" s="249">
        <f>IF(G4=3,(ABS(IF(D25&gt;60,0,D25)-IF(E25&gt;60,0,E25))),(ABS(IF(D25&gt;30,0,D25)-IF(E25&gt;30,0,E25))))</f>
        <v>8</v>
      </c>
      <c r="H25" s="200" t="str">
        <f>IF(G4=3,(IF(G25&gt;12,"Y","")),(IF(G25&gt;6,"Y","")))</f>
        <v/>
      </c>
      <c r="I25" s="42">
        <f t="shared" si="0"/>
        <v>43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43</v>
      </c>
      <c r="K25" s="252">
        <f t="shared" si="1"/>
        <v>66</v>
      </c>
      <c r="L25" s="253" t="str">
        <f>IF(D25=0,0,IF(D25&gt;K25,"F",LOOKUP(K25,{0,0.01,40,45,50,55,60,65,70,75,80},{"","F","D","C","C+","B-","B","B+","A-","A","A+"})))</f>
        <v>B+</v>
      </c>
      <c r="M25" s="330">
        <f>LOOKUP(K25,{0,0.01,40,45,50,55,60,65,70,75,80},{0,"0",2,2.25,2.5,2.75,3,3.25,3.5,3.75,4})</f>
        <v>3.25</v>
      </c>
      <c r="N25" s="331"/>
      <c r="O25" s="332" t="str">
        <f t="shared" si="2"/>
        <v/>
      </c>
    </row>
    <row r="26" spans="1:16" ht="18">
      <c r="A26" s="202">
        <f>'1st 1'!A26</f>
        <v>19</v>
      </c>
      <c r="B26" s="203" t="str">
        <f>'1st 1'!B26</f>
        <v>J</v>
      </c>
      <c r="C26" s="351">
        <v>28.5</v>
      </c>
      <c r="D26" s="352">
        <v>43</v>
      </c>
      <c r="E26" s="352">
        <v>45</v>
      </c>
      <c r="F26" s="199"/>
      <c r="G26" s="249">
        <f>IF(G4=3,(ABS(IF(D26&gt;60,0,D26)-IF(E26&gt;60,0,E26))),(ABS(IF(D26&gt;30,0,D26)-IF(E26&gt;30,0,E26))))</f>
        <v>2</v>
      </c>
      <c r="H26" s="200" t="str">
        <f>IF(G4=3,(IF(G26&gt;12,"Y","")),(IF(G26&gt;6,"Y","")))</f>
        <v/>
      </c>
      <c r="I26" s="42">
        <f t="shared" si="0"/>
        <v>44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44</v>
      </c>
      <c r="K26" s="252">
        <f t="shared" si="1"/>
        <v>73</v>
      </c>
      <c r="L26" s="253" t="str">
        <f>IF(D26=0,0,IF(D26&gt;K26,"F",LOOKUP(K26,{0,0.01,40,45,50,55,60,65,70,75,80},{"","F","D","C","C+","B-","B","B+","A-","A","A+"})))</f>
        <v>A-</v>
      </c>
      <c r="M26" s="330">
        <f>LOOKUP(K26,{0,0.01,40,45,50,55,60,65,70,75,80},{0,"0",2,2.25,2.5,2.75,3,3.25,3.5,3.75,4})</f>
        <v>3.5</v>
      </c>
      <c r="N26" s="331"/>
      <c r="O26" s="332" t="str">
        <f t="shared" si="2"/>
        <v/>
      </c>
    </row>
    <row r="27" spans="1:16" ht="18">
      <c r="A27" s="202">
        <f>'1st 1'!A27</f>
        <v>20</v>
      </c>
      <c r="B27" s="203" t="str">
        <f>'1st 1'!B27</f>
        <v>S</v>
      </c>
      <c r="C27" s="351">
        <v>32</v>
      </c>
      <c r="D27" s="352">
        <v>50</v>
      </c>
      <c r="E27" s="352">
        <v>47</v>
      </c>
      <c r="F27" s="199"/>
      <c r="G27" s="249">
        <f>IF(G4=3,(ABS(IF(D27&gt;60,0,D27)-IF(E27&gt;60,0,E27))),(ABS(IF(D27&gt;30,0,D27)-IF(E27&gt;30,0,E27))))</f>
        <v>3</v>
      </c>
      <c r="H27" s="200" t="str">
        <f>IF(G4=3,(IF(G27&gt;12,"Y","")),(IF(G27&gt;6,"Y","")))</f>
        <v/>
      </c>
      <c r="I27" s="42">
        <f t="shared" si="0"/>
        <v>48.5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48.5</v>
      </c>
      <c r="K27" s="252">
        <f t="shared" si="1"/>
        <v>81</v>
      </c>
      <c r="L27" s="253" t="str">
        <f>IF(D27=0,0,IF(D27&gt;K27,"F",LOOKUP(K27,{0,0.01,40,45,50,55,60,65,70,75,80},{"","F","D","C","C+","B-","B","B+","A-","A","A+"})))</f>
        <v>A+</v>
      </c>
      <c r="M27" s="330">
        <f>LOOKUP(K27,{0,0.01,40,45,50,55,60,65,70,75,80},{0,"0",2,2.25,2.5,2.75,3,3.25,3.5,3.75,4})</f>
        <v>4</v>
      </c>
      <c r="N27" s="331"/>
      <c r="O27" s="332" t="str">
        <f t="shared" si="2"/>
        <v/>
      </c>
    </row>
    <row r="28" spans="1:16" ht="18">
      <c r="A28" s="202">
        <f>'1st 1'!A28</f>
        <v>21</v>
      </c>
      <c r="B28" s="203" t="str">
        <f>'1st 1'!B28</f>
        <v>S</v>
      </c>
      <c r="C28" s="351">
        <v>33.5</v>
      </c>
      <c r="D28" s="352">
        <v>46</v>
      </c>
      <c r="E28" s="352">
        <v>49</v>
      </c>
      <c r="F28" s="199"/>
      <c r="G28" s="249">
        <f>IF(G4=3,(ABS(IF(D28&gt;60,0,D28)-IF(E28&gt;60,0,E28))),(ABS(IF(D28&gt;30,0,D28)-IF(E28&gt;30,0,E28))))</f>
        <v>3</v>
      </c>
      <c r="H28" s="200" t="str">
        <f>IF(G4=3,(IF(G28&gt;12,"Y","")),(IF(G28&gt;6,"Y","")))</f>
        <v/>
      </c>
      <c r="I28" s="42">
        <f t="shared" si="0"/>
        <v>47.5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47.5</v>
      </c>
      <c r="K28" s="252">
        <f t="shared" si="1"/>
        <v>81</v>
      </c>
      <c r="L28" s="253" t="str">
        <f>IF(D28=0,0,IF(D28&gt;K28,"F",LOOKUP(K28,{0,0.01,40,45,50,55,60,65,70,75,80},{"","F","D","C","C+","B-","B","B+","A-","A","A+"})))</f>
        <v>A+</v>
      </c>
      <c r="M28" s="330">
        <f>LOOKUP(K28,{0,0.01,40,45,50,55,60,65,70,75,80},{0,"0",2,2.25,2.5,2.75,3,3.25,3.5,3.75,4})</f>
        <v>4</v>
      </c>
      <c r="N28" s="331"/>
      <c r="O28" s="332" t="str">
        <f t="shared" si="2"/>
        <v/>
      </c>
    </row>
    <row r="29" spans="1:16" ht="18">
      <c r="A29" s="202">
        <f>'1st 1'!A29</f>
        <v>22</v>
      </c>
      <c r="B29" s="203" t="str">
        <f>'1st 1'!B29</f>
        <v>M</v>
      </c>
      <c r="C29" s="351">
        <v>25</v>
      </c>
      <c r="D29" s="352">
        <v>45</v>
      </c>
      <c r="E29" s="352">
        <v>47</v>
      </c>
      <c r="F29" s="199"/>
      <c r="G29" s="249">
        <f>IF(G4=3,(ABS(IF(D29&gt;60,0,D29)-IF(E29&gt;60,0,E29))),(ABS(IF(D29&gt;30,0,D29)-IF(E29&gt;30,0,E29))))</f>
        <v>2</v>
      </c>
      <c r="H29" s="200" t="str">
        <f>IF(G4=3,(IF(G29&gt;12,"Y","")),(IF(G29&gt;6,"Y","")))</f>
        <v/>
      </c>
      <c r="I29" s="42">
        <f t="shared" si="0"/>
        <v>46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46</v>
      </c>
      <c r="K29" s="252">
        <f t="shared" si="1"/>
        <v>71</v>
      </c>
      <c r="L29" s="253" t="str">
        <f>IF(D29=0,0,IF(D29&gt;K29,"F",LOOKUP(K29,{0,0.01,40,45,50,55,60,65,70,75,80},{"","F","D","C","C+","B-","B","B+","A-","A","A+"})))</f>
        <v>A-</v>
      </c>
      <c r="M29" s="330">
        <f>LOOKUP(K29,{0,0.01,40,45,50,55,60,65,70,75,80},{0,"0",2,2.25,2.5,2.75,3,3.25,3.5,3.75,4})</f>
        <v>3.5</v>
      </c>
      <c r="N29" s="331"/>
      <c r="O29" s="332" t="str">
        <f t="shared" si="2"/>
        <v/>
      </c>
    </row>
    <row r="30" spans="1:16" ht="18">
      <c r="A30" s="202">
        <f>'1st 1'!A30</f>
        <v>23</v>
      </c>
      <c r="B30" s="203" t="str">
        <f>'1st 1'!B30</f>
        <v>P</v>
      </c>
      <c r="C30" s="351">
        <v>33.5</v>
      </c>
      <c r="D30" s="352">
        <v>46</v>
      </c>
      <c r="E30" s="352">
        <v>50</v>
      </c>
      <c r="F30" s="199"/>
      <c r="G30" s="249">
        <f>IF(G4=3,(ABS(IF(D30&gt;60,0,D30)-IF(E30&gt;60,0,E30))),(ABS(IF(D30&gt;30,0,D30)-IF(E30&gt;30,0,E30))))</f>
        <v>4</v>
      </c>
      <c r="H30" s="200" t="str">
        <f>IF(G4=3,(IF(G30&gt;12,"Y","")),(IF(G30&gt;6,"Y","")))</f>
        <v/>
      </c>
      <c r="I30" s="42">
        <f t="shared" si="0"/>
        <v>48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48</v>
      </c>
      <c r="K30" s="252">
        <f t="shared" si="1"/>
        <v>82</v>
      </c>
      <c r="L30" s="253" t="str">
        <f>IF(D30=0,0,IF(D30&gt;K30,"F",LOOKUP(K30,{0,0.01,40,45,50,55,60,65,70,75,80},{"","F","D","C","C+","B-","B","B+","A-","A","A+"})))</f>
        <v>A+</v>
      </c>
      <c r="M30" s="330">
        <f>LOOKUP(K30,{0,0.01,40,45,50,55,60,65,70,75,80},{0,"0",2,2.25,2.5,2.75,3,3.25,3.5,3.75,4})</f>
        <v>4</v>
      </c>
      <c r="N30" s="331"/>
      <c r="O30" s="332" t="str">
        <f t="shared" si="2"/>
        <v/>
      </c>
    </row>
    <row r="31" spans="1:16" ht="18">
      <c r="A31" s="202">
        <f>'1st 1'!A31</f>
        <v>24</v>
      </c>
      <c r="B31" s="203" t="str">
        <f>'1st 1'!B31</f>
        <v>R</v>
      </c>
      <c r="C31" s="351">
        <v>32</v>
      </c>
      <c r="D31" s="352">
        <v>47</v>
      </c>
      <c r="E31" s="352">
        <v>46</v>
      </c>
      <c r="F31" s="199"/>
      <c r="G31" s="249">
        <f>IF(G4=3,(ABS(IF(D31&gt;60,0,D31)-IF(E31&gt;60,0,E31))),(ABS(IF(D31&gt;30,0,D31)-IF(E31&gt;30,0,E31))))</f>
        <v>1</v>
      </c>
      <c r="H31" s="200" t="str">
        <f>IF(G4=3,(IF(G31&gt;12,"Y","")),(IF(G31&gt;6,"Y","")))</f>
        <v/>
      </c>
      <c r="I31" s="42">
        <f t="shared" si="0"/>
        <v>46.5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46.5</v>
      </c>
      <c r="K31" s="252">
        <f t="shared" si="1"/>
        <v>79</v>
      </c>
      <c r="L31" s="253" t="str">
        <f>IF(D31=0,0,IF(D31&gt;K31,"F",LOOKUP(K31,{0,0.01,40,45,50,55,60,65,70,75,80},{"","F","D","C","C+","B-","B","B+","A-","A","A+"})))</f>
        <v>A</v>
      </c>
      <c r="M31" s="330">
        <f>LOOKUP(K31,{0,0.01,40,45,50,55,60,65,70,75,80},{0,"0",2,2.25,2.5,2.75,3,3.25,3.5,3.75,4})</f>
        <v>3.75</v>
      </c>
      <c r="N31" s="331"/>
      <c r="O31" s="332" t="str">
        <f t="shared" si="2"/>
        <v/>
      </c>
    </row>
    <row r="32" spans="1:16" ht="18">
      <c r="A32" s="202">
        <f>'1st 1'!A32</f>
        <v>25</v>
      </c>
      <c r="B32" s="203" t="str">
        <f>'1st 1'!B32</f>
        <v>F</v>
      </c>
      <c r="C32" s="351">
        <v>29.5</v>
      </c>
      <c r="D32" s="352">
        <v>46</v>
      </c>
      <c r="E32" s="352">
        <v>47</v>
      </c>
      <c r="F32" s="199"/>
      <c r="G32" s="249">
        <f>IF(G4=3,(ABS(IF(D32&gt;60,0,D32)-IF(E32&gt;60,0,E32))),(ABS(IF(D32&gt;30,0,D32)-IF(E32&gt;30,0,E32))))</f>
        <v>1</v>
      </c>
      <c r="H32" s="200" t="str">
        <f>IF(G4=3,(IF(G32&gt;12,"Y","")),(IF(G32&gt;6,"Y","")))</f>
        <v/>
      </c>
      <c r="I32" s="42">
        <f t="shared" si="0"/>
        <v>46.5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46.5</v>
      </c>
      <c r="K32" s="252">
        <f t="shared" si="1"/>
        <v>76</v>
      </c>
      <c r="L32" s="253" t="str">
        <f>IF(D32=0,0,IF(D32&gt;K32,"F",LOOKUP(K32,{0,0.01,40,45,50,55,60,65,70,75,80},{"","F","D","C","C+","B-","B","B+","A-","A","A+"})))</f>
        <v>A</v>
      </c>
      <c r="M32" s="330">
        <f>LOOKUP(K32,{0,0.01,40,45,50,55,60,65,70,75,80},{0,"0",2,2.25,2.5,2.75,3,3.25,3.5,3.75,4})</f>
        <v>3.75</v>
      </c>
      <c r="N32" s="331"/>
      <c r="O32" s="332" t="str">
        <f t="shared" si="2"/>
        <v/>
      </c>
    </row>
    <row r="33" spans="1:16" ht="18">
      <c r="A33" s="202">
        <f>'1st 1'!A33</f>
        <v>26</v>
      </c>
      <c r="B33" s="203" t="str">
        <f>'1st 1'!B33</f>
        <v>P</v>
      </c>
      <c r="C33" s="351">
        <v>27.5</v>
      </c>
      <c r="D33" s="352">
        <v>40</v>
      </c>
      <c r="E33" s="352">
        <v>40</v>
      </c>
      <c r="F33" s="199"/>
      <c r="G33" s="249">
        <f>IF(G4=3,(ABS(IF(D33&gt;60,0,D33)-IF(E33&gt;60,0,E33))),(ABS(IF(D33&gt;30,0,D33)-IF(E33&gt;30,0,E33))))</f>
        <v>0</v>
      </c>
      <c r="H33" s="200" t="str">
        <f>IF(G4=3,(IF(G33&gt;12,"Y","")),(IF(G33&gt;6,"Y","")))</f>
        <v/>
      </c>
      <c r="I33" s="42">
        <f t="shared" si="0"/>
        <v>40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40</v>
      </c>
      <c r="K33" s="252">
        <f t="shared" si="1"/>
        <v>68</v>
      </c>
      <c r="L33" s="253" t="str">
        <f>IF(D33=0,0,IF(D33&gt;K33,"F",LOOKUP(K33,{0,0.01,40,45,50,55,60,65,70,75,80},{"","F","D","C","C+","B-","B","B+","A-","A","A+"})))</f>
        <v>B+</v>
      </c>
      <c r="M33" s="330">
        <f>LOOKUP(K33,{0,0.01,40,45,50,55,60,65,70,75,80},{0,"0",2,2.25,2.5,2.75,3,3.25,3.5,3.75,4})</f>
        <v>3.25</v>
      </c>
      <c r="N33" s="331"/>
      <c r="O33" s="332" t="str">
        <f t="shared" si="2"/>
        <v/>
      </c>
      <c r="P33" s="25"/>
    </row>
    <row r="34" spans="1:16" ht="18">
      <c r="A34" s="202">
        <f>'1st 1'!A34</f>
        <v>27</v>
      </c>
      <c r="B34" s="203" t="str">
        <f>'1st 1'!B34</f>
        <v>N</v>
      </c>
      <c r="C34" s="351">
        <v>35</v>
      </c>
      <c r="D34" s="352">
        <v>51</v>
      </c>
      <c r="E34" s="352">
        <v>50</v>
      </c>
      <c r="F34" s="199"/>
      <c r="G34" s="249">
        <f>IF(G4=3,(ABS(IF(D34&gt;60,0,D34)-IF(E34&gt;60,0,E34))),(ABS(IF(D34&gt;30,0,D34)-IF(E34&gt;30,0,E34))))</f>
        <v>1</v>
      </c>
      <c r="H34" s="200" t="str">
        <f>IF(G4=3,(IF(G34&gt;12,"Y","")),(IF(G34&gt;6,"Y","")))</f>
        <v/>
      </c>
      <c r="I34" s="42">
        <f t="shared" si="0"/>
        <v>50.5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50.5</v>
      </c>
      <c r="K34" s="252">
        <f t="shared" si="1"/>
        <v>86</v>
      </c>
      <c r="L34" s="253" t="str">
        <f>IF(D34=0,0,IF(D34&gt;K34,"F",LOOKUP(K34,{0,0.01,40,45,50,55,60,65,70,75,80},{"","F","D","C","C+","B-","B","B+","A-","A","A+"})))</f>
        <v>A+</v>
      </c>
      <c r="M34" s="330">
        <f>LOOKUP(K34,{0,0.01,40,45,50,55,60,65,70,75,80},{0,"0",2,2.25,2.5,2.75,3,3.25,3.5,3.75,4})</f>
        <v>4</v>
      </c>
      <c r="N34" s="331"/>
      <c r="O34" s="332" t="str">
        <f t="shared" si="2"/>
        <v/>
      </c>
    </row>
    <row r="35" spans="1:16" ht="18">
      <c r="A35" s="202">
        <f>'1st 1'!A35</f>
        <v>28</v>
      </c>
      <c r="B35" s="203" t="str">
        <f>'1st 1'!B35</f>
        <v>J</v>
      </c>
      <c r="C35" s="351">
        <v>28</v>
      </c>
      <c r="D35" s="352">
        <v>47</v>
      </c>
      <c r="E35" s="352">
        <v>47</v>
      </c>
      <c r="F35" s="199"/>
      <c r="G35" s="249">
        <f>IF(G4=3,(ABS(IF(D35&gt;60,0,D35)-IF(E35&gt;60,0,E35))),(ABS(IF(D35&gt;30,0,D35)-IF(E35&gt;30,0,E35))))</f>
        <v>0</v>
      </c>
      <c r="H35" s="200" t="str">
        <f>IF(G4=3,(IF(G35&gt;12,"Y","")),(IF(G35&gt;6,"Y","")))</f>
        <v/>
      </c>
      <c r="I35" s="42">
        <f t="shared" si="0"/>
        <v>47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47</v>
      </c>
      <c r="K35" s="252">
        <f t="shared" si="1"/>
        <v>75</v>
      </c>
      <c r="L35" s="253" t="str">
        <f>IF(D35=0,0,IF(D35&gt;K35,"F",LOOKUP(K35,{0,0.01,40,45,50,55,60,65,70,75,80},{"","F","D","C","C+","B-","B","B+","A-","A","A+"})))</f>
        <v>A</v>
      </c>
      <c r="M35" s="330">
        <f>LOOKUP(K35,{0,0.01,40,45,50,55,60,65,70,75,80},{0,"0",2,2.25,2.5,2.75,3,3.25,3.5,3.75,4})</f>
        <v>3.75</v>
      </c>
      <c r="N35" s="331"/>
      <c r="O35" s="332" t="str">
        <f t="shared" si="2"/>
        <v/>
      </c>
    </row>
    <row r="36" spans="1:16" ht="18">
      <c r="A36" s="202">
        <f>'1st 1'!A36</f>
        <v>29</v>
      </c>
      <c r="B36" s="203" t="str">
        <f>'1st 1'!B36</f>
        <v>P</v>
      </c>
      <c r="C36" s="351">
        <v>32.5</v>
      </c>
      <c r="D36" s="352">
        <v>49</v>
      </c>
      <c r="E36" s="352">
        <v>45</v>
      </c>
      <c r="F36" s="199"/>
      <c r="G36" s="249">
        <f>IF(G4=3,(ABS(IF(D36&gt;60,0,D36)-IF(E36&gt;60,0,E36))),(ABS(IF(D36&gt;30,0,D36)-IF(E36&gt;30,0,E36))))</f>
        <v>4</v>
      </c>
      <c r="H36" s="200" t="str">
        <f>IF(G4=3,(IF(G36&gt;12,"Y","")),(IF(G36&gt;6,"Y","")))</f>
        <v/>
      </c>
      <c r="I36" s="42">
        <f t="shared" si="0"/>
        <v>47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47</v>
      </c>
      <c r="K36" s="252">
        <f t="shared" si="1"/>
        <v>80</v>
      </c>
      <c r="L36" s="253" t="str">
        <f>IF(D36=0,0,IF(D36&gt;K36,"F",LOOKUP(K36,{0,0.01,40,45,50,55,60,65,70,75,80},{"","F","D","C","C+","B-","B","B+","A-","A","A+"})))</f>
        <v>A+</v>
      </c>
      <c r="M36" s="330">
        <f>LOOKUP(K36,{0,0.01,40,45,50,55,60,65,70,75,80},{0,"0",2,2.25,2.5,2.75,3,3.25,3.5,3.75,4})</f>
        <v>4</v>
      </c>
      <c r="N36" s="331"/>
      <c r="O36" s="332" t="str">
        <f t="shared" si="2"/>
        <v/>
      </c>
    </row>
    <row r="37" spans="1:16" ht="18">
      <c r="A37" s="202">
        <f>'1st 1'!A37</f>
        <v>30</v>
      </c>
      <c r="B37" s="203" t="str">
        <f>'1st 1'!B37</f>
        <v>N</v>
      </c>
      <c r="C37" s="351">
        <v>28</v>
      </c>
      <c r="D37" s="352">
        <v>48</v>
      </c>
      <c r="E37" s="352">
        <v>48</v>
      </c>
      <c r="F37" s="199"/>
      <c r="G37" s="249">
        <f>IF(G4=3,(ABS(IF(D37&gt;60,0,D37)-IF(E37&gt;60,0,E37))),(ABS(IF(D37&gt;30,0,D37)-IF(E37&gt;30,0,E37))))</f>
        <v>0</v>
      </c>
      <c r="H37" s="200" t="str">
        <f>IF(G4=3,(IF(G37&gt;12,"Y","")),(IF(G37&gt;6,"Y","")))</f>
        <v/>
      </c>
      <c r="I37" s="42">
        <f t="shared" si="0"/>
        <v>48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48</v>
      </c>
      <c r="K37" s="252">
        <f t="shared" si="1"/>
        <v>76</v>
      </c>
      <c r="L37" s="253" t="str">
        <f>IF(D37=0,0,IF(D37&gt;K37,"F",LOOKUP(K37,{0,0.01,40,45,50,55,60,65,70,75,80},{"","F","D","C","C+","B-","B","B+","A-","A","A+"})))</f>
        <v>A</v>
      </c>
      <c r="M37" s="330">
        <f>LOOKUP(K37,{0,0.01,40,45,50,55,60,65,70,75,80},{0,"0",2,2.25,2.5,2.75,3,3.25,3.5,3.75,4})</f>
        <v>3.75</v>
      </c>
      <c r="N37" s="331"/>
      <c r="O37" s="332" t="str">
        <f t="shared" si="2"/>
        <v/>
      </c>
      <c r="P37" s="25"/>
    </row>
    <row r="38" spans="1:16" ht="18">
      <c r="A38" s="202">
        <f>'1st 1'!A38</f>
        <v>31</v>
      </c>
      <c r="B38" s="203" t="str">
        <f>'1st 1'!B38</f>
        <v>S</v>
      </c>
      <c r="C38" s="351">
        <v>30.5</v>
      </c>
      <c r="D38" s="352">
        <v>44</v>
      </c>
      <c r="E38" s="352">
        <v>42</v>
      </c>
      <c r="F38" s="199"/>
      <c r="G38" s="249">
        <f>IF(G4=3,(ABS(IF(D38&gt;60,0,D38)-IF(E38&gt;60,0,E38))),(ABS(IF(D38&gt;30,0,D38)-IF(E38&gt;30,0,E38))))</f>
        <v>2</v>
      </c>
      <c r="H38" s="200" t="str">
        <f>IF(G4=3,(IF(G38&gt;12,"Y","")),(IF(G38&gt;6,"Y","")))</f>
        <v/>
      </c>
      <c r="I38" s="42">
        <f t="shared" si="0"/>
        <v>43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43</v>
      </c>
      <c r="K38" s="252">
        <f t="shared" si="1"/>
        <v>74</v>
      </c>
      <c r="L38" s="253" t="str">
        <f>IF(D38=0,0,IF(D38&gt;K38,"F",LOOKUP(K38,{0,0.01,40,45,50,55,60,65,70,75,80},{"","F","D","C","C+","B-","B","B+","A-","A","A+"})))</f>
        <v>A-</v>
      </c>
      <c r="M38" s="330">
        <f>LOOKUP(K38,{0,0.01,40,45,50,55,60,65,70,75,80},{0,"0",2,2.25,2.5,2.75,3,3.25,3.5,3.75,4})</f>
        <v>3.5</v>
      </c>
      <c r="N38" s="331"/>
      <c r="O38" s="332" t="str">
        <f t="shared" si="2"/>
        <v/>
      </c>
    </row>
    <row r="39" spans="1:16" ht="18">
      <c r="A39" s="202">
        <f>'1st 1'!A39</f>
        <v>32</v>
      </c>
      <c r="B39" s="203" t="str">
        <f>'1st 1'!B39</f>
        <v>F</v>
      </c>
      <c r="C39" s="351">
        <v>30.5</v>
      </c>
      <c r="D39" s="352">
        <v>45</v>
      </c>
      <c r="E39" s="352">
        <v>46</v>
      </c>
      <c r="F39" s="199"/>
      <c r="G39" s="249">
        <f>IF(G4=3,(ABS(IF(D39&gt;60,0,D39)-IF(E39&gt;60,0,E39))),(ABS(IF(D39&gt;30,0,D39)-IF(E39&gt;30,0,E39))))</f>
        <v>1</v>
      </c>
      <c r="H39" s="200" t="str">
        <f>IF(G4=3,(IF(G39&gt;12,"Y","")),(IF(G39&gt;6,"Y","")))</f>
        <v/>
      </c>
      <c r="I39" s="42">
        <f t="shared" si="0"/>
        <v>45.5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45.5</v>
      </c>
      <c r="K39" s="252">
        <f t="shared" si="1"/>
        <v>76</v>
      </c>
      <c r="L39" s="253" t="str">
        <f>IF(D39=0,0,IF(D39&gt;K39,"F",LOOKUP(K39,{0,0.01,40,45,50,55,60,65,70,75,80},{"","F","D","C","C+","B-","B","B+","A-","A","A+"})))</f>
        <v>A</v>
      </c>
      <c r="M39" s="330">
        <f>LOOKUP(K39,{0,0.01,40,45,50,55,60,65,70,75,80},{0,"0",2,2.25,2.5,2.75,3,3.25,3.5,3.75,4})</f>
        <v>3.75</v>
      </c>
      <c r="N39" s="331"/>
      <c r="O39" s="332" t="str">
        <f t="shared" si="2"/>
        <v/>
      </c>
      <c r="P39" s="25"/>
    </row>
    <row r="40" spans="1:16" ht="18">
      <c r="A40" s="202">
        <f>'1st 1'!A40</f>
        <v>33</v>
      </c>
      <c r="B40" s="203" t="str">
        <f>'1st 1'!B40</f>
        <v>M</v>
      </c>
      <c r="C40" s="351">
        <v>31.5</v>
      </c>
      <c r="D40" s="352">
        <v>48</v>
      </c>
      <c r="E40" s="352">
        <v>51</v>
      </c>
      <c r="F40" s="199"/>
      <c r="G40" s="249">
        <f>IF(G4=3,(ABS(IF(D40&gt;60,0,D40)-IF(E40&gt;60,0,E40))),(ABS(IF(D40&gt;30,0,D40)-IF(E40&gt;30,0,E40))))</f>
        <v>3</v>
      </c>
      <c r="H40" s="200" t="str">
        <f>IF(G4=3,(IF(G40&gt;12,"Y","")),(IF(G40&gt;6,"Y","")))</f>
        <v/>
      </c>
      <c r="I40" s="42">
        <f t="shared" si="0"/>
        <v>49.5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49.5</v>
      </c>
      <c r="K40" s="252">
        <f t="shared" si="1"/>
        <v>81</v>
      </c>
      <c r="L40" s="253" t="str">
        <f>IF(D40=0,0,IF(D40&gt;K40,"F",LOOKUP(K40,{0,0.01,40,45,50,55,60,65,70,75,80},{"","F","D","C","C+","B-","B","B+","A-","A","A+"})))</f>
        <v>A+</v>
      </c>
      <c r="M40" s="330">
        <f>LOOKUP(K40,{0,0.01,40,45,50,55,60,65,70,75,80},{0,"0",2,2.25,2.5,2.75,3,3.25,3.5,3.75,4})</f>
        <v>4</v>
      </c>
      <c r="N40" s="331"/>
      <c r="O40" s="332" t="str">
        <f t="shared" si="2"/>
        <v/>
      </c>
    </row>
    <row r="41" spans="1:16" ht="18">
      <c r="A41" s="202">
        <f>'1st 1'!A41</f>
        <v>34</v>
      </c>
      <c r="B41" s="203" t="str">
        <f>'1st 1'!B41</f>
        <v>M</v>
      </c>
      <c r="C41" s="351">
        <v>31</v>
      </c>
      <c r="D41" s="352">
        <v>42</v>
      </c>
      <c r="E41" s="352">
        <v>41</v>
      </c>
      <c r="F41" s="199"/>
      <c r="G41" s="249">
        <f>IF(G4=3,(ABS(IF(D41&gt;60,0,D41)-IF(E41&gt;60,0,E41))),(ABS(IF(D41&gt;30,0,D41)-IF(E41&gt;30,0,E41))))</f>
        <v>1</v>
      </c>
      <c r="H41" s="200" t="str">
        <f>IF(G4=3,(IF(G41&gt;12,"Y","")),(IF(G41&gt;6,"Y","")))</f>
        <v/>
      </c>
      <c r="I41" s="42">
        <f t="shared" si="0"/>
        <v>41.5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41.5</v>
      </c>
      <c r="K41" s="252">
        <f t="shared" si="1"/>
        <v>73</v>
      </c>
      <c r="L41" s="253" t="str">
        <f>IF(D41=0,0,IF(D41&gt;K41,"F",LOOKUP(K41,{0,0.01,40,45,50,55,60,65,70,75,80},{"","F","D","C","C+","B-","B","B+","A-","A","A+"})))</f>
        <v>A-</v>
      </c>
      <c r="M41" s="330">
        <f>LOOKUP(K41,{0,0.01,40,45,50,55,60,65,70,75,80},{0,"0",2,2.25,2.5,2.75,3,3.25,3.5,3.75,4})</f>
        <v>3.5</v>
      </c>
      <c r="N41" s="331"/>
      <c r="O41" s="332" t="str">
        <f t="shared" si="2"/>
        <v/>
      </c>
    </row>
    <row r="42" spans="1:16" ht="18">
      <c r="A42" s="202">
        <f>'1st 1'!A42</f>
        <v>35</v>
      </c>
      <c r="B42" s="203" t="str">
        <f>'1st 1'!B42</f>
        <v>T</v>
      </c>
      <c r="C42" s="351">
        <v>32</v>
      </c>
      <c r="D42" s="352">
        <v>49</v>
      </c>
      <c r="E42" s="352">
        <v>45</v>
      </c>
      <c r="F42" s="199"/>
      <c r="G42" s="249">
        <f>IF(G4=3,(ABS(IF(D42&gt;60,0,D42)-IF(E42&gt;60,0,E42))),(ABS(IF(D42&gt;30,0,D42)-IF(E42&gt;30,0,E42))))</f>
        <v>4</v>
      </c>
      <c r="H42" s="200" t="str">
        <f>IF(G4=3,(IF(G42&gt;12,"Y","")),(IF(G42&gt;6,"Y","")))</f>
        <v/>
      </c>
      <c r="I42" s="42">
        <f t="shared" si="0"/>
        <v>47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47</v>
      </c>
      <c r="K42" s="252">
        <f t="shared" si="1"/>
        <v>79</v>
      </c>
      <c r="L42" s="253" t="str">
        <f>IF(D42=0,0,IF(D42&gt;K42,"F",LOOKUP(K42,{0,0.01,40,45,50,55,60,65,70,75,80},{"","F","D","C","C+","B-","B","B+","A-","A","A+"})))</f>
        <v>A</v>
      </c>
      <c r="M42" s="330">
        <f>LOOKUP(K42,{0,0.01,40,45,50,55,60,65,70,75,80},{0,"0",2,2.25,2.5,2.75,3,3.25,3.5,3.75,4})</f>
        <v>3.75</v>
      </c>
      <c r="N42" s="331"/>
      <c r="O42" s="332" t="str">
        <f t="shared" si="2"/>
        <v/>
      </c>
      <c r="P42" s="27"/>
    </row>
    <row r="43" spans="1:16" ht="18">
      <c r="A43" s="202">
        <f>'1st 1'!A43</f>
        <v>36</v>
      </c>
      <c r="B43" s="203" t="str">
        <f>'1st 1'!B43</f>
        <v>H</v>
      </c>
      <c r="C43" s="351">
        <v>34.5</v>
      </c>
      <c r="D43" s="352">
        <v>51</v>
      </c>
      <c r="E43" s="352">
        <v>48</v>
      </c>
      <c r="F43" s="199"/>
      <c r="G43" s="249">
        <f>IF(G4=3,(ABS(IF(D43&gt;60,0,D43)-IF(E43&gt;60,0,E43))),(ABS(IF(D43&gt;30,0,D43)-IF(E43&gt;30,0,E43))))</f>
        <v>3</v>
      </c>
      <c r="H43" s="200" t="str">
        <f>IF(G4=3,(IF(G43&gt;12,"Y","")),(IF(G43&gt;6,"Y","")))</f>
        <v/>
      </c>
      <c r="I43" s="42">
        <f t="shared" si="0"/>
        <v>49.5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49.5</v>
      </c>
      <c r="K43" s="252">
        <f t="shared" si="1"/>
        <v>84</v>
      </c>
      <c r="L43" s="253" t="str">
        <f>IF(D43=0,0,IF(D43&gt;K43,"F",LOOKUP(K43,{0,0.01,40,45,50,55,60,65,70,75,80},{"","F","D","C","C+","B-","B","B+","A-","A","A+"})))</f>
        <v>A+</v>
      </c>
      <c r="M43" s="330">
        <f>LOOKUP(K43,{0,0.01,40,45,50,55,60,65,70,75,80},{0,"0",2,2.25,2.5,2.75,3,3.25,3.5,3.75,4})</f>
        <v>4</v>
      </c>
      <c r="N43" s="331"/>
      <c r="O43" s="332" t="str">
        <f t="shared" si="2"/>
        <v/>
      </c>
      <c r="P43" s="27"/>
    </row>
    <row r="44" spans="1:16" ht="18">
      <c r="A44" s="202">
        <f>'1st 1'!A44</f>
        <v>37</v>
      </c>
      <c r="B44" s="203" t="str">
        <f>'1st 1'!B44</f>
        <v>S</v>
      </c>
      <c r="C44" s="351">
        <v>28.5</v>
      </c>
      <c r="D44" s="352">
        <v>42</v>
      </c>
      <c r="E44" s="352">
        <v>51</v>
      </c>
      <c r="F44" s="199"/>
      <c r="G44" s="249">
        <f>IF(G4=3,(ABS(IF(D44&gt;60,0,D44)-IF(E44&gt;60,0,E44))),(ABS(IF(D44&gt;30,0,D44)-IF(E44&gt;30,0,E44))))</f>
        <v>9</v>
      </c>
      <c r="H44" s="200" t="str">
        <f>IF(G4=3,(IF(G44&gt;12,"Y","")),(IF(G44&gt;6,"Y","")))</f>
        <v/>
      </c>
      <c r="I44" s="42">
        <f t="shared" si="0"/>
        <v>46.5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46.5</v>
      </c>
      <c r="K44" s="252">
        <f t="shared" si="1"/>
        <v>75</v>
      </c>
      <c r="L44" s="253" t="str">
        <f>IF(D44=0,0,IF(D44&gt;K44,"F",LOOKUP(K44,{0,0.01,40,45,50,55,60,65,70,75,80},{"","F","D","C","C+","B-","B","B+","A-","A","A+"})))</f>
        <v>A</v>
      </c>
      <c r="M44" s="330">
        <f>LOOKUP(K44,{0,0.01,40,45,50,55,60,65,70,75,80},{0,"0",2,2.25,2.5,2.75,3,3.25,3.5,3.75,4})</f>
        <v>3.75</v>
      </c>
      <c r="N44" s="331"/>
      <c r="O44" s="332" t="str">
        <f t="shared" si="2"/>
        <v/>
      </c>
      <c r="P44" s="25"/>
    </row>
    <row r="45" spans="1:16" ht="18">
      <c r="A45" s="202">
        <f>'1st 1'!A45</f>
        <v>38</v>
      </c>
      <c r="B45" s="203" t="str">
        <f>'1st 1'!B45</f>
        <v>N</v>
      </c>
      <c r="C45" s="351">
        <v>29</v>
      </c>
      <c r="D45" s="352">
        <v>43</v>
      </c>
      <c r="E45" s="352">
        <v>49</v>
      </c>
      <c r="F45" s="199"/>
      <c r="G45" s="249">
        <f>IF(G4=3,(ABS(IF(D45&gt;60,0,D45)-IF(E45&gt;60,0,E45))),(ABS(IF(D45&gt;30,0,D45)-IF(E45&gt;30,0,E45))))</f>
        <v>6</v>
      </c>
      <c r="H45" s="200" t="str">
        <f>IF(G4=3,(IF(G45&gt;12,"Y","")),(IF(G45&gt;6,"Y","")))</f>
        <v/>
      </c>
      <c r="I45" s="42">
        <f t="shared" si="0"/>
        <v>46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46</v>
      </c>
      <c r="K45" s="252">
        <f t="shared" si="1"/>
        <v>75</v>
      </c>
      <c r="L45" s="253" t="str">
        <f>IF(D45=0,0,IF(D45&gt;K45,"F",LOOKUP(K45,{0,0.01,40,45,50,55,60,65,70,75,80},{"","F","D","C","C+","B-","B","B+","A-","A","A+"})))</f>
        <v>A</v>
      </c>
      <c r="M45" s="330">
        <f>LOOKUP(K45,{0,0.01,40,45,50,55,60,65,70,75,80},{0,"0",2,2.25,2.5,2.75,3,3.25,3.5,3.75,4})</f>
        <v>3.75</v>
      </c>
      <c r="N45" s="331"/>
      <c r="O45" s="332" t="str">
        <f t="shared" si="2"/>
        <v/>
      </c>
    </row>
    <row r="46" spans="1:16" ht="18">
      <c r="A46" s="202">
        <f>'1st 1'!A46</f>
        <v>39</v>
      </c>
      <c r="B46" s="203" t="str">
        <f>'1st 1'!B46</f>
        <v>R</v>
      </c>
      <c r="C46" s="351">
        <v>26.5</v>
      </c>
      <c r="D46" s="352">
        <v>41</v>
      </c>
      <c r="E46" s="352">
        <v>39</v>
      </c>
      <c r="F46" s="199"/>
      <c r="G46" s="249">
        <f>IF(G4=3,(ABS(IF(D46&gt;60,0,D46)-IF(E46&gt;60,0,E46))),(ABS(IF(D46&gt;30,0,D46)-IF(E46&gt;30,0,E46))))</f>
        <v>2</v>
      </c>
      <c r="H46" s="200" t="str">
        <f>IF(G4=3,(IF(G46&gt;12,"Y","")),(IF(G46&gt;6,"Y","")))</f>
        <v/>
      </c>
      <c r="I46" s="42">
        <f t="shared" si="0"/>
        <v>40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40</v>
      </c>
      <c r="K46" s="252">
        <f t="shared" si="1"/>
        <v>67</v>
      </c>
      <c r="L46" s="253" t="str">
        <f>IF(D46=0,0,IF(D46&gt;K46,"F",LOOKUP(K46,{0,0.01,40,45,50,55,60,65,70,75,80},{"","F","D","C","C+","B-","B","B+","A-","A","A+"})))</f>
        <v>B+</v>
      </c>
      <c r="M46" s="330">
        <f>LOOKUP(K46,{0,0.01,40,45,50,55,60,65,70,75,80},{0,"0",2,2.25,2.5,2.75,3,3.25,3.5,3.75,4})</f>
        <v>3.25</v>
      </c>
      <c r="N46" s="331"/>
      <c r="O46" s="332" t="str">
        <f t="shared" si="2"/>
        <v/>
      </c>
    </row>
    <row r="47" spans="1:16" ht="18">
      <c r="A47" s="202">
        <f>'1st 1'!A47</f>
        <v>40</v>
      </c>
      <c r="B47" s="203" t="str">
        <f>'1st 1'!B47</f>
        <v>U</v>
      </c>
      <c r="C47" s="351">
        <v>25</v>
      </c>
      <c r="D47" s="352">
        <v>38</v>
      </c>
      <c r="E47" s="352">
        <v>52</v>
      </c>
      <c r="F47" s="199">
        <v>44</v>
      </c>
      <c r="G47" s="249">
        <f>IF(G4=3,(ABS(IF(D47&gt;60,0,D47)-IF(E47&gt;60,0,E47))),(ABS(IF(D47&gt;30,0,D47)-IF(E47&gt;30,0,E47))))</f>
        <v>14</v>
      </c>
      <c r="H47" s="200" t="str">
        <f>IF(G4=3,(IF(G47&gt;12,"Y","")),(IF(G47&gt;6,"Y","")))</f>
        <v>Y</v>
      </c>
      <c r="I47" s="42">
        <f t="shared" si="0"/>
        <v>41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41</v>
      </c>
      <c r="K47" s="252">
        <f t="shared" si="1"/>
        <v>66</v>
      </c>
      <c r="L47" s="253" t="str">
        <f>IF(D47=0,0,IF(D47&gt;K47,"F",LOOKUP(K47,{0,0.01,40,45,50,55,60,65,70,75,80},{"","F","D","C","C+","B-","B","B+","A-","A","A+"})))</f>
        <v>B+</v>
      </c>
      <c r="M47" s="330">
        <f>LOOKUP(K47,{0,0.01,40,45,50,55,60,65,70,75,80},{0,"0",2,2.25,2.5,2.75,3,3.25,3.5,3.75,4})</f>
        <v>3.25</v>
      </c>
      <c r="N47" s="331"/>
      <c r="O47" s="332" t="str">
        <f t="shared" si="2"/>
        <v/>
      </c>
    </row>
    <row r="48" spans="1:16" ht="18">
      <c r="A48" s="202">
        <f>'1st 1'!A48</f>
        <v>41</v>
      </c>
      <c r="B48" s="203" t="str">
        <f>'1st 1'!B48</f>
        <v>B</v>
      </c>
      <c r="C48" s="351">
        <v>27</v>
      </c>
      <c r="D48" s="352">
        <v>38</v>
      </c>
      <c r="E48" s="352">
        <v>49</v>
      </c>
      <c r="F48" s="199"/>
      <c r="G48" s="249">
        <f>IF(G4=3,(ABS(IF(D48&gt;60,0,D48)-IF(E48&gt;60,0,E48))),(ABS(IF(D48&gt;30,0,D48)-IF(E48&gt;30,0,E48))))</f>
        <v>11</v>
      </c>
      <c r="H48" s="200" t="str">
        <f>IF(G4=3,(IF(G48&gt;12,"Y","")),(IF(G48&gt;6,"Y","")))</f>
        <v/>
      </c>
      <c r="I48" s="42">
        <f t="shared" si="0"/>
        <v>43.5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43.5</v>
      </c>
      <c r="K48" s="252">
        <f t="shared" si="1"/>
        <v>71</v>
      </c>
      <c r="L48" s="253" t="str">
        <f>IF(D48=0,0,IF(D48&gt;K48,"F",LOOKUP(K48,{0,0.01,40,45,50,55,60,65,70,75,80},{"","F","D","C","C+","B-","B","B+","A-","A","A+"})))</f>
        <v>A-</v>
      </c>
      <c r="M48" s="330">
        <f>LOOKUP(K48,{0,0.01,40,45,50,55,60,65,70,75,80},{0,"0",2,2.25,2.5,2.75,3,3.25,3.5,3.75,4})</f>
        <v>3.5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351">
        <v>30</v>
      </c>
      <c r="D49" s="352">
        <v>44</v>
      </c>
      <c r="E49" s="352">
        <v>49</v>
      </c>
      <c r="F49" s="199"/>
      <c r="G49" s="249">
        <f>IF(G4=3,(ABS(IF(D49&gt;60,0,D49)-IF(E49&gt;60,0,E49))),(ABS(IF(D49&gt;30,0,D49)-IF(E49&gt;30,0,E49))))</f>
        <v>5</v>
      </c>
      <c r="H49" s="200" t="str">
        <f>IF(G4=3,(IF(G49&gt;12,"Y","")),(IF(G49&gt;6,"Y","")))</f>
        <v/>
      </c>
      <c r="I49" s="42">
        <f t="shared" si="0"/>
        <v>46.5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46.5</v>
      </c>
      <c r="K49" s="252">
        <f t="shared" si="1"/>
        <v>77</v>
      </c>
      <c r="L49" s="253" t="str">
        <f>IF(D49=0,0,IF(D49&gt;K49,"F",LOOKUP(K49,{0,0.01,40,45,50,55,60,65,70,75,80},{"","F","D","C","C+","B-","B","B+","A-","A","A+"})))</f>
        <v>A</v>
      </c>
      <c r="M49" s="330">
        <f>LOOKUP(K49,{0,0.01,40,45,50,55,60,65,70,75,80},{0,"0",2,2.25,2.5,2.75,3,3.25,3.5,3.75,4})</f>
        <v>3.75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351">
        <v>33.5</v>
      </c>
      <c r="D50" s="352">
        <v>48</v>
      </c>
      <c r="E50" s="352">
        <v>51</v>
      </c>
      <c r="F50" s="199"/>
      <c r="G50" s="249">
        <f>IF(G4=3,(ABS(IF(D50&gt;60,0,D50)-IF(E50&gt;60,0,E50))),(ABS(IF(D50&gt;30,0,D50)-IF(E50&gt;30,0,E50))))</f>
        <v>3</v>
      </c>
      <c r="H50" s="200" t="str">
        <f>IF(G4=3,(IF(G50&gt;12,"Y","")),(IF(G50&gt;6,"Y","")))</f>
        <v/>
      </c>
      <c r="I50" s="42">
        <f t="shared" si="0"/>
        <v>49.5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49.5</v>
      </c>
      <c r="K50" s="252">
        <f t="shared" si="1"/>
        <v>83</v>
      </c>
      <c r="L50" s="253" t="str">
        <f>IF(D50=0,0,IF(D50&gt;K50,"F",LOOKUP(K50,{0,0.01,40,45,50,55,60,65,70,75,80},{"","F","D","C","C+","B-","B","B+","A-","A","A+"})))</f>
        <v>A+</v>
      </c>
      <c r="M50" s="330">
        <f>LOOKUP(K50,{0,0.01,40,45,50,55,60,65,70,75,80},{0,"0",2,2.25,2.5,2.75,3,3.25,3.5,3.75,4})</f>
        <v>4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351">
        <v>23</v>
      </c>
      <c r="D51" s="352">
        <v>39</v>
      </c>
      <c r="E51" s="352">
        <v>34</v>
      </c>
      <c r="F51" s="199"/>
      <c r="G51" s="249">
        <f>IF(G4=3,(ABS(IF(D51&gt;60,0,D51)-IF(E51&gt;60,0,E51))),(ABS(IF(D51&gt;30,0,D51)-IF(E51&gt;30,0,E51))))</f>
        <v>5</v>
      </c>
      <c r="H51" s="200" t="str">
        <f>IF(G4=3,(IF(G51&gt;12,"Y","")),(IF(G51&gt;6,"Y","")))</f>
        <v/>
      </c>
      <c r="I51" s="42">
        <f t="shared" si="0"/>
        <v>36.5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36.5</v>
      </c>
      <c r="K51" s="252">
        <f t="shared" si="1"/>
        <v>60</v>
      </c>
      <c r="L51" s="253" t="str">
        <f>IF(D51=0,0,IF(D51&gt;K51,"F",LOOKUP(K51,{0,0.01,40,45,50,55,60,65,70,75,80},{"","F","D","C","C+","B-","B","B+","A-","A","A+"})))</f>
        <v>B</v>
      </c>
      <c r="M51" s="330">
        <f>LOOKUP(K51,{0,0.01,40,45,50,55,60,65,70,75,80},{0,"0",2,2.25,2.5,2.75,3,3.25,3.5,3.75,4})</f>
        <v>3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351">
        <v>24.5</v>
      </c>
      <c r="D52" s="352">
        <v>44</v>
      </c>
      <c r="E52" s="352">
        <v>47</v>
      </c>
      <c r="F52" s="199"/>
      <c r="G52" s="249">
        <f>IF(G4=3,(ABS(IF(D52&gt;60,0,D52)-IF(E52&gt;60,0,E52))),(ABS(IF(D52&gt;30,0,D52)-IF(E52&gt;30,0,E52))))</f>
        <v>3</v>
      </c>
      <c r="H52" s="200" t="str">
        <f>IF(G4=3,(IF(G52&gt;12,"Y","")),(IF(G52&gt;6,"Y","")))</f>
        <v/>
      </c>
      <c r="I52" s="42">
        <f t="shared" si="0"/>
        <v>45.5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45.5</v>
      </c>
      <c r="K52" s="252">
        <f t="shared" si="1"/>
        <v>70</v>
      </c>
      <c r="L52" s="253" t="str">
        <f>IF(D52=0,0,IF(D52&gt;K52,"F",LOOKUP(K52,{0,0.01,40,45,50,55,60,65,70,75,80},{"","F","D","C","C+","B-","B","B+","A-","A","A+"})))</f>
        <v>A-</v>
      </c>
      <c r="M52" s="330">
        <f>LOOKUP(K52,{0,0.01,40,45,50,55,60,65,70,75,80},{0,"0",2,2.25,2.5,2.75,3,3.25,3.5,3.75,4})</f>
        <v>3.5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351">
        <v>31</v>
      </c>
      <c r="D53" s="352">
        <v>44</v>
      </c>
      <c r="E53" s="352">
        <v>43</v>
      </c>
      <c r="F53" s="199"/>
      <c r="G53" s="249">
        <f>IF(G4=3,(ABS(IF(D53&gt;60,0,D53)-IF(E53&gt;60,0,E53))),(ABS(IF(D53&gt;30,0,D53)-IF(E53&gt;30,0,E53))))</f>
        <v>1</v>
      </c>
      <c r="H53" s="200" t="str">
        <f>IF(G4=3,(IF(G53&gt;12,"Y","")),(IF(G53&gt;6,"Y","")))</f>
        <v/>
      </c>
      <c r="I53" s="42">
        <f t="shared" si="0"/>
        <v>43.5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43.5</v>
      </c>
      <c r="K53" s="252">
        <f t="shared" si="1"/>
        <v>75</v>
      </c>
      <c r="L53" s="253" t="str">
        <f>IF(D53=0,0,IF(D53&gt;K53,"F",LOOKUP(K53,{0,0.01,40,45,50,55,60,65,70,75,80},{"","F","D","C","C+","B-","B","B+","A-","A","A+"})))</f>
        <v>A</v>
      </c>
      <c r="M53" s="330">
        <f>LOOKUP(K53,{0,0.01,40,45,50,55,60,65,70,75,80},{0,"0",2,2.25,2.5,2.75,3,3.25,3.5,3.75,4})</f>
        <v>3.75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351">
        <v>28</v>
      </c>
      <c r="D54" s="352">
        <v>38</v>
      </c>
      <c r="E54" s="352">
        <v>40</v>
      </c>
      <c r="F54" s="199"/>
      <c r="G54" s="249">
        <f>IF(G4=3,(ABS(IF(D54&gt;60,0,D54)-IF(E54&gt;60,0,E54))),(ABS(IF(D54&gt;30,0,D54)-IF(E54&gt;30,0,E54))))</f>
        <v>2</v>
      </c>
      <c r="H54" s="200" t="str">
        <f>IF(G4=3,(IF(G54&gt;12,"Y","")),(IF(G54&gt;6,"Y","")))</f>
        <v/>
      </c>
      <c r="I54" s="42">
        <f t="shared" si="0"/>
        <v>39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39</v>
      </c>
      <c r="K54" s="252">
        <f t="shared" si="1"/>
        <v>67</v>
      </c>
      <c r="L54" s="253" t="str">
        <f>IF(D54=0,0,IF(D54&gt;K54,"F",LOOKUP(K54,{0,0.01,40,45,50,55,60,65,70,75,80},{"","F","D","C","C+","B-","B","B+","A-","A","A+"})))</f>
        <v>B+</v>
      </c>
      <c r="M54" s="330">
        <f>LOOKUP(K54,{0,0.01,40,45,50,55,60,65,70,75,80},{0,"0",2,2.25,2.5,2.75,3,3.25,3.5,3.75,4})</f>
        <v>3.25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351">
        <v>23.5</v>
      </c>
      <c r="D55" s="352">
        <v>40</v>
      </c>
      <c r="E55" s="352">
        <v>47</v>
      </c>
      <c r="F55" s="199"/>
      <c r="G55" s="249">
        <f>IF(G4=3,(ABS(IF(D55&gt;60,0,D55)-IF(E55&gt;60,0,E55))),(ABS(IF(D55&gt;30,0,D55)-IF(E55&gt;30,0,E55))))</f>
        <v>7</v>
      </c>
      <c r="H55" s="200" t="str">
        <f>IF(G4=3,(IF(G55&gt;12,"Y","")),(IF(G55&gt;6,"Y","")))</f>
        <v/>
      </c>
      <c r="I55" s="42">
        <f t="shared" si="0"/>
        <v>43.5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43.5</v>
      </c>
      <c r="K55" s="252">
        <f t="shared" si="1"/>
        <v>67</v>
      </c>
      <c r="L55" s="253" t="str">
        <f>IF(D55=0,0,IF(D55&gt;K55,"F",LOOKUP(K55,{0,0.01,40,45,50,55,60,65,70,75,80},{"","F","D","C","C+","B-","B","B+","A-","A","A+"})))</f>
        <v>B+</v>
      </c>
      <c r="M55" s="330">
        <f>LOOKUP(K55,{0,0.01,40,45,50,55,60,65,70,75,80},{0,"0",2,2.25,2.5,2.75,3,3.25,3.5,3.75,4})</f>
        <v>3.25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351">
        <v>27</v>
      </c>
      <c r="D56" s="352">
        <v>39</v>
      </c>
      <c r="E56" s="352">
        <v>46</v>
      </c>
      <c r="F56" s="199"/>
      <c r="G56" s="249">
        <f>IF(G4=3,(ABS(IF(D56&gt;60,0,D56)-IF(E56&gt;60,0,E56))),(ABS(IF(D56&gt;30,0,D56)-IF(E56&gt;30,0,E56))))</f>
        <v>7</v>
      </c>
      <c r="H56" s="200" t="str">
        <f>IF(G4=3,(IF(G56&gt;12,"Y","")),(IF(G56&gt;6,"Y","")))</f>
        <v/>
      </c>
      <c r="I56" s="42">
        <f t="shared" si="0"/>
        <v>42.5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42.5</v>
      </c>
      <c r="K56" s="252">
        <f t="shared" si="1"/>
        <v>70</v>
      </c>
      <c r="L56" s="253" t="str">
        <f>IF(D56=0,0,IF(D56&gt;K56,"F",LOOKUP(K56,{0,0.01,40,45,50,55,60,65,70,75,80},{"","F","D","C","C+","B-","B","B+","A-","A","A+"})))</f>
        <v>A-</v>
      </c>
      <c r="M56" s="330">
        <f>LOOKUP(K56,{0,0.01,40,45,50,55,60,65,70,75,80},{0,"0",2,2.25,2.5,2.75,3,3.25,3.5,3.75,4})</f>
        <v>3.5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351">
        <v>28</v>
      </c>
      <c r="D57" s="352">
        <v>44</v>
      </c>
      <c r="E57" s="352">
        <v>45</v>
      </c>
      <c r="F57" s="199"/>
      <c r="G57" s="249">
        <f>IF(G4=3,(ABS(IF(D57&gt;60,0,D57)-IF(E57&gt;60,0,E57))),(ABS(IF(D57&gt;30,0,D57)-IF(E57&gt;30,0,E57))))</f>
        <v>1</v>
      </c>
      <c r="H57" s="200" t="str">
        <f>IF(G4=3,(IF(G57&gt;12,"Y","")),(IF(G57&gt;6,"Y","")))</f>
        <v/>
      </c>
      <c r="I57" s="42">
        <f t="shared" si="0"/>
        <v>44.5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44.5</v>
      </c>
      <c r="K57" s="252">
        <f t="shared" si="1"/>
        <v>73</v>
      </c>
      <c r="L57" s="253" t="str">
        <f>IF(D57=0,0,IF(D57&gt;K57,"F",LOOKUP(K57,{0,0.01,40,45,50,55,60,65,70,75,80},{"","F","D","C","C+","B-","B","B+","A-","A","A+"})))</f>
        <v>A-</v>
      </c>
      <c r="M57" s="330">
        <f>LOOKUP(K57,{0,0.01,40,45,50,55,60,65,70,75,80},{0,"0",2,2.25,2.5,2.75,3,3.25,3.5,3.75,4})</f>
        <v>3.5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26</v>
      </c>
      <c r="D58" s="199">
        <v>34</v>
      </c>
      <c r="E58" s="199">
        <v>42</v>
      </c>
      <c r="F58" s="199"/>
      <c r="G58" s="249">
        <f>IF(G4=3,(ABS(IF(D58&gt;60,0,D58)-IF(E58&gt;60,0,E58))),(ABS(IF(D58&gt;30,0,D58)-IF(E58&gt;30,0,E58))))</f>
        <v>8</v>
      </c>
      <c r="H58" s="200" t="str">
        <f>IF(G4=3,(IF(G58&gt;12,"Y","")),(IF(G58&gt;6,"Y","")))</f>
        <v/>
      </c>
      <c r="I58" s="42">
        <f t="shared" si="0"/>
        <v>38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38</v>
      </c>
      <c r="K58" s="252">
        <f t="shared" si="1"/>
        <v>64</v>
      </c>
      <c r="L58" s="253" t="str">
        <f>IF(D58=0,0,IF(D58&gt;K58,"F",LOOKUP(K58,{0,0.01,40,45,50,55,60,65,70,75,80},{"","F","D","C","C+","B-","B","B+","A-","A","A+"})))</f>
        <v>B</v>
      </c>
      <c r="M58" s="330">
        <f>LOOKUP(K58,{0,0.01,40,45,50,55,60,65,70,75,80},{0,"0",2,2.25,2.5,2.75,3,3.25,3.5,3.75,4})</f>
        <v>3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23.5</v>
      </c>
      <c r="D59" s="199">
        <v>31</v>
      </c>
      <c r="E59" s="199">
        <v>42</v>
      </c>
      <c r="F59" s="199"/>
      <c r="G59" s="249">
        <f>IF(G4=3,(ABS(IF(D59&gt;60,0,D59)-IF(E59&gt;60,0,E59))),(ABS(IF(D59&gt;30,0,D59)-IF(E59&gt;30,0,E59))))</f>
        <v>11</v>
      </c>
      <c r="H59" s="200" t="str">
        <f>IF(G4=3,(IF(G59&gt;12,"Y","")),(IF(G59&gt;6,"Y","")))</f>
        <v/>
      </c>
      <c r="I59" s="42">
        <f t="shared" si="0"/>
        <v>36.5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36.5</v>
      </c>
      <c r="K59" s="252">
        <f t="shared" si="1"/>
        <v>60</v>
      </c>
      <c r="L59" s="253" t="str">
        <f>IF(D59=0,0,IF(D59&gt;K59,"F",LOOKUP(K59,{0,0.01,40,45,50,55,60,65,70,75,80},{"","F","D","C","C+","B-","B","B+","A-","A","A+"})))</f>
        <v>B</v>
      </c>
      <c r="M59" s="330">
        <f>LOOKUP(K59,{0,0.01,40,45,50,55,60,65,70,75,80},{0,"0",2,2.25,2.5,2.75,3,3.25,3.5,3.75,4})</f>
        <v>3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49" priority="1">
      <formula>$H$7="Y"</formula>
    </cfRule>
    <cfRule type="expression" dxfId="448" priority="2">
      <formula>$H$7="Y"</formula>
    </cfRule>
    <cfRule type="expression" dxfId="447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topLeftCell="A43" workbookViewId="0">
      <selection activeCell="F58" sqref="F58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110</v>
      </c>
      <c r="D4" s="555"/>
      <c r="E4" s="554" t="s">
        <v>58</v>
      </c>
      <c r="F4" s="554"/>
      <c r="G4" s="555">
        <v>1.5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0.25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20.25" customHeight="1">
      <c r="A6" s="258" t="str">
        <f>'1st 1'!A6</f>
        <v>00-00</v>
      </c>
      <c r="B6" s="250" t="s">
        <v>57</v>
      </c>
      <c r="C6" s="556" t="s">
        <v>226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Int:[30]</v>
      </c>
      <c r="E7" s="34" t="str">
        <f>IF(G4=3,"Exam: Ext:[60]",IF(G4=1.5,"Exam: Ext:[30]",0))</f>
        <v>Exam: Ext:[30]</v>
      </c>
      <c r="F7" s="34" t="str">
        <f>IF(G4=3,"Exam: 3rd:[60]",IF(G4=1.5,"Exam: 3rd:[30]",0))</f>
        <v>Exam: 3rd:[30]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351">
        <v>27.5</v>
      </c>
      <c r="D8" s="352">
        <v>17</v>
      </c>
      <c r="E8" s="352">
        <v>18</v>
      </c>
      <c r="F8" s="352"/>
      <c r="G8" s="249">
        <f>IF(G4=3,(ABS(IF(D8&gt;60,0,D8)-IF(E8&gt;60,0,E8))),(ABS(IF(D8&gt;30,0,D8)-IF(E8&gt;30,0,E8))))</f>
        <v>1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17.5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35</v>
      </c>
      <c r="K8" s="252">
        <f>ROUNDUP(IF(C8&gt;40,0,IF(D8&gt;60,0,IF(E8&gt;60,0,(C8+J8)))),0)</f>
        <v>63</v>
      </c>
      <c r="L8" s="253" t="str">
        <f>IF(D8=0,0,IF(D8&gt;K8,"F",LOOKUP(K8,{0,0.01,40,45,50,55,60,65,70,75,80},{"","F","D","C","C+","B-","B","B+","A-","A","A+"})))</f>
        <v>B</v>
      </c>
      <c r="M8" s="330">
        <f>LOOKUP(K8,{0,0.01,40,45,50,55,60,65,70,75,80},{0,"0",2,2.25,2.5,2.75,3,3.25,3.5,3.75,4})</f>
        <v>3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351">
        <v>24.5</v>
      </c>
      <c r="D9" s="352">
        <v>18</v>
      </c>
      <c r="E9" s="352">
        <v>17</v>
      </c>
      <c r="F9" s="352"/>
      <c r="G9" s="249">
        <f>IF(G4=3,(ABS(IF(D9&gt;60,0,D9)-IF(E9&gt;60,0,E9))),(ABS(IF(D9&gt;30,0,D9)-IF(E9&gt;30,0,E9))))</f>
        <v>1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17.5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35</v>
      </c>
      <c r="K9" s="252">
        <f t="shared" ref="K9:K72" si="1">ROUNDUP(IF(C9&gt;40,0,IF(D9&gt;60,0,IF(E9&gt;60,0,(C9+J9)))),0)</f>
        <v>60</v>
      </c>
      <c r="L9" s="253" t="str">
        <f>IF(D9=0,0,IF(D9&gt;K9,"F",LOOKUP(K9,{0,0.01,40,45,50,55,60,65,70,75,80},{"","F","D","C","C+","B-","B","B+","A-","A","A+"})))</f>
        <v>B</v>
      </c>
      <c r="M9" s="330">
        <f>LOOKUP(K9,{0,0.01,40,45,50,55,60,65,70,75,80},{0,"0",2,2.25,2.5,2.75,3,3.25,3.5,3.75,4})</f>
        <v>3</v>
      </c>
      <c r="N9" s="331"/>
      <c r="O9" s="332" t="str">
        <f t="shared" ref="O9:O72" si="2">IF(N9=0,"",IF(N9=M9,"Same",IF(M9="0","Passed",IF(N9&gt;M9,"Imp:","Not Imp:"))))</f>
        <v/>
      </c>
    </row>
    <row r="10" spans="1:18" s="25" customFormat="1" ht="18">
      <c r="A10" s="202">
        <f>'1st 1'!A10</f>
        <v>3</v>
      </c>
      <c r="B10" s="203" t="str">
        <f>'1st 1'!B10</f>
        <v>M</v>
      </c>
      <c r="C10" s="351">
        <v>20</v>
      </c>
      <c r="D10" s="352">
        <v>18</v>
      </c>
      <c r="E10" s="352">
        <v>20</v>
      </c>
      <c r="F10" s="352"/>
      <c r="G10" s="249">
        <f>IF(G4=3,(ABS(IF(D10&gt;60,0,D10)-IF(E10&gt;60,0,E10))),(ABS(IF(D10&gt;30,0,D10)-IF(E10&gt;30,0,E10))))</f>
        <v>2</v>
      </c>
      <c r="H10" s="200" t="str">
        <f>IF(G4=3,(IF(G10&gt;12,"Y","")),(IF(G10&gt;6,"Y","")))</f>
        <v/>
      </c>
      <c r="I10" s="42">
        <f t="shared" si="0"/>
        <v>19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38</v>
      </c>
      <c r="K10" s="252">
        <f t="shared" si="1"/>
        <v>58</v>
      </c>
      <c r="L10" s="253" t="str">
        <f>IF(D10=0,0,IF(D10&gt;K10,"F",LOOKUP(K10,{0,0.01,40,45,50,55,60,65,70,75,80},{"","F","D","C","C+","B-","B","B+","A-","A","A+"})))</f>
        <v>B-</v>
      </c>
      <c r="M10" s="330">
        <f>LOOKUP(K10,{0,0.01,40,45,50,55,60,65,70,75,80},{0,"0",2,2.25,2.5,2.75,3,3.25,3.5,3.75,4})</f>
        <v>2.75</v>
      </c>
      <c r="N10" s="331"/>
      <c r="O10" s="332" t="str">
        <f t="shared" si="2"/>
        <v/>
      </c>
      <c r="Q10"/>
      <c r="R10"/>
    </row>
    <row r="11" spans="1:18" ht="18">
      <c r="A11" s="202">
        <f>'1st 1'!A11</f>
        <v>4</v>
      </c>
      <c r="B11" s="203" t="str">
        <f>'1st 1'!B11</f>
        <v>D</v>
      </c>
      <c r="C11" s="351">
        <v>26.5</v>
      </c>
      <c r="D11" s="352">
        <v>23</v>
      </c>
      <c r="E11" s="352">
        <v>15</v>
      </c>
      <c r="F11" s="352">
        <v>21</v>
      </c>
      <c r="G11" s="249">
        <f>IF(G4=3,(ABS(IF(D11&gt;60,0,D11)-IF(E11&gt;60,0,E11))),(ABS(IF(D11&gt;30,0,D11)-IF(E11&gt;30,0,E11))))</f>
        <v>8</v>
      </c>
      <c r="H11" s="200" t="str">
        <f>IF(G4=3,(IF(G11&gt;12,"Y","")),(IF(G11&gt;6,"Y","")))</f>
        <v>Y</v>
      </c>
      <c r="I11" s="42">
        <f t="shared" si="0"/>
        <v>19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44</v>
      </c>
      <c r="K11" s="252">
        <f t="shared" si="1"/>
        <v>71</v>
      </c>
      <c r="L11" s="253" t="str">
        <f>IF(D11=0,0,IF(D11&gt;K11,"F",LOOKUP(K11,{0,0.01,40,45,50,55,60,65,70,75,80},{"","F","D","C","C+","B-","B","B+","A-","A","A+"})))</f>
        <v>A-</v>
      </c>
      <c r="M11" s="330">
        <f>LOOKUP(K11,{0,0.01,40,45,50,55,60,65,70,75,80},{0,"0",2,2.25,2.5,2.75,3,3.25,3.5,3.75,4})</f>
        <v>3.5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351">
        <v>20</v>
      </c>
      <c r="D12" s="352">
        <v>21</v>
      </c>
      <c r="E12" s="352">
        <v>19</v>
      </c>
      <c r="F12" s="352"/>
      <c r="G12" s="249">
        <f>IF(G4=3,(ABS(IF(D12&gt;60,0,D12)-IF(E12&gt;60,0,E12))),(ABS(IF(D12&gt;30,0,D12)-IF(E12&gt;30,0,E12))))</f>
        <v>2</v>
      </c>
      <c r="H12" s="200" t="str">
        <f>IF(G4=3,(IF(G12&gt;12,"Y","")),(IF(G12&gt;6,"Y","")))</f>
        <v/>
      </c>
      <c r="I12" s="42">
        <f t="shared" si="0"/>
        <v>20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40</v>
      </c>
      <c r="K12" s="252">
        <f t="shared" si="1"/>
        <v>60</v>
      </c>
      <c r="L12" s="253" t="str">
        <f>IF(D12=0,0,IF(D12&gt;K12,"F",LOOKUP(K12,{0,0.01,40,45,50,55,60,65,70,75,80},{"","F","D","C","C+","B-","B","B+","A-","A","A+"})))</f>
        <v>B</v>
      </c>
      <c r="M12" s="330">
        <f>LOOKUP(K12,{0,0.01,40,45,50,55,60,65,70,75,80},{0,"0",2,2.25,2.5,2.75,3,3.25,3.5,3.75,4})</f>
        <v>3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351">
        <v>31.5</v>
      </c>
      <c r="D13" s="352">
        <v>20</v>
      </c>
      <c r="E13" s="352">
        <v>17</v>
      </c>
      <c r="F13" s="352"/>
      <c r="G13" s="249">
        <f>IF(G4=3,(ABS(IF(D13&gt;60,0,D13)-IF(E13&gt;60,0,E13))),(ABS(IF(D13&gt;30,0,D13)-IF(E13&gt;30,0,E13))))</f>
        <v>3</v>
      </c>
      <c r="H13" s="200" t="str">
        <f>IF(G4=3,(IF(G13&gt;12,"Y","")),(IF(G13&gt;6,"Y","")))</f>
        <v/>
      </c>
      <c r="I13" s="42">
        <f t="shared" si="0"/>
        <v>18.5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37</v>
      </c>
      <c r="K13" s="252">
        <f t="shared" si="1"/>
        <v>69</v>
      </c>
      <c r="L13" s="253" t="str">
        <f>IF(D13=0,0,IF(D13&gt;K13,"F",LOOKUP(K13,{0,0.01,40,45,50,55,60,65,70,75,80},{"","F","D","C","C+","B-","B","B+","A-","A","A+"})))</f>
        <v>B+</v>
      </c>
      <c r="M13" s="330">
        <f>LOOKUP(K13,{0,0.01,40,45,50,55,60,65,70,75,80},{0,"0",2,2.25,2.5,2.75,3,3.25,3.5,3.75,4})</f>
        <v>3.25</v>
      </c>
      <c r="N13" s="331"/>
      <c r="O13" s="332" t="str">
        <f t="shared" si="2"/>
        <v/>
      </c>
    </row>
    <row r="14" spans="1:18" s="25" customFormat="1" ht="18">
      <c r="A14" s="202">
        <f>'1st 1'!A14</f>
        <v>7</v>
      </c>
      <c r="B14" s="203" t="str">
        <f>'1st 1'!B14</f>
        <v>M</v>
      </c>
      <c r="C14" s="351">
        <v>26</v>
      </c>
      <c r="D14" s="352">
        <v>21</v>
      </c>
      <c r="E14" s="352">
        <v>22</v>
      </c>
      <c r="F14" s="352"/>
      <c r="G14" s="249">
        <f>IF(G4=3,(ABS(IF(D14&gt;60,0,D14)-IF(E14&gt;60,0,E14))),(ABS(IF(D14&gt;30,0,D14)-IF(E14&gt;30,0,E14))))</f>
        <v>1</v>
      </c>
      <c r="H14" s="200" t="str">
        <f>IF(G4=3,(IF(G14&gt;12,"Y","")),(IF(G14&gt;6,"Y","")))</f>
        <v/>
      </c>
      <c r="I14" s="42">
        <f t="shared" si="0"/>
        <v>21.5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43</v>
      </c>
      <c r="K14" s="252">
        <f t="shared" si="1"/>
        <v>69</v>
      </c>
      <c r="L14" s="253" t="str">
        <f>IF(D14=0,0,IF(D14&gt;K14,"F",LOOKUP(K14,{0,0.01,40,45,50,55,60,65,70,75,80},{"","F","D","C","C+","B-","B","B+","A-","A","A+"})))</f>
        <v>B+</v>
      </c>
      <c r="M14" s="330">
        <f>LOOKUP(K14,{0,0.01,40,45,50,55,60,65,70,75,80},{0,"0",2,2.25,2.5,2.75,3,3.25,3.5,3.75,4})</f>
        <v>3.25</v>
      </c>
      <c r="N14" s="331"/>
      <c r="O14" s="332" t="str">
        <f t="shared" si="2"/>
        <v/>
      </c>
      <c r="P14" s="16"/>
      <c r="Q14"/>
      <c r="R14"/>
    </row>
    <row r="15" spans="1:18" ht="18">
      <c r="A15" s="202">
        <f>'1st 1'!A15</f>
        <v>8</v>
      </c>
      <c r="B15" s="203" t="str">
        <f>'1st 1'!B15</f>
        <v>S</v>
      </c>
      <c r="C15" s="351">
        <v>28</v>
      </c>
      <c r="D15" s="352">
        <v>22</v>
      </c>
      <c r="E15" s="352">
        <v>20</v>
      </c>
      <c r="F15" s="352"/>
      <c r="G15" s="249">
        <f>IF(G4=3,(ABS(IF(D15&gt;60,0,D15)-IF(E15&gt;60,0,E15))),(ABS(IF(D15&gt;30,0,D15)-IF(E15&gt;30,0,E15))))</f>
        <v>2</v>
      </c>
      <c r="H15" s="200" t="str">
        <f>IF(G4=3,(IF(G15&gt;12,"Y","")),(IF(G15&gt;6,"Y","")))</f>
        <v/>
      </c>
      <c r="I15" s="42">
        <f t="shared" si="0"/>
        <v>21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42</v>
      </c>
      <c r="K15" s="252">
        <f t="shared" si="1"/>
        <v>70</v>
      </c>
      <c r="L15" s="253" t="str">
        <f>IF(D15=0,0,IF(D15&gt;K15,"F",LOOKUP(K15,{0,0.01,40,45,50,55,60,65,70,75,80},{"","F","D","C","C+","B-","B","B+","A-","A","A+"})))</f>
        <v>A-</v>
      </c>
      <c r="M15" s="330">
        <f>LOOKUP(K15,{0,0.01,40,45,50,55,60,65,70,75,80},{0,"0",2,2.25,2.5,2.75,3,3.25,3.5,3.75,4})</f>
        <v>3.5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351">
        <v>25.5</v>
      </c>
      <c r="D16" s="352">
        <v>19.5</v>
      </c>
      <c r="E16" s="352">
        <v>20</v>
      </c>
      <c r="F16" s="352"/>
      <c r="G16" s="249">
        <f>IF(G4=3,(ABS(IF(D16&gt;60,0,D16)-IF(E16&gt;60,0,E16))),(ABS(IF(D16&gt;30,0,D16)-IF(E16&gt;30,0,E16))))</f>
        <v>0.5</v>
      </c>
      <c r="H16" s="200" t="str">
        <f>IF(G4=3,(IF(G16&gt;12,"Y","")),(IF(G16&gt;6,"Y","")))</f>
        <v/>
      </c>
      <c r="I16" s="42">
        <f t="shared" si="0"/>
        <v>19.75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39.5</v>
      </c>
      <c r="K16" s="252">
        <f t="shared" si="1"/>
        <v>65</v>
      </c>
      <c r="L16" s="253" t="str">
        <f>IF(D16=0,0,IF(D16&gt;K16,"F",LOOKUP(K16,{0,0.01,40,45,50,55,60,65,70,75,80},{"","F","D","C","C+","B-","B","B+","A-","A","A+"})))</f>
        <v>B+</v>
      </c>
      <c r="M16" s="330">
        <f>LOOKUP(K16,{0,0.01,40,45,50,55,60,65,70,75,80},{0,"0",2,2.25,2.5,2.75,3,3.25,3.5,3.75,4})</f>
        <v>3.25</v>
      </c>
      <c r="N16" s="331"/>
      <c r="O16" s="332" t="str">
        <f t="shared" si="2"/>
        <v/>
      </c>
    </row>
    <row r="17" spans="1:16" ht="18">
      <c r="A17" s="202">
        <f>'1st 1'!A17</f>
        <v>10</v>
      </c>
      <c r="B17" s="203" t="str">
        <f>'1st 1'!B17</f>
        <v>M</v>
      </c>
      <c r="C17" s="351">
        <v>32.5</v>
      </c>
      <c r="D17" s="352">
        <v>18.5</v>
      </c>
      <c r="E17" s="352">
        <v>23</v>
      </c>
      <c r="F17" s="352"/>
      <c r="G17" s="249">
        <f>IF(G4=3,(ABS(IF(D17&gt;60,0,D17)-IF(E17&gt;60,0,E17))),(ABS(IF(D17&gt;30,0,D17)-IF(E17&gt;30,0,E17))))</f>
        <v>4.5</v>
      </c>
      <c r="H17" s="200" t="str">
        <f>IF(G4=3,(IF(G17&gt;12,"Y","")),(IF(G17&gt;6,"Y","")))</f>
        <v/>
      </c>
      <c r="I17" s="42">
        <f t="shared" si="0"/>
        <v>20.75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41.5</v>
      </c>
      <c r="K17" s="252">
        <f t="shared" si="1"/>
        <v>74</v>
      </c>
      <c r="L17" s="253" t="str">
        <f>IF(D17=0,0,IF(D17&gt;K17,"F",LOOKUP(K17,{0,0.01,40,45,50,55,60,65,70,75,80},{"","F","D","C","C+","B-","B","B+","A-","A","A+"})))</f>
        <v>A-</v>
      </c>
      <c r="M17" s="330">
        <f>LOOKUP(K17,{0,0.01,40,45,50,55,60,65,70,75,80},{0,"0",2,2.25,2.5,2.75,3,3.25,3.5,3.75,4})</f>
        <v>3.5</v>
      </c>
      <c r="N17" s="331"/>
      <c r="O17" s="332" t="str">
        <f t="shared" si="2"/>
        <v/>
      </c>
    </row>
    <row r="18" spans="1:16" ht="18">
      <c r="A18" s="202">
        <f>'1st 1'!A18</f>
        <v>11</v>
      </c>
      <c r="B18" s="203" t="str">
        <f>'1st 1'!B18</f>
        <v>S</v>
      </c>
      <c r="C18" s="351">
        <v>26</v>
      </c>
      <c r="D18" s="352">
        <v>21</v>
      </c>
      <c r="E18" s="352">
        <v>20</v>
      </c>
      <c r="F18" s="352"/>
      <c r="G18" s="249">
        <f>IF(G4=3,(ABS(IF(D18&gt;60,0,D18)-IF(E18&gt;60,0,E18))),(ABS(IF(D18&gt;30,0,D18)-IF(E18&gt;30,0,E18))))</f>
        <v>1</v>
      </c>
      <c r="H18" s="200" t="str">
        <f>IF(G4=3,(IF(G18&gt;12,"Y","")),(IF(G18&gt;6,"Y","")))</f>
        <v/>
      </c>
      <c r="I18" s="42">
        <f t="shared" si="0"/>
        <v>20.5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41</v>
      </c>
      <c r="K18" s="252">
        <f t="shared" si="1"/>
        <v>67</v>
      </c>
      <c r="L18" s="253" t="str">
        <f>IF(D18=0,0,IF(D18&gt;K18,"F",LOOKUP(K18,{0,0.01,40,45,50,55,60,65,70,75,80},{"","F","D","C","C+","B-","B","B+","A-","A","A+"})))</f>
        <v>B+</v>
      </c>
      <c r="M18" s="330">
        <f>LOOKUP(K18,{0,0.01,40,45,50,55,60,65,70,75,80},{0,"0",2,2.25,2.5,2.75,3,3.25,3.5,3.75,4})</f>
        <v>3.25</v>
      </c>
      <c r="N18" s="331"/>
      <c r="O18" s="332" t="str">
        <f t="shared" si="2"/>
        <v/>
      </c>
    </row>
    <row r="19" spans="1:16" ht="18">
      <c r="A19" s="202">
        <f>'1st 1'!A19</f>
        <v>12</v>
      </c>
      <c r="B19" s="203" t="str">
        <f>'1st 1'!B19</f>
        <v>Z</v>
      </c>
      <c r="C19" s="351">
        <v>22.5</v>
      </c>
      <c r="D19" s="352">
        <v>18</v>
      </c>
      <c r="E19" s="352">
        <v>15</v>
      </c>
      <c r="F19" s="352"/>
      <c r="G19" s="249">
        <f>IF(G4=3,(ABS(IF(D19&gt;60,0,D19)-IF(E19&gt;60,0,E19))),(ABS(IF(D19&gt;30,0,D19)-IF(E19&gt;30,0,E19))))</f>
        <v>3</v>
      </c>
      <c r="H19" s="200" t="str">
        <f>IF(G4=3,(IF(G19&gt;12,"Y","")),(IF(G19&gt;6,"Y","")))</f>
        <v/>
      </c>
      <c r="I19" s="42">
        <f t="shared" si="0"/>
        <v>16.5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33</v>
      </c>
      <c r="K19" s="252">
        <f t="shared" si="1"/>
        <v>56</v>
      </c>
      <c r="L19" s="253" t="str">
        <f>IF(D19=0,0,IF(D19&gt;K19,"F",LOOKUP(K19,{0,0.01,40,45,50,55,60,65,70,75,80},{"","F","D","C","C+","B-","B","B+","A-","A","A+"})))</f>
        <v>B-</v>
      </c>
      <c r="M19" s="330">
        <f>LOOKUP(K19,{0,0.01,40,45,50,55,60,65,70,75,80},{0,"0",2,2.25,2.5,2.75,3,3.25,3.5,3.75,4})</f>
        <v>2.75</v>
      </c>
      <c r="N19" s="331"/>
      <c r="O19" s="332" t="str">
        <f t="shared" si="2"/>
        <v/>
      </c>
      <c r="P19" s="25"/>
    </row>
    <row r="20" spans="1:16" ht="18">
      <c r="A20" s="202">
        <f>'1st 1'!A20</f>
        <v>13</v>
      </c>
      <c r="B20" s="203" t="str">
        <f>'1st 1'!B20</f>
        <v>M</v>
      </c>
      <c r="C20" s="351">
        <v>23.5</v>
      </c>
      <c r="D20" s="352">
        <v>20</v>
      </c>
      <c r="E20" s="352">
        <v>17</v>
      </c>
      <c r="F20" s="352"/>
      <c r="G20" s="249">
        <f>IF(G4=3,(ABS(IF(D20&gt;60,0,D20)-IF(E20&gt;60,0,E20))),(ABS(IF(D20&gt;30,0,D20)-IF(E20&gt;30,0,E20))))</f>
        <v>3</v>
      </c>
      <c r="H20" s="200" t="str">
        <f>IF(G4=3,(IF(G20&gt;12,"Y","")),(IF(G20&gt;6,"Y","")))</f>
        <v/>
      </c>
      <c r="I20" s="42">
        <f t="shared" si="0"/>
        <v>18.5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37</v>
      </c>
      <c r="K20" s="252">
        <f t="shared" si="1"/>
        <v>61</v>
      </c>
      <c r="L20" s="253" t="str">
        <f>IF(D20=0,0,IF(D20&gt;K20,"F",LOOKUP(K20,{0,0.01,40,45,50,55,60,65,70,75,80},{"","F","D","C","C+","B-","B","B+","A-","A","A+"})))</f>
        <v>B</v>
      </c>
      <c r="M20" s="330">
        <f>LOOKUP(K20,{0,0.01,40,45,50,55,60,65,70,75,80},{0,"0",2,2.25,2.5,2.75,3,3.25,3.5,3.75,4})</f>
        <v>3</v>
      </c>
      <c r="N20" s="331"/>
      <c r="O20" s="332" t="str">
        <f t="shared" si="2"/>
        <v/>
      </c>
    </row>
    <row r="21" spans="1:16" ht="18">
      <c r="A21" s="202">
        <f>'1st 1'!A21</f>
        <v>14</v>
      </c>
      <c r="B21" s="203" t="str">
        <f>'1st 1'!B21</f>
        <v>K</v>
      </c>
      <c r="C21" s="351">
        <v>22</v>
      </c>
      <c r="D21" s="352">
        <v>17</v>
      </c>
      <c r="E21" s="352">
        <v>16</v>
      </c>
      <c r="F21" s="352"/>
      <c r="G21" s="249">
        <f>IF(G4=3,(ABS(IF(D21&gt;60,0,D21)-IF(E21&gt;60,0,E21))),(ABS(IF(D21&gt;30,0,D21)-IF(E21&gt;30,0,E21))))</f>
        <v>1</v>
      </c>
      <c r="H21" s="200" t="str">
        <f>IF(G4=3,(IF(G21&gt;12,"Y","")),(IF(G21&gt;6,"Y","")))</f>
        <v/>
      </c>
      <c r="I21" s="42">
        <f t="shared" si="0"/>
        <v>16.5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33</v>
      </c>
      <c r="K21" s="252">
        <f t="shared" si="1"/>
        <v>55</v>
      </c>
      <c r="L21" s="253" t="str">
        <f>IF(D21=0,0,IF(D21&gt;K21,"F",LOOKUP(K21,{0,0.01,40,45,50,55,60,65,70,75,80},{"","F","D","C","C+","B-","B","B+","A-","A","A+"})))</f>
        <v>B-</v>
      </c>
      <c r="M21" s="330">
        <f>LOOKUP(K21,{0,0.01,40,45,50,55,60,65,70,75,80},{0,"0",2,2.25,2.5,2.75,3,3.25,3.5,3.75,4})</f>
        <v>2.75</v>
      </c>
      <c r="N21" s="331"/>
      <c r="O21" s="332" t="str">
        <f t="shared" si="2"/>
        <v/>
      </c>
    </row>
    <row r="22" spans="1:16" ht="18">
      <c r="A22" s="202">
        <f>'1st 1'!A22</f>
        <v>15</v>
      </c>
      <c r="B22" s="203" t="str">
        <f>'1st 1'!B22</f>
        <v>P</v>
      </c>
      <c r="C22" s="351">
        <v>26</v>
      </c>
      <c r="D22" s="352">
        <v>24</v>
      </c>
      <c r="E22" s="352">
        <v>17</v>
      </c>
      <c r="F22" s="352">
        <v>24</v>
      </c>
      <c r="G22" s="249">
        <f>IF(G4=3,(ABS(IF(D22&gt;60,0,D22)-IF(E22&gt;60,0,E22))),(ABS(IF(D22&gt;30,0,D22)-IF(E22&gt;30,0,E22))))</f>
        <v>7</v>
      </c>
      <c r="H22" s="200" t="str">
        <f>IF(G4=3,(IF(G22&gt;12,"Y","")),(IF(G22&gt;6,"Y","")))</f>
        <v>Y</v>
      </c>
      <c r="I22" s="42">
        <f t="shared" si="0"/>
        <v>20.5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48</v>
      </c>
      <c r="K22" s="252">
        <f t="shared" si="1"/>
        <v>74</v>
      </c>
      <c r="L22" s="253" t="str">
        <f>IF(D22=0,0,IF(D22&gt;K22,"F",LOOKUP(K22,{0,0.01,40,45,50,55,60,65,70,75,80},{"","F","D","C","C+","B-","B","B+","A-","A","A+"})))</f>
        <v>A-</v>
      </c>
      <c r="M22" s="330">
        <f>LOOKUP(K22,{0,0.01,40,45,50,55,60,65,70,75,80},{0,"0",2,2.25,2.5,2.75,3,3.25,3.5,3.75,4})</f>
        <v>3.5</v>
      </c>
      <c r="N22" s="331"/>
      <c r="O22" s="332" t="str">
        <f t="shared" si="2"/>
        <v/>
      </c>
    </row>
    <row r="23" spans="1:16" ht="18">
      <c r="A23" s="202">
        <f>'1st 1'!A23</f>
        <v>16</v>
      </c>
      <c r="B23" s="203" t="str">
        <f>'1st 1'!B23</f>
        <v>F</v>
      </c>
      <c r="C23" s="351">
        <v>21.5</v>
      </c>
      <c r="D23" s="352">
        <v>18</v>
      </c>
      <c r="E23" s="352">
        <v>20</v>
      </c>
      <c r="F23" s="199"/>
      <c r="G23" s="249">
        <f>IF(G4=3,(ABS(IF(D23&gt;60,0,D23)-IF(E23&gt;60,0,E23))),(ABS(IF(D23&gt;30,0,D23)-IF(E23&gt;30,0,E23))))</f>
        <v>2</v>
      </c>
      <c r="H23" s="200" t="str">
        <f>IF(G4=3,(IF(G23&gt;12,"Y","")),(IF(G23&gt;6,"Y","")))</f>
        <v/>
      </c>
      <c r="I23" s="42">
        <f t="shared" si="0"/>
        <v>19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38</v>
      </c>
      <c r="K23" s="252">
        <f t="shared" si="1"/>
        <v>60</v>
      </c>
      <c r="L23" s="253" t="str">
        <f>IF(D23=0,0,IF(D23&gt;K23,"F",LOOKUP(K23,{0,0.01,40,45,50,55,60,65,70,75,80},{"","F","D","C","C+","B-","B","B+","A-","A","A+"})))</f>
        <v>B</v>
      </c>
      <c r="M23" s="330">
        <f>LOOKUP(K23,{0,0.01,40,45,50,55,60,65,70,75,80},{0,"0",2,2.25,2.5,2.75,3,3.25,3.5,3.75,4})</f>
        <v>3</v>
      </c>
      <c r="N23" s="331"/>
      <c r="O23" s="332" t="str">
        <f t="shared" si="2"/>
        <v/>
      </c>
      <c r="P23" s="25"/>
    </row>
    <row r="24" spans="1:16" ht="18">
      <c r="A24" s="202">
        <f>'1st 1'!A24</f>
        <v>17</v>
      </c>
      <c r="B24" s="203" t="str">
        <f>'1st 1'!B24</f>
        <v>K</v>
      </c>
      <c r="C24" s="351">
        <v>22.5</v>
      </c>
      <c r="D24" s="352">
        <v>19.5</v>
      </c>
      <c r="E24" s="352">
        <v>20</v>
      </c>
      <c r="F24" s="352"/>
      <c r="G24" s="249">
        <f>IF(G4=3,(ABS(IF(D24&gt;60,0,D24)-IF(E24&gt;60,0,E24))),(ABS(IF(D24&gt;30,0,D24)-IF(E24&gt;30,0,E24))))</f>
        <v>0.5</v>
      </c>
      <c r="H24" s="200" t="str">
        <f>IF(G4=3,(IF(G24&gt;12,"Y","")),(IF(G24&gt;6,"Y","")))</f>
        <v/>
      </c>
      <c r="I24" s="42">
        <f t="shared" si="0"/>
        <v>19.75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39.5</v>
      </c>
      <c r="K24" s="252">
        <f t="shared" si="1"/>
        <v>62</v>
      </c>
      <c r="L24" s="253" t="str">
        <f>IF(D24=0,0,IF(D24&gt;K24,"F",LOOKUP(K24,{0,0.01,40,45,50,55,60,65,70,75,80},{"","F","D","C","C+","B-","B","B+","A-","A","A+"})))</f>
        <v>B</v>
      </c>
      <c r="M24" s="330">
        <f>LOOKUP(K24,{0,0.01,40,45,50,55,60,65,70,75,80},{0,"0",2,2.25,2.5,2.75,3,3.25,3.5,3.75,4})</f>
        <v>3</v>
      </c>
      <c r="N24" s="331"/>
      <c r="O24" s="332" t="str">
        <f t="shared" si="2"/>
        <v/>
      </c>
      <c r="P24" s="25"/>
    </row>
    <row r="25" spans="1:16" ht="18">
      <c r="A25" s="202">
        <f>'1st 1'!A25</f>
        <v>18</v>
      </c>
      <c r="B25" s="203" t="str">
        <f>'1st 1'!B25</f>
        <v>N</v>
      </c>
      <c r="C25" s="351">
        <v>25.5</v>
      </c>
      <c r="D25" s="352">
        <v>18</v>
      </c>
      <c r="E25" s="352">
        <v>21</v>
      </c>
      <c r="F25" s="352"/>
      <c r="G25" s="249">
        <f>IF(G4=3,(ABS(IF(D25&gt;60,0,D25)-IF(E25&gt;60,0,E25))),(ABS(IF(D25&gt;30,0,D25)-IF(E25&gt;30,0,E25))))</f>
        <v>3</v>
      </c>
      <c r="H25" s="200" t="str">
        <f>IF(G4=3,(IF(G25&gt;12,"Y","")),(IF(G25&gt;6,"Y","")))</f>
        <v/>
      </c>
      <c r="I25" s="42">
        <f t="shared" si="0"/>
        <v>19.5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39</v>
      </c>
      <c r="K25" s="252">
        <f t="shared" si="1"/>
        <v>65</v>
      </c>
      <c r="L25" s="253" t="str">
        <f>IF(D25=0,0,IF(D25&gt;K25,"F",LOOKUP(K25,{0,0.01,40,45,50,55,60,65,70,75,80},{"","F","D","C","C+","B-","B","B+","A-","A","A+"})))</f>
        <v>B+</v>
      </c>
      <c r="M25" s="330">
        <f>LOOKUP(K25,{0,0.01,40,45,50,55,60,65,70,75,80},{0,"0",2,2.25,2.5,2.75,3,3.25,3.5,3.75,4})</f>
        <v>3.25</v>
      </c>
      <c r="N25" s="331"/>
      <c r="O25" s="332" t="str">
        <f t="shared" si="2"/>
        <v/>
      </c>
    </row>
    <row r="26" spans="1:16" ht="18">
      <c r="A26" s="202">
        <f>'1st 1'!A26</f>
        <v>19</v>
      </c>
      <c r="B26" s="203" t="str">
        <f>'1st 1'!B26</f>
        <v>J</v>
      </c>
      <c r="C26" s="351">
        <v>30.5</v>
      </c>
      <c r="D26" s="352">
        <v>24</v>
      </c>
      <c r="E26" s="352">
        <v>23</v>
      </c>
      <c r="F26" s="352"/>
      <c r="G26" s="249">
        <f>IF(G4=3,(ABS(IF(D26&gt;60,0,D26)-IF(E26&gt;60,0,E26))),(ABS(IF(D26&gt;30,0,D26)-IF(E26&gt;30,0,E26))))</f>
        <v>1</v>
      </c>
      <c r="H26" s="200" t="str">
        <f>IF(G4=3,(IF(G26&gt;12,"Y","")),(IF(G26&gt;6,"Y","")))</f>
        <v/>
      </c>
      <c r="I26" s="42">
        <f t="shared" si="0"/>
        <v>23.5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47</v>
      </c>
      <c r="K26" s="252">
        <f t="shared" si="1"/>
        <v>78</v>
      </c>
      <c r="L26" s="253" t="str">
        <f>IF(D26=0,0,IF(D26&gt;K26,"F",LOOKUP(K26,{0,0.01,40,45,50,55,60,65,70,75,80},{"","F","D","C","C+","B-","B","B+","A-","A","A+"})))</f>
        <v>A</v>
      </c>
      <c r="M26" s="330">
        <f>LOOKUP(K26,{0,0.01,40,45,50,55,60,65,70,75,80},{0,"0",2,2.25,2.5,2.75,3,3.25,3.5,3.75,4})</f>
        <v>3.75</v>
      </c>
      <c r="N26" s="331"/>
      <c r="O26" s="332" t="str">
        <f t="shared" si="2"/>
        <v/>
      </c>
    </row>
    <row r="27" spans="1:16" ht="18">
      <c r="A27" s="202">
        <f>'1st 1'!A27</f>
        <v>20</v>
      </c>
      <c r="B27" s="203" t="str">
        <f>'1st 1'!B27</f>
        <v>S</v>
      </c>
      <c r="C27" s="351">
        <v>29</v>
      </c>
      <c r="D27" s="352">
        <v>20</v>
      </c>
      <c r="E27" s="352">
        <v>22</v>
      </c>
      <c r="F27" s="352"/>
      <c r="G27" s="249">
        <f>IF(G4=3,(ABS(IF(D27&gt;60,0,D27)-IF(E27&gt;60,0,E27))),(ABS(IF(D27&gt;30,0,D27)-IF(E27&gt;30,0,E27))))</f>
        <v>2</v>
      </c>
      <c r="H27" s="200" t="str">
        <f>IF(G4=3,(IF(G27&gt;12,"Y","")),(IF(G27&gt;6,"Y","")))</f>
        <v/>
      </c>
      <c r="I27" s="42">
        <f t="shared" si="0"/>
        <v>21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42</v>
      </c>
      <c r="K27" s="252">
        <f t="shared" si="1"/>
        <v>71</v>
      </c>
      <c r="L27" s="253" t="str">
        <f>IF(D27=0,0,IF(D27&gt;K27,"F",LOOKUP(K27,{0,0.01,40,45,50,55,60,65,70,75,80},{"","F","D","C","C+","B-","B","B+","A-","A","A+"})))</f>
        <v>A-</v>
      </c>
      <c r="M27" s="330">
        <f>LOOKUP(K27,{0,0.01,40,45,50,55,60,65,70,75,80},{0,"0",2,2.25,2.5,2.75,3,3.25,3.5,3.75,4})</f>
        <v>3.5</v>
      </c>
      <c r="N27" s="331"/>
      <c r="O27" s="332" t="str">
        <f t="shared" si="2"/>
        <v/>
      </c>
    </row>
    <row r="28" spans="1:16" ht="18">
      <c r="A28" s="202">
        <f>'1st 1'!A28</f>
        <v>21</v>
      </c>
      <c r="B28" s="203" t="str">
        <f>'1st 1'!B28</f>
        <v>S</v>
      </c>
      <c r="C28" s="351">
        <v>28</v>
      </c>
      <c r="D28" s="352">
        <v>20</v>
      </c>
      <c r="E28" s="352">
        <v>21</v>
      </c>
      <c r="F28" s="352"/>
      <c r="G28" s="249">
        <f>IF(G4=3,(ABS(IF(D28&gt;60,0,D28)-IF(E28&gt;60,0,E28))),(ABS(IF(D28&gt;30,0,D28)-IF(E28&gt;30,0,E28))))</f>
        <v>1</v>
      </c>
      <c r="H28" s="200" t="str">
        <f>IF(G4=3,(IF(G28&gt;12,"Y","")),(IF(G28&gt;6,"Y","")))</f>
        <v/>
      </c>
      <c r="I28" s="42">
        <f t="shared" si="0"/>
        <v>20.5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41</v>
      </c>
      <c r="K28" s="252">
        <f t="shared" si="1"/>
        <v>69</v>
      </c>
      <c r="L28" s="253" t="str">
        <f>IF(D28=0,0,IF(D28&gt;K28,"F",LOOKUP(K28,{0,0.01,40,45,50,55,60,65,70,75,80},{"","F","D","C","C+","B-","B","B+","A-","A","A+"})))</f>
        <v>B+</v>
      </c>
      <c r="M28" s="330">
        <f>LOOKUP(K28,{0,0.01,40,45,50,55,60,65,70,75,80},{0,"0",2,2.25,2.5,2.75,3,3.25,3.5,3.75,4})</f>
        <v>3.25</v>
      </c>
      <c r="N28" s="331"/>
      <c r="O28" s="332" t="str">
        <f t="shared" si="2"/>
        <v/>
      </c>
    </row>
    <row r="29" spans="1:16" ht="18">
      <c r="A29" s="202">
        <f>'1st 1'!A29</f>
        <v>22</v>
      </c>
      <c r="B29" s="203" t="str">
        <f>'1st 1'!B29</f>
        <v>M</v>
      </c>
      <c r="C29" s="351">
        <v>28.5</v>
      </c>
      <c r="D29" s="352">
        <v>22.5</v>
      </c>
      <c r="E29" s="352">
        <v>23</v>
      </c>
      <c r="F29" s="352"/>
      <c r="G29" s="249">
        <f>IF(G4=3,(ABS(IF(D29&gt;60,0,D29)-IF(E29&gt;60,0,E29))),(ABS(IF(D29&gt;30,0,D29)-IF(E29&gt;30,0,E29))))</f>
        <v>0.5</v>
      </c>
      <c r="H29" s="200" t="str">
        <f>IF(G4=3,(IF(G29&gt;12,"Y","")),(IF(G29&gt;6,"Y","")))</f>
        <v/>
      </c>
      <c r="I29" s="42">
        <f t="shared" si="0"/>
        <v>22.75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45.5</v>
      </c>
      <c r="K29" s="252">
        <f t="shared" si="1"/>
        <v>74</v>
      </c>
      <c r="L29" s="253" t="str">
        <f>IF(D29=0,0,IF(D29&gt;K29,"F",LOOKUP(K29,{0,0.01,40,45,50,55,60,65,70,75,80},{"","F","D","C","C+","B-","B","B+","A-","A","A+"})))</f>
        <v>A-</v>
      </c>
      <c r="M29" s="330">
        <f>LOOKUP(K29,{0,0.01,40,45,50,55,60,65,70,75,80},{0,"0",2,2.25,2.5,2.75,3,3.25,3.5,3.75,4})</f>
        <v>3.5</v>
      </c>
      <c r="N29" s="331"/>
      <c r="O29" s="332" t="str">
        <f t="shared" si="2"/>
        <v/>
      </c>
    </row>
    <row r="30" spans="1:16" ht="18">
      <c r="A30" s="202">
        <f>'1st 1'!A30</f>
        <v>23</v>
      </c>
      <c r="B30" s="203" t="str">
        <f>'1st 1'!B30</f>
        <v>P</v>
      </c>
      <c r="C30" s="351">
        <v>29.5</v>
      </c>
      <c r="D30" s="352">
        <v>21</v>
      </c>
      <c r="E30" s="352">
        <v>22</v>
      </c>
      <c r="F30" s="352"/>
      <c r="G30" s="249">
        <f>IF(G4=3,(ABS(IF(D30&gt;60,0,D30)-IF(E30&gt;60,0,E30))),(ABS(IF(D30&gt;30,0,D30)-IF(E30&gt;30,0,E30))))</f>
        <v>1</v>
      </c>
      <c r="H30" s="200" t="str">
        <f>IF(G4=3,(IF(G30&gt;12,"Y","")),(IF(G30&gt;6,"Y","")))</f>
        <v/>
      </c>
      <c r="I30" s="42">
        <f t="shared" si="0"/>
        <v>21.5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43</v>
      </c>
      <c r="K30" s="252">
        <f t="shared" si="1"/>
        <v>73</v>
      </c>
      <c r="L30" s="253" t="str">
        <f>IF(D30=0,0,IF(D30&gt;K30,"F",LOOKUP(K30,{0,0.01,40,45,50,55,60,65,70,75,80},{"","F","D","C","C+","B-","B","B+","A-","A","A+"})))</f>
        <v>A-</v>
      </c>
      <c r="M30" s="330">
        <f>LOOKUP(K30,{0,0.01,40,45,50,55,60,65,70,75,80},{0,"0",2,2.25,2.5,2.75,3,3.25,3.5,3.75,4})</f>
        <v>3.5</v>
      </c>
      <c r="N30" s="331"/>
      <c r="O30" s="332" t="str">
        <f t="shared" si="2"/>
        <v/>
      </c>
    </row>
    <row r="31" spans="1:16" ht="18">
      <c r="A31" s="202">
        <f>'1st 1'!A31</f>
        <v>24</v>
      </c>
      <c r="B31" s="203" t="str">
        <f>'1st 1'!B31</f>
        <v>R</v>
      </c>
      <c r="C31" s="351">
        <v>32.5</v>
      </c>
      <c r="D31" s="352">
        <v>22</v>
      </c>
      <c r="E31" s="352">
        <v>19</v>
      </c>
      <c r="F31" s="352"/>
      <c r="G31" s="249">
        <f>IF(G4=3,(ABS(IF(D31&gt;60,0,D31)-IF(E31&gt;60,0,E31))),(ABS(IF(D31&gt;30,0,D31)-IF(E31&gt;30,0,E31))))</f>
        <v>3</v>
      </c>
      <c r="H31" s="200" t="str">
        <f>IF(G4=3,(IF(G31&gt;12,"Y","")),(IF(G31&gt;6,"Y","")))</f>
        <v/>
      </c>
      <c r="I31" s="42">
        <f t="shared" si="0"/>
        <v>20.5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41</v>
      </c>
      <c r="K31" s="252">
        <f t="shared" si="1"/>
        <v>74</v>
      </c>
      <c r="L31" s="253" t="str">
        <f>IF(D31=0,0,IF(D31&gt;K31,"F",LOOKUP(K31,{0,0.01,40,45,50,55,60,65,70,75,80},{"","F","D","C","C+","B-","B","B+","A-","A","A+"})))</f>
        <v>A-</v>
      </c>
      <c r="M31" s="330">
        <f>LOOKUP(K31,{0,0.01,40,45,50,55,60,65,70,75,80},{0,"0",2,2.25,2.5,2.75,3,3.25,3.5,3.75,4})</f>
        <v>3.5</v>
      </c>
      <c r="N31" s="331"/>
      <c r="O31" s="332" t="str">
        <f t="shared" si="2"/>
        <v/>
      </c>
    </row>
    <row r="32" spans="1:16" ht="18">
      <c r="A32" s="202">
        <f>'1st 1'!A32</f>
        <v>25</v>
      </c>
      <c r="B32" s="203" t="str">
        <f>'1st 1'!B32</f>
        <v>F</v>
      </c>
      <c r="C32" s="351">
        <v>28</v>
      </c>
      <c r="D32" s="352">
        <v>23</v>
      </c>
      <c r="E32" s="352">
        <v>20</v>
      </c>
      <c r="F32" s="352"/>
      <c r="G32" s="249">
        <f>IF(G4=3,(ABS(IF(D32&gt;60,0,D32)-IF(E32&gt;60,0,E32))),(ABS(IF(D32&gt;30,0,D32)-IF(E32&gt;30,0,E32))))</f>
        <v>3</v>
      </c>
      <c r="H32" s="200" t="str">
        <f>IF(G4=3,(IF(G32&gt;12,"Y","")),(IF(G32&gt;6,"Y","")))</f>
        <v/>
      </c>
      <c r="I32" s="42">
        <f t="shared" si="0"/>
        <v>21.5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43</v>
      </c>
      <c r="K32" s="252">
        <f t="shared" si="1"/>
        <v>71</v>
      </c>
      <c r="L32" s="253" t="str">
        <f>IF(D32=0,0,IF(D32&gt;K32,"F",LOOKUP(K32,{0,0.01,40,45,50,55,60,65,70,75,80},{"","F","D","C","C+","B-","B","B+","A-","A","A+"})))</f>
        <v>A-</v>
      </c>
      <c r="M32" s="330">
        <f>LOOKUP(K32,{0,0.01,40,45,50,55,60,65,70,75,80},{0,"0",2,2.25,2.5,2.75,3,3.25,3.5,3.75,4})</f>
        <v>3.5</v>
      </c>
      <c r="N32" s="331"/>
      <c r="O32" s="332" t="str">
        <f t="shared" si="2"/>
        <v/>
      </c>
    </row>
    <row r="33" spans="1:18" ht="18">
      <c r="A33" s="202">
        <f>'1st 1'!A33</f>
        <v>26</v>
      </c>
      <c r="B33" s="203" t="str">
        <f>'1st 1'!B33</f>
        <v>P</v>
      </c>
      <c r="C33" s="351">
        <v>27.5</v>
      </c>
      <c r="D33" s="352">
        <v>17.5</v>
      </c>
      <c r="E33" s="352">
        <v>19</v>
      </c>
      <c r="F33" s="352"/>
      <c r="G33" s="249">
        <f>IF(G4=3,(ABS(IF(D33&gt;60,0,D33)-IF(E33&gt;60,0,E33))),(ABS(IF(D33&gt;30,0,D33)-IF(E33&gt;30,0,E33))))</f>
        <v>1.5</v>
      </c>
      <c r="H33" s="200" t="str">
        <f>IF(G4=3,(IF(G33&gt;12,"Y","")),(IF(G33&gt;6,"Y","")))</f>
        <v/>
      </c>
      <c r="I33" s="42">
        <f t="shared" si="0"/>
        <v>18.25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36.5</v>
      </c>
      <c r="K33" s="252">
        <f t="shared" si="1"/>
        <v>64</v>
      </c>
      <c r="L33" s="253" t="str">
        <f>IF(D33=0,0,IF(D33&gt;K33,"F",LOOKUP(K33,{0,0.01,40,45,50,55,60,65,70,75,80},{"","F","D","C","C+","B-","B","B+","A-","A","A+"})))</f>
        <v>B</v>
      </c>
      <c r="M33" s="330">
        <f>LOOKUP(K33,{0,0.01,40,45,50,55,60,65,70,75,80},{0,"0",2,2.25,2.5,2.75,3,3.25,3.5,3.75,4})</f>
        <v>3</v>
      </c>
      <c r="N33" s="331"/>
      <c r="O33" s="332" t="str">
        <f t="shared" si="2"/>
        <v/>
      </c>
      <c r="P33" s="25"/>
    </row>
    <row r="34" spans="1:18" ht="18">
      <c r="A34" s="202">
        <f>'1st 1'!A34</f>
        <v>27</v>
      </c>
      <c r="B34" s="203" t="str">
        <f>'1st 1'!B34</f>
        <v>N</v>
      </c>
      <c r="C34" s="351">
        <v>30.5</v>
      </c>
      <c r="D34" s="352">
        <v>22.5</v>
      </c>
      <c r="E34" s="352">
        <v>21</v>
      </c>
      <c r="F34" s="352"/>
      <c r="G34" s="249">
        <f>IF(G4=3,(ABS(IF(D34&gt;60,0,D34)-IF(E34&gt;60,0,E34))),(ABS(IF(D34&gt;30,0,D34)-IF(E34&gt;30,0,E34))))</f>
        <v>1.5</v>
      </c>
      <c r="H34" s="200" t="str">
        <f>IF(G4=3,(IF(G34&gt;12,"Y","")),(IF(G34&gt;6,"Y","")))</f>
        <v/>
      </c>
      <c r="I34" s="42">
        <f t="shared" si="0"/>
        <v>21.75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43.5</v>
      </c>
      <c r="K34" s="252">
        <f t="shared" si="1"/>
        <v>74</v>
      </c>
      <c r="L34" s="253" t="str">
        <f>IF(D34=0,0,IF(D34&gt;K34,"F",LOOKUP(K34,{0,0.01,40,45,50,55,60,65,70,75,80},{"","F","D","C","C+","B-","B","B+","A-","A","A+"})))</f>
        <v>A-</v>
      </c>
      <c r="M34" s="330">
        <f>LOOKUP(K34,{0,0.01,40,45,50,55,60,65,70,75,80},{0,"0",2,2.25,2.5,2.75,3,3.25,3.5,3.75,4})</f>
        <v>3.5</v>
      </c>
      <c r="N34" s="331"/>
      <c r="O34" s="332" t="str">
        <f t="shared" si="2"/>
        <v/>
      </c>
    </row>
    <row r="35" spans="1:18" ht="18">
      <c r="A35" s="202">
        <f>'1st 1'!A35</f>
        <v>28</v>
      </c>
      <c r="B35" s="203" t="str">
        <f>'1st 1'!B35</f>
        <v>J</v>
      </c>
      <c r="C35" s="351">
        <v>25.5</v>
      </c>
      <c r="D35" s="352">
        <v>19.5</v>
      </c>
      <c r="E35" s="352">
        <v>18</v>
      </c>
      <c r="F35" s="352"/>
      <c r="G35" s="249">
        <f>IF(G4=3,(ABS(IF(D35&gt;60,0,D35)-IF(E35&gt;60,0,E35))),(ABS(IF(D35&gt;30,0,D35)-IF(E35&gt;30,0,E35))))</f>
        <v>1.5</v>
      </c>
      <c r="H35" s="200" t="str">
        <f>IF(G4=3,(IF(G35&gt;12,"Y","")),(IF(G35&gt;6,"Y","")))</f>
        <v/>
      </c>
      <c r="I35" s="42">
        <f t="shared" si="0"/>
        <v>18.75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37.5</v>
      </c>
      <c r="K35" s="252">
        <f t="shared" si="1"/>
        <v>63</v>
      </c>
      <c r="L35" s="253" t="str">
        <f>IF(D35=0,0,IF(D35&gt;K35,"F",LOOKUP(K35,{0,0.01,40,45,50,55,60,65,70,75,80},{"","F","D","C","C+","B-","B","B+","A-","A","A+"})))</f>
        <v>B</v>
      </c>
      <c r="M35" s="330">
        <f>LOOKUP(K35,{0,0.01,40,45,50,55,60,65,70,75,80},{0,"0",2,2.25,2.5,2.75,3,3.25,3.5,3.75,4})</f>
        <v>3</v>
      </c>
      <c r="N35" s="331"/>
      <c r="O35" s="332" t="str">
        <f t="shared" si="2"/>
        <v/>
      </c>
    </row>
    <row r="36" spans="1:18" ht="18">
      <c r="A36" s="202">
        <f>'1st 1'!A36</f>
        <v>29</v>
      </c>
      <c r="B36" s="203" t="str">
        <f>'1st 1'!B36</f>
        <v>P</v>
      </c>
      <c r="C36" s="351">
        <v>26.5</v>
      </c>
      <c r="D36" s="352">
        <v>21</v>
      </c>
      <c r="E36" s="352">
        <v>19</v>
      </c>
      <c r="F36" s="352"/>
      <c r="G36" s="249">
        <f>IF(G4=3,(ABS(IF(D36&gt;60,0,D36)-IF(E36&gt;60,0,E36))),(ABS(IF(D36&gt;30,0,D36)-IF(E36&gt;30,0,E36))))</f>
        <v>2</v>
      </c>
      <c r="H36" s="200" t="str">
        <f>IF(G4=3,(IF(G36&gt;12,"Y","")),(IF(G36&gt;6,"Y","")))</f>
        <v/>
      </c>
      <c r="I36" s="42">
        <f t="shared" si="0"/>
        <v>20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40</v>
      </c>
      <c r="K36" s="252">
        <f t="shared" si="1"/>
        <v>67</v>
      </c>
      <c r="L36" s="253" t="str">
        <f>IF(D36=0,0,IF(D36&gt;K36,"F",LOOKUP(K36,{0,0.01,40,45,50,55,60,65,70,75,80},{"","F","D","C","C+","B-","B","B+","A-","A","A+"})))</f>
        <v>B+</v>
      </c>
      <c r="M36" s="330">
        <f>LOOKUP(K36,{0,0.01,40,45,50,55,60,65,70,75,80},{0,"0",2,2.25,2.5,2.75,3,3.25,3.5,3.75,4})</f>
        <v>3.25</v>
      </c>
      <c r="N36" s="331"/>
      <c r="O36" s="332" t="str">
        <f t="shared" si="2"/>
        <v/>
      </c>
    </row>
    <row r="37" spans="1:18" ht="18">
      <c r="A37" s="202">
        <f>'1st 1'!A37</f>
        <v>30</v>
      </c>
      <c r="B37" s="203" t="str">
        <f>'1st 1'!B37</f>
        <v>N</v>
      </c>
      <c r="C37" s="351">
        <v>28.5</v>
      </c>
      <c r="D37" s="352">
        <v>21</v>
      </c>
      <c r="E37" s="352">
        <v>20</v>
      </c>
      <c r="F37" s="352"/>
      <c r="G37" s="249">
        <f>IF(G4=3,(ABS(IF(D37&gt;60,0,D37)-IF(E37&gt;60,0,E37))),(ABS(IF(D37&gt;30,0,D37)-IF(E37&gt;30,0,E37))))</f>
        <v>1</v>
      </c>
      <c r="H37" s="200" t="str">
        <f>IF(G4=3,(IF(G37&gt;12,"Y","")),(IF(G37&gt;6,"Y","")))</f>
        <v/>
      </c>
      <c r="I37" s="42">
        <f t="shared" si="0"/>
        <v>20.5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41</v>
      </c>
      <c r="K37" s="252">
        <f t="shared" si="1"/>
        <v>70</v>
      </c>
      <c r="L37" s="253" t="str">
        <f>IF(D37=0,0,IF(D37&gt;K37,"F",LOOKUP(K37,{0,0.01,40,45,50,55,60,65,70,75,80},{"","F","D","C","C+","B-","B","B+","A-","A","A+"})))</f>
        <v>A-</v>
      </c>
      <c r="M37" s="330">
        <f>LOOKUP(K37,{0,0.01,40,45,50,55,60,65,70,75,80},{0,"0",2,2.25,2.5,2.75,3,3.25,3.5,3.75,4})</f>
        <v>3.5</v>
      </c>
      <c r="N37" s="331"/>
      <c r="O37" s="332" t="str">
        <f t="shared" si="2"/>
        <v/>
      </c>
      <c r="P37" s="25"/>
    </row>
    <row r="38" spans="1:18" ht="18">
      <c r="A38" s="202">
        <f>'1st 1'!A38</f>
        <v>31</v>
      </c>
      <c r="B38" s="203" t="str">
        <f>'1st 1'!B38</f>
        <v>S</v>
      </c>
      <c r="C38" s="351">
        <v>28</v>
      </c>
      <c r="D38" s="352">
        <v>19.5</v>
      </c>
      <c r="E38" s="352">
        <v>21</v>
      </c>
      <c r="F38" s="352"/>
      <c r="G38" s="249">
        <f>IF(G4=3,(ABS(IF(D38&gt;60,0,D38)-IF(E38&gt;60,0,E38))),(ABS(IF(D38&gt;30,0,D38)-IF(E38&gt;30,0,E38))))</f>
        <v>1.5</v>
      </c>
      <c r="H38" s="200" t="str">
        <f>IF(G4=3,(IF(G38&gt;12,"Y","")),(IF(G38&gt;6,"Y","")))</f>
        <v/>
      </c>
      <c r="I38" s="42">
        <f t="shared" si="0"/>
        <v>20.25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40.5</v>
      </c>
      <c r="K38" s="252">
        <f t="shared" si="1"/>
        <v>69</v>
      </c>
      <c r="L38" s="253" t="str">
        <f>IF(D38=0,0,IF(D38&gt;K38,"F",LOOKUP(K38,{0,0.01,40,45,50,55,60,65,70,75,80},{"","F","D","C","C+","B-","B","B+","A-","A","A+"})))</f>
        <v>B+</v>
      </c>
      <c r="M38" s="330">
        <f>LOOKUP(K38,{0,0.01,40,45,50,55,60,65,70,75,80},{0,"0",2,2.25,2.5,2.75,3,3.25,3.5,3.75,4})</f>
        <v>3.25</v>
      </c>
      <c r="N38" s="331"/>
      <c r="O38" s="332" t="str">
        <f t="shared" si="2"/>
        <v/>
      </c>
    </row>
    <row r="39" spans="1:18" s="26" customFormat="1" ht="18">
      <c r="A39" s="202">
        <f>'1st 1'!A39</f>
        <v>32</v>
      </c>
      <c r="B39" s="203" t="str">
        <f>'1st 1'!B39</f>
        <v>F</v>
      </c>
      <c r="C39" s="351">
        <v>28</v>
      </c>
      <c r="D39" s="352">
        <v>24</v>
      </c>
      <c r="E39" s="352">
        <v>17</v>
      </c>
      <c r="F39" s="352">
        <v>22</v>
      </c>
      <c r="G39" s="249">
        <f>IF(G4=3,(ABS(IF(D39&gt;60,0,D39)-IF(E39&gt;60,0,E39))),(ABS(IF(D39&gt;30,0,D39)-IF(E39&gt;30,0,E39))))</f>
        <v>7</v>
      </c>
      <c r="H39" s="200" t="str">
        <f>IF(G4=3,(IF(G39&gt;12,"Y","")),(IF(G39&gt;6,"Y","")))</f>
        <v>Y</v>
      </c>
      <c r="I39" s="42">
        <f t="shared" si="0"/>
        <v>20.5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46</v>
      </c>
      <c r="K39" s="252">
        <f t="shared" si="1"/>
        <v>74</v>
      </c>
      <c r="L39" s="253" t="str">
        <f>IF(D39=0,0,IF(D39&gt;K39,"F",LOOKUP(K39,{0,0.01,40,45,50,55,60,65,70,75,80},{"","F","D","C","C+","B-","B","B+","A-","A","A+"})))</f>
        <v>A-</v>
      </c>
      <c r="M39" s="330">
        <f>LOOKUP(K39,{0,0.01,40,45,50,55,60,65,70,75,80},{0,"0",2,2.25,2.5,2.75,3,3.25,3.5,3.75,4})</f>
        <v>3.5</v>
      </c>
      <c r="N39" s="331"/>
      <c r="O39" s="332" t="str">
        <f t="shared" si="2"/>
        <v/>
      </c>
      <c r="P39" s="25"/>
      <c r="Q39"/>
      <c r="R39"/>
    </row>
    <row r="40" spans="1:18" ht="18">
      <c r="A40" s="202">
        <f>'1st 1'!A40</f>
        <v>33</v>
      </c>
      <c r="B40" s="203" t="str">
        <f>'1st 1'!B40</f>
        <v>M</v>
      </c>
      <c r="C40" s="351">
        <v>28</v>
      </c>
      <c r="D40" s="352">
        <v>22.5</v>
      </c>
      <c r="E40" s="352">
        <v>17</v>
      </c>
      <c r="F40" s="352"/>
      <c r="G40" s="249">
        <f>IF(G4=3,(ABS(IF(D40&gt;60,0,D40)-IF(E40&gt;60,0,E40))),(ABS(IF(D40&gt;30,0,D40)-IF(E40&gt;30,0,E40))))</f>
        <v>5.5</v>
      </c>
      <c r="H40" s="200" t="str">
        <f>IF(G4=3,(IF(G40&gt;12,"Y","")),(IF(G40&gt;6,"Y","")))</f>
        <v/>
      </c>
      <c r="I40" s="42">
        <f t="shared" si="0"/>
        <v>19.75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39.5</v>
      </c>
      <c r="K40" s="252">
        <f t="shared" si="1"/>
        <v>68</v>
      </c>
      <c r="L40" s="253" t="str">
        <f>IF(D40=0,0,IF(D40&gt;K40,"F",LOOKUP(K40,{0,0.01,40,45,50,55,60,65,70,75,80},{"","F","D","C","C+","B-","B","B+","A-","A","A+"})))</f>
        <v>B+</v>
      </c>
      <c r="M40" s="330">
        <f>LOOKUP(K40,{0,0.01,40,45,50,55,60,65,70,75,80},{0,"0",2,2.25,2.5,2.75,3,3.25,3.5,3.75,4})</f>
        <v>3.25</v>
      </c>
      <c r="N40" s="331"/>
      <c r="O40" s="332" t="str">
        <f t="shared" si="2"/>
        <v/>
      </c>
    </row>
    <row r="41" spans="1:18" ht="18">
      <c r="A41" s="202">
        <f>'1st 1'!A41</f>
        <v>34</v>
      </c>
      <c r="B41" s="203" t="str">
        <f>'1st 1'!B41</f>
        <v>M</v>
      </c>
      <c r="C41" s="351">
        <v>25</v>
      </c>
      <c r="D41" s="352">
        <v>17.5</v>
      </c>
      <c r="E41" s="352">
        <v>15</v>
      </c>
      <c r="F41" s="352"/>
      <c r="G41" s="249">
        <f>IF(G4=3,(ABS(IF(D41&gt;60,0,D41)-IF(E41&gt;60,0,E41))),(ABS(IF(D41&gt;30,0,D41)-IF(E41&gt;30,0,E41))))</f>
        <v>2.5</v>
      </c>
      <c r="H41" s="200" t="str">
        <f>IF(G4=3,(IF(G41&gt;12,"Y","")),(IF(G41&gt;6,"Y","")))</f>
        <v/>
      </c>
      <c r="I41" s="42">
        <f t="shared" si="0"/>
        <v>16.25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32.5</v>
      </c>
      <c r="K41" s="252">
        <f t="shared" si="1"/>
        <v>58</v>
      </c>
      <c r="L41" s="253" t="str">
        <f>IF(D41=0,0,IF(D41&gt;K41,"F",LOOKUP(K41,{0,0.01,40,45,50,55,60,65,70,75,80},{"","F","D","C","C+","B-","B","B+","A-","A","A+"})))</f>
        <v>B-</v>
      </c>
      <c r="M41" s="330">
        <f>LOOKUP(K41,{0,0.01,40,45,50,55,60,65,70,75,80},{0,"0",2,2.25,2.5,2.75,3,3.25,3.5,3.75,4})</f>
        <v>2.75</v>
      </c>
      <c r="N41" s="331"/>
      <c r="O41" s="332" t="str">
        <f t="shared" si="2"/>
        <v/>
      </c>
    </row>
    <row r="42" spans="1:18" ht="18">
      <c r="A42" s="202">
        <f>'1st 1'!A42</f>
        <v>35</v>
      </c>
      <c r="B42" s="203" t="str">
        <f>'1st 1'!B42</f>
        <v>T</v>
      </c>
      <c r="C42" s="351">
        <v>28.5</v>
      </c>
      <c r="D42" s="352">
        <v>25</v>
      </c>
      <c r="E42" s="352">
        <v>17</v>
      </c>
      <c r="F42" s="352">
        <v>23</v>
      </c>
      <c r="G42" s="249">
        <f>IF(G4=3,(ABS(IF(D42&gt;60,0,D42)-IF(E42&gt;60,0,E42))),(ABS(IF(D42&gt;30,0,D42)-IF(E42&gt;30,0,E42))))</f>
        <v>8</v>
      </c>
      <c r="H42" s="200" t="str">
        <f>IF(G4=3,(IF(G42&gt;12,"Y","")),(IF(G42&gt;6,"Y","")))</f>
        <v>Y</v>
      </c>
      <c r="I42" s="42">
        <f t="shared" si="0"/>
        <v>21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48</v>
      </c>
      <c r="K42" s="252">
        <f t="shared" si="1"/>
        <v>77</v>
      </c>
      <c r="L42" s="253" t="str">
        <f>IF(D42=0,0,IF(D42&gt;K42,"F",LOOKUP(K42,{0,0.01,40,45,50,55,60,65,70,75,80},{"","F","D","C","C+","B-","B","B+","A-","A","A+"})))</f>
        <v>A</v>
      </c>
      <c r="M42" s="330">
        <f>LOOKUP(K42,{0,0.01,40,45,50,55,60,65,70,75,80},{0,"0",2,2.25,2.5,2.75,3,3.25,3.5,3.75,4})</f>
        <v>3.75</v>
      </c>
      <c r="N42" s="331"/>
      <c r="O42" s="332" t="str">
        <f t="shared" si="2"/>
        <v/>
      </c>
      <c r="P42" s="27"/>
    </row>
    <row r="43" spans="1:18" ht="18">
      <c r="A43" s="202">
        <f>'1st 1'!A43</f>
        <v>36</v>
      </c>
      <c r="B43" s="203" t="str">
        <f>'1st 1'!B43</f>
        <v>H</v>
      </c>
      <c r="C43" s="351">
        <v>28.5</v>
      </c>
      <c r="D43" s="352">
        <v>21</v>
      </c>
      <c r="E43" s="352">
        <v>18</v>
      </c>
      <c r="F43" s="352"/>
      <c r="G43" s="249">
        <f>IF(G4=3,(ABS(IF(D43&gt;60,0,D43)-IF(E43&gt;60,0,E43))),(ABS(IF(D43&gt;30,0,D43)-IF(E43&gt;30,0,E43))))</f>
        <v>3</v>
      </c>
      <c r="H43" s="200" t="str">
        <f>IF(G4=3,(IF(G43&gt;12,"Y","")),(IF(G43&gt;6,"Y","")))</f>
        <v/>
      </c>
      <c r="I43" s="42">
        <f t="shared" si="0"/>
        <v>19.5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39</v>
      </c>
      <c r="K43" s="252">
        <f t="shared" si="1"/>
        <v>68</v>
      </c>
      <c r="L43" s="253" t="str">
        <f>IF(D43=0,0,IF(D43&gt;K43,"F",LOOKUP(K43,{0,0.01,40,45,50,55,60,65,70,75,80},{"","F","D","C","C+","B-","B","B+","A-","A","A+"})))</f>
        <v>B+</v>
      </c>
      <c r="M43" s="330">
        <f>LOOKUP(K43,{0,0.01,40,45,50,55,60,65,70,75,80},{0,"0",2,2.25,2.5,2.75,3,3.25,3.5,3.75,4})</f>
        <v>3.25</v>
      </c>
      <c r="N43" s="331"/>
      <c r="O43" s="332" t="str">
        <f t="shared" si="2"/>
        <v/>
      </c>
      <c r="P43" s="27"/>
    </row>
    <row r="44" spans="1:18" s="25" customFormat="1" ht="18">
      <c r="A44" s="202">
        <f>'1st 1'!A44</f>
        <v>37</v>
      </c>
      <c r="B44" s="203" t="str">
        <f>'1st 1'!B44</f>
        <v>S</v>
      </c>
      <c r="C44" s="351">
        <v>24.5</v>
      </c>
      <c r="D44" s="352">
        <v>21.5</v>
      </c>
      <c r="E44" s="352">
        <v>23</v>
      </c>
      <c r="F44" s="352"/>
      <c r="G44" s="249">
        <f>IF(G4=3,(ABS(IF(D44&gt;60,0,D44)-IF(E44&gt;60,0,E44))),(ABS(IF(D44&gt;30,0,D44)-IF(E44&gt;30,0,E44))))</f>
        <v>1.5</v>
      </c>
      <c r="H44" s="200" t="str">
        <f>IF(G4=3,(IF(G44&gt;12,"Y","")),(IF(G44&gt;6,"Y","")))</f>
        <v/>
      </c>
      <c r="I44" s="42">
        <f t="shared" si="0"/>
        <v>22.25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44.5</v>
      </c>
      <c r="K44" s="252">
        <f t="shared" si="1"/>
        <v>69</v>
      </c>
      <c r="L44" s="253" t="str">
        <f>IF(D44=0,0,IF(D44&gt;K44,"F",LOOKUP(K44,{0,0.01,40,45,50,55,60,65,70,75,80},{"","F","D","C","C+","B-","B","B+","A-","A","A+"})))</f>
        <v>B+</v>
      </c>
      <c r="M44" s="330">
        <f>LOOKUP(K44,{0,0.01,40,45,50,55,60,65,70,75,80},{0,"0",2,2.25,2.5,2.75,3,3.25,3.5,3.75,4})</f>
        <v>3.25</v>
      </c>
      <c r="N44" s="331"/>
      <c r="O44" s="332" t="str">
        <f t="shared" si="2"/>
        <v/>
      </c>
      <c r="Q44"/>
      <c r="R44"/>
    </row>
    <row r="45" spans="1:18" ht="18">
      <c r="A45" s="202">
        <f>'1st 1'!A45</f>
        <v>38</v>
      </c>
      <c r="B45" s="203" t="str">
        <f>'1st 1'!B45</f>
        <v>N</v>
      </c>
      <c r="C45" s="351">
        <v>26.5</v>
      </c>
      <c r="D45" s="352">
        <v>18.5</v>
      </c>
      <c r="E45" s="352">
        <v>17</v>
      </c>
      <c r="F45" s="352"/>
      <c r="G45" s="249">
        <f>IF(G4=3,(ABS(IF(D45&gt;60,0,D45)-IF(E45&gt;60,0,E45))),(ABS(IF(D45&gt;30,0,D45)-IF(E45&gt;30,0,E45))))</f>
        <v>1.5</v>
      </c>
      <c r="H45" s="200" t="str">
        <f>IF(G4=3,(IF(G45&gt;12,"Y","")),(IF(G45&gt;6,"Y","")))</f>
        <v/>
      </c>
      <c r="I45" s="42">
        <f t="shared" si="0"/>
        <v>17.75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35.5</v>
      </c>
      <c r="K45" s="252">
        <f t="shared" si="1"/>
        <v>62</v>
      </c>
      <c r="L45" s="253" t="str">
        <f>IF(D45=0,0,IF(D45&gt;K45,"F",LOOKUP(K45,{0,0.01,40,45,50,55,60,65,70,75,80},{"","F","D","C","C+","B-","B","B+","A-","A","A+"})))</f>
        <v>B</v>
      </c>
      <c r="M45" s="330">
        <f>LOOKUP(K45,{0,0.01,40,45,50,55,60,65,70,75,80},{0,"0",2,2.25,2.5,2.75,3,3.25,3.5,3.75,4})</f>
        <v>3</v>
      </c>
      <c r="N45" s="331"/>
      <c r="O45" s="332" t="str">
        <f t="shared" si="2"/>
        <v/>
      </c>
    </row>
    <row r="46" spans="1:18" ht="18">
      <c r="A46" s="202">
        <f>'1st 1'!A46</f>
        <v>39</v>
      </c>
      <c r="B46" s="203" t="str">
        <f>'1st 1'!B46</f>
        <v>R</v>
      </c>
      <c r="C46" s="351">
        <v>27.5</v>
      </c>
      <c r="D46" s="352">
        <v>21.5</v>
      </c>
      <c r="E46" s="352">
        <v>16</v>
      </c>
      <c r="F46" s="199"/>
      <c r="G46" s="249">
        <f>IF(G4=3,(ABS(IF(D46&gt;60,0,D46)-IF(E46&gt;60,0,E46))),(ABS(IF(D46&gt;30,0,D46)-IF(E46&gt;30,0,E46))))</f>
        <v>5.5</v>
      </c>
      <c r="H46" s="200" t="str">
        <f>IF(G4=3,(IF(G46&gt;12,"Y","")),(IF(G46&gt;6,"Y","")))</f>
        <v/>
      </c>
      <c r="I46" s="42">
        <f t="shared" si="0"/>
        <v>18.75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37.5</v>
      </c>
      <c r="K46" s="252">
        <f t="shared" si="1"/>
        <v>65</v>
      </c>
      <c r="L46" s="253" t="str">
        <f>IF(D46=0,0,IF(D46&gt;K46,"F",LOOKUP(K46,{0,0.01,40,45,50,55,60,65,70,75,80},{"","F","D","C","C+","B-","B","B+","A-","A","A+"})))</f>
        <v>B+</v>
      </c>
      <c r="M46" s="330">
        <f>LOOKUP(K46,{0,0.01,40,45,50,55,60,65,70,75,80},{0,"0",2,2.25,2.5,2.75,3,3.25,3.5,3.75,4})</f>
        <v>3.25</v>
      </c>
      <c r="N46" s="331"/>
      <c r="O46" s="332" t="str">
        <f t="shared" si="2"/>
        <v/>
      </c>
    </row>
    <row r="47" spans="1:18" ht="18">
      <c r="A47" s="202">
        <f>'1st 1'!A47</f>
        <v>40</v>
      </c>
      <c r="B47" s="203" t="str">
        <f>'1st 1'!B47</f>
        <v>U</v>
      </c>
      <c r="C47" s="351">
        <v>24</v>
      </c>
      <c r="D47" s="352">
        <v>18.5</v>
      </c>
      <c r="E47" s="352">
        <v>17</v>
      </c>
      <c r="F47" s="199"/>
      <c r="G47" s="249">
        <f>IF(G4=3,(ABS(IF(D47&gt;60,0,D47)-IF(E47&gt;60,0,E47))),(ABS(IF(D47&gt;30,0,D47)-IF(E47&gt;30,0,E47))))</f>
        <v>1.5</v>
      </c>
      <c r="H47" s="200" t="str">
        <f>IF(G4=3,(IF(G47&gt;12,"Y","")),(IF(G47&gt;6,"Y","")))</f>
        <v/>
      </c>
      <c r="I47" s="42">
        <f t="shared" si="0"/>
        <v>17.75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35.5</v>
      </c>
      <c r="K47" s="252">
        <f t="shared" si="1"/>
        <v>60</v>
      </c>
      <c r="L47" s="253" t="str">
        <f>IF(D47=0,0,IF(D47&gt;K47,"F",LOOKUP(K47,{0,0.01,40,45,50,55,60,65,70,75,80},{"","F","D","C","C+","B-","B","B+","A-","A","A+"})))</f>
        <v>B</v>
      </c>
      <c r="M47" s="330">
        <f>LOOKUP(K47,{0,0.01,40,45,50,55,60,65,70,75,80},{0,"0",2,2.25,2.5,2.75,3,3.25,3.5,3.75,4})</f>
        <v>3</v>
      </c>
      <c r="N47" s="331"/>
      <c r="O47" s="332" t="str">
        <f t="shared" si="2"/>
        <v/>
      </c>
    </row>
    <row r="48" spans="1:18" ht="18">
      <c r="A48" s="202">
        <f>'1st 1'!A48</f>
        <v>41</v>
      </c>
      <c r="B48" s="203" t="str">
        <f>'1st 1'!B48</f>
        <v>B</v>
      </c>
      <c r="C48" s="351">
        <v>25.5</v>
      </c>
      <c r="D48" s="352">
        <v>18.5</v>
      </c>
      <c r="E48" s="352">
        <v>15</v>
      </c>
      <c r="F48" s="199"/>
      <c r="G48" s="249">
        <f>IF(G4=3,(ABS(IF(D48&gt;60,0,D48)-IF(E48&gt;60,0,E48))),(ABS(IF(D48&gt;30,0,D48)-IF(E48&gt;30,0,E48))))</f>
        <v>3.5</v>
      </c>
      <c r="H48" s="200" t="str">
        <f>IF(G4=3,(IF(G48&gt;12,"Y","")),(IF(G48&gt;6,"Y","")))</f>
        <v/>
      </c>
      <c r="I48" s="42">
        <f t="shared" si="0"/>
        <v>16.75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33.5</v>
      </c>
      <c r="K48" s="252">
        <f t="shared" si="1"/>
        <v>59</v>
      </c>
      <c r="L48" s="253" t="str">
        <f>IF(D48=0,0,IF(D48&gt;K48,"F",LOOKUP(K48,{0,0.01,40,45,50,55,60,65,70,75,80},{"","F","D","C","C+","B-","B","B+","A-","A","A+"})))</f>
        <v>B-</v>
      </c>
      <c r="M48" s="330">
        <f>LOOKUP(K48,{0,0.01,40,45,50,55,60,65,70,75,80},{0,"0",2,2.25,2.5,2.75,3,3.25,3.5,3.75,4})</f>
        <v>2.75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351">
        <v>29</v>
      </c>
      <c r="D49" s="352">
        <v>24</v>
      </c>
      <c r="E49" s="352">
        <v>21</v>
      </c>
      <c r="F49" s="199"/>
      <c r="G49" s="249">
        <f>IF(G4=3,(ABS(IF(D49&gt;60,0,D49)-IF(E49&gt;60,0,E49))),(ABS(IF(D49&gt;30,0,D49)-IF(E49&gt;30,0,E49))))</f>
        <v>3</v>
      </c>
      <c r="H49" s="200" t="str">
        <f>IF(G4=3,(IF(G49&gt;12,"Y","")),(IF(G49&gt;6,"Y","")))</f>
        <v/>
      </c>
      <c r="I49" s="42">
        <f t="shared" si="0"/>
        <v>22.5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45</v>
      </c>
      <c r="K49" s="252">
        <f t="shared" si="1"/>
        <v>74</v>
      </c>
      <c r="L49" s="253" t="str">
        <f>IF(D49=0,0,IF(D49&gt;K49,"F",LOOKUP(K49,{0,0.01,40,45,50,55,60,65,70,75,80},{"","F","D","C","C+","B-","B","B+","A-","A","A+"})))</f>
        <v>A-</v>
      </c>
      <c r="M49" s="330">
        <f>LOOKUP(K49,{0,0.01,40,45,50,55,60,65,70,75,80},{0,"0",2,2.25,2.5,2.75,3,3.25,3.5,3.75,4})</f>
        <v>3.5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351">
        <v>29.5</v>
      </c>
      <c r="D50" s="352">
        <v>22.5</v>
      </c>
      <c r="E50" s="352">
        <v>19</v>
      </c>
      <c r="F50" s="199"/>
      <c r="G50" s="249">
        <f>IF(G4=3,(ABS(IF(D50&gt;60,0,D50)-IF(E50&gt;60,0,E50))),(ABS(IF(D50&gt;30,0,D50)-IF(E50&gt;30,0,E50))))</f>
        <v>3.5</v>
      </c>
      <c r="H50" s="200" t="str">
        <f>IF(G4=3,(IF(G50&gt;12,"Y","")),(IF(G50&gt;6,"Y","")))</f>
        <v/>
      </c>
      <c r="I50" s="42">
        <f t="shared" si="0"/>
        <v>20.75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41.5</v>
      </c>
      <c r="K50" s="252">
        <f t="shared" si="1"/>
        <v>71</v>
      </c>
      <c r="L50" s="253" t="str">
        <f>IF(D50=0,0,IF(D50&gt;K50,"F",LOOKUP(K50,{0,0.01,40,45,50,55,60,65,70,75,80},{"","F","D","C","C+","B-","B","B+","A-","A","A+"})))</f>
        <v>A-</v>
      </c>
      <c r="M50" s="330">
        <f>LOOKUP(K50,{0,0.01,40,45,50,55,60,65,70,75,80},{0,"0",2,2.25,2.5,2.75,3,3.25,3.5,3.75,4})</f>
        <v>3.5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351">
        <v>21</v>
      </c>
      <c r="D51" s="352">
        <v>21</v>
      </c>
      <c r="E51" s="352">
        <v>18</v>
      </c>
      <c r="F51" s="199"/>
      <c r="G51" s="249">
        <f>IF(G4=3,(ABS(IF(D51&gt;60,0,D51)-IF(E51&gt;60,0,E51))),(ABS(IF(D51&gt;30,0,D51)-IF(E51&gt;30,0,E51))))</f>
        <v>3</v>
      </c>
      <c r="H51" s="200" t="str">
        <f>IF(G4=3,(IF(G51&gt;12,"Y","")),(IF(G51&gt;6,"Y","")))</f>
        <v/>
      </c>
      <c r="I51" s="42">
        <f t="shared" si="0"/>
        <v>19.5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39</v>
      </c>
      <c r="K51" s="252">
        <f t="shared" si="1"/>
        <v>60</v>
      </c>
      <c r="L51" s="253" t="str">
        <f>IF(D51=0,0,IF(D51&gt;K51,"F",LOOKUP(K51,{0,0.01,40,45,50,55,60,65,70,75,80},{"","F","D","C","C+","B-","B","B+","A-","A","A+"})))</f>
        <v>B</v>
      </c>
      <c r="M51" s="330">
        <f>LOOKUP(K51,{0,0.01,40,45,50,55,60,65,70,75,80},{0,"0",2,2.25,2.5,2.75,3,3.25,3.5,3.75,4})</f>
        <v>3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351">
        <v>25</v>
      </c>
      <c r="D52" s="352">
        <v>20</v>
      </c>
      <c r="E52" s="352">
        <v>20</v>
      </c>
      <c r="F52" s="199"/>
      <c r="G52" s="249">
        <f>IF(G4=3,(ABS(IF(D52&gt;60,0,D52)-IF(E52&gt;60,0,E52))),(ABS(IF(D52&gt;30,0,D52)-IF(E52&gt;30,0,E52))))</f>
        <v>0</v>
      </c>
      <c r="H52" s="200" t="str">
        <f>IF(G4=3,(IF(G52&gt;12,"Y","")),(IF(G52&gt;6,"Y","")))</f>
        <v/>
      </c>
      <c r="I52" s="42">
        <f t="shared" si="0"/>
        <v>20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40</v>
      </c>
      <c r="K52" s="252">
        <f t="shared" si="1"/>
        <v>65</v>
      </c>
      <c r="L52" s="253" t="str">
        <f>IF(D52=0,0,IF(D52&gt;K52,"F",LOOKUP(K52,{0,0.01,40,45,50,55,60,65,70,75,80},{"","F","D","C","C+","B-","B","B+","A-","A","A+"})))</f>
        <v>B+</v>
      </c>
      <c r="M52" s="330">
        <f>LOOKUP(K52,{0,0.01,40,45,50,55,60,65,70,75,80},{0,"0",2,2.25,2.5,2.75,3,3.25,3.5,3.75,4})</f>
        <v>3.25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351">
        <v>25</v>
      </c>
      <c r="D53" s="352">
        <v>23</v>
      </c>
      <c r="E53" s="352">
        <v>21</v>
      </c>
      <c r="F53" s="199"/>
      <c r="G53" s="249">
        <f>IF(G4=3,(ABS(IF(D53&gt;60,0,D53)-IF(E53&gt;60,0,E53))),(ABS(IF(D53&gt;30,0,D53)-IF(E53&gt;30,0,E53))))</f>
        <v>2</v>
      </c>
      <c r="H53" s="200" t="str">
        <f>IF(G4=3,(IF(G53&gt;12,"Y","")),(IF(G53&gt;6,"Y","")))</f>
        <v/>
      </c>
      <c r="I53" s="42">
        <f t="shared" si="0"/>
        <v>22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44</v>
      </c>
      <c r="K53" s="252">
        <f t="shared" si="1"/>
        <v>69</v>
      </c>
      <c r="L53" s="253" t="str">
        <f>IF(D53=0,0,IF(D53&gt;K53,"F",LOOKUP(K53,{0,0.01,40,45,50,55,60,65,70,75,80},{"","F","D","C","C+","B-","B","B+","A-","A","A+"})))</f>
        <v>B+</v>
      </c>
      <c r="M53" s="330">
        <f>LOOKUP(K53,{0,0.01,40,45,50,55,60,65,70,75,80},{0,"0",2,2.25,2.5,2.75,3,3.25,3.5,3.75,4})</f>
        <v>3.25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351">
        <v>25.5</v>
      </c>
      <c r="D54" s="352">
        <v>17</v>
      </c>
      <c r="E54" s="352">
        <v>18</v>
      </c>
      <c r="F54" s="199"/>
      <c r="G54" s="249">
        <f>IF(G4=3,(ABS(IF(D54&gt;60,0,D54)-IF(E54&gt;60,0,E54))),(ABS(IF(D54&gt;30,0,D54)-IF(E54&gt;30,0,E54))))</f>
        <v>1</v>
      </c>
      <c r="H54" s="200" t="str">
        <f>IF(G4=3,(IF(G54&gt;12,"Y","")),(IF(G54&gt;6,"Y","")))</f>
        <v/>
      </c>
      <c r="I54" s="42">
        <f t="shared" si="0"/>
        <v>17.5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35</v>
      </c>
      <c r="K54" s="252">
        <f t="shared" si="1"/>
        <v>61</v>
      </c>
      <c r="L54" s="253" t="str">
        <f>IF(D54=0,0,IF(D54&gt;K54,"F",LOOKUP(K54,{0,0.01,40,45,50,55,60,65,70,75,80},{"","F","D","C","C+","B-","B","B+","A-","A","A+"})))</f>
        <v>B</v>
      </c>
      <c r="M54" s="330">
        <f>LOOKUP(K54,{0,0.01,40,45,50,55,60,65,70,75,80},{0,"0",2,2.25,2.5,2.75,3,3.25,3.5,3.75,4})</f>
        <v>3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351">
        <v>28</v>
      </c>
      <c r="D55" s="352">
        <v>22.5</v>
      </c>
      <c r="E55" s="352">
        <v>23</v>
      </c>
      <c r="F55" s="199"/>
      <c r="G55" s="249">
        <f>IF(G4=3,(ABS(IF(D55&gt;60,0,D55)-IF(E55&gt;60,0,E55))),(ABS(IF(D55&gt;30,0,D55)-IF(E55&gt;30,0,E55))))</f>
        <v>0.5</v>
      </c>
      <c r="H55" s="200" t="str">
        <f>IF(G4=3,(IF(G55&gt;12,"Y","")),(IF(G55&gt;6,"Y","")))</f>
        <v/>
      </c>
      <c r="I55" s="42">
        <f t="shared" si="0"/>
        <v>22.75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45.5</v>
      </c>
      <c r="K55" s="252">
        <f t="shared" si="1"/>
        <v>74</v>
      </c>
      <c r="L55" s="253" t="str">
        <f>IF(D55=0,0,IF(D55&gt;K55,"F",LOOKUP(K55,{0,0.01,40,45,50,55,60,65,70,75,80},{"","F","D","C","C+","B-","B","B+","A-","A","A+"})))</f>
        <v>A-</v>
      </c>
      <c r="M55" s="330">
        <f>LOOKUP(K55,{0,0.01,40,45,50,55,60,65,70,75,80},{0,"0",2,2.25,2.5,2.75,3,3.25,3.5,3.75,4})</f>
        <v>3.5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351">
        <v>21.5</v>
      </c>
      <c r="D56" s="352">
        <v>16.5</v>
      </c>
      <c r="E56" s="352">
        <v>14</v>
      </c>
      <c r="F56" s="199"/>
      <c r="G56" s="249">
        <f>IF(G4=3,(ABS(IF(D56&gt;60,0,D56)-IF(E56&gt;60,0,E56))),(ABS(IF(D56&gt;30,0,D56)-IF(E56&gt;30,0,E56))))</f>
        <v>2.5</v>
      </c>
      <c r="H56" s="200" t="str">
        <f>IF(G4=3,(IF(G56&gt;12,"Y","")),(IF(G56&gt;6,"Y","")))</f>
        <v/>
      </c>
      <c r="I56" s="42">
        <f t="shared" si="0"/>
        <v>15.25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30.5</v>
      </c>
      <c r="K56" s="252">
        <f t="shared" si="1"/>
        <v>52</v>
      </c>
      <c r="L56" s="253" t="str">
        <f>IF(D56=0,0,IF(D56&gt;K56,"F",LOOKUP(K56,{0,0.01,40,45,50,55,60,65,70,75,80},{"","F","D","C","C+","B-","B","B+","A-","A","A+"})))</f>
        <v>C+</v>
      </c>
      <c r="M56" s="330">
        <f>LOOKUP(K56,{0,0.01,40,45,50,55,60,65,70,75,80},{0,"0",2,2.25,2.5,2.75,3,3.25,3.5,3.75,4})</f>
        <v>2.5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351">
        <v>24</v>
      </c>
      <c r="D57" s="352">
        <v>18</v>
      </c>
      <c r="E57" s="352">
        <v>18</v>
      </c>
      <c r="F57" s="199"/>
      <c r="G57" s="249">
        <f>IF(G4=3,(ABS(IF(D57&gt;60,0,D57)-IF(E57&gt;60,0,E57))),(ABS(IF(D57&gt;30,0,D57)-IF(E57&gt;30,0,E57))))</f>
        <v>0</v>
      </c>
      <c r="H57" s="200" t="str">
        <f>IF(G4=3,(IF(G57&gt;12,"Y","")),(IF(G57&gt;6,"Y","")))</f>
        <v/>
      </c>
      <c r="I57" s="42">
        <f t="shared" si="0"/>
        <v>18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36</v>
      </c>
      <c r="K57" s="252">
        <f t="shared" si="1"/>
        <v>60</v>
      </c>
      <c r="L57" s="253" t="str">
        <f>IF(D57=0,0,IF(D57&gt;K57,"F",LOOKUP(K57,{0,0.01,40,45,50,55,60,65,70,75,80},{"","F","D","C","C+","B-","B","B+","A-","A","A+"})))</f>
        <v>B</v>
      </c>
      <c r="M57" s="330">
        <f>LOOKUP(K57,{0,0.01,40,45,50,55,60,65,70,75,80},{0,"0",2,2.25,2.5,2.75,3,3.25,3.5,3.75,4})</f>
        <v>3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15.5</v>
      </c>
      <c r="D58" s="199">
        <v>25</v>
      </c>
      <c r="E58" s="199">
        <v>28</v>
      </c>
      <c r="F58" s="199"/>
      <c r="G58" s="249">
        <f>IF(G4=3,(ABS(IF(D58&gt;60,0,D58)-IF(E58&gt;60,0,E58))),(ABS(IF(D58&gt;30,0,D58)-IF(E58&gt;30,0,E58))))</f>
        <v>3</v>
      </c>
      <c r="H58" s="200" t="str">
        <f>IF(G4=3,(IF(G58&gt;12,"Y","")),(IF(G58&gt;6,"Y","")))</f>
        <v/>
      </c>
      <c r="I58" s="42">
        <f t="shared" si="0"/>
        <v>26.5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53</v>
      </c>
      <c r="K58" s="252">
        <f t="shared" si="1"/>
        <v>69</v>
      </c>
      <c r="L58" s="253" t="str">
        <f>IF(D58=0,0,IF(D58&gt;K58,"F",LOOKUP(K58,{0,0.01,40,45,50,55,60,65,70,75,80},{"","F","D","C","C+","B-","B","B+","A-","A","A+"})))</f>
        <v>B+</v>
      </c>
      <c r="M58" s="330">
        <f>LOOKUP(K58,{0,0.01,40,45,50,55,60,65,70,75,80},{0,"0",2,2.25,2.5,2.75,3,3.25,3.5,3.75,4})</f>
        <v>3.25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8</v>
      </c>
      <c r="D59" s="199">
        <v>21</v>
      </c>
      <c r="E59" s="199">
        <v>21</v>
      </c>
      <c r="F59" s="199"/>
      <c r="G59" s="249">
        <f>IF(G4=3,(ABS(IF(D59&gt;60,0,D59)-IF(E59&gt;60,0,E59))),(ABS(IF(D59&gt;30,0,D59)-IF(E59&gt;30,0,E59))))</f>
        <v>0</v>
      </c>
      <c r="H59" s="200" t="str">
        <f>IF(G4=3,(IF(G59&gt;12,"Y","")),(IF(G59&gt;6,"Y","")))</f>
        <v/>
      </c>
      <c r="I59" s="42">
        <f t="shared" si="0"/>
        <v>21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42</v>
      </c>
      <c r="K59" s="252">
        <f t="shared" si="1"/>
        <v>50</v>
      </c>
      <c r="L59" s="253" t="str">
        <f>IF(D59=0,0,IF(D59&gt;K59,"F",LOOKUP(K59,{0,0.01,40,45,50,55,60,65,70,75,80},{"","F","D","C","C+","B-","B","B+","A-","A","A+"})))</f>
        <v>C+</v>
      </c>
      <c r="M59" s="330">
        <f>LOOKUP(K59,{0,0.01,40,45,50,55,60,65,70,75,80},{0,"0",2,2.25,2.5,2.75,3,3.25,3.5,3.75,4})</f>
        <v>2.5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46" priority="1">
      <formula>$H$7="Y"</formula>
    </cfRule>
    <cfRule type="expression" dxfId="445" priority="2">
      <formula>$H$7="Y"</formula>
    </cfRule>
    <cfRule type="expression" dxfId="444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topLeftCell="A49" workbookViewId="0">
      <selection activeCell="F59" sqref="F59"/>
    </sheetView>
  </sheetViews>
  <sheetFormatPr defaultColWidth="9.140625"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  <col min="19" max="16384" width="9.140625" style="16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111</v>
      </c>
      <c r="D4" s="555"/>
      <c r="E4" s="554" t="s">
        <v>58</v>
      </c>
      <c r="F4" s="554"/>
      <c r="G4" s="555">
        <v>3</v>
      </c>
      <c r="H4" s="555"/>
      <c r="I4" s="555"/>
      <c r="J4" s="555"/>
      <c r="K4" s="189"/>
      <c r="L4" s="189"/>
      <c r="M4" s="189"/>
      <c r="N4" s="557"/>
      <c r="O4" s="557"/>
    </row>
    <row r="5" spans="1:18" s="14" customFormat="1" ht="21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Q5"/>
      <c r="R5"/>
    </row>
    <row r="6" spans="1:18" s="15" customFormat="1" ht="21" customHeight="1">
      <c r="A6" s="258" t="str">
        <f>'1st 1'!A6</f>
        <v>00-00</v>
      </c>
      <c r="B6" s="250" t="s">
        <v>57</v>
      </c>
      <c r="C6" s="556" t="s">
        <v>227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Q6"/>
      <c r="R6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Int:[60]</v>
      </c>
      <c r="E7" s="34" t="str">
        <f>IF(G4=3,"Exam: Ext:[60]",IF(G4=1.5,"Exam: Ext:[30]",0))</f>
        <v>Exam: Ext:[60]</v>
      </c>
      <c r="F7" s="34" t="str">
        <f>IF(G4=3,"Exam: 3rd:[60]",IF(G4=1.5,"Exam: 3rd:[30]",0))</f>
        <v>Exam: 3rd:[60]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351">
        <v>26.5</v>
      </c>
      <c r="D8" s="352">
        <v>27</v>
      </c>
      <c r="E8" s="352">
        <v>34</v>
      </c>
      <c r="F8" s="352"/>
      <c r="G8" s="249">
        <f>IF(G4=3,(ABS(IF(D8&gt;60,0,D8)-IF(E8&gt;60,0,E8))),(ABS(IF(D8&gt;30,0,D8)-IF(E8&gt;30,0,E8))))</f>
        <v>7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30.5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30.5</v>
      </c>
      <c r="K8" s="252">
        <f>ROUNDUP(IF(C8&gt;40,0,IF(D8&gt;60,0,IF(E8&gt;60,0,(C8+J8)))),0)</f>
        <v>57</v>
      </c>
      <c r="L8" s="253" t="str">
        <f>IF(D8=0,0,IF(D8&gt;K8,"F",LOOKUP(K8,{0,0.01,40,45,50,55,60,65,70,75,80},{"","F","D","C","C+","B-","B","B+","A-","A","A+"})))</f>
        <v>B-</v>
      </c>
      <c r="M8" s="330">
        <f>LOOKUP(K8,{0,0.01,40,45,50,55,60,65,70,75,80},{0,"0",2,2.25,2.5,2.75,3,3.25,3.5,3.75,4})</f>
        <v>2.75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351">
        <v>27.5</v>
      </c>
      <c r="D9" s="352">
        <v>30</v>
      </c>
      <c r="E9" s="352">
        <v>31</v>
      </c>
      <c r="F9" s="352"/>
      <c r="G9" s="249">
        <f>IF(G4=3,(ABS(IF(D9&gt;60,0,D9)-IF(E9&gt;60,0,E9))),(ABS(IF(D9&gt;30,0,D9)-IF(E9&gt;30,0,E9))))</f>
        <v>1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30.5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30.5</v>
      </c>
      <c r="K9" s="252">
        <f t="shared" ref="K9:K72" si="1">ROUNDUP(IF(C9&gt;40,0,IF(D9&gt;60,0,IF(E9&gt;60,0,(C9+J9)))),0)</f>
        <v>58</v>
      </c>
      <c r="L9" s="253" t="str">
        <f>IF(D9=0,0,IF(D9&gt;K9,"F",LOOKUP(K9,{0,0.01,40,45,50,55,60,65,70,75,80},{"","F","D","C","C+","B-","B","B+","A-","A","A+"})))</f>
        <v>B-</v>
      </c>
      <c r="M9" s="330">
        <f>LOOKUP(K9,{0,0.01,40,45,50,55,60,65,70,75,80},{0,"0",2,2.25,2.5,2.75,3,3.25,3.5,3.75,4})</f>
        <v>2.75</v>
      </c>
      <c r="N9" s="331"/>
      <c r="O9" s="332" t="str">
        <f t="shared" ref="O9:O72" si="2">IF(N9=0,"",IF(N9=M9,"Same",IF(M9="0","Passed",IF(N9&gt;M9,"Imp:","Not Imp:"))))</f>
        <v/>
      </c>
    </row>
    <row r="10" spans="1:18" s="25" customFormat="1" ht="18">
      <c r="A10" s="202">
        <f>'1st 1'!A10</f>
        <v>3</v>
      </c>
      <c r="B10" s="203" t="str">
        <f>'1st 1'!B10</f>
        <v>M</v>
      </c>
      <c r="C10" s="351">
        <v>24</v>
      </c>
      <c r="D10" s="352">
        <v>26</v>
      </c>
      <c r="E10" s="352">
        <v>35</v>
      </c>
      <c r="F10" s="352"/>
      <c r="G10" s="249">
        <f>IF(G4=3,(ABS(IF(D10&gt;60,0,D10)-IF(E10&gt;60,0,E10))),(ABS(IF(D10&gt;30,0,D10)-IF(E10&gt;30,0,E10))))</f>
        <v>9</v>
      </c>
      <c r="H10" s="200" t="str">
        <f>IF(G4=3,(IF(G10&gt;12,"Y","")),(IF(G10&gt;6,"Y","")))</f>
        <v/>
      </c>
      <c r="I10" s="42">
        <f t="shared" si="0"/>
        <v>30.5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30.5</v>
      </c>
      <c r="K10" s="252">
        <f t="shared" si="1"/>
        <v>55</v>
      </c>
      <c r="L10" s="253" t="str">
        <f>IF(D10=0,0,IF(D10&gt;K10,"F",LOOKUP(K10,{0,0.01,40,45,50,55,60,65,70,75,80},{"","F","D","C","C+","B-","B","B+","A-","A","A+"})))</f>
        <v>B-</v>
      </c>
      <c r="M10" s="330">
        <f>LOOKUP(K10,{0,0.01,40,45,50,55,60,65,70,75,80},{0,"0",2,2.25,2.5,2.75,3,3.25,3.5,3.75,4})</f>
        <v>2.75</v>
      </c>
      <c r="N10" s="331"/>
      <c r="O10" s="332" t="str">
        <f t="shared" si="2"/>
        <v/>
      </c>
      <c r="Q10"/>
      <c r="R10"/>
    </row>
    <row r="11" spans="1:18" ht="18">
      <c r="A11" s="202">
        <f>'1st 1'!A11</f>
        <v>4</v>
      </c>
      <c r="B11" s="203" t="str">
        <f>'1st 1'!B11</f>
        <v>D</v>
      </c>
      <c r="C11" s="351">
        <v>24.5</v>
      </c>
      <c r="D11" s="352">
        <v>31</v>
      </c>
      <c r="E11" s="352">
        <v>33</v>
      </c>
      <c r="F11" s="352"/>
      <c r="G11" s="249">
        <f>IF(G4=3,(ABS(IF(D11&gt;60,0,D11)-IF(E11&gt;60,0,E11))),(ABS(IF(D11&gt;30,0,D11)-IF(E11&gt;30,0,E11))))</f>
        <v>2</v>
      </c>
      <c r="H11" s="200" t="str">
        <f>IF(G4=3,(IF(G11&gt;12,"Y","")),(IF(G11&gt;6,"Y","")))</f>
        <v/>
      </c>
      <c r="I11" s="42">
        <f t="shared" si="0"/>
        <v>32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32</v>
      </c>
      <c r="K11" s="252">
        <f t="shared" si="1"/>
        <v>57</v>
      </c>
      <c r="L11" s="253" t="str">
        <f>IF(D11=0,0,IF(D11&gt;K11,"F",LOOKUP(K11,{0,0.01,40,45,50,55,60,65,70,75,80},{"","F","D","C","C+","B-","B","B+","A-","A","A+"})))</f>
        <v>B-</v>
      </c>
      <c r="M11" s="330">
        <f>LOOKUP(K11,{0,0.01,40,45,50,55,60,65,70,75,80},{0,"0",2,2.25,2.5,2.75,3,3.25,3.5,3.75,4})</f>
        <v>2.75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351">
        <v>25</v>
      </c>
      <c r="D12" s="352">
        <v>28</v>
      </c>
      <c r="E12" s="352">
        <v>33</v>
      </c>
      <c r="F12" s="352"/>
      <c r="G12" s="249">
        <f>IF(G4=3,(ABS(IF(D12&gt;60,0,D12)-IF(E12&gt;60,0,E12))),(ABS(IF(D12&gt;30,0,D12)-IF(E12&gt;30,0,E12))))</f>
        <v>5</v>
      </c>
      <c r="H12" s="200" t="str">
        <f>IF(G4=3,(IF(G12&gt;12,"Y","")),(IF(G12&gt;6,"Y","")))</f>
        <v/>
      </c>
      <c r="I12" s="42">
        <f t="shared" si="0"/>
        <v>30.5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30.5</v>
      </c>
      <c r="K12" s="252">
        <f t="shared" si="1"/>
        <v>56</v>
      </c>
      <c r="L12" s="253" t="str">
        <f>IF(D12=0,0,IF(D12&gt;K12,"F",LOOKUP(K12,{0,0.01,40,45,50,55,60,65,70,75,80},{"","F","D","C","C+","B-","B","B+","A-","A","A+"})))</f>
        <v>B-</v>
      </c>
      <c r="M12" s="330">
        <f>LOOKUP(K12,{0,0.01,40,45,50,55,60,65,70,75,80},{0,"0",2,2.25,2.5,2.75,3,3.25,3.5,3.75,4})</f>
        <v>2.75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351">
        <v>27</v>
      </c>
      <c r="D13" s="352">
        <v>28</v>
      </c>
      <c r="E13" s="352">
        <v>40</v>
      </c>
      <c r="F13" s="352"/>
      <c r="G13" s="249">
        <f>IF(G4=3,(ABS(IF(D13&gt;60,0,D13)-IF(E13&gt;60,0,E13))),(ABS(IF(D13&gt;30,0,D13)-IF(E13&gt;30,0,E13))))</f>
        <v>12</v>
      </c>
      <c r="H13" s="200" t="str">
        <f>IF(G4=3,(IF(G13&gt;12,"Y","")),(IF(G13&gt;6,"Y","")))</f>
        <v/>
      </c>
      <c r="I13" s="42">
        <f t="shared" si="0"/>
        <v>34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34</v>
      </c>
      <c r="K13" s="252">
        <f t="shared" si="1"/>
        <v>61</v>
      </c>
      <c r="L13" s="253" t="str">
        <f>IF(D13=0,0,IF(D13&gt;K13,"F",LOOKUP(K13,{0,0.01,40,45,50,55,60,65,70,75,80},{"","F","D","C","C+","B-","B","B+","A-","A","A+"})))</f>
        <v>B</v>
      </c>
      <c r="M13" s="330">
        <f>LOOKUP(K13,{0,0.01,40,45,50,55,60,65,70,75,80},{0,"0",2,2.25,2.5,2.75,3,3.25,3.5,3.75,4})</f>
        <v>3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351">
        <v>27.5</v>
      </c>
      <c r="D14" s="352">
        <v>28</v>
      </c>
      <c r="E14" s="352">
        <v>32</v>
      </c>
      <c r="F14" s="352"/>
      <c r="G14" s="249">
        <f>IF(G4=3,(ABS(IF(D14&gt;60,0,D14)-IF(E14&gt;60,0,E14))),(ABS(IF(D14&gt;30,0,D14)-IF(E14&gt;30,0,E14))))</f>
        <v>4</v>
      </c>
      <c r="H14" s="200" t="str">
        <f>IF(G4=3,(IF(G14&gt;12,"Y","")),(IF(G14&gt;6,"Y","")))</f>
        <v/>
      </c>
      <c r="I14" s="42">
        <f t="shared" si="0"/>
        <v>30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30</v>
      </c>
      <c r="K14" s="252">
        <f t="shared" si="1"/>
        <v>58</v>
      </c>
      <c r="L14" s="253" t="str">
        <f>IF(D14=0,0,IF(D14&gt;K14,"F",LOOKUP(K14,{0,0.01,40,45,50,55,60,65,70,75,80},{"","F","D","C","C+","B-","B","B+","A-","A","A+"})))</f>
        <v>B-</v>
      </c>
      <c r="M14" s="330">
        <f>LOOKUP(K14,{0,0.01,40,45,50,55,60,65,70,75,80},{0,"0",2,2.25,2.5,2.75,3,3.25,3.5,3.75,4})</f>
        <v>2.75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351">
        <v>23.5</v>
      </c>
      <c r="D15" s="352">
        <v>25</v>
      </c>
      <c r="E15" s="352">
        <v>30</v>
      </c>
      <c r="F15" s="352"/>
      <c r="G15" s="249">
        <f>IF(G4=3,(ABS(IF(D15&gt;60,0,D15)-IF(E15&gt;60,0,E15))),(ABS(IF(D15&gt;30,0,D15)-IF(E15&gt;30,0,E15))))</f>
        <v>5</v>
      </c>
      <c r="H15" s="200" t="str">
        <f>IF(G4=3,(IF(G15&gt;12,"Y","")),(IF(G15&gt;6,"Y","")))</f>
        <v/>
      </c>
      <c r="I15" s="42">
        <f t="shared" si="0"/>
        <v>27.5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27.5</v>
      </c>
      <c r="K15" s="252">
        <f t="shared" si="1"/>
        <v>51</v>
      </c>
      <c r="L15" s="253" t="str">
        <f>IF(D15=0,0,IF(D15&gt;K15,"F",LOOKUP(K15,{0,0.01,40,45,50,55,60,65,70,75,80},{"","F","D","C","C+","B-","B","B+","A-","A","A+"})))</f>
        <v>C+</v>
      </c>
      <c r="M15" s="330">
        <f>LOOKUP(K15,{0,0.01,40,45,50,55,60,65,70,75,80},{0,"0",2,2.25,2.5,2.75,3,3.25,3.5,3.75,4})</f>
        <v>2.5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351">
        <v>28</v>
      </c>
      <c r="D16" s="352">
        <v>34</v>
      </c>
      <c r="E16" s="352">
        <v>47</v>
      </c>
      <c r="F16" s="352">
        <v>43</v>
      </c>
      <c r="G16" s="249">
        <f>IF(G4=3,(ABS(IF(D16&gt;60,0,D16)-IF(E16&gt;60,0,E16))),(ABS(IF(D16&gt;30,0,D16)-IF(E16&gt;30,0,E16))))</f>
        <v>13</v>
      </c>
      <c r="H16" s="200" t="str">
        <f>IF(G4=3,(IF(G16&gt;12,"Y","")),(IF(G16&gt;6,"Y","")))</f>
        <v>Y</v>
      </c>
      <c r="I16" s="42">
        <f t="shared" si="0"/>
        <v>45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45</v>
      </c>
      <c r="K16" s="252">
        <f t="shared" si="1"/>
        <v>73</v>
      </c>
      <c r="L16" s="253" t="str">
        <f>IF(D16=0,0,IF(D16&gt;K16,"F",LOOKUP(K16,{0,0.01,40,45,50,55,60,65,70,75,80},{"","F","D","C","C+","B-","B","B+","A-","A","A+"})))</f>
        <v>A-</v>
      </c>
      <c r="M16" s="330">
        <f>LOOKUP(K16,{0,0.01,40,45,50,55,60,65,70,75,80},{0,"0",2,2.25,2.5,2.75,3,3.25,3.5,3.75,4})</f>
        <v>3.5</v>
      </c>
      <c r="N16" s="331"/>
      <c r="O16" s="332" t="str">
        <f t="shared" si="2"/>
        <v/>
      </c>
    </row>
    <row r="17" spans="1:18" ht="18">
      <c r="A17" s="202">
        <f>'1st 1'!A17</f>
        <v>10</v>
      </c>
      <c r="B17" s="203" t="str">
        <f>'1st 1'!B17</f>
        <v>M</v>
      </c>
      <c r="C17" s="351">
        <v>29.5</v>
      </c>
      <c r="D17" s="352">
        <v>28</v>
      </c>
      <c r="E17" s="352">
        <v>36</v>
      </c>
      <c r="F17" s="352"/>
      <c r="G17" s="249">
        <f>IF(G4=3,(ABS(IF(D17&gt;60,0,D17)-IF(E17&gt;60,0,E17))),(ABS(IF(D17&gt;30,0,D17)-IF(E17&gt;30,0,E17))))</f>
        <v>8</v>
      </c>
      <c r="H17" s="200" t="str">
        <f>IF(G4=3,(IF(G17&gt;12,"Y","")),(IF(G17&gt;6,"Y","")))</f>
        <v/>
      </c>
      <c r="I17" s="42">
        <f t="shared" si="0"/>
        <v>32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32</v>
      </c>
      <c r="K17" s="252">
        <f t="shared" si="1"/>
        <v>62</v>
      </c>
      <c r="L17" s="253" t="str">
        <f>IF(D17=0,0,IF(D17&gt;K17,"F",LOOKUP(K17,{0,0.01,40,45,50,55,60,65,70,75,80},{"","F","D","C","C+","B-","B","B+","A-","A","A+"})))</f>
        <v>B</v>
      </c>
      <c r="M17" s="330">
        <f>LOOKUP(K17,{0,0.01,40,45,50,55,60,65,70,75,80},{0,"0",2,2.25,2.5,2.75,3,3.25,3.5,3.75,4})</f>
        <v>3</v>
      </c>
      <c r="N17" s="331"/>
      <c r="O17" s="332" t="str">
        <f t="shared" si="2"/>
        <v/>
      </c>
    </row>
    <row r="18" spans="1:18" ht="18">
      <c r="A18" s="202">
        <f>'1st 1'!A18</f>
        <v>11</v>
      </c>
      <c r="B18" s="203" t="str">
        <f>'1st 1'!B18</f>
        <v>S</v>
      </c>
      <c r="C18" s="351">
        <v>30</v>
      </c>
      <c r="D18" s="352">
        <v>40</v>
      </c>
      <c r="E18" s="352">
        <v>49.5</v>
      </c>
      <c r="F18" s="352"/>
      <c r="G18" s="249">
        <f>IF(G4=3,(ABS(IF(D18&gt;60,0,D18)-IF(E18&gt;60,0,E18))),(ABS(IF(D18&gt;30,0,D18)-IF(E18&gt;30,0,E18))))</f>
        <v>9.5</v>
      </c>
      <c r="H18" s="200" t="str">
        <f>IF(G4=3,(IF(G18&gt;12,"Y","")),(IF(G18&gt;6,"Y","")))</f>
        <v/>
      </c>
      <c r="I18" s="42">
        <f t="shared" si="0"/>
        <v>44.75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44.75</v>
      </c>
      <c r="K18" s="252">
        <f t="shared" si="1"/>
        <v>75</v>
      </c>
      <c r="L18" s="253" t="str">
        <f>IF(D18=0,0,IF(D18&gt;K18,"F",LOOKUP(K18,{0,0.01,40,45,50,55,60,65,70,75,80},{"","F","D","C","C+","B-","B","B+","A-","A","A+"})))</f>
        <v>A</v>
      </c>
      <c r="M18" s="330">
        <f>LOOKUP(K18,{0,0.01,40,45,50,55,60,65,70,75,80},{0,"0",2,2.25,2.5,2.75,3,3.25,3.5,3.75,4})</f>
        <v>3.75</v>
      </c>
      <c r="N18" s="331"/>
      <c r="O18" s="332" t="str">
        <f t="shared" si="2"/>
        <v/>
      </c>
    </row>
    <row r="19" spans="1:18" ht="18">
      <c r="A19" s="202">
        <f>'1st 1'!A19</f>
        <v>12</v>
      </c>
      <c r="B19" s="203" t="str">
        <f>'1st 1'!B19</f>
        <v>Z</v>
      </c>
      <c r="C19" s="351">
        <v>24</v>
      </c>
      <c r="D19" s="352">
        <v>27</v>
      </c>
      <c r="E19" s="352">
        <v>33</v>
      </c>
      <c r="F19" s="352"/>
      <c r="G19" s="249">
        <f>IF(G4=3,(ABS(IF(D19&gt;60,0,D19)-IF(E19&gt;60,0,E19))),(ABS(IF(D19&gt;30,0,D19)-IF(E19&gt;30,0,E19))))</f>
        <v>6</v>
      </c>
      <c r="H19" s="200" t="str">
        <f>IF(G4=3,(IF(G19&gt;12,"Y","")),(IF(G19&gt;6,"Y","")))</f>
        <v/>
      </c>
      <c r="I19" s="42">
        <f t="shared" si="0"/>
        <v>30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30</v>
      </c>
      <c r="K19" s="252">
        <f t="shared" si="1"/>
        <v>54</v>
      </c>
      <c r="L19" s="253" t="str">
        <f>IF(D19=0,0,IF(D19&gt;K19,"F",LOOKUP(K19,{0,0.01,40,45,50,55,60,65,70,75,80},{"","F","D","C","C+","B-","B","B+","A-","A","A+"})))</f>
        <v>C+</v>
      </c>
      <c r="M19" s="330">
        <f>LOOKUP(K19,{0,0.01,40,45,50,55,60,65,70,75,80},{0,"0",2,2.25,2.5,2.75,3,3.25,3.5,3.75,4})</f>
        <v>2.5</v>
      </c>
      <c r="N19" s="331"/>
      <c r="O19" s="332" t="str">
        <f t="shared" si="2"/>
        <v/>
      </c>
      <c r="P19" s="25"/>
    </row>
    <row r="20" spans="1:18" ht="18">
      <c r="A20" s="202">
        <f>'1st 1'!A20</f>
        <v>13</v>
      </c>
      <c r="B20" s="203" t="str">
        <f>'1st 1'!B20</f>
        <v>M</v>
      </c>
      <c r="C20" s="351">
        <v>28</v>
      </c>
      <c r="D20" s="352">
        <v>30</v>
      </c>
      <c r="E20" s="352">
        <v>31</v>
      </c>
      <c r="F20" s="352"/>
      <c r="G20" s="249">
        <f>IF(G4=3,(ABS(IF(D20&gt;60,0,D20)-IF(E20&gt;60,0,E20))),(ABS(IF(D20&gt;30,0,D20)-IF(E20&gt;30,0,E20))))</f>
        <v>1</v>
      </c>
      <c r="H20" s="200" t="str">
        <f>IF(G4=3,(IF(G20&gt;12,"Y","")),(IF(G20&gt;6,"Y","")))</f>
        <v/>
      </c>
      <c r="I20" s="42">
        <f t="shared" si="0"/>
        <v>30.5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30.5</v>
      </c>
      <c r="K20" s="252">
        <f t="shared" si="1"/>
        <v>59</v>
      </c>
      <c r="L20" s="253" t="str">
        <f>IF(D20=0,0,IF(D20&gt;K20,"F",LOOKUP(K20,{0,0.01,40,45,50,55,60,65,70,75,80},{"","F","D","C","C+","B-","B","B+","A-","A","A+"})))</f>
        <v>B-</v>
      </c>
      <c r="M20" s="330">
        <f>LOOKUP(K20,{0,0.01,40,45,50,55,60,65,70,75,80},{0,"0",2,2.25,2.5,2.75,3,3.25,3.5,3.75,4})</f>
        <v>2.75</v>
      </c>
      <c r="N20" s="331"/>
      <c r="O20" s="332" t="str">
        <f t="shared" si="2"/>
        <v/>
      </c>
    </row>
    <row r="21" spans="1:18" ht="18">
      <c r="A21" s="202">
        <f>'1st 1'!A21</f>
        <v>14</v>
      </c>
      <c r="B21" s="203" t="str">
        <f>'1st 1'!B21</f>
        <v>K</v>
      </c>
      <c r="C21" s="351">
        <v>26.5</v>
      </c>
      <c r="D21" s="352">
        <v>27</v>
      </c>
      <c r="E21" s="352">
        <v>28</v>
      </c>
      <c r="F21" s="352"/>
      <c r="G21" s="249">
        <f>IF(G4=3,(ABS(IF(D21&gt;60,0,D21)-IF(E21&gt;60,0,E21))),(ABS(IF(D21&gt;30,0,D21)-IF(E21&gt;30,0,E21))))</f>
        <v>1</v>
      </c>
      <c r="H21" s="200" t="str">
        <f>IF(G4=3,(IF(G21&gt;12,"Y","")),(IF(G21&gt;6,"Y","")))</f>
        <v/>
      </c>
      <c r="I21" s="42">
        <f t="shared" si="0"/>
        <v>27.5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27.5</v>
      </c>
      <c r="K21" s="252">
        <f t="shared" si="1"/>
        <v>54</v>
      </c>
      <c r="L21" s="253" t="str">
        <f>IF(D21=0,0,IF(D21&gt;K21,"F",LOOKUP(K21,{0,0.01,40,45,50,55,60,65,70,75,80},{"","F","D","C","C+","B-","B","B+","A-","A","A+"})))</f>
        <v>C+</v>
      </c>
      <c r="M21" s="330">
        <f>LOOKUP(K21,{0,0.01,40,45,50,55,60,65,70,75,80},{0,"0",2,2.25,2.5,2.75,3,3.25,3.5,3.75,4})</f>
        <v>2.5</v>
      </c>
      <c r="N21" s="331"/>
      <c r="O21" s="332" t="str">
        <f t="shared" si="2"/>
        <v/>
      </c>
    </row>
    <row r="22" spans="1:18" ht="18">
      <c r="A22" s="202">
        <f>'1st 1'!A22</f>
        <v>15</v>
      </c>
      <c r="B22" s="203" t="str">
        <f>'1st 1'!B22</f>
        <v>P</v>
      </c>
      <c r="C22" s="351">
        <v>27</v>
      </c>
      <c r="D22" s="352">
        <v>26</v>
      </c>
      <c r="E22" s="352">
        <v>39</v>
      </c>
      <c r="F22" s="352">
        <v>31</v>
      </c>
      <c r="G22" s="249">
        <f>IF(G4=3,(ABS(IF(D22&gt;60,0,D22)-IF(E22&gt;60,0,E22))),(ABS(IF(D22&gt;30,0,D22)-IF(E22&gt;30,0,E22))))</f>
        <v>13</v>
      </c>
      <c r="H22" s="200" t="str">
        <f>IF(G4=3,(IF(G22&gt;12,"Y","")),(IF(G22&gt;6,"Y","")))</f>
        <v>Y</v>
      </c>
      <c r="I22" s="42">
        <f t="shared" si="0"/>
        <v>28.5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28.5</v>
      </c>
      <c r="K22" s="252">
        <f t="shared" si="1"/>
        <v>56</v>
      </c>
      <c r="L22" s="253" t="str">
        <f>IF(D22=0,0,IF(D22&gt;K22,"F",LOOKUP(K22,{0,0.01,40,45,50,55,60,65,70,75,80},{"","F","D","C","C+","B-","B","B+","A-","A","A+"})))</f>
        <v>B-</v>
      </c>
      <c r="M22" s="330">
        <f>LOOKUP(K22,{0,0.01,40,45,50,55,60,65,70,75,80},{0,"0",2,2.25,2.5,2.75,3,3.25,3.5,3.75,4})</f>
        <v>2.75</v>
      </c>
      <c r="N22" s="331"/>
      <c r="O22" s="332" t="str">
        <f t="shared" si="2"/>
        <v/>
      </c>
    </row>
    <row r="23" spans="1:18" ht="18">
      <c r="A23" s="202">
        <f>'1st 1'!A23</f>
        <v>16</v>
      </c>
      <c r="B23" s="203" t="str">
        <f>'1st 1'!B23</f>
        <v>F</v>
      </c>
      <c r="C23" s="351">
        <v>27.5</v>
      </c>
      <c r="D23" s="352">
        <v>30</v>
      </c>
      <c r="E23" s="352">
        <v>45</v>
      </c>
      <c r="F23" s="352">
        <v>34</v>
      </c>
      <c r="G23" s="249">
        <f>IF(G4=3,(ABS(IF(D23&gt;60,0,D23)-IF(E23&gt;60,0,E23))),(ABS(IF(D23&gt;30,0,D23)-IF(E23&gt;30,0,E23))))</f>
        <v>15</v>
      </c>
      <c r="H23" s="200" t="str">
        <f>IF(G4=3,(IF(G23&gt;12,"Y","")),(IF(G23&gt;6,"Y","")))</f>
        <v>Y</v>
      </c>
      <c r="I23" s="42">
        <f t="shared" si="0"/>
        <v>32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32</v>
      </c>
      <c r="K23" s="252">
        <f t="shared" si="1"/>
        <v>60</v>
      </c>
      <c r="L23" s="253" t="str">
        <f>IF(D23=0,0,IF(D23&gt;K23,"F",LOOKUP(K23,{0,0.01,40,45,50,55,60,65,70,75,80},{"","F","D","C","C+","B-","B","B+","A-","A","A+"})))</f>
        <v>B</v>
      </c>
      <c r="M23" s="330">
        <f>LOOKUP(K23,{0,0.01,40,45,50,55,60,65,70,75,80},{0,"0",2,2.25,2.5,2.75,3,3.25,3.5,3.75,4})</f>
        <v>3</v>
      </c>
      <c r="N23" s="331"/>
      <c r="O23" s="332" t="str">
        <f t="shared" si="2"/>
        <v/>
      </c>
      <c r="P23" s="25"/>
    </row>
    <row r="24" spans="1:18" s="25" customFormat="1" ht="18">
      <c r="A24" s="202">
        <f>'1st 1'!A24</f>
        <v>17</v>
      </c>
      <c r="B24" s="203" t="str">
        <f>'1st 1'!B24</f>
        <v>K</v>
      </c>
      <c r="C24" s="351">
        <v>25.5</v>
      </c>
      <c r="D24" s="352">
        <v>26</v>
      </c>
      <c r="E24" s="352">
        <v>28.5</v>
      </c>
      <c r="F24" s="352"/>
      <c r="G24" s="249">
        <f>IF(G4=3,(ABS(IF(D24&gt;60,0,D24)-IF(E24&gt;60,0,E24))),(ABS(IF(D24&gt;30,0,D24)-IF(E24&gt;30,0,E24))))</f>
        <v>2.5</v>
      </c>
      <c r="H24" s="200" t="str">
        <f>IF(G4=3,(IF(G24&gt;12,"Y","")),(IF(G24&gt;6,"Y","")))</f>
        <v/>
      </c>
      <c r="I24" s="42">
        <f t="shared" si="0"/>
        <v>27.25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27.25</v>
      </c>
      <c r="K24" s="252">
        <f t="shared" si="1"/>
        <v>53</v>
      </c>
      <c r="L24" s="253" t="str">
        <f>IF(D24=0,0,IF(D24&gt;K24,"F",LOOKUP(K24,{0,0.01,40,45,50,55,60,65,70,75,80},{"","F","D","C","C+","B-","B","B+","A-","A","A+"})))</f>
        <v>C+</v>
      </c>
      <c r="M24" s="330">
        <f>LOOKUP(K24,{0,0.01,40,45,50,55,60,65,70,75,80},{0,"0",2,2.25,2.5,2.75,3,3.25,3.5,3.75,4})</f>
        <v>2.5</v>
      </c>
      <c r="N24" s="331"/>
      <c r="O24" s="332" t="str">
        <f t="shared" si="2"/>
        <v/>
      </c>
      <c r="Q24"/>
      <c r="R24"/>
    </row>
    <row r="25" spans="1:18" ht="18">
      <c r="A25" s="202">
        <f>'1st 1'!A25</f>
        <v>18</v>
      </c>
      <c r="B25" s="203" t="str">
        <f>'1st 1'!B25</f>
        <v>N</v>
      </c>
      <c r="C25" s="351">
        <v>20</v>
      </c>
      <c r="D25" s="352">
        <v>25</v>
      </c>
      <c r="E25" s="352">
        <v>31.5</v>
      </c>
      <c r="F25" s="352"/>
      <c r="G25" s="249">
        <f>IF(G4=3,(ABS(IF(D25&gt;60,0,D25)-IF(E25&gt;60,0,E25))),(ABS(IF(D25&gt;30,0,D25)-IF(E25&gt;30,0,E25))))</f>
        <v>6.5</v>
      </c>
      <c r="H25" s="200" t="str">
        <f>IF(G4=3,(IF(G25&gt;12,"Y","")),(IF(G25&gt;6,"Y","")))</f>
        <v/>
      </c>
      <c r="I25" s="42">
        <f t="shared" si="0"/>
        <v>28.25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28.25</v>
      </c>
      <c r="K25" s="252">
        <f t="shared" si="1"/>
        <v>49</v>
      </c>
      <c r="L25" s="253" t="str">
        <f>IF(D25=0,0,IF(D25&gt;K25,"F",LOOKUP(K25,{0,0.01,40,45,50,55,60,65,70,75,80},{"","F","D","C","C+","B-","B","B+","A-","A","A+"})))</f>
        <v>C</v>
      </c>
      <c r="M25" s="330">
        <f>LOOKUP(K25,{0,0.01,40,45,50,55,60,65,70,75,80},{0,"0",2,2.25,2.5,2.75,3,3.25,3.5,3.75,4})</f>
        <v>2.25</v>
      </c>
      <c r="N25" s="331"/>
      <c r="O25" s="332" t="str">
        <f t="shared" si="2"/>
        <v/>
      </c>
    </row>
    <row r="26" spans="1:18" ht="18">
      <c r="A26" s="202">
        <f>'1st 1'!A26</f>
        <v>19</v>
      </c>
      <c r="B26" s="203" t="str">
        <f>'1st 1'!B26</f>
        <v>J</v>
      </c>
      <c r="C26" s="351">
        <v>21</v>
      </c>
      <c r="D26" s="352">
        <v>27</v>
      </c>
      <c r="E26" s="352">
        <v>43</v>
      </c>
      <c r="F26" s="352">
        <v>41</v>
      </c>
      <c r="G26" s="249">
        <f>IF(G4=3,(ABS(IF(D26&gt;60,0,D26)-IF(E26&gt;60,0,E26))),(ABS(IF(D26&gt;30,0,D26)-IF(E26&gt;30,0,E26))))</f>
        <v>16</v>
      </c>
      <c r="H26" s="200" t="str">
        <f>IF(G4=3,(IF(G26&gt;12,"Y","")),(IF(G26&gt;6,"Y","")))</f>
        <v>Y</v>
      </c>
      <c r="I26" s="42">
        <f t="shared" si="0"/>
        <v>42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42</v>
      </c>
      <c r="K26" s="252">
        <f t="shared" si="1"/>
        <v>63</v>
      </c>
      <c r="L26" s="253" t="str">
        <f>IF(D26=0,0,IF(D26&gt;K26,"F",LOOKUP(K26,{0,0.01,40,45,50,55,60,65,70,75,80},{"","F","D","C","C+","B-","B","B+","A-","A","A+"})))</f>
        <v>B</v>
      </c>
      <c r="M26" s="330">
        <f>LOOKUP(K26,{0,0.01,40,45,50,55,60,65,70,75,80},{0,"0",2,2.25,2.5,2.75,3,3.25,3.5,3.75,4})</f>
        <v>3</v>
      </c>
      <c r="N26" s="331"/>
      <c r="O26" s="332" t="str">
        <f t="shared" si="2"/>
        <v/>
      </c>
    </row>
    <row r="27" spans="1:18" ht="18">
      <c r="A27" s="202">
        <f>'1st 1'!A27</f>
        <v>20</v>
      </c>
      <c r="B27" s="203" t="str">
        <f>'1st 1'!B27</f>
        <v>S</v>
      </c>
      <c r="C27" s="351">
        <v>28</v>
      </c>
      <c r="D27" s="352">
        <v>33</v>
      </c>
      <c r="E27" s="352">
        <v>47.5</v>
      </c>
      <c r="F27" s="352">
        <v>40</v>
      </c>
      <c r="G27" s="249">
        <f>IF(G4=3,(ABS(IF(D27&gt;60,0,D27)-IF(E27&gt;60,0,E27))),(ABS(IF(D27&gt;30,0,D27)-IF(E27&gt;30,0,E27))))</f>
        <v>14.5</v>
      </c>
      <c r="H27" s="200" t="str">
        <f>IF(G4=3,(IF(G27&gt;12,"Y","")),(IF(G27&gt;6,"Y","")))</f>
        <v>Y</v>
      </c>
      <c r="I27" s="42">
        <f t="shared" si="0"/>
        <v>36.5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36.5</v>
      </c>
      <c r="K27" s="252">
        <f t="shared" si="1"/>
        <v>65</v>
      </c>
      <c r="L27" s="253" t="str">
        <f>IF(D27=0,0,IF(D27&gt;K27,"F",LOOKUP(K27,{0,0.01,40,45,50,55,60,65,70,75,80},{"","F","D","C","C+","B-","B","B+","A-","A","A+"})))</f>
        <v>B+</v>
      </c>
      <c r="M27" s="330">
        <f>LOOKUP(K27,{0,0.01,40,45,50,55,60,65,70,75,80},{0,"0",2,2.25,2.5,2.75,3,3.25,3.5,3.75,4})</f>
        <v>3.25</v>
      </c>
      <c r="N27" s="331"/>
      <c r="O27" s="332" t="str">
        <f t="shared" si="2"/>
        <v/>
      </c>
    </row>
    <row r="28" spans="1:18" ht="18">
      <c r="A28" s="202">
        <f>'1st 1'!A28</f>
        <v>21</v>
      </c>
      <c r="B28" s="203" t="str">
        <f>'1st 1'!B28</f>
        <v>S</v>
      </c>
      <c r="C28" s="351">
        <v>29</v>
      </c>
      <c r="D28" s="352">
        <v>33</v>
      </c>
      <c r="E28" s="352">
        <v>43</v>
      </c>
      <c r="F28" s="352"/>
      <c r="G28" s="249">
        <f>IF(G4=3,(ABS(IF(D28&gt;60,0,D28)-IF(E28&gt;60,0,E28))),(ABS(IF(D28&gt;30,0,D28)-IF(E28&gt;30,0,E28))))</f>
        <v>10</v>
      </c>
      <c r="H28" s="200" t="str">
        <f>IF(G4=3,(IF(G28&gt;12,"Y","")),(IF(G28&gt;6,"Y","")))</f>
        <v/>
      </c>
      <c r="I28" s="42">
        <f t="shared" si="0"/>
        <v>38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38</v>
      </c>
      <c r="K28" s="252">
        <f t="shared" si="1"/>
        <v>67</v>
      </c>
      <c r="L28" s="253" t="str">
        <f>IF(D28=0,0,IF(D28&gt;K28,"F",LOOKUP(K28,{0,0.01,40,45,50,55,60,65,70,75,80},{"","F","D","C","C+","B-","B","B+","A-","A","A+"})))</f>
        <v>B+</v>
      </c>
      <c r="M28" s="330">
        <f>LOOKUP(K28,{0,0.01,40,45,50,55,60,65,70,75,80},{0,"0",2,2.25,2.5,2.75,3,3.25,3.5,3.75,4})</f>
        <v>3.25</v>
      </c>
      <c r="N28" s="331"/>
      <c r="O28" s="332" t="str">
        <f t="shared" si="2"/>
        <v/>
      </c>
    </row>
    <row r="29" spans="1:18" ht="18">
      <c r="A29" s="202">
        <f>'1st 1'!A29</f>
        <v>22</v>
      </c>
      <c r="B29" s="203" t="str">
        <f>'1st 1'!B29</f>
        <v>M</v>
      </c>
      <c r="C29" s="351">
        <v>22</v>
      </c>
      <c r="D29" s="352">
        <v>30</v>
      </c>
      <c r="E29" s="352">
        <v>37</v>
      </c>
      <c r="F29" s="352"/>
      <c r="G29" s="249">
        <f>IF(G4=3,(ABS(IF(D29&gt;60,0,D29)-IF(E29&gt;60,0,E29))),(ABS(IF(D29&gt;30,0,D29)-IF(E29&gt;30,0,E29))))</f>
        <v>7</v>
      </c>
      <c r="H29" s="200" t="str">
        <f>IF(G4=3,(IF(G29&gt;12,"Y","")),(IF(G29&gt;6,"Y","")))</f>
        <v/>
      </c>
      <c r="I29" s="42">
        <f t="shared" si="0"/>
        <v>33.5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33.5</v>
      </c>
      <c r="K29" s="252">
        <f t="shared" si="1"/>
        <v>56</v>
      </c>
      <c r="L29" s="253" t="str">
        <f>IF(D29=0,0,IF(D29&gt;K29,"F",LOOKUP(K29,{0,0.01,40,45,50,55,60,65,70,75,80},{"","F","D","C","C+","B-","B","B+","A-","A","A+"})))</f>
        <v>B-</v>
      </c>
      <c r="M29" s="330">
        <f>LOOKUP(K29,{0,0.01,40,45,50,55,60,65,70,75,80},{0,"0",2,2.25,2.5,2.75,3,3.25,3.5,3.75,4})</f>
        <v>2.75</v>
      </c>
      <c r="N29" s="331"/>
      <c r="O29" s="332" t="str">
        <f t="shared" si="2"/>
        <v/>
      </c>
    </row>
    <row r="30" spans="1:18" ht="18">
      <c r="A30" s="202">
        <f>'1st 1'!A30</f>
        <v>23</v>
      </c>
      <c r="B30" s="203" t="str">
        <f>'1st 1'!B30</f>
        <v>P</v>
      </c>
      <c r="C30" s="351">
        <v>25.5</v>
      </c>
      <c r="D30" s="352">
        <v>33</v>
      </c>
      <c r="E30" s="352">
        <v>46</v>
      </c>
      <c r="F30" s="352">
        <v>44</v>
      </c>
      <c r="G30" s="249">
        <f>IF(G4=3,(ABS(IF(D30&gt;60,0,D30)-IF(E30&gt;60,0,E30))),(ABS(IF(D30&gt;30,0,D30)-IF(E30&gt;30,0,E30))))</f>
        <v>13</v>
      </c>
      <c r="H30" s="200" t="str">
        <f>IF(G4=3,(IF(G30&gt;12,"Y","")),(IF(G30&gt;6,"Y","")))</f>
        <v>Y</v>
      </c>
      <c r="I30" s="42">
        <f t="shared" si="0"/>
        <v>45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45</v>
      </c>
      <c r="K30" s="252">
        <f t="shared" si="1"/>
        <v>71</v>
      </c>
      <c r="L30" s="253" t="str">
        <f>IF(D30=0,0,IF(D30&gt;K30,"F",LOOKUP(K30,{0,0.01,40,45,50,55,60,65,70,75,80},{"","F","D","C","C+","B-","B","B+","A-","A","A+"})))</f>
        <v>A-</v>
      </c>
      <c r="M30" s="330">
        <f>LOOKUP(K30,{0,0.01,40,45,50,55,60,65,70,75,80},{0,"0",2,2.25,2.5,2.75,3,3.25,3.5,3.75,4})</f>
        <v>3.5</v>
      </c>
      <c r="N30" s="331"/>
      <c r="O30" s="332" t="str">
        <f t="shared" si="2"/>
        <v/>
      </c>
    </row>
    <row r="31" spans="1:18" ht="18">
      <c r="A31" s="202">
        <f>'1st 1'!A31</f>
        <v>24</v>
      </c>
      <c r="B31" s="203" t="str">
        <f>'1st 1'!B31</f>
        <v>R</v>
      </c>
      <c r="C31" s="351">
        <v>27.5</v>
      </c>
      <c r="D31" s="352">
        <v>30</v>
      </c>
      <c r="E31" s="352">
        <v>37</v>
      </c>
      <c r="F31" s="352"/>
      <c r="G31" s="249">
        <f>IF(G4=3,(ABS(IF(D31&gt;60,0,D31)-IF(E31&gt;60,0,E31))),(ABS(IF(D31&gt;30,0,D31)-IF(E31&gt;30,0,E31))))</f>
        <v>7</v>
      </c>
      <c r="H31" s="200" t="str">
        <f>IF(G4=3,(IF(G31&gt;12,"Y","")),(IF(G31&gt;6,"Y","")))</f>
        <v/>
      </c>
      <c r="I31" s="42">
        <f t="shared" si="0"/>
        <v>33.5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33.5</v>
      </c>
      <c r="K31" s="252">
        <f t="shared" si="1"/>
        <v>61</v>
      </c>
      <c r="L31" s="253" t="str">
        <f>IF(D31=0,0,IF(D31&gt;K31,"F",LOOKUP(K31,{0,0.01,40,45,50,55,60,65,70,75,80},{"","F","D","C","C+","B-","B","B+","A-","A","A+"})))</f>
        <v>B</v>
      </c>
      <c r="M31" s="330">
        <f>LOOKUP(K31,{0,0.01,40,45,50,55,60,65,70,75,80},{0,"0",2,2.25,2.5,2.75,3,3.25,3.5,3.75,4})</f>
        <v>3</v>
      </c>
      <c r="N31" s="331"/>
      <c r="O31" s="332" t="str">
        <f t="shared" si="2"/>
        <v/>
      </c>
    </row>
    <row r="32" spans="1:18" ht="18">
      <c r="A32" s="202">
        <f>'1st 1'!A32</f>
        <v>25</v>
      </c>
      <c r="B32" s="203" t="str">
        <f>'1st 1'!B32</f>
        <v>F</v>
      </c>
      <c r="C32" s="351">
        <v>25.5</v>
      </c>
      <c r="D32" s="352">
        <v>28</v>
      </c>
      <c r="E32" s="352">
        <v>31</v>
      </c>
      <c r="F32" s="352"/>
      <c r="G32" s="249">
        <f>IF(G4=3,(ABS(IF(D32&gt;60,0,D32)-IF(E32&gt;60,0,E32))),(ABS(IF(D32&gt;30,0,D32)-IF(E32&gt;30,0,E32))))</f>
        <v>3</v>
      </c>
      <c r="H32" s="200" t="str">
        <f>IF(G4=3,(IF(G32&gt;12,"Y","")),(IF(G32&gt;6,"Y","")))</f>
        <v/>
      </c>
      <c r="I32" s="42">
        <f t="shared" si="0"/>
        <v>29.5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29.5</v>
      </c>
      <c r="K32" s="252">
        <f t="shared" si="1"/>
        <v>55</v>
      </c>
      <c r="L32" s="253" t="str">
        <f>IF(D32=0,0,IF(D32&gt;K32,"F",LOOKUP(K32,{0,0.01,40,45,50,55,60,65,70,75,80},{"","F","D","C","C+","B-","B","B+","A-","A","A+"})))</f>
        <v>B-</v>
      </c>
      <c r="M32" s="330">
        <f>LOOKUP(K32,{0,0.01,40,45,50,55,60,65,70,75,80},{0,"0",2,2.25,2.5,2.75,3,3.25,3.5,3.75,4})</f>
        <v>2.75</v>
      </c>
      <c r="N32" s="331"/>
      <c r="O32" s="332" t="str">
        <f t="shared" si="2"/>
        <v/>
      </c>
    </row>
    <row r="33" spans="1:18" s="25" customFormat="1" ht="18">
      <c r="A33" s="202">
        <f>'1st 1'!A33</f>
        <v>26</v>
      </c>
      <c r="B33" s="203" t="str">
        <f>'1st 1'!B33</f>
        <v>P</v>
      </c>
      <c r="C33" s="351">
        <v>24</v>
      </c>
      <c r="D33" s="352">
        <v>25</v>
      </c>
      <c r="E33" s="352">
        <v>30</v>
      </c>
      <c r="F33" s="352"/>
      <c r="G33" s="249">
        <f>IF(G4=3,(ABS(IF(D33&gt;60,0,D33)-IF(E33&gt;60,0,E33))),(ABS(IF(D33&gt;30,0,D33)-IF(E33&gt;30,0,E33))))</f>
        <v>5</v>
      </c>
      <c r="H33" s="200" t="str">
        <f>IF(G4=3,(IF(G33&gt;12,"Y","")),(IF(G33&gt;6,"Y","")))</f>
        <v/>
      </c>
      <c r="I33" s="42">
        <f t="shared" si="0"/>
        <v>27.5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27.5</v>
      </c>
      <c r="K33" s="252">
        <f t="shared" si="1"/>
        <v>52</v>
      </c>
      <c r="L33" s="253" t="str">
        <f>IF(D33=0,0,IF(D33&gt;K33,"F",LOOKUP(K33,{0,0.01,40,45,50,55,60,65,70,75,80},{"","F","D","C","C+","B-","B","B+","A-","A","A+"})))</f>
        <v>C+</v>
      </c>
      <c r="M33" s="330">
        <f>LOOKUP(K33,{0,0.01,40,45,50,55,60,65,70,75,80},{0,"0",2,2.25,2.5,2.75,3,3.25,3.5,3.75,4})</f>
        <v>2.5</v>
      </c>
      <c r="N33" s="331"/>
      <c r="O33" s="332" t="str">
        <f t="shared" si="2"/>
        <v/>
      </c>
      <c r="Q33"/>
      <c r="R33"/>
    </row>
    <row r="34" spans="1:18" ht="18">
      <c r="A34" s="202">
        <f>'1st 1'!A34</f>
        <v>27</v>
      </c>
      <c r="B34" s="203" t="str">
        <f>'1st 1'!B34</f>
        <v>N</v>
      </c>
      <c r="C34" s="351">
        <v>30.5</v>
      </c>
      <c r="D34" s="352">
        <v>39</v>
      </c>
      <c r="E34" s="352">
        <v>42</v>
      </c>
      <c r="F34" s="352"/>
      <c r="G34" s="249">
        <f>IF(G4=3,(ABS(IF(D34&gt;60,0,D34)-IF(E34&gt;60,0,E34))),(ABS(IF(D34&gt;30,0,D34)-IF(E34&gt;30,0,E34))))</f>
        <v>3</v>
      </c>
      <c r="H34" s="200" t="str">
        <f>IF(G4=3,(IF(G34&gt;12,"Y","")),(IF(G34&gt;6,"Y","")))</f>
        <v/>
      </c>
      <c r="I34" s="42">
        <f t="shared" si="0"/>
        <v>40.5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40.5</v>
      </c>
      <c r="K34" s="252">
        <f t="shared" si="1"/>
        <v>71</v>
      </c>
      <c r="L34" s="253" t="str">
        <f>IF(D34=0,0,IF(D34&gt;K34,"F",LOOKUP(K34,{0,0.01,40,45,50,55,60,65,70,75,80},{"","F","D","C","C+","B-","B","B+","A-","A","A+"})))</f>
        <v>A-</v>
      </c>
      <c r="M34" s="330">
        <f>LOOKUP(K34,{0,0.01,40,45,50,55,60,65,70,75,80},{0,"0",2,2.25,2.5,2.75,3,3.25,3.5,3.75,4})</f>
        <v>3.5</v>
      </c>
      <c r="N34" s="331"/>
      <c r="O34" s="332" t="str">
        <f t="shared" si="2"/>
        <v/>
      </c>
    </row>
    <row r="35" spans="1:18" ht="18">
      <c r="A35" s="202">
        <f>'1st 1'!A35</f>
        <v>28</v>
      </c>
      <c r="B35" s="203" t="str">
        <f>'1st 1'!B35</f>
        <v>J</v>
      </c>
      <c r="C35" s="351">
        <v>25.5</v>
      </c>
      <c r="D35" s="352">
        <v>25</v>
      </c>
      <c r="E35" s="352">
        <v>30</v>
      </c>
      <c r="F35" s="352"/>
      <c r="G35" s="249">
        <f>IF(G4=3,(ABS(IF(D35&gt;60,0,D35)-IF(E35&gt;60,0,E35))),(ABS(IF(D35&gt;30,0,D35)-IF(E35&gt;30,0,E35))))</f>
        <v>5</v>
      </c>
      <c r="H35" s="200" t="str">
        <f>IF(G4=3,(IF(G35&gt;12,"Y","")),(IF(G35&gt;6,"Y","")))</f>
        <v/>
      </c>
      <c r="I35" s="42">
        <f t="shared" si="0"/>
        <v>27.5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27.5</v>
      </c>
      <c r="K35" s="252">
        <f t="shared" si="1"/>
        <v>53</v>
      </c>
      <c r="L35" s="253" t="str">
        <f>IF(D35=0,0,IF(D35&gt;K35,"F",LOOKUP(K35,{0,0.01,40,45,50,55,60,65,70,75,80},{"","F","D","C","C+","B-","B","B+","A-","A","A+"})))</f>
        <v>C+</v>
      </c>
      <c r="M35" s="330">
        <f>LOOKUP(K35,{0,0.01,40,45,50,55,60,65,70,75,80},{0,"0",2,2.25,2.5,2.75,3,3.25,3.5,3.75,4})</f>
        <v>2.5</v>
      </c>
      <c r="N35" s="331"/>
      <c r="O35" s="332" t="str">
        <f t="shared" si="2"/>
        <v/>
      </c>
    </row>
    <row r="36" spans="1:18" ht="18">
      <c r="A36" s="202">
        <f>'1st 1'!A36</f>
        <v>29</v>
      </c>
      <c r="B36" s="203" t="str">
        <f>'1st 1'!B36</f>
        <v>P</v>
      </c>
      <c r="C36" s="351">
        <v>26.5</v>
      </c>
      <c r="D36" s="352">
        <v>27</v>
      </c>
      <c r="E36" s="352">
        <v>38</v>
      </c>
      <c r="F36" s="352"/>
      <c r="G36" s="249">
        <f>IF(G4=3,(ABS(IF(D36&gt;60,0,D36)-IF(E36&gt;60,0,E36))),(ABS(IF(D36&gt;30,0,D36)-IF(E36&gt;30,0,E36))))</f>
        <v>11</v>
      </c>
      <c r="H36" s="200" t="str">
        <f>IF(G4=3,(IF(G36&gt;12,"Y","")),(IF(G36&gt;6,"Y","")))</f>
        <v/>
      </c>
      <c r="I36" s="42">
        <f t="shared" si="0"/>
        <v>32.5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32.5</v>
      </c>
      <c r="K36" s="252">
        <f t="shared" si="1"/>
        <v>59</v>
      </c>
      <c r="L36" s="253" t="str">
        <f>IF(D36=0,0,IF(D36&gt;K36,"F",LOOKUP(K36,{0,0.01,40,45,50,55,60,65,70,75,80},{"","F","D","C","C+","B-","B","B+","A-","A","A+"})))</f>
        <v>B-</v>
      </c>
      <c r="M36" s="330">
        <f>LOOKUP(K36,{0,0.01,40,45,50,55,60,65,70,75,80},{0,"0",2,2.25,2.5,2.75,3,3.25,3.5,3.75,4})</f>
        <v>2.75</v>
      </c>
      <c r="N36" s="331"/>
      <c r="O36" s="332" t="str">
        <f t="shared" si="2"/>
        <v/>
      </c>
    </row>
    <row r="37" spans="1:18" ht="18">
      <c r="A37" s="202">
        <f>'1st 1'!A37</f>
        <v>30</v>
      </c>
      <c r="B37" s="203" t="str">
        <f>'1st 1'!B37</f>
        <v>N</v>
      </c>
      <c r="C37" s="351">
        <v>27</v>
      </c>
      <c r="D37" s="352">
        <v>26</v>
      </c>
      <c r="E37" s="352">
        <v>29</v>
      </c>
      <c r="F37" s="352"/>
      <c r="G37" s="249">
        <f>IF(G4=3,(ABS(IF(D37&gt;60,0,D37)-IF(E37&gt;60,0,E37))),(ABS(IF(D37&gt;30,0,D37)-IF(E37&gt;30,0,E37))))</f>
        <v>3</v>
      </c>
      <c r="H37" s="200" t="str">
        <f>IF(G4=3,(IF(G37&gt;12,"Y","")),(IF(G37&gt;6,"Y","")))</f>
        <v/>
      </c>
      <c r="I37" s="42">
        <f t="shared" si="0"/>
        <v>27.5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27.5</v>
      </c>
      <c r="K37" s="252">
        <f t="shared" si="1"/>
        <v>55</v>
      </c>
      <c r="L37" s="253" t="str">
        <f>IF(D37=0,0,IF(D37&gt;K37,"F",LOOKUP(K37,{0,0.01,40,45,50,55,60,65,70,75,80},{"","F","D","C","C+","B-","B","B+","A-","A","A+"})))</f>
        <v>B-</v>
      </c>
      <c r="M37" s="330">
        <f>LOOKUP(K37,{0,0.01,40,45,50,55,60,65,70,75,80},{0,"0",2,2.25,2.5,2.75,3,3.25,3.5,3.75,4})</f>
        <v>2.75</v>
      </c>
      <c r="N37" s="331"/>
      <c r="O37" s="332" t="str">
        <f t="shared" si="2"/>
        <v/>
      </c>
      <c r="P37" s="25"/>
    </row>
    <row r="38" spans="1:18" ht="18">
      <c r="A38" s="202">
        <f>'1st 1'!A38</f>
        <v>31</v>
      </c>
      <c r="B38" s="203" t="str">
        <f>'1st 1'!B38</f>
        <v>S</v>
      </c>
      <c r="C38" s="351">
        <v>29</v>
      </c>
      <c r="D38" s="352">
        <v>36</v>
      </c>
      <c r="E38" s="352">
        <v>39.5</v>
      </c>
      <c r="F38" s="352"/>
      <c r="G38" s="249">
        <f>IF(G4=3,(ABS(IF(D38&gt;60,0,D38)-IF(E38&gt;60,0,E38))),(ABS(IF(D38&gt;30,0,D38)-IF(E38&gt;30,0,E38))))</f>
        <v>3.5</v>
      </c>
      <c r="H38" s="200" t="str">
        <f>IF(G4=3,(IF(G38&gt;12,"Y","")),(IF(G38&gt;6,"Y","")))</f>
        <v/>
      </c>
      <c r="I38" s="42">
        <f t="shared" si="0"/>
        <v>37.75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37.75</v>
      </c>
      <c r="K38" s="252">
        <f t="shared" si="1"/>
        <v>67</v>
      </c>
      <c r="L38" s="253" t="str">
        <f>IF(D38=0,0,IF(D38&gt;K38,"F",LOOKUP(K38,{0,0.01,40,45,50,55,60,65,70,75,80},{"","F","D","C","C+","B-","B","B+","A-","A","A+"})))</f>
        <v>B+</v>
      </c>
      <c r="M38" s="330">
        <f>LOOKUP(K38,{0,0.01,40,45,50,55,60,65,70,75,80},{0,"0",2,2.25,2.5,2.75,3,3.25,3.5,3.75,4})</f>
        <v>3.25</v>
      </c>
      <c r="N38" s="331"/>
      <c r="O38" s="332" t="str">
        <f t="shared" si="2"/>
        <v/>
      </c>
    </row>
    <row r="39" spans="1:18" ht="18">
      <c r="A39" s="202">
        <f>'1st 1'!A39</f>
        <v>32</v>
      </c>
      <c r="B39" s="203" t="str">
        <f>'1st 1'!B39</f>
        <v>F</v>
      </c>
      <c r="C39" s="351">
        <v>26.5</v>
      </c>
      <c r="D39" s="352">
        <v>30</v>
      </c>
      <c r="E39" s="352">
        <v>36.5</v>
      </c>
      <c r="F39" s="352"/>
      <c r="G39" s="249">
        <f>IF(G4=3,(ABS(IF(D39&gt;60,0,D39)-IF(E39&gt;60,0,E39))),(ABS(IF(D39&gt;30,0,D39)-IF(E39&gt;30,0,E39))))</f>
        <v>6.5</v>
      </c>
      <c r="H39" s="200" t="str">
        <f>IF(G4=3,(IF(G39&gt;12,"Y","")),(IF(G39&gt;6,"Y","")))</f>
        <v/>
      </c>
      <c r="I39" s="42">
        <f t="shared" si="0"/>
        <v>33.25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33.25</v>
      </c>
      <c r="K39" s="252">
        <f t="shared" si="1"/>
        <v>60</v>
      </c>
      <c r="L39" s="253" t="str">
        <f>IF(D39=0,0,IF(D39&gt;K39,"F",LOOKUP(K39,{0,0.01,40,45,50,55,60,65,70,75,80},{"","F","D","C","C+","B-","B","B+","A-","A","A+"})))</f>
        <v>B</v>
      </c>
      <c r="M39" s="330">
        <f>LOOKUP(K39,{0,0.01,40,45,50,55,60,65,70,75,80},{0,"0",2,2.25,2.5,2.75,3,3.25,3.5,3.75,4})</f>
        <v>3</v>
      </c>
      <c r="N39" s="331"/>
      <c r="O39" s="332" t="str">
        <f t="shared" si="2"/>
        <v/>
      </c>
      <c r="P39" s="25"/>
    </row>
    <row r="40" spans="1:18" ht="18">
      <c r="A40" s="202">
        <f>'1st 1'!A40</f>
        <v>33</v>
      </c>
      <c r="B40" s="203" t="str">
        <f>'1st 1'!B40</f>
        <v>M</v>
      </c>
      <c r="C40" s="351">
        <v>24</v>
      </c>
      <c r="D40" s="352">
        <v>25</v>
      </c>
      <c r="E40" s="352">
        <v>30.5</v>
      </c>
      <c r="F40" s="352"/>
      <c r="G40" s="249">
        <f>IF(G4=3,(ABS(IF(D40&gt;60,0,D40)-IF(E40&gt;60,0,E40))),(ABS(IF(D40&gt;30,0,D40)-IF(E40&gt;30,0,E40))))</f>
        <v>5.5</v>
      </c>
      <c r="H40" s="200" t="str">
        <f>IF(G4=3,(IF(G40&gt;12,"Y","")),(IF(G40&gt;6,"Y","")))</f>
        <v/>
      </c>
      <c r="I40" s="42">
        <f t="shared" si="0"/>
        <v>27.75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27.75</v>
      </c>
      <c r="K40" s="252">
        <f t="shared" si="1"/>
        <v>52</v>
      </c>
      <c r="L40" s="253" t="str">
        <f>IF(D40=0,0,IF(D40&gt;K40,"F",LOOKUP(K40,{0,0.01,40,45,50,55,60,65,70,75,80},{"","F","D","C","C+","B-","B","B+","A-","A","A+"})))</f>
        <v>C+</v>
      </c>
      <c r="M40" s="330">
        <f>LOOKUP(K40,{0,0.01,40,45,50,55,60,65,70,75,80},{0,"0",2,2.25,2.5,2.75,3,3.25,3.5,3.75,4})</f>
        <v>2.5</v>
      </c>
      <c r="N40" s="331"/>
      <c r="O40" s="332" t="str">
        <f t="shared" si="2"/>
        <v/>
      </c>
    </row>
    <row r="41" spans="1:18" ht="18">
      <c r="A41" s="202">
        <f>'1st 1'!A41</f>
        <v>34</v>
      </c>
      <c r="B41" s="203" t="str">
        <f>'1st 1'!B41</f>
        <v>M</v>
      </c>
      <c r="C41" s="351">
        <v>26.5</v>
      </c>
      <c r="D41" s="352">
        <v>26</v>
      </c>
      <c r="E41" s="352">
        <v>32</v>
      </c>
      <c r="F41" s="352"/>
      <c r="G41" s="249">
        <f>IF(G4=3,(ABS(IF(D41&gt;60,0,D41)-IF(E41&gt;60,0,E41))),(ABS(IF(D41&gt;30,0,D41)-IF(E41&gt;30,0,E41))))</f>
        <v>6</v>
      </c>
      <c r="H41" s="200" t="str">
        <f>IF(G4=3,(IF(G41&gt;12,"Y","")),(IF(G41&gt;6,"Y","")))</f>
        <v/>
      </c>
      <c r="I41" s="42">
        <f t="shared" si="0"/>
        <v>29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29</v>
      </c>
      <c r="K41" s="252">
        <f t="shared" si="1"/>
        <v>56</v>
      </c>
      <c r="L41" s="253" t="str">
        <f>IF(D41=0,0,IF(D41&gt;K41,"F",LOOKUP(K41,{0,0.01,40,45,50,55,60,65,70,75,80},{"","F","D","C","C+","B-","B","B+","A-","A","A+"})))</f>
        <v>B-</v>
      </c>
      <c r="M41" s="330">
        <f>LOOKUP(K41,{0,0.01,40,45,50,55,60,65,70,75,80},{0,"0",2,2.25,2.5,2.75,3,3.25,3.5,3.75,4})</f>
        <v>2.75</v>
      </c>
      <c r="N41" s="331"/>
      <c r="O41" s="332" t="str">
        <f t="shared" si="2"/>
        <v/>
      </c>
    </row>
    <row r="42" spans="1:18" ht="18">
      <c r="A42" s="202">
        <f>'1st 1'!A42</f>
        <v>35</v>
      </c>
      <c r="B42" s="203" t="str">
        <f>'1st 1'!B42</f>
        <v>T</v>
      </c>
      <c r="C42" s="351">
        <v>26.5</v>
      </c>
      <c r="D42" s="352">
        <v>26</v>
      </c>
      <c r="E42" s="352">
        <v>32</v>
      </c>
      <c r="F42" s="352"/>
      <c r="G42" s="249">
        <f>IF(G4=3,(ABS(IF(D42&gt;60,0,D42)-IF(E42&gt;60,0,E42))),(ABS(IF(D42&gt;30,0,D42)-IF(E42&gt;30,0,E42))))</f>
        <v>6</v>
      </c>
      <c r="H42" s="200" t="str">
        <f>IF(G4=3,(IF(G42&gt;12,"Y","")),(IF(G42&gt;6,"Y","")))</f>
        <v/>
      </c>
      <c r="I42" s="42">
        <f t="shared" si="0"/>
        <v>29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29</v>
      </c>
      <c r="K42" s="252">
        <f t="shared" si="1"/>
        <v>56</v>
      </c>
      <c r="L42" s="253" t="str">
        <f>IF(D42=0,0,IF(D42&gt;K42,"F",LOOKUP(K42,{0,0.01,40,45,50,55,60,65,70,75,80},{"","F","D","C","C+","B-","B","B+","A-","A","A+"})))</f>
        <v>B-</v>
      </c>
      <c r="M42" s="330">
        <f>LOOKUP(K42,{0,0.01,40,45,50,55,60,65,70,75,80},{0,"0",2,2.25,2.5,2.75,3,3.25,3.5,3.75,4})</f>
        <v>2.75</v>
      </c>
      <c r="N42" s="331"/>
      <c r="O42" s="332" t="str">
        <f t="shared" si="2"/>
        <v/>
      </c>
      <c r="P42" s="27"/>
    </row>
    <row r="43" spans="1:18" ht="18">
      <c r="A43" s="202">
        <f>'1st 1'!A43</f>
        <v>36</v>
      </c>
      <c r="B43" s="203" t="str">
        <f>'1st 1'!B43</f>
        <v>H</v>
      </c>
      <c r="C43" s="351">
        <v>29.5</v>
      </c>
      <c r="D43" s="352">
        <v>37</v>
      </c>
      <c r="E43" s="352">
        <v>39</v>
      </c>
      <c r="F43" s="352"/>
      <c r="G43" s="249">
        <f>IF(G4=3,(ABS(IF(D43&gt;60,0,D43)-IF(E43&gt;60,0,E43))),(ABS(IF(D43&gt;30,0,D43)-IF(E43&gt;30,0,E43))))</f>
        <v>2</v>
      </c>
      <c r="H43" s="200" t="str">
        <f>IF(G4=3,(IF(G43&gt;12,"Y","")),(IF(G43&gt;6,"Y","")))</f>
        <v/>
      </c>
      <c r="I43" s="42">
        <f t="shared" si="0"/>
        <v>38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38</v>
      </c>
      <c r="K43" s="252">
        <f t="shared" si="1"/>
        <v>68</v>
      </c>
      <c r="L43" s="253" t="str">
        <f>IF(D43=0,0,IF(D43&gt;K43,"F",LOOKUP(K43,{0,0.01,40,45,50,55,60,65,70,75,80},{"","F","D","C","C+","B-","B","B+","A-","A","A+"})))</f>
        <v>B+</v>
      </c>
      <c r="M43" s="330">
        <f>LOOKUP(K43,{0,0.01,40,45,50,55,60,65,70,75,80},{0,"0",2,2.25,2.5,2.75,3,3.25,3.5,3.75,4})</f>
        <v>3.25</v>
      </c>
      <c r="N43" s="331"/>
      <c r="O43" s="332" t="str">
        <f t="shared" si="2"/>
        <v/>
      </c>
      <c r="P43" s="27"/>
    </row>
    <row r="44" spans="1:18" s="25" customFormat="1" ht="18">
      <c r="A44" s="202">
        <f>'1st 1'!A44</f>
        <v>37</v>
      </c>
      <c r="B44" s="203" t="str">
        <f>'1st 1'!B44</f>
        <v>S</v>
      </c>
      <c r="C44" s="351">
        <v>23</v>
      </c>
      <c r="D44" s="352">
        <v>27</v>
      </c>
      <c r="E44" s="352">
        <v>35</v>
      </c>
      <c r="F44" s="352"/>
      <c r="G44" s="249">
        <f>IF(G4=3,(ABS(IF(D44&gt;60,0,D44)-IF(E44&gt;60,0,E44))),(ABS(IF(D44&gt;30,0,D44)-IF(E44&gt;30,0,E44))))</f>
        <v>8</v>
      </c>
      <c r="H44" s="200" t="str">
        <f>IF(G4=3,(IF(G44&gt;12,"Y","")),(IF(G44&gt;6,"Y","")))</f>
        <v/>
      </c>
      <c r="I44" s="42">
        <f t="shared" si="0"/>
        <v>31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31</v>
      </c>
      <c r="K44" s="252">
        <f t="shared" si="1"/>
        <v>54</v>
      </c>
      <c r="L44" s="253" t="str">
        <f>IF(D44=0,0,IF(D44&gt;K44,"F",LOOKUP(K44,{0,0.01,40,45,50,55,60,65,70,75,80},{"","F","D","C","C+","B-","B","B+","A-","A","A+"})))</f>
        <v>C+</v>
      </c>
      <c r="M44" s="330">
        <f>LOOKUP(K44,{0,0.01,40,45,50,55,60,65,70,75,80},{0,"0",2,2.25,2.5,2.75,3,3.25,3.5,3.75,4})</f>
        <v>2.5</v>
      </c>
      <c r="N44" s="331"/>
      <c r="O44" s="332" t="str">
        <f t="shared" si="2"/>
        <v/>
      </c>
      <c r="Q44"/>
      <c r="R44"/>
    </row>
    <row r="45" spans="1:18" ht="18">
      <c r="A45" s="202">
        <f>'1st 1'!A45</f>
        <v>38</v>
      </c>
      <c r="B45" s="203" t="str">
        <f>'1st 1'!B45</f>
        <v>N</v>
      </c>
      <c r="C45" s="351">
        <v>26.5</v>
      </c>
      <c r="D45" s="352">
        <v>25</v>
      </c>
      <c r="E45" s="352">
        <v>33</v>
      </c>
      <c r="F45" s="352"/>
      <c r="G45" s="249">
        <f>IF(G4=3,(ABS(IF(D45&gt;60,0,D45)-IF(E45&gt;60,0,E45))),(ABS(IF(D45&gt;30,0,D45)-IF(E45&gt;30,0,E45))))</f>
        <v>8</v>
      </c>
      <c r="H45" s="200" t="str">
        <f>IF(G4=3,(IF(G45&gt;12,"Y","")),(IF(G45&gt;6,"Y","")))</f>
        <v/>
      </c>
      <c r="I45" s="42">
        <f t="shared" si="0"/>
        <v>29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29</v>
      </c>
      <c r="K45" s="252">
        <f t="shared" si="1"/>
        <v>56</v>
      </c>
      <c r="L45" s="253" t="str">
        <f>IF(D45=0,0,IF(D45&gt;K45,"F",LOOKUP(K45,{0,0.01,40,45,50,55,60,65,70,75,80},{"","F","D","C","C+","B-","B","B+","A-","A","A+"})))</f>
        <v>B-</v>
      </c>
      <c r="M45" s="330">
        <f>LOOKUP(K45,{0,0.01,40,45,50,55,60,65,70,75,80},{0,"0",2,2.25,2.5,2.75,3,3.25,3.5,3.75,4})</f>
        <v>2.75</v>
      </c>
      <c r="N45" s="331"/>
      <c r="O45" s="332" t="str">
        <f t="shared" si="2"/>
        <v/>
      </c>
    </row>
    <row r="46" spans="1:18" ht="18">
      <c r="A46" s="202">
        <f>'1st 1'!A46</f>
        <v>39</v>
      </c>
      <c r="B46" s="203" t="str">
        <f>'1st 1'!B46</f>
        <v>R</v>
      </c>
      <c r="C46" s="351">
        <v>25</v>
      </c>
      <c r="D46" s="352">
        <v>24</v>
      </c>
      <c r="E46" s="352">
        <v>28</v>
      </c>
      <c r="F46" s="352"/>
      <c r="G46" s="249">
        <f>IF(G4=3,(ABS(IF(D46&gt;60,0,D46)-IF(E46&gt;60,0,E46))),(ABS(IF(D46&gt;30,0,D46)-IF(E46&gt;30,0,E46))))</f>
        <v>4</v>
      </c>
      <c r="H46" s="200" t="str">
        <f>IF(G4=3,(IF(G46&gt;12,"Y","")),(IF(G46&gt;6,"Y","")))</f>
        <v/>
      </c>
      <c r="I46" s="42">
        <f t="shared" si="0"/>
        <v>26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26</v>
      </c>
      <c r="K46" s="252">
        <f t="shared" si="1"/>
        <v>51</v>
      </c>
      <c r="L46" s="253" t="str">
        <f>IF(D46=0,0,IF(D46&gt;K46,"F",LOOKUP(K46,{0,0.01,40,45,50,55,60,65,70,75,80},{"","F","D","C","C+","B-","B","B+","A-","A","A+"})))</f>
        <v>C+</v>
      </c>
      <c r="M46" s="330">
        <f>LOOKUP(K46,{0,0.01,40,45,50,55,60,65,70,75,80},{0,"0",2,2.25,2.5,2.75,3,3.25,3.5,3.75,4})</f>
        <v>2.5</v>
      </c>
      <c r="N46" s="331"/>
      <c r="O46" s="332" t="str">
        <f t="shared" si="2"/>
        <v/>
      </c>
    </row>
    <row r="47" spans="1:18" ht="18">
      <c r="A47" s="202">
        <f>'1st 1'!A47</f>
        <v>40</v>
      </c>
      <c r="B47" s="203" t="str">
        <f>'1st 1'!B47</f>
        <v>U</v>
      </c>
      <c r="C47" s="351">
        <v>22.5</v>
      </c>
      <c r="D47" s="352">
        <v>28</v>
      </c>
      <c r="E47" s="352">
        <v>29</v>
      </c>
      <c r="F47" s="352"/>
      <c r="G47" s="249">
        <f>IF(G4=3,(ABS(IF(D47&gt;60,0,D47)-IF(E47&gt;60,0,E47))),(ABS(IF(D47&gt;30,0,D47)-IF(E47&gt;30,0,E47))))</f>
        <v>1</v>
      </c>
      <c r="H47" s="200" t="str">
        <f>IF(G4=3,(IF(G47&gt;12,"Y","")),(IF(G47&gt;6,"Y","")))</f>
        <v/>
      </c>
      <c r="I47" s="42">
        <f t="shared" si="0"/>
        <v>28.5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28.5</v>
      </c>
      <c r="K47" s="252">
        <f t="shared" si="1"/>
        <v>51</v>
      </c>
      <c r="L47" s="253" t="str">
        <f>IF(D47=0,0,IF(D47&gt;K47,"F",LOOKUP(K47,{0,0.01,40,45,50,55,60,65,70,75,80},{"","F","D","C","C+","B-","B","B+","A-","A","A+"})))</f>
        <v>C+</v>
      </c>
      <c r="M47" s="330">
        <f>LOOKUP(K47,{0,0.01,40,45,50,55,60,65,70,75,80},{0,"0",2,2.25,2.5,2.75,3,3.25,3.5,3.75,4})</f>
        <v>2.5</v>
      </c>
      <c r="N47" s="331"/>
      <c r="O47" s="332" t="str">
        <f t="shared" si="2"/>
        <v/>
      </c>
    </row>
    <row r="48" spans="1:18" ht="18">
      <c r="A48" s="202">
        <f>'1st 1'!A48</f>
        <v>41</v>
      </c>
      <c r="B48" s="203" t="str">
        <f>'1st 1'!B48</f>
        <v>B</v>
      </c>
      <c r="C48" s="351">
        <v>26</v>
      </c>
      <c r="D48" s="352">
        <v>31</v>
      </c>
      <c r="E48" s="352">
        <v>39</v>
      </c>
      <c r="F48" s="352"/>
      <c r="G48" s="249">
        <f>IF(G4=3,(ABS(IF(D48&gt;60,0,D48)-IF(E48&gt;60,0,E48))),(ABS(IF(D48&gt;30,0,D48)-IF(E48&gt;30,0,E48))))</f>
        <v>8</v>
      </c>
      <c r="H48" s="200" t="str">
        <f>IF(G4=3,(IF(G48&gt;12,"Y","")),(IF(G48&gt;6,"Y","")))</f>
        <v/>
      </c>
      <c r="I48" s="42">
        <f t="shared" si="0"/>
        <v>35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35</v>
      </c>
      <c r="K48" s="252">
        <f t="shared" si="1"/>
        <v>61</v>
      </c>
      <c r="L48" s="253" t="str">
        <f>IF(D48=0,0,IF(D48&gt;K48,"F",LOOKUP(K48,{0,0.01,40,45,50,55,60,65,70,75,80},{"","F","D","C","C+","B-","B","B+","A-","A","A+"})))</f>
        <v>B</v>
      </c>
      <c r="M48" s="330">
        <f>LOOKUP(K48,{0,0.01,40,45,50,55,60,65,70,75,80},{0,"0",2,2.25,2.5,2.75,3,3.25,3.5,3.75,4})</f>
        <v>3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351">
        <v>28</v>
      </c>
      <c r="D49" s="352">
        <v>27</v>
      </c>
      <c r="E49" s="352">
        <v>45</v>
      </c>
      <c r="F49" s="352">
        <v>45</v>
      </c>
      <c r="G49" s="249">
        <f>IF(G4=3,(ABS(IF(D49&gt;60,0,D49)-IF(E49&gt;60,0,E49))),(ABS(IF(D49&gt;30,0,D49)-IF(E49&gt;30,0,E49))))</f>
        <v>18</v>
      </c>
      <c r="H49" s="200" t="str">
        <f>IF(G4=3,(IF(G49&gt;12,"Y","")),(IF(G49&gt;6,"Y","")))</f>
        <v>Y</v>
      </c>
      <c r="I49" s="42">
        <f t="shared" si="0"/>
        <v>45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45</v>
      </c>
      <c r="K49" s="252">
        <f t="shared" si="1"/>
        <v>73</v>
      </c>
      <c r="L49" s="253" t="str">
        <f>IF(D49=0,0,IF(D49&gt;K49,"F",LOOKUP(K49,{0,0.01,40,45,50,55,60,65,70,75,80},{"","F","D","C","C+","B-","B","B+","A-","A","A+"})))</f>
        <v>A-</v>
      </c>
      <c r="M49" s="330">
        <f>LOOKUP(K49,{0,0.01,40,45,50,55,60,65,70,75,80},{0,"0",2,2.25,2.5,2.75,3,3.25,3.5,3.75,4})</f>
        <v>3.5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351">
        <v>33.5</v>
      </c>
      <c r="D50" s="352">
        <v>35</v>
      </c>
      <c r="E50" s="352">
        <v>37</v>
      </c>
      <c r="F50" s="352"/>
      <c r="G50" s="249">
        <f>IF(G4=3,(ABS(IF(D50&gt;60,0,D50)-IF(E50&gt;60,0,E50))),(ABS(IF(D50&gt;30,0,D50)-IF(E50&gt;30,0,E50))))</f>
        <v>2</v>
      </c>
      <c r="H50" s="200" t="str">
        <f>IF(G4=3,(IF(G50&gt;12,"Y","")),(IF(G50&gt;6,"Y","")))</f>
        <v/>
      </c>
      <c r="I50" s="42">
        <f t="shared" si="0"/>
        <v>36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36</v>
      </c>
      <c r="K50" s="252">
        <f t="shared" si="1"/>
        <v>70</v>
      </c>
      <c r="L50" s="253" t="str">
        <f>IF(D50=0,0,IF(D50&gt;K50,"F",LOOKUP(K50,{0,0.01,40,45,50,55,60,65,70,75,80},{"","F","D","C","C+","B-","B","B+","A-","A","A+"})))</f>
        <v>A-</v>
      </c>
      <c r="M50" s="330">
        <f>LOOKUP(K50,{0,0.01,40,45,50,55,60,65,70,75,80},{0,"0",2,2.25,2.5,2.75,3,3.25,3.5,3.75,4})</f>
        <v>3.5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351">
        <v>25.5</v>
      </c>
      <c r="D51" s="352">
        <v>24</v>
      </c>
      <c r="E51" s="352">
        <v>41.5</v>
      </c>
      <c r="F51" s="352">
        <v>28</v>
      </c>
      <c r="G51" s="249">
        <f>IF(G4=3,(ABS(IF(D51&gt;60,0,D51)-IF(E51&gt;60,0,E51))),(ABS(IF(D51&gt;30,0,D51)-IF(E51&gt;30,0,E51))))</f>
        <v>17.5</v>
      </c>
      <c r="H51" s="200" t="str">
        <f>IF(G4=3,(IF(G51&gt;12,"Y","")),(IF(G51&gt;6,"Y","")))</f>
        <v>Y</v>
      </c>
      <c r="I51" s="42">
        <f t="shared" si="0"/>
        <v>26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26</v>
      </c>
      <c r="K51" s="252">
        <f t="shared" si="1"/>
        <v>52</v>
      </c>
      <c r="L51" s="253" t="str">
        <f>IF(D51=0,0,IF(D51&gt;K51,"F",LOOKUP(K51,{0,0.01,40,45,50,55,60,65,70,75,80},{"","F","D","C","C+","B-","B","B+","A-","A","A+"})))</f>
        <v>C+</v>
      </c>
      <c r="M51" s="330">
        <f>LOOKUP(K51,{0,0.01,40,45,50,55,60,65,70,75,80},{0,"0",2,2.25,2.5,2.75,3,3.25,3.5,3.75,4})</f>
        <v>2.5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351">
        <v>25</v>
      </c>
      <c r="D52" s="352">
        <v>25</v>
      </c>
      <c r="E52" s="352">
        <v>35</v>
      </c>
      <c r="F52" s="352"/>
      <c r="G52" s="249">
        <f>IF(G4=3,(ABS(IF(D52&gt;60,0,D52)-IF(E52&gt;60,0,E52))),(ABS(IF(D52&gt;30,0,D52)-IF(E52&gt;30,0,E52))))</f>
        <v>10</v>
      </c>
      <c r="H52" s="200" t="str">
        <f>IF(G4=3,(IF(G52&gt;12,"Y","")),(IF(G52&gt;6,"Y","")))</f>
        <v/>
      </c>
      <c r="I52" s="42">
        <f t="shared" si="0"/>
        <v>30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30</v>
      </c>
      <c r="K52" s="252">
        <f t="shared" si="1"/>
        <v>55</v>
      </c>
      <c r="L52" s="253" t="str">
        <f>IF(D52=0,0,IF(D52&gt;K52,"F",LOOKUP(K52,{0,0.01,40,45,50,55,60,65,70,75,80},{"","F","D","C","C+","B-","B","B+","A-","A","A+"})))</f>
        <v>B-</v>
      </c>
      <c r="M52" s="330">
        <f>LOOKUP(K52,{0,0.01,40,45,50,55,60,65,70,75,80},{0,"0",2,2.25,2.5,2.75,3,3.25,3.5,3.75,4})</f>
        <v>2.75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351">
        <v>27</v>
      </c>
      <c r="D53" s="352">
        <v>31</v>
      </c>
      <c r="E53" s="352">
        <v>38</v>
      </c>
      <c r="F53" s="352"/>
      <c r="G53" s="249">
        <f>IF(G4=3,(ABS(IF(D53&gt;60,0,D53)-IF(E53&gt;60,0,E53))),(ABS(IF(D53&gt;30,0,D53)-IF(E53&gt;30,0,E53))))</f>
        <v>7</v>
      </c>
      <c r="H53" s="200" t="str">
        <f>IF(G4=3,(IF(G53&gt;12,"Y","")),(IF(G53&gt;6,"Y","")))</f>
        <v/>
      </c>
      <c r="I53" s="42">
        <f t="shared" si="0"/>
        <v>34.5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34.5</v>
      </c>
      <c r="K53" s="252">
        <f t="shared" si="1"/>
        <v>62</v>
      </c>
      <c r="L53" s="253" t="str">
        <f>IF(D53=0,0,IF(D53&gt;K53,"F",LOOKUP(K53,{0,0.01,40,45,50,55,60,65,70,75,80},{"","F","D","C","C+","B-","B","B+","A-","A","A+"})))</f>
        <v>B</v>
      </c>
      <c r="M53" s="330">
        <f>LOOKUP(K53,{0,0.01,40,45,50,55,60,65,70,75,80},{0,"0",2,2.25,2.5,2.75,3,3.25,3.5,3.75,4})</f>
        <v>3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351">
        <v>22</v>
      </c>
      <c r="D54" s="352">
        <v>23</v>
      </c>
      <c r="E54" s="352">
        <v>33</v>
      </c>
      <c r="F54" s="352"/>
      <c r="G54" s="249">
        <f>IF(G4=3,(ABS(IF(D54&gt;60,0,D54)-IF(E54&gt;60,0,E54))),(ABS(IF(D54&gt;30,0,D54)-IF(E54&gt;30,0,E54))))</f>
        <v>10</v>
      </c>
      <c r="H54" s="200" t="str">
        <f>IF(G4=3,(IF(G54&gt;12,"Y","")),(IF(G54&gt;6,"Y","")))</f>
        <v/>
      </c>
      <c r="I54" s="42">
        <f t="shared" si="0"/>
        <v>28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28</v>
      </c>
      <c r="K54" s="252">
        <f t="shared" si="1"/>
        <v>50</v>
      </c>
      <c r="L54" s="253" t="str">
        <f>IF(D54=0,0,IF(D54&gt;K54,"F",LOOKUP(K54,{0,0.01,40,45,50,55,60,65,70,75,80},{"","F","D","C","C+","B-","B","B+","A-","A","A+"})))</f>
        <v>C+</v>
      </c>
      <c r="M54" s="330">
        <f>LOOKUP(K54,{0,0.01,40,45,50,55,60,65,70,75,80},{0,"0",2,2.25,2.5,2.75,3,3.25,3.5,3.75,4})</f>
        <v>2.5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351">
        <v>20.5</v>
      </c>
      <c r="D55" s="352">
        <v>27</v>
      </c>
      <c r="E55" s="352">
        <v>34</v>
      </c>
      <c r="F55" s="352"/>
      <c r="G55" s="249">
        <f>IF(G4=3,(ABS(IF(D55&gt;60,0,D55)-IF(E55&gt;60,0,E55))),(ABS(IF(D55&gt;30,0,D55)-IF(E55&gt;30,0,E55))))</f>
        <v>7</v>
      </c>
      <c r="H55" s="200" t="str">
        <f>IF(G4=3,(IF(G55&gt;12,"Y","")),(IF(G55&gt;6,"Y","")))</f>
        <v/>
      </c>
      <c r="I55" s="42">
        <f t="shared" si="0"/>
        <v>30.5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30.5</v>
      </c>
      <c r="K55" s="252">
        <f t="shared" si="1"/>
        <v>51</v>
      </c>
      <c r="L55" s="253" t="str">
        <f>IF(D55=0,0,IF(D55&gt;K55,"F",LOOKUP(K55,{0,0.01,40,45,50,55,60,65,70,75,80},{"","F","D","C","C+","B-","B","B+","A-","A","A+"})))</f>
        <v>C+</v>
      </c>
      <c r="M55" s="330">
        <f>LOOKUP(K55,{0,0.01,40,45,50,55,60,65,70,75,80},{0,"0",2,2.25,2.5,2.75,3,3.25,3.5,3.75,4})</f>
        <v>2.5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351">
        <v>22</v>
      </c>
      <c r="D56" s="352">
        <v>27</v>
      </c>
      <c r="E56" s="352">
        <v>32</v>
      </c>
      <c r="F56" s="352"/>
      <c r="G56" s="249">
        <f>IF(G4=3,(ABS(IF(D56&gt;60,0,D56)-IF(E56&gt;60,0,E56))),(ABS(IF(D56&gt;30,0,D56)-IF(E56&gt;30,0,E56))))</f>
        <v>5</v>
      </c>
      <c r="H56" s="200" t="str">
        <f>IF(G4=3,(IF(G56&gt;12,"Y","")),(IF(G56&gt;6,"Y","")))</f>
        <v/>
      </c>
      <c r="I56" s="42">
        <f t="shared" si="0"/>
        <v>29.5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29.5</v>
      </c>
      <c r="K56" s="252">
        <f t="shared" si="1"/>
        <v>52</v>
      </c>
      <c r="L56" s="253" t="str">
        <f>IF(D56=0,0,IF(D56&gt;K56,"F",LOOKUP(K56,{0,0.01,40,45,50,55,60,65,70,75,80},{"","F","D","C","C+","B-","B","B+","A-","A","A+"})))</f>
        <v>C+</v>
      </c>
      <c r="M56" s="330">
        <f>LOOKUP(K56,{0,0.01,40,45,50,55,60,65,70,75,80},{0,"0",2,2.25,2.5,2.75,3,3.25,3.5,3.75,4})</f>
        <v>2.5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351">
        <v>24.5</v>
      </c>
      <c r="D57" s="352">
        <v>30</v>
      </c>
      <c r="E57" s="352">
        <v>33</v>
      </c>
      <c r="F57" s="352"/>
      <c r="G57" s="249">
        <f>IF(G4=3,(ABS(IF(D57&gt;60,0,D57)-IF(E57&gt;60,0,E57))),(ABS(IF(D57&gt;30,0,D57)-IF(E57&gt;30,0,E57))))</f>
        <v>3</v>
      </c>
      <c r="H57" s="200" t="str">
        <f>IF(G4=3,(IF(G57&gt;12,"Y","")),(IF(G57&gt;6,"Y","")))</f>
        <v/>
      </c>
      <c r="I57" s="42">
        <f t="shared" si="0"/>
        <v>31.5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31.5</v>
      </c>
      <c r="K57" s="252">
        <f t="shared" si="1"/>
        <v>56</v>
      </c>
      <c r="L57" s="253" t="str">
        <f>IF(D57=0,0,IF(D57&gt;K57,"F",LOOKUP(K57,{0,0.01,40,45,50,55,60,65,70,75,80},{"","F","D","C","C+","B-","B","B+","A-","A","A+"})))</f>
        <v>B-</v>
      </c>
      <c r="M57" s="330">
        <f>LOOKUP(K57,{0,0.01,40,45,50,55,60,65,70,75,80},{0,"0",2,2.25,2.5,2.75,3,3.25,3.5,3.75,4})</f>
        <v>2.75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26</v>
      </c>
      <c r="D58" s="199">
        <v>32.5</v>
      </c>
      <c r="E58" s="199">
        <v>34</v>
      </c>
      <c r="F58" s="199"/>
      <c r="G58" s="249">
        <f>IF(G4=3,(ABS(IF(D58&gt;60,0,D58)-IF(E58&gt;60,0,E58))),(ABS(IF(D58&gt;30,0,D58)-IF(E58&gt;30,0,E58))))</f>
        <v>1.5</v>
      </c>
      <c r="H58" s="200" t="str">
        <f>IF(G4=3,(IF(G58&gt;12,"Y","")),(IF(G58&gt;6,"Y","")))</f>
        <v/>
      </c>
      <c r="I58" s="42">
        <f t="shared" si="0"/>
        <v>33.25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33.25</v>
      </c>
      <c r="K58" s="252">
        <f t="shared" si="1"/>
        <v>60</v>
      </c>
      <c r="L58" s="253" t="str">
        <f>IF(D58=0,0,IF(D58&gt;K58,"F",LOOKUP(K58,{0,0.01,40,45,50,55,60,65,70,75,80},{"","F","D","C","C+","B-","B","B+","A-","A","A+"})))</f>
        <v>B</v>
      </c>
      <c r="M58" s="330">
        <f>LOOKUP(K58,{0,0.01,40,45,50,55,60,65,70,75,80},{0,"0",2,2.25,2.5,2.75,3,3.25,3.5,3.75,4})</f>
        <v>3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12</v>
      </c>
      <c r="D59" s="199">
        <v>31</v>
      </c>
      <c r="E59" s="199">
        <v>34</v>
      </c>
      <c r="F59" s="199"/>
      <c r="G59" s="249">
        <f>IF(G4=3,(ABS(IF(D59&gt;60,0,D59)-IF(E59&gt;60,0,E59))),(ABS(IF(D59&gt;30,0,D59)-IF(E59&gt;30,0,E59))))</f>
        <v>3</v>
      </c>
      <c r="H59" s="200" t="str">
        <f>IF(G4=3,(IF(G59&gt;12,"Y","")),(IF(G59&gt;6,"Y","")))</f>
        <v/>
      </c>
      <c r="I59" s="42">
        <f t="shared" si="0"/>
        <v>32.5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32.5</v>
      </c>
      <c r="K59" s="252">
        <f t="shared" si="1"/>
        <v>45</v>
      </c>
      <c r="L59" s="253" t="str">
        <f>IF(D59=0,0,IF(D59&gt;K59,"F",LOOKUP(K59,{0,0.01,40,45,50,55,60,65,70,75,80},{"","F","D","C","C+","B-","B","B+","A-","A","A+"})))</f>
        <v>C</v>
      </c>
      <c r="M59" s="330">
        <f>LOOKUP(K59,{0,0.01,40,45,50,55,60,65,70,75,80},{0,"0",2,2.25,2.5,2.75,3,3.25,3.5,3.75,4})</f>
        <v>2.25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43" priority="1">
      <formula>$H$7="Y"</formula>
    </cfRule>
    <cfRule type="expression" dxfId="442" priority="2">
      <formula>$H$7="Y"</formula>
    </cfRule>
    <cfRule type="expression" dxfId="441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dimension ref="A1:R77"/>
  <sheetViews>
    <sheetView showZeros="0" view="pageLayout" topLeftCell="A49" workbookViewId="0">
      <selection activeCell="F60" sqref="F60"/>
    </sheetView>
  </sheetViews>
  <sheetFormatPr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</cols>
  <sheetData>
    <row r="1" spans="1:18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8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8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8" ht="15.75" customHeight="1">
      <c r="A4" s="553"/>
      <c r="B4" s="250" t="s">
        <v>21</v>
      </c>
      <c r="C4" s="555">
        <v>112</v>
      </c>
      <c r="D4" s="555"/>
      <c r="E4" s="554" t="s">
        <v>58</v>
      </c>
      <c r="F4" s="554"/>
      <c r="G4" s="555">
        <v>3</v>
      </c>
      <c r="H4" s="555"/>
      <c r="I4" s="555"/>
      <c r="J4" s="555"/>
      <c r="K4" s="189"/>
      <c r="L4" s="189"/>
      <c r="M4" s="189"/>
      <c r="N4" s="557"/>
      <c r="O4" s="557"/>
    </row>
    <row r="5" spans="1:18" ht="21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P5" s="14"/>
    </row>
    <row r="6" spans="1:18" ht="18" customHeight="1">
      <c r="A6" s="258" t="str">
        <f>'1st 1'!A6</f>
        <v>00-00</v>
      </c>
      <c r="B6" s="250" t="s">
        <v>57</v>
      </c>
      <c r="C6" s="556" t="s">
        <v>228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P6" s="15"/>
    </row>
    <row r="7" spans="1:18" ht="75" customHeight="1">
      <c r="A7" s="185" t="s">
        <v>15</v>
      </c>
      <c r="B7" s="186" t="s">
        <v>16</v>
      </c>
      <c r="C7" s="34" t="s">
        <v>52</v>
      </c>
      <c r="D7" s="34" t="str">
        <f>IF(G4=3,"Exam: Int:[60]",IF(G4=1.5,"Exam: Int:[30]",0))</f>
        <v>Exam: Int:[60]</v>
      </c>
      <c r="E7" s="34" t="str">
        <f>IF(G4=3,"Exam: Ext:[60]",IF(G4=1.5,"Exam: Ext:[30]",0))</f>
        <v>Exam: Ext:[60]</v>
      </c>
      <c r="F7" s="34" t="str">
        <f>IF(G4=3,"Exam: 3rd:[60]",IF(G4=1.5,"Exam: 3rd:[30]",0))</f>
        <v>Exam: 3rd:[60]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8" ht="18">
      <c r="A8" s="202">
        <f>'1st 1'!A8</f>
        <v>1</v>
      </c>
      <c r="B8" s="203" t="str">
        <f>'1st 1'!B8</f>
        <v>N</v>
      </c>
      <c r="C8" s="353">
        <v>32.5</v>
      </c>
      <c r="D8" s="352">
        <v>32</v>
      </c>
      <c r="E8" s="352">
        <v>34</v>
      </c>
      <c r="F8" s="199"/>
      <c r="G8" s="249">
        <f>IF(G4=3,(ABS(IF(D8&gt;60,0,D8)-IF(E8&gt;60,0,E8))),(ABS(IF(D8&gt;30,0,D8)-IF(E8&gt;30,0,E8))))</f>
        <v>2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33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33</v>
      </c>
      <c r="K8" s="252">
        <f>ROUNDUP(IF(C8&gt;40,0,IF(D8&gt;60,0,IF(E8&gt;60,0,(C8+J8)))),0)</f>
        <v>66</v>
      </c>
      <c r="L8" s="253" t="str">
        <f>IF(D8=0,0,IF(D8&gt;K8,"F",LOOKUP(K8,{0,0.01,40,45,50,55,60,65,70,75,80},{"","F","D","C","C+","B-","B","B+","A-","A","A+"})))</f>
        <v>B+</v>
      </c>
      <c r="M8" s="330">
        <f>LOOKUP(K8,{0,0.01,40,45,50,55,60,65,70,75,80},{0,"0",2,2.25,2.5,2.75,3,3.25,3.5,3.75,4})</f>
        <v>3.25</v>
      </c>
      <c r="N8" s="331"/>
      <c r="O8" s="332" t="str">
        <f>IF(N8=0,"",IF(N8=M8,"Same",IF(M8="0","Passed",IF(N8&gt;M8,"Imp:","Not Imp:"))))</f>
        <v/>
      </c>
    </row>
    <row r="9" spans="1:18" ht="18">
      <c r="A9" s="202">
        <f>'1st 1'!A9</f>
        <v>2</v>
      </c>
      <c r="B9" s="203" t="str">
        <f>'1st 1'!B9</f>
        <v>K</v>
      </c>
      <c r="C9" s="353">
        <v>31.5</v>
      </c>
      <c r="D9" s="352">
        <v>28</v>
      </c>
      <c r="E9" s="352">
        <v>34</v>
      </c>
      <c r="F9" s="199"/>
      <c r="G9" s="249">
        <f>IF(G4=3,(ABS(IF(D9&gt;60,0,D9)-IF(E9&gt;60,0,E9))),(ABS(IF(D9&gt;30,0,D9)-IF(E9&gt;30,0,E9))))</f>
        <v>6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31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31</v>
      </c>
      <c r="K9" s="252">
        <f t="shared" ref="K9:K72" si="1">ROUNDUP(IF(C9&gt;40,0,IF(D9&gt;60,0,IF(E9&gt;60,0,(C9+J9)))),0)</f>
        <v>63</v>
      </c>
      <c r="L9" s="253" t="str">
        <f>IF(D9=0,0,IF(D9&gt;K9,"F",LOOKUP(K9,{0,0.01,40,45,50,55,60,65,70,75,80},{"","F","D","C","C+","B-","B","B+","A-","A","A+"})))</f>
        <v>B</v>
      </c>
      <c r="M9" s="330">
        <f>LOOKUP(K9,{0,0.01,40,45,50,55,60,65,70,75,80},{0,"0",2,2.25,2.5,2.75,3,3.25,3.5,3.75,4})</f>
        <v>3</v>
      </c>
      <c r="N9" s="331"/>
      <c r="O9" s="332" t="str">
        <f t="shared" ref="O9:O72" si="2">IF(N9=0,"",IF(N9=M9,"Same",IF(M9="0","Passed",IF(N9&gt;M9,"Imp:","Not Imp:"))))</f>
        <v/>
      </c>
    </row>
    <row r="10" spans="1:18" s="24" customFormat="1" ht="18">
      <c r="A10" s="202">
        <f>'1st 1'!A10</f>
        <v>3</v>
      </c>
      <c r="B10" s="203" t="str">
        <f>'1st 1'!B10</f>
        <v>M</v>
      </c>
      <c r="C10" s="353">
        <v>25</v>
      </c>
      <c r="D10" s="352">
        <v>23.5</v>
      </c>
      <c r="E10" s="352">
        <v>30</v>
      </c>
      <c r="F10" s="199"/>
      <c r="G10" s="249">
        <f>IF(G4=3,(ABS(IF(D10&gt;60,0,D10)-IF(E10&gt;60,0,E10))),(ABS(IF(D10&gt;30,0,D10)-IF(E10&gt;30,0,E10))))</f>
        <v>6.5</v>
      </c>
      <c r="H10" s="200" t="str">
        <f>IF(G4=3,(IF(G10&gt;12,"Y","")),(IF(G10&gt;6,"Y","")))</f>
        <v/>
      </c>
      <c r="I10" s="42">
        <f t="shared" si="0"/>
        <v>26.75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26.75</v>
      </c>
      <c r="K10" s="252">
        <f t="shared" si="1"/>
        <v>52</v>
      </c>
      <c r="L10" s="253" t="str">
        <f>IF(D10=0,0,IF(D10&gt;K10,"F",LOOKUP(K10,{0,0.01,40,45,50,55,60,65,70,75,80},{"","F","D","C","C+","B-","B","B+","A-","A","A+"})))</f>
        <v>C+</v>
      </c>
      <c r="M10" s="330">
        <f>LOOKUP(K10,{0,0.01,40,45,50,55,60,65,70,75,80},{0,"0",2,2.25,2.5,2.75,3,3.25,3.5,3.75,4})</f>
        <v>2.5</v>
      </c>
      <c r="N10" s="331"/>
      <c r="O10" s="332" t="str">
        <f t="shared" si="2"/>
        <v/>
      </c>
      <c r="P10" s="25"/>
      <c r="Q10"/>
      <c r="R10"/>
    </row>
    <row r="11" spans="1:18" ht="18">
      <c r="A11" s="202">
        <f>'1st 1'!A11</f>
        <v>4</v>
      </c>
      <c r="B11" s="203" t="str">
        <f>'1st 1'!B11</f>
        <v>D</v>
      </c>
      <c r="C11" s="353">
        <v>27</v>
      </c>
      <c r="D11" s="352">
        <v>33</v>
      </c>
      <c r="E11" s="352">
        <v>33</v>
      </c>
      <c r="F11" s="199"/>
      <c r="G11" s="249">
        <f>IF(G4=3,(ABS(IF(D11&gt;60,0,D11)-IF(E11&gt;60,0,E11))),(ABS(IF(D11&gt;30,0,D11)-IF(E11&gt;30,0,E11))))</f>
        <v>0</v>
      </c>
      <c r="H11" s="200" t="str">
        <f>IF(G4=3,(IF(G11&gt;12,"Y","")),(IF(G11&gt;6,"Y","")))</f>
        <v/>
      </c>
      <c r="I11" s="42">
        <f t="shared" si="0"/>
        <v>33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33</v>
      </c>
      <c r="K11" s="252">
        <f t="shared" si="1"/>
        <v>60</v>
      </c>
      <c r="L11" s="253" t="str">
        <f>IF(D11=0,0,IF(D11&gt;K11,"F",LOOKUP(K11,{0,0.01,40,45,50,55,60,65,70,75,80},{"","F","D","C","C+","B-","B","B+","A-","A","A+"})))</f>
        <v>B</v>
      </c>
      <c r="M11" s="330">
        <f>LOOKUP(K11,{0,0.01,40,45,50,55,60,65,70,75,80},{0,"0",2,2.25,2.5,2.75,3,3.25,3.5,3.75,4})</f>
        <v>3</v>
      </c>
      <c r="N11" s="331"/>
      <c r="O11" s="332" t="str">
        <f t="shared" si="2"/>
        <v/>
      </c>
    </row>
    <row r="12" spans="1:18" ht="18">
      <c r="A12" s="202">
        <f>'1st 1'!A12</f>
        <v>5</v>
      </c>
      <c r="B12" s="203" t="str">
        <f>'1st 1'!B12</f>
        <v>F</v>
      </c>
      <c r="C12" s="353">
        <v>25</v>
      </c>
      <c r="D12" s="352">
        <v>34</v>
      </c>
      <c r="E12" s="352">
        <v>38</v>
      </c>
      <c r="F12" s="199"/>
      <c r="G12" s="249">
        <f>IF(G4=3,(ABS(IF(D12&gt;60,0,D12)-IF(E12&gt;60,0,E12))),(ABS(IF(D12&gt;30,0,D12)-IF(E12&gt;30,0,E12))))</f>
        <v>4</v>
      </c>
      <c r="H12" s="200" t="str">
        <f>IF(G4=3,(IF(G12&gt;12,"Y","")),(IF(G12&gt;6,"Y","")))</f>
        <v/>
      </c>
      <c r="I12" s="42">
        <f t="shared" si="0"/>
        <v>36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36</v>
      </c>
      <c r="K12" s="252">
        <f t="shared" si="1"/>
        <v>61</v>
      </c>
      <c r="L12" s="253" t="str">
        <f>IF(D12=0,0,IF(D12&gt;K12,"F",LOOKUP(K12,{0,0.01,40,45,50,55,60,65,70,75,80},{"","F","D","C","C+","B-","B","B+","A-","A","A+"})))</f>
        <v>B</v>
      </c>
      <c r="M12" s="330">
        <f>LOOKUP(K12,{0,0.01,40,45,50,55,60,65,70,75,80},{0,"0",2,2.25,2.5,2.75,3,3.25,3.5,3.75,4})</f>
        <v>3</v>
      </c>
      <c r="N12" s="331"/>
      <c r="O12" s="332" t="str">
        <f t="shared" si="2"/>
        <v/>
      </c>
    </row>
    <row r="13" spans="1:18" ht="18">
      <c r="A13" s="202">
        <f>'1st 1'!A13</f>
        <v>6</v>
      </c>
      <c r="B13" s="203" t="str">
        <f>'1st 1'!B13</f>
        <v>P</v>
      </c>
      <c r="C13" s="353">
        <v>28.5</v>
      </c>
      <c r="D13" s="352">
        <v>28</v>
      </c>
      <c r="E13" s="352">
        <v>37</v>
      </c>
      <c r="F13" s="199"/>
      <c r="G13" s="249">
        <f>IF(G4=3,(ABS(IF(D13&gt;60,0,D13)-IF(E13&gt;60,0,E13))),(ABS(IF(D13&gt;30,0,D13)-IF(E13&gt;30,0,E13))))</f>
        <v>9</v>
      </c>
      <c r="H13" s="200" t="str">
        <f>IF(G4=3,(IF(G13&gt;12,"Y","")),(IF(G13&gt;6,"Y","")))</f>
        <v/>
      </c>
      <c r="I13" s="42">
        <f t="shared" si="0"/>
        <v>32.5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32.5</v>
      </c>
      <c r="K13" s="252">
        <f t="shared" si="1"/>
        <v>61</v>
      </c>
      <c r="L13" s="253" t="str">
        <f>IF(D13=0,0,IF(D13&gt;K13,"F",LOOKUP(K13,{0,0.01,40,45,50,55,60,65,70,75,80},{"","F","D","C","C+","B-","B","B+","A-","A","A+"})))</f>
        <v>B</v>
      </c>
      <c r="M13" s="330">
        <f>LOOKUP(K13,{0,0.01,40,45,50,55,60,65,70,75,80},{0,"0",2,2.25,2.5,2.75,3,3.25,3.5,3.75,4})</f>
        <v>3</v>
      </c>
      <c r="N13" s="331"/>
      <c r="O13" s="332" t="str">
        <f t="shared" si="2"/>
        <v/>
      </c>
    </row>
    <row r="14" spans="1:18" ht="18">
      <c r="A14" s="202">
        <f>'1st 1'!A14</f>
        <v>7</v>
      </c>
      <c r="B14" s="203" t="str">
        <f>'1st 1'!B14</f>
        <v>M</v>
      </c>
      <c r="C14" s="353">
        <v>30</v>
      </c>
      <c r="D14" s="352">
        <v>29.5</v>
      </c>
      <c r="E14" s="352">
        <v>29</v>
      </c>
      <c r="F14" s="199"/>
      <c r="G14" s="249">
        <f>IF(G4=3,(ABS(IF(D14&gt;60,0,D14)-IF(E14&gt;60,0,E14))),(ABS(IF(D14&gt;30,0,D14)-IF(E14&gt;30,0,E14))))</f>
        <v>0.5</v>
      </c>
      <c r="H14" s="200" t="str">
        <f>IF(G4=3,(IF(G14&gt;12,"Y","")),(IF(G14&gt;6,"Y","")))</f>
        <v/>
      </c>
      <c r="I14" s="42">
        <f t="shared" si="0"/>
        <v>29.25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29.25</v>
      </c>
      <c r="K14" s="252">
        <f t="shared" si="1"/>
        <v>60</v>
      </c>
      <c r="L14" s="253" t="str">
        <f>IF(D14=0,0,IF(D14&gt;K14,"F",LOOKUP(K14,{0,0.01,40,45,50,55,60,65,70,75,80},{"","F","D","C","C+","B-","B","B+","A-","A","A+"})))</f>
        <v>B</v>
      </c>
      <c r="M14" s="330">
        <f>LOOKUP(K14,{0,0.01,40,45,50,55,60,65,70,75,80},{0,"0",2,2.25,2.5,2.75,3,3.25,3.5,3.75,4})</f>
        <v>3</v>
      </c>
      <c r="N14" s="331"/>
      <c r="O14" s="332" t="str">
        <f t="shared" si="2"/>
        <v/>
      </c>
    </row>
    <row r="15" spans="1:18" ht="18">
      <c r="A15" s="202">
        <f>'1st 1'!A15</f>
        <v>8</v>
      </c>
      <c r="B15" s="203" t="str">
        <f>'1st 1'!B15</f>
        <v>S</v>
      </c>
      <c r="C15" s="353">
        <v>26.5</v>
      </c>
      <c r="D15" s="352">
        <v>30</v>
      </c>
      <c r="E15" s="352">
        <v>41</v>
      </c>
      <c r="F15" s="199"/>
      <c r="G15" s="249">
        <f>IF(G4=3,(ABS(IF(D15&gt;60,0,D15)-IF(E15&gt;60,0,E15))),(ABS(IF(D15&gt;30,0,D15)-IF(E15&gt;30,0,E15))))</f>
        <v>11</v>
      </c>
      <c r="H15" s="200" t="str">
        <f>IF(G4=3,(IF(G15&gt;12,"Y","")),(IF(G15&gt;6,"Y","")))</f>
        <v/>
      </c>
      <c r="I15" s="42">
        <f t="shared" si="0"/>
        <v>35.5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35.5</v>
      </c>
      <c r="K15" s="252">
        <f t="shared" si="1"/>
        <v>62</v>
      </c>
      <c r="L15" s="253" t="str">
        <f>IF(D15=0,0,IF(D15&gt;K15,"F",LOOKUP(K15,{0,0.01,40,45,50,55,60,65,70,75,80},{"","F","D","C","C+","B-","B","B+","A-","A","A+"})))</f>
        <v>B</v>
      </c>
      <c r="M15" s="330">
        <f>LOOKUP(K15,{0,0.01,40,45,50,55,60,65,70,75,80},{0,"0",2,2.25,2.5,2.75,3,3.25,3.5,3.75,4})</f>
        <v>3</v>
      </c>
      <c r="N15" s="331"/>
      <c r="O15" s="332" t="str">
        <f t="shared" si="2"/>
        <v/>
      </c>
    </row>
    <row r="16" spans="1:18" ht="18">
      <c r="A16" s="202">
        <f>'1st 1'!A16</f>
        <v>9</v>
      </c>
      <c r="B16" s="203" t="str">
        <f>'1st 1'!B16</f>
        <v>M</v>
      </c>
      <c r="C16" s="353">
        <v>20.5</v>
      </c>
      <c r="D16" s="352">
        <v>25.5</v>
      </c>
      <c r="E16" s="352">
        <v>30</v>
      </c>
      <c r="F16" s="199"/>
      <c r="G16" s="249">
        <f>IF(G4=3,(ABS(IF(D16&gt;60,0,D16)-IF(E16&gt;60,0,E16))),(ABS(IF(D16&gt;30,0,D16)-IF(E16&gt;30,0,E16))))</f>
        <v>4.5</v>
      </c>
      <c r="H16" s="200" t="str">
        <f>IF(G4=3,(IF(G16&gt;12,"Y","")),(IF(G16&gt;6,"Y","")))</f>
        <v/>
      </c>
      <c r="I16" s="42">
        <f t="shared" si="0"/>
        <v>27.75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27.75</v>
      </c>
      <c r="K16" s="252">
        <f t="shared" si="1"/>
        <v>49</v>
      </c>
      <c r="L16" s="253" t="str">
        <f>IF(D16=0,0,IF(D16&gt;K16,"F",LOOKUP(K16,{0,0.01,40,45,50,55,60,65,70,75,80},{"","F","D","C","C+","B-","B","B+","A-","A","A+"})))</f>
        <v>C</v>
      </c>
      <c r="M16" s="330">
        <f>LOOKUP(K16,{0,0.01,40,45,50,55,60,65,70,75,80},{0,"0",2,2.25,2.5,2.75,3,3.25,3.5,3.75,4})</f>
        <v>2.25</v>
      </c>
      <c r="N16" s="331"/>
      <c r="O16" s="332" t="str">
        <f t="shared" si="2"/>
        <v/>
      </c>
    </row>
    <row r="17" spans="1:16" ht="18">
      <c r="A17" s="202">
        <f>'1st 1'!A17</f>
        <v>10</v>
      </c>
      <c r="B17" s="203" t="str">
        <f>'1st 1'!B17</f>
        <v>M</v>
      </c>
      <c r="C17" s="353">
        <v>32</v>
      </c>
      <c r="D17" s="352">
        <v>22.5</v>
      </c>
      <c r="E17" s="352">
        <v>32</v>
      </c>
      <c r="F17" s="199"/>
      <c r="G17" s="249">
        <f>IF(G4=3,(ABS(IF(D17&gt;60,0,D17)-IF(E17&gt;60,0,E17))),(ABS(IF(D17&gt;30,0,D17)-IF(E17&gt;30,0,E17))))</f>
        <v>9.5</v>
      </c>
      <c r="H17" s="200" t="str">
        <f>IF(G4=3,(IF(G17&gt;12,"Y","")),(IF(G17&gt;6,"Y","")))</f>
        <v/>
      </c>
      <c r="I17" s="42">
        <f t="shared" si="0"/>
        <v>27.25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27.25</v>
      </c>
      <c r="K17" s="252">
        <f t="shared" si="1"/>
        <v>60</v>
      </c>
      <c r="L17" s="253" t="str">
        <f>IF(D17=0,0,IF(D17&gt;K17,"F",LOOKUP(K17,{0,0.01,40,45,50,55,60,65,70,75,80},{"","F","D","C","C+","B-","B","B+","A-","A","A+"})))</f>
        <v>B</v>
      </c>
      <c r="M17" s="330">
        <f>LOOKUP(K17,{0,0.01,40,45,50,55,60,65,70,75,80},{0,"0",2,2.25,2.5,2.75,3,3.25,3.5,3.75,4})</f>
        <v>3</v>
      </c>
      <c r="N17" s="331"/>
      <c r="O17" s="332" t="str">
        <f t="shared" si="2"/>
        <v/>
      </c>
    </row>
    <row r="18" spans="1:16" ht="18">
      <c r="A18" s="202">
        <f>'1st 1'!A18</f>
        <v>11</v>
      </c>
      <c r="B18" s="203" t="str">
        <f>'1st 1'!B18</f>
        <v>S</v>
      </c>
      <c r="C18" s="353">
        <v>31</v>
      </c>
      <c r="D18" s="352">
        <v>30.5</v>
      </c>
      <c r="E18" s="352">
        <v>40</v>
      </c>
      <c r="F18" s="199"/>
      <c r="G18" s="249">
        <f>IF(G4=3,(ABS(IF(D18&gt;60,0,D18)-IF(E18&gt;60,0,E18))),(ABS(IF(D18&gt;30,0,D18)-IF(E18&gt;30,0,E18))))</f>
        <v>9.5</v>
      </c>
      <c r="H18" s="200" t="str">
        <f>IF(G4=3,(IF(G18&gt;12,"Y","")),(IF(G18&gt;6,"Y","")))</f>
        <v/>
      </c>
      <c r="I18" s="42">
        <f t="shared" si="0"/>
        <v>35.25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35.25</v>
      </c>
      <c r="K18" s="252">
        <f t="shared" si="1"/>
        <v>67</v>
      </c>
      <c r="L18" s="253" t="str">
        <f>IF(D18=0,0,IF(D18&gt;K18,"F",LOOKUP(K18,{0,0.01,40,45,50,55,60,65,70,75,80},{"","F","D","C","C+","B-","B","B+","A-","A","A+"})))</f>
        <v>B+</v>
      </c>
      <c r="M18" s="330">
        <f>LOOKUP(K18,{0,0.01,40,45,50,55,60,65,70,75,80},{0,"0",2,2.25,2.5,2.75,3,3.25,3.5,3.75,4})</f>
        <v>3.25</v>
      </c>
      <c r="N18" s="331"/>
      <c r="O18" s="332" t="str">
        <f t="shared" si="2"/>
        <v/>
      </c>
    </row>
    <row r="19" spans="1:16" ht="18">
      <c r="A19" s="202">
        <f>'1st 1'!A19</f>
        <v>12</v>
      </c>
      <c r="B19" s="203" t="str">
        <f>'1st 1'!B19</f>
        <v>Z</v>
      </c>
      <c r="C19" s="353">
        <v>27</v>
      </c>
      <c r="D19" s="352">
        <v>36</v>
      </c>
      <c r="E19" s="352">
        <v>34</v>
      </c>
      <c r="F19" s="199"/>
      <c r="G19" s="249">
        <f>IF(G4=3,(ABS(IF(D19&gt;60,0,D19)-IF(E19&gt;60,0,E19))),(ABS(IF(D19&gt;30,0,D19)-IF(E19&gt;30,0,E19))))</f>
        <v>2</v>
      </c>
      <c r="H19" s="200" t="str">
        <f>IF(G4=3,(IF(G19&gt;12,"Y","")),(IF(G19&gt;6,"Y","")))</f>
        <v/>
      </c>
      <c r="I19" s="42">
        <f t="shared" si="0"/>
        <v>35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35</v>
      </c>
      <c r="K19" s="252">
        <f t="shared" si="1"/>
        <v>62</v>
      </c>
      <c r="L19" s="253" t="str">
        <f>IF(D19=0,0,IF(D19&gt;K19,"F",LOOKUP(K19,{0,0.01,40,45,50,55,60,65,70,75,80},{"","F","D","C","C+","B-","B","B+","A-","A","A+"})))</f>
        <v>B</v>
      </c>
      <c r="M19" s="330">
        <f>LOOKUP(K19,{0,0.01,40,45,50,55,60,65,70,75,80},{0,"0",2,2.25,2.5,2.75,3,3.25,3.5,3.75,4})</f>
        <v>3</v>
      </c>
      <c r="N19" s="331"/>
      <c r="O19" s="332" t="str">
        <f t="shared" si="2"/>
        <v/>
      </c>
      <c r="P19" s="25"/>
    </row>
    <row r="20" spans="1:16" ht="18">
      <c r="A20" s="202">
        <f>'1st 1'!A20</f>
        <v>13</v>
      </c>
      <c r="B20" s="203" t="str">
        <f>'1st 1'!B20</f>
        <v>M</v>
      </c>
      <c r="C20" s="353">
        <v>31.5</v>
      </c>
      <c r="D20" s="352">
        <v>37.5</v>
      </c>
      <c r="E20" s="352">
        <v>46</v>
      </c>
      <c r="F20" s="199"/>
      <c r="G20" s="249">
        <f>IF(G4=3,(ABS(IF(D20&gt;60,0,D20)-IF(E20&gt;60,0,E20))),(ABS(IF(D20&gt;30,0,D20)-IF(E20&gt;30,0,E20))))</f>
        <v>8.5</v>
      </c>
      <c r="H20" s="200" t="str">
        <f>IF(G4=3,(IF(G20&gt;12,"Y","")),(IF(G20&gt;6,"Y","")))</f>
        <v/>
      </c>
      <c r="I20" s="42">
        <f t="shared" si="0"/>
        <v>41.75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41.75</v>
      </c>
      <c r="K20" s="252">
        <f t="shared" si="1"/>
        <v>74</v>
      </c>
      <c r="L20" s="253" t="str">
        <f>IF(D20=0,0,IF(D20&gt;K20,"F",LOOKUP(K20,{0,0.01,40,45,50,55,60,65,70,75,80},{"","F","D","C","C+","B-","B","B+","A-","A","A+"})))</f>
        <v>A-</v>
      </c>
      <c r="M20" s="330">
        <f>LOOKUP(K20,{0,0.01,40,45,50,55,60,65,70,75,80},{0,"0",2,2.25,2.5,2.75,3,3.25,3.5,3.75,4})</f>
        <v>3.5</v>
      </c>
      <c r="N20" s="331"/>
      <c r="O20" s="332" t="str">
        <f t="shared" si="2"/>
        <v/>
      </c>
    </row>
    <row r="21" spans="1:16" ht="18">
      <c r="A21" s="202">
        <f>'1st 1'!A21</f>
        <v>14</v>
      </c>
      <c r="B21" s="203" t="str">
        <f>'1st 1'!B21</f>
        <v>K</v>
      </c>
      <c r="C21" s="353">
        <v>24</v>
      </c>
      <c r="D21" s="352">
        <v>30</v>
      </c>
      <c r="E21" s="352">
        <v>31</v>
      </c>
      <c r="F21" s="199"/>
      <c r="G21" s="249">
        <f>IF(G4=3,(ABS(IF(D21&gt;60,0,D21)-IF(E21&gt;60,0,E21))),(ABS(IF(D21&gt;30,0,D21)-IF(E21&gt;30,0,E21))))</f>
        <v>1</v>
      </c>
      <c r="H21" s="200" t="str">
        <f>IF(G4=3,(IF(G21&gt;12,"Y","")),(IF(G21&gt;6,"Y","")))</f>
        <v/>
      </c>
      <c r="I21" s="42">
        <f t="shared" si="0"/>
        <v>30.5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30.5</v>
      </c>
      <c r="K21" s="252">
        <f t="shared" si="1"/>
        <v>55</v>
      </c>
      <c r="L21" s="253" t="str">
        <f>IF(D21=0,0,IF(D21&gt;K21,"F",LOOKUP(K21,{0,0.01,40,45,50,55,60,65,70,75,80},{"","F","D","C","C+","B-","B","B+","A-","A","A+"})))</f>
        <v>B-</v>
      </c>
      <c r="M21" s="330">
        <f>LOOKUP(K21,{0,0.01,40,45,50,55,60,65,70,75,80},{0,"0",2,2.25,2.5,2.75,3,3.25,3.5,3.75,4})</f>
        <v>2.75</v>
      </c>
      <c r="N21" s="331"/>
      <c r="O21" s="332" t="str">
        <f t="shared" si="2"/>
        <v/>
      </c>
    </row>
    <row r="22" spans="1:16" ht="18">
      <c r="A22" s="202">
        <f>'1st 1'!A22</f>
        <v>15</v>
      </c>
      <c r="B22" s="203" t="str">
        <f>'1st 1'!B22</f>
        <v>P</v>
      </c>
      <c r="C22" s="353">
        <v>28.5</v>
      </c>
      <c r="D22" s="352">
        <v>33.5</v>
      </c>
      <c r="E22" s="352">
        <v>28</v>
      </c>
      <c r="F22" s="199"/>
      <c r="G22" s="249">
        <f>IF(G4=3,(ABS(IF(D22&gt;60,0,D22)-IF(E22&gt;60,0,E22))),(ABS(IF(D22&gt;30,0,D22)-IF(E22&gt;30,0,E22))))</f>
        <v>5.5</v>
      </c>
      <c r="H22" s="200" t="str">
        <f>IF(G4=3,(IF(G22&gt;12,"Y","")),(IF(G22&gt;6,"Y","")))</f>
        <v/>
      </c>
      <c r="I22" s="42">
        <f t="shared" si="0"/>
        <v>30.75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30.75</v>
      </c>
      <c r="K22" s="252">
        <f t="shared" si="1"/>
        <v>60</v>
      </c>
      <c r="L22" s="253" t="str">
        <f>IF(D22=0,0,IF(D22&gt;K22,"F",LOOKUP(K22,{0,0.01,40,45,50,55,60,65,70,75,80},{"","F","D","C","C+","B-","B","B+","A-","A","A+"})))</f>
        <v>B</v>
      </c>
      <c r="M22" s="330">
        <f>LOOKUP(K22,{0,0.01,40,45,50,55,60,65,70,75,80},{0,"0",2,2.25,2.5,2.75,3,3.25,3.5,3.75,4})</f>
        <v>3</v>
      </c>
      <c r="N22" s="331"/>
      <c r="O22" s="332" t="str">
        <f t="shared" si="2"/>
        <v/>
      </c>
    </row>
    <row r="23" spans="1:16" ht="18">
      <c r="A23" s="202">
        <f>'1st 1'!A23</f>
        <v>16</v>
      </c>
      <c r="B23" s="203" t="str">
        <f>'1st 1'!B23</f>
        <v>F</v>
      </c>
      <c r="C23" s="353">
        <v>30.5</v>
      </c>
      <c r="D23" s="352">
        <v>36.5</v>
      </c>
      <c r="E23" s="352">
        <v>37</v>
      </c>
      <c r="F23" s="199"/>
      <c r="G23" s="249">
        <f>IF(G4=3,(ABS(IF(D23&gt;60,0,D23)-IF(E23&gt;60,0,E23))),(ABS(IF(D23&gt;30,0,D23)-IF(E23&gt;30,0,E23))))</f>
        <v>0.5</v>
      </c>
      <c r="H23" s="200" t="str">
        <f>IF(G4=3,(IF(G23&gt;12,"Y","")),(IF(G23&gt;6,"Y","")))</f>
        <v/>
      </c>
      <c r="I23" s="42">
        <f t="shared" si="0"/>
        <v>36.75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36.75</v>
      </c>
      <c r="K23" s="252">
        <f t="shared" si="1"/>
        <v>68</v>
      </c>
      <c r="L23" s="253" t="str">
        <f>IF(D23=0,0,IF(D23&gt;K23,"F",LOOKUP(K23,{0,0.01,40,45,50,55,60,65,70,75,80},{"","F","D","C","C+","B-","B","B+","A-","A","A+"})))</f>
        <v>B+</v>
      </c>
      <c r="M23" s="330">
        <f>LOOKUP(K23,{0,0.01,40,45,50,55,60,65,70,75,80},{0,"0",2,2.25,2.5,2.75,3,3.25,3.5,3.75,4})</f>
        <v>3.25</v>
      </c>
      <c r="N23" s="331"/>
      <c r="O23" s="332" t="str">
        <f t="shared" si="2"/>
        <v/>
      </c>
      <c r="P23" s="25"/>
    </row>
    <row r="24" spans="1:16" ht="18">
      <c r="A24" s="202">
        <f>'1st 1'!A24</f>
        <v>17</v>
      </c>
      <c r="B24" s="203" t="str">
        <f>'1st 1'!B24</f>
        <v>K</v>
      </c>
      <c r="C24" s="353">
        <v>24.5</v>
      </c>
      <c r="D24" s="352">
        <v>36.5</v>
      </c>
      <c r="E24" s="352">
        <v>46</v>
      </c>
      <c r="F24" s="199"/>
      <c r="G24" s="249">
        <f>IF(G4=3,(ABS(IF(D24&gt;60,0,D24)-IF(E24&gt;60,0,E24))),(ABS(IF(D24&gt;30,0,D24)-IF(E24&gt;30,0,E24))))</f>
        <v>9.5</v>
      </c>
      <c r="H24" s="200" t="str">
        <f>IF(G4=3,(IF(G24&gt;12,"Y","")),(IF(G24&gt;6,"Y","")))</f>
        <v/>
      </c>
      <c r="I24" s="42">
        <f t="shared" si="0"/>
        <v>41.25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41.25</v>
      </c>
      <c r="K24" s="252">
        <f t="shared" si="1"/>
        <v>66</v>
      </c>
      <c r="L24" s="253" t="str">
        <f>IF(D24=0,0,IF(D24&gt;K24,"F",LOOKUP(K24,{0,0.01,40,45,50,55,60,65,70,75,80},{"","F","D","C","C+","B-","B","B+","A-","A","A+"})))</f>
        <v>B+</v>
      </c>
      <c r="M24" s="330">
        <f>LOOKUP(K24,{0,0.01,40,45,50,55,60,65,70,75,80},{0,"0",2,2.25,2.5,2.75,3,3.25,3.5,3.75,4})</f>
        <v>3.25</v>
      </c>
      <c r="N24" s="331"/>
      <c r="O24" s="332" t="str">
        <f t="shared" si="2"/>
        <v/>
      </c>
      <c r="P24" s="25"/>
    </row>
    <row r="25" spans="1:16" ht="18">
      <c r="A25" s="202">
        <f>'1st 1'!A25</f>
        <v>18</v>
      </c>
      <c r="B25" s="203" t="str">
        <f>'1st 1'!B25</f>
        <v>N</v>
      </c>
      <c r="C25" s="353">
        <v>26.5</v>
      </c>
      <c r="D25" s="352">
        <v>33.5</v>
      </c>
      <c r="E25" s="352">
        <v>33</v>
      </c>
      <c r="F25" s="199"/>
      <c r="G25" s="249">
        <f>IF(G4=3,(ABS(IF(D25&gt;60,0,D25)-IF(E25&gt;60,0,E25))),(ABS(IF(D25&gt;30,0,D25)-IF(E25&gt;30,0,E25))))</f>
        <v>0.5</v>
      </c>
      <c r="H25" s="200" t="str">
        <f>IF(G4=3,(IF(G25&gt;12,"Y","")),(IF(G25&gt;6,"Y","")))</f>
        <v/>
      </c>
      <c r="I25" s="42">
        <f t="shared" si="0"/>
        <v>33.25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33.25</v>
      </c>
      <c r="K25" s="252">
        <f t="shared" si="1"/>
        <v>60</v>
      </c>
      <c r="L25" s="253" t="str">
        <f>IF(D25=0,0,IF(D25&gt;K25,"F",LOOKUP(K25,{0,0.01,40,45,50,55,60,65,70,75,80},{"","F","D","C","C+","B-","B","B+","A-","A","A+"})))</f>
        <v>B</v>
      </c>
      <c r="M25" s="330">
        <f>LOOKUP(K25,{0,0.01,40,45,50,55,60,65,70,75,80},{0,"0",2,2.25,2.5,2.75,3,3.25,3.5,3.75,4})</f>
        <v>3</v>
      </c>
      <c r="N25" s="331"/>
      <c r="O25" s="332" t="str">
        <f t="shared" si="2"/>
        <v/>
      </c>
    </row>
    <row r="26" spans="1:16" ht="18">
      <c r="A26" s="202">
        <f>'1st 1'!A26</f>
        <v>19</v>
      </c>
      <c r="B26" s="203" t="str">
        <f>'1st 1'!B26</f>
        <v>J</v>
      </c>
      <c r="C26" s="353">
        <v>32</v>
      </c>
      <c r="D26" s="352">
        <v>33</v>
      </c>
      <c r="E26" s="352">
        <v>43</v>
      </c>
      <c r="F26" s="199"/>
      <c r="G26" s="249">
        <f>IF(G4=3,(ABS(IF(D26&gt;60,0,D26)-IF(E26&gt;60,0,E26))),(ABS(IF(D26&gt;30,0,D26)-IF(E26&gt;30,0,E26))))</f>
        <v>10</v>
      </c>
      <c r="H26" s="200" t="str">
        <f>IF(G4=3,(IF(G26&gt;12,"Y","")),(IF(G26&gt;6,"Y","")))</f>
        <v/>
      </c>
      <c r="I26" s="42">
        <f t="shared" si="0"/>
        <v>38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38</v>
      </c>
      <c r="K26" s="252">
        <f t="shared" si="1"/>
        <v>70</v>
      </c>
      <c r="L26" s="253" t="str">
        <f>IF(D26=0,0,IF(D26&gt;K26,"F",LOOKUP(K26,{0,0.01,40,45,50,55,60,65,70,75,80},{"","F","D","C","C+","B-","B","B+","A-","A","A+"})))</f>
        <v>A-</v>
      </c>
      <c r="M26" s="330">
        <f>LOOKUP(K26,{0,0.01,40,45,50,55,60,65,70,75,80},{0,"0",2,2.25,2.5,2.75,3,3.25,3.5,3.75,4})</f>
        <v>3.5</v>
      </c>
      <c r="N26" s="331"/>
      <c r="O26" s="332" t="str">
        <f t="shared" si="2"/>
        <v/>
      </c>
    </row>
    <row r="27" spans="1:16" ht="18">
      <c r="A27" s="202">
        <f>'1st 1'!A27</f>
        <v>20</v>
      </c>
      <c r="B27" s="203" t="str">
        <f>'1st 1'!B27</f>
        <v>S</v>
      </c>
      <c r="C27" s="353">
        <v>31</v>
      </c>
      <c r="D27" s="352">
        <v>32</v>
      </c>
      <c r="E27" s="352">
        <v>39</v>
      </c>
      <c r="F27" s="199"/>
      <c r="G27" s="249">
        <f>IF(G4=3,(ABS(IF(D27&gt;60,0,D27)-IF(E27&gt;60,0,E27))),(ABS(IF(D27&gt;30,0,D27)-IF(E27&gt;30,0,E27))))</f>
        <v>7</v>
      </c>
      <c r="H27" s="200" t="str">
        <f>IF(G4=3,(IF(G27&gt;12,"Y","")),(IF(G27&gt;6,"Y","")))</f>
        <v/>
      </c>
      <c r="I27" s="42">
        <f t="shared" si="0"/>
        <v>35.5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35.5</v>
      </c>
      <c r="K27" s="252">
        <f t="shared" si="1"/>
        <v>67</v>
      </c>
      <c r="L27" s="253" t="str">
        <f>IF(D27=0,0,IF(D27&gt;K27,"F",LOOKUP(K27,{0,0.01,40,45,50,55,60,65,70,75,80},{"","F","D","C","C+","B-","B","B+","A-","A","A+"})))</f>
        <v>B+</v>
      </c>
      <c r="M27" s="330">
        <f>LOOKUP(K27,{0,0.01,40,45,50,55,60,65,70,75,80},{0,"0",2,2.25,2.5,2.75,3,3.25,3.5,3.75,4})</f>
        <v>3.25</v>
      </c>
      <c r="N27" s="331"/>
      <c r="O27" s="332" t="str">
        <f t="shared" si="2"/>
        <v/>
      </c>
    </row>
    <row r="28" spans="1:16" ht="18">
      <c r="A28" s="202">
        <f>'1st 1'!A28</f>
        <v>21</v>
      </c>
      <c r="B28" s="203" t="str">
        <f>'1st 1'!B28</f>
        <v>S</v>
      </c>
      <c r="C28" s="353">
        <v>34</v>
      </c>
      <c r="D28" s="352">
        <v>39.5</v>
      </c>
      <c r="E28" s="352">
        <v>38</v>
      </c>
      <c r="F28" s="199"/>
      <c r="G28" s="249">
        <f>IF(G4=3,(ABS(IF(D28&gt;60,0,D28)-IF(E28&gt;60,0,E28))),(ABS(IF(D28&gt;30,0,D28)-IF(E28&gt;30,0,E28))))</f>
        <v>1.5</v>
      </c>
      <c r="H28" s="200" t="str">
        <f>IF(G4=3,(IF(G28&gt;12,"Y","")),(IF(G28&gt;6,"Y","")))</f>
        <v/>
      </c>
      <c r="I28" s="42">
        <f t="shared" si="0"/>
        <v>38.75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38.75</v>
      </c>
      <c r="K28" s="252">
        <f t="shared" si="1"/>
        <v>73</v>
      </c>
      <c r="L28" s="253" t="str">
        <f>IF(D28=0,0,IF(D28&gt;K28,"F",LOOKUP(K28,{0,0.01,40,45,50,55,60,65,70,75,80},{"","F","D","C","C+","B-","B","B+","A-","A","A+"})))</f>
        <v>A-</v>
      </c>
      <c r="M28" s="330">
        <f>LOOKUP(K28,{0,0.01,40,45,50,55,60,65,70,75,80},{0,"0",2,2.25,2.5,2.75,3,3.25,3.5,3.75,4})</f>
        <v>3.5</v>
      </c>
      <c r="N28" s="331"/>
      <c r="O28" s="332" t="str">
        <f t="shared" si="2"/>
        <v/>
      </c>
    </row>
    <row r="29" spans="1:16" ht="18">
      <c r="A29" s="202">
        <f>'1st 1'!A29</f>
        <v>22</v>
      </c>
      <c r="B29" s="203" t="str">
        <f>'1st 1'!B29</f>
        <v>M</v>
      </c>
      <c r="C29" s="353">
        <v>23</v>
      </c>
      <c r="D29" s="352">
        <v>27</v>
      </c>
      <c r="E29" s="352">
        <v>34</v>
      </c>
      <c r="F29" s="199"/>
      <c r="G29" s="249">
        <f>IF(G4=3,(ABS(IF(D29&gt;60,0,D29)-IF(E29&gt;60,0,E29))),(ABS(IF(D29&gt;30,0,D29)-IF(E29&gt;30,0,E29))))</f>
        <v>7</v>
      </c>
      <c r="H29" s="200" t="str">
        <f>IF(G4=3,(IF(G29&gt;12,"Y","")),(IF(G29&gt;6,"Y","")))</f>
        <v/>
      </c>
      <c r="I29" s="42">
        <f t="shared" si="0"/>
        <v>30.5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30.5</v>
      </c>
      <c r="K29" s="252">
        <f t="shared" si="1"/>
        <v>54</v>
      </c>
      <c r="L29" s="253" t="str">
        <f>IF(D29=0,0,IF(D29&gt;K29,"F",LOOKUP(K29,{0,0.01,40,45,50,55,60,65,70,75,80},{"","F","D","C","C+","B-","B","B+","A-","A","A+"})))</f>
        <v>C+</v>
      </c>
      <c r="M29" s="330">
        <f>LOOKUP(K29,{0,0.01,40,45,50,55,60,65,70,75,80},{0,"0",2,2.25,2.5,2.75,3,3.25,3.5,3.75,4})</f>
        <v>2.5</v>
      </c>
      <c r="N29" s="331"/>
      <c r="O29" s="332" t="str">
        <f t="shared" si="2"/>
        <v/>
      </c>
    </row>
    <row r="30" spans="1:16" ht="18">
      <c r="A30" s="202">
        <f>'1st 1'!A30</f>
        <v>23</v>
      </c>
      <c r="B30" s="203" t="str">
        <f>'1st 1'!B30</f>
        <v>P</v>
      </c>
      <c r="C30" s="353">
        <v>31.5</v>
      </c>
      <c r="D30" s="352">
        <v>37.5</v>
      </c>
      <c r="E30" s="352">
        <v>41</v>
      </c>
      <c r="F30" s="199"/>
      <c r="G30" s="249">
        <f>IF(G4=3,(ABS(IF(D30&gt;60,0,D30)-IF(E30&gt;60,0,E30))),(ABS(IF(D30&gt;30,0,D30)-IF(E30&gt;30,0,E30))))</f>
        <v>3.5</v>
      </c>
      <c r="H30" s="200" t="str">
        <f>IF(G4=3,(IF(G30&gt;12,"Y","")),(IF(G30&gt;6,"Y","")))</f>
        <v/>
      </c>
      <c r="I30" s="42">
        <f t="shared" si="0"/>
        <v>39.25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39.25</v>
      </c>
      <c r="K30" s="252">
        <f t="shared" si="1"/>
        <v>71</v>
      </c>
      <c r="L30" s="253" t="str">
        <f>IF(D30=0,0,IF(D30&gt;K30,"F",LOOKUP(K30,{0,0.01,40,45,50,55,60,65,70,75,80},{"","F","D","C","C+","B-","B","B+","A-","A","A+"})))</f>
        <v>A-</v>
      </c>
      <c r="M30" s="330">
        <f>LOOKUP(K30,{0,0.01,40,45,50,55,60,65,70,75,80},{0,"0",2,2.25,2.5,2.75,3,3.25,3.5,3.75,4})</f>
        <v>3.5</v>
      </c>
      <c r="N30" s="331"/>
      <c r="O30" s="332" t="str">
        <f t="shared" si="2"/>
        <v/>
      </c>
    </row>
    <row r="31" spans="1:16" ht="18">
      <c r="A31" s="202">
        <f>'1st 1'!A31</f>
        <v>24</v>
      </c>
      <c r="B31" s="203" t="str">
        <f>'1st 1'!B31</f>
        <v>R</v>
      </c>
      <c r="C31" s="353">
        <v>26</v>
      </c>
      <c r="D31" s="352">
        <v>31.5</v>
      </c>
      <c r="E31" s="352">
        <v>30</v>
      </c>
      <c r="F31" s="199"/>
      <c r="G31" s="249">
        <f>IF(G4=3,(ABS(IF(D31&gt;60,0,D31)-IF(E31&gt;60,0,E31))),(ABS(IF(D31&gt;30,0,D31)-IF(E31&gt;30,0,E31))))</f>
        <v>1.5</v>
      </c>
      <c r="H31" s="200" t="str">
        <f>IF(G4=3,(IF(G31&gt;12,"Y","")),(IF(G31&gt;6,"Y","")))</f>
        <v/>
      </c>
      <c r="I31" s="42">
        <f t="shared" si="0"/>
        <v>30.75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30.75</v>
      </c>
      <c r="K31" s="252">
        <f t="shared" si="1"/>
        <v>57</v>
      </c>
      <c r="L31" s="253" t="str">
        <f>IF(D31=0,0,IF(D31&gt;K31,"F",LOOKUP(K31,{0,0.01,40,45,50,55,60,65,70,75,80},{"","F","D","C","C+","B-","B","B+","A-","A","A+"})))</f>
        <v>B-</v>
      </c>
      <c r="M31" s="330">
        <f>LOOKUP(K31,{0,0.01,40,45,50,55,60,65,70,75,80},{0,"0",2,2.25,2.5,2.75,3,3.25,3.5,3.75,4})</f>
        <v>2.75</v>
      </c>
      <c r="N31" s="331"/>
      <c r="O31" s="332" t="str">
        <f t="shared" si="2"/>
        <v/>
      </c>
    </row>
    <row r="32" spans="1:16" ht="18">
      <c r="A32" s="202">
        <f>'1st 1'!A32</f>
        <v>25</v>
      </c>
      <c r="B32" s="203" t="str">
        <f>'1st 1'!B32</f>
        <v>F</v>
      </c>
      <c r="C32" s="353">
        <v>31</v>
      </c>
      <c r="D32" s="352">
        <v>35.5</v>
      </c>
      <c r="E32" s="352">
        <v>31</v>
      </c>
      <c r="F32" s="199"/>
      <c r="G32" s="249">
        <f>IF(G4=3,(ABS(IF(D32&gt;60,0,D32)-IF(E32&gt;60,0,E32))),(ABS(IF(D32&gt;30,0,D32)-IF(E32&gt;30,0,E32))))</f>
        <v>4.5</v>
      </c>
      <c r="H32" s="200" t="str">
        <f>IF(G4=3,(IF(G32&gt;12,"Y","")),(IF(G32&gt;6,"Y","")))</f>
        <v/>
      </c>
      <c r="I32" s="42">
        <f t="shared" si="0"/>
        <v>33.25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33.25</v>
      </c>
      <c r="K32" s="252">
        <f t="shared" si="1"/>
        <v>65</v>
      </c>
      <c r="L32" s="253" t="str">
        <f>IF(D32=0,0,IF(D32&gt;K32,"F",LOOKUP(K32,{0,0.01,40,45,50,55,60,65,70,75,80},{"","F","D","C","C+","B-","B","B+","A-","A","A+"})))</f>
        <v>B+</v>
      </c>
      <c r="M32" s="330">
        <f>LOOKUP(K32,{0,0.01,40,45,50,55,60,65,70,75,80},{0,"0",2,2.25,2.5,2.75,3,3.25,3.5,3.75,4})</f>
        <v>3.25</v>
      </c>
      <c r="N32" s="331"/>
      <c r="O32" s="332" t="str">
        <f t="shared" si="2"/>
        <v/>
      </c>
    </row>
    <row r="33" spans="1:16" ht="18">
      <c r="A33" s="202">
        <f>'1st 1'!A33</f>
        <v>26</v>
      </c>
      <c r="B33" s="203" t="str">
        <f>'1st 1'!B33</f>
        <v>P</v>
      </c>
      <c r="C33" s="353">
        <v>24.5</v>
      </c>
      <c r="D33" s="352">
        <v>31</v>
      </c>
      <c r="E33" s="352">
        <v>41</v>
      </c>
      <c r="F33" s="199"/>
      <c r="G33" s="249">
        <f>IF(G4=3,(ABS(IF(D33&gt;60,0,D33)-IF(E33&gt;60,0,E33))),(ABS(IF(D33&gt;30,0,D33)-IF(E33&gt;30,0,E33))))</f>
        <v>10</v>
      </c>
      <c r="H33" s="200" t="str">
        <f>IF(G4=3,(IF(G33&gt;12,"Y","")),(IF(G33&gt;6,"Y","")))</f>
        <v/>
      </c>
      <c r="I33" s="42">
        <f t="shared" si="0"/>
        <v>36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36</v>
      </c>
      <c r="K33" s="252">
        <f t="shared" si="1"/>
        <v>61</v>
      </c>
      <c r="L33" s="253" t="str">
        <f>IF(D33=0,0,IF(D33&gt;K33,"F",LOOKUP(K33,{0,0.01,40,45,50,55,60,65,70,75,80},{"","F","D","C","C+","B-","B","B+","A-","A","A+"})))</f>
        <v>B</v>
      </c>
      <c r="M33" s="330">
        <f>LOOKUP(K33,{0,0.01,40,45,50,55,60,65,70,75,80},{0,"0",2,2.25,2.5,2.75,3,3.25,3.5,3.75,4})</f>
        <v>3</v>
      </c>
      <c r="N33" s="331"/>
      <c r="O33" s="332" t="str">
        <f t="shared" si="2"/>
        <v/>
      </c>
      <c r="P33" s="25"/>
    </row>
    <row r="34" spans="1:16" ht="18">
      <c r="A34" s="202">
        <f>'1st 1'!A34</f>
        <v>27</v>
      </c>
      <c r="B34" s="203" t="str">
        <f>'1st 1'!B34</f>
        <v>N</v>
      </c>
      <c r="C34" s="353">
        <v>30.5</v>
      </c>
      <c r="D34" s="352">
        <v>40</v>
      </c>
      <c r="E34" s="352">
        <v>45</v>
      </c>
      <c r="F34" s="199"/>
      <c r="G34" s="249">
        <f>IF(G4=3,(ABS(IF(D34&gt;60,0,D34)-IF(E34&gt;60,0,E34))),(ABS(IF(D34&gt;30,0,D34)-IF(E34&gt;30,0,E34))))</f>
        <v>5</v>
      </c>
      <c r="H34" s="200" t="str">
        <f>IF(G4=3,(IF(G34&gt;12,"Y","")),(IF(G34&gt;6,"Y","")))</f>
        <v/>
      </c>
      <c r="I34" s="42">
        <f t="shared" si="0"/>
        <v>42.5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42.5</v>
      </c>
      <c r="K34" s="252">
        <f t="shared" si="1"/>
        <v>73</v>
      </c>
      <c r="L34" s="253" t="str">
        <f>IF(D34=0,0,IF(D34&gt;K34,"F",LOOKUP(K34,{0,0.01,40,45,50,55,60,65,70,75,80},{"","F","D","C","C+","B-","B","B+","A-","A","A+"})))</f>
        <v>A-</v>
      </c>
      <c r="M34" s="330">
        <f>LOOKUP(K34,{0,0.01,40,45,50,55,60,65,70,75,80},{0,"0",2,2.25,2.5,2.75,3,3.25,3.5,3.75,4})</f>
        <v>3.5</v>
      </c>
      <c r="N34" s="331"/>
      <c r="O34" s="332" t="str">
        <f t="shared" si="2"/>
        <v/>
      </c>
    </row>
    <row r="35" spans="1:16" ht="18">
      <c r="A35" s="202">
        <f>'1st 1'!A35</f>
        <v>28</v>
      </c>
      <c r="B35" s="203" t="str">
        <f>'1st 1'!B35</f>
        <v>J</v>
      </c>
      <c r="C35" s="353">
        <v>29</v>
      </c>
      <c r="D35" s="352">
        <v>38</v>
      </c>
      <c r="E35" s="352">
        <v>35</v>
      </c>
      <c r="F35" s="199"/>
      <c r="G35" s="249">
        <f>IF(G4=3,(ABS(IF(D35&gt;60,0,D35)-IF(E35&gt;60,0,E35))),(ABS(IF(D35&gt;30,0,D35)-IF(E35&gt;30,0,E35))))</f>
        <v>3</v>
      </c>
      <c r="H35" s="200" t="str">
        <f>IF(G4=3,(IF(G35&gt;12,"Y","")),(IF(G35&gt;6,"Y","")))</f>
        <v/>
      </c>
      <c r="I35" s="42">
        <f t="shared" si="0"/>
        <v>36.5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36.5</v>
      </c>
      <c r="K35" s="252">
        <f t="shared" si="1"/>
        <v>66</v>
      </c>
      <c r="L35" s="253" t="str">
        <f>IF(D35=0,0,IF(D35&gt;K35,"F",LOOKUP(K35,{0,0.01,40,45,50,55,60,65,70,75,80},{"","F","D","C","C+","B-","B","B+","A-","A","A+"})))</f>
        <v>B+</v>
      </c>
      <c r="M35" s="330">
        <f>LOOKUP(K35,{0,0.01,40,45,50,55,60,65,70,75,80},{0,"0",2,2.25,2.5,2.75,3,3.25,3.5,3.75,4})</f>
        <v>3.25</v>
      </c>
      <c r="N35" s="331"/>
      <c r="O35" s="332" t="str">
        <f t="shared" si="2"/>
        <v/>
      </c>
    </row>
    <row r="36" spans="1:16" ht="18">
      <c r="A36" s="202">
        <f>'1st 1'!A36</f>
        <v>29</v>
      </c>
      <c r="B36" s="203" t="str">
        <f>'1st 1'!B36</f>
        <v>P</v>
      </c>
      <c r="C36" s="353">
        <v>31</v>
      </c>
      <c r="D36" s="352">
        <v>39.5</v>
      </c>
      <c r="E36" s="352">
        <v>40</v>
      </c>
      <c r="F36" s="199"/>
      <c r="G36" s="249">
        <f>IF(G4=3,(ABS(IF(D36&gt;60,0,D36)-IF(E36&gt;60,0,E36))),(ABS(IF(D36&gt;30,0,D36)-IF(E36&gt;30,0,E36))))</f>
        <v>0.5</v>
      </c>
      <c r="H36" s="200" t="str">
        <f>IF(G4=3,(IF(G36&gt;12,"Y","")),(IF(G36&gt;6,"Y","")))</f>
        <v/>
      </c>
      <c r="I36" s="42">
        <f t="shared" si="0"/>
        <v>39.75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39.75</v>
      </c>
      <c r="K36" s="252">
        <f t="shared" si="1"/>
        <v>71</v>
      </c>
      <c r="L36" s="253" t="str">
        <f>IF(D36=0,0,IF(D36&gt;K36,"F",LOOKUP(K36,{0,0.01,40,45,50,55,60,65,70,75,80},{"","F","D","C","C+","B-","B","B+","A-","A","A+"})))</f>
        <v>A-</v>
      </c>
      <c r="M36" s="330">
        <f>LOOKUP(K36,{0,0.01,40,45,50,55,60,65,70,75,80},{0,"0",2,2.25,2.5,2.75,3,3.25,3.5,3.75,4})</f>
        <v>3.5</v>
      </c>
      <c r="N36" s="331"/>
      <c r="O36" s="332" t="str">
        <f t="shared" si="2"/>
        <v/>
      </c>
    </row>
    <row r="37" spans="1:16" ht="18">
      <c r="A37" s="202">
        <f>'1st 1'!A37</f>
        <v>30</v>
      </c>
      <c r="B37" s="203" t="str">
        <f>'1st 1'!B37</f>
        <v>N</v>
      </c>
      <c r="C37" s="353">
        <v>31.5</v>
      </c>
      <c r="D37" s="352">
        <v>29.5</v>
      </c>
      <c r="E37" s="352">
        <v>32</v>
      </c>
      <c r="F37" s="199"/>
      <c r="G37" s="249">
        <f>IF(G4=3,(ABS(IF(D37&gt;60,0,D37)-IF(E37&gt;60,0,E37))),(ABS(IF(D37&gt;30,0,D37)-IF(E37&gt;30,0,E37))))</f>
        <v>2.5</v>
      </c>
      <c r="H37" s="200" t="str">
        <f>IF(G4=3,(IF(G37&gt;12,"Y","")),(IF(G37&gt;6,"Y","")))</f>
        <v/>
      </c>
      <c r="I37" s="42">
        <f t="shared" si="0"/>
        <v>30.75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30.75</v>
      </c>
      <c r="K37" s="252">
        <f t="shared" si="1"/>
        <v>63</v>
      </c>
      <c r="L37" s="253" t="str">
        <f>IF(D37=0,0,IF(D37&gt;K37,"F",LOOKUP(K37,{0,0.01,40,45,50,55,60,65,70,75,80},{"","F","D","C","C+","B-","B","B+","A-","A","A+"})))</f>
        <v>B</v>
      </c>
      <c r="M37" s="330">
        <f>LOOKUP(K37,{0,0.01,40,45,50,55,60,65,70,75,80},{0,"0",2,2.25,2.5,2.75,3,3.25,3.5,3.75,4})</f>
        <v>3</v>
      </c>
      <c r="N37" s="331"/>
      <c r="O37" s="332" t="str">
        <f t="shared" si="2"/>
        <v/>
      </c>
      <c r="P37" s="25"/>
    </row>
    <row r="38" spans="1:16" ht="18">
      <c r="A38" s="202">
        <f>'1st 1'!A38</f>
        <v>31</v>
      </c>
      <c r="B38" s="203" t="str">
        <f>'1st 1'!B38</f>
        <v>S</v>
      </c>
      <c r="C38" s="353">
        <v>31.5</v>
      </c>
      <c r="D38" s="352">
        <v>33</v>
      </c>
      <c r="E38" s="352">
        <v>38</v>
      </c>
      <c r="F38" s="199"/>
      <c r="G38" s="249">
        <f>IF(G4=3,(ABS(IF(D38&gt;60,0,D38)-IF(E38&gt;60,0,E38))),(ABS(IF(D38&gt;30,0,D38)-IF(E38&gt;30,0,E38))))</f>
        <v>5</v>
      </c>
      <c r="H38" s="200" t="str">
        <f>IF(G4=3,(IF(G38&gt;12,"Y","")),(IF(G38&gt;6,"Y","")))</f>
        <v/>
      </c>
      <c r="I38" s="42">
        <f t="shared" si="0"/>
        <v>35.5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35.5</v>
      </c>
      <c r="K38" s="252">
        <f t="shared" si="1"/>
        <v>67</v>
      </c>
      <c r="L38" s="253" t="str">
        <f>IF(D38=0,0,IF(D38&gt;K38,"F",LOOKUP(K38,{0,0.01,40,45,50,55,60,65,70,75,80},{"","F","D","C","C+","B-","B","B+","A-","A","A+"})))</f>
        <v>B+</v>
      </c>
      <c r="M38" s="330">
        <f>LOOKUP(K38,{0,0.01,40,45,50,55,60,65,70,75,80},{0,"0",2,2.25,2.5,2.75,3,3.25,3.5,3.75,4})</f>
        <v>3.25</v>
      </c>
      <c r="N38" s="331"/>
      <c r="O38" s="332" t="str">
        <f t="shared" si="2"/>
        <v/>
      </c>
    </row>
    <row r="39" spans="1:16" ht="18">
      <c r="A39" s="202">
        <f>'1st 1'!A39</f>
        <v>32</v>
      </c>
      <c r="B39" s="203" t="str">
        <f>'1st 1'!B39</f>
        <v>F</v>
      </c>
      <c r="C39" s="353">
        <v>32</v>
      </c>
      <c r="D39" s="352">
        <v>35.5</v>
      </c>
      <c r="E39" s="352">
        <v>36</v>
      </c>
      <c r="F39" s="199"/>
      <c r="G39" s="249">
        <f>IF(G4=3,(ABS(IF(D39&gt;60,0,D39)-IF(E39&gt;60,0,E39))),(ABS(IF(D39&gt;30,0,D39)-IF(E39&gt;30,0,E39))))</f>
        <v>0.5</v>
      </c>
      <c r="H39" s="200" t="str">
        <f>IF(G4=3,(IF(G39&gt;12,"Y","")),(IF(G39&gt;6,"Y","")))</f>
        <v/>
      </c>
      <c r="I39" s="42">
        <f t="shared" si="0"/>
        <v>35.75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35.75</v>
      </c>
      <c r="K39" s="252">
        <f t="shared" si="1"/>
        <v>68</v>
      </c>
      <c r="L39" s="253" t="str">
        <f>IF(D39=0,0,IF(D39&gt;K39,"F",LOOKUP(K39,{0,0.01,40,45,50,55,60,65,70,75,80},{"","F","D","C","C+","B-","B","B+","A-","A","A+"})))</f>
        <v>B+</v>
      </c>
      <c r="M39" s="330">
        <f>LOOKUP(K39,{0,0.01,40,45,50,55,60,65,70,75,80},{0,"0",2,2.25,2.5,2.75,3,3.25,3.5,3.75,4})</f>
        <v>3.25</v>
      </c>
      <c r="N39" s="331"/>
      <c r="O39" s="332" t="str">
        <f t="shared" si="2"/>
        <v/>
      </c>
      <c r="P39" s="25"/>
    </row>
    <row r="40" spans="1:16" ht="18">
      <c r="A40" s="202">
        <f>'1st 1'!A40</f>
        <v>33</v>
      </c>
      <c r="B40" s="203" t="str">
        <f>'1st 1'!B40</f>
        <v>M</v>
      </c>
      <c r="C40" s="353">
        <v>23.5</v>
      </c>
      <c r="D40" s="352">
        <v>36.5</v>
      </c>
      <c r="E40" s="352">
        <v>40</v>
      </c>
      <c r="F40" s="199"/>
      <c r="G40" s="249">
        <f>IF(G4=3,(ABS(IF(D40&gt;60,0,D40)-IF(E40&gt;60,0,E40))),(ABS(IF(D40&gt;30,0,D40)-IF(E40&gt;30,0,E40))))</f>
        <v>3.5</v>
      </c>
      <c r="H40" s="200" t="str">
        <f>IF(G4=3,(IF(G40&gt;12,"Y","")),(IF(G40&gt;6,"Y","")))</f>
        <v/>
      </c>
      <c r="I40" s="42">
        <f t="shared" si="0"/>
        <v>38.25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38.25</v>
      </c>
      <c r="K40" s="252">
        <f t="shared" si="1"/>
        <v>62</v>
      </c>
      <c r="L40" s="253" t="str">
        <f>IF(D40=0,0,IF(D40&gt;K40,"F",LOOKUP(K40,{0,0.01,40,45,50,55,60,65,70,75,80},{"","F","D","C","C+","B-","B","B+","A-","A","A+"})))</f>
        <v>B</v>
      </c>
      <c r="M40" s="330">
        <f>LOOKUP(K40,{0,0.01,40,45,50,55,60,65,70,75,80},{0,"0",2,2.25,2.5,2.75,3,3.25,3.5,3.75,4})</f>
        <v>3</v>
      </c>
      <c r="N40" s="331"/>
      <c r="O40" s="332" t="str">
        <f t="shared" si="2"/>
        <v/>
      </c>
    </row>
    <row r="41" spans="1:16" ht="18">
      <c r="A41" s="202">
        <f>'1st 1'!A41</f>
        <v>34</v>
      </c>
      <c r="B41" s="203" t="str">
        <f>'1st 1'!B41</f>
        <v>M</v>
      </c>
      <c r="C41" s="353">
        <v>26.5</v>
      </c>
      <c r="D41" s="352">
        <v>31</v>
      </c>
      <c r="E41" s="352">
        <v>36</v>
      </c>
      <c r="F41" s="199"/>
      <c r="G41" s="249">
        <f>IF(G4=3,(ABS(IF(D41&gt;60,0,D41)-IF(E41&gt;60,0,E41))),(ABS(IF(D41&gt;30,0,D41)-IF(E41&gt;30,0,E41))))</f>
        <v>5</v>
      </c>
      <c r="H41" s="200" t="str">
        <f>IF(G4=3,(IF(G41&gt;12,"Y","")),(IF(G41&gt;6,"Y","")))</f>
        <v/>
      </c>
      <c r="I41" s="42">
        <f t="shared" si="0"/>
        <v>33.5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33.5</v>
      </c>
      <c r="K41" s="252">
        <f t="shared" si="1"/>
        <v>60</v>
      </c>
      <c r="L41" s="253" t="str">
        <f>IF(D41=0,0,IF(D41&gt;K41,"F",LOOKUP(K41,{0,0.01,40,45,50,55,60,65,70,75,80},{"","F","D","C","C+","B-","B","B+","A-","A","A+"})))</f>
        <v>B</v>
      </c>
      <c r="M41" s="330">
        <f>LOOKUP(K41,{0,0.01,40,45,50,55,60,65,70,75,80},{0,"0",2,2.25,2.5,2.75,3,3.25,3.5,3.75,4})</f>
        <v>3</v>
      </c>
      <c r="N41" s="331"/>
      <c r="O41" s="332" t="str">
        <f t="shared" si="2"/>
        <v/>
      </c>
    </row>
    <row r="42" spans="1:16" ht="18">
      <c r="A42" s="202">
        <f>'1st 1'!A42</f>
        <v>35</v>
      </c>
      <c r="B42" s="203" t="str">
        <f>'1st 1'!B42</f>
        <v>T</v>
      </c>
      <c r="C42" s="353">
        <v>28.5</v>
      </c>
      <c r="D42" s="352">
        <v>34.5</v>
      </c>
      <c r="E42" s="352">
        <v>33</v>
      </c>
      <c r="F42" s="199"/>
      <c r="G42" s="249">
        <f>IF(G4=3,(ABS(IF(D42&gt;60,0,D42)-IF(E42&gt;60,0,E42))),(ABS(IF(D42&gt;30,0,D42)-IF(E42&gt;30,0,E42))))</f>
        <v>1.5</v>
      </c>
      <c r="H42" s="200" t="str">
        <f>IF(G4=3,(IF(G42&gt;12,"Y","")),(IF(G42&gt;6,"Y","")))</f>
        <v/>
      </c>
      <c r="I42" s="42">
        <f t="shared" si="0"/>
        <v>33.75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33.75</v>
      </c>
      <c r="K42" s="252">
        <f t="shared" si="1"/>
        <v>63</v>
      </c>
      <c r="L42" s="253" t="str">
        <f>IF(D42=0,0,IF(D42&gt;K42,"F",LOOKUP(K42,{0,0.01,40,45,50,55,60,65,70,75,80},{"","F","D","C","C+","B-","B","B+","A-","A","A+"})))</f>
        <v>B</v>
      </c>
      <c r="M42" s="330">
        <f>LOOKUP(K42,{0,0.01,40,45,50,55,60,65,70,75,80},{0,"0",2,2.25,2.5,2.75,3,3.25,3.5,3.75,4})</f>
        <v>3</v>
      </c>
      <c r="N42" s="331"/>
      <c r="O42" s="332" t="str">
        <f t="shared" si="2"/>
        <v/>
      </c>
      <c r="P42" s="27"/>
    </row>
    <row r="43" spans="1:16" ht="18">
      <c r="A43" s="202">
        <f>'1st 1'!A43</f>
        <v>36</v>
      </c>
      <c r="B43" s="203" t="str">
        <f>'1st 1'!B43</f>
        <v>H</v>
      </c>
      <c r="C43" s="353">
        <v>32</v>
      </c>
      <c r="D43" s="352">
        <v>37</v>
      </c>
      <c r="E43" s="352">
        <v>31</v>
      </c>
      <c r="F43" s="199"/>
      <c r="G43" s="249">
        <f>IF(G4=3,(ABS(IF(D43&gt;60,0,D43)-IF(E43&gt;60,0,E43))),(ABS(IF(D43&gt;30,0,D43)-IF(E43&gt;30,0,E43))))</f>
        <v>6</v>
      </c>
      <c r="H43" s="200" t="str">
        <f>IF(G4=3,(IF(G43&gt;12,"Y","")),(IF(G43&gt;6,"Y","")))</f>
        <v/>
      </c>
      <c r="I43" s="42">
        <f t="shared" si="0"/>
        <v>34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34</v>
      </c>
      <c r="K43" s="252">
        <f t="shared" si="1"/>
        <v>66</v>
      </c>
      <c r="L43" s="253" t="str">
        <f>IF(D43=0,0,IF(D43&gt;K43,"F",LOOKUP(K43,{0,0.01,40,45,50,55,60,65,70,75,80},{"","F","D","C","C+","B-","B","B+","A-","A","A+"})))</f>
        <v>B+</v>
      </c>
      <c r="M43" s="330">
        <f>LOOKUP(K43,{0,0.01,40,45,50,55,60,65,70,75,80},{0,"0",2,2.25,2.5,2.75,3,3.25,3.5,3.75,4})</f>
        <v>3.25</v>
      </c>
      <c r="N43" s="331"/>
      <c r="O43" s="332" t="str">
        <f t="shared" si="2"/>
        <v/>
      </c>
      <c r="P43" s="27"/>
    </row>
    <row r="44" spans="1:16" ht="18">
      <c r="A44" s="202">
        <f>'1st 1'!A44</f>
        <v>37</v>
      </c>
      <c r="B44" s="203" t="str">
        <f>'1st 1'!B44</f>
        <v>S</v>
      </c>
      <c r="C44" s="353">
        <v>32.5</v>
      </c>
      <c r="D44" s="352">
        <v>39</v>
      </c>
      <c r="E44" s="352">
        <v>42</v>
      </c>
      <c r="F44" s="199"/>
      <c r="G44" s="249">
        <f>IF(G4=3,(ABS(IF(D44&gt;60,0,D44)-IF(E44&gt;60,0,E44))),(ABS(IF(D44&gt;30,0,D44)-IF(E44&gt;30,0,E44))))</f>
        <v>3</v>
      </c>
      <c r="H44" s="200" t="str">
        <f>IF(G4=3,(IF(G44&gt;12,"Y","")),(IF(G44&gt;6,"Y","")))</f>
        <v/>
      </c>
      <c r="I44" s="42">
        <f t="shared" si="0"/>
        <v>40.5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40.5</v>
      </c>
      <c r="K44" s="252">
        <f t="shared" si="1"/>
        <v>73</v>
      </c>
      <c r="L44" s="253" t="str">
        <f>IF(D44=0,0,IF(D44&gt;K44,"F",LOOKUP(K44,{0,0.01,40,45,50,55,60,65,70,75,80},{"","F","D","C","C+","B-","B","B+","A-","A","A+"})))</f>
        <v>A-</v>
      </c>
      <c r="M44" s="330">
        <f>LOOKUP(K44,{0,0.01,40,45,50,55,60,65,70,75,80},{0,"0",2,2.25,2.5,2.75,3,3.25,3.5,3.75,4})</f>
        <v>3.5</v>
      </c>
      <c r="N44" s="331"/>
      <c r="O44" s="332" t="str">
        <f t="shared" si="2"/>
        <v/>
      </c>
      <c r="P44" s="25"/>
    </row>
    <row r="45" spans="1:16" ht="18">
      <c r="A45" s="202">
        <f>'1st 1'!A45</f>
        <v>38</v>
      </c>
      <c r="B45" s="203" t="str">
        <f>'1st 1'!B45</f>
        <v>N</v>
      </c>
      <c r="C45" s="353">
        <v>31.5</v>
      </c>
      <c r="D45" s="352">
        <v>35.5</v>
      </c>
      <c r="E45" s="352">
        <v>45</v>
      </c>
      <c r="F45" s="199"/>
      <c r="G45" s="249">
        <f>IF(G4=3,(ABS(IF(D45&gt;60,0,D45)-IF(E45&gt;60,0,E45))),(ABS(IF(D45&gt;30,0,D45)-IF(E45&gt;30,0,E45))))</f>
        <v>9.5</v>
      </c>
      <c r="H45" s="200" t="str">
        <f>IF(G4=3,(IF(G45&gt;12,"Y","")),(IF(G45&gt;6,"Y","")))</f>
        <v/>
      </c>
      <c r="I45" s="42">
        <f t="shared" si="0"/>
        <v>40.25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40.25</v>
      </c>
      <c r="K45" s="252">
        <f t="shared" si="1"/>
        <v>72</v>
      </c>
      <c r="L45" s="253" t="str">
        <f>IF(D45=0,0,IF(D45&gt;K45,"F",LOOKUP(K45,{0,0.01,40,45,50,55,60,65,70,75,80},{"","F","D","C","C+","B-","B","B+","A-","A","A+"})))</f>
        <v>A-</v>
      </c>
      <c r="M45" s="330">
        <f>LOOKUP(K45,{0,0.01,40,45,50,55,60,65,70,75,80},{0,"0",2,2.25,2.5,2.75,3,3.25,3.5,3.75,4})</f>
        <v>3.5</v>
      </c>
      <c r="N45" s="331"/>
      <c r="O45" s="332" t="str">
        <f t="shared" si="2"/>
        <v/>
      </c>
    </row>
    <row r="46" spans="1:16" ht="18">
      <c r="A46" s="202">
        <f>'1st 1'!A46</f>
        <v>39</v>
      </c>
      <c r="B46" s="203" t="str">
        <f>'1st 1'!B46</f>
        <v>R</v>
      </c>
      <c r="C46" s="353">
        <v>26.5</v>
      </c>
      <c r="D46" s="352">
        <v>23.5</v>
      </c>
      <c r="E46" s="352">
        <v>24</v>
      </c>
      <c r="F46" s="199"/>
      <c r="G46" s="249">
        <f>IF(G4=3,(ABS(IF(D46&gt;60,0,D46)-IF(E46&gt;60,0,E46))),(ABS(IF(D46&gt;30,0,D46)-IF(E46&gt;30,0,E46))))</f>
        <v>0.5</v>
      </c>
      <c r="H46" s="200" t="str">
        <f>IF(G4=3,(IF(G46&gt;12,"Y","")),(IF(G46&gt;6,"Y","")))</f>
        <v/>
      </c>
      <c r="I46" s="42">
        <f t="shared" si="0"/>
        <v>23.75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23.75</v>
      </c>
      <c r="K46" s="252">
        <f t="shared" si="1"/>
        <v>51</v>
      </c>
      <c r="L46" s="253" t="str">
        <f>IF(D46=0,0,IF(D46&gt;K46,"F",LOOKUP(K46,{0,0.01,40,45,50,55,60,65,70,75,80},{"","F","D","C","C+","B-","B","B+","A-","A","A+"})))</f>
        <v>C+</v>
      </c>
      <c r="M46" s="330">
        <f>LOOKUP(K46,{0,0.01,40,45,50,55,60,65,70,75,80},{0,"0",2,2.25,2.5,2.75,3,3.25,3.5,3.75,4})</f>
        <v>2.5</v>
      </c>
      <c r="N46" s="331"/>
      <c r="O46" s="332" t="str">
        <f t="shared" si="2"/>
        <v/>
      </c>
    </row>
    <row r="47" spans="1:16" ht="18">
      <c r="A47" s="202">
        <f>'1st 1'!A47</f>
        <v>40</v>
      </c>
      <c r="B47" s="203" t="str">
        <f>'1st 1'!B47</f>
        <v>U</v>
      </c>
      <c r="C47" s="353">
        <v>22.5</v>
      </c>
      <c r="D47" s="352">
        <v>32.5</v>
      </c>
      <c r="E47" s="352">
        <v>40</v>
      </c>
      <c r="F47" s="199"/>
      <c r="G47" s="249">
        <f>IF(G4=3,(ABS(IF(D47&gt;60,0,D47)-IF(E47&gt;60,0,E47))),(ABS(IF(D47&gt;30,0,D47)-IF(E47&gt;30,0,E47))))</f>
        <v>7.5</v>
      </c>
      <c r="H47" s="200" t="str">
        <f>IF(G4=3,(IF(G47&gt;12,"Y","")),(IF(G47&gt;6,"Y","")))</f>
        <v/>
      </c>
      <c r="I47" s="42">
        <f t="shared" si="0"/>
        <v>36.25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36.25</v>
      </c>
      <c r="K47" s="252">
        <f t="shared" si="1"/>
        <v>59</v>
      </c>
      <c r="L47" s="253" t="str">
        <f>IF(D47=0,0,IF(D47&gt;K47,"F",LOOKUP(K47,{0,0.01,40,45,50,55,60,65,70,75,80},{"","F","D","C","C+","B-","B","B+","A-","A","A+"})))</f>
        <v>B-</v>
      </c>
      <c r="M47" s="330">
        <f>LOOKUP(K47,{0,0.01,40,45,50,55,60,65,70,75,80},{0,"0",2,2.25,2.5,2.75,3,3.25,3.5,3.75,4})</f>
        <v>2.75</v>
      </c>
      <c r="N47" s="331"/>
      <c r="O47" s="332" t="str">
        <f t="shared" si="2"/>
        <v/>
      </c>
    </row>
    <row r="48" spans="1:16" ht="18">
      <c r="A48" s="202">
        <f>'1st 1'!A48</f>
        <v>41</v>
      </c>
      <c r="B48" s="203" t="str">
        <f>'1st 1'!B48</f>
        <v>B</v>
      </c>
      <c r="C48" s="353">
        <v>28</v>
      </c>
      <c r="D48" s="352">
        <v>39.5</v>
      </c>
      <c r="E48" s="352">
        <v>41</v>
      </c>
      <c r="F48" s="199"/>
      <c r="G48" s="249">
        <f>IF(G4=3,(ABS(IF(D48&gt;60,0,D48)-IF(E48&gt;60,0,E48))),(ABS(IF(D48&gt;30,0,D48)-IF(E48&gt;30,0,E48))))</f>
        <v>1.5</v>
      </c>
      <c r="H48" s="200" t="str">
        <f>IF(G4=3,(IF(G48&gt;12,"Y","")),(IF(G48&gt;6,"Y","")))</f>
        <v/>
      </c>
      <c r="I48" s="42">
        <f t="shared" si="0"/>
        <v>40.25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40.25</v>
      </c>
      <c r="K48" s="252">
        <f t="shared" si="1"/>
        <v>69</v>
      </c>
      <c r="L48" s="253" t="str">
        <f>IF(D48=0,0,IF(D48&gt;K48,"F",LOOKUP(K48,{0,0.01,40,45,50,55,60,65,70,75,80},{"","F","D","C","C+","B-","B","B+","A-","A","A+"})))</f>
        <v>B+</v>
      </c>
      <c r="M48" s="330">
        <f>LOOKUP(K48,{0,0.01,40,45,50,55,60,65,70,75,80},{0,"0",2,2.25,2.5,2.75,3,3.25,3.5,3.75,4})</f>
        <v>3.25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353">
        <v>32</v>
      </c>
      <c r="D49" s="352">
        <v>39.5</v>
      </c>
      <c r="E49" s="352">
        <v>36</v>
      </c>
      <c r="F49" s="199"/>
      <c r="G49" s="249">
        <f>IF(G4=3,(ABS(IF(D49&gt;60,0,D49)-IF(E49&gt;60,0,E49))),(ABS(IF(D49&gt;30,0,D49)-IF(E49&gt;30,0,E49))))</f>
        <v>3.5</v>
      </c>
      <c r="H49" s="200" t="str">
        <f>IF(G4=3,(IF(G49&gt;12,"Y","")),(IF(G49&gt;6,"Y","")))</f>
        <v/>
      </c>
      <c r="I49" s="42">
        <f t="shared" si="0"/>
        <v>37.75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37.75</v>
      </c>
      <c r="K49" s="252">
        <f t="shared" si="1"/>
        <v>70</v>
      </c>
      <c r="L49" s="253" t="str">
        <f>IF(D49=0,0,IF(D49&gt;K49,"F",LOOKUP(K49,{0,0.01,40,45,50,55,60,65,70,75,80},{"","F","D","C","C+","B-","B","B+","A-","A","A+"})))</f>
        <v>A-</v>
      </c>
      <c r="M49" s="330">
        <f>LOOKUP(K49,{0,0.01,40,45,50,55,60,65,70,75,80},{0,"0",2,2.25,2.5,2.75,3,3.25,3.5,3.75,4})</f>
        <v>3.5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353">
        <v>33.5</v>
      </c>
      <c r="D50" s="352">
        <v>31</v>
      </c>
      <c r="E50" s="352">
        <v>32</v>
      </c>
      <c r="F50" s="199"/>
      <c r="G50" s="249">
        <f>IF(G4=3,(ABS(IF(D50&gt;60,0,D50)-IF(E50&gt;60,0,E50))),(ABS(IF(D50&gt;30,0,D50)-IF(E50&gt;30,0,E50))))</f>
        <v>1</v>
      </c>
      <c r="H50" s="200" t="str">
        <f>IF(G4=3,(IF(G50&gt;12,"Y","")),(IF(G50&gt;6,"Y","")))</f>
        <v/>
      </c>
      <c r="I50" s="42">
        <f t="shared" si="0"/>
        <v>31.5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31.5</v>
      </c>
      <c r="K50" s="252">
        <f t="shared" si="1"/>
        <v>65</v>
      </c>
      <c r="L50" s="253" t="str">
        <f>IF(D50=0,0,IF(D50&gt;K50,"F",LOOKUP(K50,{0,0.01,40,45,50,55,60,65,70,75,80},{"","F","D","C","C+","B-","B","B+","A-","A","A+"})))</f>
        <v>B+</v>
      </c>
      <c r="M50" s="330">
        <f>LOOKUP(K50,{0,0.01,40,45,50,55,60,65,70,75,80},{0,"0",2,2.25,2.5,2.75,3,3.25,3.5,3.75,4})</f>
        <v>3.25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353">
        <v>14.5</v>
      </c>
      <c r="D51" s="352">
        <v>29.5</v>
      </c>
      <c r="E51" s="352">
        <v>37</v>
      </c>
      <c r="F51" s="199"/>
      <c r="G51" s="249">
        <f>IF(G4=3,(ABS(IF(D51&gt;60,0,D51)-IF(E51&gt;60,0,E51))),(ABS(IF(D51&gt;30,0,D51)-IF(E51&gt;30,0,E51))))</f>
        <v>7.5</v>
      </c>
      <c r="H51" s="200" t="str">
        <f>IF(G4=3,(IF(G51&gt;12,"Y","")),(IF(G51&gt;6,"Y","")))</f>
        <v/>
      </c>
      <c r="I51" s="42">
        <f t="shared" si="0"/>
        <v>33.25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33.25</v>
      </c>
      <c r="K51" s="252">
        <f t="shared" si="1"/>
        <v>48</v>
      </c>
      <c r="L51" s="253" t="str">
        <f>IF(D51=0,0,IF(D51&gt;K51,"F",LOOKUP(K51,{0,0.01,40,45,50,55,60,65,70,75,80},{"","F","D","C","C+","B-","B","B+","A-","A","A+"})))</f>
        <v>C</v>
      </c>
      <c r="M51" s="330">
        <f>LOOKUP(K51,{0,0.01,40,45,50,55,60,65,70,75,80},{0,"0",2,2.25,2.5,2.75,3,3.25,3.5,3.75,4})</f>
        <v>2.25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353">
        <v>27.5</v>
      </c>
      <c r="D52" s="352">
        <v>22.5</v>
      </c>
      <c r="E52" s="352">
        <v>28</v>
      </c>
      <c r="F52" s="199"/>
      <c r="G52" s="249">
        <f>IF(G4=3,(ABS(IF(D52&gt;60,0,D52)-IF(E52&gt;60,0,E52))),(ABS(IF(D52&gt;30,0,D52)-IF(E52&gt;30,0,E52))))</f>
        <v>5.5</v>
      </c>
      <c r="H52" s="200" t="str">
        <f>IF(G4=3,(IF(G52&gt;12,"Y","")),(IF(G52&gt;6,"Y","")))</f>
        <v/>
      </c>
      <c r="I52" s="42">
        <f t="shared" si="0"/>
        <v>25.25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25.25</v>
      </c>
      <c r="K52" s="252">
        <f t="shared" si="1"/>
        <v>53</v>
      </c>
      <c r="L52" s="253" t="str">
        <f>IF(D52=0,0,IF(D52&gt;K52,"F",LOOKUP(K52,{0,0.01,40,45,50,55,60,65,70,75,80},{"","F","D","C","C+","B-","B","B+","A-","A","A+"})))</f>
        <v>C+</v>
      </c>
      <c r="M52" s="330">
        <f>LOOKUP(K52,{0,0.01,40,45,50,55,60,65,70,75,80},{0,"0",2,2.25,2.5,2.75,3,3.25,3.5,3.75,4})</f>
        <v>2.5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353">
        <v>34</v>
      </c>
      <c r="D53" s="352">
        <v>38</v>
      </c>
      <c r="E53" s="352">
        <v>34</v>
      </c>
      <c r="F53" s="199"/>
      <c r="G53" s="249">
        <f>IF(G4=3,(ABS(IF(D53&gt;60,0,D53)-IF(E53&gt;60,0,E53))),(ABS(IF(D53&gt;30,0,D53)-IF(E53&gt;30,0,E53))))</f>
        <v>4</v>
      </c>
      <c r="H53" s="200" t="str">
        <f>IF(G4=3,(IF(G53&gt;12,"Y","")),(IF(G53&gt;6,"Y","")))</f>
        <v/>
      </c>
      <c r="I53" s="42">
        <f t="shared" si="0"/>
        <v>36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36</v>
      </c>
      <c r="K53" s="252">
        <f t="shared" si="1"/>
        <v>70</v>
      </c>
      <c r="L53" s="253" t="str">
        <f>IF(D53=0,0,IF(D53&gt;K53,"F",LOOKUP(K53,{0,0.01,40,45,50,55,60,65,70,75,80},{"","F","D","C","C+","B-","B","B+","A-","A","A+"})))</f>
        <v>A-</v>
      </c>
      <c r="M53" s="330">
        <f>LOOKUP(K53,{0,0.01,40,45,50,55,60,65,70,75,80},{0,"0",2,2.25,2.5,2.75,3,3.25,3.5,3.75,4})</f>
        <v>3.5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353">
        <v>23.5</v>
      </c>
      <c r="D54" s="352">
        <v>20</v>
      </c>
      <c r="E54" s="352">
        <v>21</v>
      </c>
      <c r="F54" s="199"/>
      <c r="G54" s="249">
        <f>IF(G4=3,(ABS(IF(D54&gt;60,0,D54)-IF(E54&gt;60,0,E54))),(ABS(IF(D54&gt;30,0,D54)-IF(E54&gt;30,0,E54))))</f>
        <v>1</v>
      </c>
      <c r="H54" s="200" t="str">
        <f>IF(G4=3,(IF(G54&gt;12,"Y","")),(IF(G54&gt;6,"Y","")))</f>
        <v/>
      </c>
      <c r="I54" s="42">
        <f t="shared" si="0"/>
        <v>20.5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20.5</v>
      </c>
      <c r="K54" s="252">
        <f t="shared" si="1"/>
        <v>44</v>
      </c>
      <c r="L54" s="253" t="str">
        <f>IF(D54=0,0,IF(D54&gt;K54,"F",LOOKUP(K54,{0,0.01,40,45,50,55,60,65,70,75,80},{"","F","D","C","C+","B-","B","B+","A-","A","A+"})))</f>
        <v>D</v>
      </c>
      <c r="M54" s="330">
        <f>LOOKUP(K54,{0,0.01,40,45,50,55,60,65,70,75,80},{0,"0",2,2.25,2.5,2.75,3,3.25,3.5,3.75,4})</f>
        <v>2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353">
        <v>25.5</v>
      </c>
      <c r="D55" s="352">
        <v>21</v>
      </c>
      <c r="E55" s="352">
        <v>25</v>
      </c>
      <c r="F55" s="199"/>
      <c r="G55" s="249">
        <f>IF(G4=3,(ABS(IF(D55&gt;60,0,D55)-IF(E55&gt;60,0,E55))),(ABS(IF(D55&gt;30,0,D55)-IF(E55&gt;30,0,E55))))</f>
        <v>4</v>
      </c>
      <c r="H55" s="200" t="str">
        <f>IF(G4=3,(IF(G55&gt;12,"Y","")),(IF(G55&gt;6,"Y","")))</f>
        <v/>
      </c>
      <c r="I55" s="42">
        <f t="shared" si="0"/>
        <v>23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23</v>
      </c>
      <c r="K55" s="252">
        <f t="shared" si="1"/>
        <v>49</v>
      </c>
      <c r="L55" s="253" t="str">
        <f>IF(D55=0,0,IF(D55&gt;K55,"F",LOOKUP(K55,{0,0.01,40,45,50,55,60,65,70,75,80},{"","F","D","C","C+","B-","B","B+","A-","A","A+"})))</f>
        <v>C</v>
      </c>
      <c r="M55" s="330">
        <f>LOOKUP(K55,{0,0.01,40,45,50,55,60,65,70,75,80},{0,"0",2,2.25,2.5,2.75,3,3.25,3.5,3.75,4})</f>
        <v>2.25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353">
        <v>19</v>
      </c>
      <c r="D56" s="352">
        <v>20.5</v>
      </c>
      <c r="E56" s="352">
        <v>20</v>
      </c>
      <c r="F56" s="199"/>
      <c r="G56" s="249">
        <f>IF(G4=3,(ABS(IF(D56&gt;60,0,D56)-IF(E56&gt;60,0,E56))),(ABS(IF(D56&gt;30,0,D56)-IF(E56&gt;30,0,E56))))</f>
        <v>0.5</v>
      </c>
      <c r="H56" s="200" t="str">
        <f>IF(G4=3,(IF(G56&gt;12,"Y","")),(IF(G56&gt;6,"Y","")))</f>
        <v/>
      </c>
      <c r="I56" s="42">
        <f t="shared" si="0"/>
        <v>20.25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20.25</v>
      </c>
      <c r="K56" s="252">
        <f t="shared" si="1"/>
        <v>40</v>
      </c>
      <c r="L56" s="253" t="str">
        <f>IF(D56=0,0,IF(D56&gt;K56,"F",LOOKUP(K56,{0,0.01,40,45,50,55,60,65,70,75,80},{"","F","D","C","C+","B-","B","B+","A-","A","A+"})))</f>
        <v>D</v>
      </c>
      <c r="M56" s="330">
        <f>LOOKUP(K56,{0,0.01,40,45,50,55,60,65,70,75,80},{0,"0",2,2.25,2.5,2.75,3,3.25,3.5,3.75,4})</f>
        <v>2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353">
        <v>26.5</v>
      </c>
      <c r="D57" s="352">
        <v>21.5</v>
      </c>
      <c r="E57" s="352">
        <v>18</v>
      </c>
      <c r="F57" s="199"/>
      <c r="G57" s="249">
        <f>IF(G4=3,(ABS(IF(D57&gt;60,0,D57)-IF(E57&gt;60,0,E57))),(ABS(IF(D57&gt;30,0,D57)-IF(E57&gt;30,0,E57))))</f>
        <v>3.5</v>
      </c>
      <c r="H57" s="200" t="str">
        <f>IF(G4=3,(IF(G57&gt;12,"Y","")),(IF(G57&gt;6,"Y","")))</f>
        <v/>
      </c>
      <c r="I57" s="42">
        <f t="shared" si="0"/>
        <v>19.75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19.75</v>
      </c>
      <c r="K57" s="252">
        <f t="shared" si="1"/>
        <v>47</v>
      </c>
      <c r="L57" s="253" t="str">
        <f>IF(D57=0,0,IF(D57&gt;K57,"F",LOOKUP(K57,{0,0.01,40,45,50,55,60,65,70,75,80},{"","F","D","C","C+","B-","B","B+","A-","A","A+"})))</f>
        <v>C</v>
      </c>
      <c r="M57" s="330">
        <f>LOOKUP(K57,{0,0.01,40,45,50,55,60,65,70,75,80},{0,"0",2,2.25,2.5,2.75,3,3.25,3.5,3.75,4})</f>
        <v>2.25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>
        <v>15.5</v>
      </c>
      <c r="D58" s="199">
        <v>25</v>
      </c>
      <c r="E58" s="199">
        <v>28</v>
      </c>
      <c r="F58" s="199"/>
      <c r="G58" s="249">
        <f>IF(G4=3,(ABS(IF(D58&gt;60,0,D58)-IF(E58&gt;60,0,E58))),(ABS(IF(D58&gt;30,0,D58)-IF(E58&gt;30,0,E58))))</f>
        <v>3</v>
      </c>
      <c r="H58" s="200" t="str">
        <f>IF(G4=3,(IF(G58&gt;12,"Y","")),(IF(G58&gt;6,"Y","")))</f>
        <v/>
      </c>
      <c r="I58" s="42">
        <f t="shared" si="0"/>
        <v>26.5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26.5</v>
      </c>
      <c r="K58" s="252">
        <f t="shared" si="1"/>
        <v>42</v>
      </c>
      <c r="L58" s="253" t="str">
        <f>IF(D58=0,0,IF(D58&gt;K58,"F",LOOKUP(K58,{0,0.01,40,45,50,55,60,65,70,75,80},{"","F","D","C","C+","B-","B","B+","A-","A","A+"})))</f>
        <v>D</v>
      </c>
      <c r="M58" s="330">
        <f>LOOKUP(K58,{0,0.01,40,45,50,55,60,65,70,75,80},{0,"0",2,2.25,2.5,2.75,3,3.25,3.5,3.75,4})</f>
        <v>2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>
        <v>17.5</v>
      </c>
      <c r="D59" s="199">
        <v>21</v>
      </c>
      <c r="E59" s="199">
        <v>5</v>
      </c>
      <c r="F59" s="199">
        <v>25</v>
      </c>
      <c r="G59" s="249">
        <f>IF(G4=3,(ABS(IF(D59&gt;60,0,D59)-IF(E59&gt;60,0,E59))),(ABS(IF(D59&gt;30,0,D59)-IF(E59&gt;30,0,E59))))</f>
        <v>16</v>
      </c>
      <c r="H59" s="200" t="str">
        <f>IF(G4=3,(IF(G59&gt;12,"Y","")),(IF(G59&gt;6,"Y","")))</f>
        <v>Y</v>
      </c>
      <c r="I59" s="42">
        <f t="shared" si="0"/>
        <v>23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23</v>
      </c>
      <c r="K59" s="252">
        <f t="shared" si="1"/>
        <v>41</v>
      </c>
      <c r="L59" s="253" t="str">
        <f>IF(D59=0,0,IF(D59&gt;K59,"F",LOOKUP(K59,{0,0.01,40,45,50,55,60,65,70,75,80},{"","F","D","C","C+","B-","B","B+","A-","A","A+"})))</f>
        <v>D</v>
      </c>
      <c r="M59" s="330">
        <f>LOOKUP(K59,{0,0.01,40,45,50,55,60,65,70,75,80},{0,"0",2,2.25,2.5,2.75,3,3.25,3.5,3.75,4})</f>
        <v>2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G4:J4"/>
    <mergeCell ref="C6:M6"/>
  </mergeCells>
  <conditionalFormatting sqref="G8:G77">
    <cfRule type="expression" dxfId="440" priority="1">
      <formula>$H$7="Y"</formula>
    </cfRule>
    <cfRule type="expression" dxfId="439" priority="2">
      <formula>$H$7="Y"</formula>
    </cfRule>
    <cfRule type="expression" dxfId="438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horizontalDpi="300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dimension ref="A1:P77"/>
  <sheetViews>
    <sheetView showZeros="0" view="pageLayout" workbookViewId="0">
      <selection activeCell="H15" sqref="H15"/>
    </sheetView>
  </sheetViews>
  <sheetFormatPr defaultRowHeight="15"/>
  <cols>
    <col min="1" max="1" width="12.28515625" style="193" customWidth="1"/>
    <col min="2" max="2" width="31" style="194" customWidth="1"/>
    <col min="3" max="5" width="7.7109375" style="195" customWidth="1"/>
    <col min="6" max="6" width="7.7109375" style="194" customWidth="1"/>
    <col min="7" max="7" width="5.5703125" style="194" customWidth="1"/>
    <col min="8" max="8" width="4" style="194" customWidth="1"/>
    <col min="9" max="9" width="8" style="195" hidden="1" customWidth="1"/>
    <col min="10" max="10" width="7.140625" style="195" customWidth="1"/>
    <col min="11" max="11" width="6.140625" style="196" customWidth="1"/>
    <col min="12" max="12" width="4.5703125" style="195" customWidth="1"/>
    <col min="13" max="13" width="5.85546875" style="195" customWidth="1"/>
    <col min="14" max="14" width="5.85546875" style="17" customWidth="1"/>
    <col min="15" max="15" width="9.42578125" style="16" customWidth="1"/>
    <col min="16" max="16" width="1.140625" style="16" customWidth="1"/>
    <col min="17" max="18" width="1" customWidth="1"/>
  </cols>
  <sheetData>
    <row r="1" spans="1:16" ht="26.25" customHeight="1">
      <c r="A1" s="552" t="str">
        <f>'1st 1'!A1</f>
        <v>Department Of Fine Arts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</row>
    <row r="2" spans="1:16" ht="24.75" customHeight="1">
      <c r="A2" s="558" t="str">
        <f>'1st 1'!A2:M2</f>
        <v>Jatiya Kabi Kazi Nazrul Islam University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</row>
    <row r="3" spans="1:16" ht="15.75" customHeight="1">
      <c r="A3" s="553" t="s">
        <v>91</v>
      </c>
      <c r="B3" s="559" t="s">
        <v>72</v>
      </c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60"/>
      <c r="N3" s="557" t="s">
        <v>126</v>
      </c>
      <c r="O3" s="557" t="s">
        <v>23</v>
      </c>
    </row>
    <row r="4" spans="1:16" ht="19.5" customHeight="1">
      <c r="A4" s="553"/>
      <c r="B4" s="250" t="s">
        <v>21</v>
      </c>
      <c r="C4" s="555"/>
      <c r="D4" s="555"/>
      <c r="E4" s="554" t="s">
        <v>58</v>
      </c>
      <c r="F4" s="554"/>
      <c r="G4" s="555"/>
      <c r="H4" s="555"/>
      <c r="I4" s="555"/>
      <c r="J4" s="555"/>
      <c r="K4" s="189"/>
      <c r="L4" s="189"/>
      <c r="M4" s="189"/>
      <c r="N4" s="557"/>
      <c r="O4" s="557"/>
    </row>
    <row r="5" spans="1:16" ht="18" hidden="1" customHeight="1">
      <c r="A5" s="257"/>
      <c r="B5" s="190"/>
      <c r="C5" s="191"/>
      <c r="D5" s="191"/>
      <c r="E5" s="191"/>
      <c r="F5" s="190"/>
      <c r="G5" s="190"/>
      <c r="H5" s="190"/>
      <c r="I5" s="191"/>
      <c r="J5" s="191"/>
      <c r="K5" s="192"/>
      <c r="L5" s="191"/>
      <c r="M5" s="191"/>
      <c r="N5" s="557"/>
      <c r="O5" s="557"/>
      <c r="P5" s="14"/>
    </row>
    <row r="6" spans="1:16" ht="18" customHeight="1">
      <c r="A6" s="258" t="str">
        <f>'1st 1'!A6</f>
        <v>00-00</v>
      </c>
      <c r="B6" s="250" t="s">
        <v>57</v>
      </c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7"/>
      <c r="O6" s="557"/>
      <c r="P6" s="15"/>
    </row>
    <row r="7" spans="1:16" ht="75" customHeight="1">
      <c r="A7" s="185" t="s">
        <v>15</v>
      </c>
      <c r="B7" s="186" t="s">
        <v>16</v>
      </c>
      <c r="C7" s="34" t="s">
        <v>52</v>
      </c>
      <c r="D7" s="34">
        <f>IF(G4=3,"Exam: Int:[60]",IF(G4=1.5,"Exam: Int:[30]",0))</f>
        <v>0</v>
      </c>
      <c r="E7" s="34">
        <f>IF(G4=3,"Exam: Ext:[60]",IF(G4=1.5,"Exam: Ext:[30]",0))</f>
        <v>0</v>
      </c>
      <c r="F7" s="34">
        <f>IF(G4=3,"Exam: 3rd:[60]",IF(G4=1.5,"Exam: 3rd:[30]",0))</f>
        <v>0</v>
      </c>
      <c r="G7" s="33" t="s">
        <v>13</v>
      </c>
      <c r="H7" s="33" t="s">
        <v>20</v>
      </c>
      <c r="I7" s="35" t="s">
        <v>51</v>
      </c>
      <c r="J7" s="38" t="s">
        <v>129</v>
      </c>
      <c r="K7" s="36" t="s">
        <v>59</v>
      </c>
      <c r="L7" s="34" t="s">
        <v>2</v>
      </c>
      <c r="M7" s="259" t="s">
        <v>1</v>
      </c>
      <c r="N7" s="557"/>
      <c r="O7" s="557"/>
      <c r="P7" s="25"/>
    </row>
    <row r="8" spans="1:16" ht="18">
      <c r="A8" s="202">
        <f>'1st 1'!A8</f>
        <v>1</v>
      </c>
      <c r="B8" s="203" t="str">
        <f>'1st 1'!B8</f>
        <v>N</v>
      </c>
      <c r="C8" s="245"/>
      <c r="D8" s="246"/>
      <c r="E8" s="247"/>
      <c r="F8" s="199"/>
      <c r="G8" s="249">
        <f>IF(G4=3,(ABS(IF(D8&gt;60,0,D8)-IF(E8&gt;60,0,E8))),(ABS(IF(D8&gt;30,0,D8)-IF(E8&gt;30,0,E8))))</f>
        <v>0</v>
      </c>
      <c r="H8" s="200" t="str">
        <f>IF(G4=3,(IF(G8&gt;12,"Y","")),(IF(G8&gt;6,"Y","")))</f>
        <v/>
      </c>
      <c r="I8" s="42">
        <f>IF(G8&lt;=12,(IF(D8&gt;60,0,D8)+IF(E8&gt;60,0,E8))/2,IF(MEDIAN(D8:F8)-MIN(D8:F8)&gt;=MAX(D8:F8)-MEDIAN(D8:F8),(MAX(D8:F8)+MEDIAN(D8:F8))/2,IF(MEDIAN(D8:F8)-MIN(D8:F8)&lt;MAX(D8:F8)-MEDIAN(D8:F8),(MIN(D8:F8)+MEDIAN(D8:F8))/2)))</f>
        <v>0</v>
      </c>
      <c r="J8" s="251">
        <f>IF(G4=3,I8,(IF(G8&lt;=6,(IF(D8&gt;30,0,D8)+IF(E8&gt;30,0,E8))/2,IF(MEDIAN(D8:F8)-MIN(D8:F8)&gt;=MAX(D8:F8)-MEDIAN(D8:F8),(MAX(D8:F8)+MEDIAN(D8:F8))/2,IF(MEDIAN(D8:F8)-MIN(D8:F8)&lt;MAX(D8:F8)-MEDIAN(D8:F8),(MIN(D8:F8)+MEDIAN(D8:F8))/2))))*2)</f>
        <v>0</v>
      </c>
      <c r="K8" s="252">
        <f>ROUNDUP(IF(C8&gt;40,0,IF(D8&gt;60,0,IF(E8&gt;60,0,(C8+J8)))),0)</f>
        <v>0</v>
      </c>
      <c r="L8" s="253">
        <f>IF(D8=0,0,IF(D8&gt;K8,"F",LOOKUP(K8,{0,0.01,40,45,50,55,60,65,70,75,80},{"","F","D","C","C+","B-","B","B+","A-","A","A+"})))</f>
        <v>0</v>
      </c>
      <c r="M8" s="330">
        <f>LOOKUP(K8,{0,0.01,40,45,50,55,60,65,70,75,80},{0,"0",2,2.25,2.5,2.75,3,3.25,3.5,3.75,4})</f>
        <v>0</v>
      </c>
      <c r="N8" s="331"/>
      <c r="O8" s="332" t="str">
        <f>IF(N8=0,"",IF(N8=M8,"Same",IF(M8="0","Passed",IF(N8&gt;M8,"Imp:","Not Imp:"))))</f>
        <v/>
      </c>
    </row>
    <row r="9" spans="1:16" ht="18">
      <c r="A9" s="202">
        <f>'1st 1'!A9</f>
        <v>2</v>
      </c>
      <c r="B9" s="203" t="str">
        <f>'1st 1'!B9</f>
        <v>K</v>
      </c>
      <c r="C9" s="245"/>
      <c r="D9" s="246"/>
      <c r="E9" s="247"/>
      <c r="F9" s="199"/>
      <c r="G9" s="249">
        <f>IF(G4=3,(ABS(IF(D9&gt;60,0,D9)-IF(E9&gt;60,0,E9))),(ABS(IF(D9&gt;30,0,D9)-IF(E9&gt;30,0,E9))))</f>
        <v>0</v>
      </c>
      <c r="H9" s="200" t="str">
        <f>IF(G4=3,(IF(G9&gt;12,"Y","")),(IF(G9&gt;6,"Y","")))</f>
        <v/>
      </c>
      <c r="I9" s="42">
        <f t="shared" ref="I9:I72" si="0">IF(G9&lt;=12,(IF(D9&gt;60,0,D9)+IF(E9&gt;60,0,E9))/2,IF(MEDIAN(D9:F9)-MIN(D9:F9)&gt;=MAX(D9:F9)-MEDIAN(D9:F9),(MAX(D9:F9)+MEDIAN(D9:F9))/2,IF(MEDIAN(D9:F9)-MIN(D9:F9)&lt;MAX(D9:F9)-MEDIAN(D9:F9),(MIN(D9:F9)+MEDIAN(D9:F9))/2)))</f>
        <v>0</v>
      </c>
      <c r="J9" s="251">
        <f>IF(G4=3,I9,(IF(G9&lt;=6,(IF(D9&gt;30,0,D9)+IF(E9&gt;30,0,E9))/2,IF(MEDIAN(D9:F9)-MIN(D9:F9)&gt;=MAX(D9:F9)-MEDIAN(D9:F9),(MAX(D9:F9)+MEDIAN(D9:F9))/2,IF(MEDIAN(D9:F9)-MIN(D9:F9)&lt;MAX(D9:F9)-MEDIAN(D9:F9),(MIN(D9:F9)+MEDIAN(D9:F9))/2))))*2)</f>
        <v>0</v>
      </c>
      <c r="K9" s="252">
        <f t="shared" ref="K9:K72" si="1">ROUNDUP(IF(C9&gt;40,0,IF(D9&gt;60,0,IF(E9&gt;60,0,(C9+J9)))),0)</f>
        <v>0</v>
      </c>
      <c r="L9" s="253">
        <f>IF(D9=0,0,IF(D9&gt;K9,"F",LOOKUP(K9,{0,0.01,40,45,50,55,60,65,70,75,80},{"","F","D","C","C+","B-","B","B+","A-","A","A+"})))</f>
        <v>0</v>
      </c>
      <c r="M9" s="330">
        <f>LOOKUP(K9,{0,0.01,40,45,50,55,60,65,70,75,80},{0,"0",2,2.25,2.5,2.75,3,3.25,3.5,3.75,4})</f>
        <v>0</v>
      </c>
      <c r="N9" s="331"/>
      <c r="O9" s="332" t="str">
        <f t="shared" ref="O9:O72" si="2">IF(N9=0,"",IF(N9=M9,"Same",IF(M9="0","Passed",IF(N9&gt;M9,"Imp:","Not Imp:"))))</f>
        <v/>
      </c>
    </row>
    <row r="10" spans="1:16" ht="18">
      <c r="A10" s="202">
        <f>'1st 1'!A10</f>
        <v>3</v>
      </c>
      <c r="B10" s="203" t="str">
        <f>'1st 1'!B10</f>
        <v>M</v>
      </c>
      <c r="C10" s="245"/>
      <c r="D10" s="246"/>
      <c r="E10" s="247"/>
      <c r="F10" s="199"/>
      <c r="G10" s="249">
        <f>IF(G4=3,(ABS(IF(D10&gt;60,0,D10)-IF(E10&gt;60,0,E10))),(ABS(IF(D10&gt;30,0,D10)-IF(E10&gt;30,0,E10))))</f>
        <v>0</v>
      </c>
      <c r="H10" s="200" t="str">
        <f>IF(G4=3,(IF(G10&gt;12,"Y","")),(IF(G10&gt;6,"Y","")))</f>
        <v/>
      </c>
      <c r="I10" s="42">
        <f t="shared" si="0"/>
        <v>0</v>
      </c>
      <c r="J10" s="251">
        <f>IF(G4=3,I10,(IF(G10&lt;=6,(IF(D10&gt;30,0,D10)+IF(E10&gt;30,0,E10))/2,IF(MEDIAN(D10:F10)-MIN(D10:F10)&gt;=MAX(D10:F10)-MEDIAN(D10:F10),(MAX(D10:F10)+MEDIAN(D10:F10))/2,IF(MEDIAN(D10:F10)-MIN(D10:F10)&lt;MAX(D10:F10)-MEDIAN(D10:F10),(MIN(D10:F10)+MEDIAN(D10:F10))/2))))*2)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0</v>
      </c>
      <c r="K10" s="252">
        <f t="shared" si="1"/>
        <v>0</v>
      </c>
      <c r="L10" s="253">
        <f>IF(D10=0,0,IF(D10&gt;K10,"F",LOOKUP(K10,{0,0.01,40,45,50,55,60,65,70,75,80},{"","F","D","C","C+","B-","B","B+","A-","A","A+"})))</f>
        <v>0</v>
      </c>
      <c r="M10" s="330">
        <f>LOOKUP(K10,{0,0.01,40,45,50,55,60,65,70,75,80},{0,"0",2,2.25,2.5,2.75,3,3.25,3.5,3.75,4})</f>
        <v>0</v>
      </c>
      <c r="N10" s="331"/>
      <c r="O10" s="332" t="str">
        <f t="shared" si="2"/>
        <v/>
      </c>
      <c r="P10" s="25"/>
    </row>
    <row r="11" spans="1:16" ht="18">
      <c r="A11" s="202">
        <f>'1st 1'!A11</f>
        <v>4</v>
      </c>
      <c r="B11" s="203" t="str">
        <f>'1st 1'!B11</f>
        <v>D</v>
      </c>
      <c r="C11" s="245"/>
      <c r="D11" s="246"/>
      <c r="E11" s="247"/>
      <c r="F11" s="199"/>
      <c r="G11" s="249">
        <f>IF(G4=3,(ABS(IF(D11&gt;60,0,D11)-IF(E11&gt;60,0,E11))),(ABS(IF(D11&gt;30,0,D11)-IF(E11&gt;30,0,E11))))</f>
        <v>0</v>
      </c>
      <c r="H11" s="200" t="str">
        <f>IF(G4=3,(IF(G11&gt;12,"Y","")),(IF(G11&gt;6,"Y","")))</f>
        <v/>
      </c>
      <c r="I11" s="42">
        <f t="shared" si="0"/>
        <v>0</v>
      </c>
      <c r="J11" s="251">
        <f>IF(G4=3,I11,(IF(G11&lt;=6,(IF(D11&gt;30,0,D11)+IF(E11&gt;30,0,E11))/2,IF(MEDIAN(D11:F11)-MIN(D11:F11)&gt;=MAX(D11:F11)-MEDIAN(D11:F11),(MAX(D11:F11)+MEDIAN(D11:F11))/2,IF(MEDIAN(D11:F11)-MIN(D11:F11)&lt;MAX(D11:F11)-MEDIAN(D11:F11),(MIN(D11:F11)+MEDIAN(D11:F11))/2))))*2)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0</v>
      </c>
      <c r="K11" s="252">
        <f t="shared" si="1"/>
        <v>0</v>
      </c>
      <c r="L11" s="253">
        <f>IF(D11=0,0,IF(D11&gt;K11,"F",LOOKUP(K11,{0,0.01,40,45,50,55,60,65,70,75,80},{"","F","D","C","C+","B-","B","B+","A-","A","A+"})))</f>
        <v>0</v>
      </c>
      <c r="M11" s="330">
        <f>LOOKUP(K11,{0,0.01,40,45,50,55,60,65,70,75,80},{0,"0",2,2.25,2.5,2.75,3,3.25,3.5,3.75,4})</f>
        <v>0</v>
      </c>
      <c r="N11" s="331"/>
      <c r="O11" s="332" t="str">
        <f t="shared" si="2"/>
        <v/>
      </c>
    </row>
    <row r="12" spans="1:16" ht="18">
      <c r="A12" s="202">
        <f>'1st 1'!A12</f>
        <v>5</v>
      </c>
      <c r="B12" s="203" t="str">
        <f>'1st 1'!B12</f>
        <v>F</v>
      </c>
      <c r="C12" s="245"/>
      <c r="D12" s="246"/>
      <c r="E12" s="247"/>
      <c r="F12" s="199"/>
      <c r="G12" s="249">
        <f>IF(G4=3,(ABS(IF(D12&gt;60,0,D12)-IF(E12&gt;60,0,E12))),(ABS(IF(D12&gt;30,0,D12)-IF(E12&gt;30,0,E12))))</f>
        <v>0</v>
      </c>
      <c r="H12" s="200" t="str">
        <f>IF(G4=3,(IF(G12&gt;12,"Y","")),(IF(G12&gt;6,"Y","")))</f>
        <v/>
      </c>
      <c r="I12" s="42">
        <f t="shared" si="0"/>
        <v>0</v>
      </c>
      <c r="J12" s="251">
        <f>IF(G4=3,I12,(IF(G12&lt;=6,(IF(D12&gt;30,0,D12)+IF(E12&gt;30,0,E12))/2,IF(MEDIAN(D12:F12)-MIN(D12:F12)&gt;=MAX(D12:F12)-MEDIAN(D12:F12),(MAX(D12:F12)+MEDIAN(D12:F12))/2,IF(MEDIAN(D12:F12)-MIN(D12:F12)&lt;MAX(D12:F12)-MEDIAN(D12:F12),(MIN(D12:F12)+MEDIAN(D12:F12))/2))))*2)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0</v>
      </c>
      <c r="K12" s="252">
        <f t="shared" si="1"/>
        <v>0</v>
      </c>
      <c r="L12" s="253">
        <f>IF(D12=0,0,IF(D12&gt;K12,"F",LOOKUP(K12,{0,0.01,40,45,50,55,60,65,70,75,80},{"","F","D","C","C+","B-","B","B+","A-","A","A+"})))</f>
        <v>0</v>
      </c>
      <c r="M12" s="330">
        <f>LOOKUP(K12,{0,0.01,40,45,50,55,60,65,70,75,80},{0,"0",2,2.25,2.5,2.75,3,3.25,3.5,3.75,4})</f>
        <v>0</v>
      </c>
      <c r="N12" s="331"/>
      <c r="O12" s="332" t="str">
        <f t="shared" si="2"/>
        <v/>
      </c>
    </row>
    <row r="13" spans="1:16" ht="18">
      <c r="A13" s="202">
        <f>'1st 1'!A13</f>
        <v>6</v>
      </c>
      <c r="B13" s="203" t="str">
        <f>'1st 1'!B13</f>
        <v>P</v>
      </c>
      <c r="C13" s="245"/>
      <c r="D13" s="246"/>
      <c r="E13" s="247"/>
      <c r="F13" s="199"/>
      <c r="G13" s="249">
        <f>IF(G4=3,(ABS(IF(D13&gt;60,0,D13)-IF(E13&gt;60,0,E13))),(ABS(IF(D13&gt;30,0,D13)-IF(E13&gt;30,0,E13))))</f>
        <v>0</v>
      </c>
      <c r="H13" s="200" t="str">
        <f>IF(G4=3,(IF(G13&gt;12,"Y","")),(IF(G13&gt;6,"Y","")))</f>
        <v/>
      </c>
      <c r="I13" s="42">
        <f t="shared" si="0"/>
        <v>0</v>
      </c>
      <c r="J13" s="251">
        <f>IF(G4=3,I13,(IF(G13&lt;=6,(IF(D13&gt;30,0,D13)+IF(E13&gt;30,0,E13))/2,IF(MEDIAN(D13:F13)-MIN(D13:F13)&gt;=MAX(D13:F13)-MEDIAN(D13:F13),(MAX(D13:F13)+MEDIAN(D13:F13))/2,IF(MEDIAN(D13:F13)-MIN(D13:F13)&lt;MAX(D13:F13)-MEDIAN(D13:F13),(MIN(D13:F13)+MEDIAN(D13:F13))/2))))*2)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0</v>
      </c>
      <c r="K13" s="252">
        <f t="shared" si="1"/>
        <v>0</v>
      </c>
      <c r="L13" s="253">
        <f>IF(D13=0,0,IF(D13&gt;K13,"F",LOOKUP(K13,{0,0.01,40,45,50,55,60,65,70,75,80},{"","F","D","C","C+","B-","B","B+","A-","A","A+"})))</f>
        <v>0</v>
      </c>
      <c r="M13" s="330">
        <f>LOOKUP(K13,{0,0.01,40,45,50,55,60,65,70,75,80},{0,"0",2,2.25,2.5,2.75,3,3.25,3.5,3.75,4})</f>
        <v>0</v>
      </c>
      <c r="N13" s="331"/>
      <c r="O13" s="332" t="str">
        <f t="shared" si="2"/>
        <v/>
      </c>
    </row>
    <row r="14" spans="1:16" ht="18">
      <c r="A14" s="202">
        <f>'1st 1'!A14</f>
        <v>7</v>
      </c>
      <c r="B14" s="203" t="str">
        <f>'1st 1'!B14</f>
        <v>M</v>
      </c>
      <c r="C14" s="245"/>
      <c r="D14" s="246"/>
      <c r="E14" s="247"/>
      <c r="F14" s="199"/>
      <c r="G14" s="249">
        <f>IF(G4=3,(ABS(IF(D14&gt;60,0,D14)-IF(E14&gt;60,0,E14))),(ABS(IF(D14&gt;30,0,D14)-IF(E14&gt;30,0,E14))))</f>
        <v>0</v>
      </c>
      <c r="H14" s="200" t="str">
        <f>IF(G4=3,(IF(G14&gt;12,"Y","")),(IF(G14&gt;6,"Y","")))</f>
        <v/>
      </c>
      <c r="I14" s="42">
        <f t="shared" si="0"/>
        <v>0</v>
      </c>
      <c r="J14" s="251">
        <f>IF(G4=3,I14,(IF(G14&lt;=6,(IF(D14&gt;30,0,D14)+IF(E14&gt;30,0,E14))/2,IF(MEDIAN(D14:F14)-MIN(D14:F14)&gt;=MAX(D14:F14)-MEDIAN(D14:F14),(MAX(D14:F14)+MEDIAN(D14:F14))/2,IF(MEDIAN(D14:F14)-MIN(D14:F14)&lt;MAX(D14:F14)-MEDIAN(D14:F14),(MIN(D14:F14)+MEDIAN(D14:F14))/2))))*2)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0</v>
      </c>
      <c r="K14" s="252">
        <f t="shared" si="1"/>
        <v>0</v>
      </c>
      <c r="L14" s="253">
        <f>IF(D14=0,0,IF(D14&gt;K14,"F",LOOKUP(K14,{0,0.01,40,45,50,55,60,65,70,75,80},{"","F","D","C","C+","B-","B","B+","A-","A","A+"})))</f>
        <v>0</v>
      </c>
      <c r="M14" s="330">
        <f>LOOKUP(K14,{0,0.01,40,45,50,55,60,65,70,75,80},{0,"0",2,2.25,2.5,2.75,3,3.25,3.5,3.75,4})</f>
        <v>0</v>
      </c>
      <c r="N14" s="331"/>
      <c r="O14" s="332" t="str">
        <f t="shared" si="2"/>
        <v/>
      </c>
    </row>
    <row r="15" spans="1:16" ht="18">
      <c r="A15" s="202">
        <f>'1st 1'!A15</f>
        <v>8</v>
      </c>
      <c r="B15" s="203" t="str">
        <f>'1st 1'!B15</f>
        <v>S</v>
      </c>
      <c r="C15" s="245"/>
      <c r="D15" s="246"/>
      <c r="E15" s="247"/>
      <c r="F15" s="199"/>
      <c r="G15" s="249">
        <f>IF(G4=3,(ABS(IF(D15&gt;60,0,D15)-IF(E15&gt;60,0,E15))),(ABS(IF(D15&gt;30,0,D15)-IF(E15&gt;30,0,E15))))</f>
        <v>0</v>
      </c>
      <c r="H15" s="200" t="str">
        <f>IF(G4=3,(IF(G15&gt;12,"Y","")),(IF(G15&gt;6,"Y","")))</f>
        <v/>
      </c>
      <c r="I15" s="42">
        <f t="shared" si="0"/>
        <v>0</v>
      </c>
      <c r="J15" s="251">
        <f>IF(G4=3,I15,(IF(G15&lt;=6,(IF(D15&gt;30,0,D15)+IF(E15&gt;30,0,E15))/2,IF(MEDIAN(D15:F15)-MIN(D15:F15)&gt;=MAX(D15:F15)-MEDIAN(D15:F15),(MAX(D15:F15)+MEDIAN(D15:F15))/2,IF(MEDIAN(D15:F15)-MIN(D15:F15)&lt;MAX(D15:F15)-MEDIAN(D15:F15),(MIN(D15:F15)+MEDIAN(D15:F15))/2))))*2)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0</v>
      </c>
      <c r="K15" s="252">
        <f t="shared" si="1"/>
        <v>0</v>
      </c>
      <c r="L15" s="253">
        <f>IF(D15=0,0,IF(D15&gt;K15,"F",LOOKUP(K15,{0,0.01,40,45,50,55,60,65,70,75,80},{"","F","D","C","C+","B-","B","B+","A-","A","A+"})))</f>
        <v>0</v>
      </c>
      <c r="M15" s="330">
        <f>LOOKUP(K15,{0,0.01,40,45,50,55,60,65,70,75,80},{0,"0",2,2.25,2.5,2.75,3,3.25,3.5,3.75,4})</f>
        <v>0</v>
      </c>
      <c r="N15" s="331"/>
      <c r="O15" s="332" t="str">
        <f t="shared" si="2"/>
        <v/>
      </c>
    </row>
    <row r="16" spans="1:16" ht="18">
      <c r="A16" s="202">
        <f>'1st 1'!A16</f>
        <v>9</v>
      </c>
      <c r="B16" s="203" t="str">
        <f>'1st 1'!B16</f>
        <v>M</v>
      </c>
      <c r="C16" s="245"/>
      <c r="D16" s="246"/>
      <c r="E16" s="247"/>
      <c r="F16" s="199"/>
      <c r="G16" s="249">
        <f>IF(G4=3,(ABS(IF(D16&gt;60,0,D16)-IF(E16&gt;60,0,E16))),(ABS(IF(D16&gt;30,0,D16)-IF(E16&gt;30,0,E16))))</f>
        <v>0</v>
      </c>
      <c r="H16" s="200" t="str">
        <f>IF(G4=3,(IF(G16&gt;12,"Y","")),(IF(G16&gt;6,"Y","")))</f>
        <v/>
      </c>
      <c r="I16" s="42">
        <f t="shared" si="0"/>
        <v>0</v>
      </c>
      <c r="J16" s="251">
        <f>IF(G4=3,I16,(IF(G16&lt;=6,(IF(D16&gt;30,0,D16)+IF(E16&gt;30,0,E16))/2,IF(MEDIAN(D16:F16)-MIN(D16:F16)&gt;=MAX(D16:F16)-MEDIAN(D16:F16),(MAX(D16:F16)+MEDIAN(D16:F16))/2,IF(MEDIAN(D16:F16)-MIN(D16:F16)&lt;MAX(D16:F16)-MEDIAN(D16:F16),(MIN(D16:F16)+MEDIAN(D16:F16))/2))))*2)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0</v>
      </c>
      <c r="K16" s="252">
        <f t="shared" si="1"/>
        <v>0</v>
      </c>
      <c r="L16" s="253">
        <f>IF(D16=0,0,IF(D16&gt;K16,"F",LOOKUP(K16,{0,0.01,40,45,50,55,60,65,70,75,80},{"","F","D","C","C+","B-","B","B+","A-","A","A+"})))</f>
        <v>0</v>
      </c>
      <c r="M16" s="330">
        <f>LOOKUP(K16,{0,0.01,40,45,50,55,60,65,70,75,80},{0,"0",2,2.25,2.5,2.75,3,3.25,3.5,3.75,4})</f>
        <v>0</v>
      </c>
      <c r="N16" s="331"/>
      <c r="O16" s="332" t="str">
        <f t="shared" si="2"/>
        <v/>
      </c>
    </row>
    <row r="17" spans="1:16" ht="18">
      <c r="A17" s="202">
        <f>'1st 1'!A17</f>
        <v>10</v>
      </c>
      <c r="B17" s="203" t="str">
        <f>'1st 1'!B17</f>
        <v>M</v>
      </c>
      <c r="C17" s="245"/>
      <c r="D17" s="246"/>
      <c r="E17" s="247"/>
      <c r="F17" s="199"/>
      <c r="G17" s="249">
        <f>IF(G4=3,(ABS(IF(D17&gt;60,0,D17)-IF(E17&gt;60,0,E17))),(ABS(IF(D17&gt;30,0,D17)-IF(E17&gt;30,0,E17))))</f>
        <v>0</v>
      </c>
      <c r="H17" s="200" t="str">
        <f>IF(G4=3,(IF(G17&gt;12,"Y","")),(IF(G17&gt;6,"Y","")))</f>
        <v/>
      </c>
      <c r="I17" s="42">
        <f t="shared" si="0"/>
        <v>0</v>
      </c>
      <c r="J17" s="251">
        <f>IF(G4=3,I17,(IF(G17&lt;=6,(IF(D17&gt;30,0,D17)+IF(E17&gt;30,0,E17))/2,IF(MEDIAN(D17:F17)-MIN(D17:F17)&gt;=MAX(D17:F17)-MEDIAN(D17:F17),(MAX(D17:F17)+MEDIAN(D17:F17))/2,IF(MEDIAN(D17:F17)-MIN(D17:F17)&lt;MAX(D17:F17)-MEDIAN(D17:F17),(MIN(D17:F17)+MEDIAN(D17:F17))/2))))*2)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0</v>
      </c>
      <c r="K17" s="252">
        <f t="shared" si="1"/>
        <v>0</v>
      </c>
      <c r="L17" s="253">
        <f>IF(D17=0,0,IF(D17&gt;K17,"F",LOOKUP(K17,{0,0.01,40,45,50,55,60,65,70,75,80},{"","F","D","C","C+","B-","B","B+","A-","A","A+"})))</f>
        <v>0</v>
      </c>
      <c r="M17" s="330">
        <f>LOOKUP(K17,{0,0.01,40,45,50,55,60,65,70,75,80},{0,"0",2,2.25,2.5,2.75,3,3.25,3.5,3.75,4})</f>
        <v>0</v>
      </c>
      <c r="N17" s="331"/>
      <c r="O17" s="332" t="str">
        <f t="shared" si="2"/>
        <v/>
      </c>
    </row>
    <row r="18" spans="1:16" ht="18">
      <c r="A18" s="202">
        <f>'1st 1'!A18</f>
        <v>11</v>
      </c>
      <c r="B18" s="203" t="str">
        <f>'1st 1'!B18</f>
        <v>S</v>
      </c>
      <c r="C18" s="245"/>
      <c r="D18" s="246"/>
      <c r="E18" s="247"/>
      <c r="F18" s="199"/>
      <c r="G18" s="249">
        <f>IF(G4=3,(ABS(IF(D18&gt;60,0,D18)-IF(E18&gt;60,0,E18))),(ABS(IF(D18&gt;30,0,D18)-IF(E18&gt;30,0,E18))))</f>
        <v>0</v>
      </c>
      <c r="H18" s="200" t="str">
        <f>IF(G4=3,(IF(G18&gt;12,"Y","")),(IF(G18&gt;6,"Y","")))</f>
        <v/>
      </c>
      <c r="I18" s="42">
        <f t="shared" si="0"/>
        <v>0</v>
      </c>
      <c r="J18" s="251">
        <f>IF(G4=3,I18,(IF(G18&lt;=6,(IF(D18&gt;30,0,D18)+IF(E18&gt;30,0,E18))/2,IF(MEDIAN(D18:F18)-MIN(D18:F18)&gt;=MAX(D18:F18)-MEDIAN(D18:F18),(MAX(D18:F18)+MEDIAN(D18:F18))/2,IF(MEDIAN(D18:F18)-MIN(D18:F18)&lt;MAX(D18:F18)-MEDIAN(D18:F18),(MIN(D18:F18)+MEDIAN(D18:F18))/2))))*2)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0</v>
      </c>
      <c r="K18" s="252">
        <f t="shared" si="1"/>
        <v>0</v>
      </c>
      <c r="L18" s="253">
        <f>IF(D18=0,0,IF(D18&gt;K18,"F",LOOKUP(K18,{0,0.01,40,45,50,55,60,65,70,75,80},{"","F","D","C","C+","B-","B","B+","A-","A","A+"})))</f>
        <v>0</v>
      </c>
      <c r="M18" s="330">
        <f>LOOKUP(K18,{0,0.01,40,45,50,55,60,65,70,75,80},{0,"0",2,2.25,2.5,2.75,3,3.25,3.5,3.75,4})</f>
        <v>0</v>
      </c>
      <c r="N18" s="331"/>
      <c r="O18" s="332" t="str">
        <f t="shared" si="2"/>
        <v/>
      </c>
    </row>
    <row r="19" spans="1:16" ht="18">
      <c r="A19" s="202">
        <f>'1st 1'!A19</f>
        <v>12</v>
      </c>
      <c r="B19" s="203" t="str">
        <f>'1st 1'!B19</f>
        <v>Z</v>
      </c>
      <c r="C19" s="245"/>
      <c r="D19" s="246"/>
      <c r="E19" s="247"/>
      <c r="F19" s="199"/>
      <c r="G19" s="249">
        <f>IF(G4=3,(ABS(IF(D19&gt;60,0,D19)-IF(E19&gt;60,0,E19))),(ABS(IF(D19&gt;30,0,D19)-IF(E19&gt;30,0,E19))))</f>
        <v>0</v>
      </c>
      <c r="H19" s="200" t="str">
        <f>IF(G4=3,(IF(G19&gt;12,"Y","")),(IF(G19&gt;6,"Y","")))</f>
        <v/>
      </c>
      <c r="I19" s="42">
        <f t="shared" si="0"/>
        <v>0</v>
      </c>
      <c r="J19" s="251">
        <f>IF(G4=3,I19,(IF(G19&lt;=6,(IF(D19&gt;30,0,D19)+IF(E19&gt;30,0,E19))/2,IF(MEDIAN(D19:F19)-MIN(D19:F19)&gt;=MAX(D19:F19)-MEDIAN(D19:F19),(MAX(D19:F19)+MEDIAN(D19:F19))/2,IF(MEDIAN(D19:F19)-MIN(D19:F19)&lt;MAX(D19:F19)-MEDIAN(D19:F19),(MIN(D19:F19)+MEDIAN(D19:F19))/2))))*2)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0</v>
      </c>
      <c r="K19" s="252">
        <f t="shared" si="1"/>
        <v>0</v>
      </c>
      <c r="L19" s="253">
        <f>IF(D19=0,0,IF(D19&gt;K19,"F",LOOKUP(K19,{0,0.01,40,45,50,55,60,65,70,75,80},{"","F","D","C","C+","B-","B","B+","A-","A","A+"})))</f>
        <v>0</v>
      </c>
      <c r="M19" s="330">
        <f>LOOKUP(K19,{0,0.01,40,45,50,55,60,65,70,75,80},{0,"0",2,2.25,2.5,2.75,3,3.25,3.5,3.75,4})</f>
        <v>0</v>
      </c>
      <c r="N19" s="331"/>
      <c r="O19" s="332" t="str">
        <f t="shared" si="2"/>
        <v/>
      </c>
      <c r="P19" s="25"/>
    </row>
    <row r="20" spans="1:16" ht="18">
      <c r="A20" s="202">
        <f>'1st 1'!A20</f>
        <v>13</v>
      </c>
      <c r="B20" s="203" t="str">
        <f>'1st 1'!B20</f>
        <v>M</v>
      </c>
      <c r="C20" s="245"/>
      <c r="D20" s="246"/>
      <c r="E20" s="247"/>
      <c r="F20" s="199"/>
      <c r="G20" s="249">
        <f>IF(G4=3,(ABS(IF(D20&gt;60,0,D20)-IF(E20&gt;60,0,E20))),(ABS(IF(D20&gt;30,0,D20)-IF(E20&gt;30,0,E20))))</f>
        <v>0</v>
      </c>
      <c r="H20" s="200" t="str">
        <f>IF(G4=3,(IF(G20&gt;12,"Y","")),(IF(G20&gt;6,"Y","")))</f>
        <v/>
      </c>
      <c r="I20" s="42">
        <f t="shared" si="0"/>
        <v>0</v>
      </c>
      <c r="J20" s="251">
        <f>IF(G4=3,I20,(IF(G20&lt;=6,(IF(D20&gt;30,0,D20)+IF(E20&gt;30,0,E20))/2,IF(MEDIAN(D20:F20)-MIN(D20:F20)&gt;=MAX(D20:F20)-MEDIAN(D20:F20),(MAX(D20:F20)+MEDIAN(D20:F20))/2,IF(MEDIAN(D20:F20)-MIN(D20:F20)&lt;MAX(D20:F20)-MEDIAN(D20:F20),(MIN(D20:F20)+MEDIAN(D20:F20))/2))))*2)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0</v>
      </c>
      <c r="K20" s="252">
        <f t="shared" si="1"/>
        <v>0</v>
      </c>
      <c r="L20" s="253">
        <f>IF(D20=0,0,IF(D20&gt;K20,"F",LOOKUP(K20,{0,0.01,40,45,50,55,60,65,70,75,80},{"","F","D","C","C+","B-","B","B+","A-","A","A+"})))</f>
        <v>0</v>
      </c>
      <c r="M20" s="330">
        <f>LOOKUP(K20,{0,0.01,40,45,50,55,60,65,70,75,80},{0,"0",2,2.25,2.5,2.75,3,3.25,3.5,3.75,4})</f>
        <v>0</v>
      </c>
      <c r="N20" s="331"/>
      <c r="O20" s="332" t="str">
        <f t="shared" si="2"/>
        <v/>
      </c>
    </row>
    <row r="21" spans="1:16" ht="18">
      <c r="A21" s="202">
        <f>'1st 1'!A21</f>
        <v>14</v>
      </c>
      <c r="B21" s="203" t="str">
        <f>'1st 1'!B21</f>
        <v>K</v>
      </c>
      <c r="C21" s="245"/>
      <c r="D21" s="246"/>
      <c r="E21" s="247"/>
      <c r="F21" s="199"/>
      <c r="G21" s="249">
        <f>IF(G4=3,(ABS(IF(D21&gt;60,0,D21)-IF(E21&gt;60,0,E21))),(ABS(IF(D21&gt;30,0,D21)-IF(E21&gt;30,0,E21))))</f>
        <v>0</v>
      </c>
      <c r="H21" s="200" t="str">
        <f>IF(G4=3,(IF(G21&gt;12,"Y","")),(IF(G21&gt;6,"Y","")))</f>
        <v/>
      </c>
      <c r="I21" s="42">
        <f t="shared" si="0"/>
        <v>0</v>
      </c>
      <c r="J21" s="251">
        <f>IF(G4=3,I21,(IF(G21&lt;=6,(IF(D21&gt;30,0,D21)+IF(E21&gt;30,0,E21))/2,IF(MEDIAN(D21:F21)-MIN(D21:F21)&gt;=MAX(D21:F21)-MEDIAN(D21:F21),(MAX(D21:F21)+MEDIAN(D21:F21))/2,IF(MEDIAN(D21:F21)-MIN(D21:F21)&lt;MAX(D21:F21)-MEDIAN(D21:F21),(MIN(D21:F21)+MEDIAN(D21:F21))/2))))*2)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0</v>
      </c>
      <c r="K21" s="252">
        <f t="shared" si="1"/>
        <v>0</v>
      </c>
      <c r="L21" s="253">
        <f>IF(D21=0,0,IF(D21&gt;K21,"F",LOOKUP(K21,{0,0.01,40,45,50,55,60,65,70,75,80},{"","F","D","C","C+","B-","B","B+","A-","A","A+"})))</f>
        <v>0</v>
      </c>
      <c r="M21" s="330">
        <f>LOOKUP(K21,{0,0.01,40,45,50,55,60,65,70,75,80},{0,"0",2,2.25,2.5,2.75,3,3.25,3.5,3.75,4})</f>
        <v>0</v>
      </c>
      <c r="N21" s="331"/>
      <c r="O21" s="332" t="str">
        <f t="shared" si="2"/>
        <v/>
      </c>
    </row>
    <row r="22" spans="1:16" ht="18">
      <c r="A22" s="202">
        <f>'1st 1'!A22</f>
        <v>15</v>
      </c>
      <c r="B22" s="203" t="str">
        <f>'1st 1'!B22</f>
        <v>P</v>
      </c>
      <c r="C22" s="245"/>
      <c r="D22" s="246"/>
      <c r="E22" s="247"/>
      <c r="F22" s="199"/>
      <c r="G22" s="249">
        <f>IF(G4=3,(ABS(IF(D22&gt;60,0,D22)-IF(E22&gt;60,0,E22))),(ABS(IF(D22&gt;30,0,D22)-IF(E22&gt;30,0,E22))))</f>
        <v>0</v>
      </c>
      <c r="H22" s="200" t="str">
        <f>IF(G4=3,(IF(G22&gt;12,"Y","")),(IF(G22&gt;6,"Y","")))</f>
        <v/>
      </c>
      <c r="I22" s="42">
        <f t="shared" si="0"/>
        <v>0</v>
      </c>
      <c r="J22" s="251">
        <f>IF(G4=3,I22,(IF(G22&lt;=6,(IF(D22&gt;30,0,D22)+IF(E22&gt;30,0,E22))/2,IF(MEDIAN(D22:F22)-MIN(D22:F22)&gt;=MAX(D22:F22)-MEDIAN(D22:F22),(MAX(D22:F22)+MEDIAN(D22:F22))/2,IF(MEDIAN(D22:F22)-MIN(D22:F22)&lt;MAX(D22:F22)-MEDIAN(D22:F22),(MIN(D22:F22)+MEDIAN(D22:F22))/2))))*2)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0</v>
      </c>
      <c r="K22" s="252">
        <f t="shared" si="1"/>
        <v>0</v>
      </c>
      <c r="L22" s="253">
        <f>IF(D22=0,0,IF(D22&gt;K22,"F",LOOKUP(K22,{0,0.01,40,45,50,55,60,65,70,75,80},{"","F","D","C","C+","B-","B","B+","A-","A","A+"})))</f>
        <v>0</v>
      </c>
      <c r="M22" s="330">
        <f>LOOKUP(K22,{0,0.01,40,45,50,55,60,65,70,75,80},{0,"0",2,2.25,2.5,2.75,3,3.25,3.5,3.75,4})</f>
        <v>0</v>
      </c>
      <c r="N22" s="331"/>
      <c r="O22" s="332" t="str">
        <f t="shared" si="2"/>
        <v/>
      </c>
    </row>
    <row r="23" spans="1:16" ht="18">
      <c r="A23" s="202">
        <f>'1st 1'!A23</f>
        <v>16</v>
      </c>
      <c r="B23" s="203" t="str">
        <f>'1st 1'!B23</f>
        <v>F</v>
      </c>
      <c r="C23" s="245"/>
      <c r="D23" s="246"/>
      <c r="E23" s="247"/>
      <c r="F23" s="199"/>
      <c r="G23" s="249">
        <f>IF(G4=3,(ABS(IF(D23&gt;60,0,D23)-IF(E23&gt;60,0,E23))),(ABS(IF(D23&gt;30,0,D23)-IF(E23&gt;30,0,E23))))</f>
        <v>0</v>
      </c>
      <c r="H23" s="200" t="str">
        <f>IF(G4=3,(IF(G23&gt;12,"Y","")),(IF(G23&gt;6,"Y","")))</f>
        <v/>
      </c>
      <c r="I23" s="42">
        <f t="shared" si="0"/>
        <v>0</v>
      </c>
      <c r="J23" s="251">
        <f>IF(G4=3,I23,(IF(G23&lt;=6,(IF(D23&gt;30,0,D23)+IF(E23&gt;30,0,E23))/2,IF(MEDIAN(D23:F23)-MIN(D23:F23)&gt;=MAX(D23:F23)-MEDIAN(D23:F23),(MAX(D23:F23)+MEDIAN(D23:F23))/2,IF(MEDIAN(D23:F23)-MIN(D23:F23)&lt;MAX(D23:F23)-MEDIAN(D23:F23),(MIN(D23:F23)+MEDIAN(D23:F23))/2))))*2)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0</v>
      </c>
      <c r="K23" s="252">
        <f t="shared" si="1"/>
        <v>0</v>
      </c>
      <c r="L23" s="253">
        <f>IF(D23=0,0,IF(D23&gt;K23,"F",LOOKUP(K23,{0,0.01,40,45,50,55,60,65,70,75,80},{"","F","D","C","C+","B-","B","B+","A-","A","A+"})))</f>
        <v>0</v>
      </c>
      <c r="M23" s="330">
        <f>LOOKUP(K23,{0,0.01,40,45,50,55,60,65,70,75,80},{0,"0",2,2.25,2.5,2.75,3,3.25,3.5,3.75,4})</f>
        <v>0</v>
      </c>
      <c r="N23" s="331"/>
      <c r="O23" s="332" t="str">
        <f t="shared" si="2"/>
        <v/>
      </c>
      <c r="P23" s="25"/>
    </row>
    <row r="24" spans="1:16" ht="18">
      <c r="A24" s="202">
        <f>'1st 1'!A24</f>
        <v>17</v>
      </c>
      <c r="B24" s="203" t="str">
        <f>'1st 1'!B24</f>
        <v>K</v>
      </c>
      <c r="C24" s="245"/>
      <c r="D24" s="246"/>
      <c r="E24" s="247"/>
      <c r="F24" s="199"/>
      <c r="G24" s="249">
        <f>IF(G4=3,(ABS(IF(D24&gt;60,0,D24)-IF(E24&gt;60,0,E24))),(ABS(IF(D24&gt;30,0,D24)-IF(E24&gt;30,0,E24))))</f>
        <v>0</v>
      </c>
      <c r="H24" s="200" t="str">
        <f>IF(G4=3,(IF(G24&gt;12,"Y","")),(IF(G24&gt;6,"Y","")))</f>
        <v/>
      </c>
      <c r="I24" s="42">
        <f t="shared" si="0"/>
        <v>0</v>
      </c>
      <c r="J24" s="251">
        <f>IF(G4=3,I24,(IF(G24&lt;=6,(IF(D24&gt;30,0,D24)+IF(E24&gt;30,0,E24))/2,IF(MEDIAN(D24:F24)-MIN(D24:F24)&gt;=MAX(D24:F24)-MEDIAN(D24:F24),(MAX(D24:F24)+MEDIAN(D24:F24))/2,IF(MEDIAN(D24:F24)-MIN(D24:F24)&lt;MAX(D24:F24)-MEDIAN(D24:F24),(MIN(D24:F24)+MEDIAN(D24:F24))/2))))*2)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52">
        <f t="shared" si="1"/>
        <v>0</v>
      </c>
      <c r="L24" s="253">
        <f>IF(D24=0,0,IF(D24&gt;K24,"F",LOOKUP(K24,{0,0.01,40,45,50,55,60,65,70,75,80},{"","F","D","C","C+","B-","B","B+","A-","A","A+"})))</f>
        <v>0</v>
      </c>
      <c r="M24" s="330">
        <f>LOOKUP(K24,{0,0.01,40,45,50,55,60,65,70,75,80},{0,"0",2,2.25,2.5,2.75,3,3.25,3.5,3.75,4})</f>
        <v>0</v>
      </c>
      <c r="N24" s="331"/>
      <c r="O24" s="332" t="str">
        <f t="shared" si="2"/>
        <v/>
      </c>
      <c r="P24" s="25"/>
    </row>
    <row r="25" spans="1:16" ht="18">
      <c r="A25" s="202">
        <f>'1st 1'!A25</f>
        <v>18</v>
      </c>
      <c r="B25" s="203" t="str">
        <f>'1st 1'!B25</f>
        <v>N</v>
      </c>
      <c r="C25" s="245"/>
      <c r="D25" s="246"/>
      <c r="E25" s="247"/>
      <c r="F25" s="199"/>
      <c r="G25" s="249">
        <f>IF(G4=3,(ABS(IF(D25&gt;60,0,D25)-IF(E25&gt;60,0,E25))),(ABS(IF(D25&gt;30,0,D25)-IF(E25&gt;30,0,E25))))</f>
        <v>0</v>
      </c>
      <c r="H25" s="200" t="str">
        <f>IF(G4=3,(IF(G25&gt;12,"Y","")),(IF(G25&gt;6,"Y","")))</f>
        <v/>
      </c>
      <c r="I25" s="42">
        <f t="shared" si="0"/>
        <v>0</v>
      </c>
      <c r="J25" s="251">
        <f>IF(G4=3,I25,(IF(G25&lt;=6,(IF(D25&gt;30,0,D25)+IF(E25&gt;30,0,E25))/2,IF(MEDIAN(D25:F25)-MIN(D25:F25)&gt;=MAX(D25:F25)-MEDIAN(D25:F25),(MAX(D25:F25)+MEDIAN(D25:F25))/2,IF(MEDIAN(D25:F25)-MIN(D25:F25)&lt;MAX(D25:F25)-MEDIAN(D25:F25),(MIN(D25:F25)+MEDIAN(D25:F25))/2))))*2)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52">
        <f t="shared" si="1"/>
        <v>0</v>
      </c>
      <c r="L25" s="253">
        <f>IF(D25=0,0,IF(D25&gt;K25,"F",LOOKUP(K25,{0,0.01,40,45,50,55,60,65,70,75,80},{"","F","D","C","C+","B-","B","B+","A-","A","A+"})))</f>
        <v>0</v>
      </c>
      <c r="M25" s="330">
        <f>LOOKUP(K25,{0,0.01,40,45,50,55,60,65,70,75,80},{0,"0",2,2.25,2.5,2.75,3,3.25,3.5,3.75,4})</f>
        <v>0</v>
      </c>
      <c r="N25" s="331"/>
      <c r="O25" s="332" t="str">
        <f t="shared" si="2"/>
        <v/>
      </c>
    </row>
    <row r="26" spans="1:16" ht="18">
      <c r="A26" s="202">
        <f>'1st 1'!A26</f>
        <v>19</v>
      </c>
      <c r="B26" s="203" t="str">
        <f>'1st 1'!B26</f>
        <v>J</v>
      </c>
      <c r="C26" s="245"/>
      <c r="D26" s="246"/>
      <c r="E26" s="247"/>
      <c r="F26" s="199"/>
      <c r="G26" s="249">
        <f>IF(G4=3,(ABS(IF(D26&gt;60,0,D26)-IF(E26&gt;60,0,E26))),(ABS(IF(D26&gt;30,0,D26)-IF(E26&gt;30,0,E26))))</f>
        <v>0</v>
      </c>
      <c r="H26" s="200" t="str">
        <f>IF(G4=3,(IF(G26&gt;12,"Y","")),(IF(G26&gt;6,"Y","")))</f>
        <v/>
      </c>
      <c r="I26" s="42">
        <f t="shared" si="0"/>
        <v>0</v>
      </c>
      <c r="J26" s="251">
        <f>IF(G4=3,I26,(IF(G26&lt;=6,(IF(D26&gt;30,0,D26)+IF(E26&gt;30,0,E26))/2,IF(MEDIAN(D26:F26)-MIN(D26:F26)&gt;=MAX(D26:F26)-MEDIAN(D26:F26),(MAX(D26:F26)+MEDIAN(D26:F26))/2,IF(MEDIAN(D26:F26)-MIN(D26:F26)&lt;MAX(D26:F26)-MEDIAN(D26:F26),(MIN(D26:F26)+MEDIAN(D26:F26))/2))))*2)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52">
        <f t="shared" si="1"/>
        <v>0</v>
      </c>
      <c r="L26" s="253">
        <f>IF(D26=0,0,IF(D26&gt;K26,"F",LOOKUP(K26,{0,0.01,40,45,50,55,60,65,70,75,80},{"","F","D","C","C+","B-","B","B+","A-","A","A+"})))</f>
        <v>0</v>
      </c>
      <c r="M26" s="330">
        <f>LOOKUP(K26,{0,0.01,40,45,50,55,60,65,70,75,80},{0,"0",2,2.25,2.5,2.75,3,3.25,3.5,3.75,4})</f>
        <v>0</v>
      </c>
      <c r="N26" s="331"/>
      <c r="O26" s="332" t="str">
        <f t="shared" si="2"/>
        <v/>
      </c>
    </row>
    <row r="27" spans="1:16" ht="18">
      <c r="A27" s="202">
        <f>'1st 1'!A27</f>
        <v>20</v>
      </c>
      <c r="B27" s="203" t="str">
        <f>'1st 1'!B27</f>
        <v>S</v>
      </c>
      <c r="C27" s="204"/>
      <c r="D27" s="199"/>
      <c r="E27" s="199"/>
      <c r="F27" s="199"/>
      <c r="G27" s="249">
        <f>IF(G4=3,(ABS(IF(D27&gt;60,0,D27)-IF(E27&gt;60,0,E27))),(ABS(IF(D27&gt;30,0,D27)-IF(E27&gt;30,0,E27))))</f>
        <v>0</v>
      </c>
      <c r="H27" s="200" t="str">
        <f>IF(G4=3,(IF(G27&gt;12,"Y","")),(IF(G27&gt;6,"Y","")))</f>
        <v/>
      </c>
      <c r="I27" s="42">
        <f t="shared" si="0"/>
        <v>0</v>
      </c>
      <c r="J27" s="251">
        <f>IF(G4=3,I27,(IF(G27&lt;=6,(IF(D27&gt;30,0,D27)+IF(E27&gt;30,0,E27))/2,IF(MEDIAN(D27:F27)-MIN(D27:F27)&gt;=MAX(D27:F27)-MEDIAN(D27:F27),(MAX(D27:F27)+MEDIAN(D27:F27))/2,IF(MEDIAN(D27:F27)-MIN(D27:F27)&lt;MAX(D27:F27)-MEDIAN(D27:F27),(MIN(D27:F27)+MEDIAN(D27:F27))/2))))*2)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52">
        <f t="shared" si="1"/>
        <v>0</v>
      </c>
      <c r="L27" s="253">
        <f>IF(D27=0,0,IF(D27&gt;K27,"F",LOOKUP(K27,{0,0.01,40,45,50,55,60,65,70,75,80},{"","F","D","C","C+","B-","B","B+","A-","A","A+"})))</f>
        <v>0</v>
      </c>
      <c r="M27" s="330">
        <f>LOOKUP(K27,{0,0.01,40,45,50,55,60,65,70,75,80},{0,"0",2,2.25,2.5,2.75,3,3.25,3.5,3.75,4})</f>
        <v>0</v>
      </c>
      <c r="N27" s="331"/>
      <c r="O27" s="332" t="str">
        <f t="shared" si="2"/>
        <v/>
      </c>
    </row>
    <row r="28" spans="1:16" ht="18">
      <c r="A28" s="202">
        <f>'1st 1'!A28</f>
        <v>21</v>
      </c>
      <c r="B28" s="203" t="str">
        <f>'1st 1'!B28</f>
        <v>S</v>
      </c>
      <c r="C28" s="204"/>
      <c r="D28" s="199"/>
      <c r="E28" s="199"/>
      <c r="F28" s="199"/>
      <c r="G28" s="249">
        <f>IF(G4=3,(ABS(IF(D28&gt;60,0,D28)-IF(E28&gt;60,0,E28))),(ABS(IF(D28&gt;30,0,D28)-IF(E28&gt;30,0,E28))))</f>
        <v>0</v>
      </c>
      <c r="H28" s="200" t="str">
        <f>IF(G4=3,(IF(G28&gt;12,"Y","")),(IF(G28&gt;6,"Y","")))</f>
        <v/>
      </c>
      <c r="I28" s="42">
        <f t="shared" si="0"/>
        <v>0</v>
      </c>
      <c r="J28" s="251">
        <f>IF(G4=3,I28,(IF(G28&lt;=6,(IF(D28&gt;30,0,D28)+IF(E28&gt;30,0,E28))/2,IF(MEDIAN(D28:F28)-MIN(D28:F28)&gt;=MAX(D28:F28)-MEDIAN(D28:F28),(MAX(D28:F28)+MEDIAN(D28:F28))/2,IF(MEDIAN(D28:F28)-MIN(D28:F28)&lt;MAX(D28:F28)-MEDIAN(D28:F28),(MIN(D28:F28)+MEDIAN(D28:F28))/2))))*2)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52">
        <f t="shared" si="1"/>
        <v>0</v>
      </c>
      <c r="L28" s="253">
        <f>IF(D28=0,0,IF(D28&gt;K28,"F",LOOKUP(K28,{0,0.01,40,45,50,55,60,65,70,75,80},{"","F","D","C","C+","B-","B","B+","A-","A","A+"})))</f>
        <v>0</v>
      </c>
      <c r="M28" s="330">
        <f>LOOKUP(K28,{0,0.01,40,45,50,55,60,65,70,75,80},{0,"0",2,2.25,2.5,2.75,3,3.25,3.5,3.75,4})</f>
        <v>0</v>
      </c>
      <c r="N28" s="331"/>
      <c r="O28" s="332" t="str">
        <f t="shared" si="2"/>
        <v/>
      </c>
    </row>
    <row r="29" spans="1:16" ht="18">
      <c r="A29" s="202">
        <f>'1st 1'!A29</f>
        <v>22</v>
      </c>
      <c r="B29" s="203" t="str">
        <f>'1st 1'!B29</f>
        <v>M</v>
      </c>
      <c r="C29" s="245"/>
      <c r="D29" s="246"/>
      <c r="E29" s="247"/>
      <c r="F29" s="199"/>
      <c r="G29" s="249">
        <f>IF(G4=3,(ABS(IF(D29&gt;60,0,D29)-IF(E29&gt;60,0,E29))),(ABS(IF(D29&gt;30,0,D29)-IF(E29&gt;30,0,E29))))</f>
        <v>0</v>
      </c>
      <c r="H29" s="200" t="str">
        <f>IF(G4=3,(IF(G29&gt;12,"Y","")),(IF(G29&gt;6,"Y","")))</f>
        <v/>
      </c>
      <c r="I29" s="42">
        <f t="shared" si="0"/>
        <v>0</v>
      </c>
      <c r="J29" s="251">
        <f>IF(G4=3,I29,(IF(G29&lt;=6,(IF(D29&gt;30,0,D29)+IF(E29&gt;30,0,E29))/2,IF(MEDIAN(D29:F29)-MIN(D29:F29)&gt;=MAX(D29:F29)-MEDIAN(D29:F29),(MAX(D29:F29)+MEDIAN(D29:F29))/2,IF(MEDIAN(D29:F29)-MIN(D29:F29)&lt;MAX(D29:F29)-MEDIAN(D29:F29),(MIN(D29:F29)+MEDIAN(D29:F29))/2))))*2)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52">
        <f t="shared" si="1"/>
        <v>0</v>
      </c>
      <c r="L29" s="253">
        <f>IF(D29=0,0,IF(D29&gt;K29,"F",LOOKUP(K29,{0,0.01,40,45,50,55,60,65,70,75,80},{"","F","D","C","C+","B-","B","B+","A-","A","A+"})))</f>
        <v>0</v>
      </c>
      <c r="M29" s="330">
        <f>LOOKUP(K29,{0,0.01,40,45,50,55,60,65,70,75,80},{0,"0",2,2.25,2.5,2.75,3,3.25,3.5,3.75,4})</f>
        <v>0</v>
      </c>
      <c r="N29" s="331"/>
      <c r="O29" s="332" t="str">
        <f t="shared" si="2"/>
        <v/>
      </c>
    </row>
    <row r="30" spans="1:16" ht="18">
      <c r="A30" s="202">
        <f>'1st 1'!A30</f>
        <v>23</v>
      </c>
      <c r="B30" s="203" t="str">
        <f>'1st 1'!B30</f>
        <v>P</v>
      </c>
      <c r="C30" s="245"/>
      <c r="D30" s="246"/>
      <c r="E30" s="247"/>
      <c r="F30" s="199"/>
      <c r="G30" s="249">
        <f>IF(G4=3,(ABS(IF(D30&gt;60,0,D30)-IF(E30&gt;60,0,E30))),(ABS(IF(D30&gt;30,0,D30)-IF(E30&gt;30,0,E30))))</f>
        <v>0</v>
      </c>
      <c r="H30" s="200" t="str">
        <f>IF(G4=3,(IF(G30&gt;12,"Y","")),(IF(G30&gt;6,"Y","")))</f>
        <v/>
      </c>
      <c r="I30" s="42">
        <f t="shared" si="0"/>
        <v>0</v>
      </c>
      <c r="J30" s="251">
        <f>IF(G4=3,I30,(IF(G30&lt;=6,(IF(D30&gt;30,0,D30)+IF(E30&gt;30,0,E30))/2,IF(MEDIAN(D30:F30)-MIN(D30:F30)&gt;=MAX(D30:F30)-MEDIAN(D30:F30),(MAX(D30:F30)+MEDIAN(D30:F30))/2,IF(MEDIAN(D30:F30)-MIN(D30:F30)&lt;MAX(D30:F30)-MEDIAN(D30:F30),(MIN(D30:F30)+MEDIAN(D30:F30))/2))))*2)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52">
        <f t="shared" si="1"/>
        <v>0</v>
      </c>
      <c r="L30" s="253">
        <f>IF(D30=0,0,IF(D30&gt;K30,"F",LOOKUP(K30,{0,0.01,40,45,50,55,60,65,70,75,80},{"","F","D","C","C+","B-","B","B+","A-","A","A+"})))</f>
        <v>0</v>
      </c>
      <c r="M30" s="330">
        <f>LOOKUP(K30,{0,0.01,40,45,50,55,60,65,70,75,80},{0,"0",2,2.25,2.5,2.75,3,3.25,3.5,3.75,4})</f>
        <v>0</v>
      </c>
      <c r="N30" s="331"/>
      <c r="O30" s="332" t="str">
        <f t="shared" si="2"/>
        <v/>
      </c>
    </row>
    <row r="31" spans="1:16" ht="18">
      <c r="A31" s="202">
        <f>'1st 1'!A31</f>
        <v>24</v>
      </c>
      <c r="B31" s="203" t="str">
        <f>'1st 1'!B31</f>
        <v>R</v>
      </c>
      <c r="C31" s="245"/>
      <c r="D31" s="246"/>
      <c r="E31" s="247"/>
      <c r="F31" s="199"/>
      <c r="G31" s="249">
        <f>IF(G4=3,(ABS(IF(D31&gt;60,0,D31)-IF(E31&gt;60,0,E31))),(ABS(IF(D31&gt;30,0,D31)-IF(E31&gt;30,0,E31))))</f>
        <v>0</v>
      </c>
      <c r="H31" s="200" t="str">
        <f>IF(G4=3,(IF(G31&gt;12,"Y","")),(IF(G31&gt;6,"Y","")))</f>
        <v/>
      </c>
      <c r="I31" s="42">
        <f t="shared" si="0"/>
        <v>0</v>
      </c>
      <c r="J31" s="251">
        <f>IF(G4=3,I31,(IF(G31&lt;=6,(IF(D31&gt;30,0,D31)+IF(E31&gt;30,0,E31))/2,IF(MEDIAN(D31:F31)-MIN(D31:F31)&gt;=MAX(D31:F31)-MEDIAN(D31:F31),(MAX(D31:F31)+MEDIAN(D31:F31))/2,IF(MEDIAN(D31:F31)-MIN(D31:F31)&lt;MAX(D31:F31)-MEDIAN(D31:F31),(MIN(D31:F31)+MEDIAN(D31:F31))/2))))*2)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52">
        <f t="shared" si="1"/>
        <v>0</v>
      </c>
      <c r="L31" s="253">
        <f>IF(D31=0,0,IF(D31&gt;K31,"F",LOOKUP(K31,{0,0.01,40,45,50,55,60,65,70,75,80},{"","F","D","C","C+","B-","B","B+","A-","A","A+"})))</f>
        <v>0</v>
      </c>
      <c r="M31" s="330">
        <f>LOOKUP(K31,{0,0.01,40,45,50,55,60,65,70,75,80},{0,"0",2,2.25,2.5,2.75,3,3.25,3.5,3.75,4})</f>
        <v>0</v>
      </c>
      <c r="N31" s="331"/>
      <c r="O31" s="332" t="str">
        <f t="shared" si="2"/>
        <v/>
      </c>
    </row>
    <row r="32" spans="1:16" ht="18">
      <c r="A32" s="202">
        <f>'1st 1'!A32</f>
        <v>25</v>
      </c>
      <c r="B32" s="203" t="str">
        <f>'1st 1'!B32</f>
        <v>F</v>
      </c>
      <c r="C32" s="245"/>
      <c r="D32" s="246"/>
      <c r="E32" s="247"/>
      <c r="F32" s="199"/>
      <c r="G32" s="249">
        <f>IF(G4=3,(ABS(IF(D32&gt;60,0,D32)-IF(E32&gt;60,0,E32))),(ABS(IF(D32&gt;30,0,D32)-IF(E32&gt;30,0,E32))))</f>
        <v>0</v>
      </c>
      <c r="H32" s="200" t="str">
        <f>IF(G4=3,(IF(G32&gt;12,"Y","")),(IF(G32&gt;6,"Y","")))</f>
        <v/>
      </c>
      <c r="I32" s="42">
        <f t="shared" si="0"/>
        <v>0</v>
      </c>
      <c r="J32" s="251">
        <f>IF(G4=3,I32,(IF(G32&lt;=6,(IF(D32&gt;30,0,D32)+IF(E32&gt;30,0,E32))/2,IF(MEDIAN(D32:F32)-MIN(D32:F32)&gt;=MAX(D32:F32)-MEDIAN(D32:F32),(MAX(D32:F32)+MEDIAN(D32:F32))/2,IF(MEDIAN(D32:F32)-MIN(D32:F32)&lt;MAX(D32:F32)-MEDIAN(D32:F32),(MIN(D32:F32)+MEDIAN(D32:F32))/2))))*2)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52">
        <f t="shared" si="1"/>
        <v>0</v>
      </c>
      <c r="L32" s="253">
        <f>IF(D32=0,0,IF(D32&gt;K32,"F",LOOKUP(K32,{0,0.01,40,45,50,55,60,65,70,75,80},{"","F","D","C","C+","B-","B","B+","A-","A","A+"})))</f>
        <v>0</v>
      </c>
      <c r="M32" s="330">
        <f>LOOKUP(K32,{0,0.01,40,45,50,55,60,65,70,75,80},{0,"0",2,2.25,2.5,2.75,3,3.25,3.5,3.75,4})</f>
        <v>0</v>
      </c>
      <c r="N32" s="331"/>
      <c r="O32" s="332" t="str">
        <f t="shared" si="2"/>
        <v/>
      </c>
    </row>
    <row r="33" spans="1:16" ht="18">
      <c r="A33" s="202">
        <f>'1st 1'!A33</f>
        <v>26</v>
      </c>
      <c r="B33" s="203" t="str">
        <f>'1st 1'!B33</f>
        <v>P</v>
      </c>
      <c r="C33" s="245"/>
      <c r="D33" s="246"/>
      <c r="E33" s="247"/>
      <c r="F33" s="199"/>
      <c r="G33" s="249">
        <f>IF(G4=3,(ABS(IF(D33&gt;60,0,D33)-IF(E33&gt;60,0,E33))),(ABS(IF(D33&gt;30,0,D33)-IF(E33&gt;30,0,E33))))</f>
        <v>0</v>
      </c>
      <c r="H33" s="200" t="str">
        <f>IF(G4=3,(IF(G33&gt;12,"Y","")),(IF(G33&gt;6,"Y","")))</f>
        <v/>
      </c>
      <c r="I33" s="42">
        <f t="shared" si="0"/>
        <v>0</v>
      </c>
      <c r="J33" s="251">
        <f>IF(G4=3,I33,(IF(G33&lt;=6,(IF(D33&gt;30,0,D33)+IF(E33&gt;30,0,E33))/2,IF(MEDIAN(D33:F33)-MIN(D33:F33)&gt;=MAX(D33:F33)-MEDIAN(D33:F33),(MAX(D33:F33)+MEDIAN(D33:F33))/2,IF(MEDIAN(D33:F33)-MIN(D33:F33)&lt;MAX(D33:F33)-MEDIAN(D33:F33),(MIN(D33:F33)+MEDIAN(D33:F33))/2))))*2)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52">
        <f t="shared" si="1"/>
        <v>0</v>
      </c>
      <c r="L33" s="253">
        <f>IF(D33=0,0,IF(D33&gt;K33,"F",LOOKUP(K33,{0,0.01,40,45,50,55,60,65,70,75,80},{"","F","D","C","C+","B-","B","B+","A-","A","A+"})))</f>
        <v>0</v>
      </c>
      <c r="M33" s="330">
        <f>LOOKUP(K33,{0,0.01,40,45,50,55,60,65,70,75,80},{0,"0",2,2.25,2.5,2.75,3,3.25,3.5,3.75,4})</f>
        <v>0</v>
      </c>
      <c r="N33" s="331"/>
      <c r="O33" s="332" t="str">
        <f t="shared" si="2"/>
        <v/>
      </c>
      <c r="P33" s="25"/>
    </row>
    <row r="34" spans="1:16" ht="18">
      <c r="A34" s="202">
        <f>'1st 1'!A34</f>
        <v>27</v>
      </c>
      <c r="B34" s="203" t="str">
        <f>'1st 1'!B34</f>
        <v>N</v>
      </c>
      <c r="C34" s="245"/>
      <c r="D34" s="246"/>
      <c r="E34" s="247"/>
      <c r="F34" s="199"/>
      <c r="G34" s="249">
        <f>IF(G4=3,(ABS(IF(D34&gt;60,0,D34)-IF(E34&gt;60,0,E34))),(ABS(IF(D34&gt;30,0,D34)-IF(E34&gt;30,0,E34))))</f>
        <v>0</v>
      </c>
      <c r="H34" s="200" t="str">
        <f>IF(G4=3,(IF(G34&gt;12,"Y","")),(IF(G34&gt;6,"Y","")))</f>
        <v/>
      </c>
      <c r="I34" s="42">
        <f t="shared" si="0"/>
        <v>0</v>
      </c>
      <c r="J34" s="251">
        <f>IF(G4=3,I34,(IF(G34&lt;=6,(IF(D34&gt;30,0,D34)+IF(E34&gt;30,0,E34))/2,IF(MEDIAN(D34:F34)-MIN(D34:F34)&gt;=MAX(D34:F34)-MEDIAN(D34:F34),(MAX(D34:F34)+MEDIAN(D34:F34))/2,IF(MEDIAN(D34:F34)-MIN(D34:F34)&lt;MAX(D34:F34)-MEDIAN(D34:F34),(MIN(D34:F34)+MEDIAN(D34:F34))/2))))*2)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52">
        <f t="shared" si="1"/>
        <v>0</v>
      </c>
      <c r="L34" s="253">
        <f>IF(D34=0,0,IF(D34&gt;K34,"F",LOOKUP(K34,{0,0.01,40,45,50,55,60,65,70,75,80},{"","F","D","C","C+","B-","B","B+","A-","A","A+"})))</f>
        <v>0</v>
      </c>
      <c r="M34" s="330">
        <f>LOOKUP(K34,{0,0.01,40,45,50,55,60,65,70,75,80},{0,"0",2,2.25,2.5,2.75,3,3.25,3.5,3.75,4})</f>
        <v>0</v>
      </c>
      <c r="N34" s="331"/>
      <c r="O34" s="332" t="str">
        <f t="shared" si="2"/>
        <v/>
      </c>
    </row>
    <row r="35" spans="1:16" ht="18">
      <c r="A35" s="202">
        <f>'1st 1'!A35</f>
        <v>28</v>
      </c>
      <c r="B35" s="203" t="str">
        <f>'1st 1'!B35</f>
        <v>J</v>
      </c>
      <c r="C35" s="245"/>
      <c r="D35" s="246"/>
      <c r="E35" s="247"/>
      <c r="F35" s="199"/>
      <c r="G35" s="249">
        <f>IF(G4=3,(ABS(IF(D35&gt;60,0,D35)-IF(E35&gt;60,0,E35))),(ABS(IF(D35&gt;30,0,D35)-IF(E35&gt;30,0,E35))))</f>
        <v>0</v>
      </c>
      <c r="H35" s="200" t="str">
        <f>IF(G4=3,(IF(G35&gt;12,"Y","")),(IF(G35&gt;6,"Y","")))</f>
        <v/>
      </c>
      <c r="I35" s="42">
        <f t="shared" si="0"/>
        <v>0</v>
      </c>
      <c r="J35" s="251">
        <f>IF(G4=3,I35,(IF(G35&lt;=6,(IF(D35&gt;30,0,D35)+IF(E35&gt;30,0,E35))/2,IF(MEDIAN(D35:F35)-MIN(D35:F35)&gt;=MAX(D35:F35)-MEDIAN(D35:F35),(MAX(D35:F35)+MEDIAN(D35:F35))/2,IF(MEDIAN(D35:F35)-MIN(D35:F35)&lt;MAX(D35:F35)-MEDIAN(D35:F35),(MIN(D35:F35)+MEDIAN(D35:F35))/2))))*2)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52">
        <f t="shared" si="1"/>
        <v>0</v>
      </c>
      <c r="L35" s="253">
        <f>IF(D35=0,0,IF(D35&gt;K35,"F",LOOKUP(K35,{0,0.01,40,45,50,55,60,65,70,75,80},{"","F","D","C","C+","B-","B","B+","A-","A","A+"})))</f>
        <v>0</v>
      </c>
      <c r="M35" s="330">
        <f>LOOKUP(K35,{0,0.01,40,45,50,55,60,65,70,75,80},{0,"0",2,2.25,2.5,2.75,3,3.25,3.5,3.75,4})</f>
        <v>0</v>
      </c>
      <c r="N35" s="331"/>
      <c r="O35" s="332" t="str">
        <f t="shared" si="2"/>
        <v/>
      </c>
    </row>
    <row r="36" spans="1:16" ht="18">
      <c r="A36" s="202">
        <f>'1st 1'!A36</f>
        <v>29</v>
      </c>
      <c r="B36" s="203" t="str">
        <f>'1st 1'!B36</f>
        <v>P</v>
      </c>
      <c r="C36" s="245"/>
      <c r="D36" s="246"/>
      <c r="E36" s="247"/>
      <c r="F36" s="199"/>
      <c r="G36" s="249">
        <f>IF(G4=3,(ABS(IF(D36&gt;60,0,D36)-IF(E36&gt;60,0,E36))),(ABS(IF(D36&gt;30,0,D36)-IF(E36&gt;30,0,E36))))</f>
        <v>0</v>
      </c>
      <c r="H36" s="200" t="str">
        <f>IF(G4=3,(IF(G36&gt;12,"Y","")),(IF(G36&gt;6,"Y","")))</f>
        <v/>
      </c>
      <c r="I36" s="42">
        <f t="shared" si="0"/>
        <v>0</v>
      </c>
      <c r="J36" s="251">
        <f>IF(G4=3,I36,(IF(G36&lt;=6,(IF(D36&gt;30,0,D36)+IF(E36&gt;30,0,E36))/2,IF(MEDIAN(D36:F36)-MIN(D36:F36)&gt;=MAX(D36:F36)-MEDIAN(D36:F36),(MAX(D36:F36)+MEDIAN(D36:F36))/2,IF(MEDIAN(D36:F36)-MIN(D36:F36)&lt;MAX(D36:F36)-MEDIAN(D36:F36),(MIN(D36:F36)+MEDIAN(D36:F36))/2))))*2)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52">
        <f t="shared" si="1"/>
        <v>0</v>
      </c>
      <c r="L36" s="253">
        <f>IF(D36=0,0,IF(D36&gt;K36,"F",LOOKUP(K36,{0,0.01,40,45,50,55,60,65,70,75,80},{"","F","D","C","C+","B-","B","B+","A-","A","A+"})))</f>
        <v>0</v>
      </c>
      <c r="M36" s="330">
        <f>LOOKUP(K36,{0,0.01,40,45,50,55,60,65,70,75,80},{0,"0",2,2.25,2.5,2.75,3,3.25,3.5,3.75,4})</f>
        <v>0</v>
      </c>
      <c r="N36" s="331"/>
      <c r="O36" s="332" t="str">
        <f t="shared" si="2"/>
        <v/>
      </c>
    </row>
    <row r="37" spans="1:16" ht="18">
      <c r="A37" s="202">
        <f>'1st 1'!A37</f>
        <v>30</v>
      </c>
      <c r="B37" s="203" t="str">
        <f>'1st 1'!B37</f>
        <v>N</v>
      </c>
      <c r="C37" s="245"/>
      <c r="D37" s="246"/>
      <c r="E37" s="247"/>
      <c r="F37" s="199"/>
      <c r="G37" s="249">
        <f>IF(G4=3,(ABS(IF(D37&gt;60,0,D37)-IF(E37&gt;60,0,E37))),(ABS(IF(D37&gt;30,0,D37)-IF(E37&gt;30,0,E37))))</f>
        <v>0</v>
      </c>
      <c r="H37" s="200" t="str">
        <f>IF(G4=3,(IF(G37&gt;12,"Y","")),(IF(G37&gt;6,"Y","")))</f>
        <v/>
      </c>
      <c r="I37" s="42">
        <f t="shared" si="0"/>
        <v>0</v>
      </c>
      <c r="J37" s="251">
        <f>IF(G4=3,I37,(IF(G37&lt;=6,(IF(D37&gt;30,0,D37)+IF(E37&gt;30,0,E37))/2,IF(MEDIAN(D37:F37)-MIN(D37:F37)&gt;=MAX(D37:F37)-MEDIAN(D37:F37),(MAX(D37:F37)+MEDIAN(D37:F37))/2,IF(MEDIAN(D37:F37)-MIN(D37:F37)&lt;MAX(D37:F37)-MEDIAN(D37:F37),(MIN(D37:F37)+MEDIAN(D37:F37))/2))))*2)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52">
        <f t="shared" si="1"/>
        <v>0</v>
      </c>
      <c r="L37" s="253">
        <f>IF(D37=0,0,IF(D37&gt;K37,"F",LOOKUP(K37,{0,0.01,40,45,50,55,60,65,70,75,80},{"","F","D","C","C+","B-","B","B+","A-","A","A+"})))</f>
        <v>0</v>
      </c>
      <c r="M37" s="330">
        <f>LOOKUP(K37,{0,0.01,40,45,50,55,60,65,70,75,80},{0,"0",2,2.25,2.5,2.75,3,3.25,3.5,3.75,4})</f>
        <v>0</v>
      </c>
      <c r="N37" s="331"/>
      <c r="O37" s="332" t="str">
        <f t="shared" si="2"/>
        <v/>
      </c>
      <c r="P37" s="25"/>
    </row>
    <row r="38" spans="1:16" ht="18">
      <c r="A38" s="202">
        <f>'1st 1'!A38</f>
        <v>31</v>
      </c>
      <c r="B38" s="203" t="str">
        <f>'1st 1'!B38</f>
        <v>S</v>
      </c>
      <c r="C38" s="245"/>
      <c r="D38" s="246"/>
      <c r="E38" s="247"/>
      <c r="F38" s="199"/>
      <c r="G38" s="249">
        <f>IF(G4=3,(ABS(IF(D38&gt;60,0,D38)-IF(E38&gt;60,0,E38))),(ABS(IF(D38&gt;30,0,D38)-IF(E38&gt;30,0,E38))))</f>
        <v>0</v>
      </c>
      <c r="H38" s="200" t="str">
        <f>IF(G4=3,(IF(G38&gt;12,"Y","")),(IF(G38&gt;6,"Y","")))</f>
        <v/>
      </c>
      <c r="I38" s="42">
        <f t="shared" si="0"/>
        <v>0</v>
      </c>
      <c r="J38" s="251">
        <f>IF(G4=3,I38,(IF(G38&lt;=6,(IF(D38&gt;30,0,D38)+IF(E38&gt;30,0,E38))/2,IF(MEDIAN(D38:F38)-MIN(D38:F38)&gt;=MAX(D38:F38)-MEDIAN(D38:F38),(MAX(D38:F38)+MEDIAN(D38:F38))/2,IF(MEDIAN(D38:F38)-MIN(D38:F38)&lt;MAX(D38:F38)-MEDIAN(D38:F38),(MIN(D38:F38)+MEDIAN(D38:F38))/2))))*2)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52">
        <f t="shared" si="1"/>
        <v>0</v>
      </c>
      <c r="L38" s="253">
        <f>IF(D38=0,0,IF(D38&gt;K38,"F",LOOKUP(K38,{0,0.01,40,45,50,55,60,65,70,75,80},{"","F","D","C","C+","B-","B","B+","A-","A","A+"})))</f>
        <v>0</v>
      </c>
      <c r="M38" s="330">
        <f>LOOKUP(K38,{0,0.01,40,45,50,55,60,65,70,75,80},{0,"0",2,2.25,2.5,2.75,3,3.25,3.5,3.75,4})</f>
        <v>0</v>
      </c>
      <c r="N38" s="331"/>
      <c r="O38" s="332" t="str">
        <f t="shared" si="2"/>
        <v/>
      </c>
    </row>
    <row r="39" spans="1:16" ht="18">
      <c r="A39" s="202">
        <f>'1st 1'!A39</f>
        <v>32</v>
      </c>
      <c r="B39" s="203" t="str">
        <f>'1st 1'!B39</f>
        <v>F</v>
      </c>
      <c r="C39" s="245"/>
      <c r="D39" s="246"/>
      <c r="E39" s="247"/>
      <c r="F39" s="199"/>
      <c r="G39" s="249">
        <f>IF(G4=3,(ABS(IF(D39&gt;60,0,D39)-IF(E39&gt;60,0,E39))),(ABS(IF(D39&gt;30,0,D39)-IF(E39&gt;30,0,E39))))</f>
        <v>0</v>
      </c>
      <c r="H39" s="200" t="str">
        <f>IF(G4=3,(IF(G39&gt;12,"Y","")),(IF(G39&gt;6,"Y","")))</f>
        <v/>
      </c>
      <c r="I39" s="42">
        <f t="shared" si="0"/>
        <v>0</v>
      </c>
      <c r="J39" s="251">
        <f>IF(G4=3,I39,(IF(G39&lt;=6,(IF(D39&gt;30,0,D39)+IF(E39&gt;30,0,E39))/2,IF(MEDIAN(D39:F39)-MIN(D39:F39)&gt;=MAX(D39:F39)-MEDIAN(D39:F39),(MAX(D39:F39)+MEDIAN(D39:F39))/2,IF(MEDIAN(D39:F39)-MIN(D39:F39)&lt;MAX(D39:F39)-MEDIAN(D39:F39),(MIN(D39:F39)+MEDIAN(D39:F39))/2))))*2)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52">
        <f t="shared" si="1"/>
        <v>0</v>
      </c>
      <c r="L39" s="253">
        <f>IF(D39=0,0,IF(D39&gt;K39,"F",LOOKUP(K39,{0,0.01,40,45,50,55,60,65,70,75,80},{"","F","D","C","C+","B-","B","B+","A-","A","A+"})))</f>
        <v>0</v>
      </c>
      <c r="M39" s="330">
        <f>LOOKUP(K39,{0,0.01,40,45,50,55,60,65,70,75,80},{0,"0",2,2.25,2.5,2.75,3,3.25,3.5,3.75,4})</f>
        <v>0</v>
      </c>
      <c r="N39" s="331"/>
      <c r="O39" s="332" t="str">
        <f t="shared" si="2"/>
        <v/>
      </c>
      <c r="P39" s="25"/>
    </row>
    <row r="40" spans="1:16" ht="18">
      <c r="A40" s="202">
        <f>'1st 1'!A40</f>
        <v>33</v>
      </c>
      <c r="B40" s="203" t="str">
        <f>'1st 1'!B40</f>
        <v>M</v>
      </c>
      <c r="C40" s="245"/>
      <c r="D40" s="246"/>
      <c r="E40" s="247"/>
      <c r="F40" s="199"/>
      <c r="G40" s="249">
        <f>IF(G4=3,(ABS(IF(D40&gt;60,0,D40)-IF(E40&gt;60,0,E40))),(ABS(IF(D40&gt;30,0,D40)-IF(E40&gt;30,0,E40))))</f>
        <v>0</v>
      </c>
      <c r="H40" s="200" t="str">
        <f>IF(G4=3,(IF(G40&gt;12,"Y","")),(IF(G40&gt;6,"Y","")))</f>
        <v/>
      </c>
      <c r="I40" s="42">
        <f t="shared" si="0"/>
        <v>0</v>
      </c>
      <c r="J40" s="251">
        <f>IF(G4=3,I40,(IF(G40&lt;=6,(IF(D40&gt;30,0,D40)+IF(E40&gt;30,0,E40))/2,IF(MEDIAN(D40:F40)-MIN(D40:F40)&gt;=MAX(D40:F40)-MEDIAN(D40:F40),(MAX(D40:F40)+MEDIAN(D40:F40))/2,IF(MEDIAN(D40:F40)-MIN(D40:F40)&lt;MAX(D40:F40)-MEDIAN(D40:F40),(MIN(D40:F40)+MEDIAN(D40:F40))/2))))*2)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52">
        <f t="shared" si="1"/>
        <v>0</v>
      </c>
      <c r="L40" s="253">
        <f>IF(D40=0,0,IF(D40&gt;K40,"F",LOOKUP(K40,{0,0.01,40,45,50,55,60,65,70,75,80},{"","F","D","C","C+","B-","B","B+","A-","A","A+"})))</f>
        <v>0</v>
      </c>
      <c r="M40" s="330">
        <f>LOOKUP(K40,{0,0.01,40,45,50,55,60,65,70,75,80},{0,"0",2,2.25,2.5,2.75,3,3.25,3.5,3.75,4})</f>
        <v>0</v>
      </c>
      <c r="N40" s="331"/>
      <c r="O40" s="332" t="str">
        <f t="shared" si="2"/>
        <v/>
      </c>
    </row>
    <row r="41" spans="1:16" ht="18">
      <c r="A41" s="202">
        <f>'1st 1'!A41</f>
        <v>34</v>
      </c>
      <c r="B41" s="203" t="str">
        <f>'1st 1'!B41</f>
        <v>M</v>
      </c>
      <c r="C41" s="245"/>
      <c r="D41" s="246"/>
      <c r="E41" s="247"/>
      <c r="F41" s="199"/>
      <c r="G41" s="249">
        <f>IF(G4=3,(ABS(IF(D41&gt;60,0,D41)-IF(E41&gt;60,0,E41))),(ABS(IF(D41&gt;30,0,D41)-IF(E41&gt;30,0,E41))))</f>
        <v>0</v>
      </c>
      <c r="H41" s="200" t="str">
        <f>IF(G4=3,(IF(G41&gt;12,"Y","")),(IF(G41&gt;6,"Y","")))</f>
        <v/>
      </c>
      <c r="I41" s="42">
        <f t="shared" si="0"/>
        <v>0</v>
      </c>
      <c r="J41" s="251">
        <f>IF(G4=3,I41,(IF(G41&lt;=6,(IF(D41&gt;30,0,D41)+IF(E41&gt;30,0,E41))/2,IF(MEDIAN(D41:F41)-MIN(D41:F41)&gt;=MAX(D41:F41)-MEDIAN(D41:F41),(MAX(D41:F41)+MEDIAN(D41:F41))/2,IF(MEDIAN(D41:F41)-MIN(D41:F41)&lt;MAX(D41:F41)-MEDIAN(D41:F41),(MIN(D41:F41)+MEDIAN(D41:F41))/2))))*2)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52">
        <f t="shared" si="1"/>
        <v>0</v>
      </c>
      <c r="L41" s="253">
        <f>IF(D41=0,0,IF(D41&gt;K41,"F",LOOKUP(K41,{0,0.01,40,45,50,55,60,65,70,75,80},{"","F","D","C","C+","B-","B","B+","A-","A","A+"})))</f>
        <v>0</v>
      </c>
      <c r="M41" s="330">
        <f>LOOKUP(K41,{0,0.01,40,45,50,55,60,65,70,75,80},{0,"0",2,2.25,2.5,2.75,3,3.25,3.5,3.75,4})</f>
        <v>0</v>
      </c>
      <c r="N41" s="331"/>
      <c r="O41" s="332" t="str">
        <f t="shared" si="2"/>
        <v/>
      </c>
    </row>
    <row r="42" spans="1:16" ht="18">
      <c r="A42" s="202">
        <f>'1st 1'!A42</f>
        <v>35</v>
      </c>
      <c r="B42" s="203" t="str">
        <f>'1st 1'!B42</f>
        <v>T</v>
      </c>
      <c r="C42" s="245"/>
      <c r="D42" s="246"/>
      <c r="E42" s="247"/>
      <c r="F42" s="199"/>
      <c r="G42" s="249">
        <f>IF(G4=3,(ABS(IF(D42&gt;60,0,D42)-IF(E42&gt;60,0,E42))),(ABS(IF(D42&gt;30,0,D42)-IF(E42&gt;30,0,E42))))</f>
        <v>0</v>
      </c>
      <c r="H42" s="200" t="str">
        <f>IF(G4=3,(IF(G42&gt;12,"Y","")),(IF(G42&gt;6,"Y","")))</f>
        <v/>
      </c>
      <c r="I42" s="42">
        <f t="shared" si="0"/>
        <v>0</v>
      </c>
      <c r="J42" s="251">
        <f>IF(G4=3,I42,(IF(G42&lt;=6,(IF(D42&gt;30,0,D42)+IF(E42&gt;30,0,E42))/2,IF(MEDIAN(D42:F42)-MIN(D42:F42)&gt;=MAX(D42:F42)-MEDIAN(D42:F42),(MAX(D42:F42)+MEDIAN(D42:F42))/2,IF(MEDIAN(D42:F42)-MIN(D42:F42)&lt;MAX(D42:F42)-MEDIAN(D42:F42),(MIN(D42:F42)+MEDIAN(D42:F42))/2))))*2)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52">
        <f t="shared" si="1"/>
        <v>0</v>
      </c>
      <c r="L42" s="253">
        <f>IF(D42=0,0,IF(D42&gt;K42,"F",LOOKUP(K42,{0,0.01,40,45,50,55,60,65,70,75,80},{"","F","D","C","C+","B-","B","B+","A-","A","A+"})))</f>
        <v>0</v>
      </c>
      <c r="M42" s="330">
        <f>LOOKUP(K42,{0,0.01,40,45,50,55,60,65,70,75,80},{0,"0",2,2.25,2.5,2.75,3,3.25,3.5,3.75,4})</f>
        <v>0</v>
      </c>
      <c r="N42" s="331"/>
      <c r="O42" s="332" t="str">
        <f t="shared" si="2"/>
        <v/>
      </c>
      <c r="P42" s="27"/>
    </row>
    <row r="43" spans="1:16" ht="18">
      <c r="A43" s="202">
        <f>'1st 1'!A43</f>
        <v>36</v>
      </c>
      <c r="B43" s="203" t="str">
        <f>'1st 1'!B43</f>
        <v>H</v>
      </c>
      <c r="C43" s="245"/>
      <c r="D43" s="246"/>
      <c r="E43" s="247"/>
      <c r="F43" s="199"/>
      <c r="G43" s="249">
        <f>IF(G4=3,(ABS(IF(D43&gt;60,0,D43)-IF(E43&gt;60,0,E43))),(ABS(IF(D43&gt;30,0,D43)-IF(E43&gt;30,0,E43))))</f>
        <v>0</v>
      </c>
      <c r="H43" s="200" t="str">
        <f>IF(G4=3,(IF(G43&gt;12,"Y","")),(IF(G43&gt;6,"Y","")))</f>
        <v/>
      </c>
      <c r="I43" s="42">
        <f t="shared" si="0"/>
        <v>0</v>
      </c>
      <c r="J43" s="251">
        <f>IF(G4=3,I43,(IF(G43&lt;=6,(IF(D43&gt;30,0,D43)+IF(E43&gt;30,0,E43))/2,IF(MEDIAN(D43:F43)-MIN(D43:F43)&gt;=MAX(D43:F43)-MEDIAN(D43:F43),(MAX(D43:F43)+MEDIAN(D43:F43))/2,IF(MEDIAN(D43:F43)-MIN(D43:F43)&lt;MAX(D43:F43)-MEDIAN(D43:F43),(MIN(D43:F43)+MEDIAN(D43:F43))/2))))*2)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52">
        <f t="shared" si="1"/>
        <v>0</v>
      </c>
      <c r="L43" s="253">
        <f>IF(D43=0,0,IF(D43&gt;K43,"F",LOOKUP(K43,{0,0.01,40,45,50,55,60,65,70,75,80},{"","F","D","C","C+","B-","B","B+","A-","A","A+"})))</f>
        <v>0</v>
      </c>
      <c r="M43" s="330">
        <f>LOOKUP(K43,{0,0.01,40,45,50,55,60,65,70,75,80},{0,"0",2,2.25,2.5,2.75,3,3.25,3.5,3.75,4})</f>
        <v>0</v>
      </c>
      <c r="N43" s="331"/>
      <c r="O43" s="332" t="str">
        <f t="shared" si="2"/>
        <v/>
      </c>
      <c r="P43" s="27"/>
    </row>
    <row r="44" spans="1:16" ht="18">
      <c r="A44" s="202">
        <f>'1st 1'!A44</f>
        <v>37</v>
      </c>
      <c r="B44" s="203" t="str">
        <f>'1st 1'!B44</f>
        <v>S</v>
      </c>
      <c r="C44" s="245"/>
      <c r="D44" s="246"/>
      <c r="E44" s="247"/>
      <c r="F44" s="199"/>
      <c r="G44" s="249">
        <f>IF(G4=3,(ABS(IF(D44&gt;60,0,D44)-IF(E44&gt;60,0,E44))),(ABS(IF(D44&gt;30,0,D44)-IF(E44&gt;30,0,E44))))</f>
        <v>0</v>
      </c>
      <c r="H44" s="200" t="str">
        <f>IF(G4=3,(IF(G44&gt;12,"Y","")),(IF(G44&gt;6,"Y","")))</f>
        <v/>
      </c>
      <c r="I44" s="42">
        <f t="shared" si="0"/>
        <v>0</v>
      </c>
      <c r="J44" s="251">
        <f>IF(G4=3,I44,(IF(G44&lt;=6,(IF(D44&gt;30,0,D44)+IF(E44&gt;30,0,E44))/2,IF(MEDIAN(D44:F44)-MIN(D44:F44)&gt;=MAX(D44:F44)-MEDIAN(D44:F44),(MAX(D44:F44)+MEDIAN(D44:F44))/2,IF(MEDIAN(D44:F44)-MIN(D44:F44)&lt;MAX(D44:F44)-MEDIAN(D44:F44),(MIN(D44:F44)+MEDIAN(D44:F44))/2))))*2)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52">
        <f t="shared" si="1"/>
        <v>0</v>
      </c>
      <c r="L44" s="253">
        <f>IF(D44=0,0,IF(D44&gt;K44,"F",LOOKUP(K44,{0,0.01,40,45,50,55,60,65,70,75,80},{"","F","D","C","C+","B-","B","B+","A-","A","A+"})))</f>
        <v>0</v>
      </c>
      <c r="M44" s="330">
        <f>LOOKUP(K44,{0,0.01,40,45,50,55,60,65,70,75,80},{0,"0",2,2.25,2.5,2.75,3,3.25,3.5,3.75,4})</f>
        <v>0</v>
      </c>
      <c r="N44" s="331"/>
      <c r="O44" s="332" t="str">
        <f t="shared" si="2"/>
        <v/>
      </c>
      <c r="P44" s="25"/>
    </row>
    <row r="45" spans="1:16" ht="18">
      <c r="A45" s="202">
        <f>'1st 1'!A45</f>
        <v>38</v>
      </c>
      <c r="B45" s="203" t="str">
        <f>'1st 1'!B45</f>
        <v>N</v>
      </c>
      <c r="C45" s="245"/>
      <c r="D45" s="246"/>
      <c r="E45" s="247"/>
      <c r="F45" s="199"/>
      <c r="G45" s="249">
        <f>IF(G4=3,(ABS(IF(D45&gt;60,0,D45)-IF(E45&gt;60,0,E45))),(ABS(IF(D45&gt;30,0,D45)-IF(E45&gt;30,0,E45))))</f>
        <v>0</v>
      </c>
      <c r="H45" s="200" t="str">
        <f>IF(G4=3,(IF(G45&gt;12,"Y","")),(IF(G45&gt;6,"Y","")))</f>
        <v/>
      </c>
      <c r="I45" s="42">
        <f t="shared" si="0"/>
        <v>0</v>
      </c>
      <c r="J45" s="251">
        <f>IF(G4=3,I45,(IF(G45&lt;=6,(IF(D45&gt;30,0,D45)+IF(E45&gt;30,0,E45))/2,IF(MEDIAN(D45:F45)-MIN(D45:F45)&gt;=MAX(D45:F45)-MEDIAN(D45:F45),(MAX(D45:F45)+MEDIAN(D45:F45))/2,IF(MEDIAN(D45:F45)-MIN(D45:F45)&lt;MAX(D45:F45)-MEDIAN(D45:F45),(MIN(D45:F45)+MEDIAN(D45:F45))/2))))*2)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52">
        <f t="shared" si="1"/>
        <v>0</v>
      </c>
      <c r="L45" s="253">
        <f>IF(D45=0,0,IF(D45&gt;K45,"F",LOOKUP(K45,{0,0.01,40,45,50,55,60,65,70,75,80},{"","F","D","C","C+","B-","B","B+","A-","A","A+"})))</f>
        <v>0</v>
      </c>
      <c r="M45" s="330">
        <f>LOOKUP(K45,{0,0.01,40,45,50,55,60,65,70,75,80},{0,"0",2,2.25,2.5,2.75,3,3.25,3.5,3.75,4})</f>
        <v>0</v>
      </c>
      <c r="N45" s="331"/>
      <c r="O45" s="332" t="str">
        <f t="shared" si="2"/>
        <v/>
      </c>
    </row>
    <row r="46" spans="1:16" ht="18">
      <c r="A46" s="202">
        <f>'1st 1'!A46</f>
        <v>39</v>
      </c>
      <c r="B46" s="203" t="str">
        <f>'1st 1'!B46</f>
        <v>R</v>
      </c>
      <c r="C46" s="245"/>
      <c r="D46" s="246"/>
      <c r="E46" s="247"/>
      <c r="F46" s="199"/>
      <c r="G46" s="249">
        <f>IF(G4=3,(ABS(IF(D46&gt;60,0,D46)-IF(E46&gt;60,0,E46))),(ABS(IF(D46&gt;30,0,D46)-IF(E46&gt;30,0,E46))))</f>
        <v>0</v>
      </c>
      <c r="H46" s="200" t="str">
        <f>IF(G4=3,(IF(G46&gt;12,"Y","")),(IF(G46&gt;6,"Y","")))</f>
        <v/>
      </c>
      <c r="I46" s="42">
        <f t="shared" si="0"/>
        <v>0</v>
      </c>
      <c r="J46" s="251">
        <f>IF(G4=3,I46,(IF(G46&lt;=6,(IF(D46&gt;30,0,D46)+IF(E46&gt;30,0,E46))/2,IF(MEDIAN(D46:F46)-MIN(D46:F46)&gt;=MAX(D46:F46)-MEDIAN(D46:F46),(MAX(D46:F46)+MEDIAN(D46:F46))/2,IF(MEDIAN(D46:F46)-MIN(D46:F46)&lt;MAX(D46:F46)-MEDIAN(D46:F46),(MIN(D46:F46)+MEDIAN(D46:F46))/2))))*2)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52">
        <f t="shared" si="1"/>
        <v>0</v>
      </c>
      <c r="L46" s="253">
        <f>IF(D46=0,0,IF(D46&gt;K46,"F",LOOKUP(K46,{0,0.01,40,45,50,55,60,65,70,75,80},{"","F","D","C","C+","B-","B","B+","A-","A","A+"})))</f>
        <v>0</v>
      </c>
      <c r="M46" s="330">
        <f>LOOKUP(K46,{0,0.01,40,45,50,55,60,65,70,75,80},{0,"0",2,2.25,2.5,2.75,3,3.25,3.5,3.75,4})</f>
        <v>0</v>
      </c>
      <c r="N46" s="331"/>
      <c r="O46" s="332" t="str">
        <f t="shared" si="2"/>
        <v/>
      </c>
    </row>
    <row r="47" spans="1:16" ht="18">
      <c r="A47" s="202">
        <f>'1st 1'!A47</f>
        <v>40</v>
      </c>
      <c r="B47" s="203" t="str">
        <f>'1st 1'!B47</f>
        <v>U</v>
      </c>
      <c r="C47" s="245"/>
      <c r="D47" s="246"/>
      <c r="E47" s="247"/>
      <c r="F47" s="199"/>
      <c r="G47" s="249">
        <f>IF(G4=3,(ABS(IF(D47&gt;60,0,D47)-IF(E47&gt;60,0,E47))),(ABS(IF(D47&gt;30,0,D47)-IF(E47&gt;30,0,E47))))</f>
        <v>0</v>
      </c>
      <c r="H47" s="200" t="str">
        <f>IF(G4=3,(IF(G47&gt;12,"Y","")),(IF(G47&gt;6,"Y","")))</f>
        <v/>
      </c>
      <c r="I47" s="42">
        <f t="shared" si="0"/>
        <v>0</v>
      </c>
      <c r="J47" s="251">
        <f>IF(G4=3,I47,(IF(G47&lt;=6,(IF(D47&gt;30,0,D47)+IF(E47&gt;30,0,E47))/2,IF(MEDIAN(D47:F47)-MIN(D47:F47)&gt;=MAX(D47:F47)-MEDIAN(D47:F47),(MAX(D47:F47)+MEDIAN(D47:F47))/2,IF(MEDIAN(D47:F47)-MIN(D47:F47)&lt;MAX(D47:F47)-MEDIAN(D47:F47),(MIN(D47:F47)+MEDIAN(D47:F47))/2))))*2)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52">
        <f t="shared" si="1"/>
        <v>0</v>
      </c>
      <c r="L47" s="253">
        <f>IF(D47=0,0,IF(D47&gt;K47,"F",LOOKUP(K47,{0,0.01,40,45,50,55,60,65,70,75,80},{"","F","D","C","C+","B-","B","B+","A-","A","A+"})))</f>
        <v>0</v>
      </c>
      <c r="M47" s="330">
        <f>LOOKUP(K47,{0,0.01,40,45,50,55,60,65,70,75,80},{0,"0",2,2.25,2.5,2.75,3,3.25,3.5,3.75,4})</f>
        <v>0</v>
      </c>
      <c r="N47" s="331"/>
      <c r="O47" s="332" t="str">
        <f t="shared" si="2"/>
        <v/>
      </c>
    </row>
    <row r="48" spans="1:16" ht="18">
      <c r="A48" s="202">
        <f>'1st 1'!A48</f>
        <v>41</v>
      </c>
      <c r="B48" s="203" t="str">
        <f>'1st 1'!B48</f>
        <v>B</v>
      </c>
      <c r="C48" s="245"/>
      <c r="D48" s="246"/>
      <c r="E48" s="247"/>
      <c r="F48" s="199"/>
      <c r="G48" s="249">
        <f>IF(G4=3,(ABS(IF(D48&gt;60,0,D48)-IF(E48&gt;60,0,E48))),(ABS(IF(D48&gt;30,0,D48)-IF(E48&gt;30,0,E48))))</f>
        <v>0</v>
      </c>
      <c r="H48" s="200" t="str">
        <f>IF(G4=3,(IF(G48&gt;12,"Y","")),(IF(G48&gt;6,"Y","")))</f>
        <v/>
      </c>
      <c r="I48" s="42">
        <f t="shared" si="0"/>
        <v>0</v>
      </c>
      <c r="J48" s="251">
        <f>IF(G4=3,I48,(IF(G48&lt;=6,(IF(D48&gt;30,0,D48)+IF(E48&gt;30,0,E48))/2,IF(MEDIAN(D48:F48)-MIN(D48:F48)&gt;=MAX(D48:F48)-MEDIAN(D48:F48),(MAX(D48:F48)+MEDIAN(D48:F48))/2,IF(MEDIAN(D48:F48)-MIN(D48:F48)&lt;MAX(D48:F48)-MEDIAN(D48:F48),(MIN(D48:F48)+MEDIAN(D48:F48))/2))))*2)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52">
        <f t="shared" si="1"/>
        <v>0</v>
      </c>
      <c r="L48" s="253">
        <f>IF(D48=0,0,IF(D48&gt;K48,"F",LOOKUP(K48,{0,0.01,40,45,50,55,60,65,70,75,80},{"","F","D","C","C+","B-","B","B+","A-","A","A+"})))</f>
        <v>0</v>
      </c>
      <c r="M48" s="330">
        <f>LOOKUP(K48,{0,0.01,40,45,50,55,60,65,70,75,80},{0,"0",2,2.25,2.5,2.75,3,3.25,3.5,3.75,4})</f>
        <v>0</v>
      </c>
      <c r="N48" s="331"/>
      <c r="O48" s="332" t="str">
        <f t="shared" si="2"/>
        <v/>
      </c>
    </row>
    <row r="49" spans="1:15" ht="18">
      <c r="A49" s="202">
        <f>'1st 1'!A49</f>
        <v>42</v>
      </c>
      <c r="B49" s="203" t="str">
        <f>'1st 1'!B49</f>
        <v>K</v>
      </c>
      <c r="C49" s="245"/>
      <c r="D49" s="246"/>
      <c r="E49" s="247"/>
      <c r="F49" s="199"/>
      <c r="G49" s="249">
        <f>IF(G4=3,(ABS(IF(D49&gt;60,0,D49)-IF(E49&gt;60,0,E49))),(ABS(IF(D49&gt;30,0,D49)-IF(E49&gt;30,0,E49))))</f>
        <v>0</v>
      </c>
      <c r="H49" s="200" t="str">
        <f>IF(G4=3,(IF(G49&gt;12,"Y","")),(IF(G49&gt;6,"Y","")))</f>
        <v/>
      </c>
      <c r="I49" s="42">
        <f t="shared" si="0"/>
        <v>0</v>
      </c>
      <c r="J49" s="251">
        <f>IF(G4=3,I49,(IF(G49&lt;=6,(IF(D49&gt;30,0,D49)+IF(E49&gt;30,0,E49))/2,IF(MEDIAN(D49:F49)-MIN(D49:F49)&gt;=MAX(D49:F49)-MEDIAN(D49:F49),(MAX(D49:F49)+MEDIAN(D49:F49))/2,IF(MEDIAN(D49:F49)-MIN(D49:F49)&lt;MAX(D49:F49)-MEDIAN(D49:F49),(MIN(D49:F49)+MEDIAN(D49:F49))/2))))*2)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52">
        <f t="shared" si="1"/>
        <v>0</v>
      </c>
      <c r="L49" s="253">
        <f>IF(D49=0,0,IF(D49&gt;K49,"F",LOOKUP(K49,{0,0.01,40,45,50,55,60,65,70,75,80},{"","F","D","C","C+","B-","B","B+","A-","A","A+"})))</f>
        <v>0</v>
      </c>
      <c r="M49" s="330">
        <f>LOOKUP(K49,{0,0.01,40,45,50,55,60,65,70,75,80},{0,"0",2,2.25,2.5,2.75,3,3.25,3.5,3.75,4})</f>
        <v>0</v>
      </c>
      <c r="N49" s="331"/>
      <c r="O49" s="332" t="str">
        <f t="shared" si="2"/>
        <v/>
      </c>
    </row>
    <row r="50" spans="1:15" ht="18">
      <c r="A50" s="202">
        <f>'1st 1'!A50</f>
        <v>43</v>
      </c>
      <c r="B50" s="203" t="str">
        <f>'1st 1'!B50</f>
        <v>N</v>
      </c>
      <c r="C50" s="245"/>
      <c r="D50" s="246"/>
      <c r="E50" s="247"/>
      <c r="F50" s="199"/>
      <c r="G50" s="249">
        <f>IF(G4=3,(ABS(IF(D50&gt;60,0,D50)-IF(E50&gt;60,0,E50))),(ABS(IF(D50&gt;30,0,D50)-IF(E50&gt;30,0,E50))))</f>
        <v>0</v>
      </c>
      <c r="H50" s="200" t="str">
        <f>IF(G4=3,(IF(G50&gt;12,"Y","")),(IF(G50&gt;6,"Y","")))</f>
        <v/>
      </c>
      <c r="I50" s="42">
        <f t="shared" si="0"/>
        <v>0</v>
      </c>
      <c r="J50" s="251">
        <f>IF(G4=3,I50,(IF(G50&lt;=6,(IF(D50&gt;30,0,D50)+IF(E50&gt;30,0,E50))/2,IF(MEDIAN(D50:F50)-MIN(D50:F50)&gt;=MAX(D50:F50)-MEDIAN(D50:F50),(MAX(D50:F50)+MEDIAN(D50:F50))/2,IF(MEDIAN(D50:F50)-MIN(D50:F50)&lt;MAX(D50:F50)-MEDIAN(D50:F50),(MIN(D50:F50)+MEDIAN(D50:F50))/2))))*2)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52">
        <f t="shared" si="1"/>
        <v>0</v>
      </c>
      <c r="L50" s="253">
        <f>IF(D50=0,0,IF(D50&gt;K50,"F",LOOKUP(K50,{0,0.01,40,45,50,55,60,65,70,75,80},{"","F","D","C","C+","B-","B","B+","A-","A","A+"})))</f>
        <v>0</v>
      </c>
      <c r="M50" s="330">
        <f>LOOKUP(K50,{0,0.01,40,45,50,55,60,65,70,75,80},{0,"0",2,2.25,2.5,2.75,3,3.25,3.5,3.75,4})</f>
        <v>0</v>
      </c>
      <c r="N50" s="331"/>
      <c r="O50" s="332" t="str">
        <f t="shared" si="2"/>
        <v/>
      </c>
    </row>
    <row r="51" spans="1:15" ht="18">
      <c r="A51" s="202">
        <f>'1st 1'!A51</f>
        <v>44</v>
      </c>
      <c r="B51" s="203" t="str">
        <f>'1st 1'!B51</f>
        <v>M</v>
      </c>
      <c r="C51" s="245"/>
      <c r="D51" s="246"/>
      <c r="E51" s="247"/>
      <c r="F51" s="199"/>
      <c r="G51" s="249">
        <f>IF(G4=3,(ABS(IF(D51&gt;60,0,D51)-IF(E51&gt;60,0,E51))),(ABS(IF(D51&gt;30,0,D51)-IF(E51&gt;30,0,E51))))</f>
        <v>0</v>
      </c>
      <c r="H51" s="200" t="str">
        <f>IF(G4=3,(IF(G51&gt;12,"Y","")),(IF(G51&gt;6,"Y","")))</f>
        <v/>
      </c>
      <c r="I51" s="42">
        <f t="shared" si="0"/>
        <v>0</v>
      </c>
      <c r="J51" s="251">
        <f>IF(G4=3,I51,(IF(G51&lt;=6,(IF(D51&gt;30,0,D51)+IF(E51&gt;30,0,E51))/2,IF(MEDIAN(D51:F51)-MIN(D51:F51)&gt;=MAX(D51:F51)-MEDIAN(D51:F51),(MAX(D51:F51)+MEDIAN(D51:F51))/2,IF(MEDIAN(D51:F51)-MIN(D51:F51)&lt;MAX(D51:F51)-MEDIAN(D51:F51),(MIN(D51:F51)+MEDIAN(D51:F51))/2))))*2)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52">
        <f t="shared" si="1"/>
        <v>0</v>
      </c>
      <c r="L51" s="253">
        <f>IF(D51=0,0,IF(D51&gt;K51,"F",LOOKUP(K51,{0,0.01,40,45,50,55,60,65,70,75,80},{"","F","D","C","C+","B-","B","B+","A-","A","A+"})))</f>
        <v>0</v>
      </c>
      <c r="M51" s="330">
        <f>LOOKUP(K51,{0,0.01,40,45,50,55,60,65,70,75,80},{0,"0",2,2.25,2.5,2.75,3,3.25,3.5,3.75,4})</f>
        <v>0</v>
      </c>
      <c r="N51" s="331"/>
      <c r="O51" s="332" t="str">
        <f t="shared" si="2"/>
        <v/>
      </c>
    </row>
    <row r="52" spans="1:15" ht="18">
      <c r="A52" s="202">
        <f>'1st 1'!A52</f>
        <v>45</v>
      </c>
      <c r="B52" s="203" t="str">
        <f>'1st 1'!B52</f>
        <v>H</v>
      </c>
      <c r="C52" s="245"/>
      <c r="D52" s="246"/>
      <c r="E52" s="247"/>
      <c r="F52" s="199"/>
      <c r="G52" s="249">
        <f>IF(G4=3,(ABS(IF(D52&gt;60,0,D52)-IF(E52&gt;60,0,E52))),(ABS(IF(D52&gt;30,0,D52)-IF(E52&gt;30,0,E52))))</f>
        <v>0</v>
      </c>
      <c r="H52" s="200" t="str">
        <f>IF(G4=3,(IF(G52&gt;12,"Y","")),(IF(G52&gt;6,"Y","")))</f>
        <v/>
      </c>
      <c r="I52" s="42">
        <f t="shared" si="0"/>
        <v>0</v>
      </c>
      <c r="J52" s="251">
        <f>IF(G4=3,I52,(IF(G52&lt;=6,(IF(D52&gt;30,0,D52)+IF(E52&gt;30,0,E52))/2,IF(MEDIAN(D52:F52)-MIN(D52:F52)&gt;=MAX(D52:F52)-MEDIAN(D52:F52),(MAX(D52:F52)+MEDIAN(D52:F52))/2,IF(MEDIAN(D52:F52)-MIN(D52:F52)&lt;MAX(D52:F52)-MEDIAN(D52:F52),(MIN(D52:F52)+MEDIAN(D52:F52))/2))))*2)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52">
        <f t="shared" si="1"/>
        <v>0</v>
      </c>
      <c r="L52" s="253">
        <f>IF(D52=0,0,IF(D52&gt;K52,"F",LOOKUP(K52,{0,0.01,40,45,50,55,60,65,70,75,80},{"","F","D","C","C+","B-","B","B+","A-","A","A+"})))</f>
        <v>0</v>
      </c>
      <c r="M52" s="330">
        <f>LOOKUP(K52,{0,0.01,40,45,50,55,60,65,70,75,80},{0,"0",2,2.25,2.5,2.75,3,3.25,3.5,3.75,4})</f>
        <v>0</v>
      </c>
      <c r="N52" s="331"/>
      <c r="O52" s="332" t="str">
        <f t="shared" si="2"/>
        <v/>
      </c>
    </row>
    <row r="53" spans="1:15" ht="18">
      <c r="A53" s="202">
        <f>'1st 1'!A53</f>
        <v>46</v>
      </c>
      <c r="B53" s="203" t="str">
        <f>'1st 1'!B53</f>
        <v>S</v>
      </c>
      <c r="C53" s="245"/>
      <c r="D53" s="246"/>
      <c r="E53" s="247"/>
      <c r="F53" s="199"/>
      <c r="G53" s="249">
        <f>IF(G4=3,(ABS(IF(D53&gt;60,0,D53)-IF(E53&gt;60,0,E53))),(ABS(IF(D53&gt;30,0,D53)-IF(E53&gt;30,0,E53))))</f>
        <v>0</v>
      </c>
      <c r="H53" s="200" t="str">
        <f>IF(G4=3,(IF(G53&gt;12,"Y","")),(IF(G53&gt;6,"Y","")))</f>
        <v/>
      </c>
      <c r="I53" s="42">
        <f t="shared" si="0"/>
        <v>0</v>
      </c>
      <c r="J53" s="251">
        <f>IF(G4=3,I53,(IF(G53&lt;=6,(IF(D53&gt;30,0,D53)+IF(E53&gt;30,0,E53))/2,IF(MEDIAN(D53:F53)-MIN(D53:F53)&gt;=MAX(D53:F53)-MEDIAN(D53:F53),(MAX(D53:F53)+MEDIAN(D53:F53))/2,IF(MEDIAN(D53:F53)-MIN(D53:F53)&lt;MAX(D53:F53)-MEDIAN(D53:F53),(MIN(D53:F53)+MEDIAN(D53:F53))/2))))*2)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52">
        <f t="shared" si="1"/>
        <v>0</v>
      </c>
      <c r="L53" s="253">
        <f>IF(D53=0,0,IF(D53&gt;K53,"F",LOOKUP(K53,{0,0.01,40,45,50,55,60,65,70,75,80},{"","F","D","C","C+","B-","B","B+","A-","A","A+"})))</f>
        <v>0</v>
      </c>
      <c r="M53" s="330">
        <f>LOOKUP(K53,{0,0.01,40,45,50,55,60,65,70,75,80},{0,"0",2,2.25,2.5,2.75,3,3.25,3.5,3.75,4})</f>
        <v>0</v>
      </c>
      <c r="N53" s="331"/>
      <c r="O53" s="332" t="str">
        <f t="shared" si="2"/>
        <v/>
      </c>
    </row>
    <row r="54" spans="1:15" ht="18">
      <c r="A54" s="202">
        <f>'1st 1'!A54</f>
        <v>47</v>
      </c>
      <c r="B54" s="203" t="str">
        <f>'1st 1'!B54</f>
        <v>K</v>
      </c>
      <c r="C54" s="204"/>
      <c r="D54" s="199"/>
      <c r="E54" s="199"/>
      <c r="F54" s="199"/>
      <c r="G54" s="249">
        <f>IF(G4=3,(ABS(IF(D54&gt;60,0,D54)-IF(E54&gt;60,0,E54))),(ABS(IF(D54&gt;30,0,D54)-IF(E54&gt;30,0,E54))))</f>
        <v>0</v>
      </c>
      <c r="H54" s="200" t="str">
        <f>IF(G4=3,(IF(G54&gt;12,"Y","")),(IF(G54&gt;6,"Y","")))</f>
        <v/>
      </c>
      <c r="I54" s="42">
        <f t="shared" si="0"/>
        <v>0</v>
      </c>
      <c r="J54" s="251">
        <f>IF(G4=3,I54,(IF(G54&lt;=6,(IF(D54&gt;30,0,D54)+IF(E54&gt;30,0,E54))/2,IF(MEDIAN(D54:F54)-MIN(D54:F54)&gt;=MAX(D54:F54)-MEDIAN(D54:F54),(MAX(D54:F54)+MEDIAN(D54:F54))/2,IF(MEDIAN(D54:F54)-MIN(D54:F54)&lt;MAX(D54:F54)-MEDIAN(D54:F54),(MIN(D54:F54)+MEDIAN(D54:F54))/2))))*2)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52">
        <f t="shared" si="1"/>
        <v>0</v>
      </c>
      <c r="L54" s="253">
        <f>IF(D54=0,0,IF(D54&gt;K54,"F",LOOKUP(K54,{0,0.01,40,45,50,55,60,65,70,75,80},{"","F","D","C","C+","B-","B","B+","A-","A","A+"})))</f>
        <v>0</v>
      </c>
      <c r="M54" s="330">
        <f>LOOKUP(K54,{0,0.01,40,45,50,55,60,65,70,75,80},{0,"0",2,2.25,2.5,2.75,3,3.25,3.5,3.75,4})</f>
        <v>0</v>
      </c>
      <c r="N54" s="331"/>
      <c r="O54" s="332" t="str">
        <f t="shared" si="2"/>
        <v/>
      </c>
    </row>
    <row r="55" spans="1:15" ht="18">
      <c r="A55" s="202">
        <f>'1st 1'!A55</f>
        <v>48</v>
      </c>
      <c r="B55" s="203" t="str">
        <f>'1st 1'!B55</f>
        <v>I</v>
      </c>
      <c r="C55" s="204"/>
      <c r="D55" s="199"/>
      <c r="E55" s="199"/>
      <c r="F55" s="199"/>
      <c r="G55" s="249">
        <f>IF(G4=3,(ABS(IF(D55&gt;60,0,D55)-IF(E55&gt;60,0,E55))),(ABS(IF(D55&gt;30,0,D55)-IF(E55&gt;30,0,E55))))</f>
        <v>0</v>
      </c>
      <c r="H55" s="200" t="str">
        <f>IF(G4=3,(IF(G55&gt;12,"Y","")),(IF(G55&gt;6,"Y","")))</f>
        <v/>
      </c>
      <c r="I55" s="42">
        <f t="shared" si="0"/>
        <v>0</v>
      </c>
      <c r="J55" s="251">
        <f>IF(G4=3,I55,(IF(G55&lt;=6,(IF(D55&gt;30,0,D55)+IF(E55&gt;30,0,E55))/2,IF(MEDIAN(D55:F55)-MIN(D55:F55)&gt;=MAX(D55:F55)-MEDIAN(D55:F55),(MAX(D55:F55)+MEDIAN(D55:F55))/2,IF(MEDIAN(D55:F55)-MIN(D55:F55)&lt;MAX(D55:F55)-MEDIAN(D55:F55),(MIN(D55:F55)+MEDIAN(D55:F55))/2))))*2)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52">
        <f t="shared" si="1"/>
        <v>0</v>
      </c>
      <c r="L55" s="253">
        <f>IF(D55=0,0,IF(D55&gt;K55,"F",LOOKUP(K55,{0,0.01,40,45,50,55,60,65,70,75,80},{"","F","D","C","C+","B-","B","B+","A-","A","A+"})))</f>
        <v>0</v>
      </c>
      <c r="M55" s="330">
        <f>LOOKUP(K55,{0,0.01,40,45,50,55,60,65,70,75,80},{0,"0",2,2.25,2.5,2.75,3,3.25,3.5,3.75,4})</f>
        <v>0</v>
      </c>
      <c r="N55" s="331"/>
      <c r="O55" s="332" t="str">
        <f t="shared" si="2"/>
        <v/>
      </c>
    </row>
    <row r="56" spans="1:15" ht="18">
      <c r="A56" s="202">
        <f>'1st 1'!A56</f>
        <v>49</v>
      </c>
      <c r="B56" s="203" t="str">
        <f>'1st 1'!B56</f>
        <v>I</v>
      </c>
      <c r="C56" s="204"/>
      <c r="D56" s="199"/>
      <c r="E56" s="199"/>
      <c r="F56" s="199"/>
      <c r="G56" s="249">
        <f>IF(G4=3,(ABS(IF(D56&gt;60,0,D56)-IF(E56&gt;60,0,E56))),(ABS(IF(D56&gt;30,0,D56)-IF(E56&gt;30,0,E56))))</f>
        <v>0</v>
      </c>
      <c r="H56" s="200" t="str">
        <f>IF(G4=3,(IF(G56&gt;12,"Y","")),(IF(G56&gt;6,"Y","")))</f>
        <v/>
      </c>
      <c r="I56" s="42">
        <f t="shared" si="0"/>
        <v>0</v>
      </c>
      <c r="J56" s="251">
        <f>IF(G4=3,I56,(IF(G56&lt;=6,(IF(D56&gt;30,0,D56)+IF(E56&gt;30,0,E56))/2,IF(MEDIAN(D56:F56)-MIN(D56:F56)&gt;=MAX(D56:F56)-MEDIAN(D56:F56),(MAX(D56:F56)+MEDIAN(D56:F56))/2,IF(MEDIAN(D56:F56)-MIN(D56:F56)&lt;MAX(D56:F56)-MEDIAN(D56:F56),(MIN(D56:F56)+MEDIAN(D56:F56))/2))))*2)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52">
        <f t="shared" si="1"/>
        <v>0</v>
      </c>
      <c r="L56" s="253">
        <f>IF(D56=0,0,IF(D56&gt;K56,"F",LOOKUP(K56,{0,0.01,40,45,50,55,60,65,70,75,80},{"","F","D","C","C+","B-","B","B+","A-","A","A+"})))</f>
        <v>0</v>
      </c>
      <c r="M56" s="330">
        <f>LOOKUP(K56,{0,0.01,40,45,50,55,60,65,70,75,80},{0,"0",2,2.25,2.5,2.75,3,3.25,3.5,3.75,4})</f>
        <v>0</v>
      </c>
      <c r="N56" s="331"/>
      <c r="O56" s="332" t="str">
        <f t="shared" si="2"/>
        <v/>
      </c>
    </row>
    <row r="57" spans="1:15" ht="18">
      <c r="A57" s="202">
        <f>'1st 1'!A57</f>
        <v>50</v>
      </c>
      <c r="B57" s="203" t="str">
        <f>'1st 1'!B57</f>
        <v>A</v>
      </c>
      <c r="C57" s="204"/>
      <c r="D57" s="199"/>
      <c r="E57" s="199"/>
      <c r="F57" s="199"/>
      <c r="G57" s="249">
        <f>IF(G4=3,(ABS(IF(D57&gt;60,0,D57)-IF(E57&gt;60,0,E57))),(ABS(IF(D57&gt;30,0,D57)-IF(E57&gt;30,0,E57))))</f>
        <v>0</v>
      </c>
      <c r="H57" s="200" t="str">
        <f>IF(G4=3,(IF(G57&gt;12,"Y","")),(IF(G57&gt;6,"Y","")))</f>
        <v/>
      </c>
      <c r="I57" s="42">
        <f t="shared" si="0"/>
        <v>0</v>
      </c>
      <c r="J57" s="251">
        <f>IF(G4=3,I57,(IF(G57&lt;=6,(IF(D57&gt;30,0,D57)+IF(E57&gt;30,0,E57))/2,IF(MEDIAN(D57:F57)-MIN(D57:F57)&gt;=MAX(D57:F57)-MEDIAN(D57:F57),(MAX(D57:F57)+MEDIAN(D57:F57))/2,IF(MEDIAN(D57:F57)-MIN(D57:F57)&lt;MAX(D57:F57)-MEDIAN(D57:F57),(MIN(D57:F57)+MEDIAN(D57:F57))/2))))*2)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52">
        <f t="shared" si="1"/>
        <v>0</v>
      </c>
      <c r="L57" s="253">
        <f>IF(D57=0,0,IF(D57&gt;K57,"F",LOOKUP(K57,{0,0.01,40,45,50,55,60,65,70,75,80},{"","F","D","C","C+","B-","B","B+","A-","A","A+"})))</f>
        <v>0</v>
      </c>
      <c r="M57" s="330">
        <f>LOOKUP(K57,{0,0.01,40,45,50,55,60,65,70,75,80},{0,"0",2,2.25,2.5,2.75,3,3.25,3.5,3.75,4})</f>
        <v>0</v>
      </c>
      <c r="N57" s="331"/>
      <c r="O57" s="332" t="str">
        <f t="shared" si="2"/>
        <v/>
      </c>
    </row>
    <row r="58" spans="1:15" ht="18">
      <c r="A58" s="202" t="str">
        <f>'1st 1'!A58</f>
        <v>51</v>
      </c>
      <c r="B58" s="203" t="str">
        <f>'1st 1'!B58</f>
        <v>I</v>
      </c>
      <c r="C58" s="204"/>
      <c r="D58" s="199"/>
      <c r="E58" s="199"/>
      <c r="F58" s="199"/>
      <c r="G58" s="249">
        <f>IF(G4=3,(ABS(IF(D58&gt;60,0,D58)-IF(E58&gt;60,0,E58))),(ABS(IF(D58&gt;30,0,D58)-IF(E58&gt;30,0,E58))))</f>
        <v>0</v>
      </c>
      <c r="H58" s="200" t="str">
        <f>IF(G4=3,(IF(G58&gt;12,"Y","")),(IF(G58&gt;6,"Y","")))</f>
        <v/>
      </c>
      <c r="I58" s="42">
        <f t="shared" si="0"/>
        <v>0</v>
      </c>
      <c r="J58" s="251">
        <f>IF(G4=3,I58,(IF(G58&lt;=6,(IF(D58&gt;30,0,D58)+IF(E58&gt;30,0,E58))/2,IF(MEDIAN(D58:F58)-MIN(D58:F58)&gt;=MAX(D58:F58)-MEDIAN(D58:F58),(MAX(D58:F58)+MEDIAN(D58:F58))/2,IF(MEDIAN(D58:F58)-MIN(D58:F58)&lt;MAX(D58:F58)-MEDIAN(D58:F58),(MIN(D58:F58)+MEDIAN(D58:F58))/2))))*2)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52">
        <f t="shared" si="1"/>
        <v>0</v>
      </c>
      <c r="L58" s="253">
        <f>IF(D58=0,0,IF(D58&gt;K58,"F",LOOKUP(K58,{0,0.01,40,45,50,55,60,65,70,75,80},{"","F","D","C","C+","B-","B","B+","A-","A","A+"})))</f>
        <v>0</v>
      </c>
      <c r="M58" s="330">
        <f>LOOKUP(K58,{0,0.01,40,45,50,55,60,65,70,75,80},{0,"0",2,2.25,2.5,2.75,3,3.25,3.5,3.75,4})</f>
        <v>0</v>
      </c>
      <c r="N58" s="331"/>
      <c r="O58" s="332" t="str">
        <f t="shared" si="2"/>
        <v/>
      </c>
    </row>
    <row r="59" spans="1:15" ht="18">
      <c r="A59" s="202" t="str">
        <f>'1st 1'!A59</f>
        <v>52</v>
      </c>
      <c r="B59" s="203" t="str">
        <f>'1st 1'!B59</f>
        <v>M</v>
      </c>
      <c r="C59" s="204"/>
      <c r="D59" s="199"/>
      <c r="E59" s="199"/>
      <c r="F59" s="199"/>
      <c r="G59" s="249">
        <f>IF(G4=3,(ABS(IF(D59&gt;60,0,D59)-IF(E59&gt;60,0,E59))),(ABS(IF(D59&gt;30,0,D59)-IF(E59&gt;30,0,E59))))</f>
        <v>0</v>
      </c>
      <c r="H59" s="200" t="str">
        <f>IF(G4=3,(IF(G59&gt;12,"Y","")),(IF(G59&gt;6,"Y","")))</f>
        <v/>
      </c>
      <c r="I59" s="42">
        <f t="shared" si="0"/>
        <v>0</v>
      </c>
      <c r="J59" s="251">
        <f>IF(G4=3,I59,(IF(G59&lt;=6,(IF(D59&gt;30,0,D59)+IF(E59&gt;30,0,E59))/2,IF(MEDIAN(D59:F59)-MIN(D59:F59)&gt;=MAX(D59:F59)-MEDIAN(D59:F59),(MAX(D59:F59)+MEDIAN(D59:F59))/2,IF(MEDIAN(D59:F59)-MIN(D59:F59)&lt;MAX(D59:F59)-MEDIAN(D59:F59),(MIN(D59:F59)+MEDIAN(D59:F59))/2))))*2)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0</v>
      </c>
      <c r="K59" s="252">
        <f t="shared" si="1"/>
        <v>0</v>
      </c>
      <c r="L59" s="253">
        <f>IF(D59=0,0,IF(D59&gt;K59,"F",LOOKUP(K59,{0,0.01,40,45,50,55,60,65,70,75,80},{"","F","D","C","C+","B-","B","B+","A-","A","A+"})))</f>
        <v>0</v>
      </c>
      <c r="M59" s="330">
        <f>LOOKUP(K59,{0,0.01,40,45,50,55,60,65,70,75,80},{0,"0",2,2.25,2.5,2.75,3,3.25,3.5,3.75,4})</f>
        <v>0</v>
      </c>
      <c r="N59" s="331"/>
      <c r="O59" s="332" t="str">
        <f t="shared" si="2"/>
        <v/>
      </c>
    </row>
    <row r="60" spans="1:15" ht="18">
      <c r="A60" s="202">
        <f>'1st 1'!A60</f>
        <v>0</v>
      </c>
      <c r="B60" s="203">
        <f>'1st 1'!B60</f>
        <v>0</v>
      </c>
      <c r="C60" s="204"/>
      <c r="D60" s="199"/>
      <c r="E60" s="199"/>
      <c r="F60" s="199"/>
      <c r="G60" s="249">
        <f>IF(G4=3,(ABS(IF(D60&gt;60,0,D60)-IF(E60&gt;60,0,E60))),(ABS(IF(D60&gt;30,0,D60)-IF(E60&gt;30,0,E60))))</f>
        <v>0</v>
      </c>
      <c r="H60" s="200" t="str">
        <f>IF(G4=3,(IF(G60&gt;12,"Y","")),(IF(G60&gt;6,"Y","")))</f>
        <v/>
      </c>
      <c r="I60" s="42">
        <f t="shared" si="0"/>
        <v>0</v>
      </c>
      <c r="J60" s="251">
        <f>IF(G4=3,I60,(IF(G60&lt;=6,(IF(D60&gt;30,0,D60)+IF(E60&gt;30,0,E60))/2,IF(MEDIAN(D60:F60)-MIN(D60:F60)&gt;=MAX(D60:F60)-MEDIAN(D60:F60),(MAX(D60:F60)+MEDIAN(D60:F60))/2,IF(MEDIAN(D60:F60)-MIN(D60:F60)&lt;MAX(D60:F60)-MEDIAN(D60:F60),(MIN(D60:F60)+MEDIAN(D60:F60))/2))))*2)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52">
        <f t="shared" si="1"/>
        <v>0</v>
      </c>
      <c r="L60" s="253">
        <f>IF(D60=0,0,IF(D60&gt;K60,"F",LOOKUP(K60,{0,0.01,40,45,50,55,60,65,70,75,80},{"","F","D","C","C+","B-","B","B+","A-","A","A+"})))</f>
        <v>0</v>
      </c>
      <c r="M60" s="330">
        <f>LOOKUP(K60,{0,0.01,40,45,50,55,60,65,70,75,80},{0,"0",2,2.25,2.5,2.75,3,3.25,3.5,3.75,4})</f>
        <v>0</v>
      </c>
      <c r="N60" s="331"/>
      <c r="O60" s="332" t="str">
        <f t="shared" si="2"/>
        <v/>
      </c>
    </row>
    <row r="61" spans="1:15" ht="18">
      <c r="A61" s="202">
        <f>'1st 1'!A61</f>
        <v>0</v>
      </c>
      <c r="B61" s="203">
        <f>'1st 1'!B61</f>
        <v>0</v>
      </c>
      <c r="C61" s="204"/>
      <c r="D61" s="199"/>
      <c r="E61" s="199"/>
      <c r="F61" s="199"/>
      <c r="G61" s="249">
        <f>IF(G4=3,(ABS(IF(D61&gt;60,0,D61)-IF(E61&gt;60,0,E61))),(ABS(IF(D61&gt;30,0,D61)-IF(E61&gt;30,0,E61))))</f>
        <v>0</v>
      </c>
      <c r="H61" s="200" t="str">
        <f>IF(G4=3,(IF(G61&gt;12,"Y","")),(IF(G61&gt;6,"Y","")))</f>
        <v/>
      </c>
      <c r="I61" s="42">
        <f t="shared" si="0"/>
        <v>0</v>
      </c>
      <c r="J61" s="251">
        <f>IF(G4=3,I61,(IF(G61&lt;=6,(IF(D61&gt;30,0,D61)+IF(E61&gt;30,0,E61))/2,IF(MEDIAN(D61:F61)-MIN(D61:F61)&gt;=MAX(D61:F61)-MEDIAN(D61:F61),(MAX(D61:F61)+MEDIAN(D61:F61))/2,IF(MEDIAN(D61:F61)-MIN(D61:F61)&lt;MAX(D61:F61)-MEDIAN(D61:F61),(MIN(D61:F61)+MEDIAN(D61:F61))/2))))*2)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52">
        <f t="shared" si="1"/>
        <v>0</v>
      </c>
      <c r="L61" s="253">
        <f>IF(D61=0,0,IF(D61&gt;K61,"F",LOOKUP(K61,{0,0.01,40,45,50,55,60,65,70,75,80},{"","F","D","C","C+","B-","B","B+","A-","A","A+"})))</f>
        <v>0</v>
      </c>
      <c r="M61" s="330">
        <f>LOOKUP(K61,{0,0.01,40,45,50,55,60,65,70,75,80},{0,"0",2,2.25,2.5,2.75,3,3.25,3.5,3.75,4})</f>
        <v>0</v>
      </c>
      <c r="N61" s="331"/>
      <c r="O61" s="332" t="str">
        <f t="shared" si="2"/>
        <v/>
      </c>
    </row>
    <row r="62" spans="1:15" ht="18">
      <c r="A62" s="202">
        <f>'1st 1'!A62</f>
        <v>0</v>
      </c>
      <c r="B62" s="203">
        <f>'1st 1'!B62</f>
        <v>0</v>
      </c>
      <c r="C62" s="204"/>
      <c r="D62" s="199"/>
      <c r="E62" s="199"/>
      <c r="F62" s="199"/>
      <c r="G62" s="249">
        <f>IF(G4=3,(ABS(IF(D62&gt;60,0,D62)-IF(E62&gt;60,0,E62))),(ABS(IF(D62&gt;30,0,D62)-IF(E62&gt;30,0,E62))))</f>
        <v>0</v>
      </c>
      <c r="H62" s="200" t="str">
        <f>IF(G4=3,(IF(G62&gt;12,"Y","")),(IF(G62&gt;6,"Y","")))</f>
        <v/>
      </c>
      <c r="I62" s="42">
        <f t="shared" si="0"/>
        <v>0</v>
      </c>
      <c r="J62" s="251">
        <f>IF(G4=3,I62,(IF(G62&lt;=6,(IF(D62&gt;30,0,D62)+IF(E62&gt;30,0,E62))/2,IF(MEDIAN(D62:F62)-MIN(D62:F62)&gt;=MAX(D62:F62)-MEDIAN(D62:F62),(MAX(D62:F62)+MEDIAN(D62:F62))/2,IF(MEDIAN(D62:F62)-MIN(D62:F62)&lt;MAX(D62:F62)-MEDIAN(D62:F62),(MIN(D62:F62)+MEDIAN(D62:F62))/2))))*2)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52">
        <f t="shared" si="1"/>
        <v>0</v>
      </c>
      <c r="L62" s="253">
        <f>IF(D62=0,0,IF(D62&gt;K62,"F",LOOKUP(K62,{0,0.01,40,45,50,55,60,65,70,75,80},{"","F","D","C","C+","B-","B","B+","A-","A","A+"})))</f>
        <v>0</v>
      </c>
      <c r="M62" s="330">
        <f>LOOKUP(K62,{0,0.01,40,45,50,55,60,65,70,75,80},{0,"0",2,2.25,2.5,2.75,3,3.25,3.5,3.75,4})</f>
        <v>0</v>
      </c>
      <c r="N62" s="331"/>
      <c r="O62" s="332" t="str">
        <f t="shared" si="2"/>
        <v/>
      </c>
    </row>
    <row r="63" spans="1:15" ht="18">
      <c r="A63" s="202">
        <f>'1st 1'!A63</f>
        <v>0</v>
      </c>
      <c r="B63" s="203">
        <f>'1st 1'!B63</f>
        <v>0</v>
      </c>
      <c r="C63" s="204"/>
      <c r="D63" s="199"/>
      <c r="E63" s="199"/>
      <c r="F63" s="199"/>
      <c r="G63" s="249">
        <f>IF(G4=3,(ABS(IF(D63&gt;60,0,D63)-IF(E63&gt;60,0,E63))),(ABS(IF(D63&gt;30,0,D63)-IF(E63&gt;30,0,E63))))</f>
        <v>0</v>
      </c>
      <c r="H63" s="200" t="str">
        <f>IF(G4=3,(IF(G63&gt;12,"Y","")),(IF(G63&gt;6,"Y","")))</f>
        <v/>
      </c>
      <c r="I63" s="42">
        <f t="shared" si="0"/>
        <v>0</v>
      </c>
      <c r="J63" s="251">
        <f>IF(G4=3,I63,(IF(G63&lt;=6,(IF(D63&gt;30,0,D63)+IF(E63&gt;30,0,E63))/2,IF(MEDIAN(D63:F63)-MIN(D63:F63)&gt;=MAX(D63:F63)-MEDIAN(D63:F63),(MAX(D63:F63)+MEDIAN(D63:F63))/2,IF(MEDIAN(D63:F63)-MIN(D63:F63)&lt;MAX(D63:F63)-MEDIAN(D63:F63),(MIN(D63:F63)+MEDIAN(D63:F63))/2))))*2)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52">
        <f t="shared" si="1"/>
        <v>0</v>
      </c>
      <c r="L63" s="253">
        <f>IF(D63=0,0,IF(D63&gt;K63,"F",LOOKUP(K63,{0,0.01,40,45,50,55,60,65,70,75,80},{"","F","D","C","C+","B-","B","B+","A-","A","A+"})))</f>
        <v>0</v>
      </c>
      <c r="M63" s="330">
        <f>LOOKUP(K63,{0,0.01,40,45,50,55,60,65,70,75,80},{0,"0",2,2.25,2.5,2.75,3,3.25,3.5,3.75,4})</f>
        <v>0</v>
      </c>
      <c r="N63" s="331"/>
      <c r="O63" s="332" t="str">
        <f t="shared" si="2"/>
        <v/>
      </c>
    </row>
    <row r="64" spans="1:15" ht="18">
      <c r="A64" s="202">
        <f>'1st 1'!A64</f>
        <v>0</v>
      </c>
      <c r="B64" s="203">
        <f>'1st 1'!B64</f>
        <v>0</v>
      </c>
      <c r="C64" s="204"/>
      <c r="D64" s="199"/>
      <c r="E64" s="199"/>
      <c r="F64" s="199"/>
      <c r="G64" s="249">
        <f>IF(G4=3,(ABS(IF(D64&gt;60,0,D64)-IF(E64&gt;60,0,E64))),(ABS(IF(D64&gt;30,0,D64)-IF(E64&gt;30,0,E64))))</f>
        <v>0</v>
      </c>
      <c r="H64" s="200" t="str">
        <f>IF(G4=3,(IF(G64&gt;12,"Y","")),(IF(G64&gt;6,"Y","")))</f>
        <v/>
      </c>
      <c r="I64" s="42">
        <f t="shared" si="0"/>
        <v>0</v>
      </c>
      <c r="J64" s="251">
        <f>IF(G4=3,I64,(IF(G64&lt;=6,(IF(D64&gt;30,0,D64)+IF(E64&gt;30,0,E64))/2,IF(MEDIAN(D64:F64)-MIN(D64:F64)&gt;=MAX(D64:F64)-MEDIAN(D64:F64),(MAX(D64:F64)+MEDIAN(D64:F64))/2,IF(MEDIAN(D64:F64)-MIN(D64:F64)&lt;MAX(D64:F64)-MEDIAN(D64:F64),(MIN(D64:F64)+MEDIAN(D64:F64))/2))))*2)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52">
        <f t="shared" si="1"/>
        <v>0</v>
      </c>
      <c r="L64" s="253">
        <f>IF(D64=0,0,IF(D64&gt;K64,"F",LOOKUP(K64,{0,0.01,40,45,50,55,60,65,70,75,80},{"","F","D","C","C+","B-","B","B+","A-","A","A+"})))</f>
        <v>0</v>
      </c>
      <c r="M64" s="330">
        <f>LOOKUP(K64,{0,0.01,40,45,50,55,60,65,70,75,80},{0,"0",2,2.25,2.5,2.75,3,3.25,3.5,3.75,4})</f>
        <v>0</v>
      </c>
      <c r="N64" s="331"/>
      <c r="O64" s="332" t="str">
        <f t="shared" si="2"/>
        <v/>
      </c>
    </row>
    <row r="65" spans="1:15" ht="18">
      <c r="A65" s="202">
        <f>'1st 1'!A65</f>
        <v>0</v>
      </c>
      <c r="B65" s="203">
        <f>'1st 1'!B65</f>
        <v>0</v>
      </c>
      <c r="C65" s="204"/>
      <c r="D65" s="199"/>
      <c r="E65" s="199"/>
      <c r="F65" s="199"/>
      <c r="G65" s="249">
        <f>IF(G4=3,(ABS(IF(D65&gt;60,0,D65)-IF(E65&gt;60,0,E65))),(ABS(IF(D65&gt;30,0,D65)-IF(E65&gt;30,0,E65))))</f>
        <v>0</v>
      </c>
      <c r="H65" s="200" t="str">
        <f>IF(G4=3,(IF(G65&gt;12,"Y","")),(IF(G65&gt;6,"Y","")))</f>
        <v/>
      </c>
      <c r="I65" s="42">
        <f t="shared" si="0"/>
        <v>0</v>
      </c>
      <c r="J65" s="251">
        <f>IF(G4=3,I65,(IF(G65&lt;=6,(IF(D65&gt;30,0,D65)+IF(E65&gt;30,0,E65))/2,IF(MEDIAN(D65:F65)-MIN(D65:F65)&gt;=MAX(D65:F65)-MEDIAN(D65:F65),(MAX(D65:F65)+MEDIAN(D65:F65))/2,IF(MEDIAN(D65:F65)-MIN(D65:F65)&lt;MAX(D65:F65)-MEDIAN(D65:F65),(MIN(D65:F65)+MEDIAN(D65:F65))/2))))*2)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52">
        <f t="shared" si="1"/>
        <v>0</v>
      </c>
      <c r="L65" s="253">
        <f>IF(D65=0,0,IF(D65&gt;K65,"F",LOOKUP(K65,{0,0.01,40,45,50,55,60,65,70,75,80},{"","F","D","C","C+","B-","B","B+","A-","A","A+"})))</f>
        <v>0</v>
      </c>
      <c r="M65" s="330">
        <f>LOOKUP(K65,{0,0.01,40,45,50,55,60,65,70,75,80},{0,"0",2,2.25,2.5,2.75,3,3.25,3.5,3.75,4})</f>
        <v>0</v>
      </c>
      <c r="N65" s="331"/>
      <c r="O65" s="332" t="str">
        <f t="shared" si="2"/>
        <v/>
      </c>
    </row>
    <row r="66" spans="1:15" ht="18">
      <c r="A66" s="202">
        <f>'1st 1'!A66</f>
        <v>0</v>
      </c>
      <c r="B66" s="203">
        <f>'1st 1'!B66</f>
        <v>0</v>
      </c>
      <c r="C66" s="204"/>
      <c r="D66" s="199"/>
      <c r="E66" s="199"/>
      <c r="F66" s="199"/>
      <c r="G66" s="249">
        <f>IF(G4=3,(ABS(IF(D66&gt;60,0,D66)-IF(E66&gt;60,0,E66))),(ABS(IF(D66&gt;30,0,D66)-IF(E66&gt;30,0,E66))))</f>
        <v>0</v>
      </c>
      <c r="H66" s="200" t="str">
        <f>IF(G4=3,(IF(G66&gt;12,"Y","")),(IF(G66&gt;6,"Y","")))</f>
        <v/>
      </c>
      <c r="I66" s="42">
        <f t="shared" si="0"/>
        <v>0</v>
      </c>
      <c r="J66" s="251">
        <f>IF(G4=3,I66,(IF(G66&lt;=6,(IF(D66&gt;30,0,D66)+IF(E66&gt;30,0,E66))/2,IF(MEDIAN(D66:F66)-MIN(D66:F66)&gt;=MAX(D66:F66)-MEDIAN(D66:F66),(MAX(D66:F66)+MEDIAN(D66:F66))/2,IF(MEDIAN(D66:F66)-MIN(D66:F66)&lt;MAX(D66:F66)-MEDIAN(D66:F66),(MIN(D66:F66)+MEDIAN(D66:F66))/2))))*2)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52">
        <f t="shared" si="1"/>
        <v>0</v>
      </c>
      <c r="L66" s="253">
        <f>IF(D66=0,0,IF(D66&gt;K66,"F",LOOKUP(K66,{0,0.01,40,45,50,55,60,65,70,75,80},{"","F","D","C","C+","B-","B","B+","A-","A","A+"})))</f>
        <v>0</v>
      </c>
      <c r="M66" s="330">
        <f>LOOKUP(K66,{0,0.01,40,45,50,55,60,65,70,75,80},{0,"0",2,2.25,2.5,2.75,3,3.25,3.5,3.75,4})</f>
        <v>0</v>
      </c>
      <c r="N66" s="331"/>
      <c r="O66" s="332" t="str">
        <f t="shared" si="2"/>
        <v/>
      </c>
    </row>
    <row r="67" spans="1:15" ht="18">
      <c r="A67" s="202">
        <f>'1st 1'!A67</f>
        <v>0</v>
      </c>
      <c r="B67" s="203">
        <f>'1st 1'!B67</f>
        <v>0</v>
      </c>
      <c r="C67" s="204"/>
      <c r="D67" s="199"/>
      <c r="E67" s="199"/>
      <c r="F67" s="199"/>
      <c r="G67" s="249">
        <f>IF(G4=3,(ABS(IF(D67&gt;60,0,D67)-IF(E67&gt;60,0,E67))),(ABS(IF(D67&gt;30,0,D67)-IF(E67&gt;30,0,E67))))</f>
        <v>0</v>
      </c>
      <c r="H67" s="200" t="str">
        <f>IF(G4=3,(IF(G67&gt;12,"Y","")),(IF(G67&gt;6,"Y","")))</f>
        <v/>
      </c>
      <c r="I67" s="42">
        <f t="shared" si="0"/>
        <v>0</v>
      </c>
      <c r="J67" s="251">
        <f>IF(G4=3,I67,(IF(G67&lt;=6,(IF(D67&gt;30,0,D67)+IF(E67&gt;30,0,E67))/2,IF(MEDIAN(D67:F67)-MIN(D67:F67)&gt;=MAX(D67:F67)-MEDIAN(D67:F67),(MAX(D67:F67)+MEDIAN(D67:F67))/2,IF(MEDIAN(D67:F67)-MIN(D67:F67)&lt;MAX(D67:F67)-MEDIAN(D67:F67),(MIN(D67:F67)+MEDIAN(D67:F67))/2))))*2)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52">
        <f t="shared" si="1"/>
        <v>0</v>
      </c>
      <c r="L67" s="253">
        <f>IF(D67=0,0,IF(D67&gt;K67,"F",LOOKUP(K67,{0,0.01,40,45,50,55,60,65,70,75,80},{"","F","D","C","C+","B-","B","B+","A-","A","A+"})))</f>
        <v>0</v>
      </c>
      <c r="M67" s="330">
        <f>LOOKUP(K67,{0,0.01,40,45,50,55,60,65,70,75,80},{0,"0",2,2.25,2.5,2.75,3,3.25,3.5,3.75,4})</f>
        <v>0</v>
      </c>
      <c r="N67" s="331"/>
      <c r="O67" s="332" t="str">
        <f t="shared" si="2"/>
        <v/>
      </c>
    </row>
    <row r="68" spans="1:15" ht="18">
      <c r="A68" s="202">
        <f>'1st 1'!A68</f>
        <v>0</v>
      </c>
      <c r="B68" s="203">
        <f>'1st 1'!B68</f>
        <v>0</v>
      </c>
      <c r="C68" s="204"/>
      <c r="D68" s="199"/>
      <c r="E68" s="199"/>
      <c r="F68" s="199"/>
      <c r="G68" s="249">
        <f>IF(G4=3,(ABS(IF(D68&gt;60,0,D68)-IF(E68&gt;60,0,E68))),(ABS(IF(D68&gt;30,0,D68)-IF(E68&gt;30,0,E68))))</f>
        <v>0</v>
      </c>
      <c r="H68" s="200" t="str">
        <f>IF(G4=3,(IF(G68&gt;12,"Y","")),(IF(G68&gt;6,"Y","")))</f>
        <v/>
      </c>
      <c r="I68" s="42">
        <f t="shared" si="0"/>
        <v>0</v>
      </c>
      <c r="J68" s="251">
        <f>IF(G4=3,I68,(IF(G68&lt;=6,(IF(D68&gt;30,0,D68)+IF(E68&gt;30,0,E68))/2,IF(MEDIAN(D68:F68)-MIN(D68:F68)&gt;=MAX(D68:F68)-MEDIAN(D68:F68),(MAX(D68:F68)+MEDIAN(D68:F68))/2,IF(MEDIAN(D68:F68)-MIN(D68:F68)&lt;MAX(D68:F68)-MEDIAN(D68:F68),(MIN(D68:F68)+MEDIAN(D68:F68))/2))))*2)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52">
        <f t="shared" si="1"/>
        <v>0</v>
      </c>
      <c r="L68" s="253">
        <f>IF(D68=0,0,IF(D68&gt;K68,"F",LOOKUP(K68,{0,0.01,40,45,50,55,60,65,70,75,80},{"","F","D","C","C+","B-","B","B+","A-","A","A+"})))</f>
        <v>0</v>
      </c>
      <c r="M68" s="330">
        <f>LOOKUP(K68,{0,0.01,40,45,50,55,60,65,70,75,80},{0,"0",2,2.25,2.5,2.75,3,3.25,3.5,3.75,4})</f>
        <v>0</v>
      </c>
      <c r="N68" s="331"/>
      <c r="O68" s="332" t="str">
        <f t="shared" si="2"/>
        <v/>
      </c>
    </row>
    <row r="69" spans="1:15" ht="18">
      <c r="A69" s="202">
        <f>'1st 1'!A69</f>
        <v>0</v>
      </c>
      <c r="B69" s="203">
        <f>'1st 1'!B69</f>
        <v>0</v>
      </c>
      <c r="C69" s="204"/>
      <c r="D69" s="199"/>
      <c r="E69" s="199"/>
      <c r="F69" s="199"/>
      <c r="G69" s="249">
        <f>IF(G4=3,(ABS(IF(D69&gt;60,0,D69)-IF(E69&gt;60,0,E69))),(ABS(IF(D69&gt;30,0,D69)-IF(E69&gt;30,0,E69))))</f>
        <v>0</v>
      </c>
      <c r="H69" s="200" t="str">
        <f>IF(G4=3,(IF(G69&gt;12,"Y","")),(IF(G69&gt;6,"Y","")))</f>
        <v/>
      </c>
      <c r="I69" s="42">
        <f t="shared" si="0"/>
        <v>0</v>
      </c>
      <c r="J69" s="251">
        <f>IF(G4=3,I69,(IF(G69&lt;=6,(IF(D69&gt;30,0,D69)+IF(E69&gt;30,0,E69))/2,IF(MEDIAN(D69:F69)-MIN(D69:F69)&gt;=MAX(D69:F69)-MEDIAN(D69:F69),(MAX(D69:F69)+MEDIAN(D69:F69))/2,IF(MEDIAN(D69:F69)-MIN(D69:F69)&lt;MAX(D69:F69)-MEDIAN(D69:F69),(MIN(D69:F69)+MEDIAN(D69:F69))/2))))*2)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52">
        <f t="shared" si="1"/>
        <v>0</v>
      </c>
      <c r="L69" s="253">
        <f>IF(D69=0,0,IF(D69&gt;K69,"F",LOOKUP(K69,{0,0.01,40,45,50,55,60,65,70,75,80},{"","F","D","C","C+","B-","B","B+","A-","A","A+"})))</f>
        <v>0</v>
      </c>
      <c r="M69" s="330">
        <f>LOOKUP(K69,{0,0.01,40,45,50,55,60,65,70,75,80},{0,"0",2,2.25,2.5,2.75,3,3.25,3.5,3.75,4})</f>
        <v>0</v>
      </c>
      <c r="N69" s="331"/>
      <c r="O69" s="332" t="str">
        <f t="shared" si="2"/>
        <v/>
      </c>
    </row>
    <row r="70" spans="1:15" ht="18">
      <c r="A70" s="202">
        <f>'1st 1'!A70</f>
        <v>0</v>
      </c>
      <c r="B70" s="203">
        <f>'1st 1'!B70</f>
        <v>0</v>
      </c>
      <c r="C70" s="204"/>
      <c r="D70" s="199"/>
      <c r="E70" s="199"/>
      <c r="F70" s="199"/>
      <c r="G70" s="249">
        <f>IF(G4=3,(ABS(IF(D70&gt;60,0,D70)-IF(E70&gt;60,0,E70))),(ABS(IF(D70&gt;30,0,D70)-IF(E70&gt;30,0,E70))))</f>
        <v>0</v>
      </c>
      <c r="H70" s="200" t="str">
        <f>IF(G4=3,(IF(G70&gt;12,"Y","")),(IF(G70&gt;6,"Y","")))</f>
        <v/>
      </c>
      <c r="I70" s="42">
        <f t="shared" si="0"/>
        <v>0</v>
      </c>
      <c r="J70" s="251">
        <f>IF(G4=3,I70,(IF(G70&lt;=6,(IF(D70&gt;30,0,D70)+IF(E70&gt;30,0,E70))/2,IF(MEDIAN(D70:F70)-MIN(D70:F70)&gt;=MAX(D70:F70)-MEDIAN(D70:F70),(MAX(D70:F70)+MEDIAN(D70:F70))/2,IF(MEDIAN(D70:F70)-MIN(D70:F70)&lt;MAX(D70:F70)-MEDIAN(D70:F70),(MIN(D70:F70)+MEDIAN(D70:F70))/2))))*2)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52">
        <f t="shared" si="1"/>
        <v>0</v>
      </c>
      <c r="L70" s="253">
        <f>IF(D70=0,0,IF(D70&gt;K70,"F",LOOKUP(K70,{0,0.01,40,45,50,55,60,65,70,75,80},{"","F","D","C","C+","B-","B","B+","A-","A","A+"})))</f>
        <v>0</v>
      </c>
      <c r="M70" s="330">
        <f>LOOKUP(K70,{0,0.01,40,45,50,55,60,65,70,75,80},{0,"0",2,2.25,2.5,2.75,3,3.25,3.5,3.75,4})</f>
        <v>0</v>
      </c>
      <c r="N70" s="331"/>
      <c r="O70" s="332" t="str">
        <f t="shared" si="2"/>
        <v/>
      </c>
    </row>
    <row r="71" spans="1:15" ht="18">
      <c r="A71" s="202">
        <f>'1st 1'!A71</f>
        <v>0</v>
      </c>
      <c r="B71" s="203">
        <f>'1st 1'!B71</f>
        <v>0</v>
      </c>
      <c r="C71" s="204"/>
      <c r="D71" s="199"/>
      <c r="E71" s="199"/>
      <c r="F71" s="199"/>
      <c r="G71" s="249">
        <f>IF(G4=3,(ABS(IF(D71&gt;60,0,D71)-IF(E71&gt;60,0,E71))),(ABS(IF(D71&gt;30,0,D71)-IF(E71&gt;30,0,E71))))</f>
        <v>0</v>
      </c>
      <c r="H71" s="200" t="str">
        <f>IF(G4=3,(IF(G71&gt;12,"Y","")),(IF(G71&gt;6,"Y","")))</f>
        <v/>
      </c>
      <c r="I71" s="42">
        <f t="shared" si="0"/>
        <v>0</v>
      </c>
      <c r="J71" s="251">
        <f>IF(G4=3,I71,(IF(G71&lt;=6,(IF(D71&gt;30,0,D71)+IF(E71&gt;30,0,E71))/2,IF(MEDIAN(D71:F71)-MIN(D71:F71)&gt;=MAX(D71:F71)-MEDIAN(D71:F71),(MAX(D71:F71)+MEDIAN(D71:F71))/2,IF(MEDIAN(D71:F71)-MIN(D71:F71)&lt;MAX(D71:F71)-MEDIAN(D71:F71),(MIN(D71:F71)+MEDIAN(D71:F71))/2))))*2)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52">
        <f t="shared" si="1"/>
        <v>0</v>
      </c>
      <c r="L71" s="253">
        <f>IF(D71=0,0,IF(D71&gt;K71,"F",LOOKUP(K71,{0,0.01,40,45,50,55,60,65,70,75,80},{"","F","D","C","C+","B-","B","B+","A-","A","A+"})))</f>
        <v>0</v>
      </c>
      <c r="M71" s="330">
        <f>LOOKUP(K71,{0,0.01,40,45,50,55,60,65,70,75,80},{0,"0",2,2.25,2.5,2.75,3,3.25,3.5,3.75,4})</f>
        <v>0</v>
      </c>
      <c r="N71" s="331"/>
      <c r="O71" s="332" t="str">
        <f t="shared" si="2"/>
        <v/>
      </c>
    </row>
    <row r="72" spans="1:15" ht="18">
      <c r="A72" s="202">
        <f>'1st 1'!A72</f>
        <v>0</v>
      </c>
      <c r="B72" s="203">
        <f>'1st 1'!B72</f>
        <v>0</v>
      </c>
      <c r="C72" s="204"/>
      <c r="D72" s="199"/>
      <c r="E72" s="199"/>
      <c r="F72" s="199"/>
      <c r="G72" s="249">
        <f>IF(G4=3,(ABS(IF(D72&gt;60,0,D72)-IF(E72&gt;60,0,E72))),(ABS(IF(D72&gt;30,0,D72)-IF(E72&gt;30,0,E72))))</f>
        <v>0</v>
      </c>
      <c r="H72" s="200" t="str">
        <f>IF(G4=3,(IF(G72&gt;12,"Y","")),(IF(G72&gt;6,"Y","")))</f>
        <v/>
      </c>
      <c r="I72" s="42">
        <f t="shared" si="0"/>
        <v>0</v>
      </c>
      <c r="J72" s="251">
        <f>IF(G4=3,I72,(IF(G72&lt;=6,(IF(D72&gt;30,0,D72)+IF(E72&gt;30,0,E72))/2,IF(MEDIAN(D72:F72)-MIN(D72:F72)&gt;=MAX(D72:F72)-MEDIAN(D72:F72),(MAX(D72:F72)+MEDIAN(D72:F72))/2,IF(MEDIAN(D72:F72)-MIN(D72:F72)&lt;MAX(D72:F72)-MEDIAN(D72:F72),(MIN(D72:F72)+MEDIAN(D72:F72))/2))))*2)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52">
        <f t="shared" si="1"/>
        <v>0</v>
      </c>
      <c r="L72" s="253">
        <f>IF(D72=0,0,IF(D72&gt;K72,"F",LOOKUP(K72,{0,0.01,40,45,50,55,60,65,70,75,80},{"","F","D","C","C+","B-","B","B+","A-","A","A+"})))</f>
        <v>0</v>
      </c>
      <c r="M72" s="330">
        <f>LOOKUP(K72,{0,0.01,40,45,50,55,60,65,70,75,80},{0,"0",2,2.25,2.5,2.75,3,3.25,3.5,3.75,4})</f>
        <v>0</v>
      </c>
      <c r="N72" s="331"/>
      <c r="O72" s="332" t="str">
        <f t="shared" si="2"/>
        <v/>
      </c>
    </row>
    <row r="73" spans="1:15" ht="18">
      <c r="A73" s="202">
        <f>'1st 1'!A73</f>
        <v>0</v>
      </c>
      <c r="B73" s="203">
        <f>'1st 1'!B73</f>
        <v>0</v>
      </c>
      <c r="C73" s="204"/>
      <c r="D73" s="199"/>
      <c r="E73" s="199"/>
      <c r="F73" s="199"/>
      <c r="G73" s="249">
        <f>IF(G4=3,(ABS(IF(D73&gt;60,0,D73)-IF(E73&gt;60,0,E73))),(ABS(IF(D73&gt;30,0,D73)-IF(E73&gt;30,0,E73))))</f>
        <v>0</v>
      </c>
      <c r="H73" s="200" t="str">
        <f>IF(G4=3,(IF(G73&gt;12,"Y","")),(IF(G73&gt;6,"Y","")))</f>
        <v/>
      </c>
      <c r="I73" s="42">
        <f t="shared" ref="I73:I77" si="3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51">
        <f>IF(G4=3,I73,(IF(G73&lt;=6,(IF(D73&gt;30,0,D73)+IF(E73&gt;30,0,E73))/2,IF(MEDIAN(D73:F73)-MIN(D73:F73)&gt;=MAX(D73:F73)-MEDIAN(D73:F73),(MAX(D73:F73)+MEDIAN(D73:F73))/2,IF(MEDIAN(D73:F73)-MIN(D73:F73)&lt;MAX(D73:F73)-MEDIAN(D73:F73),(MIN(D73:F73)+MEDIAN(D73:F73))/2))))*2)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52">
        <f t="shared" ref="K73:K77" si="4">ROUNDUP(IF(C73&gt;40,0,IF(D73&gt;60,0,IF(E73&gt;60,0,(C73+J73)))),0)</f>
        <v>0</v>
      </c>
      <c r="L73" s="253">
        <f>IF(D73=0,0,IF(D73&gt;K73,"F",LOOKUP(K73,{0,0.01,40,45,50,55,60,65,70,75,80},{"","F","D","C","C+","B-","B","B+","A-","A","A+"})))</f>
        <v>0</v>
      </c>
      <c r="M73" s="330">
        <f>LOOKUP(K73,{0,0.01,40,45,50,55,60,65,70,75,80},{0,"0",2,2.25,2.5,2.75,3,3.25,3.5,3.75,4})</f>
        <v>0</v>
      </c>
      <c r="N73" s="331"/>
      <c r="O73" s="332" t="str">
        <f t="shared" ref="O73:O77" si="5">IF(N73=0,"",IF(N73=M73,"Same",IF(M73="0","Passed",IF(N73&gt;M73,"Imp:","Not Imp:"))))</f>
        <v/>
      </c>
    </row>
    <row r="74" spans="1:15" ht="18">
      <c r="A74" s="202">
        <f>'1st 1'!A74</f>
        <v>0</v>
      </c>
      <c r="B74" s="203">
        <f>'1st 1'!B74</f>
        <v>0</v>
      </c>
      <c r="C74" s="204"/>
      <c r="D74" s="199"/>
      <c r="E74" s="199"/>
      <c r="F74" s="199"/>
      <c r="G74" s="249">
        <f>IF(G4=3,(ABS(IF(D74&gt;60,0,D74)-IF(E74&gt;60,0,E74))),(ABS(IF(D74&gt;30,0,D74)-IF(E74&gt;30,0,E74))))</f>
        <v>0</v>
      </c>
      <c r="H74" s="200" t="str">
        <f>IF(G4=3,(IF(G74&gt;12,"Y","")),(IF(G74&gt;6,"Y","")))</f>
        <v/>
      </c>
      <c r="I74" s="42">
        <f t="shared" si="3"/>
        <v>0</v>
      </c>
      <c r="J74" s="251">
        <f>IF(G4=3,I74,(IF(G74&lt;=6,(IF(D74&gt;30,0,D74)+IF(E74&gt;30,0,E74))/2,IF(MEDIAN(D74:F74)-MIN(D74:F74)&gt;=MAX(D74:F74)-MEDIAN(D74:F74),(MAX(D74:F74)+MEDIAN(D74:F74))/2,IF(MEDIAN(D74:F74)-MIN(D74:F74)&lt;MAX(D74:F74)-MEDIAN(D74:F74),(MIN(D74:F74)+MEDIAN(D74:F74))/2))))*2)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52">
        <f t="shared" si="4"/>
        <v>0</v>
      </c>
      <c r="L74" s="253">
        <f>IF(D74=0,0,IF(D74&gt;K74,"F",LOOKUP(K74,{0,0.01,40,45,50,55,60,65,70,75,80},{"","F","D","C","C+","B-","B","B+","A-","A","A+"})))</f>
        <v>0</v>
      </c>
      <c r="M74" s="330">
        <f>LOOKUP(K74,{0,0.01,40,45,50,55,60,65,70,75,80},{0,"0",2,2.25,2.5,2.75,3,3.25,3.5,3.75,4})</f>
        <v>0</v>
      </c>
      <c r="N74" s="331"/>
      <c r="O74" s="332" t="str">
        <f t="shared" si="5"/>
        <v/>
      </c>
    </row>
    <row r="75" spans="1:15" ht="18">
      <c r="A75" s="202">
        <f>'1st 1'!A75</f>
        <v>0</v>
      </c>
      <c r="B75" s="203">
        <f>'1st 1'!B75</f>
        <v>0</v>
      </c>
      <c r="C75" s="204"/>
      <c r="D75" s="199"/>
      <c r="E75" s="199"/>
      <c r="F75" s="199"/>
      <c r="G75" s="249">
        <f>IF(G4=3,(ABS(IF(D75&gt;60,0,D75)-IF(E75&gt;60,0,E75))),(ABS(IF(D75&gt;30,0,D75)-IF(E75&gt;30,0,E75))))</f>
        <v>0</v>
      </c>
      <c r="H75" s="200" t="str">
        <f>IF(G4=3,(IF(G75&gt;12,"Y","")),(IF(G75&gt;6,"Y","")))</f>
        <v/>
      </c>
      <c r="I75" s="42">
        <f t="shared" si="3"/>
        <v>0</v>
      </c>
      <c r="J75" s="251">
        <f>IF(G4=3,I75,(IF(G75&lt;=6,(IF(D75&gt;30,0,D75)+IF(E75&gt;30,0,E75))/2,IF(MEDIAN(D75:F75)-MIN(D75:F75)&gt;=MAX(D75:F75)-MEDIAN(D75:F75),(MAX(D75:F75)+MEDIAN(D75:F75))/2,IF(MEDIAN(D75:F75)-MIN(D75:F75)&lt;MAX(D75:F75)-MEDIAN(D75:F75),(MIN(D75:F75)+MEDIAN(D75:F75))/2))))*2)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52">
        <f t="shared" si="4"/>
        <v>0</v>
      </c>
      <c r="L75" s="253">
        <f>IF(D75=0,0,IF(D75&gt;K75,"F",LOOKUP(K75,{0,0.01,40,45,50,55,60,65,70,75,80},{"","F","D","C","C+","B-","B","B+","A-","A","A+"})))</f>
        <v>0</v>
      </c>
      <c r="M75" s="330">
        <f>LOOKUP(K75,{0,0.01,40,45,50,55,60,65,70,75,80},{0,"0",2,2.25,2.5,2.75,3,3.25,3.5,3.75,4})</f>
        <v>0</v>
      </c>
      <c r="N75" s="331"/>
      <c r="O75" s="332" t="str">
        <f t="shared" si="5"/>
        <v/>
      </c>
    </row>
    <row r="76" spans="1:15" ht="18">
      <c r="A76" s="202">
        <f>'1st 1'!A76</f>
        <v>0</v>
      </c>
      <c r="B76" s="203">
        <f>'1st 1'!B76</f>
        <v>0</v>
      </c>
      <c r="C76" s="204"/>
      <c r="D76" s="199"/>
      <c r="E76" s="199"/>
      <c r="F76" s="199"/>
      <c r="G76" s="249">
        <f>IF(G4=3,(ABS(IF(D76&gt;60,0,D76)-IF(E76&gt;60,0,E76))),(ABS(IF(D76&gt;30,0,D76)-IF(E76&gt;30,0,E76))))</f>
        <v>0</v>
      </c>
      <c r="H76" s="200" t="str">
        <f>IF(G4=3,(IF(G76&gt;12,"Y","")),(IF(G76&gt;6,"Y","")))</f>
        <v/>
      </c>
      <c r="I76" s="42">
        <f t="shared" si="3"/>
        <v>0</v>
      </c>
      <c r="J76" s="251">
        <f>IF(G4=3,I76,(IF(G76&lt;=6,(IF(D76&gt;30,0,D76)+IF(E76&gt;30,0,E76))/2,IF(MEDIAN(D76:F76)-MIN(D76:F76)&gt;=MAX(D76:F76)-MEDIAN(D76:F76),(MAX(D76:F76)+MEDIAN(D76:F76))/2,IF(MEDIAN(D76:F76)-MIN(D76:F76)&lt;MAX(D76:F76)-MEDIAN(D76:F76),(MIN(D76:F76)+MEDIAN(D76:F76))/2))))*2)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52">
        <f t="shared" si="4"/>
        <v>0</v>
      </c>
      <c r="L76" s="253">
        <f>IF(D76=0,0,IF(D76&gt;K76,"F",LOOKUP(K76,{0,0.01,40,45,50,55,60,65,70,75,80},{"","F","D","C","C+","B-","B","B+","A-","A","A+"})))</f>
        <v>0</v>
      </c>
      <c r="M76" s="330">
        <f>LOOKUP(K76,{0,0.01,40,45,50,55,60,65,70,75,80},{0,"0",2,2.25,2.5,2.75,3,3.25,3.5,3.75,4})</f>
        <v>0</v>
      </c>
      <c r="N76" s="331"/>
      <c r="O76" s="332" t="str">
        <f t="shared" si="5"/>
        <v/>
      </c>
    </row>
    <row r="77" spans="1:15" ht="18">
      <c r="A77" s="202">
        <f>'1st 1'!A77</f>
        <v>0</v>
      </c>
      <c r="B77" s="203">
        <f>'1st 1'!B77</f>
        <v>0</v>
      </c>
      <c r="C77" s="204"/>
      <c r="D77" s="199"/>
      <c r="E77" s="199"/>
      <c r="F77" s="199"/>
      <c r="G77" s="249">
        <f>IF(G4=3,(ABS(IF(D77&gt;60,0,D77)-IF(E77&gt;60,0,E77))),(ABS(IF(D77&gt;30,0,D77)-IF(E77&gt;30,0,E77))))</f>
        <v>0</v>
      </c>
      <c r="H77" s="200" t="str">
        <f>IF(G4=3,(IF(G77&gt;12,"Y","")),(IF(G77&gt;6,"Y","")))</f>
        <v/>
      </c>
      <c r="I77" s="42">
        <f t="shared" si="3"/>
        <v>0</v>
      </c>
      <c r="J77" s="251">
        <f>IF(G4=3,I77,(IF(G77&lt;=6,(IF(D77&gt;30,0,D77)+IF(E77&gt;30,0,E77))/2,IF(MEDIAN(D77:F77)-MIN(D77:F77)&gt;=MAX(D77:F77)-MEDIAN(D77:F77),(MAX(D77:F77)+MEDIAN(D77:F77))/2,IF(MEDIAN(D77:F77)-MIN(D77:F77)&lt;MAX(D77:F77)-MEDIAN(D77:F77),(MIN(D77:F77)+MEDIAN(D77:F77))/2))))*2)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52">
        <f t="shared" si="4"/>
        <v>0</v>
      </c>
      <c r="L77" s="253">
        <f>IF(D77=0,0,IF(D77&gt;K77,"F",LOOKUP(K77,{0,0.01,40,45,50,55,60,65,70,75,80},{"","F","D","C","C+","B-","B","B+","A-","A","A+"})))</f>
        <v>0</v>
      </c>
      <c r="M77" s="330">
        <f>LOOKUP(K77,{0,0.01,40,45,50,55,60,65,70,75,80},{0,"0",2,2.25,2.5,2.75,3,3.25,3.5,3.75,4})</f>
        <v>0</v>
      </c>
      <c r="N77" s="331"/>
      <c r="O77" s="332" t="str">
        <f t="shared" si="5"/>
        <v/>
      </c>
    </row>
  </sheetData>
  <sheetProtection password="CFC1" sheet="1" objects="1" scenarios="1" formatCells="0" formatColumns="0" formatRows="0"/>
  <mergeCells count="10">
    <mergeCell ref="A1:O1"/>
    <mergeCell ref="A2:O2"/>
    <mergeCell ref="A3:A4"/>
    <mergeCell ref="B3:M3"/>
    <mergeCell ref="N3:N7"/>
    <mergeCell ref="O3:O7"/>
    <mergeCell ref="C4:D4"/>
    <mergeCell ref="E4:F4"/>
    <mergeCell ref="C6:M6"/>
    <mergeCell ref="G4:J4"/>
  </mergeCells>
  <conditionalFormatting sqref="G8:G77">
    <cfRule type="expression" dxfId="437" priority="1">
      <formula>$H$7="Y"</formula>
    </cfRule>
    <cfRule type="expression" dxfId="436" priority="2">
      <formula>$H$7="Y"</formula>
    </cfRule>
    <cfRule type="expression" dxfId="435" priority="3">
      <formula>$H$7="Y"</formula>
    </cfRule>
  </conditionalFormatting>
  <pageMargins left="0.31496062992126" right="0.196850393700787" top="0.31496062992126" bottom="0.78740157480314998" header="0" footer="0.118110236220472"/>
  <pageSetup paperSize="9" scale="80" fitToWidth="2" fitToHeight="2" orientation="portrait" verticalDpi="300" r:id="rId1"/>
  <headerFooter>
    <oddFooter>&amp;CTabulator  01...............                            02 ...............                                 03 ................                                                       Checked by the Controler of Exam: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FFC000"/>
  </sheetPr>
  <dimension ref="A1:K75"/>
  <sheetViews>
    <sheetView showZeros="0" view="pageLayout" topLeftCell="A52" workbookViewId="0">
      <selection activeCell="F58" sqref="F58"/>
    </sheetView>
  </sheetViews>
  <sheetFormatPr defaultColWidth="9.140625" defaultRowHeight="15"/>
  <cols>
    <col min="1" max="1" width="17.28515625" style="16" customWidth="1"/>
    <col min="2" max="2" width="38.7109375" style="16" customWidth="1"/>
    <col min="3" max="3" width="9.28515625" style="16" hidden="1" customWidth="1"/>
    <col min="4" max="4" width="8.7109375" style="16" hidden="1" customWidth="1"/>
    <col min="5" max="5" width="8.5703125" style="16" hidden="1" customWidth="1"/>
    <col min="6" max="6" width="12.140625" style="16" customWidth="1"/>
    <col min="7" max="7" width="12.5703125" style="16" customWidth="1"/>
    <col min="8" max="8" width="9.140625" style="16" hidden="1" customWidth="1"/>
    <col min="9" max="9" width="6.28515625" style="16" customWidth="1"/>
    <col min="10" max="10" width="6.42578125" style="16" hidden="1" customWidth="1"/>
    <col min="11" max="11" width="9.85546875" style="17" customWidth="1"/>
    <col min="12" max="16384" width="9.140625" style="16"/>
  </cols>
  <sheetData>
    <row r="1" spans="1:11" ht="26.25">
      <c r="A1" s="545" t="s">
        <v>64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</row>
    <row r="2" spans="1:11" ht="17.25" customHeight="1">
      <c r="A2" s="604" t="s">
        <v>24</v>
      </c>
      <c r="B2" s="604"/>
      <c r="C2" s="604"/>
      <c r="D2" s="604"/>
      <c r="E2" s="604"/>
      <c r="F2" s="604"/>
      <c r="G2" s="604"/>
      <c r="H2" s="604"/>
      <c r="I2" s="604"/>
      <c r="J2" s="604"/>
      <c r="K2" s="605"/>
    </row>
    <row r="3" spans="1:11" ht="18">
      <c r="A3" s="606" t="s">
        <v>88</v>
      </c>
      <c r="B3" s="606"/>
      <c r="C3" s="606"/>
      <c r="D3" s="606"/>
      <c r="E3" s="606"/>
      <c r="F3" s="606"/>
      <c r="G3" s="606"/>
      <c r="H3" s="606"/>
      <c r="I3" s="606"/>
      <c r="J3" s="606"/>
      <c r="K3" s="607"/>
    </row>
    <row r="4" spans="1:11" s="17" customFormat="1">
      <c r="A4" s="603" t="s">
        <v>55</v>
      </c>
      <c r="B4" s="603"/>
      <c r="C4" s="603"/>
      <c r="D4" s="603"/>
      <c r="E4" s="603"/>
      <c r="F4" s="603"/>
      <c r="G4" s="603"/>
      <c r="H4" s="603"/>
      <c r="I4" s="603"/>
      <c r="J4" s="603"/>
      <c r="K4" s="603"/>
    </row>
    <row r="5" spans="1:11" s="15" customFormat="1" ht="73.5" customHeight="1">
      <c r="A5" s="18" t="s">
        <v>15</v>
      </c>
      <c r="B5" s="148" t="s">
        <v>16</v>
      </c>
      <c r="C5" s="18" t="s">
        <v>17</v>
      </c>
      <c r="D5" s="18" t="s">
        <v>18</v>
      </c>
      <c r="E5" s="18" t="s">
        <v>19</v>
      </c>
      <c r="F5" s="18" t="s">
        <v>54</v>
      </c>
      <c r="G5" s="18" t="s">
        <v>53</v>
      </c>
      <c r="H5" s="18"/>
      <c r="I5" s="18" t="s">
        <v>2</v>
      </c>
      <c r="J5" s="18"/>
      <c r="K5" s="18" t="s">
        <v>1</v>
      </c>
    </row>
    <row r="6" spans="1:11" ht="18">
      <c r="A6" s="205">
        <f>'1st 1'!A8</f>
        <v>1</v>
      </c>
      <c r="B6" s="206" t="str">
        <f>'1st 1'!B8</f>
        <v>N</v>
      </c>
      <c r="C6" s="207"/>
      <c r="D6" s="207"/>
      <c r="E6" s="207"/>
      <c r="F6" s="354">
        <v>40</v>
      </c>
      <c r="G6" s="201">
        <f>ROUNDUP(F6*2,0)</f>
        <v>80</v>
      </c>
      <c r="H6" s="201" t="str">
        <f>IF(G6&gt;79,"A+",IF(G6&gt;74,"A",IF(G6&gt;69,"A-",IF(G6&gt;64,"B+",IF(G6&gt;59,"B",IF(G6&gt;54,"B-","-"))))))</f>
        <v>A+</v>
      </c>
      <c r="I6" s="208" t="str">
        <f>IF(G6&gt;54,H6,IF(G6&gt;49,"C+",IF(G6&gt;44,"C",IF(G6&gt;39,"D",IF(G6=0,0,"F")))))</f>
        <v>A+</v>
      </c>
      <c r="J6" s="201" t="str">
        <f>IF(G6&gt;79,"4.00",IF(G6&gt;74,"3.75",IF(G6&gt;69,"3.50",IF(G6&gt;64,"3.25",IF(G6&gt;59,"3.00",IF(G6&gt;54,"2.75","-"))))))</f>
        <v>4.00</v>
      </c>
      <c r="K6" s="209" t="str">
        <f>IF(G6&gt;54,J6,IF(G6&gt;49,"2.50",IF(G6&gt;44,"2.25",IF(G6&gt;39,"2.00",IF(G6=0,0,"00")))))</f>
        <v>4.00</v>
      </c>
    </row>
    <row r="7" spans="1:11" ht="18">
      <c r="A7" s="205">
        <f>'1st 1'!A9</f>
        <v>2</v>
      </c>
      <c r="B7" s="206" t="str">
        <f>'1st 1'!B9</f>
        <v>K</v>
      </c>
      <c r="C7" s="210"/>
      <c r="D7" s="210"/>
      <c r="E7" s="207"/>
      <c r="F7" s="354">
        <v>26</v>
      </c>
      <c r="G7" s="201">
        <f t="shared" ref="G7:G40" si="0">ROUNDUP(F7*2,0)</f>
        <v>52</v>
      </c>
      <c r="H7" s="201" t="str">
        <f t="shared" ref="H7:H40" si="1">IF(G7&gt;79,"A+",IF(G7&gt;74,"A",IF(G7&gt;69,"A-",IF(G7&gt;64,"B+",IF(G7&gt;59,"B",IF(G7&gt;54,"B-","-"))))))</f>
        <v>-</v>
      </c>
      <c r="I7" s="208" t="str">
        <f t="shared" ref="I7:I48" si="2">IF(G7&gt;54,H7,IF(G7&gt;49,"C+",IF(G7&gt;44,"C",IF(G7&gt;39,"D",IF(G7=0,0,"F")))))</f>
        <v>C+</v>
      </c>
      <c r="J7" s="201" t="str">
        <f t="shared" ref="J7:J40" si="3">IF(G7&gt;79,"4.00",IF(G7&gt;74,"3.75",IF(G7&gt;69,"3.50",IF(G7&gt;64,"3.25",IF(G7&gt;59,"3.00",IF(G7&gt;54,"2.75","-"))))))</f>
        <v>-</v>
      </c>
      <c r="K7" s="209" t="str">
        <f t="shared" ref="K7:K48" si="4">IF(G7&gt;54,J7,IF(G7&gt;49,"2.50",IF(G7&gt;44,"2.25",IF(G7&gt;39,"2.00",IF(G7=0,0,"00")))))</f>
        <v>2.50</v>
      </c>
    </row>
    <row r="8" spans="1:11" ht="18">
      <c r="A8" s="205">
        <f>'1st 1'!A10</f>
        <v>3</v>
      </c>
      <c r="B8" s="206" t="str">
        <f>'1st 1'!B10</f>
        <v>M</v>
      </c>
      <c r="C8" s="207"/>
      <c r="D8" s="207"/>
      <c r="E8" s="207"/>
      <c r="F8" s="354">
        <v>25</v>
      </c>
      <c r="G8" s="201">
        <f t="shared" si="0"/>
        <v>50</v>
      </c>
      <c r="H8" s="201" t="str">
        <f t="shared" si="1"/>
        <v>-</v>
      </c>
      <c r="I8" s="208" t="str">
        <f t="shared" si="2"/>
        <v>C+</v>
      </c>
      <c r="J8" s="201" t="str">
        <f t="shared" si="3"/>
        <v>-</v>
      </c>
      <c r="K8" s="209" t="str">
        <f t="shared" si="4"/>
        <v>2.50</v>
      </c>
    </row>
    <row r="9" spans="1:11" ht="18">
      <c r="A9" s="205">
        <f>'1st 1'!A11</f>
        <v>4</v>
      </c>
      <c r="B9" s="206" t="str">
        <f>'1st 1'!B11</f>
        <v>D</v>
      </c>
      <c r="C9" s="210"/>
      <c r="D9" s="210"/>
      <c r="E9" s="207"/>
      <c r="F9" s="354">
        <v>27</v>
      </c>
      <c r="G9" s="201">
        <f t="shared" si="0"/>
        <v>54</v>
      </c>
      <c r="H9" s="201" t="str">
        <f t="shared" si="1"/>
        <v>-</v>
      </c>
      <c r="I9" s="208" t="str">
        <f t="shared" si="2"/>
        <v>C+</v>
      </c>
      <c r="J9" s="201" t="str">
        <f t="shared" si="3"/>
        <v>-</v>
      </c>
      <c r="K9" s="209" t="str">
        <f t="shared" si="4"/>
        <v>2.50</v>
      </c>
    </row>
    <row r="10" spans="1:11" ht="18">
      <c r="A10" s="205">
        <f>'1st 1'!A12</f>
        <v>5</v>
      </c>
      <c r="B10" s="206" t="str">
        <f>'1st 1'!B12</f>
        <v>F</v>
      </c>
      <c r="C10" s="207"/>
      <c r="D10" s="207"/>
      <c r="E10" s="207"/>
      <c r="F10" s="354">
        <v>27</v>
      </c>
      <c r="G10" s="201">
        <f t="shared" si="0"/>
        <v>54</v>
      </c>
      <c r="H10" s="201" t="str">
        <f t="shared" si="1"/>
        <v>-</v>
      </c>
      <c r="I10" s="208" t="str">
        <f t="shared" si="2"/>
        <v>C+</v>
      </c>
      <c r="J10" s="201" t="str">
        <f t="shared" si="3"/>
        <v>-</v>
      </c>
      <c r="K10" s="209" t="str">
        <f t="shared" si="4"/>
        <v>2.50</v>
      </c>
    </row>
    <row r="11" spans="1:11" ht="18">
      <c r="A11" s="205">
        <f>'1st 1'!A13</f>
        <v>6</v>
      </c>
      <c r="B11" s="206" t="str">
        <f>'1st 1'!B13</f>
        <v>P</v>
      </c>
      <c r="C11" s="210"/>
      <c r="D11" s="210"/>
      <c r="E11" s="207"/>
      <c r="F11" s="354">
        <v>27</v>
      </c>
      <c r="G11" s="201">
        <f t="shared" si="0"/>
        <v>54</v>
      </c>
      <c r="H11" s="201" t="str">
        <f t="shared" si="1"/>
        <v>-</v>
      </c>
      <c r="I11" s="208" t="str">
        <f t="shared" si="2"/>
        <v>C+</v>
      </c>
      <c r="J11" s="201" t="str">
        <f t="shared" si="3"/>
        <v>-</v>
      </c>
      <c r="K11" s="209" t="str">
        <f t="shared" si="4"/>
        <v>2.50</v>
      </c>
    </row>
    <row r="12" spans="1:11" ht="18">
      <c r="A12" s="205">
        <f>'1st 1'!A14</f>
        <v>7</v>
      </c>
      <c r="B12" s="206" t="str">
        <f>'1st 1'!B14</f>
        <v>M</v>
      </c>
      <c r="C12" s="207"/>
      <c r="D12" s="207"/>
      <c r="E12" s="207"/>
      <c r="F12" s="354">
        <v>33</v>
      </c>
      <c r="G12" s="201">
        <f t="shared" si="0"/>
        <v>66</v>
      </c>
      <c r="H12" s="201" t="str">
        <f t="shared" si="1"/>
        <v>B+</v>
      </c>
      <c r="I12" s="208" t="str">
        <f t="shared" si="2"/>
        <v>B+</v>
      </c>
      <c r="J12" s="201" t="str">
        <f t="shared" si="3"/>
        <v>3.25</v>
      </c>
      <c r="K12" s="209" t="str">
        <f t="shared" si="4"/>
        <v>3.25</v>
      </c>
    </row>
    <row r="13" spans="1:11" ht="18">
      <c r="A13" s="205">
        <f>'1st 1'!A15</f>
        <v>8</v>
      </c>
      <c r="B13" s="206" t="str">
        <f>'1st 1'!B15</f>
        <v>S</v>
      </c>
      <c r="C13" s="210"/>
      <c r="D13" s="210"/>
      <c r="E13" s="207"/>
      <c r="F13" s="354">
        <v>30</v>
      </c>
      <c r="G13" s="201">
        <f t="shared" si="0"/>
        <v>60</v>
      </c>
      <c r="H13" s="201" t="str">
        <f t="shared" si="1"/>
        <v>B</v>
      </c>
      <c r="I13" s="208" t="str">
        <f t="shared" si="2"/>
        <v>B</v>
      </c>
      <c r="J13" s="201" t="str">
        <f t="shared" si="3"/>
        <v>3.00</v>
      </c>
      <c r="K13" s="209" t="str">
        <f t="shared" si="4"/>
        <v>3.00</v>
      </c>
    </row>
    <row r="14" spans="1:11" ht="18">
      <c r="A14" s="205">
        <f>'1st 1'!A16</f>
        <v>9</v>
      </c>
      <c r="B14" s="206" t="str">
        <f>'1st 1'!B16</f>
        <v>M</v>
      </c>
      <c r="C14" s="207"/>
      <c r="D14" s="207"/>
      <c r="E14" s="207"/>
      <c r="F14" s="354">
        <v>38</v>
      </c>
      <c r="G14" s="201">
        <f t="shared" si="0"/>
        <v>76</v>
      </c>
      <c r="H14" s="201" t="str">
        <f t="shared" si="1"/>
        <v>A</v>
      </c>
      <c r="I14" s="208" t="str">
        <f t="shared" si="2"/>
        <v>A</v>
      </c>
      <c r="J14" s="201" t="str">
        <f t="shared" si="3"/>
        <v>3.75</v>
      </c>
      <c r="K14" s="209" t="str">
        <f t="shared" si="4"/>
        <v>3.75</v>
      </c>
    </row>
    <row r="15" spans="1:11" ht="18">
      <c r="A15" s="205">
        <f>'1st 1'!A17</f>
        <v>10</v>
      </c>
      <c r="B15" s="206" t="str">
        <f>'1st 1'!B17</f>
        <v>M</v>
      </c>
      <c r="C15" s="210"/>
      <c r="D15" s="210"/>
      <c r="E15" s="207"/>
      <c r="F15" s="354">
        <v>38</v>
      </c>
      <c r="G15" s="201">
        <f t="shared" si="0"/>
        <v>76</v>
      </c>
      <c r="H15" s="201" t="str">
        <f t="shared" si="1"/>
        <v>A</v>
      </c>
      <c r="I15" s="208" t="str">
        <f t="shared" si="2"/>
        <v>A</v>
      </c>
      <c r="J15" s="201" t="str">
        <f t="shared" si="3"/>
        <v>3.75</v>
      </c>
      <c r="K15" s="209" t="str">
        <f t="shared" si="4"/>
        <v>3.75</v>
      </c>
    </row>
    <row r="16" spans="1:11" ht="18">
      <c r="A16" s="205">
        <f>'1st 1'!A18</f>
        <v>11</v>
      </c>
      <c r="B16" s="206" t="str">
        <f>'1st 1'!B18</f>
        <v>S</v>
      </c>
      <c r="C16" s="207"/>
      <c r="D16" s="207"/>
      <c r="E16" s="207"/>
      <c r="F16" s="354">
        <v>32</v>
      </c>
      <c r="G16" s="201">
        <f t="shared" si="0"/>
        <v>64</v>
      </c>
      <c r="H16" s="201" t="str">
        <f t="shared" si="1"/>
        <v>B</v>
      </c>
      <c r="I16" s="208" t="str">
        <f t="shared" si="2"/>
        <v>B</v>
      </c>
      <c r="J16" s="201" t="str">
        <f t="shared" si="3"/>
        <v>3.00</v>
      </c>
      <c r="K16" s="209" t="str">
        <f t="shared" si="4"/>
        <v>3.00</v>
      </c>
    </row>
    <row r="17" spans="1:11" ht="18">
      <c r="A17" s="205">
        <f>'1st 1'!A19</f>
        <v>12</v>
      </c>
      <c r="B17" s="206" t="str">
        <f>'1st 1'!B19</f>
        <v>Z</v>
      </c>
      <c r="C17" s="210"/>
      <c r="D17" s="210"/>
      <c r="E17" s="207"/>
      <c r="F17" s="354">
        <v>27</v>
      </c>
      <c r="G17" s="201">
        <f t="shared" si="0"/>
        <v>54</v>
      </c>
      <c r="H17" s="201" t="str">
        <f t="shared" si="1"/>
        <v>-</v>
      </c>
      <c r="I17" s="208" t="str">
        <f t="shared" si="2"/>
        <v>C+</v>
      </c>
      <c r="J17" s="201" t="str">
        <f t="shared" si="3"/>
        <v>-</v>
      </c>
      <c r="K17" s="209" t="str">
        <f t="shared" si="4"/>
        <v>2.50</v>
      </c>
    </row>
    <row r="18" spans="1:11" ht="18">
      <c r="A18" s="205">
        <f>'1st 1'!A20</f>
        <v>13</v>
      </c>
      <c r="B18" s="206" t="str">
        <f>'1st 1'!B20</f>
        <v>M</v>
      </c>
      <c r="C18" s="207"/>
      <c r="D18" s="207"/>
      <c r="E18" s="207"/>
      <c r="F18" s="354">
        <v>34</v>
      </c>
      <c r="G18" s="201">
        <f t="shared" si="0"/>
        <v>68</v>
      </c>
      <c r="H18" s="201" t="str">
        <f t="shared" si="1"/>
        <v>B+</v>
      </c>
      <c r="I18" s="208" t="str">
        <f t="shared" si="2"/>
        <v>B+</v>
      </c>
      <c r="J18" s="201" t="str">
        <f t="shared" si="3"/>
        <v>3.25</v>
      </c>
      <c r="K18" s="209" t="str">
        <f t="shared" si="4"/>
        <v>3.25</v>
      </c>
    </row>
    <row r="19" spans="1:11" ht="18">
      <c r="A19" s="205">
        <f>'1st 1'!A21</f>
        <v>14</v>
      </c>
      <c r="B19" s="206" t="str">
        <f>'1st 1'!B21</f>
        <v>K</v>
      </c>
      <c r="C19" s="210"/>
      <c r="D19" s="210"/>
      <c r="E19" s="207"/>
      <c r="F19" s="354">
        <v>35</v>
      </c>
      <c r="G19" s="201">
        <f t="shared" si="0"/>
        <v>70</v>
      </c>
      <c r="H19" s="201" t="str">
        <f t="shared" si="1"/>
        <v>A-</v>
      </c>
      <c r="I19" s="208" t="str">
        <f t="shared" si="2"/>
        <v>A-</v>
      </c>
      <c r="J19" s="201" t="str">
        <f t="shared" si="3"/>
        <v>3.50</v>
      </c>
      <c r="K19" s="209" t="str">
        <f t="shared" si="4"/>
        <v>3.50</v>
      </c>
    </row>
    <row r="20" spans="1:11" ht="18">
      <c r="A20" s="205">
        <f>'1st 1'!A22</f>
        <v>15</v>
      </c>
      <c r="B20" s="206" t="str">
        <f>'1st 1'!B22</f>
        <v>P</v>
      </c>
      <c r="C20" s="207"/>
      <c r="D20" s="207"/>
      <c r="E20" s="207"/>
      <c r="F20" s="354">
        <v>35</v>
      </c>
      <c r="G20" s="201">
        <f t="shared" si="0"/>
        <v>70</v>
      </c>
      <c r="H20" s="201" t="str">
        <f t="shared" si="1"/>
        <v>A-</v>
      </c>
      <c r="I20" s="208" t="str">
        <f t="shared" si="2"/>
        <v>A-</v>
      </c>
      <c r="J20" s="201" t="str">
        <f t="shared" si="3"/>
        <v>3.50</v>
      </c>
      <c r="K20" s="209" t="str">
        <f t="shared" si="4"/>
        <v>3.50</v>
      </c>
    </row>
    <row r="21" spans="1:11" ht="18">
      <c r="A21" s="205">
        <f>'1st 1'!A23</f>
        <v>16</v>
      </c>
      <c r="B21" s="206" t="str">
        <f>'1st 1'!B23</f>
        <v>F</v>
      </c>
      <c r="C21" s="210"/>
      <c r="D21" s="210"/>
      <c r="E21" s="207"/>
      <c r="F21" s="354">
        <v>38</v>
      </c>
      <c r="G21" s="201">
        <f t="shared" si="0"/>
        <v>76</v>
      </c>
      <c r="H21" s="201" t="str">
        <f t="shared" si="1"/>
        <v>A</v>
      </c>
      <c r="I21" s="208" t="str">
        <f t="shared" si="2"/>
        <v>A</v>
      </c>
      <c r="J21" s="201" t="str">
        <f t="shared" si="3"/>
        <v>3.75</v>
      </c>
      <c r="K21" s="209" t="str">
        <f t="shared" si="4"/>
        <v>3.75</v>
      </c>
    </row>
    <row r="22" spans="1:11" ht="18">
      <c r="A22" s="205">
        <f>'1st 1'!A24</f>
        <v>17</v>
      </c>
      <c r="B22" s="206" t="str">
        <f>'1st 1'!B24</f>
        <v>K</v>
      </c>
      <c r="C22" s="207"/>
      <c r="D22" s="207"/>
      <c r="E22" s="207"/>
      <c r="F22" s="354">
        <v>30</v>
      </c>
      <c r="G22" s="201">
        <f t="shared" si="0"/>
        <v>60</v>
      </c>
      <c r="H22" s="201" t="str">
        <f t="shared" si="1"/>
        <v>B</v>
      </c>
      <c r="I22" s="208" t="str">
        <f t="shared" si="2"/>
        <v>B</v>
      </c>
      <c r="J22" s="201" t="str">
        <f t="shared" si="3"/>
        <v>3.00</v>
      </c>
      <c r="K22" s="209" t="str">
        <f t="shared" si="4"/>
        <v>3.00</v>
      </c>
    </row>
    <row r="23" spans="1:11" ht="18">
      <c r="A23" s="205">
        <f>'1st 1'!A25</f>
        <v>18</v>
      </c>
      <c r="B23" s="206" t="str">
        <f>'1st 1'!B25</f>
        <v>N</v>
      </c>
      <c r="C23" s="210"/>
      <c r="D23" s="210"/>
      <c r="E23" s="207"/>
      <c r="F23" s="354">
        <v>27</v>
      </c>
      <c r="G23" s="201">
        <f t="shared" si="0"/>
        <v>54</v>
      </c>
      <c r="H23" s="201" t="str">
        <f t="shared" si="1"/>
        <v>-</v>
      </c>
      <c r="I23" s="208" t="str">
        <f t="shared" si="2"/>
        <v>C+</v>
      </c>
      <c r="J23" s="201" t="str">
        <f t="shared" si="3"/>
        <v>-</v>
      </c>
      <c r="K23" s="209" t="str">
        <f t="shared" si="4"/>
        <v>2.50</v>
      </c>
    </row>
    <row r="24" spans="1:11" ht="18">
      <c r="A24" s="205">
        <f>'1st 1'!A26</f>
        <v>19</v>
      </c>
      <c r="B24" s="206" t="str">
        <f>'1st 1'!B26</f>
        <v>J</v>
      </c>
      <c r="C24" s="207"/>
      <c r="D24" s="207"/>
      <c r="E24" s="207"/>
      <c r="F24" s="354">
        <v>32</v>
      </c>
      <c r="G24" s="201">
        <f t="shared" si="0"/>
        <v>64</v>
      </c>
      <c r="H24" s="201" t="str">
        <f t="shared" si="1"/>
        <v>B</v>
      </c>
      <c r="I24" s="208" t="str">
        <f t="shared" si="2"/>
        <v>B</v>
      </c>
      <c r="J24" s="201" t="str">
        <f t="shared" si="3"/>
        <v>3.00</v>
      </c>
      <c r="K24" s="209" t="str">
        <f t="shared" si="4"/>
        <v>3.00</v>
      </c>
    </row>
    <row r="25" spans="1:11" ht="18">
      <c r="A25" s="205">
        <f>'1st 1'!A27</f>
        <v>20</v>
      </c>
      <c r="B25" s="206" t="str">
        <f>'1st 1'!B27</f>
        <v>S</v>
      </c>
      <c r="C25" s="210"/>
      <c r="D25" s="210"/>
      <c r="E25" s="207"/>
      <c r="F25" s="354">
        <v>27</v>
      </c>
      <c r="G25" s="201">
        <f t="shared" si="0"/>
        <v>54</v>
      </c>
      <c r="H25" s="201" t="str">
        <f t="shared" si="1"/>
        <v>-</v>
      </c>
      <c r="I25" s="208" t="str">
        <f t="shared" si="2"/>
        <v>C+</v>
      </c>
      <c r="J25" s="201" t="str">
        <f t="shared" si="3"/>
        <v>-</v>
      </c>
      <c r="K25" s="209" t="str">
        <f t="shared" si="4"/>
        <v>2.50</v>
      </c>
    </row>
    <row r="26" spans="1:11" ht="18">
      <c r="A26" s="205">
        <f>'1st 1'!A28</f>
        <v>21</v>
      </c>
      <c r="B26" s="206" t="str">
        <f>'1st 1'!B28</f>
        <v>S</v>
      </c>
      <c r="C26" s="207"/>
      <c r="D26" s="207"/>
      <c r="E26" s="207"/>
      <c r="F26" s="354">
        <v>42</v>
      </c>
      <c r="G26" s="201">
        <f t="shared" si="0"/>
        <v>84</v>
      </c>
      <c r="H26" s="201" t="str">
        <f t="shared" si="1"/>
        <v>A+</v>
      </c>
      <c r="I26" s="208" t="str">
        <f t="shared" si="2"/>
        <v>A+</v>
      </c>
      <c r="J26" s="201" t="str">
        <f t="shared" si="3"/>
        <v>4.00</v>
      </c>
      <c r="K26" s="209" t="str">
        <f t="shared" si="4"/>
        <v>4.00</v>
      </c>
    </row>
    <row r="27" spans="1:11" ht="18">
      <c r="A27" s="205">
        <f>'1st 1'!A29</f>
        <v>22</v>
      </c>
      <c r="B27" s="206" t="str">
        <f>'1st 1'!B29</f>
        <v>M</v>
      </c>
      <c r="C27" s="210"/>
      <c r="D27" s="210"/>
      <c r="E27" s="207"/>
      <c r="F27" s="354">
        <v>37</v>
      </c>
      <c r="G27" s="201">
        <f t="shared" si="0"/>
        <v>74</v>
      </c>
      <c r="H27" s="201" t="str">
        <f t="shared" si="1"/>
        <v>A-</v>
      </c>
      <c r="I27" s="208" t="str">
        <f t="shared" si="2"/>
        <v>A-</v>
      </c>
      <c r="J27" s="201" t="str">
        <f t="shared" si="3"/>
        <v>3.50</v>
      </c>
      <c r="K27" s="209" t="str">
        <f t="shared" si="4"/>
        <v>3.50</v>
      </c>
    </row>
    <row r="28" spans="1:11" ht="18">
      <c r="A28" s="205">
        <f>'1st 1'!A30</f>
        <v>23</v>
      </c>
      <c r="B28" s="206" t="str">
        <f>'1st 1'!B30</f>
        <v>P</v>
      </c>
      <c r="C28" s="207"/>
      <c r="D28" s="207"/>
      <c r="E28" s="207"/>
      <c r="F28" s="354">
        <v>45</v>
      </c>
      <c r="G28" s="201">
        <f t="shared" si="0"/>
        <v>90</v>
      </c>
      <c r="H28" s="201" t="str">
        <f t="shared" si="1"/>
        <v>A+</v>
      </c>
      <c r="I28" s="208" t="str">
        <f t="shared" si="2"/>
        <v>A+</v>
      </c>
      <c r="J28" s="201" t="str">
        <f t="shared" si="3"/>
        <v>4.00</v>
      </c>
      <c r="K28" s="209" t="str">
        <f t="shared" si="4"/>
        <v>4.00</v>
      </c>
    </row>
    <row r="29" spans="1:11" ht="18">
      <c r="A29" s="205">
        <f>'1st 1'!A31</f>
        <v>24</v>
      </c>
      <c r="B29" s="206" t="str">
        <f>'1st 1'!B31</f>
        <v>R</v>
      </c>
      <c r="C29" s="210"/>
      <c r="D29" s="210"/>
      <c r="E29" s="207"/>
      <c r="F29" s="354">
        <v>30</v>
      </c>
      <c r="G29" s="201">
        <f t="shared" si="0"/>
        <v>60</v>
      </c>
      <c r="H29" s="201" t="str">
        <f t="shared" si="1"/>
        <v>B</v>
      </c>
      <c r="I29" s="208" t="str">
        <f t="shared" si="2"/>
        <v>B</v>
      </c>
      <c r="J29" s="201" t="str">
        <f t="shared" si="3"/>
        <v>3.00</v>
      </c>
      <c r="K29" s="209" t="str">
        <f t="shared" si="4"/>
        <v>3.00</v>
      </c>
    </row>
    <row r="30" spans="1:11" ht="18">
      <c r="A30" s="205">
        <f>'1st 1'!A32</f>
        <v>25</v>
      </c>
      <c r="B30" s="206" t="str">
        <f>'1st 1'!B32</f>
        <v>F</v>
      </c>
      <c r="C30" s="207"/>
      <c r="D30" s="207"/>
      <c r="E30" s="207"/>
      <c r="F30" s="354">
        <v>37</v>
      </c>
      <c r="G30" s="201">
        <f t="shared" si="0"/>
        <v>74</v>
      </c>
      <c r="H30" s="201" t="str">
        <f t="shared" si="1"/>
        <v>A-</v>
      </c>
      <c r="I30" s="208" t="str">
        <f t="shared" si="2"/>
        <v>A-</v>
      </c>
      <c r="J30" s="201" t="str">
        <f t="shared" si="3"/>
        <v>3.50</v>
      </c>
      <c r="K30" s="209" t="str">
        <f t="shared" si="4"/>
        <v>3.50</v>
      </c>
    </row>
    <row r="31" spans="1:11" ht="18">
      <c r="A31" s="205">
        <f>'1st 1'!A33</f>
        <v>26</v>
      </c>
      <c r="B31" s="206" t="str">
        <f>'1st 1'!B33</f>
        <v>P</v>
      </c>
      <c r="C31" s="210"/>
      <c r="D31" s="210"/>
      <c r="E31" s="207"/>
      <c r="F31" s="354">
        <v>35</v>
      </c>
      <c r="G31" s="201">
        <f t="shared" si="0"/>
        <v>70</v>
      </c>
      <c r="H31" s="201" t="str">
        <f t="shared" si="1"/>
        <v>A-</v>
      </c>
      <c r="I31" s="208" t="str">
        <f t="shared" si="2"/>
        <v>A-</v>
      </c>
      <c r="J31" s="201" t="str">
        <f t="shared" si="3"/>
        <v>3.50</v>
      </c>
      <c r="K31" s="209" t="str">
        <f t="shared" si="4"/>
        <v>3.50</v>
      </c>
    </row>
    <row r="32" spans="1:11" ht="18">
      <c r="A32" s="205">
        <f>'1st 1'!A34</f>
        <v>27</v>
      </c>
      <c r="B32" s="206" t="str">
        <f>'1st 1'!B34</f>
        <v>N</v>
      </c>
      <c r="C32" s="207"/>
      <c r="D32" s="207"/>
      <c r="E32" s="207"/>
      <c r="F32" s="354">
        <v>45</v>
      </c>
      <c r="G32" s="201">
        <f t="shared" si="0"/>
        <v>90</v>
      </c>
      <c r="H32" s="201" t="str">
        <f t="shared" si="1"/>
        <v>A+</v>
      </c>
      <c r="I32" s="208" t="str">
        <f t="shared" si="2"/>
        <v>A+</v>
      </c>
      <c r="J32" s="201" t="str">
        <f t="shared" si="3"/>
        <v>4.00</v>
      </c>
      <c r="K32" s="209" t="str">
        <f t="shared" si="4"/>
        <v>4.00</v>
      </c>
    </row>
    <row r="33" spans="1:11" ht="18">
      <c r="A33" s="205">
        <f>'1st 1'!A35</f>
        <v>28</v>
      </c>
      <c r="B33" s="206" t="str">
        <f>'1st 1'!B35</f>
        <v>J</v>
      </c>
      <c r="C33" s="210"/>
      <c r="D33" s="210"/>
      <c r="E33" s="207"/>
      <c r="F33" s="354">
        <v>30</v>
      </c>
      <c r="G33" s="201">
        <f t="shared" si="0"/>
        <v>60</v>
      </c>
      <c r="H33" s="201" t="str">
        <f t="shared" si="1"/>
        <v>B</v>
      </c>
      <c r="I33" s="208" t="str">
        <f t="shared" si="2"/>
        <v>B</v>
      </c>
      <c r="J33" s="201" t="str">
        <f t="shared" si="3"/>
        <v>3.00</v>
      </c>
      <c r="K33" s="209" t="str">
        <f t="shared" si="4"/>
        <v>3.00</v>
      </c>
    </row>
    <row r="34" spans="1:11" ht="18">
      <c r="A34" s="205">
        <f>'1st 1'!A36</f>
        <v>29</v>
      </c>
      <c r="B34" s="206" t="str">
        <f>'1st 1'!B36</f>
        <v>P</v>
      </c>
      <c r="C34" s="207"/>
      <c r="D34" s="207"/>
      <c r="E34" s="207"/>
      <c r="F34" s="354">
        <v>27</v>
      </c>
      <c r="G34" s="201">
        <f t="shared" si="0"/>
        <v>54</v>
      </c>
      <c r="H34" s="201" t="str">
        <f t="shared" si="1"/>
        <v>-</v>
      </c>
      <c r="I34" s="208" t="str">
        <f t="shared" si="2"/>
        <v>C+</v>
      </c>
      <c r="J34" s="201" t="str">
        <f t="shared" si="3"/>
        <v>-</v>
      </c>
      <c r="K34" s="209" t="str">
        <f t="shared" si="4"/>
        <v>2.50</v>
      </c>
    </row>
    <row r="35" spans="1:11" ht="18">
      <c r="A35" s="205">
        <f>'1st 1'!A37</f>
        <v>30</v>
      </c>
      <c r="B35" s="206" t="str">
        <f>'1st 1'!B37</f>
        <v>N</v>
      </c>
      <c r="C35" s="210"/>
      <c r="D35" s="210"/>
      <c r="E35" s="207"/>
      <c r="F35" s="354">
        <v>25</v>
      </c>
      <c r="G35" s="201">
        <f t="shared" si="0"/>
        <v>50</v>
      </c>
      <c r="H35" s="201" t="str">
        <f t="shared" si="1"/>
        <v>-</v>
      </c>
      <c r="I35" s="208" t="str">
        <f t="shared" si="2"/>
        <v>C+</v>
      </c>
      <c r="J35" s="201" t="str">
        <f t="shared" si="3"/>
        <v>-</v>
      </c>
      <c r="K35" s="209" t="str">
        <f t="shared" si="4"/>
        <v>2.50</v>
      </c>
    </row>
    <row r="36" spans="1:11" ht="18">
      <c r="A36" s="205">
        <f>'1st 1'!A38</f>
        <v>31</v>
      </c>
      <c r="B36" s="206" t="str">
        <f>'1st 1'!B38</f>
        <v>S</v>
      </c>
      <c r="C36" s="207"/>
      <c r="D36" s="207"/>
      <c r="E36" s="207"/>
      <c r="F36" s="354">
        <v>35</v>
      </c>
      <c r="G36" s="201">
        <f t="shared" si="0"/>
        <v>70</v>
      </c>
      <c r="H36" s="201" t="str">
        <f t="shared" si="1"/>
        <v>A-</v>
      </c>
      <c r="I36" s="208" t="str">
        <f t="shared" si="2"/>
        <v>A-</v>
      </c>
      <c r="J36" s="201" t="str">
        <f t="shared" si="3"/>
        <v>3.50</v>
      </c>
      <c r="K36" s="209" t="str">
        <f t="shared" si="4"/>
        <v>3.50</v>
      </c>
    </row>
    <row r="37" spans="1:11" ht="18">
      <c r="A37" s="205">
        <f>'1st 1'!A39</f>
        <v>32</v>
      </c>
      <c r="B37" s="206" t="str">
        <f>'1st 1'!B39</f>
        <v>F</v>
      </c>
      <c r="C37" s="210"/>
      <c r="D37" s="210"/>
      <c r="E37" s="207"/>
      <c r="F37" s="354">
        <v>33</v>
      </c>
      <c r="G37" s="201">
        <f t="shared" si="0"/>
        <v>66</v>
      </c>
      <c r="H37" s="201" t="str">
        <f t="shared" si="1"/>
        <v>B+</v>
      </c>
      <c r="I37" s="208" t="str">
        <f t="shared" si="2"/>
        <v>B+</v>
      </c>
      <c r="J37" s="201" t="str">
        <f t="shared" si="3"/>
        <v>3.25</v>
      </c>
      <c r="K37" s="209" t="str">
        <f t="shared" si="4"/>
        <v>3.25</v>
      </c>
    </row>
    <row r="38" spans="1:11" ht="18">
      <c r="A38" s="205">
        <f>'1st 1'!A40</f>
        <v>33</v>
      </c>
      <c r="B38" s="206" t="str">
        <f>'1st 1'!B40</f>
        <v>M</v>
      </c>
      <c r="C38" s="207"/>
      <c r="D38" s="207"/>
      <c r="E38" s="207"/>
      <c r="F38" s="354">
        <v>33</v>
      </c>
      <c r="G38" s="201">
        <f t="shared" si="0"/>
        <v>66</v>
      </c>
      <c r="H38" s="201" t="str">
        <f t="shared" si="1"/>
        <v>B+</v>
      </c>
      <c r="I38" s="208" t="str">
        <f t="shared" si="2"/>
        <v>B+</v>
      </c>
      <c r="J38" s="201" t="str">
        <f t="shared" si="3"/>
        <v>3.25</v>
      </c>
      <c r="K38" s="209" t="str">
        <f t="shared" si="4"/>
        <v>3.25</v>
      </c>
    </row>
    <row r="39" spans="1:11" ht="18">
      <c r="A39" s="205">
        <f>'1st 1'!A41</f>
        <v>34</v>
      </c>
      <c r="B39" s="206" t="str">
        <f>'1st 1'!B41</f>
        <v>M</v>
      </c>
      <c r="C39" s="210"/>
      <c r="D39" s="210"/>
      <c r="E39" s="207"/>
      <c r="F39" s="354">
        <v>32</v>
      </c>
      <c r="G39" s="201">
        <f t="shared" si="0"/>
        <v>64</v>
      </c>
      <c r="H39" s="201" t="str">
        <f t="shared" si="1"/>
        <v>B</v>
      </c>
      <c r="I39" s="208" t="str">
        <f t="shared" si="2"/>
        <v>B</v>
      </c>
      <c r="J39" s="201" t="str">
        <f t="shared" si="3"/>
        <v>3.00</v>
      </c>
      <c r="K39" s="209" t="str">
        <f t="shared" si="4"/>
        <v>3.00</v>
      </c>
    </row>
    <row r="40" spans="1:11" ht="18">
      <c r="A40" s="205">
        <f>'1st 1'!A42</f>
        <v>35</v>
      </c>
      <c r="B40" s="206" t="str">
        <f>'1st 1'!B42</f>
        <v>T</v>
      </c>
      <c r="C40" s="207"/>
      <c r="D40" s="207"/>
      <c r="E40" s="207"/>
      <c r="F40" s="354">
        <v>40</v>
      </c>
      <c r="G40" s="201">
        <f t="shared" si="0"/>
        <v>80</v>
      </c>
      <c r="H40" s="201" t="str">
        <f t="shared" si="1"/>
        <v>A+</v>
      </c>
      <c r="I40" s="208" t="str">
        <f t="shared" si="2"/>
        <v>A+</v>
      </c>
      <c r="J40" s="201" t="str">
        <f t="shared" si="3"/>
        <v>4.00</v>
      </c>
      <c r="K40" s="209" t="str">
        <f t="shared" si="4"/>
        <v>4.00</v>
      </c>
    </row>
    <row r="41" spans="1:11" ht="18">
      <c r="A41" s="205">
        <f>'1st 1'!A43</f>
        <v>36</v>
      </c>
      <c r="B41" s="206" t="str">
        <f>'1st 1'!B43</f>
        <v>H</v>
      </c>
      <c r="C41" s="207"/>
      <c r="D41" s="207"/>
      <c r="E41" s="207"/>
      <c r="F41" s="354">
        <v>36</v>
      </c>
      <c r="G41" s="201">
        <f>ROUNDUP(F41*2,0)</f>
        <v>72</v>
      </c>
      <c r="H41" s="201" t="str">
        <f>IF(G41&gt;79,"A+",IF(G41&gt;74,"A",IF(G41&gt;69,"A-",IF(G41&gt;64,"B+",IF(G41&gt;59,"B",IF(G41&gt;54,"B-","-"))))))</f>
        <v>A-</v>
      </c>
      <c r="I41" s="208" t="str">
        <f t="shared" si="2"/>
        <v>A-</v>
      </c>
      <c r="J41" s="201" t="str">
        <f t="shared" ref="J41:J53" si="5">IF(G41&gt;79,"4.00",IF(G41&gt;74,"3.75",IF(G41&gt;69,"3.50",IF(G41&gt;64,"3.25",IF(G41&gt;59,"3.00",IF(G41&gt;54,"2.75","-"))))))</f>
        <v>3.50</v>
      </c>
      <c r="K41" s="209" t="str">
        <f t="shared" si="4"/>
        <v>3.50</v>
      </c>
    </row>
    <row r="42" spans="1:11" ht="18">
      <c r="A42" s="205">
        <f>'1st 1'!A44</f>
        <v>37</v>
      </c>
      <c r="B42" s="206" t="str">
        <f>'1st 1'!B44</f>
        <v>S</v>
      </c>
      <c r="C42" s="210"/>
      <c r="D42" s="210"/>
      <c r="E42" s="207"/>
      <c r="F42" s="354">
        <v>38</v>
      </c>
      <c r="G42" s="201">
        <f>ROUNDUP(F42*2,0)</f>
        <v>76</v>
      </c>
      <c r="H42" s="201" t="str">
        <f>IF(G42&gt;79,"A+",IF(G42&gt;74,"A",IF(G42&gt;69,"A-",IF(G42&gt;64,"B+",IF(G42&gt;59,"B",IF(G42&gt;54,"B-","-"))))))</f>
        <v>A</v>
      </c>
      <c r="I42" s="208" t="str">
        <f t="shared" si="2"/>
        <v>A</v>
      </c>
      <c r="J42" s="201" t="str">
        <f t="shared" si="5"/>
        <v>3.75</v>
      </c>
      <c r="K42" s="209" t="str">
        <f t="shared" si="4"/>
        <v>3.75</v>
      </c>
    </row>
    <row r="43" spans="1:11" ht="18">
      <c r="A43" s="205">
        <f>'1st 1'!A45</f>
        <v>38</v>
      </c>
      <c r="B43" s="206" t="str">
        <f>'1st 1'!B45</f>
        <v>N</v>
      </c>
      <c r="C43" s="207"/>
      <c r="D43" s="207"/>
      <c r="E43" s="207"/>
      <c r="F43" s="354">
        <v>38</v>
      </c>
      <c r="G43" s="201">
        <f>ROUNDUP(F43*2,0)</f>
        <v>76</v>
      </c>
      <c r="H43" s="201" t="str">
        <f>IF(G43&gt;79,"A+",IF(G43&gt;74,"A",IF(G43&gt;69,"A-",IF(G43&gt;64,"B+",IF(G43&gt;59,"B",IF(G43&gt;54,"B-","-"))))))</f>
        <v>A</v>
      </c>
      <c r="I43" s="208" t="str">
        <f t="shared" si="2"/>
        <v>A</v>
      </c>
      <c r="J43" s="201" t="str">
        <f t="shared" si="5"/>
        <v>3.75</v>
      </c>
      <c r="K43" s="209" t="str">
        <f t="shared" si="4"/>
        <v>3.75</v>
      </c>
    </row>
    <row r="44" spans="1:11" ht="18">
      <c r="A44" s="205">
        <f>'1st 1'!A46</f>
        <v>39</v>
      </c>
      <c r="B44" s="206" t="str">
        <f>'1st 1'!B46</f>
        <v>R</v>
      </c>
      <c r="C44" s="207"/>
      <c r="D44" s="207"/>
      <c r="E44" s="207"/>
      <c r="F44" s="354">
        <v>25</v>
      </c>
      <c r="G44" s="201">
        <f>ROUNDUP(F44*2,0)</f>
        <v>50</v>
      </c>
      <c r="H44" s="201" t="str">
        <f>IF(G44&gt;79,"A+",IF(G44&gt;74,"A",IF(G44&gt;69,"A-",IF(G44&gt;64,"B+",IF(G44&gt;59,"B",IF(G44&gt;54,"B-","-"))))))</f>
        <v>-</v>
      </c>
      <c r="I44" s="208" t="str">
        <f t="shared" si="2"/>
        <v>C+</v>
      </c>
      <c r="J44" s="201" t="str">
        <f t="shared" si="5"/>
        <v>-</v>
      </c>
      <c r="K44" s="209" t="str">
        <f t="shared" si="4"/>
        <v>2.50</v>
      </c>
    </row>
    <row r="45" spans="1:11" ht="18">
      <c r="A45" s="205">
        <f>'1st 1'!A47</f>
        <v>40</v>
      </c>
      <c r="B45" s="206" t="str">
        <f>'1st 1'!B47</f>
        <v>U</v>
      </c>
      <c r="C45" s="207"/>
      <c r="D45" s="207"/>
      <c r="E45" s="207"/>
      <c r="F45" s="354">
        <v>35</v>
      </c>
      <c r="G45" s="201">
        <f t="shared" ref="G45:G53" si="6">ROUNDUP(F45*2,0)</f>
        <v>70</v>
      </c>
      <c r="H45" s="201" t="str">
        <f t="shared" ref="H45:H53" si="7">IF(G45&gt;79,"A+",IF(G45&gt;74,"A",IF(G45&gt;69,"A-",IF(G45&gt;64,"B+",IF(G45&gt;59,"B",IF(G45&gt;54,"B-","-"))))))</f>
        <v>A-</v>
      </c>
      <c r="I45" s="208" t="str">
        <f t="shared" si="2"/>
        <v>A-</v>
      </c>
      <c r="J45" s="201" t="str">
        <f t="shared" si="5"/>
        <v>3.50</v>
      </c>
      <c r="K45" s="209" t="str">
        <f t="shared" si="4"/>
        <v>3.50</v>
      </c>
    </row>
    <row r="46" spans="1:11" ht="18">
      <c r="A46" s="205">
        <f>'1st 1'!A48</f>
        <v>41</v>
      </c>
      <c r="B46" s="206" t="str">
        <f>'1st 1'!B48</f>
        <v>B</v>
      </c>
      <c r="C46" s="207"/>
      <c r="D46" s="207"/>
      <c r="E46" s="207"/>
      <c r="F46" s="354">
        <v>32</v>
      </c>
      <c r="G46" s="201">
        <f t="shared" si="6"/>
        <v>64</v>
      </c>
      <c r="H46" s="201" t="str">
        <f t="shared" si="7"/>
        <v>B</v>
      </c>
      <c r="I46" s="208" t="str">
        <f t="shared" si="2"/>
        <v>B</v>
      </c>
      <c r="J46" s="201" t="str">
        <f t="shared" si="5"/>
        <v>3.00</v>
      </c>
      <c r="K46" s="209" t="str">
        <f t="shared" si="4"/>
        <v>3.00</v>
      </c>
    </row>
    <row r="47" spans="1:11" ht="18">
      <c r="A47" s="205">
        <f>'1st 1'!A49</f>
        <v>42</v>
      </c>
      <c r="B47" s="206" t="str">
        <f>'1st 1'!B49</f>
        <v>K</v>
      </c>
      <c r="C47" s="207"/>
      <c r="D47" s="207"/>
      <c r="E47" s="207"/>
      <c r="F47" s="354">
        <v>45</v>
      </c>
      <c r="G47" s="201">
        <f t="shared" si="6"/>
        <v>90</v>
      </c>
      <c r="H47" s="201" t="str">
        <f t="shared" si="7"/>
        <v>A+</v>
      </c>
      <c r="I47" s="208" t="str">
        <f t="shared" si="2"/>
        <v>A+</v>
      </c>
      <c r="J47" s="201" t="str">
        <f t="shared" si="5"/>
        <v>4.00</v>
      </c>
      <c r="K47" s="209" t="str">
        <f t="shared" si="4"/>
        <v>4.00</v>
      </c>
    </row>
    <row r="48" spans="1:11" ht="18">
      <c r="A48" s="205">
        <f>'1st 1'!A50</f>
        <v>43</v>
      </c>
      <c r="B48" s="206" t="str">
        <f>'1st 1'!B50</f>
        <v>N</v>
      </c>
      <c r="C48" s="207"/>
      <c r="D48" s="207"/>
      <c r="E48" s="207"/>
      <c r="F48" s="354">
        <v>42</v>
      </c>
      <c r="G48" s="201">
        <f t="shared" si="6"/>
        <v>84</v>
      </c>
      <c r="H48" s="201" t="str">
        <f t="shared" si="7"/>
        <v>A+</v>
      </c>
      <c r="I48" s="208" t="str">
        <f t="shared" si="2"/>
        <v>A+</v>
      </c>
      <c r="J48" s="201" t="str">
        <f t="shared" si="5"/>
        <v>4.00</v>
      </c>
      <c r="K48" s="209" t="str">
        <f t="shared" si="4"/>
        <v>4.00</v>
      </c>
    </row>
    <row r="49" spans="1:11" ht="18">
      <c r="A49" s="205">
        <f>'1st 1'!A51</f>
        <v>44</v>
      </c>
      <c r="B49" s="206" t="str">
        <f>'1st 1'!B51</f>
        <v>M</v>
      </c>
      <c r="C49" s="207"/>
      <c r="D49" s="207"/>
      <c r="E49" s="207"/>
      <c r="F49" s="354">
        <v>25</v>
      </c>
      <c r="G49" s="201">
        <f t="shared" si="6"/>
        <v>50</v>
      </c>
      <c r="H49" s="201" t="str">
        <f t="shared" si="7"/>
        <v>-</v>
      </c>
      <c r="I49" s="208" t="str">
        <f>IF(G49&gt;54,H49,IF(G49&gt;49,"C+",IF(G49&gt;44,"C",IF(G49&gt;39,"D",IF(G49=0,0,"F")))))</f>
        <v>C+</v>
      </c>
      <c r="J49" s="201" t="str">
        <f t="shared" si="5"/>
        <v>-</v>
      </c>
      <c r="K49" s="209" t="str">
        <f>IF(G49&gt;54,J49,IF(G49&gt;49,"2.50",IF(G49&gt;44,"2.25",IF(G49&gt;39,"2.00",IF(G49=0,0,"00")))))</f>
        <v>2.50</v>
      </c>
    </row>
    <row r="50" spans="1:11" ht="18">
      <c r="A50" s="205">
        <f>'1st 1'!A52</f>
        <v>45</v>
      </c>
      <c r="B50" s="206" t="str">
        <f>'1st 1'!B52</f>
        <v>H</v>
      </c>
      <c r="C50" s="207"/>
      <c r="D50" s="207"/>
      <c r="E50" s="207"/>
      <c r="F50" s="354">
        <v>28</v>
      </c>
      <c r="G50" s="201">
        <f t="shared" si="6"/>
        <v>56</v>
      </c>
      <c r="H50" s="201" t="str">
        <f t="shared" si="7"/>
        <v>B-</v>
      </c>
      <c r="I50" s="208" t="str">
        <f>IF(G50&gt;54,H50,IF(G50&gt;49,"C+",IF(G50&gt;44,"C",IF(G50&gt;39,"D",IF(G50=0,0,"F")))))</f>
        <v>B-</v>
      </c>
      <c r="J50" s="201" t="str">
        <f t="shared" si="5"/>
        <v>2.75</v>
      </c>
      <c r="K50" s="209" t="str">
        <f>IF(G50&gt;54,J50,IF(G50&gt;49,"2.50",IF(G50&gt;44,"2.25",IF(G50&gt;39,"2.00",IF(G50=0,0,"00")))))</f>
        <v>2.75</v>
      </c>
    </row>
    <row r="51" spans="1:11" ht="18">
      <c r="A51" s="205">
        <f>'1st 1'!A53</f>
        <v>46</v>
      </c>
      <c r="B51" s="206" t="str">
        <f>'1st 1'!B53</f>
        <v>S</v>
      </c>
      <c r="C51" s="207"/>
      <c r="D51" s="207"/>
      <c r="E51" s="207"/>
      <c r="F51" s="354">
        <v>30</v>
      </c>
      <c r="G51" s="201">
        <f t="shared" si="6"/>
        <v>60</v>
      </c>
      <c r="H51" s="201" t="str">
        <f t="shared" si="7"/>
        <v>B</v>
      </c>
      <c r="I51" s="208" t="str">
        <f>IF(G51&gt;54,H51,IF(G51&gt;49,"C+",IF(G51&gt;44,"C",IF(G51&gt;39,"D",IF(G51=0,0,"F")))))</f>
        <v>B</v>
      </c>
      <c r="J51" s="201" t="str">
        <f t="shared" si="5"/>
        <v>3.00</v>
      </c>
      <c r="K51" s="209" t="str">
        <f>IF(G51&gt;54,J51,IF(G51&gt;49,"2.50",IF(G51&gt;44,"2.25",IF(G51&gt;39,"2.00",IF(G51=0,0,"00")))))</f>
        <v>3.00</v>
      </c>
    </row>
    <row r="52" spans="1:11" ht="18">
      <c r="A52" s="205">
        <f>'1st 1'!A54</f>
        <v>47</v>
      </c>
      <c r="B52" s="206" t="str">
        <f>'1st 1'!B54</f>
        <v>K</v>
      </c>
      <c r="C52" s="207"/>
      <c r="D52" s="207"/>
      <c r="E52" s="207"/>
      <c r="F52" s="354">
        <v>28</v>
      </c>
      <c r="G52" s="201">
        <f t="shared" si="6"/>
        <v>56</v>
      </c>
      <c r="H52" s="201" t="str">
        <f t="shared" si="7"/>
        <v>B-</v>
      </c>
      <c r="I52" s="208" t="str">
        <f>IF(G52&gt;54,H52,IF(G52&gt;49,"C+",IF(G52&gt;44,"C",IF(G52&gt;39,"D",IF(G52=0,0,"F")))))</f>
        <v>B-</v>
      </c>
      <c r="J52" s="201" t="str">
        <f t="shared" si="5"/>
        <v>2.75</v>
      </c>
      <c r="K52" s="209" t="str">
        <f>IF(G52&gt;54,J52,IF(G52&gt;49,"2.50",IF(G52&gt;44,"2.25",IF(G52&gt;39,"2.00",IF(G52=0,0,"00")))))</f>
        <v>2.75</v>
      </c>
    </row>
    <row r="53" spans="1:11" ht="18">
      <c r="A53" s="205">
        <f>'1st 1'!A55</f>
        <v>48</v>
      </c>
      <c r="B53" s="206" t="str">
        <f>'1st 1'!B55</f>
        <v>I</v>
      </c>
      <c r="C53" s="207"/>
      <c r="D53" s="207"/>
      <c r="E53" s="207"/>
      <c r="F53" s="354">
        <v>35</v>
      </c>
      <c r="G53" s="201">
        <f t="shared" si="6"/>
        <v>70</v>
      </c>
      <c r="H53" s="201" t="str">
        <f t="shared" si="7"/>
        <v>A-</v>
      </c>
      <c r="I53" s="208" t="str">
        <f>IF(G53&gt;54,H53,IF(G53&gt;49,"C+",IF(G53&gt;44,"C",IF(G53&gt;39,"D",IF(G53=0,0,"F")))))</f>
        <v>A-</v>
      </c>
      <c r="J53" s="201" t="str">
        <f t="shared" si="5"/>
        <v>3.50</v>
      </c>
      <c r="K53" s="209" t="str">
        <f>IF(G53&gt;54,J53,IF(G53&gt;49,"2.50",IF(G53&gt;44,"2.25",IF(G53&gt;39,"2.00",IF(G53=0,0,"00")))))</f>
        <v>3.50</v>
      </c>
    </row>
    <row r="54" spans="1:11" ht="18">
      <c r="A54" s="205">
        <f>'1st 1'!A56</f>
        <v>49</v>
      </c>
      <c r="B54" s="206" t="str">
        <f>'1st 1'!B56</f>
        <v>I</v>
      </c>
      <c r="C54" s="207"/>
      <c r="D54" s="207"/>
      <c r="E54" s="207"/>
      <c r="F54" s="354">
        <v>25</v>
      </c>
      <c r="G54" s="201">
        <f t="shared" ref="G54:G75" si="8">ROUNDUP(F54*2,0)</f>
        <v>50</v>
      </c>
      <c r="H54" s="201" t="str">
        <f t="shared" ref="H54:H75" si="9">IF(G54&gt;79,"A+",IF(G54&gt;74,"A",IF(G54&gt;69,"A-",IF(G54&gt;64,"B+",IF(G54&gt;59,"B",IF(G54&gt;54,"B-","-"))))))</f>
        <v>-</v>
      </c>
      <c r="I54" s="208" t="str">
        <f t="shared" ref="I54:I75" si="10">IF(G54&gt;54,H54,IF(G54&gt;49,"C+",IF(G54&gt;44,"C",IF(G54&gt;39,"D",IF(G54=0,0,"F")))))</f>
        <v>C+</v>
      </c>
      <c r="J54" s="201" t="str">
        <f t="shared" ref="J54:J75" si="11">IF(G54&gt;79,"4.00",IF(G54&gt;74,"3.75",IF(G54&gt;69,"3.50",IF(G54&gt;64,"3.25",IF(G54&gt;59,"3.00",IF(G54&gt;54,"2.75","-"))))))</f>
        <v>-</v>
      </c>
      <c r="K54" s="209" t="str">
        <f t="shared" ref="K54:K75" si="12">IF(G54&gt;54,J54,IF(G54&gt;49,"2.50",IF(G54&gt;44,"2.25",IF(G54&gt;39,"2.00",IF(G54=0,0,"00")))))</f>
        <v>2.50</v>
      </c>
    </row>
    <row r="55" spans="1:11" ht="18">
      <c r="A55" s="205">
        <f>'1st 1'!A57</f>
        <v>50</v>
      </c>
      <c r="B55" s="206" t="str">
        <f>'1st 1'!B57</f>
        <v>A</v>
      </c>
      <c r="C55" s="207"/>
      <c r="D55" s="207"/>
      <c r="E55" s="207"/>
      <c r="F55" s="354">
        <v>30</v>
      </c>
      <c r="G55" s="201">
        <f t="shared" si="8"/>
        <v>60</v>
      </c>
      <c r="H55" s="201" t="str">
        <f t="shared" si="9"/>
        <v>B</v>
      </c>
      <c r="I55" s="208" t="str">
        <f t="shared" si="10"/>
        <v>B</v>
      </c>
      <c r="J55" s="201" t="str">
        <f t="shared" si="11"/>
        <v>3.00</v>
      </c>
      <c r="K55" s="209" t="str">
        <f t="shared" si="12"/>
        <v>3.00</v>
      </c>
    </row>
    <row r="56" spans="1:11" ht="18">
      <c r="A56" s="205" t="str">
        <f>'1st 1'!A58</f>
        <v>51</v>
      </c>
      <c r="B56" s="206" t="str">
        <f>'1st 1'!B58</f>
        <v>I</v>
      </c>
      <c r="C56" s="207"/>
      <c r="D56" s="207"/>
      <c r="E56" s="207"/>
      <c r="F56" s="211">
        <v>40</v>
      </c>
      <c r="G56" s="201">
        <f t="shared" si="8"/>
        <v>80</v>
      </c>
      <c r="H56" s="201" t="str">
        <f t="shared" si="9"/>
        <v>A+</v>
      </c>
      <c r="I56" s="208" t="str">
        <f t="shared" si="10"/>
        <v>A+</v>
      </c>
      <c r="J56" s="201" t="str">
        <f t="shared" si="11"/>
        <v>4.00</v>
      </c>
      <c r="K56" s="209" t="str">
        <f t="shared" si="12"/>
        <v>4.00</v>
      </c>
    </row>
    <row r="57" spans="1:11" ht="18">
      <c r="A57" s="205" t="str">
        <f>'1st 1'!A59</f>
        <v>52</v>
      </c>
      <c r="B57" s="206" t="str">
        <f>'1st 1'!B59</f>
        <v>M</v>
      </c>
      <c r="C57" s="207"/>
      <c r="D57" s="207"/>
      <c r="E57" s="207"/>
      <c r="F57" s="211">
        <v>25</v>
      </c>
      <c r="G57" s="201">
        <f t="shared" si="8"/>
        <v>50</v>
      </c>
      <c r="H57" s="201" t="str">
        <f t="shared" si="9"/>
        <v>-</v>
      </c>
      <c r="I57" s="208" t="str">
        <f t="shared" si="10"/>
        <v>C+</v>
      </c>
      <c r="J57" s="201" t="str">
        <f t="shared" si="11"/>
        <v>-</v>
      </c>
      <c r="K57" s="209" t="str">
        <f t="shared" si="12"/>
        <v>2.50</v>
      </c>
    </row>
    <row r="58" spans="1:11" ht="18">
      <c r="A58" s="205">
        <f>'1st 1'!A60</f>
        <v>0</v>
      </c>
      <c r="B58" s="206">
        <f>'1st 1'!B60</f>
        <v>0</v>
      </c>
      <c r="C58" s="207"/>
      <c r="D58" s="207"/>
      <c r="E58" s="207"/>
      <c r="F58" s="211"/>
      <c r="G58" s="201">
        <f t="shared" si="8"/>
        <v>0</v>
      </c>
      <c r="H58" s="201" t="str">
        <f t="shared" si="9"/>
        <v>-</v>
      </c>
      <c r="I58" s="208">
        <f t="shared" si="10"/>
        <v>0</v>
      </c>
      <c r="J58" s="201" t="str">
        <f t="shared" si="11"/>
        <v>-</v>
      </c>
      <c r="K58" s="209">
        <f t="shared" si="12"/>
        <v>0</v>
      </c>
    </row>
    <row r="59" spans="1:11" ht="18">
      <c r="A59" s="205">
        <f>'1st 1'!A61</f>
        <v>0</v>
      </c>
      <c r="B59" s="206">
        <f>'1st 1'!B61</f>
        <v>0</v>
      </c>
      <c r="C59" s="207"/>
      <c r="D59" s="207"/>
      <c r="E59" s="207"/>
      <c r="F59" s="211"/>
      <c r="G59" s="201">
        <f t="shared" si="8"/>
        <v>0</v>
      </c>
      <c r="H59" s="201" t="str">
        <f t="shared" si="9"/>
        <v>-</v>
      </c>
      <c r="I59" s="208">
        <f t="shared" si="10"/>
        <v>0</v>
      </c>
      <c r="J59" s="201" t="str">
        <f t="shared" si="11"/>
        <v>-</v>
      </c>
      <c r="K59" s="209">
        <f t="shared" si="12"/>
        <v>0</v>
      </c>
    </row>
    <row r="60" spans="1:11" ht="18">
      <c r="A60" s="205">
        <f>'1st 1'!A62</f>
        <v>0</v>
      </c>
      <c r="B60" s="206">
        <f>'1st 1'!B62</f>
        <v>0</v>
      </c>
      <c r="C60" s="207"/>
      <c r="D60" s="207"/>
      <c r="E60" s="207"/>
      <c r="F60" s="211"/>
      <c r="G60" s="201">
        <f t="shared" si="8"/>
        <v>0</v>
      </c>
      <c r="H60" s="201" t="str">
        <f t="shared" si="9"/>
        <v>-</v>
      </c>
      <c r="I60" s="208">
        <f t="shared" si="10"/>
        <v>0</v>
      </c>
      <c r="J60" s="201" t="str">
        <f t="shared" si="11"/>
        <v>-</v>
      </c>
      <c r="K60" s="209">
        <f t="shared" si="12"/>
        <v>0</v>
      </c>
    </row>
    <row r="61" spans="1:11" ht="18">
      <c r="A61" s="205">
        <f>'1st 1'!A63</f>
        <v>0</v>
      </c>
      <c r="B61" s="206">
        <f>'1st 1'!B63</f>
        <v>0</v>
      </c>
      <c r="C61" s="207"/>
      <c r="D61" s="207"/>
      <c r="E61" s="207"/>
      <c r="F61" s="211"/>
      <c r="G61" s="201">
        <f t="shared" si="8"/>
        <v>0</v>
      </c>
      <c r="H61" s="201" t="str">
        <f t="shared" si="9"/>
        <v>-</v>
      </c>
      <c r="I61" s="208">
        <f t="shared" si="10"/>
        <v>0</v>
      </c>
      <c r="J61" s="201" t="str">
        <f t="shared" si="11"/>
        <v>-</v>
      </c>
      <c r="K61" s="209">
        <f t="shared" si="12"/>
        <v>0</v>
      </c>
    </row>
    <row r="62" spans="1:11" ht="18">
      <c r="A62" s="205">
        <f>'1st 1'!A64</f>
        <v>0</v>
      </c>
      <c r="B62" s="206">
        <f>'1st 1'!B64</f>
        <v>0</v>
      </c>
      <c r="C62" s="207"/>
      <c r="D62" s="207"/>
      <c r="E62" s="207"/>
      <c r="F62" s="211"/>
      <c r="G62" s="201">
        <f t="shared" si="8"/>
        <v>0</v>
      </c>
      <c r="H62" s="201" t="str">
        <f t="shared" si="9"/>
        <v>-</v>
      </c>
      <c r="I62" s="208">
        <f t="shared" si="10"/>
        <v>0</v>
      </c>
      <c r="J62" s="201" t="str">
        <f t="shared" si="11"/>
        <v>-</v>
      </c>
      <c r="K62" s="209">
        <f t="shared" si="12"/>
        <v>0</v>
      </c>
    </row>
    <row r="63" spans="1:11" ht="18">
      <c r="A63" s="205">
        <f>'1st 1'!A65</f>
        <v>0</v>
      </c>
      <c r="B63" s="206">
        <f>'1st 1'!B65</f>
        <v>0</v>
      </c>
      <c r="C63" s="207"/>
      <c r="D63" s="207"/>
      <c r="E63" s="207"/>
      <c r="F63" s="211"/>
      <c r="G63" s="201">
        <f t="shared" si="8"/>
        <v>0</v>
      </c>
      <c r="H63" s="201" t="str">
        <f t="shared" si="9"/>
        <v>-</v>
      </c>
      <c r="I63" s="208">
        <f t="shared" si="10"/>
        <v>0</v>
      </c>
      <c r="J63" s="201" t="str">
        <f t="shared" si="11"/>
        <v>-</v>
      </c>
      <c r="K63" s="209">
        <f t="shared" si="12"/>
        <v>0</v>
      </c>
    </row>
    <row r="64" spans="1:11" ht="18">
      <c r="A64" s="205">
        <f>'1st 1'!A66</f>
        <v>0</v>
      </c>
      <c r="B64" s="206">
        <f>'1st 1'!B66</f>
        <v>0</v>
      </c>
      <c r="C64" s="207"/>
      <c r="D64" s="207"/>
      <c r="E64" s="207"/>
      <c r="F64" s="211"/>
      <c r="G64" s="201">
        <f t="shared" si="8"/>
        <v>0</v>
      </c>
      <c r="H64" s="201" t="str">
        <f t="shared" si="9"/>
        <v>-</v>
      </c>
      <c r="I64" s="208">
        <f t="shared" si="10"/>
        <v>0</v>
      </c>
      <c r="J64" s="201" t="str">
        <f t="shared" si="11"/>
        <v>-</v>
      </c>
      <c r="K64" s="209">
        <f t="shared" si="12"/>
        <v>0</v>
      </c>
    </row>
    <row r="65" spans="1:11" ht="18">
      <c r="A65" s="205">
        <f>'1st 1'!A67</f>
        <v>0</v>
      </c>
      <c r="B65" s="206">
        <f>'1st 1'!B67</f>
        <v>0</v>
      </c>
      <c r="C65" s="207"/>
      <c r="D65" s="207"/>
      <c r="E65" s="207"/>
      <c r="F65" s="211"/>
      <c r="G65" s="201">
        <f t="shared" si="8"/>
        <v>0</v>
      </c>
      <c r="H65" s="201" t="str">
        <f t="shared" si="9"/>
        <v>-</v>
      </c>
      <c r="I65" s="208">
        <f t="shared" si="10"/>
        <v>0</v>
      </c>
      <c r="J65" s="201" t="str">
        <f t="shared" si="11"/>
        <v>-</v>
      </c>
      <c r="K65" s="209">
        <f t="shared" si="12"/>
        <v>0</v>
      </c>
    </row>
    <row r="66" spans="1:11" ht="18">
      <c r="A66" s="205">
        <f>'1st 1'!A68</f>
        <v>0</v>
      </c>
      <c r="B66" s="206">
        <f>'1st 1'!B68</f>
        <v>0</v>
      </c>
      <c r="C66" s="207"/>
      <c r="D66" s="207"/>
      <c r="E66" s="207"/>
      <c r="F66" s="211"/>
      <c r="G66" s="201">
        <f t="shared" si="8"/>
        <v>0</v>
      </c>
      <c r="H66" s="201" t="str">
        <f t="shared" si="9"/>
        <v>-</v>
      </c>
      <c r="I66" s="208">
        <f t="shared" si="10"/>
        <v>0</v>
      </c>
      <c r="J66" s="201" t="str">
        <f t="shared" si="11"/>
        <v>-</v>
      </c>
      <c r="K66" s="209">
        <f t="shared" si="12"/>
        <v>0</v>
      </c>
    </row>
    <row r="67" spans="1:11" ht="18">
      <c r="A67" s="205">
        <f>'1st 1'!A69</f>
        <v>0</v>
      </c>
      <c r="B67" s="206">
        <f>'1st 1'!B69</f>
        <v>0</v>
      </c>
      <c r="C67" s="207"/>
      <c r="D67" s="207"/>
      <c r="E67" s="207"/>
      <c r="F67" s="211"/>
      <c r="G67" s="201">
        <f t="shared" si="8"/>
        <v>0</v>
      </c>
      <c r="H67" s="201" t="str">
        <f t="shared" si="9"/>
        <v>-</v>
      </c>
      <c r="I67" s="208">
        <f t="shared" si="10"/>
        <v>0</v>
      </c>
      <c r="J67" s="201" t="str">
        <f t="shared" si="11"/>
        <v>-</v>
      </c>
      <c r="K67" s="209">
        <f t="shared" si="12"/>
        <v>0</v>
      </c>
    </row>
    <row r="68" spans="1:11" ht="18">
      <c r="A68" s="205">
        <f>'1st 1'!A70</f>
        <v>0</v>
      </c>
      <c r="B68" s="206">
        <f>'1st 1'!B70</f>
        <v>0</v>
      </c>
      <c r="C68" s="207"/>
      <c r="D68" s="207"/>
      <c r="E68" s="207"/>
      <c r="F68" s="211"/>
      <c r="G68" s="201">
        <f t="shared" si="8"/>
        <v>0</v>
      </c>
      <c r="H68" s="201" t="str">
        <f t="shared" si="9"/>
        <v>-</v>
      </c>
      <c r="I68" s="208">
        <f t="shared" si="10"/>
        <v>0</v>
      </c>
      <c r="J68" s="201" t="str">
        <f t="shared" si="11"/>
        <v>-</v>
      </c>
      <c r="K68" s="209">
        <f t="shared" si="12"/>
        <v>0</v>
      </c>
    </row>
    <row r="69" spans="1:11" ht="18">
      <c r="A69" s="205">
        <f>'1st 1'!A71</f>
        <v>0</v>
      </c>
      <c r="B69" s="206">
        <f>'1st 1'!B71</f>
        <v>0</v>
      </c>
      <c r="C69" s="207"/>
      <c r="D69" s="207"/>
      <c r="E69" s="207"/>
      <c r="F69" s="211"/>
      <c r="G69" s="201">
        <f t="shared" si="8"/>
        <v>0</v>
      </c>
      <c r="H69" s="201" t="str">
        <f t="shared" si="9"/>
        <v>-</v>
      </c>
      <c r="I69" s="208">
        <f t="shared" si="10"/>
        <v>0</v>
      </c>
      <c r="J69" s="201" t="str">
        <f t="shared" si="11"/>
        <v>-</v>
      </c>
      <c r="K69" s="209">
        <f t="shared" si="12"/>
        <v>0</v>
      </c>
    </row>
    <row r="70" spans="1:11" ht="18">
      <c r="A70" s="205">
        <f>'1st 1'!A72</f>
        <v>0</v>
      </c>
      <c r="B70" s="206">
        <f>'1st 1'!B72</f>
        <v>0</v>
      </c>
      <c r="C70" s="207"/>
      <c r="D70" s="207"/>
      <c r="E70" s="207"/>
      <c r="F70" s="211"/>
      <c r="G70" s="201">
        <f t="shared" si="8"/>
        <v>0</v>
      </c>
      <c r="H70" s="201" t="str">
        <f t="shared" si="9"/>
        <v>-</v>
      </c>
      <c r="I70" s="208">
        <f t="shared" si="10"/>
        <v>0</v>
      </c>
      <c r="J70" s="201" t="str">
        <f t="shared" si="11"/>
        <v>-</v>
      </c>
      <c r="K70" s="209">
        <f t="shared" si="12"/>
        <v>0</v>
      </c>
    </row>
    <row r="71" spans="1:11" ht="18">
      <c r="A71" s="205">
        <f>'1st 1'!A73</f>
        <v>0</v>
      </c>
      <c r="B71" s="206">
        <f>'1st 1'!B73</f>
        <v>0</v>
      </c>
      <c r="C71" s="207"/>
      <c r="D71" s="207"/>
      <c r="E71" s="207"/>
      <c r="F71" s="211"/>
      <c r="G71" s="201">
        <f t="shared" si="8"/>
        <v>0</v>
      </c>
      <c r="H71" s="201" t="str">
        <f t="shared" si="9"/>
        <v>-</v>
      </c>
      <c r="I71" s="208">
        <f t="shared" si="10"/>
        <v>0</v>
      </c>
      <c r="J71" s="201" t="str">
        <f t="shared" si="11"/>
        <v>-</v>
      </c>
      <c r="K71" s="209">
        <f t="shared" si="12"/>
        <v>0</v>
      </c>
    </row>
    <row r="72" spans="1:11" ht="18">
      <c r="A72" s="205">
        <f>'1st 1'!A74</f>
        <v>0</v>
      </c>
      <c r="B72" s="206">
        <f>'1st 1'!B74</f>
        <v>0</v>
      </c>
      <c r="C72" s="207"/>
      <c r="D72" s="207"/>
      <c r="E72" s="207"/>
      <c r="F72" s="211"/>
      <c r="G72" s="201">
        <f t="shared" si="8"/>
        <v>0</v>
      </c>
      <c r="H72" s="201" t="str">
        <f t="shared" si="9"/>
        <v>-</v>
      </c>
      <c r="I72" s="208">
        <f t="shared" si="10"/>
        <v>0</v>
      </c>
      <c r="J72" s="201" t="str">
        <f t="shared" si="11"/>
        <v>-</v>
      </c>
      <c r="K72" s="209">
        <f t="shared" si="12"/>
        <v>0</v>
      </c>
    </row>
    <row r="73" spans="1:11" ht="18">
      <c r="A73" s="205">
        <f>'1st 1'!A75</f>
        <v>0</v>
      </c>
      <c r="B73" s="206">
        <f>'1st 1'!B75</f>
        <v>0</v>
      </c>
      <c r="C73" s="207"/>
      <c r="D73" s="207"/>
      <c r="E73" s="207"/>
      <c r="F73" s="211"/>
      <c r="G73" s="201">
        <f t="shared" si="8"/>
        <v>0</v>
      </c>
      <c r="H73" s="201" t="str">
        <f t="shared" si="9"/>
        <v>-</v>
      </c>
      <c r="I73" s="208">
        <f t="shared" si="10"/>
        <v>0</v>
      </c>
      <c r="J73" s="201" t="str">
        <f t="shared" si="11"/>
        <v>-</v>
      </c>
      <c r="K73" s="209">
        <f t="shared" si="12"/>
        <v>0</v>
      </c>
    </row>
    <row r="74" spans="1:11" ht="18">
      <c r="A74" s="205">
        <f>'1st 1'!A76</f>
        <v>0</v>
      </c>
      <c r="B74" s="206">
        <f>'1st 1'!B76</f>
        <v>0</v>
      </c>
      <c r="C74" s="207"/>
      <c r="D74" s="207"/>
      <c r="E74" s="207"/>
      <c r="F74" s="211"/>
      <c r="G74" s="201">
        <f t="shared" si="8"/>
        <v>0</v>
      </c>
      <c r="H74" s="201" t="str">
        <f t="shared" si="9"/>
        <v>-</v>
      </c>
      <c r="I74" s="208">
        <f t="shared" si="10"/>
        <v>0</v>
      </c>
      <c r="J74" s="201" t="str">
        <f t="shared" si="11"/>
        <v>-</v>
      </c>
      <c r="K74" s="209">
        <f t="shared" si="12"/>
        <v>0</v>
      </c>
    </row>
    <row r="75" spans="1:11" ht="18">
      <c r="A75" s="205">
        <f>'1st 1'!A77</f>
        <v>0</v>
      </c>
      <c r="B75" s="206">
        <f>'1st 1'!B77</f>
        <v>0</v>
      </c>
      <c r="C75" s="207"/>
      <c r="D75" s="207"/>
      <c r="E75" s="207"/>
      <c r="F75" s="211"/>
      <c r="G75" s="201">
        <f t="shared" si="8"/>
        <v>0</v>
      </c>
      <c r="H75" s="201" t="str">
        <f t="shared" si="9"/>
        <v>-</v>
      </c>
      <c r="I75" s="208">
        <f t="shared" si="10"/>
        <v>0</v>
      </c>
      <c r="J75" s="201" t="str">
        <f t="shared" si="11"/>
        <v>-</v>
      </c>
      <c r="K75" s="209">
        <f t="shared" si="12"/>
        <v>0</v>
      </c>
    </row>
  </sheetData>
  <sheetProtection formatCells="0"/>
  <mergeCells count="4">
    <mergeCell ref="A4:K4"/>
    <mergeCell ref="A1:K1"/>
    <mergeCell ref="A2:K2"/>
    <mergeCell ref="A3:K3"/>
  </mergeCells>
  <pageMargins left="0.70866141732283472" right="0.70866141732283472" top="0.31496062992125984" bottom="0.78740157480314965" header="0" footer="0.11811023622047245"/>
  <pageSetup paperSize="9" scale="89" fitToHeight="3" orientation="portrait" horizontalDpi="300" verticalDpi="300" r:id="rId1"/>
  <headerFooter>
    <oddFooter>&amp;CTabulator 01...............                     02 ..............                03 .................                                   Checked by the Controler of Exam: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Q58"/>
  <sheetViews>
    <sheetView showZeros="0" view="pageLayout" workbookViewId="0">
      <selection activeCell="G9" sqref="G9"/>
    </sheetView>
  </sheetViews>
  <sheetFormatPr defaultRowHeight="15"/>
  <cols>
    <col min="1" max="1" width="10.5703125" style="325" customWidth="1"/>
    <col min="2" max="2" width="12" style="325" customWidth="1"/>
    <col min="3" max="3" width="24.28515625" style="326" customWidth="1"/>
    <col min="4" max="4" width="6.42578125" style="327" customWidth="1"/>
    <col min="5" max="5" width="7.140625" style="327" customWidth="1"/>
    <col min="6" max="6" width="7.42578125" style="327" customWidth="1"/>
    <col min="7" max="7" width="7.28515625" style="327" customWidth="1"/>
    <col min="8" max="8" width="5" style="327" customWidth="1"/>
    <col min="9" max="9" width="4.5703125" style="327" customWidth="1"/>
    <col min="10" max="10" width="6.85546875" style="327" customWidth="1"/>
    <col min="11" max="11" width="6" style="327" customWidth="1"/>
    <col min="12" max="12" width="6.5703125" customWidth="1"/>
    <col min="13" max="13" width="4.28515625" style="327" customWidth="1"/>
    <col min="14" max="15" width="7.140625" style="325" customWidth="1"/>
    <col min="16" max="16" width="3.5703125" style="325" customWidth="1"/>
    <col min="17" max="17" width="10" style="327" customWidth="1"/>
    <col min="18" max="18" width="0.140625" customWidth="1"/>
    <col min="19" max="19" width="1.28515625" customWidth="1"/>
  </cols>
  <sheetData>
    <row r="1" spans="1:17" ht="26.25">
      <c r="A1" s="567" t="s">
        <v>24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568" t="s">
        <v>130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</row>
    <row r="3" spans="1:17">
      <c r="A3" s="296"/>
      <c r="B3" s="297"/>
      <c r="C3" s="568" t="s">
        <v>131</v>
      </c>
      <c r="D3" s="569"/>
      <c r="E3" s="569"/>
      <c r="F3" s="569"/>
      <c r="G3" s="569"/>
      <c r="H3" s="569"/>
      <c r="I3" s="569"/>
      <c r="J3" s="569"/>
      <c r="K3" s="569"/>
      <c r="L3" s="570"/>
      <c r="M3" s="570"/>
      <c r="N3" s="571"/>
      <c r="O3" s="571"/>
      <c r="P3" s="571"/>
      <c r="Q3" s="572"/>
    </row>
    <row r="4" spans="1:17">
      <c r="A4" s="561" t="s">
        <v>66</v>
      </c>
      <c r="B4" s="561"/>
      <c r="C4" s="561"/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</row>
    <row r="5" spans="1:17" ht="15.75" thickBot="1">
      <c r="A5" s="561" t="s">
        <v>132</v>
      </c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</row>
    <row r="6" spans="1:17" ht="16.5" thickTop="1">
      <c r="A6" s="581" t="s">
        <v>89</v>
      </c>
      <c r="B6" s="581" t="s">
        <v>91</v>
      </c>
      <c r="C6" s="582" t="s">
        <v>16</v>
      </c>
      <c r="D6" s="580" t="s">
        <v>133</v>
      </c>
      <c r="E6" s="580" t="s">
        <v>134</v>
      </c>
      <c r="F6" s="580" t="s">
        <v>135</v>
      </c>
      <c r="G6" s="580" t="s">
        <v>136</v>
      </c>
      <c r="H6" s="562" t="s">
        <v>137</v>
      </c>
      <c r="I6" s="580" t="s">
        <v>138</v>
      </c>
      <c r="J6" s="580" t="s">
        <v>139</v>
      </c>
      <c r="K6" s="562" t="s">
        <v>53</v>
      </c>
      <c r="L6" s="562" t="s">
        <v>140</v>
      </c>
      <c r="M6" s="562" t="s">
        <v>141</v>
      </c>
      <c r="N6" s="562" t="s">
        <v>142</v>
      </c>
      <c r="O6" s="563" t="s">
        <v>143</v>
      </c>
      <c r="P6" s="564"/>
      <c r="Q6" s="565" t="s">
        <v>23</v>
      </c>
    </row>
    <row r="7" spans="1:17" ht="52.5" customHeight="1" thickBot="1">
      <c r="A7" s="581"/>
      <c r="B7" s="581"/>
      <c r="C7" s="582"/>
      <c r="D7" s="580"/>
      <c r="E7" s="580"/>
      <c r="F7" s="580"/>
      <c r="G7" s="580"/>
      <c r="H7" s="562"/>
      <c r="I7" s="580"/>
      <c r="J7" s="580"/>
      <c r="K7" s="562"/>
      <c r="L7" s="562"/>
      <c r="M7" s="562"/>
      <c r="N7" s="562"/>
      <c r="O7" s="298" t="s">
        <v>1</v>
      </c>
      <c r="P7" s="298" t="s">
        <v>2</v>
      </c>
      <c r="Q7" s="566"/>
    </row>
    <row r="8" spans="1:17" ht="19.5" thickTop="1" thickBot="1">
      <c r="A8" s="573" t="s">
        <v>144</v>
      </c>
      <c r="B8" s="574"/>
      <c r="C8" s="575"/>
      <c r="D8" s="575"/>
      <c r="E8" s="575"/>
      <c r="F8" s="575"/>
      <c r="G8" s="575"/>
      <c r="H8" s="575"/>
      <c r="I8" s="575"/>
      <c r="J8" s="575"/>
      <c r="K8" s="576" t="s">
        <v>21</v>
      </c>
      <c r="L8" s="576"/>
      <c r="M8" s="576"/>
      <c r="N8" s="577">
        <v>112</v>
      </c>
      <c r="O8" s="578"/>
      <c r="P8" s="578"/>
      <c r="Q8" s="579"/>
    </row>
    <row r="9" spans="1:17" ht="17.25" thickTop="1">
      <c r="A9" s="299"/>
      <c r="B9" s="300"/>
      <c r="C9" s="301"/>
      <c r="D9" s="302"/>
      <c r="E9" s="302"/>
      <c r="F9" s="302"/>
      <c r="G9" s="183"/>
      <c r="H9" s="249">
        <f>ABS(IF(E9&gt;60,0,E9)-IF(F9&gt;60,0,F9))</f>
        <v>0</v>
      </c>
      <c r="I9" s="43" t="str">
        <f>IF(H9&gt;12,"Y","")</f>
        <v/>
      </c>
      <c r="J9" s="42">
        <f>IF(H9&lt;=12,(IF(E9&gt;60,0,E9)+IF(F9&gt;60,0,F9))/2,IF(MEDIAN(E9:G9)-MIN(E9:G9)&gt;=MAX(E9:G9)-MEDIAN(E9:G9),(MAX(E9:G9)+MEDIAN(E9:G9))/2,IF(MEDIAN(E9:G9)-MIN(E9:G9)&lt;MAX(E9:G9)-MEDIAN(E9:G9),(MIN(E9:G9)+MEDIAN(E9:G9))/2)))</f>
        <v>0</v>
      </c>
      <c r="K9" s="43">
        <f>ROUNDUP(IF(D9&gt;40,0,IF(E9&gt;60,0,IF(F9&gt;60,0,(D9+J9)))),0)</f>
        <v>0</v>
      </c>
      <c r="L9" s="253">
        <f>IF(D9=0,0,IF(D9&gt;K9,"F",LOOKUP(K9,{0,0.01,40,45,50,55,60,65,70,75,80},{"","F","D","C","C+","B-","B","B+","A-","A","A+"})))</f>
        <v>0</v>
      </c>
      <c r="M9" s="253">
        <f>IF(D9=0,0,IF(D9&gt;K9,"00",LOOKUP(K9,{0,40,45,50,55,60,65,70,75,80},{"00","2.00","2.25","2.50","2.75","3.00","3.25","3.50","3.75","4.00"})))</f>
        <v>0</v>
      </c>
      <c r="N9" s="303"/>
      <c r="O9" s="304">
        <f>IF(M9&gt;"3.00","3.00",IF(M9&gt;N9,M9,N9))</f>
        <v>0</v>
      </c>
      <c r="P9" s="305">
        <f>LOOKUP(O9,{0,"00","2.00","2.25","2.50","2.75","3.00","3.25","3.50","3.75","4.00"},{0,"F","D","C","C+","B-","B","B+","A-","A","A+"})</f>
        <v>0</v>
      </c>
      <c r="Q9" s="306" t="str">
        <f>IF(M9=0,"",IF(N9="0","Passed",IF(M9&gt;N9,"Improved",IF(M9=N9,"Same","Not Imp:"))))</f>
        <v/>
      </c>
    </row>
    <row r="10" spans="1:17" ht="16.5">
      <c r="A10" s="307"/>
      <c r="B10" s="308"/>
      <c r="C10" s="309"/>
      <c r="D10" s="310"/>
      <c r="E10" s="310"/>
      <c r="F10" s="310"/>
      <c r="G10" s="310"/>
      <c r="H10" s="249">
        <f t="shared" ref="H10:H23" si="0">ABS(IF(E10&gt;60,0,E10)-IF(F10&gt;60,0,F10))</f>
        <v>0</v>
      </c>
      <c r="I10" s="43" t="str">
        <f t="shared" ref="I10:I23" si="1">IF(H10&gt;12,"Y","")</f>
        <v/>
      </c>
      <c r="J10" s="42">
        <f t="shared" ref="J10:J23" si="2">IF(H10&lt;=12,(IF(E10&gt;60,0,E10)+IF(F10&gt;60,0,F10))/2,IF(MEDIAN(E10:G10)-MIN(E10:G10)&gt;=MAX(E10:G10)-MEDIAN(E10:G10),(MAX(E10:G10)+MEDIAN(E10:G10))/2,IF(MEDIAN(E10:G10)-MIN(E10:G10)&lt;MAX(E10:G10)-MEDIAN(E10:G10),(MIN(E10:G10)+MEDIAN(E10:G10))/2)))</f>
        <v>0</v>
      </c>
      <c r="K10" s="43">
        <f t="shared" ref="K10:K23" si="3">ROUNDUP(IF(D10&gt;40,0,IF(E10&gt;60,0,IF(F10&gt;60,0,(D10+J10)))),0)</f>
        <v>0</v>
      </c>
      <c r="L10" s="253">
        <f>IF(D10=0,0,IF(D10&gt;K10,"F",LOOKUP(K10,{0,0.01,40,45,50,55,60,65,70,75,80},{"","F","D","C","C+","B-","B","B+","A-","A","A+"})))</f>
        <v>0</v>
      </c>
      <c r="M10" s="253">
        <f>IF(D10=0,0,IF(D10&gt;K10,"00",LOOKUP(K10,{0,40,45,50,55,60,65,70,75,80},{"00","2.00","2.25","2.50","2.75","3.00","3.25","3.50","3.75","4.00"})))</f>
        <v>0</v>
      </c>
      <c r="N10" s="303"/>
      <c r="O10" s="304">
        <f t="shared" ref="O10:O23" si="4">IF(M10&gt;"3.00","3.00",IF(M10&gt;N10,M10,N10))</f>
        <v>0</v>
      </c>
      <c r="P10" s="305">
        <f>LOOKUP(O10,{0,"00","2.00","2.25","2.50","2.75","3.00","3.25","3.50","3.75","4.00"},{0,"F","D","C","C+","B-","B","B+","A-","A","A+"})</f>
        <v>0</v>
      </c>
      <c r="Q10" s="306" t="str">
        <f t="shared" ref="Q10:Q23" si="5">IF(M10=0,"",IF(N10="0","Passed",IF(M10&gt;N10,"Improved",IF(M10=N10,"Same","Not Imp:"))))</f>
        <v/>
      </c>
    </row>
    <row r="11" spans="1:17" ht="16.5">
      <c r="A11" s="307"/>
      <c r="B11" s="308"/>
      <c r="C11" s="309"/>
      <c r="D11" s="310"/>
      <c r="E11" s="310"/>
      <c r="F11" s="310"/>
      <c r="G11" s="310"/>
      <c r="H11" s="249">
        <f t="shared" si="0"/>
        <v>0</v>
      </c>
      <c r="I11" s="43" t="str">
        <f t="shared" si="1"/>
        <v/>
      </c>
      <c r="J11" s="42">
        <f t="shared" si="2"/>
        <v>0</v>
      </c>
      <c r="K11" s="43">
        <f t="shared" si="3"/>
        <v>0</v>
      </c>
      <c r="L11" s="253">
        <f>IF(D11=0,0,IF(D11&gt;K11,"F",LOOKUP(K11,{0,0.01,40,45,50,55,60,65,70,75,80},{"","F","D","C","C+","B-","B","B+","A-","A","A+"})))</f>
        <v>0</v>
      </c>
      <c r="M11" s="253">
        <f>IF(D11=0,0,IF(D11&gt;K11,"00",LOOKUP(K11,{0,40,45,50,55,60,65,70,75,80},{"00","2.00","2.25","2.50","2.75","3.00","3.25","3.50","3.75","4.00"})))</f>
        <v>0</v>
      </c>
      <c r="N11" s="303"/>
      <c r="O11" s="304">
        <f t="shared" si="4"/>
        <v>0</v>
      </c>
      <c r="P11" s="305">
        <f>LOOKUP(O11,{0,"00","2.00","2.25","2.50","2.75","3.00","3.25","3.50","3.75","4.00"},{0,"F","D","C","C+","B-","B","B+","A-","A","A+"})</f>
        <v>0</v>
      </c>
      <c r="Q11" s="306" t="str">
        <f t="shared" si="5"/>
        <v/>
      </c>
    </row>
    <row r="12" spans="1:17" ht="16.5">
      <c r="A12" s="307"/>
      <c r="B12" s="308"/>
      <c r="C12" s="309"/>
      <c r="D12" s="310"/>
      <c r="E12" s="310"/>
      <c r="F12" s="310"/>
      <c r="G12" s="310"/>
      <c r="H12" s="249">
        <f t="shared" si="0"/>
        <v>0</v>
      </c>
      <c r="I12" s="43" t="str">
        <f t="shared" si="1"/>
        <v/>
      </c>
      <c r="J12" s="42">
        <f t="shared" si="2"/>
        <v>0</v>
      </c>
      <c r="K12" s="43">
        <f t="shared" si="3"/>
        <v>0</v>
      </c>
      <c r="L12" s="253">
        <f>IF(D12=0,0,IF(D12&gt;K12,"F",LOOKUP(K12,{0,0.01,40,45,50,55,60,65,70,75,80},{"","F","D","C","C+","B-","B","B+","A-","A","A+"})))</f>
        <v>0</v>
      </c>
      <c r="M12" s="253">
        <f>IF(D12=0,0,IF(D12&gt;K12,"00",LOOKUP(K12,{0,40,45,50,55,60,65,70,75,80},{"00","2.00","2.25","2.50","2.75","3.00","3.25","3.50","3.75","4.00"})))</f>
        <v>0</v>
      </c>
      <c r="N12" s="303"/>
      <c r="O12" s="304">
        <f t="shared" si="4"/>
        <v>0</v>
      </c>
      <c r="P12" s="305">
        <f>LOOKUP(O12,{0,"00","2.00","2.25","2.50","2.75","3.00","3.25","3.50","3.75","4.00"},{0,"F","D","C","C+","B-","B","B+","A-","A","A+"})</f>
        <v>0</v>
      </c>
      <c r="Q12" s="306" t="str">
        <f t="shared" si="5"/>
        <v/>
      </c>
    </row>
    <row r="13" spans="1:17" ht="16.5">
      <c r="A13" s="307"/>
      <c r="B13" s="308"/>
      <c r="C13" s="309"/>
      <c r="D13" s="310"/>
      <c r="E13" s="310"/>
      <c r="F13" s="310"/>
      <c r="G13" s="310"/>
      <c r="H13" s="249">
        <f t="shared" si="0"/>
        <v>0</v>
      </c>
      <c r="I13" s="43" t="str">
        <f t="shared" si="1"/>
        <v/>
      </c>
      <c r="J13" s="42">
        <f t="shared" si="2"/>
        <v>0</v>
      </c>
      <c r="K13" s="43">
        <f t="shared" si="3"/>
        <v>0</v>
      </c>
      <c r="L13" s="253">
        <f>IF(D13=0,0,IF(D13&gt;K13,"F",LOOKUP(K13,{0,0.01,40,45,50,55,60,65,70,75,80},{"","F","D","C","C+","B-","B","B+","A-","A","A+"})))</f>
        <v>0</v>
      </c>
      <c r="M13" s="253">
        <f>IF(D13=0,0,IF(D13&gt;K13,"00",LOOKUP(K13,{0,40,45,50,55,60,65,70,75,80},{"00","2.00","2.25","2.50","2.75","3.00","3.25","3.50","3.75","4.00"})))</f>
        <v>0</v>
      </c>
      <c r="N13" s="303"/>
      <c r="O13" s="304">
        <f t="shared" si="4"/>
        <v>0</v>
      </c>
      <c r="P13" s="305">
        <f>LOOKUP(O13,{0,"00","2.00","2.25","2.50","2.75","3.00","3.25","3.50","3.75","4.00"},{0,"F","D","C","C+","B-","B","B+","A-","A","A+"})</f>
        <v>0</v>
      </c>
      <c r="Q13" s="306" t="str">
        <f t="shared" si="5"/>
        <v/>
      </c>
    </row>
    <row r="14" spans="1:17" ht="16.5">
      <c r="A14" s="307"/>
      <c r="B14" s="308"/>
      <c r="C14" s="309"/>
      <c r="D14" s="310"/>
      <c r="E14" s="310"/>
      <c r="F14" s="310"/>
      <c r="G14" s="310"/>
      <c r="H14" s="249">
        <f t="shared" si="0"/>
        <v>0</v>
      </c>
      <c r="I14" s="43" t="str">
        <f t="shared" si="1"/>
        <v/>
      </c>
      <c r="J14" s="42">
        <f t="shared" si="2"/>
        <v>0</v>
      </c>
      <c r="K14" s="43">
        <f t="shared" si="3"/>
        <v>0</v>
      </c>
      <c r="L14" s="253">
        <f>IF(D14=0,0,IF(D14&gt;K14,"F",LOOKUP(K14,{0,0.01,40,45,50,55,60,65,70,75,80},{"","F","D","C","C+","B-","B","B+","A-","A","A+"})))</f>
        <v>0</v>
      </c>
      <c r="M14" s="253">
        <f>IF(D14=0,0,IF(D14&gt;K14,"00",LOOKUP(K14,{0,40,45,50,55,60,65,70,75,80},{"00","2.00","2.25","2.50","2.75","3.00","3.25","3.50","3.75","4.00"})))</f>
        <v>0</v>
      </c>
      <c r="N14" s="303"/>
      <c r="O14" s="304">
        <f t="shared" si="4"/>
        <v>0</v>
      </c>
      <c r="P14" s="305">
        <f>LOOKUP(O14,{0,"00","2.00","2.25","2.50","2.75","3.00","3.25","3.50","3.75","4.00"},{0,"F","D","C","C+","B-","B","B+","A-","A","A+"})</f>
        <v>0</v>
      </c>
      <c r="Q14" s="306" t="str">
        <f t="shared" si="5"/>
        <v/>
      </c>
    </row>
    <row r="15" spans="1:17" ht="16.5">
      <c r="A15" s="307"/>
      <c r="B15" s="308"/>
      <c r="C15" s="309"/>
      <c r="D15" s="310"/>
      <c r="E15" s="310"/>
      <c r="F15" s="310"/>
      <c r="G15" s="310"/>
      <c r="H15" s="249">
        <f t="shared" si="0"/>
        <v>0</v>
      </c>
      <c r="I15" s="43" t="str">
        <f t="shared" si="1"/>
        <v/>
      </c>
      <c r="J15" s="42">
        <f t="shared" si="2"/>
        <v>0</v>
      </c>
      <c r="K15" s="43">
        <f t="shared" si="3"/>
        <v>0</v>
      </c>
      <c r="L15" s="253">
        <f>IF(D15=0,0,IF(D15&gt;K15,"F",LOOKUP(K15,{0,0.01,40,45,50,55,60,65,70,75,80},{"","F","D","C","C+","B-","B","B+","A-","A","A+"})))</f>
        <v>0</v>
      </c>
      <c r="M15" s="253">
        <f>IF(D15=0,0,IF(D15&gt;K15,"00",LOOKUP(K15,{0,40,45,50,55,60,65,70,75,80},{"00","2.00","2.25","2.50","2.75","3.00","3.25","3.50","3.75","4.00"})))</f>
        <v>0</v>
      </c>
      <c r="N15" s="303"/>
      <c r="O15" s="304">
        <f t="shared" si="4"/>
        <v>0</v>
      </c>
      <c r="P15" s="305">
        <f>LOOKUP(O15,{0,"00","2.00","2.25","2.50","2.75","3.00","3.25","3.50","3.75","4.00"},{0,"F","D","C","C+","B-","B","B+","A-","A","A+"})</f>
        <v>0</v>
      </c>
      <c r="Q15" s="306" t="str">
        <f t="shared" si="5"/>
        <v/>
      </c>
    </row>
    <row r="16" spans="1:17" ht="16.5">
      <c r="A16" s="307"/>
      <c r="B16" s="308"/>
      <c r="C16" s="309"/>
      <c r="D16" s="310"/>
      <c r="E16" s="310"/>
      <c r="F16" s="310"/>
      <c r="G16" s="310"/>
      <c r="H16" s="249">
        <f t="shared" si="0"/>
        <v>0</v>
      </c>
      <c r="I16" s="43" t="str">
        <f t="shared" si="1"/>
        <v/>
      </c>
      <c r="J16" s="42">
        <f t="shared" si="2"/>
        <v>0</v>
      </c>
      <c r="K16" s="43">
        <f t="shared" si="3"/>
        <v>0</v>
      </c>
      <c r="L16" s="253">
        <f>IF(D16=0,0,IF(D16&gt;K16,"F",LOOKUP(K16,{0,0.01,40,45,50,55,60,65,70,75,80},{"","F","D","C","C+","B-","B","B+","A-","A","A+"})))</f>
        <v>0</v>
      </c>
      <c r="M16" s="253">
        <f>IF(D16=0,0,IF(D16&gt;K16,"00",LOOKUP(K16,{0,40,45,50,55,60,65,70,75,80},{"00","2.00","2.25","2.50","2.75","3.00","3.25","3.50","3.75","4.00"})))</f>
        <v>0</v>
      </c>
      <c r="N16" s="303"/>
      <c r="O16" s="304">
        <f t="shared" si="4"/>
        <v>0</v>
      </c>
      <c r="P16" s="305">
        <f>LOOKUP(O16,{0,"00","2.00","2.25","2.50","2.75","3.00","3.25","3.50","3.75","4.00"},{0,"F","D","C","C+","B-","B","B+","A-","A","A+"})</f>
        <v>0</v>
      </c>
      <c r="Q16" s="306" t="str">
        <f t="shared" si="5"/>
        <v/>
      </c>
    </row>
    <row r="17" spans="1:17" ht="16.5">
      <c r="A17" s="307"/>
      <c r="B17" s="308"/>
      <c r="C17" s="309"/>
      <c r="D17" s="310"/>
      <c r="E17" s="310"/>
      <c r="F17" s="310"/>
      <c r="G17" s="310"/>
      <c r="H17" s="249">
        <f t="shared" si="0"/>
        <v>0</v>
      </c>
      <c r="I17" s="43" t="str">
        <f t="shared" si="1"/>
        <v/>
      </c>
      <c r="J17" s="42">
        <f t="shared" si="2"/>
        <v>0</v>
      </c>
      <c r="K17" s="43">
        <f t="shared" si="3"/>
        <v>0</v>
      </c>
      <c r="L17" s="253">
        <f>IF(D17=0,0,IF(D17&gt;K17,"F",LOOKUP(K17,{0,0.01,40,45,50,55,60,65,70,75,80},{"","F","D","C","C+","B-","B","B+","A-","A","A+"})))</f>
        <v>0</v>
      </c>
      <c r="M17" s="253">
        <f>IF(D17=0,0,IF(D17&gt;K17,"00",LOOKUP(K17,{0,40,45,50,55,60,65,70,75,80},{"00","2.00","2.25","2.50","2.75","3.00","3.25","3.50","3.75","4.00"})))</f>
        <v>0</v>
      </c>
      <c r="N17" s="303"/>
      <c r="O17" s="304">
        <f t="shared" si="4"/>
        <v>0</v>
      </c>
      <c r="P17" s="305">
        <f>LOOKUP(O17,{0,"00","2.00","2.25","2.50","2.75","3.00","3.25","3.50","3.75","4.00"},{0,"F","D","C","C+","B-","B","B+","A-","A","A+"})</f>
        <v>0</v>
      </c>
      <c r="Q17" s="306" t="str">
        <f t="shared" si="5"/>
        <v/>
      </c>
    </row>
    <row r="18" spans="1:17" ht="16.5">
      <c r="A18" s="307"/>
      <c r="B18" s="308"/>
      <c r="C18" s="309"/>
      <c r="D18" s="310"/>
      <c r="E18" s="310"/>
      <c r="F18" s="310"/>
      <c r="G18" s="310"/>
      <c r="H18" s="249">
        <f t="shared" si="0"/>
        <v>0</v>
      </c>
      <c r="I18" s="43" t="str">
        <f t="shared" si="1"/>
        <v/>
      </c>
      <c r="J18" s="42">
        <f t="shared" si="2"/>
        <v>0</v>
      </c>
      <c r="K18" s="43">
        <f t="shared" si="3"/>
        <v>0</v>
      </c>
      <c r="L18" s="253">
        <f>IF(D18=0,0,IF(D18&gt;K18,"F",LOOKUP(K18,{0,0.01,40,45,50,55,60,65,70,75,80},{"","F","D","C","C+","B-","B","B+","A-","A","A+"})))</f>
        <v>0</v>
      </c>
      <c r="M18" s="253">
        <f>IF(D18=0,0,IF(D18&gt;K18,"00",LOOKUP(K18,{0,40,45,50,55,60,65,70,75,80},{"00","2.00","2.25","2.50","2.75","3.00","3.25","3.50","3.75","4.00"})))</f>
        <v>0</v>
      </c>
      <c r="N18" s="303"/>
      <c r="O18" s="304">
        <f t="shared" si="4"/>
        <v>0</v>
      </c>
      <c r="P18" s="305">
        <f>LOOKUP(O18,{0,"00","2.00","2.25","2.50","2.75","3.00","3.25","3.50","3.75","4.00"},{0,"F","D","C","C+","B-","B","B+","A-","A","A+"})</f>
        <v>0</v>
      </c>
      <c r="Q18" s="306" t="str">
        <f t="shared" si="5"/>
        <v/>
      </c>
    </row>
    <row r="19" spans="1:17" ht="16.5">
      <c r="A19" s="307"/>
      <c r="B19" s="308"/>
      <c r="C19" s="309"/>
      <c r="D19" s="310"/>
      <c r="E19" s="310"/>
      <c r="F19" s="310"/>
      <c r="G19" s="310"/>
      <c r="H19" s="249">
        <f t="shared" si="0"/>
        <v>0</v>
      </c>
      <c r="I19" s="43" t="str">
        <f t="shared" si="1"/>
        <v/>
      </c>
      <c r="J19" s="42">
        <f t="shared" si="2"/>
        <v>0</v>
      </c>
      <c r="K19" s="43">
        <f t="shared" si="3"/>
        <v>0</v>
      </c>
      <c r="L19" s="253">
        <f>IF(D19=0,0,IF(D19&gt;K19,"F",LOOKUP(K19,{0,0.01,40,45,50,55,60,65,70,75,80},{"","F","D","C","C+","B-","B","B+","A-","A","A+"})))</f>
        <v>0</v>
      </c>
      <c r="M19" s="253">
        <f>IF(D19=0,0,IF(D19&gt;K19,"00",LOOKUP(K19,{0,40,45,50,55,60,65,70,75,80},{"00","2.00","2.25","2.50","2.75","3.00","3.25","3.50","3.75","4.00"})))</f>
        <v>0</v>
      </c>
      <c r="N19" s="303"/>
      <c r="O19" s="304">
        <f t="shared" si="4"/>
        <v>0</v>
      </c>
      <c r="P19" s="305">
        <f>LOOKUP(O19,{0,"00","2.00","2.25","2.50","2.75","3.00","3.25","3.50","3.75","4.00"},{0,"F","D","C","C+","B-","B","B+","A-","A","A+"})</f>
        <v>0</v>
      </c>
      <c r="Q19" s="306" t="str">
        <f t="shared" si="5"/>
        <v/>
      </c>
    </row>
    <row r="20" spans="1:17" ht="16.5">
      <c r="A20" s="307"/>
      <c r="B20" s="308"/>
      <c r="C20" s="309"/>
      <c r="D20" s="310"/>
      <c r="E20" s="310"/>
      <c r="F20" s="310"/>
      <c r="G20" s="310"/>
      <c r="H20" s="249">
        <f t="shared" si="0"/>
        <v>0</v>
      </c>
      <c r="I20" s="43" t="str">
        <f t="shared" si="1"/>
        <v/>
      </c>
      <c r="J20" s="42">
        <f t="shared" si="2"/>
        <v>0</v>
      </c>
      <c r="K20" s="43">
        <f t="shared" si="3"/>
        <v>0</v>
      </c>
      <c r="L20" s="253">
        <f>IF(D20=0,0,IF(D20&gt;K20,"F",LOOKUP(K20,{0,0.01,40,45,50,55,60,65,70,75,80},{"","F","D","C","C+","B-","B","B+","A-","A","A+"})))</f>
        <v>0</v>
      </c>
      <c r="M20" s="253">
        <f>IF(D20=0,0,IF(D20&gt;K20,"00",LOOKUP(K20,{0,40,45,50,55,60,65,70,75,80},{"00","2.00","2.25","2.50","2.75","3.00","3.25","3.50","3.75","4.00"})))</f>
        <v>0</v>
      </c>
      <c r="N20" s="303"/>
      <c r="O20" s="304">
        <f t="shared" si="4"/>
        <v>0</v>
      </c>
      <c r="P20" s="305">
        <f>LOOKUP(O20,{0,"00","2.00","2.25","2.50","2.75","3.00","3.25","3.50","3.75","4.00"},{0,"F","D","C","C+","B-","B","B+","A-","A","A+"})</f>
        <v>0</v>
      </c>
      <c r="Q20" s="306" t="str">
        <f t="shared" si="5"/>
        <v/>
      </c>
    </row>
    <row r="21" spans="1:17" ht="16.5">
      <c r="A21" s="307"/>
      <c r="B21" s="308"/>
      <c r="C21" s="309"/>
      <c r="D21" s="310"/>
      <c r="E21" s="310"/>
      <c r="F21" s="310"/>
      <c r="G21" s="310"/>
      <c r="H21" s="249">
        <f t="shared" si="0"/>
        <v>0</v>
      </c>
      <c r="I21" s="43" t="str">
        <f t="shared" si="1"/>
        <v/>
      </c>
      <c r="J21" s="42">
        <f t="shared" si="2"/>
        <v>0</v>
      </c>
      <c r="K21" s="43">
        <f t="shared" si="3"/>
        <v>0</v>
      </c>
      <c r="L21" s="253">
        <f>IF(D21=0,0,IF(D21&gt;K21,"F",LOOKUP(K21,{0,0.01,40,45,50,55,60,65,70,75,80},{"","F","D","C","C+","B-","B","B+","A-","A","A+"})))</f>
        <v>0</v>
      </c>
      <c r="M21" s="253">
        <f>IF(D21=0,0,IF(D21&gt;K21,"00",LOOKUP(K21,{0,40,45,50,55,60,65,70,75,80},{"00","2.00","2.25","2.50","2.75","3.00","3.25","3.50","3.75","4.00"})))</f>
        <v>0</v>
      </c>
      <c r="N21" s="303"/>
      <c r="O21" s="304">
        <f t="shared" si="4"/>
        <v>0</v>
      </c>
      <c r="P21" s="305">
        <f>LOOKUP(O21,{0,"00","2.00","2.25","2.50","2.75","3.00","3.25","3.50","3.75","4.00"},{0,"F","D","C","C+","B-","B","B+","A-","A","A+"})</f>
        <v>0</v>
      </c>
      <c r="Q21" s="306" t="str">
        <f t="shared" si="5"/>
        <v/>
      </c>
    </row>
    <row r="22" spans="1:17" ht="16.5">
      <c r="A22" s="307"/>
      <c r="B22" s="308"/>
      <c r="C22" s="309"/>
      <c r="D22" s="310"/>
      <c r="E22" s="310"/>
      <c r="F22" s="310"/>
      <c r="G22" s="310"/>
      <c r="H22" s="249">
        <f t="shared" si="0"/>
        <v>0</v>
      </c>
      <c r="I22" s="43" t="str">
        <f t="shared" si="1"/>
        <v/>
      </c>
      <c r="J22" s="42">
        <f t="shared" si="2"/>
        <v>0</v>
      </c>
      <c r="K22" s="43">
        <f t="shared" si="3"/>
        <v>0</v>
      </c>
      <c r="L22" s="253">
        <f>IF(D22=0,0,IF(D22&gt;K22,"F",LOOKUP(K22,{0,0.01,40,45,50,55,60,65,70,75,80},{"","F","D","C","C+","B-","B","B+","A-","A","A+"})))</f>
        <v>0</v>
      </c>
      <c r="M22" s="253">
        <f>IF(D22=0,0,IF(D22&gt;K22,"00",LOOKUP(K22,{0,40,45,50,55,60,65,70,75,80},{"00","2.00","2.25","2.50","2.75","3.00","3.25","3.50","3.75","4.00"})))</f>
        <v>0</v>
      </c>
      <c r="N22" s="303"/>
      <c r="O22" s="304">
        <f t="shared" si="4"/>
        <v>0</v>
      </c>
      <c r="P22" s="305">
        <f>LOOKUP(O22,{0,"00","2.00","2.25","2.50","2.75","3.00","3.25","3.50","3.75","4.00"},{0,"F","D","C","C+","B-","B","B+","A-","A","A+"})</f>
        <v>0</v>
      </c>
      <c r="Q22" s="306" t="str">
        <f t="shared" si="5"/>
        <v/>
      </c>
    </row>
    <row r="23" spans="1:17" ht="17.25" thickBot="1">
      <c r="A23" s="307"/>
      <c r="B23" s="308"/>
      <c r="C23" s="309"/>
      <c r="D23" s="310"/>
      <c r="E23" s="310"/>
      <c r="F23" s="310"/>
      <c r="G23" s="310"/>
      <c r="H23" s="249">
        <f t="shared" si="0"/>
        <v>0</v>
      </c>
      <c r="I23" s="43" t="str">
        <f t="shared" si="1"/>
        <v/>
      </c>
      <c r="J23" s="42">
        <f t="shared" si="2"/>
        <v>0</v>
      </c>
      <c r="K23" s="43">
        <f t="shared" si="3"/>
        <v>0</v>
      </c>
      <c r="L23" s="253">
        <f>IF(D23=0,0,IF(D23&gt;K23,"F",LOOKUP(K23,{0,0.01,40,45,50,55,60,65,70,75,80},{"","F","D","C","C+","B-","B","B+","A-","A","A+"})))</f>
        <v>0</v>
      </c>
      <c r="M23" s="253">
        <f>IF(D23=0,0,IF(D23&gt;K23,"00",LOOKUP(K23,{0,40,45,50,55,60,65,70,75,80},{"00","2.00","2.25","2.50","2.75","3.00","3.25","3.50","3.75","4.00"})))</f>
        <v>0</v>
      </c>
      <c r="N23" s="303"/>
      <c r="O23" s="304">
        <f t="shared" si="4"/>
        <v>0</v>
      </c>
      <c r="P23" s="305">
        <f>LOOKUP(O23,{0,"00","2.00","2.25","2.50","2.75","3.00","3.25","3.50","3.75","4.00"},{0,"F","D","C","C+","B-","B","B+","A-","A","A+"})</f>
        <v>0</v>
      </c>
      <c r="Q23" s="306" t="str">
        <f t="shared" si="5"/>
        <v/>
      </c>
    </row>
    <row r="24" spans="1:17" ht="19.5" thickTop="1" thickBot="1">
      <c r="A24" s="583" t="s">
        <v>144</v>
      </c>
      <c r="B24" s="584"/>
      <c r="C24" s="587"/>
      <c r="D24" s="587"/>
      <c r="E24" s="587"/>
      <c r="F24" s="587"/>
      <c r="G24" s="587"/>
      <c r="H24" s="587"/>
      <c r="I24" s="587"/>
      <c r="J24" s="587"/>
      <c r="K24" s="586" t="s">
        <v>21</v>
      </c>
      <c r="L24" s="586"/>
      <c r="M24" s="586"/>
      <c r="N24" s="578"/>
      <c r="O24" s="578"/>
      <c r="P24" s="578"/>
      <c r="Q24" s="579"/>
    </row>
    <row r="25" spans="1:17" ht="17.25" thickTop="1">
      <c r="A25" s="311"/>
      <c r="B25" s="300"/>
      <c r="C25" s="301"/>
      <c r="D25" s="312"/>
      <c r="E25" s="312"/>
      <c r="F25" s="312"/>
      <c r="G25" s="312"/>
      <c r="H25" s="249">
        <f>ABS(IF(E25&gt;60,0,E25)-IF(F25&gt;60,0,F25))</f>
        <v>0</v>
      </c>
      <c r="I25" s="43" t="str">
        <f>IF(H25&gt;12,"Y","")</f>
        <v/>
      </c>
      <c r="J25" s="42">
        <f>IF(H25&lt;=12,(IF(E25&gt;60,0,E25)+IF(F25&gt;60,0,F25))/2,IF(MEDIAN(E25:G25)-MIN(E25:G25)&gt;=MAX(E25:G25)-MEDIAN(E25:G25),(MAX(E25:G25)+MEDIAN(E25:G25))/2,IF(MEDIAN(E25:G25)-MIN(E25:G25)&lt;MAX(E25:G25)-MEDIAN(E25:G25),(MIN(E25:G25)+MEDIAN(E25:G25))/2)))</f>
        <v>0</v>
      </c>
      <c r="K25" s="43">
        <f>ROUNDUP(IF(D25&gt;40,0,IF(E25&gt;60,0,IF(F25&gt;60,0,(D25+J25)))),0)</f>
        <v>0</v>
      </c>
      <c r="L25" s="253">
        <f>IF(D25=0,0,IF(D25&gt;K25,"F",LOOKUP(K25,{0,0.01,40,45,50,55,60,65,70,75,80},{"","F","D","C","C+","B-","B","B+","A-","A","A+"})))</f>
        <v>0</v>
      </c>
      <c r="M25" s="253">
        <f>IF(D25=0,0,IF(D25&gt;K25,"00",LOOKUP(K25,{0,40,45,50,55,60,65,70,75,80},{"00","2.00","2.25","2.50","2.75","3.00","3.25","3.50","3.75","4.00"})))</f>
        <v>0</v>
      </c>
      <c r="N25" s="303"/>
      <c r="O25" s="304">
        <f>IF(M25&gt;"3.00","3.00",IF(M25&gt;N25,M25,N25))</f>
        <v>0</v>
      </c>
      <c r="P25" s="305">
        <f>LOOKUP(O25,{0,"00","2.00","2.25","2.50","2.75","3.00","3.25","3.50","3.75","4.00"},{0,"F","D","C","C+","B-","B","B+","A-","A","A+"})</f>
        <v>0</v>
      </c>
      <c r="Q25" s="306" t="str">
        <f>IF(M25=0,"",IF(N25="0","Passed",IF(M25&gt;N25,"Improved",IF(M25=N25,"Same","Not Imp:"))))</f>
        <v/>
      </c>
    </row>
    <row r="26" spans="1:17" ht="16.5">
      <c r="A26" s="313"/>
      <c r="B26" s="308"/>
      <c r="C26" s="309"/>
      <c r="D26" s="310"/>
      <c r="E26" s="310"/>
      <c r="F26" s="310"/>
      <c r="G26" s="310"/>
      <c r="H26" s="249">
        <f t="shared" ref="H26:H34" si="6">ABS(IF(E26&gt;60,0,E26)-IF(F26&gt;60,0,F26))</f>
        <v>0</v>
      </c>
      <c r="I26" s="43" t="str">
        <f t="shared" ref="I26:I34" si="7">IF(H26&gt;12,"Y","")</f>
        <v/>
      </c>
      <c r="J26" s="42">
        <f t="shared" ref="J26:J34" si="8">IF(H26&lt;=12,(IF(E26&gt;60,0,E26)+IF(F26&gt;60,0,F26))/2,IF(MEDIAN(E26:G26)-MIN(E26:G26)&gt;=MAX(E26:G26)-MEDIAN(E26:G26),(MAX(E26:G26)+MEDIAN(E26:G26))/2,IF(MEDIAN(E26:G26)-MIN(E26:G26)&lt;MAX(E26:G26)-MEDIAN(E26:G26),(MIN(E26:G26)+MEDIAN(E26:G26))/2)))</f>
        <v>0</v>
      </c>
      <c r="K26" s="43">
        <f t="shared" ref="K26:K34" si="9">ROUNDUP(IF(D26&gt;40,0,IF(E26&gt;60,0,IF(F26&gt;60,0,(D26+J26)))),0)</f>
        <v>0</v>
      </c>
      <c r="L26" s="253">
        <f>IF(D26=0,0,IF(D26&gt;K26,"F",LOOKUP(K26,{0,0.01,40,45,50,55,60,65,70,75,80},{"","F","D","C","C+","B-","B","B+","A-","A","A+"})))</f>
        <v>0</v>
      </c>
      <c r="M26" s="253">
        <f>IF(D26=0,0,IF(D26&gt;K26,"00",LOOKUP(K26,{0,40,45,50,55,60,65,70,75,80},{"00","2.00","2.25","2.50","2.75","3.00","3.25","3.50","3.75","4.00"})))</f>
        <v>0</v>
      </c>
      <c r="N26" s="303"/>
      <c r="O26" s="304">
        <f t="shared" ref="O26:O34" si="10">IF(M26&gt;"3.00","3.00",IF(M26&gt;N26,M26,N26))</f>
        <v>0</v>
      </c>
      <c r="P26" s="305">
        <f>LOOKUP(O26,{0,"00","2.00","2.25","2.50","2.75","3.00","3.25","3.50","3.75","4.00"},{0,"F","D","C","C+","B-","B","B+","A-","A","A+"})</f>
        <v>0</v>
      </c>
      <c r="Q26" s="306" t="str">
        <f t="shared" ref="Q26:Q34" si="11">IF(M26=0,"",IF(N26="0","Passed",IF(M26&gt;N26,"Improved",IF(M26=N26,"Same","Not Imp:"))))</f>
        <v/>
      </c>
    </row>
    <row r="27" spans="1:17" ht="16.5">
      <c r="A27" s="313"/>
      <c r="B27" s="308"/>
      <c r="C27" s="309"/>
      <c r="D27" s="310"/>
      <c r="E27" s="310"/>
      <c r="F27" s="310"/>
      <c r="G27" s="310"/>
      <c r="H27" s="249">
        <f t="shared" si="6"/>
        <v>0</v>
      </c>
      <c r="I27" s="43" t="str">
        <f t="shared" si="7"/>
        <v/>
      </c>
      <c r="J27" s="42">
        <f t="shared" si="8"/>
        <v>0</v>
      </c>
      <c r="K27" s="43">
        <f t="shared" si="9"/>
        <v>0</v>
      </c>
      <c r="L27" s="253">
        <f>IF(D27=0,0,IF(D27&gt;K27,"F",LOOKUP(K27,{0,0.01,40,45,50,55,60,65,70,75,80},{"","F","D","C","C+","B-","B","B+","A-","A","A+"})))</f>
        <v>0</v>
      </c>
      <c r="M27" s="253">
        <f>IF(D27=0,0,IF(D27&gt;K27,"00",LOOKUP(K27,{0,40,45,50,55,60,65,70,75,80},{"00","2.00","2.25","2.50","2.75","3.00","3.25","3.50","3.75","4.00"})))</f>
        <v>0</v>
      </c>
      <c r="N27" s="303"/>
      <c r="O27" s="304">
        <f t="shared" si="10"/>
        <v>0</v>
      </c>
      <c r="P27" s="305">
        <f>LOOKUP(O27,{0,"00","2.00","2.25","2.50","2.75","3.00","3.25","3.50","3.75","4.00"},{0,"F","D","C","C+","B-","B","B+","A-","A","A+"})</f>
        <v>0</v>
      </c>
      <c r="Q27" s="306" t="str">
        <f t="shared" si="11"/>
        <v/>
      </c>
    </row>
    <row r="28" spans="1:17" ht="16.5">
      <c r="A28" s="313"/>
      <c r="B28" s="308"/>
      <c r="C28" s="309"/>
      <c r="D28" s="310"/>
      <c r="E28" s="310"/>
      <c r="F28" s="310"/>
      <c r="G28" s="310"/>
      <c r="H28" s="249">
        <f t="shared" si="6"/>
        <v>0</v>
      </c>
      <c r="I28" s="43" t="str">
        <f t="shared" si="7"/>
        <v/>
      </c>
      <c r="J28" s="42">
        <f t="shared" si="8"/>
        <v>0</v>
      </c>
      <c r="K28" s="43">
        <f t="shared" si="9"/>
        <v>0</v>
      </c>
      <c r="L28" s="253">
        <f>IF(D28=0,0,IF(D28&gt;K28,"F",LOOKUP(K28,{0,0.01,40,45,50,55,60,65,70,75,80},{"","F","D","C","C+","B-","B","B+","A-","A","A+"})))</f>
        <v>0</v>
      </c>
      <c r="M28" s="253">
        <f>IF(D28=0,0,IF(D28&gt;K28,"00",LOOKUP(K28,{0,40,45,50,55,60,65,70,75,80},{"00","2.00","2.25","2.50","2.75","3.00","3.25","3.50","3.75","4.00"})))</f>
        <v>0</v>
      </c>
      <c r="N28" s="303"/>
      <c r="O28" s="304">
        <f t="shared" si="10"/>
        <v>0</v>
      </c>
      <c r="P28" s="305">
        <f>LOOKUP(O28,{0,"00","2.00","2.25","2.50","2.75","3.00","3.25","3.50","3.75","4.00"},{0,"F","D","C","C+","B-","B","B+","A-","A","A+"})</f>
        <v>0</v>
      </c>
      <c r="Q28" s="306" t="str">
        <f t="shared" si="11"/>
        <v/>
      </c>
    </row>
    <row r="29" spans="1:17" ht="16.5">
      <c r="A29" s="314"/>
      <c r="B29" s="308"/>
      <c r="C29" s="309"/>
      <c r="D29" s="310"/>
      <c r="E29" s="310"/>
      <c r="F29" s="310"/>
      <c r="G29" s="310"/>
      <c r="H29" s="249">
        <f t="shared" si="6"/>
        <v>0</v>
      </c>
      <c r="I29" s="43" t="str">
        <f t="shared" si="7"/>
        <v/>
      </c>
      <c r="J29" s="42">
        <f t="shared" si="8"/>
        <v>0</v>
      </c>
      <c r="K29" s="43">
        <f t="shared" si="9"/>
        <v>0</v>
      </c>
      <c r="L29" s="253">
        <f>IF(D29=0,0,IF(D29&gt;K29,"F",LOOKUP(K29,{0,0.01,40,45,50,55,60,65,70,75,80},{"","F","D","C","C+","B-","B","B+","A-","A","A+"})))</f>
        <v>0</v>
      </c>
      <c r="M29" s="253">
        <f>IF(D29=0,0,IF(D29&gt;K29,"00",LOOKUP(K29,{0,40,45,50,55,60,65,70,75,80},{"00","2.00","2.25","2.50","2.75","3.00","3.25","3.50","3.75","4.00"})))</f>
        <v>0</v>
      </c>
      <c r="N29" s="303"/>
      <c r="O29" s="304">
        <f t="shared" si="10"/>
        <v>0</v>
      </c>
      <c r="P29" s="305">
        <f>LOOKUP(O29,{0,"00","2.00","2.25","2.50","2.75","3.00","3.25","3.50","3.75","4.00"},{0,"F","D","C","C+","B-","B","B+","A-","A","A+"})</f>
        <v>0</v>
      </c>
      <c r="Q29" s="306" t="str">
        <f t="shared" si="11"/>
        <v/>
      </c>
    </row>
    <row r="30" spans="1:17" ht="16.5">
      <c r="A30" s="314"/>
      <c r="B30" s="308"/>
      <c r="C30" s="309"/>
      <c r="D30" s="310"/>
      <c r="E30" s="310"/>
      <c r="F30" s="310"/>
      <c r="G30" s="310"/>
      <c r="H30" s="249">
        <f t="shared" si="6"/>
        <v>0</v>
      </c>
      <c r="I30" s="43" t="str">
        <f t="shared" si="7"/>
        <v/>
      </c>
      <c r="J30" s="42">
        <f t="shared" si="8"/>
        <v>0</v>
      </c>
      <c r="K30" s="43">
        <f t="shared" si="9"/>
        <v>0</v>
      </c>
      <c r="L30" s="253">
        <f>IF(D30=0,0,IF(D30&gt;K30,"F",LOOKUP(K30,{0,0.01,40,45,50,55,60,65,70,75,80},{"","F","D","C","C+","B-","B","B+","A-","A","A+"})))</f>
        <v>0</v>
      </c>
      <c r="M30" s="253">
        <f>IF(D30=0,0,IF(D30&gt;K30,"00",LOOKUP(K30,{0,40,45,50,55,60,65,70,75,80},{"00","2.00","2.25","2.50","2.75","3.00","3.25","3.50","3.75","4.00"})))</f>
        <v>0</v>
      </c>
      <c r="N30" s="303"/>
      <c r="O30" s="304">
        <f t="shared" si="10"/>
        <v>0</v>
      </c>
      <c r="P30" s="305">
        <f>LOOKUP(O30,{0,"00","2.00","2.25","2.50","2.75","3.00","3.25","3.50","3.75","4.00"},{0,"F","D","C","C+","B-","B","B+","A-","A","A+"})</f>
        <v>0</v>
      </c>
      <c r="Q30" s="306" t="str">
        <f t="shared" si="11"/>
        <v/>
      </c>
    </row>
    <row r="31" spans="1:17" ht="16.5">
      <c r="A31" s="314"/>
      <c r="B31" s="308"/>
      <c r="C31" s="309"/>
      <c r="D31" s="310"/>
      <c r="E31" s="310"/>
      <c r="F31" s="310"/>
      <c r="G31" s="310"/>
      <c r="H31" s="249">
        <f t="shared" si="6"/>
        <v>0</v>
      </c>
      <c r="I31" s="43" t="str">
        <f t="shared" si="7"/>
        <v/>
      </c>
      <c r="J31" s="42">
        <f t="shared" si="8"/>
        <v>0</v>
      </c>
      <c r="K31" s="43">
        <f t="shared" si="9"/>
        <v>0</v>
      </c>
      <c r="L31" s="253">
        <f>IF(D31=0,0,IF(D31&gt;K31,"F",LOOKUP(K31,{0,0.01,40,45,50,55,60,65,70,75,80},{"","F","D","C","C+","B-","B","B+","A-","A","A+"})))</f>
        <v>0</v>
      </c>
      <c r="M31" s="253">
        <f>IF(D31=0,0,IF(D31&gt;K31,"00",LOOKUP(K31,{0,40,45,50,55,60,65,70,75,80},{"00","2.00","2.25","2.50","2.75","3.00","3.25","3.50","3.75","4.00"})))</f>
        <v>0</v>
      </c>
      <c r="N31" s="303"/>
      <c r="O31" s="304">
        <f t="shared" si="10"/>
        <v>0</v>
      </c>
      <c r="P31" s="305">
        <f>LOOKUP(O31,{0,"00","2.00","2.25","2.50","2.75","3.00","3.25","3.50","3.75","4.00"},{0,"F","D","C","C+","B-","B","B+","A-","A","A+"})</f>
        <v>0</v>
      </c>
      <c r="Q31" s="306" t="str">
        <f t="shared" si="11"/>
        <v/>
      </c>
    </row>
    <row r="32" spans="1:17" ht="16.5">
      <c r="A32" s="314"/>
      <c r="B32" s="308"/>
      <c r="C32" s="309"/>
      <c r="D32" s="310"/>
      <c r="E32" s="310"/>
      <c r="F32" s="310"/>
      <c r="G32" s="310"/>
      <c r="H32" s="249">
        <f t="shared" si="6"/>
        <v>0</v>
      </c>
      <c r="I32" s="43" t="str">
        <f t="shared" si="7"/>
        <v/>
      </c>
      <c r="J32" s="42">
        <f t="shared" si="8"/>
        <v>0</v>
      </c>
      <c r="K32" s="43">
        <f t="shared" si="9"/>
        <v>0</v>
      </c>
      <c r="L32" s="253">
        <f>IF(D32=0,0,IF(D32&gt;K32,"F",LOOKUP(K32,{0,0.01,40,45,50,55,60,65,70,75,80},{"","F","D","C","C+","B-","B","B+","A-","A","A+"})))</f>
        <v>0</v>
      </c>
      <c r="M32" s="253">
        <f>IF(D32=0,0,IF(D32&gt;K32,"00",LOOKUP(K32,{0,40,45,50,55,60,65,70,75,80},{"00","2.00","2.25","2.50","2.75","3.00","3.25","3.50","3.75","4.00"})))</f>
        <v>0</v>
      </c>
      <c r="N32" s="303"/>
      <c r="O32" s="304">
        <f t="shared" si="10"/>
        <v>0</v>
      </c>
      <c r="P32" s="305">
        <f>LOOKUP(O32,{0,"00","2.00","2.25","2.50","2.75","3.00","3.25","3.50","3.75","4.00"},{0,"F","D","C","C+","B-","B","B+","A-","A","A+"})</f>
        <v>0</v>
      </c>
      <c r="Q32" s="306" t="str">
        <f t="shared" si="11"/>
        <v/>
      </c>
    </row>
    <row r="33" spans="1:17" ht="16.5">
      <c r="A33" s="313"/>
      <c r="B33" s="308"/>
      <c r="C33" s="309"/>
      <c r="D33" s="310"/>
      <c r="E33" s="310"/>
      <c r="F33" s="310"/>
      <c r="G33" s="310"/>
      <c r="H33" s="249">
        <f t="shared" si="6"/>
        <v>0</v>
      </c>
      <c r="I33" s="43" t="str">
        <f t="shared" si="7"/>
        <v/>
      </c>
      <c r="J33" s="42">
        <f t="shared" si="8"/>
        <v>0</v>
      </c>
      <c r="K33" s="43">
        <f t="shared" si="9"/>
        <v>0</v>
      </c>
      <c r="L33" s="253">
        <f>IF(D33=0,0,IF(D33&gt;K33,"F",LOOKUP(K33,{0,0.01,40,45,50,55,60,65,70,75,80},{"","F","D","C","C+","B-","B","B+","A-","A","A+"})))</f>
        <v>0</v>
      </c>
      <c r="M33" s="253">
        <f>IF(D33=0,0,IF(D33&gt;K33,"00",LOOKUP(K33,{0,40,45,50,55,60,65,70,75,80},{"00","2.00","2.25","2.50","2.75","3.00","3.25","3.50","3.75","4.00"})))</f>
        <v>0</v>
      </c>
      <c r="N33" s="303"/>
      <c r="O33" s="304">
        <f t="shared" si="10"/>
        <v>0</v>
      </c>
      <c r="P33" s="305">
        <f>LOOKUP(O33,{0,"00","2.00","2.25","2.50","2.75","3.00","3.25","3.50","3.75","4.00"},{0,"F","D","C","C+","B-","B","B+","A-","A","A+"})</f>
        <v>0</v>
      </c>
      <c r="Q33" s="306" t="str">
        <f t="shared" si="11"/>
        <v/>
      </c>
    </row>
    <row r="34" spans="1:17" ht="17.25" thickBot="1">
      <c r="A34" s="313"/>
      <c r="B34" s="308"/>
      <c r="C34" s="309"/>
      <c r="D34" s="310"/>
      <c r="E34" s="310"/>
      <c r="F34" s="310"/>
      <c r="G34" s="310"/>
      <c r="H34" s="249">
        <f t="shared" si="6"/>
        <v>0</v>
      </c>
      <c r="I34" s="43" t="str">
        <f t="shared" si="7"/>
        <v/>
      </c>
      <c r="J34" s="42">
        <f t="shared" si="8"/>
        <v>0</v>
      </c>
      <c r="K34" s="43">
        <f t="shared" si="9"/>
        <v>0</v>
      </c>
      <c r="L34" s="253">
        <f>IF(D34=0,0,IF(D34&gt;K34,"F",LOOKUP(K34,{0,0.01,40,45,50,55,60,65,70,75,80},{"","F","D","C","C+","B-","B","B+","A-","A","A+"})))</f>
        <v>0</v>
      </c>
      <c r="M34" s="253">
        <f>IF(D34=0,0,IF(D34&gt;K34,"00",LOOKUP(K34,{0,40,45,50,55,60,65,70,75,80},{"00","2.00","2.25","2.50","2.75","3.00","3.25","3.50","3.75","4.00"})))</f>
        <v>0</v>
      </c>
      <c r="N34" s="303"/>
      <c r="O34" s="304">
        <f t="shared" si="10"/>
        <v>0</v>
      </c>
      <c r="P34" s="305">
        <f>LOOKUP(O34,{0,"00","2.00","2.25","2.50","2.75","3.00","3.25","3.50","3.75","4.00"},{0,"F","D","C","C+","B-","B","B+","A-","A","A+"})</f>
        <v>0</v>
      </c>
      <c r="Q34" s="306" t="str">
        <f t="shared" si="11"/>
        <v/>
      </c>
    </row>
    <row r="35" spans="1:17" ht="19.5" thickTop="1" thickBot="1">
      <c r="A35" s="583" t="s">
        <v>144</v>
      </c>
      <c r="B35" s="584"/>
      <c r="C35" s="587"/>
      <c r="D35" s="587"/>
      <c r="E35" s="587"/>
      <c r="F35" s="587"/>
      <c r="G35" s="587"/>
      <c r="H35" s="587"/>
      <c r="I35" s="587"/>
      <c r="J35" s="587"/>
      <c r="K35" s="586" t="s">
        <v>145</v>
      </c>
      <c r="L35" s="586"/>
      <c r="M35" s="586"/>
      <c r="N35" s="578"/>
      <c r="O35" s="578"/>
      <c r="P35" s="578"/>
      <c r="Q35" s="579"/>
    </row>
    <row r="36" spans="1:17" ht="17.25" thickTop="1">
      <c r="A36" s="315"/>
      <c r="B36" s="300"/>
      <c r="C36" s="301"/>
      <c r="D36" s="316"/>
      <c r="E36" s="316"/>
      <c r="F36" s="316"/>
      <c r="G36" s="316"/>
      <c r="H36" s="249">
        <f>ABS(IF(E36&gt;60,0,E36)-IF(F36&gt;60,0,F36))</f>
        <v>0</v>
      </c>
      <c r="I36" s="43" t="str">
        <f>IF(H36&gt;12,"Y","")</f>
        <v/>
      </c>
      <c r="J36" s="42">
        <f>IF(H36&lt;=12,(IF(E36&gt;60,0,E36)+IF(F36&gt;60,0,F36))/2,IF(MEDIAN(E36:G36)-MIN(E36:G36)&gt;=MAX(E36:G36)-MEDIAN(E36:G36),(MAX(E36:G36)+MEDIAN(E36:G36))/2,IF(MEDIAN(E36:G36)-MIN(E36:G36)&lt;MAX(E36:G36)-MEDIAN(E36:G36),(MIN(E36:G36)+MEDIAN(E36:G36))/2)))</f>
        <v>0</v>
      </c>
      <c r="K36" s="43">
        <f>ROUNDUP(IF(D36&gt;40,0,IF(E36&gt;60,0,IF(F36&gt;60,0,(D36+J36)))),0)</f>
        <v>0</v>
      </c>
      <c r="L36" s="253">
        <f>IF(D36=0,0,IF(D36&gt;K36,"F",LOOKUP(K36,{0,0.01,40,45,50,55,60,65,70,75,80},{"","F","D","C","C+","B-","B","B+","A-","A","A+"})))</f>
        <v>0</v>
      </c>
      <c r="M36" s="253">
        <f>IF(D36=0,0,IF(D36&gt;K36,"00",LOOKUP(K36,{0,40,45,50,55,60,65,70,75,80},{"00","2.00","2.25","2.50","2.75","3.00","3.25","3.50","3.75","4.00"})))</f>
        <v>0</v>
      </c>
      <c r="N36" s="303"/>
      <c r="O36" s="304">
        <f>IF(M36&gt;"3.00","3.00",IF(M36&gt;N36,M36,N36))</f>
        <v>0</v>
      </c>
      <c r="P36" s="305">
        <f>LOOKUP(O36,{0,"00","2.00","2.25","2.50","2.75","3.00","3.25","3.50","3.75","4.00"},{0,"F","D","C","C+","B-","B","B+","A-","A","A+"})</f>
        <v>0</v>
      </c>
      <c r="Q36" s="306" t="str">
        <f>IF(M36=0,"",IF(N36="0","Passed",IF(M36&gt;N36,"Improved",IF(M36=N36,"Same","Not Imp:"))))</f>
        <v/>
      </c>
    </row>
    <row r="37" spans="1:17" ht="16.5">
      <c r="A37" s="313"/>
      <c r="B37" s="308"/>
      <c r="C37" s="309"/>
      <c r="D37" s="317"/>
      <c r="E37" s="317"/>
      <c r="F37" s="317"/>
      <c r="G37" s="317"/>
      <c r="H37" s="249">
        <f t="shared" ref="H37:H45" si="12">ABS(IF(E37&gt;60,0,E37)-IF(F37&gt;60,0,F37))</f>
        <v>0</v>
      </c>
      <c r="I37" s="43" t="str">
        <f t="shared" ref="I37:I45" si="13">IF(H37&gt;12,"Y","")</f>
        <v/>
      </c>
      <c r="J37" s="42">
        <f t="shared" ref="J37:J45" si="14">IF(H37&lt;=12,(IF(E37&gt;60,0,E37)+IF(F37&gt;60,0,F37))/2,IF(MEDIAN(E37:G37)-MIN(E37:G37)&gt;=MAX(E37:G37)-MEDIAN(E37:G37),(MAX(E37:G37)+MEDIAN(E37:G37))/2,IF(MEDIAN(E37:G37)-MIN(E37:G37)&lt;MAX(E37:G37)-MEDIAN(E37:G37),(MIN(E37:G37)+MEDIAN(E37:G37))/2)))</f>
        <v>0</v>
      </c>
      <c r="K37" s="43">
        <f t="shared" ref="K37:K45" si="15">ROUNDUP(IF(D37&gt;40,0,IF(E37&gt;60,0,IF(F37&gt;60,0,(D37+J37)))),0)</f>
        <v>0</v>
      </c>
      <c r="L37" s="253">
        <f>IF(D37=0,0,IF(D37&gt;K37,"F",LOOKUP(K37,{0,0.01,40,45,50,55,60,65,70,75,80},{"","F","D","C","C+","B-","B","B+","A-","A","A+"})))</f>
        <v>0</v>
      </c>
      <c r="M37" s="253">
        <f>IF(D37=0,0,IF(D37&gt;K37,"00",LOOKUP(K37,{0,40,45,50,55,60,65,70,75,80},{"00","2.00","2.25","2.50","2.75","3.00","3.25","3.50","3.75","4.00"})))</f>
        <v>0</v>
      </c>
      <c r="N37" s="303"/>
      <c r="O37" s="304">
        <f t="shared" ref="O37:O45" si="16">IF(M37&gt;"3.00","3.00",IF(M37&gt;N37,M37,N37))</f>
        <v>0</v>
      </c>
      <c r="P37" s="305">
        <f>LOOKUP(O37,{0,"00","2.00","2.25","2.50","2.75","3.00","3.25","3.50","3.75","4.00"},{0,"F","D","C","C+","B-","B","B+","A-","A","A+"})</f>
        <v>0</v>
      </c>
      <c r="Q37" s="306" t="str">
        <f t="shared" ref="Q37:Q45" si="17">IF(M37=0,"",IF(N37="0","Passed",IF(M37&gt;N37,"Improved",IF(M37=N37,"Same","Not Imp:"))))</f>
        <v/>
      </c>
    </row>
    <row r="38" spans="1:17" ht="16.5">
      <c r="A38" s="313"/>
      <c r="B38" s="308"/>
      <c r="C38" s="309"/>
      <c r="D38" s="317"/>
      <c r="E38" s="317"/>
      <c r="F38" s="317"/>
      <c r="G38" s="317"/>
      <c r="H38" s="249">
        <f t="shared" si="12"/>
        <v>0</v>
      </c>
      <c r="I38" s="43" t="str">
        <f t="shared" si="13"/>
        <v/>
      </c>
      <c r="J38" s="42">
        <f t="shared" si="14"/>
        <v>0</v>
      </c>
      <c r="K38" s="43">
        <f t="shared" si="15"/>
        <v>0</v>
      </c>
      <c r="L38" s="253">
        <f>IF(D38=0,0,IF(D38&gt;K38,"F",LOOKUP(K38,{0,0.01,40,45,50,55,60,65,70,75,80},{"","F","D","C","C+","B-","B","B+","A-","A","A+"})))</f>
        <v>0</v>
      </c>
      <c r="M38" s="253">
        <f>IF(D38=0,0,IF(D38&gt;K38,"00",LOOKUP(K38,{0,40,45,50,55,60,65,70,75,80},{"00","2.00","2.25","2.50","2.75","3.00","3.25","3.50","3.75","4.00"})))</f>
        <v>0</v>
      </c>
      <c r="N38" s="303"/>
      <c r="O38" s="304">
        <f t="shared" si="16"/>
        <v>0</v>
      </c>
      <c r="P38" s="305">
        <f>LOOKUP(O38,{0,"00","2.00","2.25","2.50","2.75","3.00","3.25","3.50","3.75","4.00"},{0,"F","D","C","C+","B-","B","B+","A-","A","A+"})</f>
        <v>0</v>
      </c>
      <c r="Q38" s="306" t="str">
        <f t="shared" si="17"/>
        <v/>
      </c>
    </row>
    <row r="39" spans="1:17" ht="16.5">
      <c r="A39" s="313"/>
      <c r="B39" s="308"/>
      <c r="C39" s="309"/>
      <c r="D39" s="317"/>
      <c r="E39" s="317"/>
      <c r="F39" s="317"/>
      <c r="G39" s="317"/>
      <c r="H39" s="249">
        <f t="shared" si="12"/>
        <v>0</v>
      </c>
      <c r="I39" s="43" t="str">
        <f t="shared" si="13"/>
        <v/>
      </c>
      <c r="J39" s="42">
        <f t="shared" si="14"/>
        <v>0</v>
      </c>
      <c r="K39" s="43">
        <f t="shared" si="15"/>
        <v>0</v>
      </c>
      <c r="L39" s="253">
        <f>IF(D39=0,0,IF(D39&gt;K39,"F",LOOKUP(K39,{0,0.01,40,45,50,55,60,65,70,75,80},{"","F","D","C","C+","B-","B","B+","A-","A","A+"})))</f>
        <v>0</v>
      </c>
      <c r="M39" s="253">
        <f>IF(D39=0,0,IF(D39&gt;K39,"00",LOOKUP(K39,{0,40,45,50,55,60,65,70,75,80},{"00","2.00","2.25","2.50","2.75","3.00","3.25","3.50","3.75","4.00"})))</f>
        <v>0</v>
      </c>
      <c r="N39" s="303"/>
      <c r="O39" s="304">
        <f t="shared" si="16"/>
        <v>0</v>
      </c>
      <c r="P39" s="305">
        <f>LOOKUP(O39,{0,"00","2.00","2.25","2.50","2.75","3.00","3.25","3.50","3.75","4.00"},{0,"F","D","C","C+","B-","B","B+","A-","A","A+"})</f>
        <v>0</v>
      </c>
      <c r="Q39" s="306" t="str">
        <f t="shared" si="17"/>
        <v/>
      </c>
    </row>
    <row r="40" spans="1:17" ht="16.5">
      <c r="A40" s="313"/>
      <c r="B40" s="308"/>
      <c r="C40" s="309"/>
      <c r="D40" s="317"/>
      <c r="E40" s="317"/>
      <c r="F40" s="317"/>
      <c r="G40" s="317"/>
      <c r="H40" s="249">
        <f t="shared" si="12"/>
        <v>0</v>
      </c>
      <c r="I40" s="43" t="str">
        <f t="shared" si="13"/>
        <v/>
      </c>
      <c r="J40" s="42">
        <f t="shared" si="14"/>
        <v>0</v>
      </c>
      <c r="K40" s="43">
        <f t="shared" si="15"/>
        <v>0</v>
      </c>
      <c r="L40" s="253">
        <f>IF(D40=0,0,IF(D40&gt;K40,"F",LOOKUP(K40,{0,0.01,40,45,50,55,60,65,70,75,80},{"","F","D","C","C+","B-","B","B+","A-","A","A+"})))</f>
        <v>0</v>
      </c>
      <c r="M40" s="253">
        <f>IF(D40=0,0,IF(D40&gt;K40,"00",LOOKUP(K40,{0,40,45,50,55,60,65,70,75,80},{"00","2.00","2.25","2.50","2.75","3.00","3.25","3.50","3.75","4.00"})))</f>
        <v>0</v>
      </c>
      <c r="N40" s="303"/>
      <c r="O40" s="304">
        <f t="shared" si="16"/>
        <v>0</v>
      </c>
      <c r="P40" s="305">
        <f>LOOKUP(O40,{0,"00","2.00","2.25","2.50","2.75","3.00","3.25","3.50","3.75","4.00"},{0,"F","D","C","C+","B-","B","B+","A-","A","A+"})</f>
        <v>0</v>
      </c>
      <c r="Q40" s="306" t="str">
        <f t="shared" si="17"/>
        <v/>
      </c>
    </row>
    <row r="41" spans="1:17" ht="16.5">
      <c r="A41" s="313"/>
      <c r="B41" s="308"/>
      <c r="C41" s="309"/>
      <c r="D41" s="317"/>
      <c r="E41" s="317"/>
      <c r="F41" s="317"/>
      <c r="G41" s="317"/>
      <c r="H41" s="249">
        <f t="shared" si="12"/>
        <v>0</v>
      </c>
      <c r="I41" s="43" t="str">
        <f t="shared" si="13"/>
        <v/>
      </c>
      <c r="J41" s="42">
        <f t="shared" si="14"/>
        <v>0</v>
      </c>
      <c r="K41" s="43">
        <f t="shared" si="15"/>
        <v>0</v>
      </c>
      <c r="L41" s="253">
        <f>IF(D41=0,0,IF(D41&gt;K41,"F",LOOKUP(K41,{0,0.01,40,45,50,55,60,65,70,75,80},{"","F","D","C","C+","B-","B","B+","A-","A","A+"})))</f>
        <v>0</v>
      </c>
      <c r="M41" s="253">
        <f>IF(D41=0,0,IF(D41&gt;K41,"00",LOOKUP(K41,{0,40,45,50,55,60,65,70,75,80},{"00","2.00","2.25","2.50","2.75","3.00","3.25","3.50","3.75","4.00"})))</f>
        <v>0</v>
      </c>
      <c r="N41" s="303"/>
      <c r="O41" s="304">
        <f t="shared" si="16"/>
        <v>0</v>
      </c>
      <c r="P41" s="305">
        <f>LOOKUP(O41,{0,"00","2.00","2.25","2.50","2.75","3.00","3.25","3.50","3.75","4.00"},{0,"F","D","C","C+","B-","B","B+","A-","A","A+"})</f>
        <v>0</v>
      </c>
      <c r="Q41" s="306" t="str">
        <f t="shared" si="17"/>
        <v/>
      </c>
    </row>
    <row r="42" spans="1:17" ht="16.5">
      <c r="A42" s="313"/>
      <c r="B42" s="308"/>
      <c r="C42" s="309"/>
      <c r="D42" s="317"/>
      <c r="E42" s="317"/>
      <c r="F42" s="317"/>
      <c r="G42" s="317"/>
      <c r="H42" s="249">
        <f t="shared" si="12"/>
        <v>0</v>
      </c>
      <c r="I42" s="43" t="str">
        <f t="shared" si="13"/>
        <v/>
      </c>
      <c r="J42" s="42">
        <f t="shared" si="14"/>
        <v>0</v>
      </c>
      <c r="K42" s="43">
        <f t="shared" si="15"/>
        <v>0</v>
      </c>
      <c r="L42" s="253">
        <f>IF(D42=0,0,IF(D42&gt;K42,"F",LOOKUP(K42,{0,0.01,40,45,50,55,60,65,70,75,80},{"","F","D","C","C+","B-","B","B+","A-","A","A+"})))</f>
        <v>0</v>
      </c>
      <c r="M42" s="253">
        <f>IF(D42=0,0,IF(D42&gt;K42,"00",LOOKUP(K42,{0,40,45,50,55,60,65,70,75,80},{"00","2.00","2.25","2.50","2.75","3.00","3.25","3.50","3.75","4.00"})))</f>
        <v>0</v>
      </c>
      <c r="N42" s="303"/>
      <c r="O42" s="304">
        <f t="shared" si="16"/>
        <v>0</v>
      </c>
      <c r="P42" s="305">
        <f>LOOKUP(O42,{0,"00","2.00","2.25","2.50","2.75","3.00","3.25","3.50","3.75","4.00"},{0,"F","D","C","C+","B-","B","B+","A-","A","A+"})</f>
        <v>0</v>
      </c>
      <c r="Q42" s="306" t="str">
        <f t="shared" si="17"/>
        <v/>
      </c>
    </row>
    <row r="43" spans="1:17" ht="16.5">
      <c r="A43" s="313"/>
      <c r="B43" s="308"/>
      <c r="C43" s="309"/>
      <c r="D43" s="317"/>
      <c r="E43" s="317"/>
      <c r="F43" s="317"/>
      <c r="G43" s="317"/>
      <c r="H43" s="249">
        <f t="shared" si="12"/>
        <v>0</v>
      </c>
      <c r="I43" s="43" t="str">
        <f t="shared" si="13"/>
        <v/>
      </c>
      <c r="J43" s="42">
        <f t="shared" si="14"/>
        <v>0</v>
      </c>
      <c r="K43" s="43">
        <f t="shared" si="15"/>
        <v>0</v>
      </c>
      <c r="L43" s="253">
        <f>IF(D43=0,0,IF(D43&gt;K43,"F",LOOKUP(K43,{0,0.01,40,45,50,55,60,65,70,75,80},{"","F","D","C","C+","B-","B","B+","A-","A","A+"})))</f>
        <v>0</v>
      </c>
      <c r="M43" s="253">
        <f>IF(D43=0,0,IF(D43&gt;K43,"00",LOOKUP(K43,{0,40,45,50,55,60,65,70,75,80},{"00","2.00","2.25","2.50","2.75","3.00","3.25","3.50","3.75","4.00"})))</f>
        <v>0</v>
      </c>
      <c r="N43" s="303"/>
      <c r="O43" s="304">
        <f t="shared" si="16"/>
        <v>0</v>
      </c>
      <c r="P43" s="305">
        <f>LOOKUP(O43,{0,"00","2.00","2.25","2.50","2.75","3.00","3.25","3.50","3.75","4.00"},{0,"F","D","C","C+","B-","B","B+","A-","A","A+"})</f>
        <v>0</v>
      </c>
      <c r="Q43" s="306" t="str">
        <f t="shared" si="17"/>
        <v/>
      </c>
    </row>
    <row r="44" spans="1:17" ht="16.5">
      <c r="A44" s="313"/>
      <c r="B44" s="308"/>
      <c r="C44" s="309"/>
      <c r="D44" s="317"/>
      <c r="E44" s="317"/>
      <c r="F44" s="317"/>
      <c r="G44" s="317"/>
      <c r="H44" s="249">
        <f t="shared" si="12"/>
        <v>0</v>
      </c>
      <c r="I44" s="43" t="str">
        <f t="shared" si="13"/>
        <v/>
      </c>
      <c r="J44" s="42">
        <f t="shared" si="14"/>
        <v>0</v>
      </c>
      <c r="K44" s="43">
        <f t="shared" si="15"/>
        <v>0</v>
      </c>
      <c r="L44" s="253">
        <f>IF(D44=0,0,IF(D44&gt;K44,"F",LOOKUP(K44,{0,0.01,40,45,50,55,60,65,70,75,80},{"","F","D","C","C+","B-","B","B+","A-","A","A+"})))</f>
        <v>0</v>
      </c>
      <c r="M44" s="253">
        <f>IF(D44=0,0,IF(D44&gt;K44,"00",LOOKUP(K44,{0,40,45,50,55,60,65,70,75,80},{"00","2.00","2.25","2.50","2.75","3.00","3.25","3.50","3.75","4.00"})))</f>
        <v>0</v>
      </c>
      <c r="N44" s="303"/>
      <c r="O44" s="304">
        <f t="shared" si="16"/>
        <v>0</v>
      </c>
      <c r="P44" s="305">
        <f>LOOKUP(O44,{0,"00","2.00","2.25","2.50","2.75","3.00","3.25","3.50","3.75","4.00"},{0,"F","D","C","C+","B-","B","B+","A-","A","A+"})</f>
        <v>0</v>
      </c>
      <c r="Q44" s="306" t="str">
        <f t="shared" si="17"/>
        <v/>
      </c>
    </row>
    <row r="45" spans="1:17" ht="17.25" thickBot="1">
      <c r="A45" s="313"/>
      <c r="B45" s="308"/>
      <c r="C45" s="309"/>
      <c r="D45" s="317"/>
      <c r="E45" s="317"/>
      <c r="F45" s="317"/>
      <c r="G45" s="317"/>
      <c r="H45" s="249">
        <f t="shared" si="12"/>
        <v>0</v>
      </c>
      <c r="I45" s="43" t="str">
        <f t="shared" si="13"/>
        <v/>
      </c>
      <c r="J45" s="42">
        <f t="shared" si="14"/>
        <v>0</v>
      </c>
      <c r="K45" s="43">
        <f t="shared" si="15"/>
        <v>0</v>
      </c>
      <c r="L45" s="253">
        <f>IF(D45=0,0,IF(D45&gt;K45,"F",LOOKUP(K45,{0,0.01,40,45,50,55,60,65,70,75,80},{"","F","D","C","C+","B-","B","B+","A-","A","A+"})))</f>
        <v>0</v>
      </c>
      <c r="M45" s="253">
        <f>IF(D45=0,0,IF(D45&gt;K45,"00",LOOKUP(K45,{0,40,45,50,55,60,65,70,75,80},{"00","2.00","2.25","2.50","2.75","3.00","3.25","3.50","3.75","4.00"})))</f>
        <v>0</v>
      </c>
      <c r="N45" s="303"/>
      <c r="O45" s="304">
        <f t="shared" si="16"/>
        <v>0</v>
      </c>
      <c r="P45" s="305">
        <f>LOOKUP(O45,{0,"00","2.00","2.25","2.50","2.75","3.00","3.25","3.50","3.75","4.00"},{0,"F","D","C","C+","B-","B","B+","A-","A","A+"})</f>
        <v>0</v>
      </c>
      <c r="Q45" s="306" t="str">
        <f t="shared" si="17"/>
        <v/>
      </c>
    </row>
    <row r="46" spans="1:17" ht="18" thickTop="1" thickBot="1">
      <c r="A46" s="583" t="s">
        <v>144</v>
      </c>
      <c r="B46" s="584"/>
      <c r="C46" s="585"/>
      <c r="D46" s="585"/>
      <c r="E46" s="585"/>
      <c r="F46" s="585"/>
      <c r="G46" s="585"/>
      <c r="H46" s="585"/>
      <c r="I46" s="585"/>
      <c r="J46" s="585"/>
      <c r="K46" s="586" t="s">
        <v>21</v>
      </c>
      <c r="L46" s="586"/>
      <c r="M46" s="586"/>
      <c r="N46" s="578"/>
      <c r="O46" s="578"/>
      <c r="P46" s="578"/>
      <c r="Q46" s="579"/>
    </row>
    <row r="47" spans="1:17" ht="17.25" thickTop="1">
      <c r="A47" s="315"/>
      <c r="B47" s="300"/>
      <c r="C47" s="318"/>
      <c r="D47" s="312"/>
      <c r="E47" s="312"/>
      <c r="F47" s="312"/>
      <c r="G47" s="312"/>
      <c r="H47" s="249">
        <f>ABS(IF(E47&gt;60,0,E47)-IF(F47&gt;60,0,F47))</f>
        <v>0</v>
      </c>
      <c r="I47" s="43" t="str">
        <f>IF(H47&gt;12,"Y","")</f>
        <v/>
      </c>
      <c r="J47" s="42">
        <f>IF(H47&lt;=12,(IF(E47&gt;60,0,E47)+IF(F47&gt;60,0,F47))/2,IF(MEDIAN(E47:G47)-MIN(E47:G47)&gt;=MAX(E47:G47)-MEDIAN(E47:G47),(MAX(E47:G47)+MEDIAN(E47:G47))/2,IF(MEDIAN(E47:G47)-MIN(E47:G47)&lt;MAX(E47:G47)-MEDIAN(E47:G47),(MIN(E47:G47)+MEDIAN(E47:G47))/2)))</f>
        <v>0</v>
      </c>
      <c r="K47" s="43">
        <f>ROUNDUP(IF(D47&gt;40,0,IF(E47&gt;60,0,IF(F47&gt;60,0,(D47+J47)))),0)</f>
        <v>0</v>
      </c>
      <c r="L47" s="253">
        <f>IF(D47=0,0,IF(D47&gt;K47,"F",LOOKUP(K47,{0,0.01,40,45,50,55,60,65,70,75,80},{"","F","D","C","C+","B-","B","B+","A-","A","A+"})))</f>
        <v>0</v>
      </c>
      <c r="M47" s="253">
        <f>IF(D47=0,0,IF(D47&gt;K47,"00",LOOKUP(K47,{0,40,45,50,55,60,65,70,75,80},{"00","2.00","2.25","2.50","2.75","3.00","3.25","3.50","3.75","4.00"})))</f>
        <v>0</v>
      </c>
      <c r="N47" s="303"/>
      <c r="O47" s="304">
        <f>IF(M47&gt;"3.00","3.00",IF(M47&gt;N47,M47,N47))</f>
        <v>0</v>
      </c>
      <c r="P47" s="305">
        <f>LOOKUP(O47,{0,"00","2.00","2.25","2.50","2.75","3.00","3.25","3.50","3.75","4.00"},{0,"F","D","C","C+","B-","B","B+","A-","A","A+"})</f>
        <v>0</v>
      </c>
      <c r="Q47" s="306" t="str">
        <f>IF(M47=0,"",IF(N47="0","Passed",IF(M47&gt;N47,"Improved",IF(M47=N47,"Same","Not Imp:"))))</f>
        <v/>
      </c>
    </row>
    <row r="48" spans="1:17" ht="16.5">
      <c r="A48" s="314"/>
      <c r="B48" s="308"/>
      <c r="C48" s="319"/>
      <c r="D48" s="310"/>
      <c r="E48" s="310"/>
      <c r="F48" s="310"/>
      <c r="G48" s="310"/>
      <c r="H48" s="249">
        <f t="shared" ref="H48:H58" si="18">ABS(IF(E48&gt;60,0,E48)-IF(F48&gt;60,0,F48))</f>
        <v>0</v>
      </c>
      <c r="I48" s="43" t="str">
        <f t="shared" ref="I48:I58" si="19">IF(H48&gt;12,"Y","")</f>
        <v/>
      </c>
      <c r="J48" s="42">
        <f t="shared" ref="J48:J58" si="20">IF(H48&lt;=12,(IF(E48&gt;60,0,E48)+IF(F48&gt;60,0,F48))/2,IF(MEDIAN(E48:G48)-MIN(E48:G48)&gt;=MAX(E48:G48)-MEDIAN(E48:G48),(MAX(E48:G48)+MEDIAN(E48:G48))/2,IF(MEDIAN(E48:G48)-MIN(E48:G48)&lt;MAX(E48:G48)-MEDIAN(E48:G48),(MIN(E48:G48)+MEDIAN(E48:G48))/2)))</f>
        <v>0</v>
      </c>
      <c r="K48" s="43">
        <f t="shared" ref="K48:K58" si="21">ROUNDUP(IF(D48&gt;40,0,IF(E48&gt;60,0,IF(F48&gt;60,0,(D48+J48)))),0)</f>
        <v>0</v>
      </c>
      <c r="L48" s="253">
        <f>IF(D48=0,0,IF(D48&gt;K48,"F",LOOKUP(K48,{0,0.01,40,45,50,55,60,65,70,75,80},{"","F","D","C","C+","B-","B","B+","A-","A","A+"})))</f>
        <v>0</v>
      </c>
      <c r="M48" s="253">
        <f>IF(D48=0,0,IF(D48&gt;K48,"00",LOOKUP(K48,{0,40,45,50,55,60,65,70,75,80},{"00","2.00","2.25","2.50","2.75","3.00","3.25","3.50","3.75","4.00"})))</f>
        <v>0</v>
      </c>
      <c r="N48" s="303"/>
      <c r="O48" s="304">
        <f t="shared" ref="O48:O58" si="22">IF(M48&gt;"3.00","3.00",IF(M48&gt;N48,M48,N48))</f>
        <v>0</v>
      </c>
      <c r="P48" s="305">
        <f>LOOKUP(O48,{0,"00","2.00","2.25","2.50","2.75","3.00","3.25","3.50","3.75","4.00"},{0,"F","D","C","C+","B-","B","B+","A-","A","A+"})</f>
        <v>0</v>
      </c>
      <c r="Q48" s="306" t="str">
        <f t="shared" ref="Q48:Q58" si="23">IF(M48=0,"",IF(N48="0","Passed",IF(M48&gt;N48,"Improved",IF(M48=N48,"Same","Not Imp:"))))</f>
        <v/>
      </c>
    </row>
    <row r="49" spans="1:17" ht="16.5">
      <c r="A49" s="314"/>
      <c r="B49" s="308"/>
      <c r="C49" s="319"/>
      <c r="D49" s="310"/>
      <c r="E49" s="310"/>
      <c r="F49" s="310"/>
      <c r="G49" s="310"/>
      <c r="H49" s="249">
        <f t="shared" si="18"/>
        <v>0</v>
      </c>
      <c r="I49" s="43" t="str">
        <f t="shared" si="19"/>
        <v/>
      </c>
      <c r="J49" s="42">
        <f t="shared" si="20"/>
        <v>0</v>
      </c>
      <c r="K49" s="43">
        <f t="shared" si="21"/>
        <v>0</v>
      </c>
      <c r="L49" s="253">
        <f>IF(D49=0,0,IF(D49&gt;K49,"F",LOOKUP(K49,{0,0.01,40,45,50,55,60,65,70,75,80},{"","F","D","C","C+","B-","B","B+","A-","A","A+"})))</f>
        <v>0</v>
      </c>
      <c r="M49" s="253">
        <f>IF(D49=0,0,IF(D49&gt;K49,"00",LOOKUP(K49,{0,40,45,50,55,60,65,70,75,80},{"00","2.00","2.25","2.50","2.75","3.00","3.25","3.50","3.75","4.00"})))</f>
        <v>0</v>
      </c>
      <c r="N49" s="303"/>
      <c r="O49" s="304">
        <f t="shared" si="22"/>
        <v>0</v>
      </c>
      <c r="P49" s="305">
        <f>LOOKUP(O49,{0,"00","2.00","2.25","2.50","2.75","3.00","3.25","3.50","3.75","4.00"},{0,"F","D","C","C+","B-","B","B+","A-","A","A+"})</f>
        <v>0</v>
      </c>
      <c r="Q49" s="306" t="str">
        <f t="shared" si="23"/>
        <v/>
      </c>
    </row>
    <row r="50" spans="1:17" ht="16.5">
      <c r="A50" s="314"/>
      <c r="B50" s="308"/>
      <c r="C50" s="319"/>
      <c r="D50" s="310"/>
      <c r="E50" s="310"/>
      <c r="F50" s="310"/>
      <c r="G50" s="310"/>
      <c r="H50" s="249">
        <f t="shared" si="18"/>
        <v>0</v>
      </c>
      <c r="I50" s="43" t="str">
        <f t="shared" si="19"/>
        <v/>
      </c>
      <c r="J50" s="42">
        <f t="shared" si="20"/>
        <v>0</v>
      </c>
      <c r="K50" s="43">
        <f t="shared" si="21"/>
        <v>0</v>
      </c>
      <c r="L50" s="253">
        <f>IF(D50=0,0,IF(D50&gt;K50,"F",LOOKUP(K50,{0,0.01,40,45,50,55,60,65,70,75,80},{"","F","D","C","C+","B-","B","B+","A-","A","A+"})))</f>
        <v>0</v>
      </c>
      <c r="M50" s="253">
        <f>IF(D50=0,0,IF(D50&gt;K50,"00",LOOKUP(K50,{0,40,45,50,55,60,65,70,75,80},{"00","2.00","2.25","2.50","2.75","3.00","3.25","3.50","3.75","4.00"})))</f>
        <v>0</v>
      </c>
      <c r="N50" s="303"/>
      <c r="O50" s="304">
        <f t="shared" si="22"/>
        <v>0</v>
      </c>
      <c r="P50" s="305">
        <f>LOOKUP(O50,{0,"00","2.00","2.25","2.50","2.75","3.00","3.25","3.50","3.75","4.00"},{0,"F","D","C","C+","B-","B","B+","A-","A","A+"})</f>
        <v>0</v>
      </c>
      <c r="Q50" s="306" t="str">
        <f t="shared" si="23"/>
        <v/>
      </c>
    </row>
    <row r="51" spans="1:17" ht="16.5">
      <c r="A51" s="314"/>
      <c r="B51" s="308"/>
      <c r="C51" s="319"/>
      <c r="D51" s="310"/>
      <c r="E51" s="310"/>
      <c r="F51" s="310"/>
      <c r="G51" s="310"/>
      <c r="H51" s="249">
        <f t="shared" si="18"/>
        <v>0</v>
      </c>
      <c r="I51" s="43" t="str">
        <f t="shared" si="19"/>
        <v/>
      </c>
      <c r="J51" s="42">
        <f t="shared" si="20"/>
        <v>0</v>
      </c>
      <c r="K51" s="43">
        <f t="shared" si="21"/>
        <v>0</v>
      </c>
      <c r="L51" s="253">
        <f>IF(D51=0,0,IF(D51&gt;K51,"F",LOOKUP(K51,{0,0.01,40,45,50,55,60,65,70,75,80},{"","F","D","C","C+","B-","B","B+","A-","A","A+"})))</f>
        <v>0</v>
      </c>
      <c r="M51" s="253">
        <f>IF(D51=0,0,IF(D51&gt;K51,"00",LOOKUP(K51,{0,40,45,50,55,60,65,70,75,80},{"00","2.00","2.25","2.50","2.75","3.00","3.25","3.50","3.75","4.00"})))</f>
        <v>0</v>
      </c>
      <c r="N51" s="303"/>
      <c r="O51" s="304">
        <f t="shared" si="22"/>
        <v>0</v>
      </c>
      <c r="P51" s="305">
        <f>LOOKUP(O51,{0,"00","2.00","2.25","2.50","2.75","3.00","3.25","3.50","3.75","4.00"},{0,"F","D","C","C+","B-","B","B+","A-","A","A+"})</f>
        <v>0</v>
      </c>
      <c r="Q51" s="306" t="str">
        <f t="shared" si="23"/>
        <v/>
      </c>
    </row>
    <row r="52" spans="1:17" ht="16.5">
      <c r="A52" s="320"/>
      <c r="B52" s="308"/>
      <c r="C52" s="319"/>
      <c r="D52" s="310"/>
      <c r="E52" s="310"/>
      <c r="F52" s="310"/>
      <c r="G52" s="310"/>
      <c r="H52" s="249">
        <f t="shared" si="18"/>
        <v>0</v>
      </c>
      <c r="I52" s="43" t="str">
        <f t="shared" si="19"/>
        <v/>
      </c>
      <c r="J52" s="42">
        <f t="shared" si="20"/>
        <v>0</v>
      </c>
      <c r="K52" s="43">
        <f t="shared" si="21"/>
        <v>0</v>
      </c>
      <c r="L52" s="253">
        <f>IF(D52=0,0,IF(D52&gt;K52,"F",LOOKUP(K52,{0,0.01,40,45,50,55,60,65,70,75,80},{"","F","D","C","C+","B-","B","B+","A-","A","A+"})))</f>
        <v>0</v>
      </c>
      <c r="M52" s="253">
        <f>IF(D52=0,0,IF(D52&gt;K52,"00",LOOKUP(K52,{0,40,45,50,55,60,65,70,75,80},{"00","2.00","2.25","2.50","2.75","3.00","3.25","3.50","3.75","4.00"})))</f>
        <v>0</v>
      </c>
      <c r="N52" s="303"/>
      <c r="O52" s="304">
        <f t="shared" si="22"/>
        <v>0</v>
      </c>
      <c r="P52" s="305">
        <f>LOOKUP(O52,{0,"00","2.00","2.25","2.50","2.75","3.00","3.25","3.50","3.75","4.00"},{0,"F","D","C","C+","B-","B","B+","A-","A","A+"})</f>
        <v>0</v>
      </c>
      <c r="Q52" s="306" t="str">
        <f t="shared" si="23"/>
        <v/>
      </c>
    </row>
    <row r="53" spans="1:17" ht="16.5">
      <c r="A53" s="314"/>
      <c r="B53" s="308"/>
      <c r="C53" s="319"/>
      <c r="D53" s="310"/>
      <c r="E53" s="310"/>
      <c r="F53" s="310"/>
      <c r="G53" s="310"/>
      <c r="H53" s="249">
        <f t="shared" si="18"/>
        <v>0</v>
      </c>
      <c r="I53" s="43" t="str">
        <f t="shared" si="19"/>
        <v/>
      </c>
      <c r="J53" s="42">
        <f t="shared" si="20"/>
        <v>0</v>
      </c>
      <c r="K53" s="43">
        <f t="shared" si="21"/>
        <v>0</v>
      </c>
      <c r="L53" s="253">
        <f>IF(D53=0,0,IF(D53&gt;K53,"F",LOOKUP(K53,{0,0.01,40,45,50,55,60,65,70,75,80},{"","F","D","C","C+","B-","B","B+","A-","A","A+"})))</f>
        <v>0</v>
      </c>
      <c r="M53" s="253">
        <f>IF(D53=0,0,IF(D53&gt;K53,"00",LOOKUP(K53,{0,40,45,50,55,60,65,70,75,80},{"00","2.00","2.25","2.50","2.75","3.00","3.25","3.50","3.75","4.00"})))</f>
        <v>0</v>
      </c>
      <c r="N53" s="303"/>
      <c r="O53" s="304">
        <f t="shared" si="22"/>
        <v>0</v>
      </c>
      <c r="P53" s="305">
        <f>LOOKUP(O53,{0,"00","2.00","2.25","2.50","2.75","3.00","3.25","3.50","3.75","4.00"},{0,"F","D","C","C+","B-","B","B+","A-","A","A+"})</f>
        <v>0</v>
      </c>
      <c r="Q53" s="306" t="str">
        <f t="shared" si="23"/>
        <v/>
      </c>
    </row>
    <row r="54" spans="1:17" ht="16.5">
      <c r="A54" s="307"/>
      <c r="B54" s="308"/>
      <c r="C54" s="319"/>
      <c r="D54" s="310"/>
      <c r="E54" s="310"/>
      <c r="F54" s="310"/>
      <c r="G54" s="310"/>
      <c r="H54" s="249">
        <f t="shared" si="18"/>
        <v>0</v>
      </c>
      <c r="I54" s="43" t="str">
        <f t="shared" si="19"/>
        <v/>
      </c>
      <c r="J54" s="42">
        <f t="shared" si="20"/>
        <v>0</v>
      </c>
      <c r="K54" s="43">
        <f t="shared" si="21"/>
        <v>0</v>
      </c>
      <c r="L54" s="253">
        <f>IF(D54=0,0,IF(D54&gt;K54,"F",LOOKUP(K54,{0,0.01,40,45,50,55,60,65,70,75,80},{"","F","D","C","C+","B-","B","B+","A-","A","A+"})))</f>
        <v>0</v>
      </c>
      <c r="M54" s="253">
        <f>IF(D54=0,0,IF(D54&gt;K54,"00",LOOKUP(K54,{0,40,45,50,55,60,65,70,75,80},{"00","2.00","2.25","2.50","2.75","3.00","3.25","3.50","3.75","4.00"})))</f>
        <v>0</v>
      </c>
      <c r="N54" s="303"/>
      <c r="O54" s="304">
        <f t="shared" si="22"/>
        <v>0</v>
      </c>
      <c r="P54" s="305">
        <f>LOOKUP(O54,{0,"00","2.00","2.25","2.50","2.75","3.00","3.25","3.50","3.75","4.00"},{0,"F","D","C","C+","B-","B","B+","A-","A","A+"})</f>
        <v>0</v>
      </c>
      <c r="Q54" s="306" t="str">
        <f t="shared" si="23"/>
        <v/>
      </c>
    </row>
    <row r="55" spans="1:17" ht="16.5">
      <c r="A55" s="307"/>
      <c r="B55" s="308"/>
      <c r="C55" s="319"/>
      <c r="D55" s="310"/>
      <c r="E55" s="310"/>
      <c r="F55" s="310"/>
      <c r="G55" s="310"/>
      <c r="H55" s="249">
        <f t="shared" si="18"/>
        <v>0</v>
      </c>
      <c r="I55" s="43" t="str">
        <f t="shared" si="19"/>
        <v/>
      </c>
      <c r="J55" s="42">
        <f t="shared" si="20"/>
        <v>0</v>
      </c>
      <c r="K55" s="43">
        <f t="shared" si="21"/>
        <v>0</v>
      </c>
      <c r="L55" s="253">
        <f>IF(D55=0,0,IF(D55&gt;K55,"F",LOOKUP(K55,{0,0.01,40,45,50,55,60,65,70,75,80},{"","F","D","C","C+","B-","B","B+","A-","A","A+"})))</f>
        <v>0</v>
      </c>
      <c r="M55" s="253">
        <f>IF(D55=0,0,IF(D55&gt;K55,"00",LOOKUP(K55,{0,40,45,50,55,60,65,70,75,80},{"00","2.00","2.25","2.50","2.75","3.00","3.25","3.50","3.75","4.00"})))</f>
        <v>0</v>
      </c>
      <c r="N55" s="303"/>
      <c r="O55" s="304">
        <f t="shared" si="22"/>
        <v>0</v>
      </c>
      <c r="P55" s="305">
        <f>LOOKUP(O55,{0,"00","2.00","2.25","2.50","2.75","3.00","3.25","3.50","3.75","4.00"},{0,"F","D","C","C+","B-","B","B+","A-","A","A+"})</f>
        <v>0</v>
      </c>
      <c r="Q55" s="306" t="str">
        <f t="shared" si="23"/>
        <v/>
      </c>
    </row>
    <row r="56" spans="1:17" ht="16.5">
      <c r="A56" s="321"/>
      <c r="B56" s="322"/>
      <c r="C56" s="323"/>
      <c r="D56" s="324"/>
      <c r="E56" s="324"/>
      <c r="F56" s="324"/>
      <c r="G56" s="324"/>
      <c r="H56" s="249">
        <f t="shared" si="18"/>
        <v>0</v>
      </c>
      <c r="I56" s="43" t="str">
        <f t="shared" si="19"/>
        <v/>
      </c>
      <c r="J56" s="42">
        <f t="shared" si="20"/>
        <v>0</v>
      </c>
      <c r="K56" s="43">
        <f t="shared" si="21"/>
        <v>0</v>
      </c>
      <c r="L56" s="253">
        <f>IF(D56=0,0,IF(D56&gt;K56,"F",LOOKUP(K56,{0,0.01,40,45,50,55,60,65,70,75,80},{"","F","D","C","C+","B-","B","B+","A-","A","A+"})))</f>
        <v>0</v>
      </c>
      <c r="M56" s="253">
        <f>IF(D56=0,0,IF(D56&gt;K56,"00",LOOKUP(K56,{0,40,45,50,55,60,65,70,75,80},{"00","2.00","2.25","2.50","2.75","3.00","3.25","3.50","3.75","4.00"})))</f>
        <v>0</v>
      </c>
      <c r="N56" s="303"/>
      <c r="O56" s="304">
        <f t="shared" si="22"/>
        <v>0</v>
      </c>
      <c r="P56" s="305">
        <f>LOOKUP(O56,{0,"00","2.00","2.25","2.50","2.75","3.00","3.25","3.50","3.75","4.00"},{0,"F","D","C","C+","B-","B","B+","A-","A","A+"})</f>
        <v>0</v>
      </c>
      <c r="Q56" s="306" t="str">
        <f t="shared" si="23"/>
        <v/>
      </c>
    </row>
    <row r="57" spans="1:17" ht="16.5">
      <c r="A57" s="307"/>
      <c r="B57" s="308"/>
      <c r="C57" s="319"/>
      <c r="D57" s="310"/>
      <c r="E57" s="310"/>
      <c r="F57" s="310"/>
      <c r="G57" s="310"/>
      <c r="H57" s="249">
        <f t="shared" si="18"/>
        <v>0</v>
      </c>
      <c r="I57" s="43" t="str">
        <f t="shared" si="19"/>
        <v/>
      </c>
      <c r="J57" s="42">
        <f t="shared" si="20"/>
        <v>0</v>
      </c>
      <c r="K57" s="43">
        <f t="shared" si="21"/>
        <v>0</v>
      </c>
      <c r="L57" s="253">
        <f>IF(D57=0,0,IF(D57&gt;K57,"F",LOOKUP(K57,{0,0.01,40,45,50,55,60,65,70,75,80},{"","F","D","C","C+","B-","B","B+","A-","A","A+"})))</f>
        <v>0</v>
      </c>
      <c r="M57" s="253">
        <f>IF(D57=0,0,IF(D57&gt;K57,"00",LOOKUP(K57,{0,40,45,50,55,60,65,70,75,80},{"00","2.00","2.25","2.50","2.75","3.00","3.25","3.50","3.75","4.00"})))</f>
        <v>0</v>
      </c>
      <c r="N57" s="303"/>
      <c r="O57" s="304">
        <f t="shared" si="22"/>
        <v>0</v>
      </c>
      <c r="P57" s="305">
        <f>LOOKUP(O57,{0,"00","2.00","2.25","2.50","2.75","3.00","3.25","3.50","3.75","4.00"},{0,"F","D","C","C+","B-","B","B+","A-","A","A+"})</f>
        <v>0</v>
      </c>
      <c r="Q57" s="306" t="str">
        <f t="shared" si="23"/>
        <v/>
      </c>
    </row>
    <row r="58" spans="1:17" ht="16.5">
      <c r="A58" s="307"/>
      <c r="B58" s="308"/>
      <c r="C58" s="319"/>
      <c r="D58" s="310"/>
      <c r="E58" s="310"/>
      <c r="F58" s="310"/>
      <c r="G58" s="310"/>
      <c r="H58" s="249">
        <f t="shared" si="18"/>
        <v>0</v>
      </c>
      <c r="I58" s="43" t="str">
        <f t="shared" si="19"/>
        <v/>
      </c>
      <c r="J58" s="42">
        <f t="shared" si="20"/>
        <v>0</v>
      </c>
      <c r="K58" s="43">
        <f t="shared" si="21"/>
        <v>0</v>
      </c>
      <c r="L58" s="253">
        <f>IF(D58=0,0,IF(D58&gt;K58,"F",LOOKUP(K58,{0,0.01,40,45,50,55,60,65,70,75,80},{"","F","D","C","C+","B-","B","B+","A-","A","A+"})))</f>
        <v>0</v>
      </c>
      <c r="M58" s="253">
        <f>IF(D58=0,0,IF(D58&gt;K58,"00",LOOKUP(K58,{0,40,45,50,55,60,65,70,75,80},{"00","2.00","2.25","2.50","2.75","3.00","3.25","3.50","3.75","4.00"})))</f>
        <v>0</v>
      </c>
      <c r="N58" s="303"/>
      <c r="O58" s="304">
        <f t="shared" si="22"/>
        <v>0</v>
      </c>
      <c r="P58" s="305">
        <f>LOOKUP(O58,{0,"00","2.00","2.25","2.50","2.75","3.00","3.25","3.50","3.75","4.00"},{0,"F","D","C","C+","B-","B","B+","A-","A","A+"})</f>
        <v>0</v>
      </c>
      <c r="Q58" s="306" t="str">
        <f t="shared" si="23"/>
        <v/>
      </c>
    </row>
  </sheetData>
  <sheetProtection sheet="1" objects="1" scenarios="1" formatCells="0" formatColumns="0" formatRows="0"/>
  <mergeCells count="38">
    <mergeCell ref="A46:B46"/>
    <mergeCell ref="C46:J46"/>
    <mergeCell ref="K46:M46"/>
    <mergeCell ref="N46:Q46"/>
    <mergeCell ref="A24:B24"/>
    <mergeCell ref="C24:J24"/>
    <mergeCell ref="K24:M24"/>
    <mergeCell ref="N24:Q24"/>
    <mergeCell ref="A35:B35"/>
    <mergeCell ref="C35:J35"/>
    <mergeCell ref="K35:M35"/>
    <mergeCell ref="N35:Q35"/>
    <mergeCell ref="A8:B8"/>
    <mergeCell ref="C8:J8"/>
    <mergeCell ref="K8:M8"/>
    <mergeCell ref="N8:Q8"/>
    <mergeCell ref="G6:G7"/>
    <mergeCell ref="H6:H7"/>
    <mergeCell ref="I6:I7"/>
    <mergeCell ref="J6:J7"/>
    <mergeCell ref="K6:K7"/>
    <mergeCell ref="L6:L7"/>
    <mergeCell ref="A6:A7"/>
    <mergeCell ref="B6:B7"/>
    <mergeCell ref="C6:C7"/>
    <mergeCell ref="D6:D7"/>
    <mergeCell ref="E6:E7"/>
    <mergeCell ref="F6:F7"/>
    <mergeCell ref="A1:Q1"/>
    <mergeCell ref="A2:Q2"/>
    <mergeCell ref="C3:M3"/>
    <mergeCell ref="N3:Q3"/>
    <mergeCell ref="A4:Q4"/>
    <mergeCell ref="A5:Q5"/>
    <mergeCell ref="M6:M7"/>
    <mergeCell ref="N6:N7"/>
    <mergeCell ref="O6:P6"/>
    <mergeCell ref="Q6:Q7"/>
  </mergeCells>
  <conditionalFormatting sqref="D9:I9 H10:I23">
    <cfRule type="expression" dxfId="434" priority="10">
      <formula>$H$6="Y"</formula>
    </cfRule>
    <cfRule type="expression" dxfId="433" priority="11">
      <formula>$H$6="Y"</formula>
    </cfRule>
    <cfRule type="expression" dxfId="432" priority="12">
      <formula>$H$6="Y"</formula>
    </cfRule>
  </conditionalFormatting>
  <conditionalFormatting sqref="H25:I34">
    <cfRule type="expression" dxfId="431" priority="7">
      <formula>$H$6="Y"</formula>
    </cfRule>
    <cfRule type="expression" dxfId="430" priority="8">
      <formula>$H$6="Y"</formula>
    </cfRule>
    <cfRule type="expression" dxfId="429" priority="9">
      <formula>$H$6="Y"</formula>
    </cfRule>
  </conditionalFormatting>
  <conditionalFormatting sqref="H36:I45">
    <cfRule type="expression" dxfId="428" priority="4">
      <formula>$H$6="Y"</formula>
    </cfRule>
    <cfRule type="expression" dxfId="427" priority="5">
      <formula>$H$6="Y"</formula>
    </cfRule>
    <cfRule type="expression" dxfId="426" priority="6">
      <formula>$H$6="Y"</formula>
    </cfRule>
  </conditionalFormatting>
  <conditionalFormatting sqref="H47:I58">
    <cfRule type="expression" dxfId="425" priority="1">
      <formula>$H$6="Y"</formula>
    </cfRule>
    <cfRule type="expression" dxfId="424" priority="2">
      <formula>$H$6="Y"</formula>
    </cfRule>
    <cfRule type="expression" dxfId="423" priority="3">
      <formula>$H$6="Y"</formula>
    </cfRule>
  </conditionalFormatting>
  <pageMargins left="0.45" right="0.2" top="0.25" bottom="0.75" header="0.3" footer="0.3"/>
  <pageSetup paperSize="9" scale="7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FF00"/>
  </sheetPr>
  <dimension ref="A1:AR76"/>
  <sheetViews>
    <sheetView showZeros="0" view="pageLayout" topLeftCell="P55" workbookViewId="0">
      <selection activeCell="AO7" sqref="AO7"/>
    </sheetView>
  </sheetViews>
  <sheetFormatPr defaultRowHeight="15"/>
  <cols>
    <col min="1" max="1" width="10" customWidth="1"/>
    <col min="2" max="3" width="5.7109375" customWidth="1"/>
    <col min="4" max="4" width="4" customWidth="1"/>
    <col min="5" max="5" width="3.140625" customWidth="1"/>
    <col min="6" max="6" width="5" customWidth="1"/>
    <col min="7" max="8" width="5.7109375" customWidth="1"/>
    <col min="9" max="9" width="4" customWidth="1"/>
    <col min="10" max="10" width="3.140625" bestFit="1" customWidth="1"/>
    <col min="11" max="11" width="5" customWidth="1"/>
    <col min="12" max="13" width="5.7109375" customWidth="1"/>
    <col min="14" max="14" width="4" customWidth="1"/>
    <col min="15" max="15" width="3.140625" customWidth="1"/>
    <col min="16" max="16" width="5" customWidth="1"/>
    <col min="17" max="18" width="5.7109375" customWidth="1"/>
    <col min="19" max="19" width="4" customWidth="1"/>
    <col min="20" max="20" width="3.28515625" customWidth="1"/>
    <col min="21" max="21" width="5" customWidth="1"/>
    <col min="22" max="23" width="5.7109375" customWidth="1"/>
    <col min="24" max="24" width="4" customWidth="1"/>
    <col min="25" max="25" width="2.7109375" customWidth="1"/>
    <col min="26" max="26" width="5" customWidth="1"/>
    <col min="27" max="28" width="5.7109375" customWidth="1"/>
    <col min="29" max="29" width="4" customWidth="1"/>
    <col min="30" max="30" width="3" customWidth="1"/>
    <col min="31" max="36" width="5" customWidth="1"/>
    <col min="37" max="37" width="5.5703125" customWidth="1"/>
    <col min="38" max="39" width="5.7109375" customWidth="1"/>
    <col min="40" max="40" width="5" customWidth="1"/>
    <col min="41" max="41" width="5.42578125" customWidth="1"/>
    <col min="42" max="42" width="5" hidden="1" customWidth="1"/>
    <col min="43" max="43" width="3.85546875" customWidth="1"/>
    <col min="44" max="44" width="10.7109375" customWidth="1"/>
  </cols>
  <sheetData>
    <row r="1" spans="1:44" ht="17.25">
      <c r="A1" s="588" t="s">
        <v>81</v>
      </c>
      <c r="B1" s="589"/>
      <c r="C1" s="589"/>
      <c r="D1" s="589"/>
      <c r="E1" s="589"/>
      <c r="F1" s="589"/>
      <c r="G1" s="589"/>
      <c r="H1" s="589"/>
      <c r="I1" s="589"/>
      <c r="J1" s="589"/>
      <c r="K1" s="589"/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  <c r="AF1" s="120"/>
      <c r="AG1" s="120"/>
      <c r="AH1" s="120"/>
      <c r="AI1" s="120"/>
      <c r="AJ1" s="120"/>
      <c r="AK1" s="120"/>
      <c r="AL1" s="120"/>
      <c r="AM1" s="126"/>
      <c r="AN1" s="127"/>
      <c r="AO1" s="127"/>
      <c r="AP1" s="127"/>
      <c r="AQ1" s="127"/>
      <c r="AR1" s="126"/>
    </row>
    <row r="2" spans="1:44" ht="18">
      <c r="A2" s="590" t="s">
        <v>24</v>
      </c>
      <c r="B2" s="591"/>
      <c r="C2" s="591"/>
      <c r="D2" s="591"/>
      <c r="E2" s="591"/>
      <c r="F2" s="591"/>
      <c r="G2" s="591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1"/>
      <c r="AB2" s="591"/>
      <c r="AC2" s="591"/>
      <c r="AD2" s="591"/>
      <c r="AE2" s="591"/>
      <c r="AF2" s="121"/>
      <c r="AG2" s="121"/>
      <c r="AH2" s="121"/>
      <c r="AI2" s="121"/>
      <c r="AJ2" s="121"/>
      <c r="AK2" s="121"/>
      <c r="AL2" s="121"/>
      <c r="AM2" s="126"/>
      <c r="AN2" s="127"/>
      <c r="AO2" s="127"/>
      <c r="AP2" s="127"/>
      <c r="AQ2" s="127"/>
      <c r="AR2" s="126"/>
    </row>
    <row r="3" spans="1:44" ht="15.75">
      <c r="A3" s="610" t="s">
        <v>82</v>
      </c>
      <c r="B3" s="610"/>
      <c r="C3" s="610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610"/>
      <c r="Z3" s="610"/>
      <c r="AA3" s="610"/>
      <c r="AB3" s="610"/>
      <c r="AC3" s="610"/>
      <c r="AD3" s="610"/>
      <c r="AE3" s="610"/>
      <c r="AF3" s="130"/>
      <c r="AG3" s="130"/>
      <c r="AH3" s="130"/>
      <c r="AI3" s="130"/>
      <c r="AJ3" s="130"/>
      <c r="AK3" s="130"/>
      <c r="AL3" s="130"/>
      <c r="AM3" s="126"/>
      <c r="AN3" s="127"/>
      <c r="AO3" s="127"/>
      <c r="AP3" s="127"/>
      <c r="AQ3" s="127"/>
      <c r="AR3" s="126"/>
    </row>
    <row r="4" spans="1:44" ht="18.75" thickBot="1">
      <c r="A4" s="593" t="str">
        <f>'1st 1'!A6</f>
        <v>00-00</v>
      </c>
      <c r="B4" s="594"/>
      <c r="C4" s="594"/>
      <c r="D4" s="594"/>
      <c r="E4" s="594"/>
      <c r="F4" s="594"/>
      <c r="G4" s="594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4"/>
      <c r="AA4" s="594"/>
      <c r="AB4" s="594"/>
      <c r="AC4" s="594"/>
      <c r="AD4" s="594"/>
      <c r="AE4" s="594"/>
      <c r="AF4" s="141"/>
      <c r="AG4" s="141"/>
      <c r="AH4" s="141"/>
      <c r="AI4" s="141"/>
      <c r="AJ4" s="141"/>
      <c r="AK4" s="143"/>
      <c r="AL4" s="141"/>
      <c r="AM4" s="126"/>
      <c r="AN4" s="127"/>
      <c r="AO4" s="127"/>
      <c r="AP4" s="127"/>
      <c r="AQ4" s="127"/>
      <c r="AR4" s="126"/>
    </row>
    <row r="5" spans="1:44" ht="16.5" customHeight="1" thickTop="1" thickBot="1">
      <c r="A5" s="595" t="s">
        <v>74</v>
      </c>
      <c r="B5" s="598">
        <f>'2nd 1'!C4</f>
        <v>107</v>
      </c>
      <c r="C5" s="598"/>
      <c r="D5" s="597" t="s">
        <v>79</v>
      </c>
      <c r="E5" s="597"/>
      <c r="F5" s="125">
        <f>'2nd 1'!G4</f>
        <v>3</v>
      </c>
      <c r="G5" s="598">
        <f>'2nd 2'!C4</f>
        <v>108</v>
      </c>
      <c r="H5" s="598"/>
      <c r="I5" s="597" t="s">
        <v>79</v>
      </c>
      <c r="J5" s="597"/>
      <c r="K5" s="125">
        <f>'2nd 2'!G4</f>
        <v>1.5</v>
      </c>
      <c r="L5" s="598">
        <f>'2nd 3'!C4</f>
        <v>109</v>
      </c>
      <c r="M5" s="598"/>
      <c r="N5" s="597" t="s">
        <v>79</v>
      </c>
      <c r="O5" s="597"/>
      <c r="P5" s="125">
        <f>'2nd 3'!G4</f>
        <v>3</v>
      </c>
      <c r="Q5" s="598">
        <f>'2nd 4'!C4</f>
        <v>110</v>
      </c>
      <c r="R5" s="598"/>
      <c r="S5" s="597" t="s">
        <v>79</v>
      </c>
      <c r="T5" s="597"/>
      <c r="U5" s="125">
        <f>'2nd 4'!G4</f>
        <v>1.5</v>
      </c>
      <c r="V5" s="598">
        <f>'2nd 5'!C4</f>
        <v>111</v>
      </c>
      <c r="W5" s="598"/>
      <c r="X5" s="597" t="s">
        <v>79</v>
      </c>
      <c r="Y5" s="597"/>
      <c r="Z5" s="125">
        <f>'2nd 5'!G4</f>
        <v>3</v>
      </c>
      <c r="AA5" s="598">
        <f>'2nd 6'!C4</f>
        <v>112</v>
      </c>
      <c r="AB5" s="598"/>
      <c r="AC5" s="597" t="s">
        <v>79</v>
      </c>
      <c r="AD5" s="597"/>
      <c r="AE5" s="125">
        <f>'2nd 6'!G4</f>
        <v>3</v>
      </c>
      <c r="AF5" s="598">
        <f>'2nd 7'!C4</f>
        <v>0</v>
      </c>
      <c r="AG5" s="598"/>
      <c r="AH5" s="597" t="s">
        <v>79</v>
      </c>
      <c r="AI5" s="597"/>
      <c r="AJ5" s="125">
        <f>'2nd 7'!G4</f>
        <v>0</v>
      </c>
      <c r="AK5" s="608" t="s">
        <v>84</v>
      </c>
      <c r="AL5" s="602" t="s">
        <v>104</v>
      </c>
      <c r="AM5" s="602" t="s">
        <v>105</v>
      </c>
      <c r="AN5" s="602" t="s">
        <v>106</v>
      </c>
      <c r="AO5" s="599" t="s">
        <v>83</v>
      </c>
      <c r="AP5" s="128"/>
      <c r="AQ5" s="599" t="s">
        <v>2</v>
      </c>
      <c r="AR5" s="596" t="s">
        <v>74</v>
      </c>
    </row>
    <row r="6" spans="1:44" ht="53.25" customHeight="1" thickTop="1">
      <c r="A6" s="596"/>
      <c r="B6" s="124" t="s">
        <v>76</v>
      </c>
      <c r="C6" s="123" t="s">
        <v>78</v>
      </c>
      <c r="D6" s="123" t="s">
        <v>77</v>
      </c>
      <c r="E6" s="123" t="s">
        <v>2</v>
      </c>
      <c r="F6" s="122" t="s">
        <v>1</v>
      </c>
      <c r="G6" s="124" t="s">
        <v>76</v>
      </c>
      <c r="H6" s="123" t="s">
        <v>78</v>
      </c>
      <c r="I6" s="123" t="s">
        <v>77</v>
      </c>
      <c r="J6" s="123" t="s">
        <v>2</v>
      </c>
      <c r="K6" s="122" t="s">
        <v>1</v>
      </c>
      <c r="L6" s="124" t="s">
        <v>76</v>
      </c>
      <c r="M6" s="123" t="s">
        <v>78</v>
      </c>
      <c r="N6" s="123" t="s">
        <v>77</v>
      </c>
      <c r="O6" s="123" t="s">
        <v>2</v>
      </c>
      <c r="P6" s="122" t="s">
        <v>1</v>
      </c>
      <c r="Q6" s="124" t="s">
        <v>76</v>
      </c>
      <c r="R6" s="123" t="s">
        <v>78</v>
      </c>
      <c r="S6" s="123" t="s">
        <v>77</v>
      </c>
      <c r="T6" s="123" t="s">
        <v>2</v>
      </c>
      <c r="U6" s="122" t="s">
        <v>1</v>
      </c>
      <c r="V6" s="124" t="s">
        <v>76</v>
      </c>
      <c r="W6" s="123" t="s">
        <v>78</v>
      </c>
      <c r="X6" s="123" t="s">
        <v>77</v>
      </c>
      <c r="Y6" s="123" t="s">
        <v>2</v>
      </c>
      <c r="Z6" s="122" t="s">
        <v>1</v>
      </c>
      <c r="AA6" s="124" t="s">
        <v>76</v>
      </c>
      <c r="AB6" s="123" t="s">
        <v>78</v>
      </c>
      <c r="AC6" s="123" t="s">
        <v>77</v>
      </c>
      <c r="AD6" s="123" t="s">
        <v>2</v>
      </c>
      <c r="AE6" s="122" t="s">
        <v>1</v>
      </c>
      <c r="AF6" s="124" t="s">
        <v>76</v>
      </c>
      <c r="AG6" s="123" t="s">
        <v>78</v>
      </c>
      <c r="AH6" s="123" t="s">
        <v>77</v>
      </c>
      <c r="AI6" s="123" t="s">
        <v>2</v>
      </c>
      <c r="AJ6" s="122" t="s">
        <v>1</v>
      </c>
      <c r="AK6" s="609"/>
      <c r="AL6" s="602"/>
      <c r="AM6" s="602"/>
      <c r="AN6" s="602"/>
      <c r="AO6" s="600"/>
      <c r="AP6" s="129"/>
      <c r="AQ6" s="600"/>
      <c r="AR6" s="596"/>
    </row>
    <row r="7" spans="1:44" ht="15.75">
      <c r="A7" s="131">
        <f>'1st 1'!A8</f>
        <v>1</v>
      </c>
      <c r="B7" s="132">
        <f>'2nd 1'!C8</f>
        <v>25.25</v>
      </c>
      <c r="C7" s="133">
        <f>'2nd 1'!J8</f>
        <v>43.5</v>
      </c>
      <c r="D7" s="133">
        <f>'2nd 1'!K8</f>
        <v>69</v>
      </c>
      <c r="E7" s="134" t="str">
        <f>'2nd 1'!L8</f>
        <v>B+</v>
      </c>
      <c r="F7" s="135">
        <f>'2nd 1'!M8</f>
        <v>3.25</v>
      </c>
      <c r="G7" s="132">
        <f>'2nd 2'!C8</f>
        <v>30</v>
      </c>
      <c r="H7" s="133">
        <f>'2nd 2'!J8</f>
        <v>36</v>
      </c>
      <c r="I7" s="133">
        <f>'2nd 2'!K8</f>
        <v>66</v>
      </c>
      <c r="J7" s="134" t="str">
        <f>'2nd 2'!L8</f>
        <v>B+</v>
      </c>
      <c r="K7" s="135">
        <f>'2nd 2'!M8</f>
        <v>3.25</v>
      </c>
      <c r="L7" s="132">
        <f>'2nd 3'!C8</f>
        <v>29</v>
      </c>
      <c r="M7" s="133">
        <f>'2nd 3'!J8</f>
        <v>45.5</v>
      </c>
      <c r="N7" s="133">
        <f>'2nd 3'!K8</f>
        <v>75</v>
      </c>
      <c r="O7" s="134" t="str">
        <f>'2nd 3'!L8</f>
        <v>A</v>
      </c>
      <c r="P7" s="135">
        <f>'2nd 3'!M8</f>
        <v>3.75</v>
      </c>
      <c r="Q7" s="132">
        <f>'2nd 4'!C8</f>
        <v>27.5</v>
      </c>
      <c r="R7" s="133">
        <f>'2nd 4'!J8</f>
        <v>35</v>
      </c>
      <c r="S7" s="133">
        <f>'2nd 4'!K8</f>
        <v>63</v>
      </c>
      <c r="T7" s="134" t="str">
        <f>'2nd 4'!L8</f>
        <v>B</v>
      </c>
      <c r="U7" s="135">
        <f>'2nd 4'!M8</f>
        <v>3</v>
      </c>
      <c r="V7" s="132">
        <f>'2nd 5'!C8</f>
        <v>26.5</v>
      </c>
      <c r="W7" s="133">
        <f>'2nd 5'!J8</f>
        <v>30.5</v>
      </c>
      <c r="X7" s="133">
        <f>'2nd 5'!K8</f>
        <v>57</v>
      </c>
      <c r="Y7" s="134" t="str">
        <f>'2nd 5'!L8</f>
        <v>B-</v>
      </c>
      <c r="Z7" s="135">
        <f>'2nd 5'!M8</f>
        <v>2.75</v>
      </c>
      <c r="AA7" s="132">
        <f>'2nd 6'!C8</f>
        <v>32.5</v>
      </c>
      <c r="AB7" s="133">
        <f>'2nd 6'!J8</f>
        <v>33</v>
      </c>
      <c r="AC7" s="133">
        <f>'2nd 6'!K8</f>
        <v>66</v>
      </c>
      <c r="AD7" s="134" t="str">
        <f>'2nd 6'!L8</f>
        <v>B+</v>
      </c>
      <c r="AE7" s="135">
        <f>'2nd 6'!M8</f>
        <v>3.25</v>
      </c>
      <c r="AF7" s="132">
        <f>'2nd 7'!C8</f>
        <v>0</v>
      </c>
      <c r="AG7" s="133">
        <f>'2nd 7'!J8</f>
        <v>0</v>
      </c>
      <c r="AH7" s="133">
        <f>'2nd 7'!K8</f>
        <v>0</v>
      </c>
      <c r="AI7" s="134">
        <f>'2nd 7'!L8</f>
        <v>0</v>
      </c>
      <c r="AJ7" s="135">
        <f>'2nd 7'!M8</f>
        <v>0</v>
      </c>
      <c r="AK7" s="142" t="str">
        <f>'viva-1'!K6</f>
        <v>4.00</v>
      </c>
      <c r="AL7" s="137">
        <f>'Tabu-1'!AF7</f>
        <v>47.625</v>
      </c>
      <c r="AM7" s="137">
        <f>(F7*F5)+(K7*K5)+(P7*P5)+(U7*U5)+(Z7*Z5)+(AE7*AE5)+(AJ7*AJ5)</f>
        <v>48.375</v>
      </c>
      <c r="AN7" s="137">
        <f>AM7/15</f>
        <v>3.2250000000000001</v>
      </c>
      <c r="AO7" s="137">
        <f>(AL7+AM7+(AK7*1.5))/31.5</f>
        <v>3.2380952380952381</v>
      </c>
      <c r="AP7" s="138" t="str">
        <f>IF(AO7&gt;=4,"A+",IF(AO7&gt;=3.75,"A",IF(AO7&gt;=3.5,"A-",IF(AO7&gt;=3.25,"B+",IF(AO7&gt;=3,"B",IF(AO7&gt;=2.75,"B-",IF(AO7&gt;=2.5,"C+",IF(AO7&gt;=2,"C","F"))))))))</f>
        <v>B</v>
      </c>
      <c r="AQ7" s="140" t="str">
        <f>IF(AO7&gt;=2.5,AP7,IF(AO7&gt;=2.25,"C",IF(AO7&gt;=2,"D",IF(AO7=0,0,"F"))))</f>
        <v>B</v>
      </c>
      <c r="AR7" s="139">
        <f t="shared" ref="AR7:AR38" si="0">A7</f>
        <v>1</v>
      </c>
    </row>
    <row r="8" spans="1:44" ht="15.75">
      <c r="A8" s="131">
        <f>'1st 1'!A9</f>
        <v>2</v>
      </c>
      <c r="B8" s="132">
        <f>'2nd 1'!C9</f>
        <v>25.5</v>
      </c>
      <c r="C8" s="133">
        <f>'2nd 1'!J9</f>
        <v>31</v>
      </c>
      <c r="D8" s="133">
        <f>'2nd 1'!K9</f>
        <v>57</v>
      </c>
      <c r="E8" s="134" t="str">
        <f>'2nd 1'!L9</f>
        <v>B-</v>
      </c>
      <c r="F8" s="135">
        <f>'2nd 1'!M9</f>
        <v>2.75</v>
      </c>
      <c r="G8" s="132">
        <f>'2nd 2'!C9</f>
        <v>25</v>
      </c>
      <c r="H8" s="133">
        <f>'2nd 2'!J9</f>
        <v>32</v>
      </c>
      <c r="I8" s="133">
        <f>'2nd 2'!K9</f>
        <v>57</v>
      </c>
      <c r="J8" s="134" t="str">
        <f>'2nd 2'!L9</f>
        <v>B-</v>
      </c>
      <c r="K8" s="135">
        <f>'2nd 2'!M9</f>
        <v>2.75</v>
      </c>
      <c r="L8" s="132">
        <f>'2nd 3'!C9</f>
        <v>29</v>
      </c>
      <c r="M8" s="133">
        <f>'2nd 3'!J9</f>
        <v>44</v>
      </c>
      <c r="N8" s="133">
        <f>'2nd 3'!K9</f>
        <v>73</v>
      </c>
      <c r="O8" s="134" t="str">
        <f>'2nd 3'!L9</f>
        <v>A-</v>
      </c>
      <c r="P8" s="135">
        <f>'2nd 3'!M9</f>
        <v>3.5</v>
      </c>
      <c r="Q8" s="132">
        <f>'2nd 4'!C9</f>
        <v>24.5</v>
      </c>
      <c r="R8" s="133">
        <f>'2nd 4'!J9</f>
        <v>35</v>
      </c>
      <c r="S8" s="133">
        <f>'2nd 4'!K9</f>
        <v>60</v>
      </c>
      <c r="T8" s="134" t="str">
        <f>'2nd 4'!L9</f>
        <v>B</v>
      </c>
      <c r="U8" s="135">
        <f>'2nd 4'!M9</f>
        <v>3</v>
      </c>
      <c r="V8" s="132">
        <f>'2nd 5'!C9</f>
        <v>27.5</v>
      </c>
      <c r="W8" s="133">
        <f>'2nd 5'!J9</f>
        <v>30.5</v>
      </c>
      <c r="X8" s="133">
        <f>'2nd 5'!K9</f>
        <v>58</v>
      </c>
      <c r="Y8" s="134" t="str">
        <f>'2nd 5'!L9</f>
        <v>B-</v>
      </c>
      <c r="Z8" s="135">
        <f>'2nd 5'!M9</f>
        <v>2.75</v>
      </c>
      <c r="AA8" s="132">
        <f>'2nd 6'!C9</f>
        <v>31.5</v>
      </c>
      <c r="AB8" s="133">
        <f>'2nd 6'!J9</f>
        <v>31</v>
      </c>
      <c r="AC8" s="133">
        <f>'2nd 6'!K9</f>
        <v>63</v>
      </c>
      <c r="AD8" s="134" t="str">
        <f>'2nd 6'!L9</f>
        <v>B</v>
      </c>
      <c r="AE8" s="135">
        <f>'2nd 6'!M9</f>
        <v>3</v>
      </c>
      <c r="AF8" s="132">
        <f>'2nd 7'!C9</f>
        <v>0</v>
      </c>
      <c r="AG8" s="133">
        <f>'2nd 7'!J9</f>
        <v>0</v>
      </c>
      <c r="AH8" s="133">
        <f>'2nd 7'!K9</f>
        <v>0</v>
      </c>
      <c r="AI8" s="134">
        <f>'2nd 7'!L9</f>
        <v>0</v>
      </c>
      <c r="AJ8" s="135">
        <f>'2nd 7'!M9</f>
        <v>0</v>
      </c>
      <c r="AK8" s="142" t="str">
        <f>'viva-1'!K7</f>
        <v>2.50</v>
      </c>
      <c r="AL8" s="137">
        <f>'Tabu-1'!AF8</f>
        <v>50.25</v>
      </c>
      <c r="AM8" s="137">
        <f>(F8*F5)+(K8*K5)+(P8*P5)+(U8*U5)+(Z8*Z5)+(AE8*AE5)+(AJ8*AJ5)</f>
        <v>44.625</v>
      </c>
      <c r="AN8" s="137">
        <f t="shared" ref="AN8:AN71" si="1">AM8/15</f>
        <v>2.9750000000000001</v>
      </c>
      <c r="AO8" s="137">
        <f t="shared" ref="AO8:AO71" si="2">(AL8+AM8+(AK8*1.5))/31.5</f>
        <v>3.1309523809523809</v>
      </c>
      <c r="AP8" s="138" t="str">
        <f t="shared" ref="AP8:AP71" si="3">IF(AO8&gt;=4,"A+",IF(AO8&gt;=3.75,"A",IF(AO8&gt;=3.5,"A-",IF(AO8&gt;=3.25,"B+",IF(AO8&gt;=3,"B",IF(AO8&gt;=2.75,"B-",IF(AO8&gt;=2.5,"C+",IF(AO8&gt;=2,"C","F"))))))))</f>
        <v>B</v>
      </c>
      <c r="AQ8" s="140" t="str">
        <f t="shared" ref="AQ8:AQ71" si="4">IF(AO8&gt;=2.5,AP8,IF(AO8&gt;=2.25,"C",IF(AO8&gt;=2,"D",IF(AO8=0,0,"F"))))</f>
        <v>B</v>
      </c>
      <c r="AR8" s="139">
        <f t="shared" si="0"/>
        <v>2</v>
      </c>
    </row>
    <row r="9" spans="1:44" ht="15.75">
      <c r="A9" s="131">
        <f>'1st 1'!A10</f>
        <v>3</v>
      </c>
      <c r="B9" s="132">
        <f>'2nd 1'!C10</f>
        <v>25</v>
      </c>
      <c r="C9" s="133">
        <f>'2nd 1'!J10</f>
        <v>35.5</v>
      </c>
      <c r="D9" s="133">
        <f>'2nd 1'!K10</f>
        <v>61</v>
      </c>
      <c r="E9" s="134" t="str">
        <f>'2nd 1'!L10</f>
        <v>B</v>
      </c>
      <c r="F9" s="135">
        <f>'2nd 1'!M10</f>
        <v>3</v>
      </c>
      <c r="G9" s="132">
        <f>'2nd 2'!C10</f>
        <v>24</v>
      </c>
      <c r="H9" s="133">
        <f>'2nd 2'!J10</f>
        <v>32</v>
      </c>
      <c r="I9" s="133">
        <f>'2nd 2'!K10</f>
        <v>56</v>
      </c>
      <c r="J9" s="134" t="str">
        <f>'2nd 2'!L10</f>
        <v>B-</v>
      </c>
      <c r="K9" s="135">
        <f>'2nd 2'!M10</f>
        <v>2.75</v>
      </c>
      <c r="L9" s="132">
        <f>'2nd 3'!C10</f>
        <v>28</v>
      </c>
      <c r="M9" s="133">
        <f>'2nd 3'!J10</f>
        <v>37</v>
      </c>
      <c r="N9" s="133">
        <f>'2nd 3'!K10</f>
        <v>65</v>
      </c>
      <c r="O9" s="134" t="str">
        <f>'2nd 3'!L10</f>
        <v>B+</v>
      </c>
      <c r="P9" s="135">
        <f>'2nd 3'!M10</f>
        <v>3.25</v>
      </c>
      <c r="Q9" s="132">
        <f>'2nd 4'!C10</f>
        <v>20</v>
      </c>
      <c r="R9" s="133">
        <f>'2nd 4'!J10</f>
        <v>38</v>
      </c>
      <c r="S9" s="133">
        <f>'2nd 4'!K10</f>
        <v>58</v>
      </c>
      <c r="T9" s="134" t="str">
        <f>'2nd 4'!L10</f>
        <v>B-</v>
      </c>
      <c r="U9" s="135">
        <f>'2nd 4'!M10</f>
        <v>2.75</v>
      </c>
      <c r="V9" s="132">
        <f>'2nd 5'!C10</f>
        <v>24</v>
      </c>
      <c r="W9" s="133">
        <f>'2nd 5'!J10</f>
        <v>30.5</v>
      </c>
      <c r="X9" s="133">
        <f>'2nd 5'!K10</f>
        <v>55</v>
      </c>
      <c r="Y9" s="134" t="str">
        <f>'2nd 5'!L10</f>
        <v>B-</v>
      </c>
      <c r="Z9" s="135">
        <f>'2nd 5'!M10</f>
        <v>2.75</v>
      </c>
      <c r="AA9" s="132">
        <f>'2nd 6'!C10</f>
        <v>25</v>
      </c>
      <c r="AB9" s="133">
        <f>'2nd 6'!J10</f>
        <v>26.75</v>
      </c>
      <c r="AC9" s="133">
        <f>'2nd 6'!K10</f>
        <v>52</v>
      </c>
      <c r="AD9" s="134" t="str">
        <f>'2nd 6'!L10</f>
        <v>C+</v>
      </c>
      <c r="AE9" s="135">
        <f>'2nd 6'!M10</f>
        <v>2.5</v>
      </c>
      <c r="AF9" s="132">
        <f>'2nd 7'!C10</f>
        <v>0</v>
      </c>
      <c r="AG9" s="133">
        <f>'2nd 7'!J10</f>
        <v>0</v>
      </c>
      <c r="AH9" s="133">
        <f>'2nd 7'!K10</f>
        <v>0</v>
      </c>
      <c r="AI9" s="134">
        <f>'2nd 7'!L10</f>
        <v>0</v>
      </c>
      <c r="AJ9" s="135">
        <f>'2nd 7'!M10</f>
        <v>0</v>
      </c>
      <c r="AK9" s="142" t="str">
        <f>'viva-1'!K8</f>
        <v>2.50</v>
      </c>
      <c r="AL9" s="137">
        <f>'Tabu-1'!AF9</f>
        <v>43.125</v>
      </c>
      <c r="AM9" s="137">
        <f>(F9*F5)+(K9*K5)+(P9*P5)+(U9*U5)+(Z9*Z5)+(AE9*AE5)+(AJ9*AJ5)</f>
        <v>42.75</v>
      </c>
      <c r="AN9" s="137">
        <f t="shared" si="1"/>
        <v>2.85</v>
      </c>
      <c r="AO9" s="137">
        <f t="shared" si="2"/>
        <v>2.8452380952380953</v>
      </c>
      <c r="AP9" s="138" t="str">
        <f t="shared" si="3"/>
        <v>B-</v>
      </c>
      <c r="AQ9" s="140" t="str">
        <f t="shared" si="4"/>
        <v>B-</v>
      </c>
      <c r="AR9" s="139">
        <f t="shared" si="0"/>
        <v>3</v>
      </c>
    </row>
    <row r="10" spans="1:44" ht="15.75">
      <c r="A10" s="131">
        <f>'1st 1'!A11</f>
        <v>4</v>
      </c>
      <c r="B10" s="132">
        <f>'2nd 1'!C11</f>
        <v>25</v>
      </c>
      <c r="C10" s="133">
        <f>'2nd 1'!J11</f>
        <v>48</v>
      </c>
      <c r="D10" s="133">
        <f>'2nd 1'!K11</f>
        <v>73</v>
      </c>
      <c r="E10" s="134" t="str">
        <f>'2nd 1'!L11</f>
        <v>A-</v>
      </c>
      <c r="F10" s="135">
        <f>'2nd 1'!M11</f>
        <v>3.5</v>
      </c>
      <c r="G10" s="132">
        <f>'2nd 2'!C11</f>
        <v>24</v>
      </c>
      <c r="H10" s="133">
        <f>'2nd 2'!J11</f>
        <v>50</v>
      </c>
      <c r="I10" s="133">
        <f>'2nd 2'!K11</f>
        <v>74</v>
      </c>
      <c r="J10" s="134" t="str">
        <f>'2nd 2'!L11</f>
        <v>A-</v>
      </c>
      <c r="K10" s="135">
        <f>'2nd 2'!M11</f>
        <v>3.5</v>
      </c>
      <c r="L10" s="132">
        <f>'2nd 3'!C11</f>
        <v>28</v>
      </c>
      <c r="M10" s="133">
        <f>'2nd 3'!J11</f>
        <v>45.5</v>
      </c>
      <c r="N10" s="133">
        <f>'2nd 3'!K11</f>
        <v>74</v>
      </c>
      <c r="O10" s="134" t="str">
        <f>'2nd 3'!L11</f>
        <v>A-</v>
      </c>
      <c r="P10" s="135">
        <f>'2nd 3'!M11</f>
        <v>3.5</v>
      </c>
      <c r="Q10" s="132">
        <f>'2nd 4'!C11</f>
        <v>26.5</v>
      </c>
      <c r="R10" s="133">
        <f>'2nd 4'!J11</f>
        <v>44</v>
      </c>
      <c r="S10" s="133">
        <f>'2nd 4'!K11</f>
        <v>71</v>
      </c>
      <c r="T10" s="134" t="str">
        <f>'2nd 4'!L11</f>
        <v>A-</v>
      </c>
      <c r="U10" s="135">
        <f>'2nd 4'!M11</f>
        <v>3.5</v>
      </c>
      <c r="V10" s="132">
        <f>'2nd 5'!C11</f>
        <v>24.5</v>
      </c>
      <c r="W10" s="133">
        <f>'2nd 5'!J11</f>
        <v>32</v>
      </c>
      <c r="X10" s="133">
        <f>'2nd 5'!K11</f>
        <v>57</v>
      </c>
      <c r="Y10" s="134" t="str">
        <f>'2nd 5'!L11</f>
        <v>B-</v>
      </c>
      <c r="Z10" s="135">
        <f>'2nd 5'!M11</f>
        <v>2.75</v>
      </c>
      <c r="AA10" s="132">
        <f>'2nd 6'!C11</f>
        <v>27</v>
      </c>
      <c r="AB10" s="133">
        <f>'2nd 6'!J11</f>
        <v>33</v>
      </c>
      <c r="AC10" s="133">
        <f>'2nd 6'!K11</f>
        <v>60</v>
      </c>
      <c r="AD10" s="134" t="str">
        <f>'2nd 6'!L11</f>
        <v>B</v>
      </c>
      <c r="AE10" s="135">
        <f>'2nd 6'!M11</f>
        <v>3</v>
      </c>
      <c r="AF10" s="132">
        <f>'2nd 7'!C11</f>
        <v>0</v>
      </c>
      <c r="AG10" s="133">
        <f>'2nd 7'!J11</f>
        <v>0</v>
      </c>
      <c r="AH10" s="133">
        <f>'2nd 7'!K11</f>
        <v>0</v>
      </c>
      <c r="AI10" s="134">
        <f>'2nd 7'!L11</f>
        <v>0</v>
      </c>
      <c r="AJ10" s="135">
        <f>'2nd 7'!M11</f>
        <v>0</v>
      </c>
      <c r="AK10" s="142" t="str">
        <f>'viva-1'!K9</f>
        <v>2.50</v>
      </c>
      <c r="AL10" s="137">
        <f>'Tabu-1'!AF10</f>
        <v>49.125</v>
      </c>
      <c r="AM10" s="137">
        <f>(F10*F5)+(K10*K5)+(P10*P5)+(U10*U5)+(Z10*Z5)+(AE10*AE5)+(AJ10*AJ5)</f>
        <v>48.75</v>
      </c>
      <c r="AN10" s="137">
        <f t="shared" si="1"/>
        <v>3.25</v>
      </c>
      <c r="AO10" s="137">
        <f t="shared" si="2"/>
        <v>3.2261904761904763</v>
      </c>
      <c r="AP10" s="138" t="str">
        <f t="shared" si="3"/>
        <v>B</v>
      </c>
      <c r="AQ10" s="140" t="str">
        <f t="shared" si="4"/>
        <v>B</v>
      </c>
      <c r="AR10" s="139">
        <f t="shared" si="0"/>
        <v>4</v>
      </c>
    </row>
    <row r="11" spans="1:44" ht="15.75">
      <c r="A11" s="131">
        <f>'1st 1'!A12</f>
        <v>5</v>
      </c>
      <c r="B11" s="132">
        <f>'2nd 1'!C12</f>
        <v>27.75</v>
      </c>
      <c r="C11" s="133">
        <f>'2nd 1'!J12</f>
        <v>39</v>
      </c>
      <c r="D11" s="133">
        <f>'2nd 1'!K12</f>
        <v>67</v>
      </c>
      <c r="E11" s="134" t="str">
        <f>'2nd 1'!L12</f>
        <v>B+</v>
      </c>
      <c r="F11" s="135">
        <f>'2nd 1'!M12</f>
        <v>3.25</v>
      </c>
      <c r="G11" s="132">
        <f>'2nd 2'!C12</f>
        <v>26</v>
      </c>
      <c r="H11" s="133">
        <f>'2nd 2'!J12</f>
        <v>27</v>
      </c>
      <c r="I11" s="133">
        <f>'2nd 2'!K12</f>
        <v>53</v>
      </c>
      <c r="J11" s="134" t="str">
        <f>'2nd 2'!L12</f>
        <v>C+</v>
      </c>
      <c r="K11" s="135">
        <f>'2nd 2'!M12</f>
        <v>2.5</v>
      </c>
      <c r="L11" s="132">
        <f>'2nd 3'!C12</f>
        <v>24</v>
      </c>
      <c r="M11" s="133">
        <f>'2nd 3'!J12</f>
        <v>42</v>
      </c>
      <c r="N11" s="133">
        <f>'2nd 3'!K12</f>
        <v>66</v>
      </c>
      <c r="O11" s="134" t="str">
        <f>'2nd 3'!L12</f>
        <v>B+</v>
      </c>
      <c r="P11" s="135">
        <f>'2nd 3'!M12</f>
        <v>3.25</v>
      </c>
      <c r="Q11" s="132">
        <f>'2nd 4'!C12</f>
        <v>20</v>
      </c>
      <c r="R11" s="133">
        <f>'2nd 4'!J12</f>
        <v>40</v>
      </c>
      <c r="S11" s="133">
        <f>'2nd 4'!K12</f>
        <v>60</v>
      </c>
      <c r="T11" s="134" t="str">
        <f>'2nd 4'!L12</f>
        <v>B</v>
      </c>
      <c r="U11" s="135">
        <f>'2nd 4'!M12</f>
        <v>3</v>
      </c>
      <c r="V11" s="132">
        <f>'2nd 5'!C12</f>
        <v>25</v>
      </c>
      <c r="W11" s="133">
        <f>'2nd 5'!J12</f>
        <v>30.5</v>
      </c>
      <c r="X11" s="133">
        <f>'2nd 5'!K12</f>
        <v>56</v>
      </c>
      <c r="Y11" s="134" t="str">
        <f>'2nd 5'!L12</f>
        <v>B-</v>
      </c>
      <c r="Z11" s="135">
        <f>'2nd 5'!M12</f>
        <v>2.75</v>
      </c>
      <c r="AA11" s="132">
        <f>'2nd 6'!C12</f>
        <v>25</v>
      </c>
      <c r="AB11" s="133">
        <f>'2nd 6'!J12</f>
        <v>36</v>
      </c>
      <c r="AC11" s="133">
        <f>'2nd 6'!K12</f>
        <v>61</v>
      </c>
      <c r="AD11" s="134" t="str">
        <f>'2nd 6'!L12</f>
        <v>B</v>
      </c>
      <c r="AE11" s="135">
        <f>'2nd 6'!M12</f>
        <v>3</v>
      </c>
      <c r="AF11" s="132">
        <f>'2nd 7'!C12</f>
        <v>0</v>
      </c>
      <c r="AG11" s="133">
        <f>'2nd 7'!J12</f>
        <v>0</v>
      </c>
      <c r="AH11" s="133">
        <f>'2nd 7'!K12</f>
        <v>0</v>
      </c>
      <c r="AI11" s="134">
        <f>'2nd 7'!L12</f>
        <v>0</v>
      </c>
      <c r="AJ11" s="135">
        <f>'2nd 7'!M12</f>
        <v>0</v>
      </c>
      <c r="AK11" s="142" t="str">
        <f>'viva-1'!K10</f>
        <v>2.50</v>
      </c>
      <c r="AL11" s="137">
        <f>'Tabu-1'!AF11</f>
        <v>42.75</v>
      </c>
      <c r="AM11" s="137">
        <f>(F11*F5)+(K11*K5)+(P11*P5)+(U11*U5)+(Z11*Z5)+(AE11*AE5)+(AJ11*AJ5)</f>
        <v>45</v>
      </c>
      <c r="AN11" s="137">
        <f t="shared" si="1"/>
        <v>3</v>
      </c>
      <c r="AO11" s="137">
        <f t="shared" si="2"/>
        <v>2.9047619047619047</v>
      </c>
      <c r="AP11" s="138" t="str">
        <f t="shared" si="3"/>
        <v>B-</v>
      </c>
      <c r="AQ11" s="140" t="str">
        <f t="shared" si="4"/>
        <v>B-</v>
      </c>
      <c r="AR11" s="139">
        <f t="shared" si="0"/>
        <v>5</v>
      </c>
    </row>
    <row r="12" spans="1:44" ht="15.75">
      <c r="A12" s="131">
        <f>'1st 1'!A13</f>
        <v>6</v>
      </c>
      <c r="B12" s="132">
        <f>'2nd 1'!C13</f>
        <v>24.5</v>
      </c>
      <c r="C12" s="133">
        <f>'2nd 1'!J13</f>
        <v>34.5</v>
      </c>
      <c r="D12" s="133">
        <f>'2nd 1'!K13</f>
        <v>59</v>
      </c>
      <c r="E12" s="134" t="str">
        <f>'2nd 1'!L13</f>
        <v>B-</v>
      </c>
      <c r="F12" s="135">
        <f>'2nd 1'!M13</f>
        <v>2.75</v>
      </c>
      <c r="G12" s="132">
        <f>'2nd 2'!C13</f>
        <v>26</v>
      </c>
      <c r="H12" s="133">
        <f>'2nd 2'!J13</f>
        <v>46</v>
      </c>
      <c r="I12" s="133">
        <f>'2nd 2'!K13</f>
        <v>72</v>
      </c>
      <c r="J12" s="134" t="str">
        <f>'2nd 2'!L13</f>
        <v>A-</v>
      </c>
      <c r="K12" s="135">
        <f>'2nd 2'!M13</f>
        <v>3.5</v>
      </c>
      <c r="L12" s="132">
        <f>'2nd 3'!C13</f>
        <v>28</v>
      </c>
      <c r="M12" s="133">
        <f>'2nd 3'!J13</f>
        <v>41.5</v>
      </c>
      <c r="N12" s="133">
        <f>'2nd 3'!K13</f>
        <v>70</v>
      </c>
      <c r="O12" s="134" t="str">
        <f>'2nd 3'!L13</f>
        <v>A-</v>
      </c>
      <c r="P12" s="135">
        <f>'2nd 3'!M13</f>
        <v>3.5</v>
      </c>
      <c r="Q12" s="132">
        <f>'2nd 4'!C13</f>
        <v>31.5</v>
      </c>
      <c r="R12" s="133">
        <f>'2nd 4'!J13</f>
        <v>37</v>
      </c>
      <c r="S12" s="133">
        <f>'2nd 4'!K13</f>
        <v>69</v>
      </c>
      <c r="T12" s="134" t="str">
        <f>'2nd 4'!L13</f>
        <v>B+</v>
      </c>
      <c r="U12" s="135">
        <f>'2nd 4'!M13</f>
        <v>3.25</v>
      </c>
      <c r="V12" s="132">
        <f>'2nd 5'!C13</f>
        <v>27</v>
      </c>
      <c r="W12" s="133">
        <f>'2nd 5'!J13</f>
        <v>34</v>
      </c>
      <c r="X12" s="133">
        <f>'2nd 5'!K13</f>
        <v>61</v>
      </c>
      <c r="Y12" s="134" t="str">
        <f>'2nd 5'!L13</f>
        <v>B</v>
      </c>
      <c r="Z12" s="135">
        <f>'2nd 5'!M13</f>
        <v>3</v>
      </c>
      <c r="AA12" s="132">
        <f>'2nd 6'!C13</f>
        <v>28.5</v>
      </c>
      <c r="AB12" s="133">
        <f>'2nd 6'!J13</f>
        <v>32.5</v>
      </c>
      <c r="AC12" s="133">
        <f>'2nd 6'!K13</f>
        <v>61</v>
      </c>
      <c r="AD12" s="134" t="str">
        <f>'2nd 6'!L13</f>
        <v>B</v>
      </c>
      <c r="AE12" s="135">
        <f>'2nd 6'!M13</f>
        <v>3</v>
      </c>
      <c r="AF12" s="132">
        <f>'2nd 7'!C13</f>
        <v>0</v>
      </c>
      <c r="AG12" s="133">
        <f>'2nd 7'!J13</f>
        <v>0</v>
      </c>
      <c r="AH12" s="133">
        <f>'2nd 7'!K13</f>
        <v>0</v>
      </c>
      <c r="AI12" s="134">
        <f>'2nd 7'!L13</f>
        <v>0</v>
      </c>
      <c r="AJ12" s="135">
        <f>'2nd 7'!M13</f>
        <v>0</v>
      </c>
      <c r="AK12" s="142" t="str">
        <f>'viva-1'!K11</f>
        <v>2.50</v>
      </c>
      <c r="AL12" s="137">
        <f>'Tabu-1'!AF12</f>
        <v>45</v>
      </c>
      <c r="AM12" s="137">
        <f>(F12*F5)+(K12*K5)+(P12*P5)+(U12*U5)+(Z12*Z5)+(AE12*AE5)+(AJ12*AJ5)</f>
        <v>46.875</v>
      </c>
      <c r="AN12" s="137">
        <f t="shared" si="1"/>
        <v>3.125</v>
      </c>
      <c r="AO12" s="137">
        <f t="shared" si="2"/>
        <v>3.0357142857142856</v>
      </c>
      <c r="AP12" s="138" t="str">
        <f t="shared" si="3"/>
        <v>B</v>
      </c>
      <c r="AQ12" s="140" t="str">
        <f t="shared" si="4"/>
        <v>B</v>
      </c>
      <c r="AR12" s="139">
        <f t="shared" si="0"/>
        <v>6</v>
      </c>
    </row>
    <row r="13" spans="1:44" ht="31.5">
      <c r="A13" s="131">
        <f>'1st 1'!A14</f>
        <v>7</v>
      </c>
      <c r="B13" s="132">
        <f>'2nd 1'!C14</f>
        <v>31.5</v>
      </c>
      <c r="C13" s="133">
        <f>'2nd 1'!J14</f>
        <v>51</v>
      </c>
      <c r="D13" s="133">
        <f>'2nd 1'!K14</f>
        <v>83</v>
      </c>
      <c r="E13" s="134" t="str">
        <f>'2nd 1'!L14</f>
        <v>A+</v>
      </c>
      <c r="F13" s="135">
        <f>'2nd 1'!M14</f>
        <v>4</v>
      </c>
      <c r="G13" s="132">
        <f>'2nd 2'!C14</f>
        <v>31</v>
      </c>
      <c r="H13" s="133">
        <f>'2nd 2'!J14</f>
        <v>43</v>
      </c>
      <c r="I13" s="133">
        <f>'2nd 2'!K14</f>
        <v>74</v>
      </c>
      <c r="J13" s="134" t="str">
        <f>'2nd 2'!L14</f>
        <v>A-</v>
      </c>
      <c r="K13" s="135">
        <f>'2nd 2'!M14</f>
        <v>3.5</v>
      </c>
      <c r="L13" s="132">
        <f>'2nd 3'!C14</f>
        <v>27.5</v>
      </c>
      <c r="M13" s="133">
        <f>'2nd 3'!J14</f>
        <v>47.5</v>
      </c>
      <c r="N13" s="133">
        <f>'2nd 3'!K14</f>
        <v>75</v>
      </c>
      <c r="O13" s="134" t="str">
        <f>'2nd 3'!L14</f>
        <v>A</v>
      </c>
      <c r="P13" s="135">
        <f>'2nd 3'!M14</f>
        <v>3.75</v>
      </c>
      <c r="Q13" s="132">
        <f>'2nd 4'!C14</f>
        <v>26</v>
      </c>
      <c r="R13" s="133">
        <f>'2nd 4'!J14</f>
        <v>43</v>
      </c>
      <c r="S13" s="133">
        <f>'2nd 4'!K14</f>
        <v>69</v>
      </c>
      <c r="T13" s="134" t="str">
        <f>'2nd 4'!L14</f>
        <v>B+</v>
      </c>
      <c r="U13" s="135">
        <f>'2nd 4'!M14</f>
        <v>3.25</v>
      </c>
      <c r="V13" s="132">
        <f>'2nd 5'!C14</f>
        <v>27.5</v>
      </c>
      <c r="W13" s="133">
        <f>'2nd 5'!J14</f>
        <v>30</v>
      </c>
      <c r="X13" s="133">
        <f>'2nd 5'!K14</f>
        <v>58</v>
      </c>
      <c r="Y13" s="134" t="str">
        <f>'2nd 5'!L14</f>
        <v>B-</v>
      </c>
      <c r="Z13" s="135">
        <f>'2nd 5'!M14</f>
        <v>2.75</v>
      </c>
      <c r="AA13" s="132">
        <f>'2nd 6'!C14</f>
        <v>30</v>
      </c>
      <c r="AB13" s="133">
        <f>'2nd 6'!J14</f>
        <v>29.25</v>
      </c>
      <c r="AC13" s="133">
        <f>'2nd 6'!K14</f>
        <v>60</v>
      </c>
      <c r="AD13" s="134" t="str">
        <f>'2nd 6'!L14</f>
        <v>B</v>
      </c>
      <c r="AE13" s="135">
        <f>'2nd 6'!M14</f>
        <v>3</v>
      </c>
      <c r="AF13" s="132">
        <f>'2nd 7'!C14</f>
        <v>0</v>
      </c>
      <c r="AG13" s="133">
        <f>'2nd 7'!J14</f>
        <v>0</v>
      </c>
      <c r="AH13" s="133">
        <f>'2nd 7'!K14</f>
        <v>0</v>
      </c>
      <c r="AI13" s="134">
        <f>'2nd 7'!L14</f>
        <v>0</v>
      </c>
      <c r="AJ13" s="135">
        <f>'2nd 7'!M14</f>
        <v>0</v>
      </c>
      <c r="AK13" s="142" t="str">
        <f>'viva-1'!K12</f>
        <v>3.25</v>
      </c>
      <c r="AL13" s="137">
        <f>'Tabu-1'!AF13</f>
        <v>52.5</v>
      </c>
      <c r="AM13" s="137">
        <f>(F13*F5)+(K13*K5)+(P13*P5)+(U13*U5)+(Z13*Z5)+(AE13*AE5)+(AJ13*AJ5)</f>
        <v>50.625</v>
      </c>
      <c r="AN13" s="137">
        <f t="shared" si="1"/>
        <v>3.375</v>
      </c>
      <c r="AO13" s="137">
        <f t="shared" si="2"/>
        <v>3.4285714285714284</v>
      </c>
      <c r="AP13" s="138" t="str">
        <f t="shared" si="3"/>
        <v>B+</v>
      </c>
      <c r="AQ13" s="140" t="str">
        <f t="shared" si="4"/>
        <v>B+</v>
      </c>
      <c r="AR13" s="139">
        <f t="shared" si="0"/>
        <v>7</v>
      </c>
    </row>
    <row r="14" spans="1:44" ht="15.75">
      <c r="A14" s="131">
        <f>'1st 1'!A15</f>
        <v>8</v>
      </c>
      <c r="B14" s="132">
        <f>'2nd 1'!C15</f>
        <v>32</v>
      </c>
      <c r="C14" s="133">
        <f>'2nd 1'!J15</f>
        <v>42</v>
      </c>
      <c r="D14" s="133">
        <f>'2nd 1'!K15</f>
        <v>74</v>
      </c>
      <c r="E14" s="134" t="str">
        <f>'2nd 1'!L15</f>
        <v>A-</v>
      </c>
      <c r="F14" s="135">
        <f>'2nd 1'!M15</f>
        <v>3.5</v>
      </c>
      <c r="G14" s="132">
        <f>'2nd 2'!C15</f>
        <v>23</v>
      </c>
      <c r="H14" s="133">
        <f>'2nd 2'!J15</f>
        <v>32</v>
      </c>
      <c r="I14" s="133">
        <f>'2nd 2'!K15</f>
        <v>55</v>
      </c>
      <c r="J14" s="134" t="str">
        <f>'2nd 2'!L15</f>
        <v>B-</v>
      </c>
      <c r="K14" s="135">
        <f>'2nd 2'!M15</f>
        <v>2.75</v>
      </c>
      <c r="L14" s="132">
        <f>'2nd 3'!C15</f>
        <v>27</v>
      </c>
      <c r="M14" s="133">
        <f>'2nd 3'!J15</f>
        <v>46</v>
      </c>
      <c r="N14" s="133">
        <f>'2nd 3'!K15</f>
        <v>73</v>
      </c>
      <c r="O14" s="134" t="str">
        <f>'2nd 3'!L15</f>
        <v>A-</v>
      </c>
      <c r="P14" s="135">
        <f>'2nd 3'!M15</f>
        <v>3.5</v>
      </c>
      <c r="Q14" s="132">
        <f>'2nd 4'!C15</f>
        <v>28</v>
      </c>
      <c r="R14" s="133">
        <f>'2nd 4'!J15</f>
        <v>42</v>
      </c>
      <c r="S14" s="133">
        <f>'2nd 4'!K15</f>
        <v>70</v>
      </c>
      <c r="T14" s="134" t="str">
        <f>'2nd 4'!L15</f>
        <v>A-</v>
      </c>
      <c r="U14" s="135">
        <f>'2nd 4'!M15</f>
        <v>3.5</v>
      </c>
      <c r="V14" s="132">
        <f>'2nd 5'!C15</f>
        <v>23.5</v>
      </c>
      <c r="W14" s="133">
        <f>'2nd 5'!J15</f>
        <v>27.5</v>
      </c>
      <c r="X14" s="133">
        <f>'2nd 5'!K15</f>
        <v>51</v>
      </c>
      <c r="Y14" s="134" t="str">
        <f>'2nd 5'!L15</f>
        <v>C+</v>
      </c>
      <c r="Z14" s="135">
        <f>'2nd 5'!M15</f>
        <v>2.5</v>
      </c>
      <c r="AA14" s="132">
        <f>'2nd 6'!C15</f>
        <v>26.5</v>
      </c>
      <c r="AB14" s="133">
        <f>'2nd 6'!J15</f>
        <v>35.5</v>
      </c>
      <c r="AC14" s="133">
        <f>'2nd 6'!K15</f>
        <v>62</v>
      </c>
      <c r="AD14" s="134" t="str">
        <f>'2nd 6'!L15</f>
        <v>B</v>
      </c>
      <c r="AE14" s="135">
        <f>'2nd 6'!M15</f>
        <v>3</v>
      </c>
      <c r="AF14" s="132">
        <f>'2nd 7'!C15</f>
        <v>0</v>
      </c>
      <c r="AG14" s="133">
        <f>'2nd 7'!J15</f>
        <v>0</v>
      </c>
      <c r="AH14" s="133">
        <f>'2nd 7'!K15</f>
        <v>0</v>
      </c>
      <c r="AI14" s="134">
        <f>'2nd 7'!L15</f>
        <v>0</v>
      </c>
      <c r="AJ14" s="135">
        <f>'2nd 7'!M15</f>
        <v>0</v>
      </c>
      <c r="AK14" s="142" t="str">
        <f>'viva-1'!K13</f>
        <v>3.00</v>
      </c>
      <c r="AL14" s="137">
        <f>'Tabu-1'!AF14</f>
        <v>45.75</v>
      </c>
      <c r="AM14" s="137">
        <f>(F14*F5)+(K14*K5)+(P14*P5)+(U14*U5)+(Z14*Z5)+(AE14*AE5)+(AJ14*AJ5)</f>
        <v>46.875</v>
      </c>
      <c r="AN14" s="137">
        <f t="shared" si="1"/>
        <v>3.125</v>
      </c>
      <c r="AO14" s="137">
        <f t="shared" si="2"/>
        <v>3.0833333333333335</v>
      </c>
      <c r="AP14" s="138" t="str">
        <f t="shared" si="3"/>
        <v>B</v>
      </c>
      <c r="AQ14" s="140" t="str">
        <f t="shared" si="4"/>
        <v>B</v>
      </c>
      <c r="AR14" s="139">
        <f t="shared" si="0"/>
        <v>8</v>
      </c>
    </row>
    <row r="15" spans="1:44" ht="31.5">
      <c r="A15" s="131">
        <f>'1st 1'!A16</f>
        <v>9</v>
      </c>
      <c r="B15" s="132">
        <f>'2nd 1'!C16</f>
        <v>31.5</v>
      </c>
      <c r="C15" s="133">
        <f>'2nd 1'!J16</f>
        <v>41.5</v>
      </c>
      <c r="D15" s="133">
        <f>'2nd 1'!K16</f>
        <v>73</v>
      </c>
      <c r="E15" s="134" t="str">
        <f>'2nd 1'!L16</f>
        <v>A-</v>
      </c>
      <c r="F15" s="135">
        <f>'2nd 1'!M16</f>
        <v>3.5</v>
      </c>
      <c r="G15" s="132">
        <f>'2nd 2'!C16</f>
        <v>28</v>
      </c>
      <c r="H15" s="133">
        <f>'2nd 2'!J16</f>
        <v>47</v>
      </c>
      <c r="I15" s="133">
        <f>'2nd 2'!K16</f>
        <v>75</v>
      </c>
      <c r="J15" s="134" t="str">
        <f>'2nd 2'!L16</f>
        <v>A</v>
      </c>
      <c r="K15" s="135">
        <f>'2nd 2'!M16</f>
        <v>3.75</v>
      </c>
      <c r="L15" s="132">
        <f>'2nd 3'!C16</f>
        <v>28</v>
      </c>
      <c r="M15" s="133">
        <f>'2nd 3'!J16</f>
        <v>50.5</v>
      </c>
      <c r="N15" s="133">
        <f>'2nd 3'!K16</f>
        <v>79</v>
      </c>
      <c r="O15" s="134" t="str">
        <f>'2nd 3'!L16</f>
        <v>A</v>
      </c>
      <c r="P15" s="135">
        <f>'2nd 3'!M16</f>
        <v>3.75</v>
      </c>
      <c r="Q15" s="132">
        <f>'2nd 4'!C16</f>
        <v>25.5</v>
      </c>
      <c r="R15" s="133">
        <f>'2nd 4'!J16</f>
        <v>39.5</v>
      </c>
      <c r="S15" s="133">
        <f>'2nd 4'!K16</f>
        <v>65</v>
      </c>
      <c r="T15" s="134" t="str">
        <f>'2nd 4'!L16</f>
        <v>B+</v>
      </c>
      <c r="U15" s="135">
        <f>'2nd 4'!M16</f>
        <v>3.25</v>
      </c>
      <c r="V15" s="132">
        <f>'2nd 5'!C16</f>
        <v>28</v>
      </c>
      <c r="W15" s="133">
        <f>'2nd 5'!J16</f>
        <v>45</v>
      </c>
      <c r="X15" s="133">
        <f>'2nd 5'!K16</f>
        <v>73</v>
      </c>
      <c r="Y15" s="134" t="str">
        <f>'2nd 5'!L16</f>
        <v>A-</v>
      </c>
      <c r="Z15" s="135">
        <f>'2nd 5'!M16</f>
        <v>3.5</v>
      </c>
      <c r="AA15" s="132">
        <f>'2nd 6'!C16</f>
        <v>20.5</v>
      </c>
      <c r="AB15" s="133">
        <f>'2nd 6'!J16</f>
        <v>27.75</v>
      </c>
      <c r="AC15" s="133">
        <f>'2nd 6'!K16</f>
        <v>49</v>
      </c>
      <c r="AD15" s="134" t="str">
        <f>'2nd 6'!L16</f>
        <v>C</v>
      </c>
      <c r="AE15" s="135">
        <f>'2nd 6'!M16</f>
        <v>2.25</v>
      </c>
      <c r="AF15" s="132">
        <f>'2nd 7'!C16</f>
        <v>0</v>
      </c>
      <c r="AG15" s="133">
        <f>'2nd 7'!J16</f>
        <v>0</v>
      </c>
      <c r="AH15" s="133">
        <f>'2nd 7'!K16</f>
        <v>0</v>
      </c>
      <c r="AI15" s="134">
        <f>'2nd 7'!L16</f>
        <v>0</v>
      </c>
      <c r="AJ15" s="135">
        <f>'2nd 7'!M16</f>
        <v>0</v>
      </c>
      <c r="AK15" s="142" t="str">
        <f>'viva-1'!K14</f>
        <v>3.75</v>
      </c>
      <c r="AL15" s="137">
        <f>'Tabu-1'!AF15</f>
        <v>47.25</v>
      </c>
      <c r="AM15" s="137">
        <f>(F15*F5)+(K15*K5)+(P15*P5)+(U15*U5)+(Z15*Z5)+(AE15*AE5)+(AJ15*AJ5)</f>
        <v>49.5</v>
      </c>
      <c r="AN15" s="137">
        <f t="shared" si="1"/>
        <v>3.3</v>
      </c>
      <c r="AO15" s="137">
        <f t="shared" si="2"/>
        <v>3.25</v>
      </c>
      <c r="AP15" s="138" t="str">
        <f t="shared" si="3"/>
        <v>B+</v>
      </c>
      <c r="AQ15" s="140" t="str">
        <f t="shared" si="4"/>
        <v>B+</v>
      </c>
      <c r="AR15" s="139">
        <f t="shared" si="0"/>
        <v>9</v>
      </c>
    </row>
    <row r="16" spans="1:44" ht="31.5">
      <c r="A16" s="131">
        <f>'1st 1'!A17</f>
        <v>10</v>
      </c>
      <c r="B16" s="132">
        <f>'2nd 1'!C17</f>
        <v>29.75</v>
      </c>
      <c r="C16" s="133">
        <f>'2nd 1'!J17</f>
        <v>46</v>
      </c>
      <c r="D16" s="133">
        <f>'2nd 1'!K17</f>
        <v>76</v>
      </c>
      <c r="E16" s="134" t="str">
        <f>'2nd 1'!L17</f>
        <v>A</v>
      </c>
      <c r="F16" s="135">
        <f>'2nd 1'!M17</f>
        <v>3.75</v>
      </c>
      <c r="G16" s="132">
        <f>'2nd 2'!C17</f>
        <v>33</v>
      </c>
      <c r="H16" s="133">
        <f>'2nd 2'!J17</f>
        <v>44</v>
      </c>
      <c r="I16" s="133">
        <f>'2nd 2'!K17</f>
        <v>77</v>
      </c>
      <c r="J16" s="134" t="str">
        <f>'2nd 2'!L17</f>
        <v>A</v>
      </c>
      <c r="K16" s="135">
        <f>'2nd 2'!M17</f>
        <v>3.75</v>
      </c>
      <c r="L16" s="132">
        <f>'2nd 3'!C17</f>
        <v>31</v>
      </c>
      <c r="M16" s="133">
        <f>'2nd 3'!J17</f>
        <v>49.5</v>
      </c>
      <c r="N16" s="133">
        <f>'2nd 3'!K17</f>
        <v>81</v>
      </c>
      <c r="O16" s="134" t="str">
        <f>'2nd 3'!L17</f>
        <v>A+</v>
      </c>
      <c r="P16" s="135">
        <f>'2nd 3'!M17</f>
        <v>4</v>
      </c>
      <c r="Q16" s="132">
        <f>'2nd 4'!C17</f>
        <v>32.5</v>
      </c>
      <c r="R16" s="133">
        <f>'2nd 4'!J17</f>
        <v>41.5</v>
      </c>
      <c r="S16" s="133">
        <f>'2nd 4'!K17</f>
        <v>74</v>
      </c>
      <c r="T16" s="134" t="str">
        <f>'2nd 4'!L17</f>
        <v>A-</v>
      </c>
      <c r="U16" s="135">
        <f>'2nd 4'!M17</f>
        <v>3.5</v>
      </c>
      <c r="V16" s="132">
        <f>'2nd 5'!C17</f>
        <v>29.5</v>
      </c>
      <c r="W16" s="133">
        <f>'2nd 5'!J17</f>
        <v>32</v>
      </c>
      <c r="X16" s="133">
        <f>'2nd 5'!K17</f>
        <v>62</v>
      </c>
      <c r="Y16" s="134" t="str">
        <f>'2nd 5'!L17</f>
        <v>B</v>
      </c>
      <c r="Z16" s="135">
        <f>'2nd 5'!M17</f>
        <v>3</v>
      </c>
      <c r="AA16" s="132">
        <f>'2nd 6'!C17</f>
        <v>32</v>
      </c>
      <c r="AB16" s="133">
        <f>'2nd 6'!J17</f>
        <v>27.25</v>
      </c>
      <c r="AC16" s="133">
        <f>'2nd 6'!K17</f>
        <v>60</v>
      </c>
      <c r="AD16" s="134" t="str">
        <f>'2nd 6'!L17</f>
        <v>B</v>
      </c>
      <c r="AE16" s="135">
        <f>'2nd 6'!M17</f>
        <v>3</v>
      </c>
      <c r="AF16" s="132">
        <f>'2nd 7'!C17</f>
        <v>0</v>
      </c>
      <c r="AG16" s="133">
        <f>'2nd 7'!J17</f>
        <v>0</v>
      </c>
      <c r="AH16" s="133">
        <f>'2nd 7'!K17</f>
        <v>0</v>
      </c>
      <c r="AI16" s="134">
        <f>'2nd 7'!L17</f>
        <v>0</v>
      </c>
      <c r="AJ16" s="135">
        <f>'2nd 7'!M17</f>
        <v>0</v>
      </c>
      <c r="AK16" s="142" t="str">
        <f>'viva-1'!K15</f>
        <v>3.75</v>
      </c>
      <c r="AL16" s="137">
        <f>'Tabu-1'!AF16</f>
        <v>50.25</v>
      </c>
      <c r="AM16" s="137">
        <f>(F16*F5)+(K16*K5)+(P16*P5)+(U16*U5)+(Z16*Z5)+(AE16*AE5)+(AJ16*AJ5)</f>
        <v>52.125</v>
      </c>
      <c r="AN16" s="137">
        <f t="shared" si="1"/>
        <v>3.4750000000000001</v>
      </c>
      <c r="AO16" s="137">
        <f t="shared" si="2"/>
        <v>3.4285714285714284</v>
      </c>
      <c r="AP16" s="138" t="str">
        <f t="shared" si="3"/>
        <v>B+</v>
      </c>
      <c r="AQ16" s="140" t="str">
        <f t="shared" si="4"/>
        <v>B+</v>
      </c>
      <c r="AR16" s="139">
        <f t="shared" si="0"/>
        <v>10</v>
      </c>
    </row>
    <row r="17" spans="1:44" ht="31.5">
      <c r="A17" s="131">
        <f>'1st 1'!A18</f>
        <v>11</v>
      </c>
      <c r="B17" s="132">
        <f>'2nd 1'!C18</f>
        <v>31.25</v>
      </c>
      <c r="C17" s="133">
        <f>'2nd 1'!J18</f>
        <v>44</v>
      </c>
      <c r="D17" s="133">
        <f>'2nd 1'!K18</f>
        <v>76</v>
      </c>
      <c r="E17" s="134" t="str">
        <f>'2nd 1'!L18</f>
        <v>A</v>
      </c>
      <c r="F17" s="135">
        <f>'2nd 1'!M18</f>
        <v>3.75</v>
      </c>
      <c r="G17" s="132">
        <f>'2nd 2'!C18</f>
        <v>33</v>
      </c>
      <c r="H17" s="133">
        <f>'2nd 2'!J18</f>
        <v>55</v>
      </c>
      <c r="I17" s="133">
        <f>'2nd 2'!K18</f>
        <v>88</v>
      </c>
      <c r="J17" s="134" t="str">
        <f>'2nd 2'!L18</f>
        <v>A+</v>
      </c>
      <c r="K17" s="135">
        <f>'2nd 2'!M18</f>
        <v>4</v>
      </c>
      <c r="L17" s="132">
        <f>'2nd 3'!C18</f>
        <v>31</v>
      </c>
      <c r="M17" s="133">
        <f>'2nd 3'!J18</f>
        <v>45.5</v>
      </c>
      <c r="N17" s="133">
        <f>'2nd 3'!K18</f>
        <v>77</v>
      </c>
      <c r="O17" s="134" t="str">
        <f>'2nd 3'!L18</f>
        <v>A</v>
      </c>
      <c r="P17" s="135">
        <f>'2nd 3'!M18</f>
        <v>3.75</v>
      </c>
      <c r="Q17" s="132">
        <f>'2nd 4'!C18</f>
        <v>26</v>
      </c>
      <c r="R17" s="133">
        <f>'2nd 4'!J18</f>
        <v>41</v>
      </c>
      <c r="S17" s="133">
        <f>'2nd 4'!K18</f>
        <v>67</v>
      </c>
      <c r="T17" s="134" t="str">
        <f>'2nd 4'!L18</f>
        <v>B+</v>
      </c>
      <c r="U17" s="135">
        <f>'2nd 4'!M18</f>
        <v>3.25</v>
      </c>
      <c r="V17" s="132">
        <f>'2nd 5'!C18</f>
        <v>30</v>
      </c>
      <c r="W17" s="133">
        <f>'2nd 5'!J18</f>
        <v>44.75</v>
      </c>
      <c r="X17" s="133">
        <f>'2nd 5'!K18</f>
        <v>75</v>
      </c>
      <c r="Y17" s="134" t="str">
        <f>'2nd 5'!L18</f>
        <v>A</v>
      </c>
      <c r="Z17" s="135">
        <f>'2nd 5'!M18</f>
        <v>3.75</v>
      </c>
      <c r="AA17" s="132">
        <f>'2nd 6'!C18</f>
        <v>31</v>
      </c>
      <c r="AB17" s="133">
        <f>'2nd 6'!J18</f>
        <v>35.25</v>
      </c>
      <c r="AC17" s="133">
        <f>'2nd 6'!K18</f>
        <v>67</v>
      </c>
      <c r="AD17" s="134" t="str">
        <f>'2nd 6'!L18</f>
        <v>B+</v>
      </c>
      <c r="AE17" s="135">
        <f>'2nd 6'!M18</f>
        <v>3.25</v>
      </c>
      <c r="AF17" s="132">
        <f>'2nd 7'!C18</f>
        <v>0</v>
      </c>
      <c r="AG17" s="133">
        <f>'2nd 7'!J18</f>
        <v>0</v>
      </c>
      <c r="AH17" s="133">
        <f>'2nd 7'!K18</f>
        <v>0</v>
      </c>
      <c r="AI17" s="134">
        <f>'2nd 7'!L18</f>
        <v>0</v>
      </c>
      <c r="AJ17" s="135">
        <f>'2nd 7'!M18</f>
        <v>0</v>
      </c>
      <c r="AK17" s="142" t="str">
        <f>'viva-1'!K16</f>
        <v>3.00</v>
      </c>
      <c r="AL17" s="137">
        <f>'Tabu-1'!AF17</f>
        <v>49.875</v>
      </c>
      <c r="AM17" s="137">
        <f>(F17*F5)+(K17*K5)+(P17*P5)+(U17*U5)+(Z17*Z5)+(AE17*AE5)+(AJ17*AJ5)</f>
        <v>54.375</v>
      </c>
      <c r="AN17" s="137">
        <f t="shared" si="1"/>
        <v>3.625</v>
      </c>
      <c r="AO17" s="137">
        <f t="shared" si="2"/>
        <v>3.4523809523809526</v>
      </c>
      <c r="AP17" s="138" t="str">
        <f t="shared" si="3"/>
        <v>B+</v>
      </c>
      <c r="AQ17" s="140" t="str">
        <f t="shared" si="4"/>
        <v>B+</v>
      </c>
      <c r="AR17" s="139">
        <f t="shared" si="0"/>
        <v>11</v>
      </c>
    </row>
    <row r="18" spans="1:44" ht="15.75">
      <c r="A18" s="131">
        <f>'1st 1'!A19</f>
        <v>12</v>
      </c>
      <c r="B18" s="132">
        <f>'2nd 1'!C19</f>
        <v>23</v>
      </c>
      <c r="C18" s="133">
        <f>'2nd 1'!J19</f>
        <v>28.5</v>
      </c>
      <c r="D18" s="133">
        <f>'2nd 1'!K19</f>
        <v>52</v>
      </c>
      <c r="E18" s="134" t="str">
        <f>'2nd 1'!L19</f>
        <v>C+</v>
      </c>
      <c r="F18" s="135">
        <f>'2nd 1'!M19</f>
        <v>2.5</v>
      </c>
      <c r="G18" s="132">
        <f>'2nd 2'!C19</f>
        <v>26</v>
      </c>
      <c r="H18" s="133">
        <f>'2nd 2'!J19</f>
        <v>38</v>
      </c>
      <c r="I18" s="133">
        <f>'2nd 2'!K19</f>
        <v>64</v>
      </c>
      <c r="J18" s="134" t="str">
        <f>'2nd 2'!L19</f>
        <v>B</v>
      </c>
      <c r="K18" s="135">
        <f>'2nd 2'!M19</f>
        <v>3</v>
      </c>
      <c r="L18" s="132">
        <f>'2nd 3'!C19</f>
        <v>29.5</v>
      </c>
      <c r="M18" s="133">
        <f>'2nd 3'!J19</f>
        <v>43.5</v>
      </c>
      <c r="N18" s="133">
        <f>'2nd 3'!K19</f>
        <v>73</v>
      </c>
      <c r="O18" s="134" t="str">
        <f>'2nd 3'!L19</f>
        <v>A-</v>
      </c>
      <c r="P18" s="135">
        <f>'2nd 3'!M19</f>
        <v>3.5</v>
      </c>
      <c r="Q18" s="132">
        <f>'2nd 4'!C19</f>
        <v>22.5</v>
      </c>
      <c r="R18" s="133">
        <f>'2nd 4'!J19</f>
        <v>33</v>
      </c>
      <c r="S18" s="133">
        <f>'2nd 4'!K19</f>
        <v>56</v>
      </c>
      <c r="T18" s="134" t="str">
        <f>'2nd 4'!L19</f>
        <v>B-</v>
      </c>
      <c r="U18" s="135">
        <f>'2nd 4'!M19</f>
        <v>2.75</v>
      </c>
      <c r="V18" s="132">
        <f>'2nd 5'!C19</f>
        <v>24</v>
      </c>
      <c r="W18" s="133">
        <f>'2nd 5'!J19</f>
        <v>30</v>
      </c>
      <c r="X18" s="133">
        <f>'2nd 5'!K19</f>
        <v>54</v>
      </c>
      <c r="Y18" s="134" t="str">
        <f>'2nd 5'!L19</f>
        <v>C+</v>
      </c>
      <c r="Z18" s="135">
        <f>'2nd 5'!M19</f>
        <v>2.5</v>
      </c>
      <c r="AA18" s="132">
        <f>'2nd 6'!C19</f>
        <v>27</v>
      </c>
      <c r="AB18" s="133">
        <f>'2nd 6'!J19</f>
        <v>35</v>
      </c>
      <c r="AC18" s="133">
        <f>'2nd 6'!K19</f>
        <v>62</v>
      </c>
      <c r="AD18" s="134" t="str">
        <f>'2nd 6'!L19</f>
        <v>B</v>
      </c>
      <c r="AE18" s="135">
        <f>'2nd 6'!M19</f>
        <v>3</v>
      </c>
      <c r="AF18" s="132">
        <f>'2nd 7'!C19</f>
        <v>0</v>
      </c>
      <c r="AG18" s="133">
        <f>'2nd 7'!J19</f>
        <v>0</v>
      </c>
      <c r="AH18" s="133">
        <f>'2nd 7'!K19</f>
        <v>0</v>
      </c>
      <c r="AI18" s="134">
        <f>'2nd 7'!L19</f>
        <v>0</v>
      </c>
      <c r="AJ18" s="135">
        <f>'2nd 7'!M19</f>
        <v>0</v>
      </c>
      <c r="AK18" s="142" t="str">
        <f>'viva-1'!K17</f>
        <v>2.50</v>
      </c>
      <c r="AL18" s="137">
        <f>'Tabu-1'!AF18</f>
        <v>47.25</v>
      </c>
      <c r="AM18" s="137">
        <f>(F18*F5)+(K18*K5)+(P18*P5)+(U18*U5)+(Z18*Z5)+(AE18*AE5)+(AJ18*AJ5)</f>
        <v>43.125</v>
      </c>
      <c r="AN18" s="137">
        <f t="shared" si="1"/>
        <v>2.875</v>
      </c>
      <c r="AO18" s="137">
        <f t="shared" si="2"/>
        <v>2.9880952380952381</v>
      </c>
      <c r="AP18" s="138" t="str">
        <f t="shared" si="3"/>
        <v>B-</v>
      </c>
      <c r="AQ18" s="140" t="str">
        <f t="shared" si="4"/>
        <v>B-</v>
      </c>
      <c r="AR18" s="139">
        <f t="shared" si="0"/>
        <v>12</v>
      </c>
    </row>
    <row r="19" spans="1:44" ht="15.75">
      <c r="A19" s="131">
        <f>'1st 1'!A20</f>
        <v>13</v>
      </c>
      <c r="B19" s="132">
        <f>'2nd 1'!C20</f>
        <v>24.75</v>
      </c>
      <c r="C19" s="133">
        <f>'2nd 1'!J20</f>
        <v>45.5</v>
      </c>
      <c r="D19" s="133">
        <f>'2nd 1'!K20</f>
        <v>71</v>
      </c>
      <c r="E19" s="134" t="str">
        <f>'2nd 1'!L20</f>
        <v>A-</v>
      </c>
      <c r="F19" s="135">
        <f>'2nd 1'!M20</f>
        <v>3.5</v>
      </c>
      <c r="G19" s="132">
        <f>'2nd 2'!C20</f>
        <v>27</v>
      </c>
      <c r="H19" s="133">
        <f>'2nd 2'!J20</f>
        <v>31</v>
      </c>
      <c r="I19" s="133">
        <f>'2nd 2'!K20</f>
        <v>58</v>
      </c>
      <c r="J19" s="134" t="str">
        <f>'2nd 2'!L20</f>
        <v>B-</v>
      </c>
      <c r="K19" s="135">
        <f>'2nd 2'!M20</f>
        <v>2.75</v>
      </c>
      <c r="L19" s="132">
        <f>'2nd 3'!C20</f>
        <v>30</v>
      </c>
      <c r="M19" s="133">
        <f>'2nd 3'!J20</f>
        <v>42.5</v>
      </c>
      <c r="N19" s="133">
        <f>'2nd 3'!K20</f>
        <v>73</v>
      </c>
      <c r="O19" s="134" t="str">
        <f>'2nd 3'!L20</f>
        <v>A-</v>
      </c>
      <c r="P19" s="135">
        <f>'2nd 3'!M20</f>
        <v>3.5</v>
      </c>
      <c r="Q19" s="132">
        <f>'2nd 4'!C20</f>
        <v>23.5</v>
      </c>
      <c r="R19" s="133">
        <f>'2nd 4'!J20</f>
        <v>37</v>
      </c>
      <c r="S19" s="133">
        <f>'2nd 4'!K20</f>
        <v>61</v>
      </c>
      <c r="T19" s="134" t="str">
        <f>'2nd 4'!L20</f>
        <v>B</v>
      </c>
      <c r="U19" s="135">
        <f>'2nd 4'!M20</f>
        <v>3</v>
      </c>
      <c r="V19" s="132">
        <f>'2nd 5'!C20</f>
        <v>28</v>
      </c>
      <c r="W19" s="133">
        <f>'2nd 5'!J20</f>
        <v>30.5</v>
      </c>
      <c r="X19" s="133">
        <f>'2nd 5'!K20</f>
        <v>59</v>
      </c>
      <c r="Y19" s="134" t="str">
        <f>'2nd 5'!L20</f>
        <v>B-</v>
      </c>
      <c r="Z19" s="135">
        <f>'2nd 5'!M20</f>
        <v>2.75</v>
      </c>
      <c r="AA19" s="132">
        <f>'2nd 6'!C20</f>
        <v>31.5</v>
      </c>
      <c r="AB19" s="133">
        <f>'2nd 6'!J20</f>
        <v>41.75</v>
      </c>
      <c r="AC19" s="133">
        <f>'2nd 6'!K20</f>
        <v>74</v>
      </c>
      <c r="AD19" s="134" t="str">
        <f>'2nd 6'!L20</f>
        <v>A-</v>
      </c>
      <c r="AE19" s="135">
        <f>'2nd 6'!M20</f>
        <v>3.5</v>
      </c>
      <c r="AF19" s="132">
        <f>'2nd 7'!C20</f>
        <v>0</v>
      </c>
      <c r="AG19" s="133">
        <f>'2nd 7'!J20</f>
        <v>0</v>
      </c>
      <c r="AH19" s="133">
        <f>'2nd 7'!K20</f>
        <v>0</v>
      </c>
      <c r="AI19" s="134">
        <f>'2nd 7'!L20</f>
        <v>0</v>
      </c>
      <c r="AJ19" s="135">
        <f>'2nd 7'!M20</f>
        <v>0</v>
      </c>
      <c r="AK19" s="142" t="str">
        <f>'viva-1'!K18</f>
        <v>3.25</v>
      </c>
      <c r="AL19" s="137">
        <f>'Tabu-1'!AF19</f>
        <v>43.125</v>
      </c>
      <c r="AM19" s="137">
        <f>(F19*F5)+(K19*K5)+(P19*P5)+(U19*U5)+(Z19*Z5)+(AE19*AE5)+(AJ19*AJ5)</f>
        <v>48.375</v>
      </c>
      <c r="AN19" s="137">
        <f t="shared" si="1"/>
        <v>3.2250000000000001</v>
      </c>
      <c r="AO19" s="137">
        <f t="shared" si="2"/>
        <v>3.0595238095238093</v>
      </c>
      <c r="AP19" s="138" t="str">
        <f t="shared" si="3"/>
        <v>B</v>
      </c>
      <c r="AQ19" s="140" t="str">
        <f t="shared" si="4"/>
        <v>B</v>
      </c>
      <c r="AR19" s="139">
        <f t="shared" si="0"/>
        <v>13</v>
      </c>
    </row>
    <row r="20" spans="1:44" ht="15.75">
      <c r="A20" s="131">
        <f>'1st 1'!A21</f>
        <v>14</v>
      </c>
      <c r="B20" s="132">
        <f>'2nd 1'!C21</f>
        <v>23.25</v>
      </c>
      <c r="C20" s="133">
        <f>'2nd 1'!J21</f>
        <v>40.5</v>
      </c>
      <c r="D20" s="133">
        <f>'2nd 1'!K21</f>
        <v>64</v>
      </c>
      <c r="E20" s="134" t="str">
        <f>'2nd 1'!L21</f>
        <v>B</v>
      </c>
      <c r="F20" s="135">
        <f>'2nd 1'!M21</f>
        <v>3</v>
      </c>
      <c r="G20" s="132">
        <f>'2nd 2'!C21</f>
        <v>27</v>
      </c>
      <c r="H20" s="133">
        <f>'2nd 2'!J21</f>
        <v>27</v>
      </c>
      <c r="I20" s="133">
        <f>'2nd 2'!K21</f>
        <v>54</v>
      </c>
      <c r="J20" s="134" t="str">
        <f>'2nd 2'!L21</f>
        <v>C+</v>
      </c>
      <c r="K20" s="135">
        <f>'2nd 2'!M21</f>
        <v>2.5</v>
      </c>
      <c r="L20" s="132">
        <f>'2nd 3'!C21</f>
        <v>27</v>
      </c>
      <c r="M20" s="133">
        <f>'2nd 3'!J21</f>
        <v>41.5</v>
      </c>
      <c r="N20" s="133">
        <f>'2nd 3'!K21</f>
        <v>69</v>
      </c>
      <c r="O20" s="134" t="str">
        <f>'2nd 3'!L21</f>
        <v>B+</v>
      </c>
      <c r="P20" s="135">
        <f>'2nd 3'!M21</f>
        <v>3.25</v>
      </c>
      <c r="Q20" s="132">
        <f>'2nd 4'!C21</f>
        <v>22</v>
      </c>
      <c r="R20" s="133">
        <f>'2nd 4'!J21</f>
        <v>33</v>
      </c>
      <c r="S20" s="133">
        <f>'2nd 4'!K21</f>
        <v>55</v>
      </c>
      <c r="T20" s="134" t="str">
        <f>'2nd 4'!L21</f>
        <v>B-</v>
      </c>
      <c r="U20" s="135">
        <f>'2nd 4'!M21</f>
        <v>2.75</v>
      </c>
      <c r="V20" s="132">
        <f>'2nd 5'!C21</f>
        <v>26.5</v>
      </c>
      <c r="W20" s="133">
        <f>'2nd 5'!J21</f>
        <v>27.5</v>
      </c>
      <c r="X20" s="133">
        <f>'2nd 5'!K21</f>
        <v>54</v>
      </c>
      <c r="Y20" s="134" t="str">
        <f>'2nd 5'!L21</f>
        <v>C+</v>
      </c>
      <c r="Z20" s="135">
        <f>'2nd 5'!M21</f>
        <v>2.5</v>
      </c>
      <c r="AA20" s="132">
        <f>'2nd 6'!C21</f>
        <v>24</v>
      </c>
      <c r="AB20" s="133">
        <f>'2nd 6'!J21</f>
        <v>30.5</v>
      </c>
      <c r="AC20" s="133">
        <f>'2nd 6'!K21</f>
        <v>55</v>
      </c>
      <c r="AD20" s="134" t="str">
        <f>'2nd 6'!L21</f>
        <v>B-</v>
      </c>
      <c r="AE20" s="135">
        <f>'2nd 6'!M21</f>
        <v>2.75</v>
      </c>
      <c r="AF20" s="132">
        <f>'2nd 7'!C21</f>
        <v>0</v>
      </c>
      <c r="AG20" s="133">
        <f>'2nd 7'!J21</f>
        <v>0</v>
      </c>
      <c r="AH20" s="133">
        <f>'2nd 7'!K21</f>
        <v>0</v>
      </c>
      <c r="AI20" s="134">
        <f>'2nd 7'!L21</f>
        <v>0</v>
      </c>
      <c r="AJ20" s="135">
        <f>'2nd 7'!M21</f>
        <v>0</v>
      </c>
      <c r="AK20" s="142" t="str">
        <f>'viva-1'!K19</f>
        <v>3.50</v>
      </c>
      <c r="AL20" s="137">
        <f>'Tabu-1'!AF20</f>
        <v>45.75</v>
      </c>
      <c r="AM20" s="137">
        <f>(F20*F5)+(K20*K5)+(P20*P5)+(U20*U5)+(Z20*Z5)+(AE20*AE5)+(AJ20*AJ5)</f>
        <v>42.375</v>
      </c>
      <c r="AN20" s="137">
        <f t="shared" si="1"/>
        <v>2.8250000000000002</v>
      </c>
      <c r="AO20" s="137">
        <f t="shared" si="2"/>
        <v>2.9642857142857144</v>
      </c>
      <c r="AP20" s="138" t="str">
        <f t="shared" si="3"/>
        <v>B-</v>
      </c>
      <c r="AQ20" s="140" t="str">
        <f t="shared" si="4"/>
        <v>B-</v>
      </c>
      <c r="AR20" s="139">
        <f t="shared" si="0"/>
        <v>14</v>
      </c>
    </row>
    <row r="21" spans="1:44" ht="15.75">
      <c r="A21" s="131">
        <f>'1st 1'!A22</f>
        <v>15</v>
      </c>
      <c r="B21" s="132">
        <f>'2nd 1'!C22</f>
        <v>28.25</v>
      </c>
      <c r="C21" s="133">
        <f>'2nd 1'!J22</f>
        <v>40</v>
      </c>
      <c r="D21" s="133">
        <f>'2nd 1'!K22</f>
        <v>69</v>
      </c>
      <c r="E21" s="134" t="str">
        <f>'2nd 1'!L22</f>
        <v>B+</v>
      </c>
      <c r="F21" s="135">
        <f>'2nd 1'!M22</f>
        <v>3.25</v>
      </c>
      <c r="G21" s="132">
        <f>'2nd 2'!C22</f>
        <v>31</v>
      </c>
      <c r="H21" s="133">
        <f>'2nd 2'!J22</f>
        <v>34</v>
      </c>
      <c r="I21" s="133">
        <f>'2nd 2'!K22</f>
        <v>65</v>
      </c>
      <c r="J21" s="134" t="str">
        <f>'2nd 2'!L22</f>
        <v>B+</v>
      </c>
      <c r="K21" s="135">
        <f>'2nd 2'!M22</f>
        <v>3.25</v>
      </c>
      <c r="L21" s="132">
        <f>'2nd 3'!C22</f>
        <v>30.5</v>
      </c>
      <c r="M21" s="133">
        <f>'2nd 3'!J22</f>
        <v>41</v>
      </c>
      <c r="N21" s="133">
        <f>'2nd 3'!K22</f>
        <v>72</v>
      </c>
      <c r="O21" s="134" t="str">
        <f>'2nd 3'!L22</f>
        <v>A-</v>
      </c>
      <c r="P21" s="135">
        <f>'2nd 3'!M22</f>
        <v>3.5</v>
      </c>
      <c r="Q21" s="132">
        <f>'2nd 4'!C22</f>
        <v>26</v>
      </c>
      <c r="R21" s="133">
        <f>'2nd 4'!J22</f>
        <v>48</v>
      </c>
      <c r="S21" s="133">
        <f>'2nd 4'!K22</f>
        <v>74</v>
      </c>
      <c r="T21" s="134" t="str">
        <f>'2nd 4'!L22</f>
        <v>A-</v>
      </c>
      <c r="U21" s="135">
        <f>'2nd 4'!M22</f>
        <v>3.5</v>
      </c>
      <c r="V21" s="132">
        <f>'2nd 5'!C22</f>
        <v>27</v>
      </c>
      <c r="W21" s="133">
        <f>'2nd 5'!J22</f>
        <v>28.5</v>
      </c>
      <c r="X21" s="133">
        <f>'2nd 5'!K22</f>
        <v>56</v>
      </c>
      <c r="Y21" s="134" t="str">
        <f>'2nd 5'!L22</f>
        <v>B-</v>
      </c>
      <c r="Z21" s="135">
        <f>'2nd 5'!M22</f>
        <v>2.75</v>
      </c>
      <c r="AA21" s="132">
        <f>'2nd 6'!C22</f>
        <v>28.5</v>
      </c>
      <c r="AB21" s="133">
        <f>'2nd 6'!J22</f>
        <v>30.75</v>
      </c>
      <c r="AC21" s="133">
        <f>'2nd 6'!K22</f>
        <v>60</v>
      </c>
      <c r="AD21" s="134" t="str">
        <f>'2nd 6'!L22</f>
        <v>B</v>
      </c>
      <c r="AE21" s="135">
        <f>'2nd 6'!M22</f>
        <v>3</v>
      </c>
      <c r="AF21" s="132">
        <f>'2nd 7'!C22</f>
        <v>0</v>
      </c>
      <c r="AG21" s="133">
        <f>'2nd 7'!J22</f>
        <v>0</v>
      </c>
      <c r="AH21" s="133">
        <f>'2nd 7'!K22</f>
        <v>0</v>
      </c>
      <c r="AI21" s="134">
        <f>'2nd 7'!L22</f>
        <v>0</v>
      </c>
      <c r="AJ21" s="135">
        <f>'2nd 7'!M22</f>
        <v>0</v>
      </c>
      <c r="AK21" s="142" t="str">
        <f>'viva-1'!K20</f>
        <v>3.50</v>
      </c>
      <c r="AL21" s="137">
        <f>'Tabu-1'!AF21</f>
        <v>45.75</v>
      </c>
      <c r="AM21" s="137">
        <f>(F21*F5)+(K21*K5)+(P21*P5)+(U21*U5)+(Z21*Z5)+(AE21*AE5)+(AJ21*AJ5)</f>
        <v>47.625</v>
      </c>
      <c r="AN21" s="137">
        <f t="shared" si="1"/>
        <v>3.1749999999999998</v>
      </c>
      <c r="AO21" s="137">
        <f t="shared" si="2"/>
        <v>3.1309523809523809</v>
      </c>
      <c r="AP21" s="138" t="str">
        <f t="shared" si="3"/>
        <v>B</v>
      </c>
      <c r="AQ21" s="140" t="str">
        <f t="shared" si="4"/>
        <v>B</v>
      </c>
      <c r="AR21" s="139">
        <f t="shared" si="0"/>
        <v>15</v>
      </c>
    </row>
    <row r="22" spans="1:44" ht="31.5">
      <c r="A22" s="131">
        <f>'1st 1'!A23</f>
        <v>16</v>
      </c>
      <c r="B22" s="132">
        <f>'2nd 1'!C23</f>
        <v>29.5</v>
      </c>
      <c r="C22" s="133">
        <f>'2nd 1'!J23</f>
        <v>37</v>
      </c>
      <c r="D22" s="133">
        <f>'2nd 1'!K23</f>
        <v>67</v>
      </c>
      <c r="E22" s="134" t="str">
        <f>'2nd 1'!L23</f>
        <v>B+</v>
      </c>
      <c r="F22" s="135">
        <f>'2nd 1'!M23</f>
        <v>3.25</v>
      </c>
      <c r="G22" s="132">
        <f>'2nd 2'!C23</f>
        <v>26</v>
      </c>
      <c r="H22" s="133">
        <f>'2nd 2'!J23</f>
        <v>36</v>
      </c>
      <c r="I22" s="133">
        <f>'2nd 2'!K23</f>
        <v>62</v>
      </c>
      <c r="J22" s="134" t="str">
        <f>'2nd 2'!L23</f>
        <v>B</v>
      </c>
      <c r="K22" s="135">
        <f>'2nd 2'!M23</f>
        <v>3</v>
      </c>
      <c r="L22" s="132">
        <f>'2nd 3'!C23</f>
        <v>30</v>
      </c>
      <c r="M22" s="133">
        <f>'2nd 3'!J23</f>
        <v>47</v>
      </c>
      <c r="N22" s="133">
        <f>'2nd 3'!K23</f>
        <v>77</v>
      </c>
      <c r="O22" s="134" t="str">
        <f>'2nd 3'!L23</f>
        <v>A</v>
      </c>
      <c r="P22" s="135">
        <f>'2nd 3'!M23</f>
        <v>3.75</v>
      </c>
      <c r="Q22" s="132">
        <f>'2nd 4'!C23</f>
        <v>21.5</v>
      </c>
      <c r="R22" s="133">
        <f>'2nd 4'!J23</f>
        <v>38</v>
      </c>
      <c r="S22" s="133">
        <f>'2nd 4'!K23</f>
        <v>60</v>
      </c>
      <c r="T22" s="134" t="str">
        <f>'2nd 4'!L23</f>
        <v>B</v>
      </c>
      <c r="U22" s="135">
        <f>'2nd 4'!M23</f>
        <v>3</v>
      </c>
      <c r="V22" s="132">
        <f>'2nd 5'!C23</f>
        <v>27.5</v>
      </c>
      <c r="W22" s="133">
        <f>'2nd 5'!J23</f>
        <v>32</v>
      </c>
      <c r="X22" s="133">
        <f>'2nd 5'!K23</f>
        <v>60</v>
      </c>
      <c r="Y22" s="134" t="str">
        <f>'2nd 5'!L23</f>
        <v>B</v>
      </c>
      <c r="Z22" s="135">
        <f>'2nd 5'!M23</f>
        <v>3</v>
      </c>
      <c r="AA22" s="132">
        <f>'2nd 6'!C23</f>
        <v>30.5</v>
      </c>
      <c r="AB22" s="133">
        <f>'2nd 6'!J23</f>
        <v>36.75</v>
      </c>
      <c r="AC22" s="133">
        <f>'2nd 6'!K23</f>
        <v>68</v>
      </c>
      <c r="AD22" s="134" t="str">
        <f>'2nd 6'!L23</f>
        <v>B+</v>
      </c>
      <c r="AE22" s="135">
        <f>'2nd 6'!M23</f>
        <v>3.25</v>
      </c>
      <c r="AF22" s="132">
        <f>'2nd 7'!C23</f>
        <v>0</v>
      </c>
      <c r="AG22" s="133">
        <f>'2nd 7'!J23</f>
        <v>0</v>
      </c>
      <c r="AH22" s="133">
        <f>'2nd 7'!K23</f>
        <v>0</v>
      </c>
      <c r="AI22" s="134">
        <f>'2nd 7'!L23</f>
        <v>0</v>
      </c>
      <c r="AJ22" s="135">
        <f>'2nd 7'!M23</f>
        <v>0</v>
      </c>
      <c r="AK22" s="142" t="str">
        <f>'viva-1'!K21</f>
        <v>3.75</v>
      </c>
      <c r="AL22" s="137">
        <f>'Tabu-1'!AF22</f>
        <v>50.625</v>
      </c>
      <c r="AM22" s="137">
        <f>(F22*F5)+(K22*K5)+(P22*P5)+(U22*U5)+(Z22*Z5)+(AE22*AE5)+(AJ22*AJ5)</f>
        <v>48.75</v>
      </c>
      <c r="AN22" s="137">
        <f t="shared" si="1"/>
        <v>3.25</v>
      </c>
      <c r="AO22" s="137">
        <f t="shared" si="2"/>
        <v>3.3333333333333335</v>
      </c>
      <c r="AP22" s="138" t="str">
        <f t="shared" si="3"/>
        <v>B+</v>
      </c>
      <c r="AQ22" s="140" t="str">
        <f t="shared" si="4"/>
        <v>B+</v>
      </c>
      <c r="AR22" s="139">
        <f t="shared" si="0"/>
        <v>16</v>
      </c>
    </row>
    <row r="23" spans="1:44" ht="15.75">
      <c r="A23" s="131">
        <f>'1st 1'!A24</f>
        <v>17</v>
      </c>
      <c r="B23" s="132">
        <f>'2nd 1'!C24</f>
        <v>27</v>
      </c>
      <c r="C23" s="133">
        <f>'2nd 1'!J24</f>
        <v>28.5</v>
      </c>
      <c r="D23" s="133">
        <f>'2nd 1'!K24</f>
        <v>56</v>
      </c>
      <c r="E23" s="134" t="str">
        <f>'2nd 1'!L24</f>
        <v>B-</v>
      </c>
      <c r="F23" s="135">
        <f>'2nd 1'!M24</f>
        <v>2.75</v>
      </c>
      <c r="G23" s="132">
        <f>'2nd 2'!C24</f>
        <v>25</v>
      </c>
      <c r="H23" s="133">
        <f>'2nd 2'!J24</f>
        <v>31</v>
      </c>
      <c r="I23" s="133">
        <f>'2nd 2'!K24</f>
        <v>56</v>
      </c>
      <c r="J23" s="134" t="str">
        <f>'2nd 2'!L24</f>
        <v>B-</v>
      </c>
      <c r="K23" s="135">
        <f>'2nd 2'!M24</f>
        <v>2.75</v>
      </c>
      <c r="L23" s="132">
        <f>'2nd 3'!C24</f>
        <v>28</v>
      </c>
      <c r="M23" s="133">
        <f>'2nd 3'!J24</f>
        <v>43.5</v>
      </c>
      <c r="N23" s="133">
        <f>'2nd 3'!K24</f>
        <v>72</v>
      </c>
      <c r="O23" s="134" t="str">
        <f>'2nd 3'!L24</f>
        <v>A-</v>
      </c>
      <c r="P23" s="135">
        <f>'2nd 3'!M24</f>
        <v>3.5</v>
      </c>
      <c r="Q23" s="132">
        <f>'2nd 4'!C24</f>
        <v>22.5</v>
      </c>
      <c r="R23" s="133">
        <f>'2nd 4'!J24</f>
        <v>39.5</v>
      </c>
      <c r="S23" s="133">
        <f>'2nd 4'!K24</f>
        <v>62</v>
      </c>
      <c r="T23" s="134" t="str">
        <f>'2nd 4'!L24</f>
        <v>B</v>
      </c>
      <c r="U23" s="135">
        <f>'2nd 4'!M24</f>
        <v>3</v>
      </c>
      <c r="V23" s="132">
        <f>'2nd 5'!C24</f>
        <v>25.5</v>
      </c>
      <c r="W23" s="133">
        <f>'2nd 5'!J24</f>
        <v>27.25</v>
      </c>
      <c r="X23" s="133">
        <f>'2nd 5'!K24</f>
        <v>53</v>
      </c>
      <c r="Y23" s="134" t="str">
        <f>'2nd 5'!L24</f>
        <v>C+</v>
      </c>
      <c r="Z23" s="135">
        <f>'2nd 5'!M24</f>
        <v>2.5</v>
      </c>
      <c r="AA23" s="132">
        <f>'2nd 6'!C24</f>
        <v>24.5</v>
      </c>
      <c r="AB23" s="133">
        <f>'2nd 6'!J24</f>
        <v>41.25</v>
      </c>
      <c r="AC23" s="133">
        <f>'2nd 6'!K24</f>
        <v>66</v>
      </c>
      <c r="AD23" s="134" t="str">
        <f>'2nd 6'!L24</f>
        <v>B+</v>
      </c>
      <c r="AE23" s="135">
        <f>'2nd 6'!M24</f>
        <v>3.25</v>
      </c>
      <c r="AF23" s="132">
        <f>'2nd 7'!C24</f>
        <v>0</v>
      </c>
      <c r="AG23" s="133">
        <f>'2nd 7'!J24</f>
        <v>0</v>
      </c>
      <c r="AH23" s="133">
        <f>'2nd 7'!K24</f>
        <v>0</v>
      </c>
      <c r="AI23" s="134">
        <f>'2nd 7'!L24</f>
        <v>0</v>
      </c>
      <c r="AJ23" s="135">
        <f>'2nd 7'!M24</f>
        <v>0</v>
      </c>
      <c r="AK23" s="142" t="str">
        <f>'viva-1'!K22</f>
        <v>3.00</v>
      </c>
      <c r="AL23" s="137">
        <f>'Tabu-1'!AF23</f>
        <v>52.125</v>
      </c>
      <c r="AM23" s="137">
        <f>(F23*F5)+(K23*K5)+(P23*P5)+(U23*U5)+(Z23*Z5)+(AE23*AE5)+(AJ23*AJ5)</f>
        <v>44.625</v>
      </c>
      <c r="AN23" s="137">
        <f t="shared" si="1"/>
        <v>2.9750000000000001</v>
      </c>
      <c r="AO23" s="137">
        <f t="shared" si="2"/>
        <v>3.2142857142857144</v>
      </c>
      <c r="AP23" s="138" t="str">
        <f t="shared" si="3"/>
        <v>B</v>
      </c>
      <c r="AQ23" s="140" t="str">
        <f t="shared" si="4"/>
        <v>B</v>
      </c>
      <c r="AR23" s="139">
        <f t="shared" si="0"/>
        <v>17</v>
      </c>
    </row>
    <row r="24" spans="1:44" ht="15.75">
      <c r="A24" s="131">
        <f>'1st 1'!A25</f>
        <v>18</v>
      </c>
      <c r="B24" s="132">
        <f>'2nd 1'!C25</f>
        <v>25.5</v>
      </c>
      <c r="C24" s="133">
        <f>'2nd 1'!J25</f>
        <v>29.5</v>
      </c>
      <c r="D24" s="133">
        <f>'2nd 1'!K25</f>
        <v>55</v>
      </c>
      <c r="E24" s="134" t="str">
        <f>'2nd 1'!L25</f>
        <v>B-</v>
      </c>
      <c r="F24" s="135">
        <f>'2nd 1'!M25</f>
        <v>2.75</v>
      </c>
      <c r="G24" s="132">
        <f>'2nd 2'!C25</f>
        <v>24</v>
      </c>
      <c r="H24" s="133">
        <f>'2nd 2'!J25</f>
        <v>32</v>
      </c>
      <c r="I24" s="133">
        <f>'2nd 2'!K25</f>
        <v>56</v>
      </c>
      <c r="J24" s="134" t="str">
        <f>'2nd 2'!L25</f>
        <v>B-</v>
      </c>
      <c r="K24" s="135">
        <f>'2nd 2'!M25</f>
        <v>2.75</v>
      </c>
      <c r="L24" s="132">
        <f>'2nd 3'!C25</f>
        <v>22.5</v>
      </c>
      <c r="M24" s="133">
        <f>'2nd 3'!J25</f>
        <v>43</v>
      </c>
      <c r="N24" s="133">
        <f>'2nd 3'!K25</f>
        <v>66</v>
      </c>
      <c r="O24" s="134" t="str">
        <f>'2nd 3'!L25</f>
        <v>B+</v>
      </c>
      <c r="P24" s="135">
        <f>'2nd 3'!M25</f>
        <v>3.25</v>
      </c>
      <c r="Q24" s="132">
        <f>'2nd 4'!C25</f>
        <v>25.5</v>
      </c>
      <c r="R24" s="133">
        <f>'2nd 4'!J25</f>
        <v>39</v>
      </c>
      <c r="S24" s="133">
        <f>'2nd 4'!K25</f>
        <v>65</v>
      </c>
      <c r="T24" s="134" t="str">
        <f>'2nd 4'!L25</f>
        <v>B+</v>
      </c>
      <c r="U24" s="135">
        <f>'2nd 4'!M25</f>
        <v>3.25</v>
      </c>
      <c r="V24" s="132">
        <f>'2nd 5'!C25</f>
        <v>20</v>
      </c>
      <c r="W24" s="133">
        <f>'2nd 5'!J25</f>
        <v>28.25</v>
      </c>
      <c r="X24" s="133">
        <f>'2nd 5'!K25</f>
        <v>49</v>
      </c>
      <c r="Y24" s="134" t="str">
        <f>'2nd 5'!L25</f>
        <v>C</v>
      </c>
      <c r="Z24" s="135">
        <f>'2nd 5'!M25</f>
        <v>2.25</v>
      </c>
      <c r="AA24" s="132">
        <f>'2nd 6'!C25</f>
        <v>26.5</v>
      </c>
      <c r="AB24" s="133">
        <f>'2nd 6'!J25</f>
        <v>33.25</v>
      </c>
      <c r="AC24" s="133">
        <f>'2nd 6'!K25</f>
        <v>60</v>
      </c>
      <c r="AD24" s="134" t="str">
        <f>'2nd 6'!L25</f>
        <v>B</v>
      </c>
      <c r="AE24" s="135">
        <f>'2nd 6'!M25</f>
        <v>3</v>
      </c>
      <c r="AF24" s="132">
        <f>'2nd 7'!C25</f>
        <v>0</v>
      </c>
      <c r="AG24" s="133">
        <f>'2nd 7'!J25</f>
        <v>0</v>
      </c>
      <c r="AH24" s="133">
        <f>'2nd 7'!K25</f>
        <v>0</v>
      </c>
      <c r="AI24" s="134">
        <f>'2nd 7'!L25</f>
        <v>0</v>
      </c>
      <c r="AJ24" s="135">
        <f>'2nd 7'!M25</f>
        <v>0</v>
      </c>
      <c r="AK24" s="142" t="str">
        <f>'viva-1'!K23</f>
        <v>2.50</v>
      </c>
      <c r="AL24" s="137">
        <f>'Tabu-1'!AF24</f>
        <v>47.625</v>
      </c>
      <c r="AM24" s="137">
        <f>(F24*F5)+(K24*K5)+(P24*P5)+(U24*U5)+(Z24*Z5)+(AE24*AE5)+(AJ24*AJ5)</f>
        <v>42.75</v>
      </c>
      <c r="AN24" s="137">
        <f t="shared" si="1"/>
        <v>2.85</v>
      </c>
      <c r="AO24" s="137">
        <f t="shared" si="2"/>
        <v>2.9880952380952381</v>
      </c>
      <c r="AP24" s="138" t="str">
        <f t="shared" si="3"/>
        <v>B-</v>
      </c>
      <c r="AQ24" s="140" t="str">
        <f t="shared" si="4"/>
        <v>B-</v>
      </c>
      <c r="AR24" s="139">
        <f t="shared" si="0"/>
        <v>18</v>
      </c>
    </row>
    <row r="25" spans="1:44" ht="15.75">
      <c r="A25" s="131">
        <f>'1st 1'!A26</f>
        <v>19</v>
      </c>
      <c r="B25" s="132">
        <f>'2nd 1'!C26</f>
        <v>19.5</v>
      </c>
      <c r="C25" s="133">
        <f>'2nd 1'!J26</f>
        <v>28.5</v>
      </c>
      <c r="D25" s="133">
        <f>'2nd 1'!K26</f>
        <v>48</v>
      </c>
      <c r="E25" s="134" t="str">
        <f>'2nd 1'!L26</f>
        <v>C</v>
      </c>
      <c r="F25" s="135">
        <f>'2nd 1'!M26</f>
        <v>2.25</v>
      </c>
      <c r="G25" s="132">
        <f>'2nd 2'!C26</f>
        <v>23</v>
      </c>
      <c r="H25" s="133">
        <f>'2nd 2'!J26</f>
        <v>30</v>
      </c>
      <c r="I25" s="133">
        <f>'2nd 2'!K26</f>
        <v>53</v>
      </c>
      <c r="J25" s="134" t="str">
        <f>'2nd 2'!L26</f>
        <v>C+</v>
      </c>
      <c r="K25" s="135">
        <f>'2nd 2'!M26</f>
        <v>2.5</v>
      </c>
      <c r="L25" s="132">
        <f>'2nd 3'!C26</f>
        <v>28.5</v>
      </c>
      <c r="M25" s="133">
        <f>'2nd 3'!J26</f>
        <v>44</v>
      </c>
      <c r="N25" s="133">
        <f>'2nd 3'!K26</f>
        <v>73</v>
      </c>
      <c r="O25" s="134" t="str">
        <f>'2nd 3'!L26</f>
        <v>A-</v>
      </c>
      <c r="P25" s="135">
        <f>'2nd 3'!M26</f>
        <v>3.5</v>
      </c>
      <c r="Q25" s="132">
        <f>'2nd 4'!C26</f>
        <v>30.5</v>
      </c>
      <c r="R25" s="133">
        <f>'2nd 4'!J26</f>
        <v>47</v>
      </c>
      <c r="S25" s="133">
        <f>'2nd 4'!K26</f>
        <v>78</v>
      </c>
      <c r="T25" s="134" t="str">
        <f>'2nd 4'!L26</f>
        <v>A</v>
      </c>
      <c r="U25" s="135">
        <f>'2nd 4'!M26</f>
        <v>3.75</v>
      </c>
      <c r="V25" s="132">
        <f>'2nd 5'!C26</f>
        <v>21</v>
      </c>
      <c r="W25" s="133">
        <f>'2nd 5'!J26</f>
        <v>42</v>
      </c>
      <c r="X25" s="133">
        <f>'2nd 5'!K26</f>
        <v>63</v>
      </c>
      <c r="Y25" s="134" t="str">
        <f>'2nd 5'!L26</f>
        <v>B</v>
      </c>
      <c r="Z25" s="135">
        <f>'2nd 5'!M26</f>
        <v>3</v>
      </c>
      <c r="AA25" s="132">
        <f>'2nd 6'!C26</f>
        <v>32</v>
      </c>
      <c r="AB25" s="133">
        <f>'2nd 6'!J26</f>
        <v>38</v>
      </c>
      <c r="AC25" s="133">
        <f>'2nd 6'!K26</f>
        <v>70</v>
      </c>
      <c r="AD25" s="134" t="str">
        <f>'2nd 6'!L26</f>
        <v>A-</v>
      </c>
      <c r="AE25" s="135">
        <f>'2nd 6'!M26</f>
        <v>3.5</v>
      </c>
      <c r="AF25" s="132">
        <f>'2nd 7'!C26</f>
        <v>0</v>
      </c>
      <c r="AG25" s="133">
        <f>'2nd 7'!J26</f>
        <v>0</v>
      </c>
      <c r="AH25" s="133">
        <f>'2nd 7'!K26</f>
        <v>0</v>
      </c>
      <c r="AI25" s="134">
        <f>'2nd 7'!L26</f>
        <v>0</v>
      </c>
      <c r="AJ25" s="135">
        <f>'2nd 7'!M26</f>
        <v>0</v>
      </c>
      <c r="AK25" s="142" t="str">
        <f>'viva-1'!K24</f>
        <v>3.00</v>
      </c>
      <c r="AL25" s="137">
        <f>'Tabu-1'!AF25</f>
        <v>46.5</v>
      </c>
      <c r="AM25" s="137">
        <f>(F25*F5)+(K25*K5)+(P25*P5)+(U25*U5)+(Z25*Z5)+(AE25*AE5)+(AJ25*AJ5)</f>
        <v>46.125</v>
      </c>
      <c r="AN25" s="137">
        <f t="shared" si="1"/>
        <v>3.0750000000000002</v>
      </c>
      <c r="AO25" s="137">
        <f t="shared" si="2"/>
        <v>3.0833333333333335</v>
      </c>
      <c r="AP25" s="138" t="str">
        <f t="shared" si="3"/>
        <v>B</v>
      </c>
      <c r="AQ25" s="140" t="str">
        <f t="shared" si="4"/>
        <v>B</v>
      </c>
      <c r="AR25" s="139">
        <f t="shared" si="0"/>
        <v>19</v>
      </c>
    </row>
    <row r="26" spans="1:44" ht="31.5">
      <c r="A26" s="131">
        <f>'1st 1'!A27</f>
        <v>20</v>
      </c>
      <c r="B26" s="132">
        <f>'2nd 1'!C27</f>
        <v>29</v>
      </c>
      <c r="C26" s="133">
        <f>'2nd 1'!J27</f>
        <v>43</v>
      </c>
      <c r="D26" s="133">
        <f>'2nd 1'!K27</f>
        <v>72</v>
      </c>
      <c r="E26" s="134" t="str">
        <f>'2nd 1'!L27</f>
        <v>A-</v>
      </c>
      <c r="F26" s="135">
        <f>'2nd 1'!M27</f>
        <v>3.5</v>
      </c>
      <c r="G26" s="132">
        <f>'2nd 2'!C27</f>
        <v>30</v>
      </c>
      <c r="H26" s="133">
        <f>'2nd 2'!J27</f>
        <v>37</v>
      </c>
      <c r="I26" s="133">
        <f>'2nd 2'!K27</f>
        <v>67</v>
      </c>
      <c r="J26" s="134" t="str">
        <f>'2nd 2'!L27</f>
        <v>B+</v>
      </c>
      <c r="K26" s="135">
        <f>'2nd 2'!M27</f>
        <v>3.25</v>
      </c>
      <c r="L26" s="132">
        <f>'2nd 3'!C27</f>
        <v>32</v>
      </c>
      <c r="M26" s="133">
        <f>'2nd 3'!J27</f>
        <v>48.5</v>
      </c>
      <c r="N26" s="133">
        <f>'2nd 3'!K27</f>
        <v>81</v>
      </c>
      <c r="O26" s="134" t="str">
        <f>'2nd 3'!L27</f>
        <v>A+</v>
      </c>
      <c r="P26" s="135">
        <f>'2nd 3'!M27</f>
        <v>4</v>
      </c>
      <c r="Q26" s="132">
        <f>'2nd 4'!C27</f>
        <v>29</v>
      </c>
      <c r="R26" s="133">
        <f>'2nd 4'!J27</f>
        <v>42</v>
      </c>
      <c r="S26" s="133">
        <f>'2nd 4'!K27</f>
        <v>71</v>
      </c>
      <c r="T26" s="134" t="str">
        <f>'2nd 4'!L27</f>
        <v>A-</v>
      </c>
      <c r="U26" s="135">
        <f>'2nd 4'!M27</f>
        <v>3.5</v>
      </c>
      <c r="V26" s="132">
        <f>'2nd 5'!C27</f>
        <v>28</v>
      </c>
      <c r="W26" s="133">
        <f>'2nd 5'!J27</f>
        <v>36.5</v>
      </c>
      <c r="X26" s="133">
        <f>'2nd 5'!K27</f>
        <v>65</v>
      </c>
      <c r="Y26" s="134" t="str">
        <f>'2nd 5'!L27</f>
        <v>B+</v>
      </c>
      <c r="Z26" s="135">
        <f>'2nd 5'!M27</f>
        <v>3.25</v>
      </c>
      <c r="AA26" s="132">
        <f>'2nd 6'!C27</f>
        <v>31</v>
      </c>
      <c r="AB26" s="133">
        <f>'2nd 6'!J27</f>
        <v>35.5</v>
      </c>
      <c r="AC26" s="133">
        <f>'2nd 6'!K27</f>
        <v>67</v>
      </c>
      <c r="AD26" s="134" t="str">
        <f>'2nd 6'!L27</f>
        <v>B+</v>
      </c>
      <c r="AE26" s="135">
        <f>'2nd 6'!M27</f>
        <v>3.25</v>
      </c>
      <c r="AF26" s="132">
        <f>'2nd 7'!C27</f>
        <v>0</v>
      </c>
      <c r="AG26" s="133">
        <f>'2nd 7'!J27</f>
        <v>0</v>
      </c>
      <c r="AH26" s="133">
        <f>'2nd 7'!K27</f>
        <v>0</v>
      </c>
      <c r="AI26" s="134">
        <f>'2nd 7'!L27</f>
        <v>0</v>
      </c>
      <c r="AJ26" s="135">
        <f>'2nd 7'!M27</f>
        <v>0</v>
      </c>
      <c r="AK26" s="142" t="str">
        <f>'viva-1'!K25</f>
        <v>2.50</v>
      </c>
      <c r="AL26" s="137">
        <f>'Tabu-1'!AF26</f>
        <v>49.875</v>
      </c>
      <c r="AM26" s="137">
        <f>(F26*F5)+(K26*K5)+(P26*P5)+(U26*U5)+(Z26*Z5)+(AE26*AE5)+(AJ26*AJ5)</f>
        <v>52.125</v>
      </c>
      <c r="AN26" s="137">
        <f t="shared" si="1"/>
        <v>3.4750000000000001</v>
      </c>
      <c r="AO26" s="137">
        <f t="shared" si="2"/>
        <v>3.3571428571428572</v>
      </c>
      <c r="AP26" s="138" t="str">
        <f t="shared" si="3"/>
        <v>B+</v>
      </c>
      <c r="AQ26" s="140" t="str">
        <f t="shared" si="4"/>
        <v>B+</v>
      </c>
      <c r="AR26" s="139">
        <f t="shared" si="0"/>
        <v>20</v>
      </c>
    </row>
    <row r="27" spans="1:44" ht="15.75">
      <c r="A27" s="131">
        <f>'1st 1'!A28</f>
        <v>21</v>
      </c>
      <c r="B27" s="132">
        <f>'2nd 1'!C28</f>
        <v>28.75</v>
      </c>
      <c r="C27" s="133">
        <f>'2nd 1'!J28</f>
        <v>45.5</v>
      </c>
      <c r="D27" s="133">
        <f>'2nd 1'!K28</f>
        <v>75</v>
      </c>
      <c r="E27" s="134" t="str">
        <f>'2nd 1'!L28</f>
        <v>A</v>
      </c>
      <c r="F27" s="135">
        <f>'2nd 1'!M28</f>
        <v>3.75</v>
      </c>
      <c r="G27" s="132">
        <f>'2nd 2'!C28</f>
        <v>31</v>
      </c>
      <c r="H27" s="133">
        <f>'2nd 2'!J28</f>
        <v>46</v>
      </c>
      <c r="I27" s="133">
        <f>'2nd 2'!K28</f>
        <v>77</v>
      </c>
      <c r="J27" s="134" t="str">
        <f>'2nd 2'!L28</f>
        <v>A</v>
      </c>
      <c r="K27" s="135">
        <f>'2nd 2'!M28</f>
        <v>3.75</v>
      </c>
      <c r="L27" s="132">
        <f>'2nd 3'!C28</f>
        <v>33.5</v>
      </c>
      <c r="M27" s="133">
        <f>'2nd 3'!J28</f>
        <v>47.5</v>
      </c>
      <c r="N27" s="133">
        <f>'2nd 3'!K28</f>
        <v>81</v>
      </c>
      <c r="O27" s="134" t="str">
        <f>'2nd 3'!L28</f>
        <v>A+</v>
      </c>
      <c r="P27" s="135">
        <f>'2nd 3'!M28</f>
        <v>4</v>
      </c>
      <c r="Q27" s="132">
        <f>'2nd 4'!C28</f>
        <v>28</v>
      </c>
      <c r="R27" s="133">
        <f>'2nd 4'!J28</f>
        <v>41</v>
      </c>
      <c r="S27" s="133">
        <f>'2nd 4'!K28</f>
        <v>69</v>
      </c>
      <c r="T27" s="134" t="str">
        <f>'2nd 4'!L28</f>
        <v>B+</v>
      </c>
      <c r="U27" s="135">
        <f>'2nd 4'!M28</f>
        <v>3.25</v>
      </c>
      <c r="V27" s="132">
        <f>'2nd 5'!C28</f>
        <v>29</v>
      </c>
      <c r="W27" s="133">
        <f>'2nd 5'!J28</f>
        <v>38</v>
      </c>
      <c r="X27" s="133">
        <f>'2nd 5'!K28</f>
        <v>67</v>
      </c>
      <c r="Y27" s="134" t="str">
        <f>'2nd 5'!L28</f>
        <v>B+</v>
      </c>
      <c r="Z27" s="135">
        <f>'2nd 5'!M28</f>
        <v>3.25</v>
      </c>
      <c r="AA27" s="132">
        <f>'2nd 6'!C28</f>
        <v>34</v>
      </c>
      <c r="AB27" s="133">
        <f>'2nd 6'!J28</f>
        <v>38.75</v>
      </c>
      <c r="AC27" s="133">
        <f>'2nd 6'!K28</f>
        <v>73</v>
      </c>
      <c r="AD27" s="134" t="str">
        <f>'2nd 6'!L28</f>
        <v>A-</v>
      </c>
      <c r="AE27" s="135">
        <f>'2nd 6'!M28</f>
        <v>3.5</v>
      </c>
      <c r="AF27" s="132">
        <f>'2nd 7'!C28</f>
        <v>0</v>
      </c>
      <c r="AG27" s="133">
        <f>'2nd 7'!J28</f>
        <v>0</v>
      </c>
      <c r="AH27" s="133">
        <f>'2nd 7'!K28</f>
        <v>0</v>
      </c>
      <c r="AI27" s="134">
        <f>'2nd 7'!L28</f>
        <v>0</v>
      </c>
      <c r="AJ27" s="135">
        <f>'2nd 7'!M28</f>
        <v>0</v>
      </c>
      <c r="AK27" s="142" t="str">
        <f>'viva-1'!K26</f>
        <v>4.00</v>
      </c>
      <c r="AL27" s="137">
        <f>'Tabu-1'!AF27</f>
        <v>53.625</v>
      </c>
      <c r="AM27" s="137">
        <f>(F27*F5)+(K27*K5)+(P27*P5)+(U27*U5)+(Z27*Z5)+(AE27*AE5)+(AJ27*AJ5)</f>
        <v>54</v>
      </c>
      <c r="AN27" s="137">
        <f t="shared" si="1"/>
        <v>3.6</v>
      </c>
      <c r="AO27" s="137">
        <f t="shared" si="2"/>
        <v>3.6071428571428572</v>
      </c>
      <c r="AP27" s="138" t="str">
        <f t="shared" si="3"/>
        <v>A-</v>
      </c>
      <c r="AQ27" s="140" t="str">
        <f t="shared" si="4"/>
        <v>A-</v>
      </c>
      <c r="AR27" s="139">
        <f t="shared" si="0"/>
        <v>21</v>
      </c>
    </row>
    <row r="28" spans="1:44" ht="15.75">
      <c r="A28" s="131">
        <f>'1st 1'!A29</f>
        <v>22</v>
      </c>
      <c r="B28" s="132">
        <f>'2nd 1'!C29</f>
        <v>24</v>
      </c>
      <c r="C28" s="133">
        <f>'2nd 1'!J29</f>
        <v>28</v>
      </c>
      <c r="D28" s="133">
        <f>'2nd 1'!K29</f>
        <v>52</v>
      </c>
      <c r="E28" s="134" t="str">
        <f>'2nd 1'!L29</f>
        <v>C+</v>
      </c>
      <c r="F28" s="135">
        <f>'2nd 1'!M29</f>
        <v>2.5</v>
      </c>
      <c r="G28" s="132">
        <f>'2nd 2'!C29</f>
        <v>27</v>
      </c>
      <c r="H28" s="133">
        <f>'2nd 2'!J29</f>
        <v>33</v>
      </c>
      <c r="I28" s="133">
        <f>'2nd 2'!K29</f>
        <v>60</v>
      </c>
      <c r="J28" s="134" t="str">
        <f>'2nd 2'!L29</f>
        <v>B</v>
      </c>
      <c r="K28" s="135">
        <f>'2nd 2'!M29</f>
        <v>3</v>
      </c>
      <c r="L28" s="132">
        <f>'2nd 3'!C29</f>
        <v>25</v>
      </c>
      <c r="M28" s="133">
        <f>'2nd 3'!J29</f>
        <v>46</v>
      </c>
      <c r="N28" s="133">
        <f>'2nd 3'!K29</f>
        <v>71</v>
      </c>
      <c r="O28" s="134" t="str">
        <f>'2nd 3'!L29</f>
        <v>A-</v>
      </c>
      <c r="P28" s="135">
        <f>'2nd 3'!M29</f>
        <v>3.5</v>
      </c>
      <c r="Q28" s="132">
        <f>'2nd 4'!C29</f>
        <v>28.5</v>
      </c>
      <c r="R28" s="133">
        <f>'2nd 4'!J29</f>
        <v>45.5</v>
      </c>
      <c r="S28" s="133">
        <f>'2nd 4'!K29</f>
        <v>74</v>
      </c>
      <c r="T28" s="134" t="str">
        <f>'2nd 4'!L29</f>
        <v>A-</v>
      </c>
      <c r="U28" s="135">
        <f>'2nd 4'!M29</f>
        <v>3.5</v>
      </c>
      <c r="V28" s="132">
        <f>'2nd 5'!C29</f>
        <v>22</v>
      </c>
      <c r="W28" s="133">
        <f>'2nd 5'!J29</f>
        <v>33.5</v>
      </c>
      <c r="X28" s="133">
        <f>'2nd 5'!K29</f>
        <v>56</v>
      </c>
      <c r="Y28" s="134" t="str">
        <f>'2nd 5'!L29</f>
        <v>B-</v>
      </c>
      <c r="Z28" s="135">
        <f>'2nd 5'!M29</f>
        <v>2.75</v>
      </c>
      <c r="AA28" s="132">
        <f>'2nd 6'!C29</f>
        <v>23</v>
      </c>
      <c r="AB28" s="133">
        <f>'2nd 6'!J29</f>
        <v>30.5</v>
      </c>
      <c r="AC28" s="133">
        <f>'2nd 6'!K29</f>
        <v>54</v>
      </c>
      <c r="AD28" s="134" t="str">
        <f>'2nd 6'!L29</f>
        <v>C+</v>
      </c>
      <c r="AE28" s="135">
        <f>'2nd 6'!M29</f>
        <v>2.5</v>
      </c>
      <c r="AF28" s="132">
        <f>'2nd 7'!C29</f>
        <v>0</v>
      </c>
      <c r="AG28" s="133">
        <f>'2nd 7'!J29</f>
        <v>0</v>
      </c>
      <c r="AH28" s="133">
        <f>'2nd 7'!K29</f>
        <v>0</v>
      </c>
      <c r="AI28" s="134">
        <f>'2nd 7'!L29</f>
        <v>0</v>
      </c>
      <c r="AJ28" s="135">
        <f>'2nd 7'!M29</f>
        <v>0</v>
      </c>
      <c r="AK28" s="142" t="str">
        <f>'viva-1'!K27</f>
        <v>3.50</v>
      </c>
      <c r="AL28" s="137">
        <f>'Tabu-1'!AF28</f>
        <v>50.625</v>
      </c>
      <c r="AM28" s="137">
        <f>(F28*F5)+(K28*K5)+(P28*P5)+(U28*U5)+(Z28*Z5)+(AE28*AE5)+(AJ28*AJ5)</f>
        <v>43.5</v>
      </c>
      <c r="AN28" s="137">
        <f t="shared" si="1"/>
        <v>2.9</v>
      </c>
      <c r="AO28" s="137">
        <f t="shared" si="2"/>
        <v>3.1547619047619047</v>
      </c>
      <c r="AP28" s="138" t="str">
        <f t="shared" si="3"/>
        <v>B</v>
      </c>
      <c r="AQ28" s="140" t="str">
        <f t="shared" si="4"/>
        <v>B</v>
      </c>
      <c r="AR28" s="139">
        <f t="shared" si="0"/>
        <v>22</v>
      </c>
    </row>
    <row r="29" spans="1:44" ht="15.75">
      <c r="A29" s="131">
        <f>'1st 1'!A30</f>
        <v>23</v>
      </c>
      <c r="B29" s="132">
        <f>'2nd 1'!C30</f>
        <v>35.25</v>
      </c>
      <c r="C29" s="133">
        <f>'2nd 1'!J30</f>
        <v>53.5</v>
      </c>
      <c r="D29" s="133">
        <f>'2nd 1'!K30</f>
        <v>89</v>
      </c>
      <c r="E29" s="134" t="str">
        <f>'2nd 1'!L30</f>
        <v>A+</v>
      </c>
      <c r="F29" s="135">
        <f>'2nd 1'!M30</f>
        <v>4</v>
      </c>
      <c r="G29" s="132">
        <f>'2nd 2'!C30</f>
        <v>32</v>
      </c>
      <c r="H29" s="133">
        <f>'2nd 2'!J30</f>
        <v>43</v>
      </c>
      <c r="I29" s="133">
        <f>'2nd 2'!K30</f>
        <v>75</v>
      </c>
      <c r="J29" s="134" t="str">
        <f>'2nd 2'!L30</f>
        <v>A</v>
      </c>
      <c r="K29" s="135">
        <f>'2nd 2'!M30</f>
        <v>3.75</v>
      </c>
      <c r="L29" s="132">
        <f>'2nd 3'!C30</f>
        <v>33.5</v>
      </c>
      <c r="M29" s="133">
        <f>'2nd 3'!J30</f>
        <v>48</v>
      </c>
      <c r="N29" s="133">
        <f>'2nd 3'!K30</f>
        <v>82</v>
      </c>
      <c r="O29" s="134" t="str">
        <f>'2nd 3'!L30</f>
        <v>A+</v>
      </c>
      <c r="P29" s="135">
        <f>'2nd 3'!M30</f>
        <v>4</v>
      </c>
      <c r="Q29" s="132">
        <f>'2nd 4'!C30</f>
        <v>29.5</v>
      </c>
      <c r="R29" s="133">
        <f>'2nd 4'!J30</f>
        <v>43</v>
      </c>
      <c r="S29" s="133">
        <f>'2nd 4'!K30</f>
        <v>73</v>
      </c>
      <c r="T29" s="134" t="str">
        <f>'2nd 4'!L30</f>
        <v>A-</v>
      </c>
      <c r="U29" s="135">
        <f>'2nd 4'!M30</f>
        <v>3.5</v>
      </c>
      <c r="V29" s="132">
        <f>'2nd 5'!C30</f>
        <v>25.5</v>
      </c>
      <c r="W29" s="133">
        <f>'2nd 5'!J30</f>
        <v>45</v>
      </c>
      <c r="X29" s="133">
        <f>'2nd 5'!K30</f>
        <v>71</v>
      </c>
      <c r="Y29" s="134" t="str">
        <f>'2nd 5'!L30</f>
        <v>A-</v>
      </c>
      <c r="Z29" s="135">
        <f>'2nd 5'!M30</f>
        <v>3.5</v>
      </c>
      <c r="AA29" s="132">
        <f>'2nd 6'!C30</f>
        <v>31.5</v>
      </c>
      <c r="AB29" s="133">
        <f>'2nd 6'!J30</f>
        <v>39.25</v>
      </c>
      <c r="AC29" s="133">
        <f>'2nd 6'!K30</f>
        <v>71</v>
      </c>
      <c r="AD29" s="134" t="str">
        <f>'2nd 6'!L30</f>
        <v>A-</v>
      </c>
      <c r="AE29" s="135">
        <f>'2nd 6'!M30</f>
        <v>3.5</v>
      </c>
      <c r="AF29" s="132">
        <f>'2nd 7'!C30</f>
        <v>0</v>
      </c>
      <c r="AG29" s="133">
        <f>'2nd 7'!J30</f>
        <v>0</v>
      </c>
      <c r="AH29" s="133">
        <f>'2nd 7'!K30</f>
        <v>0</v>
      </c>
      <c r="AI29" s="134">
        <f>'2nd 7'!L30</f>
        <v>0</v>
      </c>
      <c r="AJ29" s="135">
        <f>'2nd 7'!M30</f>
        <v>0</v>
      </c>
      <c r="AK29" s="142" t="str">
        <f>'viva-1'!K28</f>
        <v>4.00</v>
      </c>
      <c r="AL29" s="137">
        <f>'Tabu-1'!AF29</f>
        <v>55.125</v>
      </c>
      <c r="AM29" s="137">
        <f>(F29*F5)+(K29*K5)+(P29*P5)+(U29*U5)+(Z29*Z5)+(AE29*AE5)+(AJ29*AJ5)</f>
        <v>55.875</v>
      </c>
      <c r="AN29" s="137">
        <f t="shared" si="1"/>
        <v>3.7250000000000001</v>
      </c>
      <c r="AO29" s="137">
        <f t="shared" si="2"/>
        <v>3.7142857142857144</v>
      </c>
      <c r="AP29" s="138" t="str">
        <f t="shared" si="3"/>
        <v>A-</v>
      </c>
      <c r="AQ29" s="140" t="str">
        <f t="shared" si="4"/>
        <v>A-</v>
      </c>
      <c r="AR29" s="139">
        <f t="shared" si="0"/>
        <v>23</v>
      </c>
    </row>
    <row r="30" spans="1:44" ht="31.5">
      <c r="A30" s="131">
        <f>'1st 1'!A31</f>
        <v>24</v>
      </c>
      <c r="B30" s="132">
        <f>'2nd 1'!C31</f>
        <v>27.25</v>
      </c>
      <c r="C30" s="133">
        <f>'2nd 1'!J31</f>
        <v>37</v>
      </c>
      <c r="D30" s="133">
        <f>'2nd 1'!K31</f>
        <v>65</v>
      </c>
      <c r="E30" s="134" t="str">
        <f>'2nd 1'!L31</f>
        <v>B+</v>
      </c>
      <c r="F30" s="135">
        <f>'2nd 1'!M31</f>
        <v>3.25</v>
      </c>
      <c r="G30" s="132">
        <f>'2nd 2'!C31</f>
        <v>29</v>
      </c>
      <c r="H30" s="133">
        <f>'2nd 2'!J31</f>
        <v>36</v>
      </c>
      <c r="I30" s="133">
        <f>'2nd 2'!K31</f>
        <v>65</v>
      </c>
      <c r="J30" s="134" t="str">
        <f>'2nd 2'!L31</f>
        <v>B+</v>
      </c>
      <c r="K30" s="135">
        <f>'2nd 2'!M31</f>
        <v>3.25</v>
      </c>
      <c r="L30" s="132">
        <f>'2nd 3'!C31</f>
        <v>32</v>
      </c>
      <c r="M30" s="133">
        <f>'2nd 3'!J31</f>
        <v>46.5</v>
      </c>
      <c r="N30" s="133">
        <f>'2nd 3'!K31</f>
        <v>79</v>
      </c>
      <c r="O30" s="134" t="str">
        <f>'2nd 3'!L31</f>
        <v>A</v>
      </c>
      <c r="P30" s="135">
        <f>'2nd 3'!M31</f>
        <v>3.75</v>
      </c>
      <c r="Q30" s="132">
        <f>'2nd 4'!C31</f>
        <v>32.5</v>
      </c>
      <c r="R30" s="133">
        <f>'2nd 4'!J31</f>
        <v>41</v>
      </c>
      <c r="S30" s="133">
        <f>'2nd 4'!K31</f>
        <v>74</v>
      </c>
      <c r="T30" s="134" t="str">
        <f>'2nd 4'!L31</f>
        <v>A-</v>
      </c>
      <c r="U30" s="135">
        <f>'2nd 4'!M31</f>
        <v>3.5</v>
      </c>
      <c r="V30" s="132">
        <f>'2nd 5'!C31</f>
        <v>27.5</v>
      </c>
      <c r="W30" s="133">
        <f>'2nd 5'!J31</f>
        <v>33.5</v>
      </c>
      <c r="X30" s="133">
        <f>'2nd 5'!K31</f>
        <v>61</v>
      </c>
      <c r="Y30" s="134" t="str">
        <f>'2nd 5'!L31</f>
        <v>B</v>
      </c>
      <c r="Z30" s="135">
        <f>'2nd 5'!M31</f>
        <v>3</v>
      </c>
      <c r="AA30" s="132">
        <f>'2nd 6'!C31</f>
        <v>26</v>
      </c>
      <c r="AB30" s="133">
        <f>'2nd 6'!J31</f>
        <v>30.75</v>
      </c>
      <c r="AC30" s="133">
        <f>'2nd 6'!K31</f>
        <v>57</v>
      </c>
      <c r="AD30" s="134" t="str">
        <f>'2nd 6'!L31</f>
        <v>B-</v>
      </c>
      <c r="AE30" s="135">
        <f>'2nd 6'!M31</f>
        <v>2.75</v>
      </c>
      <c r="AF30" s="132">
        <f>'2nd 7'!C31</f>
        <v>0</v>
      </c>
      <c r="AG30" s="133">
        <f>'2nd 7'!J31</f>
        <v>0</v>
      </c>
      <c r="AH30" s="133">
        <f>'2nd 7'!K31</f>
        <v>0</v>
      </c>
      <c r="AI30" s="134">
        <f>'2nd 7'!L31</f>
        <v>0</v>
      </c>
      <c r="AJ30" s="135">
        <f>'2nd 7'!M31</f>
        <v>0</v>
      </c>
      <c r="AK30" s="142" t="str">
        <f>'viva-1'!K29</f>
        <v>3.00</v>
      </c>
      <c r="AL30" s="137">
        <f>'Tabu-1'!AF30</f>
        <v>50.625</v>
      </c>
      <c r="AM30" s="137">
        <f>(F30*F5)+(K30*K5)+(P30*P5)+(U30*U5)+(Z30*Z5)+(AE30*AE5)+(AJ30*AJ5)</f>
        <v>48.375</v>
      </c>
      <c r="AN30" s="137">
        <f t="shared" si="1"/>
        <v>3.2250000000000001</v>
      </c>
      <c r="AO30" s="137">
        <f t="shared" si="2"/>
        <v>3.2857142857142856</v>
      </c>
      <c r="AP30" s="138" t="str">
        <f t="shared" si="3"/>
        <v>B+</v>
      </c>
      <c r="AQ30" s="140" t="str">
        <f t="shared" si="4"/>
        <v>B+</v>
      </c>
      <c r="AR30" s="139">
        <f t="shared" si="0"/>
        <v>24</v>
      </c>
    </row>
    <row r="31" spans="1:44" ht="31.5">
      <c r="A31" s="131">
        <f>'1st 1'!A32</f>
        <v>25</v>
      </c>
      <c r="B31" s="132">
        <f>'2nd 1'!C32</f>
        <v>26.5</v>
      </c>
      <c r="C31" s="133">
        <f>'2nd 1'!J32</f>
        <v>42.5</v>
      </c>
      <c r="D31" s="133">
        <f>'2nd 1'!K32</f>
        <v>69</v>
      </c>
      <c r="E31" s="134" t="str">
        <f>'2nd 1'!L32</f>
        <v>B+</v>
      </c>
      <c r="F31" s="135">
        <f>'2nd 1'!M32</f>
        <v>3.25</v>
      </c>
      <c r="G31" s="132">
        <f>'2nd 2'!C32</f>
        <v>27</v>
      </c>
      <c r="H31" s="133">
        <f>'2nd 2'!J32</f>
        <v>39</v>
      </c>
      <c r="I31" s="133">
        <f>'2nd 2'!K32</f>
        <v>66</v>
      </c>
      <c r="J31" s="134" t="str">
        <f>'2nd 2'!L32</f>
        <v>B+</v>
      </c>
      <c r="K31" s="135">
        <f>'2nd 2'!M32</f>
        <v>3.25</v>
      </c>
      <c r="L31" s="132">
        <f>'2nd 3'!C32</f>
        <v>29.5</v>
      </c>
      <c r="M31" s="133">
        <f>'2nd 3'!J32</f>
        <v>46.5</v>
      </c>
      <c r="N31" s="133">
        <f>'2nd 3'!K32</f>
        <v>76</v>
      </c>
      <c r="O31" s="134" t="str">
        <f>'2nd 3'!L32</f>
        <v>A</v>
      </c>
      <c r="P31" s="135">
        <f>'2nd 3'!M32</f>
        <v>3.75</v>
      </c>
      <c r="Q31" s="132">
        <f>'2nd 4'!C32</f>
        <v>28</v>
      </c>
      <c r="R31" s="133">
        <f>'2nd 4'!J32</f>
        <v>43</v>
      </c>
      <c r="S31" s="133">
        <f>'2nd 4'!K32</f>
        <v>71</v>
      </c>
      <c r="T31" s="134" t="str">
        <f>'2nd 4'!L32</f>
        <v>A-</v>
      </c>
      <c r="U31" s="135">
        <f>'2nd 4'!M32</f>
        <v>3.5</v>
      </c>
      <c r="V31" s="132">
        <f>'2nd 5'!C32</f>
        <v>25.5</v>
      </c>
      <c r="W31" s="133">
        <f>'2nd 5'!J32</f>
        <v>29.5</v>
      </c>
      <c r="X31" s="133">
        <f>'2nd 5'!K32</f>
        <v>55</v>
      </c>
      <c r="Y31" s="134" t="str">
        <f>'2nd 5'!L32</f>
        <v>B-</v>
      </c>
      <c r="Z31" s="135">
        <f>'2nd 5'!M32</f>
        <v>2.75</v>
      </c>
      <c r="AA31" s="132">
        <f>'2nd 6'!C32</f>
        <v>31</v>
      </c>
      <c r="AB31" s="133">
        <f>'2nd 6'!J32</f>
        <v>33.25</v>
      </c>
      <c r="AC31" s="133">
        <f>'2nd 6'!K32</f>
        <v>65</v>
      </c>
      <c r="AD31" s="134" t="str">
        <f>'2nd 6'!L32</f>
        <v>B+</v>
      </c>
      <c r="AE31" s="135">
        <f>'2nd 6'!M32</f>
        <v>3.25</v>
      </c>
      <c r="AF31" s="132">
        <f>'2nd 7'!C32</f>
        <v>0</v>
      </c>
      <c r="AG31" s="133">
        <f>'2nd 7'!J32</f>
        <v>0</v>
      </c>
      <c r="AH31" s="133">
        <f>'2nd 7'!K32</f>
        <v>0</v>
      </c>
      <c r="AI31" s="134">
        <f>'2nd 7'!L32</f>
        <v>0</v>
      </c>
      <c r="AJ31" s="135">
        <f>'2nd 7'!M32</f>
        <v>0</v>
      </c>
      <c r="AK31" s="142" t="str">
        <f>'viva-1'!K30</f>
        <v>3.50</v>
      </c>
      <c r="AL31" s="137">
        <f>'Tabu-1'!AF31</f>
        <v>49.125</v>
      </c>
      <c r="AM31" s="137">
        <f>(F31*F5)+(K31*K5)+(P31*P5)+(U31*U5)+(Z31*Z5)+(AE31*AE5)+(AJ31*AJ5)</f>
        <v>49.125</v>
      </c>
      <c r="AN31" s="137">
        <f t="shared" si="1"/>
        <v>3.2749999999999999</v>
      </c>
      <c r="AO31" s="137">
        <f t="shared" si="2"/>
        <v>3.2857142857142856</v>
      </c>
      <c r="AP31" s="138" t="str">
        <f t="shared" si="3"/>
        <v>B+</v>
      </c>
      <c r="AQ31" s="140" t="str">
        <f t="shared" si="4"/>
        <v>B+</v>
      </c>
      <c r="AR31" s="139">
        <f t="shared" si="0"/>
        <v>25</v>
      </c>
    </row>
    <row r="32" spans="1:44" ht="15.75">
      <c r="A32" s="131">
        <f>'1st 1'!A33</f>
        <v>26</v>
      </c>
      <c r="B32" s="132">
        <f>'2nd 1'!C33</f>
        <v>25.5</v>
      </c>
      <c r="C32" s="133">
        <f>'2nd 1'!J33</f>
        <v>30.5</v>
      </c>
      <c r="D32" s="133">
        <f>'2nd 1'!K33</f>
        <v>56</v>
      </c>
      <c r="E32" s="134" t="str">
        <f>'2nd 1'!L33</f>
        <v>B-</v>
      </c>
      <c r="F32" s="135">
        <f>'2nd 1'!M33</f>
        <v>2.75</v>
      </c>
      <c r="G32" s="132">
        <f>'2nd 2'!C33</f>
        <v>26</v>
      </c>
      <c r="H32" s="133">
        <f>'2nd 2'!J33</f>
        <v>34</v>
      </c>
      <c r="I32" s="133">
        <f>'2nd 2'!K33</f>
        <v>60</v>
      </c>
      <c r="J32" s="134" t="str">
        <f>'2nd 2'!L33</f>
        <v>B</v>
      </c>
      <c r="K32" s="135">
        <f>'2nd 2'!M33</f>
        <v>3</v>
      </c>
      <c r="L32" s="132">
        <f>'2nd 3'!C33</f>
        <v>27.5</v>
      </c>
      <c r="M32" s="133">
        <f>'2nd 3'!J33</f>
        <v>40</v>
      </c>
      <c r="N32" s="133">
        <f>'2nd 3'!K33</f>
        <v>68</v>
      </c>
      <c r="O32" s="134" t="str">
        <f>'2nd 3'!L33</f>
        <v>B+</v>
      </c>
      <c r="P32" s="135">
        <f>'2nd 3'!M33</f>
        <v>3.25</v>
      </c>
      <c r="Q32" s="132">
        <f>'2nd 4'!C33</f>
        <v>27.5</v>
      </c>
      <c r="R32" s="133">
        <f>'2nd 4'!J33</f>
        <v>36.5</v>
      </c>
      <c r="S32" s="133">
        <f>'2nd 4'!K33</f>
        <v>64</v>
      </c>
      <c r="T32" s="134" t="str">
        <f>'2nd 4'!L33</f>
        <v>B</v>
      </c>
      <c r="U32" s="135">
        <f>'2nd 4'!M33</f>
        <v>3</v>
      </c>
      <c r="V32" s="132">
        <f>'2nd 5'!C33</f>
        <v>24</v>
      </c>
      <c r="W32" s="133">
        <f>'2nd 5'!J33</f>
        <v>27.5</v>
      </c>
      <c r="X32" s="133">
        <f>'2nd 5'!K33</f>
        <v>52</v>
      </c>
      <c r="Y32" s="134" t="str">
        <f>'2nd 5'!L33</f>
        <v>C+</v>
      </c>
      <c r="Z32" s="135">
        <f>'2nd 5'!M33</f>
        <v>2.5</v>
      </c>
      <c r="AA32" s="132">
        <f>'2nd 6'!C33</f>
        <v>24.5</v>
      </c>
      <c r="AB32" s="133">
        <f>'2nd 6'!J33</f>
        <v>36</v>
      </c>
      <c r="AC32" s="133">
        <f>'2nd 6'!K33</f>
        <v>61</v>
      </c>
      <c r="AD32" s="134" t="str">
        <f>'2nd 6'!L33</f>
        <v>B</v>
      </c>
      <c r="AE32" s="135">
        <f>'2nd 6'!M33</f>
        <v>3</v>
      </c>
      <c r="AF32" s="132">
        <f>'2nd 7'!C33</f>
        <v>0</v>
      </c>
      <c r="AG32" s="133">
        <f>'2nd 7'!J33</f>
        <v>0</v>
      </c>
      <c r="AH32" s="133">
        <f>'2nd 7'!K33</f>
        <v>0</v>
      </c>
      <c r="AI32" s="134">
        <f>'2nd 7'!L33</f>
        <v>0</v>
      </c>
      <c r="AJ32" s="135">
        <f>'2nd 7'!M33</f>
        <v>0</v>
      </c>
      <c r="AK32" s="142" t="str">
        <f>'viva-1'!K31</f>
        <v>3.50</v>
      </c>
      <c r="AL32" s="137">
        <f>'Tabu-1'!AF32</f>
        <v>48.75</v>
      </c>
      <c r="AM32" s="137">
        <f>(F32*F5)+(K32*K5)+(P32*P5)+(U32*U5)+(Z32*Z5)+(AE32*AE5)+(AJ32*AJ5)</f>
        <v>43.5</v>
      </c>
      <c r="AN32" s="137">
        <f t="shared" si="1"/>
        <v>2.9</v>
      </c>
      <c r="AO32" s="137">
        <f t="shared" si="2"/>
        <v>3.0952380952380953</v>
      </c>
      <c r="AP32" s="138" t="str">
        <f t="shared" si="3"/>
        <v>B</v>
      </c>
      <c r="AQ32" s="140" t="str">
        <f t="shared" si="4"/>
        <v>B</v>
      </c>
      <c r="AR32" s="139">
        <f t="shared" si="0"/>
        <v>26</v>
      </c>
    </row>
    <row r="33" spans="1:44" ht="15.75">
      <c r="A33" s="131">
        <f>'1st 1'!A34</f>
        <v>27</v>
      </c>
      <c r="B33" s="132">
        <f>'2nd 1'!C34</f>
        <v>29.75</v>
      </c>
      <c r="C33" s="133">
        <f>'2nd 1'!J34</f>
        <v>52.5</v>
      </c>
      <c r="D33" s="133">
        <f>'2nd 1'!K34</f>
        <v>83</v>
      </c>
      <c r="E33" s="134" t="str">
        <f>'2nd 1'!L34</f>
        <v>A+</v>
      </c>
      <c r="F33" s="135">
        <f>'2nd 1'!M34</f>
        <v>4</v>
      </c>
      <c r="G33" s="132">
        <f>'2nd 2'!C34</f>
        <v>32</v>
      </c>
      <c r="H33" s="133">
        <f>'2nd 2'!J34</f>
        <v>54</v>
      </c>
      <c r="I33" s="133">
        <f>'2nd 2'!K34</f>
        <v>86</v>
      </c>
      <c r="J33" s="134" t="str">
        <f>'2nd 2'!L34</f>
        <v>A+</v>
      </c>
      <c r="K33" s="135">
        <f>'2nd 2'!M34</f>
        <v>4</v>
      </c>
      <c r="L33" s="132">
        <f>'2nd 3'!C34</f>
        <v>35</v>
      </c>
      <c r="M33" s="133">
        <f>'2nd 3'!J34</f>
        <v>50.5</v>
      </c>
      <c r="N33" s="133">
        <f>'2nd 3'!K34</f>
        <v>86</v>
      </c>
      <c r="O33" s="134" t="str">
        <f>'2nd 3'!L34</f>
        <v>A+</v>
      </c>
      <c r="P33" s="135">
        <f>'2nd 3'!M34</f>
        <v>4</v>
      </c>
      <c r="Q33" s="132">
        <f>'2nd 4'!C34</f>
        <v>30.5</v>
      </c>
      <c r="R33" s="133">
        <f>'2nd 4'!J34</f>
        <v>43.5</v>
      </c>
      <c r="S33" s="133">
        <f>'2nd 4'!K34</f>
        <v>74</v>
      </c>
      <c r="T33" s="134" t="str">
        <f>'2nd 4'!L34</f>
        <v>A-</v>
      </c>
      <c r="U33" s="135">
        <f>'2nd 4'!M34</f>
        <v>3.5</v>
      </c>
      <c r="V33" s="132">
        <f>'2nd 5'!C34</f>
        <v>30.5</v>
      </c>
      <c r="W33" s="133">
        <f>'2nd 5'!J34</f>
        <v>40.5</v>
      </c>
      <c r="X33" s="133">
        <f>'2nd 5'!K34</f>
        <v>71</v>
      </c>
      <c r="Y33" s="134" t="str">
        <f>'2nd 5'!L34</f>
        <v>A-</v>
      </c>
      <c r="Z33" s="135">
        <f>'2nd 5'!M34</f>
        <v>3.5</v>
      </c>
      <c r="AA33" s="132">
        <f>'2nd 6'!C34</f>
        <v>30.5</v>
      </c>
      <c r="AB33" s="133">
        <f>'2nd 6'!J34</f>
        <v>42.5</v>
      </c>
      <c r="AC33" s="133">
        <f>'2nd 6'!K34</f>
        <v>73</v>
      </c>
      <c r="AD33" s="134" t="str">
        <f>'2nd 6'!L34</f>
        <v>A-</v>
      </c>
      <c r="AE33" s="135">
        <f>'2nd 6'!M34</f>
        <v>3.5</v>
      </c>
      <c r="AF33" s="132">
        <f>'2nd 7'!C34</f>
        <v>0</v>
      </c>
      <c r="AG33" s="133">
        <f>'2nd 7'!J34</f>
        <v>0</v>
      </c>
      <c r="AH33" s="133">
        <f>'2nd 7'!K34</f>
        <v>0</v>
      </c>
      <c r="AI33" s="134">
        <f>'2nd 7'!L34</f>
        <v>0</v>
      </c>
      <c r="AJ33" s="135">
        <f>'2nd 7'!M34</f>
        <v>0</v>
      </c>
      <c r="AK33" s="142" t="str">
        <f>'viva-1'!K32</f>
        <v>4.00</v>
      </c>
      <c r="AL33" s="137">
        <f>'Tabu-1'!AF33</f>
        <v>56.25</v>
      </c>
      <c r="AM33" s="137">
        <f>(F33*F5)+(K33*K5)+(P33*P5)+(U33*U5)+(Z33*Z5)+(AE33*AE5)+(AJ33*AJ5)</f>
        <v>56.25</v>
      </c>
      <c r="AN33" s="137">
        <f t="shared" si="1"/>
        <v>3.75</v>
      </c>
      <c r="AO33" s="137">
        <f t="shared" si="2"/>
        <v>3.7619047619047619</v>
      </c>
      <c r="AP33" s="138" t="str">
        <f t="shared" si="3"/>
        <v>A</v>
      </c>
      <c r="AQ33" s="140" t="str">
        <f t="shared" si="4"/>
        <v>A</v>
      </c>
      <c r="AR33" s="139">
        <f t="shared" si="0"/>
        <v>27</v>
      </c>
    </row>
    <row r="34" spans="1:44" ht="15.75">
      <c r="A34" s="131">
        <f>'1st 1'!A35</f>
        <v>28</v>
      </c>
      <c r="B34" s="132">
        <f>'2nd 1'!C35</f>
        <v>25.75</v>
      </c>
      <c r="C34" s="133">
        <f>'2nd 1'!J35</f>
        <v>30</v>
      </c>
      <c r="D34" s="133">
        <f>'2nd 1'!K35</f>
        <v>56</v>
      </c>
      <c r="E34" s="134" t="str">
        <f>'2nd 1'!L35</f>
        <v>B-</v>
      </c>
      <c r="F34" s="135">
        <f>'2nd 1'!M35</f>
        <v>2.75</v>
      </c>
      <c r="G34" s="132">
        <f>'2nd 2'!C35</f>
        <v>31</v>
      </c>
      <c r="H34" s="133">
        <f>'2nd 2'!J35</f>
        <v>30</v>
      </c>
      <c r="I34" s="133">
        <f>'2nd 2'!K35</f>
        <v>61</v>
      </c>
      <c r="J34" s="134" t="str">
        <f>'2nd 2'!L35</f>
        <v>B</v>
      </c>
      <c r="K34" s="135">
        <f>'2nd 2'!M35</f>
        <v>3</v>
      </c>
      <c r="L34" s="132">
        <f>'2nd 3'!C35</f>
        <v>28</v>
      </c>
      <c r="M34" s="133">
        <f>'2nd 3'!J35</f>
        <v>47</v>
      </c>
      <c r="N34" s="133">
        <f>'2nd 3'!K35</f>
        <v>75</v>
      </c>
      <c r="O34" s="134" t="str">
        <f>'2nd 3'!L35</f>
        <v>A</v>
      </c>
      <c r="P34" s="135">
        <f>'2nd 3'!M35</f>
        <v>3.75</v>
      </c>
      <c r="Q34" s="132">
        <f>'2nd 4'!C35</f>
        <v>25.5</v>
      </c>
      <c r="R34" s="133">
        <f>'2nd 4'!J35</f>
        <v>37.5</v>
      </c>
      <c r="S34" s="133">
        <f>'2nd 4'!K35</f>
        <v>63</v>
      </c>
      <c r="T34" s="134" t="str">
        <f>'2nd 4'!L35</f>
        <v>B</v>
      </c>
      <c r="U34" s="135">
        <f>'2nd 4'!M35</f>
        <v>3</v>
      </c>
      <c r="V34" s="132">
        <f>'2nd 5'!C35</f>
        <v>25.5</v>
      </c>
      <c r="W34" s="133">
        <f>'2nd 5'!J35</f>
        <v>27.5</v>
      </c>
      <c r="X34" s="133">
        <f>'2nd 5'!K35</f>
        <v>53</v>
      </c>
      <c r="Y34" s="134" t="str">
        <f>'2nd 5'!L35</f>
        <v>C+</v>
      </c>
      <c r="Z34" s="135">
        <f>'2nd 5'!M35</f>
        <v>2.5</v>
      </c>
      <c r="AA34" s="132">
        <f>'2nd 6'!C35</f>
        <v>29</v>
      </c>
      <c r="AB34" s="133">
        <f>'2nd 6'!J35</f>
        <v>36.5</v>
      </c>
      <c r="AC34" s="133">
        <f>'2nd 6'!K35</f>
        <v>66</v>
      </c>
      <c r="AD34" s="134" t="str">
        <f>'2nd 6'!L35</f>
        <v>B+</v>
      </c>
      <c r="AE34" s="135">
        <f>'2nd 6'!M35</f>
        <v>3.25</v>
      </c>
      <c r="AF34" s="132">
        <f>'2nd 7'!C35</f>
        <v>0</v>
      </c>
      <c r="AG34" s="133">
        <f>'2nd 7'!J35</f>
        <v>0</v>
      </c>
      <c r="AH34" s="133">
        <f>'2nd 7'!K35</f>
        <v>0</v>
      </c>
      <c r="AI34" s="134">
        <f>'2nd 7'!L35</f>
        <v>0</v>
      </c>
      <c r="AJ34" s="135">
        <f>'2nd 7'!M35</f>
        <v>0</v>
      </c>
      <c r="AK34" s="142" t="str">
        <f>'viva-1'!K33</f>
        <v>3.00</v>
      </c>
      <c r="AL34" s="137">
        <f>'Tabu-1'!AF34</f>
        <v>49.5</v>
      </c>
      <c r="AM34" s="137">
        <f>(F34*F5)+(K34*K5)+(P34*P5)+(U34*U5)+(Z34*Z5)+(AE34*AE5)+(AJ34*AJ5)</f>
        <v>45.75</v>
      </c>
      <c r="AN34" s="137">
        <f t="shared" si="1"/>
        <v>3.05</v>
      </c>
      <c r="AO34" s="137">
        <f t="shared" si="2"/>
        <v>3.1666666666666665</v>
      </c>
      <c r="AP34" s="138" t="str">
        <f t="shared" si="3"/>
        <v>B</v>
      </c>
      <c r="AQ34" s="140" t="str">
        <f t="shared" si="4"/>
        <v>B</v>
      </c>
      <c r="AR34" s="139">
        <f t="shared" si="0"/>
        <v>28</v>
      </c>
    </row>
    <row r="35" spans="1:44" ht="31.5">
      <c r="A35" s="131">
        <f>'1st 1'!A36</f>
        <v>29</v>
      </c>
      <c r="B35" s="132">
        <f>'2nd 1'!C36</f>
        <v>26.25</v>
      </c>
      <c r="C35" s="133">
        <f>'2nd 1'!J36</f>
        <v>44</v>
      </c>
      <c r="D35" s="133">
        <f>'2nd 1'!K36</f>
        <v>71</v>
      </c>
      <c r="E35" s="134" t="str">
        <f>'2nd 1'!L36</f>
        <v>A-</v>
      </c>
      <c r="F35" s="135">
        <f>'2nd 1'!M36</f>
        <v>3.5</v>
      </c>
      <c r="G35" s="132">
        <f>'2nd 2'!C36</f>
        <v>29</v>
      </c>
      <c r="H35" s="133">
        <f>'2nd 2'!J36</f>
        <v>43</v>
      </c>
      <c r="I35" s="133">
        <f>'2nd 2'!K36</f>
        <v>72</v>
      </c>
      <c r="J35" s="134" t="str">
        <f>'2nd 2'!L36</f>
        <v>A-</v>
      </c>
      <c r="K35" s="135">
        <f>'2nd 2'!M36</f>
        <v>3.5</v>
      </c>
      <c r="L35" s="132">
        <f>'2nd 3'!C36</f>
        <v>32.5</v>
      </c>
      <c r="M35" s="133">
        <f>'2nd 3'!J36</f>
        <v>47</v>
      </c>
      <c r="N35" s="133">
        <f>'2nd 3'!K36</f>
        <v>80</v>
      </c>
      <c r="O35" s="134" t="str">
        <f>'2nd 3'!L36</f>
        <v>A+</v>
      </c>
      <c r="P35" s="135">
        <f>'2nd 3'!M36</f>
        <v>4</v>
      </c>
      <c r="Q35" s="132">
        <f>'2nd 4'!C36</f>
        <v>26.5</v>
      </c>
      <c r="R35" s="133">
        <f>'2nd 4'!J36</f>
        <v>40</v>
      </c>
      <c r="S35" s="133">
        <f>'2nd 4'!K36</f>
        <v>67</v>
      </c>
      <c r="T35" s="134" t="str">
        <f>'2nd 4'!L36</f>
        <v>B+</v>
      </c>
      <c r="U35" s="135">
        <f>'2nd 4'!M36</f>
        <v>3.25</v>
      </c>
      <c r="V35" s="132">
        <f>'2nd 5'!C36</f>
        <v>26.5</v>
      </c>
      <c r="W35" s="133">
        <f>'2nd 5'!J36</f>
        <v>32.5</v>
      </c>
      <c r="X35" s="133">
        <f>'2nd 5'!K36</f>
        <v>59</v>
      </c>
      <c r="Y35" s="134" t="str">
        <f>'2nd 5'!L36</f>
        <v>B-</v>
      </c>
      <c r="Z35" s="135">
        <f>'2nd 5'!M36</f>
        <v>2.75</v>
      </c>
      <c r="AA35" s="132">
        <f>'2nd 6'!C36</f>
        <v>31</v>
      </c>
      <c r="AB35" s="133">
        <f>'2nd 6'!J36</f>
        <v>39.75</v>
      </c>
      <c r="AC35" s="133">
        <f>'2nd 6'!K36</f>
        <v>71</v>
      </c>
      <c r="AD35" s="134" t="str">
        <f>'2nd 6'!L36</f>
        <v>A-</v>
      </c>
      <c r="AE35" s="135">
        <f>'2nd 6'!M36</f>
        <v>3.5</v>
      </c>
      <c r="AF35" s="132">
        <f>'2nd 7'!C36</f>
        <v>0</v>
      </c>
      <c r="AG35" s="133">
        <f>'2nd 7'!J36</f>
        <v>0</v>
      </c>
      <c r="AH35" s="133">
        <f>'2nd 7'!K36</f>
        <v>0</v>
      </c>
      <c r="AI35" s="134">
        <f>'2nd 7'!L36</f>
        <v>0</v>
      </c>
      <c r="AJ35" s="135">
        <f>'2nd 7'!M36</f>
        <v>0</v>
      </c>
      <c r="AK35" s="142" t="str">
        <f>'viva-1'!K34</f>
        <v>2.50</v>
      </c>
      <c r="AL35" s="137">
        <f>'Tabu-1'!AF35</f>
        <v>48.375</v>
      </c>
      <c r="AM35" s="137">
        <f>(F35*F5)+(K35*K5)+(P35*P5)+(U35*U5)+(Z35*Z5)+(AE35*AE5)+(AJ35*AJ5)</f>
        <v>51.375</v>
      </c>
      <c r="AN35" s="137">
        <f t="shared" si="1"/>
        <v>3.4249999999999998</v>
      </c>
      <c r="AO35" s="137">
        <f t="shared" si="2"/>
        <v>3.2857142857142856</v>
      </c>
      <c r="AP35" s="138" t="str">
        <f t="shared" si="3"/>
        <v>B+</v>
      </c>
      <c r="AQ35" s="140" t="str">
        <f t="shared" si="4"/>
        <v>B+</v>
      </c>
      <c r="AR35" s="139">
        <f t="shared" si="0"/>
        <v>29</v>
      </c>
    </row>
    <row r="36" spans="1:44" ht="15.75">
      <c r="A36" s="131">
        <f>'1st 1'!A37</f>
        <v>30</v>
      </c>
      <c r="B36" s="132">
        <f>'2nd 1'!C37</f>
        <v>27</v>
      </c>
      <c r="C36" s="133">
        <f>'2nd 1'!J37</f>
        <v>41.5</v>
      </c>
      <c r="D36" s="133">
        <f>'2nd 1'!K37</f>
        <v>69</v>
      </c>
      <c r="E36" s="134" t="str">
        <f>'2nd 1'!L37</f>
        <v>B+</v>
      </c>
      <c r="F36" s="135">
        <f>'2nd 1'!M37</f>
        <v>3.25</v>
      </c>
      <c r="G36" s="132">
        <f>'2nd 2'!C37</f>
        <v>26</v>
      </c>
      <c r="H36" s="133">
        <f>'2nd 2'!J37</f>
        <v>34</v>
      </c>
      <c r="I36" s="133">
        <f>'2nd 2'!K37</f>
        <v>60</v>
      </c>
      <c r="J36" s="134" t="str">
        <f>'2nd 2'!L37</f>
        <v>B</v>
      </c>
      <c r="K36" s="135">
        <f>'2nd 2'!M37</f>
        <v>3</v>
      </c>
      <c r="L36" s="132">
        <f>'2nd 3'!C37</f>
        <v>28</v>
      </c>
      <c r="M36" s="133">
        <f>'2nd 3'!J37</f>
        <v>48</v>
      </c>
      <c r="N36" s="133">
        <f>'2nd 3'!K37</f>
        <v>76</v>
      </c>
      <c r="O36" s="134" t="str">
        <f>'2nd 3'!L37</f>
        <v>A</v>
      </c>
      <c r="P36" s="135">
        <f>'2nd 3'!M37</f>
        <v>3.75</v>
      </c>
      <c r="Q36" s="132">
        <f>'2nd 4'!C37</f>
        <v>28.5</v>
      </c>
      <c r="R36" s="133">
        <f>'2nd 4'!J37</f>
        <v>41</v>
      </c>
      <c r="S36" s="133">
        <f>'2nd 4'!K37</f>
        <v>70</v>
      </c>
      <c r="T36" s="134" t="str">
        <f>'2nd 4'!L37</f>
        <v>A-</v>
      </c>
      <c r="U36" s="135">
        <f>'2nd 4'!M37</f>
        <v>3.5</v>
      </c>
      <c r="V36" s="132">
        <f>'2nd 5'!C37</f>
        <v>27</v>
      </c>
      <c r="W36" s="133">
        <f>'2nd 5'!J37</f>
        <v>27.5</v>
      </c>
      <c r="X36" s="133">
        <f>'2nd 5'!K37</f>
        <v>55</v>
      </c>
      <c r="Y36" s="134" t="str">
        <f>'2nd 5'!L37</f>
        <v>B-</v>
      </c>
      <c r="Z36" s="135">
        <f>'2nd 5'!M37</f>
        <v>2.75</v>
      </c>
      <c r="AA36" s="132">
        <f>'2nd 6'!C37</f>
        <v>31.5</v>
      </c>
      <c r="AB36" s="133">
        <f>'2nd 6'!J37</f>
        <v>30.75</v>
      </c>
      <c r="AC36" s="133">
        <f>'2nd 6'!K37</f>
        <v>63</v>
      </c>
      <c r="AD36" s="134" t="str">
        <f>'2nd 6'!L37</f>
        <v>B</v>
      </c>
      <c r="AE36" s="135">
        <f>'2nd 6'!M37</f>
        <v>3</v>
      </c>
      <c r="AF36" s="132">
        <f>'2nd 7'!C37</f>
        <v>0</v>
      </c>
      <c r="AG36" s="133">
        <f>'2nd 7'!J37</f>
        <v>0</v>
      </c>
      <c r="AH36" s="133">
        <f>'2nd 7'!K37</f>
        <v>0</v>
      </c>
      <c r="AI36" s="134">
        <f>'2nd 7'!L37</f>
        <v>0</v>
      </c>
      <c r="AJ36" s="135">
        <f>'2nd 7'!M37</f>
        <v>0</v>
      </c>
      <c r="AK36" s="142" t="str">
        <f>'viva-1'!K35</f>
        <v>2.50</v>
      </c>
      <c r="AL36" s="137">
        <f>'Tabu-1'!AF36</f>
        <v>50.25</v>
      </c>
      <c r="AM36" s="137">
        <f>(F36*F5)+(K36*K5)+(P36*P5)+(U36*U5)+(Z36*Z5)+(AE36*AE5)+(AJ36*AJ5)</f>
        <v>48</v>
      </c>
      <c r="AN36" s="137">
        <f t="shared" si="1"/>
        <v>3.2</v>
      </c>
      <c r="AO36" s="137">
        <f t="shared" si="2"/>
        <v>3.2380952380952381</v>
      </c>
      <c r="AP36" s="138" t="str">
        <f t="shared" si="3"/>
        <v>B</v>
      </c>
      <c r="AQ36" s="140" t="str">
        <f t="shared" si="4"/>
        <v>B</v>
      </c>
      <c r="AR36" s="139">
        <f t="shared" si="0"/>
        <v>30</v>
      </c>
    </row>
    <row r="37" spans="1:44" ht="31.5">
      <c r="A37" s="131">
        <f>'1st 1'!A38</f>
        <v>31</v>
      </c>
      <c r="B37" s="132">
        <f>'2nd 1'!C38</f>
        <v>31.5</v>
      </c>
      <c r="C37" s="133">
        <f>'2nd 1'!J38</f>
        <v>49</v>
      </c>
      <c r="D37" s="133">
        <f>'2nd 1'!K38</f>
        <v>81</v>
      </c>
      <c r="E37" s="134" t="str">
        <f>'2nd 1'!L38</f>
        <v>A+</v>
      </c>
      <c r="F37" s="135">
        <f>'2nd 1'!M38</f>
        <v>4</v>
      </c>
      <c r="G37" s="132">
        <f>'2nd 2'!C38</f>
        <v>31</v>
      </c>
      <c r="H37" s="133">
        <f>'2nd 2'!J38</f>
        <v>53</v>
      </c>
      <c r="I37" s="133">
        <f>'2nd 2'!K38</f>
        <v>84</v>
      </c>
      <c r="J37" s="134" t="str">
        <f>'2nd 2'!L38</f>
        <v>A+</v>
      </c>
      <c r="K37" s="135">
        <f>'2nd 2'!M38</f>
        <v>4</v>
      </c>
      <c r="L37" s="132">
        <f>'2nd 3'!C38</f>
        <v>30.5</v>
      </c>
      <c r="M37" s="133">
        <f>'2nd 3'!J38</f>
        <v>43</v>
      </c>
      <c r="N37" s="133">
        <f>'2nd 3'!K38</f>
        <v>74</v>
      </c>
      <c r="O37" s="134" t="str">
        <f>'2nd 3'!L38</f>
        <v>A-</v>
      </c>
      <c r="P37" s="135">
        <f>'2nd 3'!M38</f>
        <v>3.5</v>
      </c>
      <c r="Q37" s="132">
        <f>'2nd 4'!C38</f>
        <v>28</v>
      </c>
      <c r="R37" s="133">
        <f>'2nd 4'!J38</f>
        <v>40.5</v>
      </c>
      <c r="S37" s="133">
        <f>'2nd 4'!K38</f>
        <v>69</v>
      </c>
      <c r="T37" s="134" t="str">
        <f>'2nd 4'!L38</f>
        <v>B+</v>
      </c>
      <c r="U37" s="135">
        <f>'2nd 4'!M38</f>
        <v>3.25</v>
      </c>
      <c r="V37" s="132">
        <f>'2nd 5'!C38</f>
        <v>29</v>
      </c>
      <c r="W37" s="133">
        <f>'2nd 5'!J38</f>
        <v>37.75</v>
      </c>
      <c r="X37" s="133">
        <f>'2nd 5'!K38</f>
        <v>67</v>
      </c>
      <c r="Y37" s="134" t="str">
        <f>'2nd 5'!L38</f>
        <v>B+</v>
      </c>
      <c r="Z37" s="135">
        <f>'2nd 5'!M38</f>
        <v>3.25</v>
      </c>
      <c r="AA37" s="132">
        <f>'2nd 6'!C38</f>
        <v>31.5</v>
      </c>
      <c r="AB37" s="133">
        <f>'2nd 6'!J38</f>
        <v>35.5</v>
      </c>
      <c r="AC37" s="133">
        <f>'2nd 6'!K38</f>
        <v>67</v>
      </c>
      <c r="AD37" s="134" t="str">
        <f>'2nd 6'!L38</f>
        <v>B+</v>
      </c>
      <c r="AE37" s="135">
        <f>'2nd 6'!M38</f>
        <v>3.25</v>
      </c>
      <c r="AF37" s="132">
        <f>'2nd 7'!C38</f>
        <v>0</v>
      </c>
      <c r="AG37" s="133">
        <f>'2nd 7'!J38</f>
        <v>0</v>
      </c>
      <c r="AH37" s="133">
        <f>'2nd 7'!K38</f>
        <v>0</v>
      </c>
      <c r="AI37" s="134">
        <f>'2nd 7'!L38</f>
        <v>0</v>
      </c>
      <c r="AJ37" s="135">
        <f>'2nd 7'!M38</f>
        <v>0</v>
      </c>
      <c r="AK37" s="142" t="str">
        <f>'viva-1'!K36</f>
        <v>3.50</v>
      </c>
      <c r="AL37" s="137">
        <f>'Tabu-1'!AF37</f>
        <v>50.625</v>
      </c>
      <c r="AM37" s="137">
        <f>(F37*F5)+(K37*K5)+(P37*P5)+(U37*U5)+(Z37*Z5)+(AE37*AE5)+(AJ37*AJ5)</f>
        <v>52.875</v>
      </c>
      <c r="AN37" s="137">
        <f t="shared" si="1"/>
        <v>3.5249999999999999</v>
      </c>
      <c r="AO37" s="137">
        <f t="shared" si="2"/>
        <v>3.4523809523809526</v>
      </c>
      <c r="AP37" s="138" t="str">
        <f t="shared" si="3"/>
        <v>B+</v>
      </c>
      <c r="AQ37" s="140" t="str">
        <f t="shared" si="4"/>
        <v>B+</v>
      </c>
      <c r="AR37" s="139">
        <f t="shared" si="0"/>
        <v>31</v>
      </c>
    </row>
    <row r="38" spans="1:44" ht="31.5">
      <c r="A38" s="131">
        <f>'1st 1'!A39</f>
        <v>32</v>
      </c>
      <c r="B38" s="132">
        <f>'2nd 1'!C39</f>
        <v>27</v>
      </c>
      <c r="C38" s="133">
        <f>'2nd 1'!J39</f>
        <v>38</v>
      </c>
      <c r="D38" s="133">
        <f>'2nd 1'!K39</f>
        <v>65</v>
      </c>
      <c r="E38" s="134" t="str">
        <f>'2nd 1'!L39</f>
        <v>B+</v>
      </c>
      <c r="F38" s="135">
        <f>'2nd 1'!M39</f>
        <v>3.25</v>
      </c>
      <c r="G38" s="132">
        <f>'2nd 2'!C39</f>
        <v>28</v>
      </c>
      <c r="H38" s="133">
        <f>'2nd 2'!J39</f>
        <v>39</v>
      </c>
      <c r="I38" s="133">
        <f>'2nd 2'!K39</f>
        <v>67</v>
      </c>
      <c r="J38" s="134" t="str">
        <f>'2nd 2'!L39</f>
        <v>B+</v>
      </c>
      <c r="K38" s="135">
        <f>'2nd 2'!M39</f>
        <v>3.25</v>
      </c>
      <c r="L38" s="132">
        <f>'2nd 3'!C39</f>
        <v>30.5</v>
      </c>
      <c r="M38" s="133">
        <f>'2nd 3'!J39</f>
        <v>45.5</v>
      </c>
      <c r="N38" s="133">
        <f>'2nd 3'!K39</f>
        <v>76</v>
      </c>
      <c r="O38" s="134" t="str">
        <f>'2nd 3'!L39</f>
        <v>A</v>
      </c>
      <c r="P38" s="135">
        <f>'2nd 3'!M39</f>
        <v>3.75</v>
      </c>
      <c r="Q38" s="132">
        <f>'2nd 4'!C39</f>
        <v>28</v>
      </c>
      <c r="R38" s="133">
        <f>'2nd 4'!J39</f>
        <v>46</v>
      </c>
      <c r="S38" s="133">
        <f>'2nd 4'!K39</f>
        <v>74</v>
      </c>
      <c r="T38" s="134" t="str">
        <f>'2nd 4'!L39</f>
        <v>A-</v>
      </c>
      <c r="U38" s="135">
        <f>'2nd 4'!M39</f>
        <v>3.5</v>
      </c>
      <c r="V38" s="132">
        <f>'2nd 5'!C39</f>
        <v>26.5</v>
      </c>
      <c r="W38" s="133">
        <f>'2nd 5'!J39</f>
        <v>33.25</v>
      </c>
      <c r="X38" s="133">
        <f>'2nd 5'!K39</f>
        <v>60</v>
      </c>
      <c r="Y38" s="134" t="str">
        <f>'2nd 5'!L39</f>
        <v>B</v>
      </c>
      <c r="Z38" s="135">
        <f>'2nd 5'!M39</f>
        <v>3</v>
      </c>
      <c r="AA38" s="132">
        <f>'2nd 6'!C39</f>
        <v>32</v>
      </c>
      <c r="AB38" s="133">
        <f>'2nd 6'!J39</f>
        <v>35.75</v>
      </c>
      <c r="AC38" s="133">
        <f>'2nd 6'!K39</f>
        <v>68</v>
      </c>
      <c r="AD38" s="134" t="str">
        <f>'2nd 6'!L39</f>
        <v>B+</v>
      </c>
      <c r="AE38" s="135">
        <f>'2nd 6'!M39</f>
        <v>3.25</v>
      </c>
      <c r="AF38" s="132">
        <f>'2nd 7'!C39</f>
        <v>0</v>
      </c>
      <c r="AG38" s="133">
        <f>'2nd 7'!J39</f>
        <v>0</v>
      </c>
      <c r="AH38" s="133">
        <f>'2nd 7'!K39</f>
        <v>0</v>
      </c>
      <c r="AI38" s="134">
        <f>'2nd 7'!L39</f>
        <v>0</v>
      </c>
      <c r="AJ38" s="135">
        <f>'2nd 7'!M39</f>
        <v>0</v>
      </c>
      <c r="AK38" s="142" t="str">
        <f>'viva-1'!K37</f>
        <v>3.25</v>
      </c>
      <c r="AL38" s="137">
        <f>'Tabu-1'!AF38</f>
        <v>50.25</v>
      </c>
      <c r="AM38" s="137">
        <f>(F38*F5)+(K38*K5)+(P38*P5)+(U38*U5)+(Z38*Z5)+(AE38*AE5)+(AJ38*AJ5)</f>
        <v>49.875</v>
      </c>
      <c r="AN38" s="137">
        <f t="shared" si="1"/>
        <v>3.3250000000000002</v>
      </c>
      <c r="AO38" s="137">
        <f t="shared" si="2"/>
        <v>3.3333333333333335</v>
      </c>
      <c r="AP38" s="138" t="str">
        <f t="shared" si="3"/>
        <v>B+</v>
      </c>
      <c r="AQ38" s="140" t="str">
        <f t="shared" si="4"/>
        <v>B+</v>
      </c>
      <c r="AR38" s="139">
        <f t="shared" si="0"/>
        <v>32</v>
      </c>
    </row>
    <row r="39" spans="1:44" ht="15.75">
      <c r="A39" s="131">
        <f>'1st 1'!A40</f>
        <v>33</v>
      </c>
      <c r="B39" s="132">
        <f>'2nd 1'!C40</f>
        <v>27.25</v>
      </c>
      <c r="C39" s="133">
        <f>'2nd 1'!J40</f>
        <v>30</v>
      </c>
      <c r="D39" s="133">
        <f>'2nd 1'!K40</f>
        <v>58</v>
      </c>
      <c r="E39" s="134" t="str">
        <f>'2nd 1'!L40</f>
        <v>B-</v>
      </c>
      <c r="F39" s="135">
        <f>'2nd 1'!M40</f>
        <v>2.75</v>
      </c>
      <c r="G39" s="132">
        <f>'2nd 2'!C40</f>
        <v>31</v>
      </c>
      <c r="H39" s="133">
        <f>'2nd 2'!J40</f>
        <v>37</v>
      </c>
      <c r="I39" s="133">
        <f>'2nd 2'!K40</f>
        <v>68</v>
      </c>
      <c r="J39" s="134" t="str">
        <f>'2nd 2'!L40</f>
        <v>B+</v>
      </c>
      <c r="K39" s="135">
        <f>'2nd 2'!M40</f>
        <v>3.25</v>
      </c>
      <c r="L39" s="132">
        <f>'2nd 3'!C40</f>
        <v>31.5</v>
      </c>
      <c r="M39" s="133">
        <f>'2nd 3'!J40</f>
        <v>49.5</v>
      </c>
      <c r="N39" s="133">
        <f>'2nd 3'!K40</f>
        <v>81</v>
      </c>
      <c r="O39" s="134" t="str">
        <f>'2nd 3'!L40</f>
        <v>A+</v>
      </c>
      <c r="P39" s="135">
        <f>'2nd 3'!M40</f>
        <v>4</v>
      </c>
      <c r="Q39" s="132">
        <f>'2nd 4'!C40</f>
        <v>28</v>
      </c>
      <c r="R39" s="133">
        <f>'2nd 4'!J40</f>
        <v>39.5</v>
      </c>
      <c r="S39" s="133">
        <f>'2nd 4'!K40</f>
        <v>68</v>
      </c>
      <c r="T39" s="134" t="str">
        <f>'2nd 4'!L40</f>
        <v>B+</v>
      </c>
      <c r="U39" s="135">
        <f>'2nd 4'!M40</f>
        <v>3.25</v>
      </c>
      <c r="V39" s="132">
        <f>'2nd 5'!C40</f>
        <v>24</v>
      </c>
      <c r="W39" s="133">
        <f>'2nd 5'!J40</f>
        <v>27.75</v>
      </c>
      <c r="X39" s="133">
        <f>'2nd 5'!K40</f>
        <v>52</v>
      </c>
      <c r="Y39" s="134" t="str">
        <f>'2nd 5'!L40</f>
        <v>C+</v>
      </c>
      <c r="Z39" s="135">
        <f>'2nd 5'!M40</f>
        <v>2.5</v>
      </c>
      <c r="AA39" s="132">
        <f>'2nd 6'!C40</f>
        <v>23.5</v>
      </c>
      <c r="AB39" s="133">
        <f>'2nd 6'!J40</f>
        <v>38.25</v>
      </c>
      <c r="AC39" s="133">
        <f>'2nd 6'!K40</f>
        <v>62</v>
      </c>
      <c r="AD39" s="134" t="str">
        <f>'2nd 6'!L40</f>
        <v>B</v>
      </c>
      <c r="AE39" s="135">
        <f>'2nd 6'!M40</f>
        <v>3</v>
      </c>
      <c r="AF39" s="132">
        <f>'2nd 7'!C40</f>
        <v>0</v>
      </c>
      <c r="AG39" s="133">
        <f>'2nd 7'!J40</f>
        <v>0</v>
      </c>
      <c r="AH39" s="133">
        <f>'2nd 7'!K40</f>
        <v>0</v>
      </c>
      <c r="AI39" s="134">
        <f>'2nd 7'!L40</f>
        <v>0</v>
      </c>
      <c r="AJ39" s="135">
        <f>'2nd 7'!M40</f>
        <v>0</v>
      </c>
      <c r="AK39" s="142" t="str">
        <f>'viva-1'!K38</f>
        <v>3.25</v>
      </c>
      <c r="AL39" s="137">
        <f>'Tabu-1'!AF39</f>
        <v>46.875</v>
      </c>
      <c r="AM39" s="137">
        <f>(F39*F5)+(K39*K5)+(P39*P5)+(U39*U5)+(Z39*Z5)+(AE39*AE5)+(AJ39*AJ5)</f>
        <v>46.5</v>
      </c>
      <c r="AN39" s="137">
        <f t="shared" si="1"/>
        <v>3.1</v>
      </c>
      <c r="AO39" s="137">
        <f t="shared" si="2"/>
        <v>3.1190476190476191</v>
      </c>
      <c r="AP39" s="138" t="str">
        <f t="shared" si="3"/>
        <v>B</v>
      </c>
      <c r="AQ39" s="140" t="str">
        <f t="shared" si="4"/>
        <v>B</v>
      </c>
      <c r="AR39" s="139">
        <f t="shared" ref="AR39:AR70" si="5">A39</f>
        <v>33</v>
      </c>
    </row>
    <row r="40" spans="1:44" ht="15.75">
      <c r="A40" s="131">
        <f>'1st 1'!A41</f>
        <v>34</v>
      </c>
      <c r="B40" s="132">
        <f>'2nd 1'!C41</f>
        <v>26</v>
      </c>
      <c r="C40" s="133">
        <f>'2nd 1'!J41</f>
        <v>43</v>
      </c>
      <c r="D40" s="133">
        <f>'2nd 1'!K41</f>
        <v>69</v>
      </c>
      <c r="E40" s="134" t="str">
        <f>'2nd 1'!L41</f>
        <v>B+</v>
      </c>
      <c r="F40" s="135">
        <f>'2nd 1'!M41</f>
        <v>3.25</v>
      </c>
      <c r="G40" s="132">
        <f>'2nd 2'!C41</f>
        <v>27</v>
      </c>
      <c r="H40" s="133">
        <f>'2nd 2'!J41</f>
        <v>29</v>
      </c>
      <c r="I40" s="133">
        <f>'2nd 2'!K41</f>
        <v>56</v>
      </c>
      <c r="J40" s="134" t="str">
        <f>'2nd 2'!L41</f>
        <v>B-</v>
      </c>
      <c r="K40" s="135">
        <f>'2nd 2'!M41</f>
        <v>2.75</v>
      </c>
      <c r="L40" s="132">
        <f>'2nd 3'!C41</f>
        <v>31</v>
      </c>
      <c r="M40" s="133">
        <f>'2nd 3'!J41</f>
        <v>41.5</v>
      </c>
      <c r="N40" s="133">
        <f>'2nd 3'!K41</f>
        <v>73</v>
      </c>
      <c r="O40" s="134" t="str">
        <f>'2nd 3'!L41</f>
        <v>A-</v>
      </c>
      <c r="P40" s="135">
        <f>'2nd 3'!M41</f>
        <v>3.5</v>
      </c>
      <c r="Q40" s="132">
        <f>'2nd 4'!C41</f>
        <v>25</v>
      </c>
      <c r="R40" s="133">
        <f>'2nd 4'!J41</f>
        <v>32.5</v>
      </c>
      <c r="S40" s="133">
        <f>'2nd 4'!K41</f>
        <v>58</v>
      </c>
      <c r="T40" s="134" t="str">
        <f>'2nd 4'!L41</f>
        <v>B-</v>
      </c>
      <c r="U40" s="135">
        <f>'2nd 4'!M41</f>
        <v>2.75</v>
      </c>
      <c r="V40" s="132">
        <f>'2nd 5'!C41</f>
        <v>26.5</v>
      </c>
      <c r="W40" s="133">
        <f>'2nd 5'!J41</f>
        <v>29</v>
      </c>
      <c r="X40" s="133">
        <f>'2nd 5'!K41</f>
        <v>56</v>
      </c>
      <c r="Y40" s="134" t="str">
        <f>'2nd 5'!L41</f>
        <v>B-</v>
      </c>
      <c r="Z40" s="135">
        <f>'2nd 5'!M41</f>
        <v>2.75</v>
      </c>
      <c r="AA40" s="132">
        <f>'2nd 6'!C41</f>
        <v>26.5</v>
      </c>
      <c r="AB40" s="133">
        <f>'2nd 6'!J41</f>
        <v>33.5</v>
      </c>
      <c r="AC40" s="133">
        <f>'2nd 6'!K41</f>
        <v>60</v>
      </c>
      <c r="AD40" s="134" t="str">
        <f>'2nd 6'!L41</f>
        <v>B</v>
      </c>
      <c r="AE40" s="135">
        <f>'2nd 6'!M41</f>
        <v>3</v>
      </c>
      <c r="AF40" s="132">
        <f>'2nd 7'!C41</f>
        <v>0</v>
      </c>
      <c r="AG40" s="133">
        <f>'2nd 7'!J41</f>
        <v>0</v>
      </c>
      <c r="AH40" s="133">
        <f>'2nd 7'!K41</f>
        <v>0</v>
      </c>
      <c r="AI40" s="134">
        <f>'2nd 7'!L41</f>
        <v>0</v>
      </c>
      <c r="AJ40" s="135">
        <f>'2nd 7'!M41</f>
        <v>0</v>
      </c>
      <c r="AK40" s="142" t="str">
        <f>'viva-1'!K39</f>
        <v>3.00</v>
      </c>
      <c r="AL40" s="137">
        <f>'Tabu-1'!AF40</f>
        <v>46.875</v>
      </c>
      <c r="AM40" s="137">
        <f>(F40*F5)+(K40*K5)+(P40*P5)+(U40*U5)+(Z40*Z5)+(AE40*AE5)+(AJ40*AJ5)</f>
        <v>45.75</v>
      </c>
      <c r="AN40" s="137">
        <f t="shared" si="1"/>
        <v>3.05</v>
      </c>
      <c r="AO40" s="137">
        <f t="shared" si="2"/>
        <v>3.0833333333333335</v>
      </c>
      <c r="AP40" s="138" t="str">
        <f t="shared" si="3"/>
        <v>B</v>
      </c>
      <c r="AQ40" s="140" t="str">
        <f t="shared" si="4"/>
        <v>B</v>
      </c>
      <c r="AR40" s="139">
        <f t="shared" si="5"/>
        <v>34</v>
      </c>
    </row>
    <row r="41" spans="1:44" ht="31.5">
      <c r="A41" s="131">
        <f>'1st 1'!A42</f>
        <v>35</v>
      </c>
      <c r="B41" s="132">
        <f>'2nd 1'!C42</f>
        <v>28</v>
      </c>
      <c r="C41" s="133">
        <f>'2nd 1'!J42</f>
        <v>41.5</v>
      </c>
      <c r="D41" s="133">
        <f>'2nd 1'!K42</f>
        <v>70</v>
      </c>
      <c r="E41" s="134" t="str">
        <f>'2nd 1'!L42</f>
        <v>A-</v>
      </c>
      <c r="F41" s="135">
        <f>'2nd 1'!M42</f>
        <v>3.5</v>
      </c>
      <c r="G41" s="132">
        <f>'2nd 2'!C42</f>
        <v>29</v>
      </c>
      <c r="H41" s="133">
        <f>'2nd 2'!J42</f>
        <v>34</v>
      </c>
      <c r="I41" s="133">
        <f>'2nd 2'!K42</f>
        <v>63</v>
      </c>
      <c r="J41" s="134" t="str">
        <f>'2nd 2'!L42</f>
        <v>B</v>
      </c>
      <c r="K41" s="135">
        <f>'2nd 2'!M42</f>
        <v>3</v>
      </c>
      <c r="L41" s="132">
        <f>'2nd 3'!C42</f>
        <v>32</v>
      </c>
      <c r="M41" s="133">
        <f>'2nd 3'!J42</f>
        <v>47</v>
      </c>
      <c r="N41" s="133">
        <f>'2nd 3'!K42</f>
        <v>79</v>
      </c>
      <c r="O41" s="134" t="str">
        <f>'2nd 3'!L42</f>
        <v>A</v>
      </c>
      <c r="P41" s="135">
        <f>'2nd 3'!M42</f>
        <v>3.75</v>
      </c>
      <c r="Q41" s="132">
        <f>'2nd 4'!C42</f>
        <v>28.5</v>
      </c>
      <c r="R41" s="133">
        <f>'2nd 4'!J42</f>
        <v>48</v>
      </c>
      <c r="S41" s="133">
        <f>'2nd 4'!K42</f>
        <v>77</v>
      </c>
      <c r="T41" s="134" t="str">
        <f>'2nd 4'!L42</f>
        <v>A</v>
      </c>
      <c r="U41" s="135">
        <f>'2nd 4'!M42</f>
        <v>3.75</v>
      </c>
      <c r="V41" s="132">
        <f>'2nd 5'!C42</f>
        <v>26.5</v>
      </c>
      <c r="W41" s="133">
        <f>'2nd 5'!J42</f>
        <v>29</v>
      </c>
      <c r="X41" s="133">
        <f>'2nd 5'!K42</f>
        <v>56</v>
      </c>
      <c r="Y41" s="134" t="str">
        <f>'2nd 5'!L42</f>
        <v>B-</v>
      </c>
      <c r="Z41" s="135">
        <f>'2nd 5'!M42</f>
        <v>2.75</v>
      </c>
      <c r="AA41" s="132">
        <f>'2nd 6'!C42</f>
        <v>28.5</v>
      </c>
      <c r="AB41" s="133">
        <f>'2nd 6'!J42</f>
        <v>33.75</v>
      </c>
      <c r="AC41" s="133">
        <f>'2nd 6'!K42</f>
        <v>63</v>
      </c>
      <c r="AD41" s="134" t="str">
        <f>'2nd 6'!L42</f>
        <v>B</v>
      </c>
      <c r="AE41" s="135">
        <f>'2nd 6'!M42</f>
        <v>3</v>
      </c>
      <c r="AF41" s="132">
        <f>'2nd 7'!C42</f>
        <v>0</v>
      </c>
      <c r="AG41" s="133">
        <f>'2nd 7'!J42</f>
        <v>0</v>
      </c>
      <c r="AH41" s="133">
        <f>'2nd 7'!K42</f>
        <v>0</v>
      </c>
      <c r="AI41" s="134">
        <f>'2nd 7'!L42</f>
        <v>0</v>
      </c>
      <c r="AJ41" s="135">
        <f>'2nd 7'!M42</f>
        <v>0</v>
      </c>
      <c r="AK41" s="142" t="str">
        <f>'viva-1'!K40</f>
        <v>4.00</v>
      </c>
      <c r="AL41" s="137">
        <f>'Tabu-1'!AF41</f>
        <v>49.5</v>
      </c>
      <c r="AM41" s="137">
        <f>(F41*F5)+(K41*K5)+(P41*P5)+(U41*U5)+(Z41*Z5)+(AE41*AE5)+(AJ41*AJ5)</f>
        <v>49.125</v>
      </c>
      <c r="AN41" s="137">
        <f t="shared" si="1"/>
        <v>3.2749999999999999</v>
      </c>
      <c r="AO41" s="137">
        <f t="shared" si="2"/>
        <v>3.3214285714285716</v>
      </c>
      <c r="AP41" s="138" t="str">
        <f t="shared" si="3"/>
        <v>B+</v>
      </c>
      <c r="AQ41" s="140" t="str">
        <f t="shared" si="4"/>
        <v>B+</v>
      </c>
      <c r="AR41" s="139">
        <f t="shared" si="5"/>
        <v>35</v>
      </c>
    </row>
    <row r="42" spans="1:44" ht="15.75">
      <c r="A42" s="131">
        <f>'1st 1'!A43</f>
        <v>36</v>
      </c>
      <c r="B42" s="132">
        <f>'2nd 1'!C43</f>
        <v>29.75</v>
      </c>
      <c r="C42" s="133">
        <f>'2nd 1'!J43</f>
        <v>49</v>
      </c>
      <c r="D42" s="133">
        <f>'2nd 1'!K43</f>
        <v>79</v>
      </c>
      <c r="E42" s="134" t="str">
        <f>'2nd 1'!L43</f>
        <v>A</v>
      </c>
      <c r="F42" s="135">
        <f>'2nd 1'!M43</f>
        <v>3.75</v>
      </c>
      <c r="G42" s="132">
        <f>'2nd 2'!C43</f>
        <v>33</v>
      </c>
      <c r="H42" s="133">
        <f>'2nd 2'!J43</f>
        <v>50</v>
      </c>
      <c r="I42" s="133">
        <f>'2nd 2'!K43</f>
        <v>83</v>
      </c>
      <c r="J42" s="134" t="str">
        <f>'2nd 2'!L43</f>
        <v>A+</v>
      </c>
      <c r="K42" s="135">
        <f>'2nd 2'!M43</f>
        <v>4</v>
      </c>
      <c r="L42" s="132">
        <f>'2nd 3'!C43</f>
        <v>34.5</v>
      </c>
      <c r="M42" s="133">
        <f>'2nd 3'!J43</f>
        <v>49.5</v>
      </c>
      <c r="N42" s="133">
        <f>'2nd 3'!K43</f>
        <v>84</v>
      </c>
      <c r="O42" s="134" t="str">
        <f>'2nd 3'!L43</f>
        <v>A+</v>
      </c>
      <c r="P42" s="135">
        <f>'2nd 3'!M43</f>
        <v>4</v>
      </c>
      <c r="Q42" s="132">
        <f>'2nd 4'!C43</f>
        <v>28.5</v>
      </c>
      <c r="R42" s="133">
        <f>'2nd 4'!J43</f>
        <v>39</v>
      </c>
      <c r="S42" s="133">
        <f>'2nd 4'!K43</f>
        <v>68</v>
      </c>
      <c r="T42" s="134" t="str">
        <f>'2nd 4'!L43</f>
        <v>B+</v>
      </c>
      <c r="U42" s="135">
        <f>'2nd 4'!M43</f>
        <v>3.25</v>
      </c>
      <c r="V42" s="132">
        <f>'2nd 5'!C43</f>
        <v>29.5</v>
      </c>
      <c r="W42" s="133">
        <f>'2nd 5'!J43</f>
        <v>38</v>
      </c>
      <c r="X42" s="133">
        <f>'2nd 5'!K43</f>
        <v>68</v>
      </c>
      <c r="Y42" s="134" t="str">
        <f>'2nd 5'!L43</f>
        <v>B+</v>
      </c>
      <c r="Z42" s="135">
        <f>'2nd 5'!M43</f>
        <v>3.25</v>
      </c>
      <c r="AA42" s="132">
        <f>'2nd 6'!C43</f>
        <v>32</v>
      </c>
      <c r="AB42" s="133">
        <f>'2nd 6'!J43</f>
        <v>34</v>
      </c>
      <c r="AC42" s="133">
        <f>'2nd 6'!K43</f>
        <v>66</v>
      </c>
      <c r="AD42" s="134" t="str">
        <f>'2nd 6'!L43</f>
        <v>B+</v>
      </c>
      <c r="AE42" s="135">
        <f>'2nd 6'!M43</f>
        <v>3.25</v>
      </c>
      <c r="AF42" s="132">
        <f>'2nd 7'!C43</f>
        <v>0</v>
      </c>
      <c r="AG42" s="133">
        <f>'2nd 7'!J43</f>
        <v>0</v>
      </c>
      <c r="AH42" s="133">
        <f>'2nd 7'!K43</f>
        <v>0</v>
      </c>
      <c r="AI42" s="134">
        <f>'2nd 7'!L43</f>
        <v>0</v>
      </c>
      <c r="AJ42" s="135">
        <f>'2nd 7'!M43</f>
        <v>0</v>
      </c>
      <c r="AK42" s="142" t="str">
        <f>'viva-1'!K41</f>
        <v>3.50</v>
      </c>
      <c r="AL42" s="137">
        <f>'Tabu-1'!AF42</f>
        <v>55.5</v>
      </c>
      <c r="AM42" s="137">
        <f>(F42*F5)+(K42*K5)+(P42*P5)+(U42*U5)+(Z42*Z5)+(AE42*AE5)+(AJ42*AJ5)</f>
        <v>53.625</v>
      </c>
      <c r="AN42" s="137">
        <f t="shared" si="1"/>
        <v>3.5750000000000002</v>
      </c>
      <c r="AO42" s="137">
        <f t="shared" si="2"/>
        <v>3.6309523809523809</v>
      </c>
      <c r="AP42" s="138" t="str">
        <f t="shared" si="3"/>
        <v>A-</v>
      </c>
      <c r="AQ42" s="140" t="str">
        <f t="shared" si="4"/>
        <v>A-</v>
      </c>
      <c r="AR42" s="139">
        <f t="shared" si="5"/>
        <v>36</v>
      </c>
    </row>
    <row r="43" spans="1:44" ht="31.5">
      <c r="A43" s="131">
        <f>'1st 1'!A44</f>
        <v>37</v>
      </c>
      <c r="B43" s="132">
        <f>'2nd 1'!C44</f>
        <v>24.75</v>
      </c>
      <c r="C43" s="133">
        <f>'2nd 1'!J44</f>
        <v>37</v>
      </c>
      <c r="D43" s="133">
        <f>'2nd 1'!K44</f>
        <v>62</v>
      </c>
      <c r="E43" s="134" t="str">
        <f>'2nd 1'!L44</f>
        <v>B</v>
      </c>
      <c r="F43" s="135">
        <f>'2nd 1'!M44</f>
        <v>3</v>
      </c>
      <c r="G43" s="132">
        <f>'2nd 2'!C44</f>
        <v>31</v>
      </c>
      <c r="H43" s="133">
        <f>'2nd 2'!J44</f>
        <v>41</v>
      </c>
      <c r="I43" s="133">
        <f>'2nd 2'!K44</f>
        <v>72</v>
      </c>
      <c r="J43" s="134" t="str">
        <f>'2nd 2'!L44</f>
        <v>A-</v>
      </c>
      <c r="K43" s="135">
        <f>'2nd 2'!M44</f>
        <v>3.5</v>
      </c>
      <c r="L43" s="132">
        <f>'2nd 3'!C44</f>
        <v>28.5</v>
      </c>
      <c r="M43" s="133">
        <f>'2nd 3'!J44</f>
        <v>46.5</v>
      </c>
      <c r="N43" s="133">
        <f>'2nd 3'!K44</f>
        <v>75</v>
      </c>
      <c r="O43" s="134" t="str">
        <f>'2nd 3'!L44</f>
        <v>A</v>
      </c>
      <c r="P43" s="135">
        <f>'2nd 3'!M44</f>
        <v>3.75</v>
      </c>
      <c r="Q43" s="132">
        <f>'2nd 4'!C44</f>
        <v>24.5</v>
      </c>
      <c r="R43" s="133">
        <f>'2nd 4'!J44</f>
        <v>44.5</v>
      </c>
      <c r="S43" s="133">
        <f>'2nd 4'!K44</f>
        <v>69</v>
      </c>
      <c r="T43" s="134" t="str">
        <f>'2nd 4'!L44</f>
        <v>B+</v>
      </c>
      <c r="U43" s="135">
        <f>'2nd 4'!M44</f>
        <v>3.25</v>
      </c>
      <c r="V43" s="132">
        <f>'2nd 5'!C44</f>
        <v>23</v>
      </c>
      <c r="W43" s="133">
        <f>'2nd 5'!J44</f>
        <v>31</v>
      </c>
      <c r="X43" s="133">
        <f>'2nd 5'!K44</f>
        <v>54</v>
      </c>
      <c r="Y43" s="134" t="str">
        <f>'2nd 5'!L44</f>
        <v>C+</v>
      </c>
      <c r="Z43" s="135">
        <f>'2nd 5'!M44</f>
        <v>2.5</v>
      </c>
      <c r="AA43" s="132">
        <f>'2nd 6'!C44</f>
        <v>32.5</v>
      </c>
      <c r="AB43" s="133">
        <f>'2nd 6'!J44</f>
        <v>40.5</v>
      </c>
      <c r="AC43" s="133">
        <f>'2nd 6'!K44</f>
        <v>73</v>
      </c>
      <c r="AD43" s="134" t="str">
        <f>'2nd 6'!L44</f>
        <v>A-</v>
      </c>
      <c r="AE43" s="135">
        <f>'2nd 6'!M44</f>
        <v>3.5</v>
      </c>
      <c r="AF43" s="132">
        <f>'2nd 7'!C44</f>
        <v>0</v>
      </c>
      <c r="AG43" s="133">
        <f>'2nd 7'!J44</f>
        <v>0</v>
      </c>
      <c r="AH43" s="133">
        <f>'2nd 7'!K44</f>
        <v>0</v>
      </c>
      <c r="AI43" s="134">
        <f>'2nd 7'!L44</f>
        <v>0</v>
      </c>
      <c r="AJ43" s="135">
        <f>'2nd 7'!M44</f>
        <v>0</v>
      </c>
      <c r="AK43" s="142" t="str">
        <f>'viva-1'!K42</f>
        <v>3.75</v>
      </c>
      <c r="AL43" s="137">
        <f>'Tabu-1'!AF43</f>
        <v>48.375</v>
      </c>
      <c r="AM43" s="137">
        <f>(F43*F5)+(K43*K5)+(P43*P5)+(U43*U5)+(Z43*Z5)+(AE43*AE5)+(AJ43*AJ5)</f>
        <v>48.375</v>
      </c>
      <c r="AN43" s="137">
        <f t="shared" si="1"/>
        <v>3.2250000000000001</v>
      </c>
      <c r="AO43" s="137">
        <f t="shared" si="2"/>
        <v>3.25</v>
      </c>
      <c r="AP43" s="138" t="str">
        <f t="shared" si="3"/>
        <v>B+</v>
      </c>
      <c r="AQ43" s="140" t="str">
        <f t="shared" si="4"/>
        <v>B+</v>
      </c>
      <c r="AR43" s="139">
        <f t="shared" si="5"/>
        <v>37</v>
      </c>
    </row>
    <row r="44" spans="1:44" ht="15.75">
      <c r="A44" s="131">
        <f>'1st 1'!A45</f>
        <v>38</v>
      </c>
      <c r="B44" s="132">
        <f>'2nd 1'!C45</f>
        <v>26.5</v>
      </c>
      <c r="C44" s="133">
        <f>'2nd 1'!J45</f>
        <v>42.5</v>
      </c>
      <c r="D44" s="133">
        <f>'2nd 1'!K45</f>
        <v>69</v>
      </c>
      <c r="E44" s="134" t="str">
        <f>'2nd 1'!L45</f>
        <v>B+</v>
      </c>
      <c r="F44" s="135">
        <f>'2nd 1'!M45</f>
        <v>3.25</v>
      </c>
      <c r="G44" s="132">
        <f>'2nd 2'!C45</f>
        <v>26</v>
      </c>
      <c r="H44" s="133">
        <f>'2nd 2'!J45</f>
        <v>25</v>
      </c>
      <c r="I44" s="133">
        <f>'2nd 2'!K45</f>
        <v>51</v>
      </c>
      <c r="J44" s="134" t="str">
        <f>'2nd 2'!L45</f>
        <v>C+</v>
      </c>
      <c r="K44" s="135">
        <f>'2nd 2'!M45</f>
        <v>2.5</v>
      </c>
      <c r="L44" s="132">
        <f>'2nd 3'!C45</f>
        <v>29</v>
      </c>
      <c r="M44" s="133">
        <f>'2nd 3'!J45</f>
        <v>46</v>
      </c>
      <c r="N44" s="133">
        <f>'2nd 3'!K45</f>
        <v>75</v>
      </c>
      <c r="O44" s="134" t="str">
        <f>'2nd 3'!L45</f>
        <v>A</v>
      </c>
      <c r="P44" s="135">
        <f>'2nd 3'!M45</f>
        <v>3.75</v>
      </c>
      <c r="Q44" s="132">
        <f>'2nd 4'!C45</f>
        <v>26.5</v>
      </c>
      <c r="R44" s="133">
        <f>'2nd 4'!J45</f>
        <v>35.5</v>
      </c>
      <c r="S44" s="133">
        <f>'2nd 4'!K45</f>
        <v>62</v>
      </c>
      <c r="T44" s="134" t="str">
        <f>'2nd 4'!L45</f>
        <v>B</v>
      </c>
      <c r="U44" s="135">
        <f>'2nd 4'!M45</f>
        <v>3</v>
      </c>
      <c r="V44" s="132">
        <f>'2nd 5'!C45</f>
        <v>26.5</v>
      </c>
      <c r="W44" s="133">
        <f>'2nd 5'!J45</f>
        <v>29</v>
      </c>
      <c r="X44" s="133">
        <f>'2nd 5'!K45</f>
        <v>56</v>
      </c>
      <c r="Y44" s="134" t="str">
        <f>'2nd 5'!L45</f>
        <v>B-</v>
      </c>
      <c r="Z44" s="135">
        <f>'2nd 5'!M45</f>
        <v>2.75</v>
      </c>
      <c r="AA44" s="132">
        <f>'2nd 6'!C45</f>
        <v>31.5</v>
      </c>
      <c r="AB44" s="133">
        <f>'2nd 6'!J45</f>
        <v>40.25</v>
      </c>
      <c r="AC44" s="133">
        <f>'2nd 6'!K45</f>
        <v>72</v>
      </c>
      <c r="AD44" s="134" t="str">
        <f>'2nd 6'!L45</f>
        <v>A-</v>
      </c>
      <c r="AE44" s="135">
        <f>'2nd 6'!M45</f>
        <v>3.5</v>
      </c>
      <c r="AF44" s="132">
        <f>'2nd 7'!C45</f>
        <v>0</v>
      </c>
      <c r="AG44" s="133">
        <f>'2nd 7'!J45</f>
        <v>0</v>
      </c>
      <c r="AH44" s="133">
        <f>'2nd 7'!K45</f>
        <v>0</v>
      </c>
      <c r="AI44" s="134">
        <f>'2nd 7'!L45</f>
        <v>0</v>
      </c>
      <c r="AJ44" s="135">
        <f>'2nd 7'!M45</f>
        <v>0</v>
      </c>
      <c r="AK44" s="142" t="str">
        <f>'viva-1'!K43</f>
        <v>3.75</v>
      </c>
      <c r="AL44" s="137">
        <f>'Tabu-1'!AF44</f>
        <v>42.75</v>
      </c>
      <c r="AM44" s="137">
        <f>(F44*F5)+(K44*K5)+(P44*P5)+(U44*U5)+(Z44*Z5)+(AE44*AE5)+(AJ44*AJ5)</f>
        <v>48</v>
      </c>
      <c r="AN44" s="137">
        <f t="shared" si="1"/>
        <v>3.2</v>
      </c>
      <c r="AO44" s="137">
        <f t="shared" si="2"/>
        <v>3.0595238095238093</v>
      </c>
      <c r="AP44" s="138" t="str">
        <f t="shared" si="3"/>
        <v>B</v>
      </c>
      <c r="AQ44" s="140" t="str">
        <f t="shared" si="4"/>
        <v>B</v>
      </c>
      <c r="AR44" s="139">
        <f t="shared" si="5"/>
        <v>38</v>
      </c>
    </row>
    <row r="45" spans="1:44" ht="31.5">
      <c r="A45" s="131">
        <f>'1st 1'!A46</f>
        <v>39</v>
      </c>
      <c r="B45" s="132">
        <f>'2nd 1'!C46</f>
        <v>22.5</v>
      </c>
      <c r="C45" s="133">
        <f>'2nd 1'!J46</f>
        <v>29</v>
      </c>
      <c r="D45" s="133">
        <f>'2nd 1'!K46</f>
        <v>52</v>
      </c>
      <c r="E45" s="134" t="str">
        <f>'2nd 1'!L46</f>
        <v>C+</v>
      </c>
      <c r="F45" s="135">
        <f>'2nd 1'!M46</f>
        <v>2.5</v>
      </c>
      <c r="G45" s="132">
        <f>'2nd 2'!C46</f>
        <v>26</v>
      </c>
      <c r="H45" s="133">
        <f>'2nd 2'!J46</f>
        <v>27</v>
      </c>
      <c r="I45" s="133">
        <f>'2nd 2'!K46</f>
        <v>53</v>
      </c>
      <c r="J45" s="134" t="str">
        <f>'2nd 2'!L46</f>
        <v>C+</v>
      </c>
      <c r="K45" s="135">
        <f>'2nd 2'!M46</f>
        <v>2.5</v>
      </c>
      <c r="L45" s="132">
        <f>'2nd 3'!C46</f>
        <v>26.5</v>
      </c>
      <c r="M45" s="133">
        <f>'2nd 3'!J46</f>
        <v>40</v>
      </c>
      <c r="N45" s="133">
        <f>'2nd 3'!K46</f>
        <v>67</v>
      </c>
      <c r="O45" s="134" t="str">
        <f>'2nd 3'!L46</f>
        <v>B+</v>
      </c>
      <c r="P45" s="135">
        <f>'2nd 3'!M46</f>
        <v>3.25</v>
      </c>
      <c r="Q45" s="132">
        <f>'2nd 4'!C46</f>
        <v>27.5</v>
      </c>
      <c r="R45" s="133">
        <f>'2nd 4'!J46</f>
        <v>37.5</v>
      </c>
      <c r="S45" s="133">
        <f>'2nd 4'!K46</f>
        <v>65</v>
      </c>
      <c r="T45" s="134" t="str">
        <f>'2nd 4'!L46</f>
        <v>B+</v>
      </c>
      <c r="U45" s="135">
        <f>'2nd 4'!M46</f>
        <v>3.25</v>
      </c>
      <c r="V45" s="132">
        <f>'2nd 5'!C46</f>
        <v>25</v>
      </c>
      <c r="W45" s="133">
        <f>'2nd 5'!J46</f>
        <v>26</v>
      </c>
      <c r="X45" s="133">
        <f>'2nd 5'!K46</f>
        <v>51</v>
      </c>
      <c r="Y45" s="134" t="str">
        <f>'2nd 5'!L46</f>
        <v>C+</v>
      </c>
      <c r="Z45" s="135">
        <f>'2nd 5'!M46</f>
        <v>2.5</v>
      </c>
      <c r="AA45" s="132">
        <f>'2nd 6'!C46</f>
        <v>26.5</v>
      </c>
      <c r="AB45" s="133">
        <f>'2nd 6'!J46</f>
        <v>23.75</v>
      </c>
      <c r="AC45" s="133">
        <f>'2nd 6'!K46</f>
        <v>51</v>
      </c>
      <c r="AD45" s="134" t="str">
        <f>'2nd 6'!L46</f>
        <v>C+</v>
      </c>
      <c r="AE45" s="135">
        <f>'2nd 6'!M46</f>
        <v>2.5</v>
      </c>
      <c r="AF45" s="132">
        <f>'2nd 7'!C46</f>
        <v>0</v>
      </c>
      <c r="AG45" s="133">
        <f>'2nd 7'!J46</f>
        <v>0</v>
      </c>
      <c r="AH45" s="133">
        <f>'2nd 7'!K46</f>
        <v>0</v>
      </c>
      <c r="AI45" s="134">
        <f>'2nd 7'!L46</f>
        <v>0</v>
      </c>
      <c r="AJ45" s="135">
        <f>'2nd 7'!M46</f>
        <v>0</v>
      </c>
      <c r="AK45" s="142" t="str">
        <f>'viva-1'!K44</f>
        <v>2.50</v>
      </c>
      <c r="AL45" s="137">
        <f>'Tabu-1'!AF45</f>
        <v>40.875</v>
      </c>
      <c r="AM45" s="137">
        <f>(F45*F5)+(K45*K5)+(P45*P5)+(U45*U5)+(Z45*Z5)+(AE45*AE5)+(AJ45*AJ5)</f>
        <v>40.875</v>
      </c>
      <c r="AN45" s="137">
        <f t="shared" si="1"/>
        <v>2.7250000000000001</v>
      </c>
      <c r="AO45" s="137">
        <f t="shared" si="2"/>
        <v>2.7142857142857144</v>
      </c>
      <c r="AP45" s="138" t="str">
        <f t="shared" si="3"/>
        <v>C+</v>
      </c>
      <c r="AQ45" s="140" t="str">
        <f t="shared" si="4"/>
        <v>C+</v>
      </c>
      <c r="AR45" s="139">
        <f t="shared" si="5"/>
        <v>39</v>
      </c>
    </row>
    <row r="46" spans="1:44" ht="15.75">
      <c r="A46" s="131">
        <f>'1st 1'!A47</f>
        <v>40</v>
      </c>
      <c r="B46" s="132">
        <f>'2nd 1'!C47</f>
        <v>21.75</v>
      </c>
      <c r="C46" s="133">
        <f>'2nd 1'!J47</f>
        <v>28.5</v>
      </c>
      <c r="D46" s="133">
        <f>'2nd 1'!K47</f>
        <v>51</v>
      </c>
      <c r="E46" s="134" t="str">
        <f>'2nd 1'!L47</f>
        <v>C+</v>
      </c>
      <c r="F46" s="135">
        <f>'2nd 1'!M47</f>
        <v>2.5</v>
      </c>
      <c r="G46" s="132">
        <f>'2nd 2'!C47</f>
        <v>24</v>
      </c>
      <c r="H46" s="133">
        <f>'2nd 2'!J47</f>
        <v>38</v>
      </c>
      <c r="I46" s="133">
        <f>'2nd 2'!K47</f>
        <v>62</v>
      </c>
      <c r="J46" s="134" t="str">
        <f>'2nd 2'!L47</f>
        <v>B</v>
      </c>
      <c r="K46" s="135">
        <f>'2nd 2'!M47</f>
        <v>3</v>
      </c>
      <c r="L46" s="132">
        <f>'2nd 3'!C47</f>
        <v>25</v>
      </c>
      <c r="M46" s="133">
        <f>'2nd 3'!J47</f>
        <v>41</v>
      </c>
      <c r="N46" s="133">
        <f>'2nd 3'!K47</f>
        <v>66</v>
      </c>
      <c r="O46" s="134" t="str">
        <f>'2nd 3'!L47</f>
        <v>B+</v>
      </c>
      <c r="P46" s="135">
        <f>'2nd 3'!M47</f>
        <v>3.25</v>
      </c>
      <c r="Q46" s="132">
        <f>'2nd 4'!C47</f>
        <v>24</v>
      </c>
      <c r="R46" s="133">
        <f>'2nd 4'!J47</f>
        <v>35.5</v>
      </c>
      <c r="S46" s="133">
        <f>'2nd 4'!K47</f>
        <v>60</v>
      </c>
      <c r="T46" s="134" t="str">
        <f>'2nd 4'!L47</f>
        <v>B</v>
      </c>
      <c r="U46" s="135">
        <f>'2nd 4'!M47</f>
        <v>3</v>
      </c>
      <c r="V46" s="132">
        <f>'2nd 5'!C47</f>
        <v>22.5</v>
      </c>
      <c r="W46" s="133">
        <f>'2nd 5'!J47</f>
        <v>28.5</v>
      </c>
      <c r="X46" s="133">
        <f>'2nd 5'!K47</f>
        <v>51</v>
      </c>
      <c r="Y46" s="134" t="str">
        <f>'2nd 5'!L47</f>
        <v>C+</v>
      </c>
      <c r="Z46" s="135">
        <f>'2nd 5'!M47</f>
        <v>2.5</v>
      </c>
      <c r="AA46" s="132">
        <f>'2nd 6'!C47</f>
        <v>22.5</v>
      </c>
      <c r="AB46" s="133">
        <f>'2nd 6'!J47</f>
        <v>36.25</v>
      </c>
      <c r="AC46" s="133">
        <f>'2nd 6'!K47</f>
        <v>59</v>
      </c>
      <c r="AD46" s="134" t="str">
        <f>'2nd 6'!L47</f>
        <v>B-</v>
      </c>
      <c r="AE46" s="135">
        <f>'2nd 6'!M47</f>
        <v>2.75</v>
      </c>
      <c r="AF46" s="132">
        <f>'2nd 7'!C47</f>
        <v>0</v>
      </c>
      <c r="AG46" s="133">
        <f>'2nd 7'!J47</f>
        <v>0</v>
      </c>
      <c r="AH46" s="133">
        <f>'2nd 7'!K47</f>
        <v>0</v>
      </c>
      <c r="AI46" s="134">
        <f>'2nd 7'!L47</f>
        <v>0</v>
      </c>
      <c r="AJ46" s="135">
        <f>'2nd 7'!M47</f>
        <v>0</v>
      </c>
      <c r="AK46" s="142" t="str">
        <f>'viva-1'!K45</f>
        <v>3.50</v>
      </c>
      <c r="AL46" s="137">
        <f>'Tabu-1'!AF46</f>
        <v>46.875</v>
      </c>
      <c r="AM46" s="137">
        <f>(F46*F5)+(K46*K5)+(P46*P5)+(U46*U5)+(Z46*Z5)+(AE46*AE5)+(AJ46*AJ5)</f>
        <v>42</v>
      </c>
      <c r="AN46" s="137">
        <f t="shared" si="1"/>
        <v>2.8</v>
      </c>
      <c r="AO46" s="137">
        <f t="shared" si="2"/>
        <v>2.9880952380952381</v>
      </c>
      <c r="AP46" s="138" t="str">
        <f t="shared" si="3"/>
        <v>B-</v>
      </c>
      <c r="AQ46" s="140" t="str">
        <f t="shared" si="4"/>
        <v>B-</v>
      </c>
      <c r="AR46" s="139">
        <f t="shared" si="5"/>
        <v>40</v>
      </c>
    </row>
    <row r="47" spans="1:44" ht="31.5">
      <c r="A47" s="131">
        <f>'1st 1'!A48</f>
        <v>41</v>
      </c>
      <c r="B47" s="132">
        <f>'2nd 1'!C48</f>
        <v>28.75</v>
      </c>
      <c r="C47" s="133">
        <f>'2nd 1'!J48</f>
        <v>47</v>
      </c>
      <c r="D47" s="133">
        <f>'2nd 1'!K48</f>
        <v>76</v>
      </c>
      <c r="E47" s="134" t="str">
        <f>'2nd 1'!L48</f>
        <v>A</v>
      </c>
      <c r="F47" s="135">
        <f>'2nd 1'!M48</f>
        <v>3.75</v>
      </c>
      <c r="G47" s="132">
        <f>'2nd 2'!C48</f>
        <v>29</v>
      </c>
      <c r="H47" s="133">
        <f>'2nd 2'!J48</f>
        <v>44</v>
      </c>
      <c r="I47" s="133">
        <f>'2nd 2'!K48</f>
        <v>73</v>
      </c>
      <c r="J47" s="134" t="str">
        <f>'2nd 2'!L48</f>
        <v>A-</v>
      </c>
      <c r="K47" s="135">
        <f>'2nd 2'!M48</f>
        <v>3.5</v>
      </c>
      <c r="L47" s="132">
        <f>'2nd 3'!C48</f>
        <v>27</v>
      </c>
      <c r="M47" s="133">
        <f>'2nd 3'!J48</f>
        <v>43.5</v>
      </c>
      <c r="N47" s="133">
        <f>'2nd 3'!K48</f>
        <v>71</v>
      </c>
      <c r="O47" s="134" t="str">
        <f>'2nd 3'!L48</f>
        <v>A-</v>
      </c>
      <c r="P47" s="135">
        <f>'2nd 3'!M48</f>
        <v>3.5</v>
      </c>
      <c r="Q47" s="132">
        <f>'2nd 4'!C48</f>
        <v>25.5</v>
      </c>
      <c r="R47" s="133">
        <f>'2nd 4'!J48</f>
        <v>33.5</v>
      </c>
      <c r="S47" s="133">
        <f>'2nd 4'!K48</f>
        <v>59</v>
      </c>
      <c r="T47" s="134" t="str">
        <f>'2nd 4'!L48</f>
        <v>B-</v>
      </c>
      <c r="U47" s="135">
        <f>'2nd 4'!M48</f>
        <v>2.75</v>
      </c>
      <c r="V47" s="132">
        <f>'2nd 5'!C48</f>
        <v>26</v>
      </c>
      <c r="W47" s="133">
        <f>'2nd 5'!J48</f>
        <v>35</v>
      </c>
      <c r="X47" s="133">
        <f>'2nd 5'!K48</f>
        <v>61</v>
      </c>
      <c r="Y47" s="134" t="str">
        <f>'2nd 5'!L48</f>
        <v>B</v>
      </c>
      <c r="Z47" s="135">
        <f>'2nd 5'!M48</f>
        <v>3</v>
      </c>
      <c r="AA47" s="132">
        <f>'2nd 6'!C48</f>
        <v>28</v>
      </c>
      <c r="AB47" s="133">
        <f>'2nd 6'!J48</f>
        <v>40.25</v>
      </c>
      <c r="AC47" s="133">
        <f>'2nd 6'!K48</f>
        <v>69</v>
      </c>
      <c r="AD47" s="134" t="str">
        <f>'2nd 6'!L48</f>
        <v>B+</v>
      </c>
      <c r="AE47" s="135">
        <f>'2nd 6'!M48</f>
        <v>3.25</v>
      </c>
      <c r="AF47" s="132">
        <f>'2nd 7'!C48</f>
        <v>0</v>
      </c>
      <c r="AG47" s="133">
        <f>'2nd 7'!J48</f>
        <v>0</v>
      </c>
      <c r="AH47" s="133">
        <f>'2nd 7'!K48</f>
        <v>0</v>
      </c>
      <c r="AI47" s="134">
        <f>'2nd 7'!L48</f>
        <v>0</v>
      </c>
      <c r="AJ47" s="135">
        <f>'2nd 7'!M48</f>
        <v>0</v>
      </c>
      <c r="AK47" s="142" t="str">
        <f>'viva-1'!K46</f>
        <v>3.00</v>
      </c>
      <c r="AL47" s="137">
        <f>'Tabu-1'!AF47</f>
        <v>50.25</v>
      </c>
      <c r="AM47" s="137">
        <f>(F47*F5)+(K47*K5)+(P47*P5)+(U47*U5)+(Z47*Z5)+(AE47*AE5)+(AJ47*AJ5)</f>
        <v>49.875</v>
      </c>
      <c r="AN47" s="137">
        <f t="shared" si="1"/>
        <v>3.3250000000000002</v>
      </c>
      <c r="AO47" s="137">
        <f t="shared" si="2"/>
        <v>3.3214285714285716</v>
      </c>
      <c r="AP47" s="138" t="str">
        <f t="shared" si="3"/>
        <v>B+</v>
      </c>
      <c r="AQ47" s="140" t="str">
        <f t="shared" si="4"/>
        <v>B+</v>
      </c>
      <c r="AR47" s="139">
        <f t="shared" si="5"/>
        <v>41</v>
      </c>
    </row>
    <row r="48" spans="1:44" ht="31.5">
      <c r="A48" s="131">
        <f>'1st 1'!A49</f>
        <v>42</v>
      </c>
      <c r="B48" s="132">
        <f>'2nd 1'!C49</f>
        <v>23.5</v>
      </c>
      <c r="C48" s="133">
        <f>'2nd 1'!J49</f>
        <v>40</v>
      </c>
      <c r="D48" s="133">
        <f>'2nd 1'!K49</f>
        <v>64</v>
      </c>
      <c r="E48" s="134" t="str">
        <f>'2nd 1'!L49</f>
        <v>B</v>
      </c>
      <c r="F48" s="135">
        <f>'2nd 1'!M49</f>
        <v>3</v>
      </c>
      <c r="G48" s="132">
        <f>'2nd 2'!C49</f>
        <v>28</v>
      </c>
      <c r="H48" s="133">
        <f>'2nd 2'!J49</f>
        <v>50</v>
      </c>
      <c r="I48" s="133">
        <f>'2nd 2'!K49</f>
        <v>78</v>
      </c>
      <c r="J48" s="134" t="str">
        <f>'2nd 2'!L49</f>
        <v>A</v>
      </c>
      <c r="K48" s="135">
        <f>'2nd 2'!M49</f>
        <v>3.75</v>
      </c>
      <c r="L48" s="132">
        <f>'2nd 3'!C49</f>
        <v>30</v>
      </c>
      <c r="M48" s="133">
        <f>'2nd 3'!J49</f>
        <v>46.5</v>
      </c>
      <c r="N48" s="133">
        <f>'2nd 3'!K49</f>
        <v>77</v>
      </c>
      <c r="O48" s="134" t="str">
        <f>'2nd 3'!L49</f>
        <v>A</v>
      </c>
      <c r="P48" s="135">
        <f>'2nd 3'!M49</f>
        <v>3.75</v>
      </c>
      <c r="Q48" s="132">
        <f>'2nd 4'!C49</f>
        <v>29</v>
      </c>
      <c r="R48" s="133">
        <f>'2nd 4'!J49</f>
        <v>45</v>
      </c>
      <c r="S48" s="133">
        <f>'2nd 4'!K49</f>
        <v>74</v>
      </c>
      <c r="T48" s="134" t="str">
        <f>'2nd 4'!L49</f>
        <v>A-</v>
      </c>
      <c r="U48" s="135">
        <f>'2nd 4'!M49</f>
        <v>3.5</v>
      </c>
      <c r="V48" s="132">
        <f>'2nd 5'!C49</f>
        <v>28</v>
      </c>
      <c r="W48" s="133">
        <f>'2nd 5'!J49</f>
        <v>45</v>
      </c>
      <c r="X48" s="133">
        <f>'2nd 5'!K49</f>
        <v>73</v>
      </c>
      <c r="Y48" s="134" t="str">
        <f>'2nd 5'!L49</f>
        <v>A-</v>
      </c>
      <c r="Z48" s="135">
        <f>'2nd 5'!M49</f>
        <v>3.5</v>
      </c>
      <c r="AA48" s="132">
        <f>'2nd 6'!C49</f>
        <v>32</v>
      </c>
      <c r="AB48" s="133">
        <f>'2nd 6'!J49</f>
        <v>37.75</v>
      </c>
      <c r="AC48" s="133">
        <f>'2nd 6'!K49</f>
        <v>70</v>
      </c>
      <c r="AD48" s="134" t="str">
        <f>'2nd 6'!L49</f>
        <v>A-</v>
      </c>
      <c r="AE48" s="135">
        <f>'2nd 6'!M49</f>
        <v>3.5</v>
      </c>
      <c r="AF48" s="132">
        <f>'2nd 7'!C49</f>
        <v>0</v>
      </c>
      <c r="AG48" s="133">
        <f>'2nd 7'!J49</f>
        <v>0</v>
      </c>
      <c r="AH48" s="133">
        <f>'2nd 7'!K49</f>
        <v>0</v>
      </c>
      <c r="AI48" s="134">
        <f>'2nd 7'!L49</f>
        <v>0</v>
      </c>
      <c r="AJ48" s="135">
        <f>'2nd 7'!M49</f>
        <v>0</v>
      </c>
      <c r="AK48" s="142" t="str">
        <f>'viva-1'!K47</f>
        <v>4.00</v>
      </c>
      <c r="AL48" s="137">
        <f>'Tabu-1'!AF48</f>
        <v>51.375</v>
      </c>
      <c r="AM48" s="137">
        <f>(F48*F5)+(K48*K5)+(P48*P5)+(U48*U5)+(Z48*Z5)+(AE48*AE5)+(AJ48*AJ5)</f>
        <v>52.125</v>
      </c>
      <c r="AN48" s="137">
        <f t="shared" si="1"/>
        <v>3.4750000000000001</v>
      </c>
      <c r="AO48" s="137">
        <f t="shared" si="2"/>
        <v>3.4761904761904763</v>
      </c>
      <c r="AP48" s="138" t="str">
        <f t="shared" si="3"/>
        <v>B+</v>
      </c>
      <c r="AQ48" s="140" t="str">
        <f t="shared" si="4"/>
        <v>B+</v>
      </c>
      <c r="AR48" s="139">
        <f t="shared" si="5"/>
        <v>42</v>
      </c>
    </row>
    <row r="49" spans="1:44" ht="15.75">
      <c r="A49" s="131">
        <f>'1st 1'!A50</f>
        <v>43</v>
      </c>
      <c r="B49" s="132">
        <f>'2nd 1'!C50</f>
        <v>29.5</v>
      </c>
      <c r="C49" s="133">
        <f>'2nd 1'!J50</f>
        <v>51</v>
      </c>
      <c r="D49" s="133">
        <f>'2nd 1'!K50</f>
        <v>81</v>
      </c>
      <c r="E49" s="134" t="str">
        <f>'2nd 1'!L50</f>
        <v>A+</v>
      </c>
      <c r="F49" s="135">
        <f>'2nd 1'!M50</f>
        <v>4</v>
      </c>
      <c r="G49" s="132">
        <f>'2nd 2'!C50</f>
        <v>28</v>
      </c>
      <c r="H49" s="133">
        <f>'2nd 2'!J50</f>
        <v>34</v>
      </c>
      <c r="I49" s="133">
        <f>'2nd 2'!K50</f>
        <v>62</v>
      </c>
      <c r="J49" s="134" t="str">
        <f>'2nd 2'!L50</f>
        <v>B</v>
      </c>
      <c r="K49" s="135">
        <f>'2nd 2'!M50</f>
        <v>3</v>
      </c>
      <c r="L49" s="132">
        <f>'2nd 3'!C50</f>
        <v>33.5</v>
      </c>
      <c r="M49" s="133">
        <f>'2nd 3'!J50</f>
        <v>49.5</v>
      </c>
      <c r="N49" s="133">
        <f>'2nd 3'!K50</f>
        <v>83</v>
      </c>
      <c r="O49" s="134" t="str">
        <f>'2nd 3'!L50</f>
        <v>A+</v>
      </c>
      <c r="P49" s="135">
        <f>'2nd 3'!M50</f>
        <v>4</v>
      </c>
      <c r="Q49" s="132">
        <f>'2nd 4'!C50</f>
        <v>29.5</v>
      </c>
      <c r="R49" s="133">
        <f>'2nd 4'!J50</f>
        <v>41.5</v>
      </c>
      <c r="S49" s="133">
        <f>'2nd 4'!K50</f>
        <v>71</v>
      </c>
      <c r="T49" s="134" t="str">
        <f>'2nd 4'!L50</f>
        <v>A-</v>
      </c>
      <c r="U49" s="135">
        <f>'2nd 4'!M50</f>
        <v>3.5</v>
      </c>
      <c r="V49" s="132">
        <f>'2nd 5'!C50</f>
        <v>33.5</v>
      </c>
      <c r="W49" s="133">
        <f>'2nd 5'!J50</f>
        <v>36</v>
      </c>
      <c r="X49" s="133">
        <f>'2nd 5'!K50</f>
        <v>70</v>
      </c>
      <c r="Y49" s="134" t="str">
        <f>'2nd 5'!L50</f>
        <v>A-</v>
      </c>
      <c r="Z49" s="135">
        <f>'2nd 5'!M50</f>
        <v>3.5</v>
      </c>
      <c r="AA49" s="132">
        <f>'2nd 6'!C50</f>
        <v>33.5</v>
      </c>
      <c r="AB49" s="133">
        <f>'2nd 6'!J50</f>
        <v>31.5</v>
      </c>
      <c r="AC49" s="133">
        <f>'2nd 6'!K50</f>
        <v>65</v>
      </c>
      <c r="AD49" s="134" t="str">
        <f>'2nd 6'!L50</f>
        <v>B+</v>
      </c>
      <c r="AE49" s="135">
        <f>'2nd 6'!M50</f>
        <v>3.25</v>
      </c>
      <c r="AF49" s="132">
        <f>'2nd 7'!C50</f>
        <v>0</v>
      </c>
      <c r="AG49" s="133">
        <f>'2nd 7'!J50</f>
        <v>0</v>
      </c>
      <c r="AH49" s="133">
        <f>'2nd 7'!K50</f>
        <v>0</v>
      </c>
      <c r="AI49" s="134">
        <f>'2nd 7'!L50</f>
        <v>0</v>
      </c>
      <c r="AJ49" s="135">
        <f>'2nd 7'!M50</f>
        <v>0</v>
      </c>
      <c r="AK49" s="142" t="str">
        <f>'viva-1'!K48</f>
        <v>4.00</v>
      </c>
      <c r="AL49" s="137">
        <f>'Tabu-1'!AF49</f>
        <v>55.125</v>
      </c>
      <c r="AM49" s="137">
        <f>(F49*F5)+(K49*K5)+(P49*P5)+(U49*U5)+(Z49*Z5)+(AE49*AE5)+(AJ49*AJ5)</f>
        <v>54</v>
      </c>
      <c r="AN49" s="137">
        <f t="shared" si="1"/>
        <v>3.6</v>
      </c>
      <c r="AO49" s="137">
        <f t="shared" si="2"/>
        <v>3.6547619047619047</v>
      </c>
      <c r="AP49" s="138" t="str">
        <f t="shared" si="3"/>
        <v>A-</v>
      </c>
      <c r="AQ49" s="140" t="str">
        <f t="shared" si="4"/>
        <v>A-</v>
      </c>
      <c r="AR49" s="139">
        <f t="shared" si="5"/>
        <v>43</v>
      </c>
    </row>
    <row r="50" spans="1:44" ht="31.5">
      <c r="A50" s="131">
        <f>'1st 1'!A51</f>
        <v>44</v>
      </c>
      <c r="B50" s="132">
        <f>'2nd 1'!C51</f>
        <v>21</v>
      </c>
      <c r="C50" s="133">
        <f>'2nd 1'!J51</f>
        <v>27.5</v>
      </c>
      <c r="D50" s="133">
        <f>'2nd 1'!K51</f>
        <v>49</v>
      </c>
      <c r="E50" s="134" t="str">
        <f>'2nd 1'!L51</f>
        <v>C</v>
      </c>
      <c r="F50" s="135">
        <f>'2nd 1'!M51</f>
        <v>2.25</v>
      </c>
      <c r="G50" s="132">
        <f>'2nd 2'!C51</f>
        <v>21</v>
      </c>
      <c r="H50" s="133">
        <f>'2nd 2'!J51</f>
        <v>34</v>
      </c>
      <c r="I50" s="133">
        <f>'2nd 2'!K51</f>
        <v>55</v>
      </c>
      <c r="J50" s="134" t="str">
        <f>'2nd 2'!L51</f>
        <v>B-</v>
      </c>
      <c r="K50" s="135">
        <f>'2nd 2'!M51</f>
        <v>2.75</v>
      </c>
      <c r="L50" s="132">
        <f>'2nd 3'!C51</f>
        <v>23</v>
      </c>
      <c r="M50" s="133">
        <f>'2nd 3'!J51</f>
        <v>36.5</v>
      </c>
      <c r="N50" s="133">
        <f>'2nd 3'!K51</f>
        <v>60</v>
      </c>
      <c r="O50" s="134" t="str">
        <f>'2nd 3'!L51</f>
        <v>B</v>
      </c>
      <c r="P50" s="135">
        <f>'2nd 3'!M51</f>
        <v>3</v>
      </c>
      <c r="Q50" s="132">
        <f>'2nd 4'!C51</f>
        <v>21</v>
      </c>
      <c r="R50" s="133">
        <f>'2nd 4'!J51</f>
        <v>39</v>
      </c>
      <c r="S50" s="133">
        <f>'2nd 4'!K51</f>
        <v>60</v>
      </c>
      <c r="T50" s="134" t="str">
        <f>'2nd 4'!L51</f>
        <v>B</v>
      </c>
      <c r="U50" s="135">
        <f>'2nd 4'!M51</f>
        <v>3</v>
      </c>
      <c r="V50" s="132">
        <f>'2nd 5'!C51</f>
        <v>25.5</v>
      </c>
      <c r="W50" s="133">
        <f>'2nd 5'!J51</f>
        <v>26</v>
      </c>
      <c r="X50" s="133">
        <f>'2nd 5'!K51</f>
        <v>52</v>
      </c>
      <c r="Y50" s="134" t="str">
        <f>'2nd 5'!L51</f>
        <v>C+</v>
      </c>
      <c r="Z50" s="135">
        <f>'2nd 5'!M51</f>
        <v>2.5</v>
      </c>
      <c r="AA50" s="132">
        <f>'2nd 6'!C51</f>
        <v>14.5</v>
      </c>
      <c r="AB50" s="133">
        <f>'2nd 6'!J51</f>
        <v>33.25</v>
      </c>
      <c r="AC50" s="133">
        <f>'2nd 6'!K51</f>
        <v>48</v>
      </c>
      <c r="AD50" s="134" t="str">
        <f>'2nd 6'!L51</f>
        <v>C</v>
      </c>
      <c r="AE50" s="135">
        <f>'2nd 6'!M51</f>
        <v>2.25</v>
      </c>
      <c r="AF50" s="132">
        <f>'2nd 7'!C51</f>
        <v>0</v>
      </c>
      <c r="AG50" s="133">
        <f>'2nd 7'!J51</f>
        <v>0</v>
      </c>
      <c r="AH50" s="133">
        <f>'2nd 7'!K51</f>
        <v>0</v>
      </c>
      <c r="AI50" s="134">
        <f>'2nd 7'!L51</f>
        <v>0</v>
      </c>
      <c r="AJ50" s="135">
        <f>'2nd 7'!M51</f>
        <v>0</v>
      </c>
      <c r="AK50" s="142" t="str">
        <f>'viva-1'!K49</f>
        <v>2.50</v>
      </c>
      <c r="AL50" s="137">
        <f>'Tabu-1'!AF50</f>
        <v>43.125</v>
      </c>
      <c r="AM50" s="137">
        <f>(F50*F5)+(K50*K5)+(P50*P5)+(U50*U5)+(Z50*Z5)+(AE50*AE5)+(AJ50*AJ5)</f>
        <v>38.625</v>
      </c>
      <c r="AN50" s="137">
        <f t="shared" si="1"/>
        <v>2.5750000000000002</v>
      </c>
      <c r="AO50" s="137">
        <f t="shared" si="2"/>
        <v>2.7142857142857144</v>
      </c>
      <c r="AP50" s="138" t="str">
        <f t="shared" si="3"/>
        <v>C+</v>
      </c>
      <c r="AQ50" s="140" t="str">
        <f t="shared" si="4"/>
        <v>C+</v>
      </c>
      <c r="AR50" s="139">
        <f t="shared" si="5"/>
        <v>44</v>
      </c>
    </row>
    <row r="51" spans="1:44" ht="15.75">
      <c r="A51" s="131">
        <f>'1st 1'!A52</f>
        <v>45</v>
      </c>
      <c r="B51" s="132">
        <f>'2nd 1'!C52</f>
        <v>23.75</v>
      </c>
      <c r="C51" s="133">
        <f>'2nd 1'!J52</f>
        <v>31</v>
      </c>
      <c r="D51" s="133">
        <f>'2nd 1'!K52</f>
        <v>55</v>
      </c>
      <c r="E51" s="134" t="str">
        <f>'2nd 1'!L52</f>
        <v>B-</v>
      </c>
      <c r="F51" s="135">
        <f>'2nd 1'!M52</f>
        <v>2.75</v>
      </c>
      <c r="G51" s="132">
        <f>'2nd 2'!C52</f>
        <v>26</v>
      </c>
      <c r="H51" s="133">
        <f>'2nd 2'!J52</f>
        <v>32</v>
      </c>
      <c r="I51" s="133">
        <f>'2nd 2'!K52</f>
        <v>58</v>
      </c>
      <c r="J51" s="134" t="str">
        <f>'2nd 2'!L52</f>
        <v>B-</v>
      </c>
      <c r="K51" s="135">
        <f>'2nd 2'!M52</f>
        <v>2.75</v>
      </c>
      <c r="L51" s="132">
        <f>'2nd 3'!C52</f>
        <v>24.5</v>
      </c>
      <c r="M51" s="133">
        <f>'2nd 3'!J52</f>
        <v>45.5</v>
      </c>
      <c r="N51" s="133">
        <f>'2nd 3'!K52</f>
        <v>70</v>
      </c>
      <c r="O51" s="134" t="str">
        <f>'2nd 3'!L52</f>
        <v>A-</v>
      </c>
      <c r="P51" s="135">
        <f>'2nd 3'!M52</f>
        <v>3.5</v>
      </c>
      <c r="Q51" s="132">
        <f>'2nd 4'!C52</f>
        <v>25</v>
      </c>
      <c r="R51" s="133">
        <f>'2nd 4'!J52</f>
        <v>40</v>
      </c>
      <c r="S51" s="133">
        <f>'2nd 4'!K52</f>
        <v>65</v>
      </c>
      <c r="T51" s="134" t="str">
        <f>'2nd 4'!L52</f>
        <v>B+</v>
      </c>
      <c r="U51" s="135">
        <f>'2nd 4'!M52</f>
        <v>3.25</v>
      </c>
      <c r="V51" s="132">
        <f>'2nd 5'!C52</f>
        <v>25</v>
      </c>
      <c r="W51" s="133">
        <f>'2nd 5'!J52</f>
        <v>30</v>
      </c>
      <c r="X51" s="133">
        <f>'2nd 5'!K52</f>
        <v>55</v>
      </c>
      <c r="Y51" s="134" t="str">
        <f>'2nd 5'!L52</f>
        <v>B-</v>
      </c>
      <c r="Z51" s="135">
        <f>'2nd 5'!M52</f>
        <v>2.75</v>
      </c>
      <c r="AA51" s="132">
        <f>'2nd 6'!C52</f>
        <v>27.5</v>
      </c>
      <c r="AB51" s="133">
        <f>'2nd 6'!J52</f>
        <v>25.25</v>
      </c>
      <c r="AC51" s="133">
        <f>'2nd 6'!K52</f>
        <v>53</v>
      </c>
      <c r="AD51" s="134" t="str">
        <f>'2nd 6'!L52</f>
        <v>C+</v>
      </c>
      <c r="AE51" s="135">
        <f>'2nd 6'!M52</f>
        <v>2.5</v>
      </c>
      <c r="AF51" s="132">
        <f>'2nd 7'!C52</f>
        <v>0</v>
      </c>
      <c r="AG51" s="133">
        <f>'2nd 7'!J52</f>
        <v>0</v>
      </c>
      <c r="AH51" s="133">
        <f>'2nd 7'!K52</f>
        <v>0</v>
      </c>
      <c r="AI51" s="134">
        <f>'2nd 7'!L52</f>
        <v>0</v>
      </c>
      <c r="AJ51" s="135">
        <f>'2nd 7'!M52</f>
        <v>0</v>
      </c>
      <c r="AK51" s="142" t="str">
        <f>'viva-1'!K50</f>
        <v>2.75</v>
      </c>
      <c r="AL51" s="137">
        <f>'Tabu-1'!AF51</f>
        <v>42.75</v>
      </c>
      <c r="AM51" s="137">
        <f>(F51*F5)+(K51*K5)+(P51*P5)+(U51*U5)+(Z51*Z5)+(AE51*AE5)+(AJ51*AJ5)</f>
        <v>43.5</v>
      </c>
      <c r="AN51" s="137">
        <f t="shared" si="1"/>
        <v>2.9</v>
      </c>
      <c r="AO51" s="137">
        <f t="shared" si="2"/>
        <v>2.8690476190476191</v>
      </c>
      <c r="AP51" s="138" t="str">
        <f t="shared" si="3"/>
        <v>B-</v>
      </c>
      <c r="AQ51" s="140" t="str">
        <f t="shared" si="4"/>
        <v>B-</v>
      </c>
      <c r="AR51" s="139">
        <f t="shared" si="5"/>
        <v>45</v>
      </c>
    </row>
    <row r="52" spans="1:44" ht="15.75">
      <c r="A52" s="131">
        <f>'1st 1'!A53</f>
        <v>46</v>
      </c>
      <c r="B52" s="132">
        <f>'2nd 1'!C53</f>
        <v>25.5</v>
      </c>
      <c r="C52" s="133">
        <f>'2nd 1'!J53</f>
        <v>47.5</v>
      </c>
      <c r="D52" s="133">
        <f>'2nd 1'!K53</f>
        <v>73</v>
      </c>
      <c r="E52" s="134" t="str">
        <f>'2nd 1'!L53</f>
        <v>A-</v>
      </c>
      <c r="F52" s="135">
        <f>'2nd 1'!M53</f>
        <v>3.5</v>
      </c>
      <c r="G52" s="132">
        <f>'2nd 2'!C53</f>
        <v>27</v>
      </c>
      <c r="H52" s="133">
        <f>'2nd 2'!J53</f>
        <v>30</v>
      </c>
      <c r="I52" s="133">
        <f>'2nd 2'!K53</f>
        <v>57</v>
      </c>
      <c r="J52" s="134" t="str">
        <f>'2nd 2'!L53</f>
        <v>B-</v>
      </c>
      <c r="K52" s="135">
        <f>'2nd 2'!M53</f>
        <v>2.75</v>
      </c>
      <c r="L52" s="132">
        <f>'2nd 3'!C53</f>
        <v>31</v>
      </c>
      <c r="M52" s="133">
        <f>'2nd 3'!J53</f>
        <v>43.5</v>
      </c>
      <c r="N52" s="133">
        <f>'2nd 3'!K53</f>
        <v>75</v>
      </c>
      <c r="O52" s="134" t="str">
        <f>'2nd 3'!L53</f>
        <v>A</v>
      </c>
      <c r="P52" s="135">
        <f>'2nd 3'!M53</f>
        <v>3.75</v>
      </c>
      <c r="Q52" s="132">
        <f>'2nd 4'!C53</f>
        <v>25</v>
      </c>
      <c r="R52" s="133">
        <f>'2nd 4'!J53</f>
        <v>44</v>
      </c>
      <c r="S52" s="133">
        <f>'2nd 4'!K53</f>
        <v>69</v>
      </c>
      <c r="T52" s="134" t="str">
        <f>'2nd 4'!L53</f>
        <v>B+</v>
      </c>
      <c r="U52" s="135">
        <f>'2nd 4'!M53</f>
        <v>3.25</v>
      </c>
      <c r="V52" s="132">
        <f>'2nd 5'!C53</f>
        <v>27</v>
      </c>
      <c r="W52" s="133">
        <f>'2nd 5'!J53</f>
        <v>34.5</v>
      </c>
      <c r="X52" s="133">
        <f>'2nd 5'!K53</f>
        <v>62</v>
      </c>
      <c r="Y52" s="134" t="str">
        <f>'2nd 5'!L53</f>
        <v>B</v>
      </c>
      <c r="Z52" s="135">
        <f>'2nd 5'!M53</f>
        <v>3</v>
      </c>
      <c r="AA52" s="132">
        <f>'2nd 6'!C53</f>
        <v>34</v>
      </c>
      <c r="AB52" s="133">
        <f>'2nd 6'!J53</f>
        <v>36</v>
      </c>
      <c r="AC52" s="133">
        <f>'2nd 6'!K53</f>
        <v>70</v>
      </c>
      <c r="AD52" s="134" t="str">
        <f>'2nd 6'!L53</f>
        <v>A-</v>
      </c>
      <c r="AE52" s="135">
        <f>'2nd 6'!M53</f>
        <v>3.5</v>
      </c>
      <c r="AF52" s="132">
        <f>'2nd 7'!C53</f>
        <v>0</v>
      </c>
      <c r="AG52" s="133">
        <f>'2nd 7'!J53</f>
        <v>0</v>
      </c>
      <c r="AH52" s="133">
        <f>'2nd 7'!K53</f>
        <v>0</v>
      </c>
      <c r="AI52" s="134">
        <f>'2nd 7'!L53</f>
        <v>0</v>
      </c>
      <c r="AJ52" s="135">
        <f>'2nd 7'!M53</f>
        <v>0</v>
      </c>
      <c r="AK52" s="142" t="str">
        <f>'viva-1'!K51</f>
        <v>3.00</v>
      </c>
      <c r="AL52" s="137">
        <f>'Tabu-1'!AF52</f>
        <v>47.25</v>
      </c>
      <c r="AM52" s="137">
        <f>(F52*F5)+(K52*K5)+(P52*P5)+(U52*U5)+(Z52*Z5)+(AE52*AE5)+(AJ52*AJ5)</f>
        <v>50.25</v>
      </c>
      <c r="AN52" s="137">
        <f t="shared" si="1"/>
        <v>3.35</v>
      </c>
      <c r="AO52" s="137">
        <f t="shared" si="2"/>
        <v>3.2380952380952381</v>
      </c>
      <c r="AP52" s="138" t="str">
        <f t="shared" si="3"/>
        <v>B</v>
      </c>
      <c r="AQ52" s="140" t="str">
        <f t="shared" si="4"/>
        <v>B</v>
      </c>
      <c r="AR52" s="139">
        <f t="shared" si="5"/>
        <v>46</v>
      </c>
    </row>
    <row r="53" spans="1:44" ht="31.5">
      <c r="A53" s="131">
        <f>'1st 1'!A54</f>
        <v>47</v>
      </c>
      <c r="B53" s="132">
        <f>'2nd 1'!C54</f>
        <v>22.75</v>
      </c>
      <c r="C53" s="133">
        <f>'2nd 1'!J54</f>
        <v>30.5</v>
      </c>
      <c r="D53" s="133">
        <f>'2nd 1'!K54</f>
        <v>54</v>
      </c>
      <c r="E53" s="134" t="str">
        <f>'2nd 1'!L54</f>
        <v>C+</v>
      </c>
      <c r="F53" s="135">
        <f>'2nd 1'!M54</f>
        <v>2.5</v>
      </c>
      <c r="G53" s="132">
        <f>'2nd 2'!C54</f>
        <v>23</v>
      </c>
      <c r="H53" s="133">
        <f>'2nd 2'!J54</f>
        <v>33</v>
      </c>
      <c r="I53" s="133">
        <f>'2nd 2'!K54</f>
        <v>56</v>
      </c>
      <c r="J53" s="134" t="str">
        <f>'2nd 2'!L54</f>
        <v>B-</v>
      </c>
      <c r="K53" s="135">
        <f>'2nd 2'!M54</f>
        <v>2.75</v>
      </c>
      <c r="L53" s="132">
        <f>'2nd 3'!C54</f>
        <v>28</v>
      </c>
      <c r="M53" s="133">
        <f>'2nd 3'!J54</f>
        <v>39</v>
      </c>
      <c r="N53" s="133">
        <f>'2nd 3'!K54</f>
        <v>67</v>
      </c>
      <c r="O53" s="134" t="str">
        <f>'2nd 3'!L54</f>
        <v>B+</v>
      </c>
      <c r="P53" s="135">
        <f>'2nd 3'!M54</f>
        <v>3.25</v>
      </c>
      <c r="Q53" s="132">
        <f>'2nd 4'!C54</f>
        <v>25.5</v>
      </c>
      <c r="R53" s="133">
        <f>'2nd 4'!J54</f>
        <v>35</v>
      </c>
      <c r="S53" s="133">
        <f>'2nd 4'!K54</f>
        <v>61</v>
      </c>
      <c r="T53" s="134" t="str">
        <f>'2nd 4'!L54</f>
        <v>B</v>
      </c>
      <c r="U53" s="135">
        <f>'2nd 4'!M54</f>
        <v>3</v>
      </c>
      <c r="V53" s="132">
        <f>'2nd 5'!C54</f>
        <v>22</v>
      </c>
      <c r="W53" s="133">
        <f>'2nd 5'!J54</f>
        <v>28</v>
      </c>
      <c r="X53" s="133">
        <f>'2nd 5'!K54</f>
        <v>50</v>
      </c>
      <c r="Y53" s="134" t="str">
        <f>'2nd 5'!L54</f>
        <v>C+</v>
      </c>
      <c r="Z53" s="135">
        <f>'2nd 5'!M54</f>
        <v>2.5</v>
      </c>
      <c r="AA53" s="132">
        <f>'2nd 6'!C54</f>
        <v>23.5</v>
      </c>
      <c r="AB53" s="133">
        <f>'2nd 6'!J54</f>
        <v>20.5</v>
      </c>
      <c r="AC53" s="133">
        <f>'2nd 6'!K54</f>
        <v>44</v>
      </c>
      <c r="AD53" s="134" t="str">
        <f>'2nd 6'!L54</f>
        <v>D</v>
      </c>
      <c r="AE53" s="135">
        <f>'2nd 6'!M54</f>
        <v>2</v>
      </c>
      <c r="AF53" s="132">
        <f>'2nd 7'!C54</f>
        <v>0</v>
      </c>
      <c r="AG53" s="133">
        <f>'2nd 7'!J54</f>
        <v>0</v>
      </c>
      <c r="AH53" s="133">
        <f>'2nd 7'!K54</f>
        <v>0</v>
      </c>
      <c r="AI53" s="134">
        <f>'2nd 7'!L54</f>
        <v>0</v>
      </c>
      <c r="AJ53" s="135">
        <f>'2nd 7'!M54</f>
        <v>0</v>
      </c>
      <c r="AK53" s="142" t="str">
        <f>'viva-1'!K52</f>
        <v>2.75</v>
      </c>
      <c r="AL53" s="137">
        <f>'Tabu-1'!AF53</f>
        <v>42.375</v>
      </c>
      <c r="AM53" s="137">
        <f>(F53*F5)+(K53*K5)+(P53*P5)+(U53*U5)+(Z53*Z5)+(AE53*AE5)+(AJ53*AJ5)</f>
        <v>39.375</v>
      </c>
      <c r="AN53" s="137">
        <f t="shared" si="1"/>
        <v>2.625</v>
      </c>
      <c r="AO53" s="137">
        <f t="shared" si="2"/>
        <v>2.7261904761904763</v>
      </c>
      <c r="AP53" s="138" t="str">
        <f t="shared" si="3"/>
        <v>C+</v>
      </c>
      <c r="AQ53" s="140" t="str">
        <f t="shared" si="4"/>
        <v>C+</v>
      </c>
      <c r="AR53" s="139">
        <f t="shared" si="5"/>
        <v>47</v>
      </c>
    </row>
    <row r="54" spans="1:44" ht="15.75">
      <c r="A54" s="131">
        <f>'1st 1'!A55</f>
        <v>48</v>
      </c>
      <c r="B54" s="132">
        <f>'2nd 1'!C55</f>
        <v>21</v>
      </c>
      <c r="C54" s="133">
        <f>'2nd 1'!J55</f>
        <v>30.5</v>
      </c>
      <c r="D54" s="133">
        <f>'2nd 1'!K55</f>
        <v>52</v>
      </c>
      <c r="E54" s="134" t="str">
        <f>'2nd 1'!L55</f>
        <v>C+</v>
      </c>
      <c r="F54" s="135">
        <f>'2nd 1'!M55</f>
        <v>2.5</v>
      </c>
      <c r="G54" s="132">
        <f>'2nd 2'!C55</f>
        <v>25</v>
      </c>
      <c r="H54" s="133">
        <f>'2nd 2'!J55</f>
        <v>34</v>
      </c>
      <c r="I54" s="133">
        <f>'2nd 2'!K55</f>
        <v>59</v>
      </c>
      <c r="J54" s="134" t="str">
        <f>'2nd 2'!L55</f>
        <v>B-</v>
      </c>
      <c r="K54" s="135">
        <f>'2nd 2'!M55</f>
        <v>2.75</v>
      </c>
      <c r="L54" s="132">
        <f>'2nd 3'!C55</f>
        <v>23.5</v>
      </c>
      <c r="M54" s="133">
        <f>'2nd 3'!J55</f>
        <v>43.5</v>
      </c>
      <c r="N54" s="133">
        <f>'2nd 3'!K55</f>
        <v>67</v>
      </c>
      <c r="O54" s="134" t="str">
        <f>'2nd 3'!L55</f>
        <v>B+</v>
      </c>
      <c r="P54" s="135">
        <f>'2nd 3'!M55</f>
        <v>3.25</v>
      </c>
      <c r="Q54" s="132">
        <f>'2nd 4'!C55</f>
        <v>28</v>
      </c>
      <c r="R54" s="133">
        <f>'2nd 4'!J55</f>
        <v>45.5</v>
      </c>
      <c r="S54" s="133">
        <f>'2nd 4'!K55</f>
        <v>74</v>
      </c>
      <c r="T54" s="134" t="str">
        <f>'2nd 4'!L55</f>
        <v>A-</v>
      </c>
      <c r="U54" s="135">
        <f>'2nd 4'!M55</f>
        <v>3.5</v>
      </c>
      <c r="V54" s="132">
        <f>'2nd 5'!C55</f>
        <v>20.5</v>
      </c>
      <c r="W54" s="133">
        <f>'2nd 5'!J55</f>
        <v>30.5</v>
      </c>
      <c r="X54" s="133">
        <f>'2nd 5'!K55</f>
        <v>51</v>
      </c>
      <c r="Y54" s="134" t="str">
        <f>'2nd 5'!L55</f>
        <v>C+</v>
      </c>
      <c r="Z54" s="135">
        <f>'2nd 5'!M55</f>
        <v>2.5</v>
      </c>
      <c r="AA54" s="132">
        <f>'2nd 6'!C55</f>
        <v>25.5</v>
      </c>
      <c r="AB54" s="133">
        <f>'2nd 6'!J55</f>
        <v>23</v>
      </c>
      <c r="AC54" s="133">
        <f>'2nd 6'!K55</f>
        <v>49</v>
      </c>
      <c r="AD54" s="134" t="str">
        <f>'2nd 6'!L55</f>
        <v>C</v>
      </c>
      <c r="AE54" s="135">
        <f>'2nd 6'!M55</f>
        <v>2.25</v>
      </c>
      <c r="AF54" s="132">
        <f>'2nd 7'!C55</f>
        <v>0</v>
      </c>
      <c r="AG54" s="133">
        <f>'2nd 7'!J55</f>
        <v>0</v>
      </c>
      <c r="AH54" s="133">
        <f>'2nd 7'!K55</f>
        <v>0</v>
      </c>
      <c r="AI54" s="134">
        <f>'2nd 7'!L55</f>
        <v>0</v>
      </c>
      <c r="AJ54" s="135">
        <f>'2nd 7'!M55</f>
        <v>0</v>
      </c>
      <c r="AK54" s="142" t="str">
        <f>'viva-1'!K53</f>
        <v>3.50</v>
      </c>
      <c r="AL54" s="137">
        <f>'Tabu-1'!AF54</f>
        <v>46.5</v>
      </c>
      <c r="AM54" s="137">
        <f>(F54*F5)+(K54*K5)+(P54*P5)+(U54*U5)+(Z54*Z5)+(AE54*AE5)+(AJ54*AJ5)</f>
        <v>40.875</v>
      </c>
      <c r="AN54" s="137">
        <f t="shared" si="1"/>
        <v>2.7250000000000001</v>
      </c>
      <c r="AO54" s="137">
        <f t="shared" si="2"/>
        <v>2.9404761904761907</v>
      </c>
      <c r="AP54" s="138" t="str">
        <f t="shared" si="3"/>
        <v>B-</v>
      </c>
      <c r="AQ54" s="140" t="str">
        <f t="shared" si="4"/>
        <v>B-</v>
      </c>
      <c r="AR54" s="139">
        <f t="shared" si="5"/>
        <v>48</v>
      </c>
    </row>
    <row r="55" spans="1:44" ht="31.5">
      <c r="A55" s="131">
        <f>'1st 1'!A56</f>
        <v>49</v>
      </c>
      <c r="B55" s="132">
        <f>'2nd 1'!C56</f>
        <v>22.5</v>
      </c>
      <c r="C55" s="133">
        <f>'2nd 1'!J56</f>
        <v>29.5</v>
      </c>
      <c r="D55" s="133">
        <f>'2nd 1'!K56</f>
        <v>52</v>
      </c>
      <c r="E55" s="134" t="str">
        <f>'2nd 1'!L56</f>
        <v>C+</v>
      </c>
      <c r="F55" s="135">
        <f>'2nd 1'!M56</f>
        <v>2.5</v>
      </c>
      <c r="G55" s="132">
        <f>'2nd 2'!C56</f>
        <v>25</v>
      </c>
      <c r="H55" s="133">
        <f>'2nd 2'!J56</f>
        <v>32</v>
      </c>
      <c r="I55" s="133">
        <f>'2nd 2'!K56</f>
        <v>57</v>
      </c>
      <c r="J55" s="134" t="str">
        <f>'2nd 2'!L56</f>
        <v>B-</v>
      </c>
      <c r="K55" s="135">
        <f>'2nd 2'!M56</f>
        <v>2.75</v>
      </c>
      <c r="L55" s="132">
        <f>'2nd 3'!C56</f>
        <v>27</v>
      </c>
      <c r="M55" s="133">
        <f>'2nd 3'!J56</f>
        <v>42.5</v>
      </c>
      <c r="N55" s="133">
        <f>'2nd 3'!K56</f>
        <v>70</v>
      </c>
      <c r="O55" s="134" t="str">
        <f>'2nd 3'!L56</f>
        <v>A-</v>
      </c>
      <c r="P55" s="135">
        <f>'2nd 3'!M56</f>
        <v>3.5</v>
      </c>
      <c r="Q55" s="132">
        <f>'2nd 4'!C56</f>
        <v>21.5</v>
      </c>
      <c r="R55" s="133">
        <f>'2nd 4'!J56</f>
        <v>30.5</v>
      </c>
      <c r="S55" s="133">
        <f>'2nd 4'!K56</f>
        <v>52</v>
      </c>
      <c r="T55" s="134" t="str">
        <f>'2nd 4'!L56</f>
        <v>C+</v>
      </c>
      <c r="U55" s="135">
        <f>'2nd 4'!M56</f>
        <v>2.5</v>
      </c>
      <c r="V55" s="132">
        <f>'2nd 5'!C56</f>
        <v>22</v>
      </c>
      <c r="W55" s="133">
        <f>'2nd 5'!J56</f>
        <v>29.5</v>
      </c>
      <c r="X55" s="133">
        <f>'2nd 5'!K56</f>
        <v>52</v>
      </c>
      <c r="Y55" s="134" t="str">
        <f>'2nd 5'!L56</f>
        <v>C+</v>
      </c>
      <c r="Z55" s="135">
        <f>'2nd 5'!M56</f>
        <v>2.5</v>
      </c>
      <c r="AA55" s="132">
        <f>'2nd 6'!C56</f>
        <v>19</v>
      </c>
      <c r="AB55" s="133">
        <f>'2nd 6'!J56</f>
        <v>20.25</v>
      </c>
      <c r="AC55" s="133">
        <f>'2nd 6'!K56</f>
        <v>40</v>
      </c>
      <c r="AD55" s="134" t="str">
        <f>'2nd 6'!L56</f>
        <v>D</v>
      </c>
      <c r="AE55" s="135">
        <f>'2nd 6'!M56</f>
        <v>2</v>
      </c>
      <c r="AF55" s="132">
        <f>'2nd 7'!C56</f>
        <v>0</v>
      </c>
      <c r="AG55" s="133">
        <f>'2nd 7'!J56</f>
        <v>0</v>
      </c>
      <c r="AH55" s="133">
        <f>'2nd 7'!K56</f>
        <v>0</v>
      </c>
      <c r="AI55" s="134">
        <f>'2nd 7'!L56</f>
        <v>0</v>
      </c>
      <c r="AJ55" s="135">
        <f>'2nd 7'!M56</f>
        <v>0</v>
      </c>
      <c r="AK55" s="142" t="str">
        <f>'viva-1'!K54</f>
        <v>2.50</v>
      </c>
      <c r="AL55" s="137">
        <f>'Tabu-1'!AF55</f>
        <v>43.125</v>
      </c>
      <c r="AM55" s="137">
        <f>(F55*F5)+(K55*K5)+(P55*P5)+(U55*U5)+(Z55*Z5)+(AE55*AE5)+(AJ55*AJ5)</f>
        <v>39.375</v>
      </c>
      <c r="AN55" s="137">
        <f t="shared" si="1"/>
        <v>2.625</v>
      </c>
      <c r="AO55" s="137">
        <f t="shared" si="2"/>
        <v>2.7380952380952381</v>
      </c>
      <c r="AP55" s="138" t="str">
        <f t="shared" si="3"/>
        <v>C+</v>
      </c>
      <c r="AQ55" s="140" t="str">
        <f t="shared" si="4"/>
        <v>C+</v>
      </c>
      <c r="AR55" s="139">
        <f t="shared" si="5"/>
        <v>49</v>
      </c>
    </row>
    <row r="56" spans="1:44" ht="15.75">
      <c r="A56" s="131">
        <f>'1st 1'!A57</f>
        <v>50</v>
      </c>
      <c r="B56" s="132">
        <f>'2nd 1'!C57</f>
        <v>26.25</v>
      </c>
      <c r="C56" s="133">
        <f>'2nd 1'!J57</f>
        <v>26.5</v>
      </c>
      <c r="D56" s="133">
        <f>'2nd 1'!K57</f>
        <v>53</v>
      </c>
      <c r="E56" s="134" t="str">
        <f>'2nd 1'!L57</f>
        <v>C+</v>
      </c>
      <c r="F56" s="135">
        <f>'2nd 1'!M57</f>
        <v>2.5</v>
      </c>
      <c r="G56" s="132">
        <f>'2nd 2'!C57</f>
        <v>28</v>
      </c>
      <c r="H56" s="133">
        <f>'2nd 2'!J57</f>
        <v>24</v>
      </c>
      <c r="I56" s="133">
        <f>'2nd 2'!K57</f>
        <v>52</v>
      </c>
      <c r="J56" s="134" t="str">
        <f>'2nd 2'!L57</f>
        <v>C+</v>
      </c>
      <c r="K56" s="135">
        <f>'2nd 2'!M57</f>
        <v>2.5</v>
      </c>
      <c r="L56" s="132">
        <f>'2nd 3'!C57</f>
        <v>28</v>
      </c>
      <c r="M56" s="133">
        <f>'2nd 3'!J57</f>
        <v>44.5</v>
      </c>
      <c r="N56" s="133">
        <f>'2nd 3'!K57</f>
        <v>73</v>
      </c>
      <c r="O56" s="134" t="str">
        <f>'2nd 3'!L57</f>
        <v>A-</v>
      </c>
      <c r="P56" s="135">
        <f>'2nd 3'!M57</f>
        <v>3.5</v>
      </c>
      <c r="Q56" s="132">
        <f>'2nd 4'!C57</f>
        <v>24</v>
      </c>
      <c r="R56" s="133">
        <f>'2nd 4'!J57</f>
        <v>36</v>
      </c>
      <c r="S56" s="133">
        <f>'2nd 4'!K57</f>
        <v>60</v>
      </c>
      <c r="T56" s="134" t="str">
        <f>'2nd 4'!L57</f>
        <v>B</v>
      </c>
      <c r="U56" s="135">
        <f>'2nd 4'!M57</f>
        <v>3</v>
      </c>
      <c r="V56" s="132">
        <f>'2nd 5'!C57</f>
        <v>24.5</v>
      </c>
      <c r="W56" s="133">
        <f>'2nd 5'!J57</f>
        <v>31.5</v>
      </c>
      <c r="X56" s="133">
        <f>'2nd 5'!K57</f>
        <v>56</v>
      </c>
      <c r="Y56" s="134" t="str">
        <f>'2nd 5'!L57</f>
        <v>B-</v>
      </c>
      <c r="Z56" s="135">
        <f>'2nd 5'!M57</f>
        <v>2.75</v>
      </c>
      <c r="AA56" s="132">
        <f>'2nd 6'!C57</f>
        <v>26.5</v>
      </c>
      <c r="AB56" s="133">
        <f>'2nd 6'!J57</f>
        <v>19.75</v>
      </c>
      <c r="AC56" s="133">
        <f>'2nd 6'!K57</f>
        <v>47</v>
      </c>
      <c r="AD56" s="134" t="str">
        <f>'2nd 6'!L57</f>
        <v>C</v>
      </c>
      <c r="AE56" s="135">
        <f>'2nd 6'!M57</f>
        <v>2.25</v>
      </c>
      <c r="AF56" s="132">
        <f>'2nd 7'!C57</f>
        <v>0</v>
      </c>
      <c r="AG56" s="133">
        <f>'2nd 7'!J57</f>
        <v>0</v>
      </c>
      <c r="AH56" s="133">
        <f>'2nd 7'!K57</f>
        <v>0</v>
      </c>
      <c r="AI56" s="134">
        <f>'2nd 7'!L57</f>
        <v>0</v>
      </c>
      <c r="AJ56" s="135">
        <f>'2nd 7'!M57</f>
        <v>0</v>
      </c>
      <c r="AK56" s="142" t="str">
        <f>'viva-1'!K55</f>
        <v>3.00</v>
      </c>
      <c r="AL56" s="137">
        <f>'Tabu-1'!AF56</f>
        <v>42</v>
      </c>
      <c r="AM56" s="137">
        <f>(F56*F5)+(K56*K5)+(P56*P5)+(U56*U5)+(Z56*Z5)+(AE56*AE5)+(AJ56*AJ5)</f>
        <v>41.25</v>
      </c>
      <c r="AN56" s="137">
        <f t="shared" si="1"/>
        <v>2.75</v>
      </c>
      <c r="AO56" s="137">
        <f t="shared" si="2"/>
        <v>2.7857142857142856</v>
      </c>
      <c r="AP56" s="138" t="str">
        <f t="shared" si="3"/>
        <v>B-</v>
      </c>
      <c r="AQ56" s="140" t="str">
        <f t="shared" si="4"/>
        <v>B-</v>
      </c>
      <c r="AR56" s="139">
        <f t="shared" si="5"/>
        <v>50</v>
      </c>
    </row>
    <row r="57" spans="1:44" ht="15.75">
      <c r="A57" s="131" t="str">
        <f>'1st 1'!A58</f>
        <v>51</v>
      </c>
      <c r="B57" s="132">
        <f>'2nd 1'!C58</f>
        <v>25.5</v>
      </c>
      <c r="C57" s="133">
        <f>'2nd 1'!J58</f>
        <v>45.5</v>
      </c>
      <c r="D57" s="133">
        <f>'2nd 1'!K58</f>
        <v>71</v>
      </c>
      <c r="E57" s="134" t="str">
        <f>'2nd 1'!L58</f>
        <v>A-</v>
      </c>
      <c r="F57" s="135">
        <f>'2nd 1'!M58</f>
        <v>3.5</v>
      </c>
      <c r="G57" s="132">
        <f>'2nd 2'!C58</f>
        <v>18</v>
      </c>
      <c r="H57" s="133">
        <f>'2nd 2'!J58</f>
        <v>38</v>
      </c>
      <c r="I57" s="133">
        <f>'2nd 2'!K58</f>
        <v>56</v>
      </c>
      <c r="J57" s="134" t="str">
        <f>'2nd 2'!L58</f>
        <v>B-</v>
      </c>
      <c r="K57" s="135">
        <f>'2nd 2'!M58</f>
        <v>2.75</v>
      </c>
      <c r="L57" s="132">
        <f>'2nd 3'!C58</f>
        <v>26</v>
      </c>
      <c r="M57" s="133">
        <f>'2nd 3'!J58</f>
        <v>38</v>
      </c>
      <c r="N57" s="133">
        <f>'2nd 3'!K58</f>
        <v>64</v>
      </c>
      <c r="O57" s="134" t="str">
        <f>'2nd 3'!L58</f>
        <v>B</v>
      </c>
      <c r="P57" s="135">
        <f>'2nd 3'!M58</f>
        <v>3</v>
      </c>
      <c r="Q57" s="132">
        <f>'2nd 4'!C58</f>
        <v>15.5</v>
      </c>
      <c r="R57" s="133">
        <f>'2nd 4'!J58</f>
        <v>53</v>
      </c>
      <c r="S57" s="133">
        <f>'2nd 4'!K58</f>
        <v>69</v>
      </c>
      <c r="T57" s="134" t="str">
        <f>'2nd 4'!L58</f>
        <v>B+</v>
      </c>
      <c r="U57" s="135">
        <f>'2nd 4'!M58</f>
        <v>3.25</v>
      </c>
      <c r="V57" s="132">
        <f>'2nd 5'!C58</f>
        <v>26</v>
      </c>
      <c r="W57" s="133">
        <f>'2nd 5'!J58</f>
        <v>33.25</v>
      </c>
      <c r="X57" s="133">
        <f>'2nd 5'!K58</f>
        <v>60</v>
      </c>
      <c r="Y57" s="134" t="str">
        <f>'2nd 5'!L58</f>
        <v>B</v>
      </c>
      <c r="Z57" s="135">
        <f>'2nd 5'!M58</f>
        <v>3</v>
      </c>
      <c r="AA57" s="132">
        <f>'2nd 6'!C58</f>
        <v>15.5</v>
      </c>
      <c r="AB57" s="133">
        <f>'2nd 6'!J58</f>
        <v>26.5</v>
      </c>
      <c r="AC57" s="133">
        <f>'2nd 6'!K58</f>
        <v>42</v>
      </c>
      <c r="AD57" s="134" t="str">
        <f>'2nd 6'!L58</f>
        <v>D</v>
      </c>
      <c r="AE57" s="135">
        <f>'2nd 6'!M58</f>
        <v>2</v>
      </c>
      <c r="AF57" s="132">
        <f>'2nd 7'!C58</f>
        <v>0</v>
      </c>
      <c r="AG57" s="133">
        <f>'2nd 7'!J58</f>
        <v>0</v>
      </c>
      <c r="AH57" s="133">
        <f>'2nd 7'!K58</f>
        <v>0</v>
      </c>
      <c r="AI57" s="134">
        <f>'2nd 7'!L58</f>
        <v>0</v>
      </c>
      <c r="AJ57" s="135">
        <f>'2nd 7'!M58</f>
        <v>0</v>
      </c>
      <c r="AK57" s="142" t="str">
        <f>'viva-1'!K56</f>
        <v>4.00</v>
      </c>
      <c r="AL57" s="137">
        <f>'Tabu-1'!AF57</f>
        <v>45.75</v>
      </c>
      <c r="AM57" s="137">
        <f>(F57*F5)+(K57*K5)+(P57*P5)+(U57*U5)+(Z57*Z5)+(AE57*AE5)+(AJ57*AJ5)</f>
        <v>43.5</v>
      </c>
      <c r="AN57" s="137">
        <f t="shared" si="1"/>
        <v>2.9</v>
      </c>
      <c r="AO57" s="137">
        <f t="shared" si="2"/>
        <v>3.0238095238095237</v>
      </c>
      <c r="AP57" s="138" t="str">
        <f t="shared" si="3"/>
        <v>B</v>
      </c>
      <c r="AQ57" s="140" t="str">
        <f t="shared" si="4"/>
        <v>B</v>
      </c>
      <c r="AR57" s="139" t="str">
        <f t="shared" si="5"/>
        <v>51</v>
      </c>
    </row>
    <row r="58" spans="1:44" ht="15.75">
      <c r="A58" s="131" t="str">
        <f>'1st 1'!A59</f>
        <v>52</v>
      </c>
      <c r="B58" s="132">
        <f>'2nd 1'!C59</f>
        <v>23.5</v>
      </c>
      <c r="C58" s="133">
        <f>'2nd 1'!J59</f>
        <v>41.5</v>
      </c>
      <c r="D58" s="133">
        <f>'2nd 1'!K59</f>
        <v>65</v>
      </c>
      <c r="E58" s="134" t="str">
        <f>'2nd 1'!L59</f>
        <v>B+</v>
      </c>
      <c r="F58" s="135">
        <f>'2nd 1'!M59</f>
        <v>3.25</v>
      </c>
      <c r="G58" s="132">
        <f>'2nd 2'!C59</f>
        <v>22</v>
      </c>
      <c r="H58" s="133">
        <f>'2nd 2'!J59</f>
        <v>39</v>
      </c>
      <c r="I58" s="133">
        <f>'2nd 2'!K59</f>
        <v>61</v>
      </c>
      <c r="J58" s="134" t="str">
        <f>'2nd 2'!L59</f>
        <v>B</v>
      </c>
      <c r="K58" s="135">
        <f>'2nd 2'!M59</f>
        <v>3</v>
      </c>
      <c r="L58" s="132">
        <f>'2nd 3'!C59</f>
        <v>23.5</v>
      </c>
      <c r="M58" s="133">
        <f>'2nd 3'!J59</f>
        <v>36.5</v>
      </c>
      <c r="N58" s="133">
        <f>'2nd 3'!K59</f>
        <v>60</v>
      </c>
      <c r="O58" s="134" t="str">
        <f>'2nd 3'!L59</f>
        <v>B</v>
      </c>
      <c r="P58" s="135">
        <f>'2nd 3'!M59</f>
        <v>3</v>
      </c>
      <c r="Q58" s="132">
        <f>'2nd 4'!C59</f>
        <v>8</v>
      </c>
      <c r="R58" s="133">
        <f>'2nd 4'!J59</f>
        <v>42</v>
      </c>
      <c r="S58" s="133">
        <f>'2nd 4'!K59</f>
        <v>50</v>
      </c>
      <c r="T58" s="134" t="str">
        <f>'2nd 4'!L59</f>
        <v>C+</v>
      </c>
      <c r="U58" s="135">
        <f>'2nd 4'!M59</f>
        <v>2.5</v>
      </c>
      <c r="V58" s="132">
        <f>'2nd 5'!C59</f>
        <v>12</v>
      </c>
      <c r="W58" s="133">
        <f>'2nd 5'!J59</f>
        <v>32.5</v>
      </c>
      <c r="X58" s="133">
        <f>'2nd 5'!K59</f>
        <v>45</v>
      </c>
      <c r="Y58" s="134" t="str">
        <f>'2nd 5'!L59</f>
        <v>C</v>
      </c>
      <c r="Z58" s="135">
        <f>'2nd 5'!M59</f>
        <v>2.25</v>
      </c>
      <c r="AA58" s="132">
        <f>'2nd 6'!C59</f>
        <v>17.5</v>
      </c>
      <c r="AB58" s="133">
        <f>'2nd 6'!J59</f>
        <v>23</v>
      </c>
      <c r="AC58" s="133">
        <f>'2nd 6'!K59</f>
        <v>41</v>
      </c>
      <c r="AD58" s="134" t="str">
        <f>'2nd 6'!L59</f>
        <v>D</v>
      </c>
      <c r="AE58" s="135">
        <f>'2nd 6'!M59</f>
        <v>2</v>
      </c>
      <c r="AF58" s="132">
        <f>'2nd 7'!C59</f>
        <v>0</v>
      </c>
      <c r="AG58" s="133">
        <f>'2nd 7'!J59</f>
        <v>0</v>
      </c>
      <c r="AH58" s="133">
        <f>'2nd 7'!K59</f>
        <v>0</v>
      </c>
      <c r="AI58" s="134">
        <f>'2nd 7'!L59</f>
        <v>0</v>
      </c>
      <c r="AJ58" s="135">
        <f>'2nd 7'!M59</f>
        <v>0</v>
      </c>
      <c r="AK58" s="142" t="str">
        <f>'viva-1'!K57</f>
        <v>2.50</v>
      </c>
      <c r="AL58" s="137">
        <f>'Tabu-1'!AF58</f>
        <v>46.5</v>
      </c>
      <c r="AM58" s="137">
        <f>(F58*F5)+(K58*K5)+(P58*P5)+(U58*U5)+(Z58*Z5)+(AE58*AE5)+(AJ58*AJ5)</f>
        <v>39.75</v>
      </c>
      <c r="AN58" s="137">
        <f t="shared" si="1"/>
        <v>2.65</v>
      </c>
      <c r="AO58" s="137">
        <f t="shared" si="2"/>
        <v>2.8571428571428572</v>
      </c>
      <c r="AP58" s="138" t="str">
        <f t="shared" si="3"/>
        <v>B-</v>
      </c>
      <c r="AQ58" s="140" t="str">
        <f t="shared" si="4"/>
        <v>B-</v>
      </c>
      <c r="AR58" s="139" t="str">
        <f t="shared" si="5"/>
        <v>52</v>
      </c>
    </row>
    <row r="59" spans="1:44" ht="15.75">
      <c r="A59" s="131">
        <f>'1st 1'!A60</f>
        <v>0</v>
      </c>
      <c r="B59" s="132">
        <f>'2nd 1'!C60</f>
        <v>0</v>
      </c>
      <c r="C59" s="133">
        <f>'2nd 1'!J60</f>
        <v>0</v>
      </c>
      <c r="D59" s="133">
        <f>'2nd 1'!K60</f>
        <v>0</v>
      </c>
      <c r="E59" s="134">
        <f>'2nd 1'!L60</f>
        <v>0</v>
      </c>
      <c r="F59" s="135">
        <f>'2nd 1'!M60</f>
        <v>0</v>
      </c>
      <c r="G59" s="132">
        <f>'2nd 2'!C60</f>
        <v>0</v>
      </c>
      <c r="H59" s="133">
        <f>'2nd 2'!J60</f>
        <v>0</v>
      </c>
      <c r="I59" s="133">
        <f>'2nd 2'!K60</f>
        <v>0</v>
      </c>
      <c r="J59" s="134">
        <f>'2nd 2'!L60</f>
        <v>0</v>
      </c>
      <c r="K59" s="135">
        <f>'2nd 2'!M60</f>
        <v>0</v>
      </c>
      <c r="L59" s="132">
        <f>'2nd 3'!C60</f>
        <v>0</v>
      </c>
      <c r="M59" s="133">
        <f>'2nd 3'!J60</f>
        <v>0</v>
      </c>
      <c r="N59" s="133">
        <f>'2nd 3'!K60</f>
        <v>0</v>
      </c>
      <c r="O59" s="134">
        <f>'2nd 3'!L60</f>
        <v>0</v>
      </c>
      <c r="P59" s="135">
        <f>'2nd 3'!M60</f>
        <v>0</v>
      </c>
      <c r="Q59" s="132">
        <f>'2nd 4'!C60</f>
        <v>0</v>
      </c>
      <c r="R59" s="133">
        <f>'2nd 4'!J60</f>
        <v>0</v>
      </c>
      <c r="S59" s="133">
        <f>'2nd 4'!K60</f>
        <v>0</v>
      </c>
      <c r="T59" s="134">
        <f>'2nd 4'!L60</f>
        <v>0</v>
      </c>
      <c r="U59" s="135">
        <f>'2nd 4'!M60</f>
        <v>0</v>
      </c>
      <c r="V59" s="132">
        <f>'2nd 5'!C60</f>
        <v>0</v>
      </c>
      <c r="W59" s="133">
        <f>'2nd 5'!J60</f>
        <v>0</v>
      </c>
      <c r="X59" s="133">
        <f>'2nd 5'!K60</f>
        <v>0</v>
      </c>
      <c r="Y59" s="134">
        <f>'2nd 5'!L60</f>
        <v>0</v>
      </c>
      <c r="Z59" s="135">
        <f>'2nd 5'!M60</f>
        <v>0</v>
      </c>
      <c r="AA59" s="132">
        <f>'2nd 6'!C60</f>
        <v>0</v>
      </c>
      <c r="AB59" s="133">
        <f>'2nd 6'!J60</f>
        <v>0</v>
      </c>
      <c r="AC59" s="133">
        <f>'2nd 6'!K60</f>
        <v>0</v>
      </c>
      <c r="AD59" s="134">
        <f>'2nd 6'!L60</f>
        <v>0</v>
      </c>
      <c r="AE59" s="135">
        <f>'2nd 6'!M60</f>
        <v>0</v>
      </c>
      <c r="AF59" s="132">
        <f>'2nd 7'!C60</f>
        <v>0</v>
      </c>
      <c r="AG59" s="133">
        <f>'2nd 7'!J60</f>
        <v>0</v>
      </c>
      <c r="AH59" s="133">
        <f>'2nd 7'!K60</f>
        <v>0</v>
      </c>
      <c r="AI59" s="134">
        <f>'2nd 7'!L60</f>
        <v>0</v>
      </c>
      <c r="AJ59" s="135">
        <f>'2nd 7'!M60</f>
        <v>0</v>
      </c>
      <c r="AK59" s="142">
        <f>'viva-1'!K58</f>
        <v>0</v>
      </c>
      <c r="AL59" s="137">
        <f>'Tabu-1'!AF59</f>
        <v>0</v>
      </c>
      <c r="AM59" s="137">
        <f>(F59*F5)+(K59*K5)+(P59*P5)+(U59*U5)+(Z59*Z5)+(AE59*AE5)+(AJ59*AJ5)</f>
        <v>0</v>
      </c>
      <c r="AN59" s="137">
        <f t="shared" si="1"/>
        <v>0</v>
      </c>
      <c r="AO59" s="137">
        <f t="shared" si="2"/>
        <v>0</v>
      </c>
      <c r="AP59" s="138" t="str">
        <f t="shared" si="3"/>
        <v>F</v>
      </c>
      <c r="AQ59" s="140">
        <f t="shared" si="4"/>
        <v>0</v>
      </c>
      <c r="AR59" s="139">
        <f t="shared" si="5"/>
        <v>0</v>
      </c>
    </row>
    <row r="60" spans="1:44" ht="15.75">
      <c r="A60" s="131">
        <f>'1st 1'!A61</f>
        <v>0</v>
      </c>
      <c r="B60" s="132">
        <f>'2nd 1'!C61</f>
        <v>0</v>
      </c>
      <c r="C60" s="133">
        <f>'2nd 1'!J61</f>
        <v>0</v>
      </c>
      <c r="D60" s="133">
        <f>'2nd 1'!K61</f>
        <v>0</v>
      </c>
      <c r="E60" s="134">
        <f>'2nd 1'!L61</f>
        <v>0</v>
      </c>
      <c r="F60" s="135">
        <f>'2nd 1'!M61</f>
        <v>0</v>
      </c>
      <c r="G60" s="132">
        <f>'2nd 2'!C61</f>
        <v>0</v>
      </c>
      <c r="H60" s="133">
        <f>'2nd 2'!J61</f>
        <v>0</v>
      </c>
      <c r="I60" s="133">
        <f>'2nd 2'!K61</f>
        <v>0</v>
      </c>
      <c r="J60" s="134">
        <f>'2nd 2'!L61</f>
        <v>0</v>
      </c>
      <c r="K60" s="135">
        <f>'2nd 2'!M61</f>
        <v>0</v>
      </c>
      <c r="L60" s="132">
        <f>'2nd 3'!C61</f>
        <v>0</v>
      </c>
      <c r="M60" s="133">
        <f>'2nd 3'!J61</f>
        <v>0</v>
      </c>
      <c r="N60" s="133">
        <f>'2nd 3'!K61</f>
        <v>0</v>
      </c>
      <c r="O60" s="134">
        <f>'2nd 3'!L61</f>
        <v>0</v>
      </c>
      <c r="P60" s="135">
        <f>'2nd 3'!M61</f>
        <v>0</v>
      </c>
      <c r="Q60" s="132">
        <f>'2nd 4'!C61</f>
        <v>0</v>
      </c>
      <c r="R60" s="133">
        <f>'2nd 4'!J61</f>
        <v>0</v>
      </c>
      <c r="S60" s="133">
        <f>'2nd 4'!K61</f>
        <v>0</v>
      </c>
      <c r="T60" s="134">
        <f>'2nd 4'!L61</f>
        <v>0</v>
      </c>
      <c r="U60" s="135">
        <f>'2nd 4'!M61</f>
        <v>0</v>
      </c>
      <c r="V60" s="132">
        <f>'2nd 5'!C61</f>
        <v>0</v>
      </c>
      <c r="W60" s="133">
        <f>'2nd 5'!J61</f>
        <v>0</v>
      </c>
      <c r="X60" s="133">
        <f>'2nd 5'!K61</f>
        <v>0</v>
      </c>
      <c r="Y60" s="134">
        <f>'2nd 5'!L61</f>
        <v>0</v>
      </c>
      <c r="Z60" s="135">
        <f>'2nd 5'!M61</f>
        <v>0</v>
      </c>
      <c r="AA60" s="132">
        <f>'2nd 6'!C61</f>
        <v>0</v>
      </c>
      <c r="AB60" s="133">
        <f>'2nd 6'!J61</f>
        <v>0</v>
      </c>
      <c r="AC60" s="133">
        <f>'2nd 6'!K61</f>
        <v>0</v>
      </c>
      <c r="AD60" s="134">
        <f>'2nd 6'!L61</f>
        <v>0</v>
      </c>
      <c r="AE60" s="135">
        <f>'2nd 6'!M61</f>
        <v>0</v>
      </c>
      <c r="AF60" s="132">
        <f>'2nd 7'!C61</f>
        <v>0</v>
      </c>
      <c r="AG60" s="133">
        <f>'2nd 7'!J61</f>
        <v>0</v>
      </c>
      <c r="AH60" s="133">
        <f>'2nd 7'!K61</f>
        <v>0</v>
      </c>
      <c r="AI60" s="134">
        <f>'2nd 7'!L61</f>
        <v>0</v>
      </c>
      <c r="AJ60" s="135">
        <f>'2nd 7'!M61</f>
        <v>0</v>
      </c>
      <c r="AK60" s="142">
        <f>'viva-1'!K59</f>
        <v>0</v>
      </c>
      <c r="AL60" s="137">
        <f>'Tabu-1'!AF60</f>
        <v>0</v>
      </c>
      <c r="AM60" s="137">
        <f>(F60*F5)+(K60*K5)+(P60*P5)+(U60*U5)+(Z60*Z5)+(AE60*AE5)+(AJ60*AJ5)</f>
        <v>0</v>
      </c>
      <c r="AN60" s="137">
        <f t="shared" si="1"/>
        <v>0</v>
      </c>
      <c r="AO60" s="137">
        <f t="shared" si="2"/>
        <v>0</v>
      </c>
      <c r="AP60" s="138" t="str">
        <f t="shared" si="3"/>
        <v>F</v>
      </c>
      <c r="AQ60" s="140">
        <f t="shared" si="4"/>
        <v>0</v>
      </c>
      <c r="AR60" s="139">
        <f t="shared" si="5"/>
        <v>0</v>
      </c>
    </row>
    <row r="61" spans="1:44" ht="15.75">
      <c r="A61" s="131">
        <f>'1st 1'!A62</f>
        <v>0</v>
      </c>
      <c r="B61" s="132">
        <f>'2nd 1'!C62</f>
        <v>0</v>
      </c>
      <c r="C61" s="133">
        <f>'2nd 1'!J62</f>
        <v>0</v>
      </c>
      <c r="D61" s="133">
        <f>'2nd 1'!K62</f>
        <v>0</v>
      </c>
      <c r="E61" s="134">
        <f>'2nd 1'!L62</f>
        <v>0</v>
      </c>
      <c r="F61" s="135">
        <f>'2nd 1'!M62</f>
        <v>0</v>
      </c>
      <c r="G61" s="132">
        <f>'2nd 2'!C62</f>
        <v>0</v>
      </c>
      <c r="H61" s="133">
        <f>'2nd 2'!J62</f>
        <v>0</v>
      </c>
      <c r="I61" s="133">
        <f>'2nd 2'!K62</f>
        <v>0</v>
      </c>
      <c r="J61" s="134">
        <f>'2nd 2'!L62</f>
        <v>0</v>
      </c>
      <c r="K61" s="135">
        <f>'2nd 2'!M62</f>
        <v>0</v>
      </c>
      <c r="L61" s="132">
        <f>'2nd 3'!C62</f>
        <v>0</v>
      </c>
      <c r="M61" s="133">
        <f>'2nd 3'!J62</f>
        <v>0</v>
      </c>
      <c r="N61" s="133">
        <f>'2nd 3'!K62</f>
        <v>0</v>
      </c>
      <c r="O61" s="134">
        <f>'2nd 3'!L62</f>
        <v>0</v>
      </c>
      <c r="P61" s="135">
        <f>'2nd 3'!M62</f>
        <v>0</v>
      </c>
      <c r="Q61" s="132">
        <f>'2nd 4'!C62</f>
        <v>0</v>
      </c>
      <c r="R61" s="133">
        <f>'2nd 4'!J62</f>
        <v>0</v>
      </c>
      <c r="S61" s="133">
        <f>'2nd 4'!K62</f>
        <v>0</v>
      </c>
      <c r="T61" s="134">
        <f>'2nd 4'!L62</f>
        <v>0</v>
      </c>
      <c r="U61" s="135">
        <f>'2nd 4'!M62</f>
        <v>0</v>
      </c>
      <c r="V61" s="132">
        <f>'2nd 5'!C62</f>
        <v>0</v>
      </c>
      <c r="W61" s="133">
        <f>'2nd 5'!J62</f>
        <v>0</v>
      </c>
      <c r="X61" s="133">
        <f>'2nd 5'!K62</f>
        <v>0</v>
      </c>
      <c r="Y61" s="134">
        <f>'2nd 5'!L62</f>
        <v>0</v>
      </c>
      <c r="Z61" s="135">
        <f>'2nd 5'!M62</f>
        <v>0</v>
      </c>
      <c r="AA61" s="132">
        <f>'2nd 6'!C62</f>
        <v>0</v>
      </c>
      <c r="AB61" s="133">
        <f>'2nd 6'!J62</f>
        <v>0</v>
      </c>
      <c r="AC61" s="133">
        <f>'2nd 6'!K62</f>
        <v>0</v>
      </c>
      <c r="AD61" s="134">
        <f>'2nd 6'!L62</f>
        <v>0</v>
      </c>
      <c r="AE61" s="135">
        <f>'2nd 6'!M62</f>
        <v>0</v>
      </c>
      <c r="AF61" s="132">
        <f>'2nd 7'!C62</f>
        <v>0</v>
      </c>
      <c r="AG61" s="133">
        <f>'2nd 7'!J62</f>
        <v>0</v>
      </c>
      <c r="AH61" s="133">
        <f>'2nd 7'!K62</f>
        <v>0</v>
      </c>
      <c r="AI61" s="134">
        <f>'2nd 7'!L62</f>
        <v>0</v>
      </c>
      <c r="AJ61" s="135">
        <f>'2nd 7'!M62</f>
        <v>0</v>
      </c>
      <c r="AK61" s="142">
        <f>'viva-1'!K60</f>
        <v>0</v>
      </c>
      <c r="AL61" s="137">
        <f>'Tabu-1'!AF61</f>
        <v>0</v>
      </c>
      <c r="AM61" s="137">
        <f>(F61*F5)+(K61*K5)+(P61*P5)+(U61*U5)+(Z61*Z5)+(AE61*AE5)+(AJ61*AJ5)</f>
        <v>0</v>
      </c>
      <c r="AN61" s="137">
        <f t="shared" si="1"/>
        <v>0</v>
      </c>
      <c r="AO61" s="137">
        <f t="shared" si="2"/>
        <v>0</v>
      </c>
      <c r="AP61" s="138" t="str">
        <f t="shared" si="3"/>
        <v>F</v>
      </c>
      <c r="AQ61" s="140">
        <f t="shared" si="4"/>
        <v>0</v>
      </c>
      <c r="AR61" s="139">
        <f t="shared" si="5"/>
        <v>0</v>
      </c>
    </row>
    <row r="62" spans="1:44" ht="15.75">
      <c r="A62" s="131">
        <f>'1st 1'!A63</f>
        <v>0</v>
      </c>
      <c r="B62" s="132">
        <f>'2nd 1'!C63</f>
        <v>0</v>
      </c>
      <c r="C62" s="133">
        <f>'2nd 1'!J63</f>
        <v>0</v>
      </c>
      <c r="D62" s="133">
        <f>'2nd 1'!K63</f>
        <v>0</v>
      </c>
      <c r="E62" s="134">
        <f>'2nd 1'!L63</f>
        <v>0</v>
      </c>
      <c r="F62" s="135">
        <f>'2nd 1'!M63</f>
        <v>0</v>
      </c>
      <c r="G62" s="132">
        <f>'2nd 2'!C63</f>
        <v>0</v>
      </c>
      <c r="H62" s="133">
        <f>'2nd 2'!J63</f>
        <v>0</v>
      </c>
      <c r="I62" s="133">
        <f>'2nd 2'!K63</f>
        <v>0</v>
      </c>
      <c r="J62" s="134">
        <f>'2nd 2'!L63</f>
        <v>0</v>
      </c>
      <c r="K62" s="135">
        <f>'2nd 2'!M63</f>
        <v>0</v>
      </c>
      <c r="L62" s="132">
        <f>'2nd 3'!C63</f>
        <v>0</v>
      </c>
      <c r="M62" s="133">
        <f>'2nd 3'!J63</f>
        <v>0</v>
      </c>
      <c r="N62" s="133">
        <f>'2nd 3'!K63</f>
        <v>0</v>
      </c>
      <c r="O62" s="134">
        <f>'2nd 3'!L63</f>
        <v>0</v>
      </c>
      <c r="P62" s="135">
        <f>'2nd 3'!M63</f>
        <v>0</v>
      </c>
      <c r="Q62" s="132">
        <f>'2nd 4'!C63</f>
        <v>0</v>
      </c>
      <c r="R62" s="133">
        <f>'2nd 4'!J63</f>
        <v>0</v>
      </c>
      <c r="S62" s="133">
        <f>'2nd 4'!K63</f>
        <v>0</v>
      </c>
      <c r="T62" s="134">
        <f>'2nd 4'!L63</f>
        <v>0</v>
      </c>
      <c r="U62" s="135">
        <f>'2nd 4'!M63</f>
        <v>0</v>
      </c>
      <c r="V62" s="132">
        <f>'2nd 5'!C63</f>
        <v>0</v>
      </c>
      <c r="W62" s="133">
        <f>'2nd 5'!J63</f>
        <v>0</v>
      </c>
      <c r="X62" s="133">
        <f>'2nd 5'!K63</f>
        <v>0</v>
      </c>
      <c r="Y62" s="134">
        <f>'2nd 5'!L63</f>
        <v>0</v>
      </c>
      <c r="Z62" s="135">
        <f>'2nd 5'!M63</f>
        <v>0</v>
      </c>
      <c r="AA62" s="132">
        <f>'2nd 6'!C63</f>
        <v>0</v>
      </c>
      <c r="AB62" s="133">
        <f>'2nd 6'!J63</f>
        <v>0</v>
      </c>
      <c r="AC62" s="133">
        <f>'2nd 6'!K63</f>
        <v>0</v>
      </c>
      <c r="AD62" s="134">
        <f>'2nd 6'!L63</f>
        <v>0</v>
      </c>
      <c r="AE62" s="135">
        <f>'2nd 6'!M63</f>
        <v>0</v>
      </c>
      <c r="AF62" s="132">
        <f>'2nd 7'!C63</f>
        <v>0</v>
      </c>
      <c r="AG62" s="133">
        <f>'2nd 7'!J63</f>
        <v>0</v>
      </c>
      <c r="AH62" s="133">
        <f>'2nd 7'!K63</f>
        <v>0</v>
      </c>
      <c r="AI62" s="134">
        <f>'2nd 7'!L63</f>
        <v>0</v>
      </c>
      <c r="AJ62" s="135">
        <f>'2nd 7'!M63</f>
        <v>0</v>
      </c>
      <c r="AK62" s="142">
        <f>'viva-1'!K61</f>
        <v>0</v>
      </c>
      <c r="AL62" s="137">
        <f>'Tabu-1'!AF62</f>
        <v>0</v>
      </c>
      <c r="AM62" s="137">
        <f>(F62*F5)+(K62*K5)+(P62*P5)+(U62*U5)+(Z62*Z5)+(AE62*AE5)+(AJ62*AJ5)</f>
        <v>0</v>
      </c>
      <c r="AN62" s="137">
        <f t="shared" si="1"/>
        <v>0</v>
      </c>
      <c r="AO62" s="137">
        <f t="shared" si="2"/>
        <v>0</v>
      </c>
      <c r="AP62" s="138" t="str">
        <f t="shared" si="3"/>
        <v>F</v>
      </c>
      <c r="AQ62" s="140">
        <f t="shared" si="4"/>
        <v>0</v>
      </c>
      <c r="AR62" s="139">
        <f t="shared" si="5"/>
        <v>0</v>
      </c>
    </row>
    <row r="63" spans="1:44" ht="15.75">
      <c r="A63" s="131">
        <f>'1st 1'!A64</f>
        <v>0</v>
      </c>
      <c r="B63" s="132">
        <f>'2nd 1'!C64</f>
        <v>0</v>
      </c>
      <c r="C63" s="133">
        <f>'2nd 1'!J64</f>
        <v>0</v>
      </c>
      <c r="D63" s="133">
        <f>'2nd 1'!K64</f>
        <v>0</v>
      </c>
      <c r="E63" s="134">
        <f>'2nd 1'!L64</f>
        <v>0</v>
      </c>
      <c r="F63" s="135">
        <f>'2nd 1'!M64</f>
        <v>0</v>
      </c>
      <c r="G63" s="132">
        <f>'2nd 2'!C64</f>
        <v>0</v>
      </c>
      <c r="H63" s="133">
        <f>'2nd 2'!J64</f>
        <v>0</v>
      </c>
      <c r="I63" s="133">
        <f>'2nd 2'!K64</f>
        <v>0</v>
      </c>
      <c r="J63" s="134">
        <f>'2nd 2'!L64</f>
        <v>0</v>
      </c>
      <c r="K63" s="135">
        <f>'2nd 2'!M64</f>
        <v>0</v>
      </c>
      <c r="L63" s="132">
        <f>'2nd 3'!C64</f>
        <v>0</v>
      </c>
      <c r="M63" s="133">
        <f>'2nd 3'!J64</f>
        <v>0</v>
      </c>
      <c r="N63" s="133">
        <f>'2nd 3'!K64</f>
        <v>0</v>
      </c>
      <c r="O63" s="134">
        <f>'2nd 3'!L64</f>
        <v>0</v>
      </c>
      <c r="P63" s="135">
        <f>'2nd 3'!M64</f>
        <v>0</v>
      </c>
      <c r="Q63" s="132">
        <f>'2nd 4'!C64</f>
        <v>0</v>
      </c>
      <c r="R63" s="133">
        <f>'2nd 4'!J64</f>
        <v>0</v>
      </c>
      <c r="S63" s="133">
        <f>'2nd 4'!K64</f>
        <v>0</v>
      </c>
      <c r="T63" s="134">
        <f>'2nd 4'!L64</f>
        <v>0</v>
      </c>
      <c r="U63" s="135">
        <f>'2nd 4'!M64</f>
        <v>0</v>
      </c>
      <c r="V63" s="132">
        <f>'2nd 5'!C64</f>
        <v>0</v>
      </c>
      <c r="W63" s="133">
        <f>'2nd 5'!J64</f>
        <v>0</v>
      </c>
      <c r="X63" s="133">
        <f>'2nd 5'!K64</f>
        <v>0</v>
      </c>
      <c r="Y63" s="134">
        <f>'2nd 5'!L64</f>
        <v>0</v>
      </c>
      <c r="Z63" s="135">
        <f>'2nd 5'!M64</f>
        <v>0</v>
      </c>
      <c r="AA63" s="132">
        <f>'2nd 6'!C64</f>
        <v>0</v>
      </c>
      <c r="AB63" s="133">
        <f>'2nd 6'!J64</f>
        <v>0</v>
      </c>
      <c r="AC63" s="133">
        <f>'2nd 6'!K64</f>
        <v>0</v>
      </c>
      <c r="AD63" s="134">
        <f>'2nd 6'!L64</f>
        <v>0</v>
      </c>
      <c r="AE63" s="135">
        <f>'2nd 6'!M64</f>
        <v>0</v>
      </c>
      <c r="AF63" s="132">
        <f>'2nd 7'!C64</f>
        <v>0</v>
      </c>
      <c r="AG63" s="133">
        <f>'2nd 7'!J64</f>
        <v>0</v>
      </c>
      <c r="AH63" s="133">
        <f>'2nd 7'!K64</f>
        <v>0</v>
      </c>
      <c r="AI63" s="134">
        <f>'2nd 7'!L64</f>
        <v>0</v>
      </c>
      <c r="AJ63" s="135">
        <f>'2nd 7'!M64</f>
        <v>0</v>
      </c>
      <c r="AK63" s="142">
        <f>'viva-1'!K62</f>
        <v>0</v>
      </c>
      <c r="AL63" s="137">
        <f>'Tabu-1'!AF63</f>
        <v>0</v>
      </c>
      <c r="AM63" s="137">
        <f>(F63*F5)+(K63*K5)+(P63*P5)+(U63*U5)+(Z63*Z5)+(AE63*AE5)+(AJ63*AJ5)</f>
        <v>0</v>
      </c>
      <c r="AN63" s="137">
        <f t="shared" si="1"/>
        <v>0</v>
      </c>
      <c r="AO63" s="137">
        <f t="shared" si="2"/>
        <v>0</v>
      </c>
      <c r="AP63" s="138" t="str">
        <f t="shared" si="3"/>
        <v>F</v>
      </c>
      <c r="AQ63" s="140">
        <f t="shared" si="4"/>
        <v>0</v>
      </c>
      <c r="AR63" s="139">
        <f t="shared" si="5"/>
        <v>0</v>
      </c>
    </row>
    <row r="64" spans="1:44" ht="15.75">
      <c r="A64" s="131">
        <f>'1st 1'!A65</f>
        <v>0</v>
      </c>
      <c r="B64" s="132">
        <f>'2nd 1'!C65</f>
        <v>0</v>
      </c>
      <c r="C64" s="133">
        <f>'2nd 1'!J65</f>
        <v>0</v>
      </c>
      <c r="D64" s="133">
        <f>'2nd 1'!K65</f>
        <v>0</v>
      </c>
      <c r="E64" s="134">
        <f>'2nd 1'!L65</f>
        <v>0</v>
      </c>
      <c r="F64" s="135">
        <f>'2nd 1'!M65</f>
        <v>0</v>
      </c>
      <c r="G64" s="132">
        <f>'2nd 2'!C65</f>
        <v>0</v>
      </c>
      <c r="H64" s="133">
        <f>'2nd 2'!J65</f>
        <v>0</v>
      </c>
      <c r="I64" s="133">
        <f>'2nd 2'!K65</f>
        <v>0</v>
      </c>
      <c r="J64" s="134">
        <f>'2nd 2'!L65</f>
        <v>0</v>
      </c>
      <c r="K64" s="135">
        <f>'2nd 2'!M65</f>
        <v>0</v>
      </c>
      <c r="L64" s="132">
        <f>'2nd 3'!C65</f>
        <v>0</v>
      </c>
      <c r="M64" s="133">
        <f>'2nd 3'!J65</f>
        <v>0</v>
      </c>
      <c r="N64" s="133">
        <f>'2nd 3'!K65</f>
        <v>0</v>
      </c>
      <c r="O64" s="134">
        <f>'2nd 3'!L65</f>
        <v>0</v>
      </c>
      <c r="P64" s="135">
        <f>'2nd 3'!M65</f>
        <v>0</v>
      </c>
      <c r="Q64" s="132">
        <f>'2nd 4'!C65</f>
        <v>0</v>
      </c>
      <c r="R64" s="133">
        <f>'2nd 4'!J65</f>
        <v>0</v>
      </c>
      <c r="S64" s="133">
        <f>'2nd 4'!K65</f>
        <v>0</v>
      </c>
      <c r="T64" s="134">
        <f>'2nd 4'!L65</f>
        <v>0</v>
      </c>
      <c r="U64" s="135">
        <f>'2nd 4'!M65</f>
        <v>0</v>
      </c>
      <c r="V64" s="132">
        <f>'2nd 5'!C65</f>
        <v>0</v>
      </c>
      <c r="W64" s="133">
        <f>'2nd 5'!J65</f>
        <v>0</v>
      </c>
      <c r="X64" s="133">
        <f>'2nd 5'!K65</f>
        <v>0</v>
      </c>
      <c r="Y64" s="134">
        <f>'2nd 5'!L65</f>
        <v>0</v>
      </c>
      <c r="Z64" s="135">
        <f>'2nd 5'!M65</f>
        <v>0</v>
      </c>
      <c r="AA64" s="132">
        <f>'2nd 6'!C65</f>
        <v>0</v>
      </c>
      <c r="AB64" s="133">
        <f>'2nd 6'!J65</f>
        <v>0</v>
      </c>
      <c r="AC64" s="133">
        <f>'2nd 6'!K65</f>
        <v>0</v>
      </c>
      <c r="AD64" s="134">
        <f>'2nd 6'!L65</f>
        <v>0</v>
      </c>
      <c r="AE64" s="135">
        <f>'2nd 6'!M65</f>
        <v>0</v>
      </c>
      <c r="AF64" s="132">
        <f>'2nd 7'!C65</f>
        <v>0</v>
      </c>
      <c r="AG64" s="133">
        <f>'2nd 7'!J65</f>
        <v>0</v>
      </c>
      <c r="AH64" s="133">
        <f>'2nd 7'!K65</f>
        <v>0</v>
      </c>
      <c r="AI64" s="134">
        <f>'2nd 7'!L65</f>
        <v>0</v>
      </c>
      <c r="AJ64" s="135">
        <f>'2nd 7'!M65</f>
        <v>0</v>
      </c>
      <c r="AK64" s="142">
        <f>'viva-1'!K63</f>
        <v>0</v>
      </c>
      <c r="AL64" s="137">
        <f>'Tabu-1'!AF64</f>
        <v>0</v>
      </c>
      <c r="AM64" s="137">
        <f>(F64*F5)+(K64*K5)+(P64*P5)+(U64*U5)+(Z64*Z5)+(AE64*AE5)+(AJ64*AJ5)</f>
        <v>0</v>
      </c>
      <c r="AN64" s="137">
        <f t="shared" si="1"/>
        <v>0</v>
      </c>
      <c r="AO64" s="137">
        <f t="shared" si="2"/>
        <v>0</v>
      </c>
      <c r="AP64" s="138" t="str">
        <f t="shared" si="3"/>
        <v>F</v>
      </c>
      <c r="AQ64" s="140">
        <f t="shared" si="4"/>
        <v>0</v>
      </c>
      <c r="AR64" s="139">
        <f t="shared" si="5"/>
        <v>0</v>
      </c>
    </row>
    <row r="65" spans="1:44" ht="15.75">
      <c r="A65" s="131">
        <f>'1st 1'!A66</f>
        <v>0</v>
      </c>
      <c r="B65" s="132">
        <f>'2nd 1'!C66</f>
        <v>0</v>
      </c>
      <c r="C65" s="133">
        <f>'2nd 1'!J66</f>
        <v>0</v>
      </c>
      <c r="D65" s="133">
        <f>'2nd 1'!K66</f>
        <v>0</v>
      </c>
      <c r="E65" s="134">
        <f>'2nd 1'!L66</f>
        <v>0</v>
      </c>
      <c r="F65" s="135">
        <f>'2nd 1'!M66</f>
        <v>0</v>
      </c>
      <c r="G65" s="132">
        <f>'2nd 2'!C66</f>
        <v>0</v>
      </c>
      <c r="H65" s="133">
        <f>'2nd 2'!J66</f>
        <v>0</v>
      </c>
      <c r="I65" s="133">
        <f>'2nd 2'!K66</f>
        <v>0</v>
      </c>
      <c r="J65" s="134">
        <f>'2nd 2'!L66</f>
        <v>0</v>
      </c>
      <c r="K65" s="135">
        <f>'2nd 2'!M66</f>
        <v>0</v>
      </c>
      <c r="L65" s="132">
        <f>'2nd 3'!C66</f>
        <v>0</v>
      </c>
      <c r="M65" s="133">
        <f>'2nd 3'!J66</f>
        <v>0</v>
      </c>
      <c r="N65" s="133">
        <f>'2nd 3'!K66</f>
        <v>0</v>
      </c>
      <c r="O65" s="134">
        <f>'2nd 3'!L66</f>
        <v>0</v>
      </c>
      <c r="P65" s="135">
        <f>'2nd 3'!M66</f>
        <v>0</v>
      </c>
      <c r="Q65" s="132">
        <f>'2nd 4'!C66</f>
        <v>0</v>
      </c>
      <c r="R65" s="133">
        <f>'2nd 4'!J66</f>
        <v>0</v>
      </c>
      <c r="S65" s="133">
        <f>'2nd 4'!K66</f>
        <v>0</v>
      </c>
      <c r="T65" s="134">
        <f>'2nd 4'!L66</f>
        <v>0</v>
      </c>
      <c r="U65" s="135">
        <f>'2nd 4'!M66</f>
        <v>0</v>
      </c>
      <c r="V65" s="132">
        <f>'2nd 5'!C66</f>
        <v>0</v>
      </c>
      <c r="W65" s="133">
        <f>'2nd 5'!J66</f>
        <v>0</v>
      </c>
      <c r="X65" s="133">
        <f>'2nd 5'!K66</f>
        <v>0</v>
      </c>
      <c r="Y65" s="134">
        <f>'2nd 5'!L66</f>
        <v>0</v>
      </c>
      <c r="Z65" s="135">
        <f>'2nd 5'!M66</f>
        <v>0</v>
      </c>
      <c r="AA65" s="132">
        <f>'2nd 6'!C66</f>
        <v>0</v>
      </c>
      <c r="AB65" s="133">
        <f>'2nd 6'!J66</f>
        <v>0</v>
      </c>
      <c r="AC65" s="133">
        <f>'2nd 6'!K66</f>
        <v>0</v>
      </c>
      <c r="AD65" s="134">
        <f>'2nd 6'!L66</f>
        <v>0</v>
      </c>
      <c r="AE65" s="135">
        <f>'2nd 6'!M66</f>
        <v>0</v>
      </c>
      <c r="AF65" s="132">
        <f>'2nd 7'!C66</f>
        <v>0</v>
      </c>
      <c r="AG65" s="133">
        <f>'2nd 7'!J66</f>
        <v>0</v>
      </c>
      <c r="AH65" s="133">
        <f>'2nd 7'!K66</f>
        <v>0</v>
      </c>
      <c r="AI65" s="134">
        <f>'2nd 7'!L66</f>
        <v>0</v>
      </c>
      <c r="AJ65" s="135">
        <f>'2nd 7'!M66</f>
        <v>0</v>
      </c>
      <c r="AK65" s="142">
        <f>'viva-1'!K64</f>
        <v>0</v>
      </c>
      <c r="AL65" s="137">
        <f>'Tabu-1'!AF65</f>
        <v>0</v>
      </c>
      <c r="AM65" s="137">
        <f>(F65*F5)+(K65*K5)+(P65*P5)+(U65*U5)+(Z65*Z5)+(AE65*AE5)+(AJ65*AJ5)</f>
        <v>0</v>
      </c>
      <c r="AN65" s="137">
        <f t="shared" si="1"/>
        <v>0</v>
      </c>
      <c r="AO65" s="137">
        <f t="shared" si="2"/>
        <v>0</v>
      </c>
      <c r="AP65" s="138" t="str">
        <f t="shared" si="3"/>
        <v>F</v>
      </c>
      <c r="AQ65" s="140">
        <f t="shared" si="4"/>
        <v>0</v>
      </c>
      <c r="AR65" s="139">
        <f t="shared" si="5"/>
        <v>0</v>
      </c>
    </row>
    <row r="66" spans="1:44" ht="15.75">
      <c r="A66" s="131">
        <f>'1st 1'!A67</f>
        <v>0</v>
      </c>
      <c r="B66" s="132">
        <f>'2nd 1'!C67</f>
        <v>0</v>
      </c>
      <c r="C66" s="133">
        <f>'2nd 1'!J67</f>
        <v>0</v>
      </c>
      <c r="D66" s="133">
        <f>'2nd 1'!K67</f>
        <v>0</v>
      </c>
      <c r="E66" s="134">
        <f>'2nd 1'!L67</f>
        <v>0</v>
      </c>
      <c r="F66" s="135">
        <f>'2nd 1'!M67</f>
        <v>0</v>
      </c>
      <c r="G66" s="132">
        <f>'2nd 2'!C67</f>
        <v>0</v>
      </c>
      <c r="H66" s="133">
        <f>'2nd 2'!J67</f>
        <v>0</v>
      </c>
      <c r="I66" s="133">
        <f>'2nd 2'!K67</f>
        <v>0</v>
      </c>
      <c r="J66" s="134">
        <f>'2nd 2'!L67</f>
        <v>0</v>
      </c>
      <c r="K66" s="135">
        <f>'2nd 2'!M67</f>
        <v>0</v>
      </c>
      <c r="L66" s="132">
        <f>'2nd 3'!C67</f>
        <v>0</v>
      </c>
      <c r="M66" s="133">
        <f>'2nd 3'!J67</f>
        <v>0</v>
      </c>
      <c r="N66" s="133">
        <f>'2nd 3'!K67</f>
        <v>0</v>
      </c>
      <c r="O66" s="134">
        <f>'2nd 3'!L67</f>
        <v>0</v>
      </c>
      <c r="P66" s="135">
        <f>'2nd 3'!M67</f>
        <v>0</v>
      </c>
      <c r="Q66" s="132">
        <f>'2nd 4'!C67</f>
        <v>0</v>
      </c>
      <c r="R66" s="133">
        <f>'2nd 4'!J67</f>
        <v>0</v>
      </c>
      <c r="S66" s="133">
        <f>'2nd 4'!K67</f>
        <v>0</v>
      </c>
      <c r="T66" s="134">
        <f>'2nd 4'!L67</f>
        <v>0</v>
      </c>
      <c r="U66" s="135">
        <f>'2nd 4'!M67</f>
        <v>0</v>
      </c>
      <c r="V66" s="132">
        <f>'2nd 5'!C67</f>
        <v>0</v>
      </c>
      <c r="W66" s="133">
        <f>'2nd 5'!J67</f>
        <v>0</v>
      </c>
      <c r="X66" s="133">
        <f>'2nd 5'!K67</f>
        <v>0</v>
      </c>
      <c r="Y66" s="134">
        <f>'2nd 5'!L67</f>
        <v>0</v>
      </c>
      <c r="Z66" s="135">
        <f>'2nd 5'!M67</f>
        <v>0</v>
      </c>
      <c r="AA66" s="132">
        <f>'2nd 6'!C67</f>
        <v>0</v>
      </c>
      <c r="AB66" s="133">
        <f>'2nd 6'!J67</f>
        <v>0</v>
      </c>
      <c r="AC66" s="133">
        <f>'2nd 6'!K67</f>
        <v>0</v>
      </c>
      <c r="AD66" s="134">
        <f>'2nd 6'!L67</f>
        <v>0</v>
      </c>
      <c r="AE66" s="135">
        <f>'2nd 6'!M67</f>
        <v>0</v>
      </c>
      <c r="AF66" s="132">
        <f>'2nd 7'!C67</f>
        <v>0</v>
      </c>
      <c r="AG66" s="133">
        <f>'2nd 7'!J67</f>
        <v>0</v>
      </c>
      <c r="AH66" s="133">
        <f>'2nd 7'!K67</f>
        <v>0</v>
      </c>
      <c r="AI66" s="134">
        <f>'2nd 7'!L67</f>
        <v>0</v>
      </c>
      <c r="AJ66" s="135">
        <f>'2nd 7'!M67</f>
        <v>0</v>
      </c>
      <c r="AK66" s="142">
        <f>'viva-1'!K65</f>
        <v>0</v>
      </c>
      <c r="AL66" s="137">
        <f>'Tabu-1'!AF66</f>
        <v>0</v>
      </c>
      <c r="AM66" s="137">
        <f>(F66*F5)+(K66*K5)+(P66*P5)+(U66*U5)+(Z66*Z5)+(AE66*AE5)+(AJ66*AJ5)</f>
        <v>0</v>
      </c>
      <c r="AN66" s="137">
        <f t="shared" si="1"/>
        <v>0</v>
      </c>
      <c r="AO66" s="137">
        <f t="shared" si="2"/>
        <v>0</v>
      </c>
      <c r="AP66" s="138" t="str">
        <f t="shared" si="3"/>
        <v>F</v>
      </c>
      <c r="AQ66" s="140">
        <f t="shared" si="4"/>
        <v>0</v>
      </c>
      <c r="AR66" s="139">
        <f t="shared" si="5"/>
        <v>0</v>
      </c>
    </row>
    <row r="67" spans="1:44" ht="15.75">
      <c r="A67" s="131">
        <f>'1st 1'!A68</f>
        <v>0</v>
      </c>
      <c r="B67" s="132">
        <f>'2nd 1'!C68</f>
        <v>0</v>
      </c>
      <c r="C67" s="133">
        <f>'2nd 1'!J68</f>
        <v>0</v>
      </c>
      <c r="D67" s="133">
        <f>'2nd 1'!K68</f>
        <v>0</v>
      </c>
      <c r="E67" s="134">
        <f>'2nd 1'!L68</f>
        <v>0</v>
      </c>
      <c r="F67" s="135">
        <f>'2nd 1'!M68</f>
        <v>0</v>
      </c>
      <c r="G67" s="132">
        <f>'2nd 2'!C68</f>
        <v>0</v>
      </c>
      <c r="H67" s="133">
        <f>'2nd 2'!J68</f>
        <v>0</v>
      </c>
      <c r="I67" s="133">
        <f>'2nd 2'!K68</f>
        <v>0</v>
      </c>
      <c r="J67" s="134">
        <f>'2nd 2'!L68</f>
        <v>0</v>
      </c>
      <c r="K67" s="135">
        <f>'2nd 2'!M68</f>
        <v>0</v>
      </c>
      <c r="L67" s="132">
        <f>'2nd 3'!C68</f>
        <v>0</v>
      </c>
      <c r="M67" s="133">
        <f>'2nd 3'!J68</f>
        <v>0</v>
      </c>
      <c r="N67" s="133">
        <f>'2nd 3'!K68</f>
        <v>0</v>
      </c>
      <c r="O67" s="134">
        <f>'2nd 3'!L68</f>
        <v>0</v>
      </c>
      <c r="P67" s="135">
        <f>'2nd 3'!M68</f>
        <v>0</v>
      </c>
      <c r="Q67" s="132">
        <f>'2nd 4'!C68</f>
        <v>0</v>
      </c>
      <c r="R67" s="133">
        <f>'2nd 4'!J68</f>
        <v>0</v>
      </c>
      <c r="S67" s="133">
        <f>'2nd 4'!K68</f>
        <v>0</v>
      </c>
      <c r="T67" s="134">
        <f>'2nd 4'!L68</f>
        <v>0</v>
      </c>
      <c r="U67" s="135">
        <f>'2nd 4'!M68</f>
        <v>0</v>
      </c>
      <c r="V67" s="132">
        <f>'2nd 5'!C68</f>
        <v>0</v>
      </c>
      <c r="W67" s="133">
        <f>'2nd 5'!J68</f>
        <v>0</v>
      </c>
      <c r="X67" s="133">
        <f>'2nd 5'!K68</f>
        <v>0</v>
      </c>
      <c r="Y67" s="134">
        <f>'2nd 5'!L68</f>
        <v>0</v>
      </c>
      <c r="Z67" s="135">
        <f>'2nd 5'!M68</f>
        <v>0</v>
      </c>
      <c r="AA67" s="132">
        <f>'2nd 6'!C68</f>
        <v>0</v>
      </c>
      <c r="AB67" s="133">
        <f>'2nd 6'!J68</f>
        <v>0</v>
      </c>
      <c r="AC67" s="133">
        <f>'2nd 6'!K68</f>
        <v>0</v>
      </c>
      <c r="AD67" s="134">
        <f>'2nd 6'!L68</f>
        <v>0</v>
      </c>
      <c r="AE67" s="135">
        <f>'2nd 6'!M68</f>
        <v>0</v>
      </c>
      <c r="AF67" s="132">
        <f>'2nd 7'!C68</f>
        <v>0</v>
      </c>
      <c r="AG67" s="133">
        <f>'2nd 7'!J68</f>
        <v>0</v>
      </c>
      <c r="AH67" s="133">
        <f>'2nd 7'!K68</f>
        <v>0</v>
      </c>
      <c r="AI67" s="134">
        <f>'2nd 7'!L68</f>
        <v>0</v>
      </c>
      <c r="AJ67" s="135">
        <f>'2nd 7'!M68</f>
        <v>0</v>
      </c>
      <c r="AK67" s="142">
        <f>'viva-1'!K66</f>
        <v>0</v>
      </c>
      <c r="AL67" s="137">
        <f>'Tabu-1'!AF67</f>
        <v>0</v>
      </c>
      <c r="AM67" s="137">
        <f>(F67*F5)+(K67*K5)+(P67*P5)+(U67*U5)+(Z67*Z5)+(AE67*AE5)+(AJ67*AJ5)</f>
        <v>0</v>
      </c>
      <c r="AN67" s="137">
        <f t="shared" si="1"/>
        <v>0</v>
      </c>
      <c r="AO67" s="137">
        <f t="shared" si="2"/>
        <v>0</v>
      </c>
      <c r="AP67" s="138" t="str">
        <f t="shared" si="3"/>
        <v>F</v>
      </c>
      <c r="AQ67" s="140">
        <f t="shared" si="4"/>
        <v>0</v>
      </c>
      <c r="AR67" s="139">
        <f t="shared" si="5"/>
        <v>0</v>
      </c>
    </row>
    <row r="68" spans="1:44" ht="15.75">
      <c r="A68" s="131">
        <f>'1st 1'!A69</f>
        <v>0</v>
      </c>
      <c r="B68" s="132">
        <f>'2nd 1'!C69</f>
        <v>0</v>
      </c>
      <c r="C68" s="133">
        <f>'2nd 1'!J69</f>
        <v>0</v>
      </c>
      <c r="D68" s="133">
        <f>'2nd 1'!K69</f>
        <v>0</v>
      </c>
      <c r="E68" s="134">
        <f>'2nd 1'!L69</f>
        <v>0</v>
      </c>
      <c r="F68" s="135">
        <f>'2nd 1'!M69</f>
        <v>0</v>
      </c>
      <c r="G68" s="132">
        <f>'2nd 2'!C69</f>
        <v>0</v>
      </c>
      <c r="H68" s="133">
        <f>'2nd 2'!J69</f>
        <v>0</v>
      </c>
      <c r="I68" s="133">
        <f>'2nd 2'!K69</f>
        <v>0</v>
      </c>
      <c r="J68" s="134">
        <f>'2nd 2'!L69</f>
        <v>0</v>
      </c>
      <c r="K68" s="135">
        <f>'2nd 2'!M69</f>
        <v>0</v>
      </c>
      <c r="L68" s="132">
        <f>'2nd 3'!C69</f>
        <v>0</v>
      </c>
      <c r="M68" s="133">
        <f>'2nd 3'!J69</f>
        <v>0</v>
      </c>
      <c r="N68" s="133">
        <f>'2nd 3'!K69</f>
        <v>0</v>
      </c>
      <c r="O68" s="134">
        <f>'2nd 3'!L69</f>
        <v>0</v>
      </c>
      <c r="P68" s="135">
        <f>'2nd 3'!M69</f>
        <v>0</v>
      </c>
      <c r="Q68" s="132">
        <f>'2nd 4'!C69</f>
        <v>0</v>
      </c>
      <c r="R68" s="133">
        <f>'2nd 4'!J69</f>
        <v>0</v>
      </c>
      <c r="S68" s="133">
        <f>'2nd 4'!K69</f>
        <v>0</v>
      </c>
      <c r="T68" s="134">
        <f>'2nd 4'!L69</f>
        <v>0</v>
      </c>
      <c r="U68" s="135">
        <f>'2nd 4'!M69</f>
        <v>0</v>
      </c>
      <c r="V68" s="132">
        <f>'2nd 5'!C69</f>
        <v>0</v>
      </c>
      <c r="W68" s="133">
        <f>'2nd 5'!J69</f>
        <v>0</v>
      </c>
      <c r="X68" s="133">
        <f>'2nd 5'!K69</f>
        <v>0</v>
      </c>
      <c r="Y68" s="134">
        <f>'2nd 5'!L69</f>
        <v>0</v>
      </c>
      <c r="Z68" s="135">
        <f>'2nd 5'!M69</f>
        <v>0</v>
      </c>
      <c r="AA68" s="132">
        <f>'2nd 6'!C69</f>
        <v>0</v>
      </c>
      <c r="AB68" s="133">
        <f>'2nd 6'!J69</f>
        <v>0</v>
      </c>
      <c r="AC68" s="133">
        <f>'2nd 6'!K69</f>
        <v>0</v>
      </c>
      <c r="AD68" s="134">
        <f>'2nd 6'!L69</f>
        <v>0</v>
      </c>
      <c r="AE68" s="135">
        <f>'2nd 6'!M69</f>
        <v>0</v>
      </c>
      <c r="AF68" s="132">
        <f>'2nd 7'!C69</f>
        <v>0</v>
      </c>
      <c r="AG68" s="133">
        <f>'2nd 7'!J69</f>
        <v>0</v>
      </c>
      <c r="AH68" s="133">
        <f>'2nd 7'!K69</f>
        <v>0</v>
      </c>
      <c r="AI68" s="134">
        <f>'2nd 7'!L69</f>
        <v>0</v>
      </c>
      <c r="AJ68" s="135">
        <f>'2nd 7'!M69</f>
        <v>0</v>
      </c>
      <c r="AK68" s="142">
        <f>'viva-1'!K67</f>
        <v>0</v>
      </c>
      <c r="AL68" s="137">
        <f>'Tabu-1'!AF68</f>
        <v>0</v>
      </c>
      <c r="AM68" s="137">
        <f>(F68*F5)+(K68*K5)+(P68*P5)+(U68*U5)+(Z68*Z5)+(AE68*AE5)+(AJ68*AJ5)</f>
        <v>0</v>
      </c>
      <c r="AN68" s="137">
        <f t="shared" si="1"/>
        <v>0</v>
      </c>
      <c r="AO68" s="137">
        <f t="shared" si="2"/>
        <v>0</v>
      </c>
      <c r="AP68" s="138" t="str">
        <f t="shared" si="3"/>
        <v>F</v>
      </c>
      <c r="AQ68" s="140">
        <f t="shared" si="4"/>
        <v>0</v>
      </c>
      <c r="AR68" s="139">
        <f t="shared" si="5"/>
        <v>0</v>
      </c>
    </row>
    <row r="69" spans="1:44" ht="15.75">
      <c r="A69" s="131">
        <f>'1st 1'!A70</f>
        <v>0</v>
      </c>
      <c r="B69" s="132">
        <f>'2nd 1'!C70</f>
        <v>0</v>
      </c>
      <c r="C69" s="133">
        <f>'2nd 1'!J70</f>
        <v>0</v>
      </c>
      <c r="D69" s="133">
        <f>'2nd 1'!K70</f>
        <v>0</v>
      </c>
      <c r="E69" s="134">
        <f>'2nd 1'!L70</f>
        <v>0</v>
      </c>
      <c r="F69" s="135">
        <f>'2nd 1'!M70</f>
        <v>0</v>
      </c>
      <c r="G69" s="132">
        <f>'2nd 2'!C70</f>
        <v>0</v>
      </c>
      <c r="H69" s="133">
        <f>'2nd 2'!J70</f>
        <v>0</v>
      </c>
      <c r="I69" s="133">
        <f>'2nd 2'!K70</f>
        <v>0</v>
      </c>
      <c r="J69" s="134">
        <f>'2nd 2'!L70</f>
        <v>0</v>
      </c>
      <c r="K69" s="135">
        <f>'2nd 2'!M70</f>
        <v>0</v>
      </c>
      <c r="L69" s="132">
        <f>'2nd 3'!C70</f>
        <v>0</v>
      </c>
      <c r="M69" s="133">
        <f>'2nd 3'!J70</f>
        <v>0</v>
      </c>
      <c r="N69" s="133">
        <f>'2nd 3'!K70</f>
        <v>0</v>
      </c>
      <c r="O69" s="134">
        <f>'2nd 3'!L70</f>
        <v>0</v>
      </c>
      <c r="P69" s="135">
        <f>'2nd 3'!M70</f>
        <v>0</v>
      </c>
      <c r="Q69" s="132">
        <f>'2nd 4'!C70</f>
        <v>0</v>
      </c>
      <c r="R69" s="133">
        <f>'2nd 4'!J70</f>
        <v>0</v>
      </c>
      <c r="S69" s="133">
        <f>'2nd 4'!K70</f>
        <v>0</v>
      </c>
      <c r="T69" s="134">
        <f>'2nd 4'!L70</f>
        <v>0</v>
      </c>
      <c r="U69" s="135">
        <f>'2nd 4'!M70</f>
        <v>0</v>
      </c>
      <c r="V69" s="132">
        <f>'2nd 5'!C70</f>
        <v>0</v>
      </c>
      <c r="W69" s="133">
        <f>'2nd 5'!J70</f>
        <v>0</v>
      </c>
      <c r="X69" s="133">
        <f>'2nd 5'!K70</f>
        <v>0</v>
      </c>
      <c r="Y69" s="134">
        <f>'2nd 5'!L70</f>
        <v>0</v>
      </c>
      <c r="Z69" s="135">
        <f>'2nd 5'!M70</f>
        <v>0</v>
      </c>
      <c r="AA69" s="132">
        <f>'2nd 6'!C70</f>
        <v>0</v>
      </c>
      <c r="AB69" s="133">
        <f>'2nd 6'!J70</f>
        <v>0</v>
      </c>
      <c r="AC69" s="133">
        <f>'2nd 6'!K70</f>
        <v>0</v>
      </c>
      <c r="AD69" s="134">
        <f>'2nd 6'!L70</f>
        <v>0</v>
      </c>
      <c r="AE69" s="135">
        <f>'2nd 6'!M70</f>
        <v>0</v>
      </c>
      <c r="AF69" s="132">
        <f>'2nd 7'!C70</f>
        <v>0</v>
      </c>
      <c r="AG69" s="133">
        <f>'2nd 7'!J70</f>
        <v>0</v>
      </c>
      <c r="AH69" s="133">
        <f>'2nd 7'!K70</f>
        <v>0</v>
      </c>
      <c r="AI69" s="134">
        <f>'2nd 7'!L70</f>
        <v>0</v>
      </c>
      <c r="AJ69" s="135">
        <f>'2nd 7'!M70</f>
        <v>0</v>
      </c>
      <c r="AK69" s="142">
        <f>'viva-1'!K68</f>
        <v>0</v>
      </c>
      <c r="AL69" s="137">
        <f>'Tabu-1'!AF69</f>
        <v>0</v>
      </c>
      <c r="AM69" s="137">
        <f>(F69*F5)+(K69*K5)+(P69*P5)+(U69*U5)+(Z69*Z5)+(AE69*AE5)+(AJ69*AJ5)</f>
        <v>0</v>
      </c>
      <c r="AN69" s="137">
        <f t="shared" si="1"/>
        <v>0</v>
      </c>
      <c r="AO69" s="137">
        <f t="shared" si="2"/>
        <v>0</v>
      </c>
      <c r="AP69" s="138" t="str">
        <f t="shared" si="3"/>
        <v>F</v>
      </c>
      <c r="AQ69" s="140">
        <f t="shared" si="4"/>
        <v>0</v>
      </c>
      <c r="AR69" s="139">
        <f t="shared" si="5"/>
        <v>0</v>
      </c>
    </row>
    <row r="70" spans="1:44" ht="15.75">
      <c r="A70" s="131">
        <f>'1st 1'!A71</f>
        <v>0</v>
      </c>
      <c r="B70" s="132">
        <f>'2nd 1'!C71</f>
        <v>0</v>
      </c>
      <c r="C70" s="133">
        <f>'2nd 1'!J71</f>
        <v>0</v>
      </c>
      <c r="D70" s="133">
        <f>'2nd 1'!K71</f>
        <v>0</v>
      </c>
      <c r="E70" s="134">
        <f>'2nd 1'!L71</f>
        <v>0</v>
      </c>
      <c r="F70" s="135">
        <f>'2nd 1'!M71</f>
        <v>0</v>
      </c>
      <c r="G70" s="132">
        <f>'2nd 2'!C71</f>
        <v>0</v>
      </c>
      <c r="H70" s="133">
        <f>'2nd 2'!J71</f>
        <v>0</v>
      </c>
      <c r="I70" s="133">
        <f>'2nd 2'!K71</f>
        <v>0</v>
      </c>
      <c r="J70" s="134">
        <f>'2nd 2'!L71</f>
        <v>0</v>
      </c>
      <c r="K70" s="135">
        <f>'2nd 2'!M71</f>
        <v>0</v>
      </c>
      <c r="L70" s="132">
        <f>'2nd 3'!C71</f>
        <v>0</v>
      </c>
      <c r="M70" s="133">
        <f>'2nd 3'!J71</f>
        <v>0</v>
      </c>
      <c r="N70" s="133">
        <f>'2nd 3'!K71</f>
        <v>0</v>
      </c>
      <c r="O70" s="134">
        <f>'2nd 3'!L71</f>
        <v>0</v>
      </c>
      <c r="P70" s="135">
        <f>'2nd 3'!M71</f>
        <v>0</v>
      </c>
      <c r="Q70" s="132">
        <f>'2nd 4'!C71</f>
        <v>0</v>
      </c>
      <c r="R70" s="133">
        <f>'2nd 4'!J71</f>
        <v>0</v>
      </c>
      <c r="S70" s="133">
        <f>'2nd 4'!K71</f>
        <v>0</v>
      </c>
      <c r="T70" s="134">
        <f>'2nd 4'!L71</f>
        <v>0</v>
      </c>
      <c r="U70" s="135">
        <f>'2nd 4'!M71</f>
        <v>0</v>
      </c>
      <c r="V70" s="132">
        <f>'2nd 5'!C71</f>
        <v>0</v>
      </c>
      <c r="W70" s="133">
        <f>'2nd 5'!J71</f>
        <v>0</v>
      </c>
      <c r="X70" s="133">
        <f>'2nd 5'!K71</f>
        <v>0</v>
      </c>
      <c r="Y70" s="134">
        <f>'2nd 5'!L71</f>
        <v>0</v>
      </c>
      <c r="Z70" s="135">
        <f>'2nd 5'!M71</f>
        <v>0</v>
      </c>
      <c r="AA70" s="132">
        <f>'2nd 6'!C71</f>
        <v>0</v>
      </c>
      <c r="AB70" s="133">
        <f>'2nd 6'!J71</f>
        <v>0</v>
      </c>
      <c r="AC70" s="133">
        <f>'2nd 6'!K71</f>
        <v>0</v>
      </c>
      <c r="AD70" s="134">
        <f>'2nd 6'!L71</f>
        <v>0</v>
      </c>
      <c r="AE70" s="135">
        <f>'2nd 6'!M71</f>
        <v>0</v>
      </c>
      <c r="AF70" s="132">
        <f>'2nd 7'!C71</f>
        <v>0</v>
      </c>
      <c r="AG70" s="133">
        <f>'2nd 7'!J71</f>
        <v>0</v>
      </c>
      <c r="AH70" s="133">
        <f>'2nd 7'!K71</f>
        <v>0</v>
      </c>
      <c r="AI70" s="134">
        <f>'2nd 7'!L71</f>
        <v>0</v>
      </c>
      <c r="AJ70" s="135">
        <f>'2nd 7'!M71</f>
        <v>0</v>
      </c>
      <c r="AK70" s="142">
        <f>'viva-1'!K69</f>
        <v>0</v>
      </c>
      <c r="AL70" s="137">
        <f>'Tabu-1'!AF70</f>
        <v>0</v>
      </c>
      <c r="AM70" s="137">
        <f>(F70*F5)+(K70*K5)+(P70*P5)+(U70*U5)+(Z70*Z5)+(AE70*AE5)+(AJ70*AJ5)</f>
        <v>0</v>
      </c>
      <c r="AN70" s="137">
        <f t="shared" si="1"/>
        <v>0</v>
      </c>
      <c r="AO70" s="137">
        <f t="shared" si="2"/>
        <v>0</v>
      </c>
      <c r="AP70" s="138" t="str">
        <f t="shared" si="3"/>
        <v>F</v>
      </c>
      <c r="AQ70" s="140">
        <f t="shared" si="4"/>
        <v>0</v>
      </c>
      <c r="AR70" s="139">
        <f t="shared" si="5"/>
        <v>0</v>
      </c>
    </row>
    <row r="71" spans="1:44" ht="15.75">
      <c r="A71" s="131">
        <f>'1st 1'!A72</f>
        <v>0</v>
      </c>
      <c r="B71" s="132">
        <f>'2nd 1'!C72</f>
        <v>0</v>
      </c>
      <c r="C71" s="133">
        <f>'2nd 1'!J72</f>
        <v>0</v>
      </c>
      <c r="D71" s="133">
        <f>'2nd 1'!K72</f>
        <v>0</v>
      </c>
      <c r="E71" s="134">
        <f>'2nd 1'!L72</f>
        <v>0</v>
      </c>
      <c r="F71" s="135">
        <f>'2nd 1'!M72</f>
        <v>0</v>
      </c>
      <c r="G71" s="132">
        <f>'2nd 2'!C72</f>
        <v>0</v>
      </c>
      <c r="H71" s="133">
        <f>'2nd 2'!J72</f>
        <v>0</v>
      </c>
      <c r="I71" s="133">
        <f>'2nd 2'!K72</f>
        <v>0</v>
      </c>
      <c r="J71" s="134">
        <f>'2nd 2'!L72</f>
        <v>0</v>
      </c>
      <c r="K71" s="135">
        <f>'2nd 2'!M72</f>
        <v>0</v>
      </c>
      <c r="L71" s="132">
        <f>'2nd 3'!C72</f>
        <v>0</v>
      </c>
      <c r="M71" s="133">
        <f>'2nd 3'!J72</f>
        <v>0</v>
      </c>
      <c r="N71" s="133">
        <f>'2nd 3'!K72</f>
        <v>0</v>
      </c>
      <c r="O71" s="134">
        <f>'2nd 3'!L72</f>
        <v>0</v>
      </c>
      <c r="P71" s="135">
        <f>'2nd 3'!M72</f>
        <v>0</v>
      </c>
      <c r="Q71" s="132">
        <f>'2nd 4'!C72</f>
        <v>0</v>
      </c>
      <c r="R71" s="133">
        <f>'2nd 4'!J72</f>
        <v>0</v>
      </c>
      <c r="S71" s="133">
        <f>'2nd 4'!K72</f>
        <v>0</v>
      </c>
      <c r="T71" s="134">
        <f>'2nd 4'!L72</f>
        <v>0</v>
      </c>
      <c r="U71" s="135">
        <f>'2nd 4'!M72</f>
        <v>0</v>
      </c>
      <c r="V71" s="132">
        <f>'2nd 5'!C72</f>
        <v>0</v>
      </c>
      <c r="W71" s="133">
        <f>'2nd 5'!J72</f>
        <v>0</v>
      </c>
      <c r="X71" s="133">
        <f>'2nd 5'!K72</f>
        <v>0</v>
      </c>
      <c r="Y71" s="134">
        <f>'2nd 5'!L72</f>
        <v>0</v>
      </c>
      <c r="Z71" s="135">
        <f>'2nd 5'!M72</f>
        <v>0</v>
      </c>
      <c r="AA71" s="132">
        <f>'2nd 6'!C72</f>
        <v>0</v>
      </c>
      <c r="AB71" s="133">
        <f>'2nd 6'!J72</f>
        <v>0</v>
      </c>
      <c r="AC71" s="133">
        <f>'2nd 6'!K72</f>
        <v>0</v>
      </c>
      <c r="AD71" s="134">
        <f>'2nd 6'!L72</f>
        <v>0</v>
      </c>
      <c r="AE71" s="135">
        <f>'2nd 6'!M72</f>
        <v>0</v>
      </c>
      <c r="AF71" s="132">
        <f>'2nd 7'!C72</f>
        <v>0</v>
      </c>
      <c r="AG71" s="133">
        <f>'2nd 7'!J72</f>
        <v>0</v>
      </c>
      <c r="AH71" s="133">
        <f>'2nd 7'!K72</f>
        <v>0</v>
      </c>
      <c r="AI71" s="134">
        <f>'2nd 7'!L72</f>
        <v>0</v>
      </c>
      <c r="AJ71" s="135">
        <f>'2nd 7'!M72</f>
        <v>0</v>
      </c>
      <c r="AK71" s="142">
        <f>'viva-1'!K70</f>
        <v>0</v>
      </c>
      <c r="AL71" s="137">
        <f>'Tabu-1'!AF71</f>
        <v>0</v>
      </c>
      <c r="AM71" s="137">
        <f>(F71*F5)+(K71*K5)+(P71*P5)+(U71*U5)+(Z71*Z5)+(AE71*AE5)+(AJ71*AJ5)</f>
        <v>0</v>
      </c>
      <c r="AN71" s="137">
        <f t="shared" si="1"/>
        <v>0</v>
      </c>
      <c r="AO71" s="137">
        <f t="shared" si="2"/>
        <v>0</v>
      </c>
      <c r="AP71" s="138" t="str">
        <f t="shared" si="3"/>
        <v>F</v>
      </c>
      <c r="AQ71" s="140">
        <f t="shared" si="4"/>
        <v>0</v>
      </c>
      <c r="AR71" s="139">
        <f t="shared" ref="AR71:AR76" si="6">A71</f>
        <v>0</v>
      </c>
    </row>
    <row r="72" spans="1:44" ht="15.75">
      <c r="A72" s="131">
        <f>'1st 1'!A73</f>
        <v>0</v>
      </c>
      <c r="B72" s="132">
        <f>'2nd 1'!C73</f>
        <v>0</v>
      </c>
      <c r="C72" s="133">
        <f>'2nd 1'!J73</f>
        <v>0</v>
      </c>
      <c r="D72" s="133">
        <f>'2nd 1'!K73</f>
        <v>0</v>
      </c>
      <c r="E72" s="134">
        <f>'2nd 1'!L73</f>
        <v>0</v>
      </c>
      <c r="F72" s="135">
        <f>'2nd 1'!M73</f>
        <v>0</v>
      </c>
      <c r="G72" s="132">
        <f>'2nd 2'!C73</f>
        <v>0</v>
      </c>
      <c r="H72" s="133">
        <f>'2nd 2'!J73</f>
        <v>0</v>
      </c>
      <c r="I72" s="133">
        <f>'2nd 2'!K73</f>
        <v>0</v>
      </c>
      <c r="J72" s="134">
        <f>'2nd 2'!L73</f>
        <v>0</v>
      </c>
      <c r="K72" s="135">
        <f>'2nd 2'!M73</f>
        <v>0</v>
      </c>
      <c r="L72" s="132">
        <f>'2nd 3'!C73</f>
        <v>0</v>
      </c>
      <c r="M72" s="133">
        <f>'2nd 3'!J73</f>
        <v>0</v>
      </c>
      <c r="N72" s="133">
        <f>'2nd 3'!K73</f>
        <v>0</v>
      </c>
      <c r="O72" s="134">
        <f>'2nd 3'!L73</f>
        <v>0</v>
      </c>
      <c r="P72" s="135">
        <f>'2nd 3'!M73</f>
        <v>0</v>
      </c>
      <c r="Q72" s="132">
        <f>'2nd 4'!C73</f>
        <v>0</v>
      </c>
      <c r="R72" s="133">
        <f>'2nd 4'!J73</f>
        <v>0</v>
      </c>
      <c r="S72" s="133">
        <f>'2nd 4'!K73</f>
        <v>0</v>
      </c>
      <c r="T72" s="134">
        <f>'2nd 4'!L73</f>
        <v>0</v>
      </c>
      <c r="U72" s="135">
        <f>'2nd 4'!M73</f>
        <v>0</v>
      </c>
      <c r="V72" s="132">
        <f>'2nd 5'!C73</f>
        <v>0</v>
      </c>
      <c r="W72" s="133">
        <f>'2nd 5'!J73</f>
        <v>0</v>
      </c>
      <c r="X72" s="133">
        <f>'2nd 5'!K73</f>
        <v>0</v>
      </c>
      <c r="Y72" s="134">
        <f>'2nd 5'!L73</f>
        <v>0</v>
      </c>
      <c r="Z72" s="135">
        <f>'2nd 5'!M73</f>
        <v>0</v>
      </c>
      <c r="AA72" s="132">
        <f>'2nd 6'!C73</f>
        <v>0</v>
      </c>
      <c r="AB72" s="133">
        <f>'2nd 6'!J73</f>
        <v>0</v>
      </c>
      <c r="AC72" s="133">
        <f>'2nd 6'!K73</f>
        <v>0</v>
      </c>
      <c r="AD72" s="134">
        <f>'2nd 6'!L73</f>
        <v>0</v>
      </c>
      <c r="AE72" s="135">
        <f>'2nd 6'!M73</f>
        <v>0</v>
      </c>
      <c r="AF72" s="132">
        <f>'2nd 7'!C73</f>
        <v>0</v>
      </c>
      <c r="AG72" s="133">
        <f>'2nd 7'!J73</f>
        <v>0</v>
      </c>
      <c r="AH72" s="133">
        <f>'2nd 7'!K73</f>
        <v>0</v>
      </c>
      <c r="AI72" s="134">
        <f>'2nd 7'!L73</f>
        <v>0</v>
      </c>
      <c r="AJ72" s="135">
        <f>'2nd 7'!M73</f>
        <v>0</v>
      </c>
      <c r="AK72" s="142">
        <f>'viva-1'!K71</f>
        <v>0</v>
      </c>
      <c r="AL72" s="137">
        <f>'Tabu-1'!AF72</f>
        <v>0</v>
      </c>
      <c r="AM72" s="137">
        <f>(F72*F5)+(K72*K5)+(P72*P5)+(U72*U5)+(Z72*Z5)+(AE72*AE5)+(AJ72*AJ5)</f>
        <v>0</v>
      </c>
      <c r="AN72" s="137">
        <f>AM72/15</f>
        <v>0</v>
      </c>
      <c r="AO72" s="137">
        <f t="shared" ref="AO72:AO76" si="7">(AL72+AM72+(AK72*1.5))/31.5</f>
        <v>0</v>
      </c>
      <c r="AP72" s="138" t="str">
        <f>IF(AO72&gt;=4,"A+",IF(AO72&gt;=3.75,"A",IF(AO72&gt;=3.5,"A-",IF(AO72&gt;=3.25,"B+",IF(AO72&gt;=3,"B",IF(AO72&gt;=2.75,"B-",IF(AO72&gt;=2.5,"C+",IF(AO72&gt;=2,"C","F"))))))))</f>
        <v>F</v>
      </c>
      <c r="AQ72" s="140">
        <f>IF(AO72&gt;=2.5,AP72,IF(AO72&gt;=2.25,"C",IF(AO72&gt;=2,"D",IF(AO72=0,0,"F"))))</f>
        <v>0</v>
      </c>
      <c r="AR72" s="139">
        <f t="shared" si="6"/>
        <v>0</v>
      </c>
    </row>
    <row r="73" spans="1:44" ht="15.75">
      <c r="A73" s="131">
        <f>'1st 1'!A74</f>
        <v>0</v>
      </c>
      <c r="B73" s="132">
        <f>'2nd 1'!C74</f>
        <v>0</v>
      </c>
      <c r="C73" s="133">
        <f>'2nd 1'!J74</f>
        <v>0</v>
      </c>
      <c r="D73" s="133">
        <f>'2nd 1'!K74</f>
        <v>0</v>
      </c>
      <c r="E73" s="134">
        <f>'2nd 1'!L74</f>
        <v>0</v>
      </c>
      <c r="F73" s="135">
        <f>'2nd 1'!M74</f>
        <v>0</v>
      </c>
      <c r="G73" s="132">
        <f>'2nd 2'!C74</f>
        <v>0</v>
      </c>
      <c r="H73" s="133">
        <f>'2nd 2'!J74</f>
        <v>0</v>
      </c>
      <c r="I73" s="133">
        <f>'2nd 2'!K74</f>
        <v>0</v>
      </c>
      <c r="J73" s="134">
        <f>'2nd 2'!L74</f>
        <v>0</v>
      </c>
      <c r="K73" s="135">
        <f>'2nd 2'!M74</f>
        <v>0</v>
      </c>
      <c r="L73" s="132">
        <f>'2nd 3'!C74</f>
        <v>0</v>
      </c>
      <c r="M73" s="133">
        <f>'2nd 3'!J74</f>
        <v>0</v>
      </c>
      <c r="N73" s="133">
        <f>'2nd 3'!K74</f>
        <v>0</v>
      </c>
      <c r="O73" s="134">
        <f>'2nd 3'!L74</f>
        <v>0</v>
      </c>
      <c r="P73" s="135">
        <f>'2nd 3'!M74</f>
        <v>0</v>
      </c>
      <c r="Q73" s="132">
        <f>'2nd 4'!C74</f>
        <v>0</v>
      </c>
      <c r="R73" s="133">
        <f>'2nd 4'!J74</f>
        <v>0</v>
      </c>
      <c r="S73" s="133">
        <f>'2nd 4'!K74</f>
        <v>0</v>
      </c>
      <c r="T73" s="134">
        <f>'2nd 4'!L74</f>
        <v>0</v>
      </c>
      <c r="U73" s="135">
        <f>'2nd 4'!M74</f>
        <v>0</v>
      </c>
      <c r="V73" s="132">
        <f>'2nd 5'!C74</f>
        <v>0</v>
      </c>
      <c r="W73" s="133">
        <f>'2nd 5'!J74</f>
        <v>0</v>
      </c>
      <c r="X73" s="133">
        <f>'2nd 5'!K74</f>
        <v>0</v>
      </c>
      <c r="Y73" s="134">
        <f>'2nd 5'!L74</f>
        <v>0</v>
      </c>
      <c r="Z73" s="135">
        <f>'2nd 5'!M74</f>
        <v>0</v>
      </c>
      <c r="AA73" s="132">
        <f>'2nd 6'!C74</f>
        <v>0</v>
      </c>
      <c r="AB73" s="133">
        <f>'2nd 6'!J74</f>
        <v>0</v>
      </c>
      <c r="AC73" s="133">
        <f>'2nd 6'!K74</f>
        <v>0</v>
      </c>
      <c r="AD73" s="134">
        <f>'2nd 6'!L74</f>
        <v>0</v>
      </c>
      <c r="AE73" s="135">
        <f>'2nd 6'!M74</f>
        <v>0</v>
      </c>
      <c r="AF73" s="132">
        <f>'2nd 7'!C74</f>
        <v>0</v>
      </c>
      <c r="AG73" s="133">
        <f>'2nd 7'!J74</f>
        <v>0</v>
      </c>
      <c r="AH73" s="133">
        <f>'2nd 7'!K74</f>
        <v>0</v>
      </c>
      <c r="AI73" s="134">
        <f>'2nd 7'!L74</f>
        <v>0</v>
      </c>
      <c r="AJ73" s="135">
        <f>'2nd 7'!M74</f>
        <v>0</v>
      </c>
      <c r="AK73" s="142">
        <f>'viva-1'!K72</f>
        <v>0</v>
      </c>
      <c r="AL73" s="137">
        <f>'Tabu-1'!AF73</f>
        <v>0</v>
      </c>
      <c r="AM73" s="137">
        <f>(F73*F5)+(K73*K5)+(P73*P5)+(U73*U5)+(Z73*Z5)+(AE73*AE5)+(AJ73*AJ5)</f>
        <v>0</v>
      </c>
      <c r="AN73" s="137">
        <f>AM73/15</f>
        <v>0</v>
      </c>
      <c r="AO73" s="137">
        <f t="shared" si="7"/>
        <v>0</v>
      </c>
      <c r="AP73" s="138" t="str">
        <f>IF(AO73&gt;=4,"A+",IF(AO73&gt;=3.75,"A",IF(AO73&gt;=3.5,"A-",IF(AO73&gt;=3.25,"B+",IF(AO73&gt;=3,"B",IF(AO73&gt;=2.75,"B-",IF(AO73&gt;=2.5,"C+",IF(AO73&gt;=2,"C","F"))))))))</f>
        <v>F</v>
      </c>
      <c r="AQ73" s="140">
        <f>IF(AO73&gt;=2.5,AP73,IF(AO73&gt;=2.25,"C",IF(AO73&gt;=2,"D",IF(AO73=0,0,"F"))))</f>
        <v>0</v>
      </c>
      <c r="AR73" s="139">
        <f t="shared" si="6"/>
        <v>0</v>
      </c>
    </row>
    <row r="74" spans="1:44" ht="15.75">
      <c r="A74" s="131">
        <f>'1st 1'!A75</f>
        <v>0</v>
      </c>
      <c r="B74" s="132">
        <f>'2nd 1'!C75</f>
        <v>0</v>
      </c>
      <c r="C74" s="133">
        <f>'2nd 1'!J75</f>
        <v>0</v>
      </c>
      <c r="D74" s="133">
        <f>'2nd 1'!K75</f>
        <v>0</v>
      </c>
      <c r="E74" s="134">
        <f>'2nd 1'!L75</f>
        <v>0</v>
      </c>
      <c r="F74" s="135">
        <f>'2nd 1'!M75</f>
        <v>0</v>
      </c>
      <c r="G74" s="132">
        <f>'2nd 2'!C75</f>
        <v>0</v>
      </c>
      <c r="H74" s="133">
        <f>'2nd 2'!J75</f>
        <v>0</v>
      </c>
      <c r="I74" s="133">
        <f>'2nd 2'!K75</f>
        <v>0</v>
      </c>
      <c r="J74" s="134">
        <f>'2nd 2'!L75</f>
        <v>0</v>
      </c>
      <c r="K74" s="135">
        <f>'2nd 2'!M75</f>
        <v>0</v>
      </c>
      <c r="L74" s="132">
        <f>'2nd 3'!C75</f>
        <v>0</v>
      </c>
      <c r="M74" s="133">
        <f>'2nd 3'!J75</f>
        <v>0</v>
      </c>
      <c r="N74" s="133">
        <f>'2nd 3'!K75</f>
        <v>0</v>
      </c>
      <c r="O74" s="134">
        <f>'2nd 3'!L75</f>
        <v>0</v>
      </c>
      <c r="P74" s="135">
        <f>'2nd 3'!M75</f>
        <v>0</v>
      </c>
      <c r="Q74" s="132">
        <f>'2nd 4'!C75</f>
        <v>0</v>
      </c>
      <c r="R74" s="133">
        <f>'2nd 4'!J75</f>
        <v>0</v>
      </c>
      <c r="S74" s="133">
        <f>'2nd 4'!K75</f>
        <v>0</v>
      </c>
      <c r="T74" s="134">
        <f>'2nd 4'!L75</f>
        <v>0</v>
      </c>
      <c r="U74" s="135">
        <f>'2nd 4'!M75</f>
        <v>0</v>
      </c>
      <c r="V74" s="132">
        <f>'2nd 5'!C75</f>
        <v>0</v>
      </c>
      <c r="W74" s="133">
        <f>'2nd 5'!J75</f>
        <v>0</v>
      </c>
      <c r="X74" s="133">
        <f>'2nd 5'!K75</f>
        <v>0</v>
      </c>
      <c r="Y74" s="134">
        <f>'2nd 5'!L75</f>
        <v>0</v>
      </c>
      <c r="Z74" s="135">
        <f>'2nd 5'!M75</f>
        <v>0</v>
      </c>
      <c r="AA74" s="132">
        <f>'2nd 6'!C75</f>
        <v>0</v>
      </c>
      <c r="AB74" s="133">
        <f>'2nd 6'!J75</f>
        <v>0</v>
      </c>
      <c r="AC74" s="133">
        <f>'2nd 6'!K75</f>
        <v>0</v>
      </c>
      <c r="AD74" s="134">
        <f>'2nd 6'!L75</f>
        <v>0</v>
      </c>
      <c r="AE74" s="135">
        <f>'2nd 6'!M75</f>
        <v>0</v>
      </c>
      <c r="AF74" s="132">
        <f>'2nd 7'!C75</f>
        <v>0</v>
      </c>
      <c r="AG74" s="133">
        <f>'2nd 7'!J75</f>
        <v>0</v>
      </c>
      <c r="AH74" s="133">
        <f>'2nd 7'!K75</f>
        <v>0</v>
      </c>
      <c r="AI74" s="134">
        <f>'2nd 7'!L75</f>
        <v>0</v>
      </c>
      <c r="AJ74" s="135">
        <f>'2nd 7'!M75</f>
        <v>0</v>
      </c>
      <c r="AK74" s="142">
        <f>'viva-1'!K73</f>
        <v>0</v>
      </c>
      <c r="AL74" s="137">
        <f>'Tabu-1'!AF74</f>
        <v>0</v>
      </c>
      <c r="AM74" s="137">
        <f>(F74*F5)+(K74*K5)+(P74*P5)+(U74*U5)+(Z74*Z5)+(AE74*AE5)+(AJ74*AJ5)</f>
        <v>0</v>
      </c>
      <c r="AN74" s="137">
        <f>AM74/15</f>
        <v>0</v>
      </c>
      <c r="AO74" s="137">
        <f t="shared" si="7"/>
        <v>0</v>
      </c>
      <c r="AP74" s="138" t="str">
        <f>IF(AO74&gt;=4,"A+",IF(AO74&gt;=3.75,"A",IF(AO74&gt;=3.5,"A-",IF(AO74&gt;=3.25,"B+",IF(AO74&gt;=3,"B",IF(AO74&gt;=2.75,"B-",IF(AO74&gt;=2.5,"C+",IF(AO74&gt;=2,"C","F"))))))))</f>
        <v>F</v>
      </c>
      <c r="AQ74" s="140">
        <f>IF(AO74&gt;=2.5,AP74,IF(AO74&gt;=2.25,"C",IF(AO74&gt;=2,"D",IF(AO74=0,0,"F"))))</f>
        <v>0</v>
      </c>
      <c r="AR74" s="139">
        <f t="shared" si="6"/>
        <v>0</v>
      </c>
    </row>
    <row r="75" spans="1:44" ht="15.75">
      <c r="A75" s="131">
        <f>'1st 1'!A76</f>
        <v>0</v>
      </c>
      <c r="B75" s="132">
        <f>'2nd 1'!C76</f>
        <v>0</v>
      </c>
      <c r="C75" s="133">
        <f>'2nd 1'!J76</f>
        <v>0</v>
      </c>
      <c r="D75" s="133">
        <f>'2nd 1'!K76</f>
        <v>0</v>
      </c>
      <c r="E75" s="134">
        <f>'2nd 1'!L76</f>
        <v>0</v>
      </c>
      <c r="F75" s="135">
        <f>'2nd 1'!M76</f>
        <v>0</v>
      </c>
      <c r="G75" s="132">
        <f>'2nd 2'!C76</f>
        <v>0</v>
      </c>
      <c r="H75" s="133">
        <f>'2nd 2'!J76</f>
        <v>0</v>
      </c>
      <c r="I75" s="133">
        <f>'2nd 2'!K76</f>
        <v>0</v>
      </c>
      <c r="J75" s="134">
        <f>'2nd 2'!L76</f>
        <v>0</v>
      </c>
      <c r="K75" s="135">
        <f>'2nd 2'!M76</f>
        <v>0</v>
      </c>
      <c r="L75" s="132">
        <f>'2nd 3'!C76</f>
        <v>0</v>
      </c>
      <c r="M75" s="133">
        <f>'2nd 3'!J76</f>
        <v>0</v>
      </c>
      <c r="N75" s="133">
        <f>'2nd 3'!K76</f>
        <v>0</v>
      </c>
      <c r="O75" s="134">
        <f>'2nd 3'!L76</f>
        <v>0</v>
      </c>
      <c r="P75" s="135">
        <f>'2nd 3'!M76</f>
        <v>0</v>
      </c>
      <c r="Q75" s="132">
        <f>'2nd 4'!C76</f>
        <v>0</v>
      </c>
      <c r="R75" s="133">
        <f>'2nd 4'!J76</f>
        <v>0</v>
      </c>
      <c r="S75" s="133">
        <f>'2nd 4'!K76</f>
        <v>0</v>
      </c>
      <c r="T75" s="134">
        <f>'2nd 4'!L76</f>
        <v>0</v>
      </c>
      <c r="U75" s="135">
        <f>'2nd 4'!M76</f>
        <v>0</v>
      </c>
      <c r="V75" s="132">
        <f>'2nd 5'!C76</f>
        <v>0</v>
      </c>
      <c r="W75" s="133">
        <f>'2nd 5'!J76</f>
        <v>0</v>
      </c>
      <c r="X75" s="133">
        <f>'2nd 5'!K76</f>
        <v>0</v>
      </c>
      <c r="Y75" s="134">
        <f>'2nd 5'!L76</f>
        <v>0</v>
      </c>
      <c r="Z75" s="135">
        <f>'2nd 5'!M76</f>
        <v>0</v>
      </c>
      <c r="AA75" s="132">
        <f>'2nd 6'!C76</f>
        <v>0</v>
      </c>
      <c r="AB75" s="133">
        <f>'2nd 6'!J76</f>
        <v>0</v>
      </c>
      <c r="AC75" s="133">
        <f>'2nd 6'!K76</f>
        <v>0</v>
      </c>
      <c r="AD75" s="134">
        <f>'2nd 6'!L76</f>
        <v>0</v>
      </c>
      <c r="AE75" s="135">
        <f>'2nd 6'!M76</f>
        <v>0</v>
      </c>
      <c r="AF75" s="132">
        <f>'2nd 7'!C76</f>
        <v>0</v>
      </c>
      <c r="AG75" s="133">
        <f>'2nd 7'!J76</f>
        <v>0</v>
      </c>
      <c r="AH75" s="133">
        <f>'2nd 7'!K76</f>
        <v>0</v>
      </c>
      <c r="AI75" s="134">
        <f>'2nd 7'!L76</f>
        <v>0</v>
      </c>
      <c r="AJ75" s="135">
        <f>'2nd 7'!M76</f>
        <v>0</v>
      </c>
      <c r="AK75" s="142">
        <f>'viva-1'!K74</f>
        <v>0</v>
      </c>
      <c r="AL75" s="137">
        <f>'Tabu-1'!AF75</f>
        <v>0</v>
      </c>
      <c r="AM75" s="137">
        <f>(F75*F5)+(K75*K5)+(P75*P5)+(U75*U5)+(Z75*Z5)+(AE75*AE5)+(AJ75*AJ5)</f>
        <v>0</v>
      </c>
      <c r="AN75" s="137">
        <f>AM75/15</f>
        <v>0</v>
      </c>
      <c r="AO75" s="137">
        <f t="shared" si="7"/>
        <v>0</v>
      </c>
      <c r="AP75" s="138" t="str">
        <f>IF(AO75&gt;=4,"A+",IF(AO75&gt;=3.75,"A",IF(AO75&gt;=3.5,"A-",IF(AO75&gt;=3.25,"B+",IF(AO75&gt;=3,"B",IF(AO75&gt;=2.75,"B-",IF(AO75&gt;=2.5,"C+",IF(AO75&gt;=2,"C","F"))))))))</f>
        <v>F</v>
      </c>
      <c r="AQ75" s="140">
        <f>IF(AO75&gt;=2.5,AP75,IF(AO75&gt;=2.25,"C",IF(AO75&gt;=2,"D",IF(AO75=0,0,"F"))))</f>
        <v>0</v>
      </c>
      <c r="AR75" s="139">
        <f t="shared" si="6"/>
        <v>0</v>
      </c>
    </row>
    <row r="76" spans="1:44" ht="15.75">
      <c r="A76" s="131">
        <f>'1st 1'!A77</f>
        <v>0</v>
      </c>
      <c r="B76" s="132">
        <f>'2nd 1'!C77</f>
        <v>0</v>
      </c>
      <c r="C76" s="133">
        <f>'2nd 1'!J77</f>
        <v>0</v>
      </c>
      <c r="D76" s="133">
        <f>'2nd 1'!K77</f>
        <v>0</v>
      </c>
      <c r="E76" s="134">
        <f>'2nd 1'!L77</f>
        <v>0</v>
      </c>
      <c r="F76" s="135">
        <f>'2nd 1'!M77</f>
        <v>0</v>
      </c>
      <c r="G76" s="132">
        <f>'2nd 2'!C77</f>
        <v>0</v>
      </c>
      <c r="H76" s="133">
        <f>'2nd 2'!J77</f>
        <v>0</v>
      </c>
      <c r="I76" s="133">
        <f>'2nd 2'!K77</f>
        <v>0</v>
      </c>
      <c r="J76" s="134">
        <f>'2nd 2'!L77</f>
        <v>0</v>
      </c>
      <c r="K76" s="135">
        <f>'2nd 2'!M77</f>
        <v>0</v>
      </c>
      <c r="L76" s="132">
        <f>'2nd 3'!C77</f>
        <v>0</v>
      </c>
      <c r="M76" s="133">
        <f>'2nd 3'!J77</f>
        <v>0</v>
      </c>
      <c r="N76" s="133">
        <f>'2nd 3'!K77</f>
        <v>0</v>
      </c>
      <c r="O76" s="134">
        <f>'2nd 3'!L77</f>
        <v>0</v>
      </c>
      <c r="P76" s="135">
        <f>'2nd 3'!M77</f>
        <v>0</v>
      </c>
      <c r="Q76" s="132">
        <f>'2nd 4'!C77</f>
        <v>0</v>
      </c>
      <c r="R76" s="133">
        <f>'2nd 4'!J77</f>
        <v>0</v>
      </c>
      <c r="S76" s="133">
        <f>'2nd 4'!K77</f>
        <v>0</v>
      </c>
      <c r="T76" s="134">
        <f>'2nd 4'!L77</f>
        <v>0</v>
      </c>
      <c r="U76" s="135">
        <f>'2nd 4'!M77</f>
        <v>0</v>
      </c>
      <c r="V76" s="132">
        <f>'2nd 5'!C77</f>
        <v>0</v>
      </c>
      <c r="W76" s="133">
        <f>'2nd 5'!J77</f>
        <v>0</v>
      </c>
      <c r="X76" s="133">
        <f>'2nd 5'!K77</f>
        <v>0</v>
      </c>
      <c r="Y76" s="134">
        <f>'2nd 5'!L77</f>
        <v>0</v>
      </c>
      <c r="Z76" s="135">
        <f>'2nd 5'!M77</f>
        <v>0</v>
      </c>
      <c r="AA76" s="132">
        <f>'2nd 6'!C77</f>
        <v>0</v>
      </c>
      <c r="AB76" s="133">
        <f>'2nd 6'!J77</f>
        <v>0</v>
      </c>
      <c r="AC76" s="133">
        <f>'2nd 6'!K77</f>
        <v>0</v>
      </c>
      <c r="AD76" s="134">
        <f>'2nd 6'!L77</f>
        <v>0</v>
      </c>
      <c r="AE76" s="135">
        <f>'2nd 6'!M77</f>
        <v>0</v>
      </c>
      <c r="AF76" s="132">
        <f>'2nd 7'!C77</f>
        <v>0</v>
      </c>
      <c r="AG76" s="133">
        <f>'2nd 7'!J77</f>
        <v>0</v>
      </c>
      <c r="AH76" s="133">
        <f>'2nd 7'!K77</f>
        <v>0</v>
      </c>
      <c r="AI76" s="134">
        <f>'2nd 7'!L77</f>
        <v>0</v>
      </c>
      <c r="AJ76" s="135">
        <f>'2nd 7'!M77</f>
        <v>0</v>
      </c>
      <c r="AK76" s="142">
        <f>'viva-1'!K75</f>
        <v>0</v>
      </c>
      <c r="AL76" s="137">
        <f>'Tabu-1'!AF76</f>
        <v>0</v>
      </c>
      <c r="AM76" s="137">
        <f>(F76*F5)+(K76*K5)+(P76*P5)+(U76*U5)+(Z76*Z5)+(AE76*AE5)+(AJ76*AJ5)</f>
        <v>0</v>
      </c>
      <c r="AN76" s="137">
        <f>AM76/15</f>
        <v>0</v>
      </c>
      <c r="AO76" s="137">
        <f t="shared" si="7"/>
        <v>0</v>
      </c>
      <c r="AP76" s="138" t="str">
        <f>IF(AO76&gt;=4,"A+",IF(AO76&gt;=3.75,"A",IF(AO76&gt;=3.5,"A-",IF(AO76&gt;=3.25,"B+",IF(AO76&gt;=3,"B",IF(AO76&gt;=2.75,"B-",IF(AO76&gt;=2.5,"C+",IF(AO76&gt;=2,"C","F"))))))))</f>
        <v>F</v>
      </c>
      <c r="AQ76" s="140">
        <f>IF(AO76&gt;=2.5,AP76,IF(AO76&gt;=2.25,"C",IF(AO76&gt;=2,"D",IF(AO76=0,0,"F"))))</f>
        <v>0</v>
      </c>
      <c r="AR76" s="139">
        <f t="shared" si="6"/>
        <v>0</v>
      </c>
    </row>
  </sheetData>
  <sheetProtection formatCells="0"/>
  <mergeCells count="26">
    <mergeCell ref="X5:Y5"/>
    <mergeCell ref="AK5:AK6"/>
    <mergeCell ref="A1:AE1"/>
    <mergeCell ref="A2:AE2"/>
    <mergeCell ref="A3:AE3"/>
    <mergeCell ref="A4:AE4"/>
    <mergeCell ref="A5:A6"/>
    <mergeCell ref="B5:C5"/>
    <mergeCell ref="D5:E5"/>
    <mergeCell ref="G5:H5"/>
    <mergeCell ref="I5:J5"/>
    <mergeCell ref="L5:M5"/>
    <mergeCell ref="N5:O5"/>
    <mergeCell ref="Q5:R5"/>
    <mergeCell ref="S5:T5"/>
    <mergeCell ref="V5:W5"/>
    <mergeCell ref="AR5:AR6"/>
    <mergeCell ref="AF5:AG5"/>
    <mergeCell ref="AH5:AI5"/>
    <mergeCell ref="AL5:AL6"/>
    <mergeCell ref="AO5:AO6"/>
    <mergeCell ref="AA5:AB5"/>
    <mergeCell ref="AC5:AD5"/>
    <mergeCell ref="AM5:AM6"/>
    <mergeCell ref="AN5:AN6"/>
    <mergeCell ref="AQ5:AQ6"/>
  </mergeCells>
  <pageMargins left="0.31496062992126" right="9.8425196850393706E-2" top="0.31496062992126" bottom="1.011811024" header="0" footer="0.118110236220472"/>
  <pageSetup paperSize="9" scale="65" fitToHeight="2" orientation="landscape" verticalDpi="300" r:id="rId1"/>
  <headerFooter>
    <oddFooter>&amp;CTabulator   01 ............                                02 .............                                     03  ..............                                                                                          Checked by the Controler of Exam: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F60" sqref="F60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16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7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7.2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144" customFormat="1" ht="21.75" customHeight="1">
      <c r="A4" s="338" t="s">
        <v>21</v>
      </c>
      <c r="B4" s="295">
        <v>201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19" customFormat="1" ht="19.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s="15" customFormat="1" ht="18" customHeight="1">
      <c r="A6" s="263" t="str">
        <f>'1st 1'!A6</f>
        <v>00-00</v>
      </c>
      <c r="B6" s="637"/>
      <c r="C6" s="277" t="s">
        <v>65</v>
      </c>
      <c r="D6" s="614" t="s">
        <v>253</v>
      </c>
      <c r="E6" s="614"/>
      <c r="F6" s="614"/>
      <c r="G6" s="614"/>
      <c r="H6" s="614"/>
      <c r="I6" s="614"/>
      <c r="J6" s="615"/>
      <c r="K6" s="275" t="s">
        <v>65</v>
      </c>
      <c r="L6" s="614" t="s">
        <v>226</v>
      </c>
      <c r="M6" s="614"/>
      <c r="N6" s="614"/>
      <c r="O6" s="614"/>
      <c r="P6" s="614"/>
      <c r="Q6" s="614"/>
      <c r="R6" s="615"/>
      <c r="S6" s="277" t="s">
        <v>65</v>
      </c>
      <c r="T6" s="614" t="s">
        <v>253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  <c r="AF6" s="2"/>
      <c r="AG6" s="2"/>
      <c r="AH6" s="2"/>
      <c r="AI6" s="2"/>
      <c r="AJ6" s="2"/>
    </row>
    <row r="7" spans="1:36" ht="76.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5">
        <v>25</v>
      </c>
      <c r="D8" s="356">
        <v>39.5</v>
      </c>
      <c r="E8" s="356">
        <v>42</v>
      </c>
      <c r="F8" s="286"/>
      <c r="G8" s="287">
        <f>IF(H4=3,(ABS(IF(D8&gt;60,0,D8)-IF(E8&gt;60,0,E8))),(ABS(IF(D8&gt;30,0,D8)-IF(E8&gt;30,0,E8))))</f>
        <v>2.5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40.75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40.75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66</v>
      </c>
      <c r="AB8" s="253" t="str">
        <f>LOOKUP(AA8,{0,0.01,40,45,50,55,60,65,70,75,80},{"","F","D","C","C+","B-","B","B+","A-","A","A+"})</f>
        <v>B+</v>
      </c>
      <c r="AC8" s="330">
        <f>LOOKUP(AA8,{0,0.01,40,45,50,55,60,65,70,75,80},{0,"0",2,2.25,2.5,2.75,3,3.25,3.5,3.75,4})</f>
        <v>3.25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355">
        <v>23</v>
      </c>
      <c r="D9" s="356">
        <v>28</v>
      </c>
      <c r="E9" s="356">
        <v>40</v>
      </c>
      <c r="F9" s="291"/>
      <c r="G9" s="287">
        <f>IF(H4=3,(ABS(IF(D9&gt;60,0,D9)-IF(E9&gt;60,0,E9))),(ABS(IF(D9&gt;30,0,D9)-IF(E9&gt;30,0,E9))))</f>
        <v>12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34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34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57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355">
        <v>17</v>
      </c>
      <c r="D10" s="356">
        <v>32.5</v>
      </c>
      <c r="E10" s="356">
        <v>38</v>
      </c>
      <c r="F10" s="291"/>
      <c r="G10" s="287">
        <f>IF(H4=3,(ABS(IF(D10&gt;60,0,D10)-IF(E10&gt;60,0,E10))),(ABS(IF(D10&gt;30,0,D10)-IF(E10&gt;30,0,E10))))</f>
        <v>5.5</v>
      </c>
      <c r="H10" s="288" t="str">
        <f>IF(H4=3,(IF(G10&gt;12,"Y","")),(IF(G10&gt;6,"Y","")))</f>
        <v/>
      </c>
      <c r="I10" s="289">
        <f t="shared" si="1"/>
        <v>35.25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35.25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53</v>
      </c>
      <c r="AB10" s="253" t="str">
        <f>LOOKUP(AA10,{0,0.01,40,45,50,55,60,65,70,75,80},{"","F","D","C","C+","B-","B","B+","A-","A","A+"})</f>
        <v>C+</v>
      </c>
      <c r="AC10" s="330">
        <f>LOOKUP(AA10,{0,0.01,40,45,50,55,60,65,70,75,80},{0,"0",2,2.25,2.5,2.75,3,3.25,3.5,3.75,4})</f>
        <v>2.5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5">
        <v>23.5</v>
      </c>
      <c r="D11" s="356">
        <v>40</v>
      </c>
      <c r="E11" s="356">
        <v>48</v>
      </c>
      <c r="F11" s="291"/>
      <c r="G11" s="287">
        <f>IF(H4=3,(ABS(IF(D11&gt;60,0,D11)-IF(E11&gt;60,0,E11))),(ABS(IF(D11&gt;30,0,D11)-IF(E11&gt;30,0,E11))))</f>
        <v>8</v>
      </c>
      <c r="H11" s="288" t="str">
        <f>IF(H4=3,(IF(G11&gt;12,"Y","")),(IF(G11&gt;6,"Y","")))</f>
        <v/>
      </c>
      <c r="I11" s="289">
        <f t="shared" si="1"/>
        <v>44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44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68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5">
        <v>19</v>
      </c>
      <c r="D12" s="356">
        <v>27.5</v>
      </c>
      <c r="E12" s="356">
        <v>33</v>
      </c>
      <c r="F12" s="291"/>
      <c r="G12" s="287">
        <f>IF(H4=3,(ABS(IF(D12&gt;60,0,D12)-IF(E12&gt;60,0,E12))),(ABS(IF(D12&gt;30,0,D12)-IF(E12&gt;30,0,E12))))</f>
        <v>5.5</v>
      </c>
      <c r="H12" s="288" t="str">
        <f>IF(H4=3,(IF(G12&gt;12,"Y","")),(IF(G12&gt;6,"Y","")))</f>
        <v/>
      </c>
      <c r="I12" s="289">
        <f t="shared" si="1"/>
        <v>30.25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30.25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50</v>
      </c>
      <c r="AB12" s="253" t="str">
        <f>LOOKUP(AA12,{0,0.01,40,45,50,55,60,65,70,75,80},{"","F","D","C","C+","B-","B","B+","A-","A","A+"})</f>
        <v>C+</v>
      </c>
      <c r="AC12" s="330">
        <f>LOOKUP(AA12,{0,0.01,40,45,50,55,60,65,70,75,80},{0,"0",2,2.25,2.5,2.75,3,3.25,3.5,3.75,4})</f>
        <v>2.5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5">
        <v>24</v>
      </c>
      <c r="D13" s="356">
        <v>35.5</v>
      </c>
      <c r="E13" s="356">
        <v>46</v>
      </c>
      <c r="F13" s="291"/>
      <c r="G13" s="287">
        <f>IF(H4=3,(ABS(IF(D13&gt;60,0,D13)-IF(E13&gt;60,0,E13))),(ABS(IF(D13&gt;30,0,D13)-IF(E13&gt;30,0,E13))))</f>
        <v>10.5</v>
      </c>
      <c r="H13" s="288" t="str">
        <f>IF(H4=3,(IF(G13&gt;12,"Y","")),(IF(G13&gt;6,"Y","")))</f>
        <v/>
      </c>
      <c r="I13" s="289">
        <f t="shared" si="1"/>
        <v>40.75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40.75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65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5">
        <v>29.5</v>
      </c>
      <c r="D14" s="356">
        <v>45</v>
      </c>
      <c r="E14" s="356">
        <v>48</v>
      </c>
      <c r="F14" s="291"/>
      <c r="G14" s="287">
        <f>IF(H4=3,(ABS(IF(D14&gt;60,0,D14)-IF(E14&gt;60,0,E14))),(ABS(IF(D14&gt;30,0,D14)-IF(E14&gt;30,0,E14))))</f>
        <v>3</v>
      </c>
      <c r="H14" s="288" t="str">
        <f>IF(H4=3,(IF(G14&gt;12,"Y","")),(IF(G14&gt;6,"Y","")))</f>
        <v/>
      </c>
      <c r="I14" s="289">
        <f t="shared" si="1"/>
        <v>46.5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46.5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76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5">
        <v>25</v>
      </c>
      <c r="D15" s="356">
        <v>39</v>
      </c>
      <c r="E15" s="356">
        <v>39</v>
      </c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39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39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64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55">
        <v>18</v>
      </c>
      <c r="D16" s="356">
        <v>41</v>
      </c>
      <c r="E16" s="356">
        <v>45</v>
      </c>
      <c r="F16" s="291"/>
      <c r="G16" s="287">
        <f>IF(H4=3,(ABS(IF(D16&gt;60,0,D16)-IF(E16&gt;60,0,E16))),(ABS(IF(D16&gt;30,0,D16)-IF(E16&gt;30,0,E16))))</f>
        <v>4</v>
      </c>
      <c r="H16" s="288" t="str">
        <f>IF(H4=3,(IF(G16&gt;12,"Y","")),(IF(G16&gt;6,"Y","")))</f>
        <v/>
      </c>
      <c r="I16" s="289">
        <f t="shared" si="1"/>
        <v>43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43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61</v>
      </c>
      <c r="AB16" s="253" t="str">
        <f>LOOKUP(AA16,{0,0.01,40,45,50,55,60,65,70,75,80},{"","F","D","C","C+","B-","B","B+","A-","A","A+"})</f>
        <v>B</v>
      </c>
      <c r="AC16" s="330">
        <f>LOOKUP(AA16,{0,0.01,40,45,50,55,60,65,70,75,80},{0,"0",2,2.25,2.5,2.75,3,3.25,3.5,3.75,4})</f>
        <v>3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5">
        <v>25</v>
      </c>
      <c r="D17" s="356">
        <v>39</v>
      </c>
      <c r="E17" s="356">
        <v>47</v>
      </c>
      <c r="F17" s="291"/>
      <c r="G17" s="287">
        <f>IF(H4=3,(ABS(IF(D17&gt;60,0,D17)-IF(E17&gt;60,0,E17))),(ABS(IF(D17&gt;30,0,D17)-IF(E17&gt;30,0,E17))))</f>
        <v>8</v>
      </c>
      <c r="H17" s="288" t="str">
        <f>IF(H4=3,(IF(G17&gt;12,"Y","")),(IF(G17&gt;6,"Y","")))</f>
        <v/>
      </c>
      <c r="I17" s="289">
        <f t="shared" si="1"/>
        <v>43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43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68</v>
      </c>
      <c r="AB17" s="253" t="str">
        <f>LOOKUP(AA17,{0,0.01,40,45,50,55,60,65,70,75,80},{"","F","D","C","C+","B-","B","B+","A-","A","A+"})</f>
        <v>B+</v>
      </c>
      <c r="AC17" s="330">
        <f>LOOKUP(AA17,{0,0.01,40,45,50,55,60,65,70,75,80},{0,"0",2,2.25,2.5,2.75,3,3.25,3.5,3.75,4})</f>
        <v>3.25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5">
        <v>27.5</v>
      </c>
      <c r="D18" s="356">
        <v>45</v>
      </c>
      <c r="E18" s="356">
        <v>47</v>
      </c>
      <c r="F18" s="291"/>
      <c r="G18" s="287">
        <f>IF(H4=3,(ABS(IF(D18&gt;60,0,D18)-IF(E18&gt;60,0,E18))),(ABS(IF(D18&gt;30,0,D18)-IF(E18&gt;30,0,E18))))</f>
        <v>2</v>
      </c>
      <c r="H18" s="288" t="str">
        <f>IF(H4=3,(IF(G18&gt;12,"Y","")),(IF(G18&gt;6,"Y","")))</f>
        <v/>
      </c>
      <c r="I18" s="289">
        <f t="shared" si="1"/>
        <v>46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46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74</v>
      </c>
      <c r="AB18" s="253" t="str">
        <f>LOOKUP(AA18,{0,0.01,40,45,50,55,60,65,70,75,80},{"","F","D","C","C+","B-","B","B+","A-","A","A+"})</f>
        <v>A-</v>
      </c>
      <c r="AC18" s="330">
        <f>LOOKUP(AA18,{0,0.01,40,45,50,55,60,65,70,75,80},{0,"0",2,2.25,2.5,2.75,3,3.25,3.5,3.75,4})</f>
        <v>3.5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5">
        <v>15.5</v>
      </c>
      <c r="D19" s="356">
        <v>31</v>
      </c>
      <c r="E19" s="356">
        <v>36</v>
      </c>
      <c r="F19" s="291"/>
      <c r="G19" s="287">
        <f>IF(H4=3,(ABS(IF(D19&gt;60,0,D19)-IF(E19&gt;60,0,E19))),(ABS(IF(D19&gt;30,0,D19)-IF(E19&gt;30,0,E19))))</f>
        <v>5</v>
      </c>
      <c r="H19" s="288" t="str">
        <f>IF(H4=3,(IF(G19&gt;12,"Y","")),(IF(G19&gt;6,"Y","")))</f>
        <v/>
      </c>
      <c r="I19" s="289">
        <f t="shared" si="1"/>
        <v>33.5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33.5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49</v>
      </c>
      <c r="AB19" s="253" t="str">
        <f>LOOKUP(AA19,{0,0.01,40,45,50,55,60,65,70,75,80},{"","F","D","C","C+","B-","B","B+","A-","A","A+"})</f>
        <v>C</v>
      </c>
      <c r="AC19" s="330">
        <f>LOOKUP(AA19,{0,0.01,40,45,50,55,60,65,70,75,80},{0,"0",2,2.25,2.5,2.75,3,3.25,3.5,3.75,4})</f>
        <v>2.25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5">
        <v>26</v>
      </c>
      <c r="D20" s="356">
        <v>39</v>
      </c>
      <c r="E20" s="356">
        <v>43</v>
      </c>
      <c r="F20" s="291"/>
      <c r="G20" s="287">
        <f>IF(H4=3,(ABS(IF(D20&gt;60,0,D20)-IF(E20&gt;60,0,E20))),(ABS(IF(D20&gt;30,0,D20)-IF(E20&gt;30,0,E20))))</f>
        <v>4</v>
      </c>
      <c r="H20" s="288" t="str">
        <f>IF(H4=3,(IF(G20&gt;12,"Y","")),(IF(G20&gt;6,"Y","")))</f>
        <v/>
      </c>
      <c r="I20" s="289">
        <f t="shared" si="1"/>
        <v>41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41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67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5">
        <v>26.25</v>
      </c>
      <c r="D21" s="356">
        <v>43</v>
      </c>
      <c r="E21" s="356">
        <v>43</v>
      </c>
      <c r="F21" s="291"/>
      <c r="G21" s="287">
        <f>IF(H4=3,(ABS(IF(D21&gt;60,0,D21)-IF(E21&gt;60,0,E21))),(ABS(IF(D21&gt;30,0,D21)-IF(E21&gt;30,0,E21))))</f>
        <v>0</v>
      </c>
      <c r="H21" s="288" t="str">
        <f>IF(H4=3,(IF(G21&gt;12,"Y","")),(IF(G21&gt;6,"Y","")))</f>
        <v/>
      </c>
      <c r="I21" s="289">
        <f t="shared" si="1"/>
        <v>43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43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70</v>
      </c>
      <c r="AB21" s="253" t="str">
        <f>LOOKUP(AA21,{0,0.01,40,45,50,55,60,65,70,75,80},{"","F","D","C","C+","B-","B","B+","A-","A","A+"})</f>
        <v>A-</v>
      </c>
      <c r="AC21" s="330">
        <f>LOOKUP(AA21,{0,0.01,40,45,50,55,60,65,70,75,80},{0,"0",2,2.25,2.5,2.75,3,3.25,3.5,3.75,4})</f>
        <v>3.5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5">
        <v>29</v>
      </c>
      <c r="D22" s="356">
        <v>37</v>
      </c>
      <c r="E22" s="356">
        <v>46</v>
      </c>
      <c r="F22" s="291"/>
      <c r="G22" s="287">
        <f>IF(H4=3,(ABS(IF(D22&gt;60,0,D22)-IF(E22&gt;60,0,E22))),(ABS(IF(D22&gt;30,0,D22)-IF(E22&gt;30,0,E22))))</f>
        <v>9</v>
      </c>
      <c r="H22" s="288" t="str">
        <f>IF(H4=3,(IF(G22&gt;12,"Y","")),(IF(G22&gt;6,"Y","")))</f>
        <v/>
      </c>
      <c r="I22" s="289">
        <f t="shared" si="1"/>
        <v>41.5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41.5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71</v>
      </c>
      <c r="AB22" s="253" t="str">
        <f>LOOKUP(AA22,{0,0.01,40,45,50,55,60,65,70,75,80},{"","F","D","C","C+","B-","B","B+","A-","A","A+"})</f>
        <v>A-</v>
      </c>
      <c r="AC22" s="330">
        <f>LOOKUP(AA22,{0,0.01,40,45,50,55,60,65,70,75,80},{0,"0",2,2.25,2.5,2.75,3,3.25,3.5,3.75,4})</f>
        <v>3.5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5">
        <v>23</v>
      </c>
      <c r="D23" s="356">
        <v>39</v>
      </c>
      <c r="E23" s="356">
        <v>42</v>
      </c>
      <c r="F23" s="291"/>
      <c r="G23" s="287">
        <f>IF(H4=3,(ABS(IF(D23&gt;60,0,D23)-IF(E23&gt;60,0,E23))),(ABS(IF(D23&gt;30,0,D23)-IF(E23&gt;30,0,E23))))</f>
        <v>3</v>
      </c>
      <c r="H23" s="288" t="str">
        <f>IF(H4=3,(IF(G23&gt;12,"Y","")),(IF(G23&gt;6,"Y","")))</f>
        <v/>
      </c>
      <c r="I23" s="289">
        <f t="shared" si="1"/>
        <v>40.5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40.5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64</v>
      </c>
      <c r="AB23" s="253" t="str">
        <f>LOOKUP(AA23,{0,0.01,40,45,50,55,60,65,70,75,80},{"","F","D","C","C+","B-","B","B+","A-","A","A+"})</f>
        <v>B</v>
      </c>
      <c r="AC23" s="330">
        <f>LOOKUP(AA23,{0,0.01,40,45,50,55,60,65,70,75,80},{0,"0",2,2.25,2.5,2.75,3,3.25,3.5,3.75,4})</f>
        <v>3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55">
        <v>31.5</v>
      </c>
      <c r="L24" s="356">
        <v>45</v>
      </c>
      <c r="M24" s="356">
        <v>36</v>
      </c>
      <c r="N24" s="356"/>
      <c r="O24" s="249">
        <f>IF(P4=3,(ABS(IF(L24&gt;60,0,L24)-IF(M24&gt;60,0,M24))),(ABS(IF(L24&gt;30,0,L24)-IF(M24&gt;30,0,M24))))</f>
        <v>9</v>
      </c>
      <c r="P24" s="200" t="str">
        <f>IF(P4=3,(IF(O24&gt;12,"Y","")),(IF(O24&gt;6,"Y","")))</f>
        <v/>
      </c>
      <c r="Q24" s="42">
        <f t="shared" si="2"/>
        <v>40.5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40.5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72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55">
        <v>27.5</v>
      </c>
      <c r="L25" s="356">
        <v>47</v>
      </c>
      <c r="M25" s="356">
        <v>43</v>
      </c>
      <c r="N25" s="356"/>
      <c r="O25" s="249">
        <f>IF(P4=3,(ABS(IF(L25&gt;60,0,L25)-IF(M25&gt;60,0,M25))),(ABS(IF(L25&gt;30,0,L25)-IF(M25&gt;30,0,M25))))</f>
        <v>4</v>
      </c>
      <c r="P25" s="200" t="str">
        <f>IF(P4=3,(IF(O25&gt;12,"Y","")),(IF(O25&gt;6,"Y","")))</f>
        <v/>
      </c>
      <c r="Q25" s="42">
        <f t="shared" si="2"/>
        <v>45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73</v>
      </c>
      <c r="AB25" s="253" t="str">
        <f>LOOKUP(AA25,{0,0.01,40,45,50,55,60,65,70,75,80},{"","F","D","C","C+","B-","B","B+","A-","A","A+"})</f>
        <v>A-</v>
      </c>
      <c r="AC25" s="330">
        <f>LOOKUP(AA25,{0,0.01,40,45,50,55,60,65,70,75,80},{0,"0",2,2.25,2.5,2.75,3,3.25,3.5,3.75,4})</f>
        <v>3.5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55">
        <v>29.5</v>
      </c>
      <c r="L26" s="356">
        <v>41</v>
      </c>
      <c r="M26" s="356">
        <v>37</v>
      </c>
      <c r="N26" s="356"/>
      <c r="O26" s="249">
        <f>IF(P4=3,(ABS(IF(L26&gt;60,0,L26)-IF(M26&gt;60,0,M26))),(ABS(IF(L26&gt;30,0,L26)-IF(M26&gt;30,0,M26))))</f>
        <v>4</v>
      </c>
      <c r="P26" s="200" t="str">
        <f>IF(P4=3,(IF(O26&gt;12,"Y","")),(IF(O26&gt;6,"Y","")))</f>
        <v/>
      </c>
      <c r="Q26" s="42">
        <f t="shared" si="2"/>
        <v>39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39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69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55">
        <v>31.5</v>
      </c>
      <c r="L27" s="356">
        <v>43</v>
      </c>
      <c r="M27" s="356">
        <v>43</v>
      </c>
      <c r="N27" s="356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43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43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75</v>
      </c>
      <c r="AB27" s="253" t="str">
        <f>LOOKUP(AA27,{0,0.01,40,45,50,55,60,65,70,75,80},{"","F","D","C","C+","B-","B","B+","A-","A","A+"})</f>
        <v>A</v>
      </c>
      <c r="AC27" s="330">
        <f>LOOKUP(AA27,{0,0.01,40,45,50,55,60,65,70,75,80},{0,"0",2,2.25,2.5,2.75,3,3.25,3.5,3.75,4})</f>
        <v>3.75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55">
        <v>30.5</v>
      </c>
      <c r="L28" s="356">
        <v>43</v>
      </c>
      <c r="M28" s="356">
        <v>35</v>
      </c>
      <c r="N28" s="356"/>
      <c r="O28" s="249">
        <f>IF(P4=3,(ABS(IF(L28&gt;60,0,L28)-IF(M28&gt;60,0,M28))),(ABS(IF(L28&gt;30,0,L28)-IF(M28&gt;30,0,M28))))</f>
        <v>8</v>
      </c>
      <c r="P28" s="200" t="str">
        <f>IF(P4=3,(IF(O28&gt;12,"Y","")),(IF(O28&gt;6,"Y","")))</f>
        <v/>
      </c>
      <c r="Q28" s="42">
        <f t="shared" si="2"/>
        <v>39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39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70</v>
      </c>
      <c r="AB28" s="253" t="str">
        <f>LOOKUP(AA28,{0,0.01,40,45,50,55,60,65,70,75,80},{"","F","D","C","C+","B-","B","B+","A-","A","A+"})</f>
        <v>A-</v>
      </c>
      <c r="AC28" s="330">
        <f>LOOKUP(AA28,{0,0.01,40,45,50,55,60,65,70,75,80},{0,"0",2,2.25,2.5,2.75,3,3.25,3.5,3.75,4})</f>
        <v>3.5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55">
        <v>28.5</v>
      </c>
      <c r="L29" s="356">
        <v>46</v>
      </c>
      <c r="M29" s="356">
        <v>41</v>
      </c>
      <c r="N29" s="356"/>
      <c r="O29" s="249">
        <f>IF(P4=3,(ABS(IF(L29&gt;60,0,L29)-IF(M29&gt;60,0,M29))),(ABS(IF(L29&gt;30,0,L29)-IF(M29&gt;30,0,M29))))</f>
        <v>5</v>
      </c>
      <c r="P29" s="200" t="str">
        <f>IF(P4=3,(IF(O29&gt;12,"Y","")),(IF(O29&gt;6,"Y","")))</f>
        <v/>
      </c>
      <c r="Q29" s="42">
        <f t="shared" si="2"/>
        <v>43.5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43.5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72</v>
      </c>
      <c r="AB29" s="253" t="str">
        <f>LOOKUP(AA29,{0,0.01,40,45,50,55,60,65,70,75,80},{"","F","D","C","C+","B-","B","B+","A-","A","A+"})</f>
        <v>A-</v>
      </c>
      <c r="AC29" s="330">
        <f>LOOKUP(AA29,{0,0.01,40,45,50,55,60,65,70,75,80},{0,"0",2,2.25,2.5,2.75,3,3.25,3.5,3.75,4})</f>
        <v>3.5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55">
        <v>32.5</v>
      </c>
      <c r="L30" s="356">
        <v>45</v>
      </c>
      <c r="M30" s="356">
        <v>37</v>
      </c>
      <c r="N30" s="356"/>
      <c r="O30" s="249">
        <f>IF(P4=3,(ABS(IF(L30&gt;60,0,L30)-IF(M30&gt;60,0,M30))),(ABS(IF(L30&gt;30,0,L30)-IF(M30&gt;30,0,M30))))</f>
        <v>8</v>
      </c>
      <c r="P30" s="200" t="str">
        <f>IF(P4=3,(IF(O30&gt;12,"Y","")),(IF(O30&gt;6,"Y","")))</f>
        <v/>
      </c>
      <c r="Q30" s="42">
        <f t="shared" si="2"/>
        <v>41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41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74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55">
        <v>29.5</v>
      </c>
      <c r="L31" s="356">
        <v>44</v>
      </c>
      <c r="M31" s="356">
        <v>33</v>
      </c>
      <c r="N31" s="356"/>
      <c r="O31" s="249">
        <f>IF(P4=3,(ABS(IF(L31&gt;60,0,L31)-IF(M31&gt;60,0,M31))),(ABS(IF(L31&gt;30,0,L31)-IF(M31&gt;30,0,M31))))</f>
        <v>11</v>
      </c>
      <c r="P31" s="200" t="str">
        <f>IF(P4=3,(IF(O31&gt;12,"Y","")),(IF(O31&gt;6,"Y","")))</f>
        <v/>
      </c>
      <c r="Q31" s="42">
        <f t="shared" si="2"/>
        <v>38.5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38.5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68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55">
        <v>29</v>
      </c>
      <c r="L32" s="356">
        <v>41</v>
      </c>
      <c r="M32" s="356">
        <v>34</v>
      </c>
      <c r="N32" s="356"/>
      <c r="O32" s="249">
        <f>IF(P4=3,(ABS(IF(L32&gt;60,0,L32)-IF(M32&gt;60,0,M32))),(ABS(IF(L32&gt;30,0,L32)-IF(M32&gt;30,0,M32))))</f>
        <v>7</v>
      </c>
      <c r="P32" s="200" t="str">
        <f>IF(P4=3,(IF(O32&gt;12,"Y","")),(IF(O32&gt;6,"Y","")))</f>
        <v/>
      </c>
      <c r="Q32" s="42">
        <f t="shared" si="2"/>
        <v>37.5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37.5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67</v>
      </c>
      <c r="AB32" s="253" t="str">
        <f>LOOKUP(AA32,{0,0.01,40,45,50,55,60,65,70,75,80},{"","F","D","C","C+","B-","B","B+","A-","A","A+"})</f>
        <v>B+</v>
      </c>
      <c r="AC32" s="330">
        <f>LOOKUP(AA32,{0,0.01,40,45,50,55,60,65,70,75,80},{0,"0",2,2.25,2.5,2.75,3,3.25,3.5,3.75,4})</f>
        <v>3.25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55">
        <v>28.5</v>
      </c>
      <c r="L33" s="356">
        <v>37</v>
      </c>
      <c r="M33" s="356">
        <v>37</v>
      </c>
      <c r="N33" s="356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37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37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66</v>
      </c>
      <c r="AB33" s="253" t="str">
        <f>LOOKUP(AA33,{0,0.01,40,45,50,55,60,65,70,75,80},{"","F","D","C","C+","B-","B","B+","A-","A","A+"})</f>
        <v>B+</v>
      </c>
      <c r="AC33" s="330">
        <f>LOOKUP(AA33,{0,0.01,40,45,50,55,60,65,70,75,80},{0,"0",2,2.25,2.5,2.75,3,3.25,3.5,3.75,4})</f>
        <v>3.25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55">
        <v>34.5</v>
      </c>
      <c r="L34" s="356">
        <v>45</v>
      </c>
      <c r="M34" s="356">
        <v>47</v>
      </c>
      <c r="N34" s="356"/>
      <c r="O34" s="249">
        <f>IF(P4=3,(ABS(IF(L34&gt;60,0,L34)-IF(M34&gt;60,0,M34))),(ABS(IF(L34&gt;30,0,L34)-IF(M34&gt;30,0,M34))))</f>
        <v>2</v>
      </c>
      <c r="P34" s="200" t="str">
        <f>IF(P4=3,(IF(O34&gt;12,"Y","")),(IF(O34&gt;6,"Y","")))</f>
        <v/>
      </c>
      <c r="Q34" s="42">
        <f t="shared" si="2"/>
        <v>46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46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81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55">
        <v>27.5</v>
      </c>
      <c r="L35" s="356">
        <v>44</v>
      </c>
      <c r="M35" s="356">
        <v>45</v>
      </c>
      <c r="N35" s="356"/>
      <c r="O35" s="249">
        <f>IF(P4=3,(ABS(IF(L35&gt;60,0,L35)-IF(M35&gt;60,0,M35))),(ABS(IF(L35&gt;30,0,L35)-IF(M35&gt;30,0,M35))))</f>
        <v>1</v>
      </c>
      <c r="P35" s="200" t="str">
        <f>IF(P4=3,(IF(O35&gt;12,"Y","")),(IF(O35&gt;6,"Y","")))</f>
        <v/>
      </c>
      <c r="Q35" s="42">
        <f t="shared" si="2"/>
        <v>44.5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44.5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72</v>
      </c>
      <c r="AB35" s="253" t="str">
        <f>LOOKUP(AA35,{0,0.01,40,45,50,55,60,65,70,75,80},{"","F","D","C","C+","B-","B","B+","A-","A","A+"})</f>
        <v>A-</v>
      </c>
      <c r="AC35" s="330">
        <f>LOOKUP(AA35,{0,0.01,40,45,50,55,60,65,70,75,80},{0,"0",2,2.25,2.5,2.75,3,3.25,3.5,3.75,4})</f>
        <v>3.5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55">
        <v>29.5</v>
      </c>
      <c r="L36" s="356">
        <v>40</v>
      </c>
      <c r="M36" s="356">
        <v>36</v>
      </c>
      <c r="N36" s="356"/>
      <c r="O36" s="249">
        <f>IF(P4=3,(ABS(IF(L36&gt;60,0,L36)-IF(M36&gt;60,0,M36))),(ABS(IF(L36&gt;30,0,L36)-IF(M36&gt;30,0,M36))))</f>
        <v>4</v>
      </c>
      <c r="P36" s="200" t="str">
        <f>IF(P4=3,(IF(O36&gt;12,"Y","")),(IF(O36&gt;6,"Y","")))</f>
        <v/>
      </c>
      <c r="Q36" s="42">
        <f t="shared" si="2"/>
        <v>38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38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68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55">
        <v>28</v>
      </c>
      <c r="L37" s="356">
        <v>42</v>
      </c>
      <c r="M37" s="356">
        <v>33</v>
      </c>
      <c r="N37" s="356"/>
      <c r="O37" s="249">
        <f>IF(P4=3,(ABS(IF(L37&gt;60,0,L37)-IF(M37&gt;60,0,M37))),(ABS(IF(L37&gt;30,0,L37)-IF(M37&gt;30,0,M37))))</f>
        <v>9</v>
      </c>
      <c r="P37" s="200" t="str">
        <f>IF(P4=3,(IF(O37&gt;12,"Y","")),(IF(O37&gt;6,"Y","")))</f>
        <v/>
      </c>
      <c r="Q37" s="42">
        <f t="shared" si="2"/>
        <v>37.5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37.5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66</v>
      </c>
      <c r="AB37" s="253" t="str">
        <f>LOOKUP(AA37,{0,0.01,40,45,50,55,60,65,70,75,80},{"","F","D","C","C+","B-","B","B+","A-","A","A+"})</f>
        <v>B+</v>
      </c>
      <c r="AC37" s="330">
        <f>LOOKUP(AA37,{0,0.01,40,45,50,55,60,65,70,75,80},{0,"0",2,2.25,2.5,2.75,3,3.25,3.5,3.75,4})</f>
        <v>3.25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55">
        <v>29</v>
      </c>
      <c r="L38" s="356">
        <v>43</v>
      </c>
      <c r="M38" s="356">
        <v>34</v>
      </c>
      <c r="N38" s="356"/>
      <c r="O38" s="249">
        <f>IF(P4=3,(ABS(IF(L38&gt;60,0,L38)-IF(M38&gt;60,0,M38))),(ABS(IF(L38&gt;30,0,L38)-IF(M38&gt;30,0,M38))))</f>
        <v>9</v>
      </c>
      <c r="P38" s="200" t="str">
        <f>IF(P4=3,(IF(O38&gt;12,"Y","")),(IF(O38&gt;6,"Y","")))</f>
        <v/>
      </c>
      <c r="Q38" s="42">
        <f t="shared" si="2"/>
        <v>38.5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38.5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68</v>
      </c>
      <c r="AB38" s="253" t="str">
        <f>LOOKUP(AA38,{0,0.01,40,45,50,55,60,65,70,75,80},{"","F","D","C","C+","B-","B","B+","A-","A","A+"})</f>
        <v>B+</v>
      </c>
      <c r="AC38" s="330">
        <f>LOOKUP(AA38,{0,0.01,40,45,50,55,60,65,70,75,80},{0,"0",2,2.25,2.5,2.75,3,3.25,3.5,3.75,4})</f>
        <v>3.25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55">
        <v>33</v>
      </c>
      <c r="L39" s="356">
        <v>42</v>
      </c>
      <c r="M39" s="356">
        <v>36</v>
      </c>
      <c r="N39" s="356"/>
      <c r="O39" s="249">
        <f>IF(P4=3,(ABS(IF(L39&gt;60,0,L39)-IF(M39&gt;60,0,M39))),(ABS(IF(L39&gt;30,0,L39)-IF(M39&gt;30,0,M39))))</f>
        <v>6</v>
      </c>
      <c r="P39" s="200" t="str">
        <f>IF(P4=3,(IF(O39&gt;12,"Y","")),(IF(O39&gt;6,"Y","")))</f>
        <v/>
      </c>
      <c r="Q39" s="42">
        <f t="shared" si="2"/>
        <v>39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39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72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55">
        <v>21.5</v>
      </c>
      <c r="L40" s="356">
        <v>47</v>
      </c>
      <c r="M40" s="356">
        <v>43</v>
      </c>
      <c r="N40" s="356"/>
      <c r="O40" s="249">
        <f>IF(P4=3,(ABS(IF(L40&gt;60,0,L40)-IF(M40&gt;60,0,M40))),(ABS(IF(L40&gt;30,0,L40)-IF(M40&gt;30,0,M40))))</f>
        <v>4</v>
      </c>
      <c r="P40" s="200" t="str">
        <f>IF(P4=3,(IF(O40&gt;12,"Y","")),(IF(O40&gt;6,"Y","")))</f>
        <v/>
      </c>
      <c r="Q40" s="42">
        <f t="shared" si="2"/>
        <v>45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67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55">
        <v>27.5</v>
      </c>
      <c r="L41" s="356">
        <v>41</v>
      </c>
      <c r="M41" s="356">
        <v>34</v>
      </c>
      <c r="N41" s="356"/>
      <c r="O41" s="249">
        <f>IF(P4=3,(ABS(IF(L41&gt;60,0,L41)-IF(M41&gt;60,0,M41))),(ABS(IF(L41&gt;30,0,L41)-IF(M41&gt;30,0,M41))))</f>
        <v>7</v>
      </c>
      <c r="P41" s="200" t="str">
        <f>IF(P4=3,(IF(O41&gt;12,"Y","")),(IF(O41&gt;6,"Y","")))</f>
        <v/>
      </c>
      <c r="Q41" s="42">
        <f t="shared" si="2"/>
        <v>37.5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37.5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65</v>
      </c>
      <c r="AB41" s="253" t="str">
        <f>LOOKUP(AA41,{0,0.01,40,45,50,55,60,65,70,75,80},{"","F","D","C","C+","B-","B","B+","A-","A","A+"})</f>
        <v>B+</v>
      </c>
      <c r="AC41" s="330">
        <f>LOOKUP(AA41,{0,0.01,40,45,50,55,60,65,70,75,80},{0,"0",2,2.25,2.5,2.75,3,3.25,3.5,3.75,4})</f>
        <v>3.25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55">
        <v>33</v>
      </c>
      <c r="L42" s="356">
        <v>50</v>
      </c>
      <c r="M42" s="356">
        <v>34</v>
      </c>
      <c r="N42" s="356">
        <v>42</v>
      </c>
      <c r="O42" s="249">
        <f>IF(P4=3,(ABS(IF(L42&gt;60,0,L42)-IF(M42&gt;60,0,M42))),(ABS(IF(L42&gt;30,0,L42)-IF(M42&gt;30,0,M42))))</f>
        <v>16</v>
      </c>
      <c r="P42" s="200" t="str">
        <f>IF(P4=3,(IF(O42&gt;12,"Y","")),(IF(O42&gt;6,"Y","")))</f>
        <v>Y</v>
      </c>
      <c r="Q42" s="42">
        <f t="shared" si="2"/>
        <v>46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46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79</v>
      </c>
      <c r="AB42" s="253" t="str">
        <f>LOOKUP(AA42,{0,0.01,40,45,50,55,60,65,70,75,80},{"","F","D","C","C+","B-","B","B+","A-","A","A+"})</f>
        <v>A</v>
      </c>
      <c r="AC42" s="330">
        <f>LOOKUP(AA42,{0,0.01,40,45,50,55,60,65,70,75,80},{0,"0",2,2.25,2.5,2.75,3,3.25,3.5,3.75,4})</f>
        <v>3.75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55">
        <v>33</v>
      </c>
      <c r="L43" s="356">
        <v>51</v>
      </c>
      <c r="M43" s="356">
        <v>41</v>
      </c>
      <c r="N43" s="356"/>
      <c r="O43" s="249">
        <f>IF(P4=3,(ABS(IF(L43&gt;60,0,L43)-IF(M43&gt;60,0,M43))),(ABS(IF(L43&gt;30,0,L43)-IF(M43&gt;30,0,M43))))</f>
        <v>10</v>
      </c>
      <c r="P43" s="200" t="str">
        <f>IF(P4=3,(IF(O43&gt;12,"Y","")),(IF(O43&gt;6,"Y","")))</f>
        <v/>
      </c>
      <c r="Q43" s="42">
        <f t="shared" si="2"/>
        <v>46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46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79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s="25" customFormat="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55">
        <v>28.5</v>
      </c>
      <c r="L44" s="356">
        <v>39</v>
      </c>
      <c r="M44" s="356">
        <v>41</v>
      </c>
      <c r="N44" s="356"/>
      <c r="O44" s="249">
        <f>IF(P4=3,(ABS(IF(L44&gt;60,0,L44)-IF(M44&gt;60,0,M44))),(ABS(IF(L44&gt;30,0,L44)-IF(M44&gt;30,0,M44))))</f>
        <v>2</v>
      </c>
      <c r="P44" s="200" t="str">
        <f>IF(P4=3,(IF(O44&gt;12,"Y","")),(IF(O44&gt;6,"Y","")))</f>
        <v/>
      </c>
      <c r="Q44" s="42">
        <f t="shared" si="2"/>
        <v>40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40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69</v>
      </c>
      <c r="AB44" s="253" t="str">
        <f>LOOKUP(AA44,{0,0.01,40,45,50,55,60,65,70,75,80},{"","F","D","C","C+","B-","B","B+","A-","A","A+"})</f>
        <v>B+</v>
      </c>
      <c r="AC44" s="330">
        <f>LOOKUP(AA44,{0,0.01,40,45,50,55,60,65,70,75,80},{0,"0",2,2.25,2.5,2.75,3,3.25,3.5,3.75,4})</f>
        <v>3.25</v>
      </c>
      <c r="AD44" s="331"/>
      <c r="AE44" s="332" t="str">
        <f t="shared" si="4"/>
        <v/>
      </c>
      <c r="AF44" s="2"/>
      <c r="AG44" s="2"/>
      <c r="AH44" s="2"/>
      <c r="AI44" s="2"/>
      <c r="AJ44" s="2"/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55">
        <v>31</v>
      </c>
      <c r="L45" s="356">
        <v>39</v>
      </c>
      <c r="M45" s="356">
        <v>34</v>
      </c>
      <c r="N45" s="356"/>
      <c r="O45" s="249">
        <f>IF(P4=3,(ABS(IF(L45&gt;60,0,L45)-IF(M45&gt;60,0,M45))),(ABS(IF(L45&gt;30,0,L45)-IF(M45&gt;30,0,M45))))</f>
        <v>5</v>
      </c>
      <c r="P45" s="200" t="str">
        <f>IF(P4=3,(IF(O45&gt;12,"Y","")),(IF(O45&gt;6,"Y","")))</f>
        <v/>
      </c>
      <c r="Q45" s="42">
        <f t="shared" si="2"/>
        <v>36.5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36.5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68</v>
      </c>
      <c r="AB45" s="253" t="str">
        <f>LOOKUP(AA45,{0,0.01,40,45,50,55,60,65,70,75,80},{"","F","D","C","C+","B-","B","B+","A-","A","A+"})</f>
        <v>B+</v>
      </c>
      <c r="AC45" s="330">
        <f>LOOKUP(AA45,{0,0.01,40,45,50,55,60,65,70,75,80},{0,"0",2,2.25,2.5,2.75,3,3.25,3.5,3.75,4})</f>
        <v>3.25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355"/>
      <c r="L46" s="356"/>
      <c r="M46" s="356"/>
      <c r="N46" s="356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20</v>
      </c>
      <c r="T46" s="291">
        <v>30</v>
      </c>
      <c r="U46" s="291">
        <v>36</v>
      </c>
      <c r="V46" s="291"/>
      <c r="W46" s="287">
        <f>IF(X4=3,(ABS(IF(T46&gt;60,0,T46)-IF(U46&gt;60,0,U46))),(ABS(IF(T46&gt;30,0,T46)-IF(U46&gt;30,0,U46))))</f>
        <v>6</v>
      </c>
      <c r="X46" s="288" t="str">
        <f>IF(X4=3,(IF(W46&gt;12,"Y","")),(IF(W46&gt;6,"Y","")))</f>
        <v/>
      </c>
      <c r="Y46" s="289">
        <f t="shared" si="3"/>
        <v>33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33</v>
      </c>
      <c r="AA46" s="197">
        <f t="shared" si="0"/>
        <v>53</v>
      </c>
      <c r="AB46" s="253" t="str">
        <f>LOOKUP(AA46,{0,0.01,40,45,50,55,60,65,70,75,80},{"","F","D","C","C+","B-","B","B+","A-","A","A+"})</f>
        <v>C+</v>
      </c>
      <c r="AC46" s="330">
        <f>LOOKUP(AA46,{0,0.01,40,45,50,55,60,65,70,75,80},{0,"0",2,2.25,2.5,2.75,3,3.25,3.5,3.75,4})</f>
        <v>2.5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19</v>
      </c>
      <c r="T47" s="291">
        <v>30.5</v>
      </c>
      <c r="U47" s="291">
        <v>32</v>
      </c>
      <c r="V47" s="291"/>
      <c r="W47" s="287">
        <f>IF(X4=3,(ABS(IF(T47&gt;60,0,T47)-IF(U47&gt;60,0,U47))),(ABS(IF(T47&gt;30,0,T47)-IF(U47&gt;30,0,U47))))</f>
        <v>1.5</v>
      </c>
      <c r="X47" s="288" t="str">
        <f>IF(X4=3,(IF(W47&gt;12,"Y","")),(IF(W47&gt;6,"Y","")))</f>
        <v/>
      </c>
      <c r="Y47" s="289">
        <f t="shared" si="3"/>
        <v>31.25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31.25</v>
      </c>
      <c r="AA47" s="197">
        <f t="shared" si="0"/>
        <v>51</v>
      </c>
      <c r="AB47" s="253" t="str">
        <f>LOOKUP(AA47,{0,0.01,40,45,50,55,60,65,70,75,80},{"","F","D","C","C+","B-","B","B+","A-","A","A+"})</f>
        <v>C+</v>
      </c>
      <c r="AC47" s="330">
        <f>LOOKUP(AA47,{0,0.01,40,45,50,55,60,65,70,75,80},{0,"0",2,2.25,2.5,2.75,3,3.25,3.5,3.75,4})</f>
        <v>2.5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27</v>
      </c>
      <c r="T48" s="291">
        <v>44.5</v>
      </c>
      <c r="U48" s="291">
        <v>37</v>
      </c>
      <c r="V48" s="291"/>
      <c r="W48" s="287">
        <f>IF(X4=3,(ABS(IF(T48&gt;60,0,T48)-IF(U48&gt;60,0,U48))),(ABS(IF(T48&gt;30,0,T48)-IF(U48&gt;30,0,U48))))</f>
        <v>7.5</v>
      </c>
      <c r="X48" s="288" t="str">
        <f>IF(X4=3,(IF(W48&gt;12,"Y","")),(IF(W48&gt;6,"Y","")))</f>
        <v/>
      </c>
      <c r="Y48" s="289">
        <f t="shared" si="3"/>
        <v>40.75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40.75</v>
      </c>
      <c r="AA48" s="197">
        <f t="shared" si="0"/>
        <v>68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27</v>
      </c>
      <c r="T49" s="291">
        <v>31</v>
      </c>
      <c r="U49" s="291">
        <v>44</v>
      </c>
      <c r="V49" s="291">
        <v>37</v>
      </c>
      <c r="W49" s="287">
        <f>IF(X4=3,(ABS(IF(T49&gt;60,0,T49)-IF(U49&gt;60,0,U49))),(ABS(IF(T49&gt;30,0,T49)-IF(U49&gt;30,0,U49))))</f>
        <v>13</v>
      </c>
      <c r="X49" s="288" t="str">
        <f>IF(X4=3,(IF(W49&gt;12,"Y","")),(IF(W49&gt;6,"Y","")))</f>
        <v>Y</v>
      </c>
      <c r="Y49" s="289">
        <f t="shared" si="3"/>
        <v>34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34</v>
      </c>
      <c r="AA49" s="197">
        <f t="shared" si="0"/>
        <v>61</v>
      </c>
      <c r="AB49" s="253" t="str">
        <f>LOOKUP(AA49,{0,0.01,40,45,50,55,60,65,70,75,80},{"","F","D","C","C+","B-","B","B+","A-","A","A+"})</f>
        <v>B</v>
      </c>
      <c r="AC49" s="330">
        <f>LOOKUP(AA49,{0,0.01,40,45,50,55,60,65,70,75,80},{0,"0",2,2.25,2.5,2.75,3,3.25,3.5,3.75,4})</f>
        <v>3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30.5</v>
      </c>
      <c r="T50" s="291">
        <v>43</v>
      </c>
      <c r="U50" s="291">
        <v>46</v>
      </c>
      <c r="V50" s="291"/>
      <c r="W50" s="287">
        <f>IF(X4=3,(ABS(IF(T50&gt;60,0,T50)-IF(U50&gt;60,0,U50))),(ABS(IF(T50&gt;30,0,T50)-IF(U50&gt;30,0,U50))))</f>
        <v>3</v>
      </c>
      <c r="X50" s="288" t="str">
        <f>IF(X4=3,(IF(W50&gt;12,"Y","")),(IF(W50&gt;6,"Y","")))</f>
        <v/>
      </c>
      <c r="Y50" s="289">
        <f t="shared" si="3"/>
        <v>44.5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44.5</v>
      </c>
      <c r="AA50" s="197">
        <f t="shared" si="0"/>
        <v>75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15.5</v>
      </c>
      <c r="T51" s="291">
        <v>27</v>
      </c>
      <c r="U51" s="291">
        <v>31</v>
      </c>
      <c r="V51" s="291"/>
      <c r="W51" s="287">
        <f>IF(X4=3,(ABS(IF(T51&gt;60,0,T51)-IF(U51&gt;60,0,U51))),(ABS(IF(T51&gt;30,0,T51)-IF(U51&gt;30,0,U51))))</f>
        <v>4</v>
      </c>
      <c r="X51" s="288" t="str">
        <f>IF(X4=3,(IF(W51&gt;12,"Y","")),(IF(W51&gt;6,"Y","")))</f>
        <v/>
      </c>
      <c r="Y51" s="289">
        <f t="shared" si="3"/>
        <v>29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29</v>
      </c>
      <c r="AA51" s="197">
        <f t="shared" si="0"/>
        <v>45</v>
      </c>
      <c r="AB51" s="253" t="str">
        <f>LOOKUP(AA51,{0,0.01,40,45,50,55,60,65,70,75,80},{"","F","D","C","C+","B-","B","B+","A-","A","A+"})</f>
        <v>C</v>
      </c>
      <c r="AC51" s="330">
        <f>LOOKUP(AA51,{0,0.01,40,45,50,55,60,65,70,75,80},{0,"0",2,2.25,2.5,2.75,3,3.25,3.5,3.75,4})</f>
        <v>2.25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14.5</v>
      </c>
      <c r="T52" s="291">
        <v>30</v>
      </c>
      <c r="U52" s="291">
        <v>32</v>
      </c>
      <c r="V52" s="291"/>
      <c r="W52" s="287">
        <f>IF(X4=3,(ABS(IF(T52&gt;60,0,T52)-IF(U52&gt;60,0,U52))),(ABS(IF(T52&gt;30,0,T52)-IF(U52&gt;30,0,U52))))</f>
        <v>2</v>
      </c>
      <c r="X52" s="288" t="str">
        <f>IF(X4=3,(IF(W52&gt;12,"Y","")),(IF(W52&gt;6,"Y","")))</f>
        <v/>
      </c>
      <c r="Y52" s="289">
        <f t="shared" si="3"/>
        <v>31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31</v>
      </c>
      <c r="AA52" s="197">
        <f t="shared" si="0"/>
        <v>46</v>
      </c>
      <c r="AB52" s="253" t="str">
        <f>LOOKUP(AA52,{0,0.01,40,45,50,55,60,65,70,75,80},{"","F","D","C","C+","B-","B","B+","A-","A","A+"})</f>
        <v>C</v>
      </c>
      <c r="AC52" s="330">
        <f>LOOKUP(AA52,{0,0.01,40,45,50,55,60,65,70,75,80},{0,"0",2,2.25,2.5,2.75,3,3.25,3.5,3.75,4})</f>
        <v>2.25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23</v>
      </c>
      <c r="T53" s="291">
        <v>34</v>
      </c>
      <c r="U53" s="291">
        <v>38</v>
      </c>
      <c r="V53" s="291"/>
      <c r="W53" s="287">
        <f>IF(X4=3,(ABS(IF(T53&gt;60,0,T53)-IF(U53&gt;60,0,U53))),(ABS(IF(T53&gt;30,0,T53)-IF(U53&gt;30,0,U53))))</f>
        <v>4</v>
      </c>
      <c r="X53" s="288" t="str">
        <f>IF(X4=3,(IF(W53&gt;12,"Y","")),(IF(W53&gt;6,"Y","")))</f>
        <v/>
      </c>
      <c r="Y53" s="289">
        <f t="shared" si="3"/>
        <v>36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36</v>
      </c>
      <c r="AA53" s="197">
        <f t="shared" si="0"/>
        <v>59</v>
      </c>
      <c r="AB53" s="253" t="str">
        <f>LOOKUP(AA53,{0,0.01,40,45,50,55,60,65,70,75,80},{"","F","D","C","C+","B-","B","B+","A-","A","A+"})</f>
        <v>B-</v>
      </c>
      <c r="AC53" s="330">
        <f>LOOKUP(AA53,{0,0.01,40,45,50,55,60,65,70,75,80},{0,"0",2,2.25,2.5,2.75,3,3.25,3.5,3.75,4})</f>
        <v>2.75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16.5</v>
      </c>
      <c r="T54" s="291">
        <v>31</v>
      </c>
      <c r="U54" s="291">
        <v>34</v>
      </c>
      <c r="V54" s="291"/>
      <c r="W54" s="287">
        <f>IF(X4=3,(ABS(IF(T54&gt;60,0,T54)-IF(U54&gt;60,0,U54))),(ABS(IF(T54&gt;30,0,T54)-IF(U54&gt;30,0,U54))))</f>
        <v>3</v>
      </c>
      <c r="X54" s="288" t="str">
        <f>IF(X4=3,(IF(W54&gt;12,"Y","")),(IF(W54&gt;6,"Y","")))</f>
        <v/>
      </c>
      <c r="Y54" s="289">
        <f t="shared" si="3"/>
        <v>32.5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32.5</v>
      </c>
      <c r="AA54" s="197">
        <f t="shared" si="0"/>
        <v>49</v>
      </c>
      <c r="AB54" s="253" t="str">
        <f>LOOKUP(AA54,{0,0.01,40,45,50,55,60,65,70,75,80},{"","F","D","C","C+","B-","B","B+","A-","A","A+"})</f>
        <v>C</v>
      </c>
      <c r="AC54" s="330">
        <f>LOOKUP(AA54,{0,0.01,40,45,50,55,60,65,70,75,80},{0,"0",2,2.25,2.5,2.75,3,3.25,3.5,3.75,4})</f>
        <v>2.25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17.5</v>
      </c>
      <c r="T55" s="291">
        <v>28</v>
      </c>
      <c r="U55" s="291">
        <v>32</v>
      </c>
      <c r="V55" s="291"/>
      <c r="W55" s="287">
        <f>IF(X4=3,(ABS(IF(T55&gt;60,0,T55)-IF(U55&gt;60,0,U55))),(ABS(IF(T55&gt;30,0,T55)-IF(U55&gt;30,0,U55))))</f>
        <v>4</v>
      </c>
      <c r="X55" s="288" t="str">
        <f>IF(X4=3,(IF(W55&gt;12,"Y","")),(IF(W55&gt;6,"Y","")))</f>
        <v/>
      </c>
      <c r="Y55" s="289">
        <f t="shared" si="3"/>
        <v>30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30</v>
      </c>
      <c r="AA55" s="197">
        <f t="shared" si="0"/>
        <v>48</v>
      </c>
      <c r="AB55" s="253" t="str">
        <f>LOOKUP(AA55,{0,0.01,40,45,50,55,60,65,70,75,80},{"","F","D","C","C+","B-","B","B+","A-","A","A+"})</f>
        <v>C</v>
      </c>
      <c r="AC55" s="330">
        <f>LOOKUP(AA55,{0,0.01,40,45,50,55,60,65,70,75,80},{0,"0",2,2.25,2.5,2.75,3,3.25,3.5,3.75,4})</f>
        <v>2.25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15</v>
      </c>
      <c r="T56" s="291">
        <v>29</v>
      </c>
      <c r="U56" s="291">
        <v>35</v>
      </c>
      <c r="V56" s="291"/>
      <c r="W56" s="287">
        <f>IF(X4=3,(ABS(IF(T56&gt;60,0,T56)-IF(U56&gt;60,0,U56))),(ABS(IF(T56&gt;30,0,T56)-IF(U56&gt;30,0,U56))))</f>
        <v>6</v>
      </c>
      <c r="X56" s="288" t="str">
        <f>IF(X4=3,(IF(W56&gt;12,"Y","")),(IF(W56&gt;6,"Y","")))</f>
        <v/>
      </c>
      <c r="Y56" s="289">
        <f t="shared" si="3"/>
        <v>32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32</v>
      </c>
      <c r="AA56" s="197">
        <f t="shared" si="0"/>
        <v>47</v>
      </c>
      <c r="AB56" s="253" t="str">
        <f>LOOKUP(AA56,{0,0.01,40,45,50,55,60,65,70,75,80},{"","F","D","C","C+","B-","B","B+","A-","A","A+"})</f>
        <v>C</v>
      </c>
      <c r="AC56" s="330">
        <f>LOOKUP(AA56,{0,0.01,40,45,50,55,60,65,70,75,80},{0,"0",2,2.25,2.5,2.75,3,3.25,3.5,3.75,4})</f>
        <v>2.25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19.5</v>
      </c>
      <c r="T57" s="291">
        <v>33</v>
      </c>
      <c r="U57" s="291">
        <v>40</v>
      </c>
      <c r="V57" s="291"/>
      <c r="W57" s="287">
        <f>IF(X4=3,(ABS(IF(T57&gt;60,0,T57)-IF(U57&gt;60,0,U57))),(ABS(IF(T57&gt;30,0,T57)-IF(U57&gt;30,0,U57))))</f>
        <v>7</v>
      </c>
      <c r="X57" s="288" t="str">
        <f>IF(X4=3,(IF(W57&gt;12,"Y","")),(IF(W57&gt;6,"Y","")))</f>
        <v/>
      </c>
      <c r="Y57" s="289">
        <f t="shared" si="3"/>
        <v>36.5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36.5</v>
      </c>
      <c r="AA57" s="197">
        <f t="shared" si="0"/>
        <v>56</v>
      </c>
      <c r="AB57" s="253" t="str">
        <f>LOOKUP(AA57,{0,0.01,40,45,50,55,60,65,70,75,80},{"","F","D","C","C+","B-","B","B+","A-","A","A+"})</f>
        <v>B-</v>
      </c>
      <c r="AC57" s="330">
        <f>LOOKUP(AA57,{0,0.01,40,45,50,55,60,65,70,75,80},{0,"0",2,2.25,2.5,2.75,3,3.25,3.5,3.75,4})</f>
        <v>2.75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31</v>
      </c>
      <c r="L58" s="183">
        <v>39</v>
      </c>
      <c r="M58" s="183">
        <v>53</v>
      </c>
      <c r="N58" s="183">
        <v>47</v>
      </c>
      <c r="O58" s="249">
        <f>IF(P4=3,(ABS(IF(L58&gt;60,0,L58)-IF(M58&gt;60,0,M58))),(ABS(IF(L58&gt;30,0,L58)-IF(M58&gt;30,0,M58))))</f>
        <v>14</v>
      </c>
      <c r="P58" s="200" t="str">
        <f>IF(P4=3,(IF(O58&gt;12,"Y","")),(IF(O58&gt;6,"Y","")))</f>
        <v>Y</v>
      </c>
      <c r="Q58" s="42">
        <f t="shared" si="2"/>
        <v>50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50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81</v>
      </c>
      <c r="AB58" s="253" t="str">
        <f>LOOKUP(AA58,{0,0.01,40,45,50,55,60,65,70,75,80},{"","F","D","C","C+","B-","B","B+","A-","A","A+"})</f>
        <v>A+</v>
      </c>
      <c r="AC58" s="330">
        <f>LOOKUP(AA58,{0,0.01,40,45,50,55,60,65,70,75,80},{0,"0",2,2.25,2.5,2.75,3,3.25,3.5,3.75,4})</f>
        <v>4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21.5</v>
      </c>
      <c r="D59" s="284">
        <v>36</v>
      </c>
      <c r="E59" s="285">
        <v>36</v>
      </c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36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36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58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sheet="1" objects="1" scenarios="1" formatCells="0" formatColumns="0" formatRows="0"/>
  <mergeCells count="19">
    <mergeCell ref="AD4:AD7"/>
    <mergeCell ref="F4:G4"/>
    <mergeCell ref="H4:J4"/>
    <mergeCell ref="K5:R5"/>
    <mergeCell ref="L6:R6"/>
    <mergeCell ref="T6:Z6"/>
    <mergeCell ref="A1:AE1"/>
    <mergeCell ref="A2:AE2"/>
    <mergeCell ref="S5:Z5"/>
    <mergeCell ref="D6:J6"/>
    <mergeCell ref="X4:Z4"/>
    <mergeCell ref="S4:W4"/>
    <mergeCell ref="P4:R4"/>
    <mergeCell ref="K4:O4"/>
    <mergeCell ref="A3:AE3"/>
    <mergeCell ref="AA4:AC6"/>
    <mergeCell ref="C5:J5"/>
    <mergeCell ref="B5:B7"/>
    <mergeCell ref="AE4:AE7"/>
  </mergeCells>
  <conditionalFormatting sqref="G8:G77">
    <cfRule type="expression" dxfId="422" priority="7">
      <formula>$I$7="Y"</formula>
    </cfRule>
    <cfRule type="expression" dxfId="421" priority="8">
      <formula>$I$7="Y"</formula>
    </cfRule>
    <cfRule type="expression" dxfId="420" priority="9">
      <formula>$I$7="Y"</formula>
    </cfRule>
  </conditionalFormatting>
  <conditionalFormatting sqref="O8:O77">
    <cfRule type="expression" dxfId="419" priority="4">
      <formula>$I$7="Y"</formula>
    </cfRule>
    <cfRule type="expression" dxfId="418" priority="5">
      <formula>$I$7="Y"</formula>
    </cfRule>
    <cfRule type="expression" dxfId="417" priority="6">
      <formula>$I$7="Y"</formula>
    </cfRule>
  </conditionalFormatting>
  <conditionalFormatting sqref="W8:W77">
    <cfRule type="expression" dxfId="416" priority="1">
      <formula>$I$7="Y"</formula>
    </cfRule>
    <cfRule type="expression" dxfId="415" priority="2">
      <formula>$I$7="Y"</formula>
    </cfRule>
    <cfRule type="expression" dxfId="414" priority="3">
      <formula>$I$7="Y"</formula>
    </cfRule>
  </conditionalFormatting>
  <pageMargins left="0.39370078740157499" right="0.196850393700787" top="0.31496062992126" bottom="0.59055118110236204" header="0" footer="0.118110236220472"/>
  <pageSetup paperSize="5" scale="7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dimension ref="A1:AE77"/>
  <sheetViews>
    <sheetView showZeros="0" view="pageLayout" topLeftCell="A46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1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1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1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1" s="3" customFormat="1" ht="21.75" customHeight="1">
      <c r="A4" s="338" t="s">
        <v>21</v>
      </c>
      <c r="B4" s="270">
        <v>202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1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1" ht="18" customHeight="1">
      <c r="A6" s="263" t="str">
        <f>'1st 1'!A6</f>
        <v>00-00</v>
      </c>
      <c r="B6" s="637"/>
      <c r="C6" s="277" t="s">
        <v>65</v>
      </c>
      <c r="D6" s="614" t="s">
        <v>254</v>
      </c>
      <c r="E6" s="614"/>
      <c r="F6" s="614"/>
      <c r="G6" s="614"/>
      <c r="H6" s="614"/>
      <c r="I6" s="614"/>
      <c r="J6" s="615"/>
      <c r="K6" s="275" t="s">
        <v>65</v>
      </c>
      <c r="L6" s="614" t="s">
        <v>254</v>
      </c>
      <c r="M6" s="614"/>
      <c r="N6" s="614"/>
      <c r="O6" s="614"/>
      <c r="P6" s="614"/>
      <c r="Q6" s="614"/>
      <c r="R6" s="615"/>
      <c r="S6" s="277" t="s">
        <v>65</v>
      </c>
      <c r="T6" s="614" t="s">
        <v>254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1" ht="7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1" ht="18">
      <c r="A8" s="267">
        <f>'1st 1'!A8</f>
        <v>1</v>
      </c>
      <c r="B8" s="271" t="str">
        <f>'1st 1'!B8</f>
        <v>N</v>
      </c>
      <c r="C8" s="355">
        <v>29</v>
      </c>
      <c r="D8" s="356">
        <v>44</v>
      </c>
      <c r="E8" s="356">
        <v>26</v>
      </c>
      <c r="F8" s="356">
        <v>32</v>
      </c>
      <c r="G8" s="287">
        <f>IF(H4=3,(ABS(IF(D8&gt;60,0,D8)-IF(E8&gt;60,0,E8))),(ABS(IF(D8&gt;30,0,D8)-IF(E8&gt;30,0,E8))))</f>
        <v>18</v>
      </c>
      <c r="H8" s="288" t="str">
        <f>IF(H4=3,(IF(G8&gt;12,"Y","")),(IF(G8&gt;6,"Y","")))</f>
        <v>Y</v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29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29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58</v>
      </c>
      <c r="AB8" s="253" t="str">
        <f>LOOKUP(AA8,{0,0.01,40,45,50,55,60,65,70,75,80},{"","F","D","C","C+","B-","B","B+","A-","A","A+"})</f>
        <v>B-</v>
      </c>
      <c r="AC8" s="330">
        <f>LOOKUP(AA8,{0,0.01,40,45,50,55,60,65,70,75,80},{0,"0",2,2.25,2.5,2.75,3,3.25,3.5,3.75,4})</f>
        <v>2.75</v>
      </c>
      <c r="AD8" s="331"/>
      <c r="AE8" s="332" t="str">
        <f>IF(AD8=0,"",IF(AD8=AC8,"Same",IF(AC8="0","Passed",IF(AD8&gt;AC8,"Imp:","Not Imp:"))))</f>
        <v/>
      </c>
    </row>
    <row r="9" spans="1:31" s="23" customFormat="1" ht="18">
      <c r="A9" s="267">
        <f>'1st 1'!A9</f>
        <v>2</v>
      </c>
      <c r="B9" s="271" t="str">
        <f>'1st 1'!B9</f>
        <v>K</v>
      </c>
      <c r="C9" s="355">
        <v>26</v>
      </c>
      <c r="D9" s="356">
        <v>37</v>
      </c>
      <c r="E9" s="356">
        <v>30</v>
      </c>
      <c r="F9" s="356"/>
      <c r="G9" s="287">
        <f>IF(H4=3,(ABS(IF(D9&gt;60,0,D9)-IF(E9&gt;60,0,E9))),(ABS(IF(D9&gt;30,0,D9)-IF(E9&gt;30,0,E9))))</f>
        <v>7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33.5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33.5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60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</row>
    <row r="10" spans="1:31" ht="18">
      <c r="A10" s="267">
        <f>'1st 1'!A10</f>
        <v>3</v>
      </c>
      <c r="B10" s="271" t="str">
        <f>'1st 1'!B10</f>
        <v>M</v>
      </c>
      <c r="C10" s="355">
        <v>27.5</v>
      </c>
      <c r="D10" s="356">
        <v>43</v>
      </c>
      <c r="E10" s="356">
        <v>22</v>
      </c>
      <c r="F10" s="356">
        <v>27</v>
      </c>
      <c r="G10" s="287">
        <f>IF(H4=3,(ABS(IF(D10&gt;60,0,D10)-IF(E10&gt;60,0,E10))),(ABS(IF(D10&gt;30,0,D10)-IF(E10&gt;30,0,E10))))</f>
        <v>21</v>
      </c>
      <c r="H10" s="288" t="str">
        <f>IF(H4=3,(IF(G10&gt;12,"Y","")),(IF(G10&gt;6,"Y","")))</f>
        <v>Y</v>
      </c>
      <c r="I10" s="289">
        <f t="shared" si="1"/>
        <v>24.5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24.5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52</v>
      </c>
      <c r="AB10" s="253" t="str">
        <f>LOOKUP(AA10,{0,0.01,40,45,50,55,60,65,70,75,80},{"","F","D","C","C+","B-","B","B+","A-","A","A+"})</f>
        <v>C+</v>
      </c>
      <c r="AC10" s="330">
        <f>LOOKUP(AA10,{0,0.01,40,45,50,55,60,65,70,75,80},{0,"0",2,2.25,2.5,2.75,3,3.25,3.5,3.75,4})</f>
        <v>2.5</v>
      </c>
      <c r="AD10" s="331"/>
      <c r="AE10" s="332" t="str">
        <f t="shared" si="4"/>
        <v/>
      </c>
    </row>
    <row r="11" spans="1:31" ht="18">
      <c r="A11" s="267">
        <f>'1st 1'!A11</f>
        <v>4</v>
      </c>
      <c r="B11" s="271" t="str">
        <f>'1st 1'!B11</f>
        <v>D</v>
      </c>
      <c r="C11" s="355">
        <v>31.25</v>
      </c>
      <c r="D11" s="356">
        <v>45</v>
      </c>
      <c r="E11" s="356">
        <v>37</v>
      </c>
      <c r="F11" s="356"/>
      <c r="G11" s="287">
        <f>IF(H4=3,(ABS(IF(D11&gt;60,0,D11)-IF(E11&gt;60,0,E11))),(ABS(IF(D11&gt;30,0,D11)-IF(E11&gt;30,0,E11))))</f>
        <v>8</v>
      </c>
      <c r="H11" s="288" t="str">
        <f>IF(H4=3,(IF(G11&gt;12,"Y","")),(IF(G11&gt;6,"Y","")))</f>
        <v/>
      </c>
      <c r="I11" s="289">
        <f t="shared" si="1"/>
        <v>41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41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73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1" ht="18">
      <c r="A12" s="267">
        <f>'1st 1'!A12</f>
        <v>5</v>
      </c>
      <c r="B12" s="271" t="str">
        <f>'1st 1'!B12</f>
        <v>F</v>
      </c>
      <c r="C12" s="355">
        <v>29</v>
      </c>
      <c r="D12" s="356">
        <v>39</v>
      </c>
      <c r="E12" s="356">
        <v>31</v>
      </c>
      <c r="F12" s="356"/>
      <c r="G12" s="287">
        <f>IF(H4=3,(ABS(IF(D12&gt;60,0,D12)-IF(E12&gt;60,0,E12))),(ABS(IF(D12&gt;30,0,D12)-IF(E12&gt;30,0,E12))))</f>
        <v>8</v>
      </c>
      <c r="H12" s="288" t="str">
        <f>IF(H4=3,(IF(G12&gt;12,"Y","")),(IF(G12&gt;6,"Y","")))</f>
        <v/>
      </c>
      <c r="I12" s="289">
        <f t="shared" si="1"/>
        <v>35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64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1" s="23" customFormat="1" ht="18">
      <c r="A13" s="267">
        <f>'1st 1'!A13</f>
        <v>6</v>
      </c>
      <c r="B13" s="271" t="str">
        <f>'1st 1'!B13</f>
        <v>P</v>
      </c>
      <c r="C13" s="355">
        <v>30</v>
      </c>
      <c r="D13" s="356">
        <v>44</v>
      </c>
      <c r="E13" s="356">
        <v>24</v>
      </c>
      <c r="F13" s="356">
        <v>32</v>
      </c>
      <c r="G13" s="287">
        <f>IF(H4=3,(ABS(IF(D13&gt;60,0,D13)-IF(E13&gt;60,0,E13))),(ABS(IF(D13&gt;30,0,D13)-IF(E13&gt;30,0,E13))))</f>
        <v>20</v>
      </c>
      <c r="H13" s="288" t="str">
        <f>IF(H4=3,(IF(G13&gt;12,"Y","")),(IF(G13&gt;6,"Y","")))</f>
        <v>Y</v>
      </c>
      <c r="I13" s="289">
        <f t="shared" si="1"/>
        <v>28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28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58</v>
      </c>
      <c r="AB13" s="253" t="str">
        <f>LOOKUP(AA13,{0,0.01,40,45,50,55,60,65,70,75,80},{"","F","D","C","C+","B-","B","B+","A-","A","A+"})</f>
        <v>B-</v>
      </c>
      <c r="AC13" s="330">
        <f>LOOKUP(AA13,{0,0.01,40,45,50,55,60,65,70,75,80},{0,"0",2,2.25,2.5,2.75,3,3.25,3.5,3.75,4})</f>
        <v>2.75</v>
      </c>
      <c r="AD13" s="331"/>
      <c r="AE13" s="332" t="str">
        <f t="shared" si="4"/>
        <v/>
      </c>
    </row>
    <row r="14" spans="1:31" ht="18">
      <c r="A14" s="267">
        <f>'1st 1'!A14</f>
        <v>7</v>
      </c>
      <c r="B14" s="271" t="str">
        <f>'1st 1'!B14</f>
        <v>M</v>
      </c>
      <c r="C14" s="355">
        <v>32</v>
      </c>
      <c r="D14" s="356">
        <v>48</v>
      </c>
      <c r="E14" s="356">
        <v>37</v>
      </c>
      <c r="F14" s="356"/>
      <c r="G14" s="287">
        <f>IF(H4=3,(ABS(IF(D14&gt;60,0,D14)-IF(E14&gt;60,0,E14))),(ABS(IF(D14&gt;30,0,D14)-IF(E14&gt;30,0,E14))))</f>
        <v>11</v>
      </c>
      <c r="H14" s="288" t="str">
        <f>IF(H4=3,(IF(G14&gt;12,"Y","")),(IF(G14&gt;6,"Y","")))</f>
        <v/>
      </c>
      <c r="I14" s="289">
        <f t="shared" si="1"/>
        <v>42.5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42.5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75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1" ht="18">
      <c r="A15" s="267">
        <f>'1st 1'!A15</f>
        <v>8</v>
      </c>
      <c r="B15" s="271" t="str">
        <f>'1st 1'!B15</f>
        <v>S</v>
      </c>
      <c r="C15" s="355">
        <v>29</v>
      </c>
      <c r="D15" s="356">
        <v>48</v>
      </c>
      <c r="E15" s="356">
        <v>34</v>
      </c>
      <c r="F15" s="356">
        <v>34</v>
      </c>
      <c r="G15" s="287">
        <f>IF(H4=3,(ABS(IF(D15&gt;60,0,D15)-IF(E15&gt;60,0,E15))),(ABS(IF(D15&gt;30,0,D15)-IF(E15&gt;30,0,E15))))</f>
        <v>14</v>
      </c>
      <c r="H15" s="288" t="str">
        <f>IF(H4=3,(IF(G15&gt;12,"Y","")),(IF(G15&gt;6,"Y","")))</f>
        <v>Y</v>
      </c>
      <c r="I15" s="289">
        <f t="shared" si="1"/>
        <v>34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34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63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1" ht="16.5" customHeight="1">
      <c r="A16" s="267">
        <f>'1st 1'!A16</f>
        <v>9</v>
      </c>
      <c r="B16" s="271" t="str">
        <f>'1st 1'!B16</f>
        <v>M</v>
      </c>
      <c r="C16" s="355">
        <v>28.75</v>
      </c>
      <c r="D16" s="356">
        <v>40</v>
      </c>
      <c r="E16" s="356">
        <v>24</v>
      </c>
      <c r="F16" s="356">
        <v>31</v>
      </c>
      <c r="G16" s="287">
        <f>IF(H4=3,(ABS(IF(D16&gt;60,0,D16)-IF(E16&gt;60,0,E16))),(ABS(IF(D16&gt;30,0,D16)-IF(E16&gt;30,0,E16))))</f>
        <v>16</v>
      </c>
      <c r="H16" s="288" t="str">
        <f>IF(H4=3,(IF(G16&gt;12,"Y","")),(IF(G16&gt;6,"Y","")))</f>
        <v>Y</v>
      </c>
      <c r="I16" s="289">
        <f t="shared" si="1"/>
        <v>27.5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27.5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57</v>
      </c>
      <c r="AB16" s="253" t="str">
        <f>LOOKUP(AA16,{0,0.01,40,45,50,55,60,65,70,75,80},{"","F","D","C","C+","B-","B","B+","A-","A","A+"})</f>
        <v>B-</v>
      </c>
      <c r="AC16" s="330">
        <f>LOOKUP(AA16,{0,0.01,40,45,50,55,60,65,70,75,80},{0,"0",2,2.25,2.5,2.75,3,3.25,3.5,3.75,4})</f>
        <v>2.75</v>
      </c>
      <c r="AD16" s="331"/>
      <c r="AE16" s="332" t="str">
        <f t="shared" si="4"/>
        <v/>
      </c>
    </row>
    <row r="17" spans="1:31" s="23" customFormat="1" ht="18">
      <c r="A17" s="267">
        <f>'1st 1'!A17</f>
        <v>10</v>
      </c>
      <c r="B17" s="271" t="str">
        <f>'1st 1'!B17</f>
        <v>M</v>
      </c>
      <c r="C17" s="355">
        <v>30.75</v>
      </c>
      <c r="D17" s="356">
        <v>53</v>
      </c>
      <c r="E17" s="356">
        <v>38</v>
      </c>
      <c r="F17" s="356">
        <v>35</v>
      </c>
      <c r="G17" s="287">
        <f>IF(H4=3,(ABS(IF(D17&gt;60,0,D17)-IF(E17&gt;60,0,E17))),(ABS(IF(D17&gt;30,0,D17)-IF(E17&gt;30,0,E17))))</f>
        <v>15</v>
      </c>
      <c r="H17" s="288" t="str">
        <f>IF(H4=3,(IF(G17&gt;12,"Y","")),(IF(G17&gt;6,"Y","")))</f>
        <v>Y</v>
      </c>
      <c r="I17" s="289">
        <f t="shared" si="1"/>
        <v>36.5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36.5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68</v>
      </c>
      <c r="AB17" s="253" t="str">
        <f>LOOKUP(AA17,{0,0.01,40,45,50,55,60,65,70,75,80},{"","F","D","C","C+","B-","B","B+","A-","A","A+"})</f>
        <v>B+</v>
      </c>
      <c r="AC17" s="330">
        <f>LOOKUP(AA17,{0,0.01,40,45,50,55,60,65,70,75,80},{0,"0",2,2.25,2.5,2.75,3,3.25,3.5,3.75,4})</f>
        <v>3.25</v>
      </c>
      <c r="AD17" s="331"/>
      <c r="AE17" s="332" t="str">
        <f t="shared" si="4"/>
        <v/>
      </c>
    </row>
    <row r="18" spans="1:31" ht="18">
      <c r="A18" s="267">
        <f>'1st 1'!A18</f>
        <v>11</v>
      </c>
      <c r="B18" s="271" t="str">
        <f>'1st 1'!B18</f>
        <v>S</v>
      </c>
      <c r="C18" s="355">
        <v>31.5</v>
      </c>
      <c r="D18" s="356">
        <v>44</v>
      </c>
      <c r="E18" s="356">
        <v>38</v>
      </c>
      <c r="F18" s="356"/>
      <c r="G18" s="287">
        <f>IF(H4=3,(ABS(IF(D18&gt;60,0,D18)-IF(E18&gt;60,0,E18))),(ABS(IF(D18&gt;30,0,D18)-IF(E18&gt;30,0,E18))))</f>
        <v>6</v>
      </c>
      <c r="H18" s="288" t="str">
        <f>IF(H4=3,(IF(G18&gt;12,"Y","")),(IF(G18&gt;6,"Y","")))</f>
        <v/>
      </c>
      <c r="I18" s="289">
        <f t="shared" si="1"/>
        <v>41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41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73</v>
      </c>
      <c r="AB18" s="253" t="str">
        <f>LOOKUP(AA18,{0,0.01,40,45,50,55,60,65,70,75,80},{"","F","D","C","C+","B-","B","B+","A-","A","A+"})</f>
        <v>A-</v>
      </c>
      <c r="AC18" s="330">
        <f>LOOKUP(AA18,{0,0.01,40,45,50,55,60,65,70,75,80},{0,"0",2,2.25,2.5,2.75,3,3.25,3.5,3.75,4})</f>
        <v>3.5</v>
      </c>
      <c r="AD18" s="331"/>
      <c r="AE18" s="332" t="str">
        <f t="shared" si="4"/>
        <v/>
      </c>
    </row>
    <row r="19" spans="1:31" ht="18">
      <c r="A19" s="267">
        <f>'1st 1'!A19</f>
        <v>12</v>
      </c>
      <c r="B19" s="271" t="str">
        <f>'1st 1'!B19</f>
        <v>Z</v>
      </c>
      <c r="C19" s="355">
        <v>27.5</v>
      </c>
      <c r="D19" s="356">
        <v>45</v>
      </c>
      <c r="E19" s="356">
        <v>22</v>
      </c>
      <c r="F19" s="356">
        <v>31</v>
      </c>
      <c r="G19" s="287">
        <f>IF(H4=3,(ABS(IF(D19&gt;60,0,D19)-IF(E19&gt;60,0,E19))),(ABS(IF(D19&gt;30,0,D19)-IF(E19&gt;30,0,E19))))</f>
        <v>23</v>
      </c>
      <c r="H19" s="288" t="str">
        <f>IF(H4=3,(IF(G19&gt;12,"Y","")),(IF(G19&gt;6,"Y","")))</f>
        <v>Y</v>
      </c>
      <c r="I19" s="289">
        <f t="shared" si="1"/>
        <v>26.5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26.5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54</v>
      </c>
      <c r="AB19" s="253" t="str">
        <f>LOOKUP(AA19,{0,0.01,40,45,50,55,60,65,70,75,80},{"","F","D","C","C+","B-","B","B+","A-","A","A+"})</f>
        <v>C+</v>
      </c>
      <c r="AC19" s="330">
        <f>LOOKUP(AA19,{0,0.01,40,45,50,55,60,65,70,75,80},{0,"0",2,2.25,2.5,2.75,3,3.25,3.5,3.75,4})</f>
        <v>2.5</v>
      </c>
      <c r="AD19" s="331"/>
      <c r="AE19" s="332" t="str">
        <f t="shared" si="4"/>
        <v/>
      </c>
    </row>
    <row r="20" spans="1:31" ht="13.5" customHeight="1">
      <c r="A20" s="267">
        <f>'1st 1'!A20</f>
        <v>13</v>
      </c>
      <c r="B20" s="271" t="str">
        <f>'1st 1'!B20</f>
        <v>M</v>
      </c>
      <c r="C20" s="355">
        <v>32.75</v>
      </c>
      <c r="D20" s="356">
        <v>49</v>
      </c>
      <c r="E20" s="356">
        <v>37</v>
      </c>
      <c r="F20" s="356"/>
      <c r="G20" s="287">
        <f>IF(H4=3,(ABS(IF(D20&gt;60,0,D20)-IF(E20&gt;60,0,E20))),(ABS(IF(D20&gt;30,0,D20)-IF(E20&gt;30,0,E20))))</f>
        <v>12</v>
      </c>
      <c r="H20" s="288" t="str">
        <f>IF(H4=3,(IF(G20&gt;12,"Y","")),(IF(G20&gt;6,"Y","")))</f>
        <v/>
      </c>
      <c r="I20" s="289">
        <f t="shared" si="1"/>
        <v>43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43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76</v>
      </c>
      <c r="AB20" s="253" t="str">
        <f>LOOKUP(AA20,{0,0.01,40,45,50,55,60,65,70,75,80},{"","F","D","C","C+","B-","B","B+","A-","A","A+"})</f>
        <v>A</v>
      </c>
      <c r="AC20" s="330">
        <f>LOOKUP(AA20,{0,0.01,40,45,50,55,60,65,70,75,80},{0,"0",2,2.25,2.5,2.75,3,3.25,3.5,3.75,4})</f>
        <v>3.75</v>
      </c>
      <c r="AD20" s="331"/>
      <c r="AE20" s="332" t="str">
        <f t="shared" si="4"/>
        <v/>
      </c>
    </row>
    <row r="21" spans="1:31" ht="18">
      <c r="A21" s="267">
        <f>'1st 1'!A21</f>
        <v>14</v>
      </c>
      <c r="B21" s="271" t="str">
        <f>'1st 1'!B21</f>
        <v>K</v>
      </c>
      <c r="C21" s="355">
        <v>31.5</v>
      </c>
      <c r="D21" s="356">
        <v>38</v>
      </c>
      <c r="E21" s="356">
        <v>29</v>
      </c>
      <c r="F21" s="356"/>
      <c r="G21" s="287">
        <f>IF(H4=3,(ABS(IF(D21&gt;60,0,D21)-IF(E21&gt;60,0,E21))),(ABS(IF(D21&gt;30,0,D21)-IF(E21&gt;30,0,E21))))</f>
        <v>9</v>
      </c>
      <c r="H21" s="288" t="str">
        <f>IF(H4=3,(IF(G21&gt;12,"Y","")),(IF(G21&gt;6,"Y","")))</f>
        <v/>
      </c>
      <c r="I21" s="289">
        <f t="shared" si="1"/>
        <v>33.5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33.5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65</v>
      </c>
      <c r="AB21" s="253" t="str">
        <f>LOOKUP(AA21,{0,0.01,40,45,50,55,60,65,70,75,80},{"","F","D","C","C+","B-","B","B+","A-","A","A+"})</f>
        <v>B+</v>
      </c>
      <c r="AC21" s="330">
        <f>LOOKUP(AA21,{0,0.01,40,45,50,55,60,65,70,75,80},{0,"0",2,2.25,2.5,2.75,3,3.25,3.5,3.75,4})</f>
        <v>3.25</v>
      </c>
      <c r="AD21" s="331"/>
      <c r="AE21" s="332" t="str">
        <f t="shared" si="4"/>
        <v/>
      </c>
    </row>
    <row r="22" spans="1:31" ht="18">
      <c r="A22" s="267">
        <f>'1st 1'!A22</f>
        <v>15</v>
      </c>
      <c r="B22" s="271" t="str">
        <f>'1st 1'!B22</f>
        <v>P</v>
      </c>
      <c r="C22" s="355">
        <v>29.25</v>
      </c>
      <c r="D22" s="356">
        <v>46</v>
      </c>
      <c r="E22" s="356">
        <v>33</v>
      </c>
      <c r="F22" s="356">
        <v>27</v>
      </c>
      <c r="G22" s="287">
        <f>IF(H4=3,(ABS(IF(D22&gt;60,0,D22)-IF(E22&gt;60,0,E22))),(ABS(IF(D22&gt;30,0,D22)-IF(E22&gt;30,0,E22))))</f>
        <v>13</v>
      </c>
      <c r="H22" s="288" t="str">
        <f>IF(H4=3,(IF(G22&gt;12,"Y","")),(IF(G22&gt;6,"Y","")))</f>
        <v>Y</v>
      </c>
      <c r="I22" s="289">
        <f t="shared" si="1"/>
        <v>30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30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60</v>
      </c>
      <c r="AB22" s="253" t="str">
        <f>LOOKUP(AA22,{0,0.01,40,45,50,55,60,65,70,75,80},{"","F","D","C","C+","B-","B","B+","A-","A","A+"})</f>
        <v>B</v>
      </c>
      <c r="AC22" s="330">
        <f>LOOKUP(AA22,{0,0.01,40,45,50,55,60,65,70,75,80},{0,"0",2,2.25,2.5,2.75,3,3.25,3.5,3.75,4})</f>
        <v>3</v>
      </c>
      <c r="AD22" s="331"/>
      <c r="AE22" s="332" t="str">
        <f t="shared" si="4"/>
        <v/>
      </c>
    </row>
    <row r="23" spans="1:31" s="23" customFormat="1" ht="18">
      <c r="A23" s="267">
        <f>'1st 1'!A23</f>
        <v>16</v>
      </c>
      <c r="B23" s="271" t="str">
        <f>'1st 1'!B23</f>
        <v>F</v>
      </c>
      <c r="C23" s="355">
        <v>28</v>
      </c>
      <c r="D23" s="356">
        <v>48</v>
      </c>
      <c r="E23" s="356">
        <v>28</v>
      </c>
      <c r="F23" s="356">
        <v>32</v>
      </c>
      <c r="G23" s="287">
        <f>IF(H4=3,(ABS(IF(D23&gt;60,0,D23)-IF(E23&gt;60,0,E23))),(ABS(IF(D23&gt;30,0,D23)-IF(E23&gt;30,0,E23))))</f>
        <v>20</v>
      </c>
      <c r="H23" s="288" t="str">
        <f>IF(H4=3,(IF(G23&gt;12,"Y","")),(IF(G23&gt;6,"Y","")))</f>
        <v>Y</v>
      </c>
      <c r="I23" s="289">
        <f t="shared" si="1"/>
        <v>30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30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58</v>
      </c>
      <c r="AB23" s="253" t="str">
        <f>LOOKUP(AA23,{0,0.01,40,45,50,55,60,65,70,75,80},{"","F","D","C","C+","B-","B","B+","A-","A","A+"})</f>
        <v>B-</v>
      </c>
      <c r="AC23" s="330">
        <f>LOOKUP(AA23,{0,0.01,40,45,50,55,60,65,70,75,80},{0,"0",2,2.25,2.5,2.75,3,3.25,3.5,3.75,4})</f>
        <v>2.75</v>
      </c>
      <c r="AD23" s="331"/>
      <c r="AE23" s="332" t="str">
        <f t="shared" si="4"/>
        <v/>
      </c>
    </row>
    <row r="24" spans="1:31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55">
        <v>26.5</v>
      </c>
      <c r="L24" s="356">
        <v>41</v>
      </c>
      <c r="M24" s="356">
        <v>28</v>
      </c>
      <c r="N24" s="356">
        <v>30</v>
      </c>
      <c r="O24" s="249">
        <f>IF(P4=3,(ABS(IF(L24&gt;60,0,L24)-IF(M24&gt;60,0,M24))),(ABS(IF(L24&gt;30,0,L24)-IF(M24&gt;30,0,M24))))</f>
        <v>13</v>
      </c>
      <c r="P24" s="200" t="str">
        <f>IF(P4=3,(IF(O24&gt;12,"Y","")),(IF(O24&gt;6,"Y","")))</f>
        <v>Y</v>
      </c>
      <c r="Q24" s="42">
        <f t="shared" si="2"/>
        <v>29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29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56</v>
      </c>
      <c r="AB24" s="253" t="str">
        <f>LOOKUP(AA24,{0,0.01,40,45,50,55,60,65,70,75,80},{"","F","D","C","C+","B-","B","B+","A-","A","A+"})</f>
        <v>B-</v>
      </c>
      <c r="AC24" s="330">
        <f>LOOKUP(AA24,{0,0.01,40,45,50,55,60,65,70,75,80},{0,"0",2,2.25,2.5,2.75,3,3.25,3.5,3.75,4})</f>
        <v>2.75</v>
      </c>
      <c r="AD24" s="331"/>
      <c r="AE24" s="332" t="str">
        <f t="shared" si="4"/>
        <v/>
      </c>
    </row>
    <row r="25" spans="1:31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55">
        <v>26</v>
      </c>
      <c r="L25" s="356">
        <v>43</v>
      </c>
      <c r="M25" s="356">
        <v>24</v>
      </c>
      <c r="N25" s="356">
        <v>34</v>
      </c>
      <c r="O25" s="249">
        <f>IF(P4=3,(ABS(IF(L25&gt;60,0,L25)-IF(M25&gt;60,0,M25))),(ABS(IF(L25&gt;30,0,L25)-IF(M25&gt;30,0,M25))))</f>
        <v>19</v>
      </c>
      <c r="P25" s="200" t="str">
        <f>IF(P4=3,(IF(O25&gt;12,"Y","")),(IF(O25&gt;6,"Y","")))</f>
        <v>Y</v>
      </c>
      <c r="Q25" s="42">
        <f t="shared" si="2"/>
        <v>38.5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38.5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65</v>
      </c>
      <c r="AB25" s="253" t="str">
        <f>LOOKUP(AA25,{0,0.01,40,45,50,55,60,65,70,75,80},{"","F","D","C","C+","B-","B","B+","A-","A","A+"})</f>
        <v>B+</v>
      </c>
      <c r="AC25" s="330">
        <f>LOOKUP(AA25,{0,0.01,40,45,50,55,60,65,70,75,80},{0,"0",2,2.25,2.5,2.75,3,3.25,3.5,3.75,4})</f>
        <v>3.25</v>
      </c>
      <c r="AD25" s="331"/>
      <c r="AE25" s="332" t="str">
        <f t="shared" si="4"/>
        <v/>
      </c>
    </row>
    <row r="26" spans="1:31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55">
        <v>27.5</v>
      </c>
      <c r="L26" s="356">
        <v>37</v>
      </c>
      <c r="M26" s="356">
        <v>22</v>
      </c>
      <c r="N26" s="356">
        <v>28</v>
      </c>
      <c r="O26" s="249">
        <f>IF(P4=3,(ABS(IF(L26&gt;60,0,L26)-IF(M26&gt;60,0,M26))),(ABS(IF(L26&gt;30,0,L26)-IF(M26&gt;30,0,M26))))</f>
        <v>15</v>
      </c>
      <c r="P26" s="200" t="str">
        <f>IF(P4=3,(IF(O26&gt;12,"Y","")),(IF(O26&gt;6,"Y","")))</f>
        <v>Y</v>
      </c>
      <c r="Q26" s="42">
        <f t="shared" si="2"/>
        <v>25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25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53</v>
      </c>
      <c r="AB26" s="253" t="str">
        <f>LOOKUP(AA26,{0,0.01,40,45,50,55,60,65,70,75,80},{"","F","D","C","C+","B-","B","B+","A-","A","A+"})</f>
        <v>C+</v>
      </c>
      <c r="AC26" s="330">
        <f>LOOKUP(AA26,{0,0.01,40,45,50,55,60,65,70,75,80},{0,"0",2,2.25,2.5,2.75,3,3.25,3.5,3.75,4})</f>
        <v>2.5</v>
      </c>
      <c r="AD26" s="331"/>
      <c r="AE26" s="332" t="str">
        <f t="shared" si="4"/>
        <v/>
      </c>
    </row>
    <row r="27" spans="1:31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55">
        <v>32.75</v>
      </c>
      <c r="L27" s="356">
        <v>53</v>
      </c>
      <c r="M27" s="356">
        <v>38</v>
      </c>
      <c r="N27" s="356">
        <v>31</v>
      </c>
      <c r="O27" s="249">
        <f>IF(P4=3,(ABS(IF(L27&gt;60,0,L27)-IF(M27&gt;60,0,M27))),(ABS(IF(L27&gt;30,0,L27)-IF(M27&gt;30,0,M27))))</f>
        <v>15</v>
      </c>
      <c r="P27" s="200" t="str">
        <f>IF(P4=3,(IF(O27&gt;12,"Y","")),(IF(O27&gt;6,"Y","")))</f>
        <v>Y</v>
      </c>
      <c r="Q27" s="42">
        <f t="shared" si="2"/>
        <v>34.5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34.5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68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1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55">
        <v>30.25</v>
      </c>
      <c r="L28" s="356">
        <v>48</v>
      </c>
      <c r="M28" s="356">
        <v>42</v>
      </c>
      <c r="N28" s="356"/>
      <c r="O28" s="249">
        <f>IF(P4=3,(ABS(IF(L28&gt;60,0,L28)-IF(M28&gt;60,0,M28))),(ABS(IF(L28&gt;30,0,L28)-IF(M28&gt;30,0,M28))))</f>
        <v>6</v>
      </c>
      <c r="P28" s="200" t="str">
        <f>IF(P4=3,(IF(O28&gt;12,"Y","")),(IF(O28&gt;6,"Y","")))</f>
        <v/>
      </c>
      <c r="Q28" s="42">
        <f t="shared" si="2"/>
        <v>45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76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1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55">
        <v>31.5</v>
      </c>
      <c r="L29" s="356">
        <v>45</v>
      </c>
      <c r="M29" s="356">
        <v>37</v>
      </c>
      <c r="N29" s="356"/>
      <c r="O29" s="249">
        <f>IF(P4=3,(ABS(IF(L29&gt;60,0,L29)-IF(M29&gt;60,0,M29))),(ABS(IF(L29&gt;30,0,L29)-IF(M29&gt;30,0,M29))))</f>
        <v>8</v>
      </c>
      <c r="P29" s="200" t="str">
        <f>IF(P4=3,(IF(O29&gt;12,"Y","")),(IF(O29&gt;6,"Y","")))</f>
        <v/>
      </c>
      <c r="Q29" s="42">
        <f t="shared" si="2"/>
        <v>41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41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73</v>
      </c>
      <c r="AB29" s="253" t="str">
        <f>LOOKUP(AA29,{0,0.01,40,45,50,55,60,65,70,75,80},{"","F","D","C","C+","B-","B","B+","A-","A","A+"})</f>
        <v>A-</v>
      </c>
      <c r="AC29" s="330">
        <f>LOOKUP(AA29,{0,0.01,40,45,50,55,60,65,70,75,80},{0,"0",2,2.25,2.5,2.75,3,3.25,3.5,3.75,4})</f>
        <v>3.5</v>
      </c>
      <c r="AD29" s="331"/>
      <c r="AE29" s="332" t="str">
        <f t="shared" si="4"/>
        <v/>
      </c>
    </row>
    <row r="30" spans="1:31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55">
        <v>34</v>
      </c>
      <c r="L30" s="356">
        <v>46</v>
      </c>
      <c r="M30" s="356">
        <v>37</v>
      </c>
      <c r="N30" s="356"/>
      <c r="O30" s="249">
        <f>IF(P4=3,(ABS(IF(L30&gt;60,0,L30)-IF(M30&gt;60,0,M30))),(ABS(IF(L30&gt;30,0,L30)-IF(M30&gt;30,0,M30))))</f>
        <v>9</v>
      </c>
      <c r="P30" s="200" t="str">
        <f>IF(P4=3,(IF(O30&gt;12,"Y","")),(IF(O30&gt;6,"Y","")))</f>
        <v/>
      </c>
      <c r="Q30" s="42">
        <f t="shared" si="2"/>
        <v>41.5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41.5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76</v>
      </c>
      <c r="AB30" s="253" t="str">
        <f>LOOKUP(AA30,{0,0.01,40,45,50,55,60,65,70,75,80},{"","F","D","C","C+","B-","B","B+","A-","A","A+"})</f>
        <v>A</v>
      </c>
      <c r="AC30" s="330">
        <f>LOOKUP(AA30,{0,0.01,40,45,50,55,60,65,70,75,80},{0,"0",2,2.25,2.5,2.75,3,3.25,3.5,3.75,4})</f>
        <v>3.75</v>
      </c>
      <c r="AD30" s="331"/>
      <c r="AE30" s="332" t="str">
        <f t="shared" si="4"/>
        <v/>
      </c>
    </row>
    <row r="31" spans="1:31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55">
        <v>32.25</v>
      </c>
      <c r="L31" s="356">
        <v>44</v>
      </c>
      <c r="M31" s="356">
        <v>22</v>
      </c>
      <c r="N31" s="356">
        <v>28</v>
      </c>
      <c r="O31" s="249">
        <f>IF(P4=3,(ABS(IF(L31&gt;60,0,L31)-IF(M31&gt;60,0,M31))),(ABS(IF(L31&gt;30,0,L31)-IF(M31&gt;30,0,M31))))</f>
        <v>22</v>
      </c>
      <c r="P31" s="200" t="str">
        <f>IF(P4=3,(IF(O31&gt;12,"Y","")),(IF(O31&gt;6,"Y","")))</f>
        <v>Y</v>
      </c>
      <c r="Q31" s="42">
        <f t="shared" si="2"/>
        <v>25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25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58</v>
      </c>
      <c r="AB31" s="253" t="str">
        <f>LOOKUP(AA31,{0,0.01,40,45,50,55,60,65,70,75,80},{"","F","D","C","C+","B-","B","B+","A-","A","A+"})</f>
        <v>B-</v>
      </c>
      <c r="AC31" s="330">
        <f>LOOKUP(AA31,{0,0.01,40,45,50,55,60,65,70,75,80},{0,"0",2,2.25,2.5,2.75,3,3.25,3.5,3.75,4})</f>
        <v>2.75</v>
      </c>
      <c r="AD31" s="331"/>
      <c r="AE31" s="332" t="str">
        <f t="shared" si="4"/>
        <v/>
      </c>
    </row>
    <row r="32" spans="1:31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55">
        <v>27.25</v>
      </c>
      <c r="L32" s="356">
        <v>43</v>
      </c>
      <c r="M32" s="356">
        <v>27</v>
      </c>
      <c r="N32" s="356">
        <v>37</v>
      </c>
      <c r="O32" s="249">
        <f>IF(P4=3,(ABS(IF(L32&gt;60,0,L32)-IF(M32&gt;60,0,M32))),(ABS(IF(L32&gt;30,0,L32)-IF(M32&gt;30,0,M32))))</f>
        <v>16</v>
      </c>
      <c r="P32" s="200" t="str">
        <f>IF(P4=3,(IF(O32&gt;12,"Y","")),(IF(O32&gt;6,"Y","")))</f>
        <v>Y</v>
      </c>
      <c r="Q32" s="42">
        <f t="shared" si="2"/>
        <v>40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40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68</v>
      </c>
      <c r="AB32" s="253" t="str">
        <f>LOOKUP(AA32,{0,0.01,40,45,50,55,60,65,70,75,80},{"","F","D","C","C+","B-","B","B+","A-","A","A+"})</f>
        <v>B+</v>
      </c>
      <c r="AC32" s="330">
        <f>LOOKUP(AA32,{0,0.01,40,45,50,55,60,65,70,75,80},{0,"0",2,2.25,2.5,2.75,3,3.25,3.5,3.75,4})</f>
        <v>3.25</v>
      </c>
      <c r="AD32" s="331"/>
      <c r="AE32" s="332" t="str">
        <f t="shared" si="4"/>
        <v/>
      </c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55">
        <v>25</v>
      </c>
      <c r="L33" s="356">
        <v>50</v>
      </c>
      <c r="M33" s="356">
        <v>25</v>
      </c>
      <c r="N33" s="356">
        <v>34</v>
      </c>
      <c r="O33" s="249">
        <f>IF(P4=3,(ABS(IF(L33&gt;60,0,L33)-IF(M33&gt;60,0,M33))),(ABS(IF(L33&gt;30,0,L33)-IF(M33&gt;30,0,M33))))</f>
        <v>25</v>
      </c>
      <c r="P33" s="200" t="str">
        <f>IF(P4=3,(IF(O33&gt;12,"Y","")),(IF(O33&gt;6,"Y","")))</f>
        <v>Y</v>
      </c>
      <c r="Q33" s="42">
        <f t="shared" si="2"/>
        <v>29.5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29.5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55</v>
      </c>
      <c r="AB33" s="253" t="str">
        <f>LOOKUP(AA33,{0,0.01,40,45,50,55,60,65,70,75,80},{"","F","D","C","C+","B-","B","B+","A-","A","A+"})</f>
        <v>B-</v>
      </c>
      <c r="AC33" s="330">
        <f>LOOKUP(AA33,{0,0.01,40,45,50,55,60,65,70,75,80},{0,"0",2,2.25,2.5,2.75,3,3.25,3.5,3.75,4})</f>
        <v>2.75</v>
      </c>
      <c r="AD33" s="331"/>
      <c r="AE33" s="332" t="str">
        <f t="shared" si="4"/>
        <v/>
      </c>
    </row>
    <row r="34" spans="1:31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55">
        <v>34.75</v>
      </c>
      <c r="L34" s="356">
        <v>52</v>
      </c>
      <c r="M34" s="356">
        <v>44</v>
      </c>
      <c r="N34" s="356"/>
      <c r="O34" s="249">
        <f>IF(P4=3,(ABS(IF(L34&gt;60,0,L34)-IF(M34&gt;60,0,M34))),(ABS(IF(L34&gt;30,0,L34)-IF(M34&gt;30,0,M34))))</f>
        <v>8</v>
      </c>
      <c r="P34" s="200" t="str">
        <f>IF(P4=3,(IF(O34&gt;12,"Y","")),(IF(O34&gt;6,"Y","")))</f>
        <v/>
      </c>
      <c r="Q34" s="42">
        <f t="shared" si="2"/>
        <v>48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48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83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55">
        <v>25.75</v>
      </c>
      <c r="L35" s="356">
        <v>39</v>
      </c>
      <c r="M35" s="356">
        <v>26</v>
      </c>
      <c r="N35" s="356">
        <v>27</v>
      </c>
      <c r="O35" s="249">
        <f>IF(P4=3,(ABS(IF(L35&gt;60,0,L35)-IF(M35&gt;60,0,M35))),(ABS(IF(L35&gt;30,0,L35)-IF(M35&gt;30,0,M35))))</f>
        <v>13</v>
      </c>
      <c r="P35" s="200" t="str">
        <f>IF(P4=3,(IF(O35&gt;12,"Y","")),(IF(O35&gt;6,"Y","")))</f>
        <v>Y</v>
      </c>
      <c r="Q35" s="42">
        <f t="shared" si="2"/>
        <v>26.5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26.5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53</v>
      </c>
      <c r="AB35" s="253" t="str">
        <f>LOOKUP(AA35,{0,0.01,40,45,50,55,60,65,70,75,80},{"","F","D","C","C+","B-","B","B+","A-","A","A+"})</f>
        <v>C+</v>
      </c>
      <c r="AC35" s="330">
        <f>LOOKUP(AA35,{0,0.01,40,45,50,55,60,65,70,75,80},{0,"0",2,2.25,2.5,2.75,3,3.25,3.5,3.75,4})</f>
        <v>2.5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55">
        <v>30.75</v>
      </c>
      <c r="L36" s="356">
        <v>42</v>
      </c>
      <c r="M36" s="356">
        <v>27</v>
      </c>
      <c r="N36" s="356">
        <v>31</v>
      </c>
      <c r="O36" s="249">
        <f>IF(P4=3,(ABS(IF(L36&gt;60,0,L36)-IF(M36&gt;60,0,M36))),(ABS(IF(L36&gt;30,0,L36)-IF(M36&gt;30,0,M36))))</f>
        <v>15</v>
      </c>
      <c r="P36" s="200" t="str">
        <f>IF(P4=3,(IF(O36&gt;12,"Y","")),(IF(O36&gt;6,"Y","")))</f>
        <v>Y</v>
      </c>
      <c r="Q36" s="42">
        <f t="shared" si="2"/>
        <v>29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29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60</v>
      </c>
      <c r="AB36" s="253" t="str">
        <f>LOOKUP(AA36,{0,0.01,40,45,50,55,60,65,70,75,80},{"","F","D","C","C+","B-","B","B+","A-","A","A+"})</f>
        <v>B</v>
      </c>
      <c r="AC36" s="330">
        <f>LOOKUP(AA36,{0,0.01,40,45,50,55,60,65,70,75,80},{0,"0",2,2.25,2.5,2.75,3,3.25,3.5,3.75,4})</f>
        <v>3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55">
        <v>26</v>
      </c>
      <c r="L37" s="356">
        <v>42</v>
      </c>
      <c r="M37" s="356">
        <v>23</v>
      </c>
      <c r="N37" s="356">
        <v>30</v>
      </c>
      <c r="O37" s="249">
        <f>IF(P4=3,(ABS(IF(L37&gt;60,0,L37)-IF(M37&gt;60,0,M37))),(ABS(IF(L37&gt;30,0,L37)-IF(M37&gt;30,0,M37))))</f>
        <v>19</v>
      </c>
      <c r="P37" s="200" t="str">
        <f>IF(P4=3,(IF(O37&gt;12,"Y","")),(IF(O37&gt;6,"Y","")))</f>
        <v>Y</v>
      </c>
      <c r="Q37" s="42">
        <f t="shared" si="2"/>
        <v>26.5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26.5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53</v>
      </c>
      <c r="AB37" s="253" t="str">
        <f>LOOKUP(AA37,{0,0.01,40,45,50,55,60,65,70,75,80},{"","F","D","C","C+","B-","B","B+","A-","A","A+"})</f>
        <v>C+</v>
      </c>
      <c r="AC37" s="330">
        <f>LOOKUP(AA37,{0,0.01,40,45,50,55,60,65,70,75,80},{0,"0",2,2.25,2.5,2.75,3,3.25,3.5,3.75,4})</f>
        <v>2.5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55">
        <v>27</v>
      </c>
      <c r="L38" s="356">
        <v>45</v>
      </c>
      <c r="M38" s="356">
        <v>28</v>
      </c>
      <c r="N38" s="356">
        <v>32</v>
      </c>
      <c r="O38" s="249">
        <f>IF(P4=3,(ABS(IF(L38&gt;60,0,L38)-IF(M38&gt;60,0,M38))),(ABS(IF(L38&gt;30,0,L38)-IF(M38&gt;30,0,M38))))</f>
        <v>17</v>
      </c>
      <c r="P38" s="200" t="str">
        <f>IF(P4=3,(IF(O38&gt;12,"Y","")),(IF(O38&gt;6,"Y","")))</f>
        <v>Y</v>
      </c>
      <c r="Q38" s="42">
        <f t="shared" si="2"/>
        <v>30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30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57</v>
      </c>
      <c r="AB38" s="253" t="str">
        <f>LOOKUP(AA38,{0,0.01,40,45,50,55,60,65,70,75,80},{"","F","D","C","C+","B-","B","B+","A-","A","A+"})</f>
        <v>B-</v>
      </c>
      <c r="AC38" s="330">
        <f>LOOKUP(AA38,{0,0.01,40,45,50,55,60,65,70,75,80},{0,"0",2,2.25,2.5,2.75,3,3.25,3.5,3.75,4})</f>
        <v>2.75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55">
        <v>30.75</v>
      </c>
      <c r="L39" s="356">
        <v>46</v>
      </c>
      <c r="M39" s="356">
        <v>27</v>
      </c>
      <c r="N39" s="356">
        <v>32</v>
      </c>
      <c r="O39" s="249">
        <f>IF(P4=3,(ABS(IF(L39&gt;60,0,L39)-IF(M39&gt;60,0,M39))),(ABS(IF(L39&gt;30,0,L39)-IF(M39&gt;30,0,M39))))</f>
        <v>19</v>
      </c>
      <c r="P39" s="200" t="str">
        <f>IF(P4=3,(IF(O39&gt;12,"Y","")),(IF(O39&gt;6,"Y","")))</f>
        <v>Y</v>
      </c>
      <c r="Q39" s="42">
        <f t="shared" si="2"/>
        <v>29.5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29.5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61</v>
      </c>
      <c r="AB39" s="253" t="str">
        <f>LOOKUP(AA39,{0,0.01,40,45,50,55,60,65,70,75,80},{"","F","D","C","C+","B-","B","B+","A-","A","A+"})</f>
        <v>B</v>
      </c>
      <c r="AC39" s="330">
        <f>LOOKUP(AA39,{0,0.01,40,45,50,55,60,65,70,75,80},{0,"0",2,2.25,2.5,2.75,3,3.25,3.5,3.75,4})</f>
        <v>3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55">
        <v>32.25</v>
      </c>
      <c r="L40" s="356">
        <v>49</v>
      </c>
      <c r="M40" s="356">
        <v>32</v>
      </c>
      <c r="N40" s="356">
        <v>40</v>
      </c>
      <c r="O40" s="249">
        <f>IF(P4=3,(ABS(IF(L40&gt;60,0,L40)-IF(M40&gt;60,0,M40))),(ABS(IF(L40&gt;30,0,L40)-IF(M40&gt;30,0,M40))))</f>
        <v>17</v>
      </c>
      <c r="P40" s="200" t="str">
        <f>IF(P4=3,(IF(O40&gt;12,"Y","")),(IF(O40&gt;6,"Y","")))</f>
        <v>Y</v>
      </c>
      <c r="Q40" s="42">
        <f t="shared" si="2"/>
        <v>36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36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69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55">
        <v>28</v>
      </c>
      <c r="L41" s="356">
        <v>38</v>
      </c>
      <c r="M41" s="356">
        <v>23</v>
      </c>
      <c r="N41" s="356">
        <v>33</v>
      </c>
      <c r="O41" s="249">
        <f>IF(P4=3,(ABS(IF(L41&gt;60,0,L41)-IF(M41&gt;60,0,M41))),(ABS(IF(L41&gt;30,0,L41)-IF(M41&gt;30,0,M41))))</f>
        <v>15</v>
      </c>
      <c r="P41" s="200" t="str">
        <f>IF(P4=3,(IF(O41&gt;12,"Y","")),(IF(O41&gt;6,"Y","")))</f>
        <v>Y</v>
      </c>
      <c r="Q41" s="42">
        <f t="shared" si="2"/>
        <v>35.5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35.5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64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1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55">
        <v>32.25</v>
      </c>
      <c r="L42" s="356">
        <v>46</v>
      </c>
      <c r="M42" s="356">
        <v>37</v>
      </c>
      <c r="N42" s="356"/>
      <c r="O42" s="249">
        <f>IF(P4=3,(ABS(IF(L42&gt;60,0,L42)-IF(M42&gt;60,0,M42))),(ABS(IF(L42&gt;30,0,L42)-IF(M42&gt;30,0,M42))))</f>
        <v>9</v>
      </c>
      <c r="P42" s="200" t="str">
        <f>IF(P4=3,(IF(O42&gt;12,"Y","")),(IF(O42&gt;6,"Y","")))</f>
        <v/>
      </c>
      <c r="Q42" s="42">
        <f t="shared" si="2"/>
        <v>41.5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41.5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74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55">
        <v>32.25</v>
      </c>
      <c r="L43" s="356">
        <v>45</v>
      </c>
      <c r="M43" s="356">
        <v>44</v>
      </c>
      <c r="N43" s="356"/>
      <c r="O43" s="249">
        <f>IF(P4=3,(ABS(IF(L43&gt;60,0,L43)-IF(M43&gt;60,0,M43))),(ABS(IF(L43&gt;30,0,L43)-IF(M43&gt;30,0,M43))))</f>
        <v>1</v>
      </c>
      <c r="P43" s="200" t="str">
        <f>IF(P4=3,(IF(O43&gt;12,"Y","")),(IF(O43&gt;6,"Y","")))</f>
        <v/>
      </c>
      <c r="Q43" s="42">
        <f t="shared" si="2"/>
        <v>44.5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44.5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77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55">
        <v>32</v>
      </c>
      <c r="L44" s="356">
        <v>49</v>
      </c>
      <c r="M44" s="356">
        <v>37</v>
      </c>
      <c r="N44" s="356"/>
      <c r="O44" s="249">
        <f>IF(P4=3,(ABS(IF(L44&gt;60,0,L44)-IF(M44&gt;60,0,M44))),(ABS(IF(L44&gt;30,0,L44)-IF(M44&gt;30,0,M44))))</f>
        <v>12</v>
      </c>
      <c r="P44" s="200" t="str">
        <f>IF(P4=3,(IF(O44&gt;12,"Y","")),(IF(O44&gt;6,"Y","")))</f>
        <v/>
      </c>
      <c r="Q44" s="42">
        <f t="shared" si="2"/>
        <v>43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43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75</v>
      </c>
      <c r="AB44" s="253" t="str">
        <f>LOOKUP(AA44,{0,0.01,40,45,50,55,60,65,70,75,80},{"","F","D","C","C+","B-","B","B+","A-","A","A+"})</f>
        <v>A</v>
      </c>
      <c r="AC44" s="330">
        <f>LOOKUP(AA44,{0,0.01,40,45,50,55,60,65,70,75,80},{0,"0",2,2.25,2.5,2.75,3,3.25,3.5,3.75,4})</f>
        <v>3.75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55">
        <v>24</v>
      </c>
      <c r="L45" s="356">
        <v>39</v>
      </c>
      <c r="M45" s="356">
        <v>33</v>
      </c>
      <c r="N45" s="356"/>
      <c r="O45" s="249">
        <f>IF(P4=3,(ABS(IF(L45&gt;60,0,L45)-IF(M45&gt;60,0,M45))),(ABS(IF(L45&gt;30,0,L45)-IF(M45&gt;30,0,M45))))</f>
        <v>6</v>
      </c>
      <c r="P45" s="200" t="str">
        <f>IF(P4=3,(IF(O45&gt;12,"Y","")),(IF(O45&gt;6,"Y","")))</f>
        <v/>
      </c>
      <c r="Q45" s="42">
        <f t="shared" si="2"/>
        <v>36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36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60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355"/>
      <c r="L46" s="356"/>
      <c r="M46" s="356"/>
      <c r="N46" s="356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25</v>
      </c>
      <c r="T46" s="291">
        <v>39</v>
      </c>
      <c r="U46" s="291">
        <v>33</v>
      </c>
      <c r="V46" s="291"/>
      <c r="W46" s="287">
        <f>IF(X4=3,(ABS(IF(T46&gt;60,0,T46)-IF(U46&gt;60,0,U46))),(ABS(IF(T46&gt;30,0,T46)-IF(U46&gt;30,0,U46))))</f>
        <v>6</v>
      </c>
      <c r="X46" s="288" t="str">
        <f>IF(X4=3,(IF(W46&gt;12,"Y","")),(IF(W46&gt;6,"Y","")))</f>
        <v/>
      </c>
      <c r="Y46" s="289">
        <f t="shared" si="3"/>
        <v>36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36</v>
      </c>
      <c r="AA46" s="197">
        <f t="shared" si="0"/>
        <v>61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26</v>
      </c>
      <c r="T47" s="291">
        <v>42</v>
      </c>
      <c r="U47" s="291">
        <v>30</v>
      </c>
      <c r="V47" s="291"/>
      <c r="W47" s="287">
        <f>IF(X4=3,(ABS(IF(T47&gt;60,0,T47)-IF(U47&gt;60,0,U47))),(ABS(IF(T47&gt;30,0,T47)-IF(U47&gt;30,0,U47))))</f>
        <v>12</v>
      </c>
      <c r="X47" s="288" t="str">
        <f>IF(X4=3,(IF(W47&gt;12,"Y","")),(IF(W47&gt;6,"Y","")))</f>
        <v/>
      </c>
      <c r="Y47" s="289">
        <f t="shared" si="3"/>
        <v>36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36</v>
      </c>
      <c r="AA47" s="197">
        <f t="shared" si="0"/>
        <v>62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29.5</v>
      </c>
      <c r="T48" s="291">
        <v>40</v>
      </c>
      <c r="U48" s="291">
        <v>30</v>
      </c>
      <c r="V48" s="291"/>
      <c r="W48" s="287">
        <f>IF(X4=3,(ABS(IF(T48&gt;60,0,T48)-IF(U48&gt;60,0,U48))),(ABS(IF(T48&gt;30,0,T48)-IF(U48&gt;30,0,U48))))</f>
        <v>10</v>
      </c>
      <c r="X48" s="288" t="str">
        <f>IF(X4=3,(IF(W48&gt;12,"Y","")),(IF(W48&gt;6,"Y","")))</f>
        <v/>
      </c>
      <c r="Y48" s="289">
        <f t="shared" si="3"/>
        <v>35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35</v>
      </c>
      <c r="AA48" s="197">
        <f t="shared" si="0"/>
        <v>65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28</v>
      </c>
      <c r="T49" s="291">
        <v>39</v>
      </c>
      <c r="U49" s="291">
        <v>30</v>
      </c>
      <c r="V49" s="291"/>
      <c r="W49" s="287">
        <f>IF(X4=3,(ABS(IF(T49&gt;60,0,T49)-IF(U49&gt;60,0,U49))),(ABS(IF(T49&gt;30,0,T49)-IF(U49&gt;30,0,U49))))</f>
        <v>9</v>
      </c>
      <c r="X49" s="288" t="str">
        <f>IF(X4=3,(IF(W49&gt;12,"Y","")),(IF(W49&gt;6,"Y","")))</f>
        <v/>
      </c>
      <c r="Y49" s="289">
        <f t="shared" si="3"/>
        <v>34.5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34.5</v>
      </c>
      <c r="AA49" s="197">
        <f t="shared" si="0"/>
        <v>63</v>
      </c>
      <c r="AB49" s="253" t="str">
        <f>LOOKUP(AA49,{0,0.01,40,45,50,55,60,65,70,75,80},{"","F","D","C","C+","B-","B","B+","A-","A","A+"})</f>
        <v>B</v>
      </c>
      <c r="AC49" s="330">
        <f>LOOKUP(AA49,{0,0.01,40,45,50,55,60,65,70,75,80},{0,"0",2,2.25,2.5,2.75,3,3.25,3.5,3.75,4})</f>
        <v>3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27</v>
      </c>
      <c r="T50" s="291">
        <v>44</v>
      </c>
      <c r="U50" s="291">
        <v>30</v>
      </c>
      <c r="V50" s="291">
        <v>29</v>
      </c>
      <c r="W50" s="287">
        <f>IF(X4=3,(ABS(IF(T50&gt;60,0,T50)-IF(U50&gt;60,0,U50))),(ABS(IF(T50&gt;30,0,T50)-IF(U50&gt;30,0,U50))))</f>
        <v>14</v>
      </c>
      <c r="X50" s="288" t="str">
        <f>IF(X4=3,(IF(W50&gt;12,"Y","")),(IF(W50&gt;6,"Y","")))</f>
        <v>Y</v>
      </c>
      <c r="Y50" s="289">
        <f t="shared" si="3"/>
        <v>29.5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29.5</v>
      </c>
      <c r="AA50" s="197">
        <f t="shared" si="0"/>
        <v>57</v>
      </c>
      <c r="AB50" s="253" t="str">
        <f>LOOKUP(AA50,{0,0.01,40,45,50,55,60,65,70,75,80},{"","F","D","C","C+","B-","B","B+","A-","A","A+"})</f>
        <v>B-</v>
      </c>
      <c r="AC50" s="330">
        <f>LOOKUP(AA50,{0,0.01,40,45,50,55,60,65,70,75,80},{0,"0",2,2.25,2.5,2.75,3,3.25,3.5,3.75,4})</f>
        <v>2.75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25</v>
      </c>
      <c r="T51" s="291">
        <v>39</v>
      </c>
      <c r="U51" s="291">
        <v>30</v>
      </c>
      <c r="V51" s="291"/>
      <c r="W51" s="287">
        <f>IF(X4=3,(ABS(IF(T51&gt;60,0,T51)-IF(U51&gt;60,0,U51))),(ABS(IF(T51&gt;30,0,T51)-IF(U51&gt;30,0,U51))))</f>
        <v>9</v>
      </c>
      <c r="X51" s="288" t="str">
        <f>IF(X4=3,(IF(W51&gt;12,"Y","")),(IF(W51&gt;6,"Y","")))</f>
        <v/>
      </c>
      <c r="Y51" s="289">
        <f t="shared" si="3"/>
        <v>34.5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34.5</v>
      </c>
      <c r="AA51" s="197">
        <f t="shared" si="0"/>
        <v>60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23.5</v>
      </c>
      <c r="T52" s="291">
        <v>45</v>
      </c>
      <c r="U52" s="291">
        <v>40</v>
      </c>
      <c r="V52" s="291"/>
      <c r="W52" s="287">
        <f>IF(X4=3,(ABS(IF(T52&gt;60,0,T52)-IF(U52&gt;60,0,U52))),(ABS(IF(T52&gt;30,0,T52)-IF(U52&gt;30,0,U52))))</f>
        <v>5</v>
      </c>
      <c r="X52" s="288" t="str">
        <f>IF(X4=3,(IF(W52&gt;12,"Y","")),(IF(W52&gt;6,"Y","")))</f>
        <v/>
      </c>
      <c r="Y52" s="289">
        <f t="shared" si="3"/>
        <v>42.5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42.5</v>
      </c>
      <c r="AA52" s="197">
        <f t="shared" si="0"/>
        <v>66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24.5</v>
      </c>
      <c r="T53" s="291">
        <v>45</v>
      </c>
      <c r="U53" s="291">
        <v>35</v>
      </c>
      <c r="V53" s="291"/>
      <c r="W53" s="287">
        <f>IF(X4=3,(ABS(IF(T53&gt;60,0,T53)-IF(U53&gt;60,0,U53))),(ABS(IF(T53&gt;30,0,T53)-IF(U53&gt;30,0,U53))))</f>
        <v>10</v>
      </c>
      <c r="X53" s="288" t="str">
        <f>IF(X4=3,(IF(W53&gt;12,"Y","")),(IF(W53&gt;6,"Y","")))</f>
        <v/>
      </c>
      <c r="Y53" s="289">
        <f t="shared" si="3"/>
        <v>40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40</v>
      </c>
      <c r="AA53" s="197">
        <f t="shared" si="0"/>
        <v>65</v>
      </c>
      <c r="AB53" s="253" t="str">
        <f>LOOKUP(AA53,{0,0.01,40,45,50,55,60,65,70,75,80},{"","F","D","C","C+","B-","B","B+","A-","A","A+"})</f>
        <v>B+</v>
      </c>
      <c r="AC53" s="330">
        <f>LOOKUP(AA53,{0,0.01,40,45,50,55,60,65,70,75,80},{0,"0",2,2.25,2.5,2.75,3,3.25,3.5,3.75,4})</f>
        <v>3.25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23</v>
      </c>
      <c r="T54" s="291">
        <v>33</v>
      </c>
      <c r="U54" s="291">
        <v>30</v>
      </c>
      <c r="V54" s="291"/>
      <c r="W54" s="287">
        <f>IF(X4=3,(ABS(IF(T54&gt;60,0,T54)-IF(U54&gt;60,0,U54))),(ABS(IF(T54&gt;30,0,T54)-IF(U54&gt;30,0,U54))))</f>
        <v>3</v>
      </c>
      <c r="X54" s="288" t="str">
        <f>IF(X4=3,(IF(W54&gt;12,"Y","")),(IF(W54&gt;6,"Y","")))</f>
        <v/>
      </c>
      <c r="Y54" s="289">
        <f t="shared" si="3"/>
        <v>31.5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31.5</v>
      </c>
      <c r="AA54" s="197">
        <f t="shared" si="0"/>
        <v>55</v>
      </c>
      <c r="AB54" s="253" t="str">
        <f>LOOKUP(AA54,{0,0.01,40,45,50,55,60,65,70,75,80},{"","F","D","C","C+","B-","B","B+","A-","A","A+"})</f>
        <v>B-</v>
      </c>
      <c r="AC54" s="330">
        <f>LOOKUP(AA54,{0,0.01,40,45,50,55,60,65,70,75,80},{0,"0",2,2.25,2.5,2.75,3,3.25,3.5,3.75,4})</f>
        <v>2.75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25</v>
      </c>
      <c r="T55" s="291">
        <v>39</v>
      </c>
      <c r="U55" s="291">
        <v>35</v>
      </c>
      <c r="V55" s="291"/>
      <c r="W55" s="287">
        <f>IF(X4=3,(ABS(IF(T55&gt;60,0,T55)-IF(U55&gt;60,0,U55))),(ABS(IF(T55&gt;30,0,T55)-IF(U55&gt;30,0,U55))))</f>
        <v>4</v>
      </c>
      <c r="X55" s="288" t="str">
        <f>IF(X4=3,(IF(W55&gt;12,"Y","")),(IF(W55&gt;6,"Y","")))</f>
        <v/>
      </c>
      <c r="Y55" s="289">
        <f t="shared" si="3"/>
        <v>37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37</v>
      </c>
      <c r="AA55" s="197">
        <f t="shared" si="0"/>
        <v>62</v>
      </c>
      <c r="AB55" s="253" t="str">
        <f>LOOKUP(AA55,{0,0.01,40,45,50,55,60,65,70,75,80},{"","F","D","C","C+","B-","B","B+","A-","A","A+"})</f>
        <v>B</v>
      </c>
      <c r="AC55" s="330">
        <f>LOOKUP(AA55,{0,0.01,40,45,50,55,60,65,70,75,80},{0,"0",2,2.25,2.5,2.75,3,3.25,3.5,3.75,4})</f>
        <v>3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25.5</v>
      </c>
      <c r="T56" s="291">
        <v>33</v>
      </c>
      <c r="U56" s="291">
        <v>30</v>
      </c>
      <c r="V56" s="291"/>
      <c r="W56" s="287">
        <f>IF(X4=3,(ABS(IF(T56&gt;60,0,T56)-IF(U56&gt;60,0,U56))),(ABS(IF(T56&gt;30,0,T56)-IF(U56&gt;30,0,U56))))</f>
        <v>3</v>
      </c>
      <c r="X56" s="288" t="str">
        <f>IF(X4=3,(IF(W56&gt;12,"Y","")),(IF(W56&gt;6,"Y","")))</f>
        <v/>
      </c>
      <c r="Y56" s="289">
        <f t="shared" si="3"/>
        <v>31.5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31.5</v>
      </c>
      <c r="AA56" s="197">
        <f t="shared" si="0"/>
        <v>57</v>
      </c>
      <c r="AB56" s="253" t="str">
        <f>LOOKUP(AA56,{0,0.01,40,45,50,55,60,65,70,75,80},{"","F","D","C","C+","B-","B","B+","A-","A","A+"})</f>
        <v>B-</v>
      </c>
      <c r="AC56" s="330">
        <f>LOOKUP(AA56,{0,0.01,40,45,50,55,60,65,70,75,80},{0,"0",2,2.25,2.5,2.75,3,3.25,3.5,3.75,4})</f>
        <v>2.75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25</v>
      </c>
      <c r="T57" s="291">
        <v>33</v>
      </c>
      <c r="U57" s="291">
        <v>30</v>
      </c>
      <c r="V57" s="291"/>
      <c r="W57" s="287">
        <f>IF(X4=3,(ABS(IF(T57&gt;60,0,T57)-IF(U57&gt;60,0,U57))),(ABS(IF(T57&gt;30,0,T57)-IF(U57&gt;30,0,U57))))</f>
        <v>3</v>
      </c>
      <c r="X57" s="288" t="str">
        <f>IF(X4=3,(IF(W57&gt;12,"Y","")),(IF(W57&gt;6,"Y","")))</f>
        <v/>
      </c>
      <c r="Y57" s="289">
        <f t="shared" si="3"/>
        <v>31.5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31.5</v>
      </c>
      <c r="AA57" s="197">
        <f t="shared" si="0"/>
        <v>57</v>
      </c>
      <c r="AB57" s="253" t="str">
        <f>LOOKUP(AA57,{0,0.01,40,45,50,55,60,65,70,75,80},{"","F","D","C","C+","B-","B","B+","A-","A","A+"})</f>
        <v>B-</v>
      </c>
      <c r="AC57" s="330">
        <f>LOOKUP(AA57,{0,0.01,40,45,50,55,60,65,70,75,80},{0,"0",2,2.25,2.5,2.75,3,3.25,3.5,3.75,4})</f>
        <v>2.75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28</v>
      </c>
      <c r="L58" s="183">
        <v>27</v>
      </c>
      <c r="M58" s="183">
        <v>39</v>
      </c>
      <c r="N58" s="183"/>
      <c r="O58" s="249">
        <f>IF(P4=3,(ABS(IF(L58&gt;60,0,L58)-IF(M58&gt;60,0,M58))),(ABS(IF(L58&gt;30,0,L58)-IF(M58&gt;30,0,M58))))</f>
        <v>12</v>
      </c>
      <c r="P58" s="200" t="str">
        <f>IF(P4=3,(IF(O58&gt;12,"Y","")),(IF(O58&gt;6,"Y","")))</f>
        <v/>
      </c>
      <c r="Q58" s="42">
        <f t="shared" si="2"/>
        <v>33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33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61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15.5</v>
      </c>
      <c r="D59" s="284">
        <v>25</v>
      </c>
      <c r="E59" s="285">
        <v>28</v>
      </c>
      <c r="F59" s="291"/>
      <c r="G59" s="287">
        <f>IF(H4=3,(ABS(IF(D59&gt;60,0,D59)-IF(E59&gt;60,0,E59))),(ABS(IF(D59&gt;30,0,D59)-IF(E59&gt;30,0,E59))))</f>
        <v>3</v>
      </c>
      <c r="H59" s="288" t="str">
        <f>IF(H4=3,(IF(G59&gt;12,"Y","")),(IF(G59&gt;6,"Y","")))</f>
        <v/>
      </c>
      <c r="I59" s="289">
        <f t="shared" si="1"/>
        <v>26.5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26.5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42</v>
      </c>
      <c r="AB59" s="253" t="str">
        <f>LOOKUP(AA59,{0,0.01,40,45,50,55,60,65,70,75,80},{"","F","D","C","C+","B-","B","B+","A-","A","A+"})</f>
        <v>D</v>
      </c>
      <c r="AC59" s="330">
        <f>LOOKUP(AA59,{0,0.01,40,45,50,55,60,65,70,75,80},{0,"0",2,2.25,2.5,2.75,3,3.25,3.5,3.75,4})</f>
        <v>2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  <mergeCell ref="C5:J5"/>
    <mergeCell ref="K5:R5"/>
    <mergeCell ref="S5:Z5"/>
    <mergeCell ref="H4:J4"/>
    <mergeCell ref="F4:G4"/>
  </mergeCells>
  <conditionalFormatting sqref="G8:G77">
    <cfRule type="expression" dxfId="413" priority="7">
      <formula>$I$7="Y"</formula>
    </cfRule>
    <cfRule type="expression" dxfId="412" priority="8">
      <formula>$I$7="Y"</formula>
    </cfRule>
    <cfRule type="expression" dxfId="411" priority="9">
      <formula>$I$7="Y"</formula>
    </cfRule>
  </conditionalFormatting>
  <conditionalFormatting sqref="O8:O77">
    <cfRule type="expression" dxfId="410" priority="4">
      <formula>$I$7="Y"</formula>
    </cfRule>
    <cfRule type="expression" dxfId="409" priority="5">
      <formula>$I$7="Y"</formula>
    </cfRule>
    <cfRule type="expression" dxfId="408" priority="6">
      <formula>$I$7="Y"</formula>
    </cfRule>
  </conditionalFormatting>
  <conditionalFormatting sqref="W8:W77">
    <cfRule type="expression" dxfId="407" priority="1">
      <formula>$I$7="Y"</formula>
    </cfRule>
    <cfRule type="expression" dxfId="406" priority="2">
      <formula>$I$7="Y"</formula>
    </cfRule>
    <cfRule type="expression" dxfId="405" priority="3">
      <formula>$I$7="Y"</formula>
    </cfRule>
  </conditionalFormatting>
  <pageMargins left="0.31496062992126" right="0.196850393700787" top="0.39370078740157499" bottom="0.59055118110236204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3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3.25" customHeight="1">
      <c r="A4" s="338" t="s">
        <v>21</v>
      </c>
      <c r="B4" s="294">
        <v>203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261</v>
      </c>
      <c r="E6" s="614"/>
      <c r="F6" s="614"/>
      <c r="G6" s="614"/>
      <c r="H6" s="614"/>
      <c r="I6" s="614"/>
      <c r="J6" s="614"/>
      <c r="K6" s="275" t="s">
        <v>65</v>
      </c>
      <c r="L6" s="646" t="s">
        <v>253</v>
      </c>
      <c r="M6" s="646"/>
      <c r="N6" s="646"/>
      <c r="O6" s="646"/>
      <c r="P6" s="646"/>
      <c r="Q6" s="646"/>
      <c r="R6" s="647"/>
      <c r="S6" s="277" t="s">
        <v>65</v>
      </c>
      <c r="T6" s="614" t="s">
        <v>255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7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6">
        <v>31</v>
      </c>
      <c r="D8" s="356">
        <v>45</v>
      </c>
      <c r="E8" s="356">
        <v>45</v>
      </c>
      <c r="F8" s="35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76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s="23" customFormat="1" ht="18">
      <c r="A9" s="267">
        <f>'1st 1'!A9</f>
        <v>2</v>
      </c>
      <c r="B9" s="271" t="str">
        <f>'1st 1'!B9</f>
        <v>K</v>
      </c>
      <c r="C9" s="357">
        <v>21.5</v>
      </c>
      <c r="D9" s="356">
        <v>44</v>
      </c>
      <c r="E9" s="356">
        <v>48</v>
      </c>
      <c r="F9" s="356"/>
      <c r="G9" s="287">
        <f>IF(H4=3,(ABS(IF(D9&gt;60,0,D9)-IF(E9&gt;60,0,E9))),(ABS(IF(D9&gt;30,0,D9)-IF(E9&gt;30,0,E9))))</f>
        <v>4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46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46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68</v>
      </c>
      <c r="AB9" s="253" t="str">
        <f>LOOKUP(AA9,{0,0.01,40,45,50,55,60,65,70,75,80},{"","F","D","C","C+","B-","B","B+","A-","A","A+"})</f>
        <v>B+</v>
      </c>
      <c r="AC9" s="330">
        <f>LOOKUP(AA9,{0,0.01,40,45,50,55,60,65,70,75,80},{0,"0",2,2.25,2.5,2.75,3,3.25,3.5,3.75,4})</f>
        <v>3.25</v>
      </c>
      <c r="AD9" s="331"/>
      <c r="AE9" s="332" t="str">
        <f t="shared" ref="AE9:AE72" si="4">IF(AD9=0,"",IF(AD9=AC9,"Same",IF(AC9="0","Passed",IF(AD9&gt;AC9,"Imp:","Not Imp:"))))</f>
        <v/>
      </c>
    </row>
    <row r="10" spans="1:36" ht="18">
      <c r="A10" s="267">
        <f>'1st 1'!A10</f>
        <v>3</v>
      </c>
      <c r="B10" s="271" t="str">
        <f>'1st 1'!B10</f>
        <v>M</v>
      </c>
      <c r="C10" s="357">
        <v>25.75</v>
      </c>
      <c r="D10" s="356">
        <v>27</v>
      </c>
      <c r="E10" s="356">
        <v>40</v>
      </c>
      <c r="F10" s="356">
        <v>33</v>
      </c>
      <c r="G10" s="287">
        <f>IF(H4=3,(ABS(IF(D10&gt;60,0,D10)-IF(E10&gt;60,0,E10))),(ABS(IF(D10&gt;30,0,D10)-IF(E10&gt;30,0,E10))))</f>
        <v>13</v>
      </c>
      <c r="H10" s="288" t="str">
        <f>IF(H4=3,(IF(G10&gt;12,"Y","")),(IF(G10&gt;6,"Y","")))</f>
        <v>Y</v>
      </c>
      <c r="I10" s="289">
        <f t="shared" si="1"/>
        <v>30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56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7">
        <v>28.5</v>
      </c>
      <c r="D11" s="356">
        <v>38</v>
      </c>
      <c r="E11" s="356">
        <v>42</v>
      </c>
      <c r="F11" s="356"/>
      <c r="G11" s="287">
        <f>IF(H4=3,(ABS(IF(D11&gt;60,0,D11)-IF(E11&gt;60,0,E11))),(ABS(IF(D11&gt;30,0,D11)-IF(E11&gt;30,0,E11))))</f>
        <v>4</v>
      </c>
      <c r="H11" s="288" t="str">
        <f>IF(H4=3,(IF(G11&gt;12,"Y","")),(IF(G11&gt;6,"Y","")))</f>
        <v/>
      </c>
      <c r="I11" s="289">
        <f t="shared" si="1"/>
        <v>40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40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69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7">
        <v>23.5</v>
      </c>
      <c r="D12" s="356">
        <v>42</v>
      </c>
      <c r="E12" s="356">
        <v>42</v>
      </c>
      <c r="F12" s="356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42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42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66</v>
      </c>
      <c r="AB12" s="253" t="str">
        <f>LOOKUP(AA12,{0,0.01,40,45,50,55,60,65,70,75,80},{"","F","D","C","C+","B-","B","B+","A-","A","A+"})</f>
        <v>B+</v>
      </c>
      <c r="AC12" s="330">
        <f>LOOKUP(AA12,{0,0.01,40,45,50,55,60,65,70,75,80},{0,"0",2,2.25,2.5,2.75,3,3.25,3.5,3.75,4})</f>
        <v>3.25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7">
        <v>30</v>
      </c>
      <c r="D13" s="356">
        <v>37</v>
      </c>
      <c r="E13" s="356">
        <v>47</v>
      </c>
      <c r="F13" s="356"/>
      <c r="G13" s="287">
        <f>IF(H4=3,(ABS(IF(D13&gt;60,0,D13)-IF(E13&gt;60,0,E13))),(ABS(IF(D13&gt;30,0,D13)-IF(E13&gt;30,0,E13))))</f>
        <v>10</v>
      </c>
      <c r="H13" s="288" t="str">
        <f>IF(H4=3,(IF(G13&gt;12,"Y","")),(IF(G13&gt;6,"Y","")))</f>
        <v/>
      </c>
      <c r="I13" s="289">
        <f t="shared" si="1"/>
        <v>42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42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72</v>
      </c>
      <c r="AB13" s="253" t="str">
        <f>LOOKUP(AA13,{0,0.01,40,45,50,55,60,65,70,75,80},{"","F","D","C","C+","B-","B","B+","A-","A","A+"})</f>
        <v>A-</v>
      </c>
      <c r="AC13" s="330">
        <f>LOOKUP(AA13,{0,0.01,40,45,50,55,60,65,70,75,80},{0,"0",2,2.25,2.5,2.75,3,3.25,3.5,3.75,4})</f>
        <v>3.5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7">
        <v>33.25</v>
      </c>
      <c r="D14" s="356">
        <v>52</v>
      </c>
      <c r="E14" s="356">
        <v>51</v>
      </c>
      <c r="F14" s="356"/>
      <c r="G14" s="287">
        <f>IF(H4=3,(ABS(IF(D14&gt;60,0,D14)-IF(E14&gt;60,0,E14))),(ABS(IF(D14&gt;30,0,D14)-IF(E14&gt;30,0,E14))))</f>
        <v>1</v>
      </c>
      <c r="H14" s="288" t="str">
        <f>IF(H4=3,(IF(G14&gt;12,"Y","")),(IF(G14&gt;6,"Y","")))</f>
        <v/>
      </c>
      <c r="I14" s="289">
        <f t="shared" si="1"/>
        <v>51.5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51.5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85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7">
        <v>23.75</v>
      </c>
      <c r="D15" s="356">
        <v>30</v>
      </c>
      <c r="E15" s="356">
        <v>45</v>
      </c>
      <c r="F15" s="356">
        <v>43</v>
      </c>
      <c r="G15" s="287">
        <f>IF(H4=3,(ABS(IF(D15&gt;60,0,D15)-IF(E15&gt;60,0,E15))),(ABS(IF(D15&gt;30,0,D15)-IF(E15&gt;30,0,E15))))</f>
        <v>15</v>
      </c>
      <c r="H15" s="288" t="str">
        <f>IF(H4=3,(IF(G15&gt;12,"Y","")),(IF(G15&gt;6,"Y","")))</f>
        <v>Y</v>
      </c>
      <c r="I15" s="289">
        <f t="shared" si="1"/>
        <v>44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44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68</v>
      </c>
      <c r="AB15" s="253" t="str">
        <f>LOOKUP(AA15,{0,0.01,40,45,50,55,60,65,70,75,80},{"","F","D","C","C+","B-","B","B+","A-","A","A+"})</f>
        <v>B+</v>
      </c>
      <c r="AC15" s="330">
        <f>LOOKUP(AA15,{0,0.01,40,45,50,55,60,65,70,75,80},{0,"0",2,2.25,2.5,2.75,3,3.25,3.5,3.75,4})</f>
        <v>3.25</v>
      </c>
      <c r="AD15" s="331"/>
      <c r="AE15" s="332" t="str">
        <f t="shared" si="4"/>
        <v/>
      </c>
    </row>
    <row r="16" spans="1:36" ht="15" customHeight="1">
      <c r="A16" s="267">
        <f>'1st 1'!A16</f>
        <v>9</v>
      </c>
      <c r="B16" s="271" t="str">
        <f>'1st 1'!B16</f>
        <v>M</v>
      </c>
      <c r="C16" s="357">
        <v>34</v>
      </c>
      <c r="D16" s="356">
        <v>35</v>
      </c>
      <c r="E16" s="356">
        <v>54</v>
      </c>
      <c r="F16" s="356">
        <v>45</v>
      </c>
      <c r="G16" s="287">
        <f>IF(H4=3,(ABS(IF(D16&gt;60,0,D16)-IF(E16&gt;60,0,E16))),(ABS(IF(D16&gt;30,0,D16)-IF(E16&gt;30,0,E16))))</f>
        <v>19</v>
      </c>
      <c r="H16" s="288" t="str">
        <f>IF(H4=3,(IF(G16&gt;12,"Y","")),(IF(G16&gt;6,"Y","")))</f>
        <v>Y</v>
      </c>
      <c r="I16" s="289">
        <f t="shared" si="1"/>
        <v>49.5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49.5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84</v>
      </c>
      <c r="AB16" s="253" t="str">
        <f>LOOKUP(AA16,{0,0.01,40,45,50,55,60,65,70,75,80},{"","F","D","C","C+","B-","B","B+","A-","A","A+"})</f>
        <v>A+</v>
      </c>
      <c r="AC16" s="330">
        <f>LOOKUP(AA16,{0,0.01,40,45,50,55,60,65,70,75,80},{0,"0",2,2.25,2.5,2.75,3,3.25,3.5,3.75,4})</f>
        <v>4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7">
        <v>34</v>
      </c>
      <c r="D17" s="356">
        <v>53</v>
      </c>
      <c r="E17" s="356">
        <v>46</v>
      </c>
      <c r="F17" s="356"/>
      <c r="G17" s="287">
        <f>IF(H4=3,(ABS(IF(D17&gt;60,0,D17)-IF(E17&gt;60,0,E17))),(ABS(IF(D17&gt;30,0,D17)-IF(E17&gt;30,0,E17))))</f>
        <v>7</v>
      </c>
      <c r="H17" s="288" t="str">
        <f>IF(H4=3,(IF(G17&gt;12,"Y","")),(IF(G17&gt;6,"Y","")))</f>
        <v/>
      </c>
      <c r="I17" s="289">
        <f t="shared" si="1"/>
        <v>49.5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49.5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84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7">
        <v>34</v>
      </c>
      <c r="D18" s="356">
        <v>54</v>
      </c>
      <c r="E18" s="356">
        <v>52</v>
      </c>
      <c r="F18" s="356"/>
      <c r="G18" s="287">
        <f>IF(H4=3,(ABS(IF(D18&gt;60,0,D18)-IF(E18&gt;60,0,E18))),(ABS(IF(D18&gt;30,0,D18)-IF(E18&gt;30,0,E18))))</f>
        <v>2</v>
      </c>
      <c r="H18" s="288" t="str">
        <f>IF(H4=3,(IF(G18&gt;12,"Y","")),(IF(G18&gt;6,"Y","")))</f>
        <v/>
      </c>
      <c r="I18" s="289">
        <f t="shared" si="1"/>
        <v>53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53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87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7">
        <v>21.75</v>
      </c>
      <c r="D19" s="356">
        <v>40</v>
      </c>
      <c r="E19" s="356">
        <v>50</v>
      </c>
      <c r="F19" s="356"/>
      <c r="G19" s="287">
        <f>IF(H4=3,(ABS(IF(D19&gt;60,0,D19)-IF(E19&gt;60,0,E19))),(ABS(IF(D19&gt;30,0,D19)-IF(E19&gt;30,0,E19))))</f>
        <v>10</v>
      </c>
      <c r="H19" s="288" t="str">
        <f>IF(H4=3,(IF(G19&gt;12,"Y","")),(IF(G19&gt;6,"Y","")))</f>
        <v/>
      </c>
      <c r="I19" s="289">
        <f t="shared" si="1"/>
        <v>45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67</v>
      </c>
      <c r="AB19" s="253" t="str">
        <f>LOOKUP(AA19,{0,0.01,40,45,50,55,60,65,70,75,80},{"","F","D","C","C+","B-","B","B+","A-","A","A+"})</f>
        <v>B+</v>
      </c>
      <c r="AC19" s="330">
        <f>LOOKUP(AA19,{0,0.01,40,45,50,55,60,65,70,75,80},{0,"0",2,2.25,2.5,2.75,3,3.25,3.5,3.75,4})</f>
        <v>3.25</v>
      </c>
      <c r="AD19" s="331"/>
      <c r="AE19" s="332" t="str">
        <f t="shared" si="4"/>
        <v/>
      </c>
    </row>
    <row r="20" spans="1:36" ht="17.25" customHeight="1">
      <c r="A20" s="267">
        <f>'1st 1'!A20</f>
        <v>13</v>
      </c>
      <c r="B20" s="271" t="str">
        <f>'1st 1'!B20</f>
        <v>M</v>
      </c>
      <c r="C20" s="357">
        <v>33</v>
      </c>
      <c r="D20" s="356">
        <v>49</v>
      </c>
      <c r="E20" s="356">
        <v>50</v>
      </c>
      <c r="F20" s="356"/>
      <c r="G20" s="287">
        <f>IF(H4=3,(ABS(IF(D20&gt;60,0,D20)-IF(E20&gt;60,0,E20))),(ABS(IF(D20&gt;30,0,D20)-IF(E20&gt;30,0,E20))))</f>
        <v>1</v>
      </c>
      <c r="H20" s="288" t="str">
        <f>IF(H4=3,(IF(G20&gt;12,"Y","")),(IF(G20&gt;6,"Y","")))</f>
        <v/>
      </c>
      <c r="I20" s="289">
        <f t="shared" si="1"/>
        <v>49.5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49.5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83</v>
      </c>
      <c r="AB20" s="253" t="str">
        <f>LOOKUP(AA20,{0,0.01,40,45,50,55,60,65,70,75,80},{"","F","D","C","C+","B-","B","B+","A-","A","A+"})</f>
        <v>A+</v>
      </c>
      <c r="AC20" s="330">
        <f>LOOKUP(AA20,{0,0.01,40,45,50,55,60,65,70,75,80},{0,"0",2,2.25,2.5,2.75,3,3.25,3.5,3.75,4})</f>
        <v>4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7">
        <v>28.5</v>
      </c>
      <c r="D21" s="356">
        <v>32</v>
      </c>
      <c r="E21" s="356">
        <v>54</v>
      </c>
      <c r="F21" s="356">
        <v>44</v>
      </c>
      <c r="G21" s="287">
        <f>IF(H4=3,(ABS(IF(D21&gt;60,0,D21)-IF(E21&gt;60,0,E21))),(ABS(IF(D21&gt;30,0,D21)-IF(E21&gt;30,0,E21))))</f>
        <v>22</v>
      </c>
      <c r="H21" s="288" t="str">
        <f>IF(H4=3,(IF(G21&gt;12,"Y","")),(IF(G21&gt;6,"Y","")))</f>
        <v>Y</v>
      </c>
      <c r="I21" s="289">
        <f t="shared" si="1"/>
        <v>49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49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78</v>
      </c>
      <c r="AB21" s="253" t="str">
        <f>LOOKUP(AA21,{0,0.01,40,45,50,55,60,65,70,75,80},{"","F","D","C","C+","B-","B","B+","A-","A","A+"})</f>
        <v>A</v>
      </c>
      <c r="AC21" s="330">
        <f>LOOKUP(AA21,{0,0.01,40,45,50,55,60,65,70,75,80},{0,"0",2,2.25,2.5,2.75,3,3.25,3.5,3.75,4})</f>
        <v>3.75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7">
        <v>31</v>
      </c>
      <c r="D22" s="356">
        <v>43</v>
      </c>
      <c r="E22" s="356">
        <v>47</v>
      </c>
      <c r="F22" s="356"/>
      <c r="G22" s="287">
        <f>IF(H4=3,(ABS(IF(D22&gt;60,0,D22)-IF(E22&gt;60,0,E22))),(ABS(IF(D22&gt;30,0,D22)-IF(E22&gt;30,0,E22))))</f>
        <v>4</v>
      </c>
      <c r="H22" s="288" t="str">
        <f>IF(H4=3,(IF(G22&gt;12,"Y","")),(IF(G22&gt;6,"Y","")))</f>
        <v/>
      </c>
      <c r="I22" s="289">
        <f t="shared" si="1"/>
        <v>45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76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/>
      <c r="AE22" s="332" t="str">
        <f t="shared" si="4"/>
        <v/>
      </c>
    </row>
    <row r="23" spans="1:36" s="23" customFormat="1" ht="18">
      <c r="A23" s="267">
        <f>'1st 1'!A23</f>
        <v>16</v>
      </c>
      <c r="B23" s="271" t="str">
        <f>'1st 1'!B23</f>
        <v>F</v>
      </c>
      <c r="C23" s="357">
        <v>30.75</v>
      </c>
      <c r="D23" s="356">
        <v>48</v>
      </c>
      <c r="E23" s="356">
        <v>48</v>
      </c>
      <c r="F23" s="356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48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48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79</v>
      </c>
      <c r="AB23" s="253" t="str">
        <f>LOOKUP(AA23,{0,0.01,40,45,50,55,60,65,70,75,80},{"","F","D","C","C+","B-","B","B+","A-","A","A+"})</f>
        <v>A</v>
      </c>
      <c r="AC23" s="330">
        <f>LOOKUP(AA23,{0,0.01,40,45,50,55,60,65,70,75,80},{0,"0",2,2.25,2.5,2.75,3,3.25,3.5,3.75,4})</f>
        <v>3.75</v>
      </c>
      <c r="AD23" s="331"/>
      <c r="AE23" s="332" t="str">
        <f t="shared" si="4"/>
        <v/>
      </c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55">
        <v>21</v>
      </c>
      <c r="L24" s="356">
        <v>39</v>
      </c>
      <c r="M24" s="356">
        <v>38</v>
      </c>
      <c r="N24" s="183"/>
      <c r="O24" s="249">
        <f>IF(P4=3,(ABS(IF(L24&gt;60,0,L24)-IF(M24&gt;60,0,M24))),(ABS(IF(L24&gt;30,0,L24)-IF(M24&gt;30,0,M24))))</f>
        <v>1</v>
      </c>
      <c r="P24" s="200" t="str">
        <f>IF(P4=3,(IF(O24&gt;12,"Y","")),(IF(O24&gt;6,"Y","")))</f>
        <v/>
      </c>
      <c r="Q24" s="42">
        <f t="shared" si="2"/>
        <v>38.5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38.5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60</v>
      </c>
      <c r="AB24" s="253" t="str">
        <f>LOOKUP(AA24,{0,0.01,40,45,50,55,60,65,70,75,80},{"","F","D","C","C+","B-","B","B+","A-","A","A+"})</f>
        <v>B</v>
      </c>
      <c r="AC24" s="330">
        <f>LOOKUP(AA24,{0,0.01,40,45,50,55,60,65,70,75,80},{0,"0",2,2.25,2.5,2.75,3,3.25,3.5,3.75,4})</f>
        <v>3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55">
        <v>20.5</v>
      </c>
      <c r="L25" s="356">
        <v>27</v>
      </c>
      <c r="M25" s="356">
        <v>32</v>
      </c>
      <c r="N25" s="183"/>
      <c r="O25" s="249">
        <f>IF(P4=3,(ABS(IF(L25&gt;60,0,L25)-IF(M25&gt;60,0,M25))),(ABS(IF(L25&gt;30,0,L25)-IF(M25&gt;30,0,M25))))</f>
        <v>5</v>
      </c>
      <c r="P25" s="200" t="str">
        <f>IF(P4=3,(IF(O25&gt;12,"Y","")),(IF(O25&gt;6,"Y","")))</f>
        <v/>
      </c>
      <c r="Q25" s="42">
        <f t="shared" si="2"/>
        <v>29.5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29.5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50</v>
      </c>
      <c r="AB25" s="253" t="str">
        <f>LOOKUP(AA25,{0,0.01,40,45,50,55,60,65,70,75,80},{"","F","D","C","C+","B-","B","B+","A-","A","A+"})</f>
        <v>C+</v>
      </c>
      <c r="AC25" s="330">
        <f>LOOKUP(AA25,{0,0.01,40,45,50,55,60,65,70,75,80},{0,"0",2,2.25,2.5,2.75,3,3.25,3.5,3.75,4})</f>
        <v>2.5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55">
        <v>18.5</v>
      </c>
      <c r="L26" s="356">
        <v>27</v>
      </c>
      <c r="M26" s="356">
        <v>31</v>
      </c>
      <c r="N26" s="183"/>
      <c r="O26" s="249">
        <f>IF(P4=3,(ABS(IF(L26&gt;60,0,L26)-IF(M26&gt;60,0,M26))),(ABS(IF(L26&gt;30,0,L26)-IF(M26&gt;30,0,M26))))</f>
        <v>4</v>
      </c>
      <c r="P26" s="200" t="str">
        <f>IF(P4=3,(IF(O26&gt;12,"Y","")),(IF(O26&gt;6,"Y","")))</f>
        <v/>
      </c>
      <c r="Q26" s="42">
        <f t="shared" si="2"/>
        <v>29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29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48</v>
      </c>
      <c r="AB26" s="253" t="str">
        <f>LOOKUP(AA26,{0,0.01,40,45,50,55,60,65,70,75,80},{"","F","D","C","C+","B-","B","B+","A-","A","A+"})</f>
        <v>C</v>
      </c>
      <c r="AC26" s="330">
        <f>LOOKUP(AA26,{0,0.01,40,45,50,55,60,65,70,75,80},{0,"0",2,2.25,2.5,2.75,3,3.25,3.5,3.75,4})</f>
        <v>2.25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55">
        <v>25</v>
      </c>
      <c r="L27" s="356">
        <v>41.5</v>
      </c>
      <c r="M27" s="356">
        <v>48</v>
      </c>
      <c r="N27" s="183"/>
      <c r="O27" s="249">
        <f>IF(P4=3,(ABS(IF(L27&gt;60,0,L27)-IF(M27&gt;60,0,M27))),(ABS(IF(L27&gt;30,0,L27)-IF(M27&gt;30,0,M27))))</f>
        <v>6.5</v>
      </c>
      <c r="P27" s="200" t="str">
        <f>IF(P4=3,(IF(O27&gt;12,"Y","")),(IF(O27&gt;6,"Y","")))</f>
        <v/>
      </c>
      <c r="Q27" s="42">
        <f t="shared" si="2"/>
        <v>44.75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44.75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70</v>
      </c>
      <c r="AB27" s="253" t="str">
        <f>LOOKUP(AA27,{0,0.01,40,45,50,55,60,65,70,75,80},{"","F","D","C","C+","B-","B","B+","A-","A","A+"})</f>
        <v>A-</v>
      </c>
      <c r="AC27" s="330">
        <f>LOOKUP(AA27,{0,0.01,40,45,50,55,60,65,70,75,80},{0,"0",2,2.25,2.5,2.75,3,3.25,3.5,3.75,4})</f>
        <v>3.5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55">
        <v>25.5</v>
      </c>
      <c r="L28" s="356">
        <v>41.5</v>
      </c>
      <c r="M28" s="356">
        <v>44</v>
      </c>
      <c r="N28" s="183"/>
      <c r="O28" s="249">
        <f>IF(P4=3,(ABS(IF(L28&gt;60,0,L28)-IF(M28&gt;60,0,M28))),(ABS(IF(L28&gt;30,0,L28)-IF(M28&gt;30,0,M28))))</f>
        <v>2.5</v>
      </c>
      <c r="P28" s="200" t="str">
        <f>IF(P4=3,(IF(O28&gt;12,"Y","")),(IF(O28&gt;6,"Y","")))</f>
        <v/>
      </c>
      <c r="Q28" s="42">
        <f t="shared" si="2"/>
        <v>42.75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42.75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69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55">
        <v>16</v>
      </c>
      <c r="L29" s="356">
        <v>35</v>
      </c>
      <c r="M29" s="356">
        <v>40</v>
      </c>
      <c r="N29" s="183"/>
      <c r="O29" s="249">
        <f>IF(P4=3,(ABS(IF(L29&gt;60,0,L29)-IF(M29&gt;60,0,M29))),(ABS(IF(L29&gt;30,0,L29)-IF(M29&gt;30,0,M29))))</f>
        <v>5</v>
      </c>
      <c r="P29" s="200" t="str">
        <f>IF(P4=3,(IF(O29&gt;12,"Y","")),(IF(O29&gt;6,"Y","")))</f>
        <v/>
      </c>
      <c r="Q29" s="42">
        <f t="shared" si="2"/>
        <v>37.5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37.5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54</v>
      </c>
      <c r="AB29" s="253" t="str">
        <f>LOOKUP(AA29,{0,0.01,40,45,50,55,60,65,70,75,80},{"","F","D","C","C+","B-","B","B+","A-","A","A+"})</f>
        <v>C+</v>
      </c>
      <c r="AC29" s="330">
        <f>LOOKUP(AA29,{0,0.01,40,45,50,55,60,65,70,75,80},{0,"0",2,2.25,2.5,2.75,3,3.25,3.5,3.75,4})</f>
        <v>2.5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55">
        <v>30.5</v>
      </c>
      <c r="L30" s="356">
        <v>38.5</v>
      </c>
      <c r="M30" s="356">
        <v>48</v>
      </c>
      <c r="N30" s="183"/>
      <c r="O30" s="249">
        <f>IF(P4=3,(ABS(IF(L30&gt;60,0,L30)-IF(M30&gt;60,0,M30))),(ABS(IF(L30&gt;30,0,L30)-IF(M30&gt;30,0,M30))))</f>
        <v>9.5</v>
      </c>
      <c r="P30" s="200" t="str">
        <f>IF(P4=3,(IF(O30&gt;12,"Y","")),(IF(O30&gt;6,"Y","")))</f>
        <v/>
      </c>
      <c r="Q30" s="42">
        <f t="shared" si="2"/>
        <v>43.25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43.25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74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55">
        <v>23.5</v>
      </c>
      <c r="L31" s="356">
        <v>39.5</v>
      </c>
      <c r="M31" s="356">
        <v>45</v>
      </c>
      <c r="N31" s="183"/>
      <c r="O31" s="249">
        <f>IF(P4=3,(ABS(IF(L31&gt;60,0,L31)-IF(M31&gt;60,0,M31))),(ABS(IF(L31&gt;30,0,L31)-IF(M31&gt;30,0,M31))))</f>
        <v>5.5</v>
      </c>
      <c r="P31" s="200" t="str">
        <f>IF(P4=3,(IF(O31&gt;12,"Y","")),(IF(O31&gt;6,"Y","")))</f>
        <v/>
      </c>
      <c r="Q31" s="42">
        <f t="shared" si="2"/>
        <v>42.25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42.25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66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/>
      <c r="AE31" s="332" t="str">
        <f t="shared" si="4"/>
        <v/>
      </c>
    </row>
    <row r="32" spans="1:36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55">
        <v>22.5</v>
      </c>
      <c r="L32" s="356">
        <v>34</v>
      </c>
      <c r="M32" s="356">
        <v>39</v>
      </c>
      <c r="N32" s="183"/>
      <c r="O32" s="249">
        <f>IF(P4=3,(ABS(IF(L32&gt;60,0,L32)-IF(M32&gt;60,0,M32))),(ABS(IF(L32&gt;30,0,L32)-IF(M32&gt;30,0,M32))))</f>
        <v>5</v>
      </c>
      <c r="P32" s="200" t="str">
        <f>IF(P4=3,(IF(O32&gt;12,"Y","")),(IF(O32&gt;6,"Y","")))</f>
        <v/>
      </c>
      <c r="Q32" s="42">
        <f t="shared" si="2"/>
        <v>36.5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36.5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59</v>
      </c>
      <c r="AB32" s="253" t="str">
        <f>LOOKUP(AA32,{0,0.01,40,45,50,55,60,65,70,75,80},{"","F","D","C","C+","B-","B","B+","A-","A","A+"})</f>
        <v>B-</v>
      </c>
      <c r="AC32" s="330">
        <f>LOOKUP(AA32,{0,0.01,40,45,50,55,60,65,70,75,80},{0,"0",2,2.25,2.5,2.75,3,3.25,3.5,3.75,4})</f>
        <v>2.75</v>
      </c>
      <c r="AD32" s="331"/>
      <c r="AE32" s="332" t="str">
        <f t="shared" si="4"/>
        <v/>
      </c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55">
        <v>22</v>
      </c>
      <c r="L33" s="356">
        <v>30</v>
      </c>
      <c r="M33" s="356">
        <v>39</v>
      </c>
      <c r="N33" s="183"/>
      <c r="O33" s="249">
        <f>IF(P4=3,(ABS(IF(L33&gt;60,0,L33)-IF(M33&gt;60,0,M33))),(ABS(IF(L33&gt;30,0,L33)-IF(M33&gt;30,0,M33))))</f>
        <v>9</v>
      </c>
      <c r="P33" s="200" t="str">
        <f>IF(P4=3,(IF(O33&gt;12,"Y","")),(IF(O33&gt;6,"Y","")))</f>
        <v/>
      </c>
      <c r="Q33" s="42">
        <f t="shared" si="2"/>
        <v>34.5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34.5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57</v>
      </c>
      <c r="AB33" s="253" t="str">
        <f>LOOKUP(AA33,{0,0.01,40,45,50,55,60,65,70,75,80},{"","F","D","C","C+","B-","B","B+","A-","A","A+"})</f>
        <v>B-</v>
      </c>
      <c r="AC33" s="330">
        <f>LOOKUP(AA33,{0,0.01,40,45,50,55,60,65,70,75,80},{0,"0",2,2.25,2.5,2.75,3,3.25,3.5,3.75,4})</f>
        <v>2.75</v>
      </c>
      <c r="AD33" s="331"/>
      <c r="AE33" s="332" t="str">
        <f t="shared" si="4"/>
        <v/>
      </c>
    </row>
    <row r="34" spans="1:31" ht="17.25" customHeight="1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55">
        <v>31</v>
      </c>
      <c r="L34" s="356">
        <v>48</v>
      </c>
      <c r="M34" s="356">
        <v>49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48.5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48.5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80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55">
        <v>20.5</v>
      </c>
      <c r="L35" s="356">
        <v>29</v>
      </c>
      <c r="M35" s="356">
        <v>34</v>
      </c>
      <c r="N35" s="183"/>
      <c r="O35" s="249">
        <f>IF(P4=3,(ABS(IF(L35&gt;60,0,L35)-IF(M35&gt;60,0,M35))),(ABS(IF(L35&gt;30,0,L35)-IF(M35&gt;30,0,M35))))</f>
        <v>5</v>
      </c>
      <c r="P35" s="200" t="str">
        <f>IF(P4=3,(IF(O35&gt;12,"Y","")),(IF(O35&gt;6,"Y","")))</f>
        <v/>
      </c>
      <c r="Q35" s="42">
        <f t="shared" si="2"/>
        <v>31.5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31.5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52</v>
      </c>
      <c r="AB35" s="253" t="str">
        <f>LOOKUP(AA35,{0,0.01,40,45,50,55,60,65,70,75,80},{"","F","D","C","C+","B-","B","B+","A-","A","A+"})</f>
        <v>C+</v>
      </c>
      <c r="AC35" s="330">
        <f>LOOKUP(AA35,{0,0.01,40,45,50,55,60,65,70,75,80},{0,"0",2,2.25,2.5,2.75,3,3.25,3.5,3.75,4})</f>
        <v>2.5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55">
        <v>22</v>
      </c>
      <c r="L36" s="356">
        <v>38</v>
      </c>
      <c r="M36" s="356">
        <v>32</v>
      </c>
      <c r="N36" s="183"/>
      <c r="O36" s="249">
        <f>IF(P4=3,(ABS(IF(L36&gt;60,0,L36)-IF(M36&gt;60,0,M36))),(ABS(IF(L36&gt;30,0,L36)-IF(M36&gt;30,0,M36))))</f>
        <v>6</v>
      </c>
      <c r="P36" s="200" t="str">
        <f>IF(P4=3,(IF(O36&gt;12,"Y","")),(IF(O36&gt;6,"Y","")))</f>
        <v/>
      </c>
      <c r="Q36" s="42">
        <f t="shared" si="2"/>
        <v>35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57</v>
      </c>
      <c r="AB36" s="253" t="str">
        <f>LOOKUP(AA36,{0,0.01,40,45,50,55,60,65,70,75,80},{"","F","D","C","C+","B-","B","B+","A-","A","A+"})</f>
        <v>B-</v>
      </c>
      <c r="AC36" s="330">
        <f>LOOKUP(AA36,{0,0.01,40,45,50,55,60,65,70,75,80},{0,"0",2,2.25,2.5,2.75,3,3.25,3.5,3.75,4})</f>
        <v>2.75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55">
        <v>24.5</v>
      </c>
      <c r="L37" s="356">
        <v>39</v>
      </c>
      <c r="M37" s="356">
        <v>38</v>
      </c>
      <c r="N37" s="183"/>
      <c r="O37" s="249">
        <f>IF(P4=3,(ABS(IF(L37&gt;60,0,L37)-IF(M37&gt;60,0,M37))),(ABS(IF(L37&gt;30,0,L37)-IF(M37&gt;30,0,M37))))</f>
        <v>1</v>
      </c>
      <c r="P37" s="200" t="str">
        <f>IF(P4=3,(IF(O37&gt;12,"Y","")),(IF(O37&gt;6,"Y","")))</f>
        <v/>
      </c>
      <c r="Q37" s="42">
        <f t="shared" si="2"/>
        <v>38.5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38.5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63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55">
        <v>29.5</v>
      </c>
      <c r="L38" s="356">
        <v>45</v>
      </c>
      <c r="M38" s="356">
        <v>47</v>
      </c>
      <c r="N38" s="183"/>
      <c r="O38" s="249">
        <f>IF(P4=3,(ABS(IF(L38&gt;60,0,L38)-IF(M38&gt;60,0,M38))),(ABS(IF(L38&gt;30,0,L38)-IF(M38&gt;30,0,M38))))</f>
        <v>2</v>
      </c>
      <c r="P38" s="200" t="str">
        <f>IF(P4=3,(IF(O38&gt;12,"Y","")),(IF(O38&gt;6,"Y","")))</f>
        <v/>
      </c>
      <c r="Q38" s="42">
        <f t="shared" si="2"/>
        <v>46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46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76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55">
        <v>22.5</v>
      </c>
      <c r="L39" s="356">
        <v>27</v>
      </c>
      <c r="M39" s="356">
        <v>36</v>
      </c>
      <c r="N39" s="183"/>
      <c r="O39" s="249">
        <f>IF(P4=3,(ABS(IF(L39&gt;60,0,L39)-IF(M39&gt;60,0,M39))),(ABS(IF(L39&gt;30,0,L39)-IF(M39&gt;30,0,M39))))</f>
        <v>9</v>
      </c>
      <c r="P39" s="200" t="str">
        <f>IF(P4=3,(IF(O39&gt;12,"Y","")),(IF(O39&gt;6,"Y","")))</f>
        <v/>
      </c>
      <c r="Q39" s="42">
        <f t="shared" si="2"/>
        <v>31.5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31.5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54</v>
      </c>
      <c r="AB39" s="253" t="str">
        <f>LOOKUP(AA39,{0,0.01,40,45,50,55,60,65,70,75,80},{"","F","D","C","C+","B-","B","B+","A-","A","A+"})</f>
        <v>C+</v>
      </c>
      <c r="AC39" s="330">
        <f>LOOKUP(AA39,{0,0.01,40,45,50,55,60,65,70,75,80},{0,"0",2,2.25,2.5,2.75,3,3.25,3.5,3.75,4})</f>
        <v>2.5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55">
        <v>21.5</v>
      </c>
      <c r="L40" s="356">
        <v>35</v>
      </c>
      <c r="M40" s="356">
        <v>42</v>
      </c>
      <c r="N40" s="183"/>
      <c r="O40" s="249">
        <f>IF(P4=3,(ABS(IF(L40&gt;60,0,L40)-IF(M40&gt;60,0,M40))),(ABS(IF(L40&gt;30,0,L40)-IF(M40&gt;30,0,M40))))</f>
        <v>7</v>
      </c>
      <c r="P40" s="200" t="str">
        <f>IF(P4=3,(IF(O40&gt;12,"Y","")),(IF(O40&gt;6,"Y","")))</f>
        <v/>
      </c>
      <c r="Q40" s="42">
        <f t="shared" si="2"/>
        <v>38.5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38.5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60</v>
      </c>
      <c r="AB40" s="253" t="str">
        <f>LOOKUP(AA40,{0,0.01,40,45,50,55,60,65,70,75,80},{"","F","D","C","C+","B-","B","B+","A-","A","A+"})</f>
        <v>B</v>
      </c>
      <c r="AC40" s="330">
        <f>LOOKUP(AA40,{0,0.01,40,45,50,55,60,65,70,75,80},{0,"0",2,2.25,2.5,2.75,3,3.25,3.5,3.75,4})</f>
        <v>3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55">
        <v>21.5</v>
      </c>
      <c r="L41" s="356">
        <v>39.5</v>
      </c>
      <c r="M41" s="356">
        <v>35</v>
      </c>
      <c r="N41" s="183"/>
      <c r="O41" s="249">
        <f>IF(P4=3,(ABS(IF(L41&gt;60,0,L41)-IF(M41&gt;60,0,M41))),(ABS(IF(L41&gt;30,0,L41)-IF(M41&gt;30,0,M41))))</f>
        <v>4.5</v>
      </c>
      <c r="P41" s="200" t="str">
        <f>IF(P4=3,(IF(O41&gt;12,"Y","")),(IF(O41&gt;6,"Y","")))</f>
        <v/>
      </c>
      <c r="Q41" s="42">
        <f t="shared" si="2"/>
        <v>37.25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37.25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59</v>
      </c>
      <c r="AB41" s="253" t="str">
        <f>LOOKUP(AA41,{0,0.01,40,45,50,55,60,65,70,75,80},{"","F","D","C","C+","B-","B","B+","A-","A","A+"})</f>
        <v>B-</v>
      </c>
      <c r="AC41" s="330">
        <f>LOOKUP(AA41,{0,0.01,40,45,50,55,60,65,70,75,80},{0,"0",2,2.25,2.5,2.75,3,3.25,3.5,3.75,4})</f>
        <v>2.75</v>
      </c>
      <c r="AD41" s="331"/>
      <c r="AE41" s="332" t="str">
        <f t="shared" si="4"/>
        <v/>
      </c>
    </row>
    <row r="42" spans="1:31" ht="17.25" customHeight="1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55">
        <v>23.5</v>
      </c>
      <c r="L42" s="356">
        <v>45.5</v>
      </c>
      <c r="M42" s="356">
        <v>40</v>
      </c>
      <c r="N42" s="183"/>
      <c r="O42" s="249">
        <f>IF(P4=3,(ABS(IF(L42&gt;60,0,L42)-IF(M42&gt;60,0,M42))),(ABS(IF(L42&gt;30,0,L42)-IF(M42&gt;30,0,M42))))</f>
        <v>5.5</v>
      </c>
      <c r="P42" s="200" t="str">
        <f>IF(P4=3,(IF(O42&gt;12,"Y","")),(IF(O42&gt;6,"Y","")))</f>
        <v/>
      </c>
      <c r="Q42" s="42">
        <f t="shared" si="2"/>
        <v>42.75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42.75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67</v>
      </c>
      <c r="AB42" s="253" t="str">
        <f>LOOKUP(AA42,{0,0.01,40,45,50,55,60,65,70,75,80},{"","F","D","C","C+","B-","B","B+","A-","A","A+"})</f>
        <v>B+</v>
      </c>
      <c r="AC42" s="330">
        <f>LOOKUP(AA42,{0,0.01,40,45,50,55,60,65,70,75,80},{0,"0",2,2.25,2.5,2.75,3,3.25,3.5,3.75,4})</f>
        <v>3.25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55">
        <v>27</v>
      </c>
      <c r="L43" s="356">
        <v>45.5</v>
      </c>
      <c r="M43" s="356">
        <v>48</v>
      </c>
      <c r="N43" s="183"/>
      <c r="O43" s="249">
        <f>IF(P4=3,(ABS(IF(L43&gt;60,0,L43)-IF(M43&gt;60,0,M43))),(ABS(IF(L43&gt;30,0,L43)-IF(M43&gt;30,0,M43))))</f>
        <v>2.5</v>
      </c>
      <c r="P43" s="200" t="str">
        <f>IF(P4=3,(IF(O43&gt;12,"Y","")),(IF(O43&gt;6,"Y","")))</f>
        <v/>
      </c>
      <c r="Q43" s="42">
        <f t="shared" si="2"/>
        <v>46.75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46.75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74</v>
      </c>
      <c r="AB43" s="253" t="str">
        <f>LOOKUP(AA43,{0,0.01,40,45,50,55,60,65,70,75,80},{"","F","D","C","C+","B-","B","B+","A-","A","A+"})</f>
        <v>A-</v>
      </c>
      <c r="AC43" s="330">
        <f>LOOKUP(AA43,{0,0.01,40,45,50,55,60,65,70,75,80},{0,"0",2,2.25,2.5,2.75,3,3.25,3.5,3.75,4})</f>
        <v>3.5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55">
        <v>19</v>
      </c>
      <c r="L44" s="356">
        <v>30</v>
      </c>
      <c r="M44" s="356">
        <v>40</v>
      </c>
      <c r="N44" s="183"/>
      <c r="O44" s="249">
        <f>IF(P4=3,(ABS(IF(L44&gt;60,0,L44)-IF(M44&gt;60,0,M44))),(ABS(IF(L44&gt;30,0,L44)-IF(M44&gt;30,0,M44))))</f>
        <v>10</v>
      </c>
      <c r="P44" s="200" t="str">
        <f>IF(P4=3,(IF(O44&gt;12,"Y","")),(IF(O44&gt;6,"Y","")))</f>
        <v/>
      </c>
      <c r="Q44" s="42">
        <f t="shared" si="2"/>
        <v>35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54</v>
      </c>
      <c r="AB44" s="253" t="str">
        <f>LOOKUP(AA44,{0,0.01,40,45,50,55,60,65,70,75,80},{"","F","D","C","C+","B-","B","B+","A-","A","A+"})</f>
        <v>C+</v>
      </c>
      <c r="AC44" s="330">
        <f>LOOKUP(AA44,{0,0.01,40,45,50,55,60,65,70,75,80},{0,"0",2,2.25,2.5,2.75,3,3.25,3.5,3.75,4})</f>
        <v>2.5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55">
        <v>24.5</v>
      </c>
      <c r="L45" s="356">
        <v>30</v>
      </c>
      <c r="M45" s="356">
        <v>35</v>
      </c>
      <c r="N45" s="183"/>
      <c r="O45" s="249">
        <f>IF(P4=3,(ABS(IF(L45&gt;60,0,L45)-IF(M45&gt;60,0,M45))),(ABS(IF(L45&gt;30,0,L45)-IF(M45&gt;30,0,M45))))</f>
        <v>5</v>
      </c>
      <c r="P45" s="200" t="str">
        <f>IF(P4=3,(IF(O45&gt;12,"Y","")),(IF(O45&gt;6,"Y","")))</f>
        <v/>
      </c>
      <c r="Q45" s="42">
        <f t="shared" si="2"/>
        <v>32.5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32.5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57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17.5</v>
      </c>
      <c r="T46" s="291">
        <v>31</v>
      </c>
      <c r="U46" s="291">
        <v>26</v>
      </c>
      <c r="V46" s="291"/>
      <c r="W46" s="287">
        <f>IF(X4=3,(ABS(IF(T46&gt;60,0,T46)-IF(U46&gt;60,0,U46))),(ABS(IF(T46&gt;30,0,T46)-IF(U46&gt;30,0,U46))))</f>
        <v>5</v>
      </c>
      <c r="X46" s="288" t="str">
        <f>IF(X4=3,(IF(W46&gt;12,"Y","")),(IF(W46&gt;6,"Y","")))</f>
        <v/>
      </c>
      <c r="Y46" s="289">
        <f t="shared" si="3"/>
        <v>28.5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28.5</v>
      </c>
      <c r="AA46" s="197">
        <f t="shared" si="0"/>
        <v>46</v>
      </c>
      <c r="AB46" s="253" t="str">
        <f>LOOKUP(AA46,{0,0.01,40,45,50,55,60,65,70,75,80},{"","F","D","C","C+","B-","B","B+","A-","A","A+"})</f>
        <v>C</v>
      </c>
      <c r="AC46" s="330">
        <f>LOOKUP(AA46,{0,0.01,40,45,50,55,60,65,70,75,80},{0,"0",2,2.25,2.5,2.75,3,3.25,3.5,3.75,4})</f>
        <v>2.25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17.5</v>
      </c>
      <c r="T47" s="291">
        <v>35</v>
      </c>
      <c r="U47" s="291">
        <v>30</v>
      </c>
      <c r="V47" s="291"/>
      <c r="W47" s="287">
        <f>IF(X4=3,(ABS(IF(T47&gt;60,0,T47)-IF(U47&gt;60,0,U47))),(ABS(IF(T47&gt;30,0,T47)-IF(U47&gt;30,0,U47))))</f>
        <v>5</v>
      </c>
      <c r="X47" s="288" t="str">
        <f>IF(X4=3,(IF(W47&gt;12,"Y","")),(IF(W47&gt;6,"Y","")))</f>
        <v/>
      </c>
      <c r="Y47" s="289">
        <f t="shared" si="3"/>
        <v>32.5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32.5</v>
      </c>
      <c r="AA47" s="197">
        <f t="shared" si="0"/>
        <v>50</v>
      </c>
      <c r="AB47" s="253" t="str">
        <f>LOOKUP(AA47,{0,0.01,40,45,50,55,60,65,70,75,80},{"","F","D","C","C+","B-","B","B+","A-","A","A+"})</f>
        <v>C+</v>
      </c>
      <c r="AC47" s="330">
        <f>LOOKUP(AA47,{0,0.01,40,45,50,55,60,65,70,75,80},{0,"0",2,2.25,2.5,2.75,3,3.25,3.5,3.75,4})</f>
        <v>2.5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27.5</v>
      </c>
      <c r="T48" s="291">
        <v>41</v>
      </c>
      <c r="U48" s="291">
        <v>33</v>
      </c>
      <c r="V48" s="291"/>
      <c r="W48" s="287">
        <f>IF(X4=3,(ABS(IF(T48&gt;60,0,T48)-IF(U48&gt;60,0,U48))),(ABS(IF(T48&gt;30,0,T48)-IF(U48&gt;30,0,U48))))</f>
        <v>8</v>
      </c>
      <c r="X48" s="288" t="str">
        <f>IF(X4=3,(IF(W48&gt;12,"Y","")),(IF(W48&gt;6,"Y","")))</f>
        <v/>
      </c>
      <c r="Y48" s="289">
        <f t="shared" si="3"/>
        <v>37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37</v>
      </c>
      <c r="AA48" s="197">
        <f t="shared" si="0"/>
        <v>65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30.5</v>
      </c>
      <c r="T49" s="291">
        <v>46</v>
      </c>
      <c r="U49" s="291">
        <v>44</v>
      </c>
      <c r="V49" s="291"/>
      <c r="W49" s="287">
        <f>IF(X4=3,(ABS(IF(T49&gt;60,0,T49)-IF(U49&gt;60,0,U49))),(ABS(IF(T49&gt;30,0,T49)-IF(U49&gt;30,0,U49))))</f>
        <v>2</v>
      </c>
      <c r="X49" s="288" t="str">
        <f>IF(X4=3,(IF(W49&gt;12,"Y","")),(IF(W49&gt;6,"Y","")))</f>
        <v/>
      </c>
      <c r="Y49" s="289">
        <f t="shared" si="3"/>
        <v>45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45</v>
      </c>
      <c r="AA49" s="197">
        <f t="shared" si="0"/>
        <v>76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31</v>
      </c>
      <c r="T50" s="291">
        <v>39</v>
      </c>
      <c r="U50" s="291">
        <v>40</v>
      </c>
      <c r="V50" s="291"/>
      <c r="W50" s="287">
        <f>IF(X4=3,(ABS(IF(T50&gt;60,0,T50)-IF(U50&gt;60,0,U50))),(ABS(IF(T50&gt;30,0,T50)-IF(U50&gt;30,0,U50))))</f>
        <v>1</v>
      </c>
      <c r="X50" s="288" t="str">
        <f>IF(X4=3,(IF(W50&gt;12,"Y","")),(IF(W50&gt;6,"Y","")))</f>
        <v/>
      </c>
      <c r="Y50" s="289">
        <f t="shared" si="3"/>
        <v>39.5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39.5</v>
      </c>
      <c r="AA50" s="197">
        <f t="shared" si="0"/>
        <v>71</v>
      </c>
      <c r="AB50" s="253" t="str">
        <f>LOOKUP(AA50,{0,0.01,40,45,50,55,60,65,70,75,80},{"","F","D","C","C+","B-","B","B+","A-","A","A+"})</f>
        <v>A-</v>
      </c>
      <c r="AC50" s="330">
        <f>LOOKUP(AA50,{0,0.01,40,45,50,55,60,65,70,75,80},{0,"0",2,2.25,2.5,2.75,3,3.25,3.5,3.75,4})</f>
        <v>3.5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13</v>
      </c>
      <c r="T51" s="291">
        <v>33</v>
      </c>
      <c r="U51" s="291">
        <v>35</v>
      </c>
      <c r="V51" s="291"/>
      <c r="W51" s="287">
        <f>IF(X4=3,(ABS(IF(T51&gt;60,0,T51)-IF(U51&gt;60,0,U51))),(ABS(IF(T51&gt;30,0,T51)-IF(U51&gt;30,0,U51))))</f>
        <v>2</v>
      </c>
      <c r="X51" s="288" t="str">
        <f>IF(X4=3,(IF(W51&gt;12,"Y","")),(IF(W51&gt;6,"Y","")))</f>
        <v/>
      </c>
      <c r="Y51" s="289">
        <f t="shared" si="3"/>
        <v>34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34</v>
      </c>
      <c r="AA51" s="197">
        <f t="shared" si="0"/>
        <v>47</v>
      </c>
      <c r="AB51" s="253" t="str">
        <f>LOOKUP(AA51,{0,0.01,40,45,50,55,60,65,70,75,80},{"","F","D","C","C+","B-","B","B+","A-","A","A+"})</f>
        <v>C</v>
      </c>
      <c r="AC51" s="330">
        <f>LOOKUP(AA51,{0,0.01,40,45,50,55,60,65,70,75,80},{0,"0",2,2.25,2.5,2.75,3,3.25,3.5,3.75,4})</f>
        <v>2.25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15</v>
      </c>
      <c r="T52" s="291">
        <v>29</v>
      </c>
      <c r="U52" s="291">
        <v>24</v>
      </c>
      <c r="V52" s="291"/>
      <c r="W52" s="287">
        <f>IF(X4=3,(ABS(IF(T52&gt;60,0,T52)-IF(U52&gt;60,0,U52))),(ABS(IF(T52&gt;30,0,T52)-IF(U52&gt;30,0,U52))))</f>
        <v>5</v>
      </c>
      <c r="X52" s="288" t="str">
        <f>IF(X4=3,(IF(W52&gt;12,"Y","")),(IF(W52&gt;6,"Y","")))</f>
        <v/>
      </c>
      <c r="Y52" s="289">
        <f t="shared" si="3"/>
        <v>26.5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26.5</v>
      </c>
      <c r="AA52" s="197">
        <f t="shared" si="0"/>
        <v>42</v>
      </c>
      <c r="AB52" s="253" t="str">
        <f>LOOKUP(AA52,{0,0.01,40,45,50,55,60,65,70,75,80},{"","F","D","C","C+","B-","B","B+","A-","A","A+"})</f>
        <v>D</v>
      </c>
      <c r="AC52" s="330">
        <f>LOOKUP(AA52,{0,0.01,40,45,50,55,60,65,70,75,80},{0,"0",2,2.25,2.5,2.75,3,3.25,3.5,3.75,4})</f>
        <v>2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27.5</v>
      </c>
      <c r="T53" s="291">
        <v>39</v>
      </c>
      <c r="U53" s="291">
        <v>36</v>
      </c>
      <c r="V53" s="291"/>
      <c r="W53" s="287">
        <f>IF(X4=3,(ABS(IF(T53&gt;60,0,T53)-IF(U53&gt;60,0,U53))),(ABS(IF(T53&gt;30,0,T53)-IF(U53&gt;30,0,U53))))</f>
        <v>3</v>
      </c>
      <c r="X53" s="288" t="str">
        <f>IF(X4=3,(IF(W53&gt;12,"Y","")),(IF(W53&gt;6,"Y","")))</f>
        <v/>
      </c>
      <c r="Y53" s="289">
        <f t="shared" si="3"/>
        <v>37.5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37.5</v>
      </c>
      <c r="AA53" s="197">
        <f t="shared" si="0"/>
        <v>65</v>
      </c>
      <c r="AB53" s="253" t="str">
        <f>LOOKUP(AA53,{0,0.01,40,45,50,55,60,65,70,75,80},{"","F","D","C","C+","B-","B","B+","A-","A","A+"})</f>
        <v>B+</v>
      </c>
      <c r="AC53" s="330">
        <f>LOOKUP(AA53,{0,0.01,40,45,50,55,60,65,70,75,80},{0,"0",2,2.25,2.5,2.75,3,3.25,3.5,3.75,4})</f>
        <v>3.25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16.5</v>
      </c>
      <c r="T54" s="291">
        <v>36</v>
      </c>
      <c r="U54" s="291">
        <v>34</v>
      </c>
      <c r="V54" s="291"/>
      <c r="W54" s="287">
        <f>IF(X4=3,(ABS(IF(T54&gt;60,0,T54)-IF(U54&gt;60,0,U54))),(ABS(IF(T54&gt;30,0,T54)-IF(U54&gt;30,0,U54))))</f>
        <v>2</v>
      </c>
      <c r="X54" s="288" t="str">
        <f>IF(X4=3,(IF(W54&gt;12,"Y","")),(IF(W54&gt;6,"Y","")))</f>
        <v/>
      </c>
      <c r="Y54" s="289">
        <f t="shared" si="3"/>
        <v>35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35</v>
      </c>
      <c r="AA54" s="197">
        <f t="shared" si="0"/>
        <v>52</v>
      </c>
      <c r="AB54" s="253" t="str">
        <f>LOOKUP(AA54,{0,0.01,40,45,50,55,60,65,70,75,80},{"","F","D","C","C+","B-","B","B+","A-","A","A+"})</f>
        <v>C+</v>
      </c>
      <c r="AC54" s="330">
        <f>LOOKUP(AA54,{0,0.01,40,45,50,55,60,65,70,75,80},{0,"0",2,2.25,2.5,2.75,3,3.25,3.5,3.75,4})</f>
        <v>2.5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19</v>
      </c>
      <c r="T55" s="291">
        <v>38</v>
      </c>
      <c r="U55" s="291">
        <v>29</v>
      </c>
      <c r="V55" s="291"/>
      <c r="W55" s="287">
        <f>IF(X4=3,(ABS(IF(T55&gt;60,0,T55)-IF(U55&gt;60,0,U55))),(ABS(IF(T55&gt;30,0,T55)-IF(U55&gt;30,0,U55))))</f>
        <v>9</v>
      </c>
      <c r="X55" s="288" t="str">
        <f>IF(X4=3,(IF(W55&gt;12,"Y","")),(IF(W55&gt;6,"Y","")))</f>
        <v/>
      </c>
      <c r="Y55" s="289">
        <f t="shared" si="3"/>
        <v>33.5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33.5</v>
      </c>
      <c r="AA55" s="197">
        <f t="shared" si="0"/>
        <v>53</v>
      </c>
      <c r="AB55" s="253" t="str">
        <f>LOOKUP(AA55,{0,0.01,40,45,50,55,60,65,70,75,80},{"","F","D","C","C+","B-","B","B+","A-","A","A+"})</f>
        <v>C+</v>
      </c>
      <c r="AC55" s="330">
        <f>LOOKUP(AA55,{0,0.01,40,45,50,55,60,65,70,75,80},{0,"0",2,2.25,2.5,2.75,3,3.25,3.5,3.75,4})</f>
        <v>2.5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23</v>
      </c>
      <c r="T56" s="291">
        <v>39</v>
      </c>
      <c r="U56" s="291">
        <v>38</v>
      </c>
      <c r="V56" s="291"/>
      <c r="W56" s="287">
        <f>IF(X4=3,(ABS(IF(T56&gt;60,0,T56)-IF(U56&gt;60,0,U56))),(ABS(IF(T56&gt;30,0,T56)-IF(U56&gt;30,0,U56))))</f>
        <v>1</v>
      </c>
      <c r="X56" s="288" t="str">
        <f>IF(X4=3,(IF(W56&gt;12,"Y","")),(IF(W56&gt;6,"Y","")))</f>
        <v/>
      </c>
      <c r="Y56" s="289">
        <f t="shared" si="3"/>
        <v>38.5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38.5</v>
      </c>
      <c r="AA56" s="197">
        <f t="shared" si="0"/>
        <v>62</v>
      </c>
      <c r="AB56" s="253" t="str">
        <f>LOOKUP(AA56,{0,0.01,40,45,50,55,60,65,70,75,80},{"","F","D","C","C+","B-","B","B+","A-","A","A+"})</f>
        <v>B</v>
      </c>
      <c r="AC56" s="330">
        <f>LOOKUP(AA56,{0,0.01,40,45,50,55,60,65,70,75,80},{0,"0",2,2.25,2.5,2.75,3,3.25,3.5,3.75,4})</f>
        <v>3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21.5</v>
      </c>
      <c r="T57" s="291">
        <v>41</v>
      </c>
      <c r="U57" s="291">
        <v>24</v>
      </c>
      <c r="V57" s="291">
        <v>36</v>
      </c>
      <c r="W57" s="287">
        <f>IF(X4=3,(ABS(IF(T57&gt;60,0,T57)-IF(U57&gt;60,0,U57))),(ABS(IF(T57&gt;30,0,T57)-IF(U57&gt;30,0,U57))))</f>
        <v>17</v>
      </c>
      <c r="X57" s="288" t="str">
        <f>IF(X4=3,(IF(W57&gt;12,"Y","")),(IF(W57&gt;6,"Y","")))</f>
        <v>Y</v>
      </c>
      <c r="Y57" s="289">
        <f t="shared" si="3"/>
        <v>38.5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38.5</v>
      </c>
      <c r="AA57" s="197">
        <f t="shared" si="0"/>
        <v>60</v>
      </c>
      <c r="AB57" s="253" t="str">
        <f>LOOKUP(AA57,{0,0.01,40,45,50,55,60,65,70,75,80},{"","F","D","C","C+","B-","B","B+","A-","A","A+"})</f>
        <v>B</v>
      </c>
      <c r="AC57" s="330">
        <f>LOOKUP(AA57,{0,0.01,40,45,50,55,60,65,70,75,80},{0,"0",2,2.25,2.5,2.75,3,3.25,3.5,3.75,4})</f>
        <v>3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29</v>
      </c>
      <c r="L58" s="183">
        <v>38</v>
      </c>
      <c r="M58" s="183">
        <v>39</v>
      </c>
      <c r="N58" s="183"/>
      <c r="O58" s="249">
        <f>IF(P4=3,(ABS(IF(L58&gt;60,0,L58)-IF(M58&gt;60,0,M58))),(ABS(IF(L58&gt;30,0,L58)-IF(M58&gt;30,0,M58))))</f>
        <v>1</v>
      </c>
      <c r="P58" s="200" t="str">
        <f>IF(P4=3,(IF(O58&gt;12,"Y","")),(IF(O58&gt;6,"Y","")))</f>
        <v/>
      </c>
      <c r="Q58" s="42">
        <f t="shared" si="2"/>
        <v>38.5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38.5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68</v>
      </c>
      <c r="AB58" s="253" t="str">
        <f>LOOKUP(AA58,{0,0.01,40,45,50,55,60,65,70,75,80},{"","F","D","C","C+","B-","B","B+","A-","A","A+"})</f>
        <v>B+</v>
      </c>
      <c r="AC58" s="330">
        <f>LOOKUP(AA58,{0,0.01,40,45,50,55,60,65,70,75,80},{0,"0",2,2.25,2.5,2.75,3,3.25,3.5,3.75,4})</f>
        <v>3.25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26.5</v>
      </c>
      <c r="D59" s="284">
        <v>30</v>
      </c>
      <c r="E59" s="285">
        <v>35</v>
      </c>
      <c r="F59" s="291"/>
      <c r="G59" s="287">
        <f>IF(H4=3,(ABS(IF(D59&gt;60,0,D59)-IF(E59&gt;60,0,E59))),(ABS(IF(D59&gt;30,0,D59)-IF(E59&gt;30,0,E59))))</f>
        <v>5</v>
      </c>
      <c r="H59" s="288" t="str">
        <f>IF(H4=3,(IF(G59&gt;12,"Y","")),(IF(G59&gt;6,"Y","")))</f>
        <v/>
      </c>
      <c r="I59" s="289">
        <f t="shared" si="1"/>
        <v>32.5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32.5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59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F4:G4"/>
    <mergeCell ref="C5:J5"/>
    <mergeCell ref="K5:R5"/>
    <mergeCell ref="S5:Z5"/>
    <mergeCell ref="AD4:AD7"/>
    <mergeCell ref="AE4:AE7"/>
  </mergeCells>
  <conditionalFormatting sqref="G8:G77">
    <cfRule type="expression" dxfId="404" priority="7">
      <formula>$I$7="Y"</formula>
    </cfRule>
    <cfRule type="expression" dxfId="403" priority="8">
      <formula>$I$7="Y"</formula>
    </cfRule>
    <cfRule type="expression" dxfId="402" priority="9">
      <formula>$I$7="Y"</formula>
    </cfRule>
  </conditionalFormatting>
  <conditionalFormatting sqref="O8:O77">
    <cfRule type="expression" dxfId="401" priority="4">
      <formula>$I$7="Y"</formula>
    </cfRule>
    <cfRule type="expression" dxfId="400" priority="5">
      <formula>$I$7="Y"</formula>
    </cfRule>
    <cfRule type="expression" dxfId="399" priority="6">
      <formula>$I$7="Y"</formula>
    </cfRule>
  </conditionalFormatting>
  <conditionalFormatting sqref="W8:W77">
    <cfRule type="expression" dxfId="398" priority="1">
      <formula>$I$7="Y"</formula>
    </cfRule>
    <cfRule type="expression" dxfId="397" priority="2">
      <formula>$I$7="Y"</formula>
    </cfRule>
    <cfRule type="expression" dxfId="396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7" customFormat="1" ht="21" customHeight="1">
      <c r="A4" s="338" t="s">
        <v>21</v>
      </c>
      <c r="B4" s="294">
        <v>204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6" ht="18" customHeight="1">
      <c r="A6" s="263" t="str">
        <f>'1st 1'!A6</f>
        <v>00-00</v>
      </c>
      <c r="B6" s="637"/>
      <c r="C6" s="277" t="s">
        <v>65</v>
      </c>
      <c r="D6" s="646" t="s">
        <v>255</v>
      </c>
      <c r="E6" s="646"/>
      <c r="F6" s="646"/>
      <c r="G6" s="646"/>
      <c r="H6" s="646"/>
      <c r="I6" s="646"/>
      <c r="J6" s="647"/>
      <c r="K6" s="275" t="s">
        <v>65</v>
      </c>
      <c r="L6" s="646" t="s">
        <v>255</v>
      </c>
      <c r="M6" s="646"/>
      <c r="N6" s="646"/>
      <c r="O6" s="646"/>
      <c r="P6" s="646"/>
      <c r="Q6" s="646"/>
      <c r="R6" s="647"/>
      <c r="S6" s="277" t="s">
        <v>65</v>
      </c>
      <c r="T6" s="614" t="s">
        <v>256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78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5">
        <v>25</v>
      </c>
      <c r="D8" s="356">
        <v>40</v>
      </c>
      <c r="E8" s="356">
        <v>34</v>
      </c>
      <c r="F8" s="356"/>
      <c r="G8" s="287">
        <f>IF(H4=3,(ABS(IF(D8&gt;60,0,D8)-IF(E8&gt;60,0,E8))),(ABS(IF(D8&gt;30,0,D8)-IF(E8&gt;30,0,E8))))</f>
        <v>6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37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37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62</v>
      </c>
      <c r="AB8" s="253" t="str">
        <f>LOOKUP(AA8,{0,0.01,40,45,50,55,60,65,70,75,80},{"","F","D","C","C+","B-","B","B+","A-","A","A+"})</f>
        <v>B</v>
      </c>
      <c r="AC8" s="330">
        <f>LOOKUP(AA8,{0,0.01,40,45,50,55,60,65,70,75,80},{0,"0",2,2.25,2.5,2.75,3,3.25,3.5,3.75,4})</f>
        <v>3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355">
        <v>21</v>
      </c>
      <c r="D9" s="356">
        <v>31</v>
      </c>
      <c r="E9" s="356">
        <v>21</v>
      </c>
      <c r="F9" s="356"/>
      <c r="G9" s="287">
        <f>IF(H4=3,(ABS(IF(D9&gt;60,0,D9)-IF(E9&gt;60,0,E9))),(ABS(IF(D9&gt;30,0,D9)-IF(E9&gt;30,0,E9))))</f>
        <v>10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26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26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47</v>
      </c>
      <c r="AB9" s="253" t="str">
        <f>LOOKUP(AA9,{0,0.01,40,45,50,55,60,65,70,75,80},{"","F","D","C","C+","B-","B","B+","A-","A","A+"})</f>
        <v>C</v>
      </c>
      <c r="AC9" s="330">
        <f>LOOKUP(AA9,{0,0.01,40,45,50,55,60,65,70,75,80},{0,"0",2,2.25,2.5,2.75,3,3.25,3.5,3.75,4})</f>
        <v>2.25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355">
        <v>20.5</v>
      </c>
      <c r="D10" s="356">
        <v>39</v>
      </c>
      <c r="E10" s="356">
        <v>22</v>
      </c>
      <c r="F10" s="356">
        <v>41</v>
      </c>
      <c r="G10" s="287">
        <f>IF(H4=3,(ABS(IF(D10&gt;60,0,D10)-IF(E10&gt;60,0,E10))),(ABS(IF(D10&gt;30,0,D10)-IF(E10&gt;30,0,E10))))</f>
        <v>17</v>
      </c>
      <c r="H10" s="288" t="str">
        <f>IF(H4=3,(IF(G10&gt;12,"Y","")),(IF(G10&gt;6,"Y","")))</f>
        <v>Y</v>
      </c>
      <c r="I10" s="289">
        <f t="shared" si="1"/>
        <v>40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61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5">
        <v>26</v>
      </c>
      <c r="D11" s="356">
        <v>39</v>
      </c>
      <c r="E11" s="356">
        <v>26</v>
      </c>
      <c r="F11" s="356">
        <v>45</v>
      </c>
      <c r="G11" s="287">
        <f>IF(H4=3,(ABS(IF(D11&gt;60,0,D11)-IF(E11&gt;60,0,E11))),(ABS(IF(D11&gt;30,0,D11)-IF(E11&gt;30,0,E11))))</f>
        <v>13</v>
      </c>
      <c r="H11" s="288" t="str">
        <f>IF(H4=3,(IF(G11&gt;12,"Y","")),(IF(G11&gt;6,"Y","")))</f>
        <v>Y</v>
      </c>
      <c r="I11" s="289">
        <f t="shared" si="1"/>
        <v>42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42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68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5">
        <v>18.5</v>
      </c>
      <c r="D12" s="356">
        <v>36</v>
      </c>
      <c r="E12" s="356">
        <v>22</v>
      </c>
      <c r="F12" s="356">
        <v>39</v>
      </c>
      <c r="G12" s="287">
        <f>IF(H4=3,(ABS(IF(D12&gt;60,0,D12)-IF(E12&gt;60,0,E12))),(ABS(IF(D12&gt;30,0,D12)-IF(E12&gt;30,0,E12))))</f>
        <v>14</v>
      </c>
      <c r="H12" s="288" t="str">
        <f>IF(H4=3,(IF(G12&gt;12,"Y","")),(IF(G12&gt;6,"Y","")))</f>
        <v>Y</v>
      </c>
      <c r="I12" s="289">
        <f t="shared" si="1"/>
        <v>37.5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37.5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56</v>
      </c>
      <c r="AB12" s="253" t="str">
        <f>LOOKUP(AA12,{0,0.01,40,45,50,55,60,65,70,75,80},{"","F","D","C","C+","B-","B","B+","A-","A","A+"})</f>
        <v>B-</v>
      </c>
      <c r="AC12" s="330">
        <f>LOOKUP(AA12,{0,0.01,40,45,50,55,60,65,70,75,80},{0,"0",2,2.25,2.5,2.75,3,3.25,3.5,3.75,4})</f>
        <v>2.75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5">
        <v>26.5</v>
      </c>
      <c r="D13" s="356">
        <v>37</v>
      </c>
      <c r="E13" s="356">
        <v>28</v>
      </c>
      <c r="F13" s="356"/>
      <c r="G13" s="287">
        <f>IF(H4=3,(ABS(IF(D13&gt;60,0,D13)-IF(E13&gt;60,0,E13))),(ABS(IF(D13&gt;30,0,D13)-IF(E13&gt;30,0,E13))))</f>
        <v>9</v>
      </c>
      <c r="H13" s="288" t="str">
        <f>IF(H4=3,(IF(G13&gt;12,"Y","")),(IF(G13&gt;6,"Y","")))</f>
        <v/>
      </c>
      <c r="I13" s="289">
        <f t="shared" si="1"/>
        <v>32.5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32.5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59</v>
      </c>
      <c r="AB13" s="253" t="str">
        <f>LOOKUP(AA13,{0,0.01,40,45,50,55,60,65,70,75,80},{"","F","D","C","C+","B-","B","B+","A-","A","A+"})</f>
        <v>B-</v>
      </c>
      <c r="AC13" s="330">
        <f>LOOKUP(AA13,{0,0.01,40,45,50,55,60,65,70,75,80},{0,"0",2,2.25,2.5,2.75,3,3.25,3.5,3.75,4})</f>
        <v>2.75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5">
        <v>31.5</v>
      </c>
      <c r="D14" s="356">
        <v>38</v>
      </c>
      <c r="E14" s="356">
        <v>36</v>
      </c>
      <c r="F14" s="356"/>
      <c r="G14" s="287">
        <f>IF(H4=3,(ABS(IF(D14&gt;60,0,D14)-IF(E14&gt;60,0,E14))),(ABS(IF(D14&gt;30,0,D14)-IF(E14&gt;30,0,E14))))</f>
        <v>2</v>
      </c>
      <c r="H14" s="288" t="str">
        <f>IF(H4=3,(IF(G14&gt;12,"Y","")),(IF(G14&gt;6,"Y","")))</f>
        <v/>
      </c>
      <c r="I14" s="289">
        <f t="shared" si="1"/>
        <v>37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37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69</v>
      </c>
      <c r="AB14" s="253" t="str">
        <f>LOOKUP(AA14,{0,0.01,40,45,50,55,60,65,70,75,80},{"","F","D","C","C+","B-","B","B+","A-","A","A+"})</f>
        <v>B+</v>
      </c>
      <c r="AC14" s="330">
        <f>LOOKUP(AA14,{0,0.01,40,45,50,55,60,65,70,75,80},{0,"0",2,2.25,2.5,2.75,3,3.25,3.5,3.75,4})</f>
        <v>3.25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5">
        <v>24.5</v>
      </c>
      <c r="D15" s="356">
        <v>29</v>
      </c>
      <c r="E15" s="356">
        <v>23</v>
      </c>
      <c r="F15" s="356"/>
      <c r="G15" s="287">
        <f>IF(H4=3,(ABS(IF(D15&gt;60,0,D15)-IF(E15&gt;60,0,E15))),(ABS(IF(D15&gt;30,0,D15)-IF(E15&gt;30,0,E15))))</f>
        <v>6</v>
      </c>
      <c r="H15" s="288" t="str">
        <f>IF(H4=3,(IF(G15&gt;12,"Y","")),(IF(G15&gt;6,"Y","")))</f>
        <v/>
      </c>
      <c r="I15" s="289">
        <f t="shared" si="1"/>
        <v>26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26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51</v>
      </c>
      <c r="AB15" s="253" t="str">
        <f>LOOKUP(AA15,{0,0.01,40,45,50,55,60,65,70,75,80},{"","F","D","C","C+","B-","B","B+","A-","A","A+"})</f>
        <v>C+</v>
      </c>
      <c r="AC15" s="330">
        <f>LOOKUP(AA15,{0,0.01,40,45,50,55,60,65,70,75,80},{0,"0",2,2.25,2.5,2.75,3,3.25,3.5,3.75,4})</f>
        <v>2.5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55">
        <v>26.5</v>
      </c>
      <c r="D16" s="356">
        <v>41</v>
      </c>
      <c r="E16" s="356">
        <v>35</v>
      </c>
      <c r="F16" s="356"/>
      <c r="G16" s="287">
        <f>IF(H4=3,(ABS(IF(D16&gt;60,0,D16)-IF(E16&gt;60,0,E16))),(ABS(IF(D16&gt;30,0,D16)-IF(E16&gt;30,0,E16))))</f>
        <v>6</v>
      </c>
      <c r="H16" s="288" t="str">
        <f>IF(H4=3,(IF(G16&gt;12,"Y","")),(IF(G16&gt;6,"Y","")))</f>
        <v/>
      </c>
      <c r="I16" s="289">
        <f t="shared" si="1"/>
        <v>38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38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65</v>
      </c>
      <c r="AB16" s="253" t="str">
        <f>LOOKUP(AA16,{0,0.01,40,45,50,55,60,65,70,75,80},{"","F","D","C","C+","B-","B","B+","A-","A","A+"})</f>
        <v>B+</v>
      </c>
      <c r="AC16" s="330">
        <f>LOOKUP(AA16,{0,0.01,40,45,50,55,60,65,70,75,80},{0,"0",2,2.25,2.5,2.75,3,3.25,3.5,3.75,4})</f>
        <v>3.25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5">
        <v>30.5</v>
      </c>
      <c r="D17" s="356">
        <v>47</v>
      </c>
      <c r="E17" s="356">
        <v>39</v>
      </c>
      <c r="F17" s="356"/>
      <c r="G17" s="287">
        <f>IF(H4=3,(ABS(IF(D17&gt;60,0,D17)-IF(E17&gt;60,0,E17))),(ABS(IF(D17&gt;30,0,D17)-IF(E17&gt;30,0,E17))))</f>
        <v>8</v>
      </c>
      <c r="H17" s="288" t="str">
        <f>IF(H4=3,(IF(G17&gt;12,"Y","")),(IF(G17&gt;6,"Y","")))</f>
        <v/>
      </c>
      <c r="I17" s="289">
        <f t="shared" si="1"/>
        <v>43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43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74</v>
      </c>
      <c r="AB17" s="253" t="str">
        <f>LOOKUP(AA17,{0,0.01,40,45,50,55,60,65,70,75,80},{"","F","D","C","C+","B-","B","B+","A-","A","A+"})</f>
        <v>A-</v>
      </c>
      <c r="AC17" s="330">
        <f>LOOKUP(AA17,{0,0.01,40,45,50,55,60,65,70,75,80},{0,"0",2,2.25,2.5,2.75,3,3.25,3.5,3.75,4})</f>
        <v>3.5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5">
        <v>32</v>
      </c>
      <c r="D18" s="356">
        <v>42</v>
      </c>
      <c r="E18" s="356">
        <v>39</v>
      </c>
      <c r="F18" s="356"/>
      <c r="G18" s="287">
        <f>IF(H4=3,(ABS(IF(D18&gt;60,0,D18)-IF(E18&gt;60,0,E18))),(ABS(IF(D18&gt;30,0,D18)-IF(E18&gt;30,0,E18))))</f>
        <v>3</v>
      </c>
      <c r="H18" s="288" t="str">
        <f>IF(H4=3,(IF(G18&gt;12,"Y","")),(IF(G18&gt;6,"Y","")))</f>
        <v/>
      </c>
      <c r="I18" s="289">
        <f t="shared" si="1"/>
        <v>40.5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40.5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73</v>
      </c>
      <c r="AB18" s="253" t="str">
        <f>LOOKUP(AA18,{0,0.01,40,45,50,55,60,65,70,75,80},{"","F","D","C","C+","B-","B","B+","A-","A","A+"})</f>
        <v>A-</v>
      </c>
      <c r="AC18" s="330">
        <f>LOOKUP(AA18,{0,0.01,40,45,50,55,60,65,70,75,80},{0,"0",2,2.25,2.5,2.75,3,3.25,3.5,3.75,4})</f>
        <v>3.5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5">
        <v>18</v>
      </c>
      <c r="D19" s="356">
        <v>32</v>
      </c>
      <c r="E19" s="356">
        <v>29</v>
      </c>
      <c r="F19" s="356"/>
      <c r="G19" s="287">
        <f>IF(H4=3,(ABS(IF(D19&gt;60,0,D19)-IF(E19&gt;60,0,E19))),(ABS(IF(D19&gt;30,0,D19)-IF(E19&gt;30,0,E19))))</f>
        <v>3</v>
      </c>
      <c r="H19" s="288" t="str">
        <f>IF(H4=3,(IF(G19&gt;12,"Y","")),(IF(G19&gt;6,"Y","")))</f>
        <v/>
      </c>
      <c r="I19" s="289">
        <f t="shared" si="1"/>
        <v>30.5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30.5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49</v>
      </c>
      <c r="AB19" s="253" t="str">
        <f>LOOKUP(AA19,{0,0.01,40,45,50,55,60,65,70,75,80},{"","F","D","C","C+","B-","B","B+","A-","A","A+"})</f>
        <v>C</v>
      </c>
      <c r="AC19" s="330">
        <f>LOOKUP(AA19,{0,0.01,40,45,50,55,60,65,70,75,80},{0,"0",2,2.25,2.5,2.75,3,3.25,3.5,3.75,4})</f>
        <v>2.25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5">
        <v>25.5</v>
      </c>
      <c r="D20" s="356">
        <v>39</v>
      </c>
      <c r="E20" s="356">
        <v>38</v>
      </c>
      <c r="F20" s="356"/>
      <c r="G20" s="287">
        <f>IF(H4=3,(ABS(IF(D20&gt;60,0,D20)-IF(E20&gt;60,0,E20))),(ABS(IF(D20&gt;30,0,D20)-IF(E20&gt;30,0,E20))))</f>
        <v>1</v>
      </c>
      <c r="H20" s="288" t="str">
        <f>IF(H4=3,(IF(G20&gt;12,"Y","")),(IF(G20&gt;6,"Y","")))</f>
        <v/>
      </c>
      <c r="I20" s="289">
        <f t="shared" si="1"/>
        <v>38.5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38.5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64</v>
      </c>
      <c r="AB20" s="253" t="str">
        <f>LOOKUP(AA20,{0,0.01,40,45,50,55,60,65,70,75,80},{"","F","D","C","C+","B-","B","B+","A-","A","A+"})</f>
        <v>B</v>
      </c>
      <c r="AC20" s="330">
        <f>LOOKUP(AA20,{0,0.01,40,45,50,55,60,65,70,75,80},{0,"0",2,2.25,2.5,2.75,3,3.25,3.5,3.75,4})</f>
        <v>3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5">
        <v>27</v>
      </c>
      <c r="D21" s="356">
        <v>38</v>
      </c>
      <c r="E21" s="356">
        <v>40</v>
      </c>
      <c r="F21" s="356"/>
      <c r="G21" s="287">
        <f>IF(H4=3,(ABS(IF(D21&gt;60,0,D21)-IF(E21&gt;60,0,E21))),(ABS(IF(D21&gt;30,0,D21)-IF(E21&gt;30,0,E21))))</f>
        <v>2</v>
      </c>
      <c r="H21" s="288" t="str">
        <f>IF(H4=3,(IF(G21&gt;12,"Y","")),(IF(G21&gt;6,"Y","")))</f>
        <v/>
      </c>
      <c r="I21" s="289">
        <f t="shared" si="1"/>
        <v>39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39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66</v>
      </c>
      <c r="AB21" s="253" t="str">
        <f>LOOKUP(AA21,{0,0.01,40,45,50,55,60,65,70,75,80},{"","F","D","C","C+","B-","B","B+","A-","A","A+"})</f>
        <v>B+</v>
      </c>
      <c r="AC21" s="330">
        <f>LOOKUP(AA21,{0,0.01,40,45,50,55,60,65,70,75,80},{0,"0",2,2.25,2.5,2.75,3,3.25,3.5,3.75,4})</f>
        <v>3.25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5">
        <v>27</v>
      </c>
      <c r="D22" s="356">
        <v>41</v>
      </c>
      <c r="E22" s="356">
        <v>39</v>
      </c>
      <c r="F22" s="356"/>
      <c r="G22" s="287">
        <f>IF(H4=3,(ABS(IF(D22&gt;60,0,D22)-IF(E22&gt;60,0,E22))),(ABS(IF(D22&gt;30,0,D22)-IF(E22&gt;30,0,E22))))</f>
        <v>2</v>
      </c>
      <c r="H22" s="288" t="str">
        <f>IF(H4=3,(IF(G22&gt;12,"Y","")),(IF(G22&gt;6,"Y","")))</f>
        <v/>
      </c>
      <c r="I22" s="289">
        <f t="shared" si="1"/>
        <v>40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40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67</v>
      </c>
      <c r="AB22" s="253" t="str">
        <f>LOOKUP(AA22,{0,0.01,40,45,50,55,60,65,70,75,80},{"","F","D","C","C+","B-","B","B+","A-","A","A+"})</f>
        <v>B+</v>
      </c>
      <c r="AC22" s="330">
        <f>LOOKUP(AA22,{0,0.01,40,45,50,55,60,65,70,75,80},{0,"0",2,2.25,2.5,2.75,3,3.25,3.5,3.75,4})</f>
        <v>3.25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5">
        <v>21.5</v>
      </c>
      <c r="D23" s="356">
        <v>39</v>
      </c>
      <c r="E23" s="356">
        <v>38</v>
      </c>
      <c r="F23" s="356"/>
      <c r="G23" s="287">
        <f>IF(H4=3,(ABS(IF(D23&gt;60,0,D23)-IF(E23&gt;60,0,E23))),(ABS(IF(D23&gt;30,0,D23)-IF(E23&gt;30,0,E23))))</f>
        <v>1</v>
      </c>
      <c r="H23" s="288" t="str">
        <f>IF(H4=3,(IF(G23&gt;12,"Y","")),(IF(G23&gt;6,"Y","")))</f>
        <v/>
      </c>
      <c r="I23" s="289">
        <f t="shared" si="1"/>
        <v>38.5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38.5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60</v>
      </c>
      <c r="AB23" s="253" t="str">
        <f>LOOKUP(AA23,{0,0.01,40,45,50,55,60,65,70,75,80},{"","F","D","C","C+","B-","B","B+","A-","A","A+"})</f>
        <v>B</v>
      </c>
      <c r="AC23" s="330">
        <f>LOOKUP(AA23,{0,0.01,40,45,50,55,60,65,70,75,80},{0,"0",2,2.25,2.5,2.75,3,3.25,3.5,3.75,4})</f>
        <v>3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55">
        <v>20</v>
      </c>
      <c r="L24" s="356">
        <v>37</v>
      </c>
      <c r="M24" s="356">
        <v>36</v>
      </c>
      <c r="N24" s="356"/>
      <c r="O24" s="249">
        <f>IF(P4=3,(ABS(IF(L24&gt;60,0,L24)-IF(M24&gt;60,0,M24))),(ABS(IF(L24&gt;30,0,L24)-IF(M24&gt;30,0,M24))))</f>
        <v>1</v>
      </c>
      <c r="P24" s="200" t="str">
        <f>IF(P4=3,(IF(O24&gt;12,"Y","")),(IF(O24&gt;6,"Y","")))</f>
        <v/>
      </c>
      <c r="Q24" s="42">
        <f t="shared" si="2"/>
        <v>36.5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36.5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57</v>
      </c>
      <c r="AB24" s="253" t="str">
        <f>LOOKUP(AA24,{0,0.01,40,45,50,55,60,65,70,75,80},{"","F","D","C","C+","B-","B","B+","A-","A","A+"})</f>
        <v>B-</v>
      </c>
      <c r="AC24" s="330">
        <f>LOOKUP(AA24,{0,0.01,40,45,50,55,60,65,70,75,80},{0,"0",2,2.25,2.5,2.75,3,3.25,3.5,3.75,4})</f>
        <v>2.75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55">
        <v>22.5</v>
      </c>
      <c r="L25" s="356">
        <v>31.5</v>
      </c>
      <c r="M25" s="356">
        <v>25</v>
      </c>
      <c r="N25" s="356"/>
      <c r="O25" s="249">
        <f>IF(P4=3,(ABS(IF(L25&gt;60,0,L25)-IF(M25&gt;60,0,M25))),(ABS(IF(L25&gt;30,0,L25)-IF(M25&gt;30,0,M25))))</f>
        <v>6.5</v>
      </c>
      <c r="P25" s="200" t="str">
        <f>IF(P4=3,(IF(O25&gt;12,"Y","")),(IF(O25&gt;6,"Y","")))</f>
        <v/>
      </c>
      <c r="Q25" s="42">
        <f t="shared" si="2"/>
        <v>28.25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28.25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51</v>
      </c>
      <c r="AB25" s="253" t="str">
        <f>LOOKUP(AA25,{0,0.01,40,45,50,55,60,65,70,75,80},{"","F","D","C","C+","B-","B","B+","A-","A","A+"})</f>
        <v>C+</v>
      </c>
      <c r="AC25" s="330">
        <f>LOOKUP(AA25,{0,0.01,40,45,50,55,60,65,70,75,80},{0,"0",2,2.25,2.5,2.75,3,3.25,3.5,3.75,4})</f>
        <v>2.5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55">
        <v>18</v>
      </c>
      <c r="L26" s="356">
        <v>36</v>
      </c>
      <c r="M26" s="356">
        <v>30</v>
      </c>
      <c r="N26" s="356"/>
      <c r="O26" s="249">
        <f>IF(P4=3,(ABS(IF(L26&gt;60,0,L26)-IF(M26&gt;60,0,M26))),(ABS(IF(L26&gt;30,0,L26)-IF(M26&gt;30,0,M26))))</f>
        <v>6</v>
      </c>
      <c r="P26" s="200" t="str">
        <f>IF(P4=3,(IF(O26&gt;12,"Y","")),(IF(O26&gt;6,"Y","")))</f>
        <v/>
      </c>
      <c r="Q26" s="42">
        <f t="shared" si="2"/>
        <v>33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33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51</v>
      </c>
      <c r="AB26" s="253" t="str">
        <f>LOOKUP(AA26,{0,0.01,40,45,50,55,60,65,70,75,80},{"","F","D","C","C+","B-","B","B+","A-","A","A+"})</f>
        <v>C+</v>
      </c>
      <c r="AC26" s="330">
        <f>LOOKUP(AA26,{0,0.01,40,45,50,55,60,65,70,75,80},{0,"0",2,2.25,2.5,2.75,3,3.25,3.5,3.75,4})</f>
        <v>2.5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55">
        <v>27.5</v>
      </c>
      <c r="L27" s="356">
        <v>43</v>
      </c>
      <c r="M27" s="356">
        <v>28</v>
      </c>
      <c r="N27" s="356">
        <v>44</v>
      </c>
      <c r="O27" s="249">
        <f>IF(P4=3,(ABS(IF(L27&gt;60,0,L27)-IF(M27&gt;60,0,M27))),(ABS(IF(L27&gt;30,0,L27)-IF(M27&gt;30,0,M27))))</f>
        <v>15</v>
      </c>
      <c r="P27" s="200" t="str">
        <f>IF(P4=3,(IF(O27&gt;12,"Y","")),(IF(O27&gt;6,"Y","")))</f>
        <v>Y</v>
      </c>
      <c r="Q27" s="42">
        <f t="shared" si="2"/>
        <v>43.5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43.5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71</v>
      </c>
      <c r="AB27" s="253" t="str">
        <f>LOOKUP(AA27,{0,0.01,40,45,50,55,60,65,70,75,80},{"","F","D","C","C+","B-","B","B+","A-","A","A+"})</f>
        <v>A-</v>
      </c>
      <c r="AC27" s="330">
        <f>LOOKUP(AA27,{0,0.01,40,45,50,55,60,65,70,75,80},{0,"0",2,2.25,2.5,2.75,3,3.25,3.5,3.75,4})</f>
        <v>3.5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55">
        <v>29.5</v>
      </c>
      <c r="L28" s="356">
        <v>38</v>
      </c>
      <c r="M28" s="356">
        <v>24</v>
      </c>
      <c r="N28" s="356">
        <v>45</v>
      </c>
      <c r="O28" s="249">
        <f>IF(P4=3,(ABS(IF(L28&gt;60,0,L28)-IF(M28&gt;60,0,M28))),(ABS(IF(L28&gt;30,0,L28)-IF(M28&gt;30,0,M28))))</f>
        <v>14</v>
      </c>
      <c r="P28" s="200" t="str">
        <f>IF(P4=3,(IF(O28&gt;12,"Y","")),(IF(O28&gt;6,"Y","")))</f>
        <v>Y</v>
      </c>
      <c r="Q28" s="42">
        <f t="shared" si="2"/>
        <v>41.5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41.5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71</v>
      </c>
      <c r="AB28" s="253" t="str">
        <f>LOOKUP(AA28,{0,0.01,40,45,50,55,60,65,70,75,80},{"","F","D","C","C+","B-","B","B+","A-","A","A+"})</f>
        <v>A-</v>
      </c>
      <c r="AC28" s="330">
        <f>LOOKUP(AA28,{0,0.01,40,45,50,55,60,65,70,75,80},{0,"0",2,2.25,2.5,2.75,3,3.25,3.5,3.75,4})</f>
        <v>3.5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55">
        <v>18</v>
      </c>
      <c r="L29" s="356">
        <v>31</v>
      </c>
      <c r="M29" s="356">
        <v>28</v>
      </c>
      <c r="N29" s="356"/>
      <c r="O29" s="249">
        <f>IF(P4=3,(ABS(IF(L29&gt;60,0,L29)-IF(M29&gt;60,0,M29))),(ABS(IF(L29&gt;30,0,L29)-IF(M29&gt;30,0,M29))))</f>
        <v>3</v>
      </c>
      <c r="P29" s="200" t="str">
        <f>IF(P4=3,(IF(O29&gt;12,"Y","")),(IF(O29&gt;6,"Y","")))</f>
        <v/>
      </c>
      <c r="Q29" s="42">
        <f t="shared" si="2"/>
        <v>29.5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29.5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48</v>
      </c>
      <c r="AB29" s="253" t="str">
        <f>LOOKUP(AA29,{0,0.01,40,45,50,55,60,65,70,75,80},{"","F","D","C","C+","B-","B","B+","A-","A","A+"})</f>
        <v>C</v>
      </c>
      <c r="AC29" s="330">
        <f>LOOKUP(AA29,{0,0.01,40,45,50,55,60,65,70,75,80},{0,"0",2,2.25,2.5,2.75,3,3.25,3.5,3.75,4})</f>
        <v>2.25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55">
        <v>33</v>
      </c>
      <c r="L30" s="356">
        <v>40</v>
      </c>
      <c r="M30" s="356">
        <v>38</v>
      </c>
      <c r="N30" s="356"/>
      <c r="O30" s="249">
        <f>IF(P4=3,(ABS(IF(L30&gt;60,0,L30)-IF(M30&gt;60,0,M30))),(ABS(IF(L30&gt;30,0,L30)-IF(M30&gt;30,0,M30))))</f>
        <v>2</v>
      </c>
      <c r="P30" s="200" t="str">
        <f>IF(P4=3,(IF(O30&gt;12,"Y","")),(IF(O30&gt;6,"Y","")))</f>
        <v/>
      </c>
      <c r="Q30" s="42">
        <f t="shared" si="2"/>
        <v>39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39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72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55">
        <v>27.5</v>
      </c>
      <c r="L31" s="356">
        <v>38</v>
      </c>
      <c r="M31" s="356">
        <v>27</v>
      </c>
      <c r="N31" s="356"/>
      <c r="O31" s="249">
        <f>IF(P4=3,(ABS(IF(L31&gt;60,0,L31)-IF(M31&gt;60,0,M31))),(ABS(IF(L31&gt;30,0,L31)-IF(M31&gt;30,0,M31))))</f>
        <v>11</v>
      </c>
      <c r="P31" s="200" t="str">
        <f>IF(P4=3,(IF(O31&gt;12,"Y","")),(IF(O31&gt;6,"Y","")))</f>
        <v/>
      </c>
      <c r="Q31" s="42">
        <f t="shared" si="2"/>
        <v>32.5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32.5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60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55">
        <v>23.5</v>
      </c>
      <c r="L32" s="356">
        <v>37</v>
      </c>
      <c r="M32" s="356">
        <v>26</v>
      </c>
      <c r="N32" s="356"/>
      <c r="O32" s="249">
        <f>IF(P4=3,(ABS(IF(L32&gt;60,0,L32)-IF(M32&gt;60,0,M32))),(ABS(IF(L32&gt;30,0,L32)-IF(M32&gt;30,0,M32))))</f>
        <v>11</v>
      </c>
      <c r="P32" s="200" t="str">
        <f>IF(P4=3,(IF(O32&gt;12,"Y","")),(IF(O32&gt;6,"Y","")))</f>
        <v/>
      </c>
      <c r="Q32" s="42">
        <f t="shared" si="2"/>
        <v>31.5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31.5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55</v>
      </c>
      <c r="AB32" s="253" t="str">
        <f>LOOKUP(AA32,{0,0.01,40,45,50,55,60,65,70,75,80},{"","F","D","C","C+","B-","B","B+","A-","A","A+"})</f>
        <v>B-</v>
      </c>
      <c r="AC32" s="330">
        <f>LOOKUP(AA32,{0,0.01,40,45,50,55,60,65,70,75,80},{0,"0",2,2.25,2.5,2.75,3,3.25,3.5,3.75,4})</f>
        <v>2.75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55">
        <v>21</v>
      </c>
      <c r="L33" s="356">
        <v>37</v>
      </c>
      <c r="M33" s="356">
        <v>35</v>
      </c>
      <c r="N33" s="356"/>
      <c r="O33" s="249">
        <f>IF(P4=3,(ABS(IF(L33&gt;60,0,L33)-IF(M33&gt;60,0,M33))),(ABS(IF(L33&gt;30,0,L33)-IF(M33&gt;30,0,M33))))</f>
        <v>2</v>
      </c>
      <c r="P33" s="200" t="str">
        <f>IF(P4=3,(IF(O33&gt;12,"Y","")),(IF(O33&gt;6,"Y","")))</f>
        <v/>
      </c>
      <c r="Q33" s="42">
        <f t="shared" si="2"/>
        <v>36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36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57</v>
      </c>
      <c r="AB33" s="253" t="str">
        <f>LOOKUP(AA33,{0,0.01,40,45,50,55,60,65,70,75,80},{"","F","D","C","C+","B-","B","B+","A-","A","A+"})</f>
        <v>B-</v>
      </c>
      <c r="AC33" s="330">
        <f>LOOKUP(AA33,{0,0.01,40,45,50,55,60,65,70,75,80},{0,"0",2,2.25,2.5,2.75,3,3.25,3.5,3.75,4})</f>
        <v>2.75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55">
        <v>30.5</v>
      </c>
      <c r="L34" s="356">
        <v>45</v>
      </c>
      <c r="M34" s="356">
        <v>45</v>
      </c>
      <c r="N34" s="356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45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76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55">
        <v>26.5</v>
      </c>
      <c r="L35" s="356">
        <v>36</v>
      </c>
      <c r="M35" s="356">
        <v>25</v>
      </c>
      <c r="N35" s="356"/>
      <c r="O35" s="249">
        <f>IF(P4=3,(ABS(IF(L35&gt;60,0,L35)-IF(M35&gt;60,0,M35))),(ABS(IF(L35&gt;30,0,L35)-IF(M35&gt;30,0,M35))))</f>
        <v>11</v>
      </c>
      <c r="P35" s="200" t="str">
        <f>IF(P4=3,(IF(O35&gt;12,"Y","")),(IF(O35&gt;6,"Y","")))</f>
        <v/>
      </c>
      <c r="Q35" s="42">
        <f t="shared" si="2"/>
        <v>30.5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30.5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57</v>
      </c>
      <c r="AB35" s="253" t="str">
        <f>LOOKUP(AA35,{0,0.01,40,45,50,55,60,65,70,75,80},{"","F","D","C","C+","B-","B","B+","A-","A","A+"})</f>
        <v>B-</v>
      </c>
      <c r="AC35" s="330">
        <f>LOOKUP(AA35,{0,0.01,40,45,50,55,60,65,70,75,80},{0,"0",2,2.25,2.5,2.75,3,3.25,3.5,3.75,4})</f>
        <v>2.75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55">
        <v>27.5</v>
      </c>
      <c r="L36" s="356">
        <v>32</v>
      </c>
      <c r="M36" s="356">
        <v>27</v>
      </c>
      <c r="N36" s="356"/>
      <c r="O36" s="249">
        <f>IF(P4=3,(ABS(IF(L36&gt;60,0,L36)-IF(M36&gt;60,0,M36))),(ABS(IF(L36&gt;30,0,L36)-IF(M36&gt;30,0,M36))))</f>
        <v>5</v>
      </c>
      <c r="P36" s="200" t="str">
        <f>IF(P4=3,(IF(O36&gt;12,"Y","")),(IF(O36&gt;6,"Y","")))</f>
        <v/>
      </c>
      <c r="Q36" s="42">
        <f t="shared" si="2"/>
        <v>29.5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29.5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57</v>
      </c>
      <c r="AB36" s="253" t="str">
        <f>LOOKUP(AA36,{0,0.01,40,45,50,55,60,65,70,75,80},{"","F","D","C","C+","B-","B","B+","A-","A","A+"})</f>
        <v>B-</v>
      </c>
      <c r="AC36" s="330">
        <f>LOOKUP(AA36,{0,0.01,40,45,50,55,60,65,70,75,80},{0,"0",2,2.25,2.5,2.75,3,3.25,3.5,3.75,4})</f>
        <v>2.75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55">
        <v>25</v>
      </c>
      <c r="L37" s="356">
        <v>38</v>
      </c>
      <c r="M37" s="356">
        <v>32</v>
      </c>
      <c r="N37" s="356"/>
      <c r="O37" s="249">
        <f>IF(P4=3,(ABS(IF(L37&gt;60,0,L37)-IF(M37&gt;60,0,M37))),(ABS(IF(L37&gt;30,0,L37)-IF(M37&gt;30,0,M37))))</f>
        <v>6</v>
      </c>
      <c r="P37" s="200" t="str">
        <f>IF(P4=3,(IF(O37&gt;12,"Y","")),(IF(O37&gt;6,"Y","")))</f>
        <v/>
      </c>
      <c r="Q37" s="42">
        <f t="shared" si="2"/>
        <v>35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60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55">
        <v>26.5</v>
      </c>
      <c r="L38" s="356">
        <v>41</v>
      </c>
      <c r="M38" s="356">
        <v>42</v>
      </c>
      <c r="N38" s="356"/>
      <c r="O38" s="249">
        <f>IF(P4=3,(ABS(IF(L38&gt;60,0,L38)-IF(M38&gt;60,0,M38))),(ABS(IF(L38&gt;30,0,L38)-IF(M38&gt;30,0,M38))))</f>
        <v>1</v>
      </c>
      <c r="P38" s="200" t="str">
        <f>IF(P4=3,(IF(O38&gt;12,"Y","")),(IF(O38&gt;6,"Y","")))</f>
        <v/>
      </c>
      <c r="Q38" s="42">
        <f t="shared" si="2"/>
        <v>41.5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41.5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68</v>
      </c>
      <c r="AB38" s="253" t="str">
        <f>LOOKUP(AA38,{0,0.01,40,45,50,55,60,65,70,75,80},{"","F","D","C","C+","B-","B","B+","A-","A","A+"})</f>
        <v>B+</v>
      </c>
      <c r="AC38" s="330">
        <f>LOOKUP(AA38,{0,0.01,40,45,50,55,60,65,70,75,80},{0,"0",2,2.25,2.5,2.75,3,3.25,3.5,3.75,4})</f>
        <v>3.25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55">
        <v>25.5</v>
      </c>
      <c r="L39" s="356">
        <v>41</v>
      </c>
      <c r="M39" s="356">
        <v>30</v>
      </c>
      <c r="N39" s="356"/>
      <c r="O39" s="249">
        <f>IF(P4=3,(ABS(IF(L39&gt;60,0,L39)-IF(M39&gt;60,0,M39))),(ABS(IF(L39&gt;30,0,L39)-IF(M39&gt;30,0,M39))))</f>
        <v>11</v>
      </c>
      <c r="P39" s="200" t="str">
        <f>IF(P4=3,(IF(O39&gt;12,"Y","")),(IF(O39&gt;6,"Y","")))</f>
        <v/>
      </c>
      <c r="Q39" s="42">
        <f t="shared" si="2"/>
        <v>35.5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35.5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61</v>
      </c>
      <c r="AB39" s="253" t="str">
        <f>LOOKUP(AA39,{0,0.01,40,45,50,55,60,65,70,75,80},{"","F","D","C","C+","B-","B","B+","A-","A","A+"})</f>
        <v>B</v>
      </c>
      <c r="AC39" s="330">
        <f>LOOKUP(AA39,{0,0.01,40,45,50,55,60,65,70,75,80},{0,"0",2,2.25,2.5,2.75,3,3.25,3.5,3.75,4})</f>
        <v>3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55">
        <v>23.5</v>
      </c>
      <c r="L40" s="356">
        <v>39</v>
      </c>
      <c r="M40" s="356">
        <v>37</v>
      </c>
      <c r="N40" s="356"/>
      <c r="O40" s="249">
        <f>IF(P4=3,(ABS(IF(L40&gt;60,0,L40)-IF(M40&gt;60,0,M40))),(ABS(IF(L40&gt;30,0,L40)-IF(M40&gt;30,0,M40))))</f>
        <v>2</v>
      </c>
      <c r="P40" s="200" t="str">
        <f>IF(P4=3,(IF(O40&gt;12,"Y","")),(IF(O40&gt;6,"Y","")))</f>
        <v/>
      </c>
      <c r="Q40" s="42">
        <f t="shared" si="2"/>
        <v>38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38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62</v>
      </c>
      <c r="AB40" s="253" t="str">
        <f>LOOKUP(AA40,{0,0.01,40,45,50,55,60,65,70,75,80},{"","F","D","C","C+","B-","B","B+","A-","A","A+"})</f>
        <v>B</v>
      </c>
      <c r="AC40" s="330">
        <f>LOOKUP(AA40,{0,0.01,40,45,50,55,60,65,70,75,80},{0,"0",2,2.25,2.5,2.75,3,3.25,3.5,3.75,4})</f>
        <v>3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55">
        <v>26.5</v>
      </c>
      <c r="L41" s="356">
        <v>45</v>
      </c>
      <c r="M41" s="356">
        <v>38</v>
      </c>
      <c r="N41" s="356"/>
      <c r="O41" s="249">
        <f>IF(P4=3,(ABS(IF(L41&gt;60,0,L41)-IF(M41&gt;60,0,M41))),(ABS(IF(L41&gt;30,0,L41)-IF(M41&gt;30,0,M41))))</f>
        <v>7</v>
      </c>
      <c r="P41" s="200" t="str">
        <f>IF(P4=3,(IF(O41&gt;12,"Y","")),(IF(O41&gt;6,"Y","")))</f>
        <v/>
      </c>
      <c r="Q41" s="42">
        <f t="shared" si="2"/>
        <v>41.5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41.5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68</v>
      </c>
      <c r="AB41" s="253" t="str">
        <f>LOOKUP(AA41,{0,0.01,40,45,50,55,60,65,70,75,80},{"","F","D","C","C+","B-","B","B+","A-","A","A+"})</f>
        <v>B+</v>
      </c>
      <c r="AC41" s="330">
        <f>LOOKUP(AA41,{0,0.01,40,45,50,55,60,65,70,75,80},{0,"0",2,2.25,2.5,2.75,3,3.25,3.5,3.75,4})</f>
        <v>3.25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55">
        <v>25</v>
      </c>
      <c r="L42" s="356">
        <v>30</v>
      </c>
      <c r="M42" s="356">
        <v>36</v>
      </c>
      <c r="N42" s="356"/>
      <c r="O42" s="249">
        <f>IF(P4=3,(ABS(IF(L42&gt;60,0,L42)-IF(M42&gt;60,0,M42))),(ABS(IF(L42&gt;30,0,L42)-IF(M42&gt;30,0,M42))))</f>
        <v>6</v>
      </c>
      <c r="P42" s="200" t="str">
        <f>IF(P4=3,(IF(O42&gt;12,"Y","")),(IF(O42&gt;6,"Y","")))</f>
        <v/>
      </c>
      <c r="Q42" s="42">
        <f t="shared" si="2"/>
        <v>33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33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58</v>
      </c>
      <c r="AB42" s="253" t="str">
        <f>LOOKUP(AA42,{0,0.01,40,45,50,55,60,65,70,75,80},{"","F","D","C","C+","B-","B","B+","A-","A","A+"})</f>
        <v>B-</v>
      </c>
      <c r="AC42" s="330">
        <f>LOOKUP(AA42,{0,0.01,40,45,50,55,60,65,70,75,80},{0,"0",2,2.25,2.5,2.75,3,3.25,3.5,3.75,4})</f>
        <v>2.75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55">
        <v>25.5</v>
      </c>
      <c r="L43" s="356">
        <v>37</v>
      </c>
      <c r="M43" s="356">
        <v>42</v>
      </c>
      <c r="N43" s="356"/>
      <c r="O43" s="249">
        <f>IF(P4=3,(ABS(IF(L43&gt;60,0,L43)-IF(M43&gt;60,0,M43))),(ABS(IF(L43&gt;30,0,L43)-IF(M43&gt;30,0,M43))))</f>
        <v>5</v>
      </c>
      <c r="P43" s="200" t="str">
        <f>IF(P4=3,(IF(O43&gt;12,"Y","")),(IF(O43&gt;6,"Y","")))</f>
        <v/>
      </c>
      <c r="Q43" s="42">
        <f t="shared" si="2"/>
        <v>39.5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39.5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65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55">
        <v>18</v>
      </c>
      <c r="L44" s="356">
        <v>37</v>
      </c>
      <c r="M44" s="356">
        <v>35</v>
      </c>
      <c r="N44" s="356"/>
      <c r="O44" s="249">
        <f>IF(P4=3,(ABS(IF(L44&gt;60,0,L44)-IF(M44&gt;60,0,M44))),(ABS(IF(L44&gt;30,0,L44)-IF(M44&gt;30,0,M44))))</f>
        <v>2</v>
      </c>
      <c r="P44" s="200" t="str">
        <f>IF(P4=3,(IF(O44&gt;12,"Y","")),(IF(O44&gt;6,"Y","")))</f>
        <v/>
      </c>
      <c r="Q44" s="42">
        <f t="shared" si="2"/>
        <v>36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36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54</v>
      </c>
      <c r="AB44" s="253" t="str">
        <f>LOOKUP(AA44,{0,0.01,40,45,50,55,60,65,70,75,80},{"","F","D","C","C+","B-","B","B+","A-","A","A+"})</f>
        <v>C+</v>
      </c>
      <c r="AC44" s="330">
        <f>LOOKUP(AA44,{0,0.01,40,45,50,55,60,65,70,75,80},{0,"0",2,2.25,2.5,2.75,3,3.25,3.5,3.75,4})</f>
        <v>2.5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55">
        <v>24.5</v>
      </c>
      <c r="L45" s="356">
        <v>36</v>
      </c>
      <c r="M45" s="356">
        <v>26</v>
      </c>
      <c r="N45" s="356"/>
      <c r="O45" s="249">
        <f>IF(P4=3,(ABS(IF(L45&gt;60,0,L45)-IF(M45&gt;60,0,M45))),(ABS(IF(L45&gt;30,0,L45)-IF(M45&gt;30,0,M45))))</f>
        <v>10</v>
      </c>
      <c r="P45" s="200" t="str">
        <f>IF(P4=3,(IF(O45&gt;12,"Y","")),(IF(O45&gt;6,"Y","")))</f>
        <v/>
      </c>
      <c r="Q45" s="42">
        <f t="shared" si="2"/>
        <v>31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31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56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26.5</v>
      </c>
      <c r="T46" s="291">
        <v>37</v>
      </c>
      <c r="U46" s="291">
        <v>43</v>
      </c>
      <c r="V46" s="291"/>
      <c r="W46" s="287">
        <f>IF(X4=3,(ABS(IF(T46&gt;60,0,T46)-IF(U46&gt;60,0,U46))),(ABS(IF(T46&gt;30,0,T46)-IF(U46&gt;30,0,U46))))</f>
        <v>6</v>
      </c>
      <c r="X46" s="288" t="str">
        <f>IF(X4=3,(IF(W46&gt;12,"Y","")),(IF(W46&gt;6,"Y","")))</f>
        <v/>
      </c>
      <c r="Y46" s="289">
        <f t="shared" si="3"/>
        <v>40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40</v>
      </c>
      <c r="AA46" s="197">
        <f t="shared" si="0"/>
        <v>67</v>
      </c>
      <c r="AB46" s="253" t="str">
        <f>LOOKUP(AA46,{0,0.01,40,45,50,55,60,65,70,75,80},{"","F","D","C","C+","B-","B","B+","A-","A","A+"})</f>
        <v>B+</v>
      </c>
      <c r="AC46" s="330">
        <f>LOOKUP(AA46,{0,0.01,40,45,50,55,60,65,70,75,80},{0,"0",2,2.25,2.5,2.75,3,3.25,3.5,3.75,4})</f>
        <v>3.25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22</v>
      </c>
      <c r="T47" s="291">
        <v>46</v>
      </c>
      <c r="U47" s="291">
        <v>38</v>
      </c>
      <c r="V47" s="291"/>
      <c r="W47" s="287">
        <f>IF(X4=3,(ABS(IF(T47&gt;60,0,T47)-IF(U47&gt;60,0,U47))),(ABS(IF(T47&gt;30,0,T47)-IF(U47&gt;30,0,U47))))</f>
        <v>8</v>
      </c>
      <c r="X47" s="288" t="str">
        <f>IF(X4=3,(IF(W47&gt;12,"Y","")),(IF(W47&gt;6,"Y","")))</f>
        <v/>
      </c>
      <c r="Y47" s="289">
        <f t="shared" si="3"/>
        <v>42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42</v>
      </c>
      <c r="AA47" s="197">
        <f t="shared" si="0"/>
        <v>64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</v>
      </c>
      <c r="T48" s="291">
        <v>45</v>
      </c>
      <c r="U48" s="291">
        <v>37</v>
      </c>
      <c r="V48" s="291"/>
      <c r="W48" s="287">
        <f>IF(X4=3,(ABS(IF(T48&gt;60,0,T48)-IF(U48&gt;60,0,U48))),(ABS(IF(T48&gt;30,0,T48)-IF(U48&gt;30,0,U48))))</f>
        <v>8</v>
      </c>
      <c r="X48" s="288" t="str">
        <f>IF(X4=3,(IF(W48&gt;12,"Y","")),(IF(W48&gt;6,"Y","")))</f>
        <v/>
      </c>
      <c r="Y48" s="289">
        <f t="shared" si="3"/>
        <v>41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41</v>
      </c>
      <c r="AA48" s="197">
        <f t="shared" si="0"/>
        <v>72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29.5</v>
      </c>
      <c r="T49" s="291">
        <v>38</v>
      </c>
      <c r="U49" s="291">
        <v>51</v>
      </c>
      <c r="V49" s="291">
        <v>44</v>
      </c>
      <c r="W49" s="287">
        <f>IF(X4=3,(ABS(IF(T49&gt;60,0,T49)-IF(U49&gt;60,0,U49))),(ABS(IF(T49&gt;30,0,T49)-IF(U49&gt;30,0,U49))))</f>
        <v>13</v>
      </c>
      <c r="X49" s="288" t="str">
        <f>IF(X4=3,(IF(W49&gt;12,"Y","")),(IF(W49&gt;6,"Y","")))</f>
        <v>Y</v>
      </c>
      <c r="Y49" s="289">
        <f t="shared" si="3"/>
        <v>41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41</v>
      </c>
      <c r="AA49" s="197">
        <f t="shared" si="0"/>
        <v>71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28.5</v>
      </c>
      <c r="T50" s="291">
        <v>42</v>
      </c>
      <c r="U50" s="291">
        <v>38</v>
      </c>
      <c r="V50" s="291"/>
      <c r="W50" s="287">
        <f>IF(X4=3,(ABS(IF(T50&gt;60,0,T50)-IF(U50&gt;60,0,U50))),(ABS(IF(T50&gt;30,0,T50)-IF(U50&gt;30,0,U50))))</f>
        <v>4</v>
      </c>
      <c r="X50" s="288" t="str">
        <f>IF(X4=3,(IF(W50&gt;12,"Y","")),(IF(W50&gt;6,"Y","")))</f>
        <v/>
      </c>
      <c r="Y50" s="289">
        <f t="shared" si="3"/>
        <v>40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40</v>
      </c>
      <c r="AA50" s="197">
        <f t="shared" si="0"/>
        <v>69</v>
      </c>
      <c r="AB50" s="253" t="str">
        <f>LOOKUP(AA50,{0,0.01,40,45,50,55,60,65,70,75,80},{"","F","D","C","C+","B-","B","B+","A-","A","A+"})</f>
        <v>B+</v>
      </c>
      <c r="AC50" s="330">
        <f>LOOKUP(AA50,{0,0.01,40,45,50,55,60,65,70,75,80},{0,"0",2,2.25,2.5,2.75,3,3.25,3.5,3.75,4})</f>
        <v>3.25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21</v>
      </c>
      <c r="T51" s="291">
        <v>42</v>
      </c>
      <c r="U51" s="291">
        <v>41</v>
      </c>
      <c r="V51" s="291"/>
      <c r="W51" s="287">
        <f>IF(X4=3,(ABS(IF(T51&gt;60,0,T51)-IF(U51&gt;60,0,U51))),(ABS(IF(T51&gt;30,0,T51)-IF(U51&gt;30,0,U51))))</f>
        <v>1</v>
      </c>
      <c r="X51" s="288" t="str">
        <f>IF(X4=3,(IF(W51&gt;12,"Y","")),(IF(W51&gt;6,"Y","")))</f>
        <v/>
      </c>
      <c r="Y51" s="289">
        <f t="shared" si="3"/>
        <v>41.5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41.5</v>
      </c>
      <c r="AA51" s="197">
        <f t="shared" si="0"/>
        <v>63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21.5</v>
      </c>
      <c r="T52" s="291">
        <v>41</v>
      </c>
      <c r="U52" s="291">
        <v>53</v>
      </c>
      <c r="V52" s="291"/>
      <c r="W52" s="287">
        <f>IF(X4=3,(ABS(IF(T52&gt;60,0,T52)-IF(U52&gt;60,0,U52))),(ABS(IF(T52&gt;30,0,T52)-IF(U52&gt;30,0,U52))))</f>
        <v>12</v>
      </c>
      <c r="X52" s="288" t="str">
        <f>IF(X4=3,(IF(W52&gt;12,"Y","")),(IF(W52&gt;6,"Y","")))</f>
        <v/>
      </c>
      <c r="Y52" s="289">
        <f t="shared" si="3"/>
        <v>47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47</v>
      </c>
      <c r="AA52" s="197">
        <f t="shared" si="0"/>
        <v>69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29.5</v>
      </c>
      <c r="T53" s="291">
        <v>46</v>
      </c>
      <c r="U53" s="291">
        <v>53</v>
      </c>
      <c r="V53" s="291"/>
      <c r="W53" s="287">
        <f>IF(X4=3,(ABS(IF(T53&gt;60,0,T53)-IF(U53&gt;60,0,U53))),(ABS(IF(T53&gt;30,0,T53)-IF(U53&gt;30,0,U53))))</f>
        <v>7</v>
      </c>
      <c r="X53" s="288" t="str">
        <f>IF(X4=3,(IF(W53&gt;12,"Y","")),(IF(W53&gt;6,"Y","")))</f>
        <v/>
      </c>
      <c r="Y53" s="289">
        <f t="shared" si="3"/>
        <v>49.5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49.5</v>
      </c>
      <c r="AA53" s="197">
        <f t="shared" si="0"/>
        <v>79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24.5</v>
      </c>
      <c r="T54" s="291">
        <v>36</v>
      </c>
      <c r="U54" s="291">
        <v>37</v>
      </c>
      <c r="V54" s="291"/>
      <c r="W54" s="287">
        <f>IF(X4=3,(ABS(IF(T54&gt;60,0,T54)-IF(U54&gt;60,0,U54))),(ABS(IF(T54&gt;30,0,T54)-IF(U54&gt;30,0,U54))))</f>
        <v>1</v>
      </c>
      <c r="X54" s="288" t="str">
        <f>IF(X4=3,(IF(W54&gt;12,"Y","")),(IF(W54&gt;6,"Y","")))</f>
        <v/>
      </c>
      <c r="Y54" s="289">
        <f t="shared" si="3"/>
        <v>36.5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36.5</v>
      </c>
      <c r="AA54" s="197">
        <f t="shared" si="0"/>
        <v>61</v>
      </c>
      <c r="AB54" s="253" t="str">
        <f>LOOKUP(AA54,{0,0.01,40,45,50,55,60,65,70,75,80},{"","F","D","C","C+","B-","B","B+","A-","A","A+"})</f>
        <v>B</v>
      </c>
      <c r="AC54" s="330">
        <f>LOOKUP(AA54,{0,0.01,40,45,50,55,60,65,70,75,80},{0,"0",2,2.25,2.5,2.75,3,3.25,3.5,3.75,4})</f>
        <v>3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22.5</v>
      </c>
      <c r="T55" s="291">
        <v>44</v>
      </c>
      <c r="U55" s="291">
        <v>49</v>
      </c>
      <c r="V55" s="291"/>
      <c r="W55" s="287">
        <f>IF(X4=3,(ABS(IF(T55&gt;60,0,T55)-IF(U55&gt;60,0,U55))),(ABS(IF(T55&gt;30,0,T55)-IF(U55&gt;30,0,U55))))</f>
        <v>5</v>
      </c>
      <c r="X55" s="288" t="str">
        <f>IF(X4=3,(IF(W55&gt;12,"Y","")),(IF(W55&gt;6,"Y","")))</f>
        <v/>
      </c>
      <c r="Y55" s="289">
        <f t="shared" si="3"/>
        <v>46.5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46.5</v>
      </c>
      <c r="AA55" s="197">
        <f t="shared" si="0"/>
        <v>69</v>
      </c>
      <c r="AB55" s="253" t="str">
        <f>LOOKUP(AA55,{0,0.01,40,45,50,55,60,65,70,75,80},{"","F","D","C","C+","B-","B","B+","A-","A","A+"})</f>
        <v>B+</v>
      </c>
      <c r="AC55" s="330">
        <f>LOOKUP(AA55,{0,0.01,40,45,50,55,60,65,70,75,80},{0,"0",2,2.25,2.5,2.75,3,3.25,3.5,3.75,4})</f>
        <v>3.25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26.5</v>
      </c>
      <c r="T56" s="291">
        <v>42</v>
      </c>
      <c r="U56" s="291">
        <v>40</v>
      </c>
      <c r="V56" s="291"/>
      <c r="W56" s="287">
        <f>IF(X4=3,(ABS(IF(T56&gt;60,0,T56)-IF(U56&gt;60,0,U56))),(ABS(IF(T56&gt;30,0,T56)-IF(U56&gt;30,0,U56))))</f>
        <v>2</v>
      </c>
      <c r="X56" s="288" t="str">
        <f>IF(X4=3,(IF(W56&gt;12,"Y","")),(IF(W56&gt;6,"Y","")))</f>
        <v/>
      </c>
      <c r="Y56" s="289">
        <f t="shared" si="3"/>
        <v>41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41</v>
      </c>
      <c r="AA56" s="197">
        <f t="shared" si="0"/>
        <v>68</v>
      </c>
      <c r="AB56" s="253" t="str">
        <f>LOOKUP(AA56,{0,0.01,40,45,50,55,60,65,70,75,80},{"","F","D","C","C+","B-","B","B+","A-","A","A+"})</f>
        <v>B+</v>
      </c>
      <c r="AC56" s="330">
        <f>LOOKUP(AA56,{0,0.01,40,45,50,55,60,65,70,75,80},{0,"0",2,2.25,2.5,2.75,3,3.25,3.5,3.75,4})</f>
        <v>3.25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25</v>
      </c>
      <c r="T57" s="291">
        <v>45</v>
      </c>
      <c r="U57" s="291">
        <v>51</v>
      </c>
      <c r="V57" s="291"/>
      <c r="W57" s="287">
        <f>IF(X4=3,(ABS(IF(T57&gt;60,0,T57)-IF(U57&gt;60,0,U57))),(ABS(IF(T57&gt;30,0,T57)-IF(U57&gt;30,0,U57))))</f>
        <v>6</v>
      </c>
      <c r="X57" s="288" t="str">
        <f>IF(X4=3,(IF(W57&gt;12,"Y","")),(IF(W57&gt;6,"Y","")))</f>
        <v/>
      </c>
      <c r="Y57" s="289">
        <f t="shared" si="3"/>
        <v>48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48</v>
      </c>
      <c r="AA57" s="197">
        <f t="shared" si="0"/>
        <v>73</v>
      </c>
      <c r="AB57" s="253" t="str">
        <f>LOOKUP(AA57,{0,0.01,40,45,50,55,60,65,70,75,80},{"","F","D","C","C+","B-","B","B+","A-","A","A+"})</f>
        <v>A-</v>
      </c>
      <c r="AC57" s="330">
        <f>LOOKUP(AA57,{0,0.01,40,45,50,55,60,65,70,75,80},{0,"0",2,2.25,2.5,2.75,3,3.25,3.5,3.75,4})</f>
        <v>3.5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20.5</v>
      </c>
      <c r="L58" s="183">
        <v>39</v>
      </c>
      <c r="M58" s="183">
        <v>43</v>
      </c>
      <c r="N58" s="183"/>
      <c r="O58" s="249">
        <f>IF(P4=3,(ABS(IF(L58&gt;60,0,L58)-IF(M58&gt;60,0,M58))),(ABS(IF(L58&gt;30,0,L58)-IF(M58&gt;30,0,M58))))</f>
        <v>4</v>
      </c>
      <c r="P58" s="200" t="str">
        <f>IF(P4=3,(IF(O58&gt;12,"Y","")),(IF(O58&gt;6,"Y","")))</f>
        <v/>
      </c>
      <c r="Q58" s="42">
        <f t="shared" si="2"/>
        <v>41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41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62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16</v>
      </c>
      <c r="D59" s="284">
        <v>30</v>
      </c>
      <c r="E59" s="285">
        <v>38</v>
      </c>
      <c r="F59" s="291"/>
      <c r="G59" s="287">
        <f>IF(H4=3,(ABS(IF(D59&gt;60,0,D59)-IF(E59&gt;60,0,E59))),(ABS(IF(D59&gt;30,0,D59)-IF(E59&gt;30,0,E59))))</f>
        <v>8</v>
      </c>
      <c r="H59" s="288" t="str">
        <f>IF(H4=3,(IF(G59&gt;12,"Y","")),(IF(G59&gt;6,"Y","")))</f>
        <v/>
      </c>
      <c r="I59" s="289">
        <f t="shared" si="1"/>
        <v>34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34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50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95" priority="7">
      <formula>$I$7="Y"</formula>
    </cfRule>
    <cfRule type="expression" dxfId="394" priority="8">
      <formula>$I$7="Y"</formula>
    </cfRule>
    <cfRule type="expression" dxfId="393" priority="9">
      <formula>$I$7="Y"</formula>
    </cfRule>
  </conditionalFormatting>
  <conditionalFormatting sqref="O8:O77">
    <cfRule type="expression" dxfId="392" priority="4">
      <formula>$I$7="Y"</formula>
    </cfRule>
    <cfRule type="expression" dxfId="391" priority="5">
      <formula>$I$7="Y"</formula>
    </cfRule>
    <cfRule type="expression" dxfId="390" priority="6">
      <formula>$I$7="Y"</formula>
    </cfRule>
  </conditionalFormatting>
  <conditionalFormatting sqref="W8:W77">
    <cfRule type="expression" dxfId="389" priority="1">
      <formula>$I$7="Y"</formula>
    </cfRule>
    <cfRule type="expression" dxfId="388" priority="2">
      <formula>$I$7="Y"</formula>
    </cfRule>
    <cfRule type="expression" dxfId="387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E46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0.25" customHeight="1">
      <c r="A4" s="338" t="s">
        <v>21</v>
      </c>
      <c r="B4" s="294">
        <v>205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260</v>
      </c>
      <c r="E6" s="614"/>
      <c r="F6" s="614"/>
      <c r="G6" s="614"/>
      <c r="H6" s="614"/>
      <c r="I6" s="614"/>
      <c r="J6" s="615"/>
      <c r="K6" s="275" t="s">
        <v>65</v>
      </c>
      <c r="L6" s="614" t="s">
        <v>260</v>
      </c>
      <c r="M6" s="614"/>
      <c r="N6" s="614"/>
      <c r="O6" s="614"/>
      <c r="P6" s="614"/>
      <c r="Q6" s="614"/>
      <c r="R6" s="615"/>
      <c r="S6" s="277" t="s">
        <v>65</v>
      </c>
      <c r="T6" s="614" t="s">
        <v>260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78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5">
        <v>23.5</v>
      </c>
      <c r="D8" s="356">
        <v>23</v>
      </c>
      <c r="E8" s="356">
        <v>38</v>
      </c>
      <c r="F8" s="356">
        <v>24</v>
      </c>
      <c r="G8" s="287">
        <f>IF(H4=3,(ABS(IF(D8&gt;60,0,D8)-IF(E8&gt;60,0,E8))),(ABS(IF(D8&gt;30,0,D8)-IF(E8&gt;30,0,E8))))</f>
        <v>15</v>
      </c>
      <c r="H8" s="288" t="str">
        <f>IF(H4=3,(IF(G8&gt;12,"Y","")),(IF(G8&gt;6,"Y","")))</f>
        <v>Y</v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23.5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23.5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47</v>
      </c>
      <c r="AB8" s="253" t="str">
        <f>LOOKUP(AA8,{0,0.01,40,45,50,55,60,65,70,75,80},{"","F","D","C","C+","B-","B","B+","A-","A","A+"})</f>
        <v>C</v>
      </c>
      <c r="AC8" s="330">
        <f>LOOKUP(AA8,{0,0.01,40,45,50,55,60,65,70,75,80},{0,"0",2,2.25,2.5,2.75,3,3.25,3.5,3.75,4})</f>
        <v>2.25</v>
      </c>
      <c r="AD8" s="331"/>
      <c r="AE8" s="332" t="str">
        <f>IF(AD8=0,"",IF(AD8=AC8,"Same",IF(AC8="0","Passed",IF(AD8&gt;AC8,"Imp:","Not Imp:"))))</f>
        <v/>
      </c>
    </row>
    <row r="9" spans="1:36" s="23" customFormat="1" ht="18">
      <c r="A9" s="267">
        <f>'1st 1'!A9</f>
        <v>2</v>
      </c>
      <c r="B9" s="271" t="str">
        <f>'1st 1'!B9</f>
        <v>K</v>
      </c>
      <c r="C9" s="355">
        <v>24.5</v>
      </c>
      <c r="D9" s="356">
        <v>28.5</v>
      </c>
      <c r="E9" s="356">
        <v>31</v>
      </c>
      <c r="F9" s="356"/>
      <c r="G9" s="287">
        <f>IF(H4=3,(ABS(IF(D9&gt;60,0,D9)-IF(E9&gt;60,0,E9))),(ABS(IF(D9&gt;30,0,D9)-IF(E9&gt;30,0,E9))))</f>
        <v>2.5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29.75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29.75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55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</row>
    <row r="10" spans="1:36" ht="18">
      <c r="A10" s="267">
        <f>'1st 1'!A10</f>
        <v>3</v>
      </c>
      <c r="B10" s="271" t="str">
        <f>'1st 1'!B10</f>
        <v>M</v>
      </c>
      <c r="C10" s="355">
        <v>20.5</v>
      </c>
      <c r="D10" s="356">
        <v>24.5</v>
      </c>
      <c r="E10" s="356">
        <v>36</v>
      </c>
      <c r="F10" s="356"/>
      <c r="G10" s="287">
        <f>IF(H4=3,(ABS(IF(D10&gt;60,0,D10)-IF(E10&gt;60,0,E10))),(ABS(IF(D10&gt;30,0,D10)-IF(E10&gt;30,0,E10))))</f>
        <v>11.5</v>
      </c>
      <c r="H10" s="288" t="str">
        <f>IF(H4=3,(IF(G10&gt;12,"Y","")),(IF(G10&gt;6,"Y","")))</f>
        <v/>
      </c>
      <c r="I10" s="289">
        <f t="shared" si="1"/>
        <v>30.25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30.25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51</v>
      </c>
      <c r="AB10" s="253" t="str">
        <f>LOOKUP(AA10,{0,0.01,40,45,50,55,60,65,70,75,80},{"","F","D","C","C+","B-","B","B+","A-","A","A+"})</f>
        <v>C+</v>
      </c>
      <c r="AC10" s="330">
        <f>LOOKUP(AA10,{0,0.01,40,45,50,55,60,65,70,75,80},{0,"0",2,2.25,2.5,2.75,3,3.25,3.5,3.75,4})</f>
        <v>2.5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5">
        <v>26.5</v>
      </c>
      <c r="D11" s="356">
        <v>28.5</v>
      </c>
      <c r="E11" s="356">
        <v>38</v>
      </c>
      <c r="F11" s="356"/>
      <c r="G11" s="287">
        <f>IF(H4=3,(ABS(IF(D11&gt;60,0,D11)-IF(E11&gt;60,0,E11))),(ABS(IF(D11&gt;30,0,D11)-IF(E11&gt;30,0,E11))))</f>
        <v>9.5</v>
      </c>
      <c r="H11" s="288" t="str">
        <f>IF(H4=3,(IF(G11&gt;12,"Y","")),(IF(G11&gt;6,"Y","")))</f>
        <v/>
      </c>
      <c r="I11" s="289">
        <f t="shared" si="1"/>
        <v>33.25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33.25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60</v>
      </c>
      <c r="AB11" s="253" t="str">
        <f>LOOKUP(AA11,{0,0.01,40,45,50,55,60,65,70,75,80},{"","F","D","C","C+","B-","B","B+","A-","A","A+"})</f>
        <v>B</v>
      </c>
      <c r="AC11" s="330">
        <f>LOOKUP(AA11,{0,0.01,40,45,50,55,60,65,70,75,80},{0,"0",2,2.25,2.5,2.75,3,3.25,3.5,3.75,4})</f>
        <v>3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5">
        <v>26.5</v>
      </c>
      <c r="D12" s="356">
        <v>41</v>
      </c>
      <c r="E12" s="356">
        <v>40</v>
      </c>
      <c r="F12" s="356"/>
      <c r="G12" s="287">
        <f>IF(H4=3,(ABS(IF(D12&gt;60,0,D12)-IF(E12&gt;60,0,E12))),(ABS(IF(D12&gt;30,0,D12)-IF(E12&gt;30,0,E12))))</f>
        <v>1</v>
      </c>
      <c r="H12" s="288" t="str">
        <f>IF(H4=3,(IF(G12&gt;12,"Y","")),(IF(G12&gt;6,"Y","")))</f>
        <v/>
      </c>
      <c r="I12" s="289">
        <f t="shared" si="1"/>
        <v>40.5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40.5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67</v>
      </c>
      <c r="AB12" s="253" t="str">
        <f>LOOKUP(AA12,{0,0.01,40,45,50,55,60,65,70,75,80},{"","F","D","C","C+","B-","B","B+","A-","A","A+"})</f>
        <v>B+</v>
      </c>
      <c r="AC12" s="330">
        <f>LOOKUP(AA12,{0,0.01,40,45,50,55,60,65,70,75,80},{0,"0",2,2.25,2.5,2.75,3,3.25,3.5,3.75,4})</f>
        <v>3.25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5">
        <v>21.5</v>
      </c>
      <c r="D13" s="356">
        <v>28</v>
      </c>
      <c r="E13" s="356">
        <v>35</v>
      </c>
      <c r="F13" s="356"/>
      <c r="G13" s="287">
        <f>IF(H4=3,(ABS(IF(D13&gt;60,0,D13)-IF(E13&gt;60,0,E13))),(ABS(IF(D13&gt;30,0,D13)-IF(E13&gt;30,0,E13))))</f>
        <v>7</v>
      </c>
      <c r="H13" s="288" t="str">
        <f>IF(H4=3,(IF(G13&gt;12,"Y","")),(IF(G13&gt;6,"Y","")))</f>
        <v/>
      </c>
      <c r="I13" s="289">
        <f t="shared" si="1"/>
        <v>31.5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31.5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53</v>
      </c>
      <c r="AB13" s="253" t="str">
        <f>LOOKUP(AA13,{0,0.01,40,45,50,55,60,65,70,75,80},{"","F","D","C","C+","B-","B","B+","A-","A","A+"})</f>
        <v>C+</v>
      </c>
      <c r="AC13" s="330">
        <f>LOOKUP(AA13,{0,0.01,40,45,50,55,60,65,70,75,80},{0,"0",2,2.25,2.5,2.75,3,3.25,3.5,3.75,4})</f>
        <v>2.5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5">
        <v>24</v>
      </c>
      <c r="D14" s="356">
        <v>27.5</v>
      </c>
      <c r="E14" s="356">
        <v>39</v>
      </c>
      <c r="F14" s="356"/>
      <c r="G14" s="287">
        <f>IF(H4=3,(ABS(IF(D14&gt;60,0,D14)-IF(E14&gt;60,0,E14))),(ABS(IF(D14&gt;30,0,D14)-IF(E14&gt;30,0,E14))))</f>
        <v>11.5</v>
      </c>
      <c r="H14" s="288" t="str">
        <f>IF(H4=3,(IF(G14&gt;12,"Y","")),(IF(G14&gt;6,"Y","")))</f>
        <v/>
      </c>
      <c r="I14" s="289">
        <f t="shared" si="1"/>
        <v>33.25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33.25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58</v>
      </c>
      <c r="AB14" s="253" t="str">
        <f>LOOKUP(AA14,{0,0.01,40,45,50,55,60,65,70,75,80},{"","F","D","C","C+","B-","B","B+","A-","A","A+"})</f>
        <v>B-</v>
      </c>
      <c r="AC14" s="330">
        <f>LOOKUP(AA14,{0,0.01,40,45,50,55,60,65,70,75,80},{0,"0",2,2.25,2.5,2.75,3,3.25,3.5,3.75,4})</f>
        <v>2.75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5">
        <v>23.5</v>
      </c>
      <c r="D15" s="356">
        <v>30</v>
      </c>
      <c r="E15" s="356">
        <v>32</v>
      </c>
      <c r="F15" s="356"/>
      <c r="G15" s="287">
        <f>IF(H4=3,(ABS(IF(D15&gt;60,0,D15)-IF(E15&gt;60,0,E15))),(ABS(IF(D15&gt;30,0,D15)-IF(E15&gt;30,0,E15))))</f>
        <v>2</v>
      </c>
      <c r="H15" s="288" t="str">
        <f>IF(H4=3,(IF(G15&gt;12,"Y","")),(IF(G15&gt;6,"Y","")))</f>
        <v/>
      </c>
      <c r="I15" s="289">
        <f t="shared" si="1"/>
        <v>31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31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55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55">
        <v>17.5</v>
      </c>
      <c r="D16" s="356">
        <v>23</v>
      </c>
      <c r="E16" s="356">
        <v>32</v>
      </c>
      <c r="F16" s="356"/>
      <c r="G16" s="287">
        <f>IF(H4=3,(ABS(IF(D16&gt;60,0,D16)-IF(E16&gt;60,0,E16))),(ABS(IF(D16&gt;30,0,D16)-IF(E16&gt;30,0,E16))))</f>
        <v>9</v>
      </c>
      <c r="H16" s="288" t="str">
        <f>IF(H4=3,(IF(G16&gt;12,"Y","")),(IF(G16&gt;6,"Y","")))</f>
        <v/>
      </c>
      <c r="I16" s="289">
        <f t="shared" si="1"/>
        <v>27.5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27.5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45</v>
      </c>
      <c r="AB16" s="253" t="str">
        <f>LOOKUP(AA16,{0,0.01,40,45,50,55,60,65,70,75,80},{"","F","D","C","C+","B-","B","B+","A-","A","A+"})</f>
        <v>C</v>
      </c>
      <c r="AC16" s="330">
        <f>LOOKUP(AA16,{0,0.01,40,45,50,55,60,65,70,75,80},{0,"0",2,2.25,2.5,2.75,3,3.25,3.5,3.75,4})</f>
        <v>2.25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5">
        <v>22.5</v>
      </c>
      <c r="D17" s="356">
        <v>30.5</v>
      </c>
      <c r="E17" s="356">
        <v>35</v>
      </c>
      <c r="F17" s="356"/>
      <c r="G17" s="287">
        <f>IF(H4=3,(ABS(IF(D17&gt;60,0,D17)-IF(E17&gt;60,0,E17))),(ABS(IF(D17&gt;30,0,D17)-IF(E17&gt;30,0,E17))))</f>
        <v>4.5</v>
      </c>
      <c r="H17" s="288" t="str">
        <f>IF(H4=3,(IF(G17&gt;12,"Y","")),(IF(G17&gt;6,"Y","")))</f>
        <v/>
      </c>
      <c r="I17" s="289">
        <f t="shared" si="1"/>
        <v>32.75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32.75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56</v>
      </c>
      <c r="AB17" s="253" t="str">
        <f>LOOKUP(AA17,{0,0.01,40,45,50,55,60,65,70,75,80},{"","F","D","C","C+","B-","B","B+","A-","A","A+"})</f>
        <v>B-</v>
      </c>
      <c r="AC17" s="330">
        <f>LOOKUP(AA17,{0,0.01,40,45,50,55,60,65,70,75,80},{0,"0",2,2.25,2.5,2.75,3,3.25,3.5,3.75,4})</f>
        <v>2.75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5">
        <v>26</v>
      </c>
      <c r="D18" s="356">
        <v>32</v>
      </c>
      <c r="E18" s="356">
        <v>39</v>
      </c>
      <c r="F18" s="356"/>
      <c r="G18" s="287">
        <f>IF(H4=3,(ABS(IF(D18&gt;60,0,D18)-IF(E18&gt;60,0,E18))),(ABS(IF(D18&gt;30,0,D18)-IF(E18&gt;30,0,E18))))</f>
        <v>7</v>
      </c>
      <c r="H18" s="288" t="str">
        <f>IF(H4=3,(IF(G18&gt;12,"Y","")),(IF(G18&gt;6,"Y","")))</f>
        <v/>
      </c>
      <c r="I18" s="289">
        <f t="shared" si="1"/>
        <v>35.5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35.5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62</v>
      </c>
      <c r="AB18" s="253" t="str">
        <f>LOOKUP(AA18,{0,0.01,40,45,50,55,60,65,70,75,80},{"","F","D","C","C+","B-","B","B+","A-","A","A+"})</f>
        <v>B</v>
      </c>
      <c r="AC18" s="330">
        <f>LOOKUP(AA18,{0,0.01,40,45,50,55,60,65,70,75,80},{0,"0",2,2.25,2.5,2.75,3,3.25,3.5,3.75,4})</f>
        <v>3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5">
        <v>20</v>
      </c>
      <c r="D19" s="356">
        <v>20</v>
      </c>
      <c r="E19" s="356">
        <v>23</v>
      </c>
      <c r="F19" s="356"/>
      <c r="G19" s="287">
        <f>IF(H4=3,(ABS(IF(D19&gt;60,0,D19)-IF(E19&gt;60,0,E19))),(ABS(IF(D19&gt;30,0,D19)-IF(E19&gt;30,0,E19))))</f>
        <v>3</v>
      </c>
      <c r="H19" s="288" t="str">
        <f>IF(H4=3,(IF(G19&gt;12,"Y","")),(IF(G19&gt;6,"Y","")))</f>
        <v/>
      </c>
      <c r="I19" s="289">
        <f t="shared" si="1"/>
        <v>21.5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21.5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42</v>
      </c>
      <c r="AB19" s="253" t="str">
        <f>LOOKUP(AA19,{0,0.01,40,45,50,55,60,65,70,75,80},{"","F","D","C","C+","B-","B","B+","A-","A","A+"})</f>
        <v>D</v>
      </c>
      <c r="AC19" s="330">
        <f>LOOKUP(AA19,{0,0.01,40,45,50,55,60,65,70,75,80},{0,"0",2,2.25,2.5,2.75,3,3.25,3.5,3.75,4})</f>
        <v>2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5">
        <v>26</v>
      </c>
      <c r="D20" s="356">
        <v>27</v>
      </c>
      <c r="E20" s="356">
        <v>37</v>
      </c>
      <c r="F20" s="356"/>
      <c r="G20" s="287">
        <f>IF(H4=3,(ABS(IF(D20&gt;60,0,D20)-IF(E20&gt;60,0,E20))),(ABS(IF(D20&gt;30,0,D20)-IF(E20&gt;30,0,E20))))</f>
        <v>10</v>
      </c>
      <c r="H20" s="288" t="str">
        <f>IF(H4=3,(IF(G20&gt;12,"Y","")),(IF(G20&gt;6,"Y","")))</f>
        <v/>
      </c>
      <c r="I20" s="289">
        <f t="shared" si="1"/>
        <v>32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32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58</v>
      </c>
      <c r="AB20" s="253" t="str">
        <f>LOOKUP(AA20,{0,0.01,40,45,50,55,60,65,70,75,80},{"","F","D","C","C+","B-","B","B+","A-","A","A+"})</f>
        <v>B-</v>
      </c>
      <c r="AC20" s="330">
        <f>LOOKUP(AA20,{0,0.01,40,45,50,55,60,65,70,75,80},{0,"0",2,2.25,2.5,2.75,3,3.25,3.5,3.75,4})</f>
        <v>2.75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5">
        <v>27</v>
      </c>
      <c r="D21" s="356">
        <v>34</v>
      </c>
      <c r="E21" s="356">
        <v>40</v>
      </c>
      <c r="F21" s="356"/>
      <c r="G21" s="287">
        <f>IF(H4=3,(ABS(IF(D21&gt;60,0,D21)-IF(E21&gt;60,0,E21))),(ABS(IF(D21&gt;30,0,D21)-IF(E21&gt;30,0,E21))))</f>
        <v>6</v>
      </c>
      <c r="H21" s="288" t="str">
        <f>IF(H4=3,(IF(G21&gt;12,"Y","")),(IF(G21&gt;6,"Y","")))</f>
        <v/>
      </c>
      <c r="I21" s="289">
        <f t="shared" si="1"/>
        <v>37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37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64</v>
      </c>
      <c r="AB21" s="253" t="str">
        <f>LOOKUP(AA21,{0,0.01,40,45,50,55,60,65,70,75,80},{"","F","D","C","C+","B-","B","B+","A-","A","A+"})</f>
        <v>B</v>
      </c>
      <c r="AC21" s="330">
        <f>LOOKUP(AA21,{0,0.01,40,45,50,55,60,65,70,75,80},{0,"0",2,2.25,2.5,2.75,3,3.25,3.5,3.75,4})</f>
        <v>3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5">
        <v>27.5</v>
      </c>
      <c r="D22" s="356">
        <v>29</v>
      </c>
      <c r="E22" s="356">
        <v>38</v>
      </c>
      <c r="F22" s="356"/>
      <c r="G22" s="287">
        <f>IF(H4=3,(ABS(IF(D22&gt;60,0,D22)-IF(E22&gt;60,0,E22))),(ABS(IF(D22&gt;30,0,D22)-IF(E22&gt;30,0,E22))))</f>
        <v>9</v>
      </c>
      <c r="H22" s="288" t="str">
        <f>IF(H4=3,(IF(G22&gt;12,"Y","")),(IF(G22&gt;6,"Y","")))</f>
        <v/>
      </c>
      <c r="I22" s="289">
        <f t="shared" si="1"/>
        <v>33.5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33.5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61</v>
      </c>
      <c r="AB22" s="253" t="str">
        <f>LOOKUP(AA22,{0,0.01,40,45,50,55,60,65,70,75,80},{"","F","D","C","C+","B-","B","B+","A-","A","A+"})</f>
        <v>B</v>
      </c>
      <c r="AC22" s="330">
        <f>LOOKUP(AA22,{0,0.01,40,45,50,55,60,65,70,75,80},{0,"0",2,2.25,2.5,2.75,3,3.25,3.5,3.75,4})</f>
        <v>3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5">
        <v>28</v>
      </c>
      <c r="D23" s="356">
        <v>19</v>
      </c>
      <c r="E23" s="356">
        <v>34</v>
      </c>
      <c r="F23" s="356">
        <v>27.5</v>
      </c>
      <c r="G23" s="287">
        <f>IF(H4=3,(ABS(IF(D23&gt;60,0,D23)-IF(E23&gt;60,0,E23))),(ABS(IF(D23&gt;30,0,D23)-IF(E23&gt;30,0,E23))))</f>
        <v>15</v>
      </c>
      <c r="H23" s="288" t="str">
        <f>IF(H4=3,(IF(G23&gt;12,"Y","")),(IF(G23&gt;6,"Y","")))</f>
        <v>Y</v>
      </c>
      <c r="I23" s="289">
        <f t="shared" si="1"/>
        <v>30.75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30.75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59</v>
      </c>
      <c r="AB23" s="253" t="str">
        <f>LOOKUP(AA23,{0,0.01,40,45,50,55,60,65,70,75,80},{"","F","D","C","C+","B-","B","B+","A-","A","A+"})</f>
        <v>B-</v>
      </c>
      <c r="AC23" s="330">
        <f>LOOKUP(AA23,{0,0.01,40,45,50,55,60,65,70,75,80},{0,"0",2,2.25,2.5,2.75,3,3.25,3.5,3.75,4})</f>
        <v>2.75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57">
        <v>27.5</v>
      </c>
      <c r="L24" s="356">
        <v>39.5</v>
      </c>
      <c r="M24" s="356">
        <v>38</v>
      </c>
      <c r="N24" s="356"/>
      <c r="O24" s="249">
        <f>IF(P4=3,(ABS(IF(L24&gt;60,0,L24)-IF(M24&gt;60,0,M24))),(ABS(IF(L24&gt;30,0,L24)-IF(M24&gt;30,0,M24))))</f>
        <v>1.5</v>
      </c>
      <c r="P24" s="200" t="str">
        <f>IF(P4=3,(IF(O24&gt;12,"Y","")),(IF(O24&gt;6,"Y","")))</f>
        <v/>
      </c>
      <c r="Q24" s="42">
        <f t="shared" si="2"/>
        <v>38.75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38.75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67</v>
      </c>
      <c r="AB24" s="253" t="str">
        <f>LOOKUP(AA24,{0,0.01,40,45,50,55,60,65,70,75,80},{"","F","D","C","C+","B-","B","B+","A-","A","A+"})</f>
        <v>B+</v>
      </c>
      <c r="AC24" s="330">
        <f>LOOKUP(AA24,{0,0.01,40,45,50,55,60,65,70,75,80},{0,"0",2,2.25,2.5,2.75,3,3.25,3.5,3.75,4})</f>
        <v>3.25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57">
        <v>24</v>
      </c>
      <c r="L25" s="356">
        <v>33.5</v>
      </c>
      <c r="M25" s="356">
        <v>38</v>
      </c>
      <c r="N25" s="356"/>
      <c r="O25" s="249">
        <f>IF(P4=3,(ABS(IF(L25&gt;60,0,L25)-IF(M25&gt;60,0,M25))),(ABS(IF(L25&gt;30,0,L25)-IF(M25&gt;30,0,M25))))</f>
        <v>4.5</v>
      </c>
      <c r="P25" s="200" t="str">
        <f>IF(P4=3,(IF(O25&gt;12,"Y","")),(IF(O25&gt;6,"Y","")))</f>
        <v/>
      </c>
      <c r="Q25" s="42">
        <f t="shared" si="2"/>
        <v>35.75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35.75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60</v>
      </c>
      <c r="AB25" s="253" t="str">
        <f>LOOKUP(AA25,{0,0.01,40,45,50,55,60,65,70,75,80},{"","F","D","C","C+","B-","B","B+","A-","A","A+"})</f>
        <v>B</v>
      </c>
      <c r="AC25" s="330">
        <f>LOOKUP(AA25,{0,0.01,40,45,50,55,60,65,70,75,80},{0,"0",2,2.25,2.5,2.75,3,3.25,3.5,3.75,4})</f>
        <v>3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57">
        <v>28.5</v>
      </c>
      <c r="L26" s="356">
        <v>36.5</v>
      </c>
      <c r="M26" s="356">
        <v>36</v>
      </c>
      <c r="N26" s="356"/>
      <c r="O26" s="249">
        <f>IF(P4=3,(ABS(IF(L26&gt;60,0,L26)-IF(M26&gt;60,0,M26))),(ABS(IF(L26&gt;30,0,L26)-IF(M26&gt;30,0,M26))))</f>
        <v>0.5</v>
      </c>
      <c r="P26" s="200" t="str">
        <f>IF(P4=3,(IF(O26&gt;12,"Y","")),(IF(O26&gt;6,"Y","")))</f>
        <v/>
      </c>
      <c r="Q26" s="42">
        <f t="shared" si="2"/>
        <v>36.25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36.25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65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57">
        <v>28.5</v>
      </c>
      <c r="L27" s="356">
        <v>39.5</v>
      </c>
      <c r="M27" s="356">
        <v>48</v>
      </c>
      <c r="N27" s="356"/>
      <c r="O27" s="249">
        <f>IF(P4=3,(ABS(IF(L27&gt;60,0,L27)-IF(M27&gt;60,0,M27))),(ABS(IF(L27&gt;30,0,L27)-IF(M27&gt;30,0,M27))))</f>
        <v>8.5</v>
      </c>
      <c r="P27" s="200" t="str">
        <f>IF(P4=3,(IF(O27&gt;12,"Y","")),(IF(O27&gt;6,"Y","")))</f>
        <v/>
      </c>
      <c r="Q27" s="42">
        <f t="shared" si="2"/>
        <v>43.75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43.75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73</v>
      </c>
      <c r="AB27" s="253" t="str">
        <f>LOOKUP(AA27,{0,0.01,40,45,50,55,60,65,70,75,80},{"","F","D","C","C+","B-","B","B+","A-","A","A+"})</f>
        <v>A-</v>
      </c>
      <c r="AC27" s="330">
        <f>LOOKUP(AA27,{0,0.01,40,45,50,55,60,65,70,75,80},{0,"0",2,2.25,2.5,2.75,3,3.25,3.5,3.75,4})</f>
        <v>3.5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57">
        <v>27</v>
      </c>
      <c r="L28" s="356">
        <v>36</v>
      </c>
      <c r="M28" s="356">
        <v>33</v>
      </c>
      <c r="N28" s="356"/>
      <c r="O28" s="249">
        <f>IF(P4=3,(ABS(IF(L28&gt;60,0,L28)-IF(M28&gt;60,0,M28))),(ABS(IF(L28&gt;30,0,L28)-IF(M28&gt;30,0,M28))))</f>
        <v>3</v>
      </c>
      <c r="P28" s="200" t="str">
        <f>IF(P4=3,(IF(O28&gt;12,"Y","")),(IF(O28&gt;6,"Y","")))</f>
        <v/>
      </c>
      <c r="Q28" s="42">
        <f t="shared" si="2"/>
        <v>34.5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34.5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62</v>
      </c>
      <c r="AB28" s="253" t="str">
        <f>LOOKUP(AA28,{0,0.01,40,45,50,55,60,65,70,75,80},{"","F","D","C","C+","B-","B","B+","A-","A","A+"})</f>
        <v>B</v>
      </c>
      <c r="AC28" s="330">
        <f>LOOKUP(AA28,{0,0.01,40,45,50,55,60,65,70,75,80},{0,"0",2,2.25,2.5,2.75,3,3.25,3.5,3.75,4})</f>
        <v>3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57">
        <v>28.5</v>
      </c>
      <c r="L29" s="356">
        <v>29</v>
      </c>
      <c r="M29" s="356">
        <v>32</v>
      </c>
      <c r="N29" s="356"/>
      <c r="O29" s="249">
        <f>IF(P4=3,(ABS(IF(L29&gt;60,0,L29)-IF(M29&gt;60,0,M29))),(ABS(IF(L29&gt;30,0,L29)-IF(M29&gt;30,0,M29))))</f>
        <v>3</v>
      </c>
      <c r="P29" s="200" t="str">
        <f>IF(P4=3,(IF(O29&gt;12,"Y","")),(IF(O29&gt;6,"Y","")))</f>
        <v/>
      </c>
      <c r="Q29" s="42">
        <f t="shared" si="2"/>
        <v>30.5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30.5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59</v>
      </c>
      <c r="AB29" s="253" t="str">
        <f>LOOKUP(AA29,{0,0.01,40,45,50,55,60,65,70,75,80},{"","F","D","C","C+","B-","B","B+","A-","A","A+"})</f>
        <v>B-</v>
      </c>
      <c r="AC29" s="330">
        <f>LOOKUP(AA29,{0,0.01,40,45,50,55,60,65,70,75,80},{0,"0",2,2.25,2.5,2.75,3,3.25,3.5,3.75,4})</f>
        <v>2.75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57">
        <v>29.5</v>
      </c>
      <c r="L30" s="356">
        <v>25.5</v>
      </c>
      <c r="M30" s="356">
        <v>46</v>
      </c>
      <c r="N30" s="356">
        <v>45.5</v>
      </c>
      <c r="O30" s="249">
        <f>IF(P4=3,(ABS(IF(L30&gt;60,0,L30)-IF(M30&gt;60,0,M30))),(ABS(IF(L30&gt;30,0,L30)-IF(M30&gt;30,0,M30))))</f>
        <v>20.5</v>
      </c>
      <c r="P30" s="200" t="str">
        <f>IF(P4=3,(IF(O30&gt;12,"Y","")),(IF(O30&gt;6,"Y","")))</f>
        <v>Y</v>
      </c>
      <c r="Q30" s="42">
        <f t="shared" si="2"/>
        <v>45.75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45.75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76</v>
      </c>
      <c r="AB30" s="253" t="str">
        <f>LOOKUP(AA30,{0,0.01,40,45,50,55,60,65,70,75,80},{"","F","D","C","C+","B-","B","B+","A-","A","A+"})</f>
        <v>A</v>
      </c>
      <c r="AC30" s="330">
        <f>LOOKUP(AA30,{0,0.01,40,45,50,55,60,65,70,75,80},{0,"0",2,2.25,2.5,2.75,3,3.25,3.5,3.75,4})</f>
        <v>3.75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57">
        <v>23.5</v>
      </c>
      <c r="L31" s="356">
        <v>20.5</v>
      </c>
      <c r="M31" s="356">
        <v>25</v>
      </c>
      <c r="N31" s="356"/>
      <c r="O31" s="249">
        <f>IF(P4=3,(ABS(IF(L31&gt;60,0,L31)-IF(M31&gt;60,0,M31))),(ABS(IF(L31&gt;30,0,L31)-IF(M31&gt;30,0,M31))))</f>
        <v>4.5</v>
      </c>
      <c r="P31" s="200" t="str">
        <f>IF(P4=3,(IF(O31&gt;12,"Y","")),(IF(O31&gt;6,"Y","")))</f>
        <v/>
      </c>
      <c r="Q31" s="42">
        <f t="shared" si="2"/>
        <v>22.75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22.75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47</v>
      </c>
      <c r="AB31" s="253" t="str">
        <f>LOOKUP(AA31,{0,0.01,40,45,50,55,60,65,70,75,80},{"","F","D","C","C+","B-","B","B+","A-","A","A+"})</f>
        <v>C</v>
      </c>
      <c r="AC31" s="330">
        <f>LOOKUP(AA31,{0,0.01,40,45,50,55,60,65,70,75,80},{0,"0",2,2.25,2.5,2.75,3,3.25,3.5,3.75,4})</f>
        <v>2.25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57">
        <v>24</v>
      </c>
      <c r="L32" s="356">
        <v>25</v>
      </c>
      <c r="M32" s="356">
        <v>31</v>
      </c>
      <c r="N32" s="356"/>
      <c r="O32" s="249">
        <f>IF(P4=3,(ABS(IF(L32&gt;60,0,L32)-IF(M32&gt;60,0,M32))),(ABS(IF(L32&gt;30,0,L32)-IF(M32&gt;30,0,M32))))</f>
        <v>6</v>
      </c>
      <c r="P32" s="200" t="str">
        <f>IF(P4=3,(IF(O32&gt;12,"Y","")),(IF(O32&gt;6,"Y","")))</f>
        <v/>
      </c>
      <c r="Q32" s="42">
        <f t="shared" si="2"/>
        <v>28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28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52</v>
      </c>
      <c r="AB32" s="253" t="str">
        <f>LOOKUP(AA32,{0,0.01,40,45,50,55,60,65,70,75,80},{"","F","D","C","C+","B-","B","B+","A-","A","A+"})</f>
        <v>C+</v>
      </c>
      <c r="AC32" s="330">
        <f>LOOKUP(AA32,{0,0.01,40,45,50,55,60,65,70,75,80},{0,"0",2,2.25,2.5,2.75,3,3.25,3.5,3.75,4})</f>
        <v>2.5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57">
        <v>28</v>
      </c>
      <c r="L33" s="356">
        <v>32</v>
      </c>
      <c r="M33" s="356">
        <v>40</v>
      </c>
      <c r="N33" s="356"/>
      <c r="O33" s="249">
        <f>IF(P4=3,(ABS(IF(L33&gt;60,0,L33)-IF(M33&gt;60,0,M33))),(ABS(IF(L33&gt;30,0,L33)-IF(M33&gt;30,0,M33))))</f>
        <v>8</v>
      </c>
      <c r="P33" s="200" t="str">
        <f>IF(P4=3,(IF(O33&gt;12,"Y","")),(IF(O33&gt;6,"Y","")))</f>
        <v/>
      </c>
      <c r="Q33" s="42">
        <f t="shared" si="2"/>
        <v>36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36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64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1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57">
        <v>30</v>
      </c>
      <c r="L34" s="356">
        <v>34.5</v>
      </c>
      <c r="M34" s="356">
        <v>38</v>
      </c>
      <c r="N34" s="356"/>
      <c r="O34" s="249">
        <f>IF(P4=3,(ABS(IF(L34&gt;60,0,L34)-IF(M34&gt;60,0,M34))),(ABS(IF(L34&gt;30,0,L34)-IF(M34&gt;30,0,M34))))</f>
        <v>3.5</v>
      </c>
      <c r="P34" s="200" t="str">
        <f>IF(P4=3,(IF(O34&gt;12,"Y","")),(IF(O34&gt;6,"Y","")))</f>
        <v/>
      </c>
      <c r="Q34" s="42">
        <f t="shared" si="2"/>
        <v>36.25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36.25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67</v>
      </c>
      <c r="AB34" s="253" t="str">
        <f>LOOKUP(AA34,{0,0.01,40,45,50,55,60,65,70,75,80},{"","F","D","C","C+","B-","B","B+","A-","A","A+"})</f>
        <v>B+</v>
      </c>
      <c r="AC34" s="330">
        <f>LOOKUP(AA34,{0,0.01,40,45,50,55,60,65,70,75,80},{0,"0",2,2.25,2.5,2.75,3,3.25,3.5,3.75,4})</f>
        <v>3.25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57">
        <v>27.5</v>
      </c>
      <c r="L35" s="356">
        <v>40.5</v>
      </c>
      <c r="M35" s="356">
        <v>38</v>
      </c>
      <c r="N35" s="356"/>
      <c r="O35" s="249">
        <f>IF(P4=3,(ABS(IF(L35&gt;60,0,L35)-IF(M35&gt;60,0,M35))),(ABS(IF(L35&gt;30,0,L35)-IF(M35&gt;30,0,M35))))</f>
        <v>2.5</v>
      </c>
      <c r="P35" s="200" t="str">
        <f>IF(P4=3,(IF(O35&gt;12,"Y","")),(IF(O35&gt;6,"Y","")))</f>
        <v/>
      </c>
      <c r="Q35" s="42">
        <f t="shared" si="2"/>
        <v>39.25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39.25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67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57">
        <v>31</v>
      </c>
      <c r="L36" s="356">
        <v>39</v>
      </c>
      <c r="M36" s="356">
        <v>39</v>
      </c>
      <c r="N36" s="356"/>
      <c r="O36" s="249">
        <f>IF(P4=3,(ABS(IF(L36&gt;60,0,L36)-IF(M36&gt;60,0,M36))),(ABS(IF(L36&gt;30,0,L36)-IF(M36&gt;30,0,M36))))</f>
        <v>0</v>
      </c>
      <c r="P36" s="200" t="str">
        <f>IF(P4=3,(IF(O36&gt;12,"Y","")),(IF(O36&gt;6,"Y","")))</f>
        <v/>
      </c>
      <c r="Q36" s="42">
        <f t="shared" si="2"/>
        <v>39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39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70</v>
      </c>
      <c r="AB36" s="253" t="str">
        <f>LOOKUP(AA36,{0,0.01,40,45,50,55,60,65,70,75,80},{"","F","D","C","C+","B-","B","B+","A-","A","A+"})</f>
        <v>A-</v>
      </c>
      <c r="AC36" s="330">
        <f>LOOKUP(AA36,{0,0.01,40,45,50,55,60,65,70,75,80},{0,"0",2,2.25,2.5,2.75,3,3.25,3.5,3.75,4})</f>
        <v>3.5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57">
        <v>27.5</v>
      </c>
      <c r="L37" s="356">
        <v>29.5</v>
      </c>
      <c r="M37" s="356">
        <v>28</v>
      </c>
      <c r="N37" s="356"/>
      <c r="O37" s="249">
        <f>IF(P4=3,(ABS(IF(L37&gt;60,0,L37)-IF(M37&gt;60,0,M37))),(ABS(IF(L37&gt;30,0,L37)-IF(M37&gt;30,0,M37))))</f>
        <v>1.5</v>
      </c>
      <c r="P37" s="200" t="str">
        <f>IF(P4=3,(IF(O37&gt;12,"Y","")),(IF(O37&gt;6,"Y","")))</f>
        <v/>
      </c>
      <c r="Q37" s="42">
        <f t="shared" si="2"/>
        <v>28.75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28.75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57</v>
      </c>
      <c r="AB37" s="253" t="str">
        <f>LOOKUP(AA37,{0,0.01,40,45,50,55,60,65,70,75,80},{"","F","D","C","C+","B-","B","B+","A-","A","A+"})</f>
        <v>B-</v>
      </c>
      <c r="AC37" s="330">
        <f>LOOKUP(AA37,{0,0.01,40,45,50,55,60,65,70,75,80},{0,"0",2,2.25,2.5,2.75,3,3.25,3.5,3.75,4})</f>
        <v>2.75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57">
        <v>28.5</v>
      </c>
      <c r="L38" s="356">
        <v>34</v>
      </c>
      <c r="M38" s="356">
        <v>37</v>
      </c>
      <c r="N38" s="356"/>
      <c r="O38" s="249">
        <f>IF(P4=3,(ABS(IF(L38&gt;60,0,L38)-IF(M38&gt;60,0,M38))),(ABS(IF(L38&gt;30,0,L38)-IF(M38&gt;30,0,M38))))</f>
        <v>3</v>
      </c>
      <c r="P38" s="200" t="str">
        <f>IF(P4=3,(IF(O38&gt;12,"Y","")),(IF(O38&gt;6,"Y","")))</f>
        <v/>
      </c>
      <c r="Q38" s="42">
        <f t="shared" si="2"/>
        <v>35.5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35.5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64</v>
      </c>
      <c r="AB38" s="253" t="str">
        <f>LOOKUP(AA38,{0,0.01,40,45,50,55,60,65,70,75,80},{"","F","D","C","C+","B-","B","B+","A-","A","A+"})</f>
        <v>B</v>
      </c>
      <c r="AC38" s="330">
        <f>LOOKUP(AA38,{0,0.01,40,45,50,55,60,65,70,75,80},{0,"0",2,2.25,2.5,2.75,3,3.25,3.5,3.75,4})</f>
        <v>3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57">
        <v>32</v>
      </c>
      <c r="L39" s="356">
        <v>36</v>
      </c>
      <c r="M39" s="356">
        <v>38</v>
      </c>
      <c r="N39" s="356"/>
      <c r="O39" s="249">
        <f>IF(P4=3,(ABS(IF(L39&gt;60,0,L39)-IF(M39&gt;60,0,M39))),(ABS(IF(L39&gt;30,0,L39)-IF(M39&gt;30,0,M39))))</f>
        <v>2</v>
      </c>
      <c r="P39" s="200" t="str">
        <f>IF(P4=3,(IF(O39&gt;12,"Y","")),(IF(O39&gt;6,"Y","")))</f>
        <v/>
      </c>
      <c r="Q39" s="42">
        <f t="shared" si="2"/>
        <v>37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37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69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57">
        <v>25.5</v>
      </c>
      <c r="L40" s="356">
        <v>29</v>
      </c>
      <c r="M40" s="356">
        <v>37</v>
      </c>
      <c r="N40" s="356"/>
      <c r="O40" s="249">
        <f>IF(P4=3,(ABS(IF(L40&gt;60,0,L40)-IF(M40&gt;60,0,M40))),(ABS(IF(L40&gt;30,0,L40)-IF(M40&gt;30,0,M40))))</f>
        <v>8</v>
      </c>
      <c r="P40" s="200" t="str">
        <f>IF(P4=3,(IF(O40&gt;12,"Y","")),(IF(O40&gt;6,"Y","")))</f>
        <v/>
      </c>
      <c r="Q40" s="42">
        <f t="shared" si="2"/>
        <v>33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33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59</v>
      </c>
      <c r="AB40" s="253" t="str">
        <f>LOOKUP(AA40,{0,0.01,40,45,50,55,60,65,70,75,80},{"","F","D","C","C+","B-","B","B+","A-","A","A+"})</f>
        <v>B-</v>
      </c>
      <c r="AC40" s="330">
        <f>LOOKUP(AA40,{0,0.01,40,45,50,55,60,65,70,75,80},{0,"0",2,2.25,2.5,2.75,3,3.25,3.5,3.75,4})</f>
        <v>2.75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57">
        <v>26.5</v>
      </c>
      <c r="L41" s="356">
        <v>33</v>
      </c>
      <c r="M41" s="356">
        <v>38</v>
      </c>
      <c r="N41" s="356"/>
      <c r="O41" s="249">
        <f>IF(P4=3,(ABS(IF(L41&gt;60,0,L41)-IF(M41&gt;60,0,M41))),(ABS(IF(L41&gt;30,0,L41)-IF(M41&gt;30,0,M41))))</f>
        <v>5</v>
      </c>
      <c r="P41" s="200" t="str">
        <f>IF(P4=3,(IF(O41&gt;12,"Y","")),(IF(O41&gt;6,"Y","")))</f>
        <v/>
      </c>
      <c r="Q41" s="42">
        <f t="shared" si="2"/>
        <v>35.5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35.5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62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1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57">
        <v>28</v>
      </c>
      <c r="L42" s="356">
        <v>32.5</v>
      </c>
      <c r="M42" s="356">
        <v>38</v>
      </c>
      <c r="N42" s="356"/>
      <c r="O42" s="249">
        <f>IF(P4=3,(ABS(IF(L42&gt;60,0,L42)-IF(M42&gt;60,0,M42))),(ABS(IF(L42&gt;30,0,L42)-IF(M42&gt;30,0,M42))))</f>
        <v>5.5</v>
      </c>
      <c r="P42" s="200" t="str">
        <f>IF(P4=3,(IF(O42&gt;12,"Y","")),(IF(O42&gt;6,"Y","")))</f>
        <v/>
      </c>
      <c r="Q42" s="42">
        <f t="shared" si="2"/>
        <v>35.25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35.25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64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57">
        <v>29.25</v>
      </c>
      <c r="L43" s="356">
        <v>32</v>
      </c>
      <c r="M43" s="356">
        <v>38</v>
      </c>
      <c r="N43" s="356"/>
      <c r="O43" s="249">
        <f>IF(P4=3,(ABS(IF(L43&gt;60,0,L43)-IF(M43&gt;60,0,M43))),(ABS(IF(L43&gt;30,0,L43)-IF(M43&gt;30,0,M43))))</f>
        <v>6</v>
      </c>
      <c r="P43" s="200" t="str">
        <f>IF(P4=3,(IF(O43&gt;12,"Y","")),(IF(O43&gt;6,"Y","")))</f>
        <v/>
      </c>
      <c r="Q43" s="42">
        <f t="shared" si="2"/>
        <v>35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65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57">
        <v>28</v>
      </c>
      <c r="L44" s="356">
        <v>33</v>
      </c>
      <c r="M44" s="356">
        <v>46</v>
      </c>
      <c r="N44" s="356">
        <v>44</v>
      </c>
      <c r="O44" s="249">
        <f>IF(P4=3,(ABS(IF(L44&gt;60,0,L44)-IF(M44&gt;60,0,M44))),(ABS(IF(L44&gt;30,0,L44)-IF(M44&gt;30,0,M44))))</f>
        <v>13</v>
      </c>
      <c r="P44" s="200" t="str">
        <f>IF(P4=3,(IF(O44&gt;12,"Y","")),(IF(O44&gt;6,"Y","")))</f>
        <v>Y</v>
      </c>
      <c r="Q44" s="42">
        <f t="shared" si="2"/>
        <v>45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73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57">
        <v>30.5</v>
      </c>
      <c r="L45" s="356">
        <v>29</v>
      </c>
      <c r="M45" s="356">
        <v>32</v>
      </c>
      <c r="N45" s="356"/>
      <c r="O45" s="249">
        <f>IF(P4=3,(ABS(IF(L45&gt;60,0,L45)-IF(M45&gt;60,0,M45))),(ABS(IF(L45&gt;30,0,L45)-IF(M45&gt;30,0,M45))))</f>
        <v>3</v>
      </c>
      <c r="P45" s="200" t="str">
        <f>IF(P4=3,(IF(O45&gt;12,"Y","")),(IF(O45&gt;6,"Y","")))</f>
        <v/>
      </c>
      <c r="Q45" s="42">
        <f t="shared" si="2"/>
        <v>30.5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30.5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61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24.5</v>
      </c>
      <c r="T46" s="291">
        <v>28</v>
      </c>
      <c r="U46" s="291">
        <v>33</v>
      </c>
      <c r="V46" s="291"/>
      <c r="W46" s="287">
        <f>IF(X4=3,(ABS(IF(T46&gt;60,0,T46)-IF(U46&gt;60,0,U46))),(ABS(IF(T46&gt;30,0,T46)-IF(U46&gt;30,0,U46))))</f>
        <v>5</v>
      </c>
      <c r="X46" s="288" t="str">
        <f>IF(X4=3,(IF(W46&gt;12,"Y","")),(IF(W46&gt;6,"Y","")))</f>
        <v/>
      </c>
      <c r="Y46" s="289">
        <f t="shared" si="3"/>
        <v>30.5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30.5</v>
      </c>
      <c r="AA46" s="197">
        <f t="shared" si="0"/>
        <v>55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23</v>
      </c>
      <c r="T47" s="291">
        <v>34</v>
      </c>
      <c r="U47" s="291">
        <v>38</v>
      </c>
      <c r="V47" s="291"/>
      <c r="W47" s="287">
        <f>IF(X4=3,(ABS(IF(T47&gt;60,0,T47)-IF(U47&gt;60,0,U47))),(ABS(IF(T47&gt;30,0,T47)-IF(U47&gt;30,0,U47))))</f>
        <v>4</v>
      </c>
      <c r="X47" s="288" t="str">
        <f>IF(X4=3,(IF(W47&gt;12,"Y","")),(IF(W47&gt;6,"Y","")))</f>
        <v/>
      </c>
      <c r="Y47" s="289">
        <f t="shared" si="3"/>
        <v>36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36</v>
      </c>
      <c r="AA47" s="197">
        <f t="shared" si="0"/>
        <v>59</v>
      </c>
      <c r="AB47" s="253" t="str">
        <f>LOOKUP(AA47,{0,0.01,40,45,50,55,60,65,70,75,80},{"","F","D","C","C+","B-","B","B+","A-","A","A+"})</f>
        <v>B-</v>
      </c>
      <c r="AC47" s="330">
        <f>LOOKUP(AA47,{0,0.01,40,45,50,55,60,65,70,75,80},{0,"0",2,2.25,2.5,2.75,3,3.25,3.5,3.75,4})</f>
        <v>2.75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28.5</v>
      </c>
      <c r="T48" s="291">
        <v>40.5</v>
      </c>
      <c r="U48" s="291">
        <v>37</v>
      </c>
      <c r="V48" s="291"/>
      <c r="W48" s="287">
        <f>IF(X4=3,(ABS(IF(T48&gt;60,0,T48)-IF(U48&gt;60,0,U48))),(ABS(IF(T48&gt;30,0,T48)-IF(U48&gt;30,0,U48))))</f>
        <v>3.5</v>
      </c>
      <c r="X48" s="288" t="str">
        <f>IF(X4=3,(IF(W48&gt;12,"Y","")),(IF(W48&gt;6,"Y","")))</f>
        <v/>
      </c>
      <c r="Y48" s="289">
        <f t="shared" si="3"/>
        <v>38.75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38.75</v>
      </c>
      <c r="AA48" s="197">
        <f t="shared" si="0"/>
        <v>68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28</v>
      </c>
      <c r="T49" s="291">
        <v>44.5</v>
      </c>
      <c r="U49" s="291">
        <v>43</v>
      </c>
      <c r="V49" s="291"/>
      <c r="W49" s="287">
        <f>IF(X4=3,(ABS(IF(T49&gt;60,0,T49)-IF(U49&gt;60,0,U49))),(ABS(IF(T49&gt;30,0,T49)-IF(U49&gt;30,0,U49))))</f>
        <v>1.5</v>
      </c>
      <c r="X49" s="288" t="str">
        <f>IF(X4=3,(IF(W49&gt;12,"Y","")),(IF(W49&gt;6,"Y","")))</f>
        <v/>
      </c>
      <c r="Y49" s="289">
        <f t="shared" si="3"/>
        <v>43.75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43.75</v>
      </c>
      <c r="AA49" s="197">
        <f t="shared" si="0"/>
        <v>72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26</v>
      </c>
      <c r="T50" s="291">
        <v>41.5</v>
      </c>
      <c r="U50" s="291">
        <v>42</v>
      </c>
      <c r="V50" s="291"/>
      <c r="W50" s="287">
        <f>IF(X4=3,(ABS(IF(T50&gt;60,0,T50)-IF(U50&gt;60,0,U50))),(ABS(IF(T50&gt;30,0,T50)-IF(U50&gt;30,0,U50))))</f>
        <v>0.5</v>
      </c>
      <c r="X50" s="288" t="str">
        <f>IF(X4=3,(IF(W50&gt;12,"Y","")),(IF(W50&gt;6,"Y","")))</f>
        <v/>
      </c>
      <c r="Y50" s="289">
        <f t="shared" si="3"/>
        <v>41.75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41.75</v>
      </c>
      <c r="AA50" s="197">
        <f t="shared" si="0"/>
        <v>68</v>
      </c>
      <c r="AB50" s="253" t="str">
        <f>LOOKUP(AA50,{0,0.01,40,45,50,55,60,65,70,75,80},{"","F","D","C","C+","B-","B","B+","A-","A","A+"})</f>
        <v>B+</v>
      </c>
      <c r="AC50" s="330">
        <f>LOOKUP(AA50,{0,0.01,40,45,50,55,60,65,70,75,80},{0,"0",2,2.25,2.5,2.75,3,3.25,3.5,3.75,4})</f>
        <v>3.25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20.5</v>
      </c>
      <c r="T51" s="291">
        <v>19</v>
      </c>
      <c r="U51" s="291">
        <v>35</v>
      </c>
      <c r="V51" s="291">
        <v>25.5</v>
      </c>
      <c r="W51" s="287">
        <f>IF(X4=3,(ABS(IF(T51&gt;60,0,T51)-IF(U51&gt;60,0,U51))),(ABS(IF(T51&gt;30,0,T51)-IF(U51&gt;30,0,U51))))</f>
        <v>16</v>
      </c>
      <c r="X51" s="288" t="str">
        <f>IF(X4=3,(IF(W51&gt;12,"Y","")),(IF(W51&gt;6,"Y","")))</f>
        <v>Y</v>
      </c>
      <c r="Y51" s="289">
        <f t="shared" si="3"/>
        <v>22.25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22.25</v>
      </c>
      <c r="AA51" s="197">
        <f t="shared" si="0"/>
        <v>43</v>
      </c>
      <c r="AB51" s="253" t="str">
        <f>LOOKUP(AA51,{0,0.01,40,45,50,55,60,65,70,75,80},{"","F","D","C","C+","B-","B","B+","A-","A","A+"})</f>
        <v>D</v>
      </c>
      <c r="AC51" s="330">
        <f>LOOKUP(AA51,{0,0.01,40,45,50,55,60,65,70,75,80},{0,"0",2,2.25,2.5,2.75,3,3.25,3.5,3.75,4})</f>
        <v>2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22</v>
      </c>
      <c r="T52" s="291">
        <v>22</v>
      </c>
      <c r="U52" s="291">
        <v>30</v>
      </c>
      <c r="V52" s="291"/>
      <c r="W52" s="287">
        <f>IF(X4=3,(ABS(IF(T52&gt;60,0,T52)-IF(U52&gt;60,0,U52))),(ABS(IF(T52&gt;30,0,T52)-IF(U52&gt;30,0,U52))))</f>
        <v>8</v>
      </c>
      <c r="X52" s="288" t="str">
        <f>IF(X4=3,(IF(W52&gt;12,"Y","")),(IF(W52&gt;6,"Y","")))</f>
        <v/>
      </c>
      <c r="Y52" s="289">
        <f t="shared" si="3"/>
        <v>26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26</v>
      </c>
      <c r="AA52" s="197">
        <f t="shared" si="0"/>
        <v>48</v>
      </c>
      <c r="AB52" s="253" t="str">
        <f>LOOKUP(AA52,{0,0.01,40,45,50,55,60,65,70,75,80},{"","F","D","C","C+","B-","B","B+","A-","A","A+"})</f>
        <v>C</v>
      </c>
      <c r="AC52" s="330">
        <f>LOOKUP(AA52,{0,0.01,40,45,50,55,60,65,70,75,80},{0,"0",2,2.25,2.5,2.75,3,3.25,3.5,3.75,4})</f>
        <v>2.25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30.5</v>
      </c>
      <c r="T53" s="291">
        <v>38.5</v>
      </c>
      <c r="U53" s="291">
        <v>32</v>
      </c>
      <c r="V53" s="291"/>
      <c r="W53" s="287">
        <f>IF(X4=3,(ABS(IF(T53&gt;60,0,T53)-IF(U53&gt;60,0,U53))),(ABS(IF(T53&gt;30,0,T53)-IF(U53&gt;30,0,U53))))</f>
        <v>6.5</v>
      </c>
      <c r="X53" s="288" t="str">
        <f>IF(X4=3,(IF(W53&gt;12,"Y","")),(IF(W53&gt;6,"Y","")))</f>
        <v/>
      </c>
      <c r="Y53" s="289">
        <f t="shared" si="3"/>
        <v>35.25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35.25</v>
      </c>
      <c r="AA53" s="197">
        <f t="shared" si="0"/>
        <v>66</v>
      </c>
      <c r="AB53" s="253" t="str">
        <f>LOOKUP(AA53,{0,0.01,40,45,50,55,60,65,70,75,80},{"","F","D","C","C+","B-","B","B+","A-","A","A+"})</f>
        <v>B+</v>
      </c>
      <c r="AC53" s="330">
        <f>LOOKUP(AA53,{0,0.01,40,45,50,55,60,65,70,75,80},{0,"0",2,2.25,2.5,2.75,3,3.25,3.5,3.75,4})</f>
        <v>3.25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27.5</v>
      </c>
      <c r="T54" s="291">
        <v>18.5</v>
      </c>
      <c r="U54" s="291">
        <v>29</v>
      </c>
      <c r="V54" s="291"/>
      <c r="W54" s="287">
        <f>IF(X4=3,(ABS(IF(T54&gt;60,0,T54)-IF(U54&gt;60,0,U54))),(ABS(IF(T54&gt;30,0,T54)-IF(U54&gt;30,0,U54))))</f>
        <v>10.5</v>
      </c>
      <c r="X54" s="288" t="str">
        <f>IF(X4=3,(IF(W54&gt;12,"Y","")),(IF(W54&gt;6,"Y","")))</f>
        <v/>
      </c>
      <c r="Y54" s="289">
        <f t="shared" si="3"/>
        <v>23.75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23.75</v>
      </c>
      <c r="AA54" s="197">
        <f t="shared" si="0"/>
        <v>52</v>
      </c>
      <c r="AB54" s="253" t="str">
        <f>LOOKUP(AA54,{0,0.01,40,45,50,55,60,65,70,75,80},{"","F","D","C","C+","B-","B","B+","A-","A","A+"})</f>
        <v>C+</v>
      </c>
      <c r="AC54" s="330">
        <f>LOOKUP(AA54,{0,0.01,40,45,50,55,60,65,70,75,80},{0,"0",2,2.25,2.5,2.75,3,3.25,3.5,3.75,4})</f>
        <v>2.5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28.5</v>
      </c>
      <c r="T55" s="291">
        <v>23.5</v>
      </c>
      <c r="U55" s="291">
        <v>33</v>
      </c>
      <c r="V55" s="291"/>
      <c r="W55" s="287">
        <f>IF(X4=3,(ABS(IF(T55&gt;60,0,T55)-IF(U55&gt;60,0,U55))),(ABS(IF(T55&gt;30,0,T55)-IF(U55&gt;30,0,U55))))</f>
        <v>9.5</v>
      </c>
      <c r="X55" s="288" t="str">
        <f>IF(X4=3,(IF(W55&gt;12,"Y","")),(IF(W55&gt;6,"Y","")))</f>
        <v/>
      </c>
      <c r="Y55" s="289">
        <f t="shared" si="3"/>
        <v>28.25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28.25</v>
      </c>
      <c r="AA55" s="197">
        <f t="shared" si="0"/>
        <v>57</v>
      </c>
      <c r="AB55" s="253" t="str">
        <f>LOOKUP(AA55,{0,0.01,40,45,50,55,60,65,70,75,80},{"","F","D","C","C+","B-","B","B+","A-","A","A+"})</f>
        <v>B-</v>
      </c>
      <c r="AC55" s="330">
        <f>LOOKUP(AA55,{0,0.01,40,45,50,55,60,65,70,75,80},{0,"0",2,2.25,2.5,2.75,3,3.25,3.5,3.75,4})</f>
        <v>2.75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20.5</v>
      </c>
      <c r="T56" s="291">
        <v>20</v>
      </c>
      <c r="U56" s="291">
        <v>33</v>
      </c>
      <c r="V56" s="291">
        <v>25.5</v>
      </c>
      <c r="W56" s="287">
        <f>IF(X4=3,(ABS(IF(T56&gt;60,0,T56)-IF(U56&gt;60,0,U56))),(ABS(IF(T56&gt;30,0,T56)-IF(U56&gt;30,0,U56))))</f>
        <v>13</v>
      </c>
      <c r="X56" s="288" t="str">
        <f>IF(X4=3,(IF(W56&gt;12,"Y","")),(IF(W56&gt;6,"Y","")))</f>
        <v>Y</v>
      </c>
      <c r="Y56" s="289">
        <f t="shared" si="3"/>
        <v>22.75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22.75</v>
      </c>
      <c r="AA56" s="197">
        <f t="shared" si="0"/>
        <v>44</v>
      </c>
      <c r="AB56" s="253" t="str">
        <f>LOOKUP(AA56,{0,0.01,40,45,50,55,60,65,70,75,80},{"","F","D","C","C+","B-","B","B+","A-","A","A+"})</f>
        <v>D</v>
      </c>
      <c r="AC56" s="330">
        <f>LOOKUP(AA56,{0,0.01,40,45,50,55,60,65,70,75,80},{0,"0",2,2.25,2.5,2.75,3,3.25,3.5,3.75,4})</f>
        <v>2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23.5</v>
      </c>
      <c r="T57" s="291">
        <v>23.5</v>
      </c>
      <c r="U57" s="291">
        <v>30</v>
      </c>
      <c r="V57" s="291"/>
      <c r="W57" s="287">
        <f>IF(X4=3,(ABS(IF(T57&gt;60,0,T57)-IF(U57&gt;60,0,U57))),(ABS(IF(T57&gt;30,0,T57)-IF(U57&gt;30,0,U57))))</f>
        <v>6.5</v>
      </c>
      <c r="X57" s="288" t="str">
        <f>IF(X4=3,(IF(W57&gt;12,"Y","")),(IF(W57&gt;6,"Y","")))</f>
        <v/>
      </c>
      <c r="Y57" s="289">
        <f t="shared" si="3"/>
        <v>26.75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26.75</v>
      </c>
      <c r="AA57" s="197">
        <f t="shared" si="0"/>
        <v>51</v>
      </c>
      <c r="AB57" s="253" t="str">
        <f>LOOKUP(AA57,{0,0.01,40,45,50,55,60,65,70,75,80},{"","F","D","C","C+","B-","B","B+","A-","A","A+"})</f>
        <v>C+</v>
      </c>
      <c r="AC57" s="330">
        <f>LOOKUP(AA57,{0,0.01,40,45,50,55,60,65,70,75,80},{0,"0",2,2.25,2.5,2.75,3,3.25,3.5,3.75,4})</f>
        <v>2.5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26</v>
      </c>
      <c r="L58" s="183">
        <v>31.5</v>
      </c>
      <c r="M58" s="183">
        <v>42</v>
      </c>
      <c r="N58" s="183"/>
      <c r="O58" s="249">
        <f>IF(P4=3,(ABS(IF(L58&gt;60,0,L58)-IF(M58&gt;60,0,M58))),(ABS(IF(L58&gt;30,0,L58)-IF(M58&gt;30,0,M58))))</f>
        <v>10.5</v>
      </c>
      <c r="P58" s="200" t="str">
        <f>IF(P4=3,(IF(O58&gt;12,"Y","")),(IF(O58&gt;6,"Y","")))</f>
        <v/>
      </c>
      <c r="Q58" s="42">
        <f t="shared" si="2"/>
        <v>36.75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36.75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63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14.5</v>
      </c>
      <c r="D59" s="284">
        <v>28.5</v>
      </c>
      <c r="E59" s="285">
        <v>36</v>
      </c>
      <c r="F59" s="291"/>
      <c r="G59" s="287">
        <f>IF(H4=3,(ABS(IF(D59&gt;60,0,D59)-IF(E59&gt;60,0,E59))),(ABS(IF(D59&gt;30,0,D59)-IF(E59&gt;30,0,E59))))</f>
        <v>7.5</v>
      </c>
      <c r="H59" s="288" t="str">
        <f>IF(H4=3,(IF(G59&gt;12,"Y","")),(IF(G59&gt;6,"Y","")))</f>
        <v/>
      </c>
      <c r="I59" s="289">
        <f t="shared" si="1"/>
        <v>32.25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32.25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47</v>
      </c>
      <c r="AB59" s="253" t="str">
        <f>LOOKUP(AA59,{0,0.01,40,45,50,55,60,65,70,75,80},{"","F","D","C","C+","B-","B","B+","A-","A","A+"})</f>
        <v>C</v>
      </c>
      <c r="AC59" s="330">
        <f>LOOKUP(AA59,{0,0.01,40,45,50,55,60,65,70,75,80},{0,"0",2,2.25,2.5,2.75,3,3.25,3.5,3.75,4})</f>
        <v>2.25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86" priority="7">
      <formula>$I$7="Y"</formula>
    </cfRule>
    <cfRule type="expression" dxfId="385" priority="8">
      <formula>$I$7="Y"</formula>
    </cfRule>
    <cfRule type="expression" dxfId="384" priority="9">
      <formula>$I$7="Y"</formula>
    </cfRule>
  </conditionalFormatting>
  <conditionalFormatting sqref="O8:O77">
    <cfRule type="expression" dxfId="383" priority="4">
      <formula>$I$7="Y"</formula>
    </cfRule>
    <cfRule type="expression" dxfId="382" priority="5">
      <formula>$I$7="Y"</formula>
    </cfRule>
    <cfRule type="expression" dxfId="381" priority="6">
      <formula>$I$7="Y"</formula>
    </cfRule>
  </conditionalFormatting>
  <conditionalFormatting sqref="W8:W77">
    <cfRule type="expression" dxfId="380" priority="1">
      <formula>$I$7="Y"</formula>
    </cfRule>
    <cfRule type="expression" dxfId="379" priority="2">
      <formula>$I$7="Y"</formula>
    </cfRule>
    <cfRule type="expression" dxfId="378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workbookViewId="0">
      <selection activeCell="E10" sqref="E10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8" customFormat="1" ht="21" customHeight="1">
      <c r="A4" s="338" t="s">
        <v>21</v>
      </c>
      <c r="B4" s="294"/>
      <c r="C4" s="292"/>
      <c r="D4" s="293"/>
      <c r="E4" s="276"/>
      <c r="F4" s="645" t="s">
        <v>95</v>
      </c>
      <c r="G4" s="645"/>
      <c r="H4" s="619"/>
      <c r="I4" s="619"/>
      <c r="J4" s="620"/>
      <c r="K4" s="625" t="s">
        <v>95</v>
      </c>
      <c r="L4" s="626"/>
      <c r="M4" s="626"/>
      <c r="N4" s="626"/>
      <c r="O4" s="626"/>
      <c r="P4" s="623"/>
      <c r="Q4" s="623"/>
      <c r="R4" s="624"/>
      <c r="S4" s="621" t="s">
        <v>95</v>
      </c>
      <c r="T4" s="622"/>
      <c r="U4" s="622"/>
      <c r="V4" s="622"/>
      <c r="W4" s="622"/>
      <c r="X4" s="619"/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6" ht="18" customHeight="1">
      <c r="A6" s="263" t="str">
        <f>'1st 1'!A6</f>
        <v>00-00</v>
      </c>
      <c r="B6" s="637"/>
      <c r="C6" s="277" t="s">
        <v>65</v>
      </c>
      <c r="D6" s="614"/>
      <c r="E6" s="614"/>
      <c r="F6" s="614"/>
      <c r="G6" s="614"/>
      <c r="H6" s="614"/>
      <c r="I6" s="614"/>
      <c r="J6" s="614"/>
      <c r="K6" s="275" t="s">
        <v>65</v>
      </c>
      <c r="L6" s="646"/>
      <c r="M6" s="646"/>
      <c r="N6" s="646"/>
      <c r="O6" s="646"/>
      <c r="P6" s="646"/>
      <c r="Q6" s="646"/>
      <c r="R6" s="647"/>
      <c r="S6" s="277" t="s">
        <v>65</v>
      </c>
      <c r="T6" s="614"/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75.75" customHeight="1">
      <c r="A7" s="266" t="s">
        <v>15</v>
      </c>
      <c r="B7" s="638"/>
      <c r="C7" s="278" t="s">
        <v>52</v>
      </c>
      <c r="D7" s="279">
        <f>IF(H4=3,"Exam: Int:[60]",IF(H4=1.5,"Exam: Int:[30]",0))</f>
        <v>0</v>
      </c>
      <c r="E7" s="279">
        <f>IF(H4=3,"Exam: Ext:[60]",IF(H4=1.5,"Exam: Ext:[30]",0))</f>
        <v>0</v>
      </c>
      <c r="F7" s="279">
        <f>IF(H4=3,"Exam: 3rd:[60]",IF(H4=1.5,"Exam: 3rd:[30]",0))</f>
        <v>0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>
        <f>IF(P4=3,"Exam: Int:[60]",IF(P4=1.5,"Exam: Int:[30]",0))</f>
        <v>0</v>
      </c>
      <c r="M7" s="34">
        <f>IF(P4=3,"Exam: Ext:[60]",IF(P4=1.5,"Exam: Ext:[30]",0))</f>
        <v>0</v>
      </c>
      <c r="N7" s="34">
        <f>IF(P4=3,"Exam: 3rd:[60]",IF(P4=1.5,"Exam: 3rd:[30]",0))</f>
        <v>0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>
        <f>IF(X4=3,"Exam: Int:[60]",IF(X4=1.5,"Exam: Int:[30]",0))</f>
        <v>0</v>
      </c>
      <c r="U7" s="279">
        <f>IF(X4=3,"Exam: Ext:[60]",IF(X4=1.5,"Exam: Ext:[30]",0))</f>
        <v>0</v>
      </c>
      <c r="V7" s="279">
        <f>IF(X4=3,"Exam: 3rd:[60]",IF(X4=1.5,"Exam: 3rd:[30]",0))</f>
        <v>0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/>
      <c r="D8" s="284"/>
      <c r="E8" s="285"/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0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0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0</v>
      </c>
      <c r="AB8" s="253" t="str">
        <f>LOOKUP(AA8,{0,0.01,40,45,50,55,60,65,70,75,80},{"","F","D","C","C+","B-","B","B+","A-","A","A+"})</f>
        <v/>
      </c>
      <c r="AC8" s="330">
        <f>LOOKUP(AA8,{0,0.01,40,45,50,55,60,65,70,75,80},{0,"0",2,2.25,2.5,2.75,3,3.25,3.5,3.75,4})</f>
        <v>0</v>
      </c>
      <c r="AD8" s="331"/>
      <c r="AE8" s="332" t="str">
        <f>IF(AD8=0,"",IF(AD8=AC8,"Same",IF(AC8="0","Passed",IF(AD8&gt;AC8,"Imp:","Not Imp:"))))</f>
        <v/>
      </c>
    </row>
    <row r="9" spans="1:36" s="23" customFormat="1" ht="18">
      <c r="A9" s="267">
        <f>'1st 1'!A9</f>
        <v>2</v>
      </c>
      <c r="B9" s="271" t="str">
        <f>'1st 1'!B9</f>
        <v>K</v>
      </c>
      <c r="C9" s="283"/>
      <c r="D9" s="284"/>
      <c r="E9" s="285"/>
      <c r="F9" s="291"/>
      <c r="G9" s="287">
        <f>IF(H4=3,(ABS(IF(D9&gt;60,0,D9)-IF(E9&gt;60,0,E9))),(ABS(IF(D9&gt;30,0,D9)-IF(E9&gt;30,0,E9))))</f>
        <v>0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0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0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0</v>
      </c>
      <c r="AB9" s="253" t="str">
        <f>LOOKUP(AA9,{0,0.01,40,45,50,55,60,65,70,75,80},{"","F","D","C","C+","B-","B","B+","A-","A","A+"})</f>
        <v/>
      </c>
      <c r="AC9" s="330">
        <f>LOOKUP(AA9,{0,0.01,40,45,50,55,60,65,70,75,80},{0,"0",2,2.25,2.5,2.75,3,3.25,3.5,3.75,4})</f>
        <v>0</v>
      </c>
      <c r="AD9" s="331"/>
      <c r="AE9" s="332" t="str">
        <f t="shared" ref="AE9:AE72" si="4">IF(AD9=0,"",IF(AD9=AC9,"Same",IF(AC9="0","Passed",IF(AD9&gt;AC9,"Imp:","Not Imp:"))))</f>
        <v/>
      </c>
    </row>
    <row r="10" spans="1:36" ht="18">
      <c r="A10" s="267">
        <f>'1st 1'!A10</f>
        <v>3</v>
      </c>
      <c r="B10" s="271" t="str">
        <f>'1st 1'!B10</f>
        <v>M</v>
      </c>
      <c r="C10" s="283"/>
      <c r="D10" s="284"/>
      <c r="E10" s="285"/>
      <c r="F10" s="291"/>
      <c r="G10" s="287">
        <f>IF(H4=3,(ABS(IF(D10&gt;60,0,D10)-IF(E10&gt;60,0,E10))),(ABS(IF(D10&gt;30,0,D10)-IF(E10&gt;30,0,E10))))</f>
        <v>0</v>
      </c>
      <c r="H10" s="288" t="str">
        <f>IF(H4=3,(IF(G10&gt;12,"Y","")),(IF(G10&gt;6,"Y","")))</f>
        <v/>
      </c>
      <c r="I10" s="289">
        <f t="shared" si="1"/>
        <v>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0</v>
      </c>
      <c r="AB10" s="253" t="str">
        <f>LOOKUP(AA10,{0,0.01,40,45,50,55,60,65,70,75,80},{"","F","D","C","C+","B-","B","B+","A-","A","A+"})</f>
        <v/>
      </c>
      <c r="AC10" s="330">
        <f>LOOKUP(AA10,{0,0.01,40,45,50,55,60,65,70,75,80},{0,"0",2,2.25,2.5,2.75,3,3.25,3.5,3.75,4})</f>
        <v>0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/>
      <c r="D11" s="284"/>
      <c r="E11" s="285"/>
      <c r="F11" s="291"/>
      <c r="G11" s="287">
        <f>IF(H4=3,(ABS(IF(D11&gt;60,0,D11)-IF(E11&gt;60,0,E11))),(ABS(IF(D11&gt;30,0,D11)-IF(E11&gt;30,0,E11))))</f>
        <v>0</v>
      </c>
      <c r="H11" s="288" t="str">
        <f>IF(H4=3,(IF(G11&gt;12,"Y","")),(IF(G11&gt;6,"Y","")))</f>
        <v/>
      </c>
      <c r="I11" s="289">
        <f t="shared" si="1"/>
        <v>0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0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0</v>
      </c>
      <c r="AB11" s="253" t="str">
        <f>LOOKUP(AA11,{0,0.01,40,45,50,55,60,65,70,75,80},{"","F","D","C","C+","B-","B","B+","A-","A","A+"})</f>
        <v/>
      </c>
      <c r="AC11" s="330">
        <f>LOOKUP(AA11,{0,0.01,40,45,50,55,60,65,70,75,80},{0,"0",2,2.25,2.5,2.75,3,3.25,3.5,3.75,4})</f>
        <v>0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/>
      <c r="D12" s="284"/>
      <c r="E12" s="285"/>
      <c r="F12" s="291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0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0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0</v>
      </c>
      <c r="AB12" s="253" t="str">
        <f>LOOKUP(AA12,{0,0.01,40,45,50,55,60,65,70,75,80},{"","F","D","C","C+","B-","B","B+","A-","A","A+"})</f>
        <v/>
      </c>
      <c r="AC12" s="330">
        <f>LOOKUP(AA12,{0,0.01,40,45,50,55,60,65,70,75,80},{0,"0",2,2.25,2.5,2.75,3,3.25,3.5,3.75,4})</f>
        <v>0</v>
      </c>
      <c r="AD12" s="331"/>
      <c r="AE12" s="332" t="str">
        <f t="shared" si="4"/>
        <v/>
      </c>
    </row>
    <row r="13" spans="1:36" s="23" customFormat="1" ht="18">
      <c r="A13" s="267">
        <f>'1st 1'!A13</f>
        <v>6</v>
      </c>
      <c r="B13" s="271" t="str">
        <f>'1st 1'!B13</f>
        <v>P</v>
      </c>
      <c r="C13" s="283"/>
      <c r="D13" s="284"/>
      <c r="E13" s="285"/>
      <c r="F13" s="291"/>
      <c r="G13" s="287">
        <f>IF(H4=3,(ABS(IF(D13&gt;60,0,D13)-IF(E13&gt;60,0,E13))),(ABS(IF(D13&gt;30,0,D13)-IF(E13&gt;30,0,E13))))</f>
        <v>0</v>
      </c>
      <c r="H13" s="288" t="str">
        <f>IF(H4=3,(IF(G13&gt;12,"Y","")),(IF(G13&gt;6,"Y","")))</f>
        <v/>
      </c>
      <c r="I13" s="289">
        <f t="shared" si="1"/>
        <v>0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0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0</v>
      </c>
      <c r="AB13" s="253" t="str">
        <f>LOOKUP(AA13,{0,0.01,40,45,50,55,60,65,70,75,80},{"","F","D","C","C+","B-","B","B+","A-","A","A+"})</f>
        <v/>
      </c>
      <c r="AC13" s="330">
        <f>LOOKUP(AA13,{0,0.01,40,45,50,55,60,65,70,75,80},{0,"0",2,2.25,2.5,2.75,3,3.25,3.5,3.75,4})</f>
        <v>0</v>
      </c>
      <c r="AD13" s="331"/>
      <c r="AE13" s="332" t="str">
        <f t="shared" si="4"/>
        <v/>
      </c>
    </row>
    <row r="14" spans="1:36" ht="18">
      <c r="A14" s="267">
        <f>'1st 1'!A14</f>
        <v>7</v>
      </c>
      <c r="B14" s="271" t="str">
        <f>'1st 1'!B14</f>
        <v>M</v>
      </c>
      <c r="C14" s="283"/>
      <c r="D14" s="284"/>
      <c r="E14" s="285"/>
      <c r="F14" s="291"/>
      <c r="G14" s="287">
        <f>IF(H4=3,(ABS(IF(D14&gt;60,0,D14)-IF(E14&gt;60,0,E14))),(ABS(IF(D14&gt;30,0,D14)-IF(E14&gt;30,0,E14))))</f>
        <v>0</v>
      </c>
      <c r="H14" s="288" t="str">
        <f>IF(H4=3,(IF(G14&gt;12,"Y","")),(IF(G14&gt;6,"Y","")))</f>
        <v/>
      </c>
      <c r="I14" s="289">
        <f t="shared" si="1"/>
        <v>0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0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0</v>
      </c>
      <c r="AB14" s="253" t="str">
        <f>LOOKUP(AA14,{0,0.01,40,45,50,55,60,65,70,75,80},{"","F","D","C","C+","B-","B","B+","A-","A","A+"})</f>
        <v/>
      </c>
      <c r="AC14" s="330">
        <f>LOOKUP(AA14,{0,0.01,40,45,50,55,60,65,70,75,80},{0,"0",2,2.25,2.5,2.75,3,3.25,3.5,3.75,4})</f>
        <v>0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/>
      <c r="D15" s="284"/>
      <c r="E15" s="285"/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0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0</v>
      </c>
      <c r="AB15" s="253" t="str">
        <f>LOOKUP(AA15,{0,0.01,40,45,50,55,60,65,70,75,80},{"","F","D","C","C+","B-","B","B+","A-","A","A+"})</f>
        <v/>
      </c>
      <c r="AC15" s="330">
        <f>LOOKUP(AA15,{0,0.01,40,45,50,55,60,65,70,75,80},{0,"0",2,2.25,2.5,2.75,3,3.25,3.5,3.75,4})</f>
        <v>0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/>
      <c r="D16" s="284"/>
      <c r="E16" s="285"/>
      <c r="F16" s="291"/>
      <c r="G16" s="287">
        <f>IF(H4=3,(ABS(IF(D16&gt;60,0,D16)-IF(E16&gt;60,0,E16))),(ABS(IF(D16&gt;30,0,D16)-IF(E16&gt;30,0,E16))))</f>
        <v>0</v>
      </c>
      <c r="H16" s="288" t="str">
        <f>IF(H4=3,(IF(G16&gt;12,"Y","")),(IF(G16&gt;6,"Y","")))</f>
        <v/>
      </c>
      <c r="I16" s="289">
        <f t="shared" si="1"/>
        <v>0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0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0</v>
      </c>
      <c r="AB16" s="253" t="str">
        <f>LOOKUP(AA16,{0,0.01,40,45,50,55,60,65,70,75,80},{"","F","D","C","C+","B-","B","B+","A-","A","A+"})</f>
        <v/>
      </c>
      <c r="AC16" s="330">
        <f>LOOKUP(AA16,{0,0.01,40,45,50,55,60,65,70,75,80},{0,"0",2,2.25,2.5,2.75,3,3.25,3.5,3.75,4})</f>
        <v>0</v>
      </c>
      <c r="AD16" s="331"/>
      <c r="AE16" s="332" t="str">
        <f t="shared" si="4"/>
        <v/>
      </c>
    </row>
    <row r="17" spans="1:31" s="23" customFormat="1" ht="18">
      <c r="A17" s="267">
        <f>'1st 1'!A17</f>
        <v>10</v>
      </c>
      <c r="B17" s="271" t="str">
        <f>'1st 1'!B17</f>
        <v>M</v>
      </c>
      <c r="C17" s="283"/>
      <c r="D17" s="284"/>
      <c r="E17" s="285"/>
      <c r="F17" s="291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0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0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0</v>
      </c>
      <c r="AB17" s="253" t="str">
        <f>LOOKUP(AA17,{0,0.01,40,45,50,55,60,65,70,75,80},{"","F","D","C","C+","B-","B","B+","A-","A","A+"})</f>
        <v/>
      </c>
      <c r="AC17" s="330">
        <f>LOOKUP(AA17,{0,0.01,40,45,50,55,60,65,70,75,80},{0,"0",2,2.25,2.5,2.75,3,3.25,3.5,3.75,4})</f>
        <v>0</v>
      </c>
      <c r="AD17" s="331"/>
      <c r="AE17" s="332" t="str">
        <f t="shared" si="4"/>
        <v/>
      </c>
    </row>
    <row r="18" spans="1:31" ht="18">
      <c r="A18" s="267">
        <f>'1st 1'!A18</f>
        <v>11</v>
      </c>
      <c r="B18" s="271" t="str">
        <f>'1st 1'!B18</f>
        <v>S</v>
      </c>
      <c r="C18" s="283"/>
      <c r="D18" s="284"/>
      <c r="E18" s="285"/>
      <c r="F18" s="291"/>
      <c r="G18" s="287">
        <f>IF(H4=3,(ABS(IF(D18&gt;60,0,D18)-IF(E18&gt;60,0,E18))),(ABS(IF(D18&gt;30,0,D18)-IF(E18&gt;30,0,E18))))</f>
        <v>0</v>
      </c>
      <c r="H18" s="288" t="str">
        <f>IF(H4=3,(IF(G18&gt;12,"Y","")),(IF(G18&gt;6,"Y","")))</f>
        <v/>
      </c>
      <c r="I18" s="289">
        <f t="shared" si="1"/>
        <v>0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0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0</v>
      </c>
      <c r="AB18" s="253" t="str">
        <f>LOOKUP(AA18,{0,0.01,40,45,50,55,60,65,70,75,80},{"","F","D","C","C+","B-","B","B+","A-","A","A+"})</f>
        <v/>
      </c>
      <c r="AC18" s="330">
        <f>LOOKUP(AA18,{0,0.01,40,45,50,55,60,65,70,75,80},{0,"0",2,2.25,2.5,2.75,3,3.25,3.5,3.75,4})</f>
        <v>0</v>
      </c>
      <c r="AD18" s="331"/>
      <c r="AE18" s="332" t="str">
        <f t="shared" si="4"/>
        <v/>
      </c>
    </row>
    <row r="19" spans="1:31" ht="18">
      <c r="A19" s="267">
        <f>'1st 1'!A19</f>
        <v>12</v>
      </c>
      <c r="B19" s="271" t="str">
        <f>'1st 1'!B19</f>
        <v>Z</v>
      </c>
      <c r="C19" s="283"/>
      <c r="D19" s="284"/>
      <c r="E19" s="285"/>
      <c r="F19" s="291"/>
      <c r="G19" s="287">
        <f>IF(H4=3,(ABS(IF(D19&gt;60,0,D19)-IF(E19&gt;60,0,E19))),(ABS(IF(D19&gt;30,0,D19)-IF(E19&gt;30,0,E19))))</f>
        <v>0</v>
      </c>
      <c r="H19" s="288" t="str">
        <f>IF(H4=3,(IF(G19&gt;12,"Y","")),(IF(G19&gt;6,"Y","")))</f>
        <v/>
      </c>
      <c r="I19" s="289">
        <f t="shared" si="1"/>
        <v>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0</v>
      </c>
      <c r="AB19" s="253" t="str">
        <f>LOOKUP(AA19,{0,0.01,40,45,50,55,60,65,70,75,80},{"","F","D","C","C+","B-","B","B+","A-","A","A+"})</f>
        <v/>
      </c>
      <c r="AC19" s="330">
        <f>LOOKUP(AA19,{0,0.01,40,45,50,55,60,65,70,75,80},{0,"0",2,2.25,2.5,2.75,3,3.25,3.5,3.75,4})</f>
        <v>0</v>
      </c>
      <c r="AD19" s="331"/>
      <c r="AE19" s="332" t="str">
        <f t="shared" si="4"/>
        <v/>
      </c>
    </row>
    <row r="20" spans="1:31" ht="18">
      <c r="A20" s="267">
        <f>'1st 1'!A20</f>
        <v>13</v>
      </c>
      <c r="B20" s="271" t="str">
        <f>'1st 1'!B20</f>
        <v>M</v>
      </c>
      <c r="C20" s="283"/>
      <c r="D20" s="284"/>
      <c r="E20" s="285"/>
      <c r="F20" s="291"/>
      <c r="G20" s="287">
        <f>IF(H4=3,(ABS(IF(D20&gt;60,0,D20)-IF(E20&gt;60,0,E20))),(ABS(IF(D20&gt;30,0,D20)-IF(E20&gt;30,0,E20))))</f>
        <v>0</v>
      </c>
      <c r="H20" s="288" t="str">
        <f>IF(H4=3,(IF(G20&gt;12,"Y","")),(IF(G20&gt;6,"Y","")))</f>
        <v/>
      </c>
      <c r="I20" s="289">
        <f t="shared" si="1"/>
        <v>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0</v>
      </c>
      <c r="AB20" s="253" t="str">
        <f>LOOKUP(AA20,{0,0.01,40,45,50,55,60,65,70,75,80},{"","F","D","C","C+","B-","B","B+","A-","A","A+"})</f>
        <v/>
      </c>
      <c r="AC20" s="330">
        <f>LOOKUP(AA20,{0,0.01,40,45,50,55,60,65,70,75,80},{0,"0",2,2.25,2.5,2.75,3,3.25,3.5,3.75,4})</f>
        <v>0</v>
      </c>
      <c r="AD20" s="331"/>
      <c r="AE20" s="332" t="str">
        <f t="shared" si="4"/>
        <v/>
      </c>
    </row>
    <row r="21" spans="1:31" ht="18">
      <c r="A21" s="267">
        <f>'1st 1'!A21</f>
        <v>14</v>
      </c>
      <c r="B21" s="271" t="str">
        <f>'1st 1'!B21</f>
        <v>K</v>
      </c>
      <c r="C21" s="283"/>
      <c r="D21" s="284"/>
      <c r="E21" s="285"/>
      <c r="F21" s="291"/>
      <c r="G21" s="287">
        <f>IF(H4=3,(ABS(IF(D21&gt;60,0,D21)-IF(E21&gt;60,0,E21))),(ABS(IF(D21&gt;30,0,D21)-IF(E21&gt;30,0,E21))))</f>
        <v>0</v>
      </c>
      <c r="H21" s="288" t="str">
        <f>IF(H4=3,(IF(G21&gt;12,"Y","")),(IF(G21&gt;6,"Y","")))</f>
        <v/>
      </c>
      <c r="I21" s="289">
        <f t="shared" si="1"/>
        <v>0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0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0</v>
      </c>
      <c r="AB21" s="253" t="str">
        <f>LOOKUP(AA21,{0,0.01,40,45,50,55,60,65,70,75,80},{"","F","D","C","C+","B-","B","B+","A-","A","A+"})</f>
        <v/>
      </c>
      <c r="AC21" s="330">
        <f>LOOKUP(AA21,{0,0.01,40,45,50,55,60,65,70,75,80},{0,"0",2,2.25,2.5,2.75,3,3.25,3.5,3.75,4})</f>
        <v>0</v>
      </c>
      <c r="AD21" s="331"/>
      <c r="AE21" s="332" t="str">
        <f t="shared" si="4"/>
        <v/>
      </c>
    </row>
    <row r="22" spans="1:31" ht="18">
      <c r="A22" s="267">
        <f>'1st 1'!A22</f>
        <v>15</v>
      </c>
      <c r="B22" s="271" t="str">
        <f>'1st 1'!B22</f>
        <v>P</v>
      </c>
      <c r="C22" s="283"/>
      <c r="D22" s="284"/>
      <c r="E22" s="285"/>
      <c r="F22" s="291"/>
      <c r="G22" s="287">
        <f>IF(H4=3,(ABS(IF(D22&gt;60,0,D22)-IF(E22&gt;60,0,E22))),(ABS(IF(D22&gt;30,0,D22)-IF(E22&gt;30,0,E22))))</f>
        <v>0</v>
      </c>
      <c r="H22" s="288" t="str">
        <f>IF(H4=3,(IF(G22&gt;12,"Y","")),(IF(G22&gt;6,"Y","")))</f>
        <v/>
      </c>
      <c r="I22" s="289">
        <f t="shared" si="1"/>
        <v>0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0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0</v>
      </c>
      <c r="AB22" s="253" t="str">
        <f>LOOKUP(AA22,{0,0.01,40,45,50,55,60,65,70,75,80},{"","F","D","C","C+","B-","B","B+","A-","A","A+"})</f>
        <v/>
      </c>
      <c r="AC22" s="330">
        <f>LOOKUP(AA22,{0,0.01,40,45,50,55,60,65,70,75,80},{0,"0",2,2.25,2.5,2.75,3,3.25,3.5,3.75,4})</f>
        <v>0</v>
      </c>
      <c r="AD22" s="331"/>
      <c r="AE22" s="332" t="str">
        <f t="shared" si="4"/>
        <v/>
      </c>
    </row>
    <row r="23" spans="1:31" s="23" customFormat="1" ht="18">
      <c r="A23" s="267">
        <f>'1st 1'!A23</f>
        <v>16</v>
      </c>
      <c r="B23" s="271" t="str">
        <f>'1st 1'!B23</f>
        <v>F</v>
      </c>
      <c r="C23" s="283"/>
      <c r="D23" s="284"/>
      <c r="E23" s="285"/>
      <c r="F23" s="291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0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0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0</v>
      </c>
      <c r="AB23" s="253" t="str">
        <f>LOOKUP(AA23,{0,0.01,40,45,50,55,60,65,70,75,80},{"","F","D","C","C+","B-","B","B+","A-","A","A+"})</f>
        <v/>
      </c>
      <c r="AC23" s="330">
        <f>LOOKUP(AA23,{0,0.01,40,45,50,55,60,65,70,75,80},{0,"0",2,2.25,2.5,2.75,3,3.25,3.5,3.75,4})</f>
        <v>0</v>
      </c>
      <c r="AD23" s="331"/>
      <c r="AE23" s="332" t="str">
        <f t="shared" si="4"/>
        <v/>
      </c>
    </row>
    <row r="24" spans="1:31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/>
      <c r="L24" s="183"/>
      <c r="M24" s="183"/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0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0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0</v>
      </c>
      <c r="AB24" s="253" t="str">
        <f>LOOKUP(AA24,{0,0.01,40,45,50,55,60,65,70,75,80},{"","F","D","C","C+","B-","B","B+","A-","A","A+"})</f>
        <v/>
      </c>
      <c r="AC24" s="330">
        <f>LOOKUP(AA24,{0,0.01,40,45,50,55,60,65,70,75,80},{0,"0",2,2.25,2.5,2.75,3,3.25,3.5,3.75,4})</f>
        <v>0</v>
      </c>
      <c r="AD24" s="331"/>
      <c r="AE24" s="332" t="str">
        <f t="shared" si="4"/>
        <v/>
      </c>
    </row>
    <row r="25" spans="1:31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/>
      <c r="L25" s="183"/>
      <c r="M25" s="183"/>
      <c r="N25" s="183"/>
      <c r="O25" s="249">
        <f>IF(P4=3,(ABS(IF(L25&gt;60,0,L25)-IF(M25&gt;60,0,M25))),(ABS(IF(L25&gt;30,0,L25)-IF(M25&gt;30,0,M25))))</f>
        <v>0</v>
      </c>
      <c r="P25" s="200" t="str">
        <f>IF(P4=3,(IF(O25&gt;12,"Y","")),(IF(O25&gt;6,"Y","")))</f>
        <v/>
      </c>
      <c r="Q25" s="42">
        <f t="shared" si="2"/>
        <v>0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0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0</v>
      </c>
      <c r="AB25" s="253" t="str">
        <f>LOOKUP(AA25,{0,0.01,40,45,50,55,60,65,70,75,80},{"","F","D","C","C+","B-","B","B+","A-","A","A+"})</f>
        <v/>
      </c>
      <c r="AC25" s="330">
        <f>LOOKUP(AA25,{0,0.01,40,45,50,55,60,65,70,75,80},{0,"0",2,2.25,2.5,2.75,3,3.25,3.5,3.75,4})</f>
        <v>0</v>
      </c>
      <c r="AD25" s="331"/>
      <c r="AE25" s="332" t="str">
        <f t="shared" si="4"/>
        <v/>
      </c>
    </row>
    <row r="26" spans="1:31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/>
      <c r="L26" s="183"/>
      <c r="M26" s="183"/>
      <c r="N26" s="183"/>
      <c r="O26" s="249">
        <f>IF(P4=3,(ABS(IF(L26&gt;60,0,L26)-IF(M26&gt;60,0,M26))),(ABS(IF(L26&gt;30,0,L26)-IF(M26&gt;30,0,M26))))</f>
        <v>0</v>
      </c>
      <c r="P26" s="200" t="str">
        <f>IF(P4=3,(IF(O26&gt;12,"Y","")),(IF(O26&gt;6,"Y","")))</f>
        <v/>
      </c>
      <c r="Q26" s="42">
        <f t="shared" si="2"/>
        <v>0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0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0</v>
      </c>
      <c r="AB26" s="253" t="str">
        <f>LOOKUP(AA26,{0,0.01,40,45,50,55,60,65,70,75,80},{"","F","D","C","C+","B-","B","B+","A-","A","A+"})</f>
        <v/>
      </c>
      <c r="AC26" s="330">
        <f>LOOKUP(AA26,{0,0.01,40,45,50,55,60,65,70,75,80},{0,"0",2,2.25,2.5,2.75,3,3.25,3.5,3.75,4})</f>
        <v>0</v>
      </c>
      <c r="AD26" s="331"/>
      <c r="AE26" s="332" t="str">
        <f t="shared" si="4"/>
        <v/>
      </c>
    </row>
    <row r="27" spans="1:31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/>
      <c r="L27" s="183"/>
      <c r="M27" s="183"/>
      <c r="N27" s="183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0</v>
      </c>
      <c r="AB27" s="253" t="str">
        <f>LOOKUP(AA27,{0,0.01,40,45,50,55,60,65,70,75,80},{"","F","D","C","C+","B-","B","B+","A-","A","A+"})</f>
        <v/>
      </c>
      <c r="AC27" s="330">
        <f>LOOKUP(AA27,{0,0.01,40,45,50,55,60,65,70,75,80},{0,"0",2,2.25,2.5,2.75,3,3.25,3.5,3.75,4})</f>
        <v>0</v>
      </c>
      <c r="AD27" s="331"/>
      <c r="AE27" s="332" t="str">
        <f t="shared" si="4"/>
        <v/>
      </c>
    </row>
    <row r="28" spans="1:31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/>
      <c r="L28" s="183"/>
      <c r="M28" s="183"/>
      <c r="N28" s="183"/>
      <c r="O28" s="249">
        <f>IF(P4=3,(ABS(IF(L28&gt;60,0,L28)-IF(M28&gt;60,0,M28))),(ABS(IF(L28&gt;30,0,L28)-IF(M28&gt;30,0,M28))))</f>
        <v>0</v>
      </c>
      <c r="P28" s="200" t="str">
        <f>IF(P4=3,(IF(O28&gt;12,"Y","")),(IF(O28&gt;6,"Y","")))</f>
        <v/>
      </c>
      <c r="Q28" s="42">
        <f t="shared" si="2"/>
        <v>0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0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0</v>
      </c>
      <c r="AB28" s="253" t="str">
        <f>LOOKUP(AA28,{0,0.01,40,45,50,55,60,65,70,75,80},{"","F","D","C","C+","B-","B","B+","A-","A","A+"})</f>
        <v/>
      </c>
      <c r="AC28" s="330">
        <f>LOOKUP(AA28,{0,0.01,40,45,50,55,60,65,70,75,80},{0,"0",2,2.25,2.5,2.75,3,3.25,3.5,3.75,4})</f>
        <v>0</v>
      </c>
      <c r="AD28" s="331"/>
      <c r="AE28" s="332" t="str">
        <f t="shared" si="4"/>
        <v/>
      </c>
    </row>
    <row r="29" spans="1:31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/>
      <c r="L29" s="183"/>
      <c r="M29" s="183"/>
      <c r="N29" s="183"/>
      <c r="O29" s="249">
        <f>IF(P4=3,(ABS(IF(L29&gt;60,0,L29)-IF(M29&gt;60,0,M29))),(ABS(IF(L29&gt;30,0,L29)-IF(M29&gt;30,0,M29))))</f>
        <v>0</v>
      </c>
      <c r="P29" s="200" t="str">
        <f>IF(P4=3,(IF(O29&gt;12,"Y","")),(IF(O29&gt;6,"Y","")))</f>
        <v/>
      </c>
      <c r="Q29" s="42">
        <f t="shared" si="2"/>
        <v>0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0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0</v>
      </c>
      <c r="AB29" s="253" t="str">
        <f>LOOKUP(AA29,{0,0.01,40,45,50,55,60,65,70,75,80},{"","F","D","C","C+","B-","B","B+","A-","A","A+"})</f>
        <v/>
      </c>
      <c r="AC29" s="330">
        <f>LOOKUP(AA29,{0,0.01,40,45,50,55,60,65,70,75,80},{0,"0",2,2.25,2.5,2.75,3,3.25,3.5,3.75,4})</f>
        <v>0</v>
      </c>
      <c r="AD29" s="331"/>
      <c r="AE29" s="332" t="str">
        <f t="shared" si="4"/>
        <v/>
      </c>
    </row>
    <row r="30" spans="1:31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/>
      <c r="L30" s="183"/>
      <c r="M30" s="183"/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0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0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0</v>
      </c>
      <c r="AB30" s="253" t="str">
        <f>LOOKUP(AA30,{0,0.01,40,45,50,55,60,65,70,75,80},{"","F","D","C","C+","B-","B","B+","A-","A","A+"})</f>
        <v/>
      </c>
      <c r="AC30" s="330">
        <f>LOOKUP(AA30,{0,0.01,40,45,50,55,60,65,70,75,80},{0,"0",2,2.25,2.5,2.75,3,3.25,3.5,3.75,4})</f>
        <v>0</v>
      </c>
      <c r="AD30" s="331"/>
      <c r="AE30" s="332" t="str">
        <f t="shared" si="4"/>
        <v/>
      </c>
    </row>
    <row r="31" spans="1:31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/>
      <c r="L31" s="183"/>
      <c r="M31" s="183"/>
      <c r="N31" s="183"/>
      <c r="O31" s="249">
        <f>IF(P4=3,(ABS(IF(L31&gt;60,0,L31)-IF(M31&gt;60,0,M31))),(ABS(IF(L31&gt;30,0,L31)-IF(M31&gt;30,0,M31))))</f>
        <v>0</v>
      </c>
      <c r="P31" s="200" t="str">
        <f>IF(P4=3,(IF(O31&gt;12,"Y","")),(IF(O31&gt;6,"Y","")))</f>
        <v/>
      </c>
      <c r="Q31" s="42">
        <f t="shared" si="2"/>
        <v>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0</v>
      </c>
      <c r="AB31" s="253" t="str">
        <f>LOOKUP(AA31,{0,0.01,40,45,50,55,60,65,70,75,80},{"","F","D","C","C+","B-","B","B+","A-","A","A+"})</f>
        <v/>
      </c>
      <c r="AC31" s="330">
        <f>LOOKUP(AA31,{0,0.01,40,45,50,55,60,65,70,75,80},{0,"0",2,2.25,2.5,2.75,3,3.25,3.5,3.75,4})</f>
        <v>0</v>
      </c>
      <c r="AD31" s="331"/>
      <c r="AE31" s="332" t="str">
        <f t="shared" si="4"/>
        <v/>
      </c>
    </row>
    <row r="32" spans="1:31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/>
      <c r="L32" s="183"/>
      <c r="M32" s="183"/>
      <c r="N32" s="183"/>
      <c r="O32" s="249">
        <f>IF(P4=3,(ABS(IF(L32&gt;60,0,L32)-IF(M32&gt;60,0,M32))),(ABS(IF(L32&gt;30,0,L32)-IF(M32&gt;30,0,M32))))</f>
        <v>0</v>
      </c>
      <c r="P32" s="200" t="str">
        <f>IF(P4=3,(IF(O32&gt;12,"Y","")),(IF(O32&gt;6,"Y","")))</f>
        <v/>
      </c>
      <c r="Q32" s="42">
        <f t="shared" si="2"/>
        <v>0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0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0</v>
      </c>
      <c r="AB32" s="253" t="str">
        <f>LOOKUP(AA32,{0,0.01,40,45,50,55,60,65,70,75,80},{"","F","D","C","C+","B-","B","B+","A-","A","A+"})</f>
        <v/>
      </c>
      <c r="AC32" s="330">
        <f>LOOKUP(AA32,{0,0.01,40,45,50,55,60,65,70,75,80},{0,"0",2,2.25,2.5,2.75,3,3.25,3.5,3.75,4})</f>
        <v>0</v>
      </c>
      <c r="AD32" s="331"/>
      <c r="AE32" s="332" t="str">
        <f t="shared" si="4"/>
        <v/>
      </c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/>
      <c r="L33" s="183"/>
      <c r="M33" s="183"/>
      <c r="N33" s="183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0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0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0</v>
      </c>
      <c r="AB33" s="253" t="str">
        <f>LOOKUP(AA33,{0,0.01,40,45,50,55,60,65,70,75,80},{"","F","D","C","C+","B-","B","B+","A-","A","A+"})</f>
        <v/>
      </c>
      <c r="AC33" s="330">
        <f>LOOKUP(AA33,{0,0.01,40,45,50,55,60,65,70,75,80},{0,"0",2,2.25,2.5,2.75,3,3.25,3.5,3.75,4})</f>
        <v>0</v>
      </c>
      <c r="AD33" s="331"/>
      <c r="AE33" s="332" t="str">
        <f t="shared" si="4"/>
        <v/>
      </c>
    </row>
    <row r="34" spans="1:31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/>
      <c r="L34" s="183"/>
      <c r="M34" s="183"/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0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0</v>
      </c>
      <c r="AB34" s="253" t="str">
        <f>LOOKUP(AA34,{0,0.01,40,45,50,55,60,65,70,75,80},{"","F","D","C","C+","B-","B","B+","A-","A","A+"})</f>
        <v/>
      </c>
      <c r="AC34" s="330">
        <f>LOOKUP(AA34,{0,0.01,40,45,50,55,60,65,70,75,80},{0,"0",2,2.25,2.5,2.75,3,3.25,3.5,3.75,4})</f>
        <v>0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/>
      <c r="L35" s="183"/>
      <c r="M35" s="183"/>
      <c r="N35" s="183"/>
      <c r="O35" s="249">
        <f>IF(P4=3,(ABS(IF(L35&gt;60,0,L35)-IF(M35&gt;60,0,M35))),(ABS(IF(L35&gt;30,0,L35)-IF(M35&gt;30,0,M35))))</f>
        <v>0</v>
      </c>
      <c r="P35" s="200" t="str">
        <f>IF(P4=3,(IF(O35&gt;12,"Y","")),(IF(O35&gt;6,"Y","")))</f>
        <v/>
      </c>
      <c r="Q35" s="42">
        <f t="shared" si="2"/>
        <v>0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0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0</v>
      </c>
      <c r="AB35" s="253" t="str">
        <f>LOOKUP(AA35,{0,0.01,40,45,50,55,60,65,70,75,80},{"","F","D","C","C+","B-","B","B+","A-","A","A+"})</f>
        <v/>
      </c>
      <c r="AC35" s="330">
        <f>LOOKUP(AA35,{0,0.01,40,45,50,55,60,65,70,75,80},{0,"0",2,2.25,2.5,2.75,3,3.25,3.5,3.75,4})</f>
        <v>0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/>
      <c r="L36" s="183"/>
      <c r="M36" s="183"/>
      <c r="N36" s="183"/>
      <c r="O36" s="249">
        <f>IF(P4=3,(ABS(IF(L36&gt;60,0,L36)-IF(M36&gt;60,0,M36))),(ABS(IF(L36&gt;30,0,L36)-IF(M36&gt;30,0,M36))))</f>
        <v>0</v>
      </c>
      <c r="P36" s="200" t="str">
        <f>IF(P4=3,(IF(O36&gt;12,"Y","")),(IF(O36&gt;6,"Y","")))</f>
        <v/>
      </c>
      <c r="Q36" s="42">
        <f t="shared" si="2"/>
        <v>0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0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0</v>
      </c>
      <c r="AB36" s="253" t="str">
        <f>LOOKUP(AA36,{0,0.01,40,45,50,55,60,65,70,75,80},{"","F","D","C","C+","B-","B","B+","A-","A","A+"})</f>
        <v/>
      </c>
      <c r="AC36" s="330">
        <f>LOOKUP(AA36,{0,0.01,40,45,50,55,60,65,70,75,80},{0,"0",2,2.25,2.5,2.75,3,3.25,3.5,3.75,4})</f>
        <v>0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/>
      <c r="L37" s="183"/>
      <c r="M37" s="183"/>
      <c r="N37" s="183"/>
      <c r="O37" s="249">
        <f>IF(P4=3,(ABS(IF(L37&gt;60,0,L37)-IF(M37&gt;60,0,M37))),(ABS(IF(L37&gt;30,0,L37)-IF(M37&gt;30,0,M37))))</f>
        <v>0</v>
      </c>
      <c r="P37" s="200" t="str">
        <f>IF(P4=3,(IF(O37&gt;12,"Y","")),(IF(O37&gt;6,"Y","")))</f>
        <v/>
      </c>
      <c r="Q37" s="42">
        <f t="shared" si="2"/>
        <v>0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0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0</v>
      </c>
      <c r="AB37" s="253" t="str">
        <f>LOOKUP(AA37,{0,0.01,40,45,50,55,60,65,70,75,80},{"","F","D","C","C+","B-","B","B+","A-","A","A+"})</f>
        <v/>
      </c>
      <c r="AC37" s="330">
        <f>LOOKUP(AA37,{0,0.01,40,45,50,55,60,65,70,75,80},{0,"0",2,2.25,2.5,2.75,3,3.25,3.5,3.75,4})</f>
        <v>0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/>
      <c r="L38" s="183"/>
      <c r="M38" s="183"/>
      <c r="N38" s="183"/>
      <c r="O38" s="249">
        <f>IF(P4=3,(ABS(IF(L38&gt;60,0,L38)-IF(M38&gt;60,0,M38))),(ABS(IF(L38&gt;30,0,L38)-IF(M38&gt;30,0,M38))))</f>
        <v>0</v>
      </c>
      <c r="P38" s="200" t="str">
        <f>IF(P4=3,(IF(O38&gt;12,"Y","")),(IF(O38&gt;6,"Y","")))</f>
        <v/>
      </c>
      <c r="Q38" s="42">
        <f t="shared" si="2"/>
        <v>0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0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0</v>
      </c>
      <c r="AB38" s="253" t="str">
        <f>LOOKUP(AA38,{0,0.01,40,45,50,55,60,65,70,75,80},{"","F","D","C","C+","B-","B","B+","A-","A","A+"})</f>
        <v/>
      </c>
      <c r="AC38" s="330">
        <f>LOOKUP(AA38,{0,0.01,40,45,50,55,60,65,70,75,80},{0,"0",2,2.25,2.5,2.75,3,3.25,3.5,3.75,4})</f>
        <v>0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/>
      <c r="L39" s="183"/>
      <c r="M39" s="183"/>
      <c r="N39" s="183"/>
      <c r="O39" s="249">
        <f>IF(P4=3,(ABS(IF(L39&gt;60,0,L39)-IF(M39&gt;60,0,M39))),(ABS(IF(L39&gt;30,0,L39)-IF(M39&gt;30,0,M39))))</f>
        <v>0</v>
      </c>
      <c r="P39" s="200" t="str">
        <f>IF(P4=3,(IF(O39&gt;12,"Y","")),(IF(O39&gt;6,"Y","")))</f>
        <v/>
      </c>
      <c r="Q39" s="42">
        <f t="shared" si="2"/>
        <v>0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0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0</v>
      </c>
      <c r="AB39" s="253" t="str">
        <f>LOOKUP(AA39,{0,0.01,40,45,50,55,60,65,70,75,80},{"","F","D","C","C+","B-","B","B+","A-","A","A+"})</f>
        <v/>
      </c>
      <c r="AC39" s="330">
        <f>LOOKUP(AA39,{0,0.01,40,45,50,55,60,65,70,75,80},{0,"0",2,2.25,2.5,2.75,3,3.25,3.5,3.75,4})</f>
        <v>0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/>
      <c r="L40" s="183"/>
      <c r="M40" s="183"/>
      <c r="N40" s="183"/>
      <c r="O40" s="249">
        <f>IF(P4=3,(ABS(IF(L40&gt;60,0,L40)-IF(M40&gt;60,0,M40))),(ABS(IF(L40&gt;30,0,L40)-IF(M40&gt;30,0,M40))))</f>
        <v>0</v>
      </c>
      <c r="P40" s="200" t="str">
        <f>IF(P4=3,(IF(O40&gt;12,"Y","")),(IF(O40&gt;6,"Y","")))</f>
        <v/>
      </c>
      <c r="Q40" s="42">
        <f t="shared" si="2"/>
        <v>0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0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0</v>
      </c>
      <c r="AB40" s="253" t="str">
        <f>LOOKUP(AA40,{0,0.01,40,45,50,55,60,65,70,75,80},{"","F","D","C","C+","B-","B","B+","A-","A","A+"})</f>
        <v/>
      </c>
      <c r="AC40" s="330">
        <f>LOOKUP(AA40,{0,0.01,40,45,50,55,60,65,70,75,80},{0,"0",2,2.25,2.5,2.75,3,3.25,3.5,3.75,4})</f>
        <v>0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/>
      <c r="L41" s="183"/>
      <c r="M41" s="183"/>
      <c r="N41" s="183"/>
      <c r="O41" s="249">
        <f>IF(P4=3,(ABS(IF(L41&gt;60,0,L41)-IF(M41&gt;60,0,M41))),(ABS(IF(L41&gt;30,0,L41)-IF(M41&gt;30,0,M41))))</f>
        <v>0</v>
      </c>
      <c r="P41" s="200" t="str">
        <f>IF(P4=3,(IF(O41&gt;12,"Y","")),(IF(O41&gt;6,"Y","")))</f>
        <v/>
      </c>
      <c r="Q41" s="42">
        <f t="shared" si="2"/>
        <v>0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0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0</v>
      </c>
      <c r="AB41" s="253" t="str">
        <f>LOOKUP(AA41,{0,0.01,40,45,50,55,60,65,70,75,80},{"","F","D","C","C+","B-","B","B+","A-","A","A+"})</f>
        <v/>
      </c>
      <c r="AC41" s="330">
        <f>LOOKUP(AA41,{0,0.01,40,45,50,55,60,65,70,75,80},{0,"0",2,2.25,2.5,2.75,3,3.25,3.5,3.75,4})</f>
        <v>0</v>
      </c>
      <c r="AD41" s="331"/>
      <c r="AE41" s="332" t="str">
        <f t="shared" si="4"/>
        <v/>
      </c>
    </row>
    <row r="42" spans="1:31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/>
      <c r="L42" s="183"/>
      <c r="M42" s="183"/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0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0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0</v>
      </c>
      <c r="AB42" s="253" t="str">
        <f>LOOKUP(AA42,{0,0.01,40,45,50,55,60,65,70,75,80},{"","F","D","C","C+","B-","B","B+","A-","A","A+"})</f>
        <v/>
      </c>
      <c r="AC42" s="330">
        <f>LOOKUP(AA42,{0,0.01,40,45,50,55,60,65,70,75,80},{0,"0",2,2.25,2.5,2.75,3,3.25,3.5,3.75,4})</f>
        <v>0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/>
      <c r="L43" s="183"/>
      <c r="M43" s="183"/>
      <c r="N43" s="183"/>
      <c r="O43" s="249">
        <f>IF(P4=3,(ABS(IF(L43&gt;60,0,L43)-IF(M43&gt;60,0,M43))),(ABS(IF(L43&gt;30,0,L43)-IF(M43&gt;30,0,M43))))</f>
        <v>0</v>
      </c>
      <c r="P43" s="200" t="str">
        <f>IF(P4=3,(IF(O43&gt;12,"Y","")),(IF(O43&gt;6,"Y","")))</f>
        <v/>
      </c>
      <c r="Q43" s="42">
        <f t="shared" si="2"/>
        <v>0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0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0</v>
      </c>
      <c r="AB43" s="253" t="str">
        <f>LOOKUP(AA43,{0,0.01,40,45,50,55,60,65,70,75,80},{"","F","D","C","C+","B-","B","B+","A-","A","A+"})</f>
        <v/>
      </c>
      <c r="AC43" s="330">
        <f>LOOKUP(AA43,{0,0.01,40,45,50,55,60,65,70,75,80},{0,"0",2,2.25,2.5,2.75,3,3.25,3.5,3.75,4})</f>
        <v>0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/>
      <c r="L44" s="183"/>
      <c r="M44" s="183"/>
      <c r="N44" s="183"/>
      <c r="O44" s="249">
        <f>IF(P4=3,(ABS(IF(L44&gt;60,0,L44)-IF(M44&gt;60,0,M44))),(ABS(IF(L44&gt;30,0,L44)-IF(M44&gt;30,0,M44))))</f>
        <v>0</v>
      </c>
      <c r="P44" s="200" t="str">
        <f>IF(P4=3,(IF(O44&gt;12,"Y","")),(IF(O44&gt;6,"Y","")))</f>
        <v/>
      </c>
      <c r="Q44" s="42">
        <f t="shared" si="2"/>
        <v>0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0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0</v>
      </c>
      <c r="AB44" s="253" t="str">
        <f>LOOKUP(AA44,{0,0.01,40,45,50,55,60,65,70,75,80},{"","F","D","C","C+","B-","B","B+","A-","A","A+"})</f>
        <v/>
      </c>
      <c r="AC44" s="330">
        <f>LOOKUP(AA44,{0,0.01,40,45,50,55,60,65,70,75,80},{0,"0",2,2.25,2.5,2.75,3,3.25,3.5,3.75,4})</f>
        <v>0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/>
      <c r="L45" s="183"/>
      <c r="M45" s="183"/>
      <c r="N45" s="183"/>
      <c r="O45" s="249">
        <f>IF(P4=3,(ABS(IF(L45&gt;60,0,L45)-IF(M45&gt;60,0,M45))),(ABS(IF(L45&gt;30,0,L45)-IF(M45&gt;30,0,M45))))</f>
        <v>0</v>
      </c>
      <c r="P45" s="200" t="str">
        <f>IF(P4=3,(IF(O45&gt;12,"Y","")),(IF(O45&gt;6,"Y","")))</f>
        <v/>
      </c>
      <c r="Q45" s="42">
        <f t="shared" si="2"/>
        <v>0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0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0</v>
      </c>
      <c r="AB45" s="253" t="str">
        <f>LOOKUP(AA45,{0,0.01,40,45,50,55,60,65,70,75,80},{"","F","D","C","C+","B-","B","B+","A-","A","A+"})</f>
        <v/>
      </c>
      <c r="AC45" s="330">
        <f>LOOKUP(AA45,{0,0.01,40,45,50,55,60,65,70,75,80},{0,"0",2,2.25,2.5,2.75,3,3.25,3.5,3.75,4})</f>
        <v>0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/>
      <c r="T46" s="291"/>
      <c r="U46" s="291"/>
      <c r="V46" s="291"/>
      <c r="W46" s="287">
        <f>IF(X4=3,(ABS(IF(T46&gt;60,0,T46)-IF(U46&gt;60,0,U46))),(ABS(IF(T46&gt;30,0,T46)-IF(U46&gt;30,0,U46))))</f>
        <v>0</v>
      </c>
      <c r="X46" s="288" t="str">
        <f>IF(X4=3,(IF(W46&gt;12,"Y","")),(IF(W46&gt;6,"Y","")))</f>
        <v/>
      </c>
      <c r="Y46" s="289">
        <f t="shared" si="3"/>
        <v>0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0</v>
      </c>
      <c r="AA46" s="197">
        <f t="shared" si="0"/>
        <v>0</v>
      </c>
      <c r="AB46" s="253" t="str">
        <f>LOOKUP(AA46,{0,0.01,40,45,50,55,60,65,70,75,80},{"","F","D","C","C+","B-","B","B+","A-","A","A+"})</f>
        <v/>
      </c>
      <c r="AC46" s="330">
        <f>LOOKUP(AA46,{0,0.01,40,45,50,55,60,65,70,75,80},{0,"0",2,2.25,2.5,2.75,3,3.25,3.5,3.75,4})</f>
        <v>0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/>
      <c r="T47" s="291"/>
      <c r="U47" s="291"/>
      <c r="V47" s="291"/>
      <c r="W47" s="287">
        <f>IF(X4=3,(ABS(IF(T47&gt;60,0,T47)-IF(U47&gt;60,0,U47))),(ABS(IF(T47&gt;30,0,T47)-IF(U47&gt;30,0,U47))))</f>
        <v>0</v>
      </c>
      <c r="X47" s="288" t="str">
        <f>IF(X4=3,(IF(W47&gt;12,"Y","")),(IF(W47&gt;6,"Y","")))</f>
        <v/>
      </c>
      <c r="Y47" s="289">
        <f t="shared" si="3"/>
        <v>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0</v>
      </c>
      <c r="AA47" s="197">
        <f t="shared" si="0"/>
        <v>0</v>
      </c>
      <c r="AB47" s="253" t="str">
        <f>LOOKUP(AA47,{0,0.01,40,45,50,55,60,65,70,75,80},{"","F","D","C","C+","B-","B","B+","A-","A","A+"})</f>
        <v/>
      </c>
      <c r="AC47" s="330">
        <f>LOOKUP(AA47,{0,0.01,40,45,50,55,60,65,70,75,80},{0,"0",2,2.25,2.5,2.75,3,3.25,3.5,3.75,4})</f>
        <v>0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/>
      <c r="T48" s="291"/>
      <c r="U48" s="291"/>
      <c r="V48" s="291"/>
      <c r="W48" s="287">
        <f>IF(X4=3,(ABS(IF(T48&gt;60,0,T48)-IF(U48&gt;60,0,U48))),(ABS(IF(T48&gt;30,0,T48)-IF(U48&gt;30,0,U48))))</f>
        <v>0</v>
      </c>
      <c r="X48" s="288" t="str">
        <f>IF(X4=3,(IF(W48&gt;12,"Y","")),(IF(W48&gt;6,"Y","")))</f>
        <v/>
      </c>
      <c r="Y48" s="289">
        <f t="shared" si="3"/>
        <v>0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0</v>
      </c>
      <c r="AA48" s="197">
        <f t="shared" si="0"/>
        <v>0</v>
      </c>
      <c r="AB48" s="253" t="str">
        <f>LOOKUP(AA48,{0,0.01,40,45,50,55,60,65,70,75,80},{"","F","D","C","C+","B-","B","B+","A-","A","A+"})</f>
        <v/>
      </c>
      <c r="AC48" s="330">
        <f>LOOKUP(AA48,{0,0.01,40,45,50,55,60,65,70,75,80},{0,"0",2,2.25,2.5,2.75,3,3.25,3.5,3.75,4})</f>
        <v>0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/>
      <c r="T49" s="291"/>
      <c r="U49" s="291"/>
      <c r="V49" s="291"/>
      <c r="W49" s="287">
        <f>IF(X4=3,(ABS(IF(T49&gt;60,0,T49)-IF(U49&gt;60,0,U49))),(ABS(IF(T49&gt;30,0,T49)-IF(U49&gt;30,0,U49))))</f>
        <v>0</v>
      </c>
      <c r="X49" s="288" t="str">
        <f>IF(X4=3,(IF(W49&gt;12,"Y","")),(IF(W49&gt;6,"Y","")))</f>
        <v/>
      </c>
      <c r="Y49" s="289">
        <f t="shared" si="3"/>
        <v>0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0</v>
      </c>
      <c r="AA49" s="197">
        <f t="shared" si="0"/>
        <v>0</v>
      </c>
      <c r="AB49" s="253" t="str">
        <f>LOOKUP(AA49,{0,0.01,40,45,50,55,60,65,70,75,80},{"","F","D","C","C+","B-","B","B+","A-","A","A+"})</f>
        <v/>
      </c>
      <c r="AC49" s="330">
        <f>LOOKUP(AA49,{0,0.01,40,45,50,55,60,65,70,75,80},{0,"0",2,2.25,2.5,2.75,3,3.25,3.5,3.75,4})</f>
        <v>0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/>
      <c r="T50" s="291"/>
      <c r="U50" s="291"/>
      <c r="V50" s="291"/>
      <c r="W50" s="287">
        <f>IF(X4=3,(ABS(IF(T50&gt;60,0,T50)-IF(U50&gt;60,0,U50))),(ABS(IF(T50&gt;30,0,T50)-IF(U50&gt;30,0,U50))))</f>
        <v>0</v>
      </c>
      <c r="X50" s="288" t="str">
        <f>IF(X4=3,(IF(W50&gt;12,"Y","")),(IF(W50&gt;6,"Y","")))</f>
        <v/>
      </c>
      <c r="Y50" s="289">
        <f t="shared" si="3"/>
        <v>0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0</v>
      </c>
      <c r="AA50" s="197">
        <f t="shared" si="0"/>
        <v>0</v>
      </c>
      <c r="AB50" s="253" t="str">
        <f>LOOKUP(AA50,{0,0.01,40,45,50,55,60,65,70,75,80},{"","F","D","C","C+","B-","B","B+","A-","A","A+"})</f>
        <v/>
      </c>
      <c r="AC50" s="330">
        <f>LOOKUP(AA50,{0,0.01,40,45,50,55,60,65,70,75,80},{0,"0",2,2.25,2.5,2.75,3,3.25,3.5,3.75,4})</f>
        <v>0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/>
      <c r="T51" s="291"/>
      <c r="U51" s="291"/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0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0</v>
      </c>
      <c r="AA51" s="197">
        <f t="shared" si="0"/>
        <v>0</v>
      </c>
      <c r="AB51" s="253" t="str">
        <f>LOOKUP(AA51,{0,0.01,40,45,50,55,60,65,70,75,80},{"","F","D","C","C+","B-","B","B+","A-","A","A+"})</f>
        <v/>
      </c>
      <c r="AC51" s="330">
        <f>LOOKUP(AA51,{0,0.01,40,45,50,55,60,65,70,75,80},{0,"0",2,2.25,2.5,2.75,3,3.25,3.5,3.75,4})</f>
        <v>0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/>
      <c r="T52" s="291"/>
      <c r="U52" s="291"/>
      <c r="V52" s="291"/>
      <c r="W52" s="287">
        <f>IF(X4=3,(ABS(IF(T52&gt;60,0,T52)-IF(U52&gt;60,0,U52))),(ABS(IF(T52&gt;30,0,T52)-IF(U52&gt;30,0,U52))))</f>
        <v>0</v>
      </c>
      <c r="X52" s="288" t="str">
        <f>IF(X4=3,(IF(W52&gt;12,"Y","")),(IF(W52&gt;6,"Y","")))</f>
        <v/>
      </c>
      <c r="Y52" s="289">
        <f t="shared" si="3"/>
        <v>0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0</v>
      </c>
      <c r="AA52" s="197">
        <f t="shared" si="0"/>
        <v>0</v>
      </c>
      <c r="AB52" s="253" t="str">
        <f>LOOKUP(AA52,{0,0.01,40,45,50,55,60,65,70,75,80},{"","F","D","C","C+","B-","B","B+","A-","A","A+"})</f>
        <v/>
      </c>
      <c r="AC52" s="330">
        <f>LOOKUP(AA52,{0,0.01,40,45,50,55,60,65,70,75,80},{0,"0",2,2.25,2.5,2.75,3,3.25,3.5,3.75,4})</f>
        <v>0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/>
      <c r="T53" s="291"/>
      <c r="U53" s="291"/>
      <c r="V53" s="291"/>
      <c r="W53" s="287">
        <f>IF(X4=3,(ABS(IF(T53&gt;60,0,T53)-IF(U53&gt;60,0,U53))),(ABS(IF(T53&gt;30,0,T53)-IF(U53&gt;30,0,U53))))</f>
        <v>0</v>
      </c>
      <c r="X53" s="288" t="str">
        <f>IF(X4=3,(IF(W53&gt;12,"Y","")),(IF(W53&gt;6,"Y","")))</f>
        <v/>
      </c>
      <c r="Y53" s="289">
        <f t="shared" si="3"/>
        <v>0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0</v>
      </c>
      <c r="AA53" s="197">
        <f t="shared" si="0"/>
        <v>0</v>
      </c>
      <c r="AB53" s="253" t="str">
        <f>LOOKUP(AA53,{0,0.01,40,45,50,55,60,65,70,75,80},{"","F","D","C","C+","B-","B","B+","A-","A","A+"})</f>
        <v/>
      </c>
      <c r="AC53" s="330">
        <f>LOOKUP(AA53,{0,0.01,40,45,50,55,60,65,70,75,80},{0,"0",2,2.25,2.5,2.75,3,3.25,3.5,3.75,4})</f>
        <v>0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/>
      <c r="T54" s="291"/>
      <c r="U54" s="291"/>
      <c r="V54" s="291"/>
      <c r="W54" s="287">
        <f>IF(X4=3,(ABS(IF(T54&gt;60,0,T54)-IF(U54&gt;60,0,U54))),(ABS(IF(T54&gt;30,0,T54)-IF(U54&gt;30,0,U54))))</f>
        <v>0</v>
      </c>
      <c r="X54" s="288" t="str">
        <f>IF(X4=3,(IF(W54&gt;12,"Y","")),(IF(W54&gt;6,"Y","")))</f>
        <v/>
      </c>
      <c r="Y54" s="289">
        <f t="shared" si="3"/>
        <v>0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0</v>
      </c>
      <c r="AA54" s="197">
        <f t="shared" si="0"/>
        <v>0</v>
      </c>
      <c r="AB54" s="253" t="str">
        <f>LOOKUP(AA54,{0,0.01,40,45,50,55,60,65,70,75,80},{"","F","D","C","C+","B-","B","B+","A-","A","A+"})</f>
        <v/>
      </c>
      <c r="AC54" s="330">
        <f>LOOKUP(AA54,{0,0.01,40,45,50,55,60,65,70,75,80},{0,"0",2,2.25,2.5,2.75,3,3.25,3.5,3.75,4})</f>
        <v>0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/>
      <c r="T55" s="291"/>
      <c r="U55" s="291"/>
      <c r="V55" s="291"/>
      <c r="W55" s="287">
        <f>IF(X4=3,(ABS(IF(T55&gt;60,0,T55)-IF(U55&gt;60,0,U55))),(ABS(IF(T55&gt;30,0,T55)-IF(U55&gt;30,0,U55))))</f>
        <v>0</v>
      </c>
      <c r="X55" s="288" t="str">
        <f>IF(X4=3,(IF(W55&gt;12,"Y","")),(IF(W55&gt;6,"Y","")))</f>
        <v/>
      </c>
      <c r="Y55" s="289">
        <f t="shared" si="3"/>
        <v>0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0</v>
      </c>
      <c r="AA55" s="197">
        <f t="shared" si="0"/>
        <v>0</v>
      </c>
      <c r="AB55" s="253" t="str">
        <f>LOOKUP(AA55,{0,0.01,40,45,50,55,60,65,70,75,80},{"","F","D","C","C+","B-","B","B+","A-","A","A+"})</f>
        <v/>
      </c>
      <c r="AC55" s="330">
        <f>LOOKUP(AA55,{0,0.01,40,45,50,55,60,65,70,75,80},{0,"0",2,2.25,2.5,2.75,3,3.25,3.5,3.75,4})</f>
        <v>0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/>
      <c r="T56" s="291"/>
      <c r="U56" s="291"/>
      <c r="V56" s="291"/>
      <c r="W56" s="287">
        <f>IF(X4=3,(ABS(IF(T56&gt;60,0,T56)-IF(U56&gt;60,0,U56))),(ABS(IF(T56&gt;30,0,T56)-IF(U56&gt;30,0,U56))))</f>
        <v>0</v>
      </c>
      <c r="X56" s="288" t="str">
        <f>IF(X4=3,(IF(W56&gt;12,"Y","")),(IF(W56&gt;6,"Y","")))</f>
        <v/>
      </c>
      <c r="Y56" s="289">
        <f t="shared" si="3"/>
        <v>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0</v>
      </c>
      <c r="AA56" s="197">
        <f t="shared" si="0"/>
        <v>0</v>
      </c>
      <c r="AB56" s="253" t="str">
        <f>LOOKUP(AA56,{0,0.01,40,45,50,55,60,65,70,75,80},{"","F","D","C","C+","B-","B","B+","A-","A","A+"})</f>
        <v/>
      </c>
      <c r="AC56" s="330">
        <f>LOOKUP(AA56,{0,0.01,40,45,50,55,60,65,70,75,80},{0,"0",2,2.25,2.5,2.75,3,3.25,3.5,3.75,4})</f>
        <v>0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/>
      <c r="T57" s="291"/>
      <c r="U57" s="291"/>
      <c r="V57" s="291"/>
      <c r="W57" s="287">
        <f>IF(X4=3,(ABS(IF(T57&gt;60,0,T57)-IF(U57&gt;60,0,U57))),(ABS(IF(T57&gt;30,0,T57)-IF(U57&gt;30,0,U57))))</f>
        <v>0</v>
      </c>
      <c r="X57" s="288" t="str">
        <f>IF(X4=3,(IF(W57&gt;12,"Y","")),(IF(W57&gt;6,"Y","")))</f>
        <v/>
      </c>
      <c r="Y57" s="289">
        <f t="shared" si="3"/>
        <v>0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0</v>
      </c>
      <c r="AA57" s="197">
        <f t="shared" si="0"/>
        <v>0</v>
      </c>
      <c r="AB57" s="253" t="str">
        <f>LOOKUP(AA57,{0,0.01,40,45,50,55,60,65,70,75,80},{"","F","D","C","C+","B-","B","B+","A-","A","A+"})</f>
        <v/>
      </c>
      <c r="AC57" s="330">
        <f>LOOKUP(AA57,{0,0.01,40,45,50,55,60,65,70,75,80},{0,"0",2,2.25,2.5,2.75,3,3.25,3.5,3.75,4})</f>
        <v>0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/>
      <c r="L58" s="183"/>
      <c r="M58" s="183"/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0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0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0</v>
      </c>
      <c r="AB58" s="253" t="str">
        <f>LOOKUP(AA58,{0,0.01,40,45,50,55,60,65,70,75,80},{"","F","D","C","C+","B-","B","B+","A-","A","A+"})</f>
        <v/>
      </c>
      <c r="AC58" s="330">
        <f>LOOKUP(AA58,{0,0.01,40,45,50,55,60,65,70,75,80},{0,"0",2,2.25,2.5,2.75,3,3.25,3.5,3.75,4})</f>
        <v>0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/>
      <c r="D59" s="284"/>
      <c r="E59" s="285"/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0</v>
      </c>
      <c r="AB59" s="253" t="str">
        <f>LOOKUP(AA59,{0,0.01,40,45,50,55,60,65,70,75,80},{"","F","D","C","C+","B-","B","B+","A-","A","A+"})</f>
        <v/>
      </c>
      <c r="AC59" s="330">
        <f>LOOKUP(AA59,{0,0.01,40,45,50,55,60,65,70,75,80},{0,"0",2,2.25,2.5,2.75,3,3.25,3.5,3.75,4})</f>
        <v>0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77" priority="7">
      <formula>$I$7="Y"</formula>
    </cfRule>
    <cfRule type="expression" dxfId="376" priority="8">
      <formula>$I$7="Y"</formula>
    </cfRule>
    <cfRule type="expression" dxfId="375" priority="9">
      <formula>$I$7="Y"</formula>
    </cfRule>
  </conditionalFormatting>
  <conditionalFormatting sqref="O8:O77">
    <cfRule type="expression" dxfId="374" priority="4">
      <formula>$I$7="Y"</formula>
    </cfRule>
    <cfRule type="expression" dxfId="373" priority="5">
      <formula>$I$7="Y"</formula>
    </cfRule>
    <cfRule type="expression" dxfId="372" priority="6">
      <formula>$I$7="Y"</formula>
    </cfRule>
  </conditionalFormatting>
  <conditionalFormatting sqref="W8:W77">
    <cfRule type="expression" dxfId="371" priority="1">
      <formula>$I$7="Y"</formula>
    </cfRule>
    <cfRule type="expression" dxfId="370" priority="2">
      <formula>$I$7="Y"</formula>
    </cfRule>
    <cfRule type="expression" dxfId="369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Q58"/>
  <sheetViews>
    <sheetView showZeros="0" view="pageLayout" workbookViewId="0">
      <selection sqref="A1:S1048576"/>
    </sheetView>
  </sheetViews>
  <sheetFormatPr defaultRowHeight="15"/>
  <cols>
    <col min="1" max="1" width="10.5703125" style="325" customWidth="1"/>
    <col min="2" max="2" width="12" style="325" customWidth="1"/>
    <col min="3" max="3" width="24.28515625" style="326" customWidth="1"/>
    <col min="4" max="4" width="6.42578125" style="327" customWidth="1"/>
    <col min="5" max="5" width="7.140625" style="327" customWidth="1"/>
    <col min="6" max="6" width="7.42578125" style="327" customWidth="1"/>
    <col min="7" max="7" width="7.28515625" style="327" customWidth="1"/>
    <col min="8" max="8" width="5" style="327" customWidth="1"/>
    <col min="9" max="9" width="4.5703125" style="327" customWidth="1"/>
    <col min="10" max="10" width="6.85546875" style="327" customWidth="1"/>
    <col min="11" max="11" width="6" style="327" customWidth="1"/>
    <col min="12" max="12" width="6.5703125" customWidth="1"/>
    <col min="13" max="13" width="4.28515625" style="327" customWidth="1"/>
    <col min="14" max="15" width="7.140625" style="325" customWidth="1"/>
    <col min="16" max="16" width="3.5703125" style="325" customWidth="1"/>
    <col min="17" max="17" width="10" style="327" customWidth="1"/>
    <col min="18" max="18" width="0.140625" customWidth="1"/>
    <col min="19" max="19" width="1.28515625" customWidth="1"/>
  </cols>
  <sheetData>
    <row r="1" spans="1:17" ht="26.25">
      <c r="A1" s="567" t="s">
        <v>24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568" t="s">
        <v>130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</row>
    <row r="3" spans="1:17">
      <c r="A3" s="296"/>
      <c r="B3" s="297"/>
      <c r="C3" s="568" t="s">
        <v>131</v>
      </c>
      <c r="D3" s="569"/>
      <c r="E3" s="569"/>
      <c r="F3" s="569"/>
      <c r="G3" s="569"/>
      <c r="H3" s="569"/>
      <c r="I3" s="569"/>
      <c r="J3" s="569"/>
      <c r="K3" s="569"/>
      <c r="L3" s="570"/>
      <c r="M3" s="570"/>
      <c r="N3" s="571"/>
      <c r="O3" s="571"/>
      <c r="P3" s="571"/>
      <c r="Q3" s="572"/>
    </row>
    <row r="4" spans="1:17">
      <c r="A4" s="561" t="s">
        <v>66</v>
      </c>
      <c r="B4" s="561"/>
      <c r="C4" s="561"/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</row>
    <row r="5" spans="1:17" ht="15.75" thickBot="1">
      <c r="A5" s="561" t="s">
        <v>132</v>
      </c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</row>
    <row r="6" spans="1:17" ht="16.5" thickTop="1">
      <c r="A6" s="581" t="s">
        <v>89</v>
      </c>
      <c r="B6" s="581" t="s">
        <v>91</v>
      </c>
      <c r="C6" s="582" t="s">
        <v>16</v>
      </c>
      <c r="D6" s="580" t="s">
        <v>133</v>
      </c>
      <c r="E6" s="580" t="s">
        <v>134</v>
      </c>
      <c r="F6" s="580" t="s">
        <v>135</v>
      </c>
      <c r="G6" s="580" t="s">
        <v>136</v>
      </c>
      <c r="H6" s="562" t="s">
        <v>137</v>
      </c>
      <c r="I6" s="580" t="s">
        <v>138</v>
      </c>
      <c r="J6" s="580" t="s">
        <v>139</v>
      </c>
      <c r="K6" s="562" t="s">
        <v>53</v>
      </c>
      <c r="L6" s="562" t="s">
        <v>140</v>
      </c>
      <c r="M6" s="562" t="s">
        <v>141</v>
      </c>
      <c r="N6" s="562" t="s">
        <v>142</v>
      </c>
      <c r="O6" s="563" t="s">
        <v>143</v>
      </c>
      <c r="P6" s="564"/>
      <c r="Q6" s="565" t="s">
        <v>23</v>
      </c>
    </row>
    <row r="7" spans="1:17" ht="44.45" customHeight="1" thickBot="1">
      <c r="A7" s="581"/>
      <c r="B7" s="581"/>
      <c r="C7" s="582"/>
      <c r="D7" s="580"/>
      <c r="E7" s="580"/>
      <c r="F7" s="580"/>
      <c r="G7" s="580"/>
      <c r="H7" s="562"/>
      <c r="I7" s="580"/>
      <c r="J7" s="580"/>
      <c r="K7" s="562"/>
      <c r="L7" s="562"/>
      <c r="M7" s="562"/>
      <c r="N7" s="562"/>
      <c r="O7" s="298" t="s">
        <v>1</v>
      </c>
      <c r="P7" s="298" t="s">
        <v>2</v>
      </c>
      <c r="Q7" s="566"/>
    </row>
    <row r="8" spans="1:17" ht="19.5" thickTop="1" thickBot="1">
      <c r="A8" s="573" t="s">
        <v>144</v>
      </c>
      <c r="B8" s="574"/>
      <c r="C8" s="575"/>
      <c r="D8" s="575"/>
      <c r="E8" s="575"/>
      <c r="F8" s="575"/>
      <c r="G8" s="575"/>
      <c r="H8" s="575"/>
      <c r="I8" s="575"/>
      <c r="J8" s="575"/>
      <c r="K8" s="576" t="s">
        <v>21</v>
      </c>
      <c r="L8" s="576"/>
      <c r="M8" s="576"/>
      <c r="N8" s="577"/>
      <c r="O8" s="578"/>
      <c r="P8" s="578"/>
      <c r="Q8" s="579"/>
    </row>
    <row r="9" spans="1:17" ht="17.25" thickTop="1">
      <c r="A9" s="299"/>
      <c r="B9" s="300"/>
      <c r="C9" s="301"/>
      <c r="D9" s="302"/>
      <c r="E9" s="302"/>
      <c r="F9" s="302"/>
      <c r="G9" s="183"/>
      <c r="H9" s="249">
        <f>ABS(IF(E9&gt;60,0,E9)-IF(F9&gt;60,0,F9))</f>
        <v>0</v>
      </c>
      <c r="I9" s="43" t="str">
        <f>IF(H9&gt;12,"Y","")</f>
        <v/>
      </c>
      <c r="J9" s="42">
        <f>IF(H9&lt;=12,(IF(E9&gt;60,0,E9)+IF(F9&gt;60,0,F9))/2,IF(MEDIAN(E9:G9)-MIN(E9:G9)&gt;=MAX(E9:G9)-MEDIAN(E9:G9),(MAX(E9:G9)+MEDIAN(E9:G9))/2,IF(MEDIAN(E9:G9)-MIN(E9:G9)&lt;MAX(E9:G9)-MEDIAN(E9:G9),(MIN(E9:G9)+MEDIAN(E9:G9))/2)))</f>
        <v>0</v>
      </c>
      <c r="K9" s="43">
        <f>ROUNDUP(IF(D9&gt;40,0,IF(E9&gt;60,0,IF(F9&gt;60,0,(D9+J9)))),0)</f>
        <v>0</v>
      </c>
      <c r="L9" s="253">
        <f>IF(D9=0,0,IF(D9&gt;K9,"F",LOOKUP(K9,{0,0.01,40,45,50,55,60,65,70,75,80},{"","F","D","C","C+","B-","B","B+","A-","A","A+"})))</f>
        <v>0</v>
      </c>
      <c r="M9" s="253">
        <f>IF(D9=0,0,IF(D9&gt;K9,"00",LOOKUP(K9,{0,40,45,50,55,60,65,70,75,80},{"00","2.00","2.25","2.50","2.75","3.00","3.25","3.50","3.75","4.00"})))</f>
        <v>0</v>
      </c>
      <c r="N9" s="303"/>
      <c r="O9" s="304">
        <f>IF(M9&gt;"3.00","3.00",IF(M9&gt;N9,M9,N9))</f>
        <v>0</v>
      </c>
      <c r="P9" s="305">
        <f>LOOKUP(O9,{0,"00","2.00","2.25","2.50","2.75","3.00","3.25","3.50","3.75","4.00"},{0,"F","D","C","C+","B-","B","B+","A-","A","A+"})</f>
        <v>0</v>
      </c>
      <c r="Q9" s="306" t="str">
        <f>IF(M9=0,"",IF(N9="0","Passed",IF(M9&gt;N9,"Improved",IF(M9=N9,"Same","Not Imp:"))))</f>
        <v/>
      </c>
    </row>
    <row r="10" spans="1:17" ht="16.5">
      <c r="A10" s="307"/>
      <c r="B10" s="308"/>
      <c r="C10" s="309"/>
      <c r="D10" s="310"/>
      <c r="E10" s="310"/>
      <c r="F10" s="310"/>
      <c r="G10" s="310"/>
      <c r="H10" s="249">
        <f t="shared" ref="H10:H23" si="0">ABS(IF(E10&gt;60,0,E10)-IF(F10&gt;60,0,F10))</f>
        <v>0</v>
      </c>
      <c r="I10" s="43" t="str">
        <f t="shared" ref="I10:I23" si="1">IF(H10&gt;12,"Y","")</f>
        <v/>
      </c>
      <c r="J10" s="42">
        <f t="shared" ref="J10:J23" si="2">IF(H10&lt;=12,(IF(E10&gt;60,0,E10)+IF(F10&gt;60,0,F10))/2,IF(MEDIAN(E10:G10)-MIN(E10:G10)&gt;=MAX(E10:G10)-MEDIAN(E10:G10),(MAX(E10:G10)+MEDIAN(E10:G10))/2,IF(MEDIAN(E10:G10)-MIN(E10:G10)&lt;MAX(E10:G10)-MEDIAN(E10:G10),(MIN(E10:G10)+MEDIAN(E10:G10))/2)))</f>
        <v>0</v>
      </c>
      <c r="K10" s="43">
        <f t="shared" ref="K10:K23" si="3">ROUNDUP(IF(D10&gt;40,0,IF(E10&gt;60,0,IF(F10&gt;60,0,(D10+J10)))),0)</f>
        <v>0</v>
      </c>
      <c r="L10" s="253">
        <f>IF(D10=0,0,IF(D10&gt;K10,"F",LOOKUP(K10,{0,0.01,40,45,50,55,60,65,70,75,80},{"","F","D","C","C+","B-","B","B+","A-","A","A+"})))</f>
        <v>0</v>
      </c>
      <c r="M10" s="253">
        <f>IF(D10=0,0,IF(D10&gt;K10,"00",LOOKUP(K10,{0,40,45,50,55,60,65,70,75,80},{"00","2.00","2.25","2.50","2.75","3.00","3.25","3.50","3.75","4.00"})))</f>
        <v>0</v>
      </c>
      <c r="N10" s="303"/>
      <c r="O10" s="304">
        <f t="shared" ref="O10:O23" si="4">IF(M10&gt;"3.00","3.00",IF(M10&gt;N10,M10,N10))</f>
        <v>0</v>
      </c>
      <c r="P10" s="305">
        <f>LOOKUP(O10,{0,"00","2.00","2.25","2.50","2.75","3.00","3.25","3.50","3.75","4.00"},{0,"F","D","C","C+","B-","B","B+","A-","A","A+"})</f>
        <v>0</v>
      </c>
      <c r="Q10" s="306" t="str">
        <f t="shared" ref="Q10:Q23" si="5">IF(M10=0,"",IF(N10="0","Passed",IF(M10&gt;N10,"Improved",IF(M10=N10,"Same","Not Imp:"))))</f>
        <v/>
      </c>
    </row>
    <row r="11" spans="1:17" ht="16.5">
      <c r="A11" s="307"/>
      <c r="B11" s="308"/>
      <c r="C11" s="309"/>
      <c r="D11" s="310"/>
      <c r="E11" s="310"/>
      <c r="F11" s="310"/>
      <c r="G11" s="310"/>
      <c r="H11" s="249">
        <f t="shared" si="0"/>
        <v>0</v>
      </c>
      <c r="I11" s="43" t="str">
        <f t="shared" si="1"/>
        <v/>
      </c>
      <c r="J11" s="42">
        <f t="shared" si="2"/>
        <v>0</v>
      </c>
      <c r="K11" s="43">
        <f t="shared" si="3"/>
        <v>0</v>
      </c>
      <c r="L11" s="253">
        <f>IF(D11=0,0,IF(D11&gt;K11,"F",LOOKUP(K11,{0,0.01,40,45,50,55,60,65,70,75,80},{"","F","D","C","C+","B-","B","B+","A-","A","A+"})))</f>
        <v>0</v>
      </c>
      <c r="M11" s="253">
        <f>IF(D11=0,0,IF(D11&gt;K11,"00",LOOKUP(K11,{0,40,45,50,55,60,65,70,75,80},{"00","2.00","2.25","2.50","2.75","3.00","3.25","3.50","3.75","4.00"})))</f>
        <v>0</v>
      </c>
      <c r="N11" s="303"/>
      <c r="O11" s="304">
        <f t="shared" si="4"/>
        <v>0</v>
      </c>
      <c r="P11" s="305">
        <f>LOOKUP(O11,{0,"00","2.00","2.25","2.50","2.75","3.00","3.25","3.50","3.75","4.00"},{0,"F","D","C","C+","B-","B","B+","A-","A","A+"})</f>
        <v>0</v>
      </c>
      <c r="Q11" s="306" t="str">
        <f t="shared" si="5"/>
        <v/>
      </c>
    </row>
    <row r="12" spans="1:17" ht="16.5">
      <c r="A12" s="307"/>
      <c r="B12" s="308"/>
      <c r="C12" s="309"/>
      <c r="D12" s="310"/>
      <c r="E12" s="310"/>
      <c r="F12" s="310"/>
      <c r="G12" s="310"/>
      <c r="H12" s="249">
        <f t="shared" si="0"/>
        <v>0</v>
      </c>
      <c r="I12" s="43" t="str">
        <f t="shared" si="1"/>
        <v/>
      </c>
      <c r="J12" s="42">
        <f t="shared" si="2"/>
        <v>0</v>
      </c>
      <c r="K12" s="43">
        <f t="shared" si="3"/>
        <v>0</v>
      </c>
      <c r="L12" s="253">
        <f>IF(D12=0,0,IF(D12&gt;K12,"F",LOOKUP(K12,{0,0.01,40,45,50,55,60,65,70,75,80},{"","F","D","C","C+","B-","B","B+","A-","A","A+"})))</f>
        <v>0</v>
      </c>
      <c r="M12" s="253">
        <f>IF(D12=0,0,IF(D12&gt;K12,"00",LOOKUP(K12,{0,40,45,50,55,60,65,70,75,80},{"00","2.00","2.25","2.50","2.75","3.00","3.25","3.50","3.75","4.00"})))</f>
        <v>0</v>
      </c>
      <c r="N12" s="303"/>
      <c r="O12" s="304">
        <f t="shared" si="4"/>
        <v>0</v>
      </c>
      <c r="P12" s="305">
        <f>LOOKUP(O12,{0,"00","2.00","2.25","2.50","2.75","3.00","3.25","3.50","3.75","4.00"},{0,"F","D","C","C+","B-","B","B+","A-","A","A+"})</f>
        <v>0</v>
      </c>
      <c r="Q12" s="306" t="str">
        <f t="shared" si="5"/>
        <v/>
      </c>
    </row>
    <row r="13" spans="1:17" ht="16.5">
      <c r="A13" s="307"/>
      <c r="B13" s="308"/>
      <c r="C13" s="309"/>
      <c r="D13" s="310"/>
      <c r="E13" s="310"/>
      <c r="F13" s="310"/>
      <c r="G13" s="310"/>
      <c r="H13" s="249">
        <f t="shared" si="0"/>
        <v>0</v>
      </c>
      <c r="I13" s="43" t="str">
        <f t="shared" si="1"/>
        <v/>
      </c>
      <c r="J13" s="42">
        <f t="shared" si="2"/>
        <v>0</v>
      </c>
      <c r="K13" s="43">
        <f t="shared" si="3"/>
        <v>0</v>
      </c>
      <c r="L13" s="253">
        <f>IF(D13=0,0,IF(D13&gt;K13,"F",LOOKUP(K13,{0,0.01,40,45,50,55,60,65,70,75,80},{"","F","D","C","C+","B-","B","B+","A-","A","A+"})))</f>
        <v>0</v>
      </c>
      <c r="M13" s="253">
        <f>IF(D13=0,0,IF(D13&gt;K13,"00",LOOKUP(K13,{0,40,45,50,55,60,65,70,75,80},{"00","2.00","2.25","2.50","2.75","3.00","3.25","3.50","3.75","4.00"})))</f>
        <v>0</v>
      </c>
      <c r="N13" s="303"/>
      <c r="O13" s="304">
        <f t="shared" si="4"/>
        <v>0</v>
      </c>
      <c r="P13" s="305">
        <f>LOOKUP(O13,{0,"00","2.00","2.25","2.50","2.75","3.00","3.25","3.50","3.75","4.00"},{0,"F","D","C","C+","B-","B","B+","A-","A","A+"})</f>
        <v>0</v>
      </c>
      <c r="Q13" s="306" t="str">
        <f t="shared" si="5"/>
        <v/>
      </c>
    </row>
    <row r="14" spans="1:17" ht="16.5">
      <c r="A14" s="307"/>
      <c r="B14" s="308"/>
      <c r="C14" s="309"/>
      <c r="D14" s="310"/>
      <c r="E14" s="310"/>
      <c r="F14" s="310"/>
      <c r="G14" s="310"/>
      <c r="H14" s="249">
        <f t="shared" si="0"/>
        <v>0</v>
      </c>
      <c r="I14" s="43" t="str">
        <f t="shared" si="1"/>
        <v/>
      </c>
      <c r="J14" s="42">
        <f t="shared" si="2"/>
        <v>0</v>
      </c>
      <c r="K14" s="43">
        <f t="shared" si="3"/>
        <v>0</v>
      </c>
      <c r="L14" s="253">
        <f>IF(D14=0,0,IF(D14&gt;K14,"F",LOOKUP(K14,{0,0.01,40,45,50,55,60,65,70,75,80},{"","F","D","C","C+","B-","B","B+","A-","A","A+"})))</f>
        <v>0</v>
      </c>
      <c r="M14" s="253">
        <f>IF(D14=0,0,IF(D14&gt;K14,"00",LOOKUP(K14,{0,40,45,50,55,60,65,70,75,80},{"00","2.00","2.25","2.50","2.75","3.00","3.25","3.50","3.75","4.00"})))</f>
        <v>0</v>
      </c>
      <c r="N14" s="303"/>
      <c r="O14" s="304">
        <f t="shared" si="4"/>
        <v>0</v>
      </c>
      <c r="P14" s="305">
        <f>LOOKUP(O14,{0,"00","2.00","2.25","2.50","2.75","3.00","3.25","3.50","3.75","4.00"},{0,"F","D","C","C+","B-","B","B+","A-","A","A+"})</f>
        <v>0</v>
      </c>
      <c r="Q14" s="306" t="str">
        <f t="shared" si="5"/>
        <v/>
      </c>
    </row>
    <row r="15" spans="1:17" ht="16.5">
      <c r="A15" s="307"/>
      <c r="B15" s="308"/>
      <c r="C15" s="309"/>
      <c r="D15" s="310"/>
      <c r="E15" s="310"/>
      <c r="F15" s="310"/>
      <c r="G15" s="310"/>
      <c r="H15" s="249">
        <f t="shared" si="0"/>
        <v>0</v>
      </c>
      <c r="I15" s="43" t="str">
        <f t="shared" si="1"/>
        <v/>
      </c>
      <c r="J15" s="42">
        <f t="shared" si="2"/>
        <v>0</v>
      </c>
      <c r="K15" s="43">
        <f t="shared" si="3"/>
        <v>0</v>
      </c>
      <c r="L15" s="253">
        <f>IF(D15=0,0,IF(D15&gt;K15,"F",LOOKUP(K15,{0,0.01,40,45,50,55,60,65,70,75,80},{"","F","D","C","C+","B-","B","B+","A-","A","A+"})))</f>
        <v>0</v>
      </c>
      <c r="M15" s="253">
        <f>IF(D15=0,0,IF(D15&gt;K15,"00",LOOKUP(K15,{0,40,45,50,55,60,65,70,75,80},{"00","2.00","2.25","2.50","2.75","3.00","3.25","3.50","3.75","4.00"})))</f>
        <v>0</v>
      </c>
      <c r="N15" s="303"/>
      <c r="O15" s="304">
        <f t="shared" si="4"/>
        <v>0</v>
      </c>
      <c r="P15" s="305">
        <f>LOOKUP(O15,{0,"00","2.00","2.25","2.50","2.75","3.00","3.25","3.50","3.75","4.00"},{0,"F","D","C","C+","B-","B","B+","A-","A","A+"})</f>
        <v>0</v>
      </c>
      <c r="Q15" s="306" t="str">
        <f t="shared" si="5"/>
        <v/>
      </c>
    </row>
    <row r="16" spans="1:17" ht="16.5">
      <c r="A16" s="307"/>
      <c r="B16" s="308"/>
      <c r="C16" s="309"/>
      <c r="D16" s="310"/>
      <c r="E16" s="310"/>
      <c r="F16" s="310"/>
      <c r="G16" s="310"/>
      <c r="H16" s="249">
        <f t="shared" si="0"/>
        <v>0</v>
      </c>
      <c r="I16" s="43" t="str">
        <f t="shared" si="1"/>
        <v/>
      </c>
      <c r="J16" s="42">
        <f t="shared" si="2"/>
        <v>0</v>
      </c>
      <c r="K16" s="43">
        <f t="shared" si="3"/>
        <v>0</v>
      </c>
      <c r="L16" s="253">
        <f>IF(D16=0,0,IF(D16&gt;K16,"F",LOOKUP(K16,{0,0.01,40,45,50,55,60,65,70,75,80},{"","F","D","C","C+","B-","B","B+","A-","A","A+"})))</f>
        <v>0</v>
      </c>
      <c r="M16" s="253">
        <f>IF(D16=0,0,IF(D16&gt;K16,"00",LOOKUP(K16,{0,40,45,50,55,60,65,70,75,80},{"00","2.00","2.25","2.50","2.75","3.00","3.25","3.50","3.75","4.00"})))</f>
        <v>0</v>
      </c>
      <c r="N16" s="303"/>
      <c r="O16" s="304">
        <f t="shared" si="4"/>
        <v>0</v>
      </c>
      <c r="P16" s="305">
        <f>LOOKUP(O16,{0,"00","2.00","2.25","2.50","2.75","3.00","3.25","3.50","3.75","4.00"},{0,"F","D","C","C+","B-","B","B+","A-","A","A+"})</f>
        <v>0</v>
      </c>
      <c r="Q16" s="306" t="str">
        <f t="shared" si="5"/>
        <v/>
      </c>
    </row>
    <row r="17" spans="1:17" ht="16.5">
      <c r="A17" s="307"/>
      <c r="B17" s="308"/>
      <c r="C17" s="309"/>
      <c r="D17" s="310"/>
      <c r="E17" s="310"/>
      <c r="F17" s="310"/>
      <c r="G17" s="310"/>
      <c r="H17" s="249">
        <f t="shared" si="0"/>
        <v>0</v>
      </c>
      <c r="I17" s="43" t="str">
        <f t="shared" si="1"/>
        <v/>
      </c>
      <c r="J17" s="42">
        <f t="shared" si="2"/>
        <v>0</v>
      </c>
      <c r="K17" s="43">
        <f t="shared" si="3"/>
        <v>0</v>
      </c>
      <c r="L17" s="253">
        <f>IF(D17=0,0,IF(D17&gt;K17,"F",LOOKUP(K17,{0,0.01,40,45,50,55,60,65,70,75,80},{"","F","D","C","C+","B-","B","B+","A-","A","A+"})))</f>
        <v>0</v>
      </c>
      <c r="M17" s="253">
        <f>IF(D17=0,0,IF(D17&gt;K17,"00",LOOKUP(K17,{0,40,45,50,55,60,65,70,75,80},{"00","2.00","2.25","2.50","2.75","3.00","3.25","3.50","3.75","4.00"})))</f>
        <v>0</v>
      </c>
      <c r="N17" s="303"/>
      <c r="O17" s="304">
        <f t="shared" si="4"/>
        <v>0</v>
      </c>
      <c r="P17" s="305">
        <f>LOOKUP(O17,{0,"00","2.00","2.25","2.50","2.75","3.00","3.25","3.50","3.75","4.00"},{0,"F","D","C","C+","B-","B","B+","A-","A","A+"})</f>
        <v>0</v>
      </c>
      <c r="Q17" s="306" t="str">
        <f t="shared" si="5"/>
        <v/>
      </c>
    </row>
    <row r="18" spans="1:17" ht="16.5">
      <c r="A18" s="307"/>
      <c r="B18" s="308"/>
      <c r="C18" s="309"/>
      <c r="D18" s="310"/>
      <c r="E18" s="310"/>
      <c r="F18" s="310"/>
      <c r="G18" s="310"/>
      <c r="H18" s="249">
        <f t="shared" si="0"/>
        <v>0</v>
      </c>
      <c r="I18" s="43" t="str">
        <f t="shared" si="1"/>
        <v/>
      </c>
      <c r="J18" s="42">
        <f t="shared" si="2"/>
        <v>0</v>
      </c>
      <c r="K18" s="43">
        <f t="shared" si="3"/>
        <v>0</v>
      </c>
      <c r="L18" s="253">
        <f>IF(D18=0,0,IF(D18&gt;K18,"F",LOOKUP(K18,{0,0.01,40,45,50,55,60,65,70,75,80},{"","F","D","C","C+","B-","B","B+","A-","A","A+"})))</f>
        <v>0</v>
      </c>
      <c r="M18" s="253">
        <f>IF(D18=0,0,IF(D18&gt;K18,"00",LOOKUP(K18,{0,40,45,50,55,60,65,70,75,80},{"00","2.00","2.25","2.50","2.75","3.00","3.25","3.50","3.75","4.00"})))</f>
        <v>0</v>
      </c>
      <c r="N18" s="303"/>
      <c r="O18" s="304">
        <f t="shared" si="4"/>
        <v>0</v>
      </c>
      <c r="P18" s="305">
        <f>LOOKUP(O18,{0,"00","2.00","2.25","2.50","2.75","3.00","3.25","3.50","3.75","4.00"},{0,"F","D","C","C+","B-","B","B+","A-","A","A+"})</f>
        <v>0</v>
      </c>
      <c r="Q18" s="306" t="str">
        <f t="shared" si="5"/>
        <v/>
      </c>
    </row>
    <row r="19" spans="1:17" ht="16.5">
      <c r="A19" s="307"/>
      <c r="B19" s="308"/>
      <c r="C19" s="309"/>
      <c r="D19" s="310"/>
      <c r="E19" s="310"/>
      <c r="F19" s="310"/>
      <c r="G19" s="310"/>
      <c r="H19" s="249">
        <f t="shared" si="0"/>
        <v>0</v>
      </c>
      <c r="I19" s="43" t="str">
        <f t="shared" si="1"/>
        <v/>
      </c>
      <c r="J19" s="42">
        <f t="shared" si="2"/>
        <v>0</v>
      </c>
      <c r="K19" s="43">
        <f t="shared" si="3"/>
        <v>0</v>
      </c>
      <c r="L19" s="253">
        <f>IF(D19=0,0,IF(D19&gt;K19,"F",LOOKUP(K19,{0,0.01,40,45,50,55,60,65,70,75,80},{"","F","D","C","C+","B-","B","B+","A-","A","A+"})))</f>
        <v>0</v>
      </c>
      <c r="M19" s="253">
        <f>IF(D19=0,0,IF(D19&gt;K19,"00",LOOKUP(K19,{0,40,45,50,55,60,65,70,75,80},{"00","2.00","2.25","2.50","2.75","3.00","3.25","3.50","3.75","4.00"})))</f>
        <v>0</v>
      </c>
      <c r="N19" s="303"/>
      <c r="O19" s="304">
        <f t="shared" si="4"/>
        <v>0</v>
      </c>
      <c r="P19" s="305">
        <f>LOOKUP(O19,{0,"00","2.00","2.25","2.50","2.75","3.00","3.25","3.50","3.75","4.00"},{0,"F","D","C","C+","B-","B","B+","A-","A","A+"})</f>
        <v>0</v>
      </c>
      <c r="Q19" s="306" t="str">
        <f t="shared" si="5"/>
        <v/>
      </c>
    </row>
    <row r="20" spans="1:17" ht="16.5">
      <c r="A20" s="307"/>
      <c r="B20" s="308"/>
      <c r="C20" s="309"/>
      <c r="D20" s="310"/>
      <c r="E20" s="310"/>
      <c r="F20" s="310"/>
      <c r="G20" s="310"/>
      <c r="H20" s="249">
        <f t="shared" si="0"/>
        <v>0</v>
      </c>
      <c r="I20" s="43" t="str">
        <f t="shared" si="1"/>
        <v/>
      </c>
      <c r="J20" s="42">
        <f t="shared" si="2"/>
        <v>0</v>
      </c>
      <c r="K20" s="43">
        <f t="shared" si="3"/>
        <v>0</v>
      </c>
      <c r="L20" s="253">
        <f>IF(D20=0,0,IF(D20&gt;K20,"F",LOOKUP(K20,{0,0.01,40,45,50,55,60,65,70,75,80},{"","F","D","C","C+","B-","B","B+","A-","A","A+"})))</f>
        <v>0</v>
      </c>
      <c r="M20" s="253">
        <f>IF(D20=0,0,IF(D20&gt;K20,"00",LOOKUP(K20,{0,40,45,50,55,60,65,70,75,80},{"00","2.00","2.25","2.50","2.75","3.00","3.25","3.50","3.75","4.00"})))</f>
        <v>0</v>
      </c>
      <c r="N20" s="303"/>
      <c r="O20" s="304">
        <f t="shared" si="4"/>
        <v>0</v>
      </c>
      <c r="P20" s="305">
        <f>LOOKUP(O20,{0,"00","2.00","2.25","2.50","2.75","3.00","3.25","3.50","3.75","4.00"},{0,"F","D","C","C+","B-","B","B+","A-","A","A+"})</f>
        <v>0</v>
      </c>
      <c r="Q20" s="306" t="str">
        <f t="shared" si="5"/>
        <v/>
      </c>
    </row>
    <row r="21" spans="1:17" ht="16.5">
      <c r="A21" s="307"/>
      <c r="B21" s="308"/>
      <c r="C21" s="309"/>
      <c r="D21" s="310"/>
      <c r="E21" s="310"/>
      <c r="F21" s="310"/>
      <c r="G21" s="310"/>
      <c r="H21" s="249">
        <f t="shared" si="0"/>
        <v>0</v>
      </c>
      <c r="I21" s="43" t="str">
        <f t="shared" si="1"/>
        <v/>
      </c>
      <c r="J21" s="42">
        <f t="shared" si="2"/>
        <v>0</v>
      </c>
      <c r="K21" s="43">
        <f t="shared" si="3"/>
        <v>0</v>
      </c>
      <c r="L21" s="253">
        <f>IF(D21=0,0,IF(D21&gt;K21,"F",LOOKUP(K21,{0,0.01,40,45,50,55,60,65,70,75,80},{"","F","D","C","C+","B-","B","B+","A-","A","A+"})))</f>
        <v>0</v>
      </c>
      <c r="M21" s="253">
        <f>IF(D21=0,0,IF(D21&gt;K21,"00",LOOKUP(K21,{0,40,45,50,55,60,65,70,75,80},{"00","2.00","2.25","2.50","2.75","3.00","3.25","3.50","3.75","4.00"})))</f>
        <v>0</v>
      </c>
      <c r="N21" s="303"/>
      <c r="O21" s="304">
        <f t="shared" si="4"/>
        <v>0</v>
      </c>
      <c r="P21" s="305">
        <f>LOOKUP(O21,{0,"00","2.00","2.25","2.50","2.75","3.00","3.25","3.50","3.75","4.00"},{0,"F","D","C","C+","B-","B","B+","A-","A","A+"})</f>
        <v>0</v>
      </c>
      <c r="Q21" s="306" t="str">
        <f t="shared" si="5"/>
        <v/>
      </c>
    </row>
    <row r="22" spans="1:17" ht="16.5">
      <c r="A22" s="307"/>
      <c r="B22" s="308"/>
      <c r="C22" s="309"/>
      <c r="D22" s="310"/>
      <c r="E22" s="310"/>
      <c r="F22" s="310"/>
      <c r="G22" s="310"/>
      <c r="H22" s="249">
        <f t="shared" si="0"/>
        <v>0</v>
      </c>
      <c r="I22" s="43" t="str">
        <f t="shared" si="1"/>
        <v/>
      </c>
      <c r="J22" s="42">
        <f t="shared" si="2"/>
        <v>0</v>
      </c>
      <c r="K22" s="43">
        <f t="shared" si="3"/>
        <v>0</v>
      </c>
      <c r="L22" s="253">
        <f>IF(D22=0,0,IF(D22&gt;K22,"F",LOOKUP(K22,{0,0.01,40,45,50,55,60,65,70,75,80},{"","F","D","C","C+","B-","B","B+","A-","A","A+"})))</f>
        <v>0</v>
      </c>
      <c r="M22" s="253">
        <f>IF(D22=0,0,IF(D22&gt;K22,"00",LOOKUP(K22,{0,40,45,50,55,60,65,70,75,80},{"00","2.00","2.25","2.50","2.75","3.00","3.25","3.50","3.75","4.00"})))</f>
        <v>0</v>
      </c>
      <c r="N22" s="303"/>
      <c r="O22" s="304">
        <f t="shared" si="4"/>
        <v>0</v>
      </c>
      <c r="P22" s="305">
        <f>LOOKUP(O22,{0,"00","2.00","2.25","2.50","2.75","3.00","3.25","3.50","3.75","4.00"},{0,"F","D","C","C+","B-","B","B+","A-","A","A+"})</f>
        <v>0</v>
      </c>
      <c r="Q22" s="306" t="str">
        <f t="shared" si="5"/>
        <v/>
      </c>
    </row>
    <row r="23" spans="1:17" ht="17.25" thickBot="1">
      <c r="A23" s="307"/>
      <c r="B23" s="308"/>
      <c r="C23" s="309"/>
      <c r="D23" s="310"/>
      <c r="E23" s="310"/>
      <c r="F23" s="310"/>
      <c r="G23" s="310"/>
      <c r="H23" s="249">
        <f t="shared" si="0"/>
        <v>0</v>
      </c>
      <c r="I23" s="43" t="str">
        <f t="shared" si="1"/>
        <v/>
      </c>
      <c r="J23" s="42">
        <f t="shared" si="2"/>
        <v>0</v>
      </c>
      <c r="K23" s="43">
        <f t="shared" si="3"/>
        <v>0</v>
      </c>
      <c r="L23" s="253">
        <f>IF(D23=0,0,IF(D23&gt;K23,"F",LOOKUP(K23,{0,0.01,40,45,50,55,60,65,70,75,80},{"","F","D","C","C+","B-","B","B+","A-","A","A+"})))</f>
        <v>0</v>
      </c>
      <c r="M23" s="253">
        <f>IF(D23=0,0,IF(D23&gt;K23,"00",LOOKUP(K23,{0,40,45,50,55,60,65,70,75,80},{"00","2.00","2.25","2.50","2.75","3.00","3.25","3.50","3.75","4.00"})))</f>
        <v>0</v>
      </c>
      <c r="N23" s="303"/>
      <c r="O23" s="304">
        <f t="shared" si="4"/>
        <v>0</v>
      </c>
      <c r="P23" s="305">
        <f>LOOKUP(O23,{0,"00","2.00","2.25","2.50","2.75","3.00","3.25","3.50","3.75","4.00"},{0,"F","D","C","C+","B-","B","B+","A-","A","A+"})</f>
        <v>0</v>
      </c>
      <c r="Q23" s="306" t="str">
        <f t="shared" si="5"/>
        <v/>
      </c>
    </row>
    <row r="24" spans="1:17" ht="19.5" thickTop="1" thickBot="1">
      <c r="A24" s="583" t="s">
        <v>144</v>
      </c>
      <c r="B24" s="584"/>
      <c r="C24" s="587"/>
      <c r="D24" s="587"/>
      <c r="E24" s="587"/>
      <c r="F24" s="587"/>
      <c r="G24" s="587"/>
      <c r="H24" s="587"/>
      <c r="I24" s="587"/>
      <c r="J24" s="587"/>
      <c r="K24" s="586" t="s">
        <v>21</v>
      </c>
      <c r="L24" s="586"/>
      <c r="M24" s="586"/>
      <c r="N24" s="578"/>
      <c r="O24" s="578"/>
      <c r="P24" s="578"/>
      <c r="Q24" s="579"/>
    </row>
    <row r="25" spans="1:17" ht="17.25" thickTop="1">
      <c r="A25" s="311"/>
      <c r="B25" s="300"/>
      <c r="C25" s="301"/>
      <c r="D25" s="312"/>
      <c r="E25" s="312"/>
      <c r="F25" s="312"/>
      <c r="G25" s="312"/>
      <c r="H25" s="249">
        <f>ABS(IF(E25&gt;60,0,E25)-IF(F25&gt;60,0,F25))</f>
        <v>0</v>
      </c>
      <c r="I25" s="43" t="str">
        <f>IF(H25&gt;12,"Y","")</f>
        <v/>
      </c>
      <c r="J25" s="42">
        <f>IF(H25&lt;=12,(IF(E25&gt;60,0,E25)+IF(F25&gt;60,0,F25))/2,IF(MEDIAN(E25:G25)-MIN(E25:G25)&gt;=MAX(E25:G25)-MEDIAN(E25:G25),(MAX(E25:G25)+MEDIAN(E25:G25))/2,IF(MEDIAN(E25:G25)-MIN(E25:G25)&lt;MAX(E25:G25)-MEDIAN(E25:G25),(MIN(E25:G25)+MEDIAN(E25:G25))/2)))</f>
        <v>0</v>
      </c>
      <c r="K25" s="43">
        <f>ROUNDUP(IF(D25&gt;40,0,IF(E25&gt;60,0,IF(F25&gt;60,0,(D25+J25)))),0)</f>
        <v>0</v>
      </c>
      <c r="L25" s="253">
        <f>IF(D25=0,0,IF(D25&gt;K25,"F",LOOKUP(K25,{0,0.01,40,45,50,55,60,65,70,75,80},{"","F","D","C","C+","B-","B","B+","A-","A","A+"})))</f>
        <v>0</v>
      </c>
      <c r="M25" s="253">
        <f>IF(D25=0,0,IF(D25&gt;K25,"00",LOOKUP(K25,{0,40,45,50,55,60,65,70,75,80},{"00","2.00","2.25","2.50","2.75","3.00","3.25","3.50","3.75","4.00"})))</f>
        <v>0</v>
      </c>
      <c r="N25" s="303"/>
      <c r="O25" s="304">
        <f>IF(M25&gt;"3.00","3.00",IF(M25&gt;N25,M25,N25))</f>
        <v>0</v>
      </c>
      <c r="P25" s="305">
        <f>LOOKUP(O25,{0,"00","2.00","2.25","2.50","2.75","3.00","3.25","3.50","3.75","4.00"},{0,"F","D","C","C+","B-","B","B+","A-","A","A+"})</f>
        <v>0</v>
      </c>
      <c r="Q25" s="306" t="str">
        <f>IF(M25=0,"",IF(N25="0","Passed",IF(M25&gt;N25,"Improved",IF(M25=N25,"Same","Not Imp:"))))</f>
        <v/>
      </c>
    </row>
    <row r="26" spans="1:17" ht="16.5">
      <c r="A26" s="313"/>
      <c r="B26" s="308"/>
      <c r="C26" s="309"/>
      <c r="D26" s="310"/>
      <c r="E26" s="310"/>
      <c r="F26" s="310"/>
      <c r="G26" s="310"/>
      <c r="H26" s="249">
        <f t="shared" ref="H26:H34" si="6">ABS(IF(E26&gt;60,0,E26)-IF(F26&gt;60,0,F26))</f>
        <v>0</v>
      </c>
      <c r="I26" s="43" t="str">
        <f t="shared" ref="I26:I34" si="7">IF(H26&gt;12,"Y","")</f>
        <v/>
      </c>
      <c r="J26" s="42">
        <f t="shared" ref="J26:J34" si="8">IF(H26&lt;=12,(IF(E26&gt;60,0,E26)+IF(F26&gt;60,0,F26))/2,IF(MEDIAN(E26:G26)-MIN(E26:G26)&gt;=MAX(E26:G26)-MEDIAN(E26:G26),(MAX(E26:G26)+MEDIAN(E26:G26))/2,IF(MEDIAN(E26:G26)-MIN(E26:G26)&lt;MAX(E26:G26)-MEDIAN(E26:G26),(MIN(E26:G26)+MEDIAN(E26:G26))/2)))</f>
        <v>0</v>
      </c>
      <c r="K26" s="43">
        <f t="shared" ref="K26:K34" si="9">ROUNDUP(IF(D26&gt;40,0,IF(E26&gt;60,0,IF(F26&gt;60,0,(D26+J26)))),0)</f>
        <v>0</v>
      </c>
      <c r="L26" s="253">
        <f>IF(D26=0,0,IF(D26&gt;K26,"F",LOOKUP(K26,{0,0.01,40,45,50,55,60,65,70,75,80},{"","F","D","C","C+","B-","B","B+","A-","A","A+"})))</f>
        <v>0</v>
      </c>
      <c r="M26" s="253">
        <f>IF(D26=0,0,IF(D26&gt;K26,"00",LOOKUP(K26,{0,40,45,50,55,60,65,70,75,80},{"00","2.00","2.25","2.50","2.75","3.00","3.25","3.50","3.75","4.00"})))</f>
        <v>0</v>
      </c>
      <c r="N26" s="303"/>
      <c r="O26" s="304">
        <f t="shared" ref="O26:O34" si="10">IF(M26&gt;"3.00","3.00",IF(M26&gt;N26,M26,N26))</f>
        <v>0</v>
      </c>
      <c r="P26" s="305">
        <f>LOOKUP(O26,{0,"00","2.00","2.25","2.50","2.75","3.00","3.25","3.50","3.75","4.00"},{0,"F","D","C","C+","B-","B","B+","A-","A","A+"})</f>
        <v>0</v>
      </c>
      <c r="Q26" s="306" t="str">
        <f t="shared" ref="Q26:Q34" si="11">IF(M26=0,"",IF(N26="0","Passed",IF(M26&gt;N26,"Improved",IF(M26=N26,"Same","Not Imp:"))))</f>
        <v/>
      </c>
    </row>
    <row r="27" spans="1:17" ht="16.5">
      <c r="A27" s="313"/>
      <c r="B27" s="308"/>
      <c r="C27" s="309"/>
      <c r="D27" s="310"/>
      <c r="E27" s="310"/>
      <c r="F27" s="310"/>
      <c r="G27" s="310"/>
      <c r="H27" s="249">
        <f t="shared" si="6"/>
        <v>0</v>
      </c>
      <c r="I27" s="43" t="str">
        <f t="shared" si="7"/>
        <v/>
      </c>
      <c r="J27" s="42">
        <f t="shared" si="8"/>
        <v>0</v>
      </c>
      <c r="K27" s="43">
        <f t="shared" si="9"/>
        <v>0</v>
      </c>
      <c r="L27" s="253">
        <f>IF(D27=0,0,IF(D27&gt;K27,"F",LOOKUP(K27,{0,0.01,40,45,50,55,60,65,70,75,80},{"","F","D","C","C+","B-","B","B+","A-","A","A+"})))</f>
        <v>0</v>
      </c>
      <c r="M27" s="253">
        <f>IF(D27=0,0,IF(D27&gt;K27,"00",LOOKUP(K27,{0,40,45,50,55,60,65,70,75,80},{"00","2.00","2.25","2.50","2.75","3.00","3.25","3.50","3.75","4.00"})))</f>
        <v>0</v>
      </c>
      <c r="N27" s="303"/>
      <c r="O27" s="304">
        <f t="shared" si="10"/>
        <v>0</v>
      </c>
      <c r="P27" s="305">
        <f>LOOKUP(O27,{0,"00","2.00","2.25","2.50","2.75","3.00","3.25","3.50","3.75","4.00"},{0,"F","D","C","C+","B-","B","B+","A-","A","A+"})</f>
        <v>0</v>
      </c>
      <c r="Q27" s="306" t="str">
        <f t="shared" si="11"/>
        <v/>
      </c>
    </row>
    <row r="28" spans="1:17" ht="16.5">
      <c r="A28" s="313"/>
      <c r="B28" s="308"/>
      <c r="C28" s="309"/>
      <c r="D28" s="310"/>
      <c r="E28" s="310"/>
      <c r="F28" s="310"/>
      <c r="G28" s="310"/>
      <c r="H28" s="249">
        <f t="shared" si="6"/>
        <v>0</v>
      </c>
      <c r="I28" s="43" t="str">
        <f t="shared" si="7"/>
        <v/>
      </c>
      <c r="J28" s="42">
        <f t="shared" si="8"/>
        <v>0</v>
      </c>
      <c r="K28" s="43">
        <f t="shared" si="9"/>
        <v>0</v>
      </c>
      <c r="L28" s="253">
        <f>IF(D28=0,0,IF(D28&gt;K28,"F",LOOKUP(K28,{0,0.01,40,45,50,55,60,65,70,75,80},{"","F","D","C","C+","B-","B","B+","A-","A","A+"})))</f>
        <v>0</v>
      </c>
      <c r="M28" s="253">
        <f>IF(D28=0,0,IF(D28&gt;K28,"00",LOOKUP(K28,{0,40,45,50,55,60,65,70,75,80},{"00","2.00","2.25","2.50","2.75","3.00","3.25","3.50","3.75","4.00"})))</f>
        <v>0</v>
      </c>
      <c r="N28" s="303"/>
      <c r="O28" s="304">
        <f t="shared" si="10"/>
        <v>0</v>
      </c>
      <c r="P28" s="305">
        <f>LOOKUP(O28,{0,"00","2.00","2.25","2.50","2.75","3.00","3.25","3.50","3.75","4.00"},{0,"F","D","C","C+","B-","B","B+","A-","A","A+"})</f>
        <v>0</v>
      </c>
      <c r="Q28" s="306" t="str">
        <f t="shared" si="11"/>
        <v/>
      </c>
    </row>
    <row r="29" spans="1:17" ht="16.5">
      <c r="A29" s="314"/>
      <c r="B29" s="308"/>
      <c r="C29" s="309"/>
      <c r="D29" s="310"/>
      <c r="E29" s="310"/>
      <c r="F29" s="310"/>
      <c r="G29" s="310"/>
      <c r="H29" s="249">
        <f t="shared" si="6"/>
        <v>0</v>
      </c>
      <c r="I29" s="43" t="str">
        <f t="shared" si="7"/>
        <v/>
      </c>
      <c r="J29" s="42">
        <f t="shared" si="8"/>
        <v>0</v>
      </c>
      <c r="K29" s="43">
        <f t="shared" si="9"/>
        <v>0</v>
      </c>
      <c r="L29" s="253">
        <f>IF(D29=0,0,IF(D29&gt;K29,"F",LOOKUP(K29,{0,0.01,40,45,50,55,60,65,70,75,80},{"","F","D","C","C+","B-","B","B+","A-","A","A+"})))</f>
        <v>0</v>
      </c>
      <c r="M29" s="253">
        <f>IF(D29=0,0,IF(D29&gt;K29,"00",LOOKUP(K29,{0,40,45,50,55,60,65,70,75,80},{"00","2.00","2.25","2.50","2.75","3.00","3.25","3.50","3.75","4.00"})))</f>
        <v>0</v>
      </c>
      <c r="N29" s="303"/>
      <c r="O29" s="304">
        <f t="shared" si="10"/>
        <v>0</v>
      </c>
      <c r="P29" s="305">
        <f>LOOKUP(O29,{0,"00","2.00","2.25","2.50","2.75","3.00","3.25","3.50","3.75","4.00"},{0,"F","D","C","C+","B-","B","B+","A-","A","A+"})</f>
        <v>0</v>
      </c>
      <c r="Q29" s="306" t="str">
        <f t="shared" si="11"/>
        <v/>
      </c>
    </row>
    <row r="30" spans="1:17" ht="16.5">
      <c r="A30" s="314"/>
      <c r="B30" s="308"/>
      <c r="C30" s="309"/>
      <c r="D30" s="310"/>
      <c r="E30" s="310"/>
      <c r="F30" s="310"/>
      <c r="G30" s="310"/>
      <c r="H30" s="249">
        <f t="shared" si="6"/>
        <v>0</v>
      </c>
      <c r="I30" s="43" t="str">
        <f t="shared" si="7"/>
        <v/>
      </c>
      <c r="J30" s="42">
        <f t="shared" si="8"/>
        <v>0</v>
      </c>
      <c r="K30" s="43">
        <f t="shared" si="9"/>
        <v>0</v>
      </c>
      <c r="L30" s="253">
        <f>IF(D30=0,0,IF(D30&gt;K30,"F",LOOKUP(K30,{0,0.01,40,45,50,55,60,65,70,75,80},{"","F","D","C","C+","B-","B","B+","A-","A","A+"})))</f>
        <v>0</v>
      </c>
      <c r="M30" s="253">
        <f>IF(D30=0,0,IF(D30&gt;K30,"00",LOOKUP(K30,{0,40,45,50,55,60,65,70,75,80},{"00","2.00","2.25","2.50","2.75","3.00","3.25","3.50","3.75","4.00"})))</f>
        <v>0</v>
      </c>
      <c r="N30" s="303"/>
      <c r="O30" s="304">
        <f t="shared" si="10"/>
        <v>0</v>
      </c>
      <c r="P30" s="305">
        <f>LOOKUP(O30,{0,"00","2.00","2.25","2.50","2.75","3.00","3.25","3.50","3.75","4.00"},{0,"F","D","C","C+","B-","B","B+","A-","A","A+"})</f>
        <v>0</v>
      </c>
      <c r="Q30" s="306" t="str">
        <f t="shared" si="11"/>
        <v/>
      </c>
    </row>
    <row r="31" spans="1:17" ht="16.5">
      <c r="A31" s="314"/>
      <c r="B31" s="308"/>
      <c r="C31" s="309"/>
      <c r="D31" s="310"/>
      <c r="E31" s="310"/>
      <c r="F31" s="310"/>
      <c r="G31" s="310"/>
      <c r="H31" s="249">
        <f t="shared" si="6"/>
        <v>0</v>
      </c>
      <c r="I31" s="43" t="str">
        <f t="shared" si="7"/>
        <v/>
      </c>
      <c r="J31" s="42">
        <f t="shared" si="8"/>
        <v>0</v>
      </c>
      <c r="K31" s="43">
        <f t="shared" si="9"/>
        <v>0</v>
      </c>
      <c r="L31" s="253">
        <f>IF(D31=0,0,IF(D31&gt;K31,"F",LOOKUP(K31,{0,0.01,40,45,50,55,60,65,70,75,80},{"","F","D","C","C+","B-","B","B+","A-","A","A+"})))</f>
        <v>0</v>
      </c>
      <c r="M31" s="253">
        <f>IF(D31=0,0,IF(D31&gt;K31,"00",LOOKUP(K31,{0,40,45,50,55,60,65,70,75,80},{"00","2.00","2.25","2.50","2.75","3.00","3.25","3.50","3.75","4.00"})))</f>
        <v>0</v>
      </c>
      <c r="N31" s="303"/>
      <c r="O31" s="304">
        <f t="shared" si="10"/>
        <v>0</v>
      </c>
      <c r="P31" s="305">
        <f>LOOKUP(O31,{0,"00","2.00","2.25","2.50","2.75","3.00","3.25","3.50","3.75","4.00"},{0,"F","D","C","C+","B-","B","B+","A-","A","A+"})</f>
        <v>0</v>
      </c>
      <c r="Q31" s="306" t="str">
        <f t="shared" si="11"/>
        <v/>
      </c>
    </row>
    <row r="32" spans="1:17" ht="16.5">
      <c r="A32" s="314"/>
      <c r="B32" s="308"/>
      <c r="C32" s="309"/>
      <c r="D32" s="310"/>
      <c r="E32" s="310"/>
      <c r="F32" s="310"/>
      <c r="G32" s="310"/>
      <c r="H32" s="249">
        <f t="shared" si="6"/>
        <v>0</v>
      </c>
      <c r="I32" s="43" t="str">
        <f t="shared" si="7"/>
        <v/>
      </c>
      <c r="J32" s="42">
        <f t="shared" si="8"/>
        <v>0</v>
      </c>
      <c r="K32" s="43">
        <f t="shared" si="9"/>
        <v>0</v>
      </c>
      <c r="L32" s="253">
        <f>IF(D32=0,0,IF(D32&gt;K32,"F",LOOKUP(K32,{0,0.01,40,45,50,55,60,65,70,75,80},{"","F","D","C","C+","B-","B","B+","A-","A","A+"})))</f>
        <v>0</v>
      </c>
      <c r="M32" s="253">
        <f>IF(D32=0,0,IF(D32&gt;K32,"00",LOOKUP(K32,{0,40,45,50,55,60,65,70,75,80},{"00","2.00","2.25","2.50","2.75","3.00","3.25","3.50","3.75","4.00"})))</f>
        <v>0</v>
      </c>
      <c r="N32" s="303"/>
      <c r="O32" s="304">
        <f t="shared" si="10"/>
        <v>0</v>
      </c>
      <c r="P32" s="305">
        <f>LOOKUP(O32,{0,"00","2.00","2.25","2.50","2.75","3.00","3.25","3.50","3.75","4.00"},{0,"F","D","C","C+","B-","B","B+","A-","A","A+"})</f>
        <v>0</v>
      </c>
      <c r="Q32" s="306" t="str">
        <f t="shared" si="11"/>
        <v/>
      </c>
    </row>
    <row r="33" spans="1:17" ht="16.5">
      <c r="A33" s="313"/>
      <c r="B33" s="308"/>
      <c r="C33" s="309"/>
      <c r="D33" s="310"/>
      <c r="E33" s="310"/>
      <c r="F33" s="310"/>
      <c r="G33" s="310"/>
      <c r="H33" s="249">
        <f t="shared" si="6"/>
        <v>0</v>
      </c>
      <c r="I33" s="43" t="str">
        <f t="shared" si="7"/>
        <v/>
      </c>
      <c r="J33" s="42">
        <f t="shared" si="8"/>
        <v>0</v>
      </c>
      <c r="K33" s="43">
        <f t="shared" si="9"/>
        <v>0</v>
      </c>
      <c r="L33" s="253">
        <f>IF(D33=0,0,IF(D33&gt;K33,"F",LOOKUP(K33,{0,0.01,40,45,50,55,60,65,70,75,80},{"","F","D","C","C+","B-","B","B+","A-","A","A+"})))</f>
        <v>0</v>
      </c>
      <c r="M33" s="253">
        <f>IF(D33=0,0,IF(D33&gt;K33,"00",LOOKUP(K33,{0,40,45,50,55,60,65,70,75,80},{"00","2.00","2.25","2.50","2.75","3.00","3.25","3.50","3.75","4.00"})))</f>
        <v>0</v>
      </c>
      <c r="N33" s="303"/>
      <c r="O33" s="304">
        <f t="shared" si="10"/>
        <v>0</v>
      </c>
      <c r="P33" s="305">
        <f>LOOKUP(O33,{0,"00","2.00","2.25","2.50","2.75","3.00","3.25","3.50","3.75","4.00"},{0,"F","D","C","C+","B-","B","B+","A-","A","A+"})</f>
        <v>0</v>
      </c>
      <c r="Q33" s="306" t="str">
        <f t="shared" si="11"/>
        <v/>
      </c>
    </row>
    <row r="34" spans="1:17" ht="17.25" thickBot="1">
      <c r="A34" s="313"/>
      <c r="B34" s="308"/>
      <c r="C34" s="309"/>
      <c r="D34" s="310"/>
      <c r="E34" s="310"/>
      <c r="F34" s="310"/>
      <c r="G34" s="310"/>
      <c r="H34" s="249">
        <f t="shared" si="6"/>
        <v>0</v>
      </c>
      <c r="I34" s="43" t="str">
        <f t="shared" si="7"/>
        <v/>
      </c>
      <c r="J34" s="42">
        <f t="shared" si="8"/>
        <v>0</v>
      </c>
      <c r="K34" s="43">
        <f t="shared" si="9"/>
        <v>0</v>
      </c>
      <c r="L34" s="253">
        <f>IF(D34=0,0,IF(D34&gt;K34,"F",LOOKUP(K34,{0,0.01,40,45,50,55,60,65,70,75,80},{"","F","D","C","C+","B-","B","B+","A-","A","A+"})))</f>
        <v>0</v>
      </c>
      <c r="M34" s="253">
        <f>IF(D34=0,0,IF(D34&gt;K34,"00",LOOKUP(K34,{0,40,45,50,55,60,65,70,75,80},{"00","2.00","2.25","2.50","2.75","3.00","3.25","3.50","3.75","4.00"})))</f>
        <v>0</v>
      </c>
      <c r="N34" s="303"/>
      <c r="O34" s="304">
        <f t="shared" si="10"/>
        <v>0</v>
      </c>
      <c r="P34" s="305">
        <f>LOOKUP(O34,{0,"00","2.00","2.25","2.50","2.75","3.00","3.25","3.50","3.75","4.00"},{0,"F","D","C","C+","B-","B","B+","A-","A","A+"})</f>
        <v>0</v>
      </c>
      <c r="Q34" s="306" t="str">
        <f t="shared" si="11"/>
        <v/>
      </c>
    </row>
    <row r="35" spans="1:17" ht="19.5" thickTop="1" thickBot="1">
      <c r="A35" s="583" t="s">
        <v>144</v>
      </c>
      <c r="B35" s="584"/>
      <c r="C35" s="587"/>
      <c r="D35" s="587"/>
      <c r="E35" s="587"/>
      <c r="F35" s="587"/>
      <c r="G35" s="587"/>
      <c r="H35" s="587"/>
      <c r="I35" s="587"/>
      <c r="J35" s="587"/>
      <c r="K35" s="586" t="s">
        <v>145</v>
      </c>
      <c r="L35" s="586"/>
      <c r="M35" s="586"/>
      <c r="N35" s="578"/>
      <c r="O35" s="578"/>
      <c r="P35" s="578"/>
      <c r="Q35" s="579"/>
    </row>
    <row r="36" spans="1:17" ht="17.25" thickTop="1">
      <c r="A36" s="315"/>
      <c r="B36" s="300"/>
      <c r="C36" s="301"/>
      <c r="D36" s="316"/>
      <c r="E36" s="316"/>
      <c r="F36" s="316"/>
      <c r="G36" s="316"/>
      <c r="H36" s="249">
        <f>ABS(IF(E36&gt;60,0,E36)-IF(F36&gt;60,0,F36))</f>
        <v>0</v>
      </c>
      <c r="I36" s="43" t="str">
        <f>IF(H36&gt;12,"Y","")</f>
        <v/>
      </c>
      <c r="J36" s="42">
        <f>IF(H36&lt;=12,(IF(E36&gt;60,0,E36)+IF(F36&gt;60,0,F36))/2,IF(MEDIAN(E36:G36)-MIN(E36:G36)&gt;=MAX(E36:G36)-MEDIAN(E36:G36),(MAX(E36:G36)+MEDIAN(E36:G36))/2,IF(MEDIAN(E36:G36)-MIN(E36:G36)&lt;MAX(E36:G36)-MEDIAN(E36:G36),(MIN(E36:G36)+MEDIAN(E36:G36))/2)))</f>
        <v>0</v>
      </c>
      <c r="K36" s="43">
        <f>ROUNDUP(IF(D36&gt;40,0,IF(E36&gt;60,0,IF(F36&gt;60,0,(D36+J36)))),0)</f>
        <v>0</v>
      </c>
      <c r="L36" s="253">
        <f>IF(D36=0,0,IF(D36&gt;K36,"F",LOOKUP(K36,{0,0.01,40,45,50,55,60,65,70,75,80},{"","F","D","C","C+","B-","B","B+","A-","A","A+"})))</f>
        <v>0</v>
      </c>
      <c r="M36" s="253">
        <f>IF(D36=0,0,IF(D36&gt;K36,"00",LOOKUP(K36,{0,40,45,50,55,60,65,70,75,80},{"00","2.00","2.25","2.50","2.75","3.00","3.25","3.50","3.75","4.00"})))</f>
        <v>0</v>
      </c>
      <c r="N36" s="303"/>
      <c r="O36" s="304">
        <f>IF(M36&gt;"3.00","3.00",IF(M36&gt;N36,M36,N36))</f>
        <v>0</v>
      </c>
      <c r="P36" s="305">
        <f>LOOKUP(O36,{0,"00","2.00","2.25","2.50","2.75","3.00","3.25","3.50","3.75","4.00"},{0,"F","D","C","C+","B-","B","B+","A-","A","A+"})</f>
        <v>0</v>
      </c>
      <c r="Q36" s="306" t="str">
        <f>IF(M36=0,"",IF(N36="0","Passed",IF(M36&gt;N36,"Improved",IF(M36=N36,"Same","Not Imp:"))))</f>
        <v/>
      </c>
    </row>
    <row r="37" spans="1:17" ht="16.5">
      <c r="A37" s="313"/>
      <c r="B37" s="308"/>
      <c r="C37" s="309"/>
      <c r="D37" s="317"/>
      <c r="E37" s="317"/>
      <c r="F37" s="317"/>
      <c r="G37" s="317"/>
      <c r="H37" s="249">
        <f t="shared" ref="H37:H45" si="12">ABS(IF(E37&gt;60,0,E37)-IF(F37&gt;60,0,F37))</f>
        <v>0</v>
      </c>
      <c r="I37" s="43" t="str">
        <f t="shared" ref="I37:I45" si="13">IF(H37&gt;12,"Y","")</f>
        <v/>
      </c>
      <c r="J37" s="42">
        <f t="shared" ref="J37:J45" si="14">IF(H37&lt;=12,(IF(E37&gt;60,0,E37)+IF(F37&gt;60,0,F37))/2,IF(MEDIAN(E37:G37)-MIN(E37:G37)&gt;=MAX(E37:G37)-MEDIAN(E37:G37),(MAX(E37:G37)+MEDIAN(E37:G37))/2,IF(MEDIAN(E37:G37)-MIN(E37:G37)&lt;MAX(E37:G37)-MEDIAN(E37:G37),(MIN(E37:G37)+MEDIAN(E37:G37))/2)))</f>
        <v>0</v>
      </c>
      <c r="K37" s="43">
        <f t="shared" ref="K37:K45" si="15">ROUNDUP(IF(D37&gt;40,0,IF(E37&gt;60,0,IF(F37&gt;60,0,(D37+J37)))),0)</f>
        <v>0</v>
      </c>
      <c r="L37" s="253">
        <f>IF(D37=0,0,IF(D37&gt;K37,"F",LOOKUP(K37,{0,0.01,40,45,50,55,60,65,70,75,80},{"","F","D","C","C+","B-","B","B+","A-","A","A+"})))</f>
        <v>0</v>
      </c>
      <c r="M37" s="253">
        <f>IF(D37=0,0,IF(D37&gt;K37,"00",LOOKUP(K37,{0,40,45,50,55,60,65,70,75,80},{"00","2.00","2.25","2.50","2.75","3.00","3.25","3.50","3.75","4.00"})))</f>
        <v>0</v>
      </c>
      <c r="N37" s="303"/>
      <c r="O37" s="304">
        <f t="shared" ref="O37:O45" si="16">IF(M37&gt;"3.00","3.00",IF(M37&gt;N37,M37,N37))</f>
        <v>0</v>
      </c>
      <c r="P37" s="305">
        <f>LOOKUP(O37,{0,"00","2.00","2.25","2.50","2.75","3.00","3.25","3.50","3.75","4.00"},{0,"F","D","C","C+","B-","B","B+","A-","A","A+"})</f>
        <v>0</v>
      </c>
      <c r="Q37" s="306" t="str">
        <f t="shared" ref="Q37:Q45" si="17">IF(M37=0,"",IF(N37="0","Passed",IF(M37&gt;N37,"Improved",IF(M37=N37,"Same","Not Imp:"))))</f>
        <v/>
      </c>
    </row>
    <row r="38" spans="1:17" ht="16.5">
      <c r="A38" s="313"/>
      <c r="B38" s="308"/>
      <c r="C38" s="309"/>
      <c r="D38" s="317"/>
      <c r="E38" s="317"/>
      <c r="F38" s="317"/>
      <c r="G38" s="317"/>
      <c r="H38" s="249">
        <f t="shared" si="12"/>
        <v>0</v>
      </c>
      <c r="I38" s="43" t="str">
        <f t="shared" si="13"/>
        <v/>
      </c>
      <c r="J38" s="42">
        <f t="shared" si="14"/>
        <v>0</v>
      </c>
      <c r="K38" s="43">
        <f t="shared" si="15"/>
        <v>0</v>
      </c>
      <c r="L38" s="253">
        <f>IF(D38=0,0,IF(D38&gt;K38,"F",LOOKUP(K38,{0,0.01,40,45,50,55,60,65,70,75,80},{"","F","D","C","C+","B-","B","B+","A-","A","A+"})))</f>
        <v>0</v>
      </c>
      <c r="M38" s="253">
        <f>IF(D38=0,0,IF(D38&gt;K38,"00",LOOKUP(K38,{0,40,45,50,55,60,65,70,75,80},{"00","2.00","2.25","2.50","2.75","3.00","3.25","3.50","3.75","4.00"})))</f>
        <v>0</v>
      </c>
      <c r="N38" s="303"/>
      <c r="O38" s="304">
        <f t="shared" si="16"/>
        <v>0</v>
      </c>
      <c r="P38" s="305">
        <f>LOOKUP(O38,{0,"00","2.00","2.25","2.50","2.75","3.00","3.25","3.50","3.75","4.00"},{0,"F","D","C","C+","B-","B","B+","A-","A","A+"})</f>
        <v>0</v>
      </c>
      <c r="Q38" s="306" t="str">
        <f t="shared" si="17"/>
        <v/>
      </c>
    </row>
    <row r="39" spans="1:17" ht="16.5">
      <c r="A39" s="313"/>
      <c r="B39" s="308"/>
      <c r="C39" s="309"/>
      <c r="D39" s="317"/>
      <c r="E39" s="317"/>
      <c r="F39" s="317"/>
      <c r="G39" s="317"/>
      <c r="H39" s="249">
        <f t="shared" si="12"/>
        <v>0</v>
      </c>
      <c r="I39" s="43" t="str">
        <f t="shared" si="13"/>
        <v/>
      </c>
      <c r="J39" s="42">
        <f t="shared" si="14"/>
        <v>0</v>
      </c>
      <c r="K39" s="43">
        <f t="shared" si="15"/>
        <v>0</v>
      </c>
      <c r="L39" s="253">
        <f>IF(D39=0,0,IF(D39&gt;K39,"F",LOOKUP(K39,{0,0.01,40,45,50,55,60,65,70,75,80},{"","F","D","C","C+","B-","B","B+","A-","A","A+"})))</f>
        <v>0</v>
      </c>
      <c r="M39" s="253">
        <f>IF(D39=0,0,IF(D39&gt;K39,"00",LOOKUP(K39,{0,40,45,50,55,60,65,70,75,80},{"00","2.00","2.25","2.50","2.75","3.00","3.25","3.50","3.75","4.00"})))</f>
        <v>0</v>
      </c>
      <c r="N39" s="303"/>
      <c r="O39" s="304">
        <f t="shared" si="16"/>
        <v>0</v>
      </c>
      <c r="P39" s="305">
        <f>LOOKUP(O39,{0,"00","2.00","2.25","2.50","2.75","3.00","3.25","3.50","3.75","4.00"},{0,"F","D","C","C+","B-","B","B+","A-","A","A+"})</f>
        <v>0</v>
      </c>
      <c r="Q39" s="306" t="str">
        <f t="shared" si="17"/>
        <v/>
      </c>
    </row>
    <row r="40" spans="1:17" ht="16.5">
      <c r="A40" s="313"/>
      <c r="B40" s="308"/>
      <c r="C40" s="309"/>
      <c r="D40" s="317"/>
      <c r="E40" s="317"/>
      <c r="F40" s="317"/>
      <c r="G40" s="317"/>
      <c r="H40" s="249">
        <f t="shared" si="12"/>
        <v>0</v>
      </c>
      <c r="I40" s="43" t="str">
        <f t="shared" si="13"/>
        <v/>
      </c>
      <c r="J40" s="42">
        <f t="shared" si="14"/>
        <v>0</v>
      </c>
      <c r="K40" s="43">
        <f t="shared" si="15"/>
        <v>0</v>
      </c>
      <c r="L40" s="253">
        <f>IF(D40=0,0,IF(D40&gt;K40,"F",LOOKUP(K40,{0,0.01,40,45,50,55,60,65,70,75,80},{"","F","D","C","C+","B-","B","B+","A-","A","A+"})))</f>
        <v>0</v>
      </c>
      <c r="M40" s="253">
        <f>IF(D40=0,0,IF(D40&gt;K40,"00",LOOKUP(K40,{0,40,45,50,55,60,65,70,75,80},{"00","2.00","2.25","2.50","2.75","3.00","3.25","3.50","3.75","4.00"})))</f>
        <v>0</v>
      </c>
      <c r="N40" s="303"/>
      <c r="O40" s="304">
        <f t="shared" si="16"/>
        <v>0</v>
      </c>
      <c r="P40" s="305">
        <f>LOOKUP(O40,{0,"00","2.00","2.25","2.50","2.75","3.00","3.25","3.50","3.75","4.00"},{0,"F","D","C","C+","B-","B","B+","A-","A","A+"})</f>
        <v>0</v>
      </c>
      <c r="Q40" s="306" t="str">
        <f t="shared" si="17"/>
        <v/>
      </c>
    </row>
    <row r="41" spans="1:17" ht="16.5">
      <c r="A41" s="313"/>
      <c r="B41" s="308"/>
      <c r="C41" s="309"/>
      <c r="D41" s="317"/>
      <c r="E41" s="317"/>
      <c r="F41" s="317"/>
      <c r="G41" s="317"/>
      <c r="H41" s="249">
        <f t="shared" si="12"/>
        <v>0</v>
      </c>
      <c r="I41" s="43" t="str">
        <f t="shared" si="13"/>
        <v/>
      </c>
      <c r="J41" s="42">
        <f t="shared" si="14"/>
        <v>0</v>
      </c>
      <c r="K41" s="43">
        <f t="shared" si="15"/>
        <v>0</v>
      </c>
      <c r="L41" s="253">
        <f>IF(D41=0,0,IF(D41&gt;K41,"F",LOOKUP(K41,{0,0.01,40,45,50,55,60,65,70,75,80},{"","F","D","C","C+","B-","B","B+","A-","A","A+"})))</f>
        <v>0</v>
      </c>
      <c r="M41" s="253">
        <f>IF(D41=0,0,IF(D41&gt;K41,"00",LOOKUP(K41,{0,40,45,50,55,60,65,70,75,80},{"00","2.00","2.25","2.50","2.75","3.00","3.25","3.50","3.75","4.00"})))</f>
        <v>0</v>
      </c>
      <c r="N41" s="303"/>
      <c r="O41" s="304">
        <f t="shared" si="16"/>
        <v>0</v>
      </c>
      <c r="P41" s="305">
        <f>LOOKUP(O41,{0,"00","2.00","2.25","2.50","2.75","3.00","3.25","3.50","3.75","4.00"},{0,"F","D","C","C+","B-","B","B+","A-","A","A+"})</f>
        <v>0</v>
      </c>
      <c r="Q41" s="306" t="str">
        <f t="shared" si="17"/>
        <v/>
      </c>
    </row>
    <row r="42" spans="1:17" ht="16.5">
      <c r="A42" s="313"/>
      <c r="B42" s="308"/>
      <c r="C42" s="309"/>
      <c r="D42" s="317"/>
      <c r="E42" s="317"/>
      <c r="F42" s="317"/>
      <c r="G42" s="317"/>
      <c r="H42" s="249">
        <f t="shared" si="12"/>
        <v>0</v>
      </c>
      <c r="I42" s="43" t="str">
        <f t="shared" si="13"/>
        <v/>
      </c>
      <c r="J42" s="42">
        <f t="shared" si="14"/>
        <v>0</v>
      </c>
      <c r="K42" s="43">
        <f t="shared" si="15"/>
        <v>0</v>
      </c>
      <c r="L42" s="253">
        <f>IF(D42=0,0,IF(D42&gt;K42,"F",LOOKUP(K42,{0,0.01,40,45,50,55,60,65,70,75,80},{"","F","D","C","C+","B-","B","B+","A-","A","A+"})))</f>
        <v>0</v>
      </c>
      <c r="M42" s="253">
        <f>IF(D42=0,0,IF(D42&gt;K42,"00",LOOKUP(K42,{0,40,45,50,55,60,65,70,75,80},{"00","2.00","2.25","2.50","2.75","3.00","3.25","3.50","3.75","4.00"})))</f>
        <v>0</v>
      </c>
      <c r="N42" s="303"/>
      <c r="O42" s="304">
        <f t="shared" si="16"/>
        <v>0</v>
      </c>
      <c r="P42" s="305">
        <f>LOOKUP(O42,{0,"00","2.00","2.25","2.50","2.75","3.00","3.25","3.50","3.75","4.00"},{0,"F","D","C","C+","B-","B","B+","A-","A","A+"})</f>
        <v>0</v>
      </c>
      <c r="Q42" s="306" t="str">
        <f t="shared" si="17"/>
        <v/>
      </c>
    </row>
    <row r="43" spans="1:17" ht="16.5">
      <c r="A43" s="313"/>
      <c r="B43" s="308"/>
      <c r="C43" s="309"/>
      <c r="D43" s="317"/>
      <c r="E43" s="317"/>
      <c r="F43" s="317"/>
      <c r="G43" s="317"/>
      <c r="H43" s="249">
        <f t="shared" si="12"/>
        <v>0</v>
      </c>
      <c r="I43" s="43" t="str">
        <f t="shared" si="13"/>
        <v/>
      </c>
      <c r="J43" s="42">
        <f t="shared" si="14"/>
        <v>0</v>
      </c>
      <c r="K43" s="43">
        <f t="shared" si="15"/>
        <v>0</v>
      </c>
      <c r="L43" s="253">
        <f>IF(D43=0,0,IF(D43&gt;K43,"F",LOOKUP(K43,{0,0.01,40,45,50,55,60,65,70,75,80},{"","F","D","C","C+","B-","B","B+","A-","A","A+"})))</f>
        <v>0</v>
      </c>
      <c r="M43" s="253">
        <f>IF(D43=0,0,IF(D43&gt;K43,"00",LOOKUP(K43,{0,40,45,50,55,60,65,70,75,80},{"00","2.00","2.25","2.50","2.75","3.00","3.25","3.50","3.75","4.00"})))</f>
        <v>0</v>
      </c>
      <c r="N43" s="303"/>
      <c r="O43" s="304">
        <f t="shared" si="16"/>
        <v>0</v>
      </c>
      <c r="P43" s="305">
        <f>LOOKUP(O43,{0,"00","2.00","2.25","2.50","2.75","3.00","3.25","3.50","3.75","4.00"},{0,"F","D","C","C+","B-","B","B+","A-","A","A+"})</f>
        <v>0</v>
      </c>
      <c r="Q43" s="306" t="str">
        <f t="shared" si="17"/>
        <v/>
      </c>
    </row>
    <row r="44" spans="1:17" ht="16.5">
      <c r="A44" s="313"/>
      <c r="B44" s="308"/>
      <c r="C44" s="309"/>
      <c r="D44" s="317"/>
      <c r="E44" s="317"/>
      <c r="F44" s="317"/>
      <c r="G44" s="317"/>
      <c r="H44" s="249">
        <f t="shared" si="12"/>
        <v>0</v>
      </c>
      <c r="I44" s="43" t="str">
        <f t="shared" si="13"/>
        <v/>
      </c>
      <c r="J44" s="42">
        <f t="shared" si="14"/>
        <v>0</v>
      </c>
      <c r="K44" s="43">
        <f t="shared" si="15"/>
        <v>0</v>
      </c>
      <c r="L44" s="253">
        <f>IF(D44=0,0,IF(D44&gt;K44,"F",LOOKUP(K44,{0,0.01,40,45,50,55,60,65,70,75,80},{"","F","D","C","C+","B-","B","B+","A-","A","A+"})))</f>
        <v>0</v>
      </c>
      <c r="M44" s="253">
        <f>IF(D44=0,0,IF(D44&gt;K44,"00",LOOKUP(K44,{0,40,45,50,55,60,65,70,75,80},{"00","2.00","2.25","2.50","2.75","3.00","3.25","3.50","3.75","4.00"})))</f>
        <v>0</v>
      </c>
      <c r="N44" s="303"/>
      <c r="O44" s="304">
        <f t="shared" si="16"/>
        <v>0</v>
      </c>
      <c r="P44" s="305">
        <f>LOOKUP(O44,{0,"00","2.00","2.25","2.50","2.75","3.00","3.25","3.50","3.75","4.00"},{0,"F","D","C","C+","B-","B","B+","A-","A","A+"})</f>
        <v>0</v>
      </c>
      <c r="Q44" s="306" t="str">
        <f t="shared" si="17"/>
        <v/>
      </c>
    </row>
    <row r="45" spans="1:17" ht="17.25" thickBot="1">
      <c r="A45" s="313"/>
      <c r="B45" s="308"/>
      <c r="C45" s="309"/>
      <c r="D45" s="317"/>
      <c r="E45" s="317"/>
      <c r="F45" s="317"/>
      <c r="G45" s="317"/>
      <c r="H45" s="249">
        <f t="shared" si="12"/>
        <v>0</v>
      </c>
      <c r="I45" s="43" t="str">
        <f t="shared" si="13"/>
        <v/>
      </c>
      <c r="J45" s="42">
        <f t="shared" si="14"/>
        <v>0</v>
      </c>
      <c r="K45" s="43">
        <f t="shared" si="15"/>
        <v>0</v>
      </c>
      <c r="L45" s="253">
        <f>IF(D45=0,0,IF(D45&gt;K45,"F",LOOKUP(K45,{0,0.01,40,45,50,55,60,65,70,75,80},{"","F","D","C","C+","B-","B","B+","A-","A","A+"})))</f>
        <v>0</v>
      </c>
      <c r="M45" s="253">
        <f>IF(D45=0,0,IF(D45&gt;K45,"00",LOOKUP(K45,{0,40,45,50,55,60,65,70,75,80},{"00","2.00","2.25","2.50","2.75","3.00","3.25","3.50","3.75","4.00"})))</f>
        <v>0</v>
      </c>
      <c r="N45" s="303"/>
      <c r="O45" s="304">
        <f t="shared" si="16"/>
        <v>0</v>
      </c>
      <c r="P45" s="305">
        <f>LOOKUP(O45,{0,"00","2.00","2.25","2.50","2.75","3.00","3.25","3.50","3.75","4.00"},{0,"F","D","C","C+","B-","B","B+","A-","A","A+"})</f>
        <v>0</v>
      </c>
      <c r="Q45" s="306" t="str">
        <f t="shared" si="17"/>
        <v/>
      </c>
    </row>
    <row r="46" spans="1:17" ht="18" thickTop="1" thickBot="1">
      <c r="A46" s="583" t="s">
        <v>144</v>
      </c>
      <c r="B46" s="584"/>
      <c r="C46" s="585"/>
      <c r="D46" s="585"/>
      <c r="E46" s="585"/>
      <c r="F46" s="585"/>
      <c r="G46" s="585"/>
      <c r="H46" s="585"/>
      <c r="I46" s="585"/>
      <c r="J46" s="585"/>
      <c r="K46" s="586" t="s">
        <v>21</v>
      </c>
      <c r="L46" s="586"/>
      <c r="M46" s="586"/>
      <c r="N46" s="578"/>
      <c r="O46" s="578"/>
      <c r="P46" s="578"/>
      <c r="Q46" s="579"/>
    </row>
    <row r="47" spans="1:17" ht="17.25" thickTop="1">
      <c r="A47" s="315"/>
      <c r="B47" s="300"/>
      <c r="C47" s="318"/>
      <c r="D47" s="312"/>
      <c r="E47" s="312"/>
      <c r="F47" s="312"/>
      <c r="G47" s="312"/>
      <c r="H47" s="249">
        <f>ABS(IF(E47&gt;60,0,E47)-IF(F47&gt;60,0,F47))</f>
        <v>0</v>
      </c>
      <c r="I47" s="43" t="str">
        <f>IF(H47&gt;12,"Y","")</f>
        <v/>
      </c>
      <c r="J47" s="42">
        <f>IF(H47&lt;=12,(IF(E47&gt;60,0,E47)+IF(F47&gt;60,0,F47))/2,IF(MEDIAN(E47:G47)-MIN(E47:G47)&gt;=MAX(E47:G47)-MEDIAN(E47:G47),(MAX(E47:G47)+MEDIAN(E47:G47))/2,IF(MEDIAN(E47:G47)-MIN(E47:G47)&lt;MAX(E47:G47)-MEDIAN(E47:G47),(MIN(E47:G47)+MEDIAN(E47:G47))/2)))</f>
        <v>0</v>
      </c>
      <c r="K47" s="43">
        <f>ROUNDUP(IF(D47&gt;40,0,IF(E47&gt;60,0,IF(F47&gt;60,0,(D47+J47)))),0)</f>
        <v>0</v>
      </c>
      <c r="L47" s="253">
        <f>IF(D47=0,0,IF(D47&gt;K47,"F",LOOKUP(K47,{0,0.01,40,45,50,55,60,65,70,75,80},{"","F","D","C","C+","B-","B","B+","A-","A","A+"})))</f>
        <v>0</v>
      </c>
      <c r="M47" s="253">
        <f>IF(D47=0,0,IF(D47&gt;K47,"00",LOOKUP(K47,{0,40,45,50,55,60,65,70,75,80},{"00","2.00","2.25","2.50","2.75","3.00","3.25","3.50","3.75","4.00"})))</f>
        <v>0</v>
      </c>
      <c r="N47" s="303"/>
      <c r="O47" s="304">
        <f>IF(M47&gt;"3.00","3.00",IF(M47&gt;N47,M47,N47))</f>
        <v>0</v>
      </c>
      <c r="P47" s="305">
        <f>LOOKUP(O47,{0,"00","2.00","2.25","2.50","2.75","3.00","3.25","3.50","3.75","4.00"},{0,"F","D","C","C+","B-","B","B+","A-","A","A+"})</f>
        <v>0</v>
      </c>
      <c r="Q47" s="306" t="str">
        <f>IF(M47=0,"",IF(N47="0","Passed",IF(M47&gt;N47,"Improved",IF(M47=N47,"Same","Not Imp:"))))</f>
        <v/>
      </c>
    </row>
    <row r="48" spans="1:17" ht="16.5">
      <c r="A48" s="314"/>
      <c r="B48" s="308"/>
      <c r="C48" s="319"/>
      <c r="D48" s="310"/>
      <c r="E48" s="310"/>
      <c r="F48" s="310"/>
      <c r="G48" s="310"/>
      <c r="H48" s="249">
        <f t="shared" ref="H48:H58" si="18">ABS(IF(E48&gt;60,0,E48)-IF(F48&gt;60,0,F48))</f>
        <v>0</v>
      </c>
      <c r="I48" s="43" t="str">
        <f t="shared" ref="I48:I58" si="19">IF(H48&gt;12,"Y","")</f>
        <v/>
      </c>
      <c r="J48" s="42">
        <f t="shared" ref="J48:J58" si="20">IF(H48&lt;=12,(IF(E48&gt;60,0,E48)+IF(F48&gt;60,0,F48))/2,IF(MEDIAN(E48:G48)-MIN(E48:G48)&gt;=MAX(E48:G48)-MEDIAN(E48:G48),(MAX(E48:G48)+MEDIAN(E48:G48))/2,IF(MEDIAN(E48:G48)-MIN(E48:G48)&lt;MAX(E48:G48)-MEDIAN(E48:G48),(MIN(E48:G48)+MEDIAN(E48:G48))/2)))</f>
        <v>0</v>
      </c>
      <c r="K48" s="43">
        <f t="shared" ref="K48:K58" si="21">ROUNDUP(IF(D48&gt;40,0,IF(E48&gt;60,0,IF(F48&gt;60,0,(D48+J48)))),0)</f>
        <v>0</v>
      </c>
      <c r="L48" s="253">
        <f>IF(D48=0,0,IF(D48&gt;K48,"F",LOOKUP(K48,{0,0.01,40,45,50,55,60,65,70,75,80},{"","F","D","C","C+","B-","B","B+","A-","A","A+"})))</f>
        <v>0</v>
      </c>
      <c r="M48" s="253">
        <f>IF(D48=0,0,IF(D48&gt;K48,"00",LOOKUP(K48,{0,40,45,50,55,60,65,70,75,80},{"00","2.00","2.25","2.50","2.75","3.00","3.25","3.50","3.75","4.00"})))</f>
        <v>0</v>
      </c>
      <c r="N48" s="303"/>
      <c r="O48" s="304">
        <f t="shared" ref="O48:O58" si="22">IF(M48&gt;"3.00","3.00",IF(M48&gt;N48,M48,N48))</f>
        <v>0</v>
      </c>
      <c r="P48" s="305">
        <f>LOOKUP(O48,{0,"00","2.00","2.25","2.50","2.75","3.00","3.25","3.50","3.75","4.00"},{0,"F","D","C","C+","B-","B","B+","A-","A","A+"})</f>
        <v>0</v>
      </c>
      <c r="Q48" s="306" t="str">
        <f t="shared" ref="Q48:Q58" si="23">IF(M48=0,"",IF(N48="0","Passed",IF(M48&gt;N48,"Improved",IF(M48=N48,"Same","Not Imp:"))))</f>
        <v/>
      </c>
    </row>
    <row r="49" spans="1:17" ht="16.5">
      <c r="A49" s="314"/>
      <c r="B49" s="308"/>
      <c r="C49" s="319"/>
      <c r="D49" s="310"/>
      <c r="E49" s="310"/>
      <c r="F49" s="310"/>
      <c r="G49" s="310"/>
      <c r="H49" s="249">
        <f t="shared" si="18"/>
        <v>0</v>
      </c>
      <c r="I49" s="43" t="str">
        <f t="shared" si="19"/>
        <v/>
      </c>
      <c r="J49" s="42">
        <f t="shared" si="20"/>
        <v>0</v>
      </c>
      <c r="K49" s="43">
        <f t="shared" si="21"/>
        <v>0</v>
      </c>
      <c r="L49" s="253">
        <f>IF(D49=0,0,IF(D49&gt;K49,"F",LOOKUP(K49,{0,0.01,40,45,50,55,60,65,70,75,80},{"","F","D","C","C+","B-","B","B+","A-","A","A+"})))</f>
        <v>0</v>
      </c>
      <c r="M49" s="253">
        <f>IF(D49=0,0,IF(D49&gt;K49,"00",LOOKUP(K49,{0,40,45,50,55,60,65,70,75,80},{"00","2.00","2.25","2.50","2.75","3.00","3.25","3.50","3.75","4.00"})))</f>
        <v>0</v>
      </c>
      <c r="N49" s="303"/>
      <c r="O49" s="304">
        <f t="shared" si="22"/>
        <v>0</v>
      </c>
      <c r="P49" s="305">
        <f>LOOKUP(O49,{0,"00","2.00","2.25","2.50","2.75","3.00","3.25","3.50","3.75","4.00"},{0,"F","D","C","C+","B-","B","B+","A-","A","A+"})</f>
        <v>0</v>
      </c>
      <c r="Q49" s="306" t="str">
        <f t="shared" si="23"/>
        <v/>
      </c>
    </row>
    <row r="50" spans="1:17" ht="16.5">
      <c r="A50" s="314"/>
      <c r="B50" s="308"/>
      <c r="C50" s="319"/>
      <c r="D50" s="310"/>
      <c r="E50" s="310"/>
      <c r="F50" s="310"/>
      <c r="G50" s="310"/>
      <c r="H50" s="249">
        <f t="shared" si="18"/>
        <v>0</v>
      </c>
      <c r="I50" s="43" t="str">
        <f t="shared" si="19"/>
        <v/>
      </c>
      <c r="J50" s="42">
        <f t="shared" si="20"/>
        <v>0</v>
      </c>
      <c r="K50" s="43">
        <f t="shared" si="21"/>
        <v>0</v>
      </c>
      <c r="L50" s="253">
        <f>IF(D50=0,0,IF(D50&gt;K50,"F",LOOKUP(K50,{0,0.01,40,45,50,55,60,65,70,75,80},{"","F","D","C","C+","B-","B","B+","A-","A","A+"})))</f>
        <v>0</v>
      </c>
      <c r="M50" s="253">
        <f>IF(D50=0,0,IF(D50&gt;K50,"00",LOOKUP(K50,{0,40,45,50,55,60,65,70,75,80},{"00","2.00","2.25","2.50","2.75","3.00","3.25","3.50","3.75","4.00"})))</f>
        <v>0</v>
      </c>
      <c r="N50" s="303"/>
      <c r="O50" s="304">
        <f t="shared" si="22"/>
        <v>0</v>
      </c>
      <c r="P50" s="305">
        <f>LOOKUP(O50,{0,"00","2.00","2.25","2.50","2.75","3.00","3.25","3.50","3.75","4.00"},{0,"F","D","C","C+","B-","B","B+","A-","A","A+"})</f>
        <v>0</v>
      </c>
      <c r="Q50" s="306" t="str">
        <f t="shared" si="23"/>
        <v/>
      </c>
    </row>
    <row r="51" spans="1:17" ht="16.5">
      <c r="A51" s="314"/>
      <c r="B51" s="308"/>
      <c r="C51" s="319"/>
      <c r="D51" s="310"/>
      <c r="E51" s="310"/>
      <c r="F51" s="310"/>
      <c r="G51" s="310"/>
      <c r="H51" s="249">
        <f t="shared" si="18"/>
        <v>0</v>
      </c>
      <c r="I51" s="43" t="str">
        <f t="shared" si="19"/>
        <v/>
      </c>
      <c r="J51" s="42">
        <f t="shared" si="20"/>
        <v>0</v>
      </c>
      <c r="K51" s="43">
        <f t="shared" si="21"/>
        <v>0</v>
      </c>
      <c r="L51" s="253">
        <f>IF(D51=0,0,IF(D51&gt;K51,"F",LOOKUP(K51,{0,0.01,40,45,50,55,60,65,70,75,80},{"","F","D","C","C+","B-","B","B+","A-","A","A+"})))</f>
        <v>0</v>
      </c>
      <c r="M51" s="253">
        <f>IF(D51=0,0,IF(D51&gt;K51,"00",LOOKUP(K51,{0,40,45,50,55,60,65,70,75,80},{"00","2.00","2.25","2.50","2.75","3.00","3.25","3.50","3.75","4.00"})))</f>
        <v>0</v>
      </c>
      <c r="N51" s="303"/>
      <c r="O51" s="304">
        <f t="shared" si="22"/>
        <v>0</v>
      </c>
      <c r="P51" s="305">
        <f>LOOKUP(O51,{0,"00","2.00","2.25","2.50","2.75","3.00","3.25","3.50","3.75","4.00"},{0,"F","D","C","C+","B-","B","B+","A-","A","A+"})</f>
        <v>0</v>
      </c>
      <c r="Q51" s="306" t="str">
        <f t="shared" si="23"/>
        <v/>
      </c>
    </row>
    <row r="52" spans="1:17" ht="16.5">
      <c r="A52" s="320"/>
      <c r="B52" s="308"/>
      <c r="C52" s="319"/>
      <c r="D52" s="310"/>
      <c r="E52" s="310"/>
      <c r="F52" s="310"/>
      <c r="G52" s="310"/>
      <c r="H52" s="249">
        <f t="shared" si="18"/>
        <v>0</v>
      </c>
      <c r="I52" s="43" t="str">
        <f t="shared" si="19"/>
        <v/>
      </c>
      <c r="J52" s="42">
        <f t="shared" si="20"/>
        <v>0</v>
      </c>
      <c r="K52" s="43">
        <f t="shared" si="21"/>
        <v>0</v>
      </c>
      <c r="L52" s="253">
        <f>IF(D52=0,0,IF(D52&gt;K52,"F",LOOKUP(K52,{0,0.01,40,45,50,55,60,65,70,75,80},{"","F","D","C","C+","B-","B","B+","A-","A","A+"})))</f>
        <v>0</v>
      </c>
      <c r="M52" s="253">
        <f>IF(D52=0,0,IF(D52&gt;K52,"00",LOOKUP(K52,{0,40,45,50,55,60,65,70,75,80},{"00","2.00","2.25","2.50","2.75","3.00","3.25","3.50","3.75","4.00"})))</f>
        <v>0</v>
      </c>
      <c r="N52" s="303"/>
      <c r="O52" s="304">
        <f t="shared" si="22"/>
        <v>0</v>
      </c>
      <c r="P52" s="305">
        <f>LOOKUP(O52,{0,"00","2.00","2.25","2.50","2.75","3.00","3.25","3.50","3.75","4.00"},{0,"F","D","C","C+","B-","B","B+","A-","A","A+"})</f>
        <v>0</v>
      </c>
      <c r="Q52" s="306" t="str">
        <f t="shared" si="23"/>
        <v/>
      </c>
    </row>
    <row r="53" spans="1:17" ht="16.5">
      <c r="A53" s="314"/>
      <c r="B53" s="308"/>
      <c r="C53" s="319"/>
      <c r="D53" s="310"/>
      <c r="E53" s="310"/>
      <c r="F53" s="310"/>
      <c r="G53" s="310"/>
      <c r="H53" s="249">
        <f t="shared" si="18"/>
        <v>0</v>
      </c>
      <c r="I53" s="43" t="str">
        <f t="shared" si="19"/>
        <v/>
      </c>
      <c r="J53" s="42">
        <f t="shared" si="20"/>
        <v>0</v>
      </c>
      <c r="K53" s="43">
        <f t="shared" si="21"/>
        <v>0</v>
      </c>
      <c r="L53" s="253">
        <f>IF(D53=0,0,IF(D53&gt;K53,"F",LOOKUP(K53,{0,0.01,40,45,50,55,60,65,70,75,80},{"","F","D","C","C+","B-","B","B+","A-","A","A+"})))</f>
        <v>0</v>
      </c>
      <c r="M53" s="253">
        <f>IF(D53=0,0,IF(D53&gt;K53,"00",LOOKUP(K53,{0,40,45,50,55,60,65,70,75,80},{"00","2.00","2.25","2.50","2.75","3.00","3.25","3.50","3.75","4.00"})))</f>
        <v>0</v>
      </c>
      <c r="N53" s="303"/>
      <c r="O53" s="304">
        <f t="shared" si="22"/>
        <v>0</v>
      </c>
      <c r="P53" s="305">
        <f>LOOKUP(O53,{0,"00","2.00","2.25","2.50","2.75","3.00","3.25","3.50","3.75","4.00"},{0,"F","D","C","C+","B-","B","B+","A-","A","A+"})</f>
        <v>0</v>
      </c>
      <c r="Q53" s="306" t="str">
        <f t="shared" si="23"/>
        <v/>
      </c>
    </row>
    <row r="54" spans="1:17" ht="16.5">
      <c r="A54" s="307"/>
      <c r="B54" s="308"/>
      <c r="C54" s="319"/>
      <c r="D54" s="310"/>
      <c r="E54" s="310"/>
      <c r="F54" s="310"/>
      <c r="G54" s="310"/>
      <c r="H54" s="249">
        <f t="shared" si="18"/>
        <v>0</v>
      </c>
      <c r="I54" s="43" t="str">
        <f t="shared" si="19"/>
        <v/>
      </c>
      <c r="J54" s="42">
        <f t="shared" si="20"/>
        <v>0</v>
      </c>
      <c r="K54" s="43">
        <f t="shared" si="21"/>
        <v>0</v>
      </c>
      <c r="L54" s="253">
        <f>IF(D54=0,0,IF(D54&gt;K54,"F",LOOKUP(K54,{0,0.01,40,45,50,55,60,65,70,75,80},{"","F","D","C","C+","B-","B","B+","A-","A","A+"})))</f>
        <v>0</v>
      </c>
      <c r="M54" s="253">
        <f>IF(D54=0,0,IF(D54&gt;K54,"00",LOOKUP(K54,{0,40,45,50,55,60,65,70,75,80},{"00","2.00","2.25","2.50","2.75","3.00","3.25","3.50","3.75","4.00"})))</f>
        <v>0</v>
      </c>
      <c r="N54" s="303"/>
      <c r="O54" s="304">
        <f t="shared" si="22"/>
        <v>0</v>
      </c>
      <c r="P54" s="305">
        <f>LOOKUP(O54,{0,"00","2.00","2.25","2.50","2.75","3.00","3.25","3.50","3.75","4.00"},{0,"F","D","C","C+","B-","B","B+","A-","A","A+"})</f>
        <v>0</v>
      </c>
      <c r="Q54" s="306" t="str">
        <f t="shared" si="23"/>
        <v/>
      </c>
    </row>
    <row r="55" spans="1:17" ht="16.5">
      <c r="A55" s="307"/>
      <c r="B55" s="308"/>
      <c r="C55" s="319"/>
      <c r="D55" s="310"/>
      <c r="E55" s="310"/>
      <c r="F55" s="310"/>
      <c r="G55" s="310"/>
      <c r="H55" s="249">
        <f t="shared" si="18"/>
        <v>0</v>
      </c>
      <c r="I55" s="43" t="str">
        <f t="shared" si="19"/>
        <v/>
      </c>
      <c r="J55" s="42">
        <f t="shared" si="20"/>
        <v>0</v>
      </c>
      <c r="K55" s="43">
        <f t="shared" si="21"/>
        <v>0</v>
      </c>
      <c r="L55" s="253">
        <f>IF(D55=0,0,IF(D55&gt;K55,"F",LOOKUP(K55,{0,0.01,40,45,50,55,60,65,70,75,80},{"","F","D","C","C+","B-","B","B+","A-","A","A+"})))</f>
        <v>0</v>
      </c>
      <c r="M55" s="253">
        <f>IF(D55=0,0,IF(D55&gt;K55,"00",LOOKUP(K55,{0,40,45,50,55,60,65,70,75,80},{"00","2.00","2.25","2.50","2.75","3.00","3.25","3.50","3.75","4.00"})))</f>
        <v>0</v>
      </c>
      <c r="N55" s="303"/>
      <c r="O55" s="304">
        <f t="shared" si="22"/>
        <v>0</v>
      </c>
      <c r="P55" s="305">
        <f>LOOKUP(O55,{0,"00","2.00","2.25","2.50","2.75","3.00","3.25","3.50","3.75","4.00"},{0,"F","D","C","C+","B-","B","B+","A-","A","A+"})</f>
        <v>0</v>
      </c>
      <c r="Q55" s="306" t="str">
        <f t="shared" si="23"/>
        <v/>
      </c>
    </row>
    <row r="56" spans="1:17" ht="16.5">
      <c r="A56" s="321"/>
      <c r="B56" s="322"/>
      <c r="C56" s="323"/>
      <c r="D56" s="324"/>
      <c r="E56" s="324"/>
      <c r="F56" s="324"/>
      <c r="G56" s="324"/>
      <c r="H56" s="249">
        <f t="shared" si="18"/>
        <v>0</v>
      </c>
      <c r="I56" s="43" t="str">
        <f t="shared" si="19"/>
        <v/>
      </c>
      <c r="J56" s="42">
        <f t="shared" si="20"/>
        <v>0</v>
      </c>
      <c r="K56" s="43">
        <f t="shared" si="21"/>
        <v>0</v>
      </c>
      <c r="L56" s="253">
        <f>IF(D56=0,0,IF(D56&gt;K56,"F",LOOKUP(K56,{0,0.01,40,45,50,55,60,65,70,75,80},{"","F","D","C","C+","B-","B","B+","A-","A","A+"})))</f>
        <v>0</v>
      </c>
      <c r="M56" s="253">
        <f>IF(D56=0,0,IF(D56&gt;K56,"00",LOOKUP(K56,{0,40,45,50,55,60,65,70,75,80},{"00","2.00","2.25","2.50","2.75","3.00","3.25","3.50","3.75","4.00"})))</f>
        <v>0</v>
      </c>
      <c r="N56" s="303"/>
      <c r="O56" s="304">
        <f t="shared" si="22"/>
        <v>0</v>
      </c>
      <c r="P56" s="305">
        <f>LOOKUP(O56,{0,"00","2.00","2.25","2.50","2.75","3.00","3.25","3.50","3.75","4.00"},{0,"F","D","C","C+","B-","B","B+","A-","A","A+"})</f>
        <v>0</v>
      </c>
      <c r="Q56" s="306" t="str">
        <f t="shared" si="23"/>
        <v/>
      </c>
    </row>
    <row r="57" spans="1:17" ht="16.5">
      <c r="A57" s="307"/>
      <c r="B57" s="308"/>
      <c r="C57" s="319"/>
      <c r="D57" s="310"/>
      <c r="E57" s="310"/>
      <c r="F57" s="310"/>
      <c r="G57" s="310"/>
      <c r="H57" s="249">
        <f t="shared" si="18"/>
        <v>0</v>
      </c>
      <c r="I57" s="43" t="str">
        <f t="shared" si="19"/>
        <v/>
      </c>
      <c r="J57" s="42">
        <f t="shared" si="20"/>
        <v>0</v>
      </c>
      <c r="K57" s="43">
        <f t="shared" si="21"/>
        <v>0</v>
      </c>
      <c r="L57" s="253">
        <f>IF(D57=0,0,IF(D57&gt;K57,"F",LOOKUP(K57,{0,0.01,40,45,50,55,60,65,70,75,80},{"","F","D","C","C+","B-","B","B+","A-","A","A+"})))</f>
        <v>0</v>
      </c>
      <c r="M57" s="253">
        <f>IF(D57=0,0,IF(D57&gt;K57,"00",LOOKUP(K57,{0,40,45,50,55,60,65,70,75,80},{"00","2.00","2.25","2.50","2.75","3.00","3.25","3.50","3.75","4.00"})))</f>
        <v>0</v>
      </c>
      <c r="N57" s="303"/>
      <c r="O57" s="304">
        <f t="shared" si="22"/>
        <v>0</v>
      </c>
      <c r="P57" s="305">
        <f>LOOKUP(O57,{0,"00","2.00","2.25","2.50","2.75","3.00","3.25","3.50","3.75","4.00"},{0,"F","D","C","C+","B-","B","B+","A-","A","A+"})</f>
        <v>0</v>
      </c>
      <c r="Q57" s="306" t="str">
        <f t="shared" si="23"/>
        <v/>
      </c>
    </row>
    <row r="58" spans="1:17" ht="16.5">
      <c r="A58" s="307"/>
      <c r="B58" s="308"/>
      <c r="C58" s="319"/>
      <c r="D58" s="310"/>
      <c r="E58" s="310"/>
      <c r="F58" s="310"/>
      <c r="G58" s="310"/>
      <c r="H58" s="249">
        <f t="shared" si="18"/>
        <v>0</v>
      </c>
      <c r="I58" s="43" t="str">
        <f t="shared" si="19"/>
        <v/>
      </c>
      <c r="J58" s="42">
        <f t="shared" si="20"/>
        <v>0</v>
      </c>
      <c r="K58" s="43">
        <f t="shared" si="21"/>
        <v>0</v>
      </c>
      <c r="L58" s="253">
        <f>IF(D58=0,0,IF(D58&gt;K58,"F",LOOKUP(K58,{0,0.01,40,45,50,55,60,65,70,75,80},{"","F","D","C","C+","B-","B","B+","A-","A","A+"})))</f>
        <v>0</v>
      </c>
      <c r="M58" s="253">
        <f>IF(D58=0,0,IF(D58&gt;K58,"00",LOOKUP(K58,{0,40,45,50,55,60,65,70,75,80},{"00","2.00","2.25","2.50","2.75","3.00","3.25","3.50","3.75","4.00"})))</f>
        <v>0</v>
      </c>
      <c r="N58" s="303"/>
      <c r="O58" s="304">
        <f t="shared" si="22"/>
        <v>0</v>
      </c>
      <c r="P58" s="305">
        <f>LOOKUP(O58,{0,"00","2.00","2.25","2.50","2.75","3.00","3.25","3.50","3.75","4.00"},{0,"F","D","C","C+","B-","B","B+","A-","A","A+"})</f>
        <v>0</v>
      </c>
      <c r="Q58" s="306" t="str">
        <f t="shared" si="23"/>
        <v/>
      </c>
    </row>
  </sheetData>
  <sheetProtection sheet="1" objects="1" scenarios="1" formatCells="0" formatColumns="0" formatRows="0"/>
  <mergeCells count="38">
    <mergeCell ref="A46:B46"/>
    <mergeCell ref="C46:J46"/>
    <mergeCell ref="K46:M46"/>
    <mergeCell ref="N46:Q46"/>
    <mergeCell ref="A24:B24"/>
    <mergeCell ref="C24:J24"/>
    <mergeCell ref="K24:M24"/>
    <mergeCell ref="N24:Q24"/>
    <mergeCell ref="A35:B35"/>
    <mergeCell ref="C35:J35"/>
    <mergeCell ref="K35:M35"/>
    <mergeCell ref="N35:Q35"/>
    <mergeCell ref="A8:B8"/>
    <mergeCell ref="C8:J8"/>
    <mergeCell ref="K8:M8"/>
    <mergeCell ref="N8:Q8"/>
    <mergeCell ref="G6:G7"/>
    <mergeCell ref="H6:H7"/>
    <mergeCell ref="I6:I7"/>
    <mergeCell ref="J6:J7"/>
    <mergeCell ref="K6:K7"/>
    <mergeCell ref="L6:L7"/>
    <mergeCell ref="A6:A7"/>
    <mergeCell ref="B6:B7"/>
    <mergeCell ref="C6:C7"/>
    <mergeCell ref="D6:D7"/>
    <mergeCell ref="E6:E7"/>
    <mergeCell ref="F6:F7"/>
    <mergeCell ref="A1:Q1"/>
    <mergeCell ref="A2:Q2"/>
    <mergeCell ref="C3:M3"/>
    <mergeCell ref="N3:Q3"/>
    <mergeCell ref="A4:Q4"/>
    <mergeCell ref="A5:Q5"/>
    <mergeCell ref="M6:M7"/>
    <mergeCell ref="N6:N7"/>
    <mergeCell ref="O6:P6"/>
    <mergeCell ref="Q6:Q7"/>
  </mergeCells>
  <conditionalFormatting sqref="D9:I9 H10:I23">
    <cfRule type="expression" dxfId="368" priority="10">
      <formula>$H$6="Y"</formula>
    </cfRule>
    <cfRule type="expression" dxfId="367" priority="11">
      <formula>$H$6="Y"</formula>
    </cfRule>
    <cfRule type="expression" dxfId="366" priority="12">
      <formula>$H$6="Y"</formula>
    </cfRule>
  </conditionalFormatting>
  <conditionalFormatting sqref="H25:I34">
    <cfRule type="expression" dxfId="365" priority="7">
      <formula>$H$6="Y"</formula>
    </cfRule>
    <cfRule type="expression" dxfId="364" priority="8">
      <formula>$H$6="Y"</formula>
    </cfRule>
    <cfRule type="expression" dxfId="363" priority="9">
      <formula>$H$6="Y"</formula>
    </cfRule>
  </conditionalFormatting>
  <conditionalFormatting sqref="H36:I45">
    <cfRule type="expression" dxfId="362" priority="4">
      <formula>$H$6="Y"</formula>
    </cfRule>
    <cfRule type="expression" dxfId="361" priority="5">
      <formula>$H$6="Y"</formula>
    </cfRule>
    <cfRule type="expression" dxfId="360" priority="6">
      <formula>$H$6="Y"</formula>
    </cfRule>
  </conditionalFormatting>
  <conditionalFormatting sqref="H47:I58">
    <cfRule type="expression" dxfId="359" priority="1">
      <formula>$H$6="Y"</formula>
    </cfRule>
    <cfRule type="expression" dxfId="358" priority="2">
      <formula>$H$6="Y"</formula>
    </cfRule>
    <cfRule type="expression" dxfId="357" priority="3">
      <formula>$H$6="Y"</formula>
    </cfRule>
  </conditionalFormatting>
  <pageMargins left="0.45" right="0.2" top="0.5" bottom="0.75" header="0.3" footer="0.3"/>
  <pageSetup paperSize="9" scale="7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AP77"/>
  <sheetViews>
    <sheetView showZeros="0" topLeftCell="A55" zoomScale="70" zoomScaleNormal="70" workbookViewId="0">
      <selection activeCell="T61" sqref="T61"/>
    </sheetView>
  </sheetViews>
  <sheetFormatPr defaultRowHeight="15"/>
  <cols>
    <col min="1" max="1" width="12.5703125" customWidth="1"/>
    <col min="2" max="2" width="7.28515625" customWidth="1"/>
    <col min="3" max="3" width="4.85546875" customWidth="1"/>
    <col min="4" max="4" width="7.28515625" customWidth="1"/>
    <col min="5" max="5" width="4.85546875" customWidth="1"/>
    <col min="6" max="6" width="7.28515625" customWidth="1"/>
    <col min="7" max="7" width="4.85546875" customWidth="1"/>
    <col min="8" max="8" width="7.28515625" customWidth="1"/>
    <col min="9" max="9" width="4.85546875" customWidth="1"/>
    <col min="10" max="10" width="7.28515625" customWidth="1"/>
    <col min="11" max="11" width="4.85546875" customWidth="1"/>
    <col min="12" max="12" width="7.28515625" customWidth="1"/>
    <col min="13" max="13" width="4.85546875" customWidth="1"/>
    <col min="14" max="14" width="7.28515625" customWidth="1"/>
    <col min="15" max="15" width="4.85546875" customWidth="1"/>
    <col min="16" max="16" width="7.28515625" customWidth="1"/>
    <col min="17" max="17" width="4.85546875" customWidth="1"/>
    <col min="18" max="18" width="7.28515625" customWidth="1"/>
    <col min="19" max="19" width="4.85546875" customWidth="1"/>
    <col min="20" max="20" width="7.28515625" customWidth="1"/>
    <col min="21" max="21" width="4.85546875" customWidth="1"/>
    <col min="22" max="22" width="7.28515625" customWidth="1"/>
    <col min="23" max="23" width="4.85546875" customWidth="1"/>
    <col min="24" max="24" width="7.28515625" customWidth="1"/>
    <col min="25" max="25" width="4.85546875" customWidth="1"/>
    <col min="26" max="26" width="7.28515625" customWidth="1"/>
    <col min="27" max="27" width="4.85546875" customWidth="1"/>
    <col min="28" max="28" width="7.28515625" customWidth="1"/>
    <col min="29" max="29" width="4.85546875" customWidth="1"/>
    <col min="30" max="30" width="7.28515625" customWidth="1"/>
    <col min="31" max="31" width="4.85546875" customWidth="1"/>
    <col min="32" max="32" width="7.28515625" customWidth="1"/>
    <col min="33" max="33" width="4.85546875" customWidth="1"/>
    <col min="34" max="34" width="7.28515625" customWidth="1"/>
    <col min="35" max="35" width="4.85546875" customWidth="1"/>
    <col min="36" max="36" width="7.28515625" customWidth="1"/>
    <col min="37" max="37" width="4.85546875" customWidth="1"/>
    <col min="38" max="38" width="9.140625" customWidth="1"/>
    <col min="39" max="39" width="7.140625" customWidth="1"/>
    <col min="40" max="40" width="5" hidden="1" customWidth="1"/>
    <col min="41" max="41" width="3.85546875" customWidth="1"/>
    <col min="42" max="42" width="13.140625" customWidth="1"/>
    <col min="43" max="43" width="0.5703125" customWidth="1"/>
    <col min="44" max="44" width="0.85546875" customWidth="1"/>
    <col min="45" max="45" width="0.7109375" customWidth="1"/>
    <col min="46" max="46" width="1" customWidth="1"/>
  </cols>
  <sheetData>
    <row r="1" spans="1:42" ht="33.75" customHeight="1">
      <c r="A1" s="648" t="s">
        <v>81</v>
      </c>
      <c r="B1" s="649"/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  <c r="W1" s="649"/>
      <c r="X1" s="649"/>
      <c r="Y1" s="649"/>
      <c r="Z1" s="649"/>
      <c r="AA1" s="649"/>
      <c r="AB1" s="649"/>
      <c r="AC1" s="649"/>
      <c r="AD1" s="649"/>
      <c r="AE1" s="649"/>
      <c r="AF1" s="649"/>
      <c r="AG1" s="649"/>
      <c r="AH1" s="649"/>
      <c r="AI1" s="649"/>
      <c r="AJ1" s="649"/>
      <c r="AK1" s="649"/>
      <c r="AL1" s="126"/>
      <c r="AM1" s="127"/>
      <c r="AN1" s="127"/>
      <c r="AO1" s="127"/>
      <c r="AP1" s="126"/>
    </row>
    <row r="2" spans="1:42" ht="18">
      <c r="A2" s="650" t="s">
        <v>24</v>
      </c>
      <c r="B2" s="651"/>
      <c r="C2" s="651"/>
      <c r="D2" s="651"/>
      <c r="E2" s="651"/>
      <c r="F2" s="651"/>
      <c r="G2" s="651"/>
      <c r="H2" s="651"/>
      <c r="I2" s="651"/>
      <c r="J2" s="651"/>
      <c r="K2" s="651"/>
      <c r="L2" s="651"/>
      <c r="M2" s="651"/>
      <c r="N2" s="651"/>
      <c r="O2" s="651"/>
      <c r="P2" s="651"/>
      <c r="Q2" s="651"/>
      <c r="R2" s="651"/>
      <c r="S2" s="651"/>
      <c r="T2" s="651"/>
      <c r="U2" s="651"/>
      <c r="V2" s="651"/>
      <c r="W2" s="651"/>
      <c r="X2" s="651"/>
      <c r="Y2" s="651"/>
      <c r="Z2" s="651"/>
      <c r="AA2" s="651"/>
      <c r="AB2" s="651"/>
      <c r="AC2" s="651"/>
      <c r="AD2" s="651"/>
      <c r="AE2" s="651"/>
      <c r="AF2" s="651"/>
      <c r="AG2" s="651"/>
      <c r="AH2" s="651"/>
      <c r="AI2" s="651"/>
      <c r="AJ2" s="651"/>
      <c r="AK2" s="651"/>
      <c r="AL2" s="126"/>
      <c r="AM2" s="127"/>
      <c r="AN2" s="127"/>
      <c r="AO2" s="127"/>
      <c r="AP2" s="126"/>
    </row>
    <row r="3" spans="1:42" ht="16.5" thickBot="1">
      <c r="A3" s="652" t="s">
        <v>85</v>
      </c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126"/>
      <c r="AM3" s="127"/>
      <c r="AN3" s="127"/>
      <c r="AO3" s="127"/>
      <c r="AP3" s="126"/>
    </row>
    <row r="4" spans="1:42" ht="18.75" thickTop="1">
      <c r="A4" s="220" t="s">
        <v>91</v>
      </c>
      <c r="B4" s="655" t="s">
        <v>97</v>
      </c>
      <c r="C4" s="655"/>
      <c r="D4" s="655"/>
      <c r="E4" s="655"/>
      <c r="F4" s="655"/>
      <c r="G4" s="655"/>
      <c r="H4" s="655"/>
      <c r="I4" s="655"/>
      <c r="J4" s="655"/>
      <c r="K4" s="655"/>
      <c r="L4" s="655"/>
      <c r="M4" s="656"/>
      <c r="N4" s="655" t="s">
        <v>98</v>
      </c>
      <c r="O4" s="655"/>
      <c r="P4" s="655"/>
      <c r="Q4" s="655"/>
      <c r="R4" s="655"/>
      <c r="S4" s="655"/>
      <c r="T4" s="655"/>
      <c r="U4" s="655"/>
      <c r="V4" s="655"/>
      <c r="W4" s="655"/>
      <c r="X4" s="655"/>
      <c r="Y4" s="656"/>
      <c r="Z4" s="659"/>
      <c r="AA4" s="659"/>
      <c r="AB4" s="659"/>
      <c r="AC4" s="659"/>
      <c r="AD4" s="659"/>
      <c r="AE4" s="659"/>
      <c r="AF4" s="659"/>
      <c r="AG4" s="659"/>
      <c r="AH4" s="659"/>
      <c r="AI4" s="659"/>
      <c r="AJ4" s="659"/>
      <c r="AK4" s="660"/>
      <c r="AL4" s="663" t="s">
        <v>113</v>
      </c>
      <c r="AM4" s="666" t="s">
        <v>124</v>
      </c>
      <c r="AN4" s="239"/>
      <c r="AO4" s="666" t="s">
        <v>2</v>
      </c>
      <c r="AP4" s="661" t="s">
        <v>74</v>
      </c>
    </row>
    <row r="5" spans="1:42" ht="18">
      <c r="A5" s="218" t="str">
        <f>'1st 1'!A6</f>
        <v>00-00</v>
      </c>
      <c r="B5" s="657">
        <f>'3rd 1'!B4</f>
        <v>201</v>
      </c>
      <c r="C5" s="658"/>
      <c r="D5" s="653">
        <f>'3rd 2'!B4</f>
        <v>202</v>
      </c>
      <c r="E5" s="658"/>
      <c r="F5" s="653">
        <f>'3rd 3'!B4</f>
        <v>203</v>
      </c>
      <c r="G5" s="658"/>
      <c r="H5" s="653">
        <f>'3rd 4'!B4</f>
        <v>204</v>
      </c>
      <c r="I5" s="658"/>
      <c r="J5" s="653">
        <f>'3rd 5'!B4</f>
        <v>205</v>
      </c>
      <c r="K5" s="658"/>
      <c r="L5" s="653">
        <f>'3rd 6'!B4</f>
        <v>0</v>
      </c>
      <c r="M5" s="654"/>
      <c r="N5" s="657">
        <f>'3rd 1'!B4</f>
        <v>201</v>
      </c>
      <c r="O5" s="658"/>
      <c r="P5" s="653">
        <f>'3rd 2'!B4</f>
        <v>202</v>
      </c>
      <c r="Q5" s="658"/>
      <c r="R5" s="653">
        <f>'3rd 3'!B4</f>
        <v>203</v>
      </c>
      <c r="S5" s="658"/>
      <c r="T5" s="653">
        <f>'3rd 4'!B4</f>
        <v>204</v>
      </c>
      <c r="U5" s="658"/>
      <c r="V5" s="653">
        <f>'3rd 5'!B4</f>
        <v>205</v>
      </c>
      <c r="W5" s="658"/>
      <c r="X5" s="653">
        <f>'3rd 6'!B4</f>
        <v>0</v>
      </c>
      <c r="Y5" s="654"/>
      <c r="Z5" s="657">
        <f>'3rd 1'!B4</f>
        <v>201</v>
      </c>
      <c r="AA5" s="658"/>
      <c r="AB5" s="653">
        <f>'3rd 2'!B4</f>
        <v>202</v>
      </c>
      <c r="AC5" s="658"/>
      <c r="AD5" s="653">
        <f>'3rd 3'!B4</f>
        <v>203</v>
      </c>
      <c r="AE5" s="658"/>
      <c r="AF5" s="653">
        <f>'3rd 4'!B4</f>
        <v>204</v>
      </c>
      <c r="AG5" s="658"/>
      <c r="AH5" s="653">
        <f>'3rd 5'!B4</f>
        <v>205</v>
      </c>
      <c r="AI5" s="658"/>
      <c r="AJ5" s="653">
        <f>'3rd 6'!B4</f>
        <v>0</v>
      </c>
      <c r="AK5" s="654"/>
      <c r="AL5" s="664"/>
      <c r="AM5" s="667"/>
      <c r="AN5" s="239"/>
      <c r="AO5" s="667"/>
      <c r="AP5" s="662"/>
    </row>
    <row r="6" spans="1:42" ht="16.5" customHeight="1">
      <c r="A6" s="669" t="s">
        <v>74</v>
      </c>
      <c r="B6" s="229" t="s">
        <v>79</v>
      </c>
      <c r="C6" s="228">
        <f>'3rd 1'!H4</f>
        <v>3</v>
      </c>
      <c r="D6" s="230" t="s">
        <v>79</v>
      </c>
      <c r="E6" s="228">
        <f>'3rd 2'!H4</f>
        <v>3</v>
      </c>
      <c r="F6" s="230" t="s">
        <v>79</v>
      </c>
      <c r="G6" s="228">
        <f>'3rd 3'!H4</f>
        <v>3</v>
      </c>
      <c r="H6" s="230" t="s">
        <v>79</v>
      </c>
      <c r="I6" s="228">
        <f>'3rd 4'!H4</f>
        <v>3</v>
      </c>
      <c r="J6" s="230" t="s">
        <v>79</v>
      </c>
      <c r="K6" s="228">
        <f>'3rd 5'!H4</f>
        <v>3</v>
      </c>
      <c r="L6" s="230" t="s">
        <v>79</v>
      </c>
      <c r="M6" s="231">
        <f>'3rd 6'!H4</f>
        <v>0</v>
      </c>
      <c r="N6" s="229" t="s">
        <v>79</v>
      </c>
      <c r="O6" s="228">
        <f>'3rd 1'!P4</f>
        <v>3</v>
      </c>
      <c r="P6" s="230" t="s">
        <v>79</v>
      </c>
      <c r="Q6" s="228">
        <f>'3rd 2'!P4</f>
        <v>3</v>
      </c>
      <c r="R6" s="230" t="s">
        <v>79</v>
      </c>
      <c r="S6" s="228">
        <f>'3rd 3'!P4</f>
        <v>3</v>
      </c>
      <c r="T6" s="230" t="s">
        <v>79</v>
      </c>
      <c r="U6" s="228">
        <f>'3rd 4'!P4</f>
        <v>3</v>
      </c>
      <c r="V6" s="230" t="s">
        <v>79</v>
      </c>
      <c r="W6" s="228">
        <f>'3rd 5'!P4</f>
        <v>3</v>
      </c>
      <c r="X6" s="230" t="s">
        <v>79</v>
      </c>
      <c r="Y6" s="231">
        <f>'3rd 6'!P4</f>
        <v>0</v>
      </c>
      <c r="Z6" s="229" t="s">
        <v>96</v>
      </c>
      <c r="AA6" s="228">
        <f>'3rd 1'!X4</f>
        <v>3</v>
      </c>
      <c r="AB6" s="230" t="s">
        <v>96</v>
      </c>
      <c r="AC6" s="228">
        <f>'3rd 2'!X4</f>
        <v>3</v>
      </c>
      <c r="AD6" s="230" t="s">
        <v>96</v>
      </c>
      <c r="AE6" s="228">
        <f>'3rd 3'!X4</f>
        <v>3</v>
      </c>
      <c r="AF6" s="230" t="s">
        <v>96</v>
      </c>
      <c r="AG6" s="228">
        <f>'3rd 4'!X4</f>
        <v>3</v>
      </c>
      <c r="AH6" s="230" t="s">
        <v>96</v>
      </c>
      <c r="AI6" s="228">
        <f>'3rd 5'!X4</f>
        <v>3</v>
      </c>
      <c r="AJ6" s="230" t="s">
        <v>96</v>
      </c>
      <c r="AK6" s="231">
        <f>'3rd 6'!X4</f>
        <v>0</v>
      </c>
      <c r="AL6" s="664"/>
      <c r="AM6" s="667"/>
      <c r="AN6" s="240"/>
      <c r="AO6" s="667"/>
      <c r="AP6" s="662"/>
    </row>
    <row r="7" spans="1:42" ht="15.75">
      <c r="A7" s="670"/>
      <c r="B7" s="219" t="s">
        <v>1</v>
      </c>
      <c r="C7" s="216" t="s">
        <v>2</v>
      </c>
      <c r="D7" s="216" t="s">
        <v>1</v>
      </c>
      <c r="E7" s="216" t="s">
        <v>2</v>
      </c>
      <c r="F7" s="216" t="s">
        <v>1</v>
      </c>
      <c r="G7" s="216" t="s">
        <v>2</v>
      </c>
      <c r="H7" s="216" t="s">
        <v>1</v>
      </c>
      <c r="I7" s="216" t="s">
        <v>2</v>
      </c>
      <c r="J7" s="216" t="s">
        <v>1</v>
      </c>
      <c r="K7" s="216" t="s">
        <v>2</v>
      </c>
      <c r="L7" s="216" t="s">
        <v>1</v>
      </c>
      <c r="M7" s="221" t="s">
        <v>2</v>
      </c>
      <c r="N7" s="219" t="s">
        <v>1</v>
      </c>
      <c r="O7" s="216" t="s">
        <v>2</v>
      </c>
      <c r="P7" s="216" t="s">
        <v>1</v>
      </c>
      <c r="Q7" s="216" t="s">
        <v>2</v>
      </c>
      <c r="R7" s="216" t="s">
        <v>1</v>
      </c>
      <c r="S7" s="216" t="s">
        <v>2</v>
      </c>
      <c r="T7" s="216" t="s">
        <v>1</v>
      </c>
      <c r="U7" s="216" t="s">
        <v>2</v>
      </c>
      <c r="V7" s="216" t="s">
        <v>1</v>
      </c>
      <c r="W7" s="216" t="s">
        <v>2</v>
      </c>
      <c r="X7" s="216" t="s">
        <v>1</v>
      </c>
      <c r="Y7" s="221" t="s">
        <v>2</v>
      </c>
      <c r="Z7" s="219" t="s">
        <v>1</v>
      </c>
      <c r="AA7" s="216" t="s">
        <v>2</v>
      </c>
      <c r="AB7" s="216" t="s">
        <v>1</v>
      </c>
      <c r="AC7" s="216" t="s">
        <v>2</v>
      </c>
      <c r="AD7" s="216" t="s">
        <v>1</v>
      </c>
      <c r="AE7" s="216" t="s">
        <v>2</v>
      </c>
      <c r="AF7" s="216" t="s">
        <v>1</v>
      </c>
      <c r="AG7" s="216" t="s">
        <v>2</v>
      </c>
      <c r="AH7" s="216" t="s">
        <v>1</v>
      </c>
      <c r="AI7" s="216" t="s">
        <v>2</v>
      </c>
      <c r="AJ7" s="216" t="s">
        <v>1</v>
      </c>
      <c r="AK7" s="224" t="s">
        <v>2</v>
      </c>
      <c r="AL7" s="665"/>
      <c r="AM7" s="668"/>
      <c r="AN7" s="240"/>
      <c r="AO7" s="668"/>
      <c r="AP7" s="595"/>
    </row>
    <row r="8" spans="1:42" ht="15.75">
      <c r="A8" s="217">
        <f>'1st 1'!A8</f>
        <v>1</v>
      </c>
      <c r="B8" s="132">
        <f>IF('3rd 1'!J8&gt;0,'3rd 1'!AC8,0)</f>
        <v>3.25</v>
      </c>
      <c r="C8" s="133" t="str">
        <f>IF('3rd 1'!J8&gt;0,'3rd 1'!AB8,0)</f>
        <v>B+</v>
      </c>
      <c r="D8" s="133">
        <f>IF('3rd 2'!J8&gt;0,'3rd 2'!AC8,0)</f>
        <v>2.75</v>
      </c>
      <c r="E8" s="134" t="str">
        <f>IF('3rd 2'!J8&gt;0,'3rd 2'!AB8,0)</f>
        <v>B-</v>
      </c>
      <c r="F8" s="134">
        <f>IF('3rd 3'!J8&gt;0,'3rd 3'!AC8,0)</f>
        <v>3.75</v>
      </c>
      <c r="G8" s="133" t="str">
        <f>IF('3rd 3'!J8&gt;0,'3rd 3'!AB8,0)</f>
        <v>A</v>
      </c>
      <c r="H8" s="133">
        <f>IF('3rd 4'!J8&gt;0,'3rd 4'!AC8,0)</f>
        <v>3</v>
      </c>
      <c r="I8" s="133" t="str">
        <f>IF('3rd 4'!J8&gt;0,'3rd 4'!AB8,0)</f>
        <v>B</v>
      </c>
      <c r="J8" s="134">
        <f>IF('3rd 5'!J8&gt;0,'3rd 5'!AC8,0)</f>
        <v>2.25</v>
      </c>
      <c r="K8" s="134" t="str">
        <f>IF('3rd 5'!J8&gt;0,'3rd 5'!AB8,0)</f>
        <v>C</v>
      </c>
      <c r="L8" s="133">
        <f>IF('3rd 6'!J8&gt;0,'3rd 6'!AC8,0)</f>
        <v>0</v>
      </c>
      <c r="M8" s="222">
        <f>IF('3rd 6'!J8&gt;0,'3rd 6'!AB8,0)</f>
        <v>0</v>
      </c>
      <c r="N8" s="132">
        <f>IF('3rd 1'!R8&gt;0,'3rd 1'!AC8,0)</f>
        <v>0</v>
      </c>
      <c r="O8" s="134">
        <f>IF('3rd 1'!R8&gt;0,'3rd 1'!AB8,0)</f>
        <v>0</v>
      </c>
      <c r="P8" s="134">
        <f>IF('3rd 2'!R8&gt;0,'3rd 2'!AC8,0)</f>
        <v>0</v>
      </c>
      <c r="Q8" s="133">
        <f>IF('3rd 2'!R8&gt;0,'3rd 2'!AB8,0)</f>
        <v>0</v>
      </c>
      <c r="R8" s="133">
        <f>IF('3rd 3'!R8&gt;0,'3rd 3'!AC8,0)</f>
        <v>0</v>
      </c>
      <c r="S8" s="133">
        <f>IF('3rd 3'!R8&gt;0,'3rd 3'!AB8,0)</f>
        <v>0</v>
      </c>
      <c r="T8" s="134">
        <f>IF('3rd 4'!R8&gt;0,'3rd 4'!AC8,0)</f>
        <v>0</v>
      </c>
      <c r="U8" s="134">
        <f>IF('3rd 4'!R8&gt;0,'3rd 4'!AB8,0)</f>
        <v>0</v>
      </c>
      <c r="V8" s="133">
        <f>IF('3rd 5'!R8&gt;0,'3rd 5'!AC8,0)</f>
        <v>0</v>
      </c>
      <c r="W8" s="133">
        <f>IF('3rd 5'!R8&gt;0,'3rd 5'!AB8,0)</f>
        <v>0</v>
      </c>
      <c r="X8" s="133">
        <f>IF('3rd 6'!R8&gt;0,'3rd 6'!AC8,0)</f>
        <v>0</v>
      </c>
      <c r="Y8" s="135">
        <f>IF('3rd 6'!R8&gt;0,'3rd 6'!AB8,0)</f>
        <v>0</v>
      </c>
      <c r="Z8" s="223">
        <f>IF('3rd 1'!Z8&gt;0,'3rd 1'!AC8,0)</f>
        <v>0</v>
      </c>
      <c r="AA8" s="134">
        <f>IF('3rd 1'!Z8&gt;0,'3rd 1'!AB8,0)</f>
        <v>0</v>
      </c>
      <c r="AB8" s="134">
        <f>IF('3rd 2'!Z8&gt;0,'3rd 2'!AC8,0)</f>
        <v>0</v>
      </c>
      <c r="AC8" s="134">
        <f>IF('3rd 2'!Z8&gt;0,'3rd 2'!AB8,0)</f>
        <v>0</v>
      </c>
      <c r="AD8" s="134">
        <f>IF('3rd 3'!Z8&gt;0,'3rd 3'!AC8,0)</f>
        <v>0</v>
      </c>
      <c r="AE8" s="134">
        <f>IF('3rd 3'!Z8&gt;0,'3rd 3'!AB8,0)</f>
        <v>0</v>
      </c>
      <c r="AF8" s="134">
        <f>IF('3rd 4'!Z8&gt;0,'3rd 4'!AC8,0)</f>
        <v>0</v>
      </c>
      <c r="AG8" s="133">
        <f>IF('3rd 4'!Z8&gt;0,'3rd 4'!AB8,0)</f>
        <v>0</v>
      </c>
      <c r="AH8" s="133">
        <f>IF('3rd 5'!Z8&gt;0,'3rd 5'!AC8,0)</f>
        <v>0</v>
      </c>
      <c r="AI8" s="133">
        <f>IF('3rd 5'!Z8&gt;0,'3rd 5'!AB8,0)</f>
        <v>0</v>
      </c>
      <c r="AJ8" s="134">
        <f>IF('3rd 6'!Z8&gt;0,'3rd 6'!AC8,0)</f>
        <v>0</v>
      </c>
      <c r="AK8" s="225">
        <f>IF('3rd 6'!Z8&gt;0,'3rd 6'!AB8,0)</f>
        <v>0</v>
      </c>
      <c r="AL8" s="226">
        <f>(B8*C6)+(D8*E6)+(F8*G6)+(H8*I6)+(J8*K6)+(L8*M6)+(N8*O6)+(P8*Q6)+(R8*S6)+(T8*U6)+(V8*W6)+(X8*Y6)+(Z8*AA6)+(AB8*AC6)+(AD8*AE6)+(AF8*AG6)+(AH8*AI6)+(AJ8*AK6)</f>
        <v>45</v>
      </c>
      <c r="AM8" s="137">
        <f>AL8/15</f>
        <v>3</v>
      </c>
      <c r="AN8" s="215" t="str">
        <f>IF(AM8&gt;=4,"A+",IF(AM8&gt;=3.75,"A",IF(AM8&gt;=3.5,"A-",IF(AM8&gt;=3.25,"B+",IF(AM8&gt;=3,"B",IF(AM8&gt;=2.75,"B-",IF(AM8&gt;=2.5,"C+",IF(AM8&gt;=2,"C","F"))))))))</f>
        <v>B</v>
      </c>
      <c r="AO8" s="212" t="str">
        <f>IF(AM8&gt;=2.5,AN8,IF(AM8&gt;=2.25,"C",IF(AM8&gt;=2,"D",IF(AM8=0,0,"F"))))</f>
        <v>B</v>
      </c>
      <c r="AP8" s="139">
        <f>A8</f>
        <v>1</v>
      </c>
    </row>
    <row r="9" spans="1:42" ht="15.75">
      <c r="A9" s="217">
        <f>'1st 1'!A9</f>
        <v>2</v>
      </c>
      <c r="B9" s="132">
        <f>IF('3rd 1'!J9&gt;0,'3rd 1'!AC9,0)</f>
        <v>2.75</v>
      </c>
      <c r="C9" s="133" t="str">
        <f>IF('3rd 1'!J9&gt;0,'3rd 1'!AB9,0)</f>
        <v>B-</v>
      </c>
      <c r="D9" s="133">
        <f>IF('3rd 2'!J9&gt;0,'3rd 2'!AC9,0)</f>
        <v>3</v>
      </c>
      <c r="E9" s="134" t="str">
        <f>IF('3rd 2'!J9&gt;0,'3rd 2'!AB9,0)</f>
        <v>B</v>
      </c>
      <c r="F9" s="134">
        <f>IF('3rd 3'!J9&gt;0,'3rd 3'!AC9,0)</f>
        <v>3.25</v>
      </c>
      <c r="G9" s="133" t="str">
        <f>IF('3rd 3'!J9&gt;0,'3rd 3'!AB9,0)</f>
        <v>B+</v>
      </c>
      <c r="H9" s="133">
        <f>IF('3rd 4'!J9&gt;0,'3rd 4'!AC9,0)</f>
        <v>2.25</v>
      </c>
      <c r="I9" s="133" t="str">
        <f>IF('3rd 4'!J9&gt;0,'3rd 4'!AB9,0)</f>
        <v>C</v>
      </c>
      <c r="J9" s="134">
        <f>IF('3rd 5'!J9&gt;0,'3rd 5'!AC9,0)</f>
        <v>2.75</v>
      </c>
      <c r="K9" s="134" t="str">
        <f>IF('3rd 5'!J9&gt;0,'3rd 5'!AB9,0)</f>
        <v>B-</v>
      </c>
      <c r="L9" s="133">
        <f>IF('3rd 6'!J9&gt;0,'3rd 6'!AC9,0)</f>
        <v>0</v>
      </c>
      <c r="M9" s="222">
        <f>IF('3rd 6'!J9&gt;0,'3rd 6'!AB9,0)</f>
        <v>0</v>
      </c>
      <c r="N9" s="132">
        <f>IF('3rd 1'!R9&gt;0,'3rd 1'!AC9,0)</f>
        <v>0</v>
      </c>
      <c r="O9" s="134">
        <f>IF('3rd 1'!R9&gt;0,'3rd 1'!AB9,0)</f>
        <v>0</v>
      </c>
      <c r="P9" s="134">
        <f>IF('3rd 2'!R9&gt;0,'3rd 2'!AC9,0)</f>
        <v>0</v>
      </c>
      <c r="Q9" s="133">
        <f>IF('3rd 2'!R9&gt;0,'3rd 2'!AB9,0)</f>
        <v>0</v>
      </c>
      <c r="R9" s="133">
        <f>IF('3rd 3'!R9&gt;0,'3rd 3'!AC9,0)</f>
        <v>0</v>
      </c>
      <c r="S9" s="133">
        <f>IF('3rd 3'!R9&gt;0,'3rd 3'!AB9,0)</f>
        <v>0</v>
      </c>
      <c r="T9" s="134">
        <f>IF('3rd 4'!R9&gt;0,'3rd 4'!AC9,0)</f>
        <v>0</v>
      </c>
      <c r="U9" s="134">
        <f>IF('3rd 4'!R9&gt;0,'3rd 4'!AB9,0)</f>
        <v>0</v>
      </c>
      <c r="V9" s="133">
        <f>IF('3rd 5'!R9&gt;0,'3rd 5'!AC9,0)</f>
        <v>0</v>
      </c>
      <c r="W9" s="133">
        <f>IF('3rd 5'!R9&gt;0,'3rd 5'!AB9,0)</f>
        <v>0</v>
      </c>
      <c r="X9" s="133">
        <f>IF('3rd 6'!R9&gt;0,'3rd 6'!AC9,0)</f>
        <v>0</v>
      </c>
      <c r="Y9" s="135">
        <f>IF('3rd 6'!R9&gt;0,'3rd 6'!AB9,0)</f>
        <v>0</v>
      </c>
      <c r="Z9" s="223">
        <f>IF('3rd 1'!Z9&gt;0,'3rd 1'!AC9,0)</f>
        <v>0</v>
      </c>
      <c r="AA9" s="134">
        <f>IF('3rd 1'!Z9&gt;0,'3rd 1'!AB9,0)</f>
        <v>0</v>
      </c>
      <c r="AB9" s="134">
        <f>IF('3rd 2'!Z9&gt;0,'3rd 2'!AC9,0)</f>
        <v>0</v>
      </c>
      <c r="AC9" s="134">
        <f>IF('3rd 2'!Z9&gt;0,'3rd 2'!AB9,0)</f>
        <v>0</v>
      </c>
      <c r="AD9" s="134">
        <f>IF('3rd 3'!Z9&gt;0,'3rd 3'!AC9,0)</f>
        <v>0</v>
      </c>
      <c r="AE9" s="134">
        <f>IF('3rd 3'!Z9&gt;0,'3rd 3'!AB9,0)</f>
        <v>0</v>
      </c>
      <c r="AF9" s="134">
        <f>IF('3rd 4'!Z9&gt;0,'3rd 4'!AC9,0)</f>
        <v>0</v>
      </c>
      <c r="AG9" s="133">
        <f>IF('3rd 4'!Z9&gt;0,'3rd 4'!AB9,0)</f>
        <v>0</v>
      </c>
      <c r="AH9" s="133">
        <f>IF('3rd 5'!Z9&gt;0,'3rd 5'!AC9,0)</f>
        <v>0</v>
      </c>
      <c r="AI9" s="133">
        <f>IF('3rd 5'!Z9&gt;0,'3rd 5'!AB9,0)</f>
        <v>0</v>
      </c>
      <c r="AJ9" s="134">
        <f>IF('3rd 6'!Z9&gt;0,'3rd 6'!AC9,0)</f>
        <v>0</v>
      </c>
      <c r="AK9" s="225">
        <f>IF('3rd 6'!Z9&gt;0,'3rd 6'!AB9,0)</f>
        <v>0</v>
      </c>
      <c r="AL9" s="226">
        <f>(B9*C6)+(D9*E6)+(F9*G6)+(H9*I6)+(J9*K6)+(L9*M6)+(N9*O6)+(P9*Q6)+(R9*S6)+(T9*U6)+(V9*W6)+(X9*Y6)+(Z9*AA6)+(AB9*AC6)+(AD9*AE6)+(AF9*AG6)+(AH9*AI6)+(AJ9*AK6)</f>
        <v>42</v>
      </c>
      <c r="AM9" s="137">
        <f t="shared" ref="AM9:AM72" si="0">AL9/15</f>
        <v>2.8</v>
      </c>
      <c r="AN9" s="215" t="str">
        <f t="shared" ref="AN9:AN72" si="1">IF(AM9&gt;=4,"A+",IF(AM9&gt;=3.75,"A",IF(AM9&gt;=3.5,"A-",IF(AM9&gt;=3.25,"B+",IF(AM9&gt;=3,"B",IF(AM9&gt;=2.75,"B-",IF(AM9&gt;=2.5,"C+",IF(AM9&gt;=2,"C","F"))))))))</f>
        <v>B-</v>
      </c>
      <c r="AO9" s="212" t="str">
        <f t="shared" ref="AO9:AO72" si="2">IF(AM9&gt;=2.5,AN9,IF(AM9&gt;=2.25,"C",IF(AM9&gt;=2,"D",IF(AM9=0,0,"F"))))</f>
        <v>B-</v>
      </c>
      <c r="AP9" s="139">
        <f t="shared" ref="AP9:AP72" si="3">A9</f>
        <v>2</v>
      </c>
    </row>
    <row r="10" spans="1:42" ht="31.5">
      <c r="A10" s="217">
        <f>'1st 1'!A10</f>
        <v>3</v>
      </c>
      <c r="B10" s="132">
        <f>IF('3rd 1'!J10&gt;0,'3rd 1'!AC10,0)</f>
        <v>2.5</v>
      </c>
      <c r="C10" s="133" t="str">
        <f>IF('3rd 1'!J10&gt;0,'3rd 1'!AB10,0)</f>
        <v>C+</v>
      </c>
      <c r="D10" s="133">
        <f>IF('3rd 2'!J10&gt;0,'3rd 2'!AC10,0)</f>
        <v>2.5</v>
      </c>
      <c r="E10" s="134" t="str">
        <f>IF('3rd 2'!J10&gt;0,'3rd 2'!AB10,0)</f>
        <v>C+</v>
      </c>
      <c r="F10" s="134">
        <f>IF('3rd 3'!J10&gt;0,'3rd 3'!AC10,0)</f>
        <v>2.75</v>
      </c>
      <c r="G10" s="133" t="str">
        <f>IF('3rd 3'!J10&gt;0,'3rd 3'!AB10,0)</f>
        <v>B-</v>
      </c>
      <c r="H10" s="133">
        <f>IF('3rd 4'!J10&gt;0,'3rd 4'!AC10,0)</f>
        <v>3</v>
      </c>
      <c r="I10" s="133" t="str">
        <f>IF('3rd 4'!J10&gt;0,'3rd 4'!AB10,0)</f>
        <v>B</v>
      </c>
      <c r="J10" s="134">
        <f>IF('3rd 5'!J10&gt;0,'3rd 5'!AC10,0)</f>
        <v>2.5</v>
      </c>
      <c r="K10" s="134" t="str">
        <f>IF('3rd 5'!J10&gt;0,'3rd 5'!AB10,0)</f>
        <v>C+</v>
      </c>
      <c r="L10" s="133">
        <f>IF('3rd 6'!J10&gt;0,'3rd 6'!AC10,0)</f>
        <v>0</v>
      </c>
      <c r="M10" s="222">
        <f>IF('3rd 6'!J10&gt;0,'3rd 6'!AB10,0)</f>
        <v>0</v>
      </c>
      <c r="N10" s="132">
        <f>IF('3rd 1'!R10&gt;0,'3rd 1'!AC10,0)</f>
        <v>0</v>
      </c>
      <c r="O10" s="134">
        <f>IF('3rd 1'!R10&gt;0,'3rd 1'!AB10,0)</f>
        <v>0</v>
      </c>
      <c r="P10" s="134">
        <f>IF('3rd 2'!R10&gt;0,'3rd 2'!AC10,0)</f>
        <v>0</v>
      </c>
      <c r="Q10" s="133">
        <f>IF('3rd 2'!R10&gt;0,'3rd 2'!AB10,0)</f>
        <v>0</v>
      </c>
      <c r="R10" s="133">
        <f>IF('3rd 3'!R10&gt;0,'3rd 3'!AC10,0)</f>
        <v>0</v>
      </c>
      <c r="S10" s="133">
        <f>IF('3rd 3'!R10&gt;0,'3rd 3'!AB10,0)</f>
        <v>0</v>
      </c>
      <c r="T10" s="134">
        <f>IF('3rd 4'!R10&gt;0,'3rd 4'!AC10,0)</f>
        <v>0</v>
      </c>
      <c r="U10" s="134">
        <f>IF('3rd 4'!R10&gt;0,'3rd 4'!AB10,0)</f>
        <v>0</v>
      </c>
      <c r="V10" s="133">
        <f>IF('3rd 5'!R10&gt;0,'3rd 5'!AC10,0)</f>
        <v>0</v>
      </c>
      <c r="W10" s="133">
        <f>IF('3rd 5'!R10&gt;0,'3rd 5'!AB10,0)</f>
        <v>0</v>
      </c>
      <c r="X10" s="133">
        <f>IF('3rd 6'!R10&gt;0,'3rd 6'!AC10,0)</f>
        <v>0</v>
      </c>
      <c r="Y10" s="135">
        <f>IF('3rd 6'!R10&gt;0,'3rd 6'!AB10,0)</f>
        <v>0</v>
      </c>
      <c r="Z10" s="223">
        <f>IF('3rd 1'!Z10&gt;0,'3rd 1'!AC10,0)</f>
        <v>0</v>
      </c>
      <c r="AA10" s="134">
        <f>IF('3rd 1'!Z10&gt;0,'3rd 1'!AB10,0)</f>
        <v>0</v>
      </c>
      <c r="AB10" s="134">
        <f>IF('3rd 2'!Z10&gt;0,'3rd 2'!AC10,0)</f>
        <v>0</v>
      </c>
      <c r="AC10" s="134">
        <f>IF('3rd 2'!Z10&gt;0,'3rd 2'!AB10,0)</f>
        <v>0</v>
      </c>
      <c r="AD10" s="134">
        <f>IF('3rd 3'!Z10&gt;0,'3rd 3'!AC10,0)</f>
        <v>0</v>
      </c>
      <c r="AE10" s="134">
        <f>IF('3rd 3'!Z10&gt;0,'3rd 3'!AB10,0)</f>
        <v>0</v>
      </c>
      <c r="AF10" s="134">
        <f>IF('3rd 4'!Z10&gt;0,'3rd 4'!AC10,0)</f>
        <v>0</v>
      </c>
      <c r="AG10" s="133">
        <f>IF('3rd 4'!Z10&gt;0,'3rd 4'!AB10,0)</f>
        <v>0</v>
      </c>
      <c r="AH10" s="133">
        <f>IF('3rd 5'!Z10&gt;0,'3rd 5'!AC10,0)</f>
        <v>0</v>
      </c>
      <c r="AI10" s="133">
        <f>IF('3rd 5'!Z10&gt;0,'3rd 5'!AB10,0)</f>
        <v>0</v>
      </c>
      <c r="AJ10" s="134">
        <f>IF('3rd 6'!Z10&gt;0,'3rd 6'!AC10,0)</f>
        <v>0</v>
      </c>
      <c r="AK10" s="225">
        <f>IF('3rd 6'!Z10&gt;0,'3rd 6'!AB10,0)</f>
        <v>0</v>
      </c>
      <c r="AL10" s="226">
        <f>(B10*C6)+(D10*E6)+(F10*G6)+(H10*I6)+(J10*K6)+(L10*M6)+(N10*O6)+(P10*Q6)+(R10*S6)+(T10*U6)+(V10*W6)+(X10*Y6)+(Z10*AA6)+(AB10*AC6)+(AD10*AE6)+(AF10*AG6)+(AH10*AI6)+(AJ10*AK6)</f>
        <v>39.75</v>
      </c>
      <c r="AM10" s="137">
        <f t="shared" si="0"/>
        <v>2.65</v>
      </c>
      <c r="AN10" s="215" t="str">
        <f t="shared" si="1"/>
        <v>C+</v>
      </c>
      <c r="AO10" s="212" t="str">
        <f t="shared" si="2"/>
        <v>C+</v>
      </c>
      <c r="AP10" s="139">
        <f t="shared" si="3"/>
        <v>3</v>
      </c>
    </row>
    <row r="11" spans="1:42" ht="31.5">
      <c r="A11" s="217">
        <f>'1st 1'!A11</f>
        <v>4</v>
      </c>
      <c r="B11" s="132">
        <f>IF('3rd 1'!J11&gt;0,'3rd 1'!AC11,0)</f>
        <v>3.25</v>
      </c>
      <c r="C11" s="133" t="str">
        <f>IF('3rd 1'!J11&gt;0,'3rd 1'!AB11,0)</f>
        <v>B+</v>
      </c>
      <c r="D11" s="133">
        <f>IF('3rd 2'!J11&gt;0,'3rd 2'!AC11,0)</f>
        <v>3.5</v>
      </c>
      <c r="E11" s="134" t="str">
        <f>IF('3rd 2'!J11&gt;0,'3rd 2'!AB11,0)</f>
        <v>A-</v>
      </c>
      <c r="F11" s="134">
        <f>IF('3rd 3'!J11&gt;0,'3rd 3'!AC11,0)</f>
        <v>3.25</v>
      </c>
      <c r="G11" s="133" t="str">
        <f>IF('3rd 3'!J11&gt;0,'3rd 3'!AB11,0)</f>
        <v>B+</v>
      </c>
      <c r="H11" s="133">
        <f>IF('3rd 4'!J11&gt;0,'3rd 4'!AC11,0)</f>
        <v>3.25</v>
      </c>
      <c r="I11" s="133" t="str">
        <f>IF('3rd 4'!J11&gt;0,'3rd 4'!AB11,0)</f>
        <v>B+</v>
      </c>
      <c r="J11" s="134">
        <f>IF('3rd 5'!J11&gt;0,'3rd 5'!AC11,0)</f>
        <v>3</v>
      </c>
      <c r="K11" s="134" t="str">
        <f>IF('3rd 5'!J11&gt;0,'3rd 5'!AB11,0)</f>
        <v>B</v>
      </c>
      <c r="L11" s="133">
        <f>IF('3rd 6'!J11&gt;0,'3rd 6'!AC11,0)</f>
        <v>0</v>
      </c>
      <c r="M11" s="222">
        <f>IF('3rd 6'!J11&gt;0,'3rd 6'!AB11,0)</f>
        <v>0</v>
      </c>
      <c r="N11" s="132">
        <f>IF('3rd 1'!R11&gt;0,'3rd 1'!AC11,0)</f>
        <v>0</v>
      </c>
      <c r="O11" s="134">
        <f>IF('3rd 1'!R11&gt;0,'3rd 1'!AB11,0)</f>
        <v>0</v>
      </c>
      <c r="P11" s="134">
        <f>IF('3rd 2'!R11&gt;0,'3rd 2'!AC11,0)</f>
        <v>0</v>
      </c>
      <c r="Q11" s="133">
        <f>IF('3rd 2'!R11&gt;0,'3rd 2'!AB11,0)</f>
        <v>0</v>
      </c>
      <c r="R11" s="133">
        <f>IF('3rd 3'!R11&gt;0,'3rd 3'!AC11,0)</f>
        <v>0</v>
      </c>
      <c r="S11" s="133">
        <f>IF('3rd 3'!R11&gt;0,'3rd 3'!AB11,0)</f>
        <v>0</v>
      </c>
      <c r="T11" s="134">
        <f>IF('3rd 4'!R11&gt;0,'3rd 4'!AC11,0)</f>
        <v>0</v>
      </c>
      <c r="U11" s="134">
        <f>IF('3rd 4'!R11&gt;0,'3rd 4'!AB11,0)</f>
        <v>0</v>
      </c>
      <c r="V11" s="133">
        <f>IF('3rd 5'!R11&gt;0,'3rd 5'!AC11,0)</f>
        <v>0</v>
      </c>
      <c r="W11" s="133">
        <f>IF('3rd 5'!R11&gt;0,'3rd 5'!AB11,0)</f>
        <v>0</v>
      </c>
      <c r="X11" s="133">
        <f>IF('3rd 6'!R11&gt;0,'3rd 6'!AC11,0)</f>
        <v>0</v>
      </c>
      <c r="Y11" s="135">
        <f>IF('3rd 6'!R11&gt;0,'3rd 6'!AB11,0)</f>
        <v>0</v>
      </c>
      <c r="Z11" s="223">
        <f>IF('3rd 1'!Z11&gt;0,'3rd 1'!AC11,0)</f>
        <v>0</v>
      </c>
      <c r="AA11" s="134">
        <f>IF('3rd 1'!Z11&gt;0,'3rd 1'!AB11,0)</f>
        <v>0</v>
      </c>
      <c r="AB11" s="134">
        <f>IF('3rd 2'!Z11&gt;0,'3rd 2'!AC11,0)</f>
        <v>0</v>
      </c>
      <c r="AC11" s="134">
        <f>IF('3rd 2'!Z11&gt;0,'3rd 2'!AB11,0)</f>
        <v>0</v>
      </c>
      <c r="AD11" s="134">
        <f>IF('3rd 3'!Z11&gt;0,'3rd 3'!AC11,0)</f>
        <v>0</v>
      </c>
      <c r="AE11" s="134">
        <f>IF('3rd 3'!Z11&gt;0,'3rd 3'!AB11,0)</f>
        <v>0</v>
      </c>
      <c r="AF11" s="134">
        <f>IF('3rd 4'!Z11&gt;0,'3rd 4'!AC11,0)</f>
        <v>0</v>
      </c>
      <c r="AG11" s="133">
        <f>IF('3rd 4'!Z11&gt;0,'3rd 4'!AB11,0)</f>
        <v>0</v>
      </c>
      <c r="AH11" s="133">
        <f>IF('3rd 5'!Z11&gt;0,'3rd 5'!AC11,0)</f>
        <v>0</v>
      </c>
      <c r="AI11" s="133">
        <f>IF('3rd 5'!Z11&gt;0,'3rd 5'!AB11,0)</f>
        <v>0</v>
      </c>
      <c r="AJ11" s="134">
        <f>IF('3rd 6'!Z11&gt;0,'3rd 6'!AC11,0)</f>
        <v>0</v>
      </c>
      <c r="AK11" s="225">
        <f>IF('3rd 6'!Z11&gt;0,'3rd 6'!AB11,0)</f>
        <v>0</v>
      </c>
      <c r="AL11" s="226">
        <f>(B11*C6)+(D11*E6)+(F11*G6)+(H11*I6)+(J11*K6)+(L11*M6)+(N11*O6)+(P11*Q6)+(R11*S6)+(T11*U6)+(V11*W6)+(X11*Y6)+(Z11*AA6)+(AB11*AC6)+(AD11*AE6)+(AF11*AG6)+(AH11*AI6)+(AJ11*AK6)</f>
        <v>48.75</v>
      </c>
      <c r="AM11" s="137">
        <f t="shared" si="0"/>
        <v>3.25</v>
      </c>
      <c r="AN11" s="215" t="str">
        <f t="shared" si="1"/>
        <v>B+</v>
      </c>
      <c r="AO11" s="212" t="str">
        <f t="shared" si="2"/>
        <v>B+</v>
      </c>
      <c r="AP11" s="139">
        <f t="shared" si="3"/>
        <v>4</v>
      </c>
    </row>
    <row r="12" spans="1:42" ht="15.75">
      <c r="A12" s="217">
        <f>'1st 1'!A12</f>
        <v>5</v>
      </c>
      <c r="B12" s="132">
        <f>IF('3rd 1'!J12&gt;0,'3rd 1'!AC12,0)</f>
        <v>2.5</v>
      </c>
      <c r="C12" s="133" t="str">
        <f>IF('3rd 1'!J12&gt;0,'3rd 1'!AB12,0)</f>
        <v>C+</v>
      </c>
      <c r="D12" s="133">
        <f>IF('3rd 2'!J12&gt;0,'3rd 2'!AC12,0)</f>
        <v>3</v>
      </c>
      <c r="E12" s="134" t="str">
        <f>IF('3rd 2'!J12&gt;0,'3rd 2'!AB12,0)</f>
        <v>B</v>
      </c>
      <c r="F12" s="134">
        <f>IF('3rd 3'!J12&gt;0,'3rd 3'!AC12,0)</f>
        <v>3.25</v>
      </c>
      <c r="G12" s="133" t="str">
        <f>IF('3rd 3'!J12&gt;0,'3rd 3'!AB12,0)</f>
        <v>B+</v>
      </c>
      <c r="H12" s="133">
        <f>IF('3rd 4'!J12&gt;0,'3rd 4'!AC12,0)</f>
        <v>2.75</v>
      </c>
      <c r="I12" s="133" t="str">
        <f>IF('3rd 4'!J12&gt;0,'3rd 4'!AB12,0)</f>
        <v>B-</v>
      </c>
      <c r="J12" s="134">
        <f>IF('3rd 5'!J12&gt;0,'3rd 5'!AC12,0)</f>
        <v>3.25</v>
      </c>
      <c r="K12" s="134" t="str">
        <f>IF('3rd 5'!J12&gt;0,'3rd 5'!AB12,0)</f>
        <v>B+</v>
      </c>
      <c r="L12" s="133">
        <f>IF('3rd 6'!J12&gt;0,'3rd 6'!AC12,0)</f>
        <v>0</v>
      </c>
      <c r="M12" s="222">
        <f>IF('3rd 6'!J12&gt;0,'3rd 6'!AB12,0)</f>
        <v>0</v>
      </c>
      <c r="N12" s="132">
        <f>IF('3rd 1'!R12&gt;0,'3rd 1'!AC12,0)</f>
        <v>0</v>
      </c>
      <c r="O12" s="134">
        <f>IF('3rd 1'!R12&gt;0,'3rd 1'!AB12,0)</f>
        <v>0</v>
      </c>
      <c r="P12" s="134">
        <f>IF('3rd 2'!R12&gt;0,'3rd 2'!AC12,0)</f>
        <v>0</v>
      </c>
      <c r="Q12" s="133">
        <f>IF('3rd 2'!R12&gt;0,'3rd 2'!AB12,0)</f>
        <v>0</v>
      </c>
      <c r="R12" s="133">
        <f>IF('3rd 3'!R12&gt;0,'3rd 3'!AC12,0)</f>
        <v>0</v>
      </c>
      <c r="S12" s="133">
        <f>IF('3rd 3'!R12&gt;0,'3rd 3'!AB12,0)</f>
        <v>0</v>
      </c>
      <c r="T12" s="134">
        <f>IF('3rd 4'!R12&gt;0,'3rd 4'!AC12,0)</f>
        <v>0</v>
      </c>
      <c r="U12" s="134">
        <f>IF('3rd 4'!R12&gt;0,'3rd 4'!AB12,0)</f>
        <v>0</v>
      </c>
      <c r="V12" s="133">
        <f>IF('3rd 5'!R12&gt;0,'3rd 5'!AC12,0)</f>
        <v>0</v>
      </c>
      <c r="W12" s="133">
        <f>IF('3rd 5'!R12&gt;0,'3rd 5'!AB12,0)</f>
        <v>0</v>
      </c>
      <c r="X12" s="133">
        <f>IF('3rd 6'!R12&gt;0,'3rd 6'!AC12,0)</f>
        <v>0</v>
      </c>
      <c r="Y12" s="135">
        <f>IF('3rd 6'!R12&gt;0,'3rd 6'!AB12,0)</f>
        <v>0</v>
      </c>
      <c r="Z12" s="223">
        <f>IF('3rd 1'!Z12&gt;0,'3rd 1'!AC12,0)</f>
        <v>0</v>
      </c>
      <c r="AA12" s="134">
        <f>IF('3rd 1'!Z12&gt;0,'3rd 1'!AB12,0)</f>
        <v>0</v>
      </c>
      <c r="AB12" s="134">
        <f>IF('3rd 2'!Z12&gt;0,'3rd 2'!AC12,0)</f>
        <v>0</v>
      </c>
      <c r="AC12" s="134">
        <f>IF('3rd 2'!Z12&gt;0,'3rd 2'!AB12,0)</f>
        <v>0</v>
      </c>
      <c r="AD12" s="134">
        <f>IF('3rd 3'!Z12&gt;0,'3rd 3'!AC12,0)</f>
        <v>0</v>
      </c>
      <c r="AE12" s="134">
        <f>IF('3rd 3'!Z12&gt;0,'3rd 3'!AB12,0)</f>
        <v>0</v>
      </c>
      <c r="AF12" s="134">
        <f>IF('3rd 4'!Z12&gt;0,'3rd 4'!AC12,0)</f>
        <v>0</v>
      </c>
      <c r="AG12" s="133">
        <f>IF('3rd 4'!Z12&gt;0,'3rd 4'!AB12,0)</f>
        <v>0</v>
      </c>
      <c r="AH12" s="133">
        <f>IF('3rd 5'!Z12&gt;0,'3rd 5'!AC12,0)</f>
        <v>0</v>
      </c>
      <c r="AI12" s="133">
        <f>IF('3rd 5'!Z12&gt;0,'3rd 5'!AB12,0)</f>
        <v>0</v>
      </c>
      <c r="AJ12" s="134">
        <f>IF('3rd 6'!Z12&gt;0,'3rd 6'!AC12,0)</f>
        <v>0</v>
      </c>
      <c r="AK12" s="225">
        <f>IF('3rd 6'!Z12&gt;0,'3rd 6'!AB12,0)</f>
        <v>0</v>
      </c>
      <c r="AL12" s="226">
        <f>(B12*C6)+(D12*E6)+(F12*G6)+(H12*I6)+(J12*K6)+(L12*M6)+(N12*O6)+(P12*Q6)+(R12*S6)+(T12*U6)+(V12*W6)+(X12*Y6)+(Z12*AA6)+(AB12*AC6)+(AD12*AE6)+(AF12*AG6)+(AH12*AI6)+(AJ12*AK6)</f>
        <v>44.25</v>
      </c>
      <c r="AM12" s="137">
        <f t="shared" si="0"/>
        <v>2.95</v>
      </c>
      <c r="AN12" s="215" t="str">
        <f t="shared" si="1"/>
        <v>B-</v>
      </c>
      <c r="AO12" s="212" t="str">
        <f t="shared" si="2"/>
        <v>B-</v>
      </c>
      <c r="AP12" s="139">
        <f t="shared" si="3"/>
        <v>5</v>
      </c>
    </row>
    <row r="13" spans="1:42" ht="15.75">
      <c r="A13" s="217">
        <f>'1st 1'!A13</f>
        <v>6</v>
      </c>
      <c r="B13" s="132">
        <f>IF('3rd 1'!J13&gt;0,'3rd 1'!AC13,0)</f>
        <v>3.25</v>
      </c>
      <c r="C13" s="133" t="str">
        <f>IF('3rd 1'!J13&gt;0,'3rd 1'!AB13,0)</f>
        <v>B+</v>
      </c>
      <c r="D13" s="133">
        <f>IF('3rd 2'!J13&gt;0,'3rd 2'!AC13,0)</f>
        <v>2.75</v>
      </c>
      <c r="E13" s="134" t="str">
        <f>IF('3rd 2'!J13&gt;0,'3rd 2'!AB13,0)</f>
        <v>B-</v>
      </c>
      <c r="F13" s="134">
        <f>IF('3rd 3'!J13&gt;0,'3rd 3'!AC13,0)</f>
        <v>3.5</v>
      </c>
      <c r="G13" s="133" t="str">
        <f>IF('3rd 3'!J13&gt;0,'3rd 3'!AB13,0)</f>
        <v>A-</v>
      </c>
      <c r="H13" s="133">
        <f>IF('3rd 4'!J13&gt;0,'3rd 4'!AC13,0)</f>
        <v>2.75</v>
      </c>
      <c r="I13" s="133" t="str">
        <f>IF('3rd 4'!J13&gt;0,'3rd 4'!AB13,0)</f>
        <v>B-</v>
      </c>
      <c r="J13" s="134">
        <f>IF('3rd 5'!J13&gt;0,'3rd 5'!AC13,0)</f>
        <v>2.5</v>
      </c>
      <c r="K13" s="134" t="str">
        <f>IF('3rd 5'!J13&gt;0,'3rd 5'!AB13,0)</f>
        <v>C+</v>
      </c>
      <c r="L13" s="133">
        <f>IF('3rd 6'!J13&gt;0,'3rd 6'!AC13,0)</f>
        <v>0</v>
      </c>
      <c r="M13" s="222">
        <f>IF('3rd 6'!J13&gt;0,'3rd 6'!AB13,0)</f>
        <v>0</v>
      </c>
      <c r="N13" s="132">
        <f>IF('3rd 1'!R13&gt;0,'3rd 1'!AC13,0)</f>
        <v>0</v>
      </c>
      <c r="O13" s="134">
        <f>IF('3rd 1'!R13&gt;0,'3rd 1'!AB13,0)</f>
        <v>0</v>
      </c>
      <c r="P13" s="134">
        <f>IF('3rd 2'!R13&gt;0,'3rd 2'!AC13,0)</f>
        <v>0</v>
      </c>
      <c r="Q13" s="133">
        <f>IF('3rd 2'!R13&gt;0,'3rd 2'!AB13,0)</f>
        <v>0</v>
      </c>
      <c r="R13" s="133">
        <f>IF('3rd 3'!R13&gt;0,'3rd 3'!AC13,0)</f>
        <v>0</v>
      </c>
      <c r="S13" s="133">
        <f>IF('3rd 3'!R13&gt;0,'3rd 3'!AB13,0)</f>
        <v>0</v>
      </c>
      <c r="T13" s="134">
        <f>IF('3rd 4'!R13&gt;0,'3rd 4'!AC13,0)</f>
        <v>0</v>
      </c>
      <c r="U13" s="134">
        <f>IF('3rd 4'!R13&gt;0,'3rd 4'!AB13,0)</f>
        <v>0</v>
      </c>
      <c r="V13" s="133">
        <f>IF('3rd 5'!R13&gt;0,'3rd 5'!AC13,0)</f>
        <v>0</v>
      </c>
      <c r="W13" s="133">
        <f>IF('3rd 5'!R13&gt;0,'3rd 5'!AB13,0)</f>
        <v>0</v>
      </c>
      <c r="X13" s="133">
        <f>IF('3rd 6'!R13&gt;0,'3rd 6'!AC13,0)</f>
        <v>0</v>
      </c>
      <c r="Y13" s="135">
        <f>IF('3rd 6'!R13&gt;0,'3rd 6'!AB13,0)</f>
        <v>0</v>
      </c>
      <c r="Z13" s="223">
        <f>IF('3rd 1'!Z13&gt;0,'3rd 1'!AC13,0)</f>
        <v>0</v>
      </c>
      <c r="AA13" s="134">
        <f>IF('3rd 1'!Z13&gt;0,'3rd 1'!AB13,0)</f>
        <v>0</v>
      </c>
      <c r="AB13" s="134">
        <f>IF('3rd 2'!Z13&gt;0,'3rd 2'!AC13,0)</f>
        <v>0</v>
      </c>
      <c r="AC13" s="134">
        <f>IF('3rd 2'!Z13&gt;0,'3rd 2'!AB13,0)</f>
        <v>0</v>
      </c>
      <c r="AD13" s="134">
        <f>IF('3rd 3'!Z13&gt;0,'3rd 3'!AC13,0)</f>
        <v>0</v>
      </c>
      <c r="AE13" s="134">
        <f>IF('3rd 3'!Z13&gt;0,'3rd 3'!AB13,0)</f>
        <v>0</v>
      </c>
      <c r="AF13" s="134">
        <f>IF('3rd 4'!Z13&gt;0,'3rd 4'!AC13,0)</f>
        <v>0</v>
      </c>
      <c r="AG13" s="133">
        <f>IF('3rd 4'!Z13&gt;0,'3rd 4'!AB13,0)</f>
        <v>0</v>
      </c>
      <c r="AH13" s="133">
        <f>IF('3rd 5'!Z13&gt;0,'3rd 5'!AC13,0)</f>
        <v>0</v>
      </c>
      <c r="AI13" s="133">
        <f>IF('3rd 5'!Z13&gt;0,'3rd 5'!AB13,0)</f>
        <v>0</v>
      </c>
      <c r="AJ13" s="134">
        <f>IF('3rd 6'!Z13&gt;0,'3rd 6'!AC13,0)</f>
        <v>0</v>
      </c>
      <c r="AK13" s="225">
        <f>IF('3rd 6'!Z13&gt;0,'3rd 6'!AB13,0)</f>
        <v>0</v>
      </c>
      <c r="AL13" s="226">
        <f>(B13*C6)+(D13*E6)+(F13*G6)+(H13*I6)+(J13*K6)+(L13*M6)+(N13*O6)+(P13*Q6)+(R13*S6)+(T13*U6)+(V13*W6)+(X13*Y6)+(Z13*AA6)+(AB13*AC6)+(AD13*AE6)+(AF13*AG6)+(AH13*AI6)+(AJ13*AK6)</f>
        <v>44.25</v>
      </c>
      <c r="AM13" s="137">
        <f t="shared" si="0"/>
        <v>2.95</v>
      </c>
      <c r="AN13" s="215" t="str">
        <f t="shared" si="1"/>
        <v>B-</v>
      </c>
      <c r="AO13" s="212" t="str">
        <f t="shared" si="2"/>
        <v>B-</v>
      </c>
      <c r="AP13" s="139">
        <f t="shared" si="3"/>
        <v>6</v>
      </c>
    </row>
    <row r="14" spans="1:42" ht="15.75">
      <c r="A14" s="217">
        <f>'1st 1'!A14</f>
        <v>7</v>
      </c>
      <c r="B14" s="132">
        <f>IF('3rd 1'!J14&gt;0,'3rd 1'!AC14,0)</f>
        <v>3.75</v>
      </c>
      <c r="C14" s="133" t="str">
        <f>IF('3rd 1'!J14&gt;0,'3rd 1'!AB14,0)</f>
        <v>A</v>
      </c>
      <c r="D14" s="133">
        <f>IF('3rd 2'!J14&gt;0,'3rd 2'!AC14,0)</f>
        <v>3.75</v>
      </c>
      <c r="E14" s="134" t="str">
        <f>IF('3rd 2'!J14&gt;0,'3rd 2'!AB14,0)</f>
        <v>A</v>
      </c>
      <c r="F14" s="134">
        <f>IF('3rd 3'!J14&gt;0,'3rd 3'!AC14,0)</f>
        <v>4</v>
      </c>
      <c r="G14" s="133" t="str">
        <f>IF('3rd 3'!J14&gt;0,'3rd 3'!AB14,0)</f>
        <v>A+</v>
      </c>
      <c r="H14" s="133">
        <f>IF('3rd 4'!J14&gt;0,'3rd 4'!AC14,0)</f>
        <v>3.25</v>
      </c>
      <c r="I14" s="133" t="str">
        <f>IF('3rd 4'!J14&gt;0,'3rd 4'!AB14,0)</f>
        <v>B+</v>
      </c>
      <c r="J14" s="134">
        <f>IF('3rd 5'!J14&gt;0,'3rd 5'!AC14,0)</f>
        <v>2.75</v>
      </c>
      <c r="K14" s="134" t="str">
        <f>IF('3rd 5'!J14&gt;0,'3rd 5'!AB14,0)</f>
        <v>B-</v>
      </c>
      <c r="L14" s="133">
        <f>IF('3rd 6'!J14&gt;0,'3rd 6'!AC14,0)</f>
        <v>0</v>
      </c>
      <c r="M14" s="222">
        <f>IF('3rd 6'!J14&gt;0,'3rd 6'!AB14,0)</f>
        <v>0</v>
      </c>
      <c r="N14" s="132">
        <f>IF('3rd 1'!R14&gt;0,'3rd 1'!AC14,0)</f>
        <v>0</v>
      </c>
      <c r="O14" s="134">
        <f>IF('3rd 1'!R14&gt;0,'3rd 1'!AB14,0)</f>
        <v>0</v>
      </c>
      <c r="P14" s="134">
        <f>IF('3rd 2'!R14&gt;0,'3rd 2'!AC14,0)</f>
        <v>0</v>
      </c>
      <c r="Q14" s="133">
        <f>IF('3rd 2'!R14&gt;0,'3rd 2'!AB14,0)</f>
        <v>0</v>
      </c>
      <c r="R14" s="133">
        <f>IF('3rd 3'!R14&gt;0,'3rd 3'!AC14,0)</f>
        <v>0</v>
      </c>
      <c r="S14" s="133">
        <f>IF('3rd 3'!R14&gt;0,'3rd 3'!AB14,0)</f>
        <v>0</v>
      </c>
      <c r="T14" s="134">
        <f>IF('3rd 4'!R14&gt;0,'3rd 4'!AC14,0)</f>
        <v>0</v>
      </c>
      <c r="U14" s="134">
        <f>IF('3rd 4'!R14&gt;0,'3rd 4'!AB14,0)</f>
        <v>0</v>
      </c>
      <c r="V14" s="133">
        <f>IF('3rd 5'!R14&gt;0,'3rd 5'!AC14,0)</f>
        <v>0</v>
      </c>
      <c r="W14" s="133">
        <f>IF('3rd 5'!R14&gt;0,'3rd 5'!AB14,0)</f>
        <v>0</v>
      </c>
      <c r="X14" s="133">
        <f>IF('3rd 6'!R14&gt;0,'3rd 6'!AC14,0)</f>
        <v>0</v>
      </c>
      <c r="Y14" s="135">
        <f>IF('3rd 6'!R14&gt;0,'3rd 6'!AB14,0)</f>
        <v>0</v>
      </c>
      <c r="Z14" s="223">
        <f>IF('3rd 1'!Z14&gt;0,'3rd 1'!AC14,0)</f>
        <v>0</v>
      </c>
      <c r="AA14" s="134">
        <f>IF('3rd 1'!Z14&gt;0,'3rd 1'!AB14,0)</f>
        <v>0</v>
      </c>
      <c r="AB14" s="134">
        <f>IF('3rd 2'!Z14&gt;0,'3rd 2'!AC14,0)</f>
        <v>0</v>
      </c>
      <c r="AC14" s="134">
        <f>IF('3rd 2'!Z14&gt;0,'3rd 2'!AB14,0)</f>
        <v>0</v>
      </c>
      <c r="AD14" s="134">
        <f>IF('3rd 3'!Z14&gt;0,'3rd 3'!AC14,0)</f>
        <v>0</v>
      </c>
      <c r="AE14" s="134">
        <f>IF('3rd 3'!Z14&gt;0,'3rd 3'!AB14,0)</f>
        <v>0</v>
      </c>
      <c r="AF14" s="134">
        <f>IF('3rd 4'!Z14&gt;0,'3rd 4'!AC14,0)</f>
        <v>0</v>
      </c>
      <c r="AG14" s="133">
        <f>IF('3rd 4'!Z14&gt;0,'3rd 4'!AB14,0)</f>
        <v>0</v>
      </c>
      <c r="AH14" s="133">
        <f>IF('3rd 5'!Z14&gt;0,'3rd 5'!AC14,0)</f>
        <v>0</v>
      </c>
      <c r="AI14" s="133">
        <f>IF('3rd 5'!Z14&gt;0,'3rd 5'!AB14,0)</f>
        <v>0</v>
      </c>
      <c r="AJ14" s="134">
        <f>IF('3rd 6'!Z14&gt;0,'3rd 6'!AC14,0)</f>
        <v>0</v>
      </c>
      <c r="AK14" s="225">
        <f>IF('3rd 6'!Z14&gt;0,'3rd 6'!AB14,0)</f>
        <v>0</v>
      </c>
      <c r="AL14" s="226">
        <f>(B14*C6)+(D14*E6)+(F14*G6)+(H14*I6)+(J14*K6)+(L14*M6)+(N14*O6)+(P14*Q6)+(R14*S6)+(T14*U6)+(V14*W6)+(X14*Y6)+(Z14*AA6)+(AB14*AC6)+(AD14*AE6)+(AF14*AG6)+(AH14*AI6)+(AJ14*AK6)</f>
        <v>52.5</v>
      </c>
      <c r="AM14" s="137">
        <f t="shared" si="0"/>
        <v>3.5</v>
      </c>
      <c r="AN14" s="215" t="str">
        <f t="shared" si="1"/>
        <v>A-</v>
      </c>
      <c r="AO14" s="212" t="str">
        <f t="shared" si="2"/>
        <v>A-</v>
      </c>
      <c r="AP14" s="139">
        <f t="shared" si="3"/>
        <v>7</v>
      </c>
    </row>
    <row r="15" spans="1:42" ht="15.75">
      <c r="A15" s="217">
        <f>'1st 1'!A15</f>
        <v>8</v>
      </c>
      <c r="B15" s="132">
        <f>IF('3rd 1'!J15&gt;0,'3rd 1'!AC15,0)</f>
        <v>3</v>
      </c>
      <c r="C15" s="133" t="str">
        <f>IF('3rd 1'!J15&gt;0,'3rd 1'!AB15,0)</f>
        <v>B</v>
      </c>
      <c r="D15" s="133">
        <f>IF('3rd 2'!J15&gt;0,'3rd 2'!AC15,0)</f>
        <v>3</v>
      </c>
      <c r="E15" s="134" t="str">
        <f>IF('3rd 2'!J15&gt;0,'3rd 2'!AB15,0)</f>
        <v>B</v>
      </c>
      <c r="F15" s="134">
        <f>IF('3rd 3'!J15&gt;0,'3rd 3'!AC15,0)</f>
        <v>3.25</v>
      </c>
      <c r="G15" s="133" t="str">
        <f>IF('3rd 3'!J15&gt;0,'3rd 3'!AB15,0)</f>
        <v>B+</v>
      </c>
      <c r="H15" s="133">
        <f>IF('3rd 4'!J15&gt;0,'3rd 4'!AC15,0)</f>
        <v>2.5</v>
      </c>
      <c r="I15" s="133" t="str">
        <f>IF('3rd 4'!J15&gt;0,'3rd 4'!AB15,0)</f>
        <v>C+</v>
      </c>
      <c r="J15" s="134">
        <f>IF('3rd 5'!J15&gt;0,'3rd 5'!AC15,0)</f>
        <v>2.75</v>
      </c>
      <c r="K15" s="134" t="str">
        <f>IF('3rd 5'!J15&gt;0,'3rd 5'!AB15,0)</f>
        <v>B-</v>
      </c>
      <c r="L15" s="133">
        <f>IF('3rd 6'!J15&gt;0,'3rd 6'!AC15,0)</f>
        <v>0</v>
      </c>
      <c r="M15" s="222">
        <f>IF('3rd 6'!J15&gt;0,'3rd 6'!AB15,0)</f>
        <v>0</v>
      </c>
      <c r="N15" s="132">
        <f>IF('3rd 1'!R15&gt;0,'3rd 1'!AC15,0)</f>
        <v>0</v>
      </c>
      <c r="O15" s="134">
        <f>IF('3rd 1'!R15&gt;0,'3rd 1'!AB15,0)</f>
        <v>0</v>
      </c>
      <c r="P15" s="134">
        <f>IF('3rd 2'!R15&gt;0,'3rd 2'!AC15,0)</f>
        <v>0</v>
      </c>
      <c r="Q15" s="133">
        <f>IF('3rd 2'!R15&gt;0,'3rd 2'!AB15,0)</f>
        <v>0</v>
      </c>
      <c r="R15" s="133">
        <f>IF('3rd 3'!R15&gt;0,'3rd 3'!AC15,0)</f>
        <v>0</v>
      </c>
      <c r="S15" s="133">
        <f>IF('3rd 3'!R15&gt;0,'3rd 3'!AB15,0)</f>
        <v>0</v>
      </c>
      <c r="T15" s="134">
        <f>IF('3rd 4'!R15&gt;0,'3rd 4'!AC15,0)</f>
        <v>0</v>
      </c>
      <c r="U15" s="134">
        <f>IF('3rd 4'!R15&gt;0,'3rd 4'!AB15,0)</f>
        <v>0</v>
      </c>
      <c r="V15" s="133">
        <f>IF('3rd 5'!R15&gt;0,'3rd 5'!AC15,0)</f>
        <v>0</v>
      </c>
      <c r="W15" s="133">
        <f>IF('3rd 5'!R15&gt;0,'3rd 5'!AB15,0)</f>
        <v>0</v>
      </c>
      <c r="X15" s="133">
        <f>IF('3rd 6'!R15&gt;0,'3rd 6'!AC15,0)</f>
        <v>0</v>
      </c>
      <c r="Y15" s="135">
        <f>IF('3rd 6'!R15&gt;0,'3rd 6'!AB15,0)</f>
        <v>0</v>
      </c>
      <c r="Z15" s="223">
        <f>IF('3rd 1'!Z15&gt;0,'3rd 1'!AC15,0)</f>
        <v>0</v>
      </c>
      <c r="AA15" s="134">
        <f>IF('3rd 1'!Z15&gt;0,'3rd 1'!AB15,0)</f>
        <v>0</v>
      </c>
      <c r="AB15" s="134">
        <f>IF('3rd 2'!Z15&gt;0,'3rd 2'!AC15,0)</f>
        <v>0</v>
      </c>
      <c r="AC15" s="134">
        <f>IF('3rd 2'!Z15&gt;0,'3rd 2'!AB15,0)</f>
        <v>0</v>
      </c>
      <c r="AD15" s="134">
        <f>IF('3rd 3'!Z15&gt;0,'3rd 3'!AC15,0)</f>
        <v>0</v>
      </c>
      <c r="AE15" s="134">
        <f>IF('3rd 3'!Z15&gt;0,'3rd 3'!AB15,0)</f>
        <v>0</v>
      </c>
      <c r="AF15" s="134">
        <f>IF('3rd 4'!Z15&gt;0,'3rd 4'!AC15,0)</f>
        <v>0</v>
      </c>
      <c r="AG15" s="133">
        <f>IF('3rd 4'!Z15&gt;0,'3rd 4'!AB15,0)</f>
        <v>0</v>
      </c>
      <c r="AH15" s="133">
        <f>IF('3rd 5'!Z15&gt;0,'3rd 5'!AC15,0)</f>
        <v>0</v>
      </c>
      <c r="AI15" s="133">
        <f>IF('3rd 5'!Z15&gt;0,'3rd 5'!AB15,0)</f>
        <v>0</v>
      </c>
      <c r="AJ15" s="134">
        <f>IF('3rd 6'!Z15&gt;0,'3rd 6'!AC15,0)</f>
        <v>0</v>
      </c>
      <c r="AK15" s="225">
        <f>IF('3rd 6'!Z15&gt;0,'3rd 6'!AB15,0)</f>
        <v>0</v>
      </c>
      <c r="AL15" s="226">
        <f>(B15*C6)+(D15*E6)+(F15*G6)+(H15*I6)+(J15*K6)+(L15*M6)+(N15*O6)+(P15*Q6)+(R15*S6)+(T15*U6)+(V15*W6)+(X15*Y6)+(Z15*AA6)+(AB15*AC6)+(AD15*AE6)+(AF15*AG6)+(AH15*AI6)+(AJ15*AK6)</f>
        <v>43.5</v>
      </c>
      <c r="AM15" s="137">
        <f t="shared" si="0"/>
        <v>2.9</v>
      </c>
      <c r="AN15" s="215" t="str">
        <f t="shared" si="1"/>
        <v>B-</v>
      </c>
      <c r="AO15" s="212" t="str">
        <f t="shared" si="2"/>
        <v>B-</v>
      </c>
      <c r="AP15" s="139">
        <f t="shared" si="3"/>
        <v>8</v>
      </c>
    </row>
    <row r="16" spans="1:42" ht="15.75">
      <c r="A16" s="217">
        <f>'1st 1'!A16</f>
        <v>9</v>
      </c>
      <c r="B16" s="132">
        <f>IF('3rd 1'!J16&gt;0,'3rd 1'!AC16,0)</f>
        <v>3</v>
      </c>
      <c r="C16" s="133" t="str">
        <f>IF('3rd 1'!J16&gt;0,'3rd 1'!AB16,0)</f>
        <v>B</v>
      </c>
      <c r="D16" s="133">
        <f>IF('3rd 2'!J16&gt;0,'3rd 2'!AC16,0)</f>
        <v>2.75</v>
      </c>
      <c r="E16" s="134" t="str">
        <f>IF('3rd 2'!J16&gt;0,'3rd 2'!AB16,0)</f>
        <v>B-</v>
      </c>
      <c r="F16" s="134">
        <f>IF('3rd 3'!J16&gt;0,'3rd 3'!AC16,0)</f>
        <v>4</v>
      </c>
      <c r="G16" s="133" t="str">
        <f>IF('3rd 3'!J16&gt;0,'3rd 3'!AB16,0)</f>
        <v>A+</v>
      </c>
      <c r="H16" s="133">
        <f>IF('3rd 4'!J16&gt;0,'3rd 4'!AC16,0)</f>
        <v>3.25</v>
      </c>
      <c r="I16" s="133" t="str">
        <f>IF('3rd 4'!J16&gt;0,'3rd 4'!AB16,0)</f>
        <v>B+</v>
      </c>
      <c r="J16" s="134">
        <f>IF('3rd 5'!J16&gt;0,'3rd 5'!AC16,0)</f>
        <v>2.25</v>
      </c>
      <c r="K16" s="134" t="str">
        <f>IF('3rd 5'!J16&gt;0,'3rd 5'!AB16,0)</f>
        <v>C</v>
      </c>
      <c r="L16" s="133">
        <f>IF('3rd 6'!J16&gt;0,'3rd 6'!AC16,0)</f>
        <v>0</v>
      </c>
      <c r="M16" s="222">
        <f>IF('3rd 6'!J16&gt;0,'3rd 6'!AB16,0)</f>
        <v>0</v>
      </c>
      <c r="N16" s="132">
        <f>IF('3rd 1'!R16&gt;0,'3rd 1'!AC16,0)</f>
        <v>0</v>
      </c>
      <c r="O16" s="134">
        <f>IF('3rd 1'!R16&gt;0,'3rd 1'!AB16,0)</f>
        <v>0</v>
      </c>
      <c r="P16" s="134">
        <f>IF('3rd 2'!R16&gt;0,'3rd 2'!AC16,0)</f>
        <v>0</v>
      </c>
      <c r="Q16" s="133">
        <f>IF('3rd 2'!R16&gt;0,'3rd 2'!AB16,0)</f>
        <v>0</v>
      </c>
      <c r="R16" s="133">
        <f>IF('3rd 3'!R16&gt;0,'3rd 3'!AC16,0)</f>
        <v>0</v>
      </c>
      <c r="S16" s="133">
        <f>IF('3rd 3'!R16&gt;0,'3rd 3'!AB16,0)</f>
        <v>0</v>
      </c>
      <c r="T16" s="134">
        <f>IF('3rd 4'!R16&gt;0,'3rd 4'!AC16,0)</f>
        <v>0</v>
      </c>
      <c r="U16" s="134">
        <f>IF('3rd 4'!R16&gt;0,'3rd 4'!AB16,0)</f>
        <v>0</v>
      </c>
      <c r="V16" s="133">
        <f>IF('3rd 5'!R16&gt;0,'3rd 5'!AC16,0)</f>
        <v>0</v>
      </c>
      <c r="W16" s="133">
        <f>IF('3rd 5'!R16&gt;0,'3rd 5'!AB16,0)</f>
        <v>0</v>
      </c>
      <c r="X16" s="133">
        <f>IF('3rd 6'!R16&gt;0,'3rd 6'!AC16,0)</f>
        <v>0</v>
      </c>
      <c r="Y16" s="135">
        <f>IF('3rd 6'!R16&gt;0,'3rd 6'!AB16,0)</f>
        <v>0</v>
      </c>
      <c r="Z16" s="223">
        <f>IF('3rd 1'!Z16&gt;0,'3rd 1'!AC16,0)</f>
        <v>0</v>
      </c>
      <c r="AA16" s="134">
        <f>IF('3rd 1'!Z16&gt;0,'3rd 1'!AB16,0)</f>
        <v>0</v>
      </c>
      <c r="AB16" s="134">
        <f>IF('3rd 2'!Z16&gt;0,'3rd 2'!AC16,0)</f>
        <v>0</v>
      </c>
      <c r="AC16" s="134">
        <f>IF('3rd 2'!Z16&gt;0,'3rd 2'!AB16,0)</f>
        <v>0</v>
      </c>
      <c r="AD16" s="134">
        <f>IF('3rd 3'!Z16&gt;0,'3rd 3'!AC16,0)</f>
        <v>0</v>
      </c>
      <c r="AE16" s="134">
        <f>IF('3rd 3'!Z16&gt;0,'3rd 3'!AB16,0)</f>
        <v>0</v>
      </c>
      <c r="AF16" s="134">
        <f>IF('3rd 4'!Z16&gt;0,'3rd 4'!AC16,0)</f>
        <v>0</v>
      </c>
      <c r="AG16" s="133">
        <f>IF('3rd 4'!Z16&gt;0,'3rd 4'!AB16,0)</f>
        <v>0</v>
      </c>
      <c r="AH16" s="133">
        <f>IF('3rd 5'!Z16&gt;0,'3rd 5'!AC16,0)</f>
        <v>0</v>
      </c>
      <c r="AI16" s="133">
        <f>IF('3rd 5'!Z16&gt;0,'3rd 5'!AB16,0)</f>
        <v>0</v>
      </c>
      <c r="AJ16" s="134">
        <f>IF('3rd 6'!Z16&gt;0,'3rd 6'!AC16,0)</f>
        <v>0</v>
      </c>
      <c r="AK16" s="225">
        <f>IF('3rd 6'!Z16&gt;0,'3rd 6'!AB16,0)</f>
        <v>0</v>
      </c>
      <c r="AL16" s="226">
        <f>(B16*C6)+(D16*E6)+(F16*G6)+(H16*I6)+(J16*K6)+(L16*M6)+(N16*O6)+(P16*Q6)+(R16*S6)+(T16*U6)+(V16*W6)+(X16*Y6)+(Z16*AA6)+(AB16*AC6)+(AD16*AE6)+(AF16*AG6)+(AH16*AI6)+(AJ16*AK6)</f>
        <v>45.75</v>
      </c>
      <c r="AM16" s="137">
        <f t="shared" si="0"/>
        <v>3.05</v>
      </c>
      <c r="AN16" s="215" t="str">
        <f t="shared" si="1"/>
        <v>B</v>
      </c>
      <c r="AO16" s="212" t="str">
        <f t="shared" si="2"/>
        <v>B</v>
      </c>
      <c r="AP16" s="139">
        <f t="shared" si="3"/>
        <v>9</v>
      </c>
    </row>
    <row r="17" spans="1:42" ht="31.5">
      <c r="A17" s="217">
        <f>'1st 1'!A17</f>
        <v>10</v>
      </c>
      <c r="B17" s="132">
        <f>IF('3rd 1'!J17&gt;0,'3rd 1'!AC17,0)</f>
        <v>3.25</v>
      </c>
      <c r="C17" s="133" t="str">
        <f>IF('3rd 1'!J17&gt;0,'3rd 1'!AB17,0)</f>
        <v>B+</v>
      </c>
      <c r="D17" s="133">
        <f>IF('3rd 2'!J17&gt;0,'3rd 2'!AC17,0)</f>
        <v>3.25</v>
      </c>
      <c r="E17" s="134" t="str">
        <f>IF('3rd 2'!J17&gt;0,'3rd 2'!AB17,0)</f>
        <v>B+</v>
      </c>
      <c r="F17" s="134">
        <f>IF('3rd 3'!J17&gt;0,'3rd 3'!AC17,0)</f>
        <v>4</v>
      </c>
      <c r="G17" s="133" t="str">
        <f>IF('3rd 3'!J17&gt;0,'3rd 3'!AB17,0)</f>
        <v>A+</v>
      </c>
      <c r="H17" s="133">
        <f>IF('3rd 4'!J17&gt;0,'3rd 4'!AC17,0)</f>
        <v>3.5</v>
      </c>
      <c r="I17" s="133" t="str">
        <f>IF('3rd 4'!J17&gt;0,'3rd 4'!AB17,0)</f>
        <v>A-</v>
      </c>
      <c r="J17" s="134">
        <f>IF('3rd 5'!J17&gt;0,'3rd 5'!AC17,0)</f>
        <v>2.75</v>
      </c>
      <c r="K17" s="134" t="str">
        <f>IF('3rd 5'!J17&gt;0,'3rd 5'!AB17,0)</f>
        <v>B-</v>
      </c>
      <c r="L17" s="133">
        <f>IF('3rd 6'!J17&gt;0,'3rd 6'!AC17,0)</f>
        <v>0</v>
      </c>
      <c r="M17" s="222">
        <f>IF('3rd 6'!J17&gt;0,'3rd 6'!AB17,0)</f>
        <v>0</v>
      </c>
      <c r="N17" s="132">
        <f>IF('3rd 1'!R17&gt;0,'3rd 1'!AC17,0)</f>
        <v>0</v>
      </c>
      <c r="O17" s="134">
        <f>IF('3rd 1'!R17&gt;0,'3rd 1'!AB17,0)</f>
        <v>0</v>
      </c>
      <c r="P17" s="134">
        <f>IF('3rd 2'!R17&gt;0,'3rd 2'!AC17,0)</f>
        <v>0</v>
      </c>
      <c r="Q17" s="133">
        <f>IF('3rd 2'!R17&gt;0,'3rd 2'!AB17,0)</f>
        <v>0</v>
      </c>
      <c r="R17" s="133">
        <f>IF('3rd 3'!R17&gt;0,'3rd 3'!AC17,0)</f>
        <v>0</v>
      </c>
      <c r="S17" s="133">
        <f>IF('3rd 3'!R17&gt;0,'3rd 3'!AB17,0)</f>
        <v>0</v>
      </c>
      <c r="T17" s="134">
        <f>IF('3rd 4'!R17&gt;0,'3rd 4'!AC17,0)</f>
        <v>0</v>
      </c>
      <c r="U17" s="134">
        <f>IF('3rd 4'!R17&gt;0,'3rd 4'!AB17,0)</f>
        <v>0</v>
      </c>
      <c r="V17" s="133">
        <f>IF('3rd 5'!R17&gt;0,'3rd 5'!AC17,0)</f>
        <v>0</v>
      </c>
      <c r="W17" s="133">
        <f>IF('3rd 5'!R17&gt;0,'3rd 5'!AB17,0)</f>
        <v>0</v>
      </c>
      <c r="X17" s="133">
        <f>IF('3rd 6'!R17&gt;0,'3rd 6'!AC17,0)</f>
        <v>0</v>
      </c>
      <c r="Y17" s="135">
        <f>IF('3rd 6'!R17&gt;0,'3rd 6'!AB17,0)</f>
        <v>0</v>
      </c>
      <c r="Z17" s="223">
        <f>IF('3rd 1'!Z17&gt;0,'3rd 1'!AC17,0)</f>
        <v>0</v>
      </c>
      <c r="AA17" s="134">
        <f>IF('3rd 1'!Z17&gt;0,'3rd 1'!AB17,0)</f>
        <v>0</v>
      </c>
      <c r="AB17" s="134">
        <f>IF('3rd 2'!Z17&gt;0,'3rd 2'!AC17,0)</f>
        <v>0</v>
      </c>
      <c r="AC17" s="134">
        <f>IF('3rd 2'!Z17&gt;0,'3rd 2'!AB17,0)</f>
        <v>0</v>
      </c>
      <c r="AD17" s="134">
        <f>IF('3rd 3'!Z17&gt;0,'3rd 3'!AC17,0)</f>
        <v>0</v>
      </c>
      <c r="AE17" s="134">
        <f>IF('3rd 3'!Z17&gt;0,'3rd 3'!AB17,0)</f>
        <v>0</v>
      </c>
      <c r="AF17" s="134">
        <f>IF('3rd 4'!Z17&gt;0,'3rd 4'!AC17,0)</f>
        <v>0</v>
      </c>
      <c r="AG17" s="133">
        <f>IF('3rd 4'!Z17&gt;0,'3rd 4'!AB17,0)</f>
        <v>0</v>
      </c>
      <c r="AH17" s="133">
        <f>IF('3rd 5'!Z17&gt;0,'3rd 5'!AC17,0)</f>
        <v>0</v>
      </c>
      <c r="AI17" s="133">
        <f>IF('3rd 5'!Z17&gt;0,'3rd 5'!AB17,0)</f>
        <v>0</v>
      </c>
      <c r="AJ17" s="134">
        <f>IF('3rd 6'!Z17&gt;0,'3rd 6'!AC17,0)</f>
        <v>0</v>
      </c>
      <c r="AK17" s="225">
        <f>IF('3rd 6'!Z17&gt;0,'3rd 6'!AB17,0)</f>
        <v>0</v>
      </c>
      <c r="AL17" s="226">
        <f>(B17*C6)+(D17*E6)+(F17*G6)+(H17*I6)+(J17*K6)+(L17*M6)+(N17*O6)+(P17*Q6)+(R17*S6)+(T17*U6)+(V17*W6)+(X17*Y6)+(Z17*AA6)+(AB17*AC6)+(AD17*AE6)+(AF17*AG6)+(AH17*AI6)+(AJ17*AK6)</f>
        <v>50.25</v>
      </c>
      <c r="AM17" s="137">
        <f t="shared" si="0"/>
        <v>3.35</v>
      </c>
      <c r="AN17" s="215" t="str">
        <f t="shared" si="1"/>
        <v>B+</v>
      </c>
      <c r="AO17" s="212" t="str">
        <f t="shared" si="2"/>
        <v>B+</v>
      </c>
      <c r="AP17" s="139">
        <f t="shared" si="3"/>
        <v>10</v>
      </c>
    </row>
    <row r="18" spans="1:42" ht="15.75">
      <c r="A18" s="217">
        <f>'1st 1'!A18</f>
        <v>11</v>
      </c>
      <c r="B18" s="132">
        <f>IF('3rd 1'!J18&gt;0,'3rd 1'!AC18,0)</f>
        <v>3.5</v>
      </c>
      <c r="C18" s="133" t="str">
        <f>IF('3rd 1'!J18&gt;0,'3rd 1'!AB18,0)</f>
        <v>A-</v>
      </c>
      <c r="D18" s="133">
        <f>IF('3rd 2'!J18&gt;0,'3rd 2'!AC18,0)</f>
        <v>3.5</v>
      </c>
      <c r="E18" s="134" t="str">
        <f>IF('3rd 2'!J18&gt;0,'3rd 2'!AB18,0)</f>
        <v>A-</v>
      </c>
      <c r="F18" s="134">
        <f>IF('3rd 3'!J18&gt;0,'3rd 3'!AC18,0)</f>
        <v>4</v>
      </c>
      <c r="G18" s="133" t="str">
        <f>IF('3rd 3'!J18&gt;0,'3rd 3'!AB18,0)</f>
        <v>A+</v>
      </c>
      <c r="H18" s="133">
        <f>IF('3rd 4'!J18&gt;0,'3rd 4'!AC18,0)</f>
        <v>3.5</v>
      </c>
      <c r="I18" s="133" t="str">
        <f>IF('3rd 4'!J18&gt;0,'3rd 4'!AB18,0)</f>
        <v>A-</v>
      </c>
      <c r="J18" s="134">
        <f>IF('3rd 5'!J18&gt;0,'3rd 5'!AC18,0)</f>
        <v>3</v>
      </c>
      <c r="K18" s="134" t="str">
        <f>IF('3rd 5'!J18&gt;0,'3rd 5'!AB18,0)</f>
        <v>B</v>
      </c>
      <c r="L18" s="133">
        <f>IF('3rd 6'!J18&gt;0,'3rd 6'!AC18,0)</f>
        <v>0</v>
      </c>
      <c r="M18" s="222">
        <f>IF('3rd 6'!J18&gt;0,'3rd 6'!AB18,0)</f>
        <v>0</v>
      </c>
      <c r="N18" s="132">
        <f>IF('3rd 1'!R18&gt;0,'3rd 1'!AC18,0)</f>
        <v>0</v>
      </c>
      <c r="O18" s="134">
        <f>IF('3rd 1'!R18&gt;0,'3rd 1'!AB18,0)</f>
        <v>0</v>
      </c>
      <c r="P18" s="134">
        <f>IF('3rd 2'!R18&gt;0,'3rd 2'!AC18,0)</f>
        <v>0</v>
      </c>
      <c r="Q18" s="133">
        <f>IF('3rd 2'!R18&gt;0,'3rd 2'!AB18,0)</f>
        <v>0</v>
      </c>
      <c r="R18" s="133">
        <f>IF('3rd 3'!R18&gt;0,'3rd 3'!AC18,0)</f>
        <v>0</v>
      </c>
      <c r="S18" s="133">
        <f>IF('3rd 3'!R18&gt;0,'3rd 3'!AB18,0)</f>
        <v>0</v>
      </c>
      <c r="T18" s="134">
        <f>IF('3rd 4'!R18&gt;0,'3rd 4'!AC18,0)</f>
        <v>0</v>
      </c>
      <c r="U18" s="134">
        <f>IF('3rd 4'!R18&gt;0,'3rd 4'!AB18,0)</f>
        <v>0</v>
      </c>
      <c r="V18" s="133">
        <f>IF('3rd 5'!R18&gt;0,'3rd 5'!AC18,0)</f>
        <v>0</v>
      </c>
      <c r="W18" s="133">
        <f>IF('3rd 5'!R18&gt;0,'3rd 5'!AB18,0)</f>
        <v>0</v>
      </c>
      <c r="X18" s="133">
        <f>IF('3rd 6'!R18&gt;0,'3rd 6'!AC18,0)</f>
        <v>0</v>
      </c>
      <c r="Y18" s="135">
        <f>IF('3rd 6'!R18&gt;0,'3rd 6'!AB18,0)</f>
        <v>0</v>
      </c>
      <c r="Z18" s="223">
        <f>IF('3rd 1'!Z18&gt;0,'3rd 1'!AC18,0)</f>
        <v>0</v>
      </c>
      <c r="AA18" s="134">
        <f>IF('3rd 1'!Z18&gt;0,'3rd 1'!AB18,0)</f>
        <v>0</v>
      </c>
      <c r="AB18" s="134">
        <f>IF('3rd 2'!Z18&gt;0,'3rd 2'!AC18,0)</f>
        <v>0</v>
      </c>
      <c r="AC18" s="134">
        <f>IF('3rd 2'!Z18&gt;0,'3rd 2'!AB18,0)</f>
        <v>0</v>
      </c>
      <c r="AD18" s="134">
        <f>IF('3rd 3'!Z18&gt;0,'3rd 3'!AC18,0)</f>
        <v>0</v>
      </c>
      <c r="AE18" s="134">
        <f>IF('3rd 3'!Z18&gt;0,'3rd 3'!AB18,0)</f>
        <v>0</v>
      </c>
      <c r="AF18" s="134">
        <f>IF('3rd 4'!Z18&gt;0,'3rd 4'!AC18,0)</f>
        <v>0</v>
      </c>
      <c r="AG18" s="133">
        <f>IF('3rd 4'!Z18&gt;0,'3rd 4'!AB18,0)</f>
        <v>0</v>
      </c>
      <c r="AH18" s="133">
        <f>IF('3rd 5'!Z18&gt;0,'3rd 5'!AC18,0)</f>
        <v>0</v>
      </c>
      <c r="AI18" s="133">
        <f>IF('3rd 5'!Z18&gt;0,'3rd 5'!AB18,0)</f>
        <v>0</v>
      </c>
      <c r="AJ18" s="134">
        <f>IF('3rd 6'!Z18&gt;0,'3rd 6'!AC18,0)</f>
        <v>0</v>
      </c>
      <c r="AK18" s="225">
        <f>IF('3rd 6'!Z18&gt;0,'3rd 6'!AB18,0)</f>
        <v>0</v>
      </c>
      <c r="AL18" s="226">
        <f>(B18*C6)+(D18*E6)+(F18*G6)+(H18*I6)+(J18*K6)+(L18*M6)+(N18*O6)+(P18*Q6)+(R18*S6)+(T18*U6)+(V18*W6)+(X18*Y6)+(Z18*AA6)+(AB18*AC6)+(AD18*AE6)+(AF18*AG6)+(AH18*AI6)+(AJ18*AK6)</f>
        <v>52.5</v>
      </c>
      <c r="AM18" s="137">
        <f t="shared" si="0"/>
        <v>3.5</v>
      </c>
      <c r="AN18" s="215" t="str">
        <f t="shared" si="1"/>
        <v>A-</v>
      </c>
      <c r="AO18" s="212" t="str">
        <f t="shared" si="2"/>
        <v>A-</v>
      </c>
      <c r="AP18" s="139">
        <f t="shared" si="3"/>
        <v>11</v>
      </c>
    </row>
    <row r="19" spans="1:42" ht="15.75">
      <c r="A19" s="217">
        <f>'1st 1'!A19</f>
        <v>12</v>
      </c>
      <c r="B19" s="132">
        <f>IF('3rd 1'!J19&gt;0,'3rd 1'!AC19,0)</f>
        <v>2.25</v>
      </c>
      <c r="C19" s="133" t="str">
        <f>IF('3rd 1'!J19&gt;0,'3rd 1'!AB19,0)</f>
        <v>C</v>
      </c>
      <c r="D19" s="133">
        <f>IF('3rd 2'!J19&gt;0,'3rd 2'!AC19,0)</f>
        <v>2.5</v>
      </c>
      <c r="E19" s="134" t="str">
        <f>IF('3rd 2'!J19&gt;0,'3rd 2'!AB19,0)</f>
        <v>C+</v>
      </c>
      <c r="F19" s="134">
        <f>IF('3rd 3'!J19&gt;0,'3rd 3'!AC19,0)</f>
        <v>3.25</v>
      </c>
      <c r="G19" s="133" t="str">
        <f>IF('3rd 3'!J19&gt;0,'3rd 3'!AB19,0)</f>
        <v>B+</v>
      </c>
      <c r="H19" s="133">
        <f>IF('3rd 4'!J19&gt;0,'3rd 4'!AC19,0)</f>
        <v>2.25</v>
      </c>
      <c r="I19" s="133" t="str">
        <f>IF('3rd 4'!J19&gt;0,'3rd 4'!AB19,0)</f>
        <v>C</v>
      </c>
      <c r="J19" s="134">
        <f>IF('3rd 5'!J19&gt;0,'3rd 5'!AC19,0)</f>
        <v>2</v>
      </c>
      <c r="K19" s="134" t="str">
        <f>IF('3rd 5'!J19&gt;0,'3rd 5'!AB19,0)</f>
        <v>D</v>
      </c>
      <c r="L19" s="133">
        <f>IF('3rd 6'!J19&gt;0,'3rd 6'!AC19,0)</f>
        <v>0</v>
      </c>
      <c r="M19" s="222">
        <f>IF('3rd 6'!J19&gt;0,'3rd 6'!AB19,0)</f>
        <v>0</v>
      </c>
      <c r="N19" s="132">
        <f>IF('3rd 1'!R19&gt;0,'3rd 1'!AC19,0)</f>
        <v>0</v>
      </c>
      <c r="O19" s="134">
        <f>IF('3rd 1'!R19&gt;0,'3rd 1'!AB19,0)</f>
        <v>0</v>
      </c>
      <c r="P19" s="134">
        <f>IF('3rd 2'!R19&gt;0,'3rd 2'!AC19,0)</f>
        <v>0</v>
      </c>
      <c r="Q19" s="133">
        <f>IF('3rd 2'!R19&gt;0,'3rd 2'!AB19,0)</f>
        <v>0</v>
      </c>
      <c r="R19" s="133">
        <f>IF('3rd 3'!R19&gt;0,'3rd 3'!AC19,0)</f>
        <v>0</v>
      </c>
      <c r="S19" s="133">
        <f>IF('3rd 3'!R19&gt;0,'3rd 3'!AB19,0)</f>
        <v>0</v>
      </c>
      <c r="T19" s="134">
        <f>IF('3rd 4'!R19&gt;0,'3rd 4'!AC19,0)</f>
        <v>0</v>
      </c>
      <c r="U19" s="134">
        <f>IF('3rd 4'!R19&gt;0,'3rd 4'!AB19,0)</f>
        <v>0</v>
      </c>
      <c r="V19" s="133">
        <f>IF('3rd 5'!R19&gt;0,'3rd 5'!AC19,0)</f>
        <v>0</v>
      </c>
      <c r="W19" s="133">
        <f>IF('3rd 5'!R19&gt;0,'3rd 5'!AB19,0)</f>
        <v>0</v>
      </c>
      <c r="X19" s="133">
        <f>IF('3rd 6'!R19&gt;0,'3rd 6'!AC19,0)</f>
        <v>0</v>
      </c>
      <c r="Y19" s="135">
        <f>IF('3rd 6'!R19&gt;0,'3rd 6'!AB19,0)</f>
        <v>0</v>
      </c>
      <c r="Z19" s="223">
        <f>IF('3rd 1'!Z19&gt;0,'3rd 1'!AC19,0)</f>
        <v>0</v>
      </c>
      <c r="AA19" s="134">
        <f>IF('3rd 1'!Z19&gt;0,'3rd 1'!AB19,0)</f>
        <v>0</v>
      </c>
      <c r="AB19" s="134">
        <f>IF('3rd 2'!Z19&gt;0,'3rd 2'!AC19,0)</f>
        <v>0</v>
      </c>
      <c r="AC19" s="134">
        <f>IF('3rd 2'!Z19&gt;0,'3rd 2'!AB19,0)</f>
        <v>0</v>
      </c>
      <c r="AD19" s="134">
        <f>IF('3rd 3'!Z19&gt;0,'3rd 3'!AC19,0)</f>
        <v>0</v>
      </c>
      <c r="AE19" s="134">
        <f>IF('3rd 3'!Z19&gt;0,'3rd 3'!AB19,0)</f>
        <v>0</v>
      </c>
      <c r="AF19" s="134">
        <f>IF('3rd 4'!Z19&gt;0,'3rd 4'!AC19,0)</f>
        <v>0</v>
      </c>
      <c r="AG19" s="133">
        <f>IF('3rd 4'!Z19&gt;0,'3rd 4'!AB19,0)</f>
        <v>0</v>
      </c>
      <c r="AH19" s="133">
        <f>IF('3rd 5'!Z19&gt;0,'3rd 5'!AC19,0)</f>
        <v>0</v>
      </c>
      <c r="AI19" s="133">
        <f>IF('3rd 5'!Z19&gt;0,'3rd 5'!AB19,0)</f>
        <v>0</v>
      </c>
      <c r="AJ19" s="134">
        <f>IF('3rd 6'!Z19&gt;0,'3rd 6'!AC19,0)</f>
        <v>0</v>
      </c>
      <c r="AK19" s="225">
        <f>IF('3rd 6'!Z19&gt;0,'3rd 6'!AB19,0)</f>
        <v>0</v>
      </c>
      <c r="AL19" s="226">
        <f>(B19*C6)+(D19*E6)+(F19*G6)+(H19*I6)+(J19*K6)+(L19*M6)+(N19*O6)+(P19*Q6)+(R19*S6)+(T19*U6)+(V19*W6)+(X19*Y6)+(Z19*AA6)+(AB19*AC6)+(AD19*AE6)+(AF19*AG6)+(AH19*AI6)+(AJ19*AK6)</f>
        <v>36.75</v>
      </c>
      <c r="AM19" s="137">
        <f t="shared" si="0"/>
        <v>2.4500000000000002</v>
      </c>
      <c r="AN19" s="215" t="str">
        <f t="shared" si="1"/>
        <v>C</v>
      </c>
      <c r="AO19" s="212" t="str">
        <f t="shared" si="2"/>
        <v>C</v>
      </c>
      <c r="AP19" s="139">
        <f t="shared" si="3"/>
        <v>12</v>
      </c>
    </row>
    <row r="20" spans="1:42" ht="31.5">
      <c r="A20" s="217">
        <f>'1st 1'!A20</f>
        <v>13</v>
      </c>
      <c r="B20" s="132">
        <f>IF('3rd 1'!J20&gt;0,'3rd 1'!AC20,0)</f>
        <v>3.25</v>
      </c>
      <c r="C20" s="133" t="str">
        <f>IF('3rd 1'!J20&gt;0,'3rd 1'!AB20,0)</f>
        <v>B+</v>
      </c>
      <c r="D20" s="133">
        <f>IF('3rd 2'!J20&gt;0,'3rd 2'!AC20,0)</f>
        <v>3.75</v>
      </c>
      <c r="E20" s="134" t="str">
        <f>IF('3rd 2'!J20&gt;0,'3rd 2'!AB20,0)</f>
        <v>A</v>
      </c>
      <c r="F20" s="134">
        <f>IF('3rd 3'!J20&gt;0,'3rd 3'!AC20,0)</f>
        <v>4</v>
      </c>
      <c r="G20" s="133" t="str">
        <f>IF('3rd 3'!J20&gt;0,'3rd 3'!AB20,0)</f>
        <v>A+</v>
      </c>
      <c r="H20" s="133">
        <f>IF('3rd 4'!J20&gt;0,'3rd 4'!AC20,0)</f>
        <v>3</v>
      </c>
      <c r="I20" s="133" t="str">
        <f>IF('3rd 4'!J20&gt;0,'3rd 4'!AB20,0)</f>
        <v>B</v>
      </c>
      <c r="J20" s="134">
        <f>IF('3rd 5'!J20&gt;0,'3rd 5'!AC20,0)</f>
        <v>2.75</v>
      </c>
      <c r="K20" s="134" t="str">
        <f>IF('3rd 5'!J20&gt;0,'3rd 5'!AB20,0)</f>
        <v>B-</v>
      </c>
      <c r="L20" s="133">
        <f>IF('3rd 6'!J20&gt;0,'3rd 6'!AC20,0)</f>
        <v>0</v>
      </c>
      <c r="M20" s="222">
        <f>IF('3rd 6'!J20&gt;0,'3rd 6'!AB20,0)</f>
        <v>0</v>
      </c>
      <c r="N20" s="132">
        <f>IF('3rd 1'!R20&gt;0,'3rd 1'!AC20,0)</f>
        <v>0</v>
      </c>
      <c r="O20" s="134">
        <f>IF('3rd 1'!R20&gt;0,'3rd 1'!AB20,0)</f>
        <v>0</v>
      </c>
      <c r="P20" s="134">
        <f>IF('3rd 2'!R20&gt;0,'3rd 2'!AC20,0)</f>
        <v>0</v>
      </c>
      <c r="Q20" s="133">
        <f>IF('3rd 2'!R20&gt;0,'3rd 2'!AB20,0)</f>
        <v>0</v>
      </c>
      <c r="R20" s="133">
        <f>IF('3rd 3'!R20&gt;0,'3rd 3'!AC20,0)</f>
        <v>0</v>
      </c>
      <c r="S20" s="133">
        <f>IF('3rd 3'!R20&gt;0,'3rd 3'!AB20,0)</f>
        <v>0</v>
      </c>
      <c r="T20" s="134">
        <f>IF('3rd 4'!R20&gt;0,'3rd 4'!AC20,0)</f>
        <v>0</v>
      </c>
      <c r="U20" s="134">
        <f>IF('3rd 4'!R20&gt;0,'3rd 4'!AB20,0)</f>
        <v>0</v>
      </c>
      <c r="V20" s="133">
        <f>IF('3rd 5'!R20&gt;0,'3rd 5'!AC20,0)</f>
        <v>0</v>
      </c>
      <c r="W20" s="133">
        <f>IF('3rd 5'!R20&gt;0,'3rd 5'!AB20,0)</f>
        <v>0</v>
      </c>
      <c r="X20" s="133">
        <f>IF('3rd 6'!R20&gt;0,'3rd 6'!AC20,0)</f>
        <v>0</v>
      </c>
      <c r="Y20" s="135">
        <f>IF('3rd 6'!R20&gt;0,'3rd 6'!AB20,0)</f>
        <v>0</v>
      </c>
      <c r="Z20" s="223">
        <f>IF('3rd 1'!Z20&gt;0,'3rd 1'!AC20,0)</f>
        <v>0</v>
      </c>
      <c r="AA20" s="134">
        <f>IF('3rd 1'!Z20&gt;0,'3rd 1'!AB20,0)</f>
        <v>0</v>
      </c>
      <c r="AB20" s="134">
        <f>IF('3rd 2'!Z20&gt;0,'3rd 2'!AC20,0)</f>
        <v>0</v>
      </c>
      <c r="AC20" s="134">
        <f>IF('3rd 2'!Z20&gt;0,'3rd 2'!AB20,0)</f>
        <v>0</v>
      </c>
      <c r="AD20" s="134">
        <f>IF('3rd 3'!Z20&gt;0,'3rd 3'!AC20,0)</f>
        <v>0</v>
      </c>
      <c r="AE20" s="134">
        <f>IF('3rd 3'!Z20&gt;0,'3rd 3'!AB20,0)</f>
        <v>0</v>
      </c>
      <c r="AF20" s="134">
        <f>IF('3rd 4'!Z20&gt;0,'3rd 4'!AC20,0)</f>
        <v>0</v>
      </c>
      <c r="AG20" s="133">
        <f>IF('3rd 4'!Z20&gt;0,'3rd 4'!AB20,0)</f>
        <v>0</v>
      </c>
      <c r="AH20" s="133">
        <f>IF('3rd 5'!Z20&gt;0,'3rd 5'!AC20,0)</f>
        <v>0</v>
      </c>
      <c r="AI20" s="133">
        <f>IF('3rd 5'!Z20&gt;0,'3rd 5'!AB20,0)</f>
        <v>0</v>
      </c>
      <c r="AJ20" s="134">
        <f>IF('3rd 6'!Z20&gt;0,'3rd 6'!AC20,0)</f>
        <v>0</v>
      </c>
      <c r="AK20" s="225">
        <f>IF('3rd 6'!Z20&gt;0,'3rd 6'!AB20,0)</f>
        <v>0</v>
      </c>
      <c r="AL20" s="226">
        <f>(B20*C6)+(D20*E6)+(F20*G6)+(H20*I6)+(J20*K6)+(L20*M6)+(N20*O6)+(P20*Q6)+(R20*S6)+(T20*U6)+(V20*W6)+(X20*Y6)+(Z20*AA6)+(AB20*AC6)+(AD20*AE6)+(AF20*AG6)+(AH20*AI6)+(AJ20*AK6)</f>
        <v>50.25</v>
      </c>
      <c r="AM20" s="137">
        <f t="shared" si="0"/>
        <v>3.35</v>
      </c>
      <c r="AN20" s="215" t="str">
        <f t="shared" si="1"/>
        <v>B+</v>
      </c>
      <c r="AO20" s="212" t="str">
        <f t="shared" si="2"/>
        <v>B+</v>
      </c>
      <c r="AP20" s="139">
        <f t="shared" si="3"/>
        <v>13</v>
      </c>
    </row>
    <row r="21" spans="1:42" ht="31.5">
      <c r="A21" s="217">
        <f>'1st 1'!A21</f>
        <v>14</v>
      </c>
      <c r="B21" s="132">
        <f>IF('3rd 1'!J21&gt;0,'3rd 1'!AC21,0)</f>
        <v>3.5</v>
      </c>
      <c r="C21" s="133" t="str">
        <f>IF('3rd 1'!J21&gt;0,'3rd 1'!AB21,0)</f>
        <v>A-</v>
      </c>
      <c r="D21" s="133">
        <f>IF('3rd 2'!J21&gt;0,'3rd 2'!AC21,0)</f>
        <v>3.25</v>
      </c>
      <c r="E21" s="134" t="str">
        <f>IF('3rd 2'!J21&gt;0,'3rd 2'!AB21,0)</f>
        <v>B+</v>
      </c>
      <c r="F21" s="134">
        <f>IF('3rd 3'!J21&gt;0,'3rd 3'!AC21,0)</f>
        <v>3.75</v>
      </c>
      <c r="G21" s="133" t="str">
        <f>IF('3rd 3'!J21&gt;0,'3rd 3'!AB21,0)</f>
        <v>A</v>
      </c>
      <c r="H21" s="133">
        <f>IF('3rd 4'!J21&gt;0,'3rd 4'!AC21,0)</f>
        <v>3.25</v>
      </c>
      <c r="I21" s="133" t="str">
        <f>IF('3rd 4'!J21&gt;0,'3rd 4'!AB21,0)</f>
        <v>B+</v>
      </c>
      <c r="J21" s="134">
        <f>IF('3rd 5'!J21&gt;0,'3rd 5'!AC21,0)</f>
        <v>3</v>
      </c>
      <c r="K21" s="134" t="str">
        <f>IF('3rd 5'!J21&gt;0,'3rd 5'!AB21,0)</f>
        <v>B</v>
      </c>
      <c r="L21" s="133">
        <f>IF('3rd 6'!J21&gt;0,'3rd 6'!AC21,0)</f>
        <v>0</v>
      </c>
      <c r="M21" s="222">
        <f>IF('3rd 6'!J21&gt;0,'3rd 6'!AB21,0)</f>
        <v>0</v>
      </c>
      <c r="N21" s="132">
        <f>IF('3rd 1'!R21&gt;0,'3rd 1'!AC21,0)</f>
        <v>0</v>
      </c>
      <c r="O21" s="134">
        <f>IF('3rd 1'!R21&gt;0,'3rd 1'!AB21,0)</f>
        <v>0</v>
      </c>
      <c r="P21" s="134">
        <f>IF('3rd 2'!R21&gt;0,'3rd 2'!AC21,0)</f>
        <v>0</v>
      </c>
      <c r="Q21" s="133">
        <f>IF('3rd 2'!R21&gt;0,'3rd 2'!AB21,0)</f>
        <v>0</v>
      </c>
      <c r="R21" s="133">
        <f>IF('3rd 3'!R21&gt;0,'3rd 3'!AC21,0)</f>
        <v>0</v>
      </c>
      <c r="S21" s="133">
        <f>IF('3rd 3'!R21&gt;0,'3rd 3'!AB21,0)</f>
        <v>0</v>
      </c>
      <c r="T21" s="134">
        <f>IF('3rd 4'!R21&gt;0,'3rd 4'!AC21,0)</f>
        <v>0</v>
      </c>
      <c r="U21" s="134">
        <f>IF('3rd 4'!R21&gt;0,'3rd 4'!AB21,0)</f>
        <v>0</v>
      </c>
      <c r="V21" s="133">
        <f>IF('3rd 5'!R21&gt;0,'3rd 5'!AC21,0)</f>
        <v>0</v>
      </c>
      <c r="W21" s="133">
        <f>IF('3rd 5'!R21&gt;0,'3rd 5'!AB21,0)</f>
        <v>0</v>
      </c>
      <c r="X21" s="133">
        <f>IF('3rd 6'!R21&gt;0,'3rd 6'!AC21,0)</f>
        <v>0</v>
      </c>
      <c r="Y21" s="135">
        <f>IF('3rd 6'!R21&gt;0,'3rd 6'!AB21,0)</f>
        <v>0</v>
      </c>
      <c r="Z21" s="223">
        <f>IF('3rd 1'!Z21&gt;0,'3rd 1'!AC21,0)</f>
        <v>0</v>
      </c>
      <c r="AA21" s="134">
        <f>IF('3rd 1'!Z21&gt;0,'3rd 1'!AB21,0)</f>
        <v>0</v>
      </c>
      <c r="AB21" s="134">
        <f>IF('3rd 2'!Z21&gt;0,'3rd 2'!AC21,0)</f>
        <v>0</v>
      </c>
      <c r="AC21" s="134">
        <f>IF('3rd 2'!Z21&gt;0,'3rd 2'!AB21,0)</f>
        <v>0</v>
      </c>
      <c r="AD21" s="134">
        <f>IF('3rd 3'!Z21&gt;0,'3rd 3'!AC21,0)</f>
        <v>0</v>
      </c>
      <c r="AE21" s="134">
        <f>IF('3rd 3'!Z21&gt;0,'3rd 3'!AB21,0)</f>
        <v>0</v>
      </c>
      <c r="AF21" s="134">
        <f>IF('3rd 4'!Z21&gt;0,'3rd 4'!AC21,0)</f>
        <v>0</v>
      </c>
      <c r="AG21" s="133">
        <f>IF('3rd 4'!Z21&gt;0,'3rd 4'!AB21,0)</f>
        <v>0</v>
      </c>
      <c r="AH21" s="133">
        <f>IF('3rd 5'!Z21&gt;0,'3rd 5'!AC21,0)</f>
        <v>0</v>
      </c>
      <c r="AI21" s="133">
        <f>IF('3rd 5'!Z21&gt;0,'3rd 5'!AB21,0)</f>
        <v>0</v>
      </c>
      <c r="AJ21" s="134">
        <f>IF('3rd 6'!Z21&gt;0,'3rd 6'!AC21,0)</f>
        <v>0</v>
      </c>
      <c r="AK21" s="225">
        <f>IF('3rd 6'!Z21&gt;0,'3rd 6'!AB21,0)</f>
        <v>0</v>
      </c>
      <c r="AL21" s="226">
        <f>(B21*C6)+(D21*E6)+(F21*G6)+(H21*I6)+(J21*K6)+(L21*M6)+(N21*O6)+(P21*Q6)+(R21*S6)+(T21*U6)+(V21*W6)+(X21*Y6)+(Z21*AA6)+(AB21*AC6)+(AD21*AE6)+(AF21*AG6)+(AH21*AI6)+(AJ21*AK6)</f>
        <v>50.25</v>
      </c>
      <c r="AM21" s="137">
        <f t="shared" si="0"/>
        <v>3.35</v>
      </c>
      <c r="AN21" s="215" t="str">
        <f t="shared" si="1"/>
        <v>B+</v>
      </c>
      <c r="AO21" s="212" t="str">
        <f t="shared" si="2"/>
        <v>B+</v>
      </c>
      <c r="AP21" s="139">
        <f t="shared" si="3"/>
        <v>14</v>
      </c>
    </row>
    <row r="22" spans="1:42" ht="31.5">
      <c r="A22" s="217">
        <f>'1st 1'!A22</f>
        <v>15</v>
      </c>
      <c r="B22" s="132">
        <f>IF('3rd 1'!J22&gt;0,'3rd 1'!AC22,0)</f>
        <v>3.5</v>
      </c>
      <c r="C22" s="133" t="str">
        <f>IF('3rd 1'!J22&gt;0,'3rd 1'!AB22,0)</f>
        <v>A-</v>
      </c>
      <c r="D22" s="133">
        <f>IF('3rd 2'!J22&gt;0,'3rd 2'!AC22,0)</f>
        <v>3</v>
      </c>
      <c r="E22" s="134" t="str">
        <f>IF('3rd 2'!J22&gt;0,'3rd 2'!AB22,0)</f>
        <v>B</v>
      </c>
      <c r="F22" s="134">
        <f>IF('3rd 3'!J22&gt;0,'3rd 3'!AC22,0)</f>
        <v>3.75</v>
      </c>
      <c r="G22" s="133" t="str">
        <f>IF('3rd 3'!J22&gt;0,'3rd 3'!AB22,0)</f>
        <v>A</v>
      </c>
      <c r="H22" s="133">
        <f>IF('3rd 4'!J22&gt;0,'3rd 4'!AC22,0)</f>
        <v>3.25</v>
      </c>
      <c r="I22" s="133" t="str">
        <f>IF('3rd 4'!J22&gt;0,'3rd 4'!AB22,0)</f>
        <v>B+</v>
      </c>
      <c r="J22" s="134">
        <f>IF('3rd 5'!J22&gt;0,'3rd 5'!AC22,0)</f>
        <v>3</v>
      </c>
      <c r="K22" s="134" t="str">
        <f>IF('3rd 5'!J22&gt;0,'3rd 5'!AB22,0)</f>
        <v>B</v>
      </c>
      <c r="L22" s="133">
        <f>IF('3rd 6'!J22&gt;0,'3rd 6'!AC22,0)</f>
        <v>0</v>
      </c>
      <c r="M22" s="222">
        <f>IF('3rd 6'!J22&gt;0,'3rd 6'!AB22,0)</f>
        <v>0</v>
      </c>
      <c r="N22" s="132">
        <f>IF('3rd 1'!R22&gt;0,'3rd 1'!AC22,0)</f>
        <v>0</v>
      </c>
      <c r="O22" s="134">
        <f>IF('3rd 1'!R22&gt;0,'3rd 1'!AB22,0)</f>
        <v>0</v>
      </c>
      <c r="P22" s="134">
        <f>IF('3rd 2'!R22&gt;0,'3rd 2'!AC22,0)</f>
        <v>0</v>
      </c>
      <c r="Q22" s="133">
        <f>IF('3rd 2'!R22&gt;0,'3rd 2'!AB22,0)</f>
        <v>0</v>
      </c>
      <c r="R22" s="133">
        <f>IF('3rd 3'!R22&gt;0,'3rd 3'!AC22,0)</f>
        <v>0</v>
      </c>
      <c r="S22" s="133">
        <f>IF('3rd 3'!R22&gt;0,'3rd 3'!AB22,0)</f>
        <v>0</v>
      </c>
      <c r="T22" s="134">
        <f>IF('3rd 4'!R22&gt;0,'3rd 4'!AC22,0)</f>
        <v>0</v>
      </c>
      <c r="U22" s="134">
        <f>IF('3rd 4'!R22&gt;0,'3rd 4'!AB22,0)</f>
        <v>0</v>
      </c>
      <c r="V22" s="133">
        <f>IF('3rd 5'!R22&gt;0,'3rd 5'!AC22,0)</f>
        <v>0</v>
      </c>
      <c r="W22" s="133">
        <f>IF('3rd 5'!R22&gt;0,'3rd 5'!AB22,0)</f>
        <v>0</v>
      </c>
      <c r="X22" s="133">
        <f>IF('3rd 6'!R22&gt;0,'3rd 6'!AC22,0)</f>
        <v>0</v>
      </c>
      <c r="Y22" s="135">
        <f>IF('3rd 6'!R22&gt;0,'3rd 6'!AB22,0)</f>
        <v>0</v>
      </c>
      <c r="Z22" s="223">
        <f>IF('3rd 1'!Z22&gt;0,'3rd 1'!AC22,0)</f>
        <v>0</v>
      </c>
      <c r="AA22" s="134">
        <f>IF('3rd 1'!Z22&gt;0,'3rd 1'!AB22,0)</f>
        <v>0</v>
      </c>
      <c r="AB22" s="134">
        <f>IF('3rd 2'!Z22&gt;0,'3rd 2'!AC22,0)</f>
        <v>0</v>
      </c>
      <c r="AC22" s="134">
        <f>IF('3rd 2'!Z22&gt;0,'3rd 2'!AB22,0)</f>
        <v>0</v>
      </c>
      <c r="AD22" s="134">
        <f>IF('3rd 3'!Z22&gt;0,'3rd 3'!AC22,0)</f>
        <v>0</v>
      </c>
      <c r="AE22" s="134">
        <f>IF('3rd 3'!Z22&gt;0,'3rd 3'!AB22,0)</f>
        <v>0</v>
      </c>
      <c r="AF22" s="134">
        <f>IF('3rd 4'!Z22&gt;0,'3rd 4'!AC22,0)</f>
        <v>0</v>
      </c>
      <c r="AG22" s="133">
        <f>IF('3rd 4'!Z22&gt;0,'3rd 4'!AB22,0)</f>
        <v>0</v>
      </c>
      <c r="AH22" s="133">
        <f>IF('3rd 5'!Z22&gt;0,'3rd 5'!AC22,0)</f>
        <v>0</v>
      </c>
      <c r="AI22" s="133">
        <f>IF('3rd 5'!Z22&gt;0,'3rd 5'!AB22,0)</f>
        <v>0</v>
      </c>
      <c r="AJ22" s="134">
        <f>IF('3rd 6'!Z22&gt;0,'3rd 6'!AC22,0)</f>
        <v>0</v>
      </c>
      <c r="AK22" s="225">
        <f>IF('3rd 6'!Z22&gt;0,'3rd 6'!AB22,0)</f>
        <v>0</v>
      </c>
      <c r="AL22" s="226">
        <f>(B22*C6)+(D22*E6)+(F22*G6)+(H22*I6)+(J22*K6)+(L22*M6)+(N22*O6)+(P22*Q6)+(R22*S6)+(T22*U6)+(V22*W6)+(X22*Y6)+(Z22*AA6)+(AB22*AC6)+(AD22*AE6)+(AF22*AG6)+(AH22*AI6)+(AJ22*AK6)</f>
        <v>49.5</v>
      </c>
      <c r="AM22" s="137">
        <f t="shared" si="0"/>
        <v>3.3</v>
      </c>
      <c r="AN22" s="215" t="str">
        <f t="shared" si="1"/>
        <v>B+</v>
      </c>
      <c r="AO22" s="212" t="str">
        <f t="shared" si="2"/>
        <v>B+</v>
      </c>
      <c r="AP22" s="139">
        <f t="shared" si="3"/>
        <v>15</v>
      </c>
    </row>
    <row r="23" spans="1:42" ht="15.75">
      <c r="A23" s="217">
        <f>'1st 1'!A23</f>
        <v>16</v>
      </c>
      <c r="B23" s="132">
        <f>IF('3rd 1'!J23&gt;0,'3rd 1'!AC23,0)</f>
        <v>3</v>
      </c>
      <c r="C23" s="133" t="str">
        <f>IF('3rd 1'!J23&gt;0,'3rd 1'!AB23,0)</f>
        <v>B</v>
      </c>
      <c r="D23" s="133">
        <f>IF('3rd 2'!J23&gt;0,'3rd 2'!AC23,0)</f>
        <v>2.75</v>
      </c>
      <c r="E23" s="134" t="str">
        <f>IF('3rd 2'!J23&gt;0,'3rd 2'!AB23,0)</f>
        <v>B-</v>
      </c>
      <c r="F23" s="134">
        <f>IF('3rd 3'!J23&gt;0,'3rd 3'!AC23,0)</f>
        <v>3.75</v>
      </c>
      <c r="G23" s="133" t="str">
        <f>IF('3rd 3'!J23&gt;0,'3rd 3'!AB23,0)</f>
        <v>A</v>
      </c>
      <c r="H23" s="133">
        <f>IF('3rd 4'!J23&gt;0,'3rd 4'!AC23,0)</f>
        <v>3</v>
      </c>
      <c r="I23" s="133" t="str">
        <f>IF('3rd 4'!J23&gt;0,'3rd 4'!AB23,0)</f>
        <v>B</v>
      </c>
      <c r="J23" s="134">
        <f>IF('3rd 5'!J23&gt;0,'3rd 5'!AC23,0)</f>
        <v>2.75</v>
      </c>
      <c r="K23" s="134" t="str">
        <f>IF('3rd 5'!J23&gt;0,'3rd 5'!AB23,0)</f>
        <v>B-</v>
      </c>
      <c r="L23" s="133">
        <f>IF('3rd 6'!J23&gt;0,'3rd 6'!AC23,0)</f>
        <v>0</v>
      </c>
      <c r="M23" s="222">
        <f>IF('3rd 6'!J23&gt;0,'3rd 6'!AB23,0)</f>
        <v>0</v>
      </c>
      <c r="N23" s="132">
        <f>IF('3rd 1'!R23&gt;0,'3rd 1'!AC23,0)</f>
        <v>0</v>
      </c>
      <c r="O23" s="134">
        <f>IF('3rd 1'!R23&gt;0,'3rd 1'!AB23,0)</f>
        <v>0</v>
      </c>
      <c r="P23" s="134">
        <f>IF('3rd 2'!R23&gt;0,'3rd 2'!AC23,0)</f>
        <v>0</v>
      </c>
      <c r="Q23" s="133">
        <f>IF('3rd 2'!R23&gt;0,'3rd 2'!AB23,0)</f>
        <v>0</v>
      </c>
      <c r="R23" s="133">
        <f>IF('3rd 3'!R23&gt;0,'3rd 3'!AC23,0)</f>
        <v>0</v>
      </c>
      <c r="S23" s="133">
        <f>IF('3rd 3'!R23&gt;0,'3rd 3'!AB23,0)</f>
        <v>0</v>
      </c>
      <c r="T23" s="134">
        <f>IF('3rd 4'!R23&gt;0,'3rd 4'!AC23,0)</f>
        <v>0</v>
      </c>
      <c r="U23" s="134">
        <f>IF('3rd 4'!R23&gt;0,'3rd 4'!AB23,0)</f>
        <v>0</v>
      </c>
      <c r="V23" s="133">
        <f>IF('3rd 5'!R23&gt;0,'3rd 5'!AC23,0)</f>
        <v>0</v>
      </c>
      <c r="W23" s="133">
        <f>IF('3rd 5'!R23&gt;0,'3rd 5'!AB23,0)</f>
        <v>0</v>
      </c>
      <c r="X23" s="133">
        <f>IF('3rd 6'!R23&gt;0,'3rd 6'!AC23,0)</f>
        <v>0</v>
      </c>
      <c r="Y23" s="135">
        <f>IF('3rd 6'!R23&gt;0,'3rd 6'!AB23,0)</f>
        <v>0</v>
      </c>
      <c r="Z23" s="223">
        <f>IF('3rd 1'!Z23&gt;0,'3rd 1'!AC23,0)</f>
        <v>0</v>
      </c>
      <c r="AA23" s="134">
        <f>IF('3rd 1'!Z23&gt;0,'3rd 1'!AB23,0)</f>
        <v>0</v>
      </c>
      <c r="AB23" s="134">
        <f>IF('3rd 2'!Z23&gt;0,'3rd 2'!AC23,0)</f>
        <v>0</v>
      </c>
      <c r="AC23" s="134">
        <f>IF('3rd 2'!Z23&gt;0,'3rd 2'!AB23,0)</f>
        <v>0</v>
      </c>
      <c r="AD23" s="134">
        <f>IF('3rd 3'!Z23&gt;0,'3rd 3'!AC23,0)</f>
        <v>0</v>
      </c>
      <c r="AE23" s="134">
        <f>IF('3rd 3'!Z23&gt;0,'3rd 3'!AB23,0)</f>
        <v>0</v>
      </c>
      <c r="AF23" s="134">
        <f>IF('3rd 4'!Z23&gt;0,'3rd 4'!AC23,0)</f>
        <v>0</v>
      </c>
      <c r="AG23" s="133">
        <f>IF('3rd 4'!Z23&gt;0,'3rd 4'!AB23,0)</f>
        <v>0</v>
      </c>
      <c r="AH23" s="133">
        <f>IF('3rd 5'!Z23&gt;0,'3rd 5'!AC23,0)</f>
        <v>0</v>
      </c>
      <c r="AI23" s="133">
        <f>IF('3rd 5'!Z23&gt;0,'3rd 5'!AB23,0)</f>
        <v>0</v>
      </c>
      <c r="AJ23" s="134">
        <f>IF('3rd 6'!Z23&gt;0,'3rd 6'!AC23,0)</f>
        <v>0</v>
      </c>
      <c r="AK23" s="225">
        <f>IF('3rd 6'!Z23&gt;0,'3rd 6'!AB23,0)</f>
        <v>0</v>
      </c>
      <c r="AL23" s="226">
        <f>(B23*C6)+(D23*E6)+(F23*G6)+(H23*I6)+(J23*K6)+(L23*M6)+(N23*O6)+(P23*Q6)+(R23*S6)+(T23*U6)+(V23*W6)+(X23*Y6)+(Z23*AA6)+(AB23*AC6)+(AD23*AE6)+(AF23*AG6)+(AH23*AI6)+(AJ23*AK6)</f>
        <v>45.75</v>
      </c>
      <c r="AM23" s="137">
        <f t="shared" si="0"/>
        <v>3.05</v>
      </c>
      <c r="AN23" s="215" t="str">
        <f t="shared" si="1"/>
        <v>B</v>
      </c>
      <c r="AO23" s="212" t="str">
        <f t="shared" si="2"/>
        <v>B</v>
      </c>
      <c r="AP23" s="139">
        <f t="shared" si="3"/>
        <v>16</v>
      </c>
    </row>
    <row r="24" spans="1:42" ht="15.75">
      <c r="A24" s="217">
        <f>'1st 1'!A24</f>
        <v>17</v>
      </c>
      <c r="B24" s="132">
        <f>IF('3rd 1'!J24&gt;0,'3rd 1'!AC24,0)</f>
        <v>0</v>
      </c>
      <c r="C24" s="133">
        <f>IF('3rd 1'!J24&gt;0,'3rd 1'!AB24,0)</f>
        <v>0</v>
      </c>
      <c r="D24" s="133">
        <f>IF('3rd 2'!J24&gt;0,'3rd 2'!AC24,0)</f>
        <v>0</v>
      </c>
      <c r="E24" s="134">
        <f>IF('3rd 2'!J24&gt;0,'3rd 2'!AB24,0)</f>
        <v>0</v>
      </c>
      <c r="F24" s="134">
        <f>IF('3rd 3'!J24&gt;0,'3rd 3'!AC24,0)</f>
        <v>0</v>
      </c>
      <c r="G24" s="133">
        <f>IF('3rd 3'!J24&gt;0,'3rd 3'!AB24,0)</f>
        <v>0</v>
      </c>
      <c r="H24" s="133">
        <f>IF('3rd 4'!J24&gt;0,'3rd 4'!AC24,0)</f>
        <v>0</v>
      </c>
      <c r="I24" s="133">
        <f>IF('3rd 4'!J24&gt;0,'3rd 4'!AB24,0)</f>
        <v>0</v>
      </c>
      <c r="J24" s="134">
        <f>IF('3rd 5'!J24&gt;0,'3rd 5'!AC24,0)</f>
        <v>0</v>
      </c>
      <c r="K24" s="134">
        <f>IF('3rd 5'!J24&gt;0,'3rd 5'!AB24,0)</f>
        <v>0</v>
      </c>
      <c r="L24" s="133">
        <f>IF('3rd 6'!J24&gt;0,'3rd 6'!AC24,0)</f>
        <v>0</v>
      </c>
      <c r="M24" s="222">
        <f>IF('3rd 6'!J24&gt;0,'3rd 6'!AB24,0)</f>
        <v>0</v>
      </c>
      <c r="N24" s="132">
        <f>IF('3rd 1'!R24&gt;0,'3rd 1'!AC24,0)</f>
        <v>3.5</v>
      </c>
      <c r="O24" s="134" t="str">
        <f>IF('3rd 1'!R24&gt;0,'3rd 1'!AB24,0)</f>
        <v>A-</v>
      </c>
      <c r="P24" s="134">
        <f>IF('3rd 2'!R24&gt;0,'3rd 2'!AC24,0)</f>
        <v>2.75</v>
      </c>
      <c r="Q24" s="133" t="str">
        <f>IF('3rd 2'!R24&gt;0,'3rd 2'!AB24,0)</f>
        <v>B-</v>
      </c>
      <c r="R24" s="133">
        <f>IF('3rd 3'!R24&gt;0,'3rd 3'!AC24,0)</f>
        <v>3</v>
      </c>
      <c r="S24" s="133" t="str">
        <f>IF('3rd 3'!R24&gt;0,'3rd 3'!AB24,0)</f>
        <v>B</v>
      </c>
      <c r="T24" s="134">
        <f>IF('3rd 4'!R24&gt;0,'3rd 4'!AC24,0)</f>
        <v>2.75</v>
      </c>
      <c r="U24" s="134" t="str">
        <f>IF('3rd 4'!R24&gt;0,'3rd 4'!AB24,0)</f>
        <v>B-</v>
      </c>
      <c r="V24" s="133">
        <f>IF('3rd 5'!R24&gt;0,'3rd 5'!AC24,0)</f>
        <v>3.25</v>
      </c>
      <c r="W24" s="133" t="str">
        <f>IF('3rd 5'!R24&gt;0,'3rd 5'!AB24,0)</f>
        <v>B+</v>
      </c>
      <c r="X24" s="133">
        <f>IF('3rd 6'!R24&gt;0,'3rd 6'!AC24,0)</f>
        <v>0</v>
      </c>
      <c r="Y24" s="135">
        <f>IF('3rd 6'!R24&gt;0,'3rd 6'!AB24,0)</f>
        <v>0</v>
      </c>
      <c r="Z24" s="223">
        <f>IF('3rd 1'!Z24&gt;0,'3rd 1'!AC24,0)</f>
        <v>0</v>
      </c>
      <c r="AA24" s="134">
        <f>IF('3rd 1'!Z24&gt;0,'3rd 1'!AB24,0)</f>
        <v>0</v>
      </c>
      <c r="AB24" s="134">
        <f>IF('3rd 2'!Z24&gt;0,'3rd 2'!AC24,0)</f>
        <v>0</v>
      </c>
      <c r="AC24" s="134">
        <f>IF('3rd 2'!Z24&gt;0,'3rd 2'!AB24,0)</f>
        <v>0</v>
      </c>
      <c r="AD24" s="134">
        <f>IF('3rd 3'!Z24&gt;0,'3rd 3'!AC24,0)</f>
        <v>0</v>
      </c>
      <c r="AE24" s="134">
        <f>IF('3rd 3'!Z24&gt;0,'3rd 3'!AB24,0)</f>
        <v>0</v>
      </c>
      <c r="AF24" s="134">
        <f>IF('3rd 4'!Z24&gt;0,'3rd 4'!AC24,0)</f>
        <v>0</v>
      </c>
      <c r="AG24" s="133">
        <f>IF('3rd 4'!Z24&gt;0,'3rd 4'!AB24,0)</f>
        <v>0</v>
      </c>
      <c r="AH24" s="133">
        <f>IF('3rd 5'!Z24&gt;0,'3rd 5'!AC24,0)</f>
        <v>0</v>
      </c>
      <c r="AI24" s="133">
        <f>IF('3rd 5'!Z24&gt;0,'3rd 5'!AB24,0)</f>
        <v>0</v>
      </c>
      <c r="AJ24" s="134">
        <f>IF('3rd 6'!Z24&gt;0,'3rd 6'!AC24,0)</f>
        <v>0</v>
      </c>
      <c r="AK24" s="225">
        <f>IF('3rd 6'!Z24&gt;0,'3rd 6'!AB24,0)</f>
        <v>0</v>
      </c>
      <c r="AL24" s="226">
        <f>(B24*C6)+(D24*E6)+(F24*G6)+(H24*I6)+(J24*K6)+(L24*M6)+(N24*O6)+(P24*Q6)+(R24*S6)+(T24*U6)+(V24*W6)+(X24*Y6)+(Z24*AA6)+(AB24*AC6)+(AD24*AE6)+(AF24*AG6)+(AH24*AI6)+(AJ24*AK6)</f>
        <v>45.75</v>
      </c>
      <c r="AM24" s="137">
        <f t="shared" si="0"/>
        <v>3.05</v>
      </c>
      <c r="AN24" s="215" t="str">
        <f t="shared" si="1"/>
        <v>B</v>
      </c>
      <c r="AO24" s="212" t="str">
        <f t="shared" si="2"/>
        <v>B</v>
      </c>
      <c r="AP24" s="139">
        <f t="shared" si="3"/>
        <v>17</v>
      </c>
    </row>
    <row r="25" spans="1:42" ht="15.75">
      <c r="A25" s="217">
        <f>'1st 1'!A25</f>
        <v>18</v>
      </c>
      <c r="B25" s="132">
        <f>IF('3rd 1'!J25&gt;0,'3rd 1'!AC25,0)</f>
        <v>0</v>
      </c>
      <c r="C25" s="133">
        <f>IF('3rd 1'!J25&gt;0,'3rd 1'!AB25,0)</f>
        <v>0</v>
      </c>
      <c r="D25" s="133">
        <f>IF('3rd 2'!J25&gt;0,'3rd 2'!AC25,0)</f>
        <v>0</v>
      </c>
      <c r="E25" s="134">
        <f>IF('3rd 2'!J25&gt;0,'3rd 2'!AB25,0)</f>
        <v>0</v>
      </c>
      <c r="F25" s="134">
        <f>IF('3rd 3'!J25&gt;0,'3rd 3'!AC25,0)</f>
        <v>0</v>
      </c>
      <c r="G25" s="133">
        <f>IF('3rd 3'!J25&gt;0,'3rd 3'!AB25,0)</f>
        <v>0</v>
      </c>
      <c r="H25" s="133">
        <f>IF('3rd 4'!J25&gt;0,'3rd 4'!AC25,0)</f>
        <v>0</v>
      </c>
      <c r="I25" s="133">
        <f>IF('3rd 4'!J25&gt;0,'3rd 4'!AB25,0)</f>
        <v>0</v>
      </c>
      <c r="J25" s="134">
        <f>IF('3rd 5'!J25&gt;0,'3rd 5'!AC25,0)</f>
        <v>0</v>
      </c>
      <c r="K25" s="134">
        <f>IF('3rd 5'!J25&gt;0,'3rd 5'!AB25,0)</f>
        <v>0</v>
      </c>
      <c r="L25" s="133">
        <f>IF('3rd 6'!J25&gt;0,'3rd 6'!AC25,0)</f>
        <v>0</v>
      </c>
      <c r="M25" s="222">
        <f>IF('3rd 6'!J25&gt;0,'3rd 6'!AB25,0)</f>
        <v>0</v>
      </c>
      <c r="N25" s="132">
        <f>IF('3rd 1'!R25&gt;0,'3rd 1'!AC25,0)</f>
        <v>3.5</v>
      </c>
      <c r="O25" s="134" t="str">
        <f>IF('3rd 1'!R25&gt;0,'3rd 1'!AB25,0)</f>
        <v>A-</v>
      </c>
      <c r="P25" s="134">
        <f>IF('3rd 2'!R25&gt;0,'3rd 2'!AC25,0)</f>
        <v>3.25</v>
      </c>
      <c r="Q25" s="133" t="str">
        <f>IF('3rd 2'!R25&gt;0,'3rd 2'!AB25,0)</f>
        <v>B+</v>
      </c>
      <c r="R25" s="133">
        <f>IF('3rd 3'!R25&gt;0,'3rd 3'!AC25,0)</f>
        <v>2.5</v>
      </c>
      <c r="S25" s="133" t="str">
        <f>IF('3rd 3'!R25&gt;0,'3rd 3'!AB25,0)</f>
        <v>C+</v>
      </c>
      <c r="T25" s="134">
        <f>IF('3rd 4'!R25&gt;0,'3rd 4'!AC25,0)</f>
        <v>2.5</v>
      </c>
      <c r="U25" s="134" t="str">
        <f>IF('3rd 4'!R25&gt;0,'3rd 4'!AB25,0)</f>
        <v>C+</v>
      </c>
      <c r="V25" s="133">
        <f>IF('3rd 5'!R25&gt;0,'3rd 5'!AC25,0)</f>
        <v>3</v>
      </c>
      <c r="W25" s="133" t="str">
        <f>IF('3rd 5'!R25&gt;0,'3rd 5'!AB25,0)</f>
        <v>B</v>
      </c>
      <c r="X25" s="133">
        <f>IF('3rd 6'!R25&gt;0,'3rd 6'!AC25,0)</f>
        <v>0</v>
      </c>
      <c r="Y25" s="135">
        <f>IF('3rd 6'!R25&gt;0,'3rd 6'!AB25,0)</f>
        <v>0</v>
      </c>
      <c r="Z25" s="223">
        <f>IF('3rd 1'!Z25&gt;0,'3rd 1'!AC25,0)</f>
        <v>0</v>
      </c>
      <c r="AA25" s="134">
        <f>IF('3rd 1'!Z25&gt;0,'3rd 1'!AB25,0)</f>
        <v>0</v>
      </c>
      <c r="AB25" s="134">
        <f>IF('3rd 2'!Z25&gt;0,'3rd 2'!AC25,0)</f>
        <v>0</v>
      </c>
      <c r="AC25" s="134">
        <f>IF('3rd 2'!Z25&gt;0,'3rd 2'!AB25,0)</f>
        <v>0</v>
      </c>
      <c r="AD25" s="134">
        <f>IF('3rd 3'!Z25&gt;0,'3rd 3'!AC25,0)</f>
        <v>0</v>
      </c>
      <c r="AE25" s="134">
        <f>IF('3rd 3'!Z25&gt;0,'3rd 3'!AB25,0)</f>
        <v>0</v>
      </c>
      <c r="AF25" s="134">
        <f>IF('3rd 4'!Z25&gt;0,'3rd 4'!AC25,0)</f>
        <v>0</v>
      </c>
      <c r="AG25" s="133">
        <f>IF('3rd 4'!Z25&gt;0,'3rd 4'!AB25,0)</f>
        <v>0</v>
      </c>
      <c r="AH25" s="133">
        <f>IF('3rd 5'!Z25&gt;0,'3rd 5'!AC25,0)</f>
        <v>0</v>
      </c>
      <c r="AI25" s="133">
        <f>IF('3rd 5'!Z25&gt;0,'3rd 5'!AB25,0)</f>
        <v>0</v>
      </c>
      <c r="AJ25" s="134">
        <f>IF('3rd 6'!Z25&gt;0,'3rd 6'!AC25,0)</f>
        <v>0</v>
      </c>
      <c r="AK25" s="225">
        <f>IF('3rd 6'!Z25&gt;0,'3rd 6'!AB25,0)</f>
        <v>0</v>
      </c>
      <c r="AL25" s="226">
        <f>(B25*C6)+(D25*E6)+(F25*G6)+(H25*I6)+(J25*K6)+(L25*M6)+(N25*O6)+(P25*Q6)+(R25*S6)+(T25*U6)+(V25*W6)+(X25*Y6)+(Z25*AA6)+(AB25*AC6)+(AD25*AE6)+(AF25*AG6)+(AH25*AI6)+(AJ25*AK6)</f>
        <v>44.25</v>
      </c>
      <c r="AM25" s="137">
        <f t="shared" si="0"/>
        <v>2.95</v>
      </c>
      <c r="AN25" s="215" t="str">
        <f t="shared" si="1"/>
        <v>B-</v>
      </c>
      <c r="AO25" s="212" t="str">
        <f t="shared" si="2"/>
        <v>B-</v>
      </c>
      <c r="AP25" s="139">
        <f t="shared" si="3"/>
        <v>18</v>
      </c>
    </row>
    <row r="26" spans="1:42" ht="15.75">
      <c r="A26" s="217">
        <f>'1st 1'!A26</f>
        <v>19</v>
      </c>
      <c r="B26" s="132">
        <f>IF('3rd 1'!J26&gt;0,'3rd 1'!AC26,0)</f>
        <v>0</v>
      </c>
      <c r="C26" s="133">
        <f>IF('3rd 1'!J26&gt;0,'3rd 1'!AB26,0)</f>
        <v>0</v>
      </c>
      <c r="D26" s="133">
        <f>IF('3rd 2'!J26&gt;0,'3rd 2'!AC26,0)</f>
        <v>0</v>
      </c>
      <c r="E26" s="134">
        <f>IF('3rd 2'!J26&gt;0,'3rd 2'!AB26,0)</f>
        <v>0</v>
      </c>
      <c r="F26" s="134">
        <f>IF('3rd 3'!J26&gt;0,'3rd 3'!AC26,0)</f>
        <v>0</v>
      </c>
      <c r="G26" s="133">
        <f>IF('3rd 3'!J26&gt;0,'3rd 3'!AB26,0)</f>
        <v>0</v>
      </c>
      <c r="H26" s="133">
        <f>IF('3rd 4'!J26&gt;0,'3rd 4'!AC26,0)</f>
        <v>0</v>
      </c>
      <c r="I26" s="133">
        <f>IF('3rd 4'!J26&gt;0,'3rd 4'!AB26,0)</f>
        <v>0</v>
      </c>
      <c r="J26" s="134">
        <f>IF('3rd 5'!J26&gt;0,'3rd 5'!AC26,0)</f>
        <v>0</v>
      </c>
      <c r="K26" s="134">
        <f>IF('3rd 5'!J26&gt;0,'3rd 5'!AB26,0)</f>
        <v>0</v>
      </c>
      <c r="L26" s="133">
        <f>IF('3rd 6'!J26&gt;0,'3rd 6'!AC26,0)</f>
        <v>0</v>
      </c>
      <c r="M26" s="222">
        <f>IF('3rd 6'!J26&gt;0,'3rd 6'!AB26,0)</f>
        <v>0</v>
      </c>
      <c r="N26" s="132">
        <f>IF('3rd 1'!R26&gt;0,'3rd 1'!AC26,0)</f>
        <v>3.25</v>
      </c>
      <c r="O26" s="134" t="str">
        <f>IF('3rd 1'!R26&gt;0,'3rd 1'!AB26,0)</f>
        <v>B+</v>
      </c>
      <c r="P26" s="134">
        <f>IF('3rd 2'!R26&gt;0,'3rd 2'!AC26,0)</f>
        <v>2.5</v>
      </c>
      <c r="Q26" s="133" t="str">
        <f>IF('3rd 2'!R26&gt;0,'3rd 2'!AB26,0)</f>
        <v>C+</v>
      </c>
      <c r="R26" s="133">
        <f>IF('3rd 3'!R26&gt;0,'3rd 3'!AC26,0)</f>
        <v>2.25</v>
      </c>
      <c r="S26" s="133" t="str">
        <f>IF('3rd 3'!R26&gt;0,'3rd 3'!AB26,0)</f>
        <v>C</v>
      </c>
      <c r="T26" s="134">
        <f>IF('3rd 4'!R26&gt;0,'3rd 4'!AC26,0)</f>
        <v>2.5</v>
      </c>
      <c r="U26" s="134" t="str">
        <f>IF('3rd 4'!R26&gt;0,'3rd 4'!AB26,0)</f>
        <v>C+</v>
      </c>
      <c r="V26" s="133">
        <f>IF('3rd 5'!R26&gt;0,'3rd 5'!AC26,0)</f>
        <v>3.25</v>
      </c>
      <c r="W26" s="133" t="str">
        <f>IF('3rd 5'!R26&gt;0,'3rd 5'!AB26,0)</f>
        <v>B+</v>
      </c>
      <c r="X26" s="133">
        <f>IF('3rd 6'!R26&gt;0,'3rd 6'!AC26,0)</f>
        <v>0</v>
      </c>
      <c r="Y26" s="135">
        <f>IF('3rd 6'!R26&gt;0,'3rd 6'!AB26,0)</f>
        <v>0</v>
      </c>
      <c r="Z26" s="223">
        <f>IF('3rd 1'!Z26&gt;0,'3rd 1'!AC26,0)</f>
        <v>0</v>
      </c>
      <c r="AA26" s="134">
        <f>IF('3rd 1'!Z26&gt;0,'3rd 1'!AB26,0)</f>
        <v>0</v>
      </c>
      <c r="AB26" s="134">
        <f>IF('3rd 2'!Z26&gt;0,'3rd 2'!AC26,0)</f>
        <v>0</v>
      </c>
      <c r="AC26" s="134">
        <f>IF('3rd 2'!Z26&gt;0,'3rd 2'!AB26,0)</f>
        <v>0</v>
      </c>
      <c r="AD26" s="134">
        <f>IF('3rd 3'!Z26&gt;0,'3rd 3'!AC26,0)</f>
        <v>0</v>
      </c>
      <c r="AE26" s="134">
        <f>IF('3rd 3'!Z26&gt;0,'3rd 3'!AB26,0)</f>
        <v>0</v>
      </c>
      <c r="AF26" s="134">
        <f>IF('3rd 4'!Z26&gt;0,'3rd 4'!AC26,0)</f>
        <v>0</v>
      </c>
      <c r="AG26" s="133">
        <f>IF('3rd 4'!Z26&gt;0,'3rd 4'!AB26,0)</f>
        <v>0</v>
      </c>
      <c r="AH26" s="133">
        <f>IF('3rd 5'!Z26&gt;0,'3rd 5'!AC26,0)</f>
        <v>0</v>
      </c>
      <c r="AI26" s="133">
        <f>IF('3rd 5'!Z26&gt;0,'3rd 5'!AB26,0)</f>
        <v>0</v>
      </c>
      <c r="AJ26" s="134">
        <f>IF('3rd 6'!Z26&gt;0,'3rd 6'!AC26,0)</f>
        <v>0</v>
      </c>
      <c r="AK26" s="225">
        <f>IF('3rd 6'!Z26&gt;0,'3rd 6'!AB26,0)</f>
        <v>0</v>
      </c>
      <c r="AL26" s="226">
        <f>(B26*C6)+(D26*E6)+(F26*G6)+(H26*I6)+(J26*K6)+(L26*M6)+(N26*O6)+(P26*Q6)+(R26*S6)+(T26*U6)+(V26*W6)+(X26*Y6)+(Z26*AA6)+(AB26*AC6)+(AD26*AE6)+(AF26*AG6)+(AH26*AI6)+(AJ26*AK6)</f>
        <v>41.25</v>
      </c>
      <c r="AM26" s="137">
        <f t="shared" si="0"/>
        <v>2.75</v>
      </c>
      <c r="AN26" s="215" t="str">
        <f t="shared" si="1"/>
        <v>B-</v>
      </c>
      <c r="AO26" s="212" t="str">
        <f t="shared" si="2"/>
        <v>B-</v>
      </c>
      <c r="AP26" s="139">
        <f t="shared" si="3"/>
        <v>19</v>
      </c>
    </row>
    <row r="27" spans="1:42" ht="15.75">
      <c r="A27" s="217">
        <f>'1st 1'!A27</f>
        <v>20</v>
      </c>
      <c r="B27" s="132">
        <f>IF('3rd 1'!J27&gt;0,'3rd 1'!AC27,0)</f>
        <v>0</v>
      </c>
      <c r="C27" s="133">
        <f>IF('3rd 1'!J27&gt;0,'3rd 1'!AB27,0)</f>
        <v>0</v>
      </c>
      <c r="D27" s="133">
        <f>IF('3rd 2'!J27&gt;0,'3rd 2'!AC27,0)</f>
        <v>0</v>
      </c>
      <c r="E27" s="134">
        <f>IF('3rd 2'!J27&gt;0,'3rd 2'!AB27,0)</f>
        <v>0</v>
      </c>
      <c r="F27" s="134">
        <f>IF('3rd 3'!J27&gt;0,'3rd 3'!AC27,0)</f>
        <v>0</v>
      </c>
      <c r="G27" s="133">
        <f>IF('3rd 3'!J27&gt;0,'3rd 3'!AB27,0)</f>
        <v>0</v>
      </c>
      <c r="H27" s="133">
        <f>IF('3rd 4'!J27&gt;0,'3rd 4'!AC27,0)</f>
        <v>0</v>
      </c>
      <c r="I27" s="133">
        <f>IF('3rd 4'!J27&gt;0,'3rd 4'!AB27,0)</f>
        <v>0</v>
      </c>
      <c r="J27" s="134">
        <f>IF('3rd 5'!J27&gt;0,'3rd 5'!AC27,0)</f>
        <v>0</v>
      </c>
      <c r="K27" s="134">
        <f>IF('3rd 5'!J27&gt;0,'3rd 5'!AB27,0)</f>
        <v>0</v>
      </c>
      <c r="L27" s="133">
        <f>IF('3rd 6'!J27&gt;0,'3rd 6'!AC27,0)</f>
        <v>0</v>
      </c>
      <c r="M27" s="222">
        <f>IF('3rd 6'!J27&gt;0,'3rd 6'!AB27,0)</f>
        <v>0</v>
      </c>
      <c r="N27" s="132">
        <f>IF('3rd 1'!R27&gt;0,'3rd 1'!AC27,0)</f>
        <v>3.75</v>
      </c>
      <c r="O27" s="134" t="str">
        <f>IF('3rd 1'!R27&gt;0,'3rd 1'!AB27,0)</f>
        <v>A</v>
      </c>
      <c r="P27" s="134">
        <f>IF('3rd 2'!R27&gt;0,'3rd 2'!AC27,0)</f>
        <v>3.25</v>
      </c>
      <c r="Q27" s="133" t="str">
        <f>IF('3rd 2'!R27&gt;0,'3rd 2'!AB27,0)</f>
        <v>B+</v>
      </c>
      <c r="R27" s="133">
        <f>IF('3rd 3'!R27&gt;0,'3rd 3'!AC27,0)</f>
        <v>3.5</v>
      </c>
      <c r="S27" s="133" t="str">
        <f>IF('3rd 3'!R27&gt;0,'3rd 3'!AB27,0)</f>
        <v>A-</v>
      </c>
      <c r="T27" s="134">
        <f>IF('3rd 4'!R27&gt;0,'3rd 4'!AC27,0)</f>
        <v>3.5</v>
      </c>
      <c r="U27" s="134" t="str">
        <f>IF('3rd 4'!R27&gt;0,'3rd 4'!AB27,0)</f>
        <v>A-</v>
      </c>
      <c r="V27" s="133">
        <f>IF('3rd 5'!R27&gt;0,'3rd 5'!AC27,0)</f>
        <v>3.5</v>
      </c>
      <c r="W27" s="133" t="str">
        <f>IF('3rd 5'!R27&gt;0,'3rd 5'!AB27,0)</f>
        <v>A-</v>
      </c>
      <c r="X27" s="133">
        <f>IF('3rd 6'!R27&gt;0,'3rd 6'!AC27,0)</f>
        <v>0</v>
      </c>
      <c r="Y27" s="135">
        <f>IF('3rd 6'!R27&gt;0,'3rd 6'!AB27,0)</f>
        <v>0</v>
      </c>
      <c r="Z27" s="223">
        <f>IF('3rd 1'!Z27&gt;0,'3rd 1'!AC27,0)</f>
        <v>0</v>
      </c>
      <c r="AA27" s="134">
        <f>IF('3rd 1'!Z27&gt;0,'3rd 1'!AB27,0)</f>
        <v>0</v>
      </c>
      <c r="AB27" s="134">
        <f>IF('3rd 2'!Z27&gt;0,'3rd 2'!AC27,0)</f>
        <v>0</v>
      </c>
      <c r="AC27" s="134">
        <f>IF('3rd 2'!Z27&gt;0,'3rd 2'!AB27,0)</f>
        <v>0</v>
      </c>
      <c r="AD27" s="134">
        <f>IF('3rd 3'!Z27&gt;0,'3rd 3'!AC27,0)</f>
        <v>0</v>
      </c>
      <c r="AE27" s="134">
        <f>IF('3rd 3'!Z27&gt;0,'3rd 3'!AB27,0)</f>
        <v>0</v>
      </c>
      <c r="AF27" s="134">
        <f>IF('3rd 4'!Z27&gt;0,'3rd 4'!AC27,0)</f>
        <v>0</v>
      </c>
      <c r="AG27" s="133">
        <f>IF('3rd 4'!Z27&gt;0,'3rd 4'!AB27,0)</f>
        <v>0</v>
      </c>
      <c r="AH27" s="133">
        <f>IF('3rd 5'!Z27&gt;0,'3rd 5'!AC27,0)</f>
        <v>0</v>
      </c>
      <c r="AI27" s="133">
        <f>IF('3rd 5'!Z27&gt;0,'3rd 5'!AB27,0)</f>
        <v>0</v>
      </c>
      <c r="AJ27" s="134">
        <f>IF('3rd 6'!Z27&gt;0,'3rd 6'!AC27,0)</f>
        <v>0</v>
      </c>
      <c r="AK27" s="225">
        <f>IF('3rd 6'!Z27&gt;0,'3rd 6'!AB27,0)</f>
        <v>0</v>
      </c>
      <c r="AL27" s="226">
        <f>(B27*C6)+(D27*E6)+(F27*G6)+(H27*I6)+(J27*K6)+(L27*M6)+(N27*O6)+(P27*Q6)+(R27*S6)+(T27*U6)+(V27*W6)+(X27*Y6)+(Z27*AA6)+(AB27*AC6)+(AD27*AE6)+(AF27*AG6)+(AH27*AI6)+(AJ27*AK6)</f>
        <v>52.5</v>
      </c>
      <c r="AM27" s="137">
        <f t="shared" si="0"/>
        <v>3.5</v>
      </c>
      <c r="AN27" s="215" t="str">
        <f t="shared" si="1"/>
        <v>A-</v>
      </c>
      <c r="AO27" s="212" t="str">
        <f t="shared" si="2"/>
        <v>A-</v>
      </c>
      <c r="AP27" s="139">
        <f t="shared" si="3"/>
        <v>20</v>
      </c>
    </row>
    <row r="28" spans="1:42" ht="31.5">
      <c r="A28" s="217">
        <f>'1st 1'!A28</f>
        <v>21</v>
      </c>
      <c r="B28" s="132">
        <f>IF('3rd 1'!J28&gt;0,'3rd 1'!AC28,0)</f>
        <v>0</v>
      </c>
      <c r="C28" s="133">
        <f>IF('3rd 1'!J28&gt;0,'3rd 1'!AB28,0)</f>
        <v>0</v>
      </c>
      <c r="D28" s="133">
        <f>IF('3rd 2'!J28&gt;0,'3rd 2'!AC28,0)</f>
        <v>0</v>
      </c>
      <c r="E28" s="134">
        <f>IF('3rd 2'!J28&gt;0,'3rd 2'!AB28,0)</f>
        <v>0</v>
      </c>
      <c r="F28" s="134">
        <f>IF('3rd 3'!J28&gt;0,'3rd 3'!AC28,0)</f>
        <v>0</v>
      </c>
      <c r="G28" s="133">
        <f>IF('3rd 3'!J28&gt;0,'3rd 3'!AB28,0)</f>
        <v>0</v>
      </c>
      <c r="H28" s="133">
        <f>IF('3rd 4'!J28&gt;0,'3rd 4'!AC28,0)</f>
        <v>0</v>
      </c>
      <c r="I28" s="133">
        <f>IF('3rd 4'!J28&gt;0,'3rd 4'!AB28,0)</f>
        <v>0</v>
      </c>
      <c r="J28" s="134">
        <f>IF('3rd 5'!J28&gt;0,'3rd 5'!AC28,0)</f>
        <v>0</v>
      </c>
      <c r="K28" s="134">
        <f>IF('3rd 5'!J28&gt;0,'3rd 5'!AB28,0)</f>
        <v>0</v>
      </c>
      <c r="L28" s="133">
        <f>IF('3rd 6'!J28&gt;0,'3rd 6'!AC28,0)</f>
        <v>0</v>
      </c>
      <c r="M28" s="222">
        <f>IF('3rd 6'!J28&gt;0,'3rd 6'!AB28,0)</f>
        <v>0</v>
      </c>
      <c r="N28" s="132">
        <f>IF('3rd 1'!R28&gt;0,'3rd 1'!AC28,0)</f>
        <v>3.5</v>
      </c>
      <c r="O28" s="134" t="str">
        <f>IF('3rd 1'!R28&gt;0,'3rd 1'!AB28,0)</f>
        <v>A-</v>
      </c>
      <c r="P28" s="134">
        <f>IF('3rd 2'!R28&gt;0,'3rd 2'!AC28,0)</f>
        <v>3.75</v>
      </c>
      <c r="Q28" s="133" t="str">
        <f>IF('3rd 2'!R28&gt;0,'3rd 2'!AB28,0)</f>
        <v>A</v>
      </c>
      <c r="R28" s="133">
        <f>IF('3rd 3'!R28&gt;0,'3rd 3'!AC28,0)</f>
        <v>3.25</v>
      </c>
      <c r="S28" s="133" t="str">
        <f>IF('3rd 3'!R28&gt;0,'3rd 3'!AB28,0)</f>
        <v>B+</v>
      </c>
      <c r="T28" s="134">
        <f>IF('3rd 4'!R28&gt;0,'3rd 4'!AC28,0)</f>
        <v>3.5</v>
      </c>
      <c r="U28" s="134" t="str">
        <f>IF('3rd 4'!R28&gt;0,'3rd 4'!AB28,0)</f>
        <v>A-</v>
      </c>
      <c r="V28" s="133">
        <f>IF('3rd 5'!R28&gt;0,'3rd 5'!AC28,0)</f>
        <v>3</v>
      </c>
      <c r="W28" s="133" t="str">
        <f>IF('3rd 5'!R28&gt;0,'3rd 5'!AB28,0)</f>
        <v>B</v>
      </c>
      <c r="X28" s="133">
        <f>IF('3rd 6'!R28&gt;0,'3rd 6'!AC28,0)</f>
        <v>0</v>
      </c>
      <c r="Y28" s="135">
        <f>IF('3rd 6'!R28&gt;0,'3rd 6'!AB28,0)</f>
        <v>0</v>
      </c>
      <c r="Z28" s="223">
        <f>IF('3rd 1'!Z28&gt;0,'3rd 1'!AC28,0)</f>
        <v>0</v>
      </c>
      <c r="AA28" s="134">
        <f>IF('3rd 1'!Z28&gt;0,'3rd 1'!AB28,0)</f>
        <v>0</v>
      </c>
      <c r="AB28" s="134">
        <f>IF('3rd 2'!Z28&gt;0,'3rd 2'!AC28,0)</f>
        <v>0</v>
      </c>
      <c r="AC28" s="134">
        <f>IF('3rd 2'!Z28&gt;0,'3rd 2'!AB28,0)</f>
        <v>0</v>
      </c>
      <c r="AD28" s="134">
        <f>IF('3rd 3'!Z28&gt;0,'3rd 3'!AC28,0)</f>
        <v>0</v>
      </c>
      <c r="AE28" s="134">
        <f>IF('3rd 3'!Z28&gt;0,'3rd 3'!AB28,0)</f>
        <v>0</v>
      </c>
      <c r="AF28" s="134">
        <f>IF('3rd 4'!Z28&gt;0,'3rd 4'!AC28,0)</f>
        <v>0</v>
      </c>
      <c r="AG28" s="133">
        <f>IF('3rd 4'!Z28&gt;0,'3rd 4'!AB28,0)</f>
        <v>0</v>
      </c>
      <c r="AH28" s="133">
        <f>IF('3rd 5'!Z28&gt;0,'3rd 5'!AC28,0)</f>
        <v>0</v>
      </c>
      <c r="AI28" s="133">
        <f>IF('3rd 5'!Z28&gt;0,'3rd 5'!AB28,0)</f>
        <v>0</v>
      </c>
      <c r="AJ28" s="134">
        <f>IF('3rd 6'!Z28&gt;0,'3rd 6'!AC28,0)</f>
        <v>0</v>
      </c>
      <c r="AK28" s="225">
        <f>IF('3rd 6'!Z28&gt;0,'3rd 6'!AB28,0)</f>
        <v>0</v>
      </c>
      <c r="AL28" s="226">
        <f>(B28*C6)+(D28*E6)+(F28*G6)+(H28*I6)+(J28*K6)+(L28*M6)+(N28*O6)+(P28*Q6)+(R28*S6)+(T28*U6)+(V28*W6)+(X28*Y6)+(Z28*AA6)+(AB28*AC6)+(AD28*AE6)+(AF28*AG6)+(AH28*AI6)+(AJ28*AK6)</f>
        <v>51</v>
      </c>
      <c r="AM28" s="137">
        <f t="shared" si="0"/>
        <v>3.4</v>
      </c>
      <c r="AN28" s="215" t="str">
        <f t="shared" si="1"/>
        <v>B+</v>
      </c>
      <c r="AO28" s="212" t="str">
        <f t="shared" si="2"/>
        <v>B+</v>
      </c>
      <c r="AP28" s="139">
        <f t="shared" si="3"/>
        <v>21</v>
      </c>
    </row>
    <row r="29" spans="1:42" ht="15.75">
      <c r="A29" s="217">
        <f>'1st 1'!A29</f>
        <v>22</v>
      </c>
      <c r="B29" s="132">
        <f>IF('3rd 1'!J29&gt;0,'3rd 1'!AC29,0)</f>
        <v>0</v>
      </c>
      <c r="C29" s="133">
        <f>IF('3rd 1'!J29&gt;0,'3rd 1'!AB29,0)</f>
        <v>0</v>
      </c>
      <c r="D29" s="133">
        <f>IF('3rd 2'!J29&gt;0,'3rd 2'!AC29,0)</f>
        <v>0</v>
      </c>
      <c r="E29" s="134">
        <f>IF('3rd 2'!J29&gt;0,'3rd 2'!AB29,0)</f>
        <v>0</v>
      </c>
      <c r="F29" s="134">
        <f>IF('3rd 3'!J29&gt;0,'3rd 3'!AC29,0)</f>
        <v>0</v>
      </c>
      <c r="G29" s="133">
        <f>IF('3rd 3'!J29&gt;0,'3rd 3'!AB29,0)</f>
        <v>0</v>
      </c>
      <c r="H29" s="133">
        <f>IF('3rd 4'!J29&gt;0,'3rd 4'!AC29,0)</f>
        <v>0</v>
      </c>
      <c r="I29" s="133">
        <f>IF('3rd 4'!J29&gt;0,'3rd 4'!AB29,0)</f>
        <v>0</v>
      </c>
      <c r="J29" s="134">
        <f>IF('3rd 5'!J29&gt;0,'3rd 5'!AC29,0)</f>
        <v>0</v>
      </c>
      <c r="K29" s="134">
        <f>IF('3rd 5'!J29&gt;0,'3rd 5'!AB29,0)</f>
        <v>0</v>
      </c>
      <c r="L29" s="133">
        <f>IF('3rd 6'!J29&gt;0,'3rd 6'!AC29,0)</f>
        <v>0</v>
      </c>
      <c r="M29" s="222">
        <f>IF('3rd 6'!J29&gt;0,'3rd 6'!AB29,0)</f>
        <v>0</v>
      </c>
      <c r="N29" s="132">
        <f>IF('3rd 1'!R29&gt;0,'3rd 1'!AC29,0)</f>
        <v>3.5</v>
      </c>
      <c r="O29" s="134" t="str">
        <f>IF('3rd 1'!R29&gt;0,'3rd 1'!AB29,0)</f>
        <v>A-</v>
      </c>
      <c r="P29" s="134">
        <f>IF('3rd 2'!R29&gt;0,'3rd 2'!AC29,0)</f>
        <v>3.5</v>
      </c>
      <c r="Q29" s="133" t="str">
        <f>IF('3rd 2'!R29&gt;0,'3rd 2'!AB29,0)</f>
        <v>A-</v>
      </c>
      <c r="R29" s="133">
        <f>IF('3rd 3'!R29&gt;0,'3rd 3'!AC29,0)</f>
        <v>2.5</v>
      </c>
      <c r="S29" s="133" t="str">
        <f>IF('3rd 3'!R29&gt;0,'3rd 3'!AB29,0)</f>
        <v>C+</v>
      </c>
      <c r="T29" s="134">
        <f>IF('3rd 4'!R29&gt;0,'3rd 4'!AC29,0)</f>
        <v>2.25</v>
      </c>
      <c r="U29" s="134" t="str">
        <f>IF('3rd 4'!R29&gt;0,'3rd 4'!AB29,0)</f>
        <v>C</v>
      </c>
      <c r="V29" s="133">
        <f>IF('3rd 5'!R29&gt;0,'3rd 5'!AC29,0)</f>
        <v>2.75</v>
      </c>
      <c r="W29" s="133" t="str">
        <f>IF('3rd 5'!R29&gt;0,'3rd 5'!AB29,0)</f>
        <v>B-</v>
      </c>
      <c r="X29" s="133">
        <f>IF('3rd 6'!R29&gt;0,'3rd 6'!AC29,0)</f>
        <v>0</v>
      </c>
      <c r="Y29" s="135">
        <f>IF('3rd 6'!R29&gt;0,'3rd 6'!AB29,0)</f>
        <v>0</v>
      </c>
      <c r="Z29" s="223">
        <f>IF('3rd 1'!Z29&gt;0,'3rd 1'!AC29,0)</f>
        <v>0</v>
      </c>
      <c r="AA29" s="134">
        <f>IF('3rd 1'!Z29&gt;0,'3rd 1'!AB29,0)</f>
        <v>0</v>
      </c>
      <c r="AB29" s="134">
        <f>IF('3rd 2'!Z29&gt;0,'3rd 2'!AC29,0)</f>
        <v>0</v>
      </c>
      <c r="AC29" s="134">
        <f>IF('3rd 2'!Z29&gt;0,'3rd 2'!AB29,0)</f>
        <v>0</v>
      </c>
      <c r="AD29" s="134">
        <f>IF('3rd 3'!Z29&gt;0,'3rd 3'!AC29,0)</f>
        <v>0</v>
      </c>
      <c r="AE29" s="134">
        <f>IF('3rd 3'!Z29&gt;0,'3rd 3'!AB29,0)</f>
        <v>0</v>
      </c>
      <c r="AF29" s="134">
        <f>IF('3rd 4'!Z29&gt;0,'3rd 4'!AC29,0)</f>
        <v>0</v>
      </c>
      <c r="AG29" s="133">
        <f>IF('3rd 4'!Z29&gt;0,'3rd 4'!AB29,0)</f>
        <v>0</v>
      </c>
      <c r="AH29" s="133">
        <f>IF('3rd 5'!Z29&gt;0,'3rd 5'!AC29,0)</f>
        <v>0</v>
      </c>
      <c r="AI29" s="133">
        <f>IF('3rd 5'!Z29&gt;0,'3rd 5'!AB29,0)</f>
        <v>0</v>
      </c>
      <c r="AJ29" s="134">
        <f>IF('3rd 6'!Z29&gt;0,'3rd 6'!AC29,0)</f>
        <v>0</v>
      </c>
      <c r="AK29" s="225">
        <f>IF('3rd 6'!Z29&gt;0,'3rd 6'!AB29,0)</f>
        <v>0</v>
      </c>
      <c r="AL29" s="226">
        <f>(B29*C6)+(D29*E6)+(F29*G6)+(H29*I6)+(J29*K6)+(L29*M6)+(N29*O6)+(P29*Q6)+(R29*S6)+(T29*U6)+(V29*W6)+(X29*Y6)+(Z29*AA6)+(AB29*AC6)+(AD29*AE6)+(AF29*AG6)+(AH29*AI6)+(AJ29*AK6)</f>
        <v>43.5</v>
      </c>
      <c r="AM29" s="137">
        <f t="shared" si="0"/>
        <v>2.9</v>
      </c>
      <c r="AN29" s="215" t="str">
        <f t="shared" si="1"/>
        <v>B-</v>
      </c>
      <c r="AO29" s="212" t="str">
        <f t="shared" si="2"/>
        <v>B-</v>
      </c>
      <c r="AP29" s="139">
        <f t="shared" si="3"/>
        <v>22</v>
      </c>
    </row>
    <row r="30" spans="1:42" ht="15.75">
      <c r="A30" s="217">
        <f>'1st 1'!A30</f>
        <v>23</v>
      </c>
      <c r="B30" s="132">
        <f>IF('3rd 1'!J30&gt;0,'3rd 1'!AC30,0)</f>
        <v>0</v>
      </c>
      <c r="C30" s="133">
        <f>IF('3rd 1'!J30&gt;0,'3rd 1'!AB30,0)</f>
        <v>0</v>
      </c>
      <c r="D30" s="133">
        <f>IF('3rd 2'!J30&gt;0,'3rd 2'!AC30,0)</f>
        <v>0</v>
      </c>
      <c r="E30" s="134">
        <f>IF('3rd 2'!J30&gt;0,'3rd 2'!AB30,0)</f>
        <v>0</v>
      </c>
      <c r="F30" s="134">
        <f>IF('3rd 3'!J30&gt;0,'3rd 3'!AC30,0)</f>
        <v>0</v>
      </c>
      <c r="G30" s="133">
        <f>IF('3rd 3'!J30&gt;0,'3rd 3'!AB30,0)</f>
        <v>0</v>
      </c>
      <c r="H30" s="133">
        <f>IF('3rd 4'!J30&gt;0,'3rd 4'!AC30,0)</f>
        <v>0</v>
      </c>
      <c r="I30" s="133">
        <f>IF('3rd 4'!J30&gt;0,'3rd 4'!AB30,0)</f>
        <v>0</v>
      </c>
      <c r="J30" s="134">
        <f>IF('3rd 5'!J30&gt;0,'3rd 5'!AC30,0)</f>
        <v>0</v>
      </c>
      <c r="K30" s="134">
        <f>IF('3rd 5'!J30&gt;0,'3rd 5'!AB30,0)</f>
        <v>0</v>
      </c>
      <c r="L30" s="133">
        <f>IF('3rd 6'!J30&gt;0,'3rd 6'!AC30,0)</f>
        <v>0</v>
      </c>
      <c r="M30" s="222">
        <f>IF('3rd 6'!J30&gt;0,'3rd 6'!AB30,0)</f>
        <v>0</v>
      </c>
      <c r="N30" s="132">
        <f>IF('3rd 1'!R30&gt;0,'3rd 1'!AC30,0)</f>
        <v>3.5</v>
      </c>
      <c r="O30" s="134" t="str">
        <f>IF('3rd 1'!R30&gt;0,'3rd 1'!AB30,0)</f>
        <v>A-</v>
      </c>
      <c r="P30" s="134">
        <f>IF('3rd 2'!R30&gt;0,'3rd 2'!AC30,0)</f>
        <v>3.75</v>
      </c>
      <c r="Q30" s="133" t="str">
        <f>IF('3rd 2'!R30&gt;0,'3rd 2'!AB30,0)</f>
        <v>A</v>
      </c>
      <c r="R30" s="133">
        <f>IF('3rd 3'!R30&gt;0,'3rd 3'!AC30,0)</f>
        <v>3.5</v>
      </c>
      <c r="S30" s="133" t="str">
        <f>IF('3rd 3'!R30&gt;0,'3rd 3'!AB30,0)</f>
        <v>A-</v>
      </c>
      <c r="T30" s="134">
        <f>IF('3rd 4'!R30&gt;0,'3rd 4'!AC30,0)</f>
        <v>3.5</v>
      </c>
      <c r="U30" s="134" t="str">
        <f>IF('3rd 4'!R30&gt;0,'3rd 4'!AB30,0)</f>
        <v>A-</v>
      </c>
      <c r="V30" s="133">
        <f>IF('3rd 5'!R30&gt;0,'3rd 5'!AC30,0)</f>
        <v>3.75</v>
      </c>
      <c r="W30" s="133" t="str">
        <f>IF('3rd 5'!R30&gt;0,'3rd 5'!AB30,0)</f>
        <v>A</v>
      </c>
      <c r="X30" s="133">
        <f>IF('3rd 6'!R30&gt;0,'3rd 6'!AC30,0)</f>
        <v>0</v>
      </c>
      <c r="Y30" s="135">
        <f>IF('3rd 6'!R30&gt;0,'3rd 6'!AB30,0)</f>
        <v>0</v>
      </c>
      <c r="Z30" s="223">
        <f>IF('3rd 1'!Z30&gt;0,'3rd 1'!AC30,0)</f>
        <v>0</v>
      </c>
      <c r="AA30" s="134">
        <f>IF('3rd 1'!Z30&gt;0,'3rd 1'!AB30,0)</f>
        <v>0</v>
      </c>
      <c r="AB30" s="134">
        <f>IF('3rd 2'!Z30&gt;0,'3rd 2'!AC30,0)</f>
        <v>0</v>
      </c>
      <c r="AC30" s="134">
        <f>IF('3rd 2'!Z30&gt;0,'3rd 2'!AB30,0)</f>
        <v>0</v>
      </c>
      <c r="AD30" s="134">
        <f>IF('3rd 3'!Z30&gt;0,'3rd 3'!AC30,0)</f>
        <v>0</v>
      </c>
      <c r="AE30" s="134">
        <f>IF('3rd 3'!Z30&gt;0,'3rd 3'!AB30,0)</f>
        <v>0</v>
      </c>
      <c r="AF30" s="134">
        <f>IF('3rd 4'!Z30&gt;0,'3rd 4'!AC30,0)</f>
        <v>0</v>
      </c>
      <c r="AG30" s="133">
        <f>IF('3rd 4'!Z30&gt;0,'3rd 4'!AB30,0)</f>
        <v>0</v>
      </c>
      <c r="AH30" s="133">
        <f>IF('3rd 5'!Z30&gt;0,'3rd 5'!AC30,0)</f>
        <v>0</v>
      </c>
      <c r="AI30" s="133">
        <f>IF('3rd 5'!Z30&gt;0,'3rd 5'!AB30,0)</f>
        <v>0</v>
      </c>
      <c r="AJ30" s="134">
        <f>IF('3rd 6'!Z30&gt;0,'3rd 6'!AC30,0)</f>
        <v>0</v>
      </c>
      <c r="AK30" s="225">
        <f>IF('3rd 6'!Z30&gt;0,'3rd 6'!AB30,0)</f>
        <v>0</v>
      </c>
      <c r="AL30" s="226">
        <f>(B30*C6)+(D30*E6)+(F30*G6)+(H30*I6)+(J30*K6)+(L30*M6)+(N30*O6)+(P30*Q6)+(R30*S6)+(T30*U6)+(V30*W6)+(X30*Y6)+(Z30*AA6)+(AB30*AC6)+(AD30*AE6)+(AF30*AG6)+(AH30*AI6)+(AJ30*AK6)</f>
        <v>54</v>
      </c>
      <c r="AM30" s="137">
        <f t="shared" si="0"/>
        <v>3.6</v>
      </c>
      <c r="AN30" s="215" t="str">
        <f t="shared" si="1"/>
        <v>A-</v>
      </c>
      <c r="AO30" s="212" t="str">
        <f t="shared" si="2"/>
        <v>A-</v>
      </c>
      <c r="AP30" s="139">
        <f t="shared" si="3"/>
        <v>23</v>
      </c>
    </row>
    <row r="31" spans="1:42" ht="15.75">
      <c r="A31" s="217">
        <f>'1st 1'!A31</f>
        <v>24</v>
      </c>
      <c r="B31" s="132">
        <f>IF('3rd 1'!J31&gt;0,'3rd 1'!AC31,0)</f>
        <v>0</v>
      </c>
      <c r="C31" s="133">
        <f>IF('3rd 1'!J31&gt;0,'3rd 1'!AB31,0)</f>
        <v>0</v>
      </c>
      <c r="D31" s="133">
        <f>IF('3rd 2'!J31&gt;0,'3rd 2'!AC31,0)</f>
        <v>0</v>
      </c>
      <c r="E31" s="134">
        <f>IF('3rd 2'!J31&gt;0,'3rd 2'!AB31,0)</f>
        <v>0</v>
      </c>
      <c r="F31" s="134">
        <f>IF('3rd 3'!J31&gt;0,'3rd 3'!AC31,0)</f>
        <v>0</v>
      </c>
      <c r="G31" s="133">
        <f>IF('3rd 3'!J31&gt;0,'3rd 3'!AB31,0)</f>
        <v>0</v>
      </c>
      <c r="H31" s="133">
        <f>IF('3rd 4'!J31&gt;0,'3rd 4'!AC31,0)</f>
        <v>0</v>
      </c>
      <c r="I31" s="133">
        <f>IF('3rd 4'!J31&gt;0,'3rd 4'!AB31,0)</f>
        <v>0</v>
      </c>
      <c r="J31" s="134">
        <f>IF('3rd 5'!J31&gt;0,'3rd 5'!AC31,0)</f>
        <v>0</v>
      </c>
      <c r="K31" s="134">
        <f>IF('3rd 5'!J31&gt;0,'3rd 5'!AB31,0)</f>
        <v>0</v>
      </c>
      <c r="L31" s="133">
        <f>IF('3rd 6'!J31&gt;0,'3rd 6'!AC31,0)</f>
        <v>0</v>
      </c>
      <c r="M31" s="222">
        <f>IF('3rd 6'!J31&gt;0,'3rd 6'!AB31,0)</f>
        <v>0</v>
      </c>
      <c r="N31" s="132">
        <f>IF('3rd 1'!R31&gt;0,'3rd 1'!AC31,0)</f>
        <v>3.25</v>
      </c>
      <c r="O31" s="134" t="str">
        <f>IF('3rd 1'!R31&gt;0,'3rd 1'!AB31,0)</f>
        <v>B+</v>
      </c>
      <c r="P31" s="134">
        <f>IF('3rd 2'!R31&gt;0,'3rd 2'!AC31,0)</f>
        <v>2.75</v>
      </c>
      <c r="Q31" s="133" t="str">
        <f>IF('3rd 2'!R31&gt;0,'3rd 2'!AB31,0)</f>
        <v>B-</v>
      </c>
      <c r="R31" s="133">
        <f>IF('3rd 3'!R31&gt;0,'3rd 3'!AC31,0)</f>
        <v>3.25</v>
      </c>
      <c r="S31" s="133" t="str">
        <f>IF('3rd 3'!R31&gt;0,'3rd 3'!AB31,0)</f>
        <v>B+</v>
      </c>
      <c r="T31" s="134">
        <f>IF('3rd 4'!R31&gt;0,'3rd 4'!AC31,0)</f>
        <v>3</v>
      </c>
      <c r="U31" s="134" t="str">
        <f>IF('3rd 4'!R31&gt;0,'3rd 4'!AB31,0)</f>
        <v>B</v>
      </c>
      <c r="V31" s="133">
        <f>IF('3rd 5'!R31&gt;0,'3rd 5'!AC31,0)</f>
        <v>2.25</v>
      </c>
      <c r="W31" s="133" t="str">
        <f>IF('3rd 5'!R31&gt;0,'3rd 5'!AB31,0)</f>
        <v>C</v>
      </c>
      <c r="X31" s="133">
        <f>IF('3rd 6'!R31&gt;0,'3rd 6'!AC31,0)</f>
        <v>0</v>
      </c>
      <c r="Y31" s="135">
        <f>IF('3rd 6'!R31&gt;0,'3rd 6'!AB31,0)</f>
        <v>0</v>
      </c>
      <c r="Z31" s="223">
        <f>IF('3rd 1'!Z31&gt;0,'3rd 1'!AC31,0)</f>
        <v>0</v>
      </c>
      <c r="AA31" s="134">
        <f>IF('3rd 1'!Z31&gt;0,'3rd 1'!AB31,0)</f>
        <v>0</v>
      </c>
      <c r="AB31" s="134">
        <f>IF('3rd 2'!Z31&gt;0,'3rd 2'!AC31,0)</f>
        <v>0</v>
      </c>
      <c r="AC31" s="134">
        <f>IF('3rd 2'!Z31&gt;0,'3rd 2'!AB31,0)</f>
        <v>0</v>
      </c>
      <c r="AD31" s="134">
        <f>IF('3rd 3'!Z31&gt;0,'3rd 3'!AC31,0)</f>
        <v>0</v>
      </c>
      <c r="AE31" s="134">
        <f>IF('3rd 3'!Z31&gt;0,'3rd 3'!AB31,0)</f>
        <v>0</v>
      </c>
      <c r="AF31" s="134">
        <f>IF('3rd 4'!Z31&gt;0,'3rd 4'!AC31,0)</f>
        <v>0</v>
      </c>
      <c r="AG31" s="133">
        <f>IF('3rd 4'!Z31&gt;0,'3rd 4'!AB31,0)</f>
        <v>0</v>
      </c>
      <c r="AH31" s="133">
        <f>IF('3rd 5'!Z31&gt;0,'3rd 5'!AC31,0)</f>
        <v>0</v>
      </c>
      <c r="AI31" s="133">
        <f>IF('3rd 5'!Z31&gt;0,'3rd 5'!AB31,0)</f>
        <v>0</v>
      </c>
      <c r="AJ31" s="134">
        <f>IF('3rd 6'!Z31&gt;0,'3rd 6'!AC31,0)</f>
        <v>0</v>
      </c>
      <c r="AK31" s="225">
        <f>IF('3rd 6'!Z31&gt;0,'3rd 6'!AB31,0)</f>
        <v>0</v>
      </c>
      <c r="AL31" s="226">
        <f>(B31*C6)+(D31*E6)+(F31*G6)+(H31*I6)+(J31*K6)+(L31*M6)+(N31*O6)+(P31*Q6)+(R31*S6)+(T31*U6)+(V31*W6)+(X31*Y6)+(Z31*AA6)+(AB31*AC6)+(AD31*AE6)+(AF31*AG6)+(AH31*AI6)+(AJ31*AK6)</f>
        <v>43.5</v>
      </c>
      <c r="AM31" s="137">
        <f t="shared" si="0"/>
        <v>2.9</v>
      </c>
      <c r="AN31" s="215" t="str">
        <f t="shared" si="1"/>
        <v>B-</v>
      </c>
      <c r="AO31" s="212" t="str">
        <f t="shared" si="2"/>
        <v>B-</v>
      </c>
      <c r="AP31" s="139">
        <f t="shared" si="3"/>
        <v>24</v>
      </c>
    </row>
    <row r="32" spans="1:42" ht="15.75">
      <c r="A32" s="217">
        <f>'1st 1'!A32</f>
        <v>25</v>
      </c>
      <c r="B32" s="132">
        <f>IF('3rd 1'!J32&gt;0,'3rd 1'!AC32,0)</f>
        <v>0</v>
      </c>
      <c r="C32" s="133">
        <f>IF('3rd 1'!J32&gt;0,'3rd 1'!AB32,0)</f>
        <v>0</v>
      </c>
      <c r="D32" s="133">
        <f>IF('3rd 2'!J32&gt;0,'3rd 2'!AC32,0)</f>
        <v>0</v>
      </c>
      <c r="E32" s="134">
        <f>IF('3rd 2'!J32&gt;0,'3rd 2'!AB32,0)</f>
        <v>0</v>
      </c>
      <c r="F32" s="134">
        <f>IF('3rd 3'!J32&gt;0,'3rd 3'!AC32,0)</f>
        <v>0</v>
      </c>
      <c r="G32" s="133">
        <f>IF('3rd 3'!J32&gt;0,'3rd 3'!AB32,0)</f>
        <v>0</v>
      </c>
      <c r="H32" s="133">
        <f>IF('3rd 4'!J32&gt;0,'3rd 4'!AC32,0)</f>
        <v>0</v>
      </c>
      <c r="I32" s="133">
        <f>IF('3rd 4'!J32&gt;0,'3rd 4'!AB32,0)</f>
        <v>0</v>
      </c>
      <c r="J32" s="134">
        <f>IF('3rd 5'!J32&gt;0,'3rd 5'!AC32,0)</f>
        <v>0</v>
      </c>
      <c r="K32" s="134">
        <f>IF('3rd 5'!J32&gt;0,'3rd 5'!AB32,0)</f>
        <v>0</v>
      </c>
      <c r="L32" s="133">
        <f>IF('3rd 6'!J32&gt;0,'3rd 6'!AC32,0)</f>
        <v>0</v>
      </c>
      <c r="M32" s="222">
        <f>IF('3rd 6'!J32&gt;0,'3rd 6'!AB32,0)</f>
        <v>0</v>
      </c>
      <c r="N32" s="132">
        <f>IF('3rd 1'!R32&gt;0,'3rd 1'!AC32,0)</f>
        <v>3.25</v>
      </c>
      <c r="O32" s="134" t="str">
        <f>IF('3rd 1'!R32&gt;0,'3rd 1'!AB32,0)</f>
        <v>B+</v>
      </c>
      <c r="P32" s="134">
        <f>IF('3rd 2'!R32&gt;0,'3rd 2'!AC32,0)</f>
        <v>3.25</v>
      </c>
      <c r="Q32" s="133" t="str">
        <f>IF('3rd 2'!R32&gt;0,'3rd 2'!AB32,0)</f>
        <v>B+</v>
      </c>
      <c r="R32" s="133">
        <f>IF('3rd 3'!R32&gt;0,'3rd 3'!AC32,0)</f>
        <v>2.75</v>
      </c>
      <c r="S32" s="133" t="str">
        <f>IF('3rd 3'!R32&gt;0,'3rd 3'!AB32,0)</f>
        <v>B-</v>
      </c>
      <c r="T32" s="134">
        <f>IF('3rd 4'!R32&gt;0,'3rd 4'!AC32,0)</f>
        <v>2.75</v>
      </c>
      <c r="U32" s="134" t="str">
        <f>IF('3rd 4'!R32&gt;0,'3rd 4'!AB32,0)</f>
        <v>B-</v>
      </c>
      <c r="V32" s="133">
        <f>IF('3rd 5'!R32&gt;0,'3rd 5'!AC32,0)</f>
        <v>2.5</v>
      </c>
      <c r="W32" s="133" t="str">
        <f>IF('3rd 5'!R32&gt;0,'3rd 5'!AB32,0)</f>
        <v>C+</v>
      </c>
      <c r="X32" s="133">
        <f>IF('3rd 6'!R32&gt;0,'3rd 6'!AC32,0)</f>
        <v>0</v>
      </c>
      <c r="Y32" s="135">
        <f>IF('3rd 6'!R32&gt;0,'3rd 6'!AB32,0)</f>
        <v>0</v>
      </c>
      <c r="Z32" s="223">
        <f>IF('3rd 1'!Z32&gt;0,'3rd 1'!AC32,0)</f>
        <v>0</v>
      </c>
      <c r="AA32" s="134">
        <f>IF('3rd 1'!Z32&gt;0,'3rd 1'!AB32,0)</f>
        <v>0</v>
      </c>
      <c r="AB32" s="134">
        <f>IF('3rd 2'!Z32&gt;0,'3rd 2'!AC32,0)</f>
        <v>0</v>
      </c>
      <c r="AC32" s="134">
        <f>IF('3rd 2'!Z32&gt;0,'3rd 2'!AB32,0)</f>
        <v>0</v>
      </c>
      <c r="AD32" s="134">
        <f>IF('3rd 3'!Z32&gt;0,'3rd 3'!AC32,0)</f>
        <v>0</v>
      </c>
      <c r="AE32" s="134">
        <f>IF('3rd 3'!Z32&gt;0,'3rd 3'!AB32,0)</f>
        <v>0</v>
      </c>
      <c r="AF32" s="134">
        <f>IF('3rd 4'!Z32&gt;0,'3rd 4'!AC32,0)</f>
        <v>0</v>
      </c>
      <c r="AG32" s="133">
        <f>IF('3rd 4'!Z32&gt;0,'3rd 4'!AB32,0)</f>
        <v>0</v>
      </c>
      <c r="AH32" s="133">
        <f>IF('3rd 5'!Z32&gt;0,'3rd 5'!AC32,0)</f>
        <v>0</v>
      </c>
      <c r="AI32" s="133">
        <f>IF('3rd 5'!Z32&gt;0,'3rd 5'!AB32,0)</f>
        <v>0</v>
      </c>
      <c r="AJ32" s="134">
        <f>IF('3rd 6'!Z32&gt;0,'3rd 6'!AC32,0)</f>
        <v>0</v>
      </c>
      <c r="AK32" s="225">
        <f>IF('3rd 6'!Z32&gt;0,'3rd 6'!AB32,0)</f>
        <v>0</v>
      </c>
      <c r="AL32" s="226">
        <f>(B32*C6)+(D32*E6)+(F32*G6)+(H32*I6)+(J32*K6)+(L32*M6)+(N32*O6)+(P32*Q6)+(R32*S6)+(T32*U6)+(V32*W6)+(X32*Y6)+(Z32*AA6)+(AB32*AC6)+(AD32*AE6)+(AF32*AG6)+(AH32*AI6)+(AJ32*AK6)</f>
        <v>43.5</v>
      </c>
      <c r="AM32" s="137">
        <f t="shared" si="0"/>
        <v>2.9</v>
      </c>
      <c r="AN32" s="215" t="str">
        <f t="shared" si="1"/>
        <v>B-</v>
      </c>
      <c r="AO32" s="212" t="str">
        <f t="shared" si="2"/>
        <v>B-</v>
      </c>
      <c r="AP32" s="139">
        <f t="shared" si="3"/>
        <v>25</v>
      </c>
    </row>
    <row r="33" spans="1:42" ht="15.75">
      <c r="A33" s="217">
        <f>'1st 1'!A33</f>
        <v>26</v>
      </c>
      <c r="B33" s="132">
        <f>IF('3rd 1'!J33&gt;0,'3rd 1'!AC33,0)</f>
        <v>0</v>
      </c>
      <c r="C33" s="133">
        <f>IF('3rd 1'!J33&gt;0,'3rd 1'!AB33,0)</f>
        <v>0</v>
      </c>
      <c r="D33" s="133">
        <f>IF('3rd 2'!J33&gt;0,'3rd 2'!AC33,0)</f>
        <v>0</v>
      </c>
      <c r="E33" s="134">
        <f>IF('3rd 2'!J33&gt;0,'3rd 2'!AB33,0)</f>
        <v>0</v>
      </c>
      <c r="F33" s="134">
        <f>IF('3rd 3'!J33&gt;0,'3rd 3'!AC33,0)</f>
        <v>0</v>
      </c>
      <c r="G33" s="133">
        <f>IF('3rd 3'!J33&gt;0,'3rd 3'!AB33,0)</f>
        <v>0</v>
      </c>
      <c r="H33" s="133">
        <f>IF('3rd 4'!J33&gt;0,'3rd 4'!AC33,0)</f>
        <v>0</v>
      </c>
      <c r="I33" s="133">
        <f>IF('3rd 4'!J33&gt;0,'3rd 4'!AB33,0)</f>
        <v>0</v>
      </c>
      <c r="J33" s="134">
        <f>IF('3rd 5'!J33&gt;0,'3rd 5'!AC33,0)</f>
        <v>0</v>
      </c>
      <c r="K33" s="134">
        <f>IF('3rd 5'!J33&gt;0,'3rd 5'!AB33,0)</f>
        <v>0</v>
      </c>
      <c r="L33" s="133">
        <f>IF('3rd 6'!J33&gt;0,'3rd 6'!AC33,0)</f>
        <v>0</v>
      </c>
      <c r="M33" s="222">
        <f>IF('3rd 6'!J33&gt;0,'3rd 6'!AB33,0)</f>
        <v>0</v>
      </c>
      <c r="N33" s="132">
        <f>IF('3rd 1'!R33&gt;0,'3rd 1'!AC33,0)</f>
        <v>3.25</v>
      </c>
      <c r="O33" s="134" t="str">
        <f>IF('3rd 1'!R33&gt;0,'3rd 1'!AB33,0)</f>
        <v>B+</v>
      </c>
      <c r="P33" s="134">
        <f>IF('3rd 2'!R33&gt;0,'3rd 2'!AC33,0)</f>
        <v>2.75</v>
      </c>
      <c r="Q33" s="133" t="str">
        <f>IF('3rd 2'!R33&gt;0,'3rd 2'!AB33,0)</f>
        <v>B-</v>
      </c>
      <c r="R33" s="133">
        <f>IF('3rd 3'!R33&gt;0,'3rd 3'!AC33,0)</f>
        <v>2.75</v>
      </c>
      <c r="S33" s="133" t="str">
        <f>IF('3rd 3'!R33&gt;0,'3rd 3'!AB33,0)</f>
        <v>B-</v>
      </c>
      <c r="T33" s="134">
        <f>IF('3rd 4'!R33&gt;0,'3rd 4'!AC33,0)</f>
        <v>2.75</v>
      </c>
      <c r="U33" s="134" t="str">
        <f>IF('3rd 4'!R33&gt;0,'3rd 4'!AB33,0)</f>
        <v>B-</v>
      </c>
      <c r="V33" s="133">
        <f>IF('3rd 5'!R33&gt;0,'3rd 5'!AC33,0)</f>
        <v>3</v>
      </c>
      <c r="W33" s="133" t="str">
        <f>IF('3rd 5'!R33&gt;0,'3rd 5'!AB33,0)</f>
        <v>B</v>
      </c>
      <c r="X33" s="133">
        <f>IF('3rd 6'!R33&gt;0,'3rd 6'!AC33,0)</f>
        <v>0</v>
      </c>
      <c r="Y33" s="135">
        <f>IF('3rd 6'!R33&gt;0,'3rd 6'!AB33,0)</f>
        <v>0</v>
      </c>
      <c r="Z33" s="223">
        <f>IF('3rd 1'!Z33&gt;0,'3rd 1'!AC33,0)</f>
        <v>0</v>
      </c>
      <c r="AA33" s="134">
        <f>IF('3rd 1'!Z33&gt;0,'3rd 1'!AB33,0)</f>
        <v>0</v>
      </c>
      <c r="AB33" s="134">
        <f>IF('3rd 2'!Z33&gt;0,'3rd 2'!AC33,0)</f>
        <v>0</v>
      </c>
      <c r="AC33" s="134">
        <f>IF('3rd 2'!Z33&gt;0,'3rd 2'!AB33,0)</f>
        <v>0</v>
      </c>
      <c r="AD33" s="134">
        <f>IF('3rd 3'!Z33&gt;0,'3rd 3'!AC33,0)</f>
        <v>0</v>
      </c>
      <c r="AE33" s="134">
        <f>IF('3rd 3'!Z33&gt;0,'3rd 3'!AB33,0)</f>
        <v>0</v>
      </c>
      <c r="AF33" s="134">
        <f>IF('3rd 4'!Z33&gt;0,'3rd 4'!AC33,0)</f>
        <v>0</v>
      </c>
      <c r="AG33" s="133">
        <f>IF('3rd 4'!Z33&gt;0,'3rd 4'!AB33,0)</f>
        <v>0</v>
      </c>
      <c r="AH33" s="133">
        <f>IF('3rd 5'!Z33&gt;0,'3rd 5'!AC33,0)</f>
        <v>0</v>
      </c>
      <c r="AI33" s="133">
        <f>IF('3rd 5'!Z33&gt;0,'3rd 5'!AB33,0)</f>
        <v>0</v>
      </c>
      <c r="AJ33" s="134">
        <f>IF('3rd 6'!Z33&gt;0,'3rd 6'!AC33,0)</f>
        <v>0</v>
      </c>
      <c r="AK33" s="225">
        <f>IF('3rd 6'!Z33&gt;0,'3rd 6'!AB33,0)</f>
        <v>0</v>
      </c>
      <c r="AL33" s="226">
        <f>(B33*C6)+(D33*E6)+(F33*G6)+(H33*I6)+(J33*K6)+(L33*M6)+(N33*O6)+(P33*Q6)+(R33*S6)+(T33*U6)+(V33*W6)+(X33*Y6)+(Z33*AA6)+(AB33*AC6)+(AD33*AE6)+(AF33*AG6)+(AH33*AI6)+(AJ33*AK6)</f>
        <v>43.5</v>
      </c>
      <c r="AM33" s="137">
        <f t="shared" si="0"/>
        <v>2.9</v>
      </c>
      <c r="AN33" s="215" t="str">
        <f t="shared" si="1"/>
        <v>B-</v>
      </c>
      <c r="AO33" s="212" t="str">
        <f t="shared" si="2"/>
        <v>B-</v>
      </c>
      <c r="AP33" s="139">
        <f t="shared" si="3"/>
        <v>26</v>
      </c>
    </row>
    <row r="34" spans="1:42" ht="15.75">
      <c r="A34" s="217">
        <f>'1st 1'!A34</f>
        <v>27</v>
      </c>
      <c r="B34" s="132">
        <f>IF('3rd 1'!J34&gt;0,'3rd 1'!AC34,0)</f>
        <v>0</v>
      </c>
      <c r="C34" s="133">
        <f>IF('3rd 1'!J34&gt;0,'3rd 1'!AB34,0)</f>
        <v>0</v>
      </c>
      <c r="D34" s="133">
        <f>IF('3rd 2'!J34&gt;0,'3rd 2'!AC34,0)</f>
        <v>0</v>
      </c>
      <c r="E34" s="134">
        <f>IF('3rd 2'!J34&gt;0,'3rd 2'!AB34,0)</f>
        <v>0</v>
      </c>
      <c r="F34" s="134">
        <f>IF('3rd 3'!J34&gt;0,'3rd 3'!AC34,0)</f>
        <v>0</v>
      </c>
      <c r="G34" s="133">
        <f>IF('3rd 3'!J34&gt;0,'3rd 3'!AB34,0)</f>
        <v>0</v>
      </c>
      <c r="H34" s="133">
        <f>IF('3rd 4'!J34&gt;0,'3rd 4'!AC34,0)</f>
        <v>0</v>
      </c>
      <c r="I34" s="133">
        <f>IF('3rd 4'!J34&gt;0,'3rd 4'!AB34,0)</f>
        <v>0</v>
      </c>
      <c r="J34" s="134">
        <f>IF('3rd 5'!J34&gt;0,'3rd 5'!AC34,0)</f>
        <v>0</v>
      </c>
      <c r="K34" s="134">
        <f>IF('3rd 5'!J34&gt;0,'3rd 5'!AB34,0)</f>
        <v>0</v>
      </c>
      <c r="L34" s="133">
        <f>IF('3rd 6'!J34&gt;0,'3rd 6'!AC34,0)</f>
        <v>0</v>
      </c>
      <c r="M34" s="222">
        <f>IF('3rd 6'!J34&gt;0,'3rd 6'!AB34,0)</f>
        <v>0</v>
      </c>
      <c r="N34" s="132">
        <f>IF('3rd 1'!R34&gt;0,'3rd 1'!AC34,0)</f>
        <v>4</v>
      </c>
      <c r="O34" s="134" t="str">
        <f>IF('3rd 1'!R34&gt;0,'3rd 1'!AB34,0)</f>
        <v>A+</v>
      </c>
      <c r="P34" s="134">
        <f>IF('3rd 2'!R34&gt;0,'3rd 2'!AC34,0)</f>
        <v>4</v>
      </c>
      <c r="Q34" s="133" t="str">
        <f>IF('3rd 2'!R34&gt;0,'3rd 2'!AB34,0)</f>
        <v>A+</v>
      </c>
      <c r="R34" s="133">
        <f>IF('3rd 3'!R34&gt;0,'3rd 3'!AC34,0)</f>
        <v>4</v>
      </c>
      <c r="S34" s="133" t="str">
        <f>IF('3rd 3'!R34&gt;0,'3rd 3'!AB34,0)</f>
        <v>A+</v>
      </c>
      <c r="T34" s="134">
        <f>IF('3rd 4'!R34&gt;0,'3rd 4'!AC34,0)</f>
        <v>3.75</v>
      </c>
      <c r="U34" s="134" t="str">
        <f>IF('3rd 4'!R34&gt;0,'3rd 4'!AB34,0)</f>
        <v>A</v>
      </c>
      <c r="V34" s="133">
        <f>IF('3rd 5'!R34&gt;0,'3rd 5'!AC34,0)</f>
        <v>3.25</v>
      </c>
      <c r="W34" s="133" t="str">
        <f>IF('3rd 5'!R34&gt;0,'3rd 5'!AB34,0)</f>
        <v>B+</v>
      </c>
      <c r="X34" s="133">
        <f>IF('3rd 6'!R34&gt;0,'3rd 6'!AC34,0)</f>
        <v>0</v>
      </c>
      <c r="Y34" s="135">
        <f>IF('3rd 6'!R34&gt;0,'3rd 6'!AB34,0)</f>
        <v>0</v>
      </c>
      <c r="Z34" s="223">
        <f>IF('3rd 1'!Z34&gt;0,'3rd 1'!AC34,0)</f>
        <v>0</v>
      </c>
      <c r="AA34" s="134">
        <f>IF('3rd 1'!Z34&gt;0,'3rd 1'!AB34,0)</f>
        <v>0</v>
      </c>
      <c r="AB34" s="134">
        <f>IF('3rd 2'!Z34&gt;0,'3rd 2'!AC34,0)</f>
        <v>0</v>
      </c>
      <c r="AC34" s="134">
        <f>IF('3rd 2'!Z34&gt;0,'3rd 2'!AB34,0)</f>
        <v>0</v>
      </c>
      <c r="AD34" s="134">
        <f>IF('3rd 3'!Z34&gt;0,'3rd 3'!AC34,0)</f>
        <v>0</v>
      </c>
      <c r="AE34" s="134">
        <f>IF('3rd 3'!Z34&gt;0,'3rd 3'!AB34,0)</f>
        <v>0</v>
      </c>
      <c r="AF34" s="134">
        <f>IF('3rd 4'!Z34&gt;0,'3rd 4'!AC34,0)</f>
        <v>0</v>
      </c>
      <c r="AG34" s="133">
        <f>IF('3rd 4'!Z34&gt;0,'3rd 4'!AB34,0)</f>
        <v>0</v>
      </c>
      <c r="AH34" s="133">
        <f>IF('3rd 5'!Z34&gt;0,'3rd 5'!AC34,0)</f>
        <v>0</v>
      </c>
      <c r="AI34" s="133">
        <f>IF('3rd 5'!Z34&gt;0,'3rd 5'!AB34,0)</f>
        <v>0</v>
      </c>
      <c r="AJ34" s="134">
        <f>IF('3rd 6'!Z34&gt;0,'3rd 6'!AC34,0)</f>
        <v>0</v>
      </c>
      <c r="AK34" s="225">
        <f>IF('3rd 6'!Z34&gt;0,'3rd 6'!AB34,0)</f>
        <v>0</v>
      </c>
      <c r="AL34" s="226">
        <f>(B34*C6)+(D34*E6)+(F34*G6)+(H34*I6)+(J34*K6)+(L34*M6)+(N34*O6)+(P34*Q6)+(R34*S6)+(T34*U6)+(V34*W6)+(X34*Y6)+(Z34*AA6)+(AB34*AC6)+(AD34*AE6)+(AF34*AG6)+(AH34*AI6)+(AJ34*AK6)</f>
        <v>57</v>
      </c>
      <c r="AM34" s="137">
        <f t="shared" si="0"/>
        <v>3.8</v>
      </c>
      <c r="AN34" s="215" t="str">
        <f t="shared" si="1"/>
        <v>A</v>
      </c>
      <c r="AO34" s="212" t="str">
        <f t="shared" si="2"/>
        <v>A</v>
      </c>
      <c r="AP34" s="139">
        <f t="shared" si="3"/>
        <v>27</v>
      </c>
    </row>
    <row r="35" spans="1:42" ht="15.75">
      <c r="A35" s="217">
        <f>'1st 1'!A35</f>
        <v>28</v>
      </c>
      <c r="B35" s="132">
        <f>IF('3rd 1'!J35&gt;0,'3rd 1'!AC35,0)</f>
        <v>0</v>
      </c>
      <c r="C35" s="133">
        <f>IF('3rd 1'!J35&gt;0,'3rd 1'!AB35,0)</f>
        <v>0</v>
      </c>
      <c r="D35" s="133">
        <f>IF('3rd 2'!J35&gt;0,'3rd 2'!AC35,0)</f>
        <v>0</v>
      </c>
      <c r="E35" s="134">
        <f>IF('3rd 2'!J35&gt;0,'3rd 2'!AB35,0)</f>
        <v>0</v>
      </c>
      <c r="F35" s="134">
        <f>IF('3rd 3'!J35&gt;0,'3rd 3'!AC35,0)</f>
        <v>0</v>
      </c>
      <c r="G35" s="133">
        <f>IF('3rd 3'!J35&gt;0,'3rd 3'!AB35,0)</f>
        <v>0</v>
      </c>
      <c r="H35" s="133">
        <f>IF('3rd 4'!J35&gt;0,'3rd 4'!AC35,0)</f>
        <v>0</v>
      </c>
      <c r="I35" s="133">
        <f>IF('3rd 4'!J35&gt;0,'3rd 4'!AB35,0)</f>
        <v>0</v>
      </c>
      <c r="J35" s="134">
        <f>IF('3rd 5'!J35&gt;0,'3rd 5'!AC35,0)</f>
        <v>0</v>
      </c>
      <c r="K35" s="134">
        <f>IF('3rd 5'!J35&gt;0,'3rd 5'!AB35,0)</f>
        <v>0</v>
      </c>
      <c r="L35" s="133">
        <f>IF('3rd 6'!J35&gt;0,'3rd 6'!AC35,0)</f>
        <v>0</v>
      </c>
      <c r="M35" s="222">
        <f>IF('3rd 6'!J35&gt;0,'3rd 6'!AB35,0)</f>
        <v>0</v>
      </c>
      <c r="N35" s="132">
        <f>IF('3rd 1'!R35&gt;0,'3rd 1'!AC35,0)</f>
        <v>3.5</v>
      </c>
      <c r="O35" s="134" t="str">
        <f>IF('3rd 1'!R35&gt;0,'3rd 1'!AB35,0)</f>
        <v>A-</v>
      </c>
      <c r="P35" s="134">
        <f>IF('3rd 2'!R35&gt;0,'3rd 2'!AC35,0)</f>
        <v>2.5</v>
      </c>
      <c r="Q35" s="133" t="str">
        <f>IF('3rd 2'!R35&gt;0,'3rd 2'!AB35,0)</f>
        <v>C+</v>
      </c>
      <c r="R35" s="133">
        <f>IF('3rd 3'!R35&gt;0,'3rd 3'!AC35,0)</f>
        <v>2.5</v>
      </c>
      <c r="S35" s="133" t="str">
        <f>IF('3rd 3'!R35&gt;0,'3rd 3'!AB35,0)</f>
        <v>C+</v>
      </c>
      <c r="T35" s="134">
        <f>IF('3rd 4'!R35&gt;0,'3rd 4'!AC35,0)</f>
        <v>2.75</v>
      </c>
      <c r="U35" s="134" t="str">
        <f>IF('3rd 4'!R35&gt;0,'3rd 4'!AB35,0)</f>
        <v>B-</v>
      </c>
      <c r="V35" s="133">
        <f>IF('3rd 5'!R35&gt;0,'3rd 5'!AC35,0)</f>
        <v>3.25</v>
      </c>
      <c r="W35" s="133" t="str">
        <f>IF('3rd 5'!R35&gt;0,'3rd 5'!AB35,0)</f>
        <v>B+</v>
      </c>
      <c r="X35" s="133">
        <f>IF('3rd 6'!R35&gt;0,'3rd 6'!AC35,0)</f>
        <v>0</v>
      </c>
      <c r="Y35" s="135">
        <f>IF('3rd 6'!R35&gt;0,'3rd 6'!AB35,0)</f>
        <v>0</v>
      </c>
      <c r="Z35" s="223">
        <f>IF('3rd 1'!Z35&gt;0,'3rd 1'!AC35,0)</f>
        <v>0</v>
      </c>
      <c r="AA35" s="134">
        <f>IF('3rd 1'!Z35&gt;0,'3rd 1'!AB35,0)</f>
        <v>0</v>
      </c>
      <c r="AB35" s="134">
        <f>IF('3rd 2'!Z35&gt;0,'3rd 2'!AC35,0)</f>
        <v>0</v>
      </c>
      <c r="AC35" s="134">
        <f>IF('3rd 2'!Z35&gt;0,'3rd 2'!AB35,0)</f>
        <v>0</v>
      </c>
      <c r="AD35" s="134">
        <f>IF('3rd 3'!Z35&gt;0,'3rd 3'!AC35,0)</f>
        <v>0</v>
      </c>
      <c r="AE35" s="134">
        <f>IF('3rd 3'!Z35&gt;0,'3rd 3'!AB35,0)</f>
        <v>0</v>
      </c>
      <c r="AF35" s="134">
        <f>IF('3rd 4'!Z35&gt;0,'3rd 4'!AC35,0)</f>
        <v>0</v>
      </c>
      <c r="AG35" s="133">
        <f>IF('3rd 4'!Z35&gt;0,'3rd 4'!AB35,0)</f>
        <v>0</v>
      </c>
      <c r="AH35" s="133">
        <f>IF('3rd 5'!Z35&gt;0,'3rd 5'!AC35,0)</f>
        <v>0</v>
      </c>
      <c r="AI35" s="133">
        <f>IF('3rd 5'!Z35&gt;0,'3rd 5'!AB35,0)</f>
        <v>0</v>
      </c>
      <c r="AJ35" s="134">
        <f>IF('3rd 6'!Z35&gt;0,'3rd 6'!AC35,0)</f>
        <v>0</v>
      </c>
      <c r="AK35" s="225">
        <f>IF('3rd 6'!Z35&gt;0,'3rd 6'!AB35,0)</f>
        <v>0</v>
      </c>
      <c r="AL35" s="226">
        <f>(B35*C6)+(D35*E6)+(F35*G6)+(H35*I6)+(J35*K6)+(L35*M6)+(N35*O6)+(P35*Q6)+(R35*S6)+(T35*U6)+(V35*W6)+(X35*Y6)+(Z35*AA6)+(AB35*AC6)+(AD35*AE6)+(AF35*AG6)+(AH35*AI6)+(AJ35*AK6)</f>
        <v>43.5</v>
      </c>
      <c r="AM35" s="137">
        <f t="shared" si="0"/>
        <v>2.9</v>
      </c>
      <c r="AN35" s="215" t="str">
        <f t="shared" si="1"/>
        <v>B-</v>
      </c>
      <c r="AO35" s="212" t="str">
        <f t="shared" si="2"/>
        <v>B-</v>
      </c>
      <c r="AP35" s="139">
        <f t="shared" si="3"/>
        <v>28</v>
      </c>
    </row>
    <row r="36" spans="1:42" ht="15.75">
      <c r="A36" s="217">
        <f>'1st 1'!A36</f>
        <v>29</v>
      </c>
      <c r="B36" s="132">
        <f>IF('3rd 1'!J36&gt;0,'3rd 1'!AC36,0)</f>
        <v>0</v>
      </c>
      <c r="C36" s="133">
        <f>IF('3rd 1'!J36&gt;0,'3rd 1'!AB36,0)</f>
        <v>0</v>
      </c>
      <c r="D36" s="133">
        <f>IF('3rd 2'!J36&gt;0,'3rd 2'!AC36,0)</f>
        <v>0</v>
      </c>
      <c r="E36" s="134">
        <f>IF('3rd 2'!J36&gt;0,'3rd 2'!AB36,0)</f>
        <v>0</v>
      </c>
      <c r="F36" s="134">
        <f>IF('3rd 3'!J36&gt;0,'3rd 3'!AC36,0)</f>
        <v>0</v>
      </c>
      <c r="G36" s="133">
        <f>IF('3rd 3'!J36&gt;0,'3rd 3'!AB36,0)</f>
        <v>0</v>
      </c>
      <c r="H36" s="133">
        <f>IF('3rd 4'!J36&gt;0,'3rd 4'!AC36,0)</f>
        <v>0</v>
      </c>
      <c r="I36" s="133">
        <f>IF('3rd 4'!J36&gt;0,'3rd 4'!AB36,0)</f>
        <v>0</v>
      </c>
      <c r="J36" s="134">
        <f>IF('3rd 5'!J36&gt;0,'3rd 5'!AC36,0)</f>
        <v>0</v>
      </c>
      <c r="K36" s="134">
        <f>IF('3rd 5'!J36&gt;0,'3rd 5'!AB36,0)</f>
        <v>0</v>
      </c>
      <c r="L36" s="133">
        <f>IF('3rd 6'!J36&gt;0,'3rd 6'!AC36,0)</f>
        <v>0</v>
      </c>
      <c r="M36" s="222">
        <f>IF('3rd 6'!J36&gt;0,'3rd 6'!AB36,0)</f>
        <v>0</v>
      </c>
      <c r="N36" s="132">
        <f>IF('3rd 1'!R36&gt;0,'3rd 1'!AC36,0)</f>
        <v>3.25</v>
      </c>
      <c r="O36" s="134" t="str">
        <f>IF('3rd 1'!R36&gt;0,'3rd 1'!AB36,0)</f>
        <v>B+</v>
      </c>
      <c r="P36" s="134">
        <f>IF('3rd 2'!R36&gt;0,'3rd 2'!AC36,0)</f>
        <v>3</v>
      </c>
      <c r="Q36" s="133" t="str">
        <f>IF('3rd 2'!R36&gt;0,'3rd 2'!AB36,0)</f>
        <v>B</v>
      </c>
      <c r="R36" s="133">
        <f>IF('3rd 3'!R36&gt;0,'3rd 3'!AC36,0)</f>
        <v>2.75</v>
      </c>
      <c r="S36" s="133" t="str">
        <f>IF('3rd 3'!R36&gt;0,'3rd 3'!AB36,0)</f>
        <v>B-</v>
      </c>
      <c r="T36" s="134">
        <f>IF('3rd 4'!R36&gt;0,'3rd 4'!AC36,0)</f>
        <v>2.75</v>
      </c>
      <c r="U36" s="134" t="str">
        <f>IF('3rd 4'!R36&gt;0,'3rd 4'!AB36,0)</f>
        <v>B-</v>
      </c>
      <c r="V36" s="133">
        <f>IF('3rd 5'!R36&gt;0,'3rd 5'!AC36,0)</f>
        <v>3.5</v>
      </c>
      <c r="W36" s="133" t="str">
        <f>IF('3rd 5'!R36&gt;0,'3rd 5'!AB36,0)</f>
        <v>A-</v>
      </c>
      <c r="X36" s="133">
        <f>IF('3rd 6'!R36&gt;0,'3rd 6'!AC36,0)</f>
        <v>0</v>
      </c>
      <c r="Y36" s="135">
        <f>IF('3rd 6'!R36&gt;0,'3rd 6'!AB36,0)</f>
        <v>0</v>
      </c>
      <c r="Z36" s="223">
        <f>IF('3rd 1'!Z36&gt;0,'3rd 1'!AC36,0)</f>
        <v>0</v>
      </c>
      <c r="AA36" s="134">
        <f>IF('3rd 1'!Z36&gt;0,'3rd 1'!AB36,0)</f>
        <v>0</v>
      </c>
      <c r="AB36" s="134">
        <f>IF('3rd 2'!Z36&gt;0,'3rd 2'!AC36,0)</f>
        <v>0</v>
      </c>
      <c r="AC36" s="134">
        <f>IF('3rd 2'!Z36&gt;0,'3rd 2'!AB36,0)</f>
        <v>0</v>
      </c>
      <c r="AD36" s="134">
        <f>IF('3rd 3'!Z36&gt;0,'3rd 3'!AC36,0)</f>
        <v>0</v>
      </c>
      <c r="AE36" s="134">
        <f>IF('3rd 3'!Z36&gt;0,'3rd 3'!AB36,0)</f>
        <v>0</v>
      </c>
      <c r="AF36" s="134">
        <f>IF('3rd 4'!Z36&gt;0,'3rd 4'!AC36,0)</f>
        <v>0</v>
      </c>
      <c r="AG36" s="133">
        <f>IF('3rd 4'!Z36&gt;0,'3rd 4'!AB36,0)</f>
        <v>0</v>
      </c>
      <c r="AH36" s="133">
        <f>IF('3rd 5'!Z36&gt;0,'3rd 5'!AC36,0)</f>
        <v>0</v>
      </c>
      <c r="AI36" s="133">
        <f>IF('3rd 5'!Z36&gt;0,'3rd 5'!AB36,0)</f>
        <v>0</v>
      </c>
      <c r="AJ36" s="134">
        <f>IF('3rd 6'!Z36&gt;0,'3rd 6'!AC36,0)</f>
        <v>0</v>
      </c>
      <c r="AK36" s="225">
        <f>IF('3rd 6'!Z36&gt;0,'3rd 6'!AB36,0)</f>
        <v>0</v>
      </c>
      <c r="AL36" s="226">
        <f>(B36*C6)+(D36*E6)+(F36*G6)+(H36*I6)+(J36*K6)+(L36*M6)+(N36*O6)+(P36*Q6)+(R36*S6)+(T36*U6)+(V36*W6)+(X36*Y6)+(Z36*AA6)+(AB36*AC6)+(AD36*AE6)+(AF36*AG6)+(AH36*AI6)+(AJ36*AK6)</f>
        <v>45.75</v>
      </c>
      <c r="AM36" s="137">
        <f t="shared" si="0"/>
        <v>3.05</v>
      </c>
      <c r="AN36" s="215" t="str">
        <f t="shared" si="1"/>
        <v>B</v>
      </c>
      <c r="AO36" s="212" t="str">
        <f t="shared" si="2"/>
        <v>B</v>
      </c>
      <c r="AP36" s="139">
        <f t="shared" si="3"/>
        <v>29</v>
      </c>
    </row>
    <row r="37" spans="1:42" ht="15.75">
      <c r="A37" s="217">
        <f>'1st 1'!A37</f>
        <v>30</v>
      </c>
      <c r="B37" s="132">
        <f>IF('3rd 1'!J37&gt;0,'3rd 1'!AC37,0)</f>
        <v>0</v>
      </c>
      <c r="C37" s="133">
        <f>IF('3rd 1'!J37&gt;0,'3rd 1'!AB37,0)</f>
        <v>0</v>
      </c>
      <c r="D37" s="133">
        <f>IF('3rd 2'!J37&gt;0,'3rd 2'!AC37,0)</f>
        <v>0</v>
      </c>
      <c r="E37" s="134">
        <f>IF('3rd 2'!J37&gt;0,'3rd 2'!AB37,0)</f>
        <v>0</v>
      </c>
      <c r="F37" s="134">
        <f>IF('3rd 3'!J37&gt;0,'3rd 3'!AC37,0)</f>
        <v>0</v>
      </c>
      <c r="G37" s="133">
        <f>IF('3rd 3'!J37&gt;0,'3rd 3'!AB37,0)</f>
        <v>0</v>
      </c>
      <c r="H37" s="133">
        <f>IF('3rd 4'!J37&gt;0,'3rd 4'!AC37,0)</f>
        <v>0</v>
      </c>
      <c r="I37" s="133">
        <f>IF('3rd 4'!J37&gt;0,'3rd 4'!AB37,0)</f>
        <v>0</v>
      </c>
      <c r="J37" s="134">
        <f>IF('3rd 5'!J37&gt;0,'3rd 5'!AC37,0)</f>
        <v>0</v>
      </c>
      <c r="K37" s="134">
        <f>IF('3rd 5'!J37&gt;0,'3rd 5'!AB37,0)</f>
        <v>0</v>
      </c>
      <c r="L37" s="133">
        <f>IF('3rd 6'!J37&gt;0,'3rd 6'!AC37,0)</f>
        <v>0</v>
      </c>
      <c r="M37" s="222">
        <f>IF('3rd 6'!J37&gt;0,'3rd 6'!AB37,0)</f>
        <v>0</v>
      </c>
      <c r="N37" s="132">
        <f>IF('3rd 1'!R37&gt;0,'3rd 1'!AC37,0)</f>
        <v>3.25</v>
      </c>
      <c r="O37" s="134" t="str">
        <f>IF('3rd 1'!R37&gt;0,'3rd 1'!AB37,0)</f>
        <v>B+</v>
      </c>
      <c r="P37" s="134">
        <f>IF('3rd 2'!R37&gt;0,'3rd 2'!AC37,0)</f>
        <v>2.5</v>
      </c>
      <c r="Q37" s="133" t="str">
        <f>IF('3rd 2'!R37&gt;0,'3rd 2'!AB37,0)</f>
        <v>C+</v>
      </c>
      <c r="R37" s="133">
        <f>IF('3rd 3'!R37&gt;0,'3rd 3'!AC37,0)</f>
        <v>3</v>
      </c>
      <c r="S37" s="133" t="str">
        <f>IF('3rd 3'!R37&gt;0,'3rd 3'!AB37,0)</f>
        <v>B</v>
      </c>
      <c r="T37" s="134">
        <f>IF('3rd 4'!R37&gt;0,'3rd 4'!AC37,0)</f>
        <v>3</v>
      </c>
      <c r="U37" s="134" t="str">
        <f>IF('3rd 4'!R37&gt;0,'3rd 4'!AB37,0)</f>
        <v>B</v>
      </c>
      <c r="V37" s="133">
        <f>IF('3rd 5'!R37&gt;0,'3rd 5'!AC37,0)</f>
        <v>2.75</v>
      </c>
      <c r="W37" s="133" t="str">
        <f>IF('3rd 5'!R37&gt;0,'3rd 5'!AB37,0)</f>
        <v>B-</v>
      </c>
      <c r="X37" s="133">
        <f>IF('3rd 6'!R37&gt;0,'3rd 6'!AC37,0)</f>
        <v>0</v>
      </c>
      <c r="Y37" s="135">
        <f>IF('3rd 6'!R37&gt;0,'3rd 6'!AB37,0)</f>
        <v>0</v>
      </c>
      <c r="Z37" s="223">
        <f>IF('3rd 1'!Z37&gt;0,'3rd 1'!AC37,0)</f>
        <v>0</v>
      </c>
      <c r="AA37" s="134">
        <f>IF('3rd 1'!Z37&gt;0,'3rd 1'!AB37,0)</f>
        <v>0</v>
      </c>
      <c r="AB37" s="134">
        <f>IF('3rd 2'!Z37&gt;0,'3rd 2'!AC37,0)</f>
        <v>0</v>
      </c>
      <c r="AC37" s="134">
        <f>IF('3rd 2'!Z37&gt;0,'3rd 2'!AB37,0)</f>
        <v>0</v>
      </c>
      <c r="AD37" s="134">
        <f>IF('3rd 3'!Z37&gt;0,'3rd 3'!AC37,0)</f>
        <v>0</v>
      </c>
      <c r="AE37" s="134">
        <f>IF('3rd 3'!Z37&gt;0,'3rd 3'!AB37,0)</f>
        <v>0</v>
      </c>
      <c r="AF37" s="134">
        <f>IF('3rd 4'!Z37&gt;0,'3rd 4'!AC37,0)</f>
        <v>0</v>
      </c>
      <c r="AG37" s="133">
        <f>IF('3rd 4'!Z37&gt;0,'3rd 4'!AB37,0)</f>
        <v>0</v>
      </c>
      <c r="AH37" s="133">
        <f>IF('3rd 5'!Z37&gt;0,'3rd 5'!AC37,0)</f>
        <v>0</v>
      </c>
      <c r="AI37" s="133">
        <f>IF('3rd 5'!Z37&gt;0,'3rd 5'!AB37,0)</f>
        <v>0</v>
      </c>
      <c r="AJ37" s="134">
        <f>IF('3rd 6'!Z37&gt;0,'3rd 6'!AC37,0)</f>
        <v>0</v>
      </c>
      <c r="AK37" s="225">
        <f>IF('3rd 6'!Z37&gt;0,'3rd 6'!AB37,0)</f>
        <v>0</v>
      </c>
      <c r="AL37" s="226">
        <f>(B37*C6)+(D37*E6)+(F37*G6)+(H37*I6)+(J37*K6)+(L37*M6)+(N37*O6)+(P37*Q6)+(R37*S6)+(T37*U6)+(V37*W6)+(X37*Y6)+(Z37*AA6)+(AB37*AC6)+(AD37*AE6)+(AF37*AG6)+(AH37*AI6)+(AJ37*AK6)</f>
        <v>43.5</v>
      </c>
      <c r="AM37" s="137">
        <f t="shared" si="0"/>
        <v>2.9</v>
      </c>
      <c r="AN37" s="215" t="str">
        <f t="shared" si="1"/>
        <v>B-</v>
      </c>
      <c r="AO37" s="212" t="str">
        <f t="shared" si="2"/>
        <v>B-</v>
      </c>
      <c r="AP37" s="139">
        <f t="shared" si="3"/>
        <v>30</v>
      </c>
    </row>
    <row r="38" spans="1:42" ht="15.75">
      <c r="A38" s="217">
        <f>'1st 1'!A38</f>
        <v>31</v>
      </c>
      <c r="B38" s="132">
        <f>IF('3rd 1'!J38&gt;0,'3rd 1'!AC38,0)</f>
        <v>0</v>
      </c>
      <c r="C38" s="133">
        <f>IF('3rd 1'!J38&gt;0,'3rd 1'!AB38,0)</f>
        <v>0</v>
      </c>
      <c r="D38" s="133">
        <f>IF('3rd 2'!J38&gt;0,'3rd 2'!AC38,0)</f>
        <v>0</v>
      </c>
      <c r="E38" s="134">
        <f>IF('3rd 2'!J38&gt;0,'3rd 2'!AB38,0)</f>
        <v>0</v>
      </c>
      <c r="F38" s="134">
        <f>IF('3rd 3'!J38&gt;0,'3rd 3'!AC38,0)</f>
        <v>0</v>
      </c>
      <c r="G38" s="133">
        <f>IF('3rd 3'!J38&gt;0,'3rd 3'!AB38,0)</f>
        <v>0</v>
      </c>
      <c r="H38" s="133">
        <f>IF('3rd 4'!J38&gt;0,'3rd 4'!AC38,0)</f>
        <v>0</v>
      </c>
      <c r="I38" s="133">
        <f>IF('3rd 4'!J38&gt;0,'3rd 4'!AB38,0)</f>
        <v>0</v>
      </c>
      <c r="J38" s="134">
        <f>IF('3rd 5'!J38&gt;0,'3rd 5'!AC38,0)</f>
        <v>0</v>
      </c>
      <c r="K38" s="134">
        <f>IF('3rd 5'!J38&gt;0,'3rd 5'!AB38,0)</f>
        <v>0</v>
      </c>
      <c r="L38" s="133">
        <f>IF('3rd 6'!J38&gt;0,'3rd 6'!AC38,0)</f>
        <v>0</v>
      </c>
      <c r="M38" s="222">
        <f>IF('3rd 6'!J38&gt;0,'3rd 6'!AB38,0)</f>
        <v>0</v>
      </c>
      <c r="N38" s="132">
        <f>IF('3rd 1'!R38&gt;0,'3rd 1'!AC38,0)</f>
        <v>3.25</v>
      </c>
      <c r="O38" s="134" t="str">
        <f>IF('3rd 1'!R38&gt;0,'3rd 1'!AB38,0)</f>
        <v>B+</v>
      </c>
      <c r="P38" s="134">
        <f>IF('3rd 2'!R38&gt;0,'3rd 2'!AC38,0)</f>
        <v>2.75</v>
      </c>
      <c r="Q38" s="133" t="str">
        <f>IF('3rd 2'!R38&gt;0,'3rd 2'!AB38,0)</f>
        <v>B-</v>
      </c>
      <c r="R38" s="133">
        <f>IF('3rd 3'!R38&gt;0,'3rd 3'!AC38,0)</f>
        <v>3.75</v>
      </c>
      <c r="S38" s="133" t="str">
        <f>IF('3rd 3'!R38&gt;0,'3rd 3'!AB38,0)</f>
        <v>A</v>
      </c>
      <c r="T38" s="134">
        <f>IF('3rd 4'!R38&gt;0,'3rd 4'!AC38,0)</f>
        <v>3.25</v>
      </c>
      <c r="U38" s="134" t="str">
        <f>IF('3rd 4'!R38&gt;0,'3rd 4'!AB38,0)</f>
        <v>B+</v>
      </c>
      <c r="V38" s="133">
        <f>IF('3rd 5'!R38&gt;0,'3rd 5'!AC38,0)</f>
        <v>3</v>
      </c>
      <c r="W38" s="133" t="str">
        <f>IF('3rd 5'!R38&gt;0,'3rd 5'!AB38,0)</f>
        <v>B</v>
      </c>
      <c r="X38" s="133">
        <f>IF('3rd 6'!R38&gt;0,'3rd 6'!AC38,0)</f>
        <v>0</v>
      </c>
      <c r="Y38" s="135">
        <f>IF('3rd 6'!R38&gt;0,'3rd 6'!AB38,0)</f>
        <v>0</v>
      </c>
      <c r="Z38" s="223">
        <f>IF('3rd 1'!Z38&gt;0,'3rd 1'!AC38,0)</f>
        <v>0</v>
      </c>
      <c r="AA38" s="134">
        <f>IF('3rd 1'!Z38&gt;0,'3rd 1'!AB38,0)</f>
        <v>0</v>
      </c>
      <c r="AB38" s="134">
        <f>IF('3rd 2'!Z38&gt;0,'3rd 2'!AC38,0)</f>
        <v>0</v>
      </c>
      <c r="AC38" s="134">
        <f>IF('3rd 2'!Z38&gt;0,'3rd 2'!AB38,0)</f>
        <v>0</v>
      </c>
      <c r="AD38" s="134">
        <f>IF('3rd 3'!Z38&gt;0,'3rd 3'!AC38,0)</f>
        <v>0</v>
      </c>
      <c r="AE38" s="134">
        <f>IF('3rd 3'!Z38&gt;0,'3rd 3'!AB38,0)</f>
        <v>0</v>
      </c>
      <c r="AF38" s="134">
        <f>IF('3rd 4'!Z38&gt;0,'3rd 4'!AC38,0)</f>
        <v>0</v>
      </c>
      <c r="AG38" s="133">
        <f>IF('3rd 4'!Z38&gt;0,'3rd 4'!AB38,0)</f>
        <v>0</v>
      </c>
      <c r="AH38" s="133">
        <f>IF('3rd 5'!Z38&gt;0,'3rd 5'!AC38,0)</f>
        <v>0</v>
      </c>
      <c r="AI38" s="133">
        <f>IF('3rd 5'!Z38&gt;0,'3rd 5'!AB38,0)</f>
        <v>0</v>
      </c>
      <c r="AJ38" s="134">
        <f>IF('3rd 6'!Z38&gt;0,'3rd 6'!AC38,0)</f>
        <v>0</v>
      </c>
      <c r="AK38" s="225">
        <f>IF('3rd 6'!Z38&gt;0,'3rd 6'!AB38,0)</f>
        <v>0</v>
      </c>
      <c r="AL38" s="226">
        <f>(B38*C6)+(D38*E6)+(F38*G6)+(H38*I6)+(J38*K6)+(L38*M6)+(N38*O6)+(P38*Q6)+(R38*S6)+(T38*U6)+(V38*W6)+(X38*Y6)+(Z38*AA6)+(AB38*AC6)+(AD38*AE6)+(AF38*AG6)+(AH38*AI6)+(AJ38*AK6)</f>
        <v>48</v>
      </c>
      <c r="AM38" s="137">
        <f t="shared" si="0"/>
        <v>3.2</v>
      </c>
      <c r="AN38" s="215" t="str">
        <f t="shared" si="1"/>
        <v>B</v>
      </c>
      <c r="AO38" s="212" t="str">
        <f t="shared" si="2"/>
        <v>B</v>
      </c>
      <c r="AP38" s="139">
        <f t="shared" si="3"/>
        <v>31</v>
      </c>
    </row>
    <row r="39" spans="1:42" ht="15.75">
      <c r="A39" s="217">
        <f>'1st 1'!A39</f>
        <v>32</v>
      </c>
      <c r="B39" s="132">
        <f>IF('3rd 1'!J39&gt;0,'3rd 1'!AC39,0)</f>
        <v>0</v>
      </c>
      <c r="C39" s="133">
        <f>IF('3rd 1'!J39&gt;0,'3rd 1'!AB39,0)</f>
        <v>0</v>
      </c>
      <c r="D39" s="133">
        <f>IF('3rd 2'!J39&gt;0,'3rd 2'!AC39,0)</f>
        <v>0</v>
      </c>
      <c r="E39" s="134">
        <f>IF('3rd 2'!J39&gt;0,'3rd 2'!AB39,0)</f>
        <v>0</v>
      </c>
      <c r="F39" s="134">
        <f>IF('3rd 3'!J39&gt;0,'3rd 3'!AC39,0)</f>
        <v>0</v>
      </c>
      <c r="G39" s="133">
        <f>IF('3rd 3'!J39&gt;0,'3rd 3'!AB39,0)</f>
        <v>0</v>
      </c>
      <c r="H39" s="133">
        <f>IF('3rd 4'!J39&gt;0,'3rd 4'!AC39,0)</f>
        <v>0</v>
      </c>
      <c r="I39" s="133">
        <f>IF('3rd 4'!J39&gt;0,'3rd 4'!AB39,0)</f>
        <v>0</v>
      </c>
      <c r="J39" s="134">
        <f>IF('3rd 5'!J39&gt;0,'3rd 5'!AC39,0)</f>
        <v>0</v>
      </c>
      <c r="K39" s="134">
        <f>IF('3rd 5'!J39&gt;0,'3rd 5'!AB39,0)</f>
        <v>0</v>
      </c>
      <c r="L39" s="133">
        <f>IF('3rd 6'!J39&gt;0,'3rd 6'!AC39,0)</f>
        <v>0</v>
      </c>
      <c r="M39" s="222">
        <f>IF('3rd 6'!J39&gt;0,'3rd 6'!AB39,0)</f>
        <v>0</v>
      </c>
      <c r="N39" s="132">
        <f>IF('3rd 1'!R39&gt;0,'3rd 1'!AC39,0)</f>
        <v>3.5</v>
      </c>
      <c r="O39" s="134" t="str">
        <f>IF('3rd 1'!R39&gt;0,'3rd 1'!AB39,0)</f>
        <v>A-</v>
      </c>
      <c r="P39" s="134">
        <f>IF('3rd 2'!R39&gt;0,'3rd 2'!AC39,0)</f>
        <v>3</v>
      </c>
      <c r="Q39" s="133" t="str">
        <f>IF('3rd 2'!R39&gt;0,'3rd 2'!AB39,0)</f>
        <v>B</v>
      </c>
      <c r="R39" s="133">
        <f>IF('3rd 3'!R39&gt;0,'3rd 3'!AC39,0)</f>
        <v>2.5</v>
      </c>
      <c r="S39" s="133" t="str">
        <f>IF('3rd 3'!R39&gt;0,'3rd 3'!AB39,0)</f>
        <v>C+</v>
      </c>
      <c r="T39" s="134">
        <f>IF('3rd 4'!R39&gt;0,'3rd 4'!AC39,0)</f>
        <v>3</v>
      </c>
      <c r="U39" s="134" t="str">
        <f>IF('3rd 4'!R39&gt;0,'3rd 4'!AB39,0)</f>
        <v>B</v>
      </c>
      <c r="V39" s="133">
        <f>IF('3rd 5'!R39&gt;0,'3rd 5'!AC39,0)</f>
        <v>3.25</v>
      </c>
      <c r="W39" s="133" t="str">
        <f>IF('3rd 5'!R39&gt;0,'3rd 5'!AB39,0)</f>
        <v>B+</v>
      </c>
      <c r="X39" s="133">
        <f>IF('3rd 6'!R39&gt;0,'3rd 6'!AC39,0)</f>
        <v>0</v>
      </c>
      <c r="Y39" s="135">
        <f>IF('3rd 6'!R39&gt;0,'3rd 6'!AB39,0)</f>
        <v>0</v>
      </c>
      <c r="Z39" s="223">
        <f>IF('3rd 1'!Z39&gt;0,'3rd 1'!AC39,0)</f>
        <v>0</v>
      </c>
      <c r="AA39" s="134">
        <f>IF('3rd 1'!Z39&gt;0,'3rd 1'!AB39,0)</f>
        <v>0</v>
      </c>
      <c r="AB39" s="134">
        <f>IF('3rd 2'!Z39&gt;0,'3rd 2'!AC39,0)</f>
        <v>0</v>
      </c>
      <c r="AC39" s="134">
        <f>IF('3rd 2'!Z39&gt;0,'3rd 2'!AB39,0)</f>
        <v>0</v>
      </c>
      <c r="AD39" s="134">
        <f>IF('3rd 3'!Z39&gt;0,'3rd 3'!AC39,0)</f>
        <v>0</v>
      </c>
      <c r="AE39" s="134">
        <f>IF('3rd 3'!Z39&gt;0,'3rd 3'!AB39,0)</f>
        <v>0</v>
      </c>
      <c r="AF39" s="134">
        <f>IF('3rd 4'!Z39&gt;0,'3rd 4'!AC39,0)</f>
        <v>0</v>
      </c>
      <c r="AG39" s="133">
        <f>IF('3rd 4'!Z39&gt;0,'3rd 4'!AB39,0)</f>
        <v>0</v>
      </c>
      <c r="AH39" s="133">
        <f>IF('3rd 5'!Z39&gt;0,'3rd 5'!AC39,0)</f>
        <v>0</v>
      </c>
      <c r="AI39" s="133">
        <f>IF('3rd 5'!Z39&gt;0,'3rd 5'!AB39,0)</f>
        <v>0</v>
      </c>
      <c r="AJ39" s="134">
        <f>IF('3rd 6'!Z39&gt;0,'3rd 6'!AC39,0)</f>
        <v>0</v>
      </c>
      <c r="AK39" s="225">
        <f>IF('3rd 6'!Z39&gt;0,'3rd 6'!AB39,0)</f>
        <v>0</v>
      </c>
      <c r="AL39" s="226">
        <f>(B39*C6)+(D39*E6)+(F39*G6)+(H39*I6)+(J39*K6)+(L39*M6)+(N39*O6)+(P39*Q6)+(R39*S6)+(T39*U6)+(V39*W6)+(X39*Y6)+(Z39*AA6)+(AB39*AC6)+(AD39*AE6)+(AF39*AG6)+(AH39*AI6)+(AJ39*AK6)</f>
        <v>45.75</v>
      </c>
      <c r="AM39" s="137">
        <f t="shared" si="0"/>
        <v>3.05</v>
      </c>
      <c r="AN39" s="215" t="str">
        <f t="shared" si="1"/>
        <v>B</v>
      </c>
      <c r="AO39" s="212" t="str">
        <f t="shared" si="2"/>
        <v>B</v>
      </c>
      <c r="AP39" s="139">
        <f t="shared" si="3"/>
        <v>32</v>
      </c>
    </row>
    <row r="40" spans="1:42" ht="15.75">
      <c r="A40" s="217">
        <f>'1st 1'!A40</f>
        <v>33</v>
      </c>
      <c r="B40" s="132">
        <f>IF('3rd 1'!J40&gt;0,'3rd 1'!AC40,0)</f>
        <v>0</v>
      </c>
      <c r="C40" s="133">
        <f>IF('3rd 1'!J40&gt;0,'3rd 1'!AB40,0)</f>
        <v>0</v>
      </c>
      <c r="D40" s="133">
        <f>IF('3rd 2'!J40&gt;0,'3rd 2'!AC40,0)</f>
        <v>0</v>
      </c>
      <c r="E40" s="134">
        <f>IF('3rd 2'!J40&gt;0,'3rd 2'!AB40,0)</f>
        <v>0</v>
      </c>
      <c r="F40" s="134">
        <f>IF('3rd 3'!J40&gt;0,'3rd 3'!AC40,0)</f>
        <v>0</v>
      </c>
      <c r="G40" s="133">
        <f>IF('3rd 3'!J40&gt;0,'3rd 3'!AB40,0)</f>
        <v>0</v>
      </c>
      <c r="H40" s="133">
        <f>IF('3rd 4'!J40&gt;0,'3rd 4'!AC40,0)</f>
        <v>0</v>
      </c>
      <c r="I40" s="133">
        <f>IF('3rd 4'!J40&gt;0,'3rd 4'!AB40,0)</f>
        <v>0</v>
      </c>
      <c r="J40" s="134">
        <f>IF('3rd 5'!J40&gt;0,'3rd 5'!AC40,0)</f>
        <v>0</v>
      </c>
      <c r="K40" s="134">
        <f>IF('3rd 5'!J40&gt;0,'3rd 5'!AB40,0)</f>
        <v>0</v>
      </c>
      <c r="L40" s="133">
        <f>IF('3rd 6'!J40&gt;0,'3rd 6'!AC40,0)</f>
        <v>0</v>
      </c>
      <c r="M40" s="222">
        <f>IF('3rd 6'!J40&gt;0,'3rd 6'!AB40,0)</f>
        <v>0</v>
      </c>
      <c r="N40" s="132">
        <f>IF('3rd 1'!R40&gt;0,'3rd 1'!AC40,0)</f>
        <v>3.25</v>
      </c>
      <c r="O40" s="134" t="str">
        <f>IF('3rd 1'!R40&gt;0,'3rd 1'!AB40,0)</f>
        <v>B+</v>
      </c>
      <c r="P40" s="134">
        <f>IF('3rd 2'!R40&gt;0,'3rd 2'!AC40,0)</f>
        <v>3.25</v>
      </c>
      <c r="Q40" s="133" t="str">
        <f>IF('3rd 2'!R40&gt;0,'3rd 2'!AB40,0)</f>
        <v>B+</v>
      </c>
      <c r="R40" s="133">
        <f>IF('3rd 3'!R40&gt;0,'3rd 3'!AC40,0)</f>
        <v>3</v>
      </c>
      <c r="S40" s="133" t="str">
        <f>IF('3rd 3'!R40&gt;0,'3rd 3'!AB40,0)</f>
        <v>B</v>
      </c>
      <c r="T40" s="134">
        <f>IF('3rd 4'!R40&gt;0,'3rd 4'!AC40,0)</f>
        <v>3</v>
      </c>
      <c r="U40" s="134" t="str">
        <f>IF('3rd 4'!R40&gt;0,'3rd 4'!AB40,0)</f>
        <v>B</v>
      </c>
      <c r="V40" s="133">
        <f>IF('3rd 5'!R40&gt;0,'3rd 5'!AC40,0)</f>
        <v>2.75</v>
      </c>
      <c r="W40" s="133" t="str">
        <f>IF('3rd 5'!R40&gt;0,'3rd 5'!AB40,0)</f>
        <v>B-</v>
      </c>
      <c r="X40" s="133">
        <f>IF('3rd 6'!R40&gt;0,'3rd 6'!AC40,0)</f>
        <v>0</v>
      </c>
      <c r="Y40" s="135">
        <f>IF('3rd 6'!R40&gt;0,'3rd 6'!AB40,0)</f>
        <v>0</v>
      </c>
      <c r="Z40" s="223">
        <f>IF('3rd 1'!Z40&gt;0,'3rd 1'!AC40,0)</f>
        <v>0</v>
      </c>
      <c r="AA40" s="134">
        <f>IF('3rd 1'!Z40&gt;0,'3rd 1'!AB40,0)</f>
        <v>0</v>
      </c>
      <c r="AB40" s="134">
        <f>IF('3rd 2'!Z40&gt;0,'3rd 2'!AC40,0)</f>
        <v>0</v>
      </c>
      <c r="AC40" s="134">
        <f>IF('3rd 2'!Z40&gt;0,'3rd 2'!AB40,0)</f>
        <v>0</v>
      </c>
      <c r="AD40" s="134">
        <f>IF('3rd 3'!Z40&gt;0,'3rd 3'!AC40,0)</f>
        <v>0</v>
      </c>
      <c r="AE40" s="134">
        <f>IF('3rd 3'!Z40&gt;0,'3rd 3'!AB40,0)</f>
        <v>0</v>
      </c>
      <c r="AF40" s="134">
        <f>IF('3rd 4'!Z40&gt;0,'3rd 4'!AC40,0)</f>
        <v>0</v>
      </c>
      <c r="AG40" s="133">
        <f>IF('3rd 4'!Z40&gt;0,'3rd 4'!AB40,0)</f>
        <v>0</v>
      </c>
      <c r="AH40" s="133">
        <f>IF('3rd 5'!Z40&gt;0,'3rd 5'!AC40,0)</f>
        <v>0</v>
      </c>
      <c r="AI40" s="133">
        <f>IF('3rd 5'!Z40&gt;0,'3rd 5'!AB40,0)</f>
        <v>0</v>
      </c>
      <c r="AJ40" s="134">
        <f>IF('3rd 6'!Z40&gt;0,'3rd 6'!AC40,0)</f>
        <v>0</v>
      </c>
      <c r="AK40" s="225">
        <f>IF('3rd 6'!Z40&gt;0,'3rd 6'!AB40,0)</f>
        <v>0</v>
      </c>
      <c r="AL40" s="226">
        <f>(B40*C6)+(D40*E6)+(F40*G6)+(H40*I6)+(J40*K6)+(L40*M6)+(N40*O6)+(P40*Q6)+(R40*S6)+(T40*U6)+(V40*W6)+(X40*Y6)+(Z40*AA6)+(AB40*AC6)+(AD40*AE6)+(AF40*AG6)+(AH40*AI6)+(AJ40*AK6)</f>
        <v>45.75</v>
      </c>
      <c r="AM40" s="137">
        <f t="shared" si="0"/>
        <v>3.05</v>
      </c>
      <c r="AN40" s="215" t="str">
        <f t="shared" si="1"/>
        <v>B</v>
      </c>
      <c r="AO40" s="212" t="str">
        <f t="shared" si="2"/>
        <v>B</v>
      </c>
      <c r="AP40" s="139">
        <f t="shared" si="3"/>
        <v>33</v>
      </c>
    </row>
    <row r="41" spans="1:42" ht="15.75">
      <c r="A41" s="217">
        <f>'1st 1'!A41</f>
        <v>34</v>
      </c>
      <c r="B41" s="132">
        <f>IF('3rd 1'!J41&gt;0,'3rd 1'!AC41,0)</f>
        <v>0</v>
      </c>
      <c r="C41" s="133">
        <f>IF('3rd 1'!J41&gt;0,'3rd 1'!AB41,0)</f>
        <v>0</v>
      </c>
      <c r="D41" s="133">
        <f>IF('3rd 2'!J41&gt;0,'3rd 2'!AC41,0)</f>
        <v>0</v>
      </c>
      <c r="E41" s="134">
        <f>IF('3rd 2'!J41&gt;0,'3rd 2'!AB41,0)</f>
        <v>0</v>
      </c>
      <c r="F41" s="134">
        <f>IF('3rd 3'!J41&gt;0,'3rd 3'!AC41,0)</f>
        <v>0</v>
      </c>
      <c r="G41" s="133">
        <f>IF('3rd 3'!J41&gt;0,'3rd 3'!AB41,0)</f>
        <v>0</v>
      </c>
      <c r="H41" s="133">
        <f>IF('3rd 4'!J41&gt;0,'3rd 4'!AC41,0)</f>
        <v>0</v>
      </c>
      <c r="I41" s="133">
        <f>IF('3rd 4'!J41&gt;0,'3rd 4'!AB41,0)</f>
        <v>0</v>
      </c>
      <c r="J41" s="134">
        <f>IF('3rd 5'!J41&gt;0,'3rd 5'!AC41,0)</f>
        <v>0</v>
      </c>
      <c r="K41" s="134">
        <f>IF('3rd 5'!J41&gt;0,'3rd 5'!AB41,0)</f>
        <v>0</v>
      </c>
      <c r="L41" s="133">
        <f>IF('3rd 6'!J41&gt;0,'3rd 6'!AC41,0)</f>
        <v>0</v>
      </c>
      <c r="M41" s="222">
        <f>IF('3rd 6'!J41&gt;0,'3rd 6'!AB41,0)</f>
        <v>0</v>
      </c>
      <c r="N41" s="132">
        <f>IF('3rd 1'!R41&gt;0,'3rd 1'!AC41,0)</f>
        <v>3.25</v>
      </c>
      <c r="O41" s="134" t="str">
        <f>IF('3rd 1'!R41&gt;0,'3rd 1'!AB41,0)</f>
        <v>B+</v>
      </c>
      <c r="P41" s="134">
        <f>IF('3rd 2'!R41&gt;0,'3rd 2'!AC41,0)</f>
        <v>3</v>
      </c>
      <c r="Q41" s="133" t="str">
        <f>IF('3rd 2'!R41&gt;0,'3rd 2'!AB41,0)</f>
        <v>B</v>
      </c>
      <c r="R41" s="133">
        <f>IF('3rd 3'!R41&gt;0,'3rd 3'!AC41,0)</f>
        <v>2.75</v>
      </c>
      <c r="S41" s="133" t="str">
        <f>IF('3rd 3'!R41&gt;0,'3rd 3'!AB41,0)</f>
        <v>B-</v>
      </c>
      <c r="T41" s="134">
        <f>IF('3rd 4'!R41&gt;0,'3rd 4'!AC41,0)</f>
        <v>3.25</v>
      </c>
      <c r="U41" s="134" t="str">
        <f>IF('3rd 4'!R41&gt;0,'3rd 4'!AB41,0)</f>
        <v>B+</v>
      </c>
      <c r="V41" s="133">
        <f>IF('3rd 5'!R41&gt;0,'3rd 5'!AC41,0)</f>
        <v>3</v>
      </c>
      <c r="W41" s="133" t="str">
        <f>IF('3rd 5'!R41&gt;0,'3rd 5'!AB41,0)</f>
        <v>B</v>
      </c>
      <c r="X41" s="133">
        <f>IF('3rd 6'!R41&gt;0,'3rd 6'!AC41,0)</f>
        <v>0</v>
      </c>
      <c r="Y41" s="135">
        <f>IF('3rd 6'!R41&gt;0,'3rd 6'!AB41,0)</f>
        <v>0</v>
      </c>
      <c r="Z41" s="223">
        <f>IF('3rd 1'!Z41&gt;0,'3rd 1'!AC41,0)</f>
        <v>0</v>
      </c>
      <c r="AA41" s="134">
        <f>IF('3rd 1'!Z41&gt;0,'3rd 1'!AB41,0)</f>
        <v>0</v>
      </c>
      <c r="AB41" s="134">
        <f>IF('3rd 2'!Z41&gt;0,'3rd 2'!AC41,0)</f>
        <v>0</v>
      </c>
      <c r="AC41" s="134">
        <f>IF('3rd 2'!Z41&gt;0,'3rd 2'!AB41,0)</f>
        <v>0</v>
      </c>
      <c r="AD41" s="134">
        <f>IF('3rd 3'!Z41&gt;0,'3rd 3'!AC41,0)</f>
        <v>0</v>
      </c>
      <c r="AE41" s="134">
        <f>IF('3rd 3'!Z41&gt;0,'3rd 3'!AB41,0)</f>
        <v>0</v>
      </c>
      <c r="AF41" s="134">
        <f>IF('3rd 4'!Z41&gt;0,'3rd 4'!AC41,0)</f>
        <v>0</v>
      </c>
      <c r="AG41" s="133">
        <f>IF('3rd 4'!Z41&gt;0,'3rd 4'!AB41,0)</f>
        <v>0</v>
      </c>
      <c r="AH41" s="133">
        <f>IF('3rd 5'!Z41&gt;0,'3rd 5'!AC41,0)</f>
        <v>0</v>
      </c>
      <c r="AI41" s="133">
        <f>IF('3rd 5'!Z41&gt;0,'3rd 5'!AB41,0)</f>
        <v>0</v>
      </c>
      <c r="AJ41" s="134">
        <f>IF('3rd 6'!Z41&gt;0,'3rd 6'!AC41,0)</f>
        <v>0</v>
      </c>
      <c r="AK41" s="225">
        <f>IF('3rd 6'!Z41&gt;0,'3rd 6'!AB41,0)</f>
        <v>0</v>
      </c>
      <c r="AL41" s="226">
        <f>(B41*C6)+(D41*E6)+(F41*G6)+(H41*I6)+(J41*K6)+(L41*M6)+(N41*O6)+(P41*Q6)+(R41*S6)+(T41*U6)+(V41*W6)+(X41*Y6)+(Z41*AA6)+(AB41*AC6)+(AD41*AE6)+(AF41*AG6)+(AH41*AI6)+(AJ41*AK6)</f>
        <v>45.75</v>
      </c>
      <c r="AM41" s="137">
        <f t="shared" si="0"/>
        <v>3.05</v>
      </c>
      <c r="AN41" s="215" t="str">
        <f t="shared" si="1"/>
        <v>B</v>
      </c>
      <c r="AO41" s="212" t="str">
        <f t="shared" si="2"/>
        <v>B</v>
      </c>
      <c r="AP41" s="139">
        <f t="shared" si="3"/>
        <v>34</v>
      </c>
    </row>
    <row r="42" spans="1:42" ht="31.5">
      <c r="A42" s="217">
        <f>'1st 1'!A42</f>
        <v>35</v>
      </c>
      <c r="B42" s="132">
        <f>IF('3rd 1'!J42&gt;0,'3rd 1'!AC42,0)</f>
        <v>0</v>
      </c>
      <c r="C42" s="133">
        <f>IF('3rd 1'!J42&gt;0,'3rd 1'!AB42,0)</f>
        <v>0</v>
      </c>
      <c r="D42" s="133">
        <f>IF('3rd 2'!J42&gt;0,'3rd 2'!AC42,0)</f>
        <v>0</v>
      </c>
      <c r="E42" s="134">
        <f>IF('3rd 2'!J42&gt;0,'3rd 2'!AB42,0)</f>
        <v>0</v>
      </c>
      <c r="F42" s="134">
        <f>IF('3rd 3'!J42&gt;0,'3rd 3'!AC42,0)</f>
        <v>0</v>
      </c>
      <c r="G42" s="133">
        <f>IF('3rd 3'!J42&gt;0,'3rd 3'!AB42,0)</f>
        <v>0</v>
      </c>
      <c r="H42" s="133">
        <f>IF('3rd 4'!J42&gt;0,'3rd 4'!AC42,0)</f>
        <v>0</v>
      </c>
      <c r="I42" s="133">
        <f>IF('3rd 4'!J42&gt;0,'3rd 4'!AB42,0)</f>
        <v>0</v>
      </c>
      <c r="J42" s="134">
        <f>IF('3rd 5'!J42&gt;0,'3rd 5'!AC42,0)</f>
        <v>0</v>
      </c>
      <c r="K42" s="134">
        <f>IF('3rd 5'!J42&gt;0,'3rd 5'!AB42,0)</f>
        <v>0</v>
      </c>
      <c r="L42" s="133">
        <f>IF('3rd 6'!J42&gt;0,'3rd 6'!AC42,0)</f>
        <v>0</v>
      </c>
      <c r="M42" s="222">
        <f>IF('3rd 6'!J42&gt;0,'3rd 6'!AB42,0)</f>
        <v>0</v>
      </c>
      <c r="N42" s="132">
        <f>IF('3rd 1'!R42&gt;0,'3rd 1'!AC42,0)</f>
        <v>3.75</v>
      </c>
      <c r="O42" s="134" t="str">
        <f>IF('3rd 1'!R42&gt;0,'3rd 1'!AB42,0)</f>
        <v>A</v>
      </c>
      <c r="P42" s="134">
        <f>IF('3rd 2'!R42&gt;0,'3rd 2'!AC42,0)</f>
        <v>3.5</v>
      </c>
      <c r="Q42" s="133" t="str">
        <f>IF('3rd 2'!R42&gt;0,'3rd 2'!AB42,0)</f>
        <v>A-</v>
      </c>
      <c r="R42" s="133">
        <f>IF('3rd 3'!R42&gt;0,'3rd 3'!AC42,0)</f>
        <v>3.25</v>
      </c>
      <c r="S42" s="133" t="str">
        <f>IF('3rd 3'!R42&gt;0,'3rd 3'!AB42,0)</f>
        <v>B+</v>
      </c>
      <c r="T42" s="134">
        <f>IF('3rd 4'!R42&gt;0,'3rd 4'!AC42,0)</f>
        <v>2.75</v>
      </c>
      <c r="U42" s="134" t="str">
        <f>IF('3rd 4'!R42&gt;0,'3rd 4'!AB42,0)</f>
        <v>B-</v>
      </c>
      <c r="V42" s="133">
        <f>IF('3rd 5'!R42&gt;0,'3rd 5'!AC42,0)</f>
        <v>3</v>
      </c>
      <c r="W42" s="133" t="str">
        <f>IF('3rd 5'!R42&gt;0,'3rd 5'!AB42,0)</f>
        <v>B</v>
      </c>
      <c r="X42" s="133">
        <f>IF('3rd 6'!R42&gt;0,'3rd 6'!AC42,0)</f>
        <v>0</v>
      </c>
      <c r="Y42" s="135">
        <f>IF('3rd 6'!R42&gt;0,'3rd 6'!AB42,0)</f>
        <v>0</v>
      </c>
      <c r="Z42" s="223">
        <f>IF('3rd 1'!Z42&gt;0,'3rd 1'!AC42,0)</f>
        <v>0</v>
      </c>
      <c r="AA42" s="134">
        <f>IF('3rd 1'!Z42&gt;0,'3rd 1'!AB42,0)</f>
        <v>0</v>
      </c>
      <c r="AB42" s="134">
        <f>IF('3rd 2'!Z42&gt;0,'3rd 2'!AC42,0)</f>
        <v>0</v>
      </c>
      <c r="AC42" s="134">
        <f>IF('3rd 2'!Z42&gt;0,'3rd 2'!AB42,0)</f>
        <v>0</v>
      </c>
      <c r="AD42" s="134">
        <f>IF('3rd 3'!Z42&gt;0,'3rd 3'!AC42,0)</f>
        <v>0</v>
      </c>
      <c r="AE42" s="134">
        <f>IF('3rd 3'!Z42&gt;0,'3rd 3'!AB42,0)</f>
        <v>0</v>
      </c>
      <c r="AF42" s="134">
        <f>IF('3rd 4'!Z42&gt;0,'3rd 4'!AC42,0)</f>
        <v>0</v>
      </c>
      <c r="AG42" s="133">
        <f>IF('3rd 4'!Z42&gt;0,'3rd 4'!AB42,0)</f>
        <v>0</v>
      </c>
      <c r="AH42" s="133">
        <f>IF('3rd 5'!Z42&gt;0,'3rd 5'!AC42,0)</f>
        <v>0</v>
      </c>
      <c r="AI42" s="133">
        <f>IF('3rd 5'!Z42&gt;0,'3rd 5'!AB42,0)</f>
        <v>0</v>
      </c>
      <c r="AJ42" s="134">
        <f>IF('3rd 6'!Z42&gt;0,'3rd 6'!AC42,0)</f>
        <v>0</v>
      </c>
      <c r="AK42" s="225">
        <f>IF('3rd 6'!Z42&gt;0,'3rd 6'!AB42,0)</f>
        <v>0</v>
      </c>
      <c r="AL42" s="226">
        <f>(B42*C6)+(D42*E6)+(F42*G6)+(H42*I6)+(J42*K6)+(L42*M6)+(N42*O6)+(P42*Q6)+(R42*S6)+(T42*U6)+(V42*W6)+(X42*Y6)+(Z42*AA6)+(AB42*AC6)+(AD42*AE6)+(AF42*AG6)+(AH42*AI6)+(AJ42*AK6)</f>
        <v>48.75</v>
      </c>
      <c r="AM42" s="137">
        <f t="shared" si="0"/>
        <v>3.25</v>
      </c>
      <c r="AN42" s="215" t="str">
        <f t="shared" si="1"/>
        <v>B+</v>
      </c>
      <c r="AO42" s="212" t="str">
        <f t="shared" si="2"/>
        <v>B+</v>
      </c>
      <c r="AP42" s="139">
        <f t="shared" si="3"/>
        <v>35</v>
      </c>
    </row>
    <row r="43" spans="1:42" ht="15.75">
      <c r="A43" s="217">
        <f>'1st 1'!A43</f>
        <v>36</v>
      </c>
      <c r="B43" s="132">
        <f>IF('3rd 1'!J43&gt;0,'3rd 1'!AC43,0)</f>
        <v>0</v>
      </c>
      <c r="C43" s="133">
        <f>IF('3rd 1'!J43&gt;0,'3rd 1'!AB43,0)</f>
        <v>0</v>
      </c>
      <c r="D43" s="133">
        <f>IF('3rd 2'!J43&gt;0,'3rd 2'!AC43,0)</f>
        <v>0</v>
      </c>
      <c r="E43" s="134">
        <f>IF('3rd 2'!J43&gt;0,'3rd 2'!AB43,0)</f>
        <v>0</v>
      </c>
      <c r="F43" s="134">
        <f>IF('3rd 3'!J43&gt;0,'3rd 3'!AC43,0)</f>
        <v>0</v>
      </c>
      <c r="G43" s="133">
        <f>IF('3rd 3'!J43&gt;0,'3rd 3'!AB43,0)</f>
        <v>0</v>
      </c>
      <c r="H43" s="133">
        <f>IF('3rd 4'!J43&gt;0,'3rd 4'!AC43,0)</f>
        <v>0</v>
      </c>
      <c r="I43" s="133">
        <f>IF('3rd 4'!J43&gt;0,'3rd 4'!AB43,0)</f>
        <v>0</v>
      </c>
      <c r="J43" s="134">
        <f>IF('3rd 5'!J43&gt;0,'3rd 5'!AC43,0)</f>
        <v>0</v>
      </c>
      <c r="K43" s="134">
        <f>IF('3rd 5'!J43&gt;0,'3rd 5'!AB43,0)</f>
        <v>0</v>
      </c>
      <c r="L43" s="133">
        <f>IF('3rd 6'!J43&gt;0,'3rd 6'!AC43,0)</f>
        <v>0</v>
      </c>
      <c r="M43" s="222">
        <f>IF('3rd 6'!J43&gt;0,'3rd 6'!AB43,0)</f>
        <v>0</v>
      </c>
      <c r="N43" s="132">
        <f>IF('3rd 1'!R43&gt;0,'3rd 1'!AC43,0)</f>
        <v>3.75</v>
      </c>
      <c r="O43" s="134" t="str">
        <f>IF('3rd 1'!R43&gt;0,'3rd 1'!AB43,0)</f>
        <v>A</v>
      </c>
      <c r="P43" s="134">
        <f>IF('3rd 2'!R43&gt;0,'3rd 2'!AC43,0)</f>
        <v>3.75</v>
      </c>
      <c r="Q43" s="133" t="str">
        <f>IF('3rd 2'!R43&gt;0,'3rd 2'!AB43,0)</f>
        <v>A</v>
      </c>
      <c r="R43" s="133">
        <f>IF('3rd 3'!R43&gt;0,'3rd 3'!AC43,0)</f>
        <v>3.5</v>
      </c>
      <c r="S43" s="133" t="str">
        <f>IF('3rd 3'!R43&gt;0,'3rd 3'!AB43,0)</f>
        <v>A-</v>
      </c>
      <c r="T43" s="134">
        <f>IF('3rd 4'!R43&gt;0,'3rd 4'!AC43,0)</f>
        <v>3.25</v>
      </c>
      <c r="U43" s="134" t="str">
        <f>IF('3rd 4'!R43&gt;0,'3rd 4'!AB43,0)</f>
        <v>B+</v>
      </c>
      <c r="V43" s="133">
        <f>IF('3rd 5'!R43&gt;0,'3rd 5'!AC43,0)</f>
        <v>3.25</v>
      </c>
      <c r="W43" s="133" t="str">
        <f>IF('3rd 5'!R43&gt;0,'3rd 5'!AB43,0)</f>
        <v>B+</v>
      </c>
      <c r="X43" s="133">
        <f>IF('3rd 6'!R43&gt;0,'3rd 6'!AC43,0)</f>
        <v>0</v>
      </c>
      <c r="Y43" s="135">
        <f>IF('3rd 6'!R43&gt;0,'3rd 6'!AB43,0)</f>
        <v>0</v>
      </c>
      <c r="Z43" s="223">
        <f>IF('3rd 1'!Z43&gt;0,'3rd 1'!AC43,0)</f>
        <v>0</v>
      </c>
      <c r="AA43" s="134">
        <f>IF('3rd 1'!Z43&gt;0,'3rd 1'!AB43,0)</f>
        <v>0</v>
      </c>
      <c r="AB43" s="134">
        <f>IF('3rd 2'!Z43&gt;0,'3rd 2'!AC43,0)</f>
        <v>0</v>
      </c>
      <c r="AC43" s="134">
        <f>IF('3rd 2'!Z43&gt;0,'3rd 2'!AB43,0)</f>
        <v>0</v>
      </c>
      <c r="AD43" s="134">
        <f>IF('3rd 3'!Z43&gt;0,'3rd 3'!AC43,0)</f>
        <v>0</v>
      </c>
      <c r="AE43" s="134">
        <f>IF('3rd 3'!Z43&gt;0,'3rd 3'!AB43,0)</f>
        <v>0</v>
      </c>
      <c r="AF43" s="134">
        <f>IF('3rd 4'!Z43&gt;0,'3rd 4'!AC43,0)</f>
        <v>0</v>
      </c>
      <c r="AG43" s="133">
        <f>IF('3rd 4'!Z43&gt;0,'3rd 4'!AB43,0)</f>
        <v>0</v>
      </c>
      <c r="AH43" s="133">
        <f>IF('3rd 5'!Z43&gt;0,'3rd 5'!AC43,0)</f>
        <v>0</v>
      </c>
      <c r="AI43" s="133">
        <f>IF('3rd 5'!Z43&gt;0,'3rd 5'!AB43,0)</f>
        <v>0</v>
      </c>
      <c r="AJ43" s="134">
        <f>IF('3rd 6'!Z43&gt;0,'3rd 6'!AC43,0)</f>
        <v>0</v>
      </c>
      <c r="AK43" s="225">
        <f>IF('3rd 6'!Z43&gt;0,'3rd 6'!AB43,0)</f>
        <v>0</v>
      </c>
      <c r="AL43" s="226">
        <f>(B43*C6)+(D43*E6)+(F43*G6)+(H43*I6)+(J43*K6)+(L43*M6)+(N43*O6)+(P43*Q6)+(R43*S6)+(T43*U6)+(V43*W6)+(X43*Y6)+(Z43*AA6)+(AB43*AC6)+(AD43*AE6)+(AF43*AG6)+(AH43*AI6)+(AJ43*AK6)</f>
        <v>52.5</v>
      </c>
      <c r="AM43" s="137">
        <f t="shared" si="0"/>
        <v>3.5</v>
      </c>
      <c r="AN43" s="215" t="str">
        <f t="shared" si="1"/>
        <v>A-</v>
      </c>
      <c r="AO43" s="212" t="str">
        <f t="shared" si="2"/>
        <v>A-</v>
      </c>
      <c r="AP43" s="139">
        <f t="shared" si="3"/>
        <v>36</v>
      </c>
    </row>
    <row r="44" spans="1:42" ht="15.75">
      <c r="A44" s="217">
        <f>'1st 1'!A44</f>
        <v>37</v>
      </c>
      <c r="B44" s="132">
        <f>IF('3rd 1'!J44&gt;0,'3rd 1'!AC44,0)</f>
        <v>0</v>
      </c>
      <c r="C44" s="133">
        <f>IF('3rd 1'!J44&gt;0,'3rd 1'!AB44,0)</f>
        <v>0</v>
      </c>
      <c r="D44" s="133">
        <f>IF('3rd 2'!J44&gt;0,'3rd 2'!AC44,0)</f>
        <v>0</v>
      </c>
      <c r="E44" s="134">
        <f>IF('3rd 2'!J44&gt;0,'3rd 2'!AB44,0)</f>
        <v>0</v>
      </c>
      <c r="F44" s="134">
        <f>IF('3rd 3'!J44&gt;0,'3rd 3'!AC44,0)</f>
        <v>0</v>
      </c>
      <c r="G44" s="133">
        <f>IF('3rd 3'!J44&gt;0,'3rd 3'!AB44,0)</f>
        <v>0</v>
      </c>
      <c r="H44" s="133">
        <f>IF('3rd 4'!J44&gt;0,'3rd 4'!AC44,0)</f>
        <v>0</v>
      </c>
      <c r="I44" s="133">
        <f>IF('3rd 4'!J44&gt;0,'3rd 4'!AB44,0)</f>
        <v>0</v>
      </c>
      <c r="J44" s="134">
        <f>IF('3rd 5'!J44&gt;0,'3rd 5'!AC44,0)</f>
        <v>0</v>
      </c>
      <c r="K44" s="134">
        <f>IF('3rd 5'!J44&gt;0,'3rd 5'!AB44,0)</f>
        <v>0</v>
      </c>
      <c r="L44" s="133">
        <f>IF('3rd 6'!J44&gt;0,'3rd 6'!AC44,0)</f>
        <v>0</v>
      </c>
      <c r="M44" s="222">
        <f>IF('3rd 6'!J44&gt;0,'3rd 6'!AB44,0)</f>
        <v>0</v>
      </c>
      <c r="N44" s="132">
        <f>IF('3rd 1'!R44&gt;0,'3rd 1'!AC44,0)</f>
        <v>3.25</v>
      </c>
      <c r="O44" s="134" t="str">
        <f>IF('3rd 1'!R44&gt;0,'3rd 1'!AB44,0)</f>
        <v>B+</v>
      </c>
      <c r="P44" s="134">
        <f>IF('3rd 2'!R44&gt;0,'3rd 2'!AC44,0)</f>
        <v>3.75</v>
      </c>
      <c r="Q44" s="133" t="str">
        <f>IF('3rd 2'!R44&gt;0,'3rd 2'!AB44,0)</f>
        <v>A</v>
      </c>
      <c r="R44" s="133">
        <f>IF('3rd 3'!R44&gt;0,'3rd 3'!AC44,0)</f>
        <v>2.5</v>
      </c>
      <c r="S44" s="133" t="str">
        <f>IF('3rd 3'!R44&gt;0,'3rd 3'!AB44,0)</f>
        <v>C+</v>
      </c>
      <c r="T44" s="134">
        <f>IF('3rd 4'!R44&gt;0,'3rd 4'!AC44,0)</f>
        <v>2.5</v>
      </c>
      <c r="U44" s="134" t="str">
        <f>IF('3rd 4'!R44&gt;0,'3rd 4'!AB44,0)</f>
        <v>C+</v>
      </c>
      <c r="V44" s="133">
        <f>IF('3rd 5'!R44&gt;0,'3rd 5'!AC44,0)</f>
        <v>3.5</v>
      </c>
      <c r="W44" s="133" t="str">
        <f>IF('3rd 5'!R44&gt;0,'3rd 5'!AB44,0)</f>
        <v>A-</v>
      </c>
      <c r="X44" s="133">
        <f>IF('3rd 6'!R44&gt;0,'3rd 6'!AC44,0)</f>
        <v>0</v>
      </c>
      <c r="Y44" s="135">
        <f>IF('3rd 6'!R44&gt;0,'3rd 6'!AB44,0)</f>
        <v>0</v>
      </c>
      <c r="Z44" s="223">
        <f>IF('3rd 1'!Z44&gt;0,'3rd 1'!AC44,0)</f>
        <v>0</v>
      </c>
      <c r="AA44" s="134">
        <f>IF('3rd 1'!Z44&gt;0,'3rd 1'!AB44,0)</f>
        <v>0</v>
      </c>
      <c r="AB44" s="134">
        <f>IF('3rd 2'!Z44&gt;0,'3rd 2'!AC44,0)</f>
        <v>0</v>
      </c>
      <c r="AC44" s="134">
        <f>IF('3rd 2'!Z44&gt;0,'3rd 2'!AB44,0)</f>
        <v>0</v>
      </c>
      <c r="AD44" s="134">
        <f>IF('3rd 3'!Z44&gt;0,'3rd 3'!AC44,0)</f>
        <v>0</v>
      </c>
      <c r="AE44" s="134">
        <f>IF('3rd 3'!Z44&gt;0,'3rd 3'!AB44,0)</f>
        <v>0</v>
      </c>
      <c r="AF44" s="134">
        <f>IF('3rd 4'!Z44&gt;0,'3rd 4'!AC44,0)</f>
        <v>0</v>
      </c>
      <c r="AG44" s="133">
        <f>IF('3rd 4'!Z44&gt;0,'3rd 4'!AB44,0)</f>
        <v>0</v>
      </c>
      <c r="AH44" s="133">
        <f>IF('3rd 5'!Z44&gt;0,'3rd 5'!AC44,0)</f>
        <v>0</v>
      </c>
      <c r="AI44" s="133">
        <f>IF('3rd 5'!Z44&gt;0,'3rd 5'!AB44,0)</f>
        <v>0</v>
      </c>
      <c r="AJ44" s="134">
        <f>IF('3rd 6'!Z44&gt;0,'3rd 6'!AC44,0)</f>
        <v>0</v>
      </c>
      <c r="AK44" s="225">
        <f>IF('3rd 6'!Z44&gt;0,'3rd 6'!AB44,0)</f>
        <v>0</v>
      </c>
      <c r="AL44" s="226">
        <f>(B44*C6)+(D44*E6)+(F44*G6)+(H44*I6)+(J44*K6)+(L44*M6)+(N44*O6)+(P44*Q6)+(R44*S6)+(T44*U6)+(V44*W6)+(X44*Y6)+(Z44*AA6)+(AB44*AC6)+(AD44*AE6)+(AF44*AG6)+(AH44*AI6)+(AJ44*AK6)</f>
        <v>46.5</v>
      </c>
      <c r="AM44" s="137">
        <f t="shared" si="0"/>
        <v>3.1</v>
      </c>
      <c r="AN44" s="215" t="str">
        <f t="shared" si="1"/>
        <v>B</v>
      </c>
      <c r="AO44" s="212" t="str">
        <f t="shared" si="2"/>
        <v>B</v>
      </c>
      <c r="AP44" s="139">
        <f t="shared" si="3"/>
        <v>37</v>
      </c>
    </row>
    <row r="45" spans="1:42" ht="15.75">
      <c r="A45" s="217">
        <f>'1st 1'!A45</f>
        <v>38</v>
      </c>
      <c r="B45" s="132">
        <f>IF('3rd 1'!J45&gt;0,'3rd 1'!AC45,0)</f>
        <v>0</v>
      </c>
      <c r="C45" s="133">
        <f>IF('3rd 1'!J45&gt;0,'3rd 1'!AB45,0)</f>
        <v>0</v>
      </c>
      <c r="D45" s="133">
        <f>IF('3rd 2'!J45&gt;0,'3rd 2'!AC45,0)</f>
        <v>0</v>
      </c>
      <c r="E45" s="134">
        <f>IF('3rd 2'!J45&gt;0,'3rd 2'!AB45,0)</f>
        <v>0</v>
      </c>
      <c r="F45" s="134">
        <f>IF('3rd 3'!J45&gt;0,'3rd 3'!AC45,0)</f>
        <v>0</v>
      </c>
      <c r="G45" s="133">
        <f>IF('3rd 3'!J45&gt;0,'3rd 3'!AB45,0)</f>
        <v>0</v>
      </c>
      <c r="H45" s="133">
        <f>IF('3rd 4'!J45&gt;0,'3rd 4'!AC45,0)</f>
        <v>0</v>
      </c>
      <c r="I45" s="133">
        <f>IF('3rd 4'!J45&gt;0,'3rd 4'!AB45,0)</f>
        <v>0</v>
      </c>
      <c r="J45" s="134">
        <f>IF('3rd 5'!J45&gt;0,'3rd 5'!AC45,0)</f>
        <v>0</v>
      </c>
      <c r="K45" s="134">
        <f>IF('3rd 5'!J45&gt;0,'3rd 5'!AB45,0)</f>
        <v>0</v>
      </c>
      <c r="L45" s="133">
        <f>IF('3rd 6'!J45&gt;0,'3rd 6'!AC45,0)</f>
        <v>0</v>
      </c>
      <c r="M45" s="222">
        <f>IF('3rd 6'!J45&gt;0,'3rd 6'!AB45,0)</f>
        <v>0</v>
      </c>
      <c r="N45" s="132">
        <f>IF('3rd 1'!R45&gt;0,'3rd 1'!AC45,0)</f>
        <v>3.25</v>
      </c>
      <c r="O45" s="134" t="str">
        <f>IF('3rd 1'!R45&gt;0,'3rd 1'!AB45,0)</f>
        <v>B+</v>
      </c>
      <c r="P45" s="134">
        <f>IF('3rd 2'!R45&gt;0,'3rd 2'!AC45,0)</f>
        <v>3</v>
      </c>
      <c r="Q45" s="133" t="str">
        <f>IF('3rd 2'!R45&gt;0,'3rd 2'!AB45,0)</f>
        <v>B</v>
      </c>
      <c r="R45" s="133">
        <f>IF('3rd 3'!R45&gt;0,'3rd 3'!AC45,0)</f>
        <v>2.75</v>
      </c>
      <c r="S45" s="133" t="str">
        <f>IF('3rd 3'!R45&gt;0,'3rd 3'!AB45,0)</f>
        <v>B-</v>
      </c>
      <c r="T45" s="134">
        <f>IF('3rd 4'!R45&gt;0,'3rd 4'!AC45,0)</f>
        <v>2.75</v>
      </c>
      <c r="U45" s="134" t="str">
        <f>IF('3rd 4'!R45&gt;0,'3rd 4'!AB45,0)</f>
        <v>B-</v>
      </c>
      <c r="V45" s="133">
        <f>IF('3rd 5'!R45&gt;0,'3rd 5'!AC45,0)</f>
        <v>3</v>
      </c>
      <c r="W45" s="133" t="str">
        <f>IF('3rd 5'!R45&gt;0,'3rd 5'!AB45,0)</f>
        <v>B</v>
      </c>
      <c r="X45" s="133">
        <f>IF('3rd 6'!R45&gt;0,'3rd 6'!AC45,0)</f>
        <v>0</v>
      </c>
      <c r="Y45" s="135">
        <f>IF('3rd 6'!R45&gt;0,'3rd 6'!AB45,0)</f>
        <v>0</v>
      </c>
      <c r="Z45" s="223">
        <f>IF('3rd 1'!Z45&gt;0,'3rd 1'!AC45,0)</f>
        <v>0</v>
      </c>
      <c r="AA45" s="134">
        <f>IF('3rd 1'!Z45&gt;0,'3rd 1'!AB45,0)</f>
        <v>0</v>
      </c>
      <c r="AB45" s="134">
        <f>IF('3rd 2'!Z45&gt;0,'3rd 2'!AC45,0)</f>
        <v>0</v>
      </c>
      <c r="AC45" s="134">
        <f>IF('3rd 2'!Z45&gt;0,'3rd 2'!AB45,0)</f>
        <v>0</v>
      </c>
      <c r="AD45" s="134">
        <f>IF('3rd 3'!Z45&gt;0,'3rd 3'!AC45,0)</f>
        <v>0</v>
      </c>
      <c r="AE45" s="134">
        <f>IF('3rd 3'!Z45&gt;0,'3rd 3'!AB45,0)</f>
        <v>0</v>
      </c>
      <c r="AF45" s="134">
        <f>IF('3rd 4'!Z45&gt;0,'3rd 4'!AC45,0)</f>
        <v>0</v>
      </c>
      <c r="AG45" s="133">
        <f>IF('3rd 4'!Z45&gt;0,'3rd 4'!AB45,0)</f>
        <v>0</v>
      </c>
      <c r="AH45" s="133">
        <f>IF('3rd 5'!Z45&gt;0,'3rd 5'!AC45,0)</f>
        <v>0</v>
      </c>
      <c r="AI45" s="133">
        <f>IF('3rd 5'!Z45&gt;0,'3rd 5'!AB45,0)</f>
        <v>0</v>
      </c>
      <c r="AJ45" s="134">
        <f>IF('3rd 6'!Z45&gt;0,'3rd 6'!AC45,0)</f>
        <v>0</v>
      </c>
      <c r="AK45" s="225">
        <f>IF('3rd 6'!Z45&gt;0,'3rd 6'!AB45,0)</f>
        <v>0</v>
      </c>
      <c r="AL45" s="226">
        <f>(B45*C6)+(D45*E6)+(F45*G6)+(H45*I6)+(J45*K6)+(L45*M6)+(N45*O6)+(P45*Q6)+(R45*S6)+(T45*U6)+(V45*W6)+(X45*Y6)+(Z45*AA6)+(AB45*AC6)+(AD45*AE6)+(AF45*AG6)+(AH45*AI6)+(AJ45*AK6)</f>
        <v>44.25</v>
      </c>
      <c r="AM45" s="137">
        <f t="shared" si="0"/>
        <v>2.95</v>
      </c>
      <c r="AN45" s="215" t="str">
        <f t="shared" si="1"/>
        <v>B-</v>
      </c>
      <c r="AO45" s="212" t="str">
        <f t="shared" si="2"/>
        <v>B-</v>
      </c>
      <c r="AP45" s="139">
        <f t="shared" si="3"/>
        <v>38</v>
      </c>
    </row>
    <row r="46" spans="1:42" ht="15.75">
      <c r="A46" s="217">
        <f>'1st 1'!A46</f>
        <v>39</v>
      </c>
      <c r="B46" s="132">
        <f>IF('3rd 1'!J46&gt;0,'3rd 1'!AC46,0)</f>
        <v>0</v>
      </c>
      <c r="C46" s="133">
        <f>IF('3rd 1'!J46&gt;0,'3rd 1'!AB46,0)</f>
        <v>0</v>
      </c>
      <c r="D46" s="133">
        <f>IF('3rd 2'!J46&gt;0,'3rd 2'!AC46,0)</f>
        <v>0</v>
      </c>
      <c r="E46" s="134">
        <f>IF('3rd 2'!J46&gt;0,'3rd 2'!AB46,0)</f>
        <v>0</v>
      </c>
      <c r="F46" s="134">
        <f>IF('3rd 3'!J46&gt;0,'3rd 3'!AC46,0)</f>
        <v>0</v>
      </c>
      <c r="G46" s="133">
        <f>IF('3rd 3'!J46&gt;0,'3rd 3'!AB46,0)</f>
        <v>0</v>
      </c>
      <c r="H46" s="133">
        <f>IF('3rd 4'!J46&gt;0,'3rd 4'!AC46,0)</f>
        <v>0</v>
      </c>
      <c r="I46" s="133">
        <f>IF('3rd 4'!J46&gt;0,'3rd 4'!AB46,0)</f>
        <v>0</v>
      </c>
      <c r="J46" s="134">
        <f>IF('3rd 5'!J46&gt;0,'3rd 5'!AC46,0)</f>
        <v>0</v>
      </c>
      <c r="K46" s="134">
        <f>IF('3rd 5'!J46&gt;0,'3rd 5'!AB46,0)</f>
        <v>0</v>
      </c>
      <c r="L46" s="133">
        <f>IF('3rd 6'!J46&gt;0,'3rd 6'!AC46,0)</f>
        <v>0</v>
      </c>
      <c r="M46" s="222">
        <f>IF('3rd 6'!J46&gt;0,'3rd 6'!AB46,0)</f>
        <v>0</v>
      </c>
      <c r="N46" s="132">
        <f>IF('3rd 1'!R46&gt;0,'3rd 1'!AC46,0)</f>
        <v>0</v>
      </c>
      <c r="O46" s="134">
        <f>IF('3rd 1'!R46&gt;0,'3rd 1'!AB46,0)</f>
        <v>0</v>
      </c>
      <c r="P46" s="134">
        <f>IF('3rd 2'!R46&gt;0,'3rd 2'!AC46,0)</f>
        <v>0</v>
      </c>
      <c r="Q46" s="133">
        <f>IF('3rd 2'!R46&gt;0,'3rd 2'!AB46,0)</f>
        <v>0</v>
      </c>
      <c r="R46" s="133">
        <f>IF('3rd 3'!R46&gt;0,'3rd 3'!AC46,0)</f>
        <v>0</v>
      </c>
      <c r="S46" s="133">
        <f>IF('3rd 3'!R46&gt;0,'3rd 3'!AB46,0)</f>
        <v>0</v>
      </c>
      <c r="T46" s="134">
        <f>IF('3rd 4'!R46&gt;0,'3rd 4'!AC46,0)</f>
        <v>0</v>
      </c>
      <c r="U46" s="134">
        <f>IF('3rd 4'!R46&gt;0,'3rd 4'!AB46,0)</f>
        <v>0</v>
      </c>
      <c r="V46" s="133">
        <f>IF('3rd 5'!R46&gt;0,'3rd 5'!AC46,0)</f>
        <v>0</v>
      </c>
      <c r="W46" s="133">
        <f>IF('3rd 5'!R46&gt;0,'3rd 5'!AB46,0)</f>
        <v>0</v>
      </c>
      <c r="X46" s="133">
        <f>IF('3rd 6'!R46&gt;0,'3rd 6'!AC46,0)</f>
        <v>0</v>
      </c>
      <c r="Y46" s="135">
        <f>IF('3rd 6'!R46&gt;0,'3rd 6'!AB46,0)</f>
        <v>0</v>
      </c>
      <c r="Z46" s="223">
        <f>IF('3rd 1'!Z46&gt;0,'3rd 1'!AC46,0)</f>
        <v>2.5</v>
      </c>
      <c r="AA46" s="134" t="str">
        <f>IF('3rd 1'!Z46&gt;0,'3rd 1'!AB46,0)</f>
        <v>C+</v>
      </c>
      <c r="AB46" s="134">
        <f>IF('3rd 2'!Z46&gt;0,'3rd 2'!AC46,0)</f>
        <v>3</v>
      </c>
      <c r="AC46" s="134" t="str">
        <f>IF('3rd 2'!Z46&gt;0,'3rd 2'!AB46,0)</f>
        <v>B</v>
      </c>
      <c r="AD46" s="134">
        <f>IF('3rd 3'!Z46&gt;0,'3rd 3'!AC46,0)</f>
        <v>2.25</v>
      </c>
      <c r="AE46" s="134" t="str">
        <f>IF('3rd 3'!Z46&gt;0,'3rd 3'!AB46,0)</f>
        <v>C</v>
      </c>
      <c r="AF46" s="134">
        <f>IF('3rd 4'!Z46&gt;0,'3rd 4'!AC46,0)</f>
        <v>3.25</v>
      </c>
      <c r="AG46" s="133" t="str">
        <f>IF('3rd 4'!Z46&gt;0,'3rd 4'!AB46,0)</f>
        <v>B+</v>
      </c>
      <c r="AH46" s="133">
        <f>IF('3rd 5'!Z46&gt;0,'3rd 5'!AC46,0)</f>
        <v>2.75</v>
      </c>
      <c r="AI46" s="133" t="str">
        <f>IF('3rd 5'!Z46&gt;0,'3rd 5'!AB46,0)</f>
        <v>B-</v>
      </c>
      <c r="AJ46" s="134">
        <f>IF('3rd 6'!Z46&gt;0,'3rd 6'!AC46,0)</f>
        <v>0</v>
      </c>
      <c r="AK46" s="225">
        <f>IF('3rd 6'!Z46&gt;0,'3rd 6'!AB46,0)</f>
        <v>0</v>
      </c>
      <c r="AL46" s="226">
        <f>(B46*C6)+(D46*E6)+(F46*G6)+(H46*I6)+(J46*K6)+(L46*M6)+(N46*O6)+(P46*Q6)+(R46*S6)+(T46*U6)+(V46*W6)+(X46*Y6)+(Z46*AA6)+(AB46*AC6)+(AD46*AE6)+(AF46*AG6)+(AH46*AI6)+(AJ46*AK6)</f>
        <v>41.25</v>
      </c>
      <c r="AM46" s="137">
        <f t="shared" si="0"/>
        <v>2.75</v>
      </c>
      <c r="AN46" s="215" t="str">
        <f t="shared" si="1"/>
        <v>B-</v>
      </c>
      <c r="AO46" s="212" t="str">
        <f t="shared" si="2"/>
        <v>B-</v>
      </c>
      <c r="AP46" s="139">
        <f t="shared" si="3"/>
        <v>39</v>
      </c>
    </row>
    <row r="47" spans="1:42" ht="15.75">
      <c r="A47" s="217">
        <f>'1st 1'!A47</f>
        <v>40</v>
      </c>
      <c r="B47" s="132">
        <f>IF('3rd 1'!J47&gt;0,'3rd 1'!AC47,0)</f>
        <v>0</v>
      </c>
      <c r="C47" s="133">
        <f>IF('3rd 1'!J47&gt;0,'3rd 1'!AB47,0)</f>
        <v>0</v>
      </c>
      <c r="D47" s="133">
        <f>IF('3rd 2'!J47&gt;0,'3rd 2'!AC47,0)</f>
        <v>0</v>
      </c>
      <c r="E47" s="134">
        <f>IF('3rd 2'!J47&gt;0,'3rd 2'!AB47,0)</f>
        <v>0</v>
      </c>
      <c r="F47" s="134">
        <f>IF('3rd 3'!J47&gt;0,'3rd 3'!AC47,0)</f>
        <v>0</v>
      </c>
      <c r="G47" s="133">
        <f>IF('3rd 3'!J47&gt;0,'3rd 3'!AB47,0)</f>
        <v>0</v>
      </c>
      <c r="H47" s="133">
        <f>IF('3rd 4'!J47&gt;0,'3rd 4'!AC47,0)</f>
        <v>0</v>
      </c>
      <c r="I47" s="133">
        <f>IF('3rd 4'!J47&gt;0,'3rd 4'!AB47,0)</f>
        <v>0</v>
      </c>
      <c r="J47" s="134">
        <f>IF('3rd 5'!J47&gt;0,'3rd 5'!AC47,0)</f>
        <v>0</v>
      </c>
      <c r="K47" s="134">
        <f>IF('3rd 5'!J47&gt;0,'3rd 5'!AB47,0)</f>
        <v>0</v>
      </c>
      <c r="L47" s="133">
        <f>IF('3rd 6'!J47&gt;0,'3rd 6'!AC47,0)</f>
        <v>0</v>
      </c>
      <c r="M47" s="222">
        <f>IF('3rd 6'!J47&gt;0,'3rd 6'!AB47,0)</f>
        <v>0</v>
      </c>
      <c r="N47" s="132">
        <f>IF('3rd 1'!R47&gt;0,'3rd 1'!AC47,0)</f>
        <v>0</v>
      </c>
      <c r="O47" s="134">
        <f>IF('3rd 1'!R47&gt;0,'3rd 1'!AB47,0)</f>
        <v>0</v>
      </c>
      <c r="P47" s="134">
        <f>IF('3rd 2'!R47&gt;0,'3rd 2'!AC47,0)</f>
        <v>0</v>
      </c>
      <c r="Q47" s="133">
        <f>IF('3rd 2'!R47&gt;0,'3rd 2'!AB47,0)</f>
        <v>0</v>
      </c>
      <c r="R47" s="133">
        <f>IF('3rd 3'!R47&gt;0,'3rd 3'!AC47,0)</f>
        <v>0</v>
      </c>
      <c r="S47" s="133">
        <f>IF('3rd 3'!R47&gt;0,'3rd 3'!AB47,0)</f>
        <v>0</v>
      </c>
      <c r="T47" s="134">
        <f>IF('3rd 4'!R47&gt;0,'3rd 4'!AC47,0)</f>
        <v>0</v>
      </c>
      <c r="U47" s="134">
        <f>IF('3rd 4'!R47&gt;0,'3rd 4'!AB47,0)</f>
        <v>0</v>
      </c>
      <c r="V47" s="133">
        <f>IF('3rd 5'!R47&gt;0,'3rd 5'!AC47,0)</f>
        <v>0</v>
      </c>
      <c r="W47" s="133">
        <f>IF('3rd 5'!R47&gt;0,'3rd 5'!AB47,0)</f>
        <v>0</v>
      </c>
      <c r="X47" s="133">
        <f>IF('3rd 6'!R47&gt;0,'3rd 6'!AC47,0)</f>
        <v>0</v>
      </c>
      <c r="Y47" s="135">
        <f>IF('3rd 6'!R47&gt;0,'3rd 6'!AB47,0)</f>
        <v>0</v>
      </c>
      <c r="Z47" s="223">
        <f>IF('3rd 1'!Z47&gt;0,'3rd 1'!AC47,0)</f>
        <v>2.5</v>
      </c>
      <c r="AA47" s="134" t="str">
        <f>IF('3rd 1'!Z47&gt;0,'3rd 1'!AB47,0)</f>
        <v>C+</v>
      </c>
      <c r="AB47" s="134">
        <f>IF('3rd 2'!Z47&gt;0,'3rd 2'!AC47,0)</f>
        <v>3</v>
      </c>
      <c r="AC47" s="134" t="str">
        <f>IF('3rd 2'!Z47&gt;0,'3rd 2'!AB47,0)</f>
        <v>B</v>
      </c>
      <c r="AD47" s="134">
        <f>IF('3rd 3'!Z47&gt;0,'3rd 3'!AC47,0)</f>
        <v>2.5</v>
      </c>
      <c r="AE47" s="134" t="str">
        <f>IF('3rd 3'!Z47&gt;0,'3rd 3'!AB47,0)</f>
        <v>C+</v>
      </c>
      <c r="AF47" s="134">
        <f>IF('3rd 4'!Z47&gt;0,'3rd 4'!AC47,0)</f>
        <v>3</v>
      </c>
      <c r="AG47" s="133" t="str">
        <f>IF('3rd 4'!Z47&gt;0,'3rd 4'!AB47,0)</f>
        <v>B</v>
      </c>
      <c r="AH47" s="133">
        <f>IF('3rd 5'!Z47&gt;0,'3rd 5'!AC47,0)</f>
        <v>2.75</v>
      </c>
      <c r="AI47" s="133" t="str">
        <f>IF('3rd 5'!Z47&gt;0,'3rd 5'!AB47,0)</f>
        <v>B-</v>
      </c>
      <c r="AJ47" s="134">
        <f>IF('3rd 6'!Z47&gt;0,'3rd 6'!AC47,0)</f>
        <v>0</v>
      </c>
      <c r="AK47" s="225">
        <f>IF('3rd 6'!Z47&gt;0,'3rd 6'!AB47,0)</f>
        <v>0</v>
      </c>
      <c r="AL47" s="226">
        <f>(B47*C6)+(D47*E6)+(F47*G6)+(H47*I6)+(J47*K6)+(L47*M6)+(N47*O6)+(P47*Q6)+(R47*S6)+(T47*U6)+(V47*W6)+(X47*Y6)+(Z47*AA6)+(AB47*AC6)+(AD47*AE6)+(AF47*AG6)+(AH47*AI6)+(AJ47*AK6)</f>
        <v>41.25</v>
      </c>
      <c r="AM47" s="137">
        <f t="shared" si="0"/>
        <v>2.75</v>
      </c>
      <c r="AN47" s="215" t="str">
        <f t="shared" si="1"/>
        <v>B-</v>
      </c>
      <c r="AO47" s="212" t="str">
        <f t="shared" si="2"/>
        <v>B-</v>
      </c>
      <c r="AP47" s="139">
        <f t="shared" si="3"/>
        <v>40</v>
      </c>
    </row>
    <row r="48" spans="1:42" ht="31.5">
      <c r="A48" s="217">
        <f>'1st 1'!A48</f>
        <v>41</v>
      </c>
      <c r="B48" s="132">
        <f>IF('3rd 1'!J48&gt;0,'3rd 1'!AC48,0)</f>
        <v>0</v>
      </c>
      <c r="C48" s="133">
        <f>IF('3rd 1'!J48&gt;0,'3rd 1'!AB48,0)</f>
        <v>0</v>
      </c>
      <c r="D48" s="133">
        <f>IF('3rd 2'!J48&gt;0,'3rd 2'!AC48,0)</f>
        <v>0</v>
      </c>
      <c r="E48" s="134">
        <f>IF('3rd 2'!J48&gt;0,'3rd 2'!AB48,0)</f>
        <v>0</v>
      </c>
      <c r="F48" s="134">
        <f>IF('3rd 3'!J48&gt;0,'3rd 3'!AC48,0)</f>
        <v>0</v>
      </c>
      <c r="G48" s="133">
        <f>IF('3rd 3'!J48&gt;0,'3rd 3'!AB48,0)</f>
        <v>0</v>
      </c>
      <c r="H48" s="133">
        <f>IF('3rd 4'!J48&gt;0,'3rd 4'!AC48,0)</f>
        <v>0</v>
      </c>
      <c r="I48" s="133">
        <f>IF('3rd 4'!J48&gt;0,'3rd 4'!AB48,0)</f>
        <v>0</v>
      </c>
      <c r="J48" s="134">
        <f>IF('3rd 5'!J48&gt;0,'3rd 5'!AC48,0)</f>
        <v>0</v>
      </c>
      <c r="K48" s="134">
        <f>IF('3rd 5'!J48&gt;0,'3rd 5'!AB48,0)</f>
        <v>0</v>
      </c>
      <c r="L48" s="133">
        <f>IF('3rd 6'!J48&gt;0,'3rd 6'!AC48,0)</f>
        <v>0</v>
      </c>
      <c r="M48" s="222">
        <f>IF('3rd 6'!J48&gt;0,'3rd 6'!AB48,0)</f>
        <v>0</v>
      </c>
      <c r="N48" s="132">
        <f>IF('3rd 1'!R48&gt;0,'3rd 1'!AC48,0)</f>
        <v>0</v>
      </c>
      <c r="O48" s="134">
        <f>IF('3rd 1'!R48&gt;0,'3rd 1'!AB48,0)</f>
        <v>0</v>
      </c>
      <c r="P48" s="134">
        <f>IF('3rd 2'!R48&gt;0,'3rd 2'!AC48,0)</f>
        <v>0</v>
      </c>
      <c r="Q48" s="133">
        <f>IF('3rd 2'!R48&gt;0,'3rd 2'!AB48,0)</f>
        <v>0</v>
      </c>
      <c r="R48" s="133">
        <f>IF('3rd 3'!R48&gt;0,'3rd 3'!AC48,0)</f>
        <v>0</v>
      </c>
      <c r="S48" s="133">
        <f>IF('3rd 3'!R48&gt;0,'3rd 3'!AB48,0)</f>
        <v>0</v>
      </c>
      <c r="T48" s="134">
        <f>IF('3rd 4'!R48&gt;0,'3rd 4'!AC48,0)</f>
        <v>0</v>
      </c>
      <c r="U48" s="134">
        <f>IF('3rd 4'!R48&gt;0,'3rd 4'!AB48,0)</f>
        <v>0</v>
      </c>
      <c r="V48" s="133">
        <f>IF('3rd 5'!R48&gt;0,'3rd 5'!AC48,0)</f>
        <v>0</v>
      </c>
      <c r="W48" s="133">
        <f>IF('3rd 5'!R48&gt;0,'3rd 5'!AB48,0)</f>
        <v>0</v>
      </c>
      <c r="X48" s="133">
        <f>IF('3rd 6'!R48&gt;0,'3rd 6'!AC48,0)</f>
        <v>0</v>
      </c>
      <c r="Y48" s="135">
        <f>IF('3rd 6'!R48&gt;0,'3rd 6'!AB48,0)</f>
        <v>0</v>
      </c>
      <c r="Z48" s="223">
        <f>IF('3rd 1'!Z48&gt;0,'3rd 1'!AC48,0)</f>
        <v>3.25</v>
      </c>
      <c r="AA48" s="134" t="str">
        <f>IF('3rd 1'!Z48&gt;0,'3rd 1'!AB48,0)</f>
        <v>B+</v>
      </c>
      <c r="AB48" s="134">
        <f>IF('3rd 2'!Z48&gt;0,'3rd 2'!AC48,0)</f>
        <v>3.25</v>
      </c>
      <c r="AC48" s="134" t="str">
        <f>IF('3rd 2'!Z48&gt;0,'3rd 2'!AB48,0)</f>
        <v>B+</v>
      </c>
      <c r="AD48" s="134">
        <f>IF('3rd 3'!Z48&gt;0,'3rd 3'!AC48,0)</f>
        <v>3.25</v>
      </c>
      <c r="AE48" s="134" t="str">
        <f>IF('3rd 3'!Z48&gt;0,'3rd 3'!AB48,0)</f>
        <v>B+</v>
      </c>
      <c r="AF48" s="134">
        <f>IF('3rd 4'!Z48&gt;0,'3rd 4'!AC48,0)</f>
        <v>3.5</v>
      </c>
      <c r="AG48" s="133" t="str">
        <f>IF('3rd 4'!Z48&gt;0,'3rd 4'!AB48,0)</f>
        <v>A-</v>
      </c>
      <c r="AH48" s="133">
        <f>IF('3rd 5'!Z48&gt;0,'3rd 5'!AC48,0)</f>
        <v>3.25</v>
      </c>
      <c r="AI48" s="133" t="str">
        <f>IF('3rd 5'!Z48&gt;0,'3rd 5'!AB48,0)</f>
        <v>B+</v>
      </c>
      <c r="AJ48" s="134">
        <f>IF('3rd 6'!Z48&gt;0,'3rd 6'!AC48,0)</f>
        <v>0</v>
      </c>
      <c r="AK48" s="225">
        <f>IF('3rd 6'!Z48&gt;0,'3rd 6'!AB48,0)</f>
        <v>0</v>
      </c>
      <c r="AL48" s="226">
        <f>(B48*C6)+(D48*E6)+(F48*G6)+(H48*I6)+(J48*K6)+(L48*M6)+(N48*O6)+(P48*Q6)+(R48*S6)+(T48*U6)+(V48*W6)+(X48*Y6)+(Z48*AA6)+(AB48*AC6)+(AD48*AE6)+(AF48*AG6)+(AH48*AI6)+(AJ48*AK6)</f>
        <v>49.5</v>
      </c>
      <c r="AM48" s="137">
        <f t="shared" si="0"/>
        <v>3.3</v>
      </c>
      <c r="AN48" s="215" t="str">
        <f t="shared" si="1"/>
        <v>B+</v>
      </c>
      <c r="AO48" s="212" t="str">
        <f t="shared" si="2"/>
        <v>B+</v>
      </c>
      <c r="AP48" s="139">
        <f t="shared" si="3"/>
        <v>41</v>
      </c>
    </row>
    <row r="49" spans="1:42" ht="31.5">
      <c r="A49" s="217">
        <f>'1st 1'!A49</f>
        <v>42</v>
      </c>
      <c r="B49" s="132">
        <f>IF('3rd 1'!J49&gt;0,'3rd 1'!AC49,0)</f>
        <v>0</v>
      </c>
      <c r="C49" s="133">
        <f>IF('3rd 1'!J49&gt;0,'3rd 1'!AB49,0)</f>
        <v>0</v>
      </c>
      <c r="D49" s="133">
        <f>IF('3rd 2'!J49&gt;0,'3rd 2'!AC49,0)</f>
        <v>0</v>
      </c>
      <c r="E49" s="134">
        <f>IF('3rd 2'!J49&gt;0,'3rd 2'!AB49,0)</f>
        <v>0</v>
      </c>
      <c r="F49" s="134">
        <f>IF('3rd 3'!J49&gt;0,'3rd 3'!AC49,0)</f>
        <v>0</v>
      </c>
      <c r="G49" s="133">
        <f>IF('3rd 3'!J49&gt;0,'3rd 3'!AB49,0)</f>
        <v>0</v>
      </c>
      <c r="H49" s="133">
        <f>IF('3rd 4'!J49&gt;0,'3rd 4'!AC49,0)</f>
        <v>0</v>
      </c>
      <c r="I49" s="133">
        <f>IF('3rd 4'!J49&gt;0,'3rd 4'!AB49,0)</f>
        <v>0</v>
      </c>
      <c r="J49" s="134">
        <f>IF('3rd 5'!J49&gt;0,'3rd 5'!AC49,0)</f>
        <v>0</v>
      </c>
      <c r="K49" s="134">
        <f>IF('3rd 5'!J49&gt;0,'3rd 5'!AB49,0)</f>
        <v>0</v>
      </c>
      <c r="L49" s="133">
        <f>IF('3rd 6'!J49&gt;0,'3rd 6'!AC49,0)</f>
        <v>0</v>
      </c>
      <c r="M49" s="222">
        <f>IF('3rd 6'!J49&gt;0,'3rd 6'!AB49,0)</f>
        <v>0</v>
      </c>
      <c r="N49" s="132">
        <f>IF('3rd 1'!R49&gt;0,'3rd 1'!AC49,0)</f>
        <v>0</v>
      </c>
      <c r="O49" s="134">
        <f>IF('3rd 1'!R49&gt;0,'3rd 1'!AB49,0)</f>
        <v>0</v>
      </c>
      <c r="P49" s="134">
        <f>IF('3rd 2'!R49&gt;0,'3rd 2'!AC49,0)</f>
        <v>0</v>
      </c>
      <c r="Q49" s="133">
        <f>IF('3rd 2'!R49&gt;0,'3rd 2'!AB49,0)</f>
        <v>0</v>
      </c>
      <c r="R49" s="133">
        <f>IF('3rd 3'!R49&gt;0,'3rd 3'!AC49,0)</f>
        <v>0</v>
      </c>
      <c r="S49" s="133">
        <f>IF('3rd 3'!R49&gt;0,'3rd 3'!AB49,0)</f>
        <v>0</v>
      </c>
      <c r="T49" s="134">
        <f>IF('3rd 4'!R49&gt;0,'3rd 4'!AC49,0)</f>
        <v>0</v>
      </c>
      <c r="U49" s="134">
        <f>IF('3rd 4'!R49&gt;0,'3rd 4'!AB49,0)</f>
        <v>0</v>
      </c>
      <c r="V49" s="133">
        <f>IF('3rd 5'!R49&gt;0,'3rd 5'!AC49,0)</f>
        <v>0</v>
      </c>
      <c r="W49" s="133">
        <f>IF('3rd 5'!R49&gt;0,'3rd 5'!AB49,0)</f>
        <v>0</v>
      </c>
      <c r="X49" s="133">
        <f>IF('3rd 6'!R49&gt;0,'3rd 6'!AC49,0)</f>
        <v>0</v>
      </c>
      <c r="Y49" s="135">
        <f>IF('3rd 6'!R49&gt;0,'3rd 6'!AB49,0)</f>
        <v>0</v>
      </c>
      <c r="Z49" s="223">
        <f>IF('3rd 1'!Z49&gt;0,'3rd 1'!AC49,0)</f>
        <v>3</v>
      </c>
      <c r="AA49" s="134" t="str">
        <f>IF('3rd 1'!Z49&gt;0,'3rd 1'!AB49,0)</f>
        <v>B</v>
      </c>
      <c r="AB49" s="134">
        <f>IF('3rd 2'!Z49&gt;0,'3rd 2'!AC49,0)</f>
        <v>3</v>
      </c>
      <c r="AC49" s="134" t="str">
        <f>IF('3rd 2'!Z49&gt;0,'3rd 2'!AB49,0)</f>
        <v>B</v>
      </c>
      <c r="AD49" s="134">
        <f>IF('3rd 3'!Z49&gt;0,'3rd 3'!AC49,0)</f>
        <v>3.75</v>
      </c>
      <c r="AE49" s="134" t="str">
        <f>IF('3rd 3'!Z49&gt;0,'3rd 3'!AB49,0)</f>
        <v>A</v>
      </c>
      <c r="AF49" s="134">
        <f>IF('3rd 4'!Z49&gt;0,'3rd 4'!AC49,0)</f>
        <v>3.5</v>
      </c>
      <c r="AG49" s="133" t="str">
        <f>IF('3rd 4'!Z49&gt;0,'3rd 4'!AB49,0)</f>
        <v>A-</v>
      </c>
      <c r="AH49" s="133">
        <f>IF('3rd 5'!Z49&gt;0,'3rd 5'!AC49,0)</f>
        <v>3.5</v>
      </c>
      <c r="AI49" s="133" t="str">
        <f>IF('3rd 5'!Z49&gt;0,'3rd 5'!AB49,0)</f>
        <v>A-</v>
      </c>
      <c r="AJ49" s="134">
        <f>IF('3rd 6'!Z49&gt;0,'3rd 6'!AC49,0)</f>
        <v>0</v>
      </c>
      <c r="AK49" s="225">
        <f>IF('3rd 6'!Z49&gt;0,'3rd 6'!AB49,0)</f>
        <v>0</v>
      </c>
      <c r="AL49" s="226">
        <f>(B49*C6)+(D49*E6)+(F49*G6)+(H49*I6)+(J49*K6)+(L49*M6)+(N49*O6)+(P49*Q6)+(R49*S6)+(T49*U6)+(V49*W6)+(X49*Y6)+(Z49*AA6)+(AB49*AC6)+(AD49*AE6)+(AF49*AG6)+(AH49*AI6)+(AJ49*AK6)</f>
        <v>50.25</v>
      </c>
      <c r="AM49" s="137">
        <f t="shared" si="0"/>
        <v>3.35</v>
      </c>
      <c r="AN49" s="215" t="str">
        <f t="shared" si="1"/>
        <v>B+</v>
      </c>
      <c r="AO49" s="212" t="str">
        <f t="shared" si="2"/>
        <v>B+</v>
      </c>
      <c r="AP49" s="139">
        <f t="shared" si="3"/>
        <v>42</v>
      </c>
    </row>
    <row r="50" spans="1:42" ht="31.5">
      <c r="A50" s="217">
        <f>'1st 1'!A50</f>
        <v>43</v>
      </c>
      <c r="B50" s="132">
        <f>IF('3rd 1'!J50&gt;0,'3rd 1'!AC50,0)</f>
        <v>0</v>
      </c>
      <c r="C50" s="133">
        <f>IF('3rd 1'!J50&gt;0,'3rd 1'!AB50,0)</f>
        <v>0</v>
      </c>
      <c r="D50" s="133">
        <f>IF('3rd 2'!J50&gt;0,'3rd 2'!AC50,0)</f>
        <v>0</v>
      </c>
      <c r="E50" s="134">
        <f>IF('3rd 2'!J50&gt;0,'3rd 2'!AB50,0)</f>
        <v>0</v>
      </c>
      <c r="F50" s="134">
        <f>IF('3rd 3'!J50&gt;0,'3rd 3'!AC50,0)</f>
        <v>0</v>
      </c>
      <c r="G50" s="133">
        <f>IF('3rd 3'!J50&gt;0,'3rd 3'!AB50,0)</f>
        <v>0</v>
      </c>
      <c r="H50" s="133">
        <f>IF('3rd 4'!J50&gt;0,'3rd 4'!AC50,0)</f>
        <v>0</v>
      </c>
      <c r="I50" s="133">
        <f>IF('3rd 4'!J50&gt;0,'3rd 4'!AB50,0)</f>
        <v>0</v>
      </c>
      <c r="J50" s="134">
        <f>IF('3rd 5'!J50&gt;0,'3rd 5'!AC50,0)</f>
        <v>0</v>
      </c>
      <c r="K50" s="134">
        <f>IF('3rd 5'!J50&gt;0,'3rd 5'!AB50,0)</f>
        <v>0</v>
      </c>
      <c r="L50" s="133">
        <f>IF('3rd 6'!J50&gt;0,'3rd 6'!AC50,0)</f>
        <v>0</v>
      </c>
      <c r="M50" s="222">
        <f>IF('3rd 6'!J50&gt;0,'3rd 6'!AB50,0)</f>
        <v>0</v>
      </c>
      <c r="N50" s="132">
        <f>IF('3rd 1'!R50&gt;0,'3rd 1'!AC50,0)</f>
        <v>0</v>
      </c>
      <c r="O50" s="134">
        <f>IF('3rd 1'!R50&gt;0,'3rd 1'!AB50,0)</f>
        <v>0</v>
      </c>
      <c r="P50" s="134">
        <f>IF('3rd 2'!R50&gt;0,'3rd 2'!AC50,0)</f>
        <v>0</v>
      </c>
      <c r="Q50" s="133">
        <f>IF('3rd 2'!R50&gt;0,'3rd 2'!AB50,0)</f>
        <v>0</v>
      </c>
      <c r="R50" s="133">
        <f>IF('3rd 3'!R50&gt;0,'3rd 3'!AC50,0)</f>
        <v>0</v>
      </c>
      <c r="S50" s="133">
        <f>IF('3rd 3'!R50&gt;0,'3rd 3'!AB50,0)</f>
        <v>0</v>
      </c>
      <c r="T50" s="134">
        <f>IF('3rd 4'!R50&gt;0,'3rd 4'!AC50,0)</f>
        <v>0</v>
      </c>
      <c r="U50" s="134">
        <f>IF('3rd 4'!R50&gt;0,'3rd 4'!AB50,0)</f>
        <v>0</v>
      </c>
      <c r="V50" s="133">
        <f>IF('3rd 5'!R50&gt;0,'3rd 5'!AC50,0)</f>
        <v>0</v>
      </c>
      <c r="W50" s="133">
        <f>IF('3rd 5'!R50&gt;0,'3rd 5'!AB50,0)</f>
        <v>0</v>
      </c>
      <c r="X50" s="133">
        <f>IF('3rd 6'!R50&gt;0,'3rd 6'!AC50,0)</f>
        <v>0</v>
      </c>
      <c r="Y50" s="135">
        <f>IF('3rd 6'!R50&gt;0,'3rd 6'!AB50,0)</f>
        <v>0</v>
      </c>
      <c r="Z50" s="223">
        <f>IF('3rd 1'!Z50&gt;0,'3rd 1'!AC50,0)</f>
        <v>3.75</v>
      </c>
      <c r="AA50" s="134" t="str">
        <f>IF('3rd 1'!Z50&gt;0,'3rd 1'!AB50,0)</f>
        <v>A</v>
      </c>
      <c r="AB50" s="134">
        <f>IF('3rd 2'!Z50&gt;0,'3rd 2'!AC50,0)</f>
        <v>2.75</v>
      </c>
      <c r="AC50" s="134" t="str">
        <f>IF('3rd 2'!Z50&gt;0,'3rd 2'!AB50,0)</f>
        <v>B-</v>
      </c>
      <c r="AD50" s="134">
        <f>IF('3rd 3'!Z50&gt;0,'3rd 3'!AC50,0)</f>
        <v>3.5</v>
      </c>
      <c r="AE50" s="134" t="str">
        <f>IF('3rd 3'!Z50&gt;0,'3rd 3'!AB50,0)</f>
        <v>A-</v>
      </c>
      <c r="AF50" s="134">
        <f>IF('3rd 4'!Z50&gt;0,'3rd 4'!AC50,0)</f>
        <v>3.25</v>
      </c>
      <c r="AG50" s="133" t="str">
        <f>IF('3rd 4'!Z50&gt;0,'3rd 4'!AB50,0)</f>
        <v>B+</v>
      </c>
      <c r="AH50" s="133">
        <f>IF('3rd 5'!Z50&gt;0,'3rd 5'!AC50,0)</f>
        <v>3.25</v>
      </c>
      <c r="AI50" s="133" t="str">
        <f>IF('3rd 5'!Z50&gt;0,'3rd 5'!AB50,0)</f>
        <v>B+</v>
      </c>
      <c r="AJ50" s="134">
        <f>IF('3rd 6'!Z50&gt;0,'3rd 6'!AC50,0)</f>
        <v>0</v>
      </c>
      <c r="AK50" s="225">
        <f>IF('3rd 6'!Z50&gt;0,'3rd 6'!AB50,0)</f>
        <v>0</v>
      </c>
      <c r="AL50" s="226">
        <f>(B50*C6)+(D50*E6)+(F50*G6)+(H50*I6)+(J50*K6)+(L50*M6)+(N50*O6)+(P50*Q6)+(R50*S6)+(T50*U6)+(V50*W6)+(X50*Y6)+(Z50*AA6)+(AB50*AC6)+(AD50*AE6)+(AF50*AG6)+(AH50*AI6)+(AJ50*AK6)</f>
        <v>49.5</v>
      </c>
      <c r="AM50" s="137">
        <f t="shared" si="0"/>
        <v>3.3</v>
      </c>
      <c r="AN50" s="215" t="str">
        <f t="shared" si="1"/>
        <v>B+</v>
      </c>
      <c r="AO50" s="212" t="str">
        <f t="shared" si="2"/>
        <v>B+</v>
      </c>
      <c r="AP50" s="139">
        <f t="shared" si="3"/>
        <v>43</v>
      </c>
    </row>
    <row r="51" spans="1:42" ht="31.5">
      <c r="A51" s="217">
        <f>'1st 1'!A51</f>
        <v>44</v>
      </c>
      <c r="B51" s="132">
        <f>IF('3rd 1'!J51&gt;0,'3rd 1'!AC51,0)</f>
        <v>0</v>
      </c>
      <c r="C51" s="133">
        <f>IF('3rd 1'!J51&gt;0,'3rd 1'!AB51,0)</f>
        <v>0</v>
      </c>
      <c r="D51" s="133">
        <f>IF('3rd 2'!J51&gt;0,'3rd 2'!AC51,0)</f>
        <v>0</v>
      </c>
      <c r="E51" s="134">
        <f>IF('3rd 2'!J51&gt;0,'3rd 2'!AB51,0)</f>
        <v>0</v>
      </c>
      <c r="F51" s="134">
        <f>IF('3rd 3'!J51&gt;0,'3rd 3'!AC51,0)</f>
        <v>0</v>
      </c>
      <c r="G51" s="133">
        <f>IF('3rd 3'!J51&gt;0,'3rd 3'!AB51,0)</f>
        <v>0</v>
      </c>
      <c r="H51" s="133">
        <f>IF('3rd 4'!J51&gt;0,'3rd 4'!AC51,0)</f>
        <v>0</v>
      </c>
      <c r="I51" s="133">
        <f>IF('3rd 4'!J51&gt;0,'3rd 4'!AB51,0)</f>
        <v>0</v>
      </c>
      <c r="J51" s="134">
        <f>IF('3rd 5'!J51&gt;0,'3rd 5'!AC51,0)</f>
        <v>0</v>
      </c>
      <c r="K51" s="134">
        <f>IF('3rd 5'!J51&gt;0,'3rd 5'!AB51,0)</f>
        <v>0</v>
      </c>
      <c r="L51" s="133">
        <f>IF('3rd 6'!J51&gt;0,'3rd 6'!AC51,0)</f>
        <v>0</v>
      </c>
      <c r="M51" s="222">
        <f>IF('3rd 6'!J51&gt;0,'3rd 6'!AB51,0)</f>
        <v>0</v>
      </c>
      <c r="N51" s="132">
        <f>IF('3rd 1'!R51&gt;0,'3rd 1'!AC51,0)</f>
        <v>0</v>
      </c>
      <c r="O51" s="134">
        <f>IF('3rd 1'!R51&gt;0,'3rd 1'!AB51,0)</f>
        <v>0</v>
      </c>
      <c r="P51" s="134">
        <f>IF('3rd 2'!R51&gt;0,'3rd 2'!AC51,0)</f>
        <v>0</v>
      </c>
      <c r="Q51" s="133">
        <f>IF('3rd 2'!R51&gt;0,'3rd 2'!AB51,0)</f>
        <v>0</v>
      </c>
      <c r="R51" s="133">
        <f>IF('3rd 3'!R51&gt;0,'3rd 3'!AC51,0)</f>
        <v>0</v>
      </c>
      <c r="S51" s="133">
        <f>IF('3rd 3'!R51&gt;0,'3rd 3'!AB51,0)</f>
        <v>0</v>
      </c>
      <c r="T51" s="134">
        <f>IF('3rd 4'!R51&gt;0,'3rd 4'!AC51,0)</f>
        <v>0</v>
      </c>
      <c r="U51" s="134">
        <f>IF('3rd 4'!R51&gt;0,'3rd 4'!AB51,0)</f>
        <v>0</v>
      </c>
      <c r="V51" s="133">
        <f>IF('3rd 5'!R51&gt;0,'3rd 5'!AC51,0)</f>
        <v>0</v>
      </c>
      <c r="W51" s="133">
        <f>IF('3rd 5'!R51&gt;0,'3rd 5'!AB51,0)</f>
        <v>0</v>
      </c>
      <c r="X51" s="133">
        <f>IF('3rd 6'!R51&gt;0,'3rd 6'!AC51,0)</f>
        <v>0</v>
      </c>
      <c r="Y51" s="135">
        <f>IF('3rd 6'!R51&gt;0,'3rd 6'!AB51,0)</f>
        <v>0</v>
      </c>
      <c r="Z51" s="223">
        <f>IF('3rd 1'!Z51&gt;0,'3rd 1'!AC51,0)</f>
        <v>2.25</v>
      </c>
      <c r="AA51" s="134" t="str">
        <f>IF('3rd 1'!Z51&gt;0,'3rd 1'!AB51,0)</f>
        <v>C</v>
      </c>
      <c r="AB51" s="134">
        <f>IF('3rd 2'!Z51&gt;0,'3rd 2'!AC51,0)</f>
        <v>3</v>
      </c>
      <c r="AC51" s="134" t="str">
        <f>IF('3rd 2'!Z51&gt;0,'3rd 2'!AB51,0)</f>
        <v>B</v>
      </c>
      <c r="AD51" s="134">
        <f>IF('3rd 3'!Z51&gt;0,'3rd 3'!AC51,0)</f>
        <v>2.25</v>
      </c>
      <c r="AE51" s="134" t="str">
        <f>IF('3rd 3'!Z51&gt;0,'3rd 3'!AB51,0)</f>
        <v>C</v>
      </c>
      <c r="AF51" s="134">
        <f>IF('3rd 4'!Z51&gt;0,'3rd 4'!AC51,0)</f>
        <v>3</v>
      </c>
      <c r="AG51" s="133" t="str">
        <f>IF('3rd 4'!Z51&gt;0,'3rd 4'!AB51,0)</f>
        <v>B</v>
      </c>
      <c r="AH51" s="133">
        <f>IF('3rd 5'!Z51&gt;0,'3rd 5'!AC51,0)</f>
        <v>2</v>
      </c>
      <c r="AI51" s="133" t="str">
        <f>IF('3rd 5'!Z51&gt;0,'3rd 5'!AB51,0)</f>
        <v>D</v>
      </c>
      <c r="AJ51" s="134">
        <f>IF('3rd 6'!Z51&gt;0,'3rd 6'!AC51,0)</f>
        <v>0</v>
      </c>
      <c r="AK51" s="225">
        <f>IF('3rd 6'!Z51&gt;0,'3rd 6'!AB51,0)</f>
        <v>0</v>
      </c>
      <c r="AL51" s="226">
        <f>(B51*C6)+(D51*E6)+(F51*G6)+(H51*I6)+(J51*K6)+(L51*M6)+(N51*O6)+(P51*Q6)+(R51*S6)+(T51*U6)+(V51*W6)+(X51*Y6)+(Z51*AA6)+(AB51*AC6)+(AD51*AE6)+(AF51*AG6)+(AH51*AI6)+(AJ51*AK6)</f>
        <v>37.5</v>
      </c>
      <c r="AM51" s="137">
        <f t="shared" si="0"/>
        <v>2.5</v>
      </c>
      <c r="AN51" s="215" t="str">
        <f t="shared" si="1"/>
        <v>C+</v>
      </c>
      <c r="AO51" s="212" t="str">
        <f t="shared" si="2"/>
        <v>C+</v>
      </c>
      <c r="AP51" s="139">
        <f t="shared" si="3"/>
        <v>44</v>
      </c>
    </row>
    <row r="52" spans="1:42" ht="31.5">
      <c r="A52" s="217">
        <f>'1st 1'!A52</f>
        <v>45</v>
      </c>
      <c r="B52" s="132">
        <f>IF('3rd 1'!J52&gt;0,'3rd 1'!AC52,0)</f>
        <v>0</v>
      </c>
      <c r="C52" s="133">
        <f>IF('3rd 1'!J52&gt;0,'3rd 1'!AB52,0)</f>
        <v>0</v>
      </c>
      <c r="D52" s="133">
        <f>IF('3rd 2'!J52&gt;0,'3rd 2'!AC52,0)</f>
        <v>0</v>
      </c>
      <c r="E52" s="134">
        <f>IF('3rd 2'!J52&gt;0,'3rd 2'!AB52,0)</f>
        <v>0</v>
      </c>
      <c r="F52" s="134">
        <f>IF('3rd 3'!J52&gt;0,'3rd 3'!AC52,0)</f>
        <v>0</v>
      </c>
      <c r="G52" s="133">
        <f>IF('3rd 3'!J52&gt;0,'3rd 3'!AB52,0)</f>
        <v>0</v>
      </c>
      <c r="H52" s="133">
        <f>IF('3rd 4'!J52&gt;0,'3rd 4'!AC52,0)</f>
        <v>0</v>
      </c>
      <c r="I52" s="133">
        <f>IF('3rd 4'!J52&gt;0,'3rd 4'!AB52,0)</f>
        <v>0</v>
      </c>
      <c r="J52" s="134">
        <f>IF('3rd 5'!J52&gt;0,'3rd 5'!AC52,0)</f>
        <v>0</v>
      </c>
      <c r="K52" s="134">
        <f>IF('3rd 5'!J52&gt;0,'3rd 5'!AB52,0)</f>
        <v>0</v>
      </c>
      <c r="L52" s="133">
        <f>IF('3rd 6'!J52&gt;0,'3rd 6'!AC52,0)</f>
        <v>0</v>
      </c>
      <c r="M52" s="222">
        <f>IF('3rd 6'!J52&gt;0,'3rd 6'!AB52,0)</f>
        <v>0</v>
      </c>
      <c r="N52" s="132">
        <f>IF('3rd 1'!R52&gt;0,'3rd 1'!AC52,0)</f>
        <v>0</v>
      </c>
      <c r="O52" s="134">
        <f>IF('3rd 1'!R52&gt;0,'3rd 1'!AB52,0)</f>
        <v>0</v>
      </c>
      <c r="P52" s="134">
        <f>IF('3rd 2'!R52&gt;0,'3rd 2'!AC52,0)</f>
        <v>0</v>
      </c>
      <c r="Q52" s="133">
        <f>IF('3rd 2'!R52&gt;0,'3rd 2'!AB52,0)</f>
        <v>0</v>
      </c>
      <c r="R52" s="133">
        <f>IF('3rd 3'!R52&gt;0,'3rd 3'!AC52,0)</f>
        <v>0</v>
      </c>
      <c r="S52" s="133">
        <f>IF('3rd 3'!R52&gt;0,'3rd 3'!AB52,0)</f>
        <v>0</v>
      </c>
      <c r="T52" s="134">
        <f>IF('3rd 4'!R52&gt;0,'3rd 4'!AC52,0)</f>
        <v>0</v>
      </c>
      <c r="U52" s="134">
        <f>IF('3rd 4'!R52&gt;0,'3rd 4'!AB52,0)</f>
        <v>0</v>
      </c>
      <c r="V52" s="133">
        <f>IF('3rd 5'!R52&gt;0,'3rd 5'!AC52,0)</f>
        <v>0</v>
      </c>
      <c r="W52" s="133">
        <f>IF('3rd 5'!R52&gt;0,'3rd 5'!AB52,0)</f>
        <v>0</v>
      </c>
      <c r="X52" s="133">
        <f>IF('3rd 6'!R52&gt;0,'3rd 6'!AC52,0)</f>
        <v>0</v>
      </c>
      <c r="Y52" s="135">
        <f>IF('3rd 6'!R52&gt;0,'3rd 6'!AB52,0)</f>
        <v>0</v>
      </c>
      <c r="Z52" s="223">
        <f>IF('3rd 1'!Z52&gt;0,'3rd 1'!AC52,0)</f>
        <v>2.25</v>
      </c>
      <c r="AA52" s="134" t="str">
        <f>IF('3rd 1'!Z52&gt;0,'3rd 1'!AB52,0)</f>
        <v>C</v>
      </c>
      <c r="AB52" s="134">
        <f>IF('3rd 2'!Z52&gt;0,'3rd 2'!AC52,0)</f>
        <v>3.25</v>
      </c>
      <c r="AC52" s="134" t="str">
        <f>IF('3rd 2'!Z52&gt;0,'3rd 2'!AB52,0)</f>
        <v>B+</v>
      </c>
      <c r="AD52" s="134">
        <f>IF('3rd 3'!Z52&gt;0,'3rd 3'!AC52,0)</f>
        <v>2</v>
      </c>
      <c r="AE52" s="134" t="str">
        <f>IF('3rd 3'!Z52&gt;0,'3rd 3'!AB52,0)</f>
        <v>D</v>
      </c>
      <c r="AF52" s="134">
        <f>IF('3rd 4'!Z52&gt;0,'3rd 4'!AC52,0)</f>
        <v>3.25</v>
      </c>
      <c r="AG52" s="133" t="str">
        <f>IF('3rd 4'!Z52&gt;0,'3rd 4'!AB52,0)</f>
        <v>B+</v>
      </c>
      <c r="AH52" s="133">
        <f>IF('3rd 5'!Z52&gt;0,'3rd 5'!AC52,0)</f>
        <v>2.25</v>
      </c>
      <c r="AI52" s="133" t="str">
        <f>IF('3rd 5'!Z52&gt;0,'3rd 5'!AB52,0)</f>
        <v>C</v>
      </c>
      <c r="AJ52" s="134">
        <f>IF('3rd 6'!Z52&gt;0,'3rd 6'!AC52,0)</f>
        <v>0</v>
      </c>
      <c r="AK52" s="225">
        <f>IF('3rd 6'!Z52&gt;0,'3rd 6'!AB52,0)</f>
        <v>0</v>
      </c>
      <c r="AL52" s="226">
        <f>(B52*C6)+(D52*E6)+(F52*G6)+(H52*I6)+(J52*K6)+(L52*M6)+(N52*O6)+(P52*Q6)+(R52*S6)+(T52*U6)+(V52*W6)+(X52*Y6)+(Z52*AA6)+(AB52*AC6)+(AD52*AE6)+(AF52*AG6)+(AH52*AI6)+(AJ52*AK6)</f>
        <v>39</v>
      </c>
      <c r="AM52" s="137">
        <f t="shared" si="0"/>
        <v>2.6</v>
      </c>
      <c r="AN52" s="215" t="str">
        <f t="shared" si="1"/>
        <v>C+</v>
      </c>
      <c r="AO52" s="212" t="str">
        <f t="shared" si="2"/>
        <v>C+</v>
      </c>
      <c r="AP52" s="139">
        <f t="shared" si="3"/>
        <v>45</v>
      </c>
    </row>
    <row r="53" spans="1:42" ht="31.5">
      <c r="A53" s="217">
        <f>'1st 1'!A53</f>
        <v>46</v>
      </c>
      <c r="B53" s="132">
        <f>IF('3rd 1'!J53&gt;0,'3rd 1'!AC53,0)</f>
        <v>0</v>
      </c>
      <c r="C53" s="133">
        <f>IF('3rd 1'!J53&gt;0,'3rd 1'!AB53,0)</f>
        <v>0</v>
      </c>
      <c r="D53" s="133">
        <f>IF('3rd 2'!J53&gt;0,'3rd 2'!AC53,0)</f>
        <v>0</v>
      </c>
      <c r="E53" s="134">
        <f>IF('3rd 2'!J53&gt;0,'3rd 2'!AB53,0)</f>
        <v>0</v>
      </c>
      <c r="F53" s="134">
        <f>IF('3rd 3'!J53&gt;0,'3rd 3'!AC53,0)</f>
        <v>0</v>
      </c>
      <c r="G53" s="133">
        <f>IF('3rd 3'!J53&gt;0,'3rd 3'!AB53,0)</f>
        <v>0</v>
      </c>
      <c r="H53" s="133">
        <f>IF('3rd 4'!J53&gt;0,'3rd 4'!AC53,0)</f>
        <v>0</v>
      </c>
      <c r="I53" s="133">
        <f>IF('3rd 4'!J53&gt;0,'3rd 4'!AB53,0)</f>
        <v>0</v>
      </c>
      <c r="J53" s="134">
        <f>IF('3rd 5'!J53&gt;0,'3rd 5'!AC53,0)</f>
        <v>0</v>
      </c>
      <c r="K53" s="134">
        <f>IF('3rd 5'!J53&gt;0,'3rd 5'!AB53,0)</f>
        <v>0</v>
      </c>
      <c r="L53" s="133">
        <f>IF('3rd 6'!J53&gt;0,'3rd 6'!AC53,0)</f>
        <v>0</v>
      </c>
      <c r="M53" s="222">
        <f>IF('3rd 6'!J53&gt;0,'3rd 6'!AB53,0)</f>
        <v>0</v>
      </c>
      <c r="N53" s="132">
        <f>IF('3rd 1'!R53&gt;0,'3rd 1'!AC53,0)</f>
        <v>0</v>
      </c>
      <c r="O53" s="134">
        <f>IF('3rd 1'!R53&gt;0,'3rd 1'!AB53,0)</f>
        <v>0</v>
      </c>
      <c r="P53" s="134">
        <f>IF('3rd 2'!R53&gt;0,'3rd 2'!AC53,0)</f>
        <v>0</v>
      </c>
      <c r="Q53" s="133">
        <f>IF('3rd 2'!R53&gt;0,'3rd 2'!AB53,0)</f>
        <v>0</v>
      </c>
      <c r="R53" s="133">
        <f>IF('3rd 3'!R53&gt;0,'3rd 3'!AC53,0)</f>
        <v>0</v>
      </c>
      <c r="S53" s="133">
        <f>IF('3rd 3'!R53&gt;0,'3rd 3'!AB53,0)</f>
        <v>0</v>
      </c>
      <c r="T53" s="134">
        <f>IF('3rd 4'!R53&gt;0,'3rd 4'!AC53,0)</f>
        <v>0</v>
      </c>
      <c r="U53" s="134">
        <f>IF('3rd 4'!R53&gt;0,'3rd 4'!AB53,0)</f>
        <v>0</v>
      </c>
      <c r="V53" s="133">
        <f>IF('3rd 5'!R53&gt;0,'3rd 5'!AC53,0)</f>
        <v>0</v>
      </c>
      <c r="W53" s="133">
        <f>IF('3rd 5'!R53&gt;0,'3rd 5'!AB53,0)</f>
        <v>0</v>
      </c>
      <c r="X53" s="133">
        <f>IF('3rd 6'!R53&gt;0,'3rd 6'!AC53,0)</f>
        <v>0</v>
      </c>
      <c r="Y53" s="135">
        <f>IF('3rd 6'!R53&gt;0,'3rd 6'!AB53,0)</f>
        <v>0</v>
      </c>
      <c r="Z53" s="223">
        <f>IF('3rd 1'!Z53&gt;0,'3rd 1'!AC53,0)</f>
        <v>2.75</v>
      </c>
      <c r="AA53" s="134" t="str">
        <f>IF('3rd 1'!Z53&gt;0,'3rd 1'!AB53,0)</f>
        <v>B-</v>
      </c>
      <c r="AB53" s="134">
        <f>IF('3rd 2'!Z53&gt;0,'3rd 2'!AC53,0)</f>
        <v>3.25</v>
      </c>
      <c r="AC53" s="134" t="str">
        <f>IF('3rd 2'!Z53&gt;0,'3rd 2'!AB53,0)</f>
        <v>B+</v>
      </c>
      <c r="AD53" s="134">
        <f>IF('3rd 3'!Z53&gt;0,'3rd 3'!AC53,0)</f>
        <v>3.25</v>
      </c>
      <c r="AE53" s="134" t="str">
        <f>IF('3rd 3'!Z53&gt;0,'3rd 3'!AB53,0)</f>
        <v>B+</v>
      </c>
      <c r="AF53" s="134">
        <f>IF('3rd 4'!Z53&gt;0,'3rd 4'!AC53,0)</f>
        <v>3.75</v>
      </c>
      <c r="AG53" s="133" t="str">
        <f>IF('3rd 4'!Z53&gt;0,'3rd 4'!AB53,0)</f>
        <v>A</v>
      </c>
      <c r="AH53" s="133">
        <f>IF('3rd 5'!Z53&gt;0,'3rd 5'!AC53,0)</f>
        <v>3.25</v>
      </c>
      <c r="AI53" s="133" t="str">
        <f>IF('3rd 5'!Z53&gt;0,'3rd 5'!AB53,0)</f>
        <v>B+</v>
      </c>
      <c r="AJ53" s="134">
        <f>IF('3rd 6'!Z53&gt;0,'3rd 6'!AC53,0)</f>
        <v>0</v>
      </c>
      <c r="AK53" s="225">
        <f>IF('3rd 6'!Z53&gt;0,'3rd 6'!AB53,0)</f>
        <v>0</v>
      </c>
      <c r="AL53" s="226">
        <f>(B53*C6)+(D53*E6)+(F53*G6)+(H53*I6)+(J53*K6)+(L53*M6)+(N53*O6)+(P53*Q6)+(R53*S6)+(T53*U6)+(V53*W6)+(X53*Y6)+(Z53*AA6)+(AB53*AC6)+(AD53*AE6)+(AF53*AG6)+(AH53*AI6)+(AJ53*AK6)</f>
        <v>48.75</v>
      </c>
      <c r="AM53" s="137">
        <f t="shared" si="0"/>
        <v>3.25</v>
      </c>
      <c r="AN53" s="215" t="str">
        <f t="shared" si="1"/>
        <v>B+</v>
      </c>
      <c r="AO53" s="212" t="str">
        <f t="shared" si="2"/>
        <v>B+</v>
      </c>
      <c r="AP53" s="139">
        <f t="shared" si="3"/>
        <v>46</v>
      </c>
    </row>
    <row r="54" spans="1:42" ht="31.5">
      <c r="A54" s="217">
        <f>'1st 1'!A54</f>
        <v>47</v>
      </c>
      <c r="B54" s="132">
        <f>IF('3rd 1'!J54&gt;0,'3rd 1'!AC54,0)</f>
        <v>0</v>
      </c>
      <c r="C54" s="133">
        <f>IF('3rd 1'!J54&gt;0,'3rd 1'!AB54,0)</f>
        <v>0</v>
      </c>
      <c r="D54" s="133">
        <f>IF('3rd 2'!J54&gt;0,'3rd 2'!AC54,0)</f>
        <v>0</v>
      </c>
      <c r="E54" s="134">
        <f>IF('3rd 2'!J54&gt;0,'3rd 2'!AB54,0)</f>
        <v>0</v>
      </c>
      <c r="F54" s="134">
        <f>IF('3rd 3'!J54&gt;0,'3rd 3'!AC54,0)</f>
        <v>0</v>
      </c>
      <c r="G54" s="133">
        <f>IF('3rd 3'!J54&gt;0,'3rd 3'!AB54,0)</f>
        <v>0</v>
      </c>
      <c r="H54" s="133">
        <f>IF('3rd 4'!J54&gt;0,'3rd 4'!AC54,0)</f>
        <v>0</v>
      </c>
      <c r="I54" s="133">
        <f>IF('3rd 4'!J54&gt;0,'3rd 4'!AB54,0)</f>
        <v>0</v>
      </c>
      <c r="J54" s="134">
        <f>IF('3rd 5'!J54&gt;0,'3rd 5'!AC54,0)</f>
        <v>0</v>
      </c>
      <c r="K54" s="134">
        <f>IF('3rd 5'!J54&gt;0,'3rd 5'!AB54,0)</f>
        <v>0</v>
      </c>
      <c r="L54" s="133">
        <f>IF('3rd 6'!J54&gt;0,'3rd 6'!AC54,0)</f>
        <v>0</v>
      </c>
      <c r="M54" s="222">
        <f>IF('3rd 6'!J54&gt;0,'3rd 6'!AB54,0)</f>
        <v>0</v>
      </c>
      <c r="N54" s="132">
        <f>IF('3rd 1'!R54&gt;0,'3rd 1'!AC54,0)</f>
        <v>0</v>
      </c>
      <c r="O54" s="134">
        <f>IF('3rd 1'!R54&gt;0,'3rd 1'!AB54,0)</f>
        <v>0</v>
      </c>
      <c r="P54" s="134">
        <f>IF('3rd 2'!R54&gt;0,'3rd 2'!AC54,0)</f>
        <v>0</v>
      </c>
      <c r="Q54" s="133">
        <f>IF('3rd 2'!R54&gt;0,'3rd 2'!AB54,0)</f>
        <v>0</v>
      </c>
      <c r="R54" s="133">
        <f>IF('3rd 3'!R54&gt;0,'3rd 3'!AC54,0)</f>
        <v>0</v>
      </c>
      <c r="S54" s="133">
        <f>IF('3rd 3'!R54&gt;0,'3rd 3'!AB54,0)</f>
        <v>0</v>
      </c>
      <c r="T54" s="134">
        <f>IF('3rd 4'!R54&gt;0,'3rd 4'!AC54,0)</f>
        <v>0</v>
      </c>
      <c r="U54" s="134">
        <f>IF('3rd 4'!R54&gt;0,'3rd 4'!AB54,0)</f>
        <v>0</v>
      </c>
      <c r="V54" s="133">
        <f>IF('3rd 5'!R54&gt;0,'3rd 5'!AC54,0)</f>
        <v>0</v>
      </c>
      <c r="W54" s="133">
        <f>IF('3rd 5'!R54&gt;0,'3rd 5'!AB54,0)</f>
        <v>0</v>
      </c>
      <c r="X54" s="133">
        <f>IF('3rd 6'!R54&gt;0,'3rd 6'!AC54,0)</f>
        <v>0</v>
      </c>
      <c r="Y54" s="135">
        <f>IF('3rd 6'!R54&gt;0,'3rd 6'!AB54,0)</f>
        <v>0</v>
      </c>
      <c r="Z54" s="223">
        <f>IF('3rd 1'!Z54&gt;0,'3rd 1'!AC54,0)</f>
        <v>2.25</v>
      </c>
      <c r="AA54" s="134" t="str">
        <f>IF('3rd 1'!Z54&gt;0,'3rd 1'!AB54,0)</f>
        <v>C</v>
      </c>
      <c r="AB54" s="134">
        <f>IF('3rd 2'!Z54&gt;0,'3rd 2'!AC54,0)</f>
        <v>2.75</v>
      </c>
      <c r="AC54" s="134" t="str">
        <f>IF('3rd 2'!Z54&gt;0,'3rd 2'!AB54,0)</f>
        <v>B-</v>
      </c>
      <c r="AD54" s="134">
        <f>IF('3rd 3'!Z54&gt;0,'3rd 3'!AC54,0)</f>
        <v>2.5</v>
      </c>
      <c r="AE54" s="134" t="str">
        <f>IF('3rd 3'!Z54&gt;0,'3rd 3'!AB54,0)</f>
        <v>C+</v>
      </c>
      <c r="AF54" s="134">
        <f>IF('3rd 4'!Z54&gt;0,'3rd 4'!AC54,0)</f>
        <v>3</v>
      </c>
      <c r="AG54" s="133" t="str">
        <f>IF('3rd 4'!Z54&gt;0,'3rd 4'!AB54,0)</f>
        <v>B</v>
      </c>
      <c r="AH54" s="133">
        <f>IF('3rd 5'!Z54&gt;0,'3rd 5'!AC54,0)</f>
        <v>2.5</v>
      </c>
      <c r="AI54" s="133" t="str">
        <f>IF('3rd 5'!Z54&gt;0,'3rd 5'!AB54,0)</f>
        <v>C+</v>
      </c>
      <c r="AJ54" s="134">
        <f>IF('3rd 6'!Z54&gt;0,'3rd 6'!AC54,0)</f>
        <v>0</v>
      </c>
      <c r="AK54" s="225">
        <f>IF('3rd 6'!Z54&gt;0,'3rd 6'!AB54,0)</f>
        <v>0</v>
      </c>
      <c r="AL54" s="226">
        <f>(B54*C6)+(D54*E6)+(F54*G6)+(H54*I6)+(J54*K6)+(L54*M6)+(N54*O6)+(P54*Q6)+(R54*S6)+(T54*U6)+(V54*W6)+(X54*Y6)+(Z54*AA6)+(AB54*AC6)+(AD54*AE6)+(AF54*AG6)+(AH54*AI6)+(AJ54*AK6)</f>
        <v>39</v>
      </c>
      <c r="AM54" s="137">
        <f t="shared" si="0"/>
        <v>2.6</v>
      </c>
      <c r="AN54" s="215" t="str">
        <f t="shared" si="1"/>
        <v>C+</v>
      </c>
      <c r="AO54" s="212" t="str">
        <f t="shared" si="2"/>
        <v>C+</v>
      </c>
      <c r="AP54" s="139">
        <f t="shared" si="3"/>
        <v>47</v>
      </c>
    </row>
    <row r="55" spans="1:42" ht="15.75">
      <c r="A55" s="217">
        <f>'1st 1'!A55</f>
        <v>48</v>
      </c>
      <c r="B55" s="132">
        <f>IF('3rd 1'!J55&gt;0,'3rd 1'!AC55,0)</f>
        <v>0</v>
      </c>
      <c r="C55" s="133">
        <f>IF('3rd 1'!J55&gt;0,'3rd 1'!AB55,0)</f>
        <v>0</v>
      </c>
      <c r="D55" s="133">
        <f>IF('3rd 2'!J55&gt;0,'3rd 2'!AC55,0)</f>
        <v>0</v>
      </c>
      <c r="E55" s="134">
        <f>IF('3rd 2'!J55&gt;0,'3rd 2'!AB55,0)</f>
        <v>0</v>
      </c>
      <c r="F55" s="134">
        <f>IF('3rd 3'!J55&gt;0,'3rd 3'!AC55,0)</f>
        <v>0</v>
      </c>
      <c r="G55" s="133">
        <f>IF('3rd 3'!J55&gt;0,'3rd 3'!AB55,0)</f>
        <v>0</v>
      </c>
      <c r="H55" s="133">
        <f>IF('3rd 4'!J55&gt;0,'3rd 4'!AC55,0)</f>
        <v>0</v>
      </c>
      <c r="I55" s="133">
        <f>IF('3rd 4'!J55&gt;0,'3rd 4'!AB55,0)</f>
        <v>0</v>
      </c>
      <c r="J55" s="134">
        <f>IF('3rd 5'!J55&gt;0,'3rd 5'!AC55,0)</f>
        <v>0</v>
      </c>
      <c r="K55" s="134">
        <f>IF('3rd 5'!J55&gt;0,'3rd 5'!AB55,0)</f>
        <v>0</v>
      </c>
      <c r="L55" s="133">
        <f>IF('3rd 6'!J55&gt;0,'3rd 6'!AC55,0)</f>
        <v>0</v>
      </c>
      <c r="M55" s="222">
        <f>IF('3rd 6'!J55&gt;0,'3rd 6'!AB55,0)</f>
        <v>0</v>
      </c>
      <c r="N55" s="132">
        <f>IF('3rd 1'!R55&gt;0,'3rd 1'!AC55,0)</f>
        <v>0</v>
      </c>
      <c r="O55" s="134">
        <f>IF('3rd 1'!R55&gt;0,'3rd 1'!AB55,0)</f>
        <v>0</v>
      </c>
      <c r="P55" s="134">
        <f>IF('3rd 2'!R55&gt;0,'3rd 2'!AC55,0)</f>
        <v>0</v>
      </c>
      <c r="Q55" s="133">
        <f>IF('3rd 2'!R55&gt;0,'3rd 2'!AB55,0)</f>
        <v>0</v>
      </c>
      <c r="R55" s="133">
        <f>IF('3rd 3'!R55&gt;0,'3rd 3'!AC55,0)</f>
        <v>0</v>
      </c>
      <c r="S55" s="133">
        <f>IF('3rd 3'!R55&gt;0,'3rd 3'!AB55,0)</f>
        <v>0</v>
      </c>
      <c r="T55" s="134">
        <f>IF('3rd 4'!R55&gt;0,'3rd 4'!AC55,0)</f>
        <v>0</v>
      </c>
      <c r="U55" s="134">
        <f>IF('3rd 4'!R55&gt;0,'3rd 4'!AB55,0)</f>
        <v>0</v>
      </c>
      <c r="V55" s="133">
        <f>IF('3rd 5'!R55&gt;0,'3rd 5'!AC55,0)</f>
        <v>0</v>
      </c>
      <c r="W55" s="133">
        <f>IF('3rd 5'!R55&gt;0,'3rd 5'!AB55,0)</f>
        <v>0</v>
      </c>
      <c r="X55" s="133">
        <f>IF('3rd 6'!R55&gt;0,'3rd 6'!AC55,0)</f>
        <v>0</v>
      </c>
      <c r="Y55" s="135">
        <f>IF('3rd 6'!R55&gt;0,'3rd 6'!AB55,0)</f>
        <v>0</v>
      </c>
      <c r="Z55" s="223">
        <f>IF('3rd 1'!Z55&gt;0,'3rd 1'!AC55,0)</f>
        <v>2.25</v>
      </c>
      <c r="AA55" s="134" t="str">
        <f>IF('3rd 1'!Z55&gt;0,'3rd 1'!AB55,0)</f>
        <v>C</v>
      </c>
      <c r="AB55" s="134">
        <f>IF('3rd 2'!Z55&gt;0,'3rd 2'!AC55,0)</f>
        <v>3</v>
      </c>
      <c r="AC55" s="134" t="str">
        <f>IF('3rd 2'!Z55&gt;0,'3rd 2'!AB55,0)</f>
        <v>B</v>
      </c>
      <c r="AD55" s="134">
        <f>IF('3rd 3'!Z55&gt;0,'3rd 3'!AC55,0)</f>
        <v>2.5</v>
      </c>
      <c r="AE55" s="134" t="str">
        <f>IF('3rd 3'!Z55&gt;0,'3rd 3'!AB55,0)</f>
        <v>C+</v>
      </c>
      <c r="AF55" s="134">
        <f>IF('3rd 4'!Z55&gt;0,'3rd 4'!AC55,0)</f>
        <v>3.25</v>
      </c>
      <c r="AG55" s="133" t="str">
        <f>IF('3rd 4'!Z55&gt;0,'3rd 4'!AB55,0)</f>
        <v>B+</v>
      </c>
      <c r="AH55" s="133">
        <f>IF('3rd 5'!Z55&gt;0,'3rd 5'!AC55,0)</f>
        <v>2.75</v>
      </c>
      <c r="AI55" s="133" t="str">
        <f>IF('3rd 5'!Z55&gt;0,'3rd 5'!AB55,0)</f>
        <v>B-</v>
      </c>
      <c r="AJ55" s="134">
        <f>IF('3rd 6'!Z55&gt;0,'3rd 6'!AC55,0)</f>
        <v>0</v>
      </c>
      <c r="AK55" s="225">
        <f>IF('3rd 6'!Z55&gt;0,'3rd 6'!AB55,0)</f>
        <v>0</v>
      </c>
      <c r="AL55" s="226">
        <f>(B55*C6)+(D55*E6)+(F55*G6)+(H55*I6)+(J55*K6)+(L55*M6)+(N55*O6)+(P55*Q6)+(R55*S6)+(T55*U6)+(V55*W6)+(X55*Y6)+(Z55*AA6)+(AB55*AC6)+(AD55*AE6)+(AF55*AG6)+(AH55*AI6)+(AJ55*AK6)</f>
        <v>41.25</v>
      </c>
      <c r="AM55" s="137">
        <f t="shared" si="0"/>
        <v>2.75</v>
      </c>
      <c r="AN55" s="215" t="str">
        <f t="shared" si="1"/>
        <v>B-</v>
      </c>
      <c r="AO55" s="212" t="str">
        <f t="shared" si="2"/>
        <v>B-</v>
      </c>
      <c r="AP55" s="139">
        <f t="shared" si="3"/>
        <v>48</v>
      </c>
    </row>
    <row r="56" spans="1:42" ht="31.5">
      <c r="A56" s="217">
        <f>'1st 1'!A56</f>
        <v>49</v>
      </c>
      <c r="B56" s="132">
        <f>IF('3rd 1'!J56&gt;0,'3rd 1'!AC56,0)</f>
        <v>0</v>
      </c>
      <c r="C56" s="133">
        <f>IF('3rd 1'!J56&gt;0,'3rd 1'!AB56,0)</f>
        <v>0</v>
      </c>
      <c r="D56" s="133">
        <f>IF('3rd 2'!J56&gt;0,'3rd 2'!AC56,0)</f>
        <v>0</v>
      </c>
      <c r="E56" s="134">
        <f>IF('3rd 2'!J56&gt;0,'3rd 2'!AB56,0)</f>
        <v>0</v>
      </c>
      <c r="F56" s="134">
        <f>IF('3rd 3'!J56&gt;0,'3rd 3'!AC56,0)</f>
        <v>0</v>
      </c>
      <c r="G56" s="133">
        <f>IF('3rd 3'!J56&gt;0,'3rd 3'!AB56,0)</f>
        <v>0</v>
      </c>
      <c r="H56" s="133">
        <f>IF('3rd 4'!J56&gt;0,'3rd 4'!AC56,0)</f>
        <v>0</v>
      </c>
      <c r="I56" s="133">
        <f>IF('3rd 4'!J56&gt;0,'3rd 4'!AB56,0)</f>
        <v>0</v>
      </c>
      <c r="J56" s="134">
        <f>IF('3rd 5'!J56&gt;0,'3rd 5'!AC56,0)</f>
        <v>0</v>
      </c>
      <c r="K56" s="134">
        <f>IF('3rd 5'!J56&gt;0,'3rd 5'!AB56,0)</f>
        <v>0</v>
      </c>
      <c r="L56" s="133">
        <f>IF('3rd 6'!J56&gt;0,'3rd 6'!AC56,0)</f>
        <v>0</v>
      </c>
      <c r="M56" s="222">
        <f>IF('3rd 6'!J56&gt;0,'3rd 6'!AB56,0)</f>
        <v>0</v>
      </c>
      <c r="N56" s="132">
        <f>IF('3rd 1'!R56&gt;0,'3rd 1'!AC56,0)</f>
        <v>0</v>
      </c>
      <c r="O56" s="134">
        <f>IF('3rd 1'!R56&gt;0,'3rd 1'!AB56,0)</f>
        <v>0</v>
      </c>
      <c r="P56" s="134">
        <f>IF('3rd 2'!R56&gt;0,'3rd 2'!AC56,0)</f>
        <v>0</v>
      </c>
      <c r="Q56" s="133">
        <f>IF('3rd 2'!R56&gt;0,'3rd 2'!AB56,0)</f>
        <v>0</v>
      </c>
      <c r="R56" s="133">
        <f>IF('3rd 3'!R56&gt;0,'3rd 3'!AC56,0)</f>
        <v>0</v>
      </c>
      <c r="S56" s="133">
        <f>IF('3rd 3'!R56&gt;0,'3rd 3'!AB56,0)</f>
        <v>0</v>
      </c>
      <c r="T56" s="134">
        <f>IF('3rd 4'!R56&gt;0,'3rd 4'!AC56,0)</f>
        <v>0</v>
      </c>
      <c r="U56" s="134">
        <f>IF('3rd 4'!R56&gt;0,'3rd 4'!AB56,0)</f>
        <v>0</v>
      </c>
      <c r="V56" s="133">
        <f>IF('3rd 5'!R56&gt;0,'3rd 5'!AC56,0)</f>
        <v>0</v>
      </c>
      <c r="W56" s="133">
        <f>IF('3rd 5'!R56&gt;0,'3rd 5'!AB56,0)</f>
        <v>0</v>
      </c>
      <c r="X56" s="133">
        <f>IF('3rd 6'!R56&gt;0,'3rd 6'!AC56,0)</f>
        <v>0</v>
      </c>
      <c r="Y56" s="135">
        <f>IF('3rd 6'!R56&gt;0,'3rd 6'!AB56,0)</f>
        <v>0</v>
      </c>
      <c r="Z56" s="223">
        <f>IF('3rd 1'!Z56&gt;0,'3rd 1'!AC56,0)</f>
        <v>2.25</v>
      </c>
      <c r="AA56" s="134" t="str">
        <f>IF('3rd 1'!Z56&gt;0,'3rd 1'!AB56,0)</f>
        <v>C</v>
      </c>
      <c r="AB56" s="134">
        <f>IF('3rd 2'!Z56&gt;0,'3rd 2'!AC56,0)</f>
        <v>2.75</v>
      </c>
      <c r="AC56" s="134" t="str">
        <f>IF('3rd 2'!Z56&gt;0,'3rd 2'!AB56,0)</f>
        <v>B-</v>
      </c>
      <c r="AD56" s="134">
        <f>IF('3rd 3'!Z56&gt;0,'3rd 3'!AC56,0)</f>
        <v>3</v>
      </c>
      <c r="AE56" s="134" t="str">
        <f>IF('3rd 3'!Z56&gt;0,'3rd 3'!AB56,0)</f>
        <v>B</v>
      </c>
      <c r="AF56" s="134">
        <f>IF('3rd 4'!Z56&gt;0,'3rd 4'!AC56,0)</f>
        <v>3.25</v>
      </c>
      <c r="AG56" s="133" t="str">
        <f>IF('3rd 4'!Z56&gt;0,'3rd 4'!AB56,0)</f>
        <v>B+</v>
      </c>
      <c r="AH56" s="133">
        <f>IF('3rd 5'!Z56&gt;0,'3rd 5'!AC56,0)</f>
        <v>2</v>
      </c>
      <c r="AI56" s="133" t="str">
        <f>IF('3rd 5'!Z56&gt;0,'3rd 5'!AB56,0)</f>
        <v>D</v>
      </c>
      <c r="AJ56" s="134">
        <f>IF('3rd 6'!Z56&gt;0,'3rd 6'!AC56,0)</f>
        <v>0</v>
      </c>
      <c r="AK56" s="225">
        <f>IF('3rd 6'!Z56&gt;0,'3rd 6'!AB56,0)</f>
        <v>0</v>
      </c>
      <c r="AL56" s="226">
        <f>(B56*C6)+(D56*E6)+(F56*G6)+(H56*I6)+(J56*K6)+(L56*M6)+(N56*O6)+(P56*Q6)+(R56*S6)+(T56*U6)+(V56*W6)+(X56*Y6)+(Z56*AA6)+(AB56*AC6)+(AD56*AE6)+(AF56*AG6)+(AH56*AI6)+(AJ56*AK6)</f>
        <v>39.75</v>
      </c>
      <c r="AM56" s="137">
        <f t="shared" si="0"/>
        <v>2.65</v>
      </c>
      <c r="AN56" s="215" t="str">
        <f t="shared" si="1"/>
        <v>C+</v>
      </c>
      <c r="AO56" s="212" t="str">
        <f t="shared" si="2"/>
        <v>C+</v>
      </c>
      <c r="AP56" s="139">
        <f t="shared" si="3"/>
        <v>49</v>
      </c>
    </row>
    <row r="57" spans="1:42" ht="15.75">
      <c r="A57" s="217">
        <f>'1st 1'!A57</f>
        <v>50</v>
      </c>
      <c r="B57" s="132">
        <f>IF('3rd 1'!J57&gt;0,'3rd 1'!AC57,0)</f>
        <v>0</v>
      </c>
      <c r="C57" s="133">
        <f>IF('3rd 1'!J57&gt;0,'3rd 1'!AB57,0)</f>
        <v>0</v>
      </c>
      <c r="D57" s="133">
        <f>IF('3rd 2'!J57&gt;0,'3rd 2'!AC57,0)</f>
        <v>0</v>
      </c>
      <c r="E57" s="134">
        <f>IF('3rd 2'!J57&gt;0,'3rd 2'!AB57,0)</f>
        <v>0</v>
      </c>
      <c r="F57" s="134">
        <f>IF('3rd 3'!J57&gt;0,'3rd 3'!AC57,0)</f>
        <v>0</v>
      </c>
      <c r="G57" s="133">
        <f>IF('3rd 3'!J57&gt;0,'3rd 3'!AB57,0)</f>
        <v>0</v>
      </c>
      <c r="H57" s="133">
        <f>IF('3rd 4'!J57&gt;0,'3rd 4'!AC57,0)</f>
        <v>0</v>
      </c>
      <c r="I57" s="133">
        <f>IF('3rd 4'!J57&gt;0,'3rd 4'!AB57,0)</f>
        <v>0</v>
      </c>
      <c r="J57" s="134">
        <f>IF('3rd 5'!J57&gt;0,'3rd 5'!AC57,0)</f>
        <v>0</v>
      </c>
      <c r="K57" s="134">
        <f>IF('3rd 5'!J57&gt;0,'3rd 5'!AB57,0)</f>
        <v>0</v>
      </c>
      <c r="L57" s="133">
        <f>IF('3rd 6'!J57&gt;0,'3rd 6'!AC57,0)</f>
        <v>0</v>
      </c>
      <c r="M57" s="222">
        <f>IF('3rd 6'!J57&gt;0,'3rd 6'!AB57,0)</f>
        <v>0</v>
      </c>
      <c r="N57" s="132">
        <f>IF('3rd 1'!R57&gt;0,'3rd 1'!AC57,0)</f>
        <v>0</v>
      </c>
      <c r="O57" s="134">
        <f>IF('3rd 1'!R57&gt;0,'3rd 1'!AB57,0)</f>
        <v>0</v>
      </c>
      <c r="P57" s="134">
        <f>IF('3rd 2'!R57&gt;0,'3rd 2'!AC57,0)</f>
        <v>0</v>
      </c>
      <c r="Q57" s="133">
        <f>IF('3rd 2'!R57&gt;0,'3rd 2'!AB57,0)</f>
        <v>0</v>
      </c>
      <c r="R57" s="133">
        <f>IF('3rd 3'!R57&gt;0,'3rd 3'!AC57,0)</f>
        <v>0</v>
      </c>
      <c r="S57" s="133">
        <f>IF('3rd 3'!R57&gt;0,'3rd 3'!AB57,0)</f>
        <v>0</v>
      </c>
      <c r="T57" s="134">
        <f>IF('3rd 4'!R57&gt;0,'3rd 4'!AC57,0)</f>
        <v>0</v>
      </c>
      <c r="U57" s="134">
        <f>IF('3rd 4'!R57&gt;0,'3rd 4'!AB57,0)</f>
        <v>0</v>
      </c>
      <c r="V57" s="133">
        <f>IF('3rd 5'!R57&gt;0,'3rd 5'!AC57,0)</f>
        <v>0</v>
      </c>
      <c r="W57" s="133">
        <f>IF('3rd 5'!R57&gt;0,'3rd 5'!AB57,0)</f>
        <v>0</v>
      </c>
      <c r="X57" s="133">
        <f>IF('3rd 6'!R57&gt;0,'3rd 6'!AC57,0)</f>
        <v>0</v>
      </c>
      <c r="Y57" s="135">
        <f>IF('3rd 6'!R57&gt;0,'3rd 6'!AB57,0)</f>
        <v>0</v>
      </c>
      <c r="Z57" s="223">
        <f>IF('3rd 1'!Z57&gt;0,'3rd 1'!AC57,0)</f>
        <v>2.75</v>
      </c>
      <c r="AA57" s="134" t="str">
        <f>IF('3rd 1'!Z57&gt;0,'3rd 1'!AB57,0)</f>
        <v>B-</v>
      </c>
      <c r="AB57" s="134">
        <f>IF('3rd 2'!Z57&gt;0,'3rd 2'!AC57,0)</f>
        <v>2.75</v>
      </c>
      <c r="AC57" s="134" t="str">
        <f>IF('3rd 2'!Z57&gt;0,'3rd 2'!AB57,0)</f>
        <v>B-</v>
      </c>
      <c r="AD57" s="134">
        <f>IF('3rd 3'!Z57&gt;0,'3rd 3'!AC57,0)</f>
        <v>3</v>
      </c>
      <c r="AE57" s="134" t="str">
        <f>IF('3rd 3'!Z57&gt;0,'3rd 3'!AB57,0)</f>
        <v>B</v>
      </c>
      <c r="AF57" s="134">
        <f>IF('3rd 4'!Z57&gt;0,'3rd 4'!AC57,0)</f>
        <v>3.5</v>
      </c>
      <c r="AG57" s="133" t="str">
        <f>IF('3rd 4'!Z57&gt;0,'3rd 4'!AB57,0)</f>
        <v>A-</v>
      </c>
      <c r="AH57" s="133">
        <f>IF('3rd 5'!Z57&gt;0,'3rd 5'!AC57,0)</f>
        <v>2.5</v>
      </c>
      <c r="AI57" s="133" t="str">
        <f>IF('3rd 5'!Z57&gt;0,'3rd 5'!AB57,0)</f>
        <v>C+</v>
      </c>
      <c r="AJ57" s="134">
        <f>IF('3rd 6'!Z57&gt;0,'3rd 6'!AC57,0)</f>
        <v>0</v>
      </c>
      <c r="AK57" s="225">
        <f>IF('3rd 6'!Z57&gt;0,'3rd 6'!AB57,0)</f>
        <v>0</v>
      </c>
      <c r="AL57" s="226">
        <f>(B57*C6)+(D57*E6)+(F57*G6)+(H57*I6)+(J57*K6)+(L57*M6)+(N57*O6)+(P57*Q6)+(R57*S6)+(T57*U6)+(V57*W6)+(X57*Y6)+(Z57*AA6)+(AB57*AC6)+(AD57*AE6)+(AF57*AG6)+(AH57*AI6)+(AJ57*AK6)</f>
        <v>43.5</v>
      </c>
      <c r="AM57" s="137">
        <f t="shared" si="0"/>
        <v>2.9</v>
      </c>
      <c r="AN57" s="215" t="str">
        <f t="shared" si="1"/>
        <v>B-</v>
      </c>
      <c r="AO57" s="212" t="str">
        <f t="shared" si="2"/>
        <v>B-</v>
      </c>
      <c r="AP57" s="139">
        <f t="shared" si="3"/>
        <v>50</v>
      </c>
    </row>
    <row r="58" spans="1:42" ht="31.5">
      <c r="A58" s="217" t="str">
        <f>'1st 1'!A58</f>
        <v>51</v>
      </c>
      <c r="B58" s="132">
        <f>IF('3rd 1'!J58&gt;0,'3rd 1'!AC58,0)</f>
        <v>0</v>
      </c>
      <c r="C58" s="133">
        <f>IF('3rd 1'!J58&gt;0,'3rd 1'!AB58,0)</f>
        <v>0</v>
      </c>
      <c r="D58" s="133">
        <f>IF('3rd 2'!J58&gt;0,'3rd 2'!AC58,0)</f>
        <v>0</v>
      </c>
      <c r="E58" s="134">
        <f>IF('3rd 2'!J58&gt;0,'3rd 2'!AB58,0)</f>
        <v>0</v>
      </c>
      <c r="F58" s="134">
        <f>IF('3rd 3'!J58&gt;0,'3rd 3'!AC58,0)</f>
        <v>0</v>
      </c>
      <c r="G58" s="133">
        <f>IF('3rd 3'!J58&gt;0,'3rd 3'!AB58,0)</f>
        <v>0</v>
      </c>
      <c r="H58" s="133">
        <f>IF('3rd 4'!J58&gt;0,'3rd 4'!AC58,0)</f>
        <v>0</v>
      </c>
      <c r="I58" s="133">
        <f>IF('3rd 4'!J58&gt;0,'3rd 4'!AB58,0)</f>
        <v>0</v>
      </c>
      <c r="J58" s="134">
        <f>IF('3rd 5'!J58&gt;0,'3rd 5'!AC58,0)</f>
        <v>0</v>
      </c>
      <c r="K58" s="134">
        <f>IF('3rd 5'!J58&gt;0,'3rd 5'!AB58,0)</f>
        <v>0</v>
      </c>
      <c r="L58" s="133">
        <f>IF('3rd 6'!J58&gt;0,'3rd 6'!AC58,0)</f>
        <v>0</v>
      </c>
      <c r="M58" s="222">
        <f>IF('3rd 6'!J58&gt;0,'3rd 6'!AB58,0)</f>
        <v>0</v>
      </c>
      <c r="N58" s="132">
        <f>IF('3rd 1'!R58&gt;0,'3rd 1'!AC58,0)</f>
        <v>4</v>
      </c>
      <c r="O58" s="134" t="str">
        <f>IF('3rd 1'!R58&gt;0,'3rd 1'!AB58,0)</f>
        <v>A+</v>
      </c>
      <c r="P58" s="134">
        <f>IF('3rd 2'!R58&gt;0,'3rd 2'!AC58,0)</f>
        <v>3</v>
      </c>
      <c r="Q58" s="133" t="str">
        <f>IF('3rd 2'!R58&gt;0,'3rd 2'!AB58,0)</f>
        <v>B</v>
      </c>
      <c r="R58" s="133">
        <f>IF('3rd 3'!R58&gt;0,'3rd 3'!AC58,0)</f>
        <v>3.25</v>
      </c>
      <c r="S58" s="133" t="str">
        <f>IF('3rd 3'!R58&gt;0,'3rd 3'!AB58,0)</f>
        <v>B+</v>
      </c>
      <c r="T58" s="134">
        <f>IF('3rd 4'!R58&gt;0,'3rd 4'!AC58,0)</f>
        <v>3</v>
      </c>
      <c r="U58" s="134" t="str">
        <f>IF('3rd 4'!R58&gt;0,'3rd 4'!AB58,0)</f>
        <v>B</v>
      </c>
      <c r="V58" s="133">
        <f>IF('3rd 5'!R58&gt;0,'3rd 5'!AC58,0)</f>
        <v>3</v>
      </c>
      <c r="W58" s="133" t="str">
        <f>IF('3rd 5'!R58&gt;0,'3rd 5'!AB58,0)</f>
        <v>B</v>
      </c>
      <c r="X58" s="133">
        <f>IF('3rd 6'!R58&gt;0,'3rd 6'!AC58,0)</f>
        <v>0</v>
      </c>
      <c r="Y58" s="135">
        <f>IF('3rd 6'!R58&gt;0,'3rd 6'!AB58,0)</f>
        <v>0</v>
      </c>
      <c r="Z58" s="223">
        <f>IF('3rd 1'!Z58&gt;0,'3rd 1'!AC58,0)</f>
        <v>0</v>
      </c>
      <c r="AA58" s="134">
        <f>IF('3rd 1'!Z58&gt;0,'3rd 1'!AB58,0)</f>
        <v>0</v>
      </c>
      <c r="AB58" s="134">
        <f>IF('3rd 2'!Z58&gt;0,'3rd 2'!AC58,0)</f>
        <v>0</v>
      </c>
      <c r="AC58" s="134">
        <f>IF('3rd 2'!Z58&gt;0,'3rd 2'!AB58,0)</f>
        <v>0</v>
      </c>
      <c r="AD58" s="134">
        <f>IF('3rd 3'!Z58&gt;0,'3rd 3'!AC58,0)</f>
        <v>0</v>
      </c>
      <c r="AE58" s="134">
        <f>IF('3rd 3'!Z58&gt;0,'3rd 3'!AB58,0)</f>
        <v>0</v>
      </c>
      <c r="AF58" s="134">
        <f>IF('3rd 4'!Z58&gt;0,'3rd 4'!AC58,0)</f>
        <v>0</v>
      </c>
      <c r="AG58" s="133">
        <f>IF('3rd 4'!Z58&gt;0,'3rd 4'!AB58,0)</f>
        <v>0</v>
      </c>
      <c r="AH58" s="133">
        <f>IF('3rd 5'!Z58&gt;0,'3rd 5'!AC58,0)</f>
        <v>0</v>
      </c>
      <c r="AI58" s="133">
        <f>IF('3rd 5'!Z58&gt;0,'3rd 5'!AB58,0)</f>
        <v>0</v>
      </c>
      <c r="AJ58" s="134">
        <f>IF('3rd 6'!Z58&gt;0,'3rd 6'!AC58,0)</f>
        <v>0</v>
      </c>
      <c r="AK58" s="225">
        <f>IF('3rd 6'!Z58&gt;0,'3rd 6'!AB58,0)</f>
        <v>0</v>
      </c>
      <c r="AL58" s="226">
        <f>(B58*C6)+(D58*E6)+(F58*G6)+(H58*I6)+(J58*K6)+(L58*M6)+(N58*O6)+(P58*Q6)+(R58*S6)+(T58*U6)+(V58*W6)+(X58*Y6)+(Z58*AA6)+(AB58*AC6)+(AD58*AE6)+(AF58*AG6)+(AH58*AI6)+(AJ58*AK6)</f>
        <v>48.75</v>
      </c>
      <c r="AM58" s="137">
        <f t="shared" si="0"/>
        <v>3.25</v>
      </c>
      <c r="AN58" s="215" t="str">
        <f t="shared" si="1"/>
        <v>B+</v>
      </c>
      <c r="AO58" s="212" t="str">
        <f t="shared" si="2"/>
        <v>B+</v>
      </c>
      <c r="AP58" s="139" t="str">
        <f t="shared" si="3"/>
        <v>51</v>
      </c>
    </row>
    <row r="59" spans="1:42" ht="15.75">
      <c r="A59" s="217" t="str">
        <f>'1st 1'!A59</f>
        <v>52</v>
      </c>
      <c r="B59" s="132">
        <f>IF('3rd 1'!J59&gt;0,'3rd 1'!AC59,0)</f>
        <v>2.75</v>
      </c>
      <c r="C59" s="133" t="str">
        <f>IF('3rd 1'!J59&gt;0,'3rd 1'!AB59,0)</f>
        <v>B-</v>
      </c>
      <c r="D59" s="133">
        <f>IF('3rd 2'!J59&gt;0,'3rd 2'!AC59,0)</f>
        <v>2</v>
      </c>
      <c r="E59" s="134" t="str">
        <f>IF('3rd 2'!J59&gt;0,'3rd 2'!AB59,0)</f>
        <v>D</v>
      </c>
      <c r="F59" s="134">
        <f>IF('3rd 3'!J59&gt;0,'3rd 3'!AC59,0)</f>
        <v>2.75</v>
      </c>
      <c r="G59" s="133" t="str">
        <f>IF('3rd 3'!J59&gt;0,'3rd 3'!AB59,0)</f>
        <v>B-</v>
      </c>
      <c r="H59" s="133">
        <f>IF('3rd 4'!J59&gt;0,'3rd 4'!AC59,0)</f>
        <v>2.5</v>
      </c>
      <c r="I59" s="133" t="str">
        <f>IF('3rd 4'!J59&gt;0,'3rd 4'!AB59,0)</f>
        <v>C+</v>
      </c>
      <c r="J59" s="134">
        <f>IF('3rd 5'!J59&gt;0,'3rd 5'!AC59,0)</f>
        <v>2.25</v>
      </c>
      <c r="K59" s="134" t="str">
        <f>IF('3rd 5'!J59&gt;0,'3rd 5'!AB59,0)</f>
        <v>C</v>
      </c>
      <c r="L59" s="133">
        <f>IF('3rd 6'!J59&gt;0,'3rd 6'!AC59,0)</f>
        <v>0</v>
      </c>
      <c r="M59" s="222">
        <f>IF('3rd 6'!J59&gt;0,'3rd 6'!AB59,0)</f>
        <v>0</v>
      </c>
      <c r="N59" s="132">
        <f>IF('3rd 1'!R59&gt;0,'3rd 1'!AC59,0)</f>
        <v>0</v>
      </c>
      <c r="O59" s="134">
        <f>IF('3rd 1'!R59&gt;0,'3rd 1'!AB59,0)</f>
        <v>0</v>
      </c>
      <c r="P59" s="134">
        <f>IF('3rd 2'!R59&gt;0,'3rd 2'!AC59,0)</f>
        <v>0</v>
      </c>
      <c r="Q59" s="133">
        <f>IF('3rd 2'!R59&gt;0,'3rd 2'!AB59,0)</f>
        <v>0</v>
      </c>
      <c r="R59" s="133">
        <f>IF('3rd 3'!R59&gt;0,'3rd 3'!AC59,0)</f>
        <v>0</v>
      </c>
      <c r="S59" s="133">
        <f>IF('3rd 3'!R59&gt;0,'3rd 3'!AB59,0)</f>
        <v>0</v>
      </c>
      <c r="T59" s="134">
        <f>IF('3rd 4'!R59&gt;0,'3rd 4'!AC59,0)</f>
        <v>0</v>
      </c>
      <c r="U59" s="134">
        <f>IF('3rd 4'!R59&gt;0,'3rd 4'!AB59,0)</f>
        <v>0</v>
      </c>
      <c r="V59" s="133">
        <f>IF('3rd 5'!R59&gt;0,'3rd 5'!AC59,0)</f>
        <v>0</v>
      </c>
      <c r="W59" s="133">
        <f>IF('3rd 5'!R59&gt;0,'3rd 5'!AB59,0)</f>
        <v>0</v>
      </c>
      <c r="X59" s="133">
        <f>IF('3rd 6'!R59&gt;0,'3rd 6'!AC59,0)</f>
        <v>0</v>
      </c>
      <c r="Y59" s="135">
        <f>IF('3rd 6'!R59&gt;0,'3rd 6'!AB59,0)</f>
        <v>0</v>
      </c>
      <c r="Z59" s="223">
        <f>IF('3rd 1'!Z59&gt;0,'3rd 1'!AC59,0)</f>
        <v>0</v>
      </c>
      <c r="AA59" s="134">
        <f>IF('3rd 1'!Z59&gt;0,'3rd 1'!AB59,0)</f>
        <v>0</v>
      </c>
      <c r="AB59" s="134">
        <f>IF('3rd 2'!Z59&gt;0,'3rd 2'!AC59,0)</f>
        <v>0</v>
      </c>
      <c r="AC59" s="134">
        <f>IF('3rd 2'!Z59&gt;0,'3rd 2'!AB59,0)</f>
        <v>0</v>
      </c>
      <c r="AD59" s="134">
        <f>IF('3rd 3'!Z59&gt;0,'3rd 3'!AC59,0)</f>
        <v>0</v>
      </c>
      <c r="AE59" s="134">
        <f>IF('3rd 3'!Z59&gt;0,'3rd 3'!AB59,0)</f>
        <v>0</v>
      </c>
      <c r="AF59" s="134">
        <f>IF('3rd 4'!Z59&gt;0,'3rd 4'!AC59,0)</f>
        <v>0</v>
      </c>
      <c r="AG59" s="133">
        <f>IF('3rd 4'!Z59&gt;0,'3rd 4'!AB59,0)</f>
        <v>0</v>
      </c>
      <c r="AH59" s="133">
        <f>IF('3rd 5'!Z59&gt;0,'3rd 5'!AC59,0)</f>
        <v>0</v>
      </c>
      <c r="AI59" s="133">
        <f>IF('3rd 5'!Z59&gt;0,'3rd 5'!AB59,0)</f>
        <v>0</v>
      </c>
      <c r="AJ59" s="134">
        <f>IF('3rd 6'!Z59&gt;0,'3rd 6'!AC59,0)</f>
        <v>0</v>
      </c>
      <c r="AK59" s="225">
        <f>IF('3rd 6'!Z59&gt;0,'3rd 6'!AB59,0)</f>
        <v>0</v>
      </c>
      <c r="AL59" s="226">
        <f>(B59*C6)+(D59*E6)+(F59*G6)+(H59*I6)+(J59*K6)+(L59*M6)+(N59*O6)+(P59*Q6)+(R59*S6)+(T59*U6)+(V59*W6)+(X59*Y6)+(Z59*AA6)+(AB59*AC6)+(AD59*AE6)+(AF59*AG6)+(AH59*AI6)+(AJ59*AK6)</f>
        <v>36.75</v>
      </c>
      <c r="AM59" s="137">
        <f t="shared" si="0"/>
        <v>2.4500000000000002</v>
      </c>
      <c r="AN59" s="215" t="str">
        <f t="shared" si="1"/>
        <v>C</v>
      </c>
      <c r="AO59" s="212" t="str">
        <f t="shared" si="2"/>
        <v>C</v>
      </c>
      <c r="AP59" s="139" t="str">
        <f t="shared" si="3"/>
        <v>52</v>
      </c>
    </row>
    <row r="60" spans="1:42" ht="15.75">
      <c r="A60" s="217">
        <f>'1st 1'!A60</f>
        <v>0</v>
      </c>
      <c r="B60" s="132">
        <f>IF('3rd 1'!J60&gt;0,'3rd 1'!AC60,0)</f>
        <v>0</v>
      </c>
      <c r="C60" s="133">
        <f>IF('3rd 1'!J60&gt;0,'3rd 1'!AB60,0)</f>
        <v>0</v>
      </c>
      <c r="D60" s="133">
        <f>IF('3rd 2'!J60&gt;0,'3rd 2'!AC60,0)</f>
        <v>0</v>
      </c>
      <c r="E60" s="134">
        <f>IF('3rd 2'!J60&gt;0,'3rd 2'!AB60,0)</f>
        <v>0</v>
      </c>
      <c r="F60" s="134">
        <f>IF('3rd 3'!J60&gt;0,'3rd 3'!AC60,0)</f>
        <v>0</v>
      </c>
      <c r="G60" s="133">
        <f>IF('3rd 3'!J60&gt;0,'3rd 3'!AB60,0)</f>
        <v>0</v>
      </c>
      <c r="H60" s="133">
        <f>IF('3rd 4'!J60&gt;0,'3rd 4'!AC60,0)</f>
        <v>0</v>
      </c>
      <c r="I60" s="133">
        <f>IF('3rd 4'!J60&gt;0,'3rd 4'!AB60,0)</f>
        <v>0</v>
      </c>
      <c r="J60" s="134">
        <f>IF('3rd 5'!J60&gt;0,'3rd 5'!AC60,0)</f>
        <v>0</v>
      </c>
      <c r="K60" s="134">
        <f>IF('3rd 5'!J60&gt;0,'3rd 5'!AB60,0)</f>
        <v>0</v>
      </c>
      <c r="L60" s="133">
        <f>IF('3rd 6'!J60&gt;0,'3rd 6'!AC60,0)</f>
        <v>0</v>
      </c>
      <c r="M60" s="222">
        <f>IF('3rd 6'!J60&gt;0,'3rd 6'!AB60,0)</f>
        <v>0</v>
      </c>
      <c r="N60" s="132">
        <f>IF('3rd 1'!R60&gt;0,'3rd 1'!AC60,0)</f>
        <v>0</v>
      </c>
      <c r="O60" s="134">
        <f>IF('3rd 1'!R60&gt;0,'3rd 1'!AB60,0)</f>
        <v>0</v>
      </c>
      <c r="P60" s="134">
        <f>IF('3rd 2'!R60&gt;0,'3rd 2'!AC60,0)</f>
        <v>0</v>
      </c>
      <c r="Q60" s="133">
        <f>IF('3rd 2'!R60&gt;0,'3rd 2'!AB60,0)</f>
        <v>0</v>
      </c>
      <c r="R60" s="133">
        <f>IF('3rd 3'!R60&gt;0,'3rd 3'!AC60,0)</f>
        <v>0</v>
      </c>
      <c r="S60" s="133">
        <f>IF('3rd 3'!R60&gt;0,'3rd 3'!AB60,0)</f>
        <v>0</v>
      </c>
      <c r="T60" s="134">
        <f>IF('3rd 4'!R60&gt;0,'3rd 4'!AC60,0)</f>
        <v>0</v>
      </c>
      <c r="U60" s="134">
        <f>IF('3rd 4'!R60&gt;0,'3rd 4'!AB60,0)</f>
        <v>0</v>
      </c>
      <c r="V60" s="133">
        <f>IF('3rd 5'!R60&gt;0,'3rd 5'!AC60,0)</f>
        <v>0</v>
      </c>
      <c r="W60" s="133">
        <f>IF('3rd 5'!R60&gt;0,'3rd 5'!AB60,0)</f>
        <v>0</v>
      </c>
      <c r="X60" s="133">
        <f>IF('3rd 6'!R60&gt;0,'3rd 6'!AC60,0)</f>
        <v>0</v>
      </c>
      <c r="Y60" s="135">
        <f>IF('3rd 6'!R60&gt;0,'3rd 6'!AB60,0)</f>
        <v>0</v>
      </c>
      <c r="Z60" s="223">
        <f>IF('3rd 1'!Z60&gt;0,'3rd 1'!AC60,0)</f>
        <v>0</v>
      </c>
      <c r="AA60" s="134">
        <f>IF('3rd 1'!Z60&gt;0,'3rd 1'!AB60,0)</f>
        <v>0</v>
      </c>
      <c r="AB60" s="134">
        <f>IF('3rd 2'!Z60&gt;0,'3rd 2'!AC60,0)</f>
        <v>0</v>
      </c>
      <c r="AC60" s="134">
        <f>IF('3rd 2'!Z60&gt;0,'3rd 2'!AB60,0)</f>
        <v>0</v>
      </c>
      <c r="AD60" s="134">
        <f>IF('3rd 3'!Z60&gt;0,'3rd 3'!AC60,0)</f>
        <v>0</v>
      </c>
      <c r="AE60" s="134">
        <f>IF('3rd 3'!Z60&gt;0,'3rd 3'!AB60,0)</f>
        <v>0</v>
      </c>
      <c r="AF60" s="134">
        <f>IF('3rd 4'!Z60&gt;0,'3rd 4'!AC60,0)</f>
        <v>0</v>
      </c>
      <c r="AG60" s="133">
        <f>IF('3rd 4'!Z60&gt;0,'3rd 4'!AB60,0)</f>
        <v>0</v>
      </c>
      <c r="AH60" s="133">
        <f>IF('3rd 5'!Z60&gt;0,'3rd 5'!AC60,0)</f>
        <v>0</v>
      </c>
      <c r="AI60" s="133">
        <f>IF('3rd 5'!Z60&gt;0,'3rd 5'!AB60,0)</f>
        <v>0</v>
      </c>
      <c r="AJ60" s="134">
        <f>IF('3rd 6'!Z60&gt;0,'3rd 6'!AC60,0)</f>
        <v>0</v>
      </c>
      <c r="AK60" s="225">
        <f>IF('3rd 6'!Z60&gt;0,'3rd 6'!AB60,0)</f>
        <v>0</v>
      </c>
      <c r="AL60" s="226">
        <f>(B60*C6)+(D60*E6)+(F60*G6)+(H60*I6)+(J60*K6)+(L60*M6)+(N60*O6)+(P60*Q6)+(R60*S6)+(T60*U6)+(V60*W6)+(X60*Y6)+(Z60*AA6)+(AB60*AC6)+(AD60*AE6)+(AF60*AG6)+(AH60*AI6)+(AJ60*AK6)</f>
        <v>0</v>
      </c>
      <c r="AM60" s="137">
        <f t="shared" si="0"/>
        <v>0</v>
      </c>
      <c r="AN60" s="215" t="str">
        <f t="shared" si="1"/>
        <v>F</v>
      </c>
      <c r="AO60" s="212">
        <f t="shared" si="2"/>
        <v>0</v>
      </c>
      <c r="AP60" s="139">
        <f t="shared" si="3"/>
        <v>0</v>
      </c>
    </row>
    <row r="61" spans="1:42" ht="15.75">
      <c r="A61" s="217">
        <f>'1st 1'!A61</f>
        <v>0</v>
      </c>
      <c r="B61" s="132">
        <f>IF('3rd 1'!J61&gt;0,'3rd 1'!AC61,0)</f>
        <v>0</v>
      </c>
      <c r="C61" s="133">
        <f>IF('3rd 1'!J61&gt;0,'3rd 1'!AB61,0)</f>
        <v>0</v>
      </c>
      <c r="D61" s="133">
        <f>IF('3rd 2'!J61&gt;0,'3rd 2'!AC61,0)</f>
        <v>0</v>
      </c>
      <c r="E61" s="134">
        <f>IF('3rd 2'!J61&gt;0,'3rd 2'!AB61,0)</f>
        <v>0</v>
      </c>
      <c r="F61" s="134">
        <f>IF('3rd 3'!J61&gt;0,'3rd 3'!AC61,0)</f>
        <v>0</v>
      </c>
      <c r="G61" s="133">
        <f>IF('3rd 3'!J61&gt;0,'3rd 3'!AB61,0)</f>
        <v>0</v>
      </c>
      <c r="H61" s="133">
        <f>IF('3rd 4'!J61&gt;0,'3rd 4'!AC61,0)</f>
        <v>0</v>
      </c>
      <c r="I61" s="133">
        <f>IF('3rd 4'!J61&gt;0,'3rd 4'!AB61,0)</f>
        <v>0</v>
      </c>
      <c r="J61" s="134">
        <f>IF('3rd 5'!J61&gt;0,'3rd 5'!AC61,0)</f>
        <v>0</v>
      </c>
      <c r="K61" s="134">
        <f>IF('3rd 5'!J61&gt;0,'3rd 5'!AB61,0)</f>
        <v>0</v>
      </c>
      <c r="L61" s="133">
        <f>IF('3rd 6'!J61&gt;0,'3rd 6'!AC61,0)</f>
        <v>0</v>
      </c>
      <c r="M61" s="222">
        <f>IF('3rd 6'!J61&gt;0,'3rd 6'!AB61,0)</f>
        <v>0</v>
      </c>
      <c r="N61" s="132">
        <f>IF('3rd 1'!R61&gt;0,'3rd 1'!AC61,0)</f>
        <v>0</v>
      </c>
      <c r="O61" s="134">
        <f>IF('3rd 1'!R61&gt;0,'3rd 1'!AB61,0)</f>
        <v>0</v>
      </c>
      <c r="P61" s="134">
        <f>IF('3rd 2'!R61&gt;0,'3rd 2'!AC61,0)</f>
        <v>0</v>
      </c>
      <c r="Q61" s="133">
        <f>IF('3rd 2'!R61&gt;0,'3rd 2'!AB61,0)</f>
        <v>0</v>
      </c>
      <c r="R61" s="133">
        <f>IF('3rd 3'!R61&gt;0,'3rd 3'!AC61,0)</f>
        <v>0</v>
      </c>
      <c r="S61" s="133">
        <f>IF('3rd 3'!R61&gt;0,'3rd 3'!AB61,0)</f>
        <v>0</v>
      </c>
      <c r="T61" s="134">
        <f>IF('3rd 4'!R61&gt;0,'3rd 4'!AC61,0)</f>
        <v>0</v>
      </c>
      <c r="U61" s="134">
        <f>IF('3rd 4'!R61&gt;0,'3rd 4'!AB61,0)</f>
        <v>0</v>
      </c>
      <c r="V61" s="133">
        <f>IF('3rd 5'!R61&gt;0,'3rd 5'!AC61,0)</f>
        <v>0</v>
      </c>
      <c r="W61" s="133">
        <f>IF('3rd 5'!R61&gt;0,'3rd 5'!AB61,0)</f>
        <v>0</v>
      </c>
      <c r="X61" s="133">
        <f>IF('3rd 6'!R61&gt;0,'3rd 6'!AC61,0)</f>
        <v>0</v>
      </c>
      <c r="Y61" s="135">
        <f>IF('3rd 6'!R61&gt;0,'3rd 6'!AB61,0)</f>
        <v>0</v>
      </c>
      <c r="Z61" s="223">
        <f>IF('3rd 1'!Z61&gt;0,'3rd 1'!AC61,0)</f>
        <v>0</v>
      </c>
      <c r="AA61" s="134">
        <f>IF('3rd 1'!Z61&gt;0,'3rd 1'!AB61,0)</f>
        <v>0</v>
      </c>
      <c r="AB61" s="134">
        <f>IF('3rd 2'!Z61&gt;0,'3rd 2'!AC61,0)</f>
        <v>0</v>
      </c>
      <c r="AC61" s="134">
        <f>IF('3rd 2'!Z61&gt;0,'3rd 2'!AB61,0)</f>
        <v>0</v>
      </c>
      <c r="AD61" s="134">
        <f>IF('3rd 3'!Z61&gt;0,'3rd 3'!AC61,0)</f>
        <v>0</v>
      </c>
      <c r="AE61" s="134">
        <f>IF('3rd 3'!Z61&gt;0,'3rd 3'!AB61,0)</f>
        <v>0</v>
      </c>
      <c r="AF61" s="134">
        <f>IF('3rd 4'!Z61&gt;0,'3rd 4'!AC61,0)</f>
        <v>0</v>
      </c>
      <c r="AG61" s="133">
        <f>IF('3rd 4'!Z61&gt;0,'3rd 4'!AB61,0)</f>
        <v>0</v>
      </c>
      <c r="AH61" s="133">
        <f>IF('3rd 5'!Z61&gt;0,'3rd 5'!AC61,0)</f>
        <v>0</v>
      </c>
      <c r="AI61" s="133">
        <f>IF('3rd 5'!Z61&gt;0,'3rd 5'!AB61,0)</f>
        <v>0</v>
      </c>
      <c r="AJ61" s="134">
        <f>IF('3rd 6'!Z61&gt;0,'3rd 6'!AC61,0)</f>
        <v>0</v>
      </c>
      <c r="AK61" s="225">
        <f>IF('3rd 6'!Z61&gt;0,'3rd 6'!AB61,0)</f>
        <v>0</v>
      </c>
      <c r="AL61" s="226">
        <f>(B61*C6)+(D61*E6)+(F61*G6)+(H61*I6)+(J61*K6)+(L61*M6)+(N61*O6)+(P61*Q6)+(R61*S6)+(T61*U6)+(V61*W6)+(X61*Y6)+(Z61*AA6)+(AB61*AC6)+(AD61*AE6)+(AF61*AG6)+(AH61*AI6)+(AJ61*AK6)</f>
        <v>0</v>
      </c>
      <c r="AM61" s="137">
        <f t="shared" si="0"/>
        <v>0</v>
      </c>
      <c r="AN61" s="215" t="str">
        <f t="shared" si="1"/>
        <v>F</v>
      </c>
      <c r="AO61" s="212">
        <f t="shared" si="2"/>
        <v>0</v>
      </c>
      <c r="AP61" s="139">
        <f t="shared" si="3"/>
        <v>0</v>
      </c>
    </row>
    <row r="62" spans="1:42" ht="15.75">
      <c r="A62" s="217">
        <f>'1st 1'!A62</f>
        <v>0</v>
      </c>
      <c r="B62" s="132">
        <f>IF('3rd 1'!J62&gt;0,'3rd 1'!AC62,0)</f>
        <v>0</v>
      </c>
      <c r="C62" s="133">
        <f>IF('3rd 1'!J62&gt;0,'3rd 1'!AB62,0)</f>
        <v>0</v>
      </c>
      <c r="D62" s="133">
        <f>IF('3rd 2'!J62&gt;0,'3rd 2'!AC62,0)</f>
        <v>0</v>
      </c>
      <c r="E62" s="134">
        <f>IF('3rd 2'!J62&gt;0,'3rd 2'!AB62,0)</f>
        <v>0</v>
      </c>
      <c r="F62" s="134">
        <f>IF('3rd 3'!J62&gt;0,'3rd 3'!AC62,0)</f>
        <v>0</v>
      </c>
      <c r="G62" s="133">
        <f>IF('3rd 3'!J62&gt;0,'3rd 3'!AB62,0)</f>
        <v>0</v>
      </c>
      <c r="H62" s="133">
        <f>IF('3rd 4'!J62&gt;0,'3rd 4'!AC62,0)</f>
        <v>0</v>
      </c>
      <c r="I62" s="133">
        <f>IF('3rd 4'!J62&gt;0,'3rd 4'!AB62,0)</f>
        <v>0</v>
      </c>
      <c r="J62" s="134">
        <f>IF('3rd 5'!J62&gt;0,'3rd 5'!AC62,0)</f>
        <v>0</v>
      </c>
      <c r="K62" s="134">
        <f>IF('3rd 5'!J62&gt;0,'3rd 5'!AB62,0)</f>
        <v>0</v>
      </c>
      <c r="L62" s="133">
        <f>IF('3rd 6'!J62&gt;0,'3rd 6'!AC62,0)</f>
        <v>0</v>
      </c>
      <c r="M62" s="222">
        <f>IF('3rd 6'!J62&gt;0,'3rd 6'!AB62,0)</f>
        <v>0</v>
      </c>
      <c r="N62" s="132">
        <f>IF('3rd 1'!R62&gt;0,'3rd 1'!AC62,0)</f>
        <v>0</v>
      </c>
      <c r="O62" s="134">
        <f>IF('3rd 1'!R62&gt;0,'3rd 1'!AB62,0)</f>
        <v>0</v>
      </c>
      <c r="P62" s="134">
        <f>IF('3rd 2'!R62&gt;0,'3rd 2'!AC62,0)</f>
        <v>0</v>
      </c>
      <c r="Q62" s="133">
        <f>IF('3rd 2'!R62&gt;0,'3rd 2'!AB62,0)</f>
        <v>0</v>
      </c>
      <c r="R62" s="133">
        <f>IF('3rd 3'!R62&gt;0,'3rd 3'!AC62,0)</f>
        <v>0</v>
      </c>
      <c r="S62" s="133">
        <f>IF('3rd 3'!R62&gt;0,'3rd 3'!AB62,0)</f>
        <v>0</v>
      </c>
      <c r="T62" s="134">
        <f>IF('3rd 4'!R62&gt;0,'3rd 4'!AC62,0)</f>
        <v>0</v>
      </c>
      <c r="U62" s="134">
        <f>IF('3rd 4'!R62&gt;0,'3rd 4'!AB62,0)</f>
        <v>0</v>
      </c>
      <c r="V62" s="133">
        <f>IF('3rd 5'!R62&gt;0,'3rd 5'!AC62,0)</f>
        <v>0</v>
      </c>
      <c r="W62" s="133">
        <f>IF('3rd 5'!R62&gt;0,'3rd 5'!AB62,0)</f>
        <v>0</v>
      </c>
      <c r="X62" s="133">
        <f>IF('3rd 6'!R62&gt;0,'3rd 6'!AC62,0)</f>
        <v>0</v>
      </c>
      <c r="Y62" s="135">
        <f>IF('3rd 6'!R62&gt;0,'3rd 6'!AB62,0)</f>
        <v>0</v>
      </c>
      <c r="Z62" s="223">
        <f>IF('3rd 1'!Z62&gt;0,'3rd 1'!AC62,0)</f>
        <v>0</v>
      </c>
      <c r="AA62" s="134">
        <f>IF('3rd 1'!Z62&gt;0,'3rd 1'!AB62,0)</f>
        <v>0</v>
      </c>
      <c r="AB62" s="134">
        <f>IF('3rd 2'!Z62&gt;0,'3rd 2'!AC62,0)</f>
        <v>0</v>
      </c>
      <c r="AC62" s="134">
        <f>IF('3rd 2'!Z62&gt;0,'3rd 2'!AB62,0)</f>
        <v>0</v>
      </c>
      <c r="AD62" s="134">
        <f>IF('3rd 3'!Z62&gt;0,'3rd 3'!AC62,0)</f>
        <v>0</v>
      </c>
      <c r="AE62" s="134">
        <f>IF('3rd 3'!Z62&gt;0,'3rd 3'!AB62,0)</f>
        <v>0</v>
      </c>
      <c r="AF62" s="134">
        <f>IF('3rd 4'!Z62&gt;0,'3rd 4'!AC62,0)</f>
        <v>0</v>
      </c>
      <c r="AG62" s="133">
        <f>IF('3rd 4'!Z62&gt;0,'3rd 4'!AB62,0)</f>
        <v>0</v>
      </c>
      <c r="AH62" s="133">
        <f>IF('3rd 5'!Z62&gt;0,'3rd 5'!AC62,0)</f>
        <v>0</v>
      </c>
      <c r="AI62" s="133">
        <f>IF('3rd 5'!Z62&gt;0,'3rd 5'!AB62,0)</f>
        <v>0</v>
      </c>
      <c r="AJ62" s="134">
        <f>IF('3rd 6'!Z62&gt;0,'3rd 6'!AC62,0)</f>
        <v>0</v>
      </c>
      <c r="AK62" s="225">
        <f>IF('3rd 6'!Z62&gt;0,'3rd 6'!AB62,0)</f>
        <v>0</v>
      </c>
      <c r="AL62" s="226">
        <f>(B62*C6)+(D62*E6)+(F62*G6)+(H62*I6)+(J62*K6)+(L62*M6)+(N62*O6)+(P62*Q6)+(R62*S6)+(T62*U6)+(V62*W6)+(X62*Y6)+(Z62*AA6)+(AB62*AC6)+(AD62*AE6)+(AF62*AG6)+(AH62*AI6)+(AJ62*AK6)</f>
        <v>0</v>
      </c>
      <c r="AM62" s="137">
        <f t="shared" si="0"/>
        <v>0</v>
      </c>
      <c r="AN62" s="215" t="str">
        <f t="shared" si="1"/>
        <v>F</v>
      </c>
      <c r="AO62" s="212">
        <f t="shared" si="2"/>
        <v>0</v>
      </c>
      <c r="AP62" s="139">
        <f t="shared" si="3"/>
        <v>0</v>
      </c>
    </row>
    <row r="63" spans="1:42" ht="15.75">
      <c r="A63" s="217">
        <f>'1st 1'!A63</f>
        <v>0</v>
      </c>
      <c r="B63" s="132">
        <f>IF('3rd 1'!J63&gt;0,'3rd 1'!AC63,0)</f>
        <v>0</v>
      </c>
      <c r="C63" s="133">
        <f>IF('3rd 1'!J63&gt;0,'3rd 1'!AB63,0)</f>
        <v>0</v>
      </c>
      <c r="D63" s="133">
        <f>IF('3rd 2'!J63&gt;0,'3rd 2'!AC63,0)</f>
        <v>0</v>
      </c>
      <c r="E63" s="134">
        <f>IF('3rd 2'!J63&gt;0,'3rd 2'!AB63,0)</f>
        <v>0</v>
      </c>
      <c r="F63" s="134">
        <f>IF('3rd 3'!J63&gt;0,'3rd 3'!AC63,0)</f>
        <v>0</v>
      </c>
      <c r="G63" s="133">
        <f>IF('3rd 3'!J63&gt;0,'3rd 3'!AB63,0)</f>
        <v>0</v>
      </c>
      <c r="H63" s="133">
        <f>IF('3rd 4'!J63&gt;0,'3rd 4'!AC63,0)</f>
        <v>0</v>
      </c>
      <c r="I63" s="133">
        <f>IF('3rd 4'!J63&gt;0,'3rd 4'!AB63,0)</f>
        <v>0</v>
      </c>
      <c r="J63" s="134">
        <f>IF('3rd 5'!J63&gt;0,'3rd 5'!AC63,0)</f>
        <v>0</v>
      </c>
      <c r="K63" s="134">
        <f>IF('3rd 5'!J63&gt;0,'3rd 5'!AB63,0)</f>
        <v>0</v>
      </c>
      <c r="L63" s="133">
        <f>IF('3rd 6'!J63&gt;0,'3rd 6'!AC63,0)</f>
        <v>0</v>
      </c>
      <c r="M63" s="222">
        <f>IF('3rd 6'!J63&gt;0,'3rd 6'!AB63,0)</f>
        <v>0</v>
      </c>
      <c r="N63" s="132">
        <f>IF('3rd 1'!R63&gt;0,'3rd 1'!AC63,0)</f>
        <v>0</v>
      </c>
      <c r="O63" s="134">
        <f>IF('3rd 1'!R63&gt;0,'3rd 1'!AB63,0)</f>
        <v>0</v>
      </c>
      <c r="P63" s="134">
        <f>IF('3rd 2'!R63&gt;0,'3rd 2'!AC63,0)</f>
        <v>0</v>
      </c>
      <c r="Q63" s="133">
        <f>IF('3rd 2'!R63&gt;0,'3rd 2'!AB63,0)</f>
        <v>0</v>
      </c>
      <c r="R63" s="133">
        <f>IF('3rd 3'!R63&gt;0,'3rd 3'!AC63,0)</f>
        <v>0</v>
      </c>
      <c r="S63" s="133">
        <f>IF('3rd 3'!R63&gt;0,'3rd 3'!AB63,0)</f>
        <v>0</v>
      </c>
      <c r="T63" s="134">
        <f>IF('3rd 4'!R63&gt;0,'3rd 4'!AC63,0)</f>
        <v>0</v>
      </c>
      <c r="U63" s="134">
        <f>IF('3rd 4'!R63&gt;0,'3rd 4'!AB63,0)</f>
        <v>0</v>
      </c>
      <c r="V63" s="133">
        <f>IF('3rd 5'!R63&gt;0,'3rd 5'!AC63,0)</f>
        <v>0</v>
      </c>
      <c r="W63" s="133">
        <f>IF('3rd 5'!R63&gt;0,'3rd 5'!AB63,0)</f>
        <v>0</v>
      </c>
      <c r="X63" s="133">
        <f>IF('3rd 6'!R63&gt;0,'3rd 6'!AC63,0)</f>
        <v>0</v>
      </c>
      <c r="Y63" s="135">
        <f>IF('3rd 6'!R63&gt;0,'3rd 6'!AB63,0)</f>
        <v>0</v>
      </c>
      <c r="Z63" s="223">
        <f>IF('3rd 1'!Z63&gt;0,'3rd 1'!AC63,0)</f>
        <v>0</v>
      </c>
      <c r="AA63" s="134">
        <f>IF('3rd 1'!Z63&gt;0,'3rd 1'!AB63,0)</f>
        <v>0</v>
      </c>
      <c r="AB63" s="134">
        <f>IF('3rd 2'!Z63&gt;0,'3rd 2'!AC63,0)</f>
        <v>0</v>
      </c>
      <c r="AC63" s="134">
        <f>IF('3rd 2'!Z63&gt;0,'3rd 2'!AB63,0)</f>
        <v>0</v>
      </c>
      <c r="AD63" s="134">
        <f>IF('3rd 3'!Z63&gt;0,'3rd 3'!AC63,0)</f>
        <v>0</v>
      </c>
      <c r="AE63" s="134">
        <f>IF('3rd 3'!Z63&gt;0,'3rd 3'!AB63,0)</f>
        <v>0</v>
      </c>
      <c r="AF63" s="134">
        <f>IF('3rd 4'!Z63&gt;0,'3rd 4'!AC63,0)</f>
        <v>0</v>
      </c>
      <c r="AG63" s="133">
        <f>IF('3rd 4'!Z63&gt;0,'3rd 4'!AB63,0)</f>
        <v>0</v>
      </c>
      <c r="AH63" s="133">
        <f>IF('3rd 5'!Z63&gt;0,'3rd 5'!AC63,0)</f>
        <v>0</v>
      </c>
      <c r="AI63" s="133">
        <f>IF('3rd 5'!Z63&gt;0,'3rd 5'!AB63,0)</f>
        <v>0</v>
      </c>
      <c r="AJ63" s="134">
        <f>IF('3rd 6'!Z63&gt;0,'3rd 6'!AC63,0)</f>
        <v>0</v>
      </c>
      <c r="AK63" s="225">
        <f>IF('3rd 6'!Z63&gt;0,'3rd 6'!AB63,0)</f>
        <v>0</v>
      </c>
      <c r="AL63" s="226">
        <f>(B63*C6)+(D63*E6)+(F63*G6)+(H63*I6)+(J63*K6)+(L63*M6)+(N63*O6)+(P63*Q6)+(R63*S6)+(T63*U6)+(V63*W6)+(X63*Y6)+(Z63*AA6)+(AB63*AC6)+(AD63*AE6)+(AF63*AG6)+(AH63*AI6)+(AJ63*AK6)</f>
        <v>0</v>
      </c>
      <c r="AM63" s="137">
        <f t="shared" si="0"/>
        <v>0</v>
      </c>
      <c r="AN63" s="215" t="str">
        <f t="shared" si="1"/>
        <v>F</v>
      </c>
      <c r="AO63" s="212">
        <f t="shared" si="2"/>
        <v>0</v>
      </c>
      <c r="AP63" s="139">
        <f t="shared" si="3"/>
        <v>0</v>
      </c>
    </row>
    <row r="64" spans="1:42" ht="15.75">
      <c r="A64" s="217">
        <f>'1st 1'!A64</f>
        <v>0</v>
      </c>
      <c r="B64" s="132">
        <f>IF('3rd 1'!J64&gt;0,'3rd 1'!AC64,0)</f>
        <v>0</v>
      </c>
      <c r="C64" s="133">
        <f>IF('3rd 1'!J64&gt;0,'3rd 1'!AB64,0)</f>
        <v>0</v>
      </c>
      <c r="D64" s="133">
        <f>IF('3rd 2'!J64&gt;0,'3rd 2'!AC64,0)</f>
        <v>0</v>
      </c>
      <c r="E64" s="134">
        <f>IF('3rd 2'!J64&gt;0,'3rd 2'!AB64,0)</f>
        <v>0</v>
      </c>
      <c r="F64" s="134">
        <f>IF('3rd 3'!J64&gt;0,'3rd 3'!AC64,0)</f>
        <v>0</v>
      </c>
      <c r="G64" s="133">
        <f>IF('3rd 3'!J64&gt;0,'3rd 3'!AB64,0)</f>
        <v>0</v>
      </c>
      <c r="H64" s="133">
        <f>IF('3rd 4'!J64&gt;0,'3rd 4'!AC64,0)</f>
        <v>0</v>
      </c>
      <c r="I64" s="133">
        <f>IF('3rd 4'!J64&gt;0,'3rd 4'!AB64,0)</f>
        <v>0</v>
      </c>
      <c r="J64" s="134">
        <f>IF('3rd 5'!J64&gt;0,'3rd 5'!AC64,0)</f>
        <v>0</v>
      </c>
      <c r="K64" s="134">
        <f>IF('3rd 5'!J64&gt;0,'3rd 5'!AB64,0)</f>
        <v>0</v>
      </c>
      <c r="L64" s="133">
        <f>IF('3rd 6'!J64&gt;0,'3rd 6'!AC64,0)</f>
        <v>0</v>
      </c>
      <c r="M64" s="222">
        <f>IF('3rd 6'!J64&gt;0,'3rd 6'!AB64,0)</f>
        <v>0</v>
      </c>
      <c r="N64" s="132">
        <f>IF('3rd 1'!R64&gt;0,'3rd 1'!AC64,0)</f>
        <v>0</v>
      </c>
      <c r="O64" s="134">
        <f>IF('3rd 1'!R64&gt;0,'3rd 1'!AB64,0)</f>
        <v>0</v>
      </c>
      <c r="P64" s="134">
        <f>IF('3rd 2'!R64&gt;0,'3rd 2'!AC64,0)</f>
        <v>0</v>
      </c>
      <c r="Q64" s="133">
        <f>IF('3rd 2'!R64&gt;0,'3rd 2'!AB64,0)</f>
        <v>0</v>
      </c>
      <c r="R64" s="133">
        <f>IF('3rd 3'!R64&gt;0,'3rd 3'!AC64,0)</f>
        <v>0</v>
      </c>
      <c r="S64" s="133">
        <f>IF('3rd 3'!R64&gt;0,'3rd 3'!AB64,0)</f>
        <v>0</v>
      </c>
      <c r="T64" s="134">
        <f>IF('3rd 4'!R64&gt;0,'3rd 4'!AC64,0)</f>
        <v>0</v>
      </c>
      <c r="U64" s="134">
        <f>IF('3rd 4'!R64&gt;0,'3rd 4'!AB64,0)</f>
        <v>0</v>
      </c>
      <c r="V64" s="133">
        <f>IF('3rd 5'!R64&gt;0,'3rd 5'!AC64,0)</f>
        <v>0</v>
      </c>
      <c r="W64" s="133">
        <f>IF('3rd 5'!R64&gt;0,'3rd 5'!AB64,0)</f>
        <v>0</v>
      </c>
      <c r="X64" s="133">
        <f>IF('3rd 6'!R64&gt;0,'3rd 6'!AC64,0)</f>
        <v>0</v>
      </c>
      <c r="Y64" s="135">
        <f>IF('3rd 6'!R64&gt;0,'3rd 6'!AB64,0)</f>
        <v>0</v>
      </c>
      <c r="Z64" s="223">
        <f>IF('3rd 1'!Z64&gt;0,'3rd 1'!AC64,0)</f>
        <v>0</v>
      </c>
      <c r="AA64" s="134">
        <f>IF('3rd 1'!Z64&gt;0,'3rd 1'!AB64,0)</f>
        <v>0</v>
      </c>
      <c r="AB64" s="134">
        <f>IF('3rd 2'!Z64&gt;0,'3rd 2'!AC64,0)</f>
        <v>0</v>
      </c>
      <c r="AC64" s="134">
        <f>IF('3rd 2'!Z64&gt;0,'3rd 2'!AB64,0)</f>
        <v>0</v>
      </c>
      <c r="AD64" s="134">
        <f>IF('3rd 3'!Z64&gt;0,'3rd 3'!AC64,0)</f>
        <v>0</v>
      </c>
      <c r="AE64" s="134">
        <f>IF('3rd 3'!Z64&gt;0,'3rd 3'!AB64,0)</f>
        <v>0</v>
      </c>
      <c r="AF64" s="134">
        <f>IF('3rd 4'!Z64&gt;0,'3rd 4'!AC64,0)</f>
        <v>0</v>
      </c>
      <c r="AG64" s="133">
        <f>IF('3rd 4'!Z64&gt;0,'3rd 4'!AB64,0)</f>
        <v>0</v>
      </c>
      <c r="AH64" s="133">
        <f>IF('3rd 5'!Z64&gt;0,'3rd 5'!AC64,0)</f>
        <v>0</v>
      </c>
      <c r="AI64" s="133">
        <f>IF('3rd 5'!Z64&gt;0,'3rd 5'!AB64,0)</f>
        <v>0</v>
      </c>
      <c r="AJ64" s="134">
        <f>IF('3rd 6'!Z64&gt;0,'3rd 6'!AC64,0)</f>
        <v>0</v>
      </c>
      <c r="AK64" s="225">
        <f>IF('3rd 6'!Z64&gt;0,'3rd 6'!AB64,0)</f>
        <v>0</v>
      </c>
      <c r="AL64" s="226">
        <f>(B64*C6)+(D64*E6)+(F64*G6)+(H64*I6)+(J64*K6)+(L64*M6)+(N64*O6)+(P64*Q6)+(R64*S6)+(T64*U6)+(V64*W6)+(X64*Y6)+(Z64*AA6)+(AB64*AC6)+(AD64*AE6)+(AF64*AG6)+(AH64*AI6)+(AJ64*AK6)</f>
        <v>0</v>
      </c>
      <c r="AM64" s="137">
        <f t="shared" si="0"/>
        <v>0</v>
      </c>
      <c r="AN64" s="215" t="str">
        <f t="shared" si="1"/>
        <v>F</v>
      </c>
      <c r="AO64" s="212">
        <f t="shared" si="2"/>
        <v>0</v>
      </c>
      <c r="AP64" s="139">
        <f t="shared" si="3"/>
        <v>0</v>
      </c>
    </row>
    <row r="65" spans="1:42" ht="15.75">
      <c r="A65" s="217">
        <f>'1st 1'!A65</f>
        <v>0</v>
      </c>
      <c r="B65" s="132">
        <f>IF('3rd 1'!J65&gt;0,'3rd 1'!AC65,0)</f>
        <v>0</v>
      </c>
      <c r="C65" s="133">
        <f>IF('3rd 1'!J65&gt;0,'3rd 1'!AB65,0)</f>
        <v>0</v>
      </c>
      <c r="D65" s="133">
        <f>IF('3rd 2'!J65&gt;0,'3rd 2'!AC65,0)</f>
        <v>0</v>
      </c>
      <c r="E65" s="134">
        <f>IF('3rd 2'!J65&gt;0,'3rd 2'!AB65,0)</f>
        <v>0</v>
      </c>
      <c r="F65" s="134">
        <f>IF('3rd 3'!J65&gt;0,'3rd 3'!AC65,0)</f>
        <v>0</v>
      </c>
      <c r="G65" s="133">
        <f>IF('3rd 3'!J65&gt;0,'3rd 3'!AB65,0)</f>
        <v>0</v>
      </c>
      <c r="H65" s="133">
        <f>IF('3rd 4'!J65&gt;0,'3rd 4'!AC65,0)</f>
        <v>0</v>
      </c>
      <c r="I65" s="133">
        <f>IF('3rd 4'!J65&gt;0,'3rd 4'!AB65,0)</f>
        <v>0</v>
      </c>
      <c r="J65" s="134">
        <f>IF('3rd 5'!J65&gt;0,'3rd 5'!AC65,0)</f>
        <v>0</v>
      </c>
      <c r="K65" s="134">
        <f>IF('3rd 5'!J65&gt;0,'3rd 5'!AB65,0)</f>
        <v>0</v>
      </c>
      <c r="L65" s="133">
        <f>IF('3rd 6'!J65&gt;0,'3rd 6'!AC65,0)</f>
        <v>0</v>
      </c>
      <c r="M65" s="222">
        <f>IF('3rd 6'!J65&gt;0,'3rd 6'!AB65,0)</f>
        <v>0</v>
      </c>
      <c r="N65" s="132">
        <f>IF('3rd 1'!R65&gt;0,'3rd 1'!AC65,0)</f>
        <v>0</v>
      </c>
      <c r="O65" s="134">
        <f>IF('3rd 1'!R65&gt;0,'3rd 1'!AB65,0)</f>
        <v>0</v>
      </c>
      <c r="P65" s="134">
        <f>IF('3rd 2'!R65&gt;0,'3rd 2'!AC65,0)</f>
        <v>0</v>
      </c>
      <c r="Q65" s="133">
        <f>IF('3rd 2'!R65&gt;0,'3rd 2'!AB65,0)</f>
        <v>0</v>
      </c>
      <c r="R65" s="133">
        <f>IF('3rd 3'!R65&gt;0,'3rd 3'!AC65,0)</f>
        <v>0</v>
      </c>
      <c r="S65" s="133">
        <f>IF('3rd 3'!R65&gt;0,'3rd 3'!AB65,0)</f>
        <v>0</v>
      </c>
      <c r="T65" s="134">
        <f>IF('3rd 4'!R65&gt;0,'3rd 4'!AC65,0)</f>
        <v>0</v>
      </c>
      <c r="U65" s="134">
        <f>IF('3rd 4'!R65&gt;0,'3rd 4'!AB65,0)</f>
        <v>0</v>
      </c>
      <c r="V65" s="133">
        <f>IF('3rd 5'!R65&gt;0,'3rd 5'!AC65,0)</f>
        <v>0</v>
      </c>
      <c r="W65" s="133">
        <f>IF('3rd 5'!R65&gt;0,'3rd 5'!AB65,0)</f>
        <v>0</v>
      </c>
      <c r="X65" s="133">
        <f>IF('3rd 6'!R65&gt;0,'3rd 6'!AC65,0)</f>
        <v>0</v>
      </c>
      <c r="Y65" s="135">
        <f>IF('3rd 6'!R65&gt;0,'3rd 6'!AB65,0)</f>
        <v>0</v>
      </c>
      <c r="Z65" s="223">
        <f>IF('3rd 1'!Z65&gt;0,'3rd 1'!AC65,0)</f>
        <v>0</v>
      </c>
      <c r="AA65" s="134">
        <f>IF('3rd 1'!Z65&gt;0,'3rd 1'!AB65,0)</f>
        <v>0</v>
      </c>
      <c r="AB65" s="134">
        <f>IF('3rd 2'!Z65&gt;0,'3rd 2'!AC65,0)</f>
        <v>0</v>
      </c>
      <c r="AC65" s="134">
        <f>IF('3rd 2'!Z65&gt;0,'3rd 2'!AB65,0)</f>
        <v>0</v>
      </c>
      <c r="AD65" s="134">
        <f>IF('3rd 3'!Z65&gt;0,'3rd 3'!AC65,0)</f>
        <v>0</v>
      </c>
      <c r="AE65" s="134">
        <f>IF('3rd 3'!Z65&gt;0,'3rd 3'!AB65,0)</f>
        <v>0</v>
      </c>
      <c r="AF65" s="134">
        <f>IF('3rd 4'!Z65&gt;0,'3rd 4'!AC65,0)</f>
        <v>0</v>
      </c>
      <c r="AG65" s="133">
        <f>IF('3rd 4'!Z65&gt;0,'3rd 4'!AB65,0)</f>
        <v>0</v>
      </c>
      <c r="AH65" s="133">
        <f>IF('3rd 5'!Z65&gt;0,'3rd 5'!AC65,0)</f>
        <v>0</v>
      </c>
      <c r="AI65" s="133">
        <f>IF('3rd 5'!Z65&gt;0,'3rd 5'!AB65,0)</f>
        <v>0</v>
      </c>
      <c r="AJ65" s="134">
        <f>IF('3rd 6'!Z65&gt;0,'3rd 6'!AC65,0)</f>
        <v>0</v>
      </c>
      <c r="AK65" s="225">
        <f>IF('3rd 6'!Z65&gt;0,'3rd 6'!AB65,0)</f>
        <v>0</v>
      </c>
      <c r="AL65" s="226">
        <f>(B65*C6)+(D65*E6)+(F65*G6)+(H65*I6)+(J65*K6)+(L65*M6)+(N65*O6)+(P65*Q6)+(R65*S6)+(T65*U6)+(V65*W6)+(X65*Y6)+(Z65*AA6)+(AB65*AC6)+(AD65*AE6)+(AF65*AG6)+(AH65*AI6)+(AJ65*AK6)</f>
        <v>0</v>
      </c>
      <c r="AM65" s="137">
        <f t="shared" si="0"/>
        <v>0</v>
      </c>
      <c r="AN65" s="215" t="str">
        <f t="shared" si="1"/>
        <v>F</v>
      </c>
      <c r="AO65" s="212">
        <f t="shared" si="2"/>
        <v>0</v>
      </c>
      <c r="AP65" s="139">
        <f t="shared" si="3"/>
        <v>0</v>
      </c>
    </row>
    <row r="66" spans="1:42" ht="15.75">
      <c r="A66" s="217">
        <f>'1st 1'!A66</f>
        <v>0</v>
      </c>
      <c r="B66" s="132">
        <f>IF('3rd 1'!J66&gt;0,'3rd 1'!AC66,0)</f>
        <v>0</v>
      </c>
      <c r="C66" s="133">
        <f>IF('3rd 1'!J66&gt;0,'3rd 1'!AB66,0)</f>
        <v>0</v>
      </c>
      <c r="D66" s="133">
        <f>IF('3rd 2'!J66&gt;0,'3rd 2'!AC66,0)</f>
        <v>0</v>
      </c>
      <c r="E66" s="134">
        <f>IF('3rd 2'!J66&gt;0,'3rd 2'!AB66,0)</f>
        <v>0</v>
      </c>
      <c r="F66" s="134">
        <f>IF('3rd 3'!J66&gt;0,'3rd 3'!AC66,0)</f>
        <v>0</v>
      </c>
      <c r="G66" s="133">
        <f>IF('3rd 3'!J66&gt;0,'3rd 3'!AB66,0)</f>
        <v>0</v>
      </c>
      <c r="H66" s="133">
        <f>IF('3rd 4'!J66&gt;0,'3rd 4'!AC66,0)</f>
        <v>0</v>
      </c>
      <c r="I66" s="133">
        <f>IF('3rd 4'!J66&gt;0,'3rd 4'!AB66,0)</f>
        <v>0</v>
      </c>
      <c r="J66" s="134">
        <f>IF('3rd 5'!J66&gt;0,'3rd 5'!AC66,0)</f>
        <v>0</v>
      </c>
      <c r="K66" s="134">
        <f>IF('3rd 5'!J66&gt;0,'3rd 5'!AB66,0)</f>
        <v>0</v>
      </c>
      <c r="L66" s="133">
        <f>IF('3rd 6'!J66&gt;0,'3rd 6'!AC66,0)</f>
        <v>0</v>
      </c>
      <c r="M66" s="222">
        <f>IF('3rd 6'!J66&gt;0,'3rd 6'!AB66,0)</f>
        <v>0</v>
      </c>
      <c r="N66" s="132">
        <f>IF('3rd 1'!R66&gt;0,'3rd 1'!AC66,0)</f>
        <v>0</v>
      </c>
      <c r="O66" s="134">
        <f>IF('3rd 1'!R66&gt;0,'3rd 1'!AB66,0)</f>
        <v>0</v>
      </c>
      <c r="P66" s="134">
        <f>IF('3rd 2'!R66&gt;0,'3rd 2'!AC66,0)</f>
        <v>0</v>
      </c>
      <c r="Q66" s="133">
        <f>IF('3rd 2'!R66&gt;0,'3rd 2'!AB66,0)</f>
        <v>0</v>
      </c>
      <c r="R66" s="133">
        <f>IF('3rd 3'!R66&gt;0,'3rd 3'!AC66,0)</f>
        <v>0</v>
      </c>
      <c r="S66" s="133">
        <f>IF('3rd 3'!R66&gt;0,'3rd 3'!AB66,0)</f>
        <v>0</v>
      </c>
      <c r="T66" s="134">
        <f>IF('3rd 4'!R66&gt;0,'3rd 4'!AC66,0)</f>
        <v>0</v>
      </c>
      <c r="U66" s="134">
        <f>IF('3rd 4'!R66&gt;0,'3rd 4'!AB66,0)</f>
        <v>0</v>
      </c>
      <c r="V66" s="133">
        <f>IF('3rd 5'!R66&gt;0,'3rd 5'!AC66,0)</f>
        <v>0</v>
      </c>
      <c r="W66" s="133">
        <f>IF('3rd 5'!R66&gt;0,'3rd 5'!AB66,0)</f>
        <v>0</v>
      </c>
      <c r="X66" s="133">
        <f>IF('3rd 6'!R66&gt;0,'3rd 6'!AC66,0)</f>
        <v>0</v>
      </c>
      <c r="Y66" s="135">
        <f>IF('3rd 6'!R66&gt;0,'3rd 6'!AB66,0)</f>
        <v>0</v>
      </c>
      <c r="Z66" s="223">
        <f>IF('3rd 1'!Z66&gt;0,'3rd 1'!AC66,0)</f>
        <v>0</v>
      </c>
      <c r="AA66" s="134">
        <f>IF('3rd 1'!Z66&gt;0,'3rd 1'!AB66,0)</f>
        <v>0</v>
      </c>
      <c r="AB66" s="134">
        <f>IF('3rd 2'!Z66&gt;0,'3rd 2'!AC66,0)</f>
        <v>0</v>
      </c>
      <c r="AC66" s="134">
        <f>IF('3rd 2'!Z66&gt;0,'3rd 2'!AB66,0)</f>
        <v>0</v>
      </c>
      <c r="AD66" s="134">
        <f>IF('3rd 3'!Z66&gt;0,'3rd 3'!AC66,0)</f>
        <v>0</v>
      </c>
      <c r="AE66" s="134">
        <f>IF('3rd 3'!Z66&gt;0,'3rd 3'!AB66,0)</f>
        <v>0</v>
      </c>
      <c r="AF66" s="134">
        <f>IF('3rd 4'!Z66&gt;0,'3rd 4'!AC66,0)</f>
        <v>0</v>
      </c>
      <c r="AG66" s="133">
        <f>IF('3rd 4'!Z66&gt;0,'3rd 4'!AB66,0)</f>
        <v>0</v>
      </c>
      <c r="AH66" s="133">
        <f>IF('3rd 5'!Z66&gt;0,'3rd 5'!AC66,0)</f>
        <v>0</v>
      </c>
      <c r="AI66" s="133">
        <f>IF('3rd 5'!Z66&gt;0,'3rd 5'!AB66,0)</f>
        <v>0</v>
      </c>
      <c r="AJ66" s="134">
        <f>IF('3rd 6'!Z66&gt;0,'3rd 6'!AC66,0)</f>
        <v>0</v>
      </c>
      <c r="AK66" s="225">
        <f>IF('3rd 6'!Z66&gt;0,'3rd 6'!AB66,0)</f>
        <v>0</v>
      </c>
      <c r="AL66" s="226">
        <f>(B66*C6)+(D66*E6)+(F66*G6)+(H66*I6)+(J66*K6)+(L66*M6)+(N66*O6)+(P66*Q6)+(R66*S6)+(T66*U6)+(V66*W6)+(X66*Y6)+(Z66*AA6)+(AB66*AC6)+(AD66*AE6)+(AF66*AG6)+(AH66*AI6)+(AJ66*AK6)</f>
        <v>0</v>
      </c>
      <c r="AM66" s="137">
        <f t="shared" si="0"/>
        <v>0</v>
      </c>
      <c r="AN66" s="215" t="str">
        <f t="shared" si="1"/>
        <v>F</v>
      </c>
      <c r="AO66" s="212">
        <f t="shared" si="2"/>
        <v>0</v>
      </c>
      <c r="AP66" s="139">
        <f t="shared" si="3"/>
        <v>0</v>
      </c>
    </row>
    <row r="67" spans="1:42" ht="15.75">
      <c r="A67" s="217">
        <f>'1st 1'!A67</f>
        <v>0</v>
      </c>
      <c r="B67" s="132">
        <f>IF('3rd 1'!J67&gt;0,'3rd 1'!AC67,0)</f>
        <v>0</v>
      </c>
      <c r="C67" s="133">
        <f>IF('3rd 1'!J67&gt;0,'3rd 1'!AB67,0)</f>
        <v>0</v>
      </c>
      <c r="D67" s="133">
        <f>IF('3rd 2'!J67&gt;0,'3rd 2'!AC67,0)</f>
        <v>0</v>
      </c>
      <c r="E67" s="134">
        <f>IF('3rd 2'!J67&gt;0,'3rd 2'!AB67,0)</f>
        <v>0</v>
      </c>
      <c r="F67" s="134">
        <f>IF('3rd 3'!J67&gt;0,'3rd 3'!AC67,0)</f>
        <v>0</v>
      </c>
      <c r="G67" s="133">
        <f>IF('3rd 3'!J67&gt;0,'3rd 3'!AB67,0)</f>
        <v>0</v>
      </c>
      <c r="H67" s="133">
        <f>IF('3rd 4'!J67&gt;0,'3rd 4'!AC67,0)</f>
        <v>0</v>
      </c>
      <c r="I67" s="133">
        <f>IF('3rd 4'!J67&gt;0,'3rd 4'!AB67,0)</f>
        <v>0</v>
      </c>
      <c r="J67" s="134">
        <f>IF('3rd 5'!J67&gt;0,'3rd 5'!AC67,0)</f>
        <v>0</v>
      </c>
      <c r="K67" s="134">
        <f>IF('3rd 5'!J67&gt;0,'3rd 5'!AB67,0)</f>
        <v>0</v>
      </c>
      <c r="L67" s="133">
        <f>IF('3rd 6'!J67&gt;0,'3rd 6'!AC67,0)</f>
        <v>0</v>
      </c>
      <c r="M67" s="222">
        <f>IF('3rd 6'!J67&gt;0,'3rd 6'!AB67,0)</f>
        <v>0</v>
      </c>
      <c r="N67" s="132">
        <f>IF('3rd 1'!R67&gt;0,'3rd 1'!AC67,0)</f>
        <v>0</v>
      </c>
      <c r="O67" s="134">
        <f>IF('3rd 1'!R67&gt;0,'3rd 1'!AB67,0)</f>
        <v>0</v>
      </c>
      <c r="P67" s="134">
        <f>IF('3rd 2'!R67&gt;0,'3rd 2'!AC67,0)</f>
        <v>0</v>
      </c>
      <c r="Q67" s="133">
        <f>IF('3rd 2'!R67&gt;0,'3rd 2'!AB67,0)</f>
        <v>0</v>
      </c>
      <c r="R67" s="133">
        <f>IF('3rd 3'!R67&gt;0,'3rd 3'!AC67,0)</f>
        <v>0</v>
      </c>
      <c r="S67" s="133">
        <f>IF('3rd 3'!R67&gt;0,'3rd 3'!AB67,0)</f>
        <v>0</v>
      </c>
      <c r="T67" s="134">
        <f>IF('3rd 4'!R67&gt;0,'3rd 4'!AC67,0)</f>
        <v>0</v>
      </c>
      <c r="U67" s="134">
        <f>IF('3rd 4'!R67&gt;0,'3rd 4'!AB67,0)</f>
        <v>0</v>
      </c>
      <c r="V67" s="133">
        <f>IF('3rd 5'!R67&gt;0,'3rd 5'!AC67,0)</f>
        <v>0</v>
      </c>
      <c r="W67" s="133">
        <f>IF('3rd 5'!R67&gt;0,'3rd 5'!AB67,0)</f>
        <v>0</v>
      </c>
      <c r="X67" s="133">
        <f>IF('3rd 6'!R67&gt;0,'3rd 6'!AC67,0)</f>
        <v>0</v>
      </c>
      <c r="Y67" s="135">
        <f>IF('3rd 6'!R67&gt;0,'3rd 6'!AB67,0)</f>
        <v>0</v>
      </c>
      <c r="Z67" s="223">
        <f>IF('3rd 1'!Z67&gt;0,'3rd 1'!AC67,0)</f>
        <v>0</v>
      </c>
      <c r="AA67" s="134">
        <f>IF('3rd 1'!Z67&gt;0,'3rd 1'!AB67,0)</f>
        <v>0</v>
      </c>
      <c r="AB67" s="134">
        <f>IF('3rd 2'!Z67&gt;0,'3rd 2'!AC67,0)</f>
        <v>0</v>
      </c>
      <c r="AC67" s="134">
        <f>IF('3rd 2'!Z67&gt;0,'3rd 2'!AB67,0)</f>
        <v>0</v>
      </c>
      <c r="AD67" s="134">
        <f>IF('3rd 3'!Z67&gt;0,'3rd 3'!AC67,0)</f>
        <v>0</v>
      </c>
      <c r="AE67" s="134">
        <f>IF('3rd 3'!Z67&gt;0,'3rd 3'!AB67,0)</f>
        <v>0</v>
      </c>
      <c r="AF67" s="134">
        <f>IF('3rd 4'!Z67&gt;0,'3rd 4'!AC67,0)</f>
        <v>0</v>
      </c>
      <c r="AG67" s="133">
        <f>IF('3rd 4'!Z67&gt;0,'3rd 4'!AB67,0)</f>
        <v>0</v>
      </c>
      <c r="AH67" s="133">
        <f>IF('3rd 5'!Z67&gt;0,'3rd 5'!AC67,0)</f>
        <v>0</v>
      </c>
      <c r="AI67" s="133">
        <f>IF('3rd 5'!Z67&gt;0,'3rd 5'!AB67,0)</f>
        <v>0</v>
      </c>
      <c r="AJ67" s="134">
        <f>IF('3rd 6'!Z67&gt;0,'3rd 6'!AC67,0)</f>
        <v>0</v>
      </c>
      <c r="AK67" s="225">
        <f>IF('3rd 6'!Z67&gt;0,'3rd 6'!AB67,0)</f>
        <v>0</v>
      </c>
      <c r="AL67" s="226">
        <f>(B67*C6)+(D67*E6)+(F67*G6)+(H67*I6)+(J67*K6)+(L67*M6)+(N67*O6)+(P67*Q6)+(R67*S6)+(T67*U6)+(V67*W6)+(X67*Y6)+(Z67*AA6)+(AB67*AC6)+(AD67*AE6)+(AF67*AG6)+(AH67*AI6)+(AJ67*AK6)</f>
        <v>0</v>
      </c>
      <c r="AM67" s="137">
        <f t="shared" si="0"/>
        <v>0</v>
      </c>
      <c r="AN67" s="215" t="str">
        <f t="shared" si="1"/>
        <v>F</v>
      </c>
      <c r="AO67" s="212">
        <f t="shared" si="2"/>
        <v>0</v>
      </c>
      <c r="AP67" s="139">
        <f t="shared" si="3"/>
        <v>0</v>
      </c>
    </row>
    <row r="68" spans="1:42" ht="15.75">
      <c r="A68" s="217">
        <f>'1st 1'!A68</f>
        <v>0</v>
      </c>
      <c r="B68" s="132">
        <f>IF('3rd 1'!J68&gt;0,'3rd 1'!AC68,0)</f>
        <v>0</v>
      </c>
      <c r="C68" s="133">
        <f>IF('3rd 1'!J68&gt;0,'3rd 1'!AB68,0)</f>
        <v>0</v>
      </c>
      <c r="D68" s="133">
        <f>IF('3rd 2'!J68&gt;0,'3rd 2'!AC68,0)</f>
        <v>0</v>
      </c>
      <c r="E68" s="134">
        <f>IF('3rd 2'!J68&gt;0,'3rd 2'!AB68,0)</f>
        <v>0</v>
      </c>
      <c r="F68" s="134">
        <f>IF('3rd 3'!J68&gt;0,'3rd 3'!AC68,0)</f>
        <v>0</v>
      </c>
      <c r="G68" s="133">
        <f>IF('3rd 3'!J68&gt;0,'3rd 3'!AB68,0)</f>
        <v>0</v>
      </c>
      <c r="H68" s="133">
        <f>IF('3rd 4'!J68&gt;0,'3rd 4'!AC68,0)</f>
        <v>0</v>
      </c>
      <c r="I68" s="133">
        <f>IF('3rd 4'!J68&gt;0,'3rd 4'!AB68,0)</f>
        <v>0</v>
      </c>
      <c r="J68" s="134">
        <f>IF('3rd 5'!J68&gt;0,'3rd 5'!AC68,0)</f>
        <v>0</v>
      </c>
      <c r="K68" s="134">
        <f>IF('3rd 5'!J68&gt;0,'3rd 5'!AB68,0)</f>
        <v>0</v>
      </c>
      <c r="L68" s="133">
        <f>IF('3rd 6'!J68&gt;0,'3rd 6'!AC68,0)</f>
        <v>0</v>
      </c>
      <c r="M68" s="222">
        <f>IF('3rd 6'!J68&gt;0,'3rd 6'!AB68,0)</f>
        <v>0</v>
      </c>
      <c r="N68" s="132">
        <f>IF('3rd 1'!R68&gt;0,'3rd 1'!AC68,0)</f>
        <v>0</v>
      </c>
      <c r="O68" s="134">
        <f>IF('3rd 1'!R68&gt;0,'3rd 1'!AB68,0)</f>
        <v>0</v>
      </c>
      <c r="P68" s="134">
        <f>IF('3rd 2'!R68&gt;0,'3rd 2'!AC68,0)</f>
        <v>0</v>
      </c>
      <c r="Q68" s="133">
        <f>IF('3rd 2'!R68&gt;0,'3rd 2'!AB68,0)</f>
        <v>0</v>
      </c>
      <c r="R68" s="133">
        <f>IF('3rd 3'!R68&gt;0,'3rd 3'!AC68,0)</f>
        <v>0</v>
      </c>
      <c r="S68" s="133">
        <f>IF('3rd 3'!R68&gt;0,'3rd 3'!AB68,0)</f>
        <v>0</v>
      </c>
      <c r="T68" s="134">
        <f>IF('3rd 4'!R68&gt;0,'3rd 4'!AC68,0)</f>
        <v>0</v>
      </c>
      <c r="U68" s="134">
        <f>IF('3rd 4'!R68&gt;0,'3rd 4'!AB68,0)</f>
        <v>0</v>
      </c>
      <c r="V68" s="133">
        <f>IF('3rd 5'!R68&gt;0,'3rd 5'!AC68,0)</f>
        <v>0</v>
      </c>
      <c r="W68" s="133">
        <f>IF('3rd 5'!R68&gt;0,'3rd 5'!AB68,0)</f>
        <v>0</v>
      </c>
      <c r="X68" s="133">
        <f>IF('3rd 6'!R68&gt;0,'3rd 6'!AC68,0)</f>
        <v>0</v>
      </c>
      <c r="Y68" s="135">
        <f>IF('3rd 6'!R68&gt;0,'3rd 6'!AB68,0)</f>
        <v>0</v>
      </c>
      <c r="Z68" s="223">
        <f>IF('3rd 1'!Z68&gt;0,'3rd 1'!AC68,0)</f>
        <v>0</v>
      </c>
      <c r="AA68" s="134">
        <f>IF('3rd 1'!Z68&gt;0,'3rd 1'!AB68,0)</f>
        <v>0</v>
      </c>
      <c r="AB68" s="134">
        <f>IF('3rd 2'!Z68&gt;0,'3rd 2'!AC68,0)</f>
        <v>0</v>
      </c>
      <c r="AC68" s="134">
        <f>IF('3rd 2'!Z68&gt;0,'3rd 2'!AB68,0)</f>
        <v>0</v>
      </c>
      <c r="AD68" s="134">
        <f>IF('3rd 3'!Z68&gt;0,'3rd 3'!AC68,0)</f>
        <v>0</v>
      </c>
      <c r="AE68" s="134">
        <f>IF('3rd 3'!Z68&gt;0,'3rd 3'!AB68,0)</f>
        <v>0</v>
      </c>
      <c r="AF68" s="134">
        <f>IF('3rd 4'!Z68&gt;0,'3rd 4'!AC68,0)</f>
        <v>0</v>
      </c>
      <c r="AG68" s="133">
        <f>IF('3rd 4'!Z68&gt;0,'3rd 4'!AB68,0)</f>
        <v>0</v>
      </c>
      <c r="AH68" s="133">
        <f>IF('3rd 5'!Z68&gt;0,'3rd 5'!AC68,0)</f>
        <v>0</v>
      </c>
      <c r="AI68" s="133">
        <f>IF('3rd 5'!Z68&gt;0,'3rd 5'!AB68,0)</f>
        <v>0</v>
      </c>
      <c r="AJ68" s="134">
        <f>IF('3rd 6'!Z68&gt;0,'3rd 6'!AC68,0)</f>
        <v>0</v>
      </c>
      <c r="AK68" s="225">
        <f>IF('3rd 6'!Z68&gt;0,'3rd 6'!AB68,0)</f>
        <v>0</v>
      </c>
      <c r="AL68" s="226">
        <f>(B68*C6)+(D68*E6)+(F68*G6)+(H68*I6)+(J68*K6)+(L68*M6)+(N68*O6)+(P68*Q6)+(R68*S6)+(T68*U6)+(V68*W6)+(X68*Y6)+(Z68*AA6)+(AB68*AC6)+(AD68*AE6)+(AF68*AG6)+(AH68*AI6)+(AJ68*AK6)</f>
        <v>0</v>
      </c>
      <c r="AM68" s="137">
        <f t="shared" si="0"/>
        <v>0</v>
      </c>
      <c r="AN68" s="215" t="str">
        <f t="shared" si="1"/>
        <v>F</v>
      </c>
      <c r="AO68" s="212">
        <f t="shared" si="2"/>
        <v>0</v>
      </c>
      <c r="AP68" s="139">
        <f t="shared" si="3"/>
        <v>0</v>
      </c>
    </row>
    <row r="69" spans="1:42" ht="15.75">
      <c r="A69" s="217">
        <f>'1st 1'!A69</f>
        <v>0</v>
      </c>
      <c r="B69" s="132">
        <f>IF('3rd 1'!J69&gt;0,'3rd 1'!AC69,0)</f>
        <v>0</v>
      </c>
      <c r="C69" s="133">
        <f>IF('3rd 1'!J69&gt;0,'3rd 1'!AB69,0)</f>
        <v>0</v>
      </c>
      <c r="D69" s="133">
        <f>IF('3rd 2'!J69&gt;0,'3rd 2'!AC69,0)</f>
        <v>0</v>
      </c>
      <c r="E69" s="134">
        <f>IF('3rd 2'!J69&gt;0,'3rd 2'!AB69,0)</f>
        <v>0</v>
      </c>
      <c r="F69" s="134">
        <f>IF('3rd 3'!J69&gt;0,'3rd 3'!AC69,0)</f>
        <v>0</v>
      </c>
      <c r="G69" s="133">
        <f>IF('3rd 3'!J69&gt;0,'3rd 3'!AB69,0)</f>
        <v>0</v>
      </c>
      <c r="H69" s="133">
        <f>IF('3rd 4'!J69&gt;0,'3rd 4'!AC69,0)</f>
        <v>0</v>
      </c>
      <c r="I69" s="133">
        <f>IF('3rd 4'!J69&gt;0,'3rd 4'!AB69,0)</f>
        <v>0</v>
      </c>
      <c r="J69" s="134">
        <f>IF('3rd 5'!J69&gt;0,'3rd 5'!AC69,0)</f>
        <v>0</v>
      </c>
      <c r="K69" s="134">
        <f>IF('3rd 5'!J69&gt;0,'3rd 5'!AB69,0)</f>
        <v>0</v>
      </c>
      <c r="L69" s="133">
        <f>IF('3rd 6'!J69&gt;0,'3rd 6'!AC69,0)</f>
        <v>0</v>
      </c>
      <c r="M69" s="222">
        <f>IF('3rd 6'!J69&gt;0,'3rd 6'!AB69,0)</f>
        <v>0</v>
      </c>
      <c r="N69" s="132">
        <f>IF('3rd 1'!R69&gt;0,'3rd 1'!AC69,0)</f>
        <v>0</v>
      </c>
      <c r="O69" s="134">
        <f>IF('3rd 1'!R69&gt;0,'3rd 1'!AB69,0)</f>
        <v>0</v>
      </c>
      <c r="P69" s="134">
        <f>IF('3rd 2'!R69&gt;0,'3rd 2'!AC69,0)</f>
        <v>0</v>
      </c>
      <c r="Q69" s="133">
        <f>IF('3rd 2'!R69&gt;0,'3rd 2'!AB69,0)</f>
        <v>0</v>
      </c>
      <c r="R69" s="133">
        <f>IF('3rd 3'!R69&gt;0,'3rd 3'!AC69,0)</f>
        <v>0</v>
      </c>
      <c r="S69" s="133">
        <f>IF('3rd 3'!R69&gt;0,'3rd 3'!AB69,0)</f>
        <v>0</v>
      </c>
      <c r="T69" s="134">
        <f>IF('3rd 4'!R69&gt;0,'3rd 4'!AC69,0)</f>
        <v>0</v>
      </c>
      <c r="U69" s="134">
        <f>IF('3rd 4'!R69&gt;0,'3rd 4'!AB69,0)</f>
        <v>0</v>
      </c>
      <c r="V69" s="133">
        <f>IF('3rd 5'!R69&gt;0,'3rd 5'!AC69,0)</f>
        <v>0</v>
      </c>
      <c r="W69" s="133">
        <f>IF('3rd 5'!R69&gt;0,'3rd 5'!AB69,0)</f>
        <v>0</v>
      </c>
      <c r="X69" s="133">
        <f>IF('3rd 6'!R69&gt;0,'3rd 6'!AC69,0)</f>
        <v>0</v>
      </c>
      <c r="Y69" s="135">
        <f>IF('3rd 6'!R69&gt;0,'3rd 6'!AB69,0)</f>
        <v>0</v>
      </c>
      <c r="Z69" s="223">
        <f>IF('3rd 1'!Z69&gt;0,'3rd 1'!AC69,0)</f>
        <v>0</v>
      </c>
      <c r="AA69" s="134">
        <f>IF('3rd 1'!Z69&gt;0,'3rd 1'!AB69,0)</f>
        <v>0</v>
      </c>
      <c r="AB69" s="134">
        <f>IF('3rd 2'!Z69&gt;0,'3rd 2'!AC69,0)</f>
        <v>0</v>
      </c>
      <c r="AC69" s="134">
        <f>IF('3rd 2'!Z69&gt;0,'3rd 2'!AB69,0)</f>
        <v>0</v>
      </c>
      <c r="AD69" s="134">
        <f>IF('3rd 3'!Z69&gt;0,'3rd 3'!AC69,0)</f>
        <v>0</v>
      </c>
      <c r="AE69" s="134">
        <f>IF('3rd 3'!Z69&gt;0,'3rd 3'!AB69,0)</f>
        <v>0</v>
      </c>
      <c r="AF69" s="134">
        <f>IF('3rd 4'!Z69&gt;0,'3rd 4'!AC69,0)</f>
        <v>0</v>
      </c>
      <c r="AG69" s="133">
        <f>IF('3rd 4'!Z69&gt;0,'3rd 4'!AB69,0)</f>
        <v>0</v>
      </c>
      <c r="AH69" s="133">
        <f>IF('3rd 5'!Z69&gt;0,'3rd 5'!AC69,0)</f>
        <v>0</v>
      </c>
      <c r="AI69" s="133">
        <f>IF('3rd 5'!Z69&gt;0,'3rd 5'!AB69,0)</f>
        <v>0</v>
      </c>
      <c r="AJ69" s="134">
        <f>IF('3rd 6'!Z69&gt;0,'3rd 6'!AC69,0)</f>
        <v>0</v>
      </c>
      <c r="AK69" s="225">
        <f>IF('3rd 6'!Z69&gt;0,'3rd 6'!AB69,0)</f>
        <v>0</v>
      </c>
      <c r="AL69" s="226">
        <f>(B69*C6)+(D69*E6)+(F69*G6)+(H69*I6)+(J69*K6)+(L69*M6)+(N69*O6)+(P69*Q6)+(R69*S6)+(T69*U6)+(V69*W6)+(X69*Y6)+(Z69*AA6)+(AB69*AC6)+(AD69*AE6)+(AF69*AG6)+(AH69*AI6)+(AJ69*AK6)</f>
        <v>0</v>
      </c>
      <c r="AM69" s="137">
        <f t="shared" si="0"/>
        <v>0</v>
      </c>
      <c r="AN69" s="215" t="str">
        <f t="shared" si="1"/>
        <v>F</v>
      </c>
      <c r="AO69" s="212">
        <f t="shared" si="2"/>
        <v>0</v>
      </c>
      <c r="AP69" s="139">
        <f t="shared" si="3"/>
        <v>0</v>
      </c>
    </row>
    <row r="70" spans="1:42" ht="15.75">
      <c r="A70" s="217">
        <f>'1st 1'!A70</f>
        <v>0</v>
      </c>
      <c r="B70" s="132">
        <f>IF('3rd 1'!J70&gt;0,'3rd 1'!AC70,0)</f>
        <v>0</v>
      </c>
      <c r="C70" s="133">
        <f>IF('3rd 1'!J70&gt;0,'3rd 1'!AB70,0)</f>
        <v>0</v>
      </c>
      <c r="D70" s="133">
        <f>IF('3rd 2'!J70&gt;0,'3rd 2'!AC70,0)</f>
        <v>0</v>
      </c>
      <c r="E70" s="134">
        <f>IF('3rd 2'!J70&gt;0,'3rd 2'!AB70,0)</f>
        <v>0</v>
      </c>
      <c r="F70" s="134">
        <f>IF('3rd 3'!J70&gt;0,'3rd 3'!AC70,0)</f>
        <v>0</v>
      </c>
      <c r="G70" s="133">
        <f>IF('3rd 3'!J70&gt;0,'3rd 3'!AB70,0)</f>
        <v>0</v>
      </c>
      <c r="H70" s="133">
        <f>IF('3rd 4'!J70&gt;0,'3rd 4'!AC70,0)</f>
        <v>0</v>
      </c>
      <c r="I70" s="133">
        <f>IF('3rd 4'!J70&gt;0,'3rd 4'!AB70,0)</f>
        <v>0</v>
      </c>
      <c r="J70" s="134">
        <f>IF('3rd 5'!J70&gt;0,'3rd 5'!AC70,0)</f>
        <v>0</v>
      </c>
      <c r="K70" s="134">
        <f>IF('3rd 5'!J70&gt;0,'3rd 5'!AB70,0)</f>
        <v>0</v>
      </c>
      <c r="L70" s="133">
        <f>IF('3rd 6'!J70&gt;0,'3rd 6'!AC70,0)</f>
        <v>0</v>
      </c>
      <c r="M70" s="222">
        <f>IF('3rd 6'!J70&gt;0,'3rd 6'!AB70,0)</f>
        <v>0</v>
      </c>
      <c r="N70" s="132">
        <f>IF('3rd 1'!R70&gt;0,'3rd 1'!AC70,0)</f>
        <v>0</v>
      </c>
      <c r="O70" s="134">
        <f>IF('3rd 1'!R70&gt;0,'3rd 1'!AB70,0)</f>
        <v>0</v>
      </c>
      <c r="P70" s="134">
        <f>IF('3rd 2'!R70&gt;0,'3rd 2'!AC70,0)</f>
        <v>0</v>
      </c>
      <c r="Q70" s="133">
        <f>IF('3rd 2'!R70&gt;0,'3rd 2'!AB70,0)</f>
        <v>0</v>
      </c>
      <c r="R70" s="133">
        <f>IF('3rd 3'!R70&gt;0,'3rd 3'!AC70,0)</f>
        <v>0</v>
      </c>
      <c r="S70" s="133">
        <f>IF('3rd 3'!R70&gt;0,'3rd 3'!AB70,0)</f>
        <v>0</v>
      </c>
      <c r="T70" s="134">
        <f>IF('3rd 4'!R70&gt;0,'3rd 4'!AC70,0)</f>
        <v>0</v>
      </c>
      <c r="U70" s="134">
        <f>IF('3rd 4'!R70&gt;0,'3rd 4'!AB70,0)</f>
        <v>0</v>
      </c>
      <c r="V70" s="133">
        <f>IF('3rd 5'!R70&gt;0,'3rd 5'!AC70,0)</f>
        <v>0</v>
      </c>
      <c r="W70" s="133">
        <f>IF('3rd 5'!R70&gt;0,'3rd 5'!AB70,0)</f>
        <v>0</v>
      </c>
      <c r="X70" s="133">
        <f>IF('3rd 6'!R70&gt;0,'3rd 6'!AC70,0)</f>
        <v>0</v>
      </c>
      <c r="Y70" s="135">
        <f>IF('3rd 6'!R70&gt;0,'3rd 6'!AB70,0)</f>
        <v>0</v>
      </c>
      <c r="Z70" s="223">
        <f>IF('3rd 1'!Z70&gt;0,'3rd 1'!AC70,0)</f>
        <v>0</v>
      </c>
      <c r="AA70" s="134">
        <f>IF('3rd 1'!Z70&gt;0,'3rd 1'!AB70,0)</f>
        <v>0</v>
      </c>
      <c r="AB70" s="134">
        <f>IF('3rd 2'!Z70&gt;0,'3rd 2'!AC70,0)</f>
        <v>0</v>
      </c>
      <c r="AC70" s="134">
        <f>IF('3rd 2'!Z70&gt;0,'3rd 2'!AB70,0)</f>
        <v>0</v>
      </c>
      <c r="AD70" s="134">
        <f>IF('3rd 3'!Z70&gt;0,'3rd 3'!AC70,0)</f>
        <v>0</v>
      </c>
      <c r="AE70" s="134">
        <f>IF('3rd 3'!Z70&gt;0,'3rd 3'!AB70,0)</f>
        <v>0</v>
      </c>
      <c r="AF70" s="134">
        <f>IF('3rd 4'!Z70&gt;0,'3rd 4'!AC70,0)</f>
        <v>0</v>
      </c>
      <c r="AG70" s="133">
        <f>IF('3rd 4'!Z70&gt;0,'3rd 4'!AB70,0)</f>
        <v>0</v>
      </c>
      <c r="AH70" s="133">
        <f>IF('3rd 5'!Z70&gt;0,'3rd 5'!AC70,0)</f>
        <v>0</v>
      </c>
      <c r="AI70" s="133">
        <f>IF('3rd 5'!Z70&gt;0,'3rd 5'!AB70,0)</f>
        <v>0</v>
      </c>
      <c r="AJ70" s="134">
        <f>IF('3rd 6'!Z70&gt;0,'3rd 6'!AC70,0)</f>
        <v>0</v>
      </c>
      <c r="AK70" s="225">
        <f>IF('3rd 6'!Z70&gt;0,'3rd 6'!AB70,0)</f>
        <v>0</v>
      </c>
      <c r="AL70" s="226">
        <f>(B70*C6)+(D70*E6)+(F70*G6)+(H70*I6)+(J70*K6)+(L70*M6)+(N70*O6)+(P70*Q6)+(R70*S6)+(T70*U6)+(V70*W6)+(X70*Y6)+(Z70*AA6)+(AB70*AC6)+(AD70*AE6)+(AF70*AG6)+(AH70*AI6)+(AJ70*AK6)</f>
        <v>0</v>
      </c>
      <c r="AM70" s="137">
        <f t="shared" si="0"/>
        <v>0</v>
      </c>
      <c r="AN70" s="215" t="str">
        <f t="shared" si="1"/>
        <v>F</v>
      </c>
      <c r="AO70" s="212">
        <f t="shared" si="2"/>
        <v>0</v>
      </c>
      <c r="AP70" s="139">
        <f t="shared" si="3"/>
        <v>0</v>
      </c>
    </row>
    <row r="71" spans="1:42" ht="15.75">
      <c r="A71" s="217">
        <f>'1st 1'!A71</f>
        <v>0</v>
      </c>
      <c r="B71" s="132">
        <f>IF('3rd 1'!J71&gt;0,'3rd 1'!AC71,0)</f>
        <v>0</v>
      </c>
      <c r="C71" s="133">
        <f>IF('3rd 1'!J71&gt;0,'3rd 1'!AB71,0)</f>
        <v>0</v>
      </c>
      <c r="D71" s="133">
        <f>IF('3rd 2'!J71&gt;0,'3rd 2'!AC71,0)</f>
        <v>0</v>
      </c>
      <c r="E71" s="134">
        <f>IF('3rd 2'!J71&gt;0,'3rd 2'!AB71,0)</f>
        <v>0</v>
      </c>
      <c r="F71" s="134">
        <f>IF('3rd 3'!J71&gt;0,'3rd 3'!AC71,0)</f>
        <v>0</v>
      </c>
      <c r="G71" s="133">
        <f>IF('3rd 3'!J71&gt;0,'3rd 3'!AB71,0)</f>
        <v>0</v>
      </c>
      <c r="H71" s="133">
        <f>IF('3rd 4'!J71&gt;0,'3rd 4'!AC71,0)</f>
        <v>0</v>
      </c>
      <c r="I71" s="133">
        <f>IF('3rd 4'!J71&gt;0,'3rd 4'!AB71,0)</f>
        <v>0</v>
      </c>
      <c r="J71" s="134">
        <f>IF('3rd 5'!J71&gt;0,'3rd 5'!AC71,0)</f>
        <v>0</v>
      </c>
      <c r="K71" s="134">
        <f>IF('3rd 5'!J71&gt;0,'3rd 5'!AB71,0)</f>
        <v>0</v>
      </c>
      <c r="L71" s="133">
        <f>IF('3rd 6'!J71&gt;0,'3rd 6'!AC71,0)</f>
        <v>0</v>
      </c>
      <c r="M71" s="222">
        <f>IF('3rd 6'!J71&gt;0,'3rd 6'!AB71,0)</f>
        <v>0</v>
      </c>
      <c r="N71" s="132">
        <f>IF('3rd 1'!R71&gt;0,'3rd 1'!AC71,0)</f>
        <v>0</v>
      </c>
      <c r="O71" s="134">
        <f>IF('3rd 1'!R71&gt;0,'3rd 1'!AB71,0)</f>
        <v>0</v>
      </c>
      <c r="P71" s="134">
        <f>IF('3rd 2'!R71&gt;0,'3rd 2'!AC71,0)</f>
        <v>0</v>
      </c>
      <c r="Q71" s="133">
        <f>IF('3rd 2'!R71&gt;0,'3rd 2'!AB71,0)</f>
        <v>0</v>
      </c>
      <c r="R71" s="133">
        <f>IF('3rd 3'!R71&gt;0,'3rd 3'!AC71,0)</f>
        <v>0</v>
      </c>
      <c r="S71" s="133">
        <f>IF('3rd 3'!R71&gt;0,'3rd 3'!AB71,0)</f>
        <v>0</v>
      </c>
      <c r="T71" s="134">
        <f>IF('3rd 4'!R71&gt;0,'3rd 4'!AC71,0)</f>
        <v>0</v>
      </c>
      <c r="U71" s="134">
        <f>IF('3rd 4'!R71&gt;0,'3rd 4'!AB71,0)</f>
        <v>0</v>
      </c>
      <c r="V71" s="133">
        <f>IF('3rd 5'!R71&gt;0,'3rd 5'!AC71,0)</f>
        <v>0</v>
      </c>
      <c r="W71" s="133">
        <f>IF('3rd 5'!R71&gt;0,'3rd 5'!AB71,0)</f>
        <v>0</v>
      </c>
      <c r="X71" s="133">
        <f>IF('3rd 6'!R71&gt;0,'3rd 6'!AC71,0)</f>
        <v>0</v>
      </c>
      <c r="Y71" s="135">
        <f>IF('3rd 6'!R71&gt;0,'3rd 6'!AB71,0)</f>
        <v>0</v>
      </c>
      <c r="Z71" s="223">
        <f>IF('3rd 1'!Z71&gt;0,'3rd 1'!AC71,0)</f>
        <v>0</v>
      </c>
      <c r="AA71" s="134">
        <f>IF('3rd 1'!Z71&gt;0,'3rd 1'!AB71,0)</f>
        <v>0</v>
      </c>
      <c r="AB71" s="134">
        <f>IF('3rd 2'!Z71&gt;0,'3rd 2'!AC71,0)</f>
        <v>0</v>
      </c>
      <c r="AC71" s="134">
        <f>IF('3rd 2'!Z71&gt;0,'3rd 2'!AB71,0)</f>
        <v>0</v>
      </c>
      <c r="AD71" s="134">
        <f>IF('3rd 3'!Z71&gt;0,'3rd 3'!AC71,0)</f>
        <v>0</v>
      </c>
      <c r="AE71" s="134">
        <f>IF('3rd 3'!Z71&gt;0,'3rd 3'!AB71,0)</f>
        <v>0</v>
      </c>
      <c r="AF71" s="134">
        <f>IF('3rd 4'!Z71&gt;0,'3rd 4'!AC71,0)</f>
        <v>0</v>
      </c>
      <c r="AG71" s="133">
        <f>IF('3rd 4'!Z71&gt;0,'3rd 4'!AB71,0)</f>
        <v>0</v>
      </c>
      <c r="AH71" s="133">
        <f>IF('3rd 5'!Z71&gt;0,'3rd 5'!AC71,0)</f>
        <v>0</v>
      </c>
      <c r="AI71" s="133">
        <f>IF('3rd 5'!Z71&gt;0,'3rd 5'!AB71,0)</f>
        <v>0</v>
      </c>
      <c r="AJ71" s="134">
        <f>IF('3rd 6'!Z71&gt;0,'3rd 6'!AC71,0)</f>
        <v>0</v>
      </c>
      <c r="AK71" s="225">
        <f>IF('3rd 6'!Z71&gt;0,'3rd 6'!AB71,0)</f>
        <v>0</v>
      </c>
      <c r="AL71" s="226">
        <f>(B71*C6)+(D71*E6)+(F71*G6)+(H71*I6)+(J71*K6)+(L71*M6)+(N71*O6)+(P71*Q6)+(R71*S6)+(T71*U6)+(V71*W6)+(X71*Y6)+(Z71*AA6)+(AB71*AC6)+(AD71*AE6)+(AF71*AG6)+(AH71*AI6)+(AJ71*AK6)</f>
        <v>0</v>
      </c>
      <c r="AM71" s="137">
        <f t="shared" si="0"/>
        <v>0</v>
      </c>
      <c r="AN71" s="215" t="str">
        <f t="shared" si="1"/>
        <v>F</v>
      </c>
      <c r="AO71" s="212">
        <f t="shared" si="2"/>
        <v>0</v>
      </c>
      <c r="AP71" s="139">
        <f t="shared" si="3"/>
        <v>0</v>
      </c>
    </row>
    <row r="72" spans="1:42" ht="15.75">
      <c r="A72" s="217">
        <f>'1st 1'!A72</f>
        <v>0</v>
      </c>
      <c r="B72" s="132">
        <f>IF('3rd 1'!J72&gt;0,'3rd 1'!AC72,0)</f>
        <v>0</v>
      </c>
      <c r="C72" s="133">
        <f>IF('3rd 1'!J72&gt;0,'3rd 1'!AB72,0)</f>
        <v>0</v>
      </c>
      <c r="D72" s="133">
        <f>IF('3rd 2'!J72&gt;0,'3rd 2'!AC72,0)</f>
        <v>0</v>
      </c>
      <c r="E72" s="134">
        <f>IF('3rd 2'!J72&gt;0,'3rd 2'!AB72,0)</f>
        <v>0</v>
      </c>
      <c r="F72" s="134">
        <f>IF('3rd 3'!J72&gt;0,'3rd 3'!AC72,0)</f>
        <v>0</v>
      </c>
      <c r="G72" s="133">
        <f>IF('3rd 3'!J72&gt;0,'3rd 3'!AB72,0)</f>
        <v>0</v>
      </c>
      <c r="H72" s="133">
        <f>IF('3rd 4'!J72&gt;0,'3rd 4'!AC72,0)</f>
        <v>0</v>
      </c>
      <c r="I72" s="133">
        <f>IF('3rd 4'!J72&gt;0,'3rd 4'!AB72,0)</f>
        <v>0</v>
      </c>
      <c r="J72" s="134">
        <f>IF('3rd 5'!J72&gt;0,'3rd 5'!AC72,0)</f>
        <v>0</v>
      </c>
      <c r="K72" s="134">
        <f>IF('3rd 5'!J72&gt;0,'3rd 5'!AB72,0)</f>
        <v>0</v>
      </c>
      <c r="L72" s="133">
        <f>IF('3rd 6'!J72&gt;0,'3rd 6'!AC72,0)</f>
        <v>0</v>
      </c>
      <c r="M72" s="222">
        <f>IF('3rd 6'!J72&gt;0,'3rd 6'!AB72,0)</f>
        <v>0</v>
      </c>
      <c r="N72" s="132">
        <f>IF('3rd 1'!R72&gt;0,'3rd 1'!AC72,0)</f>
        <v>0</v>
      </c>
      <c r="O72" s="134">
        <f>IF('3rd 1'!R72&gt;0,'3rd 1'!AB72,0)</f>
        <v>0</v>
      </c>
      <c r="P72" s="134">
        <f>IF('3rd 2'!R72&gt;0,'3rd 2'!AC72,0)</f>
        <v>0</v>
      </c>
      <c r="Q72" s="133">
        <f>IF('3rd 2'!R72&gt;0,'3rd 2'!AB72,0)</f>
        <v>0</v>
      </c>
      <c r="R72" s="133">
        <f>IF('3rd 3'!R72&gt;0,'3rd 3'!AC72,0)</f>
        <v>0</v>
      </c>
      <c r="S72" s="133">
        <f>IF('3rd 3'!R72&gt;0,'3rd 3'!AB72,0)</f>
        <v>0</v>
      </c>
      <c r="T72" s="134">
        <f>IF('3rd 4'!R72&gt;0,'3rd 4'!AC72,0)</f>
        <v>0</v>
      </c>
      <c r="U72" s="134">
        <f>IF('3rd 4'!R72&gt;0,'3rd 4'!AB72,0)</f>
        <v>0</v>
      </c>
      <c r="V72" s="133">
        <f>IF('3rd 5'!R72&gt;0,'3rd 5'!AC72,0)</f>
        <v>0</v>
      </c>
      <c r="W72" s="133">
        <f>IF('3rd 5'!R72&gt;0,'3rd 5'!AB72,0)</f>
        <v>0</v>
      </c>
      <c r="X72" s="133">
        <f>IF('3rd 6'!R72&gt;0,'3rd 6'!AC72,0)</f>
        <v>0</v>
      </c>
      <c r="Y72" s="135">
        <f>IF('3rd 6'!R72&gt;0,'3rd 6'!AB72,0)</f>
        <v>0</v>
      </c>
      <c r="Z72" s="223">
        <f>IF('3rd 1'!Z72&gt;0,'3rd 1'!AC72,0)</f>
        <v>0</v>
      </c>
      <c r="AA72" s="134">
        <f>IF('3rd 1'!Z72&gt;0,'3rd 1'!AB72,0)</f>
        <v>0</v>
      </c>
      <c r="AB72" s="134">
        <f>IF('3rd 2'!Z72&gt;0,'3rd 2'!AC72,0)</f>
        <v>0</v>
      </c>
      <c r="AC72" s="134">
        <f>IF('3rd 2'!Z72&gt;0,'3rd 2'!AB72,0)</f>
        <v>0</v>
      </c>
      <c r="AD72" s="134">
        <f>IF('3rd 3'!Z72&gt;0,'3rd 3'!AC72,0)</f>
        <v>0</v>
      </c>
      <c r="AE72" s="134">
        <f>IF('3rd 3'!Z72&gt;0,'3rd 3'!AB72,0)</f>
        <v>0</v>
      </c>
      <c r="AF72" s="134">
        <f>IF('3rd 4'!Z72&gt;0,'3rd 4'!AC72,0)</f>
        <v>0</v>
      </c>
      <c r="AG72" s="133">
        <f>IF('3rd 4'!Z72&gt;0,'3rd 4'!AB72,0)</f>
        <v>0</v>
      </c>
      <c r="AH72" s="133">
        <f>IF('3rd 5'!Z72&gt;0,'3rd 5'!AC72,0)</f>
        <v>0</v>
      </c>
      <c r="AI72" s="133">
        <f>IF('3rd 5'!Z72&gt;0,'3rd 5'!AB72,0)</f>
        <v>0</v>
      </c>
      <c r="AJ72" s="134">
        <f>IF('3rd 6'!Z72&gt;0,'3rd 6'!AC72,0)</f>
        <v>0</v>
      </c>
      <c r="AK72" s="225">
        <f>IF('3rd 6'!Z72&gt;0,'3rd 6'!AB72,0)</f>
        <v>0</v>
      </c>
      <c r="AL72" s="226">
        <f>(B72*C6)+(D72*E6)+(F72*G6)+(H72*I6)+(J72*K6)+(L72*M6)+(N72*O6)+(P72*Q6)+(R72*S6)+(T72*U6)+(V72*W6)+(X72*Y6)+(Z72*AA6)+(AB72*AC6)+(AD72*AE6)+(AF72*AG6)+(AH72*AI6)+(AJ72*AK6)</f>
        <v>0</v>
      </c>
      <c r="AM72" s="137">
        <f t="shared" si="0"/>
        <v>0</v>
      </c>
      <c r="AN72" s="215" t="str">
        <f t="shared" si="1"/>
        <v>F</v>
      </c>
      <c r="AO72" s="212">
        <f t="shared" si="2"/>
        <v>0</v>
      </c>
      <c r="AP72" s="139">
        <f t="shared" si="3"/>
        <v>0</v>
      </c>
    </row>
    <row r="73" spans="1:42" ht="15.75">
      <c r="A73" s="217">
        <f>'1st 1'!A73</f>
        <v>0</v>
      </c>
      <c r="B73" s="132">
        <f>IF('3rd 1'!J73&gt;0,'3rd 1'!AC73,0)</f>
        <v>0</v>
      </c>
      <c r="C73" s="133">
        <f>IF('3rd 1'!J73&gt;0,'3rd 1'!AB73,0)</f>
        <v>0</v>
      </c>
      <c r="D73" s="133">
        <f>IF('3rd 2'!J73&gt;0,'3rd 2'!AC73,0)</f>
        <v>0</v>
      </c>
      <c r="E73" s="134">
        <f>IF('3rd 2'!J73&gt;0,'3rd 2'!AB73,0)</f>
        <v>0</v>
      </c>
      <c r="F73" s="134">
        <f>IF('3rd 3'!J73&gt;0,'3rd 3'!AC73,0)</f>
        <v>0</v>
      </c>
      <c r="G73" s="133">
        <f>IF('3rd 3'!J73&gt;0,'3rd 3'!AB73,0)</f>
        <v>0</v>
      </c>
      <c r="H73" s="133">
        <f>IF('3rd 4'!J73&gt;0,'3rd 4'!AC73,0)</f>
        <v>0</v>
      </c>
      <c r="I73" s="133">
        <f>IF('3rd 4'!J73&gt;0,'3rd 4'!AB73,0)</f>
        <v>0</v>
      </c>
      <c r="J73" s="134">
        <f>IF('3rd 5'!J73&gt;0,'3rd 5'!AC73,0)</f>
        <v>0</v>
      </c>
      <c r="K73" s="134">
        <f>IF('3rd 5'!J73&gt;0,'3rd 5'!AB73,0)</f>
        <v>0</v>
      </c>
      <c r="L73" s="133">
        <f>IF('3rd 6'!J73&gt;0,'3rd 6'!AC73,0)</f>
        <v>0</v>
      </c>
      <c r="M73" s="222">
        <f>IF('3rd 6'!J73&gt;0,'3rd 6'!AB73,0)</f>
        <v>0</v>
      </c>
      <c r="N73" s="132">
        <f>IF('3rd 1'!R73&gt;0,'3rd 1'!AC73,0)</f>
        <v>0</v>
      </c>
      <c r="O73" s="134">
        <f>IF('3rd 1'!R73&gt;0,'3rd 1'!AB73,0)</f>
        <v>0</v>
      </c>
      <c r="P73" s="134">
        <f>IF('3rd 2'!R73&gt;0,'3rd 2'!AC73,0)</f>
        <v>0</v>
      </c>
      <c r="Q73" s="133">
        <f>IF('3rd 2'!R73&gt;0,'3rd 2'!AB73,0)</f>
        <v>0</v>
      </c>
      <c r="R73" s="133">
        <f>IF('3rd 3'!R73&gt;0,'3rd 3'!AC73,0)</f>
        <v>0</v>
      </c>
      <c r="S73" s="133">
        <f>IF('3rd 3'!R73&gt;0,'3rd 3'!AB73,0)</f>
        <v>0</v>
      </c>
      <c r="T73" s="134">
        <f>IF('3rd 4'!R73&gt;0,'3rd 4'!AC73,0)</f>
        <v>0</v>
      </c>
      <c r="U73" s="134">
        <f>IF('3rd 4'!R73&gt;0,'3rd 4'!AB73,0)</f>
        <v>0</v>
      </c>
      <c r="V73" s="133">
        <f>IF('3rd 5'!R73&gt;0,'3rd 5'!AC73,0)</f>
        <v>0</v>
      </c>
      <c r="W73" s="133">
        <f>IF('3rd 5'!R73&gt;0,'3rd 5'!AB73,0)</f>
        <v>0</v>
      </c>
      <c r="X73" s="133">
        <f>IF('3rd 6'!R73&gt;0,'3rd 6'!AC73,0)</f>
        <v>0</v>
      </c>
      <c r="Y73" s="135">
        <f>IF('3rd 6'!R73&gt;0,'3rd 6'!AB73,0)</f>
        <v>0</v>
      </c>
      <c r="Z73" s="223">
        <f>IF('3rd 1'!Z73&gt;0,'3rd 1'!AC73,0)</f>
        <v>0</v>
      </c>
      <c r="AA73" s="134">
        <f>IF('3rd 1'!Z73&gt;0,'3rd 1'!AB73,0)</f>
        <v>0</v>
      </c>
      <c r="AB73" s="134">
        <f>IF('3rd 2'!Z73&gt;0,'3rd 2'!AC73,0)</f>
        <v>0</v>
      </c>
      <c r="AC73" s="134">
        <f>IF('3rd 2'!Z73&gt;0,'3rd 2'!AB73,0)</f>
        <v>0</v>
      </c>
      <c r="AD73" s="134">
        <f>IF('3rd 3'!Z73&gt;0,'3rd 3'!AC73,0)</f>
        <v>0</v>
      </c>
      <c r="AE73" s="134">
        <f>IF('3rd 3'!Z73&gt;0,'3rd 3'!AB73,0)</f>
        <v>0</v>
      </c>
      <c r="AF73" s="134">
        <f>IF('3rd 4'!Z73&gt;0,'3rd 4'!AC73,0)</f>
        <v>0</v>
      </c>
      <c r="AG73" s="133">
        <f>IF('3rd 4'!Z73&gt;0,'3rd 4'!AB73,0)</f>
        <v>0</v>
      </c>
      <c r="AH73" s="133">
        <f>IF('3rd 5'!Z73&gt;0,'3rd 5'!AC73,0)</f>
        <v>0</v>
      </c>
      <c r="AI73" s="133">
        <f>IF('3rd 5'!Z73&gt;0,'3rd 5'!AB73,0)</f>
        <v>0</v>
      </c>
      <c r="AJ73" s="134">
        <f>IF('3rd 6'!Z73&gt;0,'3rd 6'!AC73,0)</f>
        <v>0</v>
      </c>
      <c r="AK73" s="225">
        <f>IF('3rd 6'!Z73&gt;0,'3rd 6'!AB73,0)</f>
        <v>0</v>
      </c>
      <c r="AL73" s="226">
        <f>(B73*C6)+(D73*E6)+(F73*G6)+(H73*I6)+(J73*K6)+(L73*M6)+(N73*O6)+(P73*Q6)+(R73*S6)+(T73*U6)+(V73*W6)+(X73*Y6)+(Z73*AA6)+(AB73*AC6)+(AD73*AE6)+(AF73*AG6)+(AH73*AI6)+(AJ73*AK6)</f>
        <v>0</v>
      </c>
      <c r="AM73" s="137">
        <f>AL73/15</f>
        <v>0</v>
      </c>
      <c r="AN73" s="215" t="str">
        <f>IF(AM73&gt;=4,"A+",IF(AM73&gt;=3.75,"A",IF(AM73&gt;=3.5,"A-",IF(AM73&gt;=3.25,"B+",IF(AM73&gt;=3,"B",IF(AM73&gt;=2.75,"B-",IF(AM73&gt;=2.5,"C+",IF(AM73&gt;=2,"C","F"))))))))</f>
        <v>F</v>
      </c>
      <c r="AO73" s="212">
        <f>IF(AM73&gt;=2.5,AN73,IF(AM73&gt;=2.25,"C",IF(AM73&gt;=2,"D",IF(AM73=0,0,"F"))))</f>
        <v>0</v>
      </c>
      <c r="AP73" s="139">
        <f>A73</f>
        <v>0</v>
      </c>
    </row>
    <row r="74" spans="1:42" ht="15.75">
      <c r="A74" s="217">
        <f>'1st 1'!A74</f>
        <v>0</v>
      </c>
      <c r="B74" s="132">
        <f>IF('3rd 1'!J74&gt;0,'3rd 1'!AC74,0)</f>
        <v>0</v>
      </c>
      <c r="C74" s="133">
        <f>IF('3rd 1'!J74&gt;0,'3rd 1'!AB74,0)</f>
        <v>0</v>
      </c>
      <c r="D74" s="133">
        <f>IF('3rd 2'!J74&gt;0,'3rd 2'!AC74,0)</f>
        <v>0</v>
      </c>
      <c r="E74" s="134">
        <f>IF('3rd 2'!J74&gt;0,'3rd 2'!AB74,0)</f>
        <v>0</v>
      </c>
      <c r="F74" s="134">
        <f>IF('3rd 3'!J74&gt;0,'3rd 3'!AC74,0)</f>
        <v>0</v>
      </c>
      <c r="G74" s="133">
        <f>IF('3rd 3'!J74&gt;0,'3rd 3'!AB74,0)</f>
        <v>0</v>
      </c>
      <c r="H74" s="133">
        <f>IF('3rd 4'!J74&gt;0,'3rd 4'!AC74,0)</f>
        <v>0</v>
      </c>
      <c r="I74" s="133">
        <f>IF('3rd 4'!J74&gt;0,'3rd 4'!AB74,0)</f>
        <v>0</v>
      </c>
      <c r="J74" s="134">
        <f>IF('3rd 5'!J74&gt;0,'3rd 5'!AC74,0)</f>
        <v>0</v>
      </c>
      <c r="K74" s="134">
        <f>IF('3rd 5'!J74&gt;0,'3rd 5'!AB74,0)</f>
        <v>0</v>
      </c>
      <c r="L74" s="133">
        <f>IF('3rd 6'!J74&gt;0,'3rd 6'!AC74,0)</f>
        <v>0</v>
      </c>
      <c r="M74" s="222">
        <f>IF('3rd 6'!J74&gt;0,'3rd 6'!AB74,0)</f>
        <v>0</v>
      </c>
      <c r="N74" s="132">
        <f>IF('3rd 1'!R74&gt;0,'3rd 1'!AC74,0)</f>
        <v>0</v>
      </c>
      <c r="O74" s="134">
        <f>IF('3rd 1'!R74&gt;0,'3rd 1'!AB74,0)</f>
        <v>0</v>
      </c>
      <c r="P74" s="134">
        <f>IF('3rd 2'!R74&gt;0,'3rd 2'!AC74,0)</f>
        <v>0</v>
      </c>
      <c r="Q74" s="133">
        <f>IF('3rd 2'!R74&gt;0,'3rd 2'!AB74,0)</f>
        <v>0</v>
      </c>
      <c r="R74" s="133">
        <f>IF('3rd 3'!R74&gt;0,'3rd 3'!AC74,0)</f>
        <v>0</v>
      </c>
      <c r="S74" s="133">
        <f>IF('3rd 3'!R74&gt;0,'3rd 3'!AB74,0)</f>
        <v>0</v>
      </c>
      <c r="T74" s="134">
        <f>IF('3rd 4'!R74&gt;0,'3rd 4'!AC74,0)</f>
        <v>0</v>
      </c>
      <c r="U74" s="134">
        <f>IF('3rd 4'!R74&gt;0,'3rd 4'!AB74,0)</f>
        <v>0</v>
      </c>
      <c r="V74" s="133">
        <f>IF('3rd 5'!R74&gt;0,'3rd 5'!AC74,0)</f>
        <v>0</v>
      </c>
      <c r="W74" s="133">
        <f>IF('3rd 5'!R74&gt;0,'3rd 5'!AB74,0)</f>
        <v>0</v>
      </c>
      <c r="X74" s="133">
        <f>IF('3rd 6'!R74&gt;0,'3rd 6'!AC74,0)</f>
        <v>0</v>
      </c>
      <c r="Y74" s="135">
        <f>IF('3rd 6'!R74&gt;0,'3rd 6'!AB74,0)</f>
        <v>0</v>
      </c>
      <c r="Z74" s="223">
        <f>IF('3rd 1'!Z74&gt;0,'3rd 1'!AC74,0)</f>
        <v>0</v>
      </c>
      <c r="AA74" s="134">
        <f>IF('3rd 1'!Z74&gt;0,'3rd 1'!AB74,0)</f>
        <v>0</v>
      </c>
      <c r="AB74" s="134">
        <f>IF('3rd 2'!Z74&gt;0,'3rd 2'!AC74,0)</f>
        <v>0</v>
      </c>
      <c r="AC74" s="134">
        <f>IF('3rd 2'!Z74&gt;0,'3rd 2'!AB74,0)</f>
        <v>0</v>
      </c>
      <c r="AD74" s="134">
        <f>IF('3rd 3'!Z74&gt;0,'3rd 3'!AC74,0)</f>
        <v>0</v>
      </c>
      <c r="AE74" s="134">
        <f>IF('3rd 3'!Z74&gt;0,'3rd 3'!AB74,0)</f>
        <v>0</v>
      </c>
      <c r="AF74" s="134">
        <f>IF('3rd 4'!Z74&gt;0,'3rd 4'!AC74,0)</f>
        <v>0</v>
      </c>
      <c r="AG74" s="133">
        <f>IF('3rd 4'!Z74&gt;0,'3rd 4'!AB74,0)</f>
        <v>0</v>
      </c>
      <c r="AH74" s="133">
        <f>IF('3rd 5'!Z74&gt;0,'3rd 5'!AC74,0)</f>
        <v>0</v>
      </c>
      <c r="AI74" s="133">
        <f>IF('3rd 5'!Z74&gt;0,'3rd 5'!AB74,0)</f>
        <v>0</v>
      </c>
      <c r="AJ74" s="134">
        <f>IF('3rd 6'!Z74&gt;0,'3rd 6'!AC74,0)</f>
        <v>0</v>
      </c>
      <c r="AK74" s="225">
        <f>IF('3rd 6'!Z74&gt;0,'3rd 6'!AB74,0)</f>
        <v>0</v>
      </c>
      <c r="AL74" s="226">
        <f>(B74*C6)+(D74*E6)+(F74*G6)+(H74*I6)+(J74*K6)+(L74*M6)+(N74*O6)+(P74*Q6)+(R74*S6)+(T74*U6)+(V74*W6)+(X74*Y6)+(Z74*AA6)+(AB74*AC6)+(AD74*AE6)+(AF74*AG6)+(AH74*AI6)+(AJ74*AK6)</f>
        <v>0</v>
      </c>
      <c r="AM74" s="137">
        <f>AL74/15</f>
        <v>0</v>
      </c>
      <c r="AN74" s="215" t="str">
        <f>IF(AM74&gt;=4,"A+",IF(AM74&gt;=3.75,"A",IF(AM74&gt;=3.5,"A-",IF(AM74&gt;=3.25,"B+",IF(AM74&gt;=3,"B",IF(AM74&gt;=2.75,"B-",IF(AM74&gt;=2.5,"C+",IF(AM74&gt;=2,"C","F"))))))))</f>
        <v>F</v>
      </c>
      <c r="AO74" s="212">
        <f>IF(AM74&gt;=2.5,AN74,IF(AM74&gt;=2.25,"C",IF(AM74&gt;=2,"D",IF(AM74=0,0,"F"))))</f>
        <v>0</v>
      </c>
      <c r="AP74" s="139">
        <f>A74</f>
        <v>0</v>
      </c>
    </row>
    <row r="75" spans="1:42" ht="15.75">
      <c r="A75" s="217">
        <f>'1st 1'!A75</f>
        <v>0</v>
      </c>
      <c r="B75" s="132">
        <f>IF('3rd 1'!J75&gt;0,'3rd 1'!AC75,0)</f>
        <v>0</v>
      </c>
      <c r="C75" s="133">
        <f>IF('3rd 1'!J75&gt;0,'3rd 1'!AB75,0)</f>
        <v>0</v>
      </c>
      <c r="D75" s="133">
        <f>IF('3rd 2'!J75&gt;0,'3rd 2'!AC75,0)</f>
        <v>0</v>
      </c>
      <c r="E75" s="134">
        <f>IF('3rd 2'!J75&gt;0,'3rd 2'!AB75,0)</f>
        <v>0</v>
      </c>
      <c r="F75" s="134">
        <f>IF('3rd 3'!J75&gt;0,'3rd 3'!AC75,0)</f>
        <v>0</v>
      </c>
      <c r="G75" s="133">
        <f>IF('3rd 3'!J75&gt;0,'3rd 3'!AB75,0)</f>
        <v>0</v>
      </c>
      <c r="H75" s="133">
        <f>IF('3rd 4'!J75&gt;0,'3rd 4'!AC75,0)</f>
        <v>0</v>
      </c>
      <c r="I75" s="133">
        <f>IF('3rd 4'!J75&gt;0,'3rd 4'!AB75,0)</f>
        <v>0</v>
      </c>
      <c r="J75" s="134">
        <f>IF('3rd 5'!J75&gt;0,'3rd 5'!AC75,0)</f>
        <v>0</v>
      </c>
      <c r="K75" s="134">
        <f>IF('3rd 5'!J75&gt;0,'3rd 5'!AB75,0)</f>
        <v>0</v>
      </c>
      <c r="L75" s="133">
        <f>IF('3rd 6'!J75&gt;0,'3rd 6'!AC75,0)</f>
        <v>0</v>
      </c>
      <c r="M75" s="222">
        <f>IF('3rd 6'!J75&gt;0,'3rd 6'!AB75,0)</f>
        <v>0</v>
      </c>
      <c r="N75" s="132">
        <f>IF('3rd 1'!R75&gt;0,'3rd 1'!AC75,0)</f>
        <v>0</v>
      </c>
      <c r="O75" s="134">
        <f>IF('3rd 1'!R75&gt;0,'3rd 1'!AB75,0)</f>
        <v>0</v>
      </c>
      <c r="P75" s="134">
        <f>IF('3rd 2'!R75&gt;0,'3rd 2'!AC75,0)</f>
        <v>0</v>
      </c>
      <c r="Q75" s="133">
        <f>IF('3rd 2'!R75&gt;0,'3rd 2'!AB75,0)</f>
        <v>0</v>
      </c>
      <c r="R75" s="133">
        <f>IF('3rd 3'!R75&gt;0,'3rd 3'!AC75,0)</f>
        <v>0</v>
      </c>
      <c r="S75" s="133">
        <f>IF('3rd 3'!R75&gt;0,'3rd 3'!AB75,0)</f>
        <v>0</v>
      </c>
      <c r="T75" s="134">
        <f>IF('3rd 4'!R75&gt;0,'3rd 4'!AC75,0)</f>
        <v>0</v>
      </c>
      <c r="U75" s="134">
        <f>IF('3rd 4'!R75&gt;0,'3rd 4'!AB75,0)</f>
        <v>0</v>
      </c>
      <c r="V75" s="133">
        <f>IF('3rd 5'!R75&gt;0,'3rd 5'!AC75,0)</f>
        <v>0</v>
      </c>
      <c r="W75" s="133">
        <f>IF('3rd 5'!R75&gt;0,'3rd 5'!AB75,0)</f>
        <v>0</v>
      </c>
      <c r="X75" s="133">
        <f>IF('3rd 6'!R75&gt;0,'3rd 6'!AC75,0)</f>
        <v>0</v>
      </c>
      <c r="Y75" s="135">
        <f>IF('3rd 6'!R75&gt;0,'3rd 6'!AB75,0)</f>
        <v>0</v>
      </c>
      <c r="Z75" s="223">
        <f>IF('3rd 1'!Z75&gt;0,'3rd 1'!AC75,0)</f>
        <v>0</v>
      </c>
      <c r="AA75" s="134">
        <f>IF('3rd 1'!Z75&gt;0,'3rd 1'!AB75,0)</f>
        <v>0</v>
      </c>
      <c r="AB75" s="134">
        <f>IF('3rd 2'!Z75&gt;0,'3rd 2'!AC75,0)</f>
        <v>0</v>
      </c>
      <c r="AC75" s="134">
        <f>IF('3rd 2'!Z75&gt;0,'3rd 2'!AB75,0)</f>
        <v>0</v>
      </c>
      <c r="AD75" s="134">
        <f>IF('3rd 3'!Z75&gt;0,'3rd 3'!AC75,0)</f>
        <v>0</v>
      </c>
      <c r="AE75" s="134">
        <f>IF('3rd 3'!Z75&gt;0,'3rd 3'!AB75,0)</f>
        <v>0</v>
      </c>
      <c r="AF75" s="134">
        <f>IF('3rd 4'!Z75&gt;0,'3rd 4'!AC75,0)</f>
        <v>0</v>
      </c>
      <c r="AG75" s="133">
        <f>IF('3rd 4'!Z75&gt;0,'3rd 4'!AB75,0)</f>
        <v>0</v>
      </c>
      <c r="AH75" s="133">
        <f>IF('3rd 5'!Z75&gt;0,'3rd 5'!AC75,0)</f>
        <v>0</v>
      </c>
      <c r="AI75" s="133">
        <f>IF('3rd 5'!Z75&gt;0,'3rd 5'!AB75,0)</f>
        <v>0</v>
      </c>
      <c r="AJ75" s="134">
        <f>IF('3rd 6'!Z75&gt;0,'3rd 6'!AC75,0)</f>
        <v>0</v>
      </c>
      <c r="AK75" s="225">
        <f>IF('3rd 6'!Z75&gt;0,'3rd 6'!AB75,0)</f>
        <v>0</v>
      </c>
      <c r="AL75" s="226">
        <f>(B75*C6)+(D75*E6)+(F75*G6)+(H75*I6)+(J75*K6)+(L75*M6)+(N75*O6)+(P75*Q6)+(R75*S6)+(T75*U6)+(V75*W6)+(X75*Y6)+(Z75*AA6)+(AB75*AC6)+(AD75*AE6)+(AF75*AG6)+(AH75*AI6)+(AJ75*AK6)</f>
        <v>0</v>
      </c>
      <c r="AM75" s="137">
        <f>AL75/15</f>
        <v>0</v>
      </c>
      <c r="AN75" s="215" t="str">
        <f>IF(AM75&gt;=4,"A+",IF(AM75&gt;=3.75,"A",IF(AM75&gt;=3.5,"A-",IF(AM75&gt;=3.25,"B+",IF(AM75&gt;=3,"B",IF(AM75&gt;=2.75,"B-",IF(AM75&gt;=2.5,"C+",IF(AM75&gt;=2,"C","F"))))))))</f>
        <v>F</v>
      </c>
      <c r="AO75" s="212">
        <f>IF(AM75&gt;=2.5,AN75,IF(AM75&gt;=2.25,"C",IF(AM75&gt;=2,"D",IF(AM75=0,0,"F"))))</f>
        <v>0</v>
      </c>
      <c r="AP75" s="139">
        <f>A75</f>
        <v>0</v>
      </c>
    </row>
    <row r="76" spans="1:42" ht="15.75">
      <c r="A76" s="217">
        <f>'1st 1'!A76</f>
        <v>0</v>
      </c>
      <c r="B76" s="132">
        <f>IF('3rd 1'!J76&gt;0,'3rd 1'!AC76,0)</f>
        <v>0</v>
      </c>
      <c r="C76" s="133">
        <f>IF('3rd 1'!J76&gt;0,'3rd 1'!AB76,0)</f>
        <v>0</v>
      </c>
      <c r="D76" s="133">
        <f>IF('3rd 2'!J76&gt;0,'3rd 2'!AC76,0)</f>
        <v>0</v>
      </c>
      <c r="E76" s="134">
        <f>IF('3rd 2'!J76&gt;0,'3rd 2'!AB76,0)</f>
        <v>0</v>
      </c>
      <c r="F76" s="134">
        <f>IF('3rd 3'!J76&gt;0,'3rd 3'!AC76,0)</f>
        <v>0</v>
      </c>
      <c r="G76" s="133">
        <f>IF('3rd 3'!J76&gt;0,'3rd 3'!AB76,0)</f>
        <v>0</v>
      </c>
      <c r="H76" s="133">
        <f>IF('3rd 4'!J76&gt;0,'3rd 4'!AC76,0)</f>
        <v>0</v>
      </c>
      <c r="I76" s="133">
        <f>IF('3rd 4'!J76&gt;0,'3rd 4'!AB76,0)</f>
        <v>0</v>
      </c>
      <c r="J76" s="134">
        <f>IF('3rd 5'!J76&gt;0,'3rd 5'!AC76,0)</f>
        <v>0</v>
      </c>
      <c r="K76" s="134">
        <f>IF('3rd 5'!J76&gt;0,'3rd 5'!AB76,0)</f>
        <v>0</v>
      </c>
      <c r="L76" s="133">
        <f>IF('3rd 6'!J76&gt;0,'3rd 6'!AC76,0)</f>
        <v>0</v>
      </c>
      <c r="M76" s="222">
        <f>IF('3rd 6'!J76&gt;0,'3rd 6'!AB76,0)</f>
        <v>0</v>
      </c>
      <c r="N76" s="132">
        <f>IF('3rd 1'!R76&gt;0,'3rd 1'!AC76,0)</f>
        <v>0</v>
      </c>
      <c r="O76" s="134">
        <f>IF('3rd 1'!R76&gt;0,'3rd 1'!AB76,0)</f>
        <v>0</v>
      </c>
      <c r="P76" s="134">
        <f>IF('3rd 2'!R76&gt;0,'3rd 2'!AC76,0)</f>
        <v>0</v>
      </c>
      <c r="Q76" s="133">
        <f>IF('3rd 2'!R76&gt;0,'3rd 2'!AB76,0)</f>
        <v>0</v>
      </c>
      <c r="R76" s="133">
        <f>IF('3rd 3'!R76&gt;0,'3rd 3'!AC76,0)</f>
        <v>0</v>
      </c>
      <c r="S76" s="133">
        <f>IF('3rd 3'!R76&gt;0,'3rd 3'!AB76,0)</f>
        <v>0</v>
      </c>
      <c r="T76" s="134">
        <f>IF('3rd 4'!R76&gt;0,'3rd 4'!AC76,0)</f>
        <v>0</v>
      </c>
      <c r="U76" s="134">
        <f>IF('3rd 4'!R76&gt;0,'3rd 4'!AB76,0)</f>
        <v>0</v>
      </c>
      <c r="V76" s="133">
        <f>IF('3rd 5'!R76&gt;0,'3rd 5'!AC76,0)</f>
        <v>0</v>
      </c>
      <c r="W76" s="133">
        <f>IF('3rd 5'!R76&gt;0,'3rd 5'!AB76,0)</f>
        <v>0</v>
      </c>
      <c r="X76" s="133">
        <f>IF('3rd 6'!R76&gt;0,'3rd 6'!AC76,0)</f>
        <v>0</v>
      </c>
      <c r="Y76" s="135">
        <f>IF('3rd 6'!R76&gt;0,'3rd 6'!AB76,0)</f>
        <v>0</v>
      </c>
      <c r="Z76" s="223">
        <f>IF('3rd 1'!Z76&gt;0,'3rd 1'!AC76,0)</f>
        <v>0</v>
      </c>
      <c r="AA76" s="134">
        <f>IF('3rd 1'!Z76&gt;0,'3rd 1'!AB76,0)</f>
        <v>0</v>
      </c>
      <c r="AB76" s="134">
        <f>IF('3rd 2'!Z76&gt;0,'3rd 2'!AC76,0)</f>
        <v>0</v>
      </c>
      <c r="AC76" s="134">
        <f>IF('3rd 2'!Z76&gt;0,'3rd 2'!AB76,0)</f>
        <v>0</v>
      </c>
      <c r="AD76" s="134">
        <f>IF('3rd 3'!Z76&gt;0,'3rd 3'!AC76,0)</f>
        <v>0</v>
      </c>
      <c r="AE76" s="134">
        <f>IF('3rd 3'!Z76&gt;0,'3rd 3'!AB76,0)</f>
        <v>0</v>
      </c>
      <c r="AF76" s="134">
        <f>IF('3rd 4'!Z76&gt;0,'3rd 4'!AC76,0)</f>
        <v>0</v>
      </c>
      <c r="AG76" s="133">
        <f>IF('3rd 4'!Z76&gt;0,'3rd 4'!AB76,0)</f>
        <v>0</v>
      </c>
      <c r="AH76" s="133">
        <f>IF('3rd 5'!Z76&gt;0,'3rd 5'!AC76,0)</f>
        <v>0</v>
      </c>
      <c r="AI76" s="133">
        <f>IF('3rd 5'!Z76&gt;0,'3rd 5'!AB76,0)</f>
        <v>0</v>
      </c>
      <c r="AJ76" s="134">
        <f>IF('3rd 6'!Z76&gt;0,'3rd 6'!AC76,0)</f>
        <v>0</v>
      </c>
      <c r="AK76" s="225">
        <f>IF('3rd 6'!Z76&gt;0,'3rd 6'!AB76,0)</f>
        <v>0</v>
      </c>
      <c r="AL76" s="226">
        <f>(B76*C6)+(D76*E6)+(F76*G6)+(H76*I6)+(J76*K6)+(L76*M6)+(N76*O6)+(P76*Q6)+(R76*S6)+(T76*U6)+(V76*W6)+(X76*Y6)+(Z76*AA6)+(AB76*AC6)+(AD76*AE6)+(AF76*AG6)+(AH76*AI6)+(AJ76*AK6)</f>
        <v>0</v>
      </c>
      <c r="AM76" s="137">
        <f>AL76/15</f>
        <v>0</v>
      </c>
      <c r="AN76" s="215" t="str">
        <f>IF(AM76&gt;=4,"A+",IF(AM76&gt;=3.75,"A",IF(AM76&gt;=3.5,"A-",IF(AM76&gt;=3.25,"B+",IF(AM76&gt;=3,"B",IF(AM76&gt;=2.75,"B-",IF(AM76&gt;=2.5,"C+",IF(AM76&gt;=2,"C","F"))))))))</f>
        <v>F</v>
      </c>
      <c r="AO76" s="212">
        <f>IF(AM76&gt;=2.5,AN76,IF(AM76&gt;=2.25,"C",IF(AM76&gt;=2,"D",IF(AM76=0,0,"F"))))</f>
        <v>0</v>
      </c>
      <c r="AP76" s="139">
        <f>A76</f>
        <v>0</v>
      </c>
    </row>
    <row r="77" spans="1:42" ht="15.75">
      <c r="A77" s="217">
        <f>'1st 1'!A77</f>
        <v>0</v>
      </c>
      <c r="B77" s="132">
        <f>IF('3rd 1'!J77&gt;0,'3rd 1'!AC77,0)</f>
        <v>0</v>
      </c>
      <c r="C77" s="133">
        <f>IF('3rd 1'!J77&gt;0,'3rd 1'!AB77,0)</f>
        <v>0</v>
      </c>
      <c r="D77" s="133">
        <f>IF('3rd 2'!J77&gt;0,'3rd 2'!AC77,0)</f>
        <v>0</v>
      </c>
      <c r="E77" s="134">
        <f>IF('3rd 2'!J77&gt;0,'3rd 2'!AB77,0)</f>
        <v>0</v>
      </c>
      <c r="F77" s="134">
        <f>IF('3rd 3'!J77&gt;0,'3rd 3'!AC77,0)</f>
        <v>0</v>
      </c>
      <c r="G77" s="133">
        <f>IF('3rd 3'!J77&gt;0,'3rd 3'!AB77,0)</f>
        <v>0</v>
      </c>
      <c r="H77" s="133">
        <f>IF('3rd 4'!J77&gt;0,'3rd 4'!AC77,0)</f>
        <v>0</v>
      </c>
      <c r="I77" s="133">
        <f>IF('3rd 4'!J77&gt;0,'3rd 4'!AB77,0)</f>
        <v>0</v>
      </c>
      <c r="J77" s="134">
        <f>IF('3rd 5'!J77&gt;0,'3rd 5'!AC77,0)</f>
        <v>0</v>
      </c>
      <c r="K77" s="134">
        <f>IF('3rd 5'!J77&gt;0,'3rd 5'!AB77,0)</f>
        <v>0</v>
      </c>
      <c r="L77" s="133">
        <f>IF('3rd 6'!J77&gt;0,'3rd 6'!AC77,0)</f>
        <v>0</v>
      </c>
      <c r="M77" s="222">
        <f>IF('3rd 6'!J77&gt;0,'3rd 6'!AB77,0)</f>
        <v>0</v>
      </c>
      <c r="N77" s="132">
        <f>IF('3rd 1'!R77&gt;0,'3rd 1'!AC77,0)</f>
        <v>0</v>
      </c>
      <c r="O77" s="134">
        <f>IF('3rd 1'!R77&gt;0,'3rd 1'!AB77,0)</f>
        <v>0</v>
      </c>
      <c r="P77" s="134">
        <f>IF('3rd 2'!R77&gt;0,'3rd 2'!AC77,0)</f>
        <v>0</v>
      </c>
      <c r="Q77" s="133">
        <f>IF('3rd 2'!R77&gt;0,'3rd 2'!AB77,0)</f>
        <v>0</v>
      </c>
      <c r="R77" s="133">
        <f>IF('3rd 3'!R77&gt;0,'3rd 3'!AC77,0)</f>
        <v>0</v>
      </c>
      <c r="S77" s="133">
        <f>IF('3rd 3'!R77&gt;0,'3rd 3'!AB77,0)</f>
        <v>0</v>
      </c>
      <c r="T77" s="134">
        <f>IF('3rd 4'!R77&gt;0,'3rd 4'!AC77,0)</f>
        <v>0</v>
      </c>
      <c r="U77" s="134">
        <f>IF('3rd 4'!R77&gt;0,'3rd 4'!AB77,0)</f>
        <v>0</v>
      </c>
      <c r="V77" s="133">
        <f>IF('3rd 5'!R77&gt;0,'3rd 5'!AC77,0)</f>
        <v>0</v>
      </c>
      <c r="W77" s="133">
        <f>IF('3rd 5'!R77&gt;0,'3rd 5'!AB77,0)</f>
        <v>0</v>
      </c>
      <c r="X77" s="133">
        <f>IF('3rd 6'!R77&gt;0,'3rd 6'!AC77,0)</f>
        <v>0</v>
      </c>
      <c r="Y77" s="135">
        <f>IF('3rd 6'!R77&gt;0,'3rd 6'!AB77,0)</f>
        <v>0</v>
      </c>
      <c r="Z77" s="223">
        <f>IF('3rd 1'!Z77&gt;0,'3rd 1'!AC77,0)</f>
        <v>0</v>
      </c>
      <c r="AA77" s="134">
        <f>IF('3rd 1'!Z77&gt;0,'3rd 1'!AB77,0)</f>
        <v>0</v>
      </c>
      <c r="AB77" s="134">
        <f>IF('3rd 2'!Z77&gt;0,'3rd 2'!AC77,0)</f>
        <v>0</v>
      </c>
      <c r="AC77" s="134">
        <f>IF('3rd 2'!Z77&gt;0,'3rd 2'!AB77,0)</f>
        <v>0</v>
      </c>
      <c r="AD77" s="134">
        <f>IF('3rd 3'!Z77&gt;0,'3rd 3'!AC77,0)</f>
        <v>0</v>
      </c>
      <c r="AE77" s="134">
        <f>IF('3rd 3'!Z77&gt;0,'3rd 3'!AB77,0)</f>
        <v>0</v>
      </c>
      <c r="AF77" s="134">
        <f>IF('3rd 4'!Z77&gt;0,'3rd 4'!AC77,0)</f>
        <v>0</v>
      </c>
      <c r="AG77" s="133">
        <f>IF('3rd 4'!Z77&gt;0,'3rd 4'!AB77,0)</f>
        <v>0</v>
      </c>
      <c r="AH77" s="133">
        <f>IF('3rd 5'!Z77&gt;0,'3rd 5'!AC77,0)</f>
        <v>0</v>
      </c>
      <c r="AI77" s="133">
        <f>IF('3rd 5'!Z77&gt;0,'3rd 5'!AB77,0)</f>
        <v>0</v>
      </c>
      <c r="AJ77" s="134">
        <f>IF('3rd 6'!Z77&gt;0,'3rd 6'!AC77,0)</f>
        <v>0</v>
      </c>
      <c r="AK77" s="225">
        <f>IF('3rd 6'!Z77&gt;0,'3rd 6'!AB77,0)</f>
        <v>0</v>
      </c>
      <c r="AL77" s="226">
        <f>(B77*C6)+(D77*E6)+(F77*G6)+(H77*I6)+(J77*K6)+(L77*M6)+(N77*O6)+(P77*Q6)+(R77*S6)+(T77*U6)+(V77*W6)+(X77*Y6)+(Z77*AA6)+(AB77*AC6)+(AD77*AE6)+(AF77*AG6)+(AH77*AI6)+(AJ77*AK6)</f>
        <v>0</v>
      </c>
      <c r="AM77" s="137">
        <f>AL77/15</f>
        <v>0</v>
      </c>
      <c r="AN77" s="215" t="str">
        <f>IF(AM77&gt;=4,"A+",IF(AM77&gt;=3.75,"A",IF(AM77&gt;=3.5,"A-",IF(AM77&gt;=3.25,"B+",IF(AM77&gt;=3,"B",IF(AM77&gt;=2.75,"B-",IF(AM77&gt;=2.5,"C+",IF(AM77&gt;=2,"C","F"))))))))</f>
        <v>F</v>
      </c>
      <c r="AO77" s="212">
        <f>IF(AM77&gt;=2.5,AN77,IF(AM77&gt;=2.25,"C",IF(AM77&gt;=2,"D",IF(AM77=0,0,"F"))))</f>
        <v>0</v>
      </c>
      <c r="AP77" s="139">
        <f>A77</f>
        <v>0</v>
      </c>
    </row>
  </sheetData>
  <sheetProtection password="CFC1" sheet="1" objects="1" scenarios="1" formatCells="0" formatColumns="0" formatRows="0"/>
  <mergeCells count="29">
    <mergeCell ref="AP4:AP7"/>
    <mergeCell ref="AL4:AL7"/>
    <mergeCell ref="AM4:AM7"/>
    <mergeCell ref="AO4:AO7"/>
    <mergeCell ref="A6:A7"/>
    <mergeCell ref="B5:C5"/>
    <mergeCell ref="D5:E5"/>
    <mergeCell ref="F5:G5"/>
    <mergeCell ref="H5:I5"/>
    <mergeCell ref="J5:K5"/>
    <mergeCell ref="L5:M5"/>
    <mergeCell ref="AD5:AE5"/>
    <mergeCell ref="X5:Y5"/>
    <mergeCell ref="A1:AK1"/>
    <mergeCell ref="A2:AK2"/>
    <mergeCell ref="A3:AK3"/>
    <mergeCell ref="AJ5:AK5"/>
    <mergeCell ref="B4:M4"/>
    <mergeCell ref="N5:O5"/>
    <mergeCell ref="P5:Q5"/>
    <mergeCell ref="R5:S5"/>
    <mergeCell ref="T5:U5"/>
    <mergeCell ref="V5:W5"/>
    <mergeCell ref="N4:Y4"/>
    <mergeCell ref="Z4:AK4"/>
    <mergeCell ref="AF5:AG5"/>
    <mergeCell ref="AH5:AI5"/>
    <mergeCell ref="Z5:AA5"/>
    <mergeCell ref="AB5:AC5"/>
  </mergeCells>
  <pageMargins left="0.56496062999999996" right="0.118110236220472" top="0.25" bottom="0.85" header="0" footer="0.118110236220472"/>
  <pageSetup paperSize="9" scale="70" fitToHeight="2" orientation="landscape" verticalDpi="300" r:id="rId1"/>
  <headerFooter>
    <oddFooter>&amp;CTabulator   01 ............                                02 .............                                     03  ..............                                                                                          Checked by the Controler of Exam: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E43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1" customHeight="1">
      <c r="A4" s="269" t="s">
        <v>21</v>
      </c>
      <c r="B4" s="294">
        <v>206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249</v>
      </c>
      <c r="E6" s="614"/>
      <c r="F6" s="614"/>
      <c r="G6" s="614"/>
      <c r="H6" s="614"/>
      <c r="I6" s="614"/>
      <c r="J6" s="615"/>
      <c r="K6" s="275" t="s">
        <v>65</v>
      </c>
      <c r="L6" s="646" t="s">
        <v>262</v>
      </c>
      <c r="M6" s="646"/>
      <c r="N6" s="646"/>
      <c r="O6" s="646"/>
      <c r="P6" s="646"/>
      <c r="Q6" s="646"/>
      <c r="R6" s="647"/>
      <c r="S6" s="277" t="s">
        <v>65</v>
      </c>
      <c r="T6" s="614" t="s">
        <v>249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6">
        <v>31.5</v>
      </c>
      <c r="D8" s="356">
        <v>40</v>
      </c>
      <c r="E8" s="356">
        <v>47</v>
      </c>
      <c r="F8" s="286"/>
      <c r="G8" s="287">
        <f>IF(H4=3,(ABS(IF(D8&gt;60,0,D8)-IF(E8&gt;60,0,E8))),(ABS(IF(D8&gt;30,0,D8)-IF(E8&gt;30,0,E8))))</f>
        <v>7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43.5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43.5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75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s="23" customFormat="1" ht="18">
      <c r="A9" s="267">
        <f>'1st 1'!A9</f>
        <v>2</v>
      </c>
      <c r="B9" s="271" t="str">
        <f>'1st 1'!B9</f>
        <v>K</v>
      </c>
      <c r="C9" s="357">
        <v>23</v>
      </c>
      <c r="D9" s="356">
        <v>32</v>
      </c>
      <c r="E9" s="356">
        <v>38</v>
      </c>
      <c r="F9" s="291"/>
      <c r="G9" s="287">
        <f>IF(H4=3,(ABS(IF(D9&gt;60,0,D9)-IF(E9&gt;60,0,E9))),(ABS(IF(D9&gt;30,0,D9)-IF(E9&gt;30,0,E9))))</f>
        <v>6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58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</row>
    <row r="10" spans="1:36" ht="18">
      <c r="A10" s="267">
        <f>'1st 1'!A10</f>
        <v>3</v>
      </c>
      <c r="B10" s="271" t="str">
        <f>'1st 1'!B10</f>
        <v>M</v>
      </c>
      <c r="C10" s="357">
        <v>28</v>
      </c>
      <c r="D10" s="356">
        <v>37</v>
      </c>
      <c r="E10" s="356">
        <v>41</v>
      </c>
      <c r="F10" s="291"/>
      <c r="G10" s="287">
        <f>IF(H4=3,(ABS(IF(D10&gt;60,0,D10)-IF(E10&gt;60,0,E10))),(ABS(IF(D10&gt;30,0,D10)-IF(E10&gt;30,0,E10))))</f>
        <v>4</v>
      </c>
      <c r="H10" s="288" t="str">
        <f>IF(H4=3,(IF(G10&gt;12,"Y","")),(IF(G10&gt;6,"Y","")))</f>
        <v/>
      </c>
      <c r="I10" s="289">
        <f t="shared" si="1"/>
        <v>39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39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67</v>
      </c>
      <c r="AB10" s="253" t="str">
        <f>LOOKUP(AA10,{0,0.01,40,45,50,55,60,65,70,75,80},{"","F","D","C","C+","B-","B","B+","A-","A","A+"})</f>
        <v>B+</v>
      </c>
      <c r="AC10" s="330">
        <f>LOOKUP(AA10,{0,0.01,40,45,50,55,60,65,70,75,80},{0,"0",2,2.25,2.5,2.75,3,3.25,3.5,3.75,4})</f>
        <v>3.25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7">
        <v>33</v>
      </c>
      <c r="D11" s="356">
        <v>48</v>
      </c>
      <c r="E11" s="356">
        <v>47</v>
      </c>
      <c r="F11" s="291"/>
      <c r="G11" s="287">
        <f>IF(H4=3,(ABS(IF(D11&gt;60,0,D11)-IF(E11&gt;60,0,E11))),(ABS(IF(D11&gt;30,0,D11)-IF(E11&gt;30,0,E11))))</f>
        <v>1</v>
      </c>
      <c r="H11" s="288" t="str">
        <f>IF(H4=3,(IF(G11&gt;12,"Y","")),(IF(G11&gt;6,"Y","")))</f>
        <v/>
      </c>
      <c r="I11" s="289">
        <f t="shared" si="1"/>
        <v>47.5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47.5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81</v>
      </c>
      <c r="AB11" s="253" t="str">
        <f>LOOKUP(AA11,{0,0.01,40,45,50,55,60,65,70,75,80},{"","F","D","C","C+","B-","B","B+","A-","A","A+"})</f>
        <v>A+</v>
      </c>
      <c r="AC11" s="330">
        <f>LOOKUP(AA11,{0,0.01,40,45,50,55,60,65,70,75,80},{0,"0",2,2.25,2.5,2.75,3,3.25,3.5,3.75,4})</f>
        <v>4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7">
        <v>27.75</v>
      </c>
      <c r="D12" s="356">
        <v>35</v>
      </c>
      <c r="E12" s="356">
        <v>37</v>
      </c>
      <c r="F12" s="291"/>
      <c r="G12" s="287">
        <f>IF(H4=3,(ABS(IF(D12&gt;60,0,D12)-IF(E12&gt;60,0,E12))),(ABS(IF(D12&gt;30,0,D12)-IF(E12&gt;30,0,E12))))</f>
        <v>2</v>
      </c>
      <c r="H12" s="288" t="str">
        <f>IF(H4=3,(IF(G12&gt;12,"Y","")),(IF(G12&gt;6,"Y","")))</f>
        <v/>
      </c>
      <c r="I12" s="289">
        <f t="shared" si="1"/>
        <v>36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36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64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7">
        <v>32.25</v>
      </c>
      <c r="D13" s="356">
        <v>45</v>
      </c>
      <c r="E13" s="356">
        <v>48</v>
      </c>
      <c r="F13" s="291"/>
      <c r="G13" s="287">
        <f>IF(H4=3,(ABS(IF(D13&gt;60,0,D13)-IF(E13&gt;60,0,E13))),(ABS(IF(D13&gt;30,0,D13)-IF(E13&gt;30,0,E13))))</f>
        <v>3</v>
      </c>
      <c r="H13" s="288" t="str">
        <f>IF(H4=3,(IF(G13&gt;12,"Y","")),(IF(G13&gt;6,"Y","")))</f>
        <v/>
      </c>
      <c r="I13" s="289">
        <f t="shared" si="1"/>
        <v>46.5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46.5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79</v>
      </c>
      <c r="AB13" s="253" t="str">
        <f>LOOKUP(AA13,{0,0.01,40,45,50,55,60,65,70,75,80},{"","F","D","C","C+","B-","B","B+","A-","A","A+"})</f>
        <v>A</v>
      </c>
      <c r="AC13" s="330">
        <f>LOOKUP(AA13,{0,0.01,40,45,50,55,60,65,70,75,80},{0,"0",2,2.25,2.5,2.75,3,3.25,3.5,3.75,4})</f>
        <v>3.75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7">
        <v>33.75</v>
      </c>
      <c r="D14" s="356">
        <v>50</v>
      </c>
      <c r="E14" s="356">
        <v>50</v>
      </c>
      <c r="F14" s="291"/>
      <c r="G14" s="287">
        <f>IF(H4=3,(ABS(IF(D14&gt;60,0,D14)-IF(E14&gt;60,0,E14))),(ABS(IF(D14&gt;30,0,D14)-IF(E14&gt;30,0,E14))))</f>
        <v>0</v>
      </c>
      <c r="H14" s="288" t="str">
        <f>IF(H4=3,(IF(G14&gt;12,"Y","")),(IF(G14&gt;6,"Y","")))</f>
        <v/>
      </c>
      <c r="I14" s="289">
        <f t="shared" si="1"/>
        <v>50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50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84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7">
        <v>25.5</v>
      </c>
      <c r="D15" s="356">
        <v>37</v>
      </c>
      <c r="E15" s="356">
        <v>35</v>
      </c>
      <c r="F15" s="291"/>
      <c r="G15" s="287">
        <f>IF(H4=3,(ABS(IF(D15&gt;60,0,D15)-IF(E15&gt;60,0,E15))),(ABS(IF(D15&gt;30,0,D15)-IF(E15&gt;30,0,E15))))</f>
        <v>2</v>
      </c>
      <c r="H15" s="288" t="str">
        <f>IF(H4=3,(IF(G15&gt;12,"Y","")),(IF(G15&gt;6,"Y","")))</f>
        <v/>
      </c>
      <c r="I15" s="289">
        <f t="shared" si="1"/>
        <v>36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36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62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6.5" customHeight="1">
      <c r="A16" s="267">
        <f>'1st 1'!A16</f>
        <v>9</v>
      </c>
      <c r="B16" s="271" t="str">
        <f>'1st 1'!B16</f>
        <v>M</v>
      </c>
      <c r="C16" s="357">
        <v>26</v>
      </c>
      <c r="D16" s="356">
        <v>39</v>
      </c>
      <c r="E16" s="356">
        <v>48</v>
      </c>
      <c r="F16" s="291"/>
      <c r="G16" s="287">
        <f>IF(H4=3,(ABS(IF(D16&gt;60,0,D16)-IF(E16&gt;60,0,E16))),(ABS(IF(D16&gt;30,0,D16)-IF(E16&gt;30,0,E16))))</f>
        <v>9</v>
      </c>
      <c r="H16" s="288" t="str">
        <f>IF(H4=3,(IF(G16&gt;12,"Y","")),(IF(G16&gt;6,"Y","")))</f>
        <v/>
      </c>
      <c r="I16" s="289">
        <f t="shared" si="1"/>
        <v>43.5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43.5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70</v>
      </c>
      <c r="AB16" s="253" t="str">
        <f>LOOKUP(AA16,{0,0.01,40,45,50,55,60,65,70,75,80},{"","F","D","C","C+","B-","B","B+","A-","A","A+"})</f>
        <v>A-</v>
      </c>
      <c r="AC16" s="330">
        <f>LOOKUP(AA16,{0,0.01,40,45,50,55,60,65,70,75,80},{0,"0",2,2.25,2.5,2.75,3,3.25,3.5,3.75,4})</f>
        <v>3.5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7">
        <v>32.5</v>
      </c>
      <c r="D17" s="356">
        <v>48</v>
      </c>
      <c r="E17" s="356">
        <v>48</v>
      </c>
      <c r="F17" s="291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48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48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81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7">
        <v>33</v>
      </c>
      <c r="D18" s="356">
        <v>42</v>
      </c>
      <c r="E18" s="356">
        <v>48</v>
      </c>
      <c r="F18" s="291"/>
      <c r="G18" s="287">
        <f>IF(H4=3,(ABS(IF(D18&gt;60,0,D18)-IF(E18&gt;60,0,E18))),(ABS(IF(D18&gt;30,0,D18)-IF(E18&gt;30,0,E18))))</f>
        <v>6</v>
      </c>
      <c r="H18" s="288" t="str">
        <f>IF(H4=3,(IF(G18&gt;12,"Y","")),(IF(G18&gt;6,"Y","")))</f>
        <v/>
      </c>
      <c r="I18" s="289">
        <f t="shared" si="1"/>
        <v>45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78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7">
        <v>25.5</v>
      </c>
      <c r="D19" s="356">
        <v>39</v>
      </c>
      <c r="E19" s="356">
        <v>45</v>
      </c>
      <c r="F19" s="291"/>
      <c r="G19" s="287">
        <f>IF(H4=3,(ABS(IF(D19&gt;60,0,D19)-IF(E19&gt;60,0,E19))),(ABS(IF(D19&gt;30,0,D19)-IF(E19&gt;30,0,E19))))</f>
        <v>6</v>
      </c>
      <c r="H19" s="288" t="str">
        <f>IF(H4=3,(IF(G19&gt;12,"Y","")),(IF(G19&gt;6,"Y","")))</f>
        <v/>
      </c>
      <c r="I19" s="289">
        <f t="shared" si="1"/>
        <v>42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42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68</v>
      </c>
      <c r="AB19" s="253" t="str">
        <f>LOOKUP(AA19,{0,0.01,40,45,50,55,60,65,70,75,80},{"","F","D","C","C+","B-","B","B+","A-","A","A+"})</f>
        <v>B+</v>
      </c>
      <c r="AC19" s="330">
        <f>LOOKUP(AA19,{0,0.01,40,45,50,55,60,65,70,75,80},{0,"0",2,2.25,2.5,2.75,3,3.25,3.5,3.75,4})</f>
        <v>3.25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7">
        <v>31.5</v>
      </c>
      <c r="D20" s="356">
        <v>37</v>
      </c>
      <c r="E20" s="356">
        <v>43</v>
      </c>
      <c r="F20" s="291"/>
      <c r="G20" s="287">
        <f>IF(H4=3,(ABS(IF(D20&gt;60,0,D20)-IF(E20&gt;60,0,E20))),(ABS(IF(D20&gt;30,0,D20)-IF(E20&gt;30,0,E20))))</f>
        <v>6</v>
      </c>
      <c r="H20" s="288" t="str">
        <f>IF(H4=3,(IF(G20&gt;12,"Y","")),(IF(G20&gt;6,"Y","")))</f>
        <v/>
      </c>
      <c r="I20" s="289">
        <f t="shared" si="1"/>
        <v>40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72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7">
        <v>32.5</v>
      </c>
      <c r="D21" s="356">
        <v>45</v>
      </c>
      <c r="E21" s="356">
        <v>49</v>
      </c>
      <c r="F21" s="291"/>
      <c r="G21" s="287">
        <f>IF(H4=3,(ABS(IF(D21&gt;60,0,D21)-IF(E21&gt;60,0,E21))),(ABS(IF(D21&gt;30,0,D21)-IF(E21&gt;30,0,E21))))</f>
        <v>4</v>
      </c>
      <c r="H21" s="288" t="str">
        <f>IF(H4=3,(IF(G21&gt;12,"Y","")),(IF(G21&gt;6,"Y","")))</f>
        <v/>
      </c>
      <c r="I21" s="289">
        <f t="shared" si="1"/>
        <v>47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47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80</v>
      </c>
      <c r="AB21" s="253" t="str">
        <f>LOOKUP(AA21,{0,0.01,40,45,50,55,60,65,70,75,80},{"","F","D","C","C+","B-","B","B+","A-","A","A+"})</f>
        <v>A+</v>
      </c>
      <c r="AC21" s="330">
        <f>LOOKUP(AA21,{0,0.01,40,45,50,55,60,65,70,75,80},{0,"0",2,2.25,2.5,2.75,3,3.25,3.5,3.75,4})</f>
        <v>4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7">
        <v>31.75</v>
      </c>
      <c r="D22" s="356">
        <v>41</v>
      </c>
      <c r="E22" s="356">
        <v>46</v>
      </c>
      <c r="F22" s="291"/>
      <c r="G22" s="287">
        <f>IF(H4=3,(ABS(IF(D22&gt;60,0,D22)-IF(E22&gt;60,0,E22))),(ABS(IF(D22&gt;30,0,D22)-IF(E22&gt;30,0,E22))))</f>
        <v>5</v>
      </c>
      <c r="H22" s="288" t="str">
        <f>IF(H4=3,(IF(G22&gt;12,"Y","")),(IF(G22&gt;6,"Y","")))</f>
        <v/>
      </c>
      <c r="I22" s="289">
        <f t="shared" si="1"/>
        <v>43.5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43.5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76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7">
        <v>28.5</v>
      </c>
      <c r="D23" s="356">
        <v>36</v>
      </c>
      <c r="E23" s="356">
        <v>49</v>
      </c>
      <c r="F23" s="291"/>
      <c r="G23" s="287">
        <f>IF(H4=3,(ABS(IF(D23&gt;60,0,D23)-IF(E23&gt;60,0,E23))),(ABS(IF(D23&gt;30,0,D23)-IF(E23&gt;30,0,E23))))</f>
        <v>13</v>
      </c>
      <c r="H23" s="288" t="str">
        <f>IF(H4=3,(IF(G23&gt;12,"Y","")),(IF(G23&gt;6,"Y","")))</f>
        <v>Y</v>
      </c>
      <c r="I23" s="289">
        <f t="shared" si="1"/>
        <v>45.75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45.75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75</v>
      </c>
      <c r="AB23" s="253" t="str">
        <f>LOOKUP(AA23,{0,0.01,40,45,50,55,60,65,70,75,80},{"","F","D","C","C+","B-","B","B+","A-","A","A+"})</f>
        <v>A</v>
      </c>
      <c r="AC23" s="330">
        <f>LOOKUP(AA23,{0,0.01,40,45,50,55,60,65,70,75,80},{0,"0",2,2.25,2.5,2.75,3,3.25,3.5,3.75,4})</f>
        <v>3.75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32</v>
      </c>
      <c r="L24" s="183">
        <v>41</v>
      </c>
      <c r="M24" s="183">
        <v>35</v>
      </c>
      <c r="N24" s="183"/>
      <c r="O24" s="249">
        <f>IF(P4=3,(ABS(IF(L24&gt;60,0,L24)-IF(M24&gt;60,0,M24))),(ABS(IF(L24&gt;30,0,L24)-IF(M24&gt;30,0,M24))))</f>
        <v>6</v>
      </c>
      <c r="P24" s="200" t="str">
        <f>IF(P4=3,(IF(O24&gt;12,"Y","")),(IF(O24&gt;6,"Y","")))</f>
        <v/>
      </c>
      <c r="Q24" s="42">
        <f t="shared" si="2"/>
        <v>38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38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70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27</v>
      </c>
      <c r="L25" s="183">
        <v>48</v>
      </c>
      <c r="M25" s="183">
        <v>42</v>
      </c>
      <c r="N25" s="183"/>
      <c r="O25" s="249">
        <f>IF(P4=3,(ABS(IF(L25&gt;60,0,L25)-IF(M25&gt;60,0,M25))),(ABS(IF(L25&gt;30,0,L25)-IF(M25&gt;30,0,M25))))</f>
        <v>6</v>
      </c>
      <c r="P25" s="200" t="str">
        <f>IF(P4=3,(IF(O25&gt;12,"Y","")),(IF(O25&gt;6,"Y","")))</f>
        <v/>
      </c>
      <c r="Q25" s="42">
        <f t="shared" si="2"/>
        <v>45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72</v>
      </c>
      <c r="AB25" s="253" t="str">
        <f>LOOKUP(AA25,{0,0.01,40,45,50,55,60,65,70,75,80},{"","F","D","C","C+","B-","B","B+","A-","A","A+"})</f>
        <v>A-</v>
      </c>
      <c r="AC25" s="330">
        <f>LOOKUP(AA25,{0,0.01,40,45,50,55,60,65,70,75,80},{0,"0",2,2.25,2.5,2.75,3,3.25,3.5,3.75,4})</f>
        <v>3.5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30.5</v>
      </c>
      <c r="L26" s="183">
        <v>46</v>
      </c>
      <c r="M26" s="183">
        <v>32</v>
      </c>
      <c r="N26" s="183">
        <v>41</v>
      </c>
      <c r="O26" s="249">
        <f>IF(P4=3,(ABS(IF(L26&gt;60,0,L26)-IF(M26&gt;60,0,M26))),(ABS(IF(L26&gt;30,0,L26)-IF(M26&gt;30,0,M26))))</f>
        <v>14</v>
      </c>
      <c r="P26" s="200" t="str">
        <f>IF(P4=3,(IF(O26&gt;12,"Y","")),(IF(O26&gt;6,"Y","")))</f>
        <v>Y</v>
      </c>
      <c r="Q26" s="42">
        <f t="shared" si="2"/>
        <v>43.5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43.5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74</v>
      </c>
      <c r="AB26" s="253" t="str">
        <f>LOOKUP(AA26,{0,0.01,40,45,50,55,60,65,70,75,80},{"","F","D","C","C+","B-","B","B+","A-","A","A+"})</f>
        <v>A-</v>
      </c>
      <c r="AC26" s="330">
        <f>LOOKUP(AA26,{0,0.01,40,45,50,55,60,65,70,75,80},{0,"0",2,2.25,2.5,2.75,3,3.25,3.5,3.75,4})</f>
        <v>3.5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30</v>
      </c>
      <c r="L27" s="183">
        <v>41</v>
      </c>
      <c r="M27" s="183">
        <v>32</v>
      </c>
      <c r="N27" s="183"/>
      <c r="O27" s="249">
        <f>IF(P4=3,(ABS(IF(L27&gt;60,0,L27)-IF(M27&gt;60,0,M27))),(ABS(IF(L27&gt;30,0,L27)-IF(M27&gt;30,0,M27))))</f>
        <v>9</v>
      </c>
      <c r="P27" s="200" t="str">
        <f>IF(P4=3,(IF(O27&gt;12,"Y","")),(IF(O27&gt;6,"Y","")))</f>
        <v/>
      </c>
      <c r="Q27" s="42">
        <f t="shared" si="2"/>
        <v>36.5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36.5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67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29</v>
      </c>
      <c r="L28" s="183">
        <v>42</v>
      </c>
      <c r="M28" s="183">
        <v>34</v>
      </c>
      <c r="N28" s="183"/>
      <c r="O28" s="249">
        <f>IF(P4=3,(ABS(IF(L28&gt;60,0,L28)-IF(M28&gt;60,0,M28))),(ABS(IF(L28&gt;30,0,L28)-IF(M28&gt;30,0,M28))))</f>
        <v>8</v>
      </c>
      <c r="P28" s="200" t="str">
        <f>IF(P4=3,(IF(O28&gt;12,"Y","")),(IF(O28&gt;6,"Y","")))</f>
        <v/>
      </c>
      <c r="Q28" s="42">
        <f t="shared" si="2"/>
        <v>38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38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67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27</v>
      </c>
      <c r="L29" s="183">
        <v>31</v>
      </c>
      <c r="M29" s="183">
        <v>30</v>
      </c>
      <c r="N29" s="183"/>
      <c r="O29" s="249">
        <f>IF(P4=3,(ABS(IF(L29&gt;60,0,L29)-IF(M29&gt;60,0,M29))),(ABS(IF(L29&gt;30,0,L29)-IF(M29&gt;30,0,M29))))</f>
        <v>1</v>
      </c>
      <c r="P29" s="200" t="str">
        <f>IF(P4=3,(IF(O29&gt;12,"Y","")),(IF(O29&gt;6,"Y","")))</f>
        <v/>
      </c>
      <c r="Q29" s="42">
        <f t="shared" si="2"/>
        <v>30.5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30.5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58</v>
      </c>
      <c r="AB29" s="253" t="str">
        <f>LOOKUP(AA29,{0,0.01,40,45,50,55,60,65,70,75,80},{"","F","D","C","C+","B-","B","B+","A-","A","A+"})</f>
        <v>B-</v>
      </c>
      <c r="AC29" s="330">
        <f>LOOKUP(AA29,{0,0.01,40,45,50,55,60,65,70,75,80},{0,"0",2,2.25,2.5,2.75,3,3.25,3.5,3.75,4})</f>
        <v>2.75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29</v>
      </c>
      <c r="L30" s="183">
        <v>30</v>
      </c>
      <c r="M30" s="183">
        <v>30</v>
      </c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30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30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59</v>
      </c>
      <c r="AB30" s="253" t="str">
        <f>LOOKUP(AA30,{0,0.01,40,45,50,55,60,65,70,75,80},{"","F","D","C","C+","B-","B","B+","A-","A","A+"})</f>
        <v>B-</v>
      </c>
      <c r="AC30" s="330">
        <f>LOOKUP(AA30,{0,0.01,40,45,50,55,60,65,70,75,80},{0,"0",2,2.25,2.5,2.75,3,3.25,3.5,3.75,4})</f>
        <v>2.75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24.5</v>
      </c>
      <c r="L31" s="183">
        <v>43</v>
      </c>
      <c r="M31" s="183">
        <v>32</v>
      </c>
      <c r="N31" s="183"/>
      <c r="O31" s="249">
        <f>IF(P4=3,(ABS(IF(L31&gt;60,0,L31)-IF(M31&gt;60,0,M31))),(ABS(IF(L31&gt;30,0,L31)-IF(M31&gt;30,0,M31))))</f>
        <v>11</v>
      </c>
      <c r="P31" s="200" t="str">
        <f>IF(P4=3,(IF(O31&gt;12,"Y","")),(IF(O31&gt;6,"Y","")))</f>
        <v/>
      </c>
      <c r="Q31" s="42">
        <f t="shared" si="2"/>
        <v>37.5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37.5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62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21</v>
      </c>
      <c r="L32" s="183">
        <v>30</v>
      </c>
      <c r="M32" s="183">
        <v>35</v>
      </c>
      <c r="N32" s="183"/>
      <c r="O32" s="249">
        <f>IF(P4=3,(ABS(IF(L32&gt;60,0,L32)-IF(M32&gt;60,0,M32))),(ABS(IF(L32&gt;30,0,L32)-IF(M32&gt;30,0,M32))))</f>
        <v>5</v>
      </c>
      <c r="P32" s="200" t="str">
        <f>IF(P4=3,(IF(O32&gt;12,"Y","")),(IF(O32&gt;6,"Y","")))</f>
        <v/>
      </c>
      <c r="Q32" s="42">
        <f t="shared" si="2"/>
        <v>32.5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32.5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54</v>
      </c>
      <c r="AB32" s="253" t="str">
        <f>LOOKUP(AA32,{0,0.01,40,45,50,55,60,65,70,75,80},{"","F","D","C","C+","B-","B","B+","A-","A","A+"})</f>
        <v>C+</v>
      </c>
      <c r="AC32" s="330">
        <f>LOOKUP(AA32,{0,0.01,40,45,50,55,60,65,70,75,80},{0,"0",2,2.25,2.5,2.75,3,3.25,3.5,3.75,4})</f>
        <v>2.5</v>
      </c>
      <c r="AD32" s="331"/>
      <c r="AE32" s="332" t="str">
        <f t="shared" si="4"/>
        <v/>
      </c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26.5</v>
      </c>
      <c r="L33" s="183">
        <v>38</v>
      </c>
      <c r="M33" s="183">
        <v>34</v>
      </c>
      <c r="N33" s="183"/>
      <c r="O33" s="249">
        <f>IF(P4=3,(ABS(IF(L33&gt;60,0,L33)-IF(M33&gt;60,0,M33))),(ABS(IF(L33&gt;30,0,L33)-IF(M33&gt;30,0,M33))))</f>
        <v>4</v>
      </c>
      <c r="P33" s="200" t="str">
        <f>IF(P4=3,(IF(O33&gt;12,"Y","")),(IF(O33&gt;6,"Y","")))</f>
        <v/>
      </c>
      <c r="Q33" s="42">
        <f t="shared" si="2"/>
        <v>36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36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63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1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33.5</v>
      </c>
      <c r="L34" s="183">
        <v>48</v>
      </c>
      <c r="M34" s="183">
        <v>40</v>
      </c>
      <c r="N34" s="183"/>
      <c r="O34" s="249">
        <f>IF(P4=3,(ABS(IF(L34&gt;60,0,L34)-IF(M34&gt;60,0,M34))),(ABS(IF(L34&gt;30,0,L34)-IF(M34&gt;30,0,M34))))</f>
        <v>8</v>
      </c>
      <c r="P34" s="200" t="str">
        <f>IF(P4=3,(IF(O34&gt;12,"Y","")),(IF(O34&gt;6,"Y","")))</f>
        <v/>
      </c>
      <c r="Q34" s="42">
        <f t="shared" si="2"/>
        <v>44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44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78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24.5</v>
      </c>
      <c r="L35" s="183">
        <v>36</v>
      </c>
      <c r="M35" s="183">
        <v>34</v>
      </c>
      <c r="N35" s="183"/>
      <c r="O35" s="249">
        <f>IF(P4=3,(ABS(IF(L35&gt;60,0,L35)-IF(M35&gt;60,0,M35))),(ABS(IF(L35&gt;30,0,L35)-IF(M35&gt;30,0,M35))))</f>
        <v>2</v>
      </c>
      <c r="P35" s="200" t="str">
        <f>IF(P4=3,(IF(O35&gt;12,"Y","")),(IF(O35&gt;6,"Y","")))</f>
        <v/>
      </c>
      <c r="Q35" s="42">
        <f t="shared" si="2"/>
        <v>35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60</v>
      </c>
      <c r="AB35" s="253" t="str">
        <f>LOOKUP(AA35,{0,0.01,40,45,50,55,60,65,70,75,80},{"","F","D","C","C+","B-","B","B+","A-","A","A+"})</f>
        <v>B</v>
      </c>
      <c r="AC35" s="330">
        <f>LOOKUP(AA35,{0,0.01,40,45,50,55,60,65,70,75,80},{0,"0",2,2.25,2.5,2.75,3,3.25,3.5,3.75,4})</f>
        <v>3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29</v>
      </c>
      <c r="L36" s="183">
        <v>41</v>
      </c>
      <c r="M36" s="183">
        <v>38</v>
      </c>
      <c r="N36" s="183"/>
      <c r="O36" s="249">
        <f>IF(P4=3,(ABS(IF(L36&gt;60,0,L36)-IF(M36&gt;60,0,M36))),(ABS(IF(L36&gt;30,0,L36)-IF(M36&gt;30,0,M36))))</f>
        <v>3</v>
      </c>
      <c r="P36" s="200" t="str">
        <f>IF(P4=3,(IF(O36&gt;12,"Y","")),(IF(O36&gt;6,"Y","")))</f>
        <v/>
      </c>
      <c r="Q36" s="42">
        <f t="shared" si="2"/>
        <v>39.5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39.5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69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27.5</v>
      </c>
      <c r="L37" s="183">
        <v>39</v>
      </c>
      <c r="M37" s="183">
        <v>35</v>
      </c>
      <c r="N37" s="183"/>
      <c r="O37" s="249">
        <f>IF(P4=3,(ABS(IF(L37&gt;60,0,L37)-IF(M37&gt;60,0,M37))),(ABS(IF(L37&gt;30,0,L37)-IF(M37&gt;30,0,M37))))</f>
        <v>4</v>
      </c>
      <c r="P37" s="200" t="str">
        <f>IF(P4=3,(IF(O37&gt;12,"Y","")),(IF(O37&gt;6,"Y","")))</f>
        <v/>
      </c>
      <c r="Q37" s="42">
        <f t="shared" si="2"/>
        <v>37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37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65</v>
      </c>
      <c r="AB37" s="253" t="str">
        <f>LOOKUP(AA37,{0,0.01,40,45,50,55,60,65,70,75,80},{"","F","D","C","C+","B-","B","B+","A-","A","A+"})</f>
        <v>B+</v>
      </c>
      <c r="AC37" s="330">
        <f>LOOKUP(AA37,{0,0.01,40,45,50,55,60,65,70,75,80},{0,"0",2,2.25,2.5,2.75,3,3.25,3.5,3.75,4})</f>
        <v>3.25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27.5</v>
      </c>
      <c r="L38" s="183">
        <v>31</v>
      </c>
      <c r="M38" s="183">
        <v>36</v>
      </c>
      <c r="N38" s="183"/>
      <c r="O38" s="249">
        <f>IF(P4=3,(ABS(IF(L38&gt;60,0,L38)-IF(M38&gt;60,0,M38))),(ABS(IF(L38&gt;30,0,L38)-IF(M38&gt;30,0,M38))))</f>
        <v>5</v>
      </c>
      <c r="P38" s="200" t="str">
        <f>IF(P4=3,(IF(O38&gt;12,"Y","")),(IF(O38&gt;6,"Y","")))</f>
        <v/>
      </c>
      <c r="Q38" s="42">
        <f t="shared" si="2"/>
        <v>33.5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33.5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61</v>
      </c>
      <c r="AB38" s="253" t="str">
        <f>LOOKUP(AA38,{0,0.01,40,45,50,55,60,65,70,75,80},{"","F","D","C","C+","B-","B","B+","A-","A","A+"})</f>
        <v>B</v>
      </c>
      <c r="AC38" s="330">
        <f>LOOKUP(AA38,{0,0.01,40,45,50,55,60,65,70,75,80},{0,"0",2,2.25,2.5,2.75,3,3.25,3.5,3.75,4})</f>
        <v>3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32</v>
      </c>
      <c r="L39" s="183">
        <v>46</v>
      </c>
      <c r="M39" s="183">
        <v>34</v>
      </c>
      <c r="N39" s="183"/>
      <c r="O39" s="249">
        <f>IF(P4=3,(ABS(IF(L39&gt;60,0,L39)-IF(M39&gt;60,0,M39))),(ABS(IF(L39&gt;30,0,L39)-IF(M39&gt;30,0,M39))))</f>
        <v>12</v>
      </c>
      <c r="P39" s="200" t="str">
        <f>IF(P4=3,(IF(O39&gt;12,"Y","")),(IF(O39&gt;6,"Y","")))</f>
        <v/>
      </c>
      <c r="Q39" s="42">
        <f t="shared" si="2"/>
        <v>40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40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72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30</v>
      </c>
      <c r="L40" s="183">
        <v>42</v>
      </c>
      <c r="M40" s="183">
        <v>35</v>
      </c>
      <c r="N40" s="183"/>
      <c r="O40" s="249">
        <f>IF(P4=3,(ABS(IF(L40&gt;60,0,L40)-IF(M40&gt;60,0,M40))),(ABS(IF(L40&gt;30,0,L40)-IF(M40&gt;30,0,M40))))</f>
        <v>7</v>
      </c>
      <c r="P40" s="200" t="str">
        <f>IF(P4=3,(IF(O40&gt;12,"Y","")),(IF(O40&gt;6,"Y","")))</f>
        <v/>
      </c>
      <c r="Q40" s="42">
        <f t="shared" si="2"/>
        <v>38.5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38.5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69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26.5</v>
      </c>
      <c r="L41" s="183">
        <v>31</v>
      </c>
      <c r="M41" s="183">
        <v>34</v>
      </c>
      <c r="N41" s="183"/>
      <c r="O41" s="249">
        <f>IF(P4=3,(ABS(IF(L41&gt;60,0,L41)-IF(M41&gt;60,0,M41))),(ABS(IF(L41&gt;30,0,L41)-IF(M41&gt;30,0,M41))))</f>
        <v>3</v>
      </c>
      <c r="P41" s="200" t="str">
        <f>IF(P4=3,(IF(O41&gt;12,"Y","")),(IF(O41&gt;6,"Y","")))</f>
        <v/>
      </c>
      <c r="Q41" s="42">
        <f t="shared" si="2"/>
        <v>32.5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32.5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59</v>
      </c>
      <c r="AB41" s="253" t="str">
        <f>LOOKUP(AA41,{0,0.01,40,45,50,55,60,65,70,75,80},{"","F","D","C","C+","B-","B","B+","A-","A","A+"})</f>
        <v>B-</v>
      </c>
      <c r="AC41" s="330">
        <f>LOOKUP(AA41,{0,0.01,40,45,50,55,60,65,70,75,80},{0,"0",2,2.25,2.5,2.75,3,3.25,3.5,3.75,4})</f>
        <v>2.75</v>
      </c>
      <c r="AD41" s="331"/>
      <c r="AE41" s="332" t="str">
        <f t="shared" si="4"/>
        <v/>
      </c>
    </row>
    <row r="42" spans="1:31" ht="18" customHeight="1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27</v>
      </c>
      <c r="L42" s="183">
        <v>30</v>
      </c>
      <c r="M42" s="183">
        <v>32</v>
      </c>
      <c r="N42" s="183"/>
      <c r="O42" s="249">
        <f>IF(P4=3,(ABS(IF(L42&gt;60,0,L42)-IF(M42&gt;60,0,M42))),(ABS(IF(L42&gt;30,0,L42)-IF(M42&gt;30,0,M42))))</f>
        <v>2</v>
      </c>
      <c r="P42" s="200" t="str">
        <f>IF(P4=3,(IF(O42&gt;12,"Y","")),(IF(O42&gt;6,"Y","")))</f>
        <v/>
      </c>
      <c r="Q42" s="42">
        <f t="shared" si="2"/>
        <v>31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31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58</v>
      </c>
      <c r="AB42" s="253" t="str">
        <f>LOOKUP(AA42,{0,0.01,40,45,50,55,60,65,70,75,80},{"","F","D","C","C+","B-","B","B+","A-","A","A+"})</f>
        <v>B-</v>
      </c>
      <c r="AC42" s="330">
        <f>LOOKUP(AA42,{0,0.01,40,45,50,55,60,65,70,75,80},{0,"0",2,2.25,2.5,2.75,3,3.25,3.5,3.75,4})</f>
        <v>2.75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33</v>
      </c>
      <c r="L43" s="183">
        <v>46</v>
      </c>
      <c r="M43" s="183">
        <v>40</v>
      </c>
      <c r="N43" s="183"/>
      <c r="O43" s="249">
        <f>IF(P4=3,(ABS(IF(L43&gt;60,0,L43)-IF(M43&gt;60,0,M43))),(ABS(IF(L43&gt;30,0,L43)-IF(M43&gt;30,0,M43))))</f>
        <v>6</v>
      </c>
      <c r="P43" s="200" t="str">
        <f>IF(P4=3,(IF(O43&gt;12,"Y","")),(IF(O43&gt;6,"Y","")))</f>
        <v/>
      </c>
      <c r="Q43" s="42">
        <f t="shared" si="2"/>
        <v>43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43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76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31.5</v>
      </c>
      <c r="L44" s="183">
        <v>39</v>
      </c>
      <c r="M44" s="183">
        <v>36</v>
      </c>
      <c r="N44" s="183"/>
      <c r="O44" s="249">
        <f>IF(P4=3,(ABS(IF(L44&gt;60,0,L44)-IF(M44&gt;60,0,M44))),(ABS(IF(L44&gt;30,0,L44)-IF(M44&gt;30,0,M44))))</f>
        <v>3</v>
      </c>
      <c r="P44" s="200" t="str">
        <f>IF(P4=3,(IF(O44&gt;12,"Y","")),(IF(O44&gt;6,"Y","")))</f>
        <v/>
      </c>
      <c r="Q44" s="42">
        <f t="shared" si="2"/>
        <v>37.5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37.5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69</v>
      </c>
      <c r="AB44" s="253" t="str">
        <f>LOOKUP(AA44,{0,0.01,40,45,50,55,60,65,70,75,80},{"","F","D","C","C+","B-","B","B+","A-","A","A+"})</f>
        <v>B+</v>
      </c>
      <c r="AC44" s="330">
        <f>LOOKUP(AA44,{0,0.01,40,45,50,55,60,65,70,75,80},{0,"0",2,2.25,2.5,2.75,3,3.25,3.5,3.75,4})</f>
        <v>3.25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28.5</v>
      </c>
      <c r="L45" s="183">
        <v>36</v>
      </c>
      <c r="M45" s="183">
        <v>30</v>
      </c>
      <c r="N45" s="183"/>
      <c r="O45" s="249">
        <f>IF(P4=3,(ABS(IF(L45&gt;60,0,L45)-IF(M45&gt;60,0,M45))),(ABS(IF(L45&gt;30,0,L45)-IF(M45&gt;30,0,M45))))</f>
        <v>6</v>
      </c>
      <c r="P45" s="200" t="str">
        <f>IF(P4=3,(IF(O45&gt;12,"Y","")),(IF(O45&gt;6,"Y","")))</f>
        <v/>
      </c>
      <c r="Q45" s="42">
        <f t="shared" si="2"/>
        <v>33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33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62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19</v>
      </c>
      <c r="T46" s="291">
        <v>37</v>
      </c>
      <c r="U46" s="291">
        <v>44</v>
      </c>
      <c r="V46" s="291"/>
      <c r="W46" s="287">
        <f>IF(X4=3,(ABS(IF(T46&gt;60,0,T46)-IF(U46&gt;60,0,U46))),(ABS(IF(T46&gt;30,0,T46)-IF(U46&gt;30,0,U46))))</f>
        <v>7</v>
      </c>
      <c r="X46" s="288" t="str">
        <f>IF(X4=3,(IF(W46&gt;12,"Y","")),(IF(W46&gt;6,"Y","")))</f>
        <v/>
      </c>
      <c r="Y46" s="289">
        <f t="shared" si="3"/>
        <v>40.5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40.5</v>
      </c>
      <c r="AA46" s="197">
        <f t="shared" si="0"/>
        <v>60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20.75</v>
      </c>
      <c r="T47" s="291">
        <v>35</v>
      </c>
      <c r="U47" s="291">
        <v>48</v>
      </c>
      <c r="V47" s="291">
        <v>35</v>
      </c>
      <c r="W47" s="287">
        <f>IF(X4=3,(ABS(IF(T47&gt;60,0,T47)-IF(U47&gt;60,0,U47))),(ABS(IF(T47&gt;30,0,T47)-IF(U47&gt;30,0,U47))))</f>
        <v>13</v>
      </c>
      <c r="X47" s="288" t="str">
        <f>IF(X4=3,(IF(W47&gt;12,"Y","")),(IF(W47&gt;6,"Y","")))</f>
        <v>Y</v>
      </c>
      <c r="Y47" s="289">
        <f t="shared" si="3"/>
        <v>35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35</v>
      </c>
      <c r="AA47" s="197">
        <f t="shared" si="0"/>
        <v>56</v>
      </c>
      <c r="AB47" s="253" t="str">
        <f>LOOKUP(AA47,{0,0.01,40,45,50,55,60,65,70,75,80},{"","F","D","C","C+","B-","B","B+","A-","A","A+"})</f>
        <v>B-</v>
      </c>
      <c r="AC47" s="330">
        <f>LOOKUP(AA47,{0,0.01,40,45,50,55,60,65,70,75,80},{0,"0",2,2.25,2.5,2.75,3,3.25,3.5,3.75,4})</f>
        <v>2.75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</v>
      </c>
      <c r="T48" s="291">
        <v>47</v>
      </c>
      <c r="U48" s="291">
        <v>47</v>
      </c>
      <c r="V48" s="291"/>
      <c r="W48" s="287">
        <f>IF(X4=3,(ABS(IF(T48&gt;60,0,T48)-IF(U48&gt;60,0,U48))),(ABS(IF(T48&gt;30,0,T48)-IF(U48&gt;30,0,U48))))</f>
        <v>0</v>
      </c>
      <c r="X48" s="288" t="str">
        <f>IF(X4=3,(IF(W48&gt;12,"Y","")),(IF(W48&gt;6,"Y","")))</f>
        <v/>
      </c>
      <c r="Y48" s="289">
        <f t="shared" si="3"/>
        <v>47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47</v>
      </c>
      <c r="AA48" s="197">
        <f t="shared" si="0"/>
        <v>78</v>
      </c>
      <c r="AB48" s="253" t="str">
        <f>LOOKUP(AA48,{0,0.01,40,45,50,55,60,65,70,75,80},{"","F","D","C","C+","B-","B","B+","A-","A","A+"})</f>
        <v>A</v>
      </c>
      <c r="AC48" s="330">
        <f>LOOKUP(AA48,{0,0.01,40,45,50,55,60,65,70,75,80},{0,"0",2,2.25,2.5,2.75,3,3.25,3.5,3.75,4})</f>
        <v>3.75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25</v>
      </c>
      <c r="T49" s="291">
        <v>48</v>
      </c>
      <c r="U49" s="291">
        <v>47</v>
      </c>
      <c r="V49" s="291"/>
      <c r="W49" s="287">
        <f>IF(X4=3,(ABS(IF(T49&gt;60,0,T49)-IF(U49&gt;60,0,U49))),(ABS(IF(T49&gt;30,0,T49)-IF(U49&gt;30,0,U49))))</f>
        <v>1</v>
      </c>
      <c r="X49" s="288" t="str">
        <f>IF(X4=3,(IF(W49&gt;12,"Y","")),(IF(W49&gt;6,"Y","")))</f>
        <v/>
      </c>
      <c r="Y49" s="289">
        <f t="shared" si="3"/>
        <v>47.5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47.5</v>
      </c>
      <c r="AA49" s="197">
        <f t="shared" si="0"/>
        <v>73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</v>
      </c>
      <c r="T50" s="291">
        <v>49</v>
      </c>
      <c r="U50" s="291">
        <v>48</v>
      </c>
      <c r="V50" s="291"/>
      <c r="W50" s="287">
        <f>IF(X4=3,(ABS(IF(T50&gt;60,0,T50)-IF(U50&gt;60,0,U50))),(ABS(IF(T50&gt;30,0,T50)-IF(U50&gt;30,0,U50))))</f>
        <v>1</v>
      </c>
      <c r="X50" s="288" t="str">
        <f>IF(X4=3,(IF(W50&gt;12,"Y","")),(IF(W50&gt;6,"Y","")))</f>
        <v/>
      </c>
      <c r="Y50" s="289">
        <f t="shared" si="3"/>
        <v>48.5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48.5</v>
      </c>
      <c r="AA50" s="197">
        <f t="shared" si="0"/>
        <v>81</v>
      </c>
      <c r="AB50" s="253" t="str">
        <f>LOOKUP(AA50,{0,0.01,40,45,50,55,60,65,70,75,80},{"","F","D","C","C+","B-","B","B+","A-","A","A+"})</f>
        <v>A+</v>
      </c>
      <c r="AC50" s="330">
        <f>LOOKUP(AA50,{0,0.01,40,45,50,55,60,65,70,75,80},{0,"0",2,2.25,2.5,2.75,3,3.25,3.5,3.75,4})</f>
        <v>4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25.75</v>
      </c>
      <c r="T51" s="291">
        <v>30</v>
      </c>
      <c r="U51" s="291">
        <v>41</v>
      </c>
      <c r="V51" s="291"/>
      <c r="W51" s="287">
        <f>IF(X4=3,(ABS(IF(T51&gt;60,0,T51)-IF(U51&gt;60,0,U51))),(ABS(IF(T51&gt;30,0,T51)-IF(U51&gt;30,0,U51))))</f>
        <v>11</v>
      </c>
      <c r="X51" s="288" t="str">
        <f>IF(X4=3,(IF(W51&gt;12,"Y","")),(IF(W51&gt;6,"Y","")))</f>
        <v/>
      </c>
      <c r="Y51" s="289">
        <f t="shared" si="3"/>
        <v>35.5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35.5</v>
      </c>
      <c r="AA51" s="197">
        <f t="shared" si="0"/>
        <v>62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24</v>
      </c>
      <c r="T52" s="291">
        <v>38</v>
      </c>
      <c r="U52" s="291">
        <v>43</v>
      </c>
      <c r="V52" s="291"/>
      <c r="W52" s="287">
        <f>IF(X4=3,(ABS(IF(T52&gt;60,0,T52)-IF(U52&gt;60,0,U52))),(ABS(IF(T52&gt;30,0,T52)-IF(U52&gt;30,0,U52))))</f>
        <v>5</v>
      </c>
      <c r="X52" s="288" t="str">
        <f>IF(X4=3,(IF(W52&gt;12,"Y","")),(IF(W52&gt;6,"Y","")))</f>
        <v/>
      </c>
      <c r="Y52" s="289">
        <f t="shared" si="3"/>
        <v>40.5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40.5</v>
      </c>
      <c r="AA52" s="197">
        <f t="shared" si="0"/>
        <v>65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26.25</v>
      </c>
      <c r="T53" s="291">
        <v>45</v>
      </c>
      <c r="U53" s="291">
        <v>46</v>
      </c>
      <c r="V53" s="291"/>
      <c r="W53" s="287">
        <f>IF(X4=3,(ABS(IF(T53&gt;60,0,T53)-IF(U53&gt;60,0,U53))),(ABS(IF(T53&gt;30,0,T53)-IF(U53&gt;30,0,U53))))</f>
        <v>1</v>
      </c>
      <c r="X53" s="288" t="str">
        <f>IF(X4=3,(IF(W53&gt;12,"Y","")),(IF(W53&gt;6,"Y","")))</f>
        <v/>
      </c>
      <c r="Y53" s="289">
        <f t="shared" si="3"/>
        <v>45.5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45.5</v>
      </c>
      <c r="AA53" s="197">
        <f t="shared" si="0"/>
        <v>72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15.75</v>
      </c>
      <c r="T54" s="291">
        <v>31</v>
      </c>
      <c r="U54" s="291">
        <v>38</v>
      </c>
      <c r="V54" s="291"/>
      <c r="W54" s="287">
        <f>IF(X4=3,(ABS(IF(T54&gt;60,0,T54)-IF(U54&gt;60,0,U54))),(ABS(IF(T54&gt;30,0,T54)-IF(U54&gt;30,0,U54))))</f>
        <v>7</v>
      </c>
      <c r="X54" s="288" t="str">
        <f>IF(X4=3,(IF(W54&gt;12,"Y","")),(IF(W54&gt;6,"Y","")))</f>
        <v/>
      </c>
      <c r="Y54" s="289">
        <f t="shared" si="3"/>
        <v>34.5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34.5</v>
      </c>
      <c r="AA54" s="197">
        <f t="shared" si="0"/>
        <v>51</v>
      </c>
      <c r="AB54" s="253" t="str">
        <f>LOOKUP(AA54,{0,0.01,40,45,50,55,60,65,70,75,80},{"","F","D","C","C+","B-","B","B+","A-","A","A+"})</f>
        <v>C+</v>
      </c>
      <c r="AC54" s="330">
        <f>LOOKUP(AA54,{0,0.01,40,45,50,55,60,65,70,75,80},{0,"0",2,2.25,2.5,2.75,3,3.25,3.5,3.75,4})</f>
        <v>2.5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20.25</v>
      </c>
      <c r="T55" s="291">
        <v>37</v>
      </c>
      <c r="U55" s="291">
        <v>36</v>
      </c>
      <c r="V55" s="291"/>
      <c r="W55" s="287">
        <f>IF(X4=3,(ABS(IF(T55&gt;60,0,T55)-IF(U55&gt;60,0,U55))),(ABS(IF(T55&gt;30,0,T55)-IF(U55&gt;30,0,U55))))</f>
        <v>1</v>
      </c>
      <c r="X55" s="288" t="str">
        <f>IF(X4=3,(IF(W55&gt;12,"Y","")),(IF(W55&gt;6,"Y","")))</f>
        <v/>
      </c>
      <c r="Y55" s="289">
        <f t="shared" si="3"/>
        <v>36.5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36.5</v>
      </c>
      <c r="AA55" s="197">
        <f t="shared" si="0"/>
        <v>57</v>
      </c>
      <c r="AB55" s="253" t="str">
        <f>LOOKUP(AA55,{0,0.01,40,45,50,55,60,65,70,75,80},{"","F","D","C","C+","B-","B","B+","A-","A","A+"})</f>
        <v>B-</v>
      </c>
      <c r="AC55" s="330">
        <f>LOOKUP(AA55,{0,0.01,40,45,50,55,60,65,70,75,80},{0,"0",2,2.25,2.5,2.75,3,3.25,3.5,3.75,4})</f>
        <v>2.75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21</v>
      </c>
      <c r="T56" s="291">
        <v>32</v>
      </c>
      <c r="U56" s="291">
        <v>40</v>
      </c>
      <c r="V56" s="291"/>
      <c r="W56" s="287">
        <f>IF(X4=3,(ABS(IF(T56&gt;60,0,T56)-IF(U56&gt;60,0,U56))),(ABS(IF(T56&gt;30,0,T56)-IF(U56&gt;30,0,U56))))</f>
        <v>8</v>
      </c>
      <c r="X56" s="288" t="str">
        <f>IF(X4=3,(IF(W56&gt;12,"Y","")),(IF(W56&gt;6,"Y","")))</f>
        <v/>
      </c>
      <c r="Y56" s="289">
        <f t="shared" si="3"/>
        <v>36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36</v>
      </c>
      <c r="AA56" s="197">
        <f t="shared" si="0"/>
        <v>57</v>
      </c>
      <c r="AB56" s="253" t="str">
        <f>LOOKUP(AA56,{0,0.01,40,45,50,55,60,65,70,75,80},{"","F","D","C","C+","B-","B","B+","A-","A","A+"})</f>
        <v>B-</v>
      </c>
      <c r="AC56" s="330">
        <f>LOOKUP(AA56,{0,0.01,40,45,50,55,60,65,70,75,80},{0,"0",2,2.25,2.5,2.75,3,3.25,3.5,3.75,4})</f>
        <v>2.75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21.5</v>
      </c>
      <c r="T57" s="291">
        <v>34</v>
      </c>
      <c r="U57" s="291">
        <v>43</v>
      </c>
      <c r="V57" s="291"/>
      <c r="W57" s="287">
        <f>IF(X4=3,(ABS(IF(T57&gt;60,0,T57)-IF(U57&gt;60,0,U57))),(ABS(IF(T57&gt;30,0,T57)-IF(U57&gt;30,0,U57))))</f>
        <v>9</v>
      </c>
      <c r="X57" s="288" t="str">
        <f>IF(X4=3,(IF(W57&gt;12,"Y","")),(IF(W57&gt;6,"Y","")))</f>
        <v/>
      </c>
      <c r="Y57" s="289">
        <f t="shared" si="3"/>
        <v>38.5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38.5</v>
      </c>
      <c r="AA57" s="197">
        <f t="shared" si="0"/>
        <v>60</v>
      </c>
      <c r="AB57" s="253" t="str">
        <f>LOOKUP(AA57,{0,0.01,40,45,50,55,60,65,70,75,80},{"","F","D","C","C+","B-","B","B+","A-","A","A+"})</f>
        <v>B</v>
      </c>
      <c r="AC57" s="330">
        <f>LOOKUP(AA57,{0,0.01,40,45,50,55,60,65,70,75,80},{0,"0",2,2.25,2.5,2.75,3,3.25,3.5,3.75,4})</f>
        <v>3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29</v>
      </c>
      <c r="L58" s="183">
        <v>50</v>
      </c>
      <c r="M58" s="183">
        <v>45</v>
      </c>
      <c r="N58" s="183"/>
      <c r="O58" s="249">
        <f>IF(P4=3,(ABS(IF(L58&gt;60,0,L58)-IF(M58&gt;60,0,M58))),(ABS(IF(L58&gt;30,0,L58)-IF(M58&gt;30,0,M58))))</f>
        <v>5</v>
      </c>
      <c r="P58" s="200" t="str">
        <f>IF(P4=3,(IF(O58&gt;12,"Y","")),(IF(O58&gt;6,"Y","")))</f>
        <v/>
      </c>
      <c r="Q58" s="42">
        <f t="shared" si="2"/>
        <v>47.5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47.5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77</v>
      </c>
      <c r="AB58" s="253" t="str">
        <f>LOOKUP(AA58,{0,0.01,40,45,50,55,60,65,70,75,80},{"","F","D","C","C+","B-","B","B+","A-","A","A+"})</f>
        <v>A</v>
      </c>
      <c r="AC58" s="330">
        <f>LOOKUP(AA58,{0,0.01,40,45,50,55,60,65,70,75,80},{0,"0",2,2.25,2.5,2.75,3,3.25,3.5,3.75,4})</f>
        <v>3.75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16</v>
      </c>
      <c r="D59" s="284">
        <v>27</v>
      </c>
      <c r="E59" s="285">
        <v>35</v>
      </c>
      <c r="F59" s="291"/>
      <c r="G59" s="287">
        <f>IF(H4=3,(ABS(IF(D59&gt;60,0,D59)-IF(E59&gt;60,0,E59))),(ABS(IF(D59&gt;30,0,D59)-IF(E59&gt;30,0,E59))))</f>
        <v>8</v>
      </c>
      <c r="H59" s="288" t="str">
        <f>IF(H4=3,(IF(G59&gt;12,"Y","")),(IF(G59&gt;6,"Y","")))</f>
        <v/>
      </c>
      <c r="I59" s="289">
        <f t="shared" si="1"/>
        <v>31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31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47</v>
      </c>
      <c r="AB59" s="253" t="str">
        <f>LOOKUP(AA59,{0,0.01,40,45,50,55,60,65,70,75,80},{"","F","D","C","C+","B-","B","B+","A-","A","A+"})</f>
        <v>C</v>
      </c>
      <c r="AC59" s="330">
        <f>LOOKUP(AA59,{0,0.01,40,45,50,55,60,65,70,75,80},{0,"0",2,2.25,2.5,2.75,3,3.25,3.5,3.75,4})</f>
        <v>2.25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56" priority="7">
      <formula>$I$7="Y"</formula>
    </cfRule>
    <cfRule type="expression" dxfId="355" priority="8">
      <formula>$I$7="Y"</formula>
    </cfRule>
    <cfRule type="expression" dxfId="354" priority="9">
      <formula>$I$7="Y"</formula>
    </cfRule>
  </conditionalFormatting>
  <conditionalFormatting sqref="O8:O77">
    <cfRule type="expression" dxfId="353" priority="4">
      <formula>$I$7="Y"</formula>
    </cfRule>
    <cfRule type="expression" dxfId="352" priority="5">
      <formula>$I$7="Y"</formula>
    </cfRule>
    <cfRule type="expression" dxfId="351" priority="6">
      <formula>$I$7="Y"</formula>
    </cfRule>
  </conditionalFormatting>
  <conditionalFormatting sqref="W8:W77">
    <cfRule type="expression" dxfId="350" priority="1">
      <formula>$I$7="Y"</formula>
    </cfRule>
    <cfRule type="expression" dxfId="349" priority="2">
      <formula>$I$7="Y"</formula>
    </cfRule>
    <cfRule type="expression" dxfId="348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9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19.5" customHeight="1">
      <c r="A4" s="338" t="s">
        <v>21</v>
      </c>
      <c r="B4" s="294">
        <v>207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46" t="s">
        <v>248</v>
      </c>
      <c r="E6" s="646"/>
      <c r="F6" s="646"/>
      <c r="G6" s="646"/>
      <c r="H6" s="646"/>
      <c r="I6" s="646"/>
      <c r="J6" s="647"/>
      <c r="K6" s="275" t="s">
        <v>65</v>
      </c>
      <c r="L6" s="646" t="s">
        <v>248</v>
      </c>
      <c r="M6" s="646"/>
      <c r="N6" s="646"/>
      <c r="O6" s="646"/>
      <c r="P6" s="646"/>
      <c r="Q6" s="646"/>
      <c r="R6" s="647"/>
      <c r="S6" s="277" t="s">
        <v>65</v>
      </c>
      <c r="T6" s="614" t="s">
        <v>248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6">
        <v>28.25</v>
      </c>
      <c r="D8" s="356">
        <v>43</v>
      </c>
      <c r="E8" s="356">
        <v>38</v>
      </c>
      <c r="F8" s="286"/>
      <c r="G8" s="287">
        <f>IF(H4=3,(ABS(IF(D8&gt;60,0,D8)-IF(E8&gt;60,0,E8))),(ABS(IF(D8&gt;30,0,D8)-IF(E8&gt;30,0,E8))))</f>
        <v>5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40.5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40.5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69</v>
      </c>
      <c r="AB8" s="253" t="str">
        <f>LOOKUP(AA8,{0,0.01,40,45,50,55,60,65,70,75,80},{"","F","D","C","C+","B-","B","B+","A-","A","A+"})</f>
        <v>B+</v>
      </c>
      <c r="AC8" s="330">
        <f>LOOKUP(AA8,{0,0.01,40,45,50,55,60,65,70,75,80},{0,"0",2,2.25,2.5,2.75,3,3.25,3.5,3.75,4})</f>
        <v>3.25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357">
        <v>28</v>
      </c>
      <c r="D9" s="356">
        <v>41</v>
      </c>
      <c r="E9" s="356">
        <v>35</v>
      </c>
      <c r="F9" s="291"/>
      <c r="G9" s="287">
        <f>IF(H4=3,(ABS(IF(D9&gt;60,0,D9)-IF(E9&gt;60,0,E9))),(ABS(IF(D9&gt;30,0,D9)-IF(E9&gt;30,0,E9))))</f>
        <v>6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38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38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66</v>
      </c>
      <c r="AB9" s="253" t="str">
        <f>LOOKUP(AA9,{0,0.01,40,45,50,55,60,65,70,75,80},{"","F","D","C","C+","B-","B","B+","A-","A","A+"})</f>
        <v>B+</v>
      </c>
      <c r="AC9" s="330">
        <f>LOOKUP(AA9,{0,0.01,40,45,50,55,60,65,70,75,80},{0,"0",2,2.25,2.5,2.75,3,3.25,3.5,3.75,4})</f>
        <v>3.25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357">
        <v>22.25</v>
      </c>
      <c r="D10" s="356">
        <v>38</v>
      </c>
      <c r="E10" s="356">
        <v>32</v>
      </c>
      <c r="F10" s="291"/>
      <c r="G10" s="287">
        <f>IF(H4=3,(ABS(IF(D10&gt;60,0,D10)-IF(E10&gt;60,0,E10))),(ABS(IF(D10&gt;30,0,D10)-IF(E10&gt;30,0,E10))))</f>
        <v>6</v>
      </c>
      <c r="H10" s="288" t="str">
        <f>IF(H4=3,(IF(G10&gt;12,"Y","")),(IF(G10&gt;6,"Y","")))</f>
        <v/>
      </c>
      <c r="I10" s="289">
        <f t="shared" si="1"/>
        <v>35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58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7">
        <v>24</v>
      </c>
      <c r="D11" s="356">
        <v>48</v>
      </c>
      <c r="E11" s="356">
        <v>37</v>
      </c>
      <c r="F11" s="291"/>
      <c r="G11" s="287">
        <f>IF(H4=3,(ABS(IF(D11&gt;60,0,D11)-IF(E11&gt;60,0,E11))),(ABS(IF(D11&gt;30,0,D11)-IF(E11&gt;30,0,E11))))</f>
        <v>11</v>
      </c>
      <c r="H11" s="288" t="str">
        <f>IF(H4=3,(IF(G11&gt;12,"Y","")),(IF(G11&gt;6,"Y","")))</f>
        <v/>
      </c>
      <c r="I11" s="289">
        <f t="shared" si="1"/>
        <v>42.5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42.5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67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7">
        <v>23.5</v>
      </c>
      <c r="D12" s="356">
        <v>40</v>
      </c>
      <c r="E12" s="356">
        <v>33</v>
      </c>
      <c r="F12" s="291"/>
      <c r="G12" s="287">
        <f>IF(H4=3,(ABS(IF(D12&gt;60,0,D12)-IF(E12&gt;60,0,E12))),(ABS(IF(D12&gt;30,0,D12)-IF(E12&gt;30,0,E12))))</f>
        <v>7</v>
      </c>
      <c r="H12" s="288" t="str">
        <f>IF(H4=3,(IF(G12&gt;12,"Y","")),(IF(G12&gt;6,"Y","")))</f>
        <v/>
      </c>
      <c r="I12" s="289">
        <f t="shared" si="1"/>
        <v>36.5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36.5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60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7">
        <v>22.25</v>
      </c>
      <c r="D13" s="356">
        <v>44</v>
      </c>
      <c r="E13" s="356">
        <v>37</v>
      </c>
      <c r="F13" s="291"/>
      <c r="G13" s="287">
        <f>IF(H4=3,(ABS(IF(D13&gt;60,0,D13)-IF(E13&gt;60,0,E13))),(ABS(IF(D13&gt;30,0,D13)-IF(E13&gt;30,0,E13))))</f>
        <v>7</v>
      </c>
      <c r="H13" s="288" t="str">
        <f>IF(H4=3,(IF(G13&gt;12,"Y","")),(IF(G13&gt;6,"Y","")))</f>
        <v/>
      </c>
      <c r="I13" s="289">
        <f t="shared" si="1"/>
        <v>40.5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40.5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63</v>
      </c>
      <c r="AB13" s="253" t="str">
        <f>LOOKUP(AA13,{0,0.01,40,45,50,55,60,65,70,75,80},{"","F","D","C","C+","B-","B","B+","A-","A","A+"})</f>
        <v>B</v>
      </c>
      <c r="AC13" s="330">
        <f>LOOKUP(AA13,{0,0.01,40,45,50,55,60,65,70,75,80},{0,"0",2,2.25,2.5,2.75,3,3.25,3.5,3.75,4})</f>
        <v>3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7">
        <v>27.75</v>
      </c>
      <c r="D14" s="356">
        <v>40</v>
      </c>
      <c r="E14" s="356">
        <v>37</v>
      </c>
      <c r="F14" s="291"/>
      <c r="G14" s="287">
        <f>IF(H4=3,(ABS(IF(D14&gt;60,0,D14)-IF(E14&gt;60,0,E14))),(ABS(IF(D14&gt;30,0,D14)-IF(E14&gt;30,0,E14))))</f>
        <v>3</v>
      </c>
      <c r="H14" s="288" t="str">
        <f>IF(H4=3,(IF(G14&gt;12,"Y","")),(IF(G14&gt;6,"Y","")))</f>
        <v/>
      </c>
      <c r="I14" s="289">
        <f t="shared" si="1"/>
        <v>38.5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38.5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67</v>
      </c>
      <c r="AB14" s="253" t="str">
        <f>LOOKUP(AA14,{0,0.01,40,45,50,55,60,65,70,75,80},{"","F","D","C","C+","B-","B","B+","A-","A","A+"})</f>
        <v>B+</v>
      </c>
      <c r="AC14" s="330">
        <f>LOOKUP(AA14,{0,0.01,40,45,50,55,60,65,70,75,80},{0,"0",2,2.25,2.5,2.75,3,3.25,3.5,3.75,4})</f>
        <v>3.25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7">
        <v>30</v>
      </c>
      <c r="D15" s="356">
        <v>41</v>
      </c>
      <c r="E15" s="356">
        <v>35</v>
      </c>
      <c r="F15" s="291"/>
      <c r="G15" s="287">
        <f>IF(H4=3,(ABS(IF(D15&gt;60,0,D15)-IF(E15&gt;60,0,E15))),(ABS(IF(D15&gt;30,0,D15)-IF(E15&gt;30,0,E15))))</f>
        <v>6</v>
      </c>
      <c r="H15" s="288" t="str">
        <f>IF(H4=3,(IF(G15&gt;12,"Y","")),(IF(G15&gt;6,"Y","")))</f>
        <v/>
      </c>
      <c r="I15" s="289">
        <f t="shared" si="1"/>
        <v>38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38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68</v>
      </c>
      <c r="AB15" s="253" t="str">
        <f>LOOKUP(AA15,{0,0.01,40,45,50,55,60,65,70,75,80},{"","F","D","C","C+","B-","B","B+","A-","A","A+"})</f>
        <v>B+</v>
      </c>
      <c r="AC15" s="330">
        <f>LOOKUP(AA15,{0,0.01,40,45,50,55,60,65,70,75,80},{0,"0",2,2.25,2.5,2.75,3,3.25,3.5,3.75,4})</f>
        <v>3.25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57">
        <v>32.5</v>
      </c>
      <c r="D16" s="356">
        <v>47</v>
      </c>
      <c r="E16" s="356">
        <v>41</v>
      </c>
      <c r="F16" s="291"/>
      <c r="G16" s="287">
        <f>IF(H4=3,(ABS(IF(D16&gt;60,0,D16)-IF(E16&gt;60,0,E16))),(ABS(IF(D16&gt;30,0,D16)-IF(E16&gt;30,0,E16))))</f>
        <v>6</v>
      </c>
      <c r="H16" s="288" t="str">
        <f>IF(H4=3,(IF(G16&gt;12,"Y","")),(IF(G16&gt;6,"Y","")))</f>
        <v/>
      </c>
      <c r="I16" s="289">
        <f t="shared" si="1"/>
        <v>44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44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77</v>
      </c>
      <c r="AB16" s="253" t="str">
        <f>LOOKUP(AA16,{0,0.01,40,45,50,55,60,65,70,75,80},{"","F","D","C","C+","B-","B","B+","A-","A","A+"})</f>
        <v>A</v>
      </c>
      <c r="AC16" s="330">
        <f>LOOKUP(AA16,{0,0.01,40,45,50,55,60,65,70,75,80},{0,"0",2,2.25,2.5,2.75,3,3.25,3.5,3.75,4})</f>
        <v>3.75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7">
        <v>32.25</v>
      </c>
      <c r="D17" s="356">
        <v>52</v>
      </c>
      <c r="E17" s="356">
        <v>42</v>
      </c>
      <c r="F17" s="291"/>
      <c r="G17" s="287">
        <f>IF(H4=3,(ABS(IF(D17&gt;60,0,D17)-IF(E17&gt;60,0,E17))),(ABS(IF(D17&gt;30,0,D17)-IF(E17&gt;30,0,E17))))</f>
        <v>10</v>
      </c>
      <c r="H17" s="288" t="str">
        <f>IF(H4=3,(IF(G17&gt;12,"Y","")),(IF(G17&gt;6,"Y","")))</f>
        <v/>
      </c>
      <c r="I17" s="289">
        <f t="shared" si="1"/>
        <v>47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47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80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7">
        <v>32.25</v>
      </c>
      <c r="D18" s="356">
        <v>52</v>
      </c>
      <c r="E18" s="356">
        <v>40</v>
      </c>
      <c r="F18" s="291"/>
      <c r="G18" s="287">
        <f>IF(H4=3,(ABS(IF(D18&gt;60,0,D18)-IF(E18&gt;60,0,E18))),(ABS(IF(D18&gt;30,0,D18)-IF(E18&gt;30,0,E18))))</f>
        <v>12</v>
      </c>
      <c r="H18" s="288" t="str">
        <f>IF(H4=3,(IF(G18&gt;12,"Y","")),(IF(G18&gt;6,"Y","")))</f>
        <v/>
      </c>
      <c r="I18" s="289">
        <f t="shared" si="1"/>
        <v>46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46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79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7">
        <v>30.75</v>
      </c>
      <c r="D19" s="356">
        <v>40</v>
      </c>
      <c r="E19" s="356">
        <v>32</v>
      </c>
      <c r="F19" s="291"/>
      <c r="G19" s="287">
        <f>IF(H4=3,(ABS(IF(D19&gt;60,0,D19)-IF(E19&gt;60,0,E19))),(ABS(IF(D19&gt;30,0,D19)-IF(E19&gt;30,0,E19))))</f>
        <v>8</v>
      </c>
      <c r="H19" s="288" t="str">
        <f>IF(H4=3,(IF(G19&gt;12,"Y","")),(IF(G19&gt;6,"Y","")))</f>
        <v/>
      </c>
      <c r="I19" s="289">
        <f t="shared" si="1"/>
        <v>36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36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67</v>
      </c>
      <c r="AB19" s="253" t="str">
        <f>LOOKUP(AA19,{0,0.01,40,45,50,55,60,65,70,75,80},{"","F","D","C","C+","B-","B","B+","A-","A","A+"})</f>
        <v>B+</v>
      </c>
      <c r="AC19" s="330">
        <f>LOOKUP(AA19,{0,0.01,40,45,50,55,60,65,70,75,80},{0,"0",2,2.25,2.5,2.75,3,3.25,3.5,3.75,4})</f>
        <v>3.25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7">
        <v>31.75</v>
      </c>
      <c r="D20" s="356">
        <v>49</v>
      </c>
      <c r="E20" s="356">
        <v>40</v>
      </c>
      <c r="F20" s="291"/>
      <c r="G20" s="287">
        <f>IF(H4=3,(ABS(IF(D20&gt;60,0,D20)-IF(E20&gt;60,0,E20))),(ABS(IF(D20&gt;30,0,D20)-IF(E20&gt;30,0,E20))))</f>
        <v>9</v>
      </c>
      <c r="H20" s="288" t="str">
        <f>IF(H4=3,(IF(G20&gt;12,"Y","")),(IF(G20&gt;6,"Y","")))</f>
        <v/>
      </c>
      <c r="I20" s="289">
        <f t="shared" si="1"/>
        <v>44.5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44.5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77</v>
      </c>
      <c r="AB20" s="253" t="str">
        <f>LOOKUP(AA20,{0,0.01,40,45,50,55,60,65,70,75,80},{"","F","D","C","C+","B-","B","B+","A-","A","A+"})</f>
        <v>A</v>
      </c>
      <c r="AC20" s="330">
        <f>LOOKUP(AA20,{0,0.01,40,45,50,55,60,65,70,75,80},{0,"0",2,2.25,2.5,2.75,3,3.25,3.5,3.75,4})</f>
        <v>3.75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7">
        <v>32.75</v>
      </c>
      <c r="D21" s="356">
        <v>46</v>
      </c>
      <c r="E21" s="356">
        <v>41</v>
      </c>
      <c r="F21" s="291"/>
      <c r="G21" s="287">
        <f>IF(H4=3,(ABS(IF(D21&gt;60,0,D21)-IF(E21&gt;60,0,E21))),(ABS(IF(D21&gt;30,0,D21)-IF(E21&gt;30,0,E21))))</f>
        <v>5</v>
      </c>
      <c r="H21" s="288" t="str">
        <f>IF(H4=3,(IF(G21&gt;12,"Y","")),(IF(G21&gt;6,"Y","")))</f>
        <v/>
      </c>
      <c r="I21" s="289">
        <f t="shared" si="1"/>
        <v>43.5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43.5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77</v>
      </c>
      <c r="AB21" s="253" t="str">
        <f>LOOKUP(AA21,{0,0.01,40,45,50,55,60,65,70,75,80},{"","F","D","C","C+","B-","B","B+","A-","A","A+"})</f>
        <v>A</v>
      </c>
      <c r="AC21" s="330">
        <f>LOOKUP(AA21,{0,0.01,40,45,50,55,60,65,70,75,80},{0,"0",2,2.25,2.5,2.75,3,3.25,3.5,3.75,4})</f>
        <v>3.75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7">
        <v>30</v>
      </c>
      <c r="D22" s="356">
        <v>47</v>
      </c>
      <c r="E22" s="356">
        <v>42</v>
      </c>
      <c r="F22" s="291"/>
      <c r="G22" s="287">
        <f>IF(H4=3,(ABS(IF(D22&gt;60,0,D22)-IF(E22&gt;60,0,E22))),(ABS(IF(D22&gt;30,0,D22)-IF(E22&gt;30,0,E22))))</f>
        <v>5</v>
      </c>
      <c r="H22" s="288" t="str">
        <f>IF(H4=3,(IF(G22&gt;12,"Y","")),(IF(G22&gt;6,"Y","")))</f>
        <v/>
      </c>
      <c r="I22" s="289">
        <f t="shared" si="1"/>
        <v>44.5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44.5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75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7">
        <v>29.75</v>
      </c>
      <c r="D23" s="356">
        <v>41</v>
      </c>
      <c r="E23" s="356">
        <v>40</v>
      </c>
      <c r="F23" s="291"/>
      <c r="G23" s="287">
        <f>IF(H4=3,(ABS(IF(D23&gt;60,0,D23)-IF(E23&gt;60,0,E23))),(ABS(IF(D23&gt;30,0,D23)-IF(E23&gt;30,0,E23))))</f>
        <v>1</v>
      </c>
      <c r="H23" s="288" t="str">
        <f>IF(H4=3,(IF(G23&gt;12,"Y","")),(IF(G23&gt;6,"Y","")))</f>
        <v/>
      </c>
      <c r="I23" s="289">
        <f t="shared" si="1"/>
        <v>40.5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40.5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71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29</v>
      </c>
      <c r="L24" s="183">
        <v>44</v>
      </c>
      <c r="M24" s="183">
        <v>40</v>
      </c>
      <c r="N24" s="183"/>
      <c r="O24" s="249">
        <f>IF(P4=3,(ABS(IF(L24&gt;60,0,L24)-IF(M24&gt;60,0,M24))),(ABS(IF(L24&gt;30,0,L24)-IF(M24&gt;30,0,M24))))</f>
        <v>4</v>
      </c>
      <c r="P24" s="200" t="str">
        <f>IF(P4=3,(IF(O24&gt;12,"Y","")),(IF(O24&gt;6,"Y","")))</f>
        <v/>
      </c>
      <c r="Q24" s="42">
        <f t="shared" si="2"/>
        <v>42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42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71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21.25</v>
      </c>
      <c r="L25" s="183">
        <v>42</v>
      </c>
      <c r="M25" s="183">
        <v>25</v>
      </c>
      <c r="N25" s="183">
        <v>44</v>
      </c>
      <c r="O25" s="249">
        <f>IF(P4=3,(ABS(IF(L25&gt;60,0,L25)-IF(M25&gt;60,0,M25))),(ABS(IF(L25&gt;30,0,L25)-IF(M25&gt;30,0,M25))))</f>
        <v>17</v>
      </c>
      <c r="P25" s="200" t="str">
        <f>IF(P4=3,(IF(O25&gt;12,"Y","")),(IF(O25&gt;6,"Y","")))</f>
        <v>Y</v>
      </c>
      <c r="Q25" s="42">
        <f t="shared" si="2"/>
        <v>43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43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65</v>
      </c>
      <c r="AB25" s="253" t="str">
        <f>LOOKUP(AA25,{0,0.01,40,45,50,55,60,65,70,75,80},{"","F","D","C","C+","B-","B","B+","A-","A","A+"})</f>
        <v>B+</v>
      </c>
      <c r="AC25" s="330">
        <f>LOOKUP(AA25,{0,0.01,40,45,50,55,60,65,70,75,80},{0,"0",2,2.25,2.5,2.75,3,3.25,3.5,3.75,4})</f>
        <v>3.25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27.75</v>
      </c>
      <c r="L26" s="183">
        <v>41</v>
      </c>
      <c r="M26" s="183">
        <v>33</v>
      </c>
      <c r="N26" s="183"/>
      <c r="O26" s="249">
        <f>IF(P4=3,(ABS(IF(L26&gt;60,0,L26)-IF(M26&gt;60,0,M26))),(ABS(IF(L26&gt;30,0,L26)-IF(M26&gt;30,0,M26))))</f>
        <v>8</v>
      </c>
      <c r="P26" s="200" t="str">
        <f>IF(P4=3,(IF(O26&gt;12,"Y","")),(IF(O26&gt;6,"Y","")))</f>
        <v/>
      </c>
      <c r="Q26" s="42">
        <f t="shared" si="2"/>
        <v>37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37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65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32.75</v>
      </c>
      <c r="L27" s="183">
        <v>51</v>
      </c>
      <c r="M27" s="183">
        <v>43</v>
      </c>
      <c r="N27" s="183"/>
      <c r="O27" s="249">
        <f>IF(P4=3,(ABS(IF(L27&gt;60,0,L27)-IF(M27&gt;60,0,M27))),(ABS(IF(L27&gt;30,0,L27)-IF(M27&gt;30,0,M27))))</f>
        <v>8</v>
      </c>
      <c r="P27" s="200" t="str">
        <f>IF(P4=3,(IF(O27&gt;12,"Y","")),(IF(O27&gt;6,"Y","")))</f>
        <v/>
      </c>
      <c r="Q27" s="42">
        <f t="shared" si="2"/>
        <v>47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47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80</v>
      </c>
      <c r="AB27" s="253" t="str">
        <f>LOOKUP(AA27,{0,0.01,40,45,50,55,60,65,70,75,80},{"","F","D","C","C+","B-","B","B+","A-","A","A+"})</f>
        <v>A+</v>
      </c>
      <c r="AC27" s="330">
        <f>LOOKUP(AA27,{0,0.01,40,45,50,55,60,65,70,75,80},{0,"0",2,2.25,2.5,2.75,3,3.25,3.5,3.75,4})</f>
        <v>4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31.5</v>
      </c>
      <c r="L28" s="183">
        <v>51</v>
      </c>
      <c r="M28" s="183">
        <v>40</v>
      </c>
      <c r="N28" s="183"/>
      <c r="O28" s="249">
        <f>IF(P4=3,(ABS(IF(L28&gt;60,0,L28)-IF(M28&gt;60,0,M28))),(ABS(IF(L28&gt;30,0,L28)-IF(M28&gt;30,0,M28))))</f>
        <v>11</v>
      </c>
      <c r="P28" s="200" t="str">
        <f>IF(P4=3,(IF(O28&gt;12,"Y","")),(IF(O28&gt;6,"Y","")))</f>
        <v/>
      </c>
      <c r="Q28" s="42">
        <f t="shared" si="2"/>
        <v>45.5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45.5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77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27.5</v>
      </c>
      <c r="L29" s="183">
        <v>41</v>
      </c>
      <c r="M29" s="183">
        <v>36</v>
      </c>
      <c r="N29" s="183"/>
      <c r="O29" s="249">
        <f>IF(P4=3,(ABS(IF(L29&gt;60,0,L29)-IF(M29&gt;60,0,M29))),(ABS(IF(L29&gt;30,0,L29)-IF(M29&gt;30,0,M29))))</f>
        <v>5</v>
      </c>
      <c r="P29" s="200" t="str">
        <f>IF(P4=3,(IF(O29&gt;12,"Y","")),(IF(O29&gt;6,"Y","")))</f>
        <v/>
      </c>
      <c r="Q29" s="42">
        <f t="shared" si="2"/>
        <v>38.5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38.5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66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26</v>
      </c>
      <c r="L30" s="183">
        <v>46</v>
      </c>
      <c r="M30" s="183">
        <v>42</v>
      </c>
      <c r="N30" s="183"/>
      <c r="O30" s="249">
        <f>IF(P4=3,(ABS(IF(L30&gt;60,0,L30)-IF(M30&gt;60,0,M30))),(ABS(IF(L30&gt;30,0,L30)-IF(M30&gt;30,0,M30))))</f>
        <v>4</v>
      </c>
      <c r="P30" s="200" t="str">
        <f>IF(P4=3,(IF(O30&gt;12,"Y","")),(IF(O30&gt;6,"Y","")))</f>
        <v/>
      </c>
      <c r="Q30" s="42">
        <f t="shared" si="2"/>
        <v>44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44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70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29.5</v>
      </c>
      <c r="L31" s="183">
        <v>44</v>
      </c>
      <c r="M31" s="183">
        <v>32</v>
      </c>
      <c r="N31" s="183"/>
      <c r="O31" s="249">
        <f>IF(P4=3,(ABS(IF(L31&gt;60,0,L31)-IF(M31&gt;60,0,M31))),(ABS(IF(L31&gt;30,0,L31)-IF(M31&gt;30,0,M31))))</f>
        <v>12</v>
      </c>
      <c r="P31" s="200" t="str">
        <f>IF(P4=3,(IF(O31&gt;12,"Y","")),(IF(O31&gt;6,"Y","")))</f>
        <v/>
      </c>
      <c r="Q31" s="42">
        <f t="shared" si="2"/>
        <v>38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38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68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/>
      <c r="AE31" s="332" t="str">
        <f t="shared" si="4"/>
        <v/>
      </c>
    </row>
    <row r="32" spans="1:36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29.25</v>
      </c>
      <c r="L32" s="183">
        <v>39</v>
      </c>
      <c r="M32" s="183">
        <v>32</v>
      </c>
      <c r="N32" s="183"/>
      <c r="O32" s="249">
        <f>IF(P4=3,(ABS(IF(L32&gt;60,0,L32)-IF(M32&gt;60,0,M32))),(ABS(IF(L32&gt;30,0,L32)-IF(M32&gt;30,0,M32))))</f>
        <v>7</v>
      </c>
      <c r="P32" s="200" t="str">
        <f>IF(P4=3,(IF(O32&gt;12,"Y","")),(IF(O32&gt;6,"Y","")))</f>
        <v/>
      </c>
      <c r="Q32" s="42">
        <f t="shared" si="2"/>
        <v>35.5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35.5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65</v>
      </c>
      <c r="AB32" s="253" t="str">
        <f>LOOKUP(AA32,{0,0.01,40,45,50,55,60,65,70,75,80},{"","F","D","C","C+","B-","B","B+","A-","A","A+"})</f>
        <v>B+</v>
      </c>
      <c r="AC32" s="330">
        <f>LOOKUP(AA32,{0,0.01,40,45,50,55,60,65,70,75,80},{0,"0",2,2.25,2.5,2.75,3,3.25,3.5,3.75,4})</f>
        <v>3.25</v>
      </c>
      <c r="AD32" s="331"/>
      <c r="AE32" s="332" t="str">
        <f t="shared" si="4"/>
        <v/>
      </c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23.5</v>
      </c>
      <c r="L33" s="183">
        <v>42</v>
      </c>
      <c r="M33" s="183">
        <v>34</v>
      </c>
      <c r="N33" s="183"/>
      <c r="O33" s="249">
        <f>IF(P4=3,(ABS(IF(L33&gt;60,0,L33)-IF(M33&gt;60,0,M33))),(ABS(IF(L33&gt;30,0,L33)-IF(M33&gt;30,0,M33))))</f>
        <v>8</v>
      </c>
      <c r="P33" s="200" t="str">
        <f>IF(P4=3,(IF(O33&gt;12,"Y","")),(IF(O33&gt;6,"Y","")))</f>
        <v/>
      </c>
      <c r="Q33" s="42">
        <f t="shared" si="2"/>
        <v>38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38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62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1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32.75</v>
      </c>
      <c r="L34" s="183">
        <v>52</v>
      </c>
      <c r="M34" s="183">
        <v>43</v>
      </c>
      <c r="N34" s="183"/>
      <c r="O34" s="249">
        <f>IF(P4=3,(ABS(IF(L34&gt;60,0,L34)-IF(M34&gt;60,0,M34))),(ABS(IF(L34&gt;30,0,L34)-IF(M34&gt;30,0,M34))))</f>
        <v>9</v>
      </c>
      <c r="P34" s="200" t="str">
        <f>IF(P4=3,(IF(O34&gt;12,"Y","")),(IF(O34&gt;6,"Y","")))</f>
        <v/>
      </c>
      <c r="Q34" s="42">
        <f t="shared" si="2"/>
        <v>47.5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47.5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81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26</v>
      </c>
      <c r="L35" s="183">
        <v>35</v>
      </c>
      <c r="M35" s="183">
        <v>28</v>
      </c>
      <c r="N35" s="183"/>
      <c r="O35" s="249">
        <f>IF(P4=3,(ABS(IF(L35&gt;60,0,L35)-IF(M35&gt;60,0,M35))),(ABS(IF(L35&gt;30,0,L35)-IF(M35&gt;30,0,M35))))</f>
        <v>7</v>
      </c>
      <c r="P35" s="200" t="str">
        <f>IF(P4=3,(IF(O35&gt;12,"Y","")),(IF(O35&gt;6,"Y","")))</f>
        <v/>
      </c>
      <c r="Q35" s="42">
        <f t="shared" si="2"/>
        <v>31.5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31.5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58</v>
      </c>
      <c r="AB35" s="253" t="str">
        <f>LOOKUP(AA35,{0,0.01,40,45,50,55,60,65,70,75,80},{"","F","D","C","C+","B-","B","B+","A-","A","A+"})</f>
        <v>B-</v>
      </c>
      <c r="AC35" s="330">
        <f>LOOKUP(AA35,{0,0.01,40,45,50,55,60,65,70,75,80},{0,"0",2,2.25,2.5,2.75,3,3.25,3.5,3.75,4})</f>
        <v>2.75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28</v>
      </c>
      <c r="L36" s="183">
        <v>43</v>
      </c>
      <c r="M36" s="183">
        <v>35</v>
      </c>
      <c r="N36" s="183"/>
      <c r="O36" s="249">
        <f>IF(P4=3,(ABS(IF(L36&gt;60,0,L36)-IF(M36&gt;60,0,M36))),(ABS(IF(L36&gt;30,0,L36)-IF(M36&gt;30,0,M36))))</f>
        <v>8</v>
      </c>
      <c r="P36" s="200" t="str">
        <f>IF(P4=3,(IF(O36&gt;12,"Y","")),(IF(O36&gt;6,"Y","")))</f>
        <v/>
      </c>
      <c r="Q36" s="42">
        <f t="shared" si="2"/>
        <v>39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39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67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23</v>
      </c>
      <c r="L37" s="183">
        <v>39</v>
      </c>
      <c r="M37" s="183">
        <v>35</v>
      </c>
      <c r="N37" s="183"/>
      <c r="O37" s="249">
        <f>IF(P4=3,(ABS(IF(L37&gt;60,0,L37)-IF(M37&gt;60,0,M37))),(ABS(IF(L37&gt;30,0,L37)-IF(M37&gt;30,0,M37))))</f>
        <v>4</v>
      </c>
      <c r="P37" s="200" t="str">
        <f>IF(P4=3,(IF(O37&gt;12,"Y","")),(IF(O37&gt;6,"Y","")))</f>
        <v/>
      </c>
      <c r="Q37" s="42">
        <f t="shared" si="2"/>
        <v>37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37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60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30.75</v>
      </c>
      <c r="L38" s="183">
        <v>35</v>
      </c>
      <c r="M38" s="183">
        <v>40</v>
      </c>
      <c r="N38" s="183"/>
      <c r="O38" s="249">
        <f>IF(P4=3,(ABS(IF(L38&gt;60,0,L38)-IF(M38&gt;60,0,M38))),(ABS(IF(L38&gt;30,0,L38)-IF(M38&gt;30,0,M38))))</f>
        <v>5</v>
      </c>
      <c r="P38" s="200" t="str">
        <f>IF(P4=3,(IF(O38&gt;12,"Y","")),(IF(O38&gt;6,"Y","")))</f>
        <v/>
      </c>
      <c r="Q38" s="42">
        <f t="shared" si="2"/>
        <v>37.5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37.5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69</v>
      </c>
      <c r="AB38" s="253" t="str">
        <f>LOOKUP(AA38,{0,0.01,40,45,50,55,60,65,70,75,80},{"","F","D","C","C+","B-","B","B+","A-","A","A+"})</f>
        <v>B+</v>
      </c>
      <c r="AC38" s="330">
        <f>LOOKUP(AA38,{0,0.01,40,45,50,55,60,65,70,75,80},{0,"0",2,2.25,2.5,2.75,3,3.25,3.5,3.75,4})</f>
        <v>3.25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29.25</v>
      </c>
      <c r="L39" s="183">
        <v>38</v>
      </c>
      <c r="M39" s="183">
        <v>38</v>
      </c>
      <c r="N39" s="183"/>
      <c r="O39" s="249">
        <f>IF(P4=3,(ABS(IF(L39&gt;60,0,L39)-IF(M39&gt;60,0,M39))),(ABS(IF(L39&gt;30,0,L39)-IF(M39&gt;30,0,M39))))</f>
        <v>0</v>
      </c>
      <c r="P39" s="200" t="str">
        <f>IF(P4=3,(IF(O39&gt;12,"Y","")),(IF(O39&gt;6,"Y","")))</f>
        <v/>
      </c>
      <c r="Q39" s="42">
        <f t="shared" si="2"/>
        <v>38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38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68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29.75</v>
      </c>
      <c r="L40" s="183">
        <v>47</v>
      </c>
      <c r="M40" s="183">
        <v>32</v>
      </c>
      <c r="N40" s="183">
        <v>47</v>
      </c>
      <c r="O40" s="249">
        <f>IF(P4=3,(ABS(IF(L40&gt;60,0,L40)-IF(M40&gt;60,0,M40))),(ABS(IF(L40&gt;30,0,L40)-IF(M40&gt;30,0,M40))))</f>
        <v>15</v>
      </c>
      <c r="P40" s="200" t="str">
        <f>IF(P4=3,(IF(O40&gt;12,"Y","")),(IF(O40&gt;6,"Y","")))</f>
        <v>Y</v>
      </c>
      <c r="Q40" s="42">
        <f t="shared" si="2"/>
        <v>47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47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77</v>
      </c>
      <c r="AB40" s="253" t="str">
        <f>LOOKUP(AA40,{0,0.01,40,45,50,55,60,65,70,75,80},{"","F","D","C","C+","B-","B","B+","A-","A","A+"})</f>
        <v>A</v>
      </c>
      <c r="AC40" s="330">
        <f>LOOKUP(AA40,{0,0.01,40,45,50,55,60,65,70,75,80},{0,"0",2,2.25,2.5,2.75,3,3.25,3.5,3.75,4})</f>
        <v>3.75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30</v>
      </c>
      <c r="L41" s="183">
        <v>40</v>
      </c>
      <c r="M41" s="183">
        <v>40</v>
      </c>
      <c r="N41" s="183"/>
      <c r="O41" s="249">
        <f>IF(P4=3,(ABS(IF(L41&gt;60,0,L41)-IF(M41&gt;60,0,M41))),(ABS(IF(L41&gt;30,0,L41)-IF(M41&gt;30,0,M41))))</f>
        <v>0</v>
      </c>
      <c r="P41" s="200" t="str">
        <f>IF(P4=3,(IF(O41&gt;12,"Y","")),(IF(O41&gt;6,"Y","")))</f>
        <v/>
      </c>
      <c r="Q41" s="42">
        <f t="shared" si="2"/>
        <v>40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40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70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/>
      <c r="AE41" s="332" t="str">
        <f t="shared" si="4"/>
        <v/>
      </c>
    </row>
    <row r="42" spans="1:31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29.75</v>
      </c>
      <c r="L42" s="183">
        <v>46</v>
      </c>
      <c r="M42" s="183">
        <v>35</v>
      </c>
      <c r="N42" s="183"/>
      <c r="O42" s="249">
        <f>IF(P4=3,(ABS(IF(L42&gt;60,0,L42)-IF(M42&gt;60,0,M42))),(ABS(IF(L42&gt;30,0,L42)-IF(M42&gt;30,0,M42))))</f>
        <v>11</v>
      </c>
      <c r="P42" s="200" t="str">
        <f>IF(P4=3,(IF(O42&gt;12,"Y","")),(IF(O42&gt;6,"Y","")))</f>
        <v/>
      </c>
      <c r="Q42" s="42">
        <f t="shared" si="2"/>
        <v>40.5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40.5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71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31.75</v>
      </c>
      <c r="L43" s="183">
        <v>49</v>
      </c>
      <c r="M43" s="183">
        <v>42</v>
      </c>
      <c r="N43" s="183"/>
      <c r="O43" s="249">
        <f>IF(P4=3,(ABS(IF(L43&gt;60,0,L43)-IF(M43&gt;60,0,M43))),(ABS(IF(L43&gt;30,0,L43)-IF(M43&gt;30,0,M43))))</f>
        <v>7</v>
      </c>
      <c r="P43" s="200" t="str">
        <f>IF(P4=3,(IF(O43&gt;12,"Y","")),(IF(O43&gt;6,"Y","")))</f>
        <v/>
      </c>
      <c r="Q43" s="42">
        <f t="shared" si="2"/>
        <v>45.5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45.5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78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31.5</v>
      </c>
      <c r="L44" s="183">
        <v>43</v>
      </c>
      <c r="M44" s="183">
        <v>32</v>
      </c>
      <c r="N44" s="183"/>
      <c r="O44" s="249">
        <f>IF(P4=3,(ABS(IF(L44&gt;60,0,L44)-IF(M44&gt;60,0,M44))),(ABS(IF(L44&gt;30,0,L44)-IF(M44&gt;30,0,M44))))</f>
        <v>11</v>
      </c>
      <c r="P44" s="200" t="str">
        <f>IF(P4=3,(IF(O44&gt;12,"Y","")),(IF(O44&gt;6,"Y","")))</f>
        <v/>
      </c>
      <c r="Q44" s="42">
        <f t="shared" si="2"/>
        <v>37.5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37.5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69</v>
      </c>
      <c r="AB44" s="253" t="str">
        <f>LOOKUP(AA44,{0,0.01,40,45,50,55,60,65,70,75,80},{"","F","D","C","C+","B-","B","B+","A-","A","A+"})</f>
        <v>B+</v>
      </c>
      <c r="AC44" s="330">
        <f>LOOKUP(AA44,{0,0.01,40,45,50,55,60,65,70,75,80},{0,"0",2,2.25,2.5,2.75,3,3.25,3.5,3.75,4})</f>
        <v>3.25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26</v>
      </c>
      <c r="L45" s="183">
        <v>44</v>
      </c>
      <c r="M45" s="183">
        <v>40</v>
      </c>
      <c r="N45" s="183"/>
      <c r="O45" s="249">
        <f>IF(P4=3,(ABS(IF(L45&gt;60,0,L45)-IF(M45&gt;60,0,M45))),(ABS(IF(L45&gt;30,0,L45)-IF(M45&gt;30,0,M45))))</f>
        <v>4</v>
      </c>
      <c r="P45" s="200" t="str">
        <f>IF(P4=3,(IF(O45&gt;12,"Y","")),(IF(O45&gt;6,"Y","")))</f>
        <v/>
      </c>
      <c r="Q45" s="42">
        <f t="shared" si="2"/>
        <v>42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42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68</v>
      </c>
      <c r="AB45" s="253" t="str">
        <f>LOOKUP(AA45,{0,0.01,40,45,50,55,60,65,70,75,80},{"","F","D","C","C+","B-","B","B+","A-","A","A+"})</f>
        <v>B+</v>
      </c>
      <c r="AC45" s="330">
        <f>LOOKUP(AA45,{0,0.01,40,45,50,55,60,65,70,75,80},{0,"0",2,2.25,2.5,2.75,3,3.25,3.5,3.75,4})</f>
        <v>3.25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22</v>
      </c>
      <c r="T46" s="291">
        <v>33</v>
      </c>
      <c r="U46" s="291">
        <v>30</v>
      </c>
      <c r="V46" s="291"/>
      <c r="W46" s="287">
        <f>IF(X4=3,(ABS(IF(T46&gt;60,0,T46)-IF(U46&gt;60,0,U46))),(ABS(IF(T46&gt;30,0,T46)-IF(U46&gt;30,0,U46))))</f>
        <v>3</v>
      </c>
      <c r="X46" s="288" t="str">
        <f>IF(X4=3,(IF(W46&gt;12,"Y","")),(IF(W46&gt;6,"Y","")))</f>
        <v/>
      </c>
      <c r="Y46" s="289">
        <f t="shared" si="3"/>
        <v>31.5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31.5</v>
      </c>
      <c r="AA46" s="197">
        <f t="shared" si="0"/>
        <v>54</v>
      </c>
      <c r="AB46" s="253" t="str">
        <f>LOOKUP(AA46,{0,0.01,40,45,50,55,60,65,70,75,80},{"","F","D","C","C+","B-","B","B+","A-","A","A+"})</f>
        <v>C+</v>
      </c>
      <c r="AC46" s="330">
        <f>LOOKUP(AA46,{0,0.01,40,45,50,55,60,65,70,75,80},{0,"0",2,2.25,2.5,2.75,3,3.25,3.5,3.75,4})</f>
        <v>2.5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21</v>
      </c>
      <c r="T47" s="291">
        <v>36</v>
      </c>
      <c r="U47" s="291">
        <v>30</v>
      </c>
      <c r="V47" s="291"/>
      <c r="W47" s="287">
        <f>IF(X4=3,(ABS(IF(T47&gt;60,0,T47)-IF(U47&gt;60,0,U47))),(ABS(IF(T47&gt;30,0,T47)-IF(U47&gt;30,0,U47))))</f>
        <v>6</v>
      </c>
      <c r="X47" s="288" t="str">
        <f>IF(X4=3,(IF(W47&gt;12,"Y","")),(IF(W47&gt;6,"Y","")))</f>
        <v/>
      </c>
      <c r="Y47" s="289">
        <f t="shared" si="3"/>
        <v>33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33</v>
      </c>
      <c r="AA47" s="197">
        <f t="shared" si="0"/>
        <v>54</v>
      </c>
      <c r="AB47" s="253" t="str">
        <f>LOOKUP(AA47,{0,0.01,40,45,50,55,60,65,70,75,80},{"","F","D","C","C+","B-","B","B+","A-","A","A+"})</f>
        <v>C+</v>
      </c>
      <c r="AC47" s="330">
        <f>LOOKUP(AA47,{0,0.01,40,45,50,55,60,65,70,75,80},{0,"0",2,2.25,2.5,2.75,3,3.25,3.5,3.75,4})</f>
        <v>2.5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27.5</v>
      </c>
      <c r="T48" s="291">
        <v>42</v>
      </c>
      <c r="U48" s="291">
        <v>30</v>
      </c>
      <c r="V48" s="291"/>
      <c r="W48" s="287">
        <f>IF(X4=3,(ABS(IF(T48&gt;60,0,T48)-IF(U48&gt;60,0,U48))),(ABS(IF(T48&gt;30,0,T48)-IF(U48&gt;30,0,U48))))</f>
        <v>12</v>
      </c>
      <c r="X48" s="288" t="str">
        <f>IF(X4=3,(IF(W48&gt;12,"Y","")),(IF(W48&gt;6,"Y","")))</f>
        <v/>
      </c>
      <c r="Y48" s="289">
        <f t="shared" si="3"/>
        <v>36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36</v>
      </c>
      <c r="AA48" s="197">
        <f t="shared" si="0"/>
        <v>64</v>
      </c>
      <c r="AB48" s="253" t="str">
        <f>LOOKUP(AA48,{0,0.01,40,45,50,55,60,65,70,75,80},{"","F","D","C","C+","B-","B","B+","A-","A","A+"})</f>
        <v>B</v>
      </c>
      <c r="AC48" s="330">
        <f>LOOKUP(AA48,{0,0.01,40,45,50,55,60,65,70,75,80},{0,"0",2,2.25,2.5,2.75,3,3.25,3.5,3.75,4})</f>
        <v>3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26.5</v>
      </c>
      <c r="T49" s="291">
        <v>38.5</v>
      </c>
      <c r="U49" s="291">
        <v>30</v>
      </c>
      <c r="V49" s="291"/>
      <c r="W49" s="287">
        <f>IF(X4=3,(ABS(IF(T49&gt;60,0,T49)-IF(U49&gt;60,0,U49))),(ABS(IF(T49&gt;30,0,T49)-IF(U49&gt;30,0,U49))))</f>
        <v>8.5</v>
      </c>
      <c r="X49" s="288" t="str">
        <f>IF(X4=3,(IF(W49&gt;12,"Y","")),(IF(W49&gt;6,"Y","")))</f>
        <v/>
      </c>
      <c r="Y49" s="289">
        <f t="shared" si="3"/>
        <v>34.25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34.25</v>
      </c>
      <c r="AA49" s="197">
        <f t="shared" si="0"/>
        <v>61</v>
      </c>
      <c r="AB49" s="253" t="str">
        <f>LOOKUP(AA49,{0,0.01,40,45,50,55,60,65,70,75,80},{"","F","D","C","C+","B-","B","B+","A-","A","A+"})</f>
        <v>B</v>
      </c>
      <c r="AC49" s="330">
        <f>LOOKUP(AA49,{0,0.01,40,45,50,55,60,65,70,75,80},{0,"0",2,2.25,2.5,2.75,3,3.25,3.5,3.75,4})</f>
        <v>3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31</v>
      </c>
      <c r="T50" s="291">
        <v>46.5</v>
      </c>
      <c r="U50" s="291">
        <v>30</v>
      </c>
      <c r="V50" s="291">
        <v>38</v>
      </c>
      <c r="W50" s="287">
        <f>IF(X4=3,(ABS(IF(T50&gt;60,0,T50)-IF(U50&gt;60,0,U50))),(ABS(IF(T50&gt;30,0,T50)-IF(U50&gt;30,0,U50))))</f>
        <v>16.5</v>
      </c>
      <c r="X50" s="288" t="str">
        <f>IF(X4=3,(IF(W50&gt;12,"Y","")),(IF(W50&gt;6,"Y","")))</f>
        <v>Y</v>
      </c>
      <c r="Y50" s="289">
        <f t="shared" si="3"/>
        <v>34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34</v>
      </c>
      <c r="AA50" s="197">
        <f t="shared" si="0"/>
        <v>65</v>
      </c>
      <c r="AB50" s="253" t="str">
        <f>LOOKUP(AA50,{0,0.01,40,45,50,55,60,65,70,75,80},{"","F","D","C","C+","B-","B","B+","A-","A","A+"})</f>
        <v>B+</v>
      </c>
      <c r="AC50" s="330">
        <f>LOOKUP(AA50,{0,0.01,40,45,50,55,60,65,70,75,80},{0,"0",2,2.25,2.5,2.75,3,3.25,3.5,3.75,4})</f>
        <v>3.25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23.5</v>
      </c>
      <c r="T51" s="291">
        <v>35.5</v>
      </c>
      <c r="U51" s="291">
        <v>30</v>
      </c>
      <c r="V51" s="291"/>
      <c r="W51" s="287">
        <f>IF(X4=3,(ABS(IF(T51&gt;60,0,T51)-IF(U51&gt;60,0,U51))),(ABS(IF(T51&gt;30,0,T51)-IF(U51&gt;30,0,U51))))</f>
        <v>5.5</v>
      </c>
      <c r="X51" s="288" t="str">
        <f>IF(X4=3,(IF(W51&gt;12,"Y","")),(IF(W51&gt;6,"Y","")))</f>
        <v/>
      </c>
      <c r="Y51" s="289">
        <f t="shared" si="3"/>
        <v>32.75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32.75</v>
      </c>
      <c r="AA51" s="197">
        <f t="shared" si="0"/>
        <v>57</v>
      </c>
      <c r="AB51" s="253" t="str">
        <f>LOOKUP(AA51,{0,0.01,40,45,50,55,60,65,70,75,80},{"","F","D","C","C+","B-","B","B+","A-","A","A+"})</f>
        <v>B-</v>
      </c>
      <c r="AC51" s="330">
        <f>LOOKUP(AA51,{0,0.01,40,45,50,55,60,65,70,75,80},{0,"0",2,2.25,2.5,2.75,3,3.25,3.5,3.75,4})</f>
        <v>2.75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17</v>
      </c>
      <c r="T52" s="291">
        <v>34</v>
      </c>
      <c r="U52" s="291">
        <v>30</v>
      </c>
      <c r="V52" s="291"/>
      <c r="W52" s="287">
        <f>IF(X4=3,(ABS(IF(T52&gt;60,0,T52)-IF(U52&gt;60,0,U52))),(ABS(IF(T52&gt;30,0,T52)-IF(U52&gt;30,0,U52))))</f>
        <v>4</v>
      </c>
      <c r="X52" s="288" t="str">
        <f>IF(X4=3,(IF(W52&gt;12,"Y","")),(IF(W52&gt;6,"Y","")))</f>
        <v/>
      </c>
      <c r="Y52" s="289">
        <f t="shared" si="3"/>
        <v>32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32</v>
      </c>
      <c r="AA52" s="197">
        <f t="shared" si="0"/>
        <v>49</v>
      </c>
      <c r="AB52" s="253" t="str">
        <f>LOOKUP(AA52,{0,0.01,40,45,50,55,60,65,70,75,80},{"","F","D","C","C+","B-","B","B+","A-","A","A+"})</f>
        <v>C</v>
      </c>
      <c r="AC52" s="330">
        <f>LOOKUP(AA52,{0,0.01,40,45,50,55,60,65,70,75,80},{0,"0",2,2.25,2.5,2.75,3,3.25,3.5,3.75,4})</f>
        <v>2.25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29.25</v>
      </c>
      <c r="T53" s="291">
        <v>45</v>
      </c>
      <c r="U53" s="291">
        <v>35</v>
      </c>
      <c r="V53" s="291"/>
      <c r="W53" s="287">
        <f>IF(X4=3,(ABS(IF(T53&gt;60,0,T53)-IF(U53&gt;60,0,U53))),(ABS(IF(T53&gt;30,0,T53)-IF(U53&gt;30,0,U53))))</f>
        <v>10</v>
      </c>
      <c r="X53" s="288" t="str">
        <f>IF(X4=3,(IF(W53&gt;12,"Y","")),(IF(W53&gt;6,"Y","")))</f>
        <v/>
      </c>
      <c r="Y53" s="289">
        <f t="shared" si="3"/>
        <v>40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40</v>
      </c>
      <c r="AA53" s="197">
        <f t="shared" si="0"/>
        <v>70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15.5</v>
      </c>
      <c r="T54" s="291">
        <v>34</v>
      </c>
      <c r="U54" s="291">
        <v>30</v>
      </c>
      <c r="V54" s="291"/>
      <c r="W54" s="287">
        <f>IF(X4=3,(ABS(IF(T54&gt;60,0,T54)-IF(U54&gt;60,0,U54))),(ABS(IF(T54&gt;30,0,T54)-IF(U54&gt;30,0,U54))))</f>
        <v>4</v>
      </c>
      <c r="X54" s="288" t="str">
        <f>IF(X4=3,(IF(W54&gt;12,"Y","")),(IF(W54&gt;6,"Y","")))</f>
        <v/>
      </c>
      <c r="Y54" s="289">
        <f t="shared" si="3"/>
        <v>32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32</v>
      </c>
      <c r="AA54" s="197">
        <f t="shared" si="0"/>
        <v>48</v>
      </c>
      <c r="AB54" s="253" t="str">
        <f>LOOKUP(AA54,{0,0.01,40,45,50,55,60,65,70,75,80},{"","F","D","C","C+","B-","B","B+","A-","A","A+"})</f>
        <v>C</v>
      </c>
      <c r="AC54" s="330">
        <f>LOOKUP(AA54,{0,0.01,40,45,50,55,60,65,70,75,80},{0,"0",2,2.25,2.5,2.75,3,3.25,3.5,3.75,4})</f>
        <v>2.25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23.5</v>
      </c>
      <c r="T55" s="291">
        <v>43</v>
      </c>
      <c r="U55" s="291">
        <v>35</v>
      </c>
      <c r="V55" s="291"/>
      <c r="W55" s="287">
        <f>IF(X4=3,(ABS(IF(T55&gt;60,0,T55)-IF(U55&gt;60,0,U55))),(ABS(IF(T55&gt;30,0,T55)-IF(U55&gt;30,0,U55))))</f>
        <v>8</v>
      </c>
      <c r="X55" s="288" t="str">
        <f>IF(X4=3,(IF(W55&gt;12,"Y","")),(IF(W55&gt;6,"Y","")))</f>
        <v/>
      </c>
      <c r="Y55" s="289">
        <f t="shared" si="3"/>
        <v>39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39</v>
      </c>
      <c r="AA55" s="197">
        <f t="shared" si="0"/>
        <v>63</v>
      </c>
      <c r="AB55" s="253" t="str">
        <f>LOOKUP(AA55,{0,0.01,40,45,50,55,60,65,70,75,80},{"","F","D","C","C+","B-","B","B+","A-","A","A+"})</f>
        <v>B</v>
      </c>
      <c r="AC55" s="330">
        <f>LOOKUP(AA55,{0,0.01,40,45,50,55,60,65,70,75,80},{0,"0",2,2.25,2.5,2.75,3,3.25,3.5,3.75,4})</f>
        <v>3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24</v>
      </c>
      <c r="T56" s="291">
        <v>38</v>
      </c>
      <c r="U56" s="291">
        <v>30</v>
      </c>
      <c r="V56" s="291"/>
      <c r="W56" s="287">
        <f>IF(X4=3,(ABS(IF(T56&gt;60,0,T56)-IF(U56&gt;60,0,U56))),(ABS(IF(T56&gt;30,0,T56)-IF(U56&gt;30,0,U56))))</f>
        <v>8</v>
      </c>
      <c r="X56" s="288" t="str">
        <f>IF(X4=3,(IF(W56&gt;12,"Y","")),(IF(W56&gt;6,"Y","")))</f>
        <v/>
      </c>
      <c r="Y56" s="289">
        <f t="shared" si="3"/>
        <v>34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34</v>
      </c>
      <c r="AA56" s="197">
        <f t="shared" si="0"/>
        <v>58</v>
      </c>
      <c r="AB56" s="253" t="str">
        <f>LOOKUP(AA56,{0,0.01,40,45,50,55,60,65,70,75,80},{"","F","D","C","C+","B-","B","B+","A-","A","A+"})</f>
        <v>B-</v>
      </c>
      <c r="AC56" s="330">
        <f>LOOKUP(AA56,{0,0.01,40,45,50,55,60,65,70,75,80},{0,"0",2,2.25,2.5,2.75,3,3.25,3.5,3.75,4})</f>
        <v>2.75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23</v>
      </c>
      <c r="T57" s="291">
        <v>35</v>
      </c>
      <c r="U57" s="291">
        <v>30</v>
      </c>
      <c r="V57" s="291"/>
      <c r="W57" s="287">
        <f>IF(X4=3,(ABS(IF(T57&gt;60,0,T57)-IF(U57&gt;60,0,U57))),(ABS(IF(T57&gt;30,0,T57)-IF(U57&gt;30,0,U57))))</f>
        <v>5</v>
      </c>
      <c r="X57" s="288" t="str">
        <f>IF(X4=3,(IF(W57&gt;12,"Y","")),(IF(W57&gt;6,"Y","")))</f>
        <v/>
      </c>
      <c r="Y57" s="289">
        <f t="shared" si="3"/>
        <v>32.5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32.5</v>
      </c>
      <c r="AA57" s="197">
        <f t="shared" si="0"/>
        <v>56</v>
      </c>
      <c r="AB57" s="253" t="str">
        <f>LOOKUP(AA57,{0,0.01,40,45,50,55,60,65,70,75,80},{"","F","D","C","C+","B-","B","B+","A-","A","A+"})</f>
        <v>B-</v>
      </c>
      <c r="AC57" s="330">
        <f>LOOKUP(AA57,{0,0.01,40,45,50,55,60,65,70,75,80},{0,"0",2,2.25,2.5,2.75,3,3.25,3.5,3.75,4})</f>
        <v>2.75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30.5</v>
      </c>
      <c r="L58" s="183">
        <v>39</v>
      </c>
      <c r="M58" s="183">
        <v>37</v>
      </c>
      <c r="N58" s="183"/>
      <c r="O58" s="249">
        <f>IF(P4=3,(ABS(IF(L58&gt;60,0,L58)-IF(M58&gt;60,0,M58))),(ABS(IF(L58&gt;30,0,L58)-IF(M58&gt;30,0,M58))))</f>
        <v>2</v>
      </c>
      <c r="P58" s="200" t="str">
        <f>IF(P4=3,(IF(O58&gt;12,"Y","")),(IF(O58&gt;6,"Y","")))</f>
        <v/>
      </c>
      <c r="Q58" s="42">
        <f t="shared" si="2"/>
        <v>38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38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69</v>
      </c>
      <c r="AB58" s="253" t="str">
        <f>LOOKUP(AA58,{0,0.01,40,45,50,55,60,65,70,75,80},{"","F","D","C","C+","B-","B","B+","A-","A","A+"})</f>
        <v>B+</v>
      </c>
      <c r="AC58" s="330">
        <f>LOOKUP(AA58,{0,0.01,40,45,50,55,60,65,70,75,80},{0,"0",2,2.25,2.5,2.75,3,3.25,3.5,3.75,4})</f>
        <v>3.25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19.75</v>
      </c>
      <c r="D59" s="284">
        <v>30</v>
      </c>
      <c r="E59" s="285">
        <v>31</v>
      </c>
      <c r="F59" s="291"/>
      <c r="G59" s="287">
        <f>IF(H4=3,(ABS(IF(D59&gt;60,0,D59)-IF(E59&gt;60,0,E59))),(ABS(IF(D59&gt;30,0,D59)-IF(E59&gt;30,0,E59))))</f>
        <v>1</v>
      </c>
      <c r="H59" s="288" t="str">
        <f>IF(H4=3,(IF(G59&gt;12,"Y","")),(IF(G59&gt;6,"Y","")))</f>
        <v/>
      </c>
      <c r="I59" s="289">
        <f t="shared" si="1"/>
        <v>30.5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30.5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51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47" priority="7">
      <formula>$I$7="Y"</formula>
    </cfRule>
    <cfRule type="expression" dxfId="346" priority="8">
      <formula>$I$7="Y"</formula>
    </cfRule>
    <cfRule type="expression" dxfId="345" priority="9">
      <formula>$I$7="Y"</formula>
    </cfRule>
  </conditionalFormatting>
  <conditionalFormatting sqref="O8:O77">
    <cfRule type="expression" dxfId="344" priority="4">
      <formula>$I$7="Y"</formula>
    </cfRule>
    <cfRule type="expression" dxfId="343" priority="5">
      <formula>$I$7="Y"</formula>
    </cfRule>
    <cfRule type="expression" dxfId="342" priority="6">
      <formula>$I$7="Y"</formula>
    </cfRule>
  </conditionalFormatting>
  <conditionalFormatting sqref="W8:W77">
    <cfRule type="expression" dxfId="341" priority="1">
      <formula>$I$7="Y"</formula>
    </cfRule>
    <cfRule type="expression" dxfId="340" priority="2">
      <formula>$I$7="Y"</formula>
    </cfRule>
    <cfRule type="expression" dxfId="339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0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4.75" customHeight="1">
      <c r="A4" s="338" t="s">
        <v>21</v>
      </c>
      <c r="B4" s="294">
        <v>208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10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257</v>
      </c>
      <c r="E6" s="614"/>
      <c r="F6" s="614"/>
      <c r="G6" s="614"/>
      <c r="H6" s="614"/>
      <c r="I6" s="614"/>
      <c r="J6" s="615"/>
      <c r="K6" s="275" t="s">
        <v>65</v>
      </c>
      <c r="L6" s="646" t="s">
        <v>249</v>
      </c>
      <c r="M6" s="646"/>
      <c r="N6" s="646"/>
      <c r="O6" s="646"/>
      <c r="P6" s="646"/>
      <c r="Q6" s="646"/>
      <c r="R6" s="647"/>
      <c r="S6" s="277" t="s">
        <v>65</v>
      </c>
      <c r="T6" s="614" t="s">
        <v>257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6">
        <v>29.75</v>
      </c>
      <c r="D8" s="356">
        <v>45</v>
      </c>
      <c r="E8" s="356">
        <v>48</v>
      </c>
      <c r="F8" s="356"/>
      <c r="G8" s="287">
        <f>IF(H4=3,(ABS(IF(D8&gt;60,0,D8)-IF(E8&gt;60,0,E8))),(ABS(IF(D8&gt;30,0,D8)-IF(E8&gt;30,0,E8))))</f>
        <v>3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46.5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46.5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77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357">
        <v>10.5</v>
      </c>
      <c r="D9" s="356">
        <v>25</v>
      </c>
      <c r="E9" s="356">
        <v>40</v>
      </c>
      <c r="F9" s="356">
        <v>35</v>
      </c>
      <c r="G9" s="287">
        <f>IF(H4=3,(ABS(IF(D9&gt;60,0,D9)-IF(E9&gt;60,0,E9))),(ABS(IF(D9&gt;30,0,D9)-IF(E9&gt;30,0,E9))))</f>
        <v>15</v>
      </c>
      <c r="H9" s="288" t="str">
        <f>IF(H4=3,(IF(G9&gt;12,"Y","")),(IF(G9&gt;6,"Y","")))</f>
        <v>Y</v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37.5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37.5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48</v>
      </c>
      <c r="AB9" s="253" t="str">
        <f>LOOKUP(AA9,{0,0.01,40,45,50,55,60,65,70,75,80},{"","F","D","C","C+","B-","B","B+","A-","A","A+"})</f>
        <v>C</v>
      </c>
      <c r="AC9" s="330">
        <f>LOOKUP(AA9,{0,0.01,40,45,50,55,60,65,70,75,80},{0,"0",2,2.25,2.5,2.75,3,3.25,3.5,3.75,4})</f>
        <v>2.25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357">
        <v>21.75</v>
      </c>
      <c r="D10" s="356">
        <v>40</v>
      </c>
      <c r="E10" s="356">
        <v>42</v>
      </c>
      <c r="F10" s="356"/>
      <c r="G10" s="287">
        <f>IF(H4=3,(ABS(IF(D10&gt;60,0,D10)-IF(E10&gt;60,0,E10))),(ABS(IF(D10&gt;30,0,D10)-IF(E10&gt;30,0,E10))))</f>
        <v>2</v>
      </c>
      <c r="H10" s="288" t="str">
        <f>IF(H4=3,(IF(G10&gt;12,"Y","")),(IF(G10&gt;6,"Y","")))</f>
        <v/>
      </c>
      <c r="I10" s="289">
        <f t="shared" si="1"/>
        <v>41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41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63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7">
        <v>25.25</v>
      </c>
      <c r="D11" s="356">
        <v>45</v>
      </c>
      <c r="E11" s="356">
        <v>43</v>
      </c>
      <c r="F11" s="356"/>
      <c r="G11" s="287">
        <f>IF(H4=3,(ABS(IF(D11&gt;60,0,D11)-IF(E11&gt;60,0,E11))),(ABS(IF(D11&gt;30,0,D11)-IF(E11&gt;30,0,E11))))</f>
        <v>2</v>
      </c>
      <c r="H11" s="288" t="str">
        <f>IF(H4=3,(IF(G11&gt;12,"Y","")),(IF(G11&gt;6,"Y","")))</f>
        <v/>
      </c>
      <c r="I11" s="289">
        <f t="shared" si="1"/>
        <v>44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44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70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7">
        <v>29</v>
      </c>
      <c r="D12" s="356">
        <v>27</v>
      </c>
      <c r="E12" s="356">
        <v>41</v>
      </c>
      <c r="F12" s="356">
        <v>37</v>
      </c>
      <c r="G12" s="287">
        <f>IF(H4=3,(ABS(IF(D12&gt;60,0,D12)-IF(E12&gt;60,0,E12))),(ABS(IF(D12&gt;30,0,D12)-IF(E12&gt;30,0,E12))))</f>
        <v>14</v>
      </c>
      <c r="H12" s="288" t="str">
        <f>IF(H4=3,(IF(G12&gt;12,"Y","")),(IF(G12&gt;6,"Y","")))</f>
        <v>Y</v>
      </c>
      <c r="I12" s="289">
        <f t="shared" si="1"/>
        <v>39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39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68</v>
      </c>
      <c r="AB12" s="253" t="str">
        <f>LOOKUP(AA12,{0,0.01,40,45,50,55,60,65,70,75,80},{"","F","D","C","C+","B-","B","B+","A-","A","A+"})</f>
        <v>B+</v>
      </c>
      <c r="AC12" s="330">
        <f>LOOKUP(AA12,{0,0.01,40,45,50,55,60,65,70,75,80},{0,"0",2,2.25,2.5,2.75,3,3.25,3.5,3.75,4})</f>
        <v>3.25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7">
        <v>23.25</v>
      </c>
      <c r="D13" s="356">
        <v>35</v>
      </c>
      <c r="E13" s="356">
        <v>44</v>
      </c>
      <c r="F13" s="356"/>
      <c r="G13" s="287">
        <f>IF(H4=3,(ABS(IF(D13&gt;60,0,D13)-IF(E13&gt;60,0,E13))),(ABS(IF(D13&gt;30,0,D13)-IF(E13&gt;30,0,E13))))</f>
        <v>9</v>
      </c>
      <c r="H13" s="288" t="str">
        <f>IF(H4=3,(IF(G13&gt;12,"Y","")),(IF(G13&gt;6,"Y","")))</f>
        <v/>
      </c>
      <c r="I13" s="289">
        <f t="shared" si="1"/>
        <v>39.5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39.5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63</v>
      </c>
      <c r="AB13" s="253" t="str">
        <f>LOOKUP(AA13,{0,0.01,40,45,50,55,60,65,70,75,80},{"","F","D","C","C+","B-","B","B+","A-","A","A+"})</f>
        <v>B</v>
      </c>
      <c r="AC13" s="330">
        <f>LOOKUP(AA13,{0,0.01,40,45,50,55,60,65,70,75,80},{0,"0",2,2.25,2.5,2.75,3,3.25,3.5,3.75,4})</f>
        <v>3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7">
        <v>35</v>
      </c>
      <c r="D14" s="356">
        <v>40</v>
      </c>
      <c r="E14" s="356">
        <v>43</v>
      </c>
      <c r="F14" s="356"/>
      <c r="G14" s="287">
        <f>IF(H4=3,(ABS(IF(D14&gt;60,0,D14)-IF(E14&gt;60,0,E14))),(ABS(IF(D14&gt;30,0,D14)-IF(E14&gt;30,0,E14))))</f>
        <v>3</v>
      </c>
      <c r="H14" s="288" t="str">
        <f>IF(H4=3,(IF(G14&gt;12,"Y","")),(IF(G14&gt;6,"Y","")))</f>
        <v/>
      </c>
      <c r="I14" s="289">
        <f t="shared" si="1"/>
        <v>41.5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41.5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77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7">
        <v>25.25</v>
      </c>
      <c r="D15" s="356">
        <v>24</v>
      </c>
      <c r="E15" s="356">
        <v>42</v>
      </c>
      <c r="F15" s="356">
        <v>40</v>
      </c>
      <c r="G15" s="287">
        <f>IF(H4=3,(ABS(IF(D15&gt;60,0,D15)-IF(E15&gt;60,0,E15))),(ABS(IF(D15&gt;30,0,D15)-IF(E15&gt;30,0,E15))))</f>
        <v>18</v>
      </c>
      <c r="H15" s="288" t="str">
        <f>IF(H4=3,(IF(G15&gt;12,"Y","")),(IF(G15&gt;6,"Y","")))</f>
        <v>Y</v>
      </c>
      <c r="I15" s="289">
        <f t="shared" si="1"/>
        <v>41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41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67</v>
      </c>
      <c r="AB15" s="253" t="str">
        <f>LOOKUP(AA15,{0,0.01,40,45,50,55,60,65,70,75,80},{"","F","D","C","C+","B-","B","B+","A-","A","A+"})</f>
        <v>B+</v>
      </c>
      <c r="AC15" s="330">
        <f>LOOKUP(AA15,{0,0.01,40,45,50,55,60,65,70,75,80},{0,"0",2,2.25,2.5,2.75,3,3.25,3.5,3.75,4})</f>
        <v>3.25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57">
        <v>27.25</v>
      </c>
      <c r="D16" s="356">
        <v>38</v>
      </c>
      <c r="E16" s="356">
        <v>46</v>
      </c>
      <c r="F16" s="356"/>
      <c r="G16" s="287">
        <f>IF(H4=3,(ABS(IF(D16&gt;60,0,D16)-IF(E16&gt;60,0,E16))),(ABS(IF(D16&gt;30,0,D16)-IF(E16&gt;30,0,E16))))</f>
        <v>8</v>
      </c>
      <c r="H16" s="288" t="str">
        <f>IF(H4=3,(IF(G16&gt;12,"Y","")),(IF(G16&gt;6,"Y","")))</f>
        <v/>
      </c>
      <c r="I16" s="289">
        <f t="shared" si="1"/>
        <v>42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42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70</v>
      </c>
      <c r="AB16" s="253" t="str">
        <f>LOOKUP(AA16,{0,0.01,40,45,50,55,60,65,70,75,80},{"","F","D","C","C+","B-","B","B+","A-","A","A+"})</f>
        <v>A-</v>
      </c>
      <c r="AC16" s="330">
        <f>LOOKUP(AA16,{0,0.01,40,45,50,55,60,65,70,75,80},{0,"0",2,2.25,2.5,2.75,3,3.25,3.5,3.75,4})</f>
        <v>3.5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7">
        <v>33.5</v>
      </c>
      <c r="D17" s="356">
        <v>45</v>
      </c>
      <c r="E17" s="356">
        <v>45</v>
      </c>
      <c r="F17" s="356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45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79</v>
      </c>
      <c r="AB17" s="253" t="str">
        <f>LOOKUP(AA17,{0,0.01,40,45,50,55,60,65,70,75,80},{"","F","D","C","C+","B-","B","B+","A-","A","A+"})</f>
        <v>A</v>
      </c>
      <c r="AC17" s="330">
        <f>LOOKUP(AA17,{0,0.01,40,45,50,55,60,65,70,75,80},{0,"0",2,2.25,2.5,2.75,3,3.25,3.5,3.75,4})</f>
        <v>3.75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7">
        <v>34.75</v>
      </c>
      <c r="D18" s="356">
        <v>40</v>
      </c>
      <c r="E18" s="356">
        <v>48</v>
      </c>
      <c r="F18" s="356"/>
      <c r="G18" s="287">
        <f>IF(H4=3,(ABS(IF(D18&gt;60,0,D18)-IF(E18&gt;60,0,E18))),(ABS(IF(D18&gt;30,0,D18)-IF(E18&gt;30,0,E18))))</f>
        <v>8</v>
      </c>
      <c r="H18" s="288" t="str">
        <f>IF(H4=3,(IF(G18&gt;12,"Y","")),(IF(G18&gt;6,"Y","")))</f>
        <v/>
      </c>
      <c r="I18" s="289">
        <f t="shared" si="1"/>
        <v>44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44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79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7">
        <v>24.25</v>
      </c>
      <c r="D19" s="356">
        <v>32</v>
      </c>
      <c r="E19" s="356">
        <v>42</v>
      </c>
      <c r="F19" s="356"/>
      <c r="G19" s="287">
        <f>IF(H4=3,(ABS(IF(D19&gt;60,0,D19)-IF(E19&gt;60,0,E19))),(ABS(IF(D19&gt;30,0,D19)-IF(E19&gt;30,0,E19))))</f>
        <v>10</v>
      </c>
      <c r="H19" s="288" t="str">
        <f>IF(H4=3,(IF(G19&gt;12,"Y","")),(IF(G19&gt;6,"Y","")))</f>
        <v/>
      </c>
      <c r="I19" s="289">
        <f t="shared" si="1"/>
        <v>37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37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62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7">
        <v>25.25</v>
      </c>
      <c r="D20" s="356">
        <v>30</v>
      </c>
      <c r="E20" s="356">
        <v>45</v>
      </c>
      <c r="F20" s="356">
        <v>43</v>
      </c>
      <c r="G20" s="287">
        <f>IF(H4=3,(ABS(IF(D20&gt;60,0,D20)-IF(E20&gt;60,0,E20))),(ABS(IF(D20&gt;30,0,D20)-IF(E20&gt;30,0,E20))))</f>
        <v>15</v>
      </c>
      <c r="H20" s="288" t="str">
        <f>IF(H4=3,(IF(G20&gt;12,"Y","")),(IF(G20&gt;6,"Y","")))</f>
        <v>Y</v>
      </c>
      <c r="I20" s="289">
        <f t="shared" si="1"/>
        <v>44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44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70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7">
        <v>30.25</v>
      </c>
      <c r="D21" s="356">
        <v>35</v>
      </c>
      <c r="E21" s="356">
        <v>48</v>
      </c>
      <c r="F21" s="356">
        <v>42</v>
      </c>
      <c r="G21" s="287">
        <f>IF(H4=3,(ABS(IF(D21&gt;60,0,D21)-IF(E21&gt;60,0,E21))),(ABS(IF(D21&gt;30,0,D21)-IF(E21&gt;30,0,E21))))</f>
        <v>13</v>
      </c>
      <c r="H21" s="288" t="str">
        <f>IF(H4=3,(IF(G21&gt;12,"Y","")),(IF(G21&gt;6,"Y","")))</f>
        <v>Y</v>
      </c>
      <c r="I21" s="289">
        <f t="shared" si="1"/>
        <v>45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76</v>
      </c>
      <c r="AB21" s="253" t="str">
        <f>LOOKUP(AA21,{0,0.01,40,45,50,55,60,65,70,75,80},{"","F","D","C","C+","B-","B","B+","A-","A","A+"})</f>
        <v>A</v>
      </c>
      <c r="AC21" s="330">
        <f>LOOKUP(AA21,{0,0.01,40,45,50,55,60,65,70,75,80},{0,"0",2,2.25,2.5,2.75,3,3.25,3.5,3.75,4})</f>
        <v>3.75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7">
        <v>29.75</v>
      </c>
      <c r="D22" s="356">
        <v>43</v>
      </c>
      <c r="E22" s="356">
        <v>50</v>
      </c>
      <c r="F22" s="356"/>
      <c r="G22" s="287">
        <f>IF(H4=3,(ABS(IF(D22&gt;60,0,D22)-IF(E22&gt;60,0,E22))),(ABS(IF(D22&gt;30,0,D22)-IF(E22&gt;30,0,E22))))</f>
        <v>7</v>
      </c>
      <c r="H22" s="288" t="str">
        <f>IF(H4=3,(IF(G22&gt;12,"Y","")),(IF(G22&gt;6,"Y","")))</f>
        <v/>
      </c>
      <c r="I22" s="289">
        <f t="shared" si="1"/>
        <v>46.5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46.5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77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7">
        <v>25</v>
      </c>
      <c r="D23" s="356">
        <v>42</v>
      </c>
      <c r="E23" s="356">
        <v>45</v>
      </c>
      <c r="F23" s="356"/>
      <c r="G23" s="287">
        <f>IF(H4=3,(ABS(IF(D23&gt;60,0,D23)-IF(E23&gt;60,0,E23))),(ABS(IF(D23&gt;30,0,D23)-IF(E23&gt;30,0,E23))))</f>
        <v>3</v>
      </c>
      <c r="H23" s="288" t="str">
        <f>IF(H4=3,(IF(G23&gt;12,"Y","")),(IF(G23&gt;6,"Y","")))</f>
        <v/>
      </c>
      <c r="I23" s="289">
        <f t="shared" si="1"/>
        <v>43.5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43.5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69</v>
      </c>
      <c r="AB23" s="253" t="str">
        <f>LOOKUP(AA23,{0,0.01,40,45,50,55,60,65,70,75,80},{"","F","D","C","C+","B-","B","B+","A-","A","A+"})</f>
        <v>B+</v>
      </c>
      <c r="AC23" s="330">
        <f>LOOKUP(AA23,{0,0.01,40,45,50,55,60,65,70,75,80},{0,"0",2,2.25,2.5,2.75,3,3.25,3.5,3.75,4})</f>
        <v>3.25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25.75</v>
      </c>
      <c r="L24" s="183">
        <v>42</v>
      </c>
      <c r="M24" s="183">
        <v>42</v>
      </c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42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42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68</v>
      </c>
      <c r="AB24" s="253" t="str">
        <f>LOOKUP(AA24,{0,0.01,40,45,50,55,60,65,70,75,80},{"","F","D","C","C+","B-","B","B+","A-","A","A+"})</f>
        <v>B+</v>
      </c>
      <c r="AC24" s="330">
        <f>LOOKUP(AA24,{0,0.01,40,45,50,55,60,65,70,75,80},{0,"0",2,2.25,2.5,2.75,3,3.25,3.5,3.75,4})</f>
        <v>3.25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20.5</v>
      </c>
      <c r="L25" s="183">
        <v>34</v>
      </c>
      <c r="M25" s="183">
        <v>39</v>
      </c>
      <c r="N25" s="183"/>
      <c r="O25" s="249">
        <f>IF(P4=3,(ABS(IF(L25&gt;60,0,L25)-IF(M25&gt;60,0,M25))),(ABS(IF(L25&gt;30,0,L25)-IF(M25&gt;30,0,M25))))</f>
        <v>5</v>
      </c>
      <c r="P25" s="200" t="str">
        <f>IF(P4=3,(IF(O25&gt;12,"Y","")),(IF(O25&gt;6,"Y","")))</f>
        <v/>
      </c>
      <c r="Q25" s="42">
        <f t="shared" si="2"/>
        <v>36.5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36.5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57</v>
      </c>
      <c r="AB25" s="253" t="str">
        <f>LOOKUP(AA25,{0,0.01,40,45,50,55,60,65,70,75,80},{"","F","D","C","C+","B-","B","B+","A-","A","A+"})</f>
        <v>B-</v>
      </c>
      <c r="AC25" s="330">
        <f>LOOKUP(AA25,{0,0.01,40,45,50,55,60,65,70,75,80},{0,"0",2,2.25,2.5,2.75,3,3.25,3.5,3.75,4})</f>
        <v>2.75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24.5</v>
      </c>
      <c r="L26" s="183">
        <v>35</v>
      </c>
      <c r="M26" s="183">
        <v>34</v>
      </c>
      <c r="N26" s="183"/>
      <c r="O26" s="249">
        <f>IF(P4=3,(ABS(IF(L26&gt;60,0,L26)-IF(M26&gt;60,0,M26))),(ABS(IF(L26&gt;30,0,L26)-IF(M26&gt;30,0,M26))))</f>
        <v>1</v>
      </c>
      <c r="P26" s="200" t="str">
        <f>IF(P4=3,(IF(O26&gt;12,"Y","")),(IF(O26&gt;6,"Y","")))</f>
        <v/>
      </c>
      <c r="Q26" s="42">
        <f t="shared" si="2"/>
        <v>34.5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34.5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59</v>
      </c>
      <c r="AB26" s="253" t="str">
        <f>LOOKUP(AA26,{0,0.01,40,45,50,55,60,65,70,75,80},{"","F","D","C","C+","B-","B","B+","A-","A","A+"})</f>
        <v>B-</v>
      </c>
      <c r="AC26" s="330">
        <f>LOOKUP(AA26,{0,0.01,40,45,50,55,60,65,70,75,80},{0,"0",2,2.25,2.5,2.75,3,3.25,3.5,3.75,4})</f>
        <v>2.75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31</v>
      </c>
      <c r="L27" s="183">
        <v>47</v>
      </c>
      <c r="M27" s="183">
        <v>46</v>
      </c>
      <c r="N27" s="183"/>
      <c r="O27" s="249">
        <f>IF(P4=3,(ABS(IF(L27&gt;60,0,L27)-IF(M27&gt;60,0,M27))),(ABS(IF(L27&gt;30,0,L27)-IF(M27&gt;30,0,M27))))</f>
        <v>1</v>
      </c>
      <c r="P27" s="200" t="str">
        <f>IF(P4=3,(IF(O27&gt;12,"Y","")),(IF(O27&gt;6,"Y","")))</f>
        <v/>
      </c>
      <c r="Q27" s="42">
        <f t="shared" si="2"/>
        <v>46.5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46.5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78</v>
      </c>
      <c r="AB27" s="253" t="str">
        <f>LOOKUP(AA27,{0,0.01,40,45,50,55,60,65,70,75,80},{"","F","D","C","C+","B-","B","B+","A-","A","A+"})</f>
        <v>A</v>
      </c>
      <c r="AC27" s="330">
        <f>LOOKUP(AA27,{0,0.01,40,45,50,55,60,65,70,75,80},{0,"0",2,2.25,2.5,2.75,3,3.25,3.5,3.75,4})</f>
        <v>3.75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28.5</v>
      </c>
      <c r="L28" s="183">
        <v>46</v>
      </c>
      <c r="M28" s="183">
        <v>49</v>
      </c>
      <c r="N28" s="183"/>
      <c r="O28" s="249">
        <f>IF(P4=3,(ABS(IF(L28&gt;60,0,L28)-IF(M28&gt;60,0,M28))),(ABS(IF(L28&gt;30,0,L28)-IF(M28&gt;30,0,M28))))</f>
        <v>3</v>
      </c>
      <c r="P28" s="200" t="str">
        <f>IF(P4=3,(IF(O28&gt;12,"Y","")),(IF(O28&gt;6,"Y","")))</f>
        <v/>
      </c>
      <c r="Q28" s="42">
        <f t="shared" si="2"/>
        <v>47.5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47.5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76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21.5</v>
      </c>
      <c r="L29" s="183">
        <v>42</v>
      </c>
      <c r="M29" s="183">
        <v>41</v>
      </c>
      <c r="N29" s="183"/>
      <c r="O29" s="249">
        <f>IF(P4=3,(ABS(IF(L29&gt;60,0,L29)-IF(M29&gt;60,0,M29))),(ABS(IF(L29&gt;30,0,L29)-IF(M29&gt;30,0,M29))))</f>
        <v>1</v>
      </c>
      <c r="P29" s="200" t="str">
        <f>IF(P4=3,(IF(O29&gt;12,"Y","")),(IF(O29&gt;6,"Y","")))</f>
        <v/>
      </c>
      <c r="Q29" s="42">
        <f t="shared" si="2"/>
        <v>41.5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41.5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63</v>
      </c>
      <c r="AB29" s="253" t="str">
        <f>LOOKUP(AA29,{0,0.01,40,45,50,55,60,65,70,75,80},{"","F","D","C","C+","B-","B","B+","A-","A","A+"})</f>
        <v>B</v>
      </c>
      <c r="AC29" s="330">
        <f>LOOKUP(AA29,{0,0.01,40,45,50,55,60,65,70,75,80},{0,"0",2,2.25,2.5,2.75,3,3.25,3.5,3.75,4})</f>
        <v>3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33.5</v>
      </c>
      <c r="L30" s="183">
        <v>52</v>
      </c>
      <c r="M30" s="183">
        <v>50</v>
      </c>
      <c r="N30" s="183"/>
      <c r="O30" s="249">
        <f>IF(P4=3,(ABS(IF(L30&gt;60,0,L30)-IF(M30&gt;60,0,M30))),(ABS(IF(L30&gt;30,0,L30)-IF(M30&gt;30,0,M30))))</f>
        <v>2</v>
      </c>
      <c r="P30" s="200" t="str">
        <f>IF(P4=3,(IF(O30&gt;12,"Y","")),(IF(O30&gt;6,"Y","")))</f>
        <v/>
      </c>
      <c r="Q30" s="42">
        <f t="shared" si="2"/>
        <v>51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51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85</v>
      </c>
      <c r="AB30" s="253" t="str">
        <f>LOOKUP(AA30,{0,0.01,40,45,50,55,60,65,70,75,80},{"","F","D","C","C+","B-","B","B+","A-","A","A+"})</f>
        <v>A+</v>
      </c>
      <c r="AC30" s="330">
        <f>LOOKUP(AA30,{0,0.01,40,45,50,55,60,65,70,75,80},{0,"0",2,2.25,2.5,2.75,3,3.25,3.5,3.75,4})</f>
        <v>4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28</v>
      </c>
      <c r="L31" s="183">
        <v>39</v>
      </c>
      <c r="M31" s="183">
        <v>36</v>
      </c>
      <c r="N31" s="183"/>
      <c r="O31" s="249">
        <f>IF(P4=3,(ABS(IF(L31&gt;60,0,L31)-IF(M31&gt;60,0,M31))),(ABS(IF(L31&gt;30,0,L31)-IF(M31&gt;30,0,M31))))</f>
        <v>3</v>
      </c>
      <c r="P31" s="200" t="str">
        <f>IF(P4=3,(IF(O31&gt;12,"Y","")),(IF(O31&gt;6,"Y","")))</f>
        <v/>
      </c>
      <c r="Q31" s="42">
        <f t="shared" si="2"/>
        <v>37.5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37.5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66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25</v>
      </c>
      <c r="L32" s="183">
        <v>41</v>
      </c>
      <c r="M32" s="183">
        <v>36</v>
      </c>
      <c r="N32" s="183"/>
      <c r="O32" s="249">
        <f>IF(P4=3,(ABS(IF(L32&gt;60,0,L32)-IF(M32&gt;60,0,M32))),(ABS(IF(L32&gt;30,0,L32)-IF(M32&gt;30,0,M32))))</f>
        <v>5</v>
      </c>
      <c r="P32" s="200" t="str">
        <f>IF(P4=3,(IF(O32&gt;12,"Y","")),(IF(O32&gt;6,"Y","")))</f>
        <v/>
      </c>
      <c r="Q32" s="42">
        <f t="shared" si="2"/>
        <v>38.5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38.5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64</v>
      </c>
      <c r="AB32" s="253" t="str">
        <f>LOOKUP(AA32,{0,0.01,40,45,50,55,60,65,70,75,80},{"","F","D","C","C+","B-","B","B+","A-","A","A+"})</f>
        <v>B</v>
      </c>
      <c r="AC32" s="330">
        <f>LOOKUP(AA32,{0,0.01,40,45,50,55,60,65,70,75,80},{0,"0",2,2.25,2.5,2.75,3,3.25,3.5,3.75,4})</f>
        <v>3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26.5</v>
      </c>
      <c r="L33" s="183">
        <v>41</v>
      </c>
      <c r="M33" s="183">
        <v>37</v>
      </c>
      <c r="N33" s="183"/>
      <c r="O33" s="249">
        <f>IF(P4=3,(ABS(IF(L33&gt;60,0,L33)-IF(M33&gt;60,0,M33))),(ABS(IF(L33&gt;30,0,L33)-IF(M33&gt;30,0,M33))))</f>
        <v>4</v>
      </c>
      <c r="P33" s="200" t="str">
        <f>IF(P4=3,(IF(O33&gt;12,"Y","")),(IF(O33&gt;6,"Y","")))</f>
        <v/>
      </c>
      <c r="Q33" s="42">
        <f t="shared" si="2"/>
        <v>39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39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66</v>
      </c>
      <c r="AB33" s="253" t="str">
        <f>LOOKUP(AA33,{0,0.01,40,45,50,55,60,65,70,75,80},{"","F","D","C","C+","B-","B","B+","A-","A","A+"})</f>
        <v>B+</v>
      </c>
      <c r="AC33" s="330">
        <f>LOOKUP(AA33,{0,0.01,40,45,50,55,60,65,70,75,80},{0,"0",2,2.25,2.5,2.75,3,3.25,3.5,3.75,4})</f>
        <v>3.25</v>
      </c>
      <c r="AD33" s="331"/>
      <c r="AE33" s="332" t="str">
        <f t="shared" si="4"/>
        <v/>
      </c>
    </row>
    <row r="34" spans="1:31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34.25</v>
      </c>
      <c r="L34" s="183">
        <v>54</v>
      </c>
      <c r="M34" s="183">
        <v>48</v>
      </c>
      <c r="N34" s="183"/>
      <c r="O34" s="249">
        <f>IF(P4=3,(ABS(IF(L34&gt;60,0,L34)-IF(M34&gt;60,0,M34))),(ABS(IF(L34&gt;30,0,L34)-IF(M34&gt;30,0,M34))))</f>
        <v>6</v>
      </c>
      <c r="P34" s="200" t="str">
        <f>IF(P4=3,(IF(O34&gt;12,"Y","")),(IF(O34&gt;6,"Y","")))</f>
        <v/>
      </c>
      <c r="Q34" s="42">
        <f t="shared" si="2"/>
        <v>51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51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86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23.5</v>
      </c>
      <c r="L35" s="183">
        <v>39</v>
      </c>
      <c r="M35" s="183">
        <v>47</v>
      </c>
      <c r="N35" s="183"/>
      <c r="O35" s="249">
        <f>IF(P4=3,(ABS(IF(L35&gt;60,0,L35)-IF(M35&gt;60,0,M35))),(ABS(IF(L35&gt;30,0,L35)-IF(M35&gt;30,0,M35))))</f>
        <v>8</v>
      </c>
      <c r="P35" s="200" t="str">
        <f>IF(P4=3,(IF(O35&gt;12,"Y","")),(IF(O35&gt;6,"Y","")))</f>
        <v/>
      </c>
      <c r="Q35" s="42">
        <f t="shared" si="2"/>
        <v>43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43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67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23.5</v>
      </c>
      <c r="L36" s="183">
        <v>35</v>
      </c>
      <c r="M36" s="183">
        <v>33</v>
      </c>
      <c r="N36" s="183"/>
      <c r="O36" s="249">
        <f>IF(P4=3,(ABS(IF(L36&gt;60,0,L36)-IF(M36&gt;60,0,M36))),(ABS(IF(L36&gt;30,0,L36)-IF(M36&gt;30,0,M36))))</f>
        <v>2</v>
      </c>
      <c r="P36" s="200" t="str">
        <f>IF(P4=3,(IF(O36&gt;12,"Y","")),(IF(O36&gt;6,"Y","")))</f>
        <v/>
      </c>
      <c r="Q36" s="42">
        <f t="shared" si="2"/>
        <v>34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34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58</v>
      </c>
      <c r="AB36" s="253" t="str">
        <f>LOOKUP(AA36,{0,0.01,40,45,50,55,60,65,70,75,80},{"","F","D","C","C+","B-","B","B+","A-","A","A+"})</f>
        <v>B-</v>
      </c>
      <c r="AC36" s="330">
        <f>LOOKUP(AA36,{0,0.01,40,45,50,55,60,65,70,75,80},{0,"0",2,2.25,2.5,2.75,3,3.25,3.5,3.75,4})</f>
        <v>2.75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28.5</v>
      </c>
      <c r="L37" s="183">
        <v>40</v>
      </c>
      <c r="M37" s="183">
        <v>44</v>
      </c>
      <c r="N37" s="183"/>
      <c r="O37" s="249">
        <f>IF(P4=3,(ABS(IF(L37&gt;60,0,L37)-IF(M37&gt;60,0,M37))),(ABS(IF(L37&gt;30,0,L37)-IF(M37&gt;30,0,M37))))</f>
        <v>4</v>
      </c>
      <c r="P37" s="200" t="str">
        <f>IF(P4=3,(IF(O37&gt;12,"Y","")),(IF(O37&gt;6,"Y","")))</f>
        <v/>
      </c>
      <c r="Q37" s="42">
        <f t="shared" si="2"/>
        <v>42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42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71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31</v>
      </c>
      <c r="L38" s="183">
        <v>53</v>
      </c>
      <c r="M38" s="183">
        <v>48</v>
      </c>
      <c r="N38" s="183"/>
      <c r="O38" s="249">
        <f>IF(P4=3,(ABS(IF(L38&gt;60,0,L38)-IF(M38&gt;60,0,M38))),(ABS(IF(L38&gt;30,0,L38)-IF(M38&gt;30,0,M38))))</f>
        <v>5</v>
      </c>
      <c r="P38" s="200" t="str">
        <f>IF(P4=3,(IF(O38&gt;12,"Y","")),(IF(O38&gt;6,"Y","")))</f>
        <v/>
      </c>
      <c r="Q38" s="42">
        <f t="shared" si="2"/>
        <v>50.5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50.5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82</v>
      </c>
      <c r="AB38" s="253" t="str">
        <f>LOOKUP(AA38,{0,0.01,40,45,50,55,60,65,70,75,80},{"","F","D","C","C+","B-","B","B+","A-","A","A+"})</f>
        <v>A+</v>
      </c>
      <c r="AC38" s="330">
        <f>LOOKUP(AA38,{0,0.01,40,45,50,55,60,65,70,75,80},{0,"0",2,2.25,2.5,2.75,3,3.25,3.5,3.75,4})</f>
        <v>4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24</v>
      </c>
      <c r="L39" s="183">
        <v>37</v>
      </c>
      <c r="M39" s="183">
        <v>33</v>
      </c>
      <c r="N39" s="183"/>
      <c r="O39" s="249">
        <f>IF(P4=3,(ABS(IF(L39&gt;60,0,L39)-IF(M39&gt;60,0,M39))),(ABS(IF(L39&gt;30,0,L39)-IF(M39&gt;30,0,M39))))</f>
        <v>4</v>
      </c>
      <c r="P39" s="200" t="str">
        <f>IF(P4=3,(IF(O39&gt;12,"Y","")),(IF(O39&gt;6,"Y","")))</f>
        <v/>
      </c>
      <c r="Q39" s="42">
        <f t="shared" si="2"/>
        <v>35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59</v>
      </c>
      <c r="AB39" s="253" t="str">
        <f>LOOKUP(AA39,{0,0.01,40,45,50,55,60,65,70,75,80},{"","F","D","C","C+","B-","B","B+","A-","A","A+"})</f>
        <v>B-</v>
      </c>
      <c r="AC39" s="330">
        <f>LOOKUP(AA39,{0,0.01,40,45,50,55,60,65,70,75,80},{0,"0",2,2.25,2.5,2.75,3,3.25,3.5,3.75,4})</f>
        <v>2.75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27</v>
      </c>
      <c r="L40" s="183">
        <v>40</v>
      </c>
      <c r="M40" s="183">
        <v>39</v>
      </c>
      <c r="N40" s="183"/>
      <c r="O40" s="249">
        <f>IF(P4=3,(ABS(IF(L40&gt;60,0,L40)-IF(M40&gt;60,0,M40))),(ABS(IF(L40&gt;30,0,L40)-IF(M40&gt;30,0,M40))))</f>
        <v>1</v>
      </c>
      <c r="P40" s="200" t="str">
        <f>IF(P4=3,(IF(O40&gt;12,"Y","")),(IF(O40&gt;6,"Y","")))</f>
        <v/>
      </c>
      <c r="Q40" s="42">
        <f t="shared" si="2"/>
        <v>39.5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39.5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67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30.5</v>
      </c>
      <c r="L41" s="183">
        <v>47</v>
      </c>
      <c r="M41" s="183">
        <v>45</v>
      </c>
      <c r="N41" s="183"/>
      <c r="O41" s="249">
        <f>IF(P4=3,(ABS(IF(L41&gt;60,0,L41)-IF(M41&gt;60,0,M41))),(ABS(IF(L41&gt;30,0,L41)-IF(M41&gt;30,0,M41))))</f>
        <v>2</v>
      </c>
      <c r="P41" s="200" t="str">
        <f>IF(P4=3,(IF(O41&gt;12,"Y","")),(IF(O41&gt;6,"Y","")))</f>
        <v/>
      </c>
      <c r="Q41" s="42">
        <f t="shared" si="2"/>
        <v>46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46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77</v>
      </c>
      <c r="AB41" s="253" t="str">
        <f>LOOKUP(AA41,{0,0.01,40,45,50,55,60,65,70,75,80},{"","F","D","C","C+","B-","B","B+","A-","A","A+"})</f>
        <v>A</v>
      </c>
      <c r="AC41" s="330">
        <f>LOOKUP(AA41,{0,0.01,40,45,50,55,60,65,70,75,80},{0,"0",2,2.25,2.5,2.75,3,3.25,3.5,3.75,4})</f>
        <v>3.75</v>
      </c>
      <c r="AD41" s="331"/>
      <c r="AE41" s="332" t="str">
        <f t="shared" si="4"/>
        <v/>
      </c>
    </row>
    <row r="42" spans="1:31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29</v>
      </c>
      <c r="L42" s="183">
        <v>34</v>
      </c>
      <c r="M42" s="183">
        <v>34</v>
      </c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34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34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63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30.25</v>
      </c>
      <c r="L43" s="183">
        <v>48</v>
      </c>
      <c r="M43" s="183">
        <v>40</v>
      </c>
      <c r="N43" s="183"/>
      <c r="O43" s="249">
        <f>IF(P4=3,(ABS(IF(L43&gt;60,0,L43)-IF(M43&gt;60,0,M43))),(ABS(IF(L43&gt;30,0,L43)-IF(M43&gt;30,0,M43))))</f>
        <v>8</v>
      </c>
      <c r="P43" s="200" t="str">
        <f>IF(P4=3,(IF(O43&gt;12,"Y","")),(IF(O43&gt;6,"Y","")))</f>
        <v/>
      </c>
      <c r="Q43" s="42">
        <f t="shared" si="2"/>
        <v>44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44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75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19</v>
      </c>
      <c r="L44" s="183">
        <v>45</v>
      </c>
      <c r="M44" s="183">
        <v>41</v>
      </c>
      <c r="N44" s="183"/>
      <c r="O44" s="249">
        <f>IF(P4=3,(ABS(IF(L44&gt;60,0,L44)-IF(M44&gt;60,0,M44))),(ABS(IF(L44&gt;30,0,L44)-IF(M44&gt;30,0,M44))))</f>
        <v>4</v>
      </c>
      <c r="P44" s="200" t="str">
        <f>IF(P4=3,(IF(O44&gt;12,"Y","")),(IF(O44&gt;6,"Y","")))</f>
        <v/>
      </c>
      <c r="Q44" s="42">
        <f t="shared" si="2"/>
        <v>43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43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62</v>
      </c>
      <c r="AB44" s="253" t="str">
        <f>LOOKUP(AA44,{0,0.01,40,45,50,55,60,65,70,75,80},{"","F","D","C","C+","B-","B","B+","A-","A","A+"})</f>
        <v>B</v>
      </c>
      <c r="AC44" s="330">
        <f>LOOKUP(AA44,{0,0.01,40,45,50,55,60,65,70,75,80},{0,"0",2,2.25,2.5,2.75,3,3.25,3.5,3.75,4})</f>
        <v>3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28.5</v>
      </c>
      <c r="L45" s="183">
        <v>37</v>
      </c>
      <c r="M45" s="183">
        <v>40</v>
      </c>
      <c r="N45" s="183"/>
      <c r="O45" s="249">
        <f>IF(P4=3,(ABS(IF(L45&gt;60,0,L45)-IF(M45&gt;60,0,M45))),(ABS(IF(L45&gt;30,0,L45)-IF(M45&gt;30,0,M45))))</f>
        <v>3</v>
      </c>
      <c r="P45" s="200" t="str">
        <f>IF(P4=3,(IF(O45&gt;12,"Y","")),(IF(O45&gt;6,"Y","")))</f>
        <v/>
      </c>
      <c r="Q45" s="42">
        <f t="shared" si="2"/>
        <v>38.5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38.5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67</v>
      </c>
      <c r="AB45" s="253" t="str">
        <f>LOOKUP(AA45,{0,0.01,40,45,50,55,60,65,70,75,80},{"","F","D","C","C+","B-","B","B+","A-","A","A+"})</f>
        <v>B+</v>
      </c>
      <c r="AC45" s="330">
        <f>LOOKUP(AA45,{0,0.01,40,45,50,55,60,65,70,75,80},{0,"0",2,2.25,2.5,2.75,3,3.25,3.5,3.75,4})</f>
        <v>3.25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14</v>
      </c>
      <c r="T46" s="291">
        <v>36</v>
      </c>
      <c r="U46" s="291">
        <v>48</v>
      </c>
      <c r="V46" s="291"/>
      <c r="W46" s="287">
        <f>IF(X4=3,(ABS(IF(T46&gt;60,0,T46)-IF(U46&gt;60,0,U46))),(ABS(IF(T46&gt;30,0,T46)-IF(U46&gt;30,0,U46))))</f>
        <v>12</v>
      </c>
      <c r="X46" s="288" t="str">
        <f>IF(X4=3,(IF(W46&gt;12,"Y","")),(IF(W46&gt;6,"Y","")))</f>
        <v/>
      </c>
      <c r="Y46" s="289">
        <f t="shared" si="3"/>
        <v>42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42</v>
      </c>
      <c r="AA46" s="197">
        <f t="shared" si="0"/>
        <v>56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11.5</v>
      </c>
      <c r="T47" s="291">
        <v>39</v>
      </c>
      <c r="U47" s="291">
        <v>52</v>
      </c>
      <c r="V47" s="291">
        <v>47</v>
      </c>
      <c r="W47" s="287">
        <f>IF(X4=3,(ABS(IF(T47&gt;60,0,T47)-IF(U47&gt;60,0,U47))),(ABS(IF(T47&gt;30,0,T47)-IF(U47&gt;30,0,U47))))</f>
        <v>13</v>
      </c>
      <c r="X47" s="288" t="str">
        <f>IF(X4=3,(IF(W47&gt;12,"Y","")),(IF(W47&gt;6,"Y","")))</f>
        <v>Y</v>
      </c>
      <c r="Y47" s="289">
        <f t="shared" si="3"/>
        <v>49.5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49.5</v>
      </c>
      <c r="AA47" s="197">
        <f t="shared" si="0"/>
        <v>61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20.5</v>
      </c>
      <c r="T48" s="291">
        <v>39</v>
      </c>
      <c r="U48" s="291">
        <v>50</v>
      </c>
      <c r="V48" s="291"/>
      <c r="W48" s="287">
        <f>IF(X4=3,(ABS(IF(T48&gt;60,0,T48)-IF(U48&gt;60,0,U48))),(ABS(IF(T48&gt;30,0,T48)-IF(U48&gt;30,0,U48))))</f>
        <v>11</v>
      </c>
      <c r="X48" s="288" t="str">
        <f>IF(X4=3,(IF(W48&gt;12,"Y","")),(IF(W48&gt;6,"Y","")))</f>
        <v/>
      </c>
      <c r="Y48" s="289">
        <f t="shared" si="3"/>
        <v>44.5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44.5</v>
      </c>
      <c r="AA48" s="197">
        <f t="shared" si="0"/>
        <v>65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28</v>
      </c>
      <c r="T49" s="291">
        <v>41</v>
      </c>
      <c r="U49" s="291">
        <v>47</v>
      </c>
      <c r="V49" s="291"/>
      <c r="W49" s="287">
        <f>IF(X4=3,(ABS(IF(T49&gt;60,0,T49)-IF(U49&gt;60,0,U49))),(ABS(IF(T49&gt;30,0,T49)-IF(U49&gt;30,0,U49))))</f>
        <v>6</v>
      </c>
      <c r="X49" s="288" t="str">
        <f>IF(X4=3,(IF(W49&gt;12,"Y","")),(IF(W49&gt;6,"Y","")))</f>
        <v/>
      </c>
      <c r="Y49" s="289">
        <f t="shared" si="3"/>
        <v>44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44</v>
      </c>
      <c r="AA49" s="197">
        <f t="shared" si="0"/>
        <v>72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31</v>
      </c>
      <c r="T50" s="291">
        <v>42</v>
      </c>
      <c r="U50" s="291">
        <v>41</v>
      </c>
      <c r="V50" s="291"/>
      <c r="W50" s="287">
        <f>IF(X4=3,(ABS(IF(T50&gt;60,0,T50)-IF(U50&gt;60,0,U50))),(ABS(IF(T50&gt;30,0,T50)-IF(U50&gt;30,0,U50))))</f>
        <v>1</v>
      </c>
      <c r="X50" s="288" t="str">
        <f>IF(X4=3,(IF(W50&gt;12,"Y","")),(IF(W50&gt;6,"Y","")))</f>
        <v/>
      </c>
      <c r="Y50" s="289">
        <f t="shared" si="3"/>
        <v>41.5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41.5</v>
      </c>
      <c r="AA50" s="197">
        <f t="shared" si="0"/>
        <v>73</v>
      </c>
      <c r="AB50" s="253" t="str">
        <f>LOOKUP(AA50,{0,0.01,40,45,50,55,60,65,70,75,80},{"","F","D","C","C+","B-","B","B+","A-","A","A+"})</f>
        <v>A-</v>
      </c>
      <c r="AC50" s="330">
        <f>LOOKUP(AA50,{0,0.01,40,45,50,55,60,65,70,75,80},{0,"0",2,2.25,2.5,2.75,3,3.25,3.5,3.75,4})</f>
        <v>3.5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21.5</v>
      </c>
      <c r="T51" s="291">
        <v>36.5</v>
      </c>
      <c r="U51" s="291">
        <v>40</v>
      </c>
      <c r="V51" s="291"/>
      <c r="W51" s="287">
        <f>IF(X4=3,(ABS(IF(T51&gt;60,0,T51)-IF(U51&gt;60,0,U51))),(ABS(IF(T51&gt;30,0,T51)-IF(U51&gt;30,0,U51))))</f>
        <v>3.5</v>
      </c>
      <c r="X51" s="288" t="str">
        <f>IF(X4=3,(IF(W51&gt;12,"Y","")),(IF(W51&gt;6,"Y","")))</f>
        <v/>
      </c>
      <c r="Y51" s="289">
        <f t="shared" si="3"/>
        <v>38.25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38.25</v>
      </c>
      <c r="AA51" s="197">
        <f t="shared" si="0"/>
        <v>60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20</v>
      </c>
      <c r="T52" s="291">
        <v>38</v>
      </c>
      <c r="U52" s="291">
        <v>53</v>
      </c>
      <c r="V52" s="291">
        <v>43</v>
      </c>
      <c r="W52" s="287">
        <f>IF(X4=3,(ABS(IF(T52&gt;60,0,T52)-IF(U52&gt;60,0,U52))),(ABS(IF(T52&gt;30,0,T52)-IF(U52&gt;30,0,U52))))</f>
        <v>15</v>
      </c>
      <c r="X52" s="288" t="str">
        <f>IF(X4=3,(IF(W52&gt;12,"Y","")),(IF(W52&gt;6,"Y","")))</f>
        <v>Y</v>
      </c>
      <c r="Y52" s="289">
        <f t="shared" si="3"/>
        <v>40.5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40.5</v>
      </c>
      <c r="AA52" s="197">
        <f t="shared" si="0"/>
        <v>61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30.5</v>
      </c>
      <c r="T53" s="291">
        <v>45.5</v>
      </c>
      <c r="U53" s="291">
        <v>51</v>
      </c>
      <c r="V53" s="291"/>
      <c r="W53" s="287">
        <f>IF(X4=3,(ABS(IF(T53&gt;60,0,T53)-IF(U53&gt;60,0,U53))),(ABS(IF(T53&gt;30,0,T53)-IF(U53&gt;30,0,U53))))</f>
        <v>5.5</v>
      </c>
      <c r="X53" s="288" t="str">
        <f>IF(X4=3,(IF(W53&gt;12,"Y","")),(IF(W53&gt;6,"Y","")))</f>
        <v/>
      </c>
      <c r="Y53" s="289">
        <f t="shared" si="3"/>
        <v>48.25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48.25</v>
      </c>
      <c r="AA53" s="197">
        <f t="shared" si="0"/>
        <v>79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17.5</v>
      </c>
      <c r="T54" s="291">
        <v>38</v>
      </c>
      <c r="U54" s="291">
        <v>42</v>
      </c>
      <c r="V54" s="291"/>
      <c r="W54" s="287">
        <f>IF(X4=3,(ABS(IF(T54&gt;60,0,T54)-IF(U54&gt;60,0,U54))),(ABS(IF(T54&gt;30,0,T54)-IF(U54&gt;30,0,U54))))</f>
        <v>4</v>
      </c>
      <c r="X54" s="288" t="str">
        <f>IF(X4=3,(IF(W54&gt;12,"Y","")),(IF(W54&gt;6,"Y","")))</f>
        <v/>
      </c>
      <c r="Y54" s="289">
        <f t="shared" si="3"/>
        <v>40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40</v>
      </c>
      <c r="AA54" s="197">
        <f t="shared" si="0"/>
        <v>58</v>
      </c>
      <c r="AB54" s="253" t="str">
        <f>LOOKUP(AA54,{0,0.01,40,45,50,55,60,65,70,75,80},{"","F","D","C","C+","B-","B","B+","A-","A","A+"})</f>
        <v>B-</v>
      </c>
      <c r="AC54" s="330">
        <f>LOOKUP(AA54,{0,0.01,40,45,50,55,60,65,70,75,80},{0,"0",2,2.25,2.5,2.75,3,3.25,3.5,3.75,4})</f>
        <v>2.75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23</v>
      </c>
      <c r="T55" s="291">
        <v>47</v>
      </c>
      <c r="U55" s="291">
        <v>48</v>
      </c>
      <c r="V55" s="291"/>
      <c r="W55" s="287">
        <f>IF(X4=3,(ABS(IF(T55&gt;60,0,T55)-IF(U55&gt;60,0,U55))),(ABS(IF(T55&gt;30,0,T55)-IF(U55&gt;30,0,U55))))</f>
        <v>1</v>
      </c>
      <c r="X55" s="288" t="str">
        <f>IF(X4=3,(IF(W55&gt;12,"Y","")),(IF(W55&gt;6,"Y","")))</f>
        <v/>
      </c>
      <c r="Y55" s="289">
        <f t="shared" si="3"/>
        <v>47.5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47.5</v>
      </c>
      <c r="AA55" s="197">
        <f t="shared" si="0"/>
        <v>71</v>
      </c>
      <c r="AB55" s="253" t="str">
        <f>LOOKUP(AA55,{0,0.01,40,45,50,55,60,65,70,75,80},{"","F","D","C","C+","B-","B","B+","A-","A","A+"})</f>
        <v>A-</v>
      </c>
      <c r="AC55" s="330">
        <f>LOOKUP(AA55,{0,0.01,40,45,50,55,60,65,70,75,80},{0,"0",2,2.25,2.5,2.75,3,3.25,3.5,3.75,4})</f>
        <v>3.5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16</v>
      </c>
      <c r="T56" s="291">
        <v>43</v>
      </c>
      <c r="U56" s="291">
        <v>45</v>
      </c>
      <c r="V56" s="291"/>
      <c r="W56" s="287">
        <f>IF(X4=3,(ABS(IF(T56&gt;60,0,T56)-IF(U56&gt;60,0,U56))),(ABS(IF(T56&gt;30,0,T56)-IF(U56&gt;30,0,U56))))</f>
        <v>2</v>
      </c>
      <c r="X56" s="288" t="str">
        <f>IF(X4=3,(IF(W56&gt;12,"Y","")),(IF(W56&gt;6,"Y","")))</f>
        <v/>
      </c>
      <c r="Y56" s="289">
        <f t="shared" si="3"/>
        <v>44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44</v>
      </c>
      <c r="AA56" s="197">
        <f t="shared" si="0"/>
        <v>60</v>
      </c>
      <c r="AB56" s="253" t="str">
        <f>LOOKUP(AA56,{0,0.01,40,45,50,55,60,65,70,75,80},{"","F","D","C","C+","B-","B","B+","A-","A","A+"})</f>
        <v>B</v>
      </c>
      <c r="AC56" s="330">
        <f>LOOKUP(AA56,{0,0.01,40,45,50,55,60,65,70,75,80},{0,"0",2,2.25,2.5,2.75,3,3.25,3.5,3.75,4})</f>
        <v>3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26.5</v>
      </c>
      <c r="T57" s="291">
        <v>36</v>
      </c>
      <c r="U57" s="291">
        <v>46</v>
      </c>
      <c r="V57" s="291"/>
      <c r="W57" s="287">
        <f>IF(X4=3,(ABS(IF(T57&gt;60,0,T57)-IF(U57&gt;60,0,U57))),(ABS(IF(T57&gt;30,0,T57)-IF(U57&gt;30,0,U57))))</f>
        <v>10</v>
      </c>
      <c r="X57" s="288" t="str">
        <f>IF(X4=3,(IF(W57&gt;12,"Y","")),(IF(W57&gt;6,"Y","")))</f>
        <v/>
      </c>
      <c r="Y57" s="289">
        <f t="shared" si="3"/>
        <v>41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41</v>
      </c>
      <c r="AA57" s="197">
        <f t="shared" si="0"/>
        <v>68</v>
      </c>
      <c r="AB57" s="253" t="str">
        <f>LOOKUP(AA57,{0,0.01,40,45,50,55,60,65,70,75,80},{"","F","D","C","C+","B-","B","B+","A-","A","A+"})</f>
        <v>B+</v>
      </c>
      <c r="AC57" s="330">
        <f>LOOKUP(AA57,{0,0.01,40,45,50,55,60,65,70,75,80},{0,"0",2,2.25,2.5,2.75,3,3.25,3.5,3.75,4})</f>
        <v>3.25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23.5</v>
      </c>
      <c r="L58" s="183">
        <v>29</v>
      </c>
      <c r="M58" s="183">
        <v>48</v>
      </c>
      <c r="N58" s="183">
        <v>33</v>
      </c>
      <c r="O58" s="249">
        <f>IF(P4=3,(ABS(IF(L58&gt;60,0,L58)-IF(M58&gt;60,0,M58))),(ABS(IF(L58&gt;30,0,L58)-IF(M58&gt;30,0,M58))))</f>
        <v>19</v>
      </c>
      <c r="P58" s="200" t="str">
        <f>IF(P4=3,(IF(O58&gt;12,"Y","")),(IF(O58&gt;6,"Y","")))</f>
        <v>Y</v>
      </c>
      <c r="Q58" s="42">
        <f t="shared" si="2"/>
        <v>31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31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55</v>
      </c>
      <c r="AB58" s="253" t="str">
        <f>LOOKUP(AA58,{0,0.01,40,45,50,55,60,65,70,75,80},{"","F","D","C","C+","B-","B","B+","A-","A","A+"})</f>
        <v>B-</v>
      </c>
      <c r="AC58" s="330">
        <f>LOOKUP(AA58,{0,0.01,40,45,50,55,60,65,70,75,80},{0,"0",2,2.25,2.5,2.75,3,3.25,3.5,3.75,4})</f>
        <v>2.75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14</v>
      </c>
      <c r="D59" s="284">
        <v>30</v>
      </c>
      <c r="E59" s="285">
        <v>30</v>
      </c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30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44</v>
      </c>
      <c r="AB59" s="253" t="str">
        <f>LOOKUP(AA59,{0,0.01,40,45,50,55,60,65,70,75,80},{"","F","D","C","C+","B-","B","B+","A-","A","A+"})</f>
        <v>D</v>
      </c>
      <c r="AC59" s="330">
        <f>LOOKUP(AA59,{0,0.01,40,45,50,55,60,65,70,75,80},{0,"0",2,2.25,2.5,2.75,3,3.25,3.5,3.75,4})</f>
        <v>2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38" priority="7">
      <formula>$I$7="Y"</formula>
    </cfRule>
    <cfRule type="expression" dxfId="337" priority="8">
      <formula>$I$7="Y"</formula>
    </cfRule>
    <cfRule type="expression" dxfId="336" priority="9">
      <formula>$I$7="Y"</formula>
    </cfRule>
  </conditionalFormatting>
  <conditionalFormatting sqref="O8:O77">
    <cfRule type="expression" dxfId="335" priority="4">
      <formula>$I$7="Y"</formula>
    </cfRule>
    <cfRule type="expression" dxfId="334" priority="5">
      <formula>$I$7="Y"</formula>
    </cfRule>
    <cfRule type="expression" dxfId="333" priority="6">
      <formula>$I$7="Y"</formula>
    </cfRule>
  </conditionalFormatting>
  <conditionalFormatting sqref="W8:W77">
    <cfRule type="expression" dxfId="332" priority="1">
      <formula>$I$7="Y"</formula>
    </cfRule>
    <cfRule type="expression" dxfId="331" priority="2">
      <formula>$I$7="Y"</formula>
    </cfRule>
    <cfRule type="expression" dxfId="330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D43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1.75" customHeight="1">
      <c r="A4" s="338" t="s">
        <v>21</v>
      </c>
      <c r="B4" s="294">
        <v>209</v>
      </c>
      <c r="C4" s="292"/>
      <c r="D4" s="293"/>
      <c r="E4" s="276"/>
      <c r="F4" s="645" t="s">
        <v>95</v>
      </c>
      <c r="G4" s="645"/>
      <c r="H4" s="619">
        <v>1.5</v>
      </c>
      <c r="I4" s="619"/>
      <c r="J4" s="620"/>
      <c r="K4" s="625" t="s">
        <v>95</v>
      </c>
      <c r="L4" s="626"/>
      <c r="M4" s="626"/>
      <c r="N4" s="626"/>
      <c r="O4" s="626"/>
      <c r="P4" s="623">
        <v>1.5</v>
      </c>
      <c r="Q4" s="623"/>
      <c r="R4" s="624"/>
      <c r="S4" s="621" t="s">
        <v>95</v>
      </c>
      <c r="T4" s="622"/>
      <c r="U4" s="622"/>
      <c r="V4" s="622"/>
      <c r="W4" s="622"/>
      <c r="X4" s="619">
        <v>1.5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263</v>
      </c>
      <c r="E6" s="614"/>
      <c r="F6" s="614"/>
      <c r="G6" s="614"/>
      <c r="H6" s="614"/>
      <c r="I6" s="614"/>
      <c r="J6" s="614"/>
      <c r="K6" s="275" t="s">
        <v>65</v>
      </c>
      <c r="L6" s="646" t="s">
        <v>250</v>
      </c>
      <c r="M6" s="646"/>
      <c r="N6" s="646"/>
      <c r="O6" s="646"/>
      <c r="P6" s="646"/>
      <c r="Q6" s="646"/>
      <c r="R6" s="647"/>
      <c r="S6" s="277" t="s">
        <v>65</v>
      </c>
      <c r="T6" s="614" t="s">
        <v>258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Int:[30]</v>
      </c>
      <c r="E7" s="279" t="str">
        <f>IF(H4=3,"Exam: Ext:[60]",IF(H4=1.5,"Exam: Ext:[30]",0))</f>
        <v>Exam: Ext:[30]</v>
      </c>
      <c r="F7" s="279" t="str">
        <f>IF(H4=3,"Exam: 3rd:[60]",IF(H4=1.5,"Exam: 3rd:[30]",0))</f>
        <v>Exam: 3rd:[30]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Int:[30]</v>
      </c>
      <c r="M7" s="34" t="str">
        <f>IF(P4=3,"Exam: Ext:[60]",IF(P4=1.5,"Exam: Ext:[30]",0))</f>
        <v>Exam: Ext:[30]</v>
      </c>
      <c r="N7" s="34" t="str">
        <f>IF(P4=3,"Exam: 3rd:[60]",IF(P4=1.5,"Exam: 3rd:[30]",0))</f>
        <v>Exam: 3rd:[30]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Int:[30]</v>
      </c>
      <c r="U7" s="279" t="str">
        <f>IF(X4=3,"Exam: Ext:[60]",IF(X4=1.5,"Exam: Ext:[30]",0))</f>
        <v>Exam: Ext:[30]</v>
      </c>
      <c r="V7" s="279" t="str">
        <f>IF(X4=3,"Exam: 3rd:[60]",IF(X4=1.5,"Exam: 3rd:[30]",0))</f>
        <v>Exam: 3rd:[30]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6">
        <v>33</v>
      </c>
      <c r="D8" s="356">
        <v>25</v>
      </c>
      <c r="E8" s="356">
        <v>21</v>
      </c>
      <c r="F8" s="286"/>
      <c r="G8" s="287">
        <f>IF(H4=3,(ABS(IF(D8&gt;60,0,D8)-IF(E8&gt;60,0,E8))),(ABS(IF(D8&gt;30,0,D8)-IF(E8&gt;30,0,E8))))</f>
        <v>4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23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46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79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357">
        <v>16.5</v>
      </c>
      <c r="D9" s="356">
        <v>16</v>
      </c>
      <c r="E9" s="356">
        <v>15</v>
      </c>
      <c r="F9" s="291"/>
      <c r="G9" s="287">
        <f>IF(H4=3,(ABS(IF(D9&gt;60,0,D9)-IF(E9&gt;60,0,E9))),(ABS(IF(D9&gt;30,0,D9)-IF(E9&gt;30,0,E9))))</f>
        <v>1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15.5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31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48</v>
      </c>
      <c r="AB9" s="253" t="str">
        <f>LOOKUP(AA9,{0,0.01,40,45,50,55,60,65,70,75,80},{"","F","D","C","C+","B-","B","B+","A-","A","A+"})</f>
        <v>C</v>
      </c>
      <c r="AC9" s="330">
        <f>LOOKUP(AA9,{0,0.01,40,45,50,55,60,65,70,75,80},{0,"0",2,2.25,2.5,2.75,3,3.25,3.5,3.75,4})</f>
        <v>2.25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357">
        <v>23.5</v>
      </c>
      <c r="D10" s="356">
        <v>18</v>
      </c>
      <c r="E10" s="356">
        <v>16</v>
      </c>
      <c r="F10" s="291"/>
      <c r="G10" s="287">
        <f>IF(H4=3,(ABS(IF(D10&gt;60,0,D10)-IF(E10&gt;60,0,E10))),(ABS(IF(D10&gt;30,0,D10)-IF(E10&gt;30,0,E10))))</f>
        <v>2</v>
      </c>
      <c r="H10" s="288" t="str">
        <f>IF(H4=3,(IF(G10&gt;12,"Y","")),(IF(G10&gt;6,"Y","")))</f>
        <v/>
      </c>
      <c r="I10" s="289">
        <f t="shared" si="1"/>
        <v>17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34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58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7">
        <v>23</v>
      </c>
      <c r="D11" s="356">
        <v>23</v>
      </c>
      <c r="E11" s="356">
        <v>18</v>
      </c>
      <c r="F11" s="291"/>
      <c r="G11" s="287">
        <f>IF(H4=3,(ABS(IF(D11&gt;60,0,D11)-IF(E11&gt;60,0,E11))),(ABS(IF(D11&gt;30,0,D11)-IF(E11&gt;30,0,E11))))</f>
        <v>5</v>
      </c>
      <c r="H11" s="288" t="str">
        <f>IF(H4=3,(IF(G11&gt;12,"Y","")),(IF(G11&gt;6,"Y","")))</f>
        <v/>
      </c>
      <c r="I11" s="289">
        <f t="shared" si="1"/>
        <v>20.5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41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64</v>
      </c>
      <c r="AB11" s="253" t="str">
        <f>LOOKUP(AA11,{0,0.01,40,45,50,55,60,65,70,75,80},{"","F","D","C","C+","B-","B","B+","A-","A","A+"})</f>
        <v>B</v>
      </c>
      <c r="AC11" s="330">
        <f>LOOKUP(AA11,{0,0.01,40,45,50,55,60,65,70,75,80},{0,"0",2,2.25,2.5,2.75,3,3.25,3.5,3.75,4})</f>
        <v>3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7">
        <v>21.5</v>
      </c>
      <c r="D12" s="356">
        <v>16</v>
      </c>
      <c r="E12" s="356">
        <v>17</v>
      </c>
      <c r="F12" s="291"/>
      <c r="G12" s="287">
        <f>IF(H4=3,(ABS(IF(D12&gt;60,0,D12)-IF(E12&gt;60,0,E12))),(ABS(IF(D12&gt;30,0,D12)-IF(E12&gt;30,0,E12))))</f>
        <v>1</v>
      </c>
      <c r="H12" s="288" t="str">
        <f>IF(H4=3,(IF(G12&gt;12,"Y","")),(IF(G12&gt;6,"Y","")))</f>
        <v/>
      </c>
      <c r="I12" s="289">
        <f t="shared" si="1"/>
        <v>16.5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33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55</v>
      </c>
      <c r="AB12" s="253" t="str">
        <f>LOOKUP(AA12,{0,0.01,40,45,50,55,60,65,70,75,80},{"","F","D","C","C+","B-","B","B+","A-","A","A+"})</f>
        <v>B-</v>
      </c>
      <c r="AC12" s="330">
        <f>LOOKUP(AA12,{0,0.01,40,45,50,55,60,65,70,75,80},{0,"0",2,2.25,2.5,2.75,3,3.25,3.5,3.75,4})</f>
        <v>2.75</v>
      </c>
      <c r="AD12" s="331"/>
      <c r="AE12" s="332" t="str">
        <f t="shared" si="4"/>
        <v/>
      </c>
    </row>
    <row r="13" spans="1:36" s="23" customFormat="1" ht="18">
      <c r="A13" s="267">
        <f>'1st 1'!A13</f>
        <v>6</v>
      </c>
      <c r="B13" s="271" t="str">
        <f>'1st 1'!B13</f>
        <v>P</v>
      </c>
      <c r="C13" s="357">
        <v>21</v>
      </c>
      <c r="D13" s="356">
        <v>20</v>
      </c>
      <c r="E13" s="356">
        <v>21</v>
      </c>
      <c r="F13" s="291"/>
      <c r="G13" s="287">
        <f>IF(H4=3,(ABS(IF(D13&gt;60,0,D13)-IF(E13&gt;60,0,E13))),(ABS(IF(D13&gt;30,0,D13)-IF(E13&gt;30,0,E13))))</f>
        <v>1</v>
      </c>
      <c r="H13" s="288" t="str">
        <f>IF(H4=3,(IF(G13&gt;12,"Y","")),(IF(G13&gt;6,"Y","")))</f>
        <v/>
      </c>
      <c r="I13" s="289">
        <f t="shared" si="1"/>
        <v>20.5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41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62</v>
      </c>
      <c r="AB13" s="253" t="str">
        <f>LOOKUP(AA13,{0,0.01,40,45,50,55,60,65,70,75,80},{"","F","D","C","C+","B-","B","B+","A-","A","A+"})</f>
        <v>B</v>
      </c>
      <c r="AC13" s="330">
        <f>LOOKUP(AA13,{0,0.01,40,45,50,55,60,65,70,75,80},{0,"0",2,2.25,2.5,2.75,3,3.25,3.5,3.75,4})</f>
        <v>3</v>
      </c>
      <c r="AD13" s="331"/>
      <c r="AE13" s="332" t="str">
        <f t="shared" si="4"/>
        <v/>
      </c>
    </row>
    <row r="14" spans="1:36" ht="18">
      <c r="A14" s="267">
        <f>'1st 1'!A14</f>
        <v>7</v>
      </c>
      <c r="B14" s="271" t="str">
        <f>'1st 1'!B14</f>
        <v>M</v>
      </c>
      <c r="C14" s="357">
        <v>31.5</v>
      </c>
      <c r="D14" s="356">
        <v>25</v>
      </c>
      <c r="E14" s="356">
        <v>21</v>
      </c>
      <c r="F14" s="291"/>
      <c r="G14" s="287">
        <f>IF(H4=3,(ABS(IF(D14&gt;60,0,D14)-IF(E14&gt;60,0,E14))),(ABS(IF(D14&gt;30,0,D14)-IF(E14&gt;30,0,E14))))</f>
        <v>4</v>
      </c>
      <c r="H14" s="288" t="str">
        <f>IF(H4=3,(IF(G14&gt;12,"Y","")),(IF(G14&gt;6,"Y","")))</f>
        <v/>
      </c>
      <c r="I14" s="289">
        <f t="shared" si="1"/>
        <v>23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46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78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7">
        <v>26.5</v>
      </c>
      <c r="D15" s="356">
        <v>15</v>
      </c>
      <c r="E15" s="356">
        <v>13</v>
      </c>
      <c r="F15" s="291"/>
      <c r="G15" s="287">
        <f>IF(H4=3,(ABS(IF(D15&gt;60,0,D15)-IF(E15&gt;60,0,E15))),(ABS(IF(D15&gt;30,0,D15)-IF(E15&gt;30,0,E15))))</f>
        <v>2</v>
      </c>
      <c r="H15" s="288" t="str">
        <f>IF(H4=3,(IF(G15&gt;12,"Y","")),(IF(G15&gt;6,"Y","")))</f>
        <v/>
      </c>
      <c r="I15" s="289">
        <f t="shared" si="1"/>
        <v>14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28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55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57">
        <v>25.5</v>
      </c>
      <c r="D16" s="356">
        <v>15</v>
      </c>
      <c r="E16" s="356">
        <v>13</v>
      </c>
      <c r="F16" s="291"/>
      <c r="G16" s="287">
        <f>IF(H4=3,(ABS(IF(D16&gt;60,0,D16)-IF(E16&gt;60,0,E16))),(ABS(IF(D16&gt;30,0,D16)-IF(E16&gt;30,0,E16))))</f>
        <v>2</v>
      </c>
      <c r="H16" s="288" t="str">
        <f>IF(H4=3,(IF(G16&gt;12,"Y","")),(IF(G16&gt;6,"Y","")))</f>
        <v/>
      </c>
      <c r="I16" s="289">
        <f t="shared" si="1"/>
        <v>14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28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54</v>
      </c>
      <c r="AB16" s="253" t="str">
        <f>LOOKUP(AA16,{0,0.01,40,45,50,55,60,65,70,75,80},{"","F","D","C","C+","B-","B","B+","A-","A","A+"})</f>
        <v>C+</v>
      </c>
      <c r="AC16" s="330">
        <f>LOOKUP(AA16,{0,0.01,40,45,50,55,60,65,70,75,80},{0,"0",2,2.25,2.5,2.75,3,3.25,3.5,3.75,4})</f>
        <v>2.5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7">
        <v>33.5</v>
      </c>
      <c r="D17" s="356">
        <v>23</v>
      </c>
      <c r="E17" s="356">
        <v>25</v>
      </c>
      <c r="F17" s="291"/>
      <c r="G17" s="287">
        <f>IF(H4=3,(ABS(IF(D17&gt;60,0,D17)-IF(E17&gt;60,0,E17))),(ABS(IF(D17&gt;30,0,D17)-IF(E17&gt;30,0,E17))))</f>
        <v>2</v>
      </c>
      <c r="H17" s="288" t="str">
        <f>IF(H4=3,(IF(G17&gt;12,"Y","")),(IF(G17&gt;6,"Y","")))</f>
        <v/>
      </c>
      <c r="I17" s="289">
        <f t="shared" si="1"/>
        <v>24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48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82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7">
        <v>31.5</v>
      </c>
      <c r="D18" s="356">
        <v>23</v>
      </c>
      <c r="E18" s="356">
        <v>20</v>
      </c>
      <c r="F18" s="291"/>
      <c r="G18" s="287">
        <f>IF(H4=3,(ABS(IF(D18&gt;60,0,D18)-IF(E18&gt;60,0,E18))),(ABS(IF(D18&gt;30,0,D18)-IF(E18&gt;30,0,E18))))</f>
        <v>3</v>
      </c>
      <c r="H18" s="288" t="str">
        <f>IF(H4=3,(IF(G18&gt;12,"Y","")),(IF(G18&gt;6,"Y","")))</f>
        <v/>
      </c>
      <c r="I18" s="289">
        <f t="shared" si="1"/>
        <v>21.5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43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75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7">
        <v>19.5</v>
      </c>
      <c r="D19" s="356">
        <v>20</v>
      </c>
      <c r="E19" s="356">
        <v>14</v>
      </c>
      <c r="F19" s="291"/>
      <c r="G19" s="287">
        <f>IF(H4=3,(ABS(IF(D19&gt;60,0,D19)-IF(E19&gt;60,0,E19))),(ABS(IF(D19&gt;30,0,D19)-IF(E19&gt;30,0,E19))))</f>
        <v>6</v>
      </c>
      <c r="H19" s="288" t="str">
        <f>IF(H4=3,(IF(G19&gt;12,"Y","")),(IF(G19&gt;6,"Y","")))</f>
        <v/>
      </c>
      <c r="I19" s="289">
        <f t="shared" si="1"/>
        <v>17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34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54</v>
      </c>
      <c r="AB19" s="253" t="str">
        <f>LOOKUP(AA19,{0,0.01,40,45,50,55,60,65,70,75,80},{"","F","D","C","C+","B-","B","B+","A-","A","A+"})</f>
        <v>C+</v>
      </c>
      <c r="AC19" s="330">
        <f>LOOKUP(AA19,{0,0.01,40,45,50,55,60,65,70,75,80},{0,"0",2,2.25,2.5,2.75,3,3.25,3.5,3.75,4})</f>
        <v>2.5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7">
        <v>29</v>
      </c>
      <c r="D20" s="356">
        <v>22</v>
      </c>
      <c r="E20" s="356">
        <v>17</v>
      </c>
      <c r="F20" s="291"/>
      <c r="G20" s="287">
        <f>IF(H4=3,(ABS(IF(D20&gt;60,0,D20)-IF(E20&gt;60,0,E20))),(ABS(IF(D20&gt;30,0,D20)-IF(E20&gt;30,0,E20))))</f>
        <v>5</v>
      </c>
      <c r="H20" s="288" t="str">
        <f>IF(H4=3,(IF(G20&gt;12,"Y","")),(IF(G20&gt;6,"Y","")))</f>
        <v/>
      </c>
      <c r="I20" s="289">
        <f t="shared" si="1"/>
        <v>19.5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39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68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7">
        <v>29</v>
      </c>
      <c r="D21" s="356">
        <v>25</v>
      </c>
      <c r="E21" s="356">
        <v>19</v>
      </c>
      <c r="F21" s="291"/>
      <c r="G21" s="287">
        <f>IF(H4=3,(ABS(IF(D21&gt;60,0,D21)-IF(E21&gt;60,0,E21))),(ABS(IF(D21&gt;30,0,D21)-IF(E21&gt;30,0,E21))))</f>
        <v>6</v>
      </c>
      <c r="H21" s="288" t="str">
        <f>IF(H4=3,(IF(G21&gt;12,"Y","")),(IF(G21&gt;6,"Y","")))</f>
        <v/>
      </c>
      <c r="I21" s="289">
        <f t="shared" si="1"/>
        <v>22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44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73</v>
      </c>
      <c r="AB21" s="253" t="str">
        <f>LOOKUP(AA21,{0,0.01,40,45,50,55,60,65,70,75,80},{"","F","D","C","C+","B-","B","B+","A-","A","A+"})</f>
        <v>A-</v>
      </c>
      <c r="AC21" s="330">
        <f>LOOKUP(AA21,{0,0.01,40,45,50,55,60,65,70,75,80},{0,"0",2,2.25,2.5,2.75,3,3.25,3.5,3.75,4})</f>
        <v>3.5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7">
        <v>30</v>
      </c>
      <c r="D22" s="356">
        <v>21</v>
      </c>
      <c r="E22" s="356">
        <v>23</v>
      </c>
      <c r="F22" s="291"/>
      <c r="G22" s="287">
        <f>IF(H4=3,(ABS(IF(D22&gt;60,0,D22)-IF(E22&gt;60,0,E22))),(ABS(IF(D22&gt;30,0,D22)-IF(E22&gt;30,0,E22))))</f>
        <v>2</v>
      </c>
      <c r="H22" s="288" t="str">
        <f>IF(H4=3,(IF(G22&gt;12,"Y","")),(IF(G22&gt;6,"Y","")))</f>
        <v/>
      </c>
      <c r="I22" s="289">
        <f t="shared" si="1"/>
        <v>22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44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74</v>
      </c>
      <c r="AB22" s="253" t="str">
        <f>LOOKUP(AA22,{0,0.01,40,45,50,55,60,65,70,75,80},{"","F","D","C","C+","B-","B","B+","A-","A","A+"})</f>
        <v>A-</v>
      </c>
      <c r="AC22" s="330">
        <f>LOOKUP(AA22,{0,0.01,40,45,50,55,60,65,70,75,80},{0,"0",2,2.25,2.5,2.75,3,3.25,3.5,3.75,4})</f>
        <v>3.5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7">
        <v>30.5</v>
      </c>
      <c r="D23" s="356">
        <v>21</v>
      </c>
      <c r="E23" s="356">
        <v>20</v>
      </c>
      <c r="F23" s="291"/>
      <c r="G23" s="287">
        <f>IF(H4=3,(ABS(IF(D23&gt;60,0,D23)-IF(E23&gt;60,0,E23))),(ABS(IF(D23&gt;30,0,D23)-IF(E23&gt;30,0,E23))))</f>
        <v>1</v>
      </c>
      <c r="H23" s="288" t="str">
        <f>IF(H4=3,(IF(G23&gt;12,"Y","")),(IF(G23&gt;6,"Y","")))</f>
        <v/>
      </c>
      <c r="I23" s="289">
        <f t="shared" si="1"/>
        <v>20.5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41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72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29.5</v>
      </c>
      <c r="L24" s="183">
        <v>23</v>
      </c>
      <c r="M24" s="183">
        <v>27</v>
      </c>
      <c r="N24" s="183"/>
      <c r="O24" s="249">
        <f>IF(P4=3,(ABS(IF(L24&gt;60,0,L24)-IF(M24&gt;60,0,M24))),(ABS(IF(L24&gt;30,0,L24)-IF(M24&gt;30,0,M24))))</f>
        <v>4</v>
      </c>
      <c r="P24" s="200" t="str">
        <f>IF(P4=3,(IF(O24&gt;12,"Y","")),(IF(O24&gt;6,"Y","")))</f>
        <v/>
      </c>
      <c r="Q24" s="42">
        <f t="shared" si="2"/>
        <v>25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50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80</v>
      </c>
      <c r="AB24" s="253" t="str">
        <f>LOOKUP(AA24,{0,0.01,40,45,50,55,60,65,70,75,80},{"","F","D","C","C+","B-","B","B+","A-","A","A+"})</f>
        <v>A+</v>
      </c>
      <c r="AC24" s="330">
        <f>LOOKUP(AA24,{0,0.01,40,45,50,55,60,65,70,75,80},{0,"0",2,2.25,2.5,2.75,3,3.25,3.5,3.75,4})</f>
        <v>4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24</v>
      </c>
      <c r="L25" s="183">
        <v>18</v>
      </c>
      <c r="M25" s="183">
        <v>25</v>
      </c>
      <c r="N25" s="183">
        <v>23</v>
      </c>
      <c r="O25" s="249">
        <f>IF(P4=3,(ABS(IF(L25&gt;60,0,L25)-IF(M25&gt;60,0,M25))),(ABS(IF(L25&gt;30,0,L25)-IF(M25&gt;30,0,M25))))</f>
        <v>7</v>
      </c>
      <c r="P25" s="200" t="str">
        <f>IF(P4=3,(IF(O25&gt;12,"Y","")),(IF(O25&gt;6,"Y","")))</f>
        <v>Y</v>
      </c>
      <c r="Q25" s="42">
        <f t="shared" si="2"/>
        <v>21.5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48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72</v>
      </c>
      <c r="AB25" s="253" t="str">
        <f>LOOKUP(AA25,{0,0.01,40,45,50,55,60,65,70,75,80},{"","F","D","C","C+","B-","B","B+","A-","A","A+"})</f>
        <v>A-</v>
      </c>
      <c r="AC25" s="330">
        <f>LOOKUP(AA25,{0,0.01,40,45,50,55,60,65,70,75,80},{0,"0",2,2.25,2.5,2.75,3,3.25,3.5,3.75,4})</f>
        <v>3.5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28</v>
      </c>
      <c r="L26" s="183">
        <v>21</v>
      </c>
      <c r="M26" s="183">
        <v>27</v>
      </c>
      <c r="N26" s="183"/>
      <c r="O26" s="249">
        <f>IF(P4=3,(ABS(IF(L26&gt;60,0,L26)-IF(M26&gt;60,0,M26))),(ABS(IF(L26&gt;30,0,L26)-IF(M26&gt;30,0,M26))))</f>
        <v>6</v>
      </c>
      <c r="P26" s="200" t="str">
        <f>IF(P4=3,(IF(O26&gt;12,"Y","")),(IF(O26&gt;6,"Y","")))</f>
        <v/>
      </c>
      <c r="Q26" s="42">
        <f t="shared" si="2"/>
        <v>24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48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76</v>
      </c>
      <c r="AB26" s="253" t="str">
        <f>LOOKUP(AA26,{0,0.01,40,45,50,55,60,65,70,75,80},{"","F","D","C","C+","B-","B","B+","A-","A","A+"})</f>
        <v>A</v>
      </c>
      <c r="AC26" s="330">
        <f>LOOKUP(AA26,{0,0.01,40,45,50,55,60,65,70,75,80},{0,"0",2,2.25,2.5,2.75,3,3.25,3.5,3.75,4})</f>
        <v>3.75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26.5</v>
      </c>
      <c r="L27" s="183">
        <v>18</v>
      </c>
      <c r="M27" s="183">
        <v>23</v>
      </c>
      <c r="N27" s="183"/>
      <c r="O27" s="249">
        <f>IF(P4=3,(ABS(IF(L27&gt;60,0,L27)-IF(M27&gt;60,0,M27))),(ABS(IF(L27&gt;30,0,L27)-IF(M27&gt;30,0,M27))))</f>
        <v>5</v>
      </c>
      <c r="P27" s="200" t="str">
        <f>IF(P4=3,(IF(O27&gt;12,"Y","")),(IF(O27&gt;6,"Y","")))</f>
        <v/>
      </c>
      <c r="Q27" s="42">
        <f t="shared" si="2"/>
        <v>20.5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41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68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30.5</v>
      </c>
      <c r="L28" s="183">
        <v>22</v>
      </c>
      <c r="M28" s="183">
        <v>25</v>
      </c>
      <c r="N28" s="183"/>
      <c r="O28" s="249">
        <f>IF(P4=3,(ABS(IF(L28&gt;60,0,L28)-IF(M28&gt;60,0,M28))),(ABS(IF(L28&gt;30,0,L28)-IF(M28&gt;30,0,M28))))</f>
        <v>3</v>
      </c>
      <c r="P28" s="200" t="str">
        <f>IF(P4=3,(IF(O28&gt;12,"Y","")),(IF(O28&gt;6,"Y","")))</f>
        <v/>
      </c>
      <c r="Q28" s="42">
        <f t="shared" si="2"/>
        <v>23.5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47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78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23</v>
      </c>
      <c r="L29" s="183">
        <v>18</v>
      </c>
      <c r="M29" s="183">
        <v>23</v>
      </c>
      <c r="N29" s="183"/>
      <c r="O29" s="249">
        <f>IF(P4=3,(ABS(IF(L29&gt;60,0,L29)-IF(M29&gt;60,0,M29))),(ABS(IF(L29&gt;30,0,L29)-IF(M29&gt;30,0,M29))))</f>
        <v>5</v>
      </c>
      <c r="P29" s="200" t="str">
        <f>IF(P4=3,(IF(O29&gt;12,"Y","")),(IF(O29&gt;6,"Y","")))</f>
        <v/>
      </c>
      <c r="Q29" s="42">
        <f t="shared" si="2"/>
        <v>20.5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41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64</v>
      </c>
      <c r="AB29" s="253" t="str">
        <f>LOOKUP(AA29,{0,0.01,40,45,50,55,60,65,70,75,80},{"","F","D","C","C+","B-","B","B+","A-","A","A+"})</f>
        <v>B</v>
      </c>
      <c r="AC29" s="330">
        <f>LOOKUP(AA29,{0,0.01,40,45,50,55,60,65,70,75,80},{0,"0",2,2.25,2.5,2.75,3,3.25,3.5,3.75,4})</f>
        <v>3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30</v>
      </c>
      <c r="L30" s="183">
        <v>14</v>
      </c>
      <c r="M30" s="183">
        <v>20</v>
      </c>
      <c r="N30" s="183"/>
      <c r="O30" s="249">
        <f>IF(P4=3,(ABS(IF(L30&gt;60,0,L30)-IF(M30&gt;60,0,M30))),(ABS(IF(L30&gt;30,0,L30)-IF(M30&gt;30,0,M30))))</f>
        <v>6</v>
      </c>
      <c r="P30" s="200" t="str">
        <f>IF(P4=3,(IF(O30&gt;12,"Y","")),(IF(O30&gt;6,"Y","")))</f>
        <v/>
      </c>
      <c r="Q30" s="42">
        <f t="shared" si="2"/>
        <v>17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34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64</v>
      </c>
      <c r="AB30" s="253" t="str">
        <f>LOOKUP(AA30,{0,0.01,40,45,50,55,60,65,70,75,80},{"","F","D","C","C+","B-","B","B+","A-","A","A+"})</f>
        <v>B</v>
      </c>
      <c r="AC30" s="330">
        <f>LOOKUP(AA30,{0,0.01,40,45,50,55,60,65,70,75,80},{0,"0",2,2.25,2.5,2.75,3,3.25,3.5,3.75,4})</f>
        <v>3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27.5</v>
      </c>
      <c r="L31" s="183">
        <v>16</v>
      </c>
      <c r="M31" s="183">
        <v>25</v>
      </c>
      <c r="N31" s="183">
        <v>24</v>
      </c>
      <c r="O31" s="249">
        <f>IF(P4=3,(ABS(IF(L31&gt;60,0,L31)-IF(M31&gt;60,0,M31))),(ABS(IF(L31&gt;30,0,L31)-IF(M31&gt;30,0,M31))))</f>
        <v>9</v>
      </c>
      <c r="P31" s="200" t="str">
        <f>IF(P4=3,(IF(O31&gt;12,"Y","")),(IF(O31&gt;6,"Y","")))</f>
        <v>Y</v>
      </c>
      <c r="Q31" s="42">
        <f t="shared" si="2"/>
        <v>20.5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49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77</v>
      </c>
      <c r="AB31" s="253" t="str">
        <f>LOOKUP(AA31,{0,0.01,40,45,50,55,60,65,70,75,80},{"","F","D","C","C+","B-","B","B+","A-","A","A+"})</f>
        <v>A</v>
      </c>
      <c r="AC31" s="330">
        <f>LOOKUP(AA31,{0,0.01,40,45,50,55,60,65,70,75,80},{0,"0",2,2.25,2.5,2.75,3,3.25,3.5,3.75,4})</f>
        <v>3.75</v>
      </c>
      <c r="AD31" s="331"/>
      <c r="AE31" s="332" t="str">
        <f t="shared" si="4"/>
        <v/>
      </c>
    </row>
    <row r="32" spans="1:36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21</v>
      </c>
      <c r="L32" s="183">
        <v>21</v>
      </c>
      <c r="M32" s="183">
        <v>25</v>
      </c>
      <c r="N32" s="183"/>
      <c r="O32" s="249">
        <f>IF(P4=3,(ABS(IF(L32&gt;60,0,L32)-IF(M32&gt;60,0,M32))),(ABS(IF(L32&gt;30,0,L32)-IF(M32&gt;30,0,M32))))</f>
        <v>4</v>
      </c>
      <c r="P32" s="200" t="str">
        <f>IF(P4=3,(IF(O32&gt;12,"Y","")),(IF(O32&gt;6,"Y","")))</f>
        <v/>
      </c>
      <c r="Q32" s="42">
        <f t="shared" si="2"/>
        <v>23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46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67</v>
      </c>
      <c r="AB32" s="253" t="str">
        <f>LOOKUP(AA32,{0,0.01,40,45,50,55,60,65,70,75,80},{"","F","D","C","C+","B-","B","B+","A-","A","A+"})</f>
        <v>B+</v>
      </c>
      <c r="AC32" s="330">
        <f>LOOKUP(AA32,{0,0.01,40,45,50,55,60,65,70,75,80},{0,"0",2,2.25,2.5,2.75,3,3.25,3.5,3.75,4})</f>
        <v>3.25</v>
      </c>
      <c r="AD32" s="331"/>
      <c r="AE32" s="332" t="str">
        <f t="shared" si="4"/>
        <v/>
      </c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26</v>
      </c>
      <c r="L33" s="183">
        <v>16</v>
      </c>
      <c r="M33" s="183">
        <v>23</v>
      </c>
      <c r="N33" s="183">
        <v>25</v>
      </c>
      <c r="O33" s="249">
        <f>IF(P4=3,(ABS(IF(L33&gt;60,0,L33)-IF(M33&gt;60,0,M33))),(ABS(IF(L33&gt;30,0,L33)-IF(M33&gt;30,0,M33))))</f>
        <v>7</v>
      </c>
      <c r="P33" s="200" t="str">
        <f>IF(P4=3,(IF(O33&gt;12,"Y","")),(IF(O33&gt;6,"Y","")))</f>
        <v>Y</v>
      </c>
      <c r="Q33" s="42">
        <f t="shared" si="2"/>
        <v>19.5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48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74</v>
      </c>
      <c r="AB33" s="253" t="str">
        <f>LOOKUP(AA33,{0,0.01,40,45,50,55,60,65,70,75,80},{"","F","D","C","C+","B-","B","B+","A-","A","A+"})</f>
        <v>A-</v>
      </c>
      <c r="AC33" s="330">
        <f>LOOKUP(AA33,{0,0.01,40,45,50,55,60,65,70,75,80},{0,"0",2,2.25,2.5,2.75,3,3.25,3.5,3.75,4})</f>
        <v>3.5</v>
      </c>
      <c r="AD33" s="331"/>
      <c r="AE33" s="332" t="str">
        <f t="shared" si="4"/>
        <v/>
      </c>
    </row>
    <row r="34" spans="1:31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31</v>
      </c>
      <c r="L34" s="183">
        <v>26</v>
      </c>
      <c r="M34" s="183">
        <v>25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25.5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51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82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27</v>
      </c>
      <c r="L35" s="183">
        <v>19</v>
      </c>
      <c r="M35" s="183">
        <v>22</v>
      </c>
      <c r="N35" s="183"/>
      <c r="O35" s="249">
        <f>IF(P4=3,(ABS(IF(L35&gt;60,0,L35)-IF(M35&gt;60,0,M35))),(ABS(IF(L35&gt;30,0,L35)-IF(M35&gt;30,0,M35))))</f>
        <v>3</v>
      </c>
      <c r="P35" s="200" t="str">
        <f>IF(P4=3,(IF(O35&gt;12,"Y","")),(IF(O35&gt;6,"Y","")))</f>
        <v/>
      </c>
      <c r="Q35" s="42">
        <f t="shared" si="2"/>
        <v>20.5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41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68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26.5</v>
      </c>
      <c r="L36" s="183">
        <v>18</v>
      </c>
      <c r="M36" s="183">
        <v>22</v>
      </c>
      <c r="N36" s="183"/>
      <c r="O36" s="249">
        <f>IF(P4=3,(ABS(IF(L36&gt;60,0,L36)-IF(M36&gt;60,0,M36))),(ABS(IF(L36&gt;30,0,L36)-IF(M36&gt;30,0,M36))))</f>
        <v>4</v>
      </c>
      <c r="P36" s="200" t="str">
        <f>IF(P4=3,(IF(O36&gt;12,"Y","")),(IF(O36&gt;6,"Y","")))</f>
        <v/>
      </c>
      <c r="Q36" s="42">
        <f t="shared" si="2"/>
        <v>20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40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67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26</v>
      </c>
      <c r="L37" s="183">
        <v>19</v>
      </c>
      <c r="M37" s="183">
        <v>22</v>
      </c>
      <c r="N37" s="183"/>
      <c r="O37" s="249">
        <f>IF(P4=3,(ABS(IF(L37&gt;60,0,L37)-IF(M37&gt;60,0,M37))),(ABS(IF(L37&gt;30,0,L37)-IF(M37&gt;30,0,M37))))</f>
        <v>3</v>
      </c>
      <c r="P37" s="200" t="str">
        <f>IF(P4=3,(IF(O37&gt;12,"Y","")),(IF(O37&gt;6,"Y","")))</f>
        <v/>
      </c>
      <c r="Q37" s="42">
        <f t="shared" si="2"/>
        <v>20.5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41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67</v>
      </c>
      <c r="AB37" s="253" t="str">
        <f>LOOKUP(AA37,{0,0.01,40,45,50,55,60,65,70,75,80},{"","F","D","C","C+","B-","B","B+","A-","A","A+"})</f>
        <v>B+</v>
      </c>
      <c r="AC37" s="330">
        <f>LOOKUP(AA37,{0,0.01,40,45,50,55,60,65,70,75,80},{0,"0",2,2.25,2.5,2.75,3,3.25,3.5,3.75,4})</f>
        <v>3.25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27</v>
      </c>
      <c r="L38" s="183">
        <v>18</v>
      </c>
      <c r="M38" s="183">
        <v>21</v>
      </c>
      <c r="N38" s="183"/>
      <c r="O38" s="249">
        <f>IF(P4=3,(ABS(IF(L38&gt;60,0,L38)-IF(M38&gt;60,0,M38))),(ABS(IF(L38&gt;30,0,L38)-IF(M38&gt;30,0,M38))))</f>
        <v>3</v>
      </c>
      <c r="P38" s="200" t="str">
        <f>IF(P4=3,(IF(O38&gt;12,"Y","")),(IF(O38&gt;6,"Y","")))</f>
        <v/>
      </c>
      <c r="Q38" s="42">
        <f t="shared" si="2"/>
        <v>19.5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39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66</v>
      </c>
      <c r="AB38" s="253" t="str">
        <f>LOOKUP(AA38,{0,0.01,40,45,50,55,60,65,70,75,80},{"","F","D","C","C+","B-","B","B+","A-","A","A+"})</f>
        <v>B+</v>
      </c>
      <c r="AC38" s="330">
        <f>LOOKUP(AA38,{0,0.01,40,45,50,55,60,65,70,75,80},{0,"0",2,2.25,2.5,2.75,3,3.25,3.5,3.75,4})</f>
        <v>3.25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26</v>
      </c>
      <c r="L39" s="183">
        <v>15</v>
      </c>
      <c r="M39" s="183">
        <v>25</v>
      </c>
      <c r="N39" s="183">
        <v>25</v>
      </c>
      <c r="O39" s="249">
        <f>IF(P4=3,(ABS(IF(L39&gt;60,0,L39)-IF(M39&gt;60,0,M39))),(ABS(IF(L39&gt;30,0,L39)-IF(M39&gt;30,0,M39))))</f>
        <v>10</v>
      </c>
      <c r="P39" s="200" t="str">
        <f>IF(P4=3,(IF(O39&gt;12,"Y","")),(IF(O39&gt;6,"Y","")))</f>
        <v>Y</v>
      </c>
      <c r="Q39" s="42">
        <f t="shared" si="2"/>
        <v>20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50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76</v>
      </c>
      <c r="AB39" s="253" t="str">
        <f>LOOKUP(AA39,{0,0.01,40,45,50,55,60,65,70,75,80},{"","F","D","C","C+","B-","B","B+","A-","A","A+"})</f>
        <v>A</v>
      </c>
      <c r="AC39" s="330">
        <f>LOOKUP(AA39,{0,0.01,40,45,50,55,60,65,70,75,80},{0,"0",2,2.25,2.5,2.75,3,3.25,3.5,3.75,4})</f>
        <v>3.75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29.5</v>
      </c>
      <c r="L40" s="183">
        <v>20</v>
      </c>
      <c r="M40" s="183">
        <v>22</v>
      </c>
      <c r="N40" s="183"/>
      <c r="O40" s="249">
        <f>IF(P4=3,(ABS(IF(L40&gt;60,0,L40)-IF(M40&gt;60,0,M40))),(ABS(IF(L40&gt;30,0,L40)-IF(M40&gt;30,0,M40))))</f>
        <v>2</v>
      </c>
      <c r="P40" s="200" t="str">
        <f>IF(P4=3,(IF(O40&gt;12,"Y","")),(IF(O40&gt;6,"Y","")))</f>
        <v/>
      </c>
      <c r="Q40" s="42">
        <f t="shared" si="2"/>
        <v>21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42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72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29</v>
      </c>
      <c r="L41" s="183">
        <v>17</v>
      </c>
      <c r="M41" s="183">
        <v>21</v>
      </c>
      <c r="N41" s="183"/>
      <c r="O41" s="249">
        <f>IF(P4=3,(ABS(IF(L41&gt;60,0,L41)-IF(M41&gt;60,0,M41))),(ABS(IF(L41&gt;30,0,L41)-IF(M41&gt;30,0,M41))))</f>
        <v>4</v>
      </c>
      <c r="P41" s="200" t="str">
        <f>IF(P4=3,(IF(O41&gt;12,"Y","")),(IF(O41&gt;6,"Y","")))</f>
        <v/>
      </c>
      <c r="Q41" s="42">
        <f t="shared" si="2"/>
        <v>19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38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67</v>
      </c>
      <c r="AB41" s="253" t="str">
        <f>LOOKUP(AA41,{0,0.01,40,45,50,55,60,65,70,75,80},{"","F","D","C","C+","B-","B","B+","A-","A","A+"})</f>
        <v>B+</v>
      </c>
      <c r="AC41" s="330">
        <f>LOOKUP(AA41,{0,0.01,40,45,50,55,60,65,70,75,80},{0,"0",2,2.25,2.5,2.75,3,3.25,3.5,3.75,4})</f>
        <v>3.25</v>
      </c>
      <c r="AD41" s="331"/>
      <c r="AE41" s="332" t="str">
        <f t="shared" si="4"/>
        <v/>
      </c>
    </row>
    <row r="42" spans="1:31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29</v>
      </c>
      <c r="L42" s="183">
        <v>19</v>
      </c>
      <c r="M42" s="183">
        <v>22</v>
      </c>
      <c r="N42" s="183"/>
      <c r="O42" s="249">
        <f>IF(P4=3,(ABS(IF(L42&gt;60,0,L42)-IF(M42&gt;60,0,M42))),(ABS(IF(L42&gt;30,0,L42)-IF(M42&gt;30,0,M42))))</f>
        <v>3</v>
      </c>
      <c r="P42" s="200" t="str">
        <f>IF(P4=3,(IF(O42&gt;12,"Y","")),(IF(O42&gt;6,"Y","")))</f>
        <v/>
      </c>
      <c r="Q42" s="42">
        <f t="shared" si="2"/>
        <v>20.5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41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70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30</v>
      </c>
      <c r="L43" s="183">
        <v>23</v>
      </c>
      <c r="M43" s="183">
        <v>22</v>
      </c>
      <c r="N43" s="183"/>
      <c r="O43" s="249">
        <f>IF(P4=3,(ABS(IF(L43&gt;60,0,L43)-IF(M43&gt;60,0,M43))),(ABS(IF(L43&gt;30,0,L43)-IF(M43&gt;30,0,M43))))</f>
        <v>1</v>
      </c>
      <c r="P43" s="200" t="str">
        <f>IF(P4=3,(IF(O43&gt;12,"Y","")),(IF(O43&gt;6,"Y","")))</f>
        <v/>
      </c>
      <c r="Q43" s="42">
        <f t="shared" si="2"/>
        <v>22.5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75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28</v>
      </c>
      <c r="L44" s="183">
        <v>23</v>
      </c>
      <c r="M44" s="183">
        <v>23</v>
      </c>
      <c r="N44" s="183"/>
      <c r="O44" s="249">
        <f>IF(P4=3,(ABS(IF(L44&gt;60,0,L44)-IF(M44&gt;60,0,M44))),(ABS(IF(L44&gt;30,0,L44)-IF(M44&gt;30,0,M44))))</f>
        <v>0</v>
      </c>
      <c r="P44" s="200" t="str">
        <f>IF(P4=3,(IF(O44&gt;12,"Y","")),(IF(O44&gt;6,"Y","")))</f>
        <v/>
      </c>
      <c r="Q44" s="42">
        <f t="shared" si="2"/>
        <v>23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46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74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26.5</v>
      </c>
      <c r="L45" s="183">
        <v>14</v>
      </c>
      <c r="M45" s="183">
        <v>21</v>
      </c>
      <c r="N45" s="183">
        <v>23</v>
      </c>
      <c r="O45" s="249">
        <f>IF(P4=3,(ABS(IF(L45&gt;60,0,L45)-IF(M45&gt;60,0,M45))),(ABS(IF(L45&gt;30,0,L45)-IF(M45&gt;30,0,M45))))</f>
        <v>7</v>
      </c>
      <c r="P45" s="200" t="str">
        <f>IF(P4=3,(IF(O45&gt;12,"Y","")),(IF(O45&gt;6,"Y","")))</f>
        <v>Y</v>
      </c>
      <c r="Q45" s="42">
        <f t="shared" si="2"/>
        <v>17.5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44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71</v>
      </c>
      <c r="AB45" s="253" t="str">
        <f>LOOKUP(AA45,{0,0.01,40,45,50,55,60,65,70,75,80},{"","F","D","C","C+","B-","B","B+","A-","A","A+"})</f>
        <v>A-</v>
      </c>
      <c r="AC45" s="330">
        <f>LOOKUP(AA45,{0,0.01,40,45,50,55,60,65,70,75,80},{0,"0",2,2.25,2.5,2.75,3,3.25,3.5,3.75,4})</f>
        <v>3.5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21</v>
      </c>
      <c r="T46" s="291">
        <v>17</v>
      </c>
      <c r="U46" s="291">
        <v>20</v>
      </c>
      <c r="V46" s="291"/>
      <c r="W46" s="287">
        <f>IF(X4=3,(ABS(IF(T46&gt;60,0,T46)-IF(U46&gt;60,0,U46))),(ABS(IF(T46&gt;30,0,T46)-IF(U46&gt;30,0,U46))))</f>
        <v>3</v>
      </c>
      <c r="X46" s="288" t="str">
        <f>IF(X4=3,(IF(W46&gt;12,"Y","")),(IF(W46&gt;6,"Y","")))</f>
        <v/>
      </c>
      <c r="Y46" s="289">
        <f t="shared" si="3"/>
        <v>18.5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37</v>
      </c>
      <c r="AA46" s="197">
        <f t="shared" si="0"/>
        <v>58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17.5</v>
      </c>
      <c r="T47" s="291">
        <v>19</v>
      </c>
      <c r="U47" s="291">
        <v>23</v>
      </c>
      <c r="V47" s="291"/>
      <c r="W47" s="287">
        <f>IF(X4=3,(ABS(IF(T47&gt;60,0,T47)-IF(U47&gt;60,0,U47))),(ABS(IF(T47&gt;30,0,T47)-IF(U47&gt;30,0,U47))))</f>
        <v>4</v>
      </c>
      <c r="X47" s="288" t="str">
        <f>IF(X4=3,(IF(W47&gt;12,"Y","")),(IF(W47&gt;6,"Y","")))</f>
        <v/>
      </c>
      <c r="Y47" s="289">
        <f t="shared" si="3"/>
        <v>21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42</v>
      </c>
      <c r="AA47" s="197">
        <f t="shared" si="0"/>
        <v>60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28</v>
      </c>
      <c r="T48" s="291">
        <v>19</v>
      </c>
      <c r="U48" s="291">
        <v>23</v>
      </c>
      <c r="V48" s="291"/>
      <c r="W48" s="287">
        <f>IF(X4=3,(ABS(IF(T48&gt;60,0,T48)-IF(U48&gt;60,0,U48))),(ABS(IF(T48&gt;30,0,T48)-IF(U48&gt;30,0,U48))))</f>
        <v>4</v>
      </c>
      <c r="X48" s="288" t="str">
        <f>IF(X4=3,(IF(W48&gt;12,"Y","")),(IF(W48&gt;6,"Y","")))</f>
        <v/>
      </c>
      <c r="Y48" s="289">
        <f t="shared" si="3"/>
        <v>21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42</v>
      </c>
      <c r="AA48" s="197">
        <f t="shared" si="0"/>
        <v>70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25.5</v>
      </c>
      <c r="T49" s="291">
        <v>21</v>
      </c>
      <c r="U49" s="291">
        <v>28</v>
      </c>
      <c r="V49" s="291"/>
      <c r="W49" s="287">
        <f>IF(X4=3,(ABS(IF(T49&gt;60,0,T49)-IF(U49&gt;60,0,U49))),(ABS(IF(T49&gt;30,0,T49)-IF(U49&gt;30,0,U49))))</f>
        <v>7</v>
      </c>
      <c r="X49" s="288" t="str">
        <f>IF(X4=3,(IF(W49&gt;12,"Y","")),(IF(W49&gt;6,"Y","")))</f>
        <v>Y</v>
      </c>
      <c r="Y49" s="289">
        <f t="shared" si="3"/>
        <v>24.5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52.5</v>
      </c>
      <c r="AA49" s="197">
        <f t="shared" si="0"/>
        <v>78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29.25</v>
      </c>
      <c r="T50" s="291">
        <v>21</v>
      </c>
      <c r="U50" s="291">
        <v>23</v>
      </c>
      <c r="V50" s="291"/>
      <c r="W50" s="287">
        <f>IF(X4=3,(ABS(IF(T50&gt;60,0,T50)-IF(U50&gt;60,0,U50))),(ABS(IF(T50&gt;30,0,T50)-IF(U50&gt;30,0,U50))))</f>
        <v>2</v>
      </c>
      <c r="X50" s="288" t="str">
        <f>IF(X4=3,(IF(W50&gt;12,"Y","")),(IF(W50&gt;6,"Y","")))</f>
        <v/>
      </c>
      <c r="Y50" s="289">
        <f t="shared" si="3"/>
        <v>22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44</v>
      </c>
      <c r="AA50" s="197">
        <f t="shared" si="0"/>
        <v>74</v>
      </c>
      <c r="AB50" s="253" t="str">
        <f>LOOKUP(AA50,{0,0.01,40,45,50,55,60,65,70,75,80},{"","F","D","C","C+","B-","B","B+","A-","A","A+"})</f>
        <v>A-</v>
      </c>
      <c r="AC50" s="330">
        <f>LOOKUP(AA50,{0,0.01,40,45,50,55,60,65,70,75,80},{0,"0",2,2.25,2.5,2.75,3,3.25,3.5,3.75,4})</f>
        <v>3.5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19</v>
      </c>
      <c r="T51" s="291">
        <v>17</v>
      </c>
      <c r="U51" s="291">
        <v>20</v>
      </c>
      <c r="V51" s="291"/>
      <c r="W51" s="287">
        <f>IF(X4=3,(ABS(IF(T51&gt;60,0,T51)-IF(U51&gt;60,0,U51))),(ABS(IF(T51&gt;30,0,T51)-IF(U51&gt;30,0,U51))))</f>
        <v>3</v>
      </c>
      <c r="X51" s="288" t="str">
        <f>IF(X4=3,(IF(W51&gt;12,"Y","")),(IF(W51&gt;6,"Y","")))</f>
        <v/>
      </c>
      <c r="Y51" s="289">
        <f t="shared" si="3"/>
        <v>18.5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37</v>
      </c>
      <c r="AA51" s="197">
        <f t="shared" si="0"/>
        <v>56</v>
      </c>
      <c r="AB51" s="253" t="str">
        <f>LOOKUP(AA51,{0,0.01,40,45,50,55,60,65,70,75,80},{"","F","D","C","C+","B-","B","B+","A-","A","A+"})</f>
        <v>B-</v>
      </c>
      <c r="AC51" s="330">
        <f>LOOKUP(AA51,{0,0.01,40,45,50,55,60,65,70,75,80},{0,"0",2,2.25,2.5,2.75,3,3.25,3.5,3.75,4})</f>
        <v>2.75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19.5</v>
      </c>
      <c r="T52" s="291">
        <v>18</v>
      </c>
      <c r="U52" s="291">
        <v>23</v>
      </c>
      <c r="V52" s="291"/>
      <c r="W52" s="287">
        <f>IF(X4=3,(ABS(IF(T52&gt;60,0,T52)-IF(U52&gt;60,0,U52))),(ABS(IF(T52&gt;30,0,T52)-IF(U52&gt;30,0,U52))))</f>
        <v>5</v>
      </c>
      <c r="X52" s="288" t="str">
        <f>IF(X4=3,(IF(W52&gt;12,"Y","")),(IF(W52&gt;6,"Y","")))</f>
        <v/>
      </c>
      <c r="Y52" s="289">
        <f t="shared" si="3"/>
        <v>20.5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41</v>
      </c>
      <c r="AA52" s="197">
        <f t="shared" si="0"/>
        <v>61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28.5</v>
      </c>
      <c r="T53" s="291">
        <v>23</v>
      </c>
      <c r="U53" s="291">
        <v>26</v>
      </c>
      <c r="V53" s="291"/>
      <c r="W53" s="287">
        <f>IF(X4=3,(ABS(IF(T53&gt;60,0,T53)-IF(U53&gt;60,0,U53))),(ABS(IF(T53&gt;30,0,T53)-IF(U53&gt;30,0,U53))))</f>
        <v>3</v>
      </c>
      <c r="X53" s="288" t="str">
        <f>IF(X4=3,(IF(W53&gt;12,"Y","")),(IF(W53&gt;6,"Y","")))</f>
        <v/>
      </c>
      <c r="Y53" s="289">
        <f t="shared" si="3"/>
        <v>24.5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49</v>
      </c>
      <c r="AA53" s="197">
        <f t="shared" si="0"/>
        <v>78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16</v>
      </c>
      <c r="T54" s="291">
        <v>18</v>
      </c>
      <c r="U54" s="291">
        <v>19</v>
      </c>
      <c r="V54" s="291"/>
      <c r="W54" s="287">
        <f>IF(X4=3,(ABS(IF(T54&gt;60,0,T54)-IF(U54&gt;60,0,U54))),(ABS(IF(T54&gt;30,0,T54)-IF(U54&gt;30,0,U54))))</f>
        <v>1</v>
      </c>
      <c r="X54" s="288" t="str">
        <f>IF(X4=3,(IF(W54&gt;12,"Y","")),(IF(W54&gt;6,"Y","")))</f>
        <v/>
      </c>
      <c r="Y54" s="289">
        <f t="shared" si="3"/>
        <v>18.5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37</v>
      </c>
      <c r="AA54" s="197">
        <f t="shared" si="0"/>
        <v>53</v>
      </c>
      <c r="AB54" s="253" t="str">
        <f>LOOKUP(AA54,{0,0.01,40,45,50,55,60,65,70,75,80},{"","F","D","C","C+","B-","B","B+","A-","A","A+"})</f>
        <v>C+</v>
      </c>
      <c r="AC54" s="330">
        <f>LOOKUP(AA54,{0,0.01,40,45,50,55,60,65,70,75,80},{0,"0",2,2.25,2.5,2.75,3,3.25,3.5,3.75,4})</f>
        <v>2.5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23</v>
      </c>
      <c r="T55" s="291">
        <v>21</v>
      </c>
      <c r="U55" s="291">
        <v>19</v>
      </c>
      <c r="V55" s="291"/>
      <c r="W55" s="287">
        <f>IF(X4=3,(ABS(IF(T55&gt;60,0,T55)-IF(U55&gt;60,0,U55))),(ABS(IF(T55&gt;30,0,T55)-IF(U55&gt;30,0,U55))))</f>
        <v>2</v>
      </c>
      <c r="X55" s="288" t="str">
        <f>IF(X4=3,(IF(W55&gt;12,"Y","")),(IF(W55&gt;6,"Y","")))</f>
        <v/>
      </c>
      <c r="Y55" s="289">
        <f t="shared" si="3"/>
        <v>20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40</v>
      </c>
      <c r="AA55" s="197">
        <f t="shared" si="0"/>
        <v>63</v>
      </c>
      <c r="AB55" s="253" t="str">
        <f>LOOKUP(AA55,{0,0.01,40,45,50,55,60,65,70,75,80},{"","F","D","C","C+","B-","B","B+","A-","A","A+"})</f>
        <v>B</v>
      </c>
      <c r="AC55" s="330">
        <f>LOOKUP(AA55,{0,0.01,40,45,50,55,60,65,70,75,80},{0,"0",2,2.25,2.5,2.75,3,3.25,3.5,3.75,4})</f>
        <v>3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19.5</v>
      </c>
      <c r="T56" s="291">
        <v>22</v>
      </c>
      <c r="U56" s="291">
        <v>26</v>
      </c>
      <c r="V56" s="291"/>
      <c r="W56" s="287">
        <f>IF(X4=3,(ABS(IF(T56&gt;60,0,T56)-IF(U56&gt;60,0,U56))),(ABS(IF(T56&gt;30,0,T56)-IF(U56&gt;30,0,U56))))</f>
        <v>4</v>
      </c>
      <c r="X56" s="288" t="str">
        <f>IF(X4=3,(IF(W56&gt;12,"Y","")),(IF(W56&gt;6,"Y","")))</f>
        <v/>
      </c>
      <c r="Y56" s="289">
        <f t="shared" si="3"/>
        <v>24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48</v>
      </c>
      <c r="AA56" s="197">
        <f t="shared" si="0"/>
        <v>68</v>
      </c>
      <c r="AB56" s="253" t="str">
        <f>LOOKUP(AA56,{0,0.01,40,45,50,55,60,65,70,75,80},{"","F","D","C","C+","B-","B","B+","A-","A","A+"})</f>
        <v>B+</v>
      </c>
      <c r="AC56" s="330">
        <f>LOOKUP(AA56,{0,0.01,40,45,50,55,60,65,70,75,80},{0,"0",2,2.25,2.5,2.75,3,3.25,3.5,3.75,4})</f>
        <v>3.25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26.5</v>
      </c>
      <c r="T57" s="291">
        <v>19</v>
      </c>
      <c r="U57" s="291">
        <v>25</v>
      </c>
      <c r="V57" s="291"/>
      <c r="W57" s="287">
        <f>IF(X4=3,(ABS(IF(T57&gt;60,0,T57)-IF(U57&gt;60,0,U57))),(ABS(IF(T57&gt;30,0,T57)-IF(U57&gt;30,0,U57))))</f>
        <v>6</v>
      </c>
      <c r="X57" s="288" t="str">
        <f>IF(X4=3,(IF(W57&gt;12,"Y","")),(IF(W57&gt;6,"Y","")))</f>
        <v/>
      </c>
      <c r="Y57" s="289">
        <f t="shared" si="3"/>
        <v>22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44</v>
      </c>
      <c r="AA57" s="197">
        <f t="shared" si="0"/>
        <v>71</v>
      </c>
      <c r="AB57" s="253" t="str">
        <f>LOOKUP(AA57,{0,0.01,40,45,50,55,60,65,70,75,80},{"","F","D","C","C+","B-","B","B+","A-","A","A+"})</f>
        <v>A-</v>
      </c>
      <c r="AC57" s="330">
        <f>LOOKUP(AA57,{0,0.01,40,45,50,55,60,65,70,75,80},{0,"0",2,2.25,2.5,2.75,3,3.25,3.5,3.75,4})</f>
        <v>3.5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23</v>
      </c>
      <c r="L58" s="183">
        <v>22</v>
      </c>
      <c r="M58" s="183">
        <v>23</v>
      </c>
      <c r="N58" s="183"/>
      <c r="O58" s="249">
        <f>IF(P4=3,(ABS(IF(L58&gt;60,0,L58)-IF(M58&gt;60,0,M58))),(ABS(IF(L58&gt;30,0,L58)-IF(M58&gt;30,0,M58))))</f>
        <v>1</v>
      </c>
      <c r="P58" s="200" t="str">
        <f>IF(P4=3,(IF(O58&gt;12,"Y","")),(IF(O58&gt;6,"Y","")))</f>
        <v/>
      </c>
      <c r="Q58" s="42">
        <f t="shared" si="2"/>
        <v>22.5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68</v>
      </c>
      <c r="AB58" s="253" t="str">
        <f>LOOKUP(AA58,{0,0.01,40,45,50,55,60,65,70,75,80},{"","F","D","C","C+","B-","B","B+","A-","A","A+"})</f>
        <v>B+</v>
      </c>
      <c r="AC58" s="330">
        <f>LOOKUP(AA58,{0,0.01,40,45,50,55,60,65,70,75,80},{0,"0",2,2.25,2.5,2.75,3,3.25,3.5,3.75,4})</f>
        <v>3.25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17</v>
      </c>
      <c r="D59" s="284">
        <v>18</v>
      </c>
      <c r="E59" s="285">
        <v>17</v>
      </c>
      <c r="F59" s="291"/>
      <c r="G59" s="287">
        <f>IF(H4=3,(ABS(IF(D59&gt;60,0,D59)-IF(E59&gt;60,0,E59))),(ABS(IF(D59&gt;30,0,D59)-IF(E59&gt;30,0,E59))))</f>
        <v>1</v>
      </c>
      <c r="H59" s="288" t="str">
        <f>IF(H4=3,(IF(G59&gt;12,"Y","")),(IF(G59&gt;6,"Y","")))</f>
        <v/>
      </c>
      <c r="I59" s="289">
        <f t="shared" si="1"/>
        <v>17.5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52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29" priority="7">
      <formula>$I$7="Y"</formula>
    </cfRule>
    <cfRule type="expression" dxfId="328" priority="8">
      <formula>$I$7="Y"</formula>
    </cfRule>
    <cfRule type="expression" dxfId="327" priority="9">
      <formula>$I$7="Y"</formula>
    </cfRule>
  </conditionalFormatting>
  <conditionalFormatting sqref="O8:O77">
    <cfRule type="expression" dxfId="326" priority="4">
      <formula>$I$7="Y"</formula>
    </cfRule>
    <cfRule type="expression" dxfId="325" priority="5">
      <formula>$I$7="Y"</formula>
    </cfRule>
    <cfRule type="expression" dxfId="324" priority="6">
      <formula>$I$7="Y"</formula>
    </cfRule>
  </conditionalFormatting>
  <conditionalFormatting sqref="W8:W77">
    <cfRule type="expression" dxfId="323" priority="1">
      <formula>$I$7="Y"</formula>
    </cfRule>
    <cfRule type="expression" dxfId="322" priority="2">
      <formula>$I$7="Y"</formula>
    </cfRule>
    <cfRule type="expression" dxfId="321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19.5" customHeight="1">
      <c r="A4" s="338" t="s">
        <v>21</v>
      </c>
      <c r="B4" s="294">
        <v>210</v>
      </c>
      <c r="C4" s="292"/>
      <c r="D4" s="293"/>
      <c r="E4" s="276"/>
      <c r="F4" s="645" t="s">
        <v>95</v>
      </c>
      <c r="G4" s="645"/>
      <c r="H4" s="619">
        <v>1.5</v>
      </c>
      <c r="I4" s="619"/>
      <c r="J4" s="620"/>
      <c r="K4" s="625" t="s">
        <v>95</v>
      </c>
      <c r="L4" s="626"/>
      <c r="M4" s="626"/>
      <c r="N4" s="626"/>
      <c r="O4" s="626"/>
      <c r="P4" s="623">
        <v>1.5</v>
      </c>
      <c r="Q4" s="623"/>
      <c r="R4" s="624"/>
      <c r="S4" s="621" t="s">
        <v>95</v>
      </c>
      <c r="T4" s="622"/>
      <c r="U4" s="622"/>
      <c r="V4" s="622"/>
      <c r="W4" s="622"/>
      <c r="X4" s="619">
        <v>1.5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46" t="s">
        <v>264</v>
      </c>
      <c r="E6" s="646"/>
      <c r="F6" s="646"/>
      <c r="G6" s="646"/>
      <c r="H6" s="646"/>
      <c r="I6" s="646"/>
      <c r="J6" s="647"/>
      <c r="K6" s="275" t="s">
        <v>65</v>
      </c>
      <c r="L6" s="646" t="s">
        <v>251</v>
      </c>
      <c r="M6" s="646"/>
      <c r="N6" s="646"/>
      <c r="O6" s="646"/>
      <c r="P6" s="646"/>
      <c r="Q6" s="646"/>
      <c r="R6" s="647"/>
      <c r="S6" s="277" t="s">
        <v>65</v>
      </c>
      <c r="T6" s="614" t="s">
        <v>259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Int:[30]</v>
      </c>
      <c r="E7" s="279" t="str">
        <f>IF(H4=3,"Exam: Ext:[60]",IF(H4=1.5,"Exam: Ext:[30]",0))</f>
        <v>Exam: Ext:[30]</v>
      </c>
      <c r="F7" s="279" t="str">
        <f>IF(H4=3,"Exam: 3rd:[60]",IF(H4=1.5,"Exam: 3rd:[30]",0))</f>
        <v>Exam: 3rd:[30]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Int:[30]</v>
      </c>
      <c r="M7" s="34" t="str">
        <f>IF(P4=3,"Exam: Ext:[60]",IF(P4=1.5,"Exam: Ext:[30]",0))</f>
        <v>Exam: Ext:[30]</v>
      </c>
      <c r="N7" s="34" t="str">
        <f>IF(P4=3,"Exam: 3rd:[60]",IF(P4=1.5,"Exam: 3rd:[30]",0))</f>
        <v>Exam: 3rd:[30]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Int:[30]</v>
      </c>
      <c r="U7" s="279" t="str">
        <f>IF(X4=3,"Exam: Ext:[60]",IF(X4=1.5,"Exam: Ext:[30]",0))</f>
        <v>Exam: Ext:[30]</v>
      </c>
      <c r="V7" s="279" t="str">
        <f>IF(X4=3,"Exam: 3rd:[60]",IF(X4=1.5,"Exam: 3rd:[30]",0))</f>
        <v>Exam: 3rd:[30]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6">
        <v>30.5</v>
      </c>
      <c r="D8" s="356">
        <v>18</v>
      </c>
      <c r="E8" s="356">
        <v>14</v>
      </c>
      <c r="F8" s="286"/>
      <c r="G8" s="287">
        <f>IF(H4=3,(ABS(IF(D8&gt;60,0,D8)-IF(E8&gt;60,0,E8))),(ABS(IF(D8&gt;30,0,D8)-IF(E8&gt;30,0,E8))))</f>
        <v>4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16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32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63</v>
      </c>
      <c r="AB8" s="253" t="str">
        <f>LOOKUP(AA8,{0,0.01,40,45,50,55,60,65,70,75,80},{"","F","D","C","C+","B-","B","B+","A-","A","A+"})</f>
        <v>B</v>
      </c>
      <c r="AC8" s="330">
        <f>LOOKUP(AA8,{0,0.01,40,45,50,55,60,65,70,75,80},{0,"0",2,2.25,2.5,2.75,3,3.25,3.5,3.75,4})</f>
        <v>3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357">
        <v>25</v>
      </c>
      <c r="D9" s="356">
        <v>17.5</v>
      </c>
      <c r="E9" s="356">
        <v>18</v>
      </c>
      <c r="F9" s="291"/>
      <c r="G9" s="287">
        <f>IF(H4=3,(ABS(IF(D9&gt;60,0,D9)-IF(E9&gt;60,0,E9))),(ABS(IF(D9&gt;30,0,D9)-IF(E9&gt;30,0,E9))))</f>
        <v>0.5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17.75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35.5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61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357">
        <v>30.5</v>
      </c>
      <c r="D10" s="356">
        <v>13</v>
      </c>
      <c r="E10" s="356">
        <v>17</v>
      </c>
      <c r="F10" s="291"/>
      <c r="G10" s="287">
        <f>IF(H4=3,(ABS(IF(D10&gt;60,0,D10)-IF(E10&gt;60,0,E10))),(ABS(IF(D10&gt;30,0,D10)-IF(E10&gt;30,0,E10))))</f>
        <v>4</v>
      </c>
      <c r="H10" s="288" t="str">
        <f>IF(H4=3,(IF(G10&gt;12,"Y","")),(IF(G10&gt;6,"Y","")))</f>
        <v/>
      </c>
      <c r="I10" s="289">
        <f t="shared" si="1"/>
        <v>15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61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7">
        <v>33</v>
      </c>
      <c r="D11" s="356">
        <v>23</v>
      </c>
      <c r="E11" s="356">
        <v>18</v>
      </c>
      <c r="F11" s="291"/>
      <c r="G11" s="287">
        <f>IF(H4=3,(ABS(IF(D11&gt;60,0,D11)-IF(E11&gt;60,0,E11))),(ABS(IF(D11&gt;30,0,D11)-IF(E11&gt;30,0,E11))))</f>
        <v>5</v>
      </c>
      <c r="H11" s="288" t="str">
        <f>IF(H4=3,(IF(G11&gt;12,"Y","")),(IF(G11&gt;6,"Y","")))</f>
        <v/>
      </c>
      <c r="I11" s="289">
        <f t="shared" si="1"/>
        <v>20.5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41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74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7">
        <v>29.5</v>
      </c>
      <c r="D12" s="356">
        <v>20.5</v>
      </c>
      <c r="E12" s="356">
        <v>17</v>
      </c>
      <c r="F12" s="291"/>
      <c r="G12" s="287">
        <f>IF(H4=3,(ABS(IF(D12&gt;60,0,D12)-IF(E12&gt;60,0,E12))),(ABS(IF(D12&gt;30,0,D12)-IF(E12&gt;30,0,E12))))</f>
        <v>3.5</v>
      </c>
      <c r="H12" s="288" t="str">
        <f>IF(H4=3,(IF(G12&gt;12,"Y","")),(IF(G12&gt;6,"Y","")))</f>
        <v/>
      </c>
      <c r="I12" s="289">
        <f t="shared" si="1"/>
        <v>18.75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37.5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67</v>
      </c>
      <c r="AB12" s="253" t="str">
        <f>LOOKUP(AA12,{0,0.01,40,45,50,55,60,65,70,75,80},{"","F","D","C","C+","B-","B","B+","A-","A","A+"})</f>
        <v>B+</v>
      </c>
      <c r="AC12" s="330">
        <f>LOOKUP(AA12,{0,0.01,40,45,50,55,60,65,70,75,80},{0,"0",2,2.25,2.5,2.75,3,3.25,3.5,3.75,4})</f>
        <v>3.25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7">
        <v>31.5</v>
      </c>
      <c r="D13" s="356">
        <v>19.5</v>
      </c>
      <c r="E13" s="356">
        <v>19</v>
      </c>
      <c r="F13" s="291"/>
      <c r="G13" s="287">
        <f>IF(H4=3,(ABS(IF(D13&gt;60,0,D13)-IF(E13&gt;60,0,E13))),(ABS(IF(D13&gt;30,0,D13)-IF(E13&gt;30,0,E13))))</f>
        <v>0.5</v>
      </c>
      <c r="H13" s="288" t="str">
        <f>IF(H4=3,(IF(G13&gt;12,"Y","")),(IF(G13&gt;6,"Y","")))</f>
        <v/>
      </c>
      <c r="I13" s="289">
        <f t="shared" si="1"/>
        <v>19.25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38.5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70</v>
      </c>
      <c r="AB13" s="253" t="str">
        <f>LOOKUP(AA13,{0,0.01,40,45,50,55,60,65,70,75,80},{"","F","D","C","C+","B-","B","B+","A-","A","A+"})</f>
        <v>A-</v>
      </c>
      <c r="AC13" s="330">
        <f>LOOKUP(AA13,{0,0.01,40,45,50,55,60,65,70,75,80},{0,"0",2,2.25,2.5,2.75,3,3.25,3.5,3.75,4})</f>
        <v>3.5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7">
        <v>29.75</v>
      </c>
      <c r="D14" s="356">
        <v>20</v>
      </c>
      <c r="E14" s="356">
        <v>17</v>
      </c>
      <c r="F14" s="291"/>
      <c r="G14" s="287">
        <f>IF(H4=3,(ABS(IF(D14&gt;60,0,D14)-IF(E14&gt;60,0,E14))),(ABS(IF(D14&gt;30,0,D14)-IF(E14&gt;30,0,E14))))</f>
        <v>3</v>
      </c>
      <c r="H14" s="288" t="str">
        <f>IF(H4=3,(IF(G14&gt;12,"Y","")),(IF(G14&gt;6,"Y","")))</f>
        <v/>
      </c>
      <c r="I14" s="289">
        <f t="shared" si="1"/>
        <v>18.5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37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67</v>
      </c>
      <c r="AB14" s="253" t="str">
        <f>LOOKUP(AA14,{0,0.01,40,45,50,55,60,65,70,75,80},{"","F","D","C","C+","B-","B","B+","A-","A","A+"})</f>
        <v>B+</v>
      </c>
      <c r="AC14" s="330">
        <f>LOOKUP(AA14,{0,0.01,40,45,50,55,60,65,70,75,80},{0,"0",2,2.25,2.5,2.75,3,3.25,3.5,3.75,4})</f>
        <v>3.25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7">
        <v>32</v>
      </c>
      <c r="D15" s="356">
        <v>15</v>
      </c>
      <c r="E15" s="356">
        <v>19</v>
      </c>
      <c r="F15" s="291"/>
      <c r="G15" s="287">
        <f>IF(H4=3,(ABS(IF(D15&gt;60,0,D15)-IF(E15&gt;60,0,E15))),(ABS(IF(D15&gt;30,0,D15)-IF(E15&gt;30,0,E15))))</f>
        <v>4</v>
      </c>
      <c r="H15" s="288" t="str">
        <f>IF(H4=3,(IF(G15&gt;12,"Y","")),(IF(G15&gt;6,"Y","")))</f>
        <v/>
      </c>
      <c r="I15" s="289">
        <f t="shared" si="1"/>
        <v>17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34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66</v>
      </c>
      <c r="AB15" s="253" t="str">
        <f>LOOKUP(AA15,{0,0.01,40,45,50,55,60,65,70,75,80},{"","F","D","C","C+","B-","B","B+","A-","A","A+"})</f>
        <v>B+</v>
      </c>
      <c r="AC15" s="330">
        <f>LOOKUP(AA15,{0,0.01,40,45,50,55,60,65,70,75,80},{0,"0",2,2.25,2.5,2.75,3,3.25,3.5,3.75,4})</f>
        <v>3.25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57">
        <v>27.5</v>
      </c>
      <c r="D16" s="356">
        <v>13</v>
      </c>
      <c r="E16" s="356">
        <v>14</v>
      </c>
      <c r="F16" s="291"/>
      <c r="G16" s="287">
        <f>IF(H4=3,(ABS(IF(D16&gt;60,0,D16)-IF(E16&gt;60,0,E16))),(ABS(IF(D16&gt;30,0,D16)-IF(E16&gt;30,0,E16))))</f>
        <v>1</v>
      </c>
      <c r="H16" s="288" t="str">
        <f>IF(H4=3,(IF(G16&gt;12,"Y","")),(IF(G16&gt;6,"Y","")))</f>
        <v/>
      </c>
      <c r="I16" s="289">
        <f t="shared" si="1"/>
        <v>13.5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27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55</v>
      </c>
      <c r="AB16" s="253" t="str">
        <f>LOOKUP(AA16,{0,0.01,40,45,50,55,60,65,70,75,80},{"","F","D","C","C+","B-","B","B+","A-","A","A+"})</f>
        <v>B-</v>
      </c>
      <c r="AC16" s="330">
        <f>LOOKUP(AA16,{0,0.01,40,45,50,55,60,65,70,75,80},{0,"0",2,2.25,2.5,2.75,3,3.25,3.5,3.75,4})</f>
        <v>2.75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57">
        <v>32.5</v>
      </c>
      <c r="D17" s="356">
        <v>19</v>
      </c>
      <c r="E17" s="356">
        <v>15</v>
      </c>
      <c r="F17" s="291"/>
      <c r="G17" s="287">
        <f>IF(H4=3,(ABS(IF(D17&gt;60,0,D17)-IF(E17&gt;60,0,E17))),(ABS(IF(D17&gt;30,0,D17)-IF(E17&gt;30,0,E17))))</f>
        <v>4</v>
      </c>
      <c r="H17" s="288" t="str">
        <f>IF(H4=3,(IF(G17&gt;12,"Y","")),(IF(G17&gt;6,"Y","")))</f>
        <v/>
      </c>
      <c r="I17" s="289">
        <f t="shared" si="1"/>
        <v>17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34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67</v>
      </c>
      <c r="AB17" s="253" t="str">
        <f>LOOKUP(AA17,{0,0.01,40,45,50,55,60,65,70,75,80},{"","F","D","C","C+","B-","B","B+","A-","A","A+"})</f>
        <v>B+</v>
      </c>
      <c r="AC17" s="330">
        <f>LOOKUP(AA17,{0,0.01,40,45,50,55,60,65,70,75,80},{0,"0",2,2.25,2.5,2.75,3,3.25,3.5,3.75,4})</f>
        <v>3.25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57">
        <v>30</v>
      </c>
      <c r="D18" s="356">
        <v>18.5</v>
      </c>
      <c r="E18" s="356">
        <v>15</v>
      </c>
      <c r="F18" s="291"/>
      <c r="G18" s="287">
        <f>IF(H4=3,(ABS(IF(D18&gt;60,0,D18)-IF(E18&gt;60,0,E18))),(ABS(IF(D18&gt;30,0,D18)-IF(E18&gt;30,0,E18))))</f>
        <v>3.5</v>
      </c>
      <c r="H18" s="288" t="str">
        <f>IF(H4=3,(IF(G18&gt;12,"Y","")),(IF(G18&gt;6,"Y","")))</f>
        <v/>
      </c>
      <c r="I18" s="289">
        <f t="shared" si="1"/>
        <v>16.75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33.5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64</v>
      </c>
      <c r="AB18" s="253" t="str">
        <f>LOOKUP(AA18,{0,0.01,40,45,50,55,60,65,70,75,80},{"","F","D","C","C+","B-","B","B+","A-","A","A+"})</f>
        <v>B</v>
      </c>
      <c r="AC18" s="330">
        <f>LOOKUP(AA18,{0,0.01,40,45,50,55,60,65,70,75,80},{0,"0",2,2.25,2.5,2.75,3,3.25,3.5,3.75,4})</f>
        <v>3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7">
        <v>27.5</v>
      </c>
      <c r="D19" s="356">
        <v>16</v>
      </c>
      <c r="E19" s="356">
        <v>20</v>
      </c>
      <c r="F19" s="291"/>
      <c r="G19" s="287">
        <f>IF(H4=3,(ABS(IF(D19&gt;60,0,D19)-IF(E19&gt;60,0,E19))),(ABS(IF(D19&gt;30,0,D19)-IF(E19&gt;30,0,E19))))</f>
        <v>4</v>
      </c>
      <c r="H19" s="288" t="str">
        <f>IF(H4=3,(IF(G19&gt;12,"Y","")),(IF(G19&gt;6,"Y","")))</f>
        <v/>
      </c>
      <c r="I19" s="289">
        <f t="shared" si="1"/>
        <v>18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36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64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7">
        <v>34.25</v>
      </c>
      <c r="D20" s="356">
        <v>17</v>
      </c>
      <c r="E20" s="356">
        <v>23</v>
      </c>
      <c r="F20" s="291"/>
      <c r="G20" s="287">
        <f>IF(H4=3,(ABS(IF(D20&gt;60,0,D20)-IF(E20&gt;60,0,E20))),(ABS(IF(D20&gt;30,0,D20)-IF(E20&gt;30,0,E20))))</f>
        <v>6</v>
      </c>
      <c r="H20" s="288" t="str">
        <f>IF(H4=3,(IF(G20&gt;12,"Y","")),(IF(G20&gt;6,"Y","")))</f>
        <v/>
      </c>
      <c r="I20" s="289">
        <f t="shared" si="1"/>
        <v>20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75</v>
      </c>
      <c r="AB20" s="253" t="str">
        <f>LOOKUP(AA20,{0,0.01,40,45,50,55,60,65,70,75,80},{"","F","D","C","C+","B-","B","B+","A-","A","A+"})</f>
        <v>A</v>
      </c>
      <c r="AC20" s="330">
        <f>LOOKUP(AA20,{0,0.01,40,45,50,55,60,65,70,75,80},{0,"0",2,2.25,2.5,2.75,3,3.25,3.5,3.75,4})</f>
        <v>3.75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7">
        <v>31.5</v>
      </c>
      <c r="D21" s="356">
        <v>16.5</v>
      </c>
      <c r="E21" s="356">
        <v>20</v>
      </c>
      <c r="F21" s="291"/>
      <c r="G21" s="287">
        <f>IF(H4=3,(ABS(IF(D21&gt;60,0,D21)-IF(E21&gt;60,0,E21))),(ABS(IF(D21&gt;30,0,D21)-IF(E21&gt;30,0,E21))))</f>
        <v>3.5</v>
      </c>
      <c r="H21" s="288" t="str">
        <f>IF(H4=3,(IF(G21&gt;12,"Y","")),(IF(G21&gt;6,"Y","")))</f>
        <v/>
      </c>
      <c r="I21" s="289">
        <f t="shared" si="1"/>
        <v>18.25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36.5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68</v>
      </c>
      <c r="AB21" s="253" t="str">
        <f>LOOKUP(AA21,{0,0.01,40,45,50,55,60,65,70,75,80},{"","F","D","C","C+","B-","B","B+","A-","A","A+"})</f>
        <v>B+</v>
      </c>
      <c r="AC21" s="330">
        <f>LOOKUP(AA21,{0,0.01,40,45,50,55,60,65,70,75,80},{0,"0",2,2.25,2.5,2.75,3,3.25,3.5,3.75,4})</f>
        <v>3.25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7">
        <v>29.5</v>
      </c>
      <c r="D22" s="356">
        <v>17.5</v>
      </c>
      <c r="E22" s="356">
        <v>16</v>
      </c>
      <c r="F22" s="291"/>
      <c r="G22" s="287">
        <f>IF(H4=3,(ABS(IF(D22&gt;60,0,D22)-IF(E22&gt;60,0,E22))),(ABS(IF(D22&gt;30,0,D22)-IF(E22&gt;30,0,E22))))</f>
        <v>1.5</v>
      </c>
      <c r="H22" s="288" t="str">
        <f>IF(H4=3,(IF(G22&gt;12,"Y","")),(IF(G22&gt;6,"Y","")))</f>
        <v/>
      </c>
      <c r="I22" s="289">
        <f t="shared" si="1"/>
        <v>16.75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33.5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63</v>
      </c>
      <c r="AB22" s="253" t="str">
        <f>LOOKUP(AA22,{0,0.01,40,45,50,55,60,65,70,75,80},{"","F","D","C","C+","B-","B","B+","A-","A","A+"})</f>
        <v>B</v>
      </c>
      <c r="AC22" s="330">
        <f>LOOKUP(AA22,{0,0.01,40,45,50,55,60,65,70,75,80},{0,"0",2,2.25,2.5,2.75,3,3.25,3.5,3.75,4})</f>
        <v>3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7">
        <v>33.5</v>
      </c>
      <c r="D23" s="356">
        <v>15.5</v>
      </c>
      <c r="E23" s="356">
        <v>19</v>
      </c>
      <c r="F23" s="291"/>
      <c r="G23" s="287">
        <f>IF(H4=3,(ABS(IF(D23&gt;60,0,D23)-IF(E23&gt;60,0,E23))),(ABS(IF(D23&gt;30,0,D23)-IF(E23&gt;30,0,E23))))</f>
        <v>3.5</v>
      </c>
      <c r="H23" s="288" t="str">
        <f>IF(H4=3,(IF(G23&gt;12,"Y","")),(IF(G23&gt;6,"Y","")))</f>
        <v/>
      </c>
      <c r="I23" s="289">
        <f t="shared" si="1"/>
        <v>17.25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34.5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68</v>
      </c>
      <c r="AB23" s="253" t="str">
        <f>LOOKUP(AA23,{0,0.01,40,45,50,55,60,65,70,75,80},{"","F","D","C","C+","B-","B","B+","A-","A","A+"})</f>
        <v>B+</v>
      </c>
      <c r="AC23" s="330">
        <f>LOOKUP(AA23,{0,0.01,40,45,50,55,60,65,70,75,80},{0,"0",2,2.25,2.5,2.75,3,3.25,3.5,3.75,4})</f>
        <v>3.25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32</v>
      </c>
      <c r="L24" s="183">
        <v>20.5</v>
      </c>
      <c r="M24" s="183">
        <v>21</v>
      </c>
      <c r="N24" s="183"/>
      <c r="O24" s="249">
        <f>IF(P4=3,(ABS(IF(L24&gt;60,0,L24)-IF(M24&gt;60,0,M24))),(ABS(IF(L24&gt;30,0,L24)-IF(M24&gt;30,0,M24))))</f>
        <v>0.5</v>
      </c>
      <c r="P24" s="200" t="str">
        <f>IF(P4=3,(IF(O24&gt;12,"Y","")),(IF(O24&gt;6,"Y","")))</f>
        <v/>
      </c>
      <c r="Q24" s="42">
        <f t="shared" si="2"/>
        <v>20.75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41.5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74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29</v>
      </c>
      <c r="L25" s="183">
        <v>20</v>
      </c>
      <c r="M25" s="183">
        <v>17</v>
      </c>
      <c r="N25" s="183"/>
      <c r="O25" s="249">
        <f>IF(P4=3,(ABS(IF(L25&gt;60,0,L25)-IF(M25&gt;60,0,M25))),(ABS(IF(L25&gt;30,0,L25)-IF(M25&gt;30,0,M25))))</f>
        <v>3</v>
      </c>
      <c r="P25" s="200" t="str">
        <f>IF(P4=3,(IF(O25&gt;12,"Y","")),(IF(O25&gt;6,"Y","")))</f>
        <v/>
      </c>
      <c r="Q25" s="42">
        <f t="shared" si="2"/>
        <v>18.5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37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66</v>
      </c>
      <c r="AB25" s="253" t="str">
        <f>LOOKUP(AA25,{0,0.01,40,45,50,55,60,65,70,75,80},{"","F","D","C","C+","B-","B","B+","A-","A","A+"})</f>
        <v>B+</v>
      </c>
      <c r="AC25" s="330">
        <f>LOOKUP(AA25,{0,0.01,40,45,50,55,60,65,70,75,80},{0,"0",2,2.25,2.5,2.75,3,3.25,3.5,3.75,4})</f>
        <v>3.25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22</v>
      </c>
      <c r="L26" s="183">
        <v>18.5</v>
      </c>
      <c r="M26" s="183">
        <v>16</v>
      </c>
      <c r="N26" s="183"/>
      <c r="O26" s="249">
        <f>IF(P4=3,(ABS(IF(L26&gt;60,0,L26)-IF(M26&gt;60,0,M26))),(ABS(IF(L26&gt;30,0,L26)-IF(M26&gt;30,0,M26))))</f>
        <v>2.5</v>
      </c>
      <c r="P26" s="200" t="str">
        <f>IF(P4=3,(IF(O26&gt;12,"Y","")),(IF(O26&gt;6,"Y","")))</f>
        <v/>
      </c>
      <c r="Q26" s="42">
        <f t="shared" si="2"/>
        <v>17.25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34.5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57</v>
      </c>
      <c r="AB26" s="253" t="str">
        <f>LOOKUP(AA26,{0,0.01,40,45,50,55,60,65,70,75,80},{"","F","D","C","C+","B-","B","B+","A-","A","A+"})</f>
        <v>B-</v>
      </c>
      <c r="AC26" s="330">
        <f>LOOKUP(AA26,{0,0.01,40,45,50,55,60,65,70,75,80},{0,"0",2,2.25,2.5,2.75,3,3.25,3.5,3.75,4})</f>
        <v>2.75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32</v>
      </c>
      <c r="L27" s="183">
        <v>21</v>
      </c>
      <c r="M27" s="183">
        <v>19</v>
      </c>
      <c r="N27" s="183"/>
      <c r="O27" s="249">
        <f>IF(P4=3,(ABS(IF(L27&gt;60,0,L27)-IF(M27&gt;60,0,M27))),(ABS(IF(L27&gt;30,0,L27)-IF(M27&gt;30,0,M27))))</f>
        <v>2</v>
      </c>
      <c r="P27" s="200" t="str">
        <f>IF(P4=3,(IF(O27&gt;12,"Y","")),(IF(O27&gt;6,"Y","")))</f>
        <v/>
      </c>
      <c r="Q27" s="42">
        <f t="shared" si="2"/>
        <v>20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72</v>
      </c>
      <c r="AB27" s="253" t="str">
        <f>LOOKUP(AA27,{0,0.01,40,45,50,55,60,65,70,75,80},{"","F","D","C","C+","B-","B","B+","A-","A","A+"})</f>
        <v>A-</v>
      </c>
      <c r="AC27" s="330">
        <f>LOOKUP(AA27,{0,0.01,40,45,50,55,60,65,70,75,80},{0,"0",2,2.25,2.5,2.75,3,3.25,3.5,3.75,4})</f>
        <v>3.5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30.5</v>
      </c>
      <c r="L28" s="183">
        <v>19.5</v>
      </c>
      <c r="M28" s="183">
        <v>18</v>
      </c>
      <c r="N28" s="183"/>
      <c r="O28" s="249">
        <f>IF(P4=3,(ABS(IF(L28&gt;60,0,L28)-IF(M28&gt;60,0,M28))),(ABS(IF(L28&gt;30,0,L28)-IF(M28&gt;30,0,M28))))</f>
        <v>1.5</v>
      </c>
      <c r="P28" s="200" t="str">
        <f>IF(P4=3,(IF(O28&gt;12,"Y","")),(IF(O28&gt;6,"Y","")))</f>
        <v/>
      </c>
      <c r="Q28" s="42">
        <f t="shared" si="2"/>
        <v>18.75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37.5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68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25</v>
      </c>
      <c r="L29" s="183">
        <v>18.5</v>
      </c>
      <c r="M29" s="183">
        <v>17</v>
      </c>
      <c r="N29" s="183"/>
      <c r="O29" s="249">
        <f>IF(P4=3,(ABS(IF(L29&gt;60,0,L29)-IF(M29&gt;60,0,M29))),(ABS(IF(L29&gt;30,0,L29)-IF(M29&gt;30,0,M29))))</f>
        <v>1.5</v>
      </c>
      <c r="P29" s="200" t="str">
        <f>IF(P4=3,(IF(O29&gt;12,"Y","")),(IF(O29&gt;6,"Y","")))</f>
        <v/>
      </c>
      <c r="Q29" s="42">
        <f t="shared" si="2"/>
        <v>17.75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35.5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61</v>
      </c>
      <c r="AB29" s="253" t="str">
        <f>LOOKUP(AA29,{0,0.01,40,45,50,55,60,65,70,75,80},{"","F","D","C","C+","B-","B","B+","A-","A","A+"})</f>
        <v>B</v>
      </c>
      <c r="AC29" s="330">
        <f>LOOKUP(AA29,{0,0.01,40,45,50,55,60,65,70,75,80},{0,"0",2,2.25,2.5,2.75,3,3.25,3.5,3.75,4})</f>
        <v>3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29.5</v>
      </c>
      <c r="L30" s="183">
        <v>19</v>
      </c>
      <c r="M30" s="183">
        <v>18</v>
      </c>
      <c r="N30" s="183"/>
      <c r="O30" s="249">
        <f>IF(P4=3,(ABS(IF(L30&gt;60,0,L30)-IF(M30&gt;60,0,M30))),(ABS(IF(L30&gt;30,0,L30)-IF(M30&gt;30,0,M30))))</f>
        <v>1</v>
      </c>
      <c r="P30" s="200" t="str">
        <f>IF(P4=3,(IF(O30&gt;12,"Y","")),(IF(O30&gt;6,"Y","")))</f>
        <v/>
      </c>
      <c r="Q30" s="42">
        <f t="shared" si="2"/>
        <v>18.5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37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67</v>
      </c>
      <c r="AB30" s="253" t="str">
        <f>LOOKUP(AA30,{0,0.01,40,45,50,55,60,65,70,75,80},{"","F","D","C","C+","B-","B","B+","A-","A","A+"})</f>
        <v>B+</v>
      </c>
      <c r="AC30" s="330">
        <f>LOOKUP(AA30,{0,0.01,40,45,50,55,60,65,70,75,80},{0,"0",2,2.25,2.5,2.75,3,3.25,3.5,3.75,4})</f>
        <v>3.25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28.5</v>
      </c>
      <c r="L31" s="183">
        <v>15.5</v>
      </c>
      <c r="M31" s="183">
        <v>16</v>
      </c>
      <c r="N31" s="183"/>
      <c r="O31" s="249">
        <f>IF(P4=3,(ABS(IF(L31&gt;60,0,L31)-IF(M31&gt;60,0,M31))),(ABS(IF(L31&gt;30,0,L31)-IF(M31&gt;30,0,M31))))</f>
        <v>0.5</v>
      </c>
      <c r="P31" s="200" t="str">
        <f>IF(P4=3,(IF(O31&gt;12,"Y","")),(IF(O31&gt;6,"Y","")))</f>
        <v/>
      </c>
      <c r="Q31" s="42">
        <f t="shared" si="2"/>
        <v>15.75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31.5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60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28</v>
      </c>
      <c r="L32" s="183">
        <v>19.5</v>
      </c>
      <c r="M32" s="183">
        <v>16</v>
      </c>
      <c r="N32" s="183"/>
      <c r="O32" s="249">
        <f>IF(P4=3,(ABS(IF(L32&gt;60,0,L32)-IF(M32&gt;60,0,M32))),(ABS(IF(L32&gt;30,0,L32)-IF(M32&gt;30,0,M32))))</f>
        <v>3.5</v>
      </c>
      <c r="P32" s="200" t="str">
        <f>IF(P4=3,(IF(O32&gt;12,"Y","")),(IF(O32&gt;6,"Y","")))</f>
        <v/>
      </c>
      <c r="Q32" s="42">
        <f t="shared" si="2"/>
        <v>17.75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35.5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64</v>
      </c>
      <c r="AB32" s="253" t="str">
        <f>LOOKUP(AA32,{0,0.01,40,45,50,55,60,65,70,75,80},{"","F","D","C","C+","B-","B","B+","A-","A","A+"})</f>
        <v>B</v>
      </c>
      <c r="AC32" s="330">
        <f>LOOKUP(AA32,{0,0.01,40,45,50,55,60,65,70,75,80},{0,"0",2,2.25,2.5,2.75,3,3.25,3.5,3.75,4})</f>
        <v>3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30</v>
      </c>
      <c r="L33" s="183">
        <v>18</v>
      </c>
      <c r="M33" s="183">
        <v>14</v>
      </c>
      <c r="N33" s="183"/>
      <c r="O33" s="249">
        <f>IF(P4=3,(ABS(IF(L33&gt;60,0,L33)-IF(M33&gt;60,0,M33))),(ABS(IF(L33&gt;30,0,L33)-IF(M33&gt;30,0,M33))))</f>
        <v>4</v>
      </c>
      <c r="P33" s="200" t="str">
        <f>IF(P4=3,(IF(O33&gt;12,"Y","")),(IF(O33&gt;6,"Y","")))</f>
        <v/>
      </c>
      <c r="Q33" s="42">
        <f t="shared" si="2"/>
        <v>16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32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62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33.5</v>
      </c>
      <c r="L34" s="183">
        <v>19.5</v>
      </c>
      <c r="M34" s="183">
        <v>17</v>
      </c>
      <c r="N34" s="183"/>
      <c r="O34" s="249">
        <f>IF(P4=3,(ABS(IF(L34&gt;60,0,L34)-IF(M34&gt;60,0,M34))),(ABS(IF(L34&gt;30,0,L34)-IF(M34&gt;30,0,M34))))</f>
        <v>2.5</v>
      </c>
      <c r="P34" s="200" t="str">
        <f>IF(P4=3,(IF(O34&gt;12,"Y","")),(IF(O34&gt;6,"Y","")))</f>
        <v/>
      </c>
      <c r="Q34" s="42">
        <f t="shared" si="2"/>
        <v>18.25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36.5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70</v>
      </c>
      <c r="AB34" s="253" t="str">
        <f>LOOKUP(AA34,{0,0.01,40,45,50,55,60,65,70,75,80},{"","F","D","C","C+","B-","B","B+","A-","A","A+"})</f>
        <v>A-</v>
      </c>
      <c r="AC34" s="330">
        <f>LOOKUP(AA34,{0,0.01,40,45,50,55,60,65,70,75,80},{0,"0",2,2.25,2.5,2.75,3,3.25,3.5,3.75,4})</f>
        <v>3.5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30</v>
      </c>
      <c r="L35" s="183">
        <v>18.5</v>
      </c>
      <c r="M35" s="183">
        <v>18</v>
      </c>
      <c r="N35" s="183"/>
      <c r="O35" s="249">
        <f>IF(P4=3,(ABS(IF(L35&gt;60,0,L35)-IF(M35&gt;60,0,M35))),(ABS(IF(L35&gt;30,0,L35)-IF(M35&gt;30,0,M35))))</f>
        <v>0.5</v>
      </c>
      <c r="P35" s="200" t="str">
        <f>IF(P4=3,(IF(O35&gt;12,"Y","")),(IF(O35&gt;6,"Y","")))</f>
        <v/>
      </c>
      <c r="Q35" s="42">
        <f t="shared" si="2"/>
        <v>18.25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36.5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67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31</v>
      </c>
      <c r="L36" s="183">
        <v>21.5</v>
      </c>
      <c r="M36" s="183">
        <v>17</v>
      </c>
      <c r="N36" s="183"/>
      <c r="O36" s="249">
        <f>IF(P4=3,(ABS(IF(L36&gt;60,0,L36)-IF(M36&gt;60,0,M36))),(ABS(IF(L36&gt;30,0,L36)-IF(M36&gt;30,0,M36))))</f>
        <v>4.5</v>
      </c>
      <c r="P36" s="200" t="str">
        <f>IF(P4=3,(IF(O36&gt;12,"Y","")),(IF(O36&gt;6,"Y","")))</f>
        <v/>
      </c>
      <c r="Q36" s="42">
        <f t="shared" si="2"/>
        <v>19.25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38.5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70</v>
      </c>
      <c r="AB36" s="253" t="str">
        <f>LOOKUP(AA36,{0,0.01,40,45,50,55,60,65,70,75,80},{"","F","D","C","C+","B-","B","B+","A-","A","A+"})</f>
        <v>A-</v>
      </c>
      <c r="AC36" s="330">
        <f>LOOKUP(AA36,{0,0.01,40,45,50,55,60,65,70,75,80},{0,"0",2,2.25,2.5,2.75,3,3.25,3.5,3.75,4})</f>
        <v>3.5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29</v>
      </c>
      <c r="L37" s="183">
        <v>18.5</v>
      </c>
      <c r="M37" s="183">
        <v>15</v>
      </c>
      <c r="N37" s="183"/>
      <c r="O37" s="249">
        <f>IF(P4=3,(ABS(IF(L37&gt;60,0,L37)-IF(M37&gt;60,0,M37))),(ABS(IF(L37&gt;30,0,L37)-IF(M37&gt;30,0,M37))))</f>
        <v>3.5</v>
      </c>
      <c r="P37" s="200" t="str">
        <f>IF(P4=3,(IF(O37&gt;12,"Y","")),(IF(O37&gt;6,"Y","")))</f>
        <v/>
      </c>
      <c r="Q37" s="42">
        <f t="shared" si="2"/>
        <v>16.75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33.5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63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33</v>
      </c>
      <c r="L38" s="183">
        <v>21</v>
      </c>
      <c r="M38" s="183">
        <v>18</v>
      </c>
      <c r="N38" s="183"/>
      <c r="O38" s="249">
        <f>IF(P4=3,(ABS(IF(L38&gt;60,0,L38)-IF(M38&gt;60,0,M38))),(ABS(IF(L38&gt;30,0,L38)-IF(M38&gt;30,0,M38))))</f>
        <v>3</v>
      </c>
      <c r="P38" s="200" t="str">
        <f>IF(P4=3,(IF(O38&gt;12,"Y","")),(IF(O38&gt;6,"Y","")))</f>
        <v/>
      </c>
      <c r="Q38" s="42">
        <f t="shared" si="2"/>
        <v>19.5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39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72</v>
      </c>
      <c r="AB38" s="253" t="str">
        <f>LOOKUP(AA38,{0,0.01,40,45,50,55,60,65,70,75,80},{"","F","D","C","C+","B-","B","B+","A-","A","A+"})</f>
        <v>A-</v>
      </c>
      <c r="AC38" s="330">
        <f>LOOKUP(AA38,{0,0.01,40,45,50,55,60,65,70,75,80},{0,"0",2,2.25,2.5,2.75,3,3.25,3.5,3.75,4})</f>
        <v>3.5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33.5</v>
      </c>
      <c r="L39" s="183">
        <v>21</v>
      </c>
      <c r="M39" s="183">
        <v>18</v>
      </c>
      <c r="N39" s="183"/>
      <c r="O39" s="249">
        <f>IF(P4=3,(ABS(IF(L39&gt;60,0,L39)-IF(M39&gt;60,0,M39))),(ABS(IF(L39&gt;30,0,L39)-IF(M39&gt;30,0,M39))))</f>
        <v>3</v>
      </c>
      <c r="P39" s="200" t="str">
        <f>IF(P4=3,(IF(O39&gt;12,"Y","")),(IF(O39&gt;6,"Y","")))</f>
        <v/>
      </c>
      <c r="Q39" s="42">
        <f t="shared" si="2"/>
        <v>19.5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39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73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30.5</v>
      </c>
      <c r="L40" s="183">
        <v>21</v>
      </c>
      <c r="M40" s="183">
        <v>18</v>
      </c>
      <c r="N40" s="183"/>
      <c r="O40" s="249">
        <f>IF(P4=3,(ABS(IF(L40&gt;60,0,L40)-IF(M40&gt;60,0,M40))),(ABS(IF(L40&gt;30,0,L40)-IF(M40&gt;30,0,M40))))</f>
        <v>3</v>
      </c>
      <c r="P40" s="200" t="str">
        <f>IF(P4=3,(IF(O40&gt;12,"Y","")),(IF(O40&gt;6,"Y","")))</f>
        <v/>
      </c>
      <c r="Q40" s="42">
        <f t="shared" si="2"/>
        <v>19.5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39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70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30.5</v>
      </c>
      <c r="L41" s="183">
        <v>20</v>
      </c>
      <c r="M41" s="183">
        <v>19</v>
      </c>
      <c r="N41" s="183"/>
      <c r="O41" s="249">
        <f>IF(P4=3,(ABS(IF(L41&gt;60,0,L41)-IF(M41&gt;60,0,M41))),(ABS(IF(L41&gt;30,0,L41)-IF(M41&gt;30,0,M41))))</f>
        <v>1</v>
      </c>
      <c r="P41" s="200" t="str">
        <f>IF(P4=3,(IF(O41&gt;12,"Y","")),(IF(O41&gt;6,"Y","")))</f>
        <v/>
      </c>
      <c r="Q41" s="42">
        <f t="shared" si="2"/>
        <v>19.5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39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70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31</v>
      </c>
      <c r="L42" s="183">
        <v>20</v>
      </c>
      <c r="M42" s="183">
        <v>20</v>
      </c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20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40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71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30</v>
      </c>
      <c r="L43" s="183">
        <v>22</v>
      </c>
      <c r="M43" s="183">
        <v>16</v>
      </c>
      <c r="N43" s="183"/>
      <c r="O43" s="249">
        <f>IF(P4=3,(ABS(IF(L43&gt;60,0,L43)-IF(M43&gt;60,0,M43))),(ABS(IF(L43&gt;30,0,L43)-IF(M43&gt;30,0,M43))))</f>
        <v>6</v>
      </c>
      <c r="P43" s="200" t="str">
        <f>IF(P4=3,(IF(O43&gt;12,"Y","")),(IF(O43&gt;6,"Y","")))</f>
        <v/>
      </c>
      <c r="Q43" s="42">
        <f t="shared" si="2"/>
        <v>19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38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68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34</v>
      </c>
      <c r="L44" s="183">
        <v>23</v>
      </c>
      <c r="M44" s="183">
        <v>21</v>
      </c>
      <c r="N44" s="183"/>
      <c r="O44" s="249">
        <f>IF(P4=3,(ABS(IF(L44&gt;60,0,L44)-IF(M44&gt;60,0,M44))),(ABS(IF(L44&gt;30,0,L44)-IF(M44&gt;30,0,M44))))</f>
        <v>2</v>
      </c>
      <c r="P44" s="200" t="str">
        <f>IF(P4=3,(IF(O44&gt;12,"Y","")),(IF(O44&gt;6,"Y","")))</f>
        <v/>
      </c>
      <c r="Q44" s="42">
        <f t="shared" si="2"/>
        <v>22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44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78</v>
      </c>
      <c r="AB44" s="253" t="str">
        <f>LOOKUP(AA44,{0,0.01,40,45,50,55,60,65,70,75,80},{"","F","D","C","C+","B-","B","B+","A-","A","A+"})</f>
        <v>A</v>
      </c>
      <c r="AC44" s="330">
        <f>LOOKUP(AA44,{0,0.01,40,45,50,55,60,65,70,75,80},{0,"0",2,2.25,2.5,2.75,3,3.25,3.5,3.75,4})</f>
        <v>3.75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29.5</v>
      </c>
      <c r="L45" s="183">
        <v>19</v>
      </c>
      <c r="M45" s="183">
        <v>18</v>
      </c>
      <c r="N45" s="183"/>
      <c r="O45" s="249">
        <f>IF(P4=3,(ABS(IF(L45&gt;60,0,L45)-IF(M45&gt;60,0,M45))),(ABS(IF(L45&gt;30,0,L45)-IF(M45&gt;30,0,M45))))</f>
        <v>1</v>
      </c>
      <c r="P45" s="200" t="str">
        <f>IF(P4=3,(IF(O45&gt;12,"Y","")),(IF(O45&gt;6,"Y","")))</f>
        <v/>
      </c>
      <c r="Q45" s="42">
        <f t="shared" si="2"/>
        <v>18.5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37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67</v>
      </c>
      <c r="AB45" s="253" t="str">
        <f>LOOKUP(AA45,{0,0.01,40,45,50,55,60,65,70,75,80},{"","F","D","C","C+","B-","B","B+","A-","A","A+"})</f>
        <v>B+</v>
      </c>
      <c r="AC45" s="330">
        <f>LOOKUP(AA45,{0,0.01,40,45,50,55,60,65,70,75,80},{0,"0",2,2.25,2.5,2.75,3,3.25,3.5,3.75,4})</f>
        <v>3.25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26.5</v>
      </c>
      <c r="T46" s="291">
        <v>13</v>
      </c>
      <c r="U46" s="291">
        <v>13</v>
      </c>
      <c r="V46" s="291"/>
      <c r="W46" s="287">
        <f>IF(X4=3,(ABS(IF(T46&gt;60,0,T46)-IF(U46&gt;60,0,U46))),(ABS(IF(T46&gt;30,0,T46)-IF(U46&gt;30,0,U46))))</f>
        <v>0</v>
      </c>
      <c r="X46" s="288" t="str">
        <f>IF(X4=3,(IF(W46&gt;12,"Y","")),(IF(W46&gt;6,"Y","")))</f>
        <v/>
      </c>
      <c r="Y46" s="289">
        <f t="shared" si="3"/>
        <v>13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26</v>
      </c>
      <c r="AA46" s="197">
        <f t="shared" si="0"/>
        <v>53</v>
      </c>
      <c r="AB46" s="253" t="str">
        <f>LOOKUP(AA46,{0,0.01,40,45,50,55,60,65,70,75,80},{"","F","D","C","C+","B-","B","B+","A-","A","A+"})</f>
        <v>C+</v>
      </c>
      <c r="AC46" s="330">
        <f>LOOKUP(AA46,{0,0.01,40,45,50,55,60,65,70,75,80},{0,"0",2,2.25,2.5,2.75,3,3.25,3.5,3.75,4})</f>
        <v>2.5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23.5</v>
      </c>
      <c r="T47" s="291">
        <v>15.5</v>
      </c>
      <c r="U47" s="291">
        <v>12</v>
      </c>
      <c r="V47" s="291"/>
      <c r="W47" s="287">
        <f>IF(X4=3,(ABS(IF(T47&gt;60,0,T47)-IF(U47&gt;60,0,U47))),(ABS(IF(T47&gt;30,0,T47)-IF(U47&gt;30,0,U47))))</f>
        <v>3.5</v>
      </c>
      <c r="X47" s="288" t="str">
        <f>IF(X4=3,(IF(W47&gt;12,"Y","")),(IF(W47&gt;6,"Y","")))</f>
        <v/>
      </c>
      <c r="Y47" s="289">
        <f t="shared" si="3"/>
        <v>13.75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27.5</v>
      </c>
      <c r="AA47" s="197">
        <f t="shared" si="0"/>
        <v>51</v>
      </c>
      <c r="AB47" s="253" t="str">
        <f>LOOKUP(AA47,{0,0.01,40,45,50,55,60,65,70,75,80},{"","F","D","C","C+","B-","B","B+","A-","A","A+"})</f>
        <v>C+</v>
      </c>
      <c r="AC47" s="330">
        <f>LOOKUP(AA47,{0,0.01,40,45,50,55,60,65,70,75,80},{0,"0",2,2.25,2.5,2.75,3,3.25,3.5,3.75,4})</f>
        <v>2.5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31.5</v>
      </c>
      <c r="T48" s="291">
        <v>20.5</v>
      </c>
      <c r="U48" s="291">
        <v>15</v>
      </c>
      <c r="V48" s="291"/>
      <c r="W48" s="287">
        <f>IF(X4=3,(ABS(IF(T48&gt;60,0,T48)-IF(U48&gt;60,0,U48))),(ABS(IF(T48&gt;30,0,T48)-IF(U48&gt;30,0,U48))))</f>
        <v>5.5</v>
      </c>
      <c r="X48" s="288" t="str">
        <f>IF(X4=3,(IF(W48&gt;12,"Y","")),(IF(W48&gt;6,"Y","")))</f>
        <v/>
      </c>
      <c r="Y48" s="289">
        <f t="shared" si="3"/>
        <v>17.75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35.5</v>
      </c>
      <c r="AA48" s="197">
        <f t="shared" si="0"/>
        <v>67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31</v>
      </c>
      <c r="T49" s="291">
        <v>18</v>
      </c>
      <c r="U49" s="291">
        <v>20</v>
      </c>
      <c r="V49" s="291"/>
      <c r="W49" s="287">
        <f>IF(X4=3,(ABS(IF(T49&gt;60,0,T49)-IF(U49&gt;60,0,U49))),(ABS(IF(T49&gt;30,0,T49)-IF(U49&gt;30,0,U49))))</f>
        <v>2</v>
      </c>
      <c r="X49" s="288" t="str">
        <f>IF(X4=3,(IF(W49&gt;12,"Y","")),(IF(W49&gt;6,"Y","")))</f>
        <v/>
      </c>
      <c r="Y49" s="289">
        <f t="shared" si="3"/>
        <v>19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38</v>
      </c>
      <c r="AA49" s="197">
        <f t="shared" si="0"/>
        <v>69</v>
      </c>
      <c r="AB49" s="253" t="str">
        <f>LOOKUP(AA49,{0,0.01,40,45,50,55,60,65,70,75,80},{"","F","D","C","C+","B-","B","B+","A-","A","A+"})</f>
        <v>B+</v>
      </c>
      <c r="AC49" s="330">
        <f>LOOKUP(AA49,{0,0.01,40,45,50,55,60,65,70,75,80},{0,"0",2,2.25,2.5,2.75,3,3.25,3.5,3.75,4})</f>
        <v>3.25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</v>
      </c>
      <c r="T50" s="291">
        <v>20</v>
      </c>
      <c r="U50" s="291">
        <v>16</v>
      </c>
      <c r="V50" s="291"/>
      <c r="W50" s="287">
        <f>IF(X4=3,(ABS(IF(T50&gt;60,0,T50)-IF(U50&gt;60,0,U50))),(ABS(IF(T50&gt;30,0,T50)-IF(U50&gt;30,0,U50))))</f>
        <v>4</v>
      </c>
      <c r="X50" s="288" t="str">
        <f>IF(X4=3,(IF(W50&gt;12,"Y","")),(IF(W50&gt;6,"Y","")))</f>
        <v/>
      </c>
      <c r="Y50" s="289">
        <f t="shared" si="3"/>
        <v>18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36</v>
      </c>
      <c r="AA50" s="197">
        <f t="shared" si="0"/>
        <v>68</v>
      </c>
      <c r="AB50" s="253" t="str">
        <f>LOOKUP(AA50,{0,0.01,40,45,50,55,60,65,70,75,80},{"","F","D","C","C+","B-","B","B+","A-","A","A+"})</f>
        <v>B+</v>
      </c>
      <c r="AC50" s="330">
        <f>LOOKUP(AA50,{0,0.01,40,45,50,55,60,65,70,75,80},{0,"0",2,2.25,2.5,2.75,3,3.25,3.5,3.75,4})</f>
        <v>3.25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27.5</v>
      </c>
      <c r="T51" s="291">
        <v>13</v>
      </c>
      <c r="U51" s="291">
        <v>13</v>
      </c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13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26</v>
      </c>
      <c r="AA51" s="197">
        <f t="shared" si="0"/>
        <v>54</v>
      </c>
      <c r="AB51" s="253" t="str">
        <f>LOOKUP(AA51,{0,0.01,40,45,50,55,60,65,70,75,80},{"","F","D","C","C+","B-","B","B+","A-","A","A+"})</f>
        <v>C+</v>
      </c>
      <c r="AC51" s="330">
        <f>LOOKUP(AA51,{0,0.01,40,45,50,55,60,65,70,75,80},{0,"0",2,2.25,2.5,2.75,3,3.25,3.5,3.75,4})</f>
        <v>2.5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28.5</v>
      </c>
      <c r="T52" s="291">
        <v>13</v>
      </c>
      <c r="U52" s="291">
        <v>12</v>
      </c>
      <c r="V52" s="291"/>
      <c r="W52" s="287">
        <f>IF(X4=3,(ABS(IF(T52&gt;60,0,T52)-IF(U52&gt;60,0,U52))),(ABS(IF(T52&gt;30,0,T52)-IF(U52&gt;30,0,U52))))</f>
        <v>1</v>
      </c>
      <c r="X52" s="288" t="str">
        <f>IF(X4=3,(IF(W52&gt;12,"Y","")),(IF(W52&gt;6,"Y","")))</f>
        <v/>
      </c>
      <c r="Y52" s="289">
        <f t="shared" si="3"/>
        <v>12.5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25</v>
      </c>
      <c r="AA52" s="197">
        <f t="shared" si="0"/>
        <v>54</v>
      </c>
      <c r="AB52" s="253" t="str">
        <f>LOOKUP(AA52,{0,0.01,40,45,50,55,60,65,70,75,80},{"","F","D","C","C+","B-","B","B+","A-","A","A+"})</f>
        <v>C+</v>
      </c>
      <c r="AC52" s="330">
        <f>LOOKUP(AA52,{0,0.01,40,45,50,55,60,65,70,75,80},{0,"0",2,2.25,2.5,2.75,3,3.25,3.5,3.75,4})</f>
        <v>2.5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33.5</v>
      </c>
      <c r="T53" s="291">
        <v>24</v>
      </c>
      <c r="U53" s="291">
        <v>15</v>
      </c>
      <c r="V53" s="291">
        <v>21</v>
      </c>
      <c r="W53" s="287">
        <f>IF(X4=3,(ABS(IF(T53&gt;60,0,T53)-IF(U53&gt;60,0,U53))),(ABS(IF(T53&gt;30,0,T53)-IF(U53&gt;30,0,U53))))</f>
        <v>9</v>
      </c>
      <c r="X53" s="288" t="str">
        <f>IF(X4=3,(IF(W53&gt;12,"Y","")),(IF(W53&gt;6,"Y","")))</f>
        <v>Y</v>
      </c>
      <c r="Y53" s="289">
        <f t="shared" si="3"/>
        <v>19.5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45</v>
      </c>
      <c r="AA53" s="197">
        <f t="shared" si="0"/>
        <v>79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24</v>
      </c>
      <c r="T54" s="291">
        <v>13</v>
      </c>
      <c r="U54" s="291">
        <v>10</v>
      </c>
      <c r="V54" s="291"/>
      <c r="W54" s="287">
        <f>IF(X4=3,(ABS(IF(T54&gt;60,0,T54)-IF(U54&gt;60,0,U54))),(ABS(IF(T54&gt;30,0,T54)-IF(U54&gt;30,0,U54))))</f>
        <v>3</v>
      </c>
      <c r="X54" s="288" t="str">
        <f>IF(X4=3,(IF(W54&gt;12,"Y","")),(IF(W54&gt;6,"Y","")))</f>
        <v/>
      </c>
      <c r="Y54" s="289">
        <f t="shared" si="3"/>
        <v>11.5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23</v>
      </c>
      <c r="AA54" s="197">
        <f t="shared" si="0"/>
        <v>47</v>
      </c>
      <c r="AB54" s="253" t="str">
        <f>LOOKUP(AA54,{0,0.01,40,45,50,55,60,65,70,75,80},{"","F","D","C","C+","B-","B","B+","A-","A","A+"})</f>
        <v>C</v>
      </c>
      <c r="AC54" s="330">
        <f>LOOKUP(AA54,{0,0.01,40,45,50,55,60,65,70,75,80},{0,"0",2,2.25,2.5,2.75,3,3.25,3.5,3.75,4})</f>
        <v>2.25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21.5</v>
      </c>
      <c r="T55" s="291">
        <v>13</v>
      </c>
      <c r="U55" s="291">
        <v>11</v>
      </c>
      <c r="V55" s="291"/>
      <c r="W55" s="287">
        <f>IF(X4=3,(ABS(IF(T55&gt;60,0,T55)-IF(U55&gt;60,0,U55))),(ABS(IF(T55&gt;30,0,T55)-IF(U55&gt;30,0,U55))))</f>
        <v>2</v>
      </c>
      <c r="X55" s="288" t="str">
        <f>IF(X4=3,(IF(W55&gt;12,"Y","")),(IF(W55&gt;6,"Y","")))</f>
        <v/>
      </c>
      <c r="Y55" s="289">
        <f t="shared" si="3"/>
        <v>12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24</v>
      </c>
      <c r="AA55" s="197">
        <f t="shared" si="0"/>
        <v>46</v>
      </c>
      <c r="AB55" s="253" t="str">
        <f>LOOKUP(AA55,{0,0.01,40,45,50,55,60,65,70,75,80},{"","F","D","C","C+","B-","B","B+","A-","A","A+"})</f>
        <v>C</v>
      </c>
      <c r="AC55" s="330">
        <f>LOOKUP(AA55,{0,0.01,40,45,50,55,60,65,70,75,80},{0,"0",2,2.25,2.5,2.75,3,3.25,3.5,3.75,4})</f>
        <v>2.25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19</v>
      </c>
      <c r="T56" s="291">
        <v>9</v>
      </c>
      <c r="U56" s="291">
        <v>9</v>
      </c>
      <c r="V56" s="291"/>
      <c r="W56" s="287">
        <f>IF(X4=3,(ABS(IF(T56&gt;60,0,T56)-IF(U56&gt;60,0,U56))),(ABS(IF(T56&gt;30,0,T56)-IF(U56&gt;30,0,U56))))</f>
        <v>0</v>
      </c>
      <c r="X56" s="288" t="str">
        <f>IF(X4=3,(IF(W56&gt;12,"Y","")),(IF(W56&gt;6,"Y","")))</f>
        <v/>
      </c>
      <c r="Y56" s="289">
        <f t="shared" si="3"/>
        <v>9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18</v>
      </c>
      <c r="AA56" s="197">
        <f t="shared" si="0"/>
        <v>37</v>
      </c>
      <c r="AB56" s="253" t="str">
        <f>LOOKUP(AA56,{0,0.01,40,45,50,55,60,65,70,75,80},{"","F","D","C","C+","B-","B","B+","A-","A","A+"})</f>
        <v>F</v>
      </c>
      <c r="AC56" s="330" t="str">
        <f>LOOKUP(AA56,{0,0.01,40,45,50,55,60,65,70,75,80},{0,"0",2,2.25,2.5,2.75,3,3.25,3.5,3.75,4})</f>
        <v>0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29</v>
      </c>
      <c r="T57" s="291">
        <v>14.5</v>
      </c>
      <c r="U57" s="291">
        <v>11</v>
      </c>
      <c r="V57" s="291"/>
      <c r="W57" s="287">
        <f>IF(X4=3,(ABS(IF(T57&gt;60,0,T57)-IF(U57&gt;60,0,U57))),(ABS(IF(T57&gt;30,0,T57)-IF(U57&gt;30,0,U57))))</f>
        <v>3.5</v>
      </c>
      <c r="X57" s="288" t="str">
        <f>IF(X4=3,(IF(W57&gt;12,"Y","")),(IF(W57&gt;6,"Y","")))</f>
        <v/>
      </c>
      <c r="Y57" s="289">
        <f t="shared" si="3"/>
        <v>12.75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25.5</v>
      </c>
      <c r="AA57" s="197">
        <f t="shared" si="0"/>
        <v>55</v>
      </c>
      <c r="AB57" s="253" t="str">
        <f>LOOKUP(AA57,{0,0.01,40,45,50,55,60,65,70,75,80},{"","F","D","C","C+","B-","B","B+","A-","A","A+"})</f>
        <v>B-</v>
      </c>
      <c r="AC57" s="330">
        <f>LOOKUP(AA57,{0,0.01,40,45,50,55,60,65,70,75,80},{0,"0",2,2.25,2.5,2.75,3,3.25,3.5,3.75,4})</f>
        <v>2.75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27</v>
      </c>
      <c r="L58" s="183">
        <v>13</v>
      </c>
      <c r="M58" s="183">
        <v>18</v>
      </c>
      <c r="N58" s="183"/>
      <c r="O58" s="249">
        <f>IF(P4=3,(ABS(IF(L58&gt;60,0,L58)-IF(M58&gt;60,0,M58))),(ABS(IF(L58&gt;30,0,L58)-IF(M58&gt;30,0,M58))))</f>
        <v>5</v>
      </c>
      <c r="P58" s="200" t="str">
        <f>IF(P4=3,(IF(O58&gt;12,"Y","")),(IF(O58&gt;6,"Y","")))</f>
        <v/>
      </c>
      <c r="Q58" s="42">
        <f t="shared" si="2"/>
        <v>15.5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31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58</v>
      </c>
      <c r="AB58" s="253" t="str">
        <f>LOOKUP(AA58,{0,0.01,40,45,50,55,60,65,70,75,80},{"","F","D","C","C+","B-","B","B+","A-","A","A+"})</f>
        <v>B-</v>
      </c>
      <c r="AC58" s="330">
        <f>LOOKUP(AA58,{0,0.01,40,45,50,55,60,65,70,75,80},{0,"0",2,2.25,2.5,2.75,3,3.25,3.5,3.75,4})</f>
        <v>2.75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16</v>
      </c>
      <c r="D59" s="284">
        <v>19</v>
      </c>
      <c r="E59" s="285">
        <v>16</v>
      </c>
      <c r="F59" s="291"/>
      <c r="G59" s="287">
        <f>IF(H4=3,(ABS(IF(D59&gt;60,0,D59)-IF(E59&gt;60,0,E59))),(ABS(IF(D59&gt;30,0,D59)-IF(E59&gt;30,0,E59))))</f>
        <v>3</v>
      </c>
      <c r="H59" s="288" t="str">
        <f>IF(H4=3,(IF(G59&gt;12,"Y","")),(IF(G59&gt;6,"Y","")))</f>
        <v/>
      </c>
      <c r="I59" s="289">
        <f t="shared" si="1"/>
        <v>17.5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51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20" priority="7">
      <formula>$I$7="Y"</formula>
    </cfRule>
    <cfRule type="expression" dxfId="319" priority="8">
      <formula>$I$7="Y"</formula>
    </cfRule>
    <cfRule type="expression" dxfId="318" priority="9">
      <formula>$I$7="Y"</formula>
    </cfRule>
  </conditionalFormatting>
  <conditionalFormatting sqref="O8:O77">
    <cfRule type="expression" dxfId="317" priority="4">
      <formula>$I$7="Y"</formula>
    </cfRule>
    <cfRule type="expression" dxfId="316" priority="5">
      <formula>$I$7="Y"</formula>
    </cfRule>
    <cfRule type="expression" dxfId="315" priority="6">
      <formula>$I$7="Y"</formula>
    </cfRule>
  </conditionalFormatting>
  <conditionalFormatting sqref="W8:W77">
    <cfRule type="expression" dxfId="314" priority="1">
      <formula>$I$7="Y"</formula>
    </cfRule>
    <cfRule type="expression" dxfId="313" priority="2">
      <formula>$I$7="Y"</formula>
    </cfRule>
    <cfRule type="expression" dxfId="312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B43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0.25" customHeight="1">
      <c r="A4" s="338" t="s">
        <v>21</v>
      </c>
      <c r="B4" s="294">
        <v>211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46" t="s">
        <v>252</v>
      </c>
      <c r="E6" s="646"/>
      <c r="F6" s="646"/>
      <c r="G6" s="646"/>
      <c r="H6" s="646"/>
      <c r="I6" s="646"/>
      <c r="J6" s="647"/>
      <c r="K6" s="275" t="s">
        <v>65</v>
      </c>
      <c r="L6" s="646" t="s">
        <v>252</v>
      </c>
      <c r="M6" s="646"/>
      <c r="N6" s="646"/>
      <c r="O6" s="646"/>
      <c r="P6" s="646"/>
      <c r="Q6" s="646"/>
      <c r="R6" s="647"/>
      <c r="S6" s="277" t="s">
        <v>65</v>
      </c>
      <c r="T6" s="614" t="s">
        <v>252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58">
        <v>27.5</v>
      </c>
      <c r="D8" s="356">
        <v>26</v>
      </c>
      <c r="E8" s="356">
        <v>26</v>
      </c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26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26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54</v>
      </c>
      <c r="AB8" s="253" t="str">
        <f>LOOKUP(AA8,{0,0.01,40,45,50,55,60,65,70,75,80},{"","F","D","C","C+","B-","B","B+","A-","A","A+"})</f>
        <v>C+</v>
      </c>
      <c r="AC8" s="330">
        <f>LOOKUP(AA8,{0,0.01,40,45,50,55,60,65,70,75,80},{0,"0",2,2.25,2.5,2.75,3,3.25,3.5,3.75,4})</f>
        <v>2.5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358">
        <v>22</v>
      </c>
      <c r="D9" s="356">
        <v>23</v>
      </c>
      <c r="E9" s="356">
        <v>21</v>
      </c>
      <c r="F9" s="291"/>
      <c r="G9" s="287">
        <f>IF(H4=3,(ABS(IF(D9&gt;60,0,D9)-IF(E9&gt;60,0,E9))),(ABS(IF(D9&gt;30,0,D9)-IF(E9&gt;30,0,E9))))</f>
        <v>2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22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22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44</v>
      </c>
      <c r="AB9" s="253" t="str">
        <f>LOOKUP(AA9,{0,0.01,40,45,50,55,60,65,70,75,80},{"","F","D","C","C+","B-","B","B+","A-","A","A+"})</f>
        <v>D</v>
      </c>
      <c r="AC9" s="330">
        <f>LOOKUP(AA9,{0,0.01,40,45,50,55,60,65,70,75,80},{0,"0",2,2.25,2.5,2.75,3,3.25,3.5,3.75,4})</f>
        <v>2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358">
        <v>24.5</v>
      </c>
      <c r="D10" s="356">
        <v>31.5</v>
      </c>
      <c r="E10" s="356">
        <v>33</v>
      </c>
      <c r="F10" s="291"/>
      <c r="G10" s="287">
        <f>IF(H4=3,(ABS(IF(D10&gt;60,0,D10)-IF(E10&gt;60,0,E10))),(ABS(IF(D10&gt;30,0,D10)-IF(E10&gt;30,0,E10))))</f>
        <v>1.5</v>
      </c>
      <c r="H10" s="288" t="str">
        <f>IF(H4=3,(IF(G10&gt;12,"Y","")),(IF(G10&gt;6,"Y","")))</f>
        <v/>
      </c>
      <c r="I10" s="289">
        <f t="shared" si="1"/>
        <v>32.25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32.25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57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58">
        <v>27.5</v>
      </c>
      <c r="D11" s="356">
        <v>36</v>
      </c>
      <c r="E11" s="356">
        <v>37</v>
      </c>
      <c r="F11" s="291"/>
      <c r="G11" s="287">
        <f>IF(H4=3,(ABS(IF(D11&gt;60,0,D11)-IF(E11&gt;60,0,E11))),(ABS(IF(D11&gt;30,0,D11)-IF(E11&gt;30,0,E11))))</f>
        <v>1</v>
      </c>
      <c r="H11" s="288" t="str">
        <f>IF(H4=3,(IF(G11&gt;12,"Y","")),(IF(G11&gt;6,"Y","")))</f>
        <v/>
      </c>
      <c r="I11" s="289">
        <f t="shared" si="1"/>
        <v>36.5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36.5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64</v>
      </c>
      <c r="AB11" s="253" t="str">
        <f>LOOKUP(AA11,{0,0.01,40,45,50,55,60,65,70,75,80},{"","F","D","C","C+","B-","B","B+","A-","A","A+"})</f>
        <v>B</v>
      </c>
      <c r="AC11" s="330">
        <f>LOOKUP(AA11,{0,0.01,40,45,50,55,60,65,70,75,80},{0,"0",2,2.25,2.5,2.75,3,3.25,3.5,3.75,4})</f>
        <v>3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58">
        <v>26</v>
      </c>
      <c r="D12" s="356">
        <v>29.5</v>
      </c>
      <c r="E12" s="356">
        <v>31</v>
      </c>
      <c r="F12" s="291"/>
      <c r="G12" s="287">
        <f>IF(H4=3,(ABS(IF(D12&gt;60,0,D12)-IF(E12&gt;60,0,E12))),(ABS(IF(D12&gt;30,0,D12)-IF(E12&gt;30,0,E12))))</f>
        <v>1.5</v>
      </c>
      <c r="H12" s="288" t="str">
        <f>IF(H4=3,(IF(G12&gt;12,"Y","")),(IF(G12&gt;6,"Y","")))</f>
        <v/>
      </c>
      <c r="I12" s="289">
        <f t="shared" si="1"/>
        <v>30.25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30.25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57</v>
      </c>
      <c r="AB12" s="253" t="str">
        <f>LOOKUP(AA12,{0,0.01,40,45,50,55,60,65,70,75,80},{"","F","D","C","C+","B-","B","B+","A-","A","A+"})</f>
        <v>B-</v>
      </c>
      <c r="AC12" s="330">
        <f>LOOKUP(AA12,{0,0.01,40,45,50,55,60,65,70,75,80},{0,"0",2,2.25,2.5,2.75,3,3.25,3.5,3.75,4})</f>
        <v>2.75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56">
        <v>26.5</v>
      </c>
      <c r="D13" s="356">
        <v>31.5</v>
      </c>
      <c r="E13" s="356">
        <v>32</v>
      </c>
      <c r="F13" s="291"/>
      <c r="G13" s="287">
        <f>IF(H4=3,(ABS(IF(D13&gt;60,0,D13)-IF(E13&gt;60,0,E13))),(ABS(IF(D13&gt;30,0,D13)-IF(E13&gt;30,0,E13))))</f>
        <v>0.5</v>
      </c>
      <c r="H13" s="288" t="str">
        <f>IF(H4=3,(IF(G13&gt;12,"Y","")),(IF(G13&gt;6,"Y","")))</f>
        <v/>
      </c>
      <c r="I13" s="289">
        <f t="shared" si="1"/>
        <v>31.75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31.75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59</v>
      </c>
      <c r="AB13" s="253" t="str">
        <f>LOOKUP(AA13,{0,0.01,40,45,50,55,60,65,70,75,80},{"","F","D","C","C+","B-","B","B+","A-","A","A+"})</f>
        <v>B-</v>
      </c>
      <c r="AC13" s="330">
        <f>LOOKUP(AA13,{0,0.01,40,45,50,55,60,65,70,75,80},{0,"0",2,2.25,2.5,2.75,3,3.25,3.5,3.75,4})</f>
        <v>2.75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56">
        <v>28.5</v>
      </c>
      <c r="D14" s="356">
        <v>32</v>
      </c>
      <c r="E14" s="356">
        <v>33</v>
      </c>
      <c r="F14" s="291"/>
      <c r="G14" s="287">
        <f>IF(H4=3,(ABS(IF(D14&gt;60,0,D14)-IF(E14&gt;60,0,E14))),(ABS(IF(D14&gt;30,0,D14)-IF(E14&gt;30,0,E14))))</f>
        <v>1</v>
      </c>
      <c r="H14" s="288" t="str">
        <f>IF(H4=3,(IF(G14&gt;12,"Y","")),(IF(G14&gt;6,"Y","")))</f>
        <v/>
      </c>
      <c r="I14" s="289">
        <f t="shared" si="1"/>
        <v>32.5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32.5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61</v>
      </c>
      <c r="AB14" s="253" t="str">
        <f>LOOKUP(AA14,{0,0.01,40,45,50,55,60,65,70,75,80},{"","F","D","C","C+","B-","B","B+","A-","A","A+"})</f>
        <v>B</v>
      </c>
      <c r="AC14" s="330">
        <f>LOOKUP(AA14,{0,0.01,40,45,50,55,60,65,70,75,80},{0,"0",2,2.25,2.5,2.75,3,3.25,3.5,3.75,4})</f>
        <v>3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56">
        <v>26</v>
      </c>
      <c r="D15" s="356">
        <v>31</v>
      </c>
      <c r="E15" s="356">
        <v>28</v>
      </c>
      <c r="F15" s="291"/>
      <c r="G15" s="287">
        <f>IF(H4=3,(ABS(IF(D15&gt;60,0,D15)-IF(E15&gt;60,0,E15))),(ABS(IF(D15&gt;30,0,D15)-IF(E15&gt;30,0,E15))))</f>
        <v>3</v>
      </c>
      <c r="H15" s="288" t="str">
        <f>IF(H4=3,(IF(G15&gt;12,"Y","")),(IF(G15&gt;6,"Y","")))</f>
        <v/>
      </c>
      <c r="I15" s="289">
        <f t="shared" si="1"/>
        <v>29.5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29.5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56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56">
        <v>21.5</v>
      </c>
      <c r="D16" s="356">
        <v>26.5</v>
      </c>
      <c r="E16" s="356">
        <v>24</v>
      </c>
      <c r="F16" s="291"/>
      <c r="G16" s="287">
        <f>IF(H4=3,(ABS(IF(D16&gt;60,0,D16)-IF(E16&gt;60,0,E16))),(ABS(IF(D16&gt;30,0,D16)-IF(E16&gt;30,0,E16))))</f>
        <v>2.5</v>
      </c>
      <c r="H16" s="288" t="str">
        <f>IF(H4=3,(IF(G16&gt;12,"Y","")),(IF(G16&gt;6,"Y","")))</f>
        <v/>
      </c>
      <c r="I16" s="289">
        <f t="shared" si="1"/>
        <v>25.25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25.25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47</v>
      </c>
      <c r="AB16" s="253" t="str">
        <f>LOOKUP(AA16,{0,0.01,40,45,50,55,60,65,70,75,80},{"","F","D","C","C+","B-","B","B+","A-","A","A+"})</f>
        <v>C</v>
      </c>
      <c r="AC16" s="330">
        <f>LOOKUP(AA16,{0,0.01,40,45,50,55,60,65,70,75,80},{0,"0",2,2.25,2.5,2.75,3,3.25,3.5,3.75,4})</f>
        <v>2.25</v>
      </c>
      <c r="AD16" s="331"/>
      <c r="AE16" s="332" t="str">
        <f t="shared" si="4"/>
        <v/>
      </c>
    </row>
    <row r="17" spans="1:36" s="23" customFormat="1" ht="18">
      <c r="A17" s="267">
        <f>'1st 1'!A17</f>
        <v>10</v>
      </c>
      <c r="B17" s="271" t="str">
        <f>'1st 1'!B17</f>
        <v>M</v>
      </c>
      <c r="C17" s="356">
        <v>25.5</v>
      </c>
      <c r="D17" s="356">
        <v>24</v>
      </c>
      <c r="E17" s="356">
        <v>22</v>
      </c>
      <c r="F17" s="291"/>
      <c r="G17" s="287">
        <f>IF(H4=3,(ABS(IF(D17&gt;60,0,D17)-IF(E17&gt;60,0,E17))),(ABS(IF(D17&gt;30,0,D17)-IF(E17&gt;30,0,E17))))</f>
        <v>2</v>
      </c>
      <c r="H17" s="288" t="str">
        <f>IF(H4=3,(IF(G17&gt;12,"Y","")),(IF(G17&gt;6,"Y","")))</f>
        <v/>
      </c>
      <c r="I17" s="289">
        <f t="shared" si="1"/>
        <v>23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23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49</v>
      </c>
      <c r="AB17" s="253" t="str">
        <f>LOOKUP(AA17,{0,0.01,40,45,50,55,60,65,70,75,80},{"","F","D","C","C+","B-","B","B+","A-","A","A+"})</f>
        <v>C</v>
      </c>
      <c r="AC17" s="330">
        <f>LOOKUP(AA17,{0,0.01,40,45,50,55,60,65,70,75,80},{0,"0",2,2.25,2.5,2.75,3,3.25,3.5,3.75,4})</f>
        <v>2.25</v>
      </c>
      <c r="AD17" s="331"/>
      <c r="AE17" s="332" t="str">
        <f t="shared" si="4"/>
        <v/>
      </c>
    </row>
    <row r="18" spans="1:36" ht="18">
      <c r="A18" s="267">
        <f>'1st 1'!A18</f>
        <v>11</v>
      </c>
      <c r="B18" s="271" t="str">
        <f>'1st 1'!B18</f>
        <v>S</v>
      </c>
      <c r="C18" s="356">
        <v>24</v>
      </c>
      <c r="D18" s="356">
        <v>33</v>
      </c>
      <c r="E18" s="356">
        <v>34</v>
      </c>
      <c r="F18" s="291"/>
      <c r="G18" s="287">
        <f>IF(H4=3,(ABS(IF(D18&gt;60,0,D18)-IF(E18&gt;60,0,E18))),(ABS(IF(D18&gt;30,0,D18)-IF(E18&gt;30,0,E18))))</f>
        <v>1</v>
      </c>
      <c r="H18" s="288" t="str">
        <f>IF(H4=3,(IF(G18&gt;12,"Y","")),(IF(G18&gt;6,"Y","")))</f>
        <v/>
      </c>
      <c r="I18" s="289">
        <f t="shared" si="1"/>
        <v>33.5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33.5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58</v>
      </c>
      <c r="AB18" s="253" t="str">
        <f>LOOKUP(AA18,{0,0.01,40,45,50,55,60,65,70,75,80},{"","F","D","C","C+","B-","B","B+","A-","A","A+"})</f>
        <v>B-</v>
      </c>
      <c r="AC18" s="330">
        <f>LOOKUP(AA18,{0,0.01,40,45,50,55,60,65,70,75,80},{0,"0",2,2.25,2.5,2.75,3,3.25,3.5,3.75,4})</f>
        <v>2.75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56">
        <v>25.5</v>
      </c>
      <c r="D19" s="356">
        <v>33</v>
      </c>
      <c r="E19" s="356">
        <v>30</v>
      </c>
      <c r="F19" s="291"/>
      <c r="G19" s="287">
        <f>IF(H4=3,(ABS(IF(D19&gt;60,0,D19)-IF(E19&gt;60,0,E19))),(ABS(IF(D19&gt;30,0,D19)-IF(E19&gt;30,0,E19))))</f>
        <v>3</v>
      </c>
      <c r="H19" s="288" t="str">
        <f>IF(H4=3,(IF(G19&gt;12,"Y","")),(IF(G19&gt;6,"Y","")))</f>
        <v/>
      </c>
      <c r="I19" s="289">
        <f t="shared" si="1"/>
        <v>31.5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31.5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57</v>
      </c>
      <c r="AB19" s="253" t="str">
        <f>LOOKUP(AA19,{0,0.01,40,45,50,55,60,65,70,75,80},{"","F","D","C","C+","B-","B","B+","A-","A","A+"})</f>
        <v>B-</v>
      </c>
      <c r="AC19" s="330">
        <f>LOOKUP(AA19,{0,0.01,40,45,50,55,60,65,70,75,80},{0,"0",2,2.25,2.5,2.75,3,3.25,3.5,3.75,4})</f>
        <v>2.75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56">
        <v>31</v>
      </c>
      <c r="D20" s="356">
        <v>34.5</v>
      </c>
      <c r="E20" s="356">
        <v>35</v>
      </c>
      <c r="F20" s="291"/>
      <c r="G20" s="287">
        <f>IF(H4=3,(ABS(IF(D20&gt;60,0,D20)-IF(E20&gt;60,0,E20))),(ABS(IF(D20&gt;30,0,D20)-IF(E20&gt;30,0,E20))))</f>
        <v>0.5</v>
      </c>
      <c r="H20" s="288" t="str">
        <f>IF(H4=3,(IF(G20&gt;12,"Y","")),(IF(G20&gt;6,"Y","")))</f>
        <v/>
      </c>
      <c r="I20" s="289">
        <f t="shared" si="1"/>
        <v>34.75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34.75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66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56">
        <v>29.5</v>
      </c>
      <c r="D21" s="356">
        <v>36</v>
      </c>
      <c r="E21" s="356">
        <v>38</v>
      </c>
      <c r="F21" s="291"/>
      <c r="G21" s="287">
        <f>IF(H4=3,(ABS(IF(D21&gt;60,0,D21)-IF(E21&gt;60,0,E21))),(ABS(IF(D21&gt;30,0,D21)-IF(E21&gt;30,0,E21))))</f>
        <v>2</v>
      </c>
      <c r="H21" s="288" t="str">
        <f>IF(H4=3,(IF(G21&gt;12,"Y","")),(IF(G21&gt;6,"Y","")))</f>
        <v/>
      </c>
      <c r="I21" s="289">
        <f t="shared" si="1"/>
        <v>37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37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67</v>
      </c>
      <c r="AB21" s="253" t="str">
        <f>LOOKUP(AA21,{0,0.01,40,45,50,55,60,65,70,75,80},{"","F","D","C","C+","B-","B","B+","A-","A","A+"})</f>
        <v>B+</v>
      </c>
      <c r="AC21" s="330">
        <f>LOOKUP(AA21,{0,0.01,40,45,50,55,60,65,70,75,80},{0,"0",2,2.25,2.5,2.75,3,3.25,3.5,3.75,4})</f>
        <v>3.25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56">
        <v>24.5</v>
      </c>
      <c r="D22" s="356">
        <v>28</v>
      </c>
      <c r="E22" s="356">
        <v>27</v>
      </c>
      <c r="F22" s="291"/>
      <c r="G22" s="287">
        <f>IF(H4=3,(ABS(IF(D22&gt;60,0,D22)-IF(E22&gt;60,0,E22))),(ABS(IF(D22&gt;30,0,D22)-IF(E22&gt;30,0,E22))))</f>
        <v>1</v>
      </c>
      <c r="H22" s="288" t="str">
        <f>IF(H4=3,(IF(G22&gt;12,"Y","")),(IF(G22&gt;6,"Y","")))</f>
        <v/>
      </c>
      <c r="I22" s="289">
        <f t="shared" si="1"/>
        <v>27.5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27.5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52</v>
      </c>
      <c r="AB22" s="253" t="str">
        <f>LOOKUP(AA22,{0,0.01,40,45,50,55,60,65,70,75,80},{"","F","D","C","C+","B-","B","B+","A-","A","A+"})</f>
        <v>C+</v>
      </c>
      <c r="AC22" s="330">
        <f>LOOKUP(AA22,{0,0.01,40,45,50,55,60,65,70,75,80},{0,"0",2,2.25,2.5,2.75,3,3.25,3.5,3.75,4})</f>
        <v>2.5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56">
        <v>25.5</v>
      </c>
      <c r="D23" s="356">
        <v>20.5</v>
      </c>
      <c r="E23" s="356">
        <v>20</v>
      </c>
      <c r="F23" s="291"/>
      <c r="G23" s="287">
        <f>IF(H4=3,(ABS(IF(D23&gt;60,0,D23)-IF(E23&gt;60,0,E23))),(ABS(IF(D23&gt;30,0,D23)-IF(E23&gt;30,0,E23))))</f>
        <v>0.5</v>
      </c>
      <c r="H23" s="288" t="str">
        <f>IF(H4=3,(IF(G23&gt;12,"Y","")),(IF(G23&gt;6,"Y","")))</f>
        <v/>
      </c>
      <c r="I23" s="289">
        <f t="shared" si="1"/>
        <v>20.25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20.25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46</v>
      </c>
      <c r="AB23" s="253" t="str">
        <f>LOOKUP(AA23,{0,0.01,40,45,50,55,60,65,70,75,80},{"","F","D","C","C+","B-","B","B+","A-","A","A+"})</f>
        <v>C</v>
      </c>
      <c r="AC23" s="330">
        <f>LOOKUP(AA23,{0,0.01,40,45,50,55,60,65,70,75,80},{0,"0",2,2.25,2.5,2.75,3,3.25,3.5,3.75,4})</f>
        <v>2.25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29</v>
      </c>
      <c r="L24" s="183">
        <v>48</v>
      </c>
      <c r="M24" s="183">
        <v>46</v>
      </c>
      <c r="N24" s="183"/>
      <c r="O24" s="249">
        <f>IF(P4=3,(ABS(IF(L24&gt;60,0,L24)-IF(M24&gt;60,0,M24))),(ABS(IF(L24&gt;30,0,L24)-IF(M24&gt;30,0,M24))))</f>
        <v>2</v>
      </c>
      <c r="P24" s="200" t="str">
        <f>IF(P4=3,(IF(O24&gt;12,"Y","")),(IF(O24&gt;6,"Y","")))</f>
        <v/>
      </c>
      <c r="Q24" s="42">
        <f t="shared" si="2"/>
        <v>47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47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76</v>
      </c>
      <c r="AB24" s="253" t="str">
        <f>LOOKUP(AA24,{0,0.01,40,45,50,55,60,65,70,75,80},{"","F","D","C","C+","B-","B","B+","A-","A","A+"})</f>
        <v>A</v>
      </c>
      <c r="AC24" s="330">
        <f>LOOKUP(AA24,{0,0.01,40,45,50,55,60,65,70,75,80},{0,"0",2,2.25,2.5,2.75,3,3.25,3.5,3.75,4})</f>
        <v>3.75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25.5</v>
      </c>
      <c r="L25" s="183">
        <v>37</v>
      </c>
      <c r="M25" s="183">
        <v>36</v>
      </c>
      <c r="N25" s="183"/>
      <c r="O25" s="249">
        <f>IF(P4=3,(ABS(IF(L25&gt;60,0,L25)-IF(M25&gt;60,0,M25))),(ABS(IF(L25&gt;30,0,L25)-IF(M25&gt;30,0,M25))))</f>
        <v>1</v>
      </c>
      <c r="P25" s="200" t="str">
        <f>IF(P4=3,(IF(O25&gt;12,"Y","")),(IF(O25&gt;6,"Y","")))</f>
        <v/>
      </c>
      <c r="Q25" s="42">
        <f t="shared" si="2"/>
        <v>36.5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36.5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62</v>
      </c>
      <c r="AB25" s="253" t="str">
        <f>LOOKUP(AA25,{0,0.01,40,45,50,55,60,65,70,75,80},{"","F","D","C","C+","B-","B","B+","A-","A","A+"})</f>
        <v>B</v>
      </c>
      <c r="AC25" s="330">
        <f>LOOKUP(AA25,{0,0.01,40,45,50,55,60,65,70,75,80},{0,"0",2,2.25,2.5,2.75,3,3.25,3.5,3.75,4})</f>
        <v>3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27.5</v>
      </c>
      <c r="L26" s="183">
        <v>38</v>
      </c>
      <c r="M26" s="183">
        <v>36</v>
      </c>
      <c r="N26" s="183"/>
      <c r="O26" s="249">
        <f>IF(P4=3,(ABS(IF(L26&gt;60,0,L26)-IF(M26&gt;60,0,M26))),(ABS(IF(L26&gt;30,0,L26)-IF(M26&gt;30,0,M26))))</f>
        <v>2</v>
      </c>
      <c r="P26" s="200" t="str">
        <f>IF(P4=3,(IF(O26&gt;12,"Y","")),(IF(O26&gt;6,"Y","")))</f>
        <v/>
      </c>
      <c r="Q26" s="42">
        <f t="shared" si="2"/>
        <v>37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37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65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30</v>
      </c>
      <c r="L27" s="183">
        <v>31</v>
      </c>
      <c r="M27" s="183">
        <v>29</v>
      </c>
      <c r="N27" s="183"/>
      <c r="O27" s="249">
        <f>IF(P4=3,(ABS(IF(L27&gt;60,0,L27)-IF(M27&gt;60,0,M27))),(ABS(IF(L27&gt;30,0,L27)-IF(M27&gt;30,0,M27))))</f>
        <v>2</v>
      </c>
      <c r="P27" s="200" t="str">
        <f>IF(P4=3,(IF(O27&gt;12,"Y","")),(IF(O27&gt;6,"Y","")))</f>
        <v/>
      </c>
      <c r="Q27" s="42">
        <f t="shared" si="2"/>
        <v>30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60</v>
      </c>
      <c r="AB27" s="253" t="str">
        <f>LOOKUP(AA27,{0,0.01,40,45,50,55,60,65,70,75,80},{"","F","D","C","C+","B-","B","B+","A-","A","A+"})</f>
        <v>B</v>
      </c>
      <c r="AC27" s="330">
        <f>LOOKUP(AA27,{0,0.01,40,45,50,55,60,65,70,75,80},{0,"0",2,2.25,2.5,2.75,3,3.25,3.5,3.75,4})</f>
        <v>3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25</v>
      </c>
      <c r="L28" s="183">
        <v>39</v>
      </c>
      <c r="M28" s="183">
        <v>37</v>
      </c>
      <c r="N28" s="183"/>
      <c r="O28" s="249">
        <f>IF(P4=3,(ABS(IF(L28&gt;60,0,L28)-IF(M28&gt;60,0,M28))),(ABS(IF(L28&gt;30,0,L28)-IF(M28&gt;30,0,M28))))</f>
        <v>2</v>
      </c>
      <c r="P28" s="200" t="str">
        <f>IF(P4=3,(IF(O28&gt;12,"Y","")),(IF(O28&gt;6,"Y","")))</f>
        <v/>
      </c>
      <c r="Q28" s="42">
        <f t="shared" si="2"/>
        <v>38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38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63</v>
      </c>
      <c r="AB28" s="253" t="str">
        <f>LOOKUP(AA28,{0,0.01,40,45,50,55,60,65,70,75,80},{"","F","D","C","C+","B-","B","B+","A-","A","A+"})</f>
        <v>B</v>
      </c>
      <c r="AC28" s="330">
        <f>LOOKUP(AA28,{0,0.01,40,45,50,55,60,65,70,75,80},{0,"0",2,2.25,2.5,2.75,3,3.25,3.5,3.75,4})</f>
        <v>3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21</v>
      </c>
      <c r="L29" s="183">
        <v>22.5</v>
      </c>
      <c r="M29" s="183">
        <v>25</v>
      </c>
      <c r="N29" s="183"/>
      <c r="O29" s="249">
        <f>IF(P4=3,(ABS(IF(L29&gt;60,0,L29)-IF(M29&gt;60,0,M29))),(ABS(IF(L29&gt;30,0,L29)-IF(M29&gt;30,0,M29))))</f>
        <v>2.5</v>
      </c>
      <c r="P29" s="200" t="str">
        <f>IF(P4=3,(IF(O29&gt;12,"Y","")),(IF(O29&gt;6,"Y","")))</f>
        <v/>
      </c>
      <c r="Q29" s="42">
        <f t="shared" si="2"/>
        <v>23.75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23.75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45</v>
      </c>
      <c r="AB29" s="253" t="str">
        <f>LOOKUP(AA29,{0,0.01,40,45,50,55,60,65,70,75,80},{"","F","D","C","C+","B-","B","B+","A-","A","A+"})</f>
        <v>C</v>
      </c>
      <c r="AC29" s="330">
        <f>LOOKUP(AA29,{0,0.01,40,45,50,55,60,65,70,75,80},{0,"0",2,2.25,2.5,2.75,3,3.25,3.5,3.75,4})</f>
        <v>2.25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27.5</v>
      </c>
      <c r="L30" s="183">
        <v>40</v>
      </c>
      <c r="M30" s="183">
        <v>39</v>
      </c>
      <c r="N30" s="183"/>
      <c r="O30" s="249">
        <f>IF(P4=3,(ABS(IF(L30&gt;60,0,L30)-IF(M30&gt;60,0,M30))),(ABS(IF(L30&gt;30,0,L30)-IF(M30&gt;30,0,M30))))</f>
        <v>1</v>
      </c>
      <c r="P30" s="200" t="str">
        <f>IF(P4=3,(IF(O30&gt;12,"Y","")),(IF(O30&gt;6,"Y","")))</f>
        <v/>
      </c>
      <c r="Q30" s="42">
        <f t="shared" si="2"/>
        <v>39.5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39.5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67</v>
      </c>
      <c r="AB30" s="253" t="str">
        <f>LOOKUP(AA30,{0,0.01,40,45,50,55,60,65,70,75,80},{"","F","D","C","C+","B-","B","B+","A-","A","A+"})</f>
        <v>B+</v>
      </c>
      <c r="AC30" s="330">
        <f>LOOKUP(AA30,{0,0.01,40,45,50,55,60,65,70,75,80},{0,"0",2,2.25,2.5,2.75,3,3.25,3.5,3.75,4})</f>
        <v>3.25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23.5</v>
      </c>
      <c r="L31" s="183">
        <v>23.5</v>
      </c>
      <c r="M31" s="183">
        <v>24</v>
      </c>
      <c r="N31" s="183"/>
      <c r="O31" s="249">
        <f>IF(P4=3,(ABS(IF(L31&gt;60,0,L31)-IF(M31&gt;60,0,M31))),(ABS(IF(L31&gt;30,0,L31)-IF(M31&gt;30,0,M31))))</f>
        <v>0.5</v>
      </c>
      <c r="P31" s="200" t="str">
        <f>IF(P4=3,(IF(O31&gt;12,"Y","")),(IF(O31&gt;6,"Y","")))</f>
        <v/>
      </c>
      <c r="Q31" s="42">
        <f t="shared" si="2"/>
        <v>23.75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23.75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48</v>
      </c>
      <c r="AB31" s="253" t="str">
        <f>LOOKUP(AA31,{0,0.01,40,45,50,55,60,65,70,75,80},{"","F","D","C","C+","B-","B","B+","A-","A","A+"})</f>
        <v>C</v>
      </c>
      <c r="AC31" s="330">
        <f>LOOKUP(AA31,{0,0.01,40,45,50,55,60,65,70,75,80},{0,"0",2,2.25,2.5,2.75,3,3.25,3.5,3.75,4})</f>
        <v>2.25</v>
      </c>
      <c r="AD31" s="331"/>
      <c r="AE31" s="332" t="str">
        <f t="shared" si="4"/>
        <v/>
      </c>
    </row>
    <row r="32" spans="1:36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26.5</v>
      </c>
      <c r="L32" s="183">
        <v>29</v>
      </c>
      <c r="M32" s="183">
        <v>30</v>
      </c>
      <c r="N32" s="183"/>
      <c r="O32" s="249">
        <f>IF(P4=3,(ABS(IF(L32&gt;60,0,L32)-IF(M32&gt;60,0,M32))),(ABS(IF(L32&gt;30,0,L32)-IF(M32&gt;30,0,M32))))</f>
        <v>1</v>
      </c>
      <c r="P32" s="200" t="str">
        <f>IF(P4=3,(IF(O32&gt;12,"Y","")),(IF(O32&gt;6,"Y","")))</f>
        <v/>
      </c>
      <c r="Q32" s="42">
        <f t="shared" si="2"/>
        <v>29.5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29.5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56</v>
      </c>
      <c r="AB32" s="253" t="str">
        <f>LOOKUP(AA32,{0,0.01,40,45,50,55,60,65,70,75,80},{"","F","D","C","C+","B-","B","B+","A-","A","A+"})</f>
        <v>B-</v>
      </c>
      <c r="AC32" s="330">
        <f>LOOKUP(AA32,{0,0.01,40,45,50,55,60,65,70,75,80},{0,"0",2,2.25,2.5,2.75,3,3.25,3.5,3.75,4})</f>
        <v>2.75</v>
      </c>
      <c r="AD32" s="331"/>
      <c r="AE32" s="332" t="str">
        <f t="shared" si="4"/>
        <v/>
      </c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24</v>
      </c>
      <c r="L33" s="183">
        <v>21.5</v>
      </c>
      <c r="M33" s="183">
        <v>23</v>
      </c>
      <c r="N33" s="183"/>
      <c r="O33" s="249">
        <f>IF(P4=3,(ABS(IF(L33&gt;60,0,L33)-IF(M33&gt;60,0,M33))),(ABS(IF(L33&gt;30,0,L33)-IF(M33&gt;30,0,M33))))</f>
        <v>1.5</v>
      </c>
      <c r="P33" s="200" t="str">
        <f>IF(P4=3,(IF(O33&gt;12,"Y","")),(IF(O33&gt;6,"Y","")))</f>
        <v/>
      </c>
      <c r="Q33" s="42">
        <f t="shared" si="2"/>
        <v>22.25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22.25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47</v>
      </c>
      <c r="AB33" s="253" t="str">
        <f>LOOKUP(AA33,{0,0.01,40,45,50,55,60,65,70,75,80},{"","F","D","C","C+","B-","B","B+","A-","A","A+"})</f>
        <v>C</v>
      </c>
      <c r="AC33" s="330">
        <f>LOOKUP(AA33,{0,0.01,40,45,50,55,60,65,70,75,80},{0,"0",2,2.25,2.5,2.75,3,3.25,3.5,3.75,4})</f>
        <v>2.25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31</v>
      </c>
      <c r="L34" s="183">
        <v>40</v>
      </c>
      <c r="M34" s="183">
        <v>39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39.5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39.5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71</v>
      </c>
      <c r="AB34" s="253" t="str">
        <f>LOOKUP(AA34,{0,0.01,40,45,50,55,60,65,70,75,80},{"","F","D","C","C+","B-","B","B+","A-","A","A+"})</f>
        <v>A-</v>
      </c>
      <c r="AC34" s="330">
        <f>LOOKUP(AA34,{0,0.01,40,45,50,55,60,65,70,75,80},{0,"0",2,2.25,2.5,2.75,3,3.25,3.5,3.75,4})</f>
        <v>3.5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24</v>
      </c>
      <c r="L35" s="183">
        <v>36</v>
      </c>
      <c r="M35" s="183">
        <v>35</v>
      </c>
      <c r="N35" s="183"/>
      <c r="O35" s="249">
        <f>IF(P4=3,(ABS(IF(L35&gt;60,0,L35)-IF(M35&gt;60,0,M35))),(ABS(IF(L35&gt;30,0,L35)-IF(M35&gt;30,0,M35))))</f>
        <v>1</v>
      </c>
      <c r="P35" s="200" t="str">
        <f>IF(P4=3,(IF(O35&gt;12,"Y","")),(IF(O35&gt;6,"Y","")))</f>
        <v/>
      </c>
      <c r="Q35" s="42">
        <f t="shared" si="2"/>
        <v>35.5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35.5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60</v>
      </c>
      <c r="AB35" s="253" t="str">
        <f>LOOKUP(AA35,{0,0.01,40,45,50,55,60,65,70,75,80},{"","F","D","C","C+","B-","B","B+","A-","A","A+"})</f>
        <v>B</v>
      </c>
      <c r="AC35" s="330">
        <f>LOOKUP(AA35,{0,0.01,40,45,50,55,60,65,70,75,80},{0,"0",2,2.25,2.5,2.75,3,3.25,3.5,3.75,4})</f>
        <v>3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28</v>
      </c>
      <c r="L36" s="183">
        <v>40</v>
      </c>
      <c r="M36" s="183">
        <v>39</v>
      </c>
      <c r="N36" s="183"/>
      <c r="O36" s="249">
        <f>IF(P4=3,(ABS(IF(L36&gt;60,0,L36)-IF(M36&gt;60,0,M36))),(ABS(IF(L36&gt;30,0,L36)-IF(M36&gt;30,0,M36))))</f>
        <v>1</v>
      </c>
      <c r="P36" s="200" t="str">
        <f>IF(P4=3,(IF(O36&gt;12,"Y","")),(IF(O36&gt;6,"Y","")))</f>
        <v/>
      </c>
      <c r="Q36" s="42">
        <f t="shared" si="2"/>
        <v>39.5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39.5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68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25.5</v>
      </c>
      <c r="L37" s="183">
        <v>36</v>
      </c>
      <c r="M37" s="183">
        <v>35</v>
      </c>
      <c r="N37" s="183"/>
      <c r="O37" s="249">
        <f>IF(P4=3,(ABS(IF(L37&gt;60,0,L37)-IF(M37&gt;60,0,M37))),(ABS(IF(L37&gt;30,0,L37)-IF(M37&gt;30,0,M37))))</f>
        <v>1</v>
      </c>
      <c r="P37" s="200" t="str">
        <f>IF(P4=3,(IF(O37&gt;12,"Y","")),(IF(O37&gt;6,"Y","")))</f>
        <v/>
      </c>
      <c r="Q37" s="42">
        <f t="shared" si="2"/>
        <v>35.5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35.5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61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6" s="28" customFormat="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29.5</v>
      </c>
      <c r="L38" s="183">
        <v>41</v>
      </c>
      <c r="M38" s="183">
        <v>45</v>
      </c>
      <c r="N38" s="183"/>
      <c r="O38" s="249">
        <f>IF(P4=3,(ABS(IF(L38&gt;60,0,L38)-IF(M38&gt;60,0,M38))),(ABS(IF(L38&gt;30,0,L38)-IF(M38&gt;30,0,M38))))</f>
        <v>4</v>
      </c>
      <c r="P38" s="200" t="str">
        <f>IF(P4=3,(IF(O38&gt;12,"Y","")),(IF(O38&gt;6,"Y","")))</f>
        <v/>
      </c>
      <c r="Q38" s="42">
        <f t="shared" si="2"/>
        <v>43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43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73</v>
      </c>
      <c r="AB38" s="253" t="str">
        <f>LOOKUP(AA38,{0,0.01,40,45,50,55,60,65,70,75,80},{"","F","D","C","C+","B-","B","B+","A-","A","A+"})</f>
        <v>A-</v>
      </c>
      <c r="AC38" s="330">
        <f>LOOKUP(AA38,{0,0.01,40,45,50,55,60,65,70,75,80},{0,"0",2,2.25,2.5,2.75,3,3.25,3.5,3.75,4})</f>
        <v>3.5</v>
      </c>
      <c r="AD38" s="331"/>
      <c r="AE38" s="332" t="str">
        <f t="shared" si="4"/>
        <v/>
      </c>
      <c r="AF38" s="2"/>
      <c r="AG38" s="2"/>
      <c r="AH38" s="2"/>
      <c r="AI38" s="2"/>
      <c r="AJ38" s="2"/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31</v>
      </c>
      <c r="L39" s="183">
        <v>38.5</v>
      </c>
      <c r="M39" s="183">
        <v>37</v>
      </c>
      <c r="N39" s="183"/>
      <c r="O39" s="249">
        <f>IF(P4=3,(ABS(IF(L39&gt;60,0,L39)-IF(M39&gt;60,0,M39))),(ABS(IF(L39&gt;30,0,L39)-IF(M39&gt;30,0,M39))))</f>
        <v>1.5</v>
      </c>
      <c r="P39" s="200" t="str">
        <f>IF(P4=3,(IF(O39&gt;12,"Y","")),(IF(O39&gt;6,"Y","")))</f>
        <v/>
      </c>
      <c r="Q39" s="42">
        <f t="shared" si="2"/>
        <v>37.75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37.75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69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29</v>
      </c>
      <c r="L40" s="183">
        <v>45</v>
      </c>
      <c r="M40" s="183">
        <v>46</v>
      </c>
      <c r="N40" s="183"/>
      <c r="O40" s="249">
        <f>IF(P4=3,(ABS(IF(L40&gt;60,0,L40)-IF(M40&gt;60,0,M40))),(ABS(IF(L40&gt;30,0,L40)-IF(M40&gt;30,0,M40))))</f>
        <v>1</v>
      </c>
      <c r="P40" s="200" t="str">
        <f>IF(P4=3,(IF(O40&gt;12,"Y","")),(IF(O40&gt;6,"Y","")))</f>
        <v/>
      </c>
      <c r="Q40" s="42">
        <f t="shared" si="2"/>
        <v>45.5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45.5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75</v>
      </c>
      <c r="AB40" s="253" t="str">
        <f>LOOKUP(AA40,{0,0.01,40,45,50,55,60,65,70,75,80},{"","F","D","C","C+","B-","B","B+","A-","A","A+"})</f>
        <v>A</v>
      </c>
      <c r="AC40" s="330">
        <f>LOOKUP(AA40,{0,0.01,40,45,50,55,60,65,70,75,80},{0,"0",2,2.25,2.5,2.75,3,3.25,3.5,3.75,4})</f>
        <v>3.75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28.5</v>
      </c>
      <c r="L41" s="183">
        <v>35.5</v>
      </c>
      <c r="M41" s="183">
        <v>34</v>
      </c>
      <c r="N41" s="183"/>
      <c r="O41" s="249">
        <f>IF(P4=3,(ABS(IF(L41&gt;60,0,L41)-IF(M41&gt;60,0,M41))),(ABS(IF(L41&gt;30,0,L41)-IF(M41&gt;30,0,M41))))</f>
        <v>1.5</v>
      </c>
      <c r="P41" s="200" t="str">
        <f>IF(P4=3,(IF(O41&gt;12,"Y","")),(IF(O41&gt;6,"Y","")))</f>
        <v/>
      </c>
      <c r="Q41" s="42">
        <f t="shared" si="2"/>
        <v>34.75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34.75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64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25.5</v>
      </c>
      <c r="L42" s="183">
        <v>35</v>
      </c>
      <c r="M42" s="183">
        <v>34</v>
      </c>
      <c r="N42" s="183"/>
      <c r="O42" s="249">
        <f>IF(P4=3,(ABS(IF(L42&gt;60,0,L42)-IF(M42&gt;60,0,M42))),(ABS(IF(L42&gt;30,0,L42)-IF(M42&gt;30,0,M42))))</f>
        <v>1</v>
      </c>
      <c r="P42" s="200" t="str">
        <f>IF(P4=3,(IF(O42&gt;12,"Y","")),(IF(O42&gt;6,"Y","")))</f>
        <v/>
      </c>
      <c r="Q42" s="42">
        <f t="shared" si="2"/>
        <v>34.5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34.5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60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6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28</v>
      </c>
      <c r="L43" s="183">
        <v>39</v>
      </c>
      <c r="M43" s="183">
        <v>37</v>
      </c>
      <c r="N43" s="183"/>
      <c r="O43" s="249">
        <f>IF(P4=3,(ABS(IF(L43&gt;60,0,L43)-IF(M43&gt;60,0,M43))),(ABS(IF(L43&gt;30,0,L43)-IF(M43&gt;30,0,M43))))</f>
        <v>2</v>
      </c>
      <c r="P43" s="200" t="str">
        <f>IF(P4=3,(IF(O43&gt;12,"Y","")),(IF(O43&gt;6,"Y","")))</f>
        <v/>
      </c>
      <c r="Q43" s="42">
        <f t="shared" si="2"/>
        <v>38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38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66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28</v>
      </c>
      <c r="L44" s="183">
        <v>44</v>
      </c>
      <c r="M44" s="183">
        <v>47</v>
      </c>
      <c r="N44" s="183"/>
      <c r="O44" s="249">
        <f>IF(P4=3,(ABS(IF(L44&gt;60,0,L44)-IF(M44&gt;60,0,M44))),(ABS(IF(L44&gt;30,0,L44)-IF(M44&gt;30,0,M44))))</f>
        <v>3</v>
      </c>
      <c r="P44" s="200" t="str">
        <f>IF(P4=3,(IF(O44&gt;12,"Y","")),(IF(O44&gt;6,"Y","")))</f>
        <v/>
      </c>
      <c r="Q44" s="42">
        <f t="shared" si="2"/>
        <v>45.5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45.5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74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27</v>
      </c>
      <c r="L45" s="183">
        <v>33</v>
      </c>
      <c r="M45" s="183">
        <v>32</v>
      </c>
      <c r="N45" s="183"/>
      <c r="O45" s="249">
        <f>IF(P4=3,(ABS(IF(L45&gt;60,0,L45)-IF(M45&gt;60,0,M45))),(ABS(IF(L45&gt;30,0,L45)-IF(M45&gt;30,0,M45))))</f>
        <v>1</v>
      </c>
      <c r="P45" s="200" t="str">
        <f>IF(P4=3,(IF(O45&gt;12,"Y","")),(IF(O45&gt;6,"Y","")))</f>
        <v/>
      </c>
      <c r="Q45" s="42">
        <f t="shared" si="2"/>
        <v>32.5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32.5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60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20.8</v>
      </c>
      <c r="T46" s="291">
        <v>35</v>
      </c>
      <c r="U46" s="291">
        <v>36</v>
      </c>
      <c r="V46" s="291"/>
      <c r="W46" s="287">
        <f>IF(X4=3,(ABS(IF(T46&gt;60,0,T46)-IF(U46&gt;60,0,U46))),(ABS(IF(T46&gt;30,0,T46)-IF(U46&gt;30,0,U46))))</f>
        <v>1</v>
      </c>
      <c r="X46" s="288" t="str">
        <f>IF(X4=3,(IF(W46&gt;12,"Y","")),(IF(W46&gt;6,"Y","")))</f>
        <v/>
      </c>
      <c r="Y46" s="289">
        <f t="shared" si="3"/>
        <v>35.5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35.5</v>
      </c>
      <c r="AA46" s="197">
        <f t="shared" si="0"/>
        <v>57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21</v>
      </c>
      <c r="T47" s="291">
        <v>32</v>
      </c>
      <c r="U47" s="291">
        <v>31</v>
      </c>
      <c r="V47" s="291"/>
      <c r="W47" s="287">
        <f>IF(X4=3,(ABS(IF(T47&gt;60,0,T47)-IF(U47&gt;60,0,U47))),(ABS(IF(T47&gt;30,0,T47)-IF(U47&gt;30,0,U47))))</f>
        <v>1</v>
      </c>
      <c r="X47" s="288" t="str">
        <f>IF(X4=3,(IF(W47&gt;12,"Y","")),(IF(W47&gt;6,"Y","")))</f>
        <v/>
      </c>
      <c r="Y47" s="289">
        <f t="shared" si="3"/>
        <v>31.5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31.5</v>
      </c>
      <c r="AA47" s="197">
        <f t="shared" si="0"/>
        <v>53</v>
      </c>
      <c r="AB47" s="253" t="str">
        <f>LOOKUP(AA47,{0,0.01,40,45,50,55,60,65,70,75,80},{"","F","D","C","C+","B-","B","B+","A-","A","A+"})</f>
        <v>C+</v>
      </c>
      <c r="AC47" s="330">
        <f>LOOKUP(AA47,{0,0.01,40,45,50,55,60,65,70,75,80},{0,"0",2,2.25,2.5,2.75,3,3.25,3.5,3.75,4})</f>
        <v>2.5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22</v>
      </c>
      <c r="T48" s="291">
        <v>33</v>
      </c>
      <c r="U48" s="291">
        <v>30</v>
      </c>
      <c r="V48" s="291"/>
      <c r="W48" s="287">
        <f>IF(X4=3,(ABS(IF(T48&gt;60,0,T48)-IF(U48&gt;60,0,U48))),(ABS(IF(T48&gt;30,0,T48)-IF(U48&gt;30,0,U48))))</f>
        <v>3</v>
      </c>
      <c r="X48" s="288" t="str">
        <f>IF(X4=3,(IF(W48&gt;12,"Y","")),(IF(W48&gt;6,"Y","")))</f>
        <v/>
      </c>
      <c r="Y48" s="289">
        <f t="shared" si="3"/>
        <v>31.5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31.5</v>
      </c>
      <c r="AA48" s="197">
        <f t="shared" si="0"/>
        <v>54</v>
      </c>
      <c r="AB48" s="253" t="str">
        <f>LOOKUP(AA48,{0,0.01,40,45,50,55,60,65,70,75,80},{"","F","D","C","C+","B-","B","B+","A-","A","A+"})</f>
        <v>C+</v>
      </c>
      <c r="AC48" s="330">
        <f>LOOKUP(AA48,{0,0.01,40,45,50,55,60,65,70,75,80},{0,"0",2,2.25,2.5,2.75,3,3.25,3.5,3.75,4})</f>
        <v>2.5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28.5</v>
      </c>
      <c r="T49" s="291">
        <v>40</v>
      </c>
      <c r="U49" s="291">
        <v>38</v>
      </c>
      <c r="V49" s="291"/>
      <c r="W49" s="287">
        <f>IF(X4=3,(ABS(IF(T49&gt;60,0,T49)-IF(U49&gt;60,0,U49))),(ABS(IF(T49&gt;30,0,T49)-IF(U49&gt;30,0,U49))))</f>
        <v>2</v>
      </c>
      <c r="X49" s="288" t="str">
        <f>IF(X4=3,(IF(W49&gt;12,"Y","")),(IF(W49&gt;6,"Y","")))</f>
        <v/>
      </c>
      <c r="Y49" s="289">
        <f t="shared" si="3"/>
        <v>39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39</v>
      </c>
      <c r="AA49" s="197">
        <f t="shared" si="0"/>
        <v>68</v>
      </c>
      <c r="AB49" s="253" t="str">
        <f>LOOKUP(AA49,{0,0.01,40,45,50,55,60,65,70,75,80},{"","F","D","C","C+","B-","B","B+","A-","A","A+"})</f>
        <v>B+</v>
      </c>
      <c r="AC49" s="330">
        <f>LOOKUP(AA49,{0,0.01,40,45,50,55,60,65,70,75,80},{0,"0",2,2.25,2.5,2.75,3,3.25,3.5,3.75,4})</f>
        <v>3.25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27</v>
      </c>
      <c r="T50" s="291">
        <v>39.5</v>
      </c>
      <c r="U50" s="291">
        <v>38</v>
      </c>
      <c r="V50" s="291"/>
      <c r="W50" s="287">
        <f>IF(X4=3,(ABS(IF(T50&gt;60,0,T50)-IF(U50&gt;60,0,U50))),(ABS(IF(T50&gt;30,0,T50)-IF(U50&gt;30,0,U50))))</f>
        <v>1.5</v>
      </c>
      <c r="X50" s="288" t="str">
        <f>IF(X4=3,(IF(W50&gt;12,"Y","")),(IF(W50&gt;6,"Y","")))</f>
        <v/>
      </c>
      <c r="Y50" s="289">
        <f t="shared" si="3"/>
        <v>38.75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38.75</v>
      </c>
      <c r="AA50" s="197">
        <f t="shared" si="0"/>
        <v>66</v>
      </c>
      <c r="AB50" s="253" t="str">
        <f>LOOKUP(AA50,{0,0.01,40,45,50,55,60,65,70,75,80},{"","F","D","C","C+","B-","B","B+","A-","A","A+"})</f>
        <v>B+</v>
      </c>
      <c r="AC50" s="330">
        <f>LOOKUP(AA50,{0,0.01,40,45,50,55,60,65,70,75,80},{0,"0",2,2.25,2.5,2.75,3,3.25,3.5,3.75,4})</f>
        <v>3.25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17</v>
      </c>
      <c r="T51" s="291">
        <v>29.5</v>
      </c>
      <c r="U51" s="291">
        <v>30</v>
      </c>
      <c r="V51" s="291"/>
      <c r="W51" s="287">
        <f>IF(X4=3,(ABS(IF(T51&gt;60,0,T51)-IF(U51&gt;60,0,U51))),(ABS(IF(T51&gt;30,0,T51)-IF(U51&gt;30,0,U51))))</f>
        <v>0.5</v>
      </c>
      <c r="X51" s="288" t="str">
        <f>IF(X4=3,(IF(W51&gt;12,"Y","")),(IF(W51&gt;6,"Y","")))</f>
        <v/>
      </c>
      <c r="Y51" s="289">
        <f t="shared" si="3"/>
        <v>29.75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29.75</v>
      </c>
      <c r="AA51" s="197">
        <f t="shared" si="0"/>
        <v>47</v>
      </c>
      <c r="AB51" s="253" t="str">
        <f>LOOKUP(AA51,{0,0.01,40,45,50,55,60,65,70,75,80},{"","F","D","C","C+","B-","B","B+","A-","A","A+"})</f>
        <v>C</v>
      </c>
      <c r="AC51" s="330">
        <f>LOOKUP(AA51,{0,0.01,40,45,50,55,60,65,70,75,80},{0,"0",2,2.25,2.5,2.75,3,3.25,3.5,3.75,4})</f>
        <v>2.25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25</v>
      </c>
      <c r="T52" s="291">
        <v>31</v>
      </c>
      <c r="U52" s="291">
        <v>33</v>
      </c>
      <c r="V52" s="291"/>
      <c r="W52" s="287">
        <f>IF(X4=3,(ABS(IF(T52&gt;60,0,T52)-IF(U52&gt;60,0,U52))),(ABS(IF(T52&gt;30,0,T52)-IF(U52&gt;30,0,U52))))</f>
        <v>2</v>
      </c>
      <c r="X52" s="288" t="str">
        <f>IF(X4=3,(IF(W52&gt;12,"Y","")),(IF(W52&gt;6,"Y","")))</f>
        <v/>
      </c>
      <c r="Y52" s="289">
        <f t="shared" si="3"/>
        <v>32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32</v>
      </c>
      <c r="AA52" s="197">
        <f t="shared" si="0"/>
        <v>57</v>
      </c>
      <c r="AB52" s="253" t="str">
        <f>LOOKUP(AA52,{0,0.01,40,45,50,55,60,65,70,75,80},{"","F","D","C","C+","B-","B","B+","A-","A","A+"})</f>
        <v>B-</v>
      </c>
      <c r="AC52" s="330">
        <f>LOOKUP(AA52,{0,0.01,40,45,50,55,60,65,70,75,80},{0,"0",2,2.25,2.5,2.75,3,3.25,3.5,3.75,4})</f>
        <v>2.75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29.5</v>
      </c>
      <c r="T53" s="291">
        <v>40.5</v>
      </c>
      <c r="U53" s="291">
        <v>39</v>
      </c>
      <c r="V53" s="291"/>
      <c r="W53" s="287">
        <f>IF(X4=3,(ABS(IF(T53&gt;60,0,T53)-IF(U53&gt;60,0,U53))),(ABS(IF(T53&gt;30,0,T53)-IF(U53&gt;30,0,U53))))</f>
        <v>1.5</v>
      </c>
      <c r="X53" s="288" t="str">
        <f>IF(X4=3,(IF(W53&gt;12,"Y","")),(IF(W53&gt;6,"Y","")))</f>
        <v/>
      </c>
      <c r="Y53" s="289">
        <f t="shared" si="3"/>
        <v>39.75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39.75</v>
      </c>
      <c r="AA53" s="197">
        <f t="shared" si="0"/>
        <v>70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19.5</v>
      </c>
      <c r="T54" s="291">
        <v>26</v>
      </c>
      <c r="U54" s="291">
        <v>24</v>
      </c>
      <c r="V54" s="291"/>
      <c r="W54" s="287">
        <f>IF(X4=3,(ABS(IF(T54&gt;60,0,T54)-IF(U54&gt;60,0,U54))),(ABS(IF(T54&gt;30,0,T54)-IF(U54&gt;30,0,U54))))</f>
        <v>2</v>
      </c>
      <c r="X54" s="288" t="str">
        <f>IF(X4=3,(IF(W54&gt;12,"Y","")),(IF(W54&gt;6,"Y","")))</f>
        <v/>
      </c>
      <c r="Y54" s="289">
        <f t="shared" si="3"/>
        <v>25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25</v>
      </c>
      <c r="AA54" s="197">
        <f t="shared" si="0"/>
        <v>45</v>
      </c>
      <c r="AB54" s="253" t="str">
        <f>LOOKUP(AA54,{0,0.01,40,45,50,55,60,65,70,75,80},{"","F","D","C","C+","B-","B","B+","A-","A","A+"})</f>
        <v>C</v>
      </c>
      <c r="AC54" s="330">
        <f>LOOKUP(AA54,{0,0.01,40,45,50,55,60,65,70,75,80},{0,"0",2,2.25,2.5,2.75,3,3.25,3.5,3.75,4})</f>
        <v>2.25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22.5</v>
      </c>
      <c r="T55" s="291">
        <v>31.5</v>
      </c>
      <c r="U55" s="291">
        <v>32</v>
      </c>
      <c r="V55" s="291"/>
      <c r="W55" s="287">
        <f>IF(X4=3,(ABS(IF(T55&gt;60,0,T55)-IF(U55&gt;60,0,U55))),(ABS(IF(T55&gt;30,0,T55)-IF(U55&gt;30,0,U55))))</f>
        <v>0.5</v>
      </c>
      <c r="X55" s="288" t="str">
        <f>IF(X4=3,(IF(W55&gt;12,"Y","")),(IF(W55&gt;6,"Y","")))</f>
        <v/>
      </c>
      <c r="Y55" s="289">
        <f t="shared" si="3"/>
        <v>31.75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31.75</v>
      </c>
      <c r="AA55" s="197">
        <f t="shared" si="0"/>
        <v>55</v>
      </c>
      <c r="AB55" s="253" t="str">
        <f>LOOKUP(AA55,{0,0.01,40,45,50,55,60,65,70,75,80},{"","F","D","C","C+","B-","B","B+","A-","A","A+"})</f>
        <v>B-</v>
      </c>
      <c r="AC55" s="330">
        <f>LOOKUP(AA55,{0,0.01,40,45,50,55,60,65,70,75,80},{0,"0",2,2.25,2.5,2.75,3,3.25,3.5,3.75,4})</f>
        <v>2.75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16.5</v>
      </c>
      <c r="T56" s="291">
        <v>23.5</v>
      </c>
      <c r="U56" s="291">
        <v>24</v>
      </c>
      <c r="V56" s="291"/>
      <c r="W56" s="287">
        <f>IF(X4=3,(ABS(IF(T56&gt;60,0,T56)-IF(U56&gt;60,0,U56))),(ABS(IF(T56&gt;30,0,T56)-IF(U56&gt;30,0,U56))))</f>
        <v>0.5</v>
      </c>
      <c r="X56" s="288" t="str">
        <f>IF(X4=3,(IF(W56&gt;12,"Y","")),(IF(W56&gt;6,"Y","")))</f>
        <v/>
      </c>
      <c r="Y56" s="289">
        <f t="shared" si="3"/>
        <v>23.75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23.75</v>
      </c>
      <c r="AA56" s="197">
        <f t="shared" si="0"/>
        <v>41</v>
      </c>
      <c r="AB56" s="253" t="str">
        <f>LOOKUP(AA56,{0,0.01,40,45,50,55,60,65,70,75,80},{"","F","D","C","C+","B-","B","B+","A-","A","A+"})</f>
        <v>D</v>
      </c>
      <c r="AC56" s="330">
        <f>LOOKUP(AA56,{0,0.01,40,45,50,55,60,65,70,75,80},{0,"0",2,2.25,2.5,2.75,3,3.25,3.5,3.75,4})</f>
        <v>2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23</v>
      </c>
      <c r="T57" s="291">
        <v>25</v>
      </c>
      <c r="U57" s="291">
        <v>26</v>
      </c>
      <c r="V57" s="291"/>
      <c r="W57" s="287">
        <f>IF(X4=3,(ABS(IF(T57&gt;60,0,T57)-IF(U57&gt;60,0,U57))),(ABS(IF(T57&gt;30,0,T57)-IF(U57&gt;30,0,U57))))</f>
        <v>1</v>
      </c>
      <c r="X57" s="288" t="str">
        <f>IF(X4=3,(IF(W57&gt;12,"Y","")),(IF(W57&gt;6,"Y","")))</f>
        <v/>
      </c>
      <c r="Y57" s="289">
        <f t="shared" si="3"/>
        <v>25.5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25.5</v>
      </c>
      <c r="AA57" s="197">
        <f t="shared" si="0"/>
        <v>49</v>
      </c>
      <c r="AB57" s="253" t="str">
        <f>LOOKUP(AA57,{0,0.01,40,45,50,55,60,65,70,75,80},{"","F","D","C","C+","B-","B","B+","A-","A","A+"})</f>
        <v>C</v>
      </c>
      <c r="AC57" s="330">
        <f>LOOKUP(AA57,{0,0.01,40,45,50,55,60,65,70,75,80},{0,"0",2,2.25,2.5,2.75,3,3.25,3.5,3.75,4})</f>
        <v>2.25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28.5</v>
      </c>
      <c r="L58" s="183">
        <v>27</v>
      </c>
      <c r="M58" s="183">
        <v>36</v>
      </c>
      <c r="N58" s="183"/>
      <c r="O58" s="249">
        <f>IF(P4=3,(ABS(IF(L58&gt;60,0,L58)-IF(M58&gt;60,0,M58))),(ABS(IF(L58&gt;30,0,L58)-IF(M58&gt;30,0,M58))))</f>
        <v>9</v>
      </c>
      <c r="P58" s="200" t="str">
        <f>IF(P4=3,(IF(O58&gt;12,"Y","")),(IF(O58&gt;6,"Y","")))</f>
        <v/>
      </c>
      <c r="Q58" s="42">
        <f t="shared" si="2"/>
        <v>31.5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31.5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60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18.5</v>
      </c>
      <c r="D59" s="284">
        <v>26.5</v>
      </c>
      <c r="E59" s="285">
        <v>36</v>
      </c>
      <c r="F59" s="291"/>
      <c r="G59" s="287">
        <f>IF(H4=3,(ABS(IF(D59&gt;60,0,D59)-IF(E59&gt;60,0,E59))),(ABS(IF(D59&gt;30,0,D59)-IF(E59&gt;30,0,E59))))</f>
        <v>9.5</v>
      </c>
      <c r="H59" s="288" t="str">
        <f>IF(H4=3,(IF(G59&gt;12,"Y","")),(IF(G59&gt;6,"Y","")))</f>
        <v/>
      </c>
      <c r="I59" s="289">
        <f t="shared" si="1"/>
        <v>31.25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31.25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50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11" priority="7">
      <formula>$I$7="Y"</formula>
    </cfRule>
    <cfRule type="expression" dxfId="310" priority="8">
      <formula>$I$7="Y"</formula>
    </cfRule>
    <cfRule type="expression" dxfId="309" priority="9">
      <formula>$I$7="Y"</formula>
    </cfRule>
  </conditionalFormatting>
  <conditionalFormatting sqref="O8:O77">
    <cfRule type="expression" dxfId="308" priority="4">
      <formula>$I$7="Y"</formula>
    </cfRule>
    <cfRule type="expression" dxfId="307" priority="5">
      <formula>$I$7="Y"</formula>
    </cfRule>
    <cfRule type="expression" dxfId="306" priority="6">
      <formula>$I$7="Y"</formula>
    </cfRule>
  </conditionalFormatting>
  <conditionalFormatting sqref="W8:W77">
    <cfRule type="expression" dxfId="305" priority="1">
      <formula>$I$7="Y"</formula>
    </cfRule>
    <cfRule type="expression" dxfId="304" priority="2">
      <formula>$I$7="Y"</formula>
    </cfRule>
    <cfRule type="expression" dxfId="303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workbookViewId="0">
      <selection activeCell="O11" sqref="O11"/>
    </sheetView>
  </sheetViews>
  <sheetFormatPr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25.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ht="24" customHeight="1">
      <c r="A4" s="338" t="s">
        <v>21</v>
      </c>
      <c r="B4" s="273"/>
      <c r="C4" s="292"/>
      <c r="D4" s="293"/>
      <c r="E4" s="276"/>
      <c r="F4" s="645" t="s">
        <v>95</v>
      </c>
      <c r="G4" s="645"/>
      <c r="H4" s="619"/>
      <c r="I4" s="619"/>
      <c r="J4" s="620"/>
      <c r="K4" s="625" t="s">
        <v>95</v>
      </c>
      <c r="L4" s="626"/>
      <c r="M4" s="626"/>
      <c r="N4" s="626"/>
      <c r="O4" s="626"/>
      <c r="P4" s="623"/>
      <c r="Q4" s="623"/>
      <c r="R4" s="624"/>
      <c r="S4" s="621" t="s">
        <v>95</v>
      </c>
      <c r="T4" s="622"/>
      <c r="U4" s="622"/>
      <c r="V4" s="622"/>
      <c r="W4" s="622"/>
      <c r="X4" s="619"/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/>
      <c r="E6" s="614"/>
      <c r="F6" s="614"/>
      <c r="G6" s="614"/>
      <c r="H6" s="614"/>
      <c r="I6" s="614"/>
      <c r="J6" s="614"/>
      <c r="K6" s="275" t="s">
        <v>65</v>
      </c>
      <c r="L6" s="646"/>
      <c r="M6" s="646"/>
      <c r="N6" s="646"/>
      <c r="O6" s="646"/>
      <c r="P6" s="646"/>
      <c r="Q6" s="646"/>
      <c r="R6" s="647"/>
      <c r="S6" s="277" t="s">
        <v>65</v>
      </c>
      <c r="T6" s="614"/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>
        <f>IF(H4=3,"Exam: Int:[60]",IF(H4=1.5,"Exam: Int:[30]",0))</f>
        <v>0</v>
      </c>
      <c r="E7" s="279">
        <f>IF(H4=3,"Exam: Ext:[60]",IF(H4=1.5,"Exam: Ext:[30]",0))</f>
        <v>0</v>
      </c>
      <c r="F7" s="279">
        <f>IF(H4=3,"Exam: 3rd:[60]",IF(H4=1.5,"Exam: 3rd:[30]",0))</f>
        <v>0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>
        <f>IF(P4=3,"Exam: Int:[60]",IF(P4=1.5,"Exam: Int:[30]",0))</f>
        <v>0</v>
      </c>
      <c r="M7" s="34">
        <f>IF(P4=3,"Exam: Ext:[60]",IF(P4=1.5,"Exam: Ext:[30]",0))</f>
        <v>0</v>
      </c>
      <c r="N7" s="34">
        <f>IF(P4=3,"Exam: 3rd:[60]",IF(P4=1.5,"Exam: 3rd:[30]",0))</f>
        <v>0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>
        <f>IF(X4=3,"Exam: Int:[60]",IF(X4=1.5,"Exam: Int:[30]",0))</f>
        <v>0</v>
      </c>
      <c r="U7" s="279">
        <f>IF(X4=3,"Exam: Ext:[60]",IF(X4=1.5,"Exam: Ext:[30]",0))</f>
        <v>0</v>
      </c>
      <c r="V7" s="279">
        <f>IF(X4=3,"Exam: 3rd:[60]",IF(X4=1.5,"Exam: 3rd:[30]",0))</f>
        <v>0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/>
      <c r="D8" s="284"/>
      <c r="E8" s="285"/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0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0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0</v>
      </c>
      <c r="AB8" s="253" t="str">
        <f>LOOKUP(AA8,{0,0.01,40,45,50,55,60,65,70,75,80},{"","F","D","C","C+","B-","B","B+","A-","A","A+"})</f>
        <v/>
      </c>
      <c r="AC8" s="330">
        <f>LOOKUP(AA8,{0,0.01,40,45,50,55,60,65,70,75,80},{0,"0",2,2.25,2.5,2.75,3,3.25,3.5,3.75,4})</f>
        <v>0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/>
      <c r="D9" s="284"/>
      <c r="E9" s="285"/>
      <c r="F9" s="291"/>
      <c r="G9" s="287">
        <f>IF(H4=3,(ABS(IF(D9&gt;60,0,D9)-IF(E9&gt;60,0,E9))),(ABS(IF(D9&gt;30,0,D9)-IF(E9&gt;30,0,E9))))</f>
        <v>0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0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0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0</v>
      </c>
      <c r="AB9" s="253" t="str">
        <f>LOOKUP(AA9,{0,0.01,40,45,50,55,60,65,70,75,80},{"","F","D","C","C+","B-","B","B+","A-","A","A+"})</f>
        <v/>
      </c>
      <c r="AC9" s="330">
        <f>LOOKUP(AA9,{0,0.01,40,45,50,55,60,65,70,75,80},{0,"0",2,2.25,2.5,2.75,3,3.25,3.5,3.75,4})</f>
        <v>0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/>
      <c r="D10" s="284"/>
      <c r="E10" s="285"/>
      <c r="F10" s="291"/>
      <c r="G10" s="287">
        <f>IF(H4=3,(ABS(IF(D10&gt;60,0,D10)-IF(E10&gt;60,0,E10))),(ABS(IF(D10&gt;30,0,D10)-IF(E10&gt;30,0,E10))))</f>
        <v>0</v>
      </c>
      <c r="H10" s="288" t="str">
        <f>IF(H4=3,(IF(G10&gt;12,"Y","")),(IF(G10&gt;6,"Y","")))</f>
        <v/>
      </c>
      <c r="I10" s="289">
        <f t="shared" si="1"/>
        <v>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0</v>
      </c>
      <c r="AB10" s="253" t="str">
        <f>LOOKUP(AA10,{0,0.01,40,45,50,55,60,65,70,75,80},{"","F","D","C","C+","B-","B","B+","A-","A","A+"})</f>
        <v/>
      </c>
      <c r="AC10" s="330">
        <f>LOOKUP(AA10,{0,0.01,40,45,50,55,60,65,70,75,80},{0,"0",2,2.25,2.5,2.75,3,3.25,3.5,3.75,4})</f>
        <v>0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/>
      <c r="D11" s="284"/>
      <c r="E11" s="285"/>
      <c r="F11" s="291"/>
      <c r="G11" s="287">
        <f>IF(H4=3,(ABS(IF(D11&gt;60,0,D11)-IF(E11&gt;60,0,E11))),(ABS(IF(D11&gt;30,0,D11)-IF(E11&gt;30,0,E11))))</f>
        <v>0</v>
      </c>
      <c r="H11" s="288" t="str">
        <f>IF(H4=3,(IF(G11&gt;12,"Y","")),(IF(G11&gt;6,"Y","")))</f>
        <v/>
      </c>
      <c r="I11" s="289">
        <f t="shared" si="1"/>
        <v>0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0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0</v>
      </c>
      <c r="AB11" s="253" t="str">
        <f>LOOKUP(AA11,{0,0.01,40,45,50,55,60,65,70,75,80},{"","F","D","C","C+","B-","B","B+","A-","A","A+"})</f>
        <v/>
      </c>
      <c r="AC11" s="330">
        <f>LOOKUP(AA11,{0,0.01,40,45,50,55,60,65,70,75,80},{0,"0",2,2.25,2.5,2.75,3,3.25,3.5,3.75,4})</f>
        <v>0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/>
      <c r="D12" s="284"/>
      <c r="E12" s="285"/>
      <c r="F12" s="291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0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0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0</v>
      </c>
      <c r="AB12" s="253" t="str">
        <f>LOOKUP(AA12,{0,0.01,40,45,50,55,60,65,70,75,80},{"","F","D","C","C+","B-","B","B+","A-","A","A+"})</f>
        <v/>
      </c>
      <c r="AC12" s="330">
        <f>LOOKUP(AA12,{0,0.01,40,45,50,55,60,65,70,75,80},{0,"0",2,2.25,2.5,2.75,3,3.25,3.5,3.75,4})</f>
        <v>0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/>
      <c r="D13" s="284"/>
      <c r="E13" s="285"/>
      <c r="F13" s="291"/>
      <c r="G13" s="287">
        <f>IF(H4=3,(ABS(IF(D13&gt;60,0,D13)-IF(E13&gt;60,0,E13))),(ABS(IF(D13&gt;30,0,D13)-IF(E13&gt;30,0,E13))))</f>
        <v>0</v>
      </c>
      <c r="H13" s="288" t="str">
        <f>IF(H4=3,(IF(G13&gt;12,"Y","")),(IF(G13&gt;6,"Y","")))</f>
        <v/>
      </c>
      <c r="I13" s="289">
        <f t="shared" si="1"/>
        <v>0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0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0</v>
      </c>
      <c r="AB13" s="253" t="str">
        <f>LOOKUP(AA13,{0,0.01,40,45,50,55,60,65,70,75,80},{"","F","D","C","C+","B-","B","B+","A-","A","A+"})</f>
        <v/>
      </c>
      <c r="AC13" s="330">
        <f>LOOKUP(AA13,{0,0.01,40,45,50,55,60,65,70,75,80},{0,"0",2,2.25,2.5,2.75,3,3.25,3.5,3.75,4})</f>
        <v>0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/>
      <c r="D14" s="284"/>
      <c r="E14" s="285"/>
      <c r="F14" s="291"/>
      <c r="G14" s="287">
        <f>IF(H4=3,(ABS(IF(D14&gt;60,0,D14)-IF(E14&gt;60,0,E14))),(ABS(IF(D14&gt;30,0,D14)-IF(E14&gt;30,0,E14))))</f>
        <v>0</v>
      </c>
      <c r="H14" s="288" t="str">
        <f>IF(H4=3,(IF(G14&gt;12,"Y","")),(IF(G14&gt;6,"Y","")))</f>
        <v/>
      </c>
      <c r="I14" s="289">
        <f t="shared" si="1"/>
        <v>0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0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0</v>
      </c>
      <c r="AB14" s="253" t="str">
        <f>LOOKUP(AA14,{0,0.01,40,45,50,55,60,65,70,75,80},{"","F","D","C","C+","B-","B","B+","A-","A","A+"})</f>
        <v/>
      </c>
      <c r="AC14" s="330">
        <f>LOOKUP(AA14,{0,0.01,40,45,50,55,60,65,70,75,80},{0,"0",2,2.25,2.5,2.75,3,3.25,3.5,3.75,4})</f>
        <v>0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/>
      <c r="D15" s="284"/>
      <c r="E15" s="285"/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0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0</v>
      </c>
      <c r="AB15" s="253" t="str">
        <f>LOOKUP(AA15,{0,0.01,40,45,50,55,60,65,70,75,80},{"","F","D","C","C+","B-","B","B+","A-","A","A+"})</f>
        <v/>
      </c>
      <c r="AC15" s="330">
        <f>LOOKUP(AA15,{0,0.01,40,45,50,55,60,65,70,75,80},{0,"0",2,2.25,2.5,2.75,3,3.25,3.5,3.75,4})</f>
        <v>0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/>
      <c r="D16" s="284"/>
      <c r="E16" s="285"/>
      <c r="F16" s="291"/>
      <c r="G16" s="287">
        <f>IF(H4=3,(ABS(IF(D16&gt;60,0,D16)-IF(E16&gt;60,0,E16))),(ABS(IF(D16&gt;30,0,D16)-IF(E16&gt;30,0,E16))))</f>
        <v>0</v>
      </c>
      <c r="H16" s="288" t="str">
        <f>IF(H4=3,(IF(G16&gt;12,"Y","")),(IF(G16&gt;6,"Y","")))</f>
        <v/>
      </c>
      <c r="I16" s="289">
        <f t="shared" si="1"/>
        <v>0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0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0</v>
      </c>
      <c r="AB16" s="253" t="str">
        <f>LOOKUP(AA16,{0,0.01,40,45,50,55,60,65,70,75,80},{"","F","D","C","C+","B-","B","B+","A-","A","A+"})</f>
        <v/>
      </c>
      <c r="AC16" s="330">
        <f>LOOKUP(AA16,{0,0.01,40,45,50,55,60,65,70,75,80},{0,"0",2,2.25,2.5,2.75,3,3.25,3.5,3.75,4})</f>
        <v>0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/>
      <c r="D17" s="284"/>
      <c r="E17" s="285"/>
      <c r="F17" s="291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0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0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0</v>
      </c>
      <c r="AB17" s="253" t="str">
        <f>LOOKUP(AA17,{0,0.01,40,45,50,55,60,65,70,75,80},{"","F","D","C","C+","B-","B","B+","A-","A","A+"})</f>
        <v/>
      </c>
      <c r="AC17" s="330">
        <f>LOOKUP(AA17,{0,0.01,40,45,50,55,60,65,70,75,80},{0,"0",2,2.25,2.5,2.75,3,3.25,3.5,3.75,4})</f>
        <v>0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/>
      <c r="D18" s="284"/>
      <c r="E18" s="285"/>
      <c r="F18" s="291"/>
      <c r="G18" s="287">
        <f>IF(H4=3,(ABS(IF(D18&gt;60,0,D18)-IF(E18&gt;60,0,E18))),(ABS(IF(D18&gt;30,0,D18)-IF(E18&gt;30,0,E18))))</f>
        <v>0</v>
      </c>
      <c r="H18" s="288" t="str">
        <f>IF(H4=3,(IF(G18&gt;12,"Y","")),(IF(G18&gt;6,"Y","")))</f>
        <v/>
      </c>
      <c r="I18" s="289">
        <f t="shared" si="1"/>
        <v>0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0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0</v>
      </c>
      <c r="AB18" s="253" t="str">
        <f>LOOKUP(AA18,{0,0.01,40,45,50,55,60,65,70,75,80},{"","F","D","C","C+","B-","B","B+","A-","A","A+"})</f>
        <v/>
      </c>
      <c r="AC18" s="330">
        <f>LOOKUP(AA18,{0,0.01,40,45,50,55,60,65,70,75,80},{0,"0",2,2.25,2.5,2.75,3,3.25,3.5,3.75,4})</f>
        <v>0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/>
      <c r="D19" s="284"/>
      <c r="E19" s="285"/>
      <c r="F19" s="291"/>
      <c r="G19" s="287">
        <f>IF(H4=3,(ABS(IF(D19&gt;60,0,D19)-IF(E19&gt;60,0,E19))),(ABS(IF(D19&gt;30,0,D19)-IF(E19&gt;30,0,E19))))</f>
        <v>0</v>
      </c>
      <c r="H19" s="288" t="str">
        <f>IF(H4=3,(IF(G19&gt;12,"Y","")),(IF(G19&gt;6,"Y","")))</f>
        <v/>
      </c>
      <c r="I19" s="289">
        <f t="shared" si="1"/>
        <v>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0</v>
      </c>
      <c r="AB19" s="253" t="str">
        <f>LOOKUP(AA19,{0,0.01,40,45,50,55,60,65,70,75,80},{"","F","D","C","C+","B-","B","B+","A-","A","A+"})</f>
        <v/>
      </c>
      <c r="AC19" s="330">
        <f>LOOKUP(AA19,{0,0.01,40,45,50,55,60,65,70,75,80},{0,"0",2,2.25,2.5,2.75,3,3.25,3.5,3.75,4})</f>
        <v>0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/>
      <c r="D20" s="284"/>
      <c r="E20" s="285"/>
      <c r="F20" s="291"/>
      <c r="G20" s="287">
        <f>IF(H4=3,(ABS(IF(D20&gt;60,0,D20)-IF(E20&gt;60,0,E20))),(ABS(IF(D20&gt;30,0,D20)-IF(E20&gt;30,0,E20))))</f>
        <v>0</v>
      </c>
      <c r="H20" s="288" t="str">
        <f>IF(H4=3,(IF(G20&gt;12,"Y","")),(IF(G20&gt;6,"Y","")))</f>
        <v/>
      </c>
      <c r="I20" s="289">
        <f t="shared" si="1"/>
        <v>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0</v>
      </c>
      <c r="AB20" s="253" t="str">
        <f>LOOKUP(AA20,{0,0.01,40,45,50,55,60,65,70,75,80},{"","F","D","C","C+","B-","B","B+","A-","A","A+"})</f>
        <v/>
      </c>
      <c r="AC20" s="330">
        <f>LOOKUP(AA20,{0,0.01,40,45,50,55,60,65,70,75,80},{0,"0",2,2.25,2.5,2.75,3,3.25,3.5,3.75,4})</f>
        <v>0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/>
      <c r="D21" s="284"/>
      <c r="E21" s="285"/>
      <c r="F21" s="291"/>
      <c r="G21" s="287">
        <f>IF(H4=3,(ABS(IF(D21&gt;60,0,D21)-IF(E21&gt;60,0,E21))),(ABS(IF(D21&gt;30,0,D21)-IF(E21&gt;30,0,E21))))</f>
        <v>0</v>
      </c>
      <c r="H21" s="288" t="str">
        <f>IF(H4=3,(IF(G21&gt;12,"Y","")),(IF(G21&gt;6,"Y","")))</f>
        <v/>
      </c>
      <c r="I21" s="289">
        <f t="shared" si="1"/>
        <v>0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0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0</v>
      </c>
      <c r="AB21" s="253" t="str">
        <f>LOOKUP(AA21,{0,0.01,40,45,50,55,60,65,70,75,80},{"","F","D","C","C+","B-","B","B+","A-","A","A+"})</f>
        <v/>
      </c>
      <c r="AC21" s="330">
        <f>LOOKUP(AA21,{0,0.01,40,45,50,55,60,65,70,75,80},{0,"0",2,2.25,2.5,2.75,3,3.25,3.5,3.75,4})</f>
        <v>0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/>
      <c r="D22" s="284"/>
      <c r="E22" s="285"/>
      <c r="F22" s="291"/>
      <c r="G22" s="287">
        <f>IF(H4=3,(ABS(IF(D22&gt;60,0,D22)-IF(E22&gt;60,0,E22))),(ABS(IF(D22&gt;30,0,D22)-IF(E22&gt;30,0,E22))))</f>
        <v>0</v>
      </c>
      <c r="H22" s="288" t="str">
        <f>IF(H4=3,(IF(G22&gt;12,"Y","")),(IF(G22&gt;6,"Y","")))</f>
        <v/>
      </c>
      <c r="I22" s="289">
        <f t="shared" si="1"/>
        <v>0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0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0</v>
      </c>
      <c r="AB22" s="253" t="str">
        <f>LOOKUP(AA22,{0,0.01,40,45,50,55,60,65,70,75,80},{"","F","D","C","C+","B-","B","B+","A-","A","A+"})</f>
        <v/>
      </c>
      <c r="AC22" s="330">
        <f>LOOKUP(AA22,{0,0.01,40,45,50,55,60,65,70,75,80},{0,"0",2,2.25,2.5,2.75,3,3.25,3.5,3.75,4})</f>
        <v>0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/>
      <c r="D23" s="284"/>
      <c r="E23" s="285"/>
      <c r="F23" s="291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0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0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0</v>
      </c>
      <c r="AB23" s="253" t="str">
        <f>LOOKUP(AA23,{0,0.01,40,45,50,55,60,65,70,75,80},{"","F","D","C","C+","B-","B","B+","A-","A","A+"})</f>
        <v/>
      </c>
      <c r="AC23" s="330">
        <f>LOOKUP(AA23,{0,0.01,40,45,50,55,60,65,70,75,80},{0,"0",2,2.25,2.5,2.75,3,3.25,3.5,3.75,4})</f>
        <v>0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/>
      <c r="L24" s="183"/>
      <c r="M24" s="183"/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0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0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0</v>
      </c>
      <c r="AB24" s="253" t="str">
        <f>LOOKUP(AA24,{0,0.01,40,45,50,55,60,65,70,75,80},{"","F","D","C","C+","B-","B","B+","A-","A","A+"})</f>
        <v/>
      </c>
      <c r="AC24" s="330">
        <f>LOOKUP(AA24,{0,0.01,40,45,50,55,60,65,70,75,80},{0,"0",2,2.25,2.5,2.75,3,3.25,3.5,3.75,4})</f>
        <v>0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/>
      <c r="L25" s="183"/>
      <c r="M25" s="183"/>
      <c r="N25" s="183"/>
      <c r="O25" s="249">
        <f>IF(P4=3,(ABS(IF(L25&gt;60,0,L25)-IF(M25&gt;60,0,M25))),(ABS(IF(L25&gt;30,0,L25)-IF(M25&gt;30,0,M25))))</f>
        <v>0</v>
      </c>
      <c r="P25" s="200" t="str">
        <f>IF(P4=3,(IF(O25&gt;12,"Y","")),(IF(O25&gt;6,"Y","")))</f>
        <v/>
      </c>
      <c r="Q25" s="42">
        <f t="shared" si="2"/>
        <v>0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0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0</v>
      </c>
      <c r="AB25" s="253" t="str">
        <f>LOOKUP(AA25,{0,0.01,40,45,50,55,60,65,70,75,80},{"","F","D","C","C+","B-","B","B+","A-","A","A+"})</f>
        <v/>
      </c>
      <c r="AC25" s="330">
        <f>LOOKUP(AA25,{0,0.01,40,45,50,55,60,65,70,75,80},{0,"0",2,2.25,2.5,2.75,3,3.25,3.5,3.75,4})</f>
        <v>0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/>
      <c r="L26" s="183"/>
      <c r="M26" s="183"/>
      <c r="N26" s="183"/>
      <c r="O26" s="249">
        <f>IF(P4=3,(ABS(IF(L26&gt;60,0,L26)-IF(M26&gt;60,0,M26))),(ABS(IF(L26&gt;30,0,L26)-IF(M26&gt;30,0,M26))))</f>
        <v>0</v>
      </c>
      <c r="P26" s="200" t="str">
        <f>IF(P4=3,(IF(O26&gt;12,"Y","")),(IF(O26&gt;6,"Y","")))</f>
        <v/>
      </c>
      <c r="Q26" s="42">
        <f t="shared" si="2"/>
        <v>0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0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0</v>
      </c>
      <c r="AB26" s="253" t="str">
        <f>LOOKUP(AA26,{0,0.01,40,45,50,55,60,65,70,75,80},{"","F","D","C","C+","B-","B","B+","A-","A","A+"})</f>
        <v/>
      </c>
      <c r="AC26" s="330">
        <f>LOOKUP(AA26,{0,0.01,40,45,50,55,60,65,70,75,80},{0,"0",2,2.25,2.5,2.75,3,3.25,3.5,3.75,4})</f>
        <v>0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/>
      <c r="L27" s="183"/>
      <c r="M27" s="183"/>
      <c r="N27" s="183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0</v>
      </c>
      <c r="AB27" s="253" t="str">
        <f>LOOKUP(AA27,{0,0.01,40,45,50,55,60,65,70,75,80},{"","F","D","C","C+","B-","B","B+","A-","A","A+"})</f>
        <v/>
      </c>
      <c r="AC27" s="330">
        <f>LOOKUP(AA27,{0,0.01,40,45,50,55,60,65,70,75,80},{0,"0",2,2.25,2.5,2.75,3,3.25,3.5,3.75,4})</f>
        <v>0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/>
      <c r="L28" s="183"/>
      <c r="M28" s="183"/>
      <c r="N28" s="183"/>
      <c r="O28" s="249">
        <f>IF(P4=3,(ABS(IF(L28&gt;60,0,L28)-IF(M28&gt;60,0,M28))),(ABS(IF(L28&gt;30,0,L28)-IF(M28&gt;30,0,M28))))</f>
        <v>0</v>
      </c>
      <c r="P28" s="200" t="str">
        <f>IF(P4=3,(IF(O28&gt;12,"Y","")),(IF(O28&gt;6,"Y","")))</f>
        <v/>
      </c>
      <c r="Q28" s="42">
        <f t="shared" si="2"/>
        <v>0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0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0</v>
      </c>
      <c r="AB28" s="253" t="str">
        <f>LOOKUP(AA28,{0,0.01,40,45,50,55,60,65,70,75,80},{"","F","D","C","C+","B-","B","B+","A-","A","A+"})</f>
        <v/>
      </c>
      <c r="AC28" s="330">
        <f>LOOKUP(AA28,{0,0.01,40,45,50,55,60,65,70,75,80},{0,"0",2,2.25,2.5,2.75,3,3.25,3.5,3.75,4})</f>
        <v>0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/>
      <c r="L29" s="183"/>
      <c r="M29" s="183"/>
      <c r="N29" s="183"/>
      <c r="O29" s="249">
        <f>IF(P4=3,(ABS(IF(L29&gt;60,0,L29)-IF(M29&gt;60,0,M29))),(ABS(IF(L29&gt;30,0,L29)-IF(M29&gt;30,0,M29))))</f>
        <v>0</v>
      </c>
      <c r="P29" s="200" t="str">
        <f>IF(P4=3,(IF(O29&gt;12,"Y","")),(IF(O29&gt;6,"Y","")))</f>
        <v/>
      </c>
      <c r="Q29" s="42">
        <f t="shared" si="2"/>
        <v>0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0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0</v>
      </c>
      <c r="AB29" s="253" t="str">
        <f>LOOKUP(AA29,{0,0.01,40,45,50,55,60,65,70,75,80},{"","F","D","C","C+","B-","B","B+","A-","A","A+"})</f>
        <v/>
      </c>
      <c r="AC29" s="330">
        <f>LOOKUP(AA29,{0,0.01,40,45,50,55,60,65,70,75,80},{0,"0",2,2.25,2.5,2.75,3,3.25,3.5,3.75,4})</f>
        <v>0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/>
      <c r="L30" s="183"/>
      <c r="M30" s="183"/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0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0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0</v>
      </c>
      <c r="AB30" s="253" t="str">
        <f>LOOKUP(AA30,{0,0.01,40,45,50,55,60,65,70,75,80},{"","F","D","C","C+","B-","B","B+","A-","A","A+"})</f>
        <v/>
      </c>
      <c r="AC30" s="330">
        <f>LOOKUP(AA30,{0,0.01,40,45,50,55,60,65,70,75,80},{0,"0",2,2.25,2.5,2.75,3,3.25,3.5,3.75,4})</f>
        <v>0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/>
      <c r="L31" s="183"/>
      <c r="M31" s="183"/>
      <c r="N31" s="183"/>
      <c r="O31" s="249">
        <f>IF(P4=3,(ABS(IF(L31&gt;60,0,L31)-IF(M31&gt;60,0,M31))),(ABS(IF(L31&gt;30,0,L31)-IF(M31&gt;30,0,M31))))</f>
        <v>0</v>
      </c>
      <c r="P31" s="200" t="str">
        <f>IF(P4=3,(IF(O31&gt;12,"Y","")),(IF(O31&gt;6,"Y","")))</f>
        <v/>
      </c>
      <c r="Q31" s="42">
        <f t="shared" si="2"/>
        <v>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0</v>
      </c>
      <c r="AB31" s="253" t="str">
        <f>LOOKUP(AA31,{0,0.01,40,45,50,55,60,65,70,75,80},{"","F","D","C","C+","B-","B","B+","A-","A","A+"})</f>
        <v/>
      </c>
      <c r="AC31" s="330">
        <f>LOOKUP(AA31,{0,0.01,40,45,50,55,60,65,70,75,80},{0,"0",2,2.25,2.5,2.75,3,3.25,3.5,3.75,4})</f>
        <v>0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/>
      <c r="L32" s="183"/>
      <c r="M32" s="183"/>
      <c r="N32" s="183"/>
      <c r="O32" s="249">
        <f>IF(P4=3,(ABS(IF(L32&gt;60,0,L32)-IF(M32&gt;60,0,M32))),(ABS(IF(L32&gt;30,0,L32)-IF(M32&gt;30,0,M32))))</f>
        <v>0</v>
      </c>
      <c r="P32" s="200" t="str">
        <f>IF(P4=3,(IF(O32&gt;12,"Y","")),(IF(O32&gt;6,"Y","")))</f>
        <v/>
      </c>
      <c r="Q32" s="42">
        <f t="shared" si="2"/>
        <v>0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0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0</v>
      </c>
      <c r="AB32" s="253" t="str">
        <f>LOOKUP(AA32,{0,0.01,40,45,50,55,60,65,70,75,80},{"","F","D","C","C+","B-","B","B+","A-","A","A+"})</f>
        <v/>
      </c>
      <c r="AC32" s="330">
        <f>LOOKUP(AA32,{0,0.01,40,45,50,55,60,65,70,75,80},{0,"0",2,2.25,2.5,2.75,3,3.25,3.5,3.75,4})</f>
        <v>0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/>
      <c r="L33" s="183"/>
      <c r="M33" s="183"/>
      <c r="N33" s="183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0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0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0</v>
      </c>
      <c r="AB33" s="253" t="str">
        <f>LOOKUP(AA33,{0,0.01,40,45,50,55,60,65,70,75,80},{"","F","D","C","C+","B-","B","B+","A-","A","A+"})</f>
        <v/>
      </c>
      <c r="AC33" s="330">
        <f>LOOKUP(AA33,{0,0.01,40,45,50,55,60,65,70,75,80},{0,"0",2,2.25,2.5,2.75,3,3.25,3.5,3.75,4})</f>
        <v>0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/>
      <c r="L34" s="183"/>
      <c r="M34" s="183"/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0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0</v>
      </c>
      <c r="AB34" s="253" t="str">
        <f>LOOKUP(AA34,{0,0.01,40,45,50,55,60,65,70,75,80},{"","F","D","C","C+","B-","B","B+","A-","A","A+"})</f>
        <v/>
      </c>
      <c r="AC34" s="330">
        <f>LOOKUP(AA34,{0,0.01,40,45,50,55,60,65,70,75,80},{0,"0",2,2.25,2.5,2.75,3,3.25,3.5,3.75,4})</f>
        <v>0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/>
      <c r="L35" s="183"/>
      <c r="M35" s="183"/>
      <c r="N35" s="183"/>
      <c r="O35" s="249">
        <f>IF(P4=3,(ABS(IF(L35&gt;60,0,L35)-IF(M35&gt;60,0,M35))),(ABS(IF(L35&gt;30,0,L35)-IF(M35&gt;30,0,M35))))</f>
        <v>0</v>
      </c>
      <c r="P35" s="200" t="str">
        <f>IF(P4=3,(IF(O35&gt;12,"Y","")),(IF(O35&gt;6,"Y","")))</f>
        <v/>
      </c>
      <c r="Q35" s="42">
        <f t="shared" si="2"/>
        <v>0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0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0</v>
      </c>
      <c r="AB35" s="253" t="str">
        <f>LOOKUP(AA35,{0,0.01,40,45,50,55,60,65,70,75,80},{"","F","D","C","C+","B-","B","B+","A-","A","A+"})</f>
        <v/>
      </c>
      <c r="AC35" s="330">
        <f>LOOKUP(AA35,{0,0.01,40,45,50,55,60,65,70,75,80},{0,"0",2,2.25,2.5,2.75,3,3.25,3.5,3.75,4})</f>
        <v>0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/>
      <c r="L36" s="183"/>
      <c r="M36" s="183"/>
      <c r="N36" s="183"/>
      <c r="O36" s="249">
        <f>IF(P4=3,(ABS(IF(L36&gt;60,0,L36)-IF(M36&gt;60,0,M36))),(ABS(IF(L36&gt;30,0,L36)-IF(M36&gt;30,0,M36))))</f>
        <v>0</v>
      </c>
      <c r="P36" s="200" t="str">
        <f>IF(P4=3,(IF(O36&gt;12,"Y","")),(IF(O36&gt;6,"Y","")))</f>
        <v/>
      </c>
      <c r="Q36" s="42">
        <f t="shared" si="2"/>
        <v>0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0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0</v>
      </c>
      <c r="AB36" s="253" t="str">
        <f>LOOKUP(AA36,{0,0.01,40,45,50,55,60,65,70,75,80},{"","F","D","C","C+","B-","B","B+","A-","A","A+"})</f>
        <v/>
      </c>
      <c r="AC36" s="330">
        <f>LOOKUP(AA36,{0,0.01,40,45,50,55,60,65,70,75,80},{0,"0",2,2.25,2.5,2.75,3,3.25,3.5,3.75,4})</f>
        <v>0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/>
      <c r="L37" s="183"/>
      <c r="M37" s="183"/>
      <c r="N37" s="183"/>
      <c r="O37" s="249">
        <f>IF(P4=3,(ABS(IF(L37&gt;60,0,L37)-IF(M37&gt;60,0,M37))),(ABS(IF(L37&gt;30,0,L37)-IF(M37&gt;30,0,M37))))</f>
        <v>0</v>
      </c>
      <c r="P37" s="200" t="str">
        <f>IF(P4=3,(IF(O37&gt;12,"Y","")),(IF(O37&gt;6,"Y","")))</f>
        <v/>
      </c>
      <c r="Q37" s="42">
        <f t="shared" si="2"/>
        <v>0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0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0</v>
      </c>
      <c r="AB37" s="253" t="str">
        <f>LOOKUP(AA37,{0,0.01,40,45,50,55,60,65,70,75,80},{"","F","D","C","C+","B-","B","B+","A-","A","A+"})</f>
        <v/>
      </c>
      <c r="AC37" s="330">
        <f>LOOKUP(AA37,{0,0.01,40,45,50,55,60,65,70,75,80},{0,"0",2,2.25,2.5,2.75,3,3.25,3.5,3.75,4})</f>
        <v>0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/>
      <c r="L38" s="183"/>
      <c r="M38" s="183"/>
      <c r="N38" s="183"/>
      <c r="O38" s="249">
        <f>IF(P4=3,(ABS(IF(L38&gt;60,0,L38)-IF(M38&gt;60,0,M38))),(ABS(IF(L38&gt;30,0,L38)-IF(M38&gt;30,0,M38))))</f>
        <v>0</v>
      </c>
      <c r="P38" s="200" t="str">
        <f>IF(P4=3,(IF(O38&gt;12,"Y","")),(IF(O38&gt;6,"Y","")))</f>
        <v/>
      </c>
      <c r="Q38" s="42">
        <f t="shared" si="2"/>
        <v>0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0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0</v>
      </c>
      <c r="AB38" s="253" t="str">
        <f>LOOKUP(AA38,{0,0.01,40,45,50,55,60,65,70,75,80},{"","F","D","C","C+","B-","B","B+","A-","A","A+"})</f>
        <v/>
      </c>
      <c r="AC38" s="330">
        <f>LOOKUP(AA38,{0,0.01,40,45,50,55,60,65,70,75,80},{0,"0",2,2.25,2.5,2.75,3,3.25,3.5,3.75,4})</f>
        <v>0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/>
      <c r="L39" s="183"/>
      <c r="M39" s="183"/>
      <c r="N39" s="183"/>
      <c r="O39" s="249">
        <f>IF(P4=3,(ABS(IF(L39&gt;60,0,L39)-IF(M39&gt;60,0,M39))),(ABS(IF(L39&gt;30,0,L39)-IF(M39&gt;30,0,M39))))</f>
        <v>0</v>
      </c>
      <c r="P39" s="200" t="str">
        <f>IF(P4=3,(IF(O39&gt;12,"Y","")),(IF(O39&gt;6,"Y","")))</f>
        <v/>
      </c>
      <c r="Q39" s="42">
        <f t="shared" si="2"/>
        <v>0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0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0</v>
      </c>
      <c r="AB39" s="253" t="str">
        <f>LOOKUP(AA39,{0,0.01,40,45,50,55,60,65,70,75,80},{"","F","D","C","C+","B-","B","B+","A-","A","A+"})</f>
        <v/>
      </c>
      <c r="AC39" s="330">
        <f>LOOKUP(AA39,{0,0.01,40,45,50,55,60,65,70,75,80},{0,"0",2,2.25,2.5,2.75,3,3.25,3.5,3.75,4})</f>
        <v>0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/>
      <c r="L40" s="183"/>
      <c r="M40" s="183"/>
      <c r="N40" s="183"/>
      <c r="O40" s="249">
        <f>IF(P4=3,(ABS(IF(L40&gt;60,0,L40)-IF(M40&gt;60,0,M40))),(ABS(IF(L40&gt;30,0,L40)-IF(M40&gt;30,0,M40))))</f>
        <v>0</v>
      </c>
      <c r="P40" s="200" t="str">
        <f>IF(P4=3,(IF(O40&gt;12,"Y","")),(IF(O40&gt;6,"Y","")))</f>
        <v/>
      </c>
      <c r="Q40" s="42">
        <f t="shared" si="2"/>
        <v>0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0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0</v>
      </c>
      <c r="AB40" s="253" t="str">
        <f>LOOKUP(AA40,{0,0.01,40,45,50,55,60,65,70,75,80},{"","F","D","C","C+","B-","B","B+","A-","A","A+"})</f>
        <v/>
      </c>
      <c r="AC40" s="330">
        <f>LOOKUP(AA40,{0,0.01,40,45,50,55,60,65,70,75,80},{0,"0",2,2.25,2.5,2.75,3,3.25,3.5,3.75,4})</f>
        <v>0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/>
      <c r="L41" s="183"/>
      <c r="M41" s="183"/>
      <c r="N41" s="183"/>
      <c r="O41" s="249">
        <f>IF(P4=3,(ABS(IF(L41&gt;60,0,L41)-IF(M41&gt;60,0,M41))),(ABS(IF(L41&gt;30,0,L41)-IF(M41&gt;30,0,M41))))</f>
        <v>0</v>
      </c>
      <c r="P41" s="200" t="str">
        <f>IF(P4=3,(IF(O41&gt;12,"Y","")),(IF(O41&gt;6,"Y","")))</f>
        <v/>
      </c>
      <c r="Q41" s="42">
        <f t="shared" si="2"/>
        <v>0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0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0</v>
      </c>
      <c r="AB41" s="253" t="str">
        <f>LOOKUP(AA41,{0,0.01,40,45,50,55,60,65,70,75,80},{"","F","D","C","C+","B-","B","B+","A-","A","A+"})</f>
        <v/>
      </c>
      <c r="AC41" s="330">
        <f>LOOKUP(AA41,{0,0.01,40,45,50,55,60,65,70,75,80},{0,"0",2,2.25,2.5,2.75,3,3.25,3.5,3.75,4})</f>
        <v>0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/>
      <c r="L42" s="183"/>
      <c r="M42" s="183"/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0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0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0</v>
      </c>
      <c r="AB42" s="253" t="str">
        <f>LOOKUP(AA42,{0,0.01,40,45,50,55,60,65,70,75,80},{"","F","D","C","C+","B-","B","B+","A-","A","A+"})</f>
        <v/>
      </c>
      <c r="AC42" s="330">
        <f>LOOKUP(AA42,{0,0.01,40,45,50,55,60,65,70,75,80},{0,"0",2,2.25,2.5,2.75,3,3.25,3.5,3.75,4})</f>
        <v>0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/>
      <c r="L43" s="183"/>
      <c r="M43" s="183"/>
      <c r="N43" s="183"/>
      <c r="O43" s="249">
        <f>IF(P4=3,(ABS(IF(L43&gt;60,0,L43)-IF(M43&gt;60,0,M43))),(ABS(IF(L43&gt;30,0,L43)-IF(M43&gt;30,0,M43))))</f>
        <v>0</v>
      </c>
      <c r="P43" s="200" t="str">
        <f>IF(P4=3,(IF(O43&gt;12,"Y","")),(IF(O43&gt;6,"Y","")))</f>
        <v/>
      </c>
      <c r="Q43" s="42">
        <f t="shared" si="2"/>
        <v>0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0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0</v>
      </c>
      <c r="AB43" s="253" t="str">
        <f>LOOKUP(AA43,{0,0.01,40,45,50,55,60,65,70,75,80},{"","F","D","C","C+","B-","B","B+","A-","A","A+"})</f>
        <v/>
      </c>
      <c r="AC43" s="330">
        <f>LOOKUP(AA43,{0,0.01,40,45,50,55,60,65,70,75,80},{0,"0",2,2.25,2.5,2.75,3,3.25,3.5,3.75,4})</f>
        <v>0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/>
      <c r="L44" s="183"/>
      <c r="M44" s="183"/>
      <c r="N44" s="183"/>
      <c r="O44" s="249">
        <f>IF(P4=3,(ABS(IF(L44&gt;60,0,L44)-IF(M44&gt;60,0,M44))),(ABS(IF(L44&gt;30,0,L44)-IF(M44&gt;30,0,M44))))</f>
        <v>0</v>
      </c>
      <c r="P44" s="200" t="str">
        <f>IF(P4=3,(IF(O44&gt;12,"Y","")),(IF(O44&gt;6,"Y","")))</f>
        <v/>
      </c>
      <c r="Q44" s="42">
        <f t="shared" si="2"/>
        <v>0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0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0</v>
      </c>
      <c r="AB44" s="253" t="str">
        <f>LOOKUP(AA44,{0,0.01,40,45,50,55,60,65,70,75,80},{"","F","D","C","C+","B-","B","B+","A-","A","A+"})</f>
        <v/>
      </c>
      <c r="AC44" s="330">
        <f>LOOKUP(AA44,{0,0.01,40,45,50,55,60,65,70,75,80},{0,"0",2,2.25,2.5,2.75,3,3.25,3.5,3.75,4})</f>
        <v>0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/>
      <c r="L45" s="183"/>
      <c r="M45" s="183"/>
      <c r="N45" s="183"/>
      <c r="O45" s="249">
        <f>IF(P4=3,(ABS(IF(L45&gt;60,0,L45)-IF(M45&gt;60,0,M45))),(ABS(IF(L45&gt;30,0,L45)-IF(M45&gt;30,0,M45))))</f>
        <v>0</v>
      </c>
      <c r="P45" s="200" t="str">
        <f>IF(P4=3,(IF(O45&gt;12,"Y","")),(IF(O45&gt;6,"Y","")))</f>
        <v/>
      </c>
      <c r="Q45" s="42">
        <f t="shared" si="2"/>
        <v>0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0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0</v>
      </c>
      <c r="AB45" s="253" t="str">
        <f>LOOKUP(AA45,{0,0.01,40,45,50,55,60,65,70,75,80},{"","F","D","C","C+","B-","B","B+","A-","A","A+"})</f>
        <v/>
      </c>
      <c r="AC45" s="330">
        <f>LOOKUP(AA45,{0,0.01,40,45,50,55,60,65,70,75,80},{0,"0",2,2.25,2.5,2.75,3,3.25,3.5,3.75,4})</f>
        <v>0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/>
      <c r="T46" s="291"/>
      <c r="U46" s="291"/>
      <c r="V46" s="291"/>
      <c r="W46" s="287">
        <f>IF(X4=3,(ABS(IF(T46&gt;60,0,T46)-IF(U46&gt;60,0,U46))),(ABS(IF(T46&gt;30,0,T46)-IF(U46&gt;30,0,U46))))</f>
        <v>0</v>
      </c>
      <c r="X46" s="288" t="str">
        <f>IF(X4=3,(IF(W46&gt;12,"Y","")),(IF(W46&gt;6,"Y","")))</f>
        <v/>
      </c>
      <c r="Y46" s="289">
        <f t="shared" si="3"/>
        <v>0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0</v>
      </c>
      <c r="AA46" s="197">
        <f t="shared" si="0"/>
        <v>0</v>
      </c>
      <c r="AB46" s="253" t="str">
        <f>LOOKUP(AA46,{0,0.01,40,45,50,55,60,65,70,75,80},{"","F","D","C","C+","B-","B","B+","A-","A","A+"})</f>
        <v/>
      </c>
      <c r="AC46" s="330">
        <f>LOOKUP(AA46,{0,0.01,40,45,50,55,60,65,70,75,80},{0,"0",2,2.25,2.5,2.75,3,3.25,3.5,3.75,4})</f>
        <v>0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/>
      <c r="T47" s="291"/>
      <c r="U47" s="291"/>
      <c r="V47" s="291"/>
      <c r="W47" s="287">
        <f>IF(X4=3,(ABS(IF(T47&gt;60,0,T47)-IF(U47&gt;60,0,U47))),(ABS(IF(T47&gt;30,0,T47)-IF(U47&gt;30,0,U47))))</f>
        <v>0</v>
      </c>
      <c r="X47" s="288" t="str">
        <f>IF(X4=3,(IF(W47&gt;12,"Y","")),(IF(W47&gt;6,"Y","")))</f>
        <v/>
      </c>
      <c r="Y47" s="289">
        <f t="shared" si="3"/>
        <v>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0</v>
      </c>
      <c r="AA47" s="197">
        <f t="shared" si="0"/>
        <v>0</v>
      </c>
      <c r="AB47" s="253" t="str">
        <f>LOOKUP(AA47,{0,0.01,40,45,50,55,60,65,70,75,80},{"","F","D","C","C+","B-","B","B+","A-","A","A+"})</f>
        <v/>
      </c>
      <c r="AC47" s="330">
        <f>LOOKUP(AA47,{0,0.01,40,45,50,55,60,65,70,75,80},{0,"0",2,2.25,2.5,2.75,3,3.25,3.5,3.75,4})</f>
        <v>0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/>
      <c r="T48" s="291"/>
      <c r="U48" s="291"/>
      <c r="V48" s="291"/>
      <c r="W48" s="287">
        <f>IF(X4=3,(ABS(IF(T48&gt;60,0,T48)-IF(U48&gt;60,0,U48))),(ABS(IF(T48&gt;30,0,T48)-IF(U48&gt;30,0,U48))))</f>
        <v>0</v>
      </c>
      <c r="X48" s="288" t="str">
        <f>IF(X4=3,(IF(W48&gt;12,"Y","")),(IF(W48&gt;6,"Y","")))</f>
        <v/>
      </c>
      <c r="Y48" s="289">
        <f t="shared" si="3"/>
        <v>0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0</v>
      </c>
      <c r="AA48" s="197">
        <f t="shared" si="0"/>
        <v>0</v>
      </c>
      <c r="AB48" s="253" t="str">
        <f>LOOKUP(AA48,{0,0.01,40,45,50,55,60,65,70,75,80},{"","F","D","C","C+","B-","B","B+","A-","A","A+"})</f>
        <v/>
      </c>
      <c r="AC48" s="330">
        <f>LOOKUP(AA48,{0,0.01,40,45,50,55,60,65,70,75,80},{0,"0",2,2.25,2.5,2.75,3,3.25,3.5,3.75,4})</f>
        <v>0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/>
      <c r="T49" s="291"/>
      <c r="U49" s="291"/>
      <c r="V49" s="291"/>
      <c r="W49" s="287">
        <f>IF(X4=3,(ABS(IF(T49&gt;60,0,T49)-IF(U49&gt;60,0,U49))),(ABS(IF(T49&gt;30,0,T49)-IF(U49&gt;30,0,U49))))</f>
        <v>0</v>
      </c>
      <c r="X49" s="288" t="str">
        <f>IF(X4=3,(IF(W49&gt;12,"Y","")),(IF(W49&gt;6,"Y","")))</f>
        <v/>
      </c>
      <c r="Y49" s="289">
        <f t="shared" si="3"/>
        <v>0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0</v>
      </c>
      <c r="AA49" s="197">
        <f t="shared" si="0"/>
        <v>0</v>
      </c>
      <c r="AB49" s="253" t="str">
        <f>LOOKUP(AA49,{0,0.01,40,45,50,55,60,65,70,75,80},{"","F","D","C","C+","B-","B","B+","A-","A","A+"})</f>
        <v/>
      </c>
      <c r="AC49" s="330">
        <f>LOOKUP(AA49,{0,0.01,40,45,50,55,60,65,70,75,80},{0,"0",2,2.25,2.5,2.75,3,3.25,3.5,3.75,4})</f>
        <v>0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/>
      <c r="T50" s="291"/>
      <c r="U50" s="291"/>
      <c r="V50" s="291"/>
      <c r="W50" s="287">
        <f>IF(X4=3,(ABS(IF(T50&gt;60,0,T50)-IF(U50&gt;60,0,U50))),(ABS(IF(T50&gt;30,0,T50)-IF(U50&gt;30,0,U50))))</f>
        <v>0</v>
      </c>
      <c r="X50" s="288" t="str">
        <f>IF(X4=3,(IF(W50&gt;12,"Y","")),(IF(W50&gt;6,"Y","")))</f>
        <v/>
      </c>
      <c r="Y50" s="289">
        <f t="shared" si="3"/>
        <v>0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0</v>
      </c>
      <c r="AA50" s="197">
        <f t="shared" si="0"/>
        <v>0</v>
      </c>
      <c r="AB50" s="253" t="str">
        <f>LOOKUP(AA50,{0,0.01,40,45,50,55,60,65,70,75,80},{"","F","D","C","C+","B-","B","B+","A-","A","A+"})</f>
        <v/>
      </c>
      <c r="AC50" s="330">
        <f>LOOKUP(AA50,{0,0.01,40,45,50,55,60,65,70,75,80},{0,"0",2,2.25,2.5,2.75,3,3.25,3.5,3.75,4})</f>
        <v>0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/>
      <c r="T51" s="291"/>
      <c r="U51" s="291"/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0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0</v>
      </c>
      <c r="AA51" s="197">
        <f t="shared" si="0"/>
        <v>0</v>
      </c>
      <c r="AB51" s="253" t="str">
        <f>LOOKUP(AA51,{0,0.01,40,45,50,55,60,65,70,75,80},{"","F","D","C","C+","B-","B","B+","A-","A","A+"})</f>
        <v/>
      </c>
      <c r="AC51" s="330">
        <f>LOOKUP(AA51,{0,0.01,40,45,50,55,60,65,70,75,80},{0,"0",2,2.25,2.5,2.75,3,3.25,3.5,3.75,4})</f>
        <v>0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/>
      <c r="T52" s="291"/>
      <c r="U52" s="291"/>
      <c r="V52" s="291"/>
      <c r="W52" s="287">
        <f>IF(X4=3,(ABS(IF(T52&gt;60,0,T52)-IF(U52&gt;60,0,U52))),(ABS(IF(T52&gt;30,0,T52)-IF(U52&gt;30,0,U52))))</f>
        <v>0</v>
      </c>
      <c r="X52" s="288" t="str">
        <f>IF(X4=3,(IF(W52&gt;12,"Y","")),(IF(W52&gt;6,"Y","")))</f>
        <v/>
      </c>
      <c r="Y52" s="289">
        <f t="shared" si="3"/>
        <v>0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0</v>
      </c>
      <c r="AA52" s="197">
        <f t="shared" si="0"/>
        <v>0</v>
      </c>
      <c r="AB52" s="253" t="str">
        <f>LOOKUP(AA52,{0,0.01,40,45,50,55,60,65,70,75,80},{"","F","D","C","C+","B-","B","B+","A-","A","A+"})</f>
        <v/>
      </c>
      <c r="AC52" s="330">
        <f>LOOKUP(AA52,{0,0.01,40,45,50,55,60,65,70,75,80},{0,"0",2,2.25,2.5,2.75,3,3.25,3.5,3.75,4})</f>
        <v>0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/>
      <c r="T53" s="291"/>
      <c r="U53" s="291"/>
      <c r="V53" s="291"/>
      <c r="W53" s="287">
        <f>IF(X4=3,(ABS(IF(T53&gt;60,0,T53)-IF(U53&gt;60,0,U53))),(ABS(IF(T53&gt;30,0,T53)-IF(U53&gt;30,0,U53))))</f>
        <v>0</v>
      </c>
      <c r="X53" s="288" t="str">
        <f>IF(X4=3,(IF(W53&gt;12,"Y","")),(IF(W53&gt;6,"Y","")))</f>
        <v/>
      </c>
      <c r="Y53" s="289">
        <f t="shared" si="3"/>
        <v>0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0</v>
      </c>
      <c r="AA53" s="197">
        <f t="shared" si="0"/>
        <v>0</v>
      </c>
      <c r="AB53" s="253" t="str">
        <f>LOOKUP(AA53,{0,0.01,40,45,50,55,60,65,70,75,80},{"","F","D","C","C+","B-","B","B+","A-","A","A+"})</f>
        <v/>
      </c>
      <c r="AC53" s="330">
        <f>LOOKUP(AA53,{0,0.01,40,45,50,55,60,65,70,75,80},{0,"0",2,2.25,2.5,2.75,3,3.25,3.5,3.75,4})</f>
        <v>0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/>
      <c r="T54" s="291"/>
      <c r="U54" s="291"/>
      <c r="V54" s="291"/>
      <c r="W54" s="287">
        <f>IF(X4=3,(ABS(IF(T54&gt;60,0,T54)-IF(U54&gt;60,0,U54))),(ABS(IF(T54&gt;30,0,T54)-IF(U54&gt;30,0,U54))))</f>
        <v>0</v>
      </c>
      <c r="X54" s="288" t="str">
        <f>IF(X4=3,(IF(W54&gt;12,"Y","")),(IF(W54&gt;6,"Y","")))</f>
        <v/>
      </c>
      <c r="Y54" s="289">
        <f t="shared" si="3"/>
        <v>0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0</v>
      </c>
      <c r="AA54" s="197">
        <f t="shared" si="0"/>
        <v>0</v>
      </c>
      <c r="AB54" s="253" t="str">
        <f>LOOKUP(AA54,{0,0.01,40,45,50,55,60,65,70,75,80},{"","F","D","C","C+","B-","B","B+","A-","A","A+"})</f>
        <v/>
      </c>
      <c r="AC54" s="330">
        <f>LOOKUP(AA54,{0,0.01,40,45,50,55,60,65,70,75,80},{0,"0",2,2.25,2.5,2.75,3,3.25,3.5,3.75,4})</f>
        <v>0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/>
      <c r="T55" s="291"/>
      <c r="U55" s="291"/>
      <c r="V55" s="291"/>
      <c r="W55" s="287">
        <f>IF(X4=3,(ABS(IF(T55&gt;60,0,T55)-IF(U55&gt;60,0,U55))),(ABS(IF(T55&gt;30,0,T55)-IF(U55&gt;30,0,U55))))</f>
        <v>0</v>
      </c>
      <c r="X55" s="288" t="str">
        <f>IF(X4=3,(IF(W55&gt;12,"Y","")),(IF(W55&gt;6,"Y","")))</f>
        <v/>
      </c>
      <c r="Y55" s="289">
        <f t="shared" si="3"/>
        <v>0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0</v>
      </c>
      <c r="AA55" s="197">
        <f t="shared" si="0"/>
        <v>0</v>
      </c>
      <c r="AB55" s="253" t="str">
        <f>LOOKUP(AA55,{0,0.01,40,45,50,55,60,65,70,75,80},{"","F","D","C","C+","B-","B","B+","A-","A","A+"})</f>
        <v/>
      </c>
      <c r="AC55" s="330">
        <f>LOOKUP(AA55,{0,0.01,40,45,50,55,60,65,70,75,80},{0,"0",2,2.25,2.5,2.75,3,3.25,3.5,3.75,4})</f>
        <v>0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/>
      <c r="T56" s="291"/>
      <c r="U56" s="291"/>
      <c r="V56" s="291"/>
      <c r="W56" s="287">
        <f>IF(X4=3,(ABS(IF(T56&gt;60,0,T56)-IF(U56&gt;60,0,U56))),(ABS(IF(T56&gt;30,0,T56)-IF(U56&gt;30,0,U56))))</f>
        <v>0</v>
      </c>
      <c r="X56" s="288" t="str">
        <f>IF(X4=3,(IF(W56&gt;12,"Y","")),(IF(W56&gt;6,"Y","")))</f>
        <v/>
      </c>
      <c r="Y56" s="289">
        <f t="shared" si="3"/>
        <v>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0</v>
      </c>
      <c r="AA56" s="197">
        <f t="shared" si="0"/>
        <v>0</v>
      </c>
      <c r="AB56" s="253" t="str">
        <f>LOOKUP(AA56,{0,0.01,40,45,50,55,60,65,70,75,80},{"","F","D","C","C+","B-","B","B+","A-","A","A+"})</f>
        <v/>
      </c>
      <c r="AC56" s="330">
        <f>LOOKUP(AA56,{0,0.01,40,45,50,55,60,65,70,75,80},{0,"0",2,2.25,2.5,2.75,3,3.25,3.5,3.75,4})</f>
        <v>0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/>
      <c r="T57" s="291"/>
      <c r="U57" s="291"/>
      <c r="V57" s="291"/>
      <c r="W57" s="287">
        <f>IF(X4=3,(ABS(IF(T57&gt;60,0,T57)-IF(U57&gt;60,0,U57))),(ABS(IF(T57&gt;30,0,T57)-IF(U57&gt;30,0,U57))))</f>
        <v>0</v>
      </c>
      <c r="X57" s="288" t="str">
        <f>IF(X4=3,(IF(W57&gt;12,"Y","")),(IF(W57&gt;6,"Y","")))</f>
        <v/>
      </c>
      <c r="Y57" s="289">
        <f t="shared" si="3"/>
        <v>0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0</v>
      </c>
      <c r="AA57" s="197">
        <f t="shared" si="0"/>
        <v>0</v>
      </c>
      <c r="AB57" s="253" t="str">
        <f>LOOKUP(AA57,{0,0.01,40,45,50,55,60,65,70,75,80},{"","F","D","C","C+","B-","B","B+","A-","A","A+"})</f>
        <v/>
      </c>
      <c r="AC57" s="330">
        <f>LOOKUP(AA57,{0,0.01,40,45,50,55,60,65,70,75,80},{0,"0",2,2.25,2.5,2.75,3,3.25,3.5,3.75,4})</f>
        <v>0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/>
      <c r="L58" s="183"/>
      <c r="M58" s="183"/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0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0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0</v>
      </c>
      <c r="AB58" s="253" t="str">
        <f>LOOKUP(AA58,{0,0.01,40,45,50,55,60,65,70,75,80},{"","F","D","C","C+","B-","B","B+","A-","A","A+"})</f>
        <v/>
      </c>
      <c r="AC58" s="330">
        <f>LOOKUP(AA58,{0,0.01,40,45,50,55,60,65,70,75,80},{0,"0",2,2.25,2.5,2.75,3,3.25,3.5,3.75,4})</f>
        <v>0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/>
      <c r="D59" s="284"/>
      <c r="E59" s="285"/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0</v>
      </c>
      <c r="AB59" s="253" t="str">
        <f>LOOKUP(AA59,{0,0.01,40,45,50,55,60,65,70,75,80},{"","F","D","C","C+","B-","B","B+","A-","A","A+"})</f>
        <v/>
      </c>
      <c r="AC59" s="330">
        <f>LOOKUP(AA59,{0,0.01,40,45,50,55,60,65,70,75,80},{0,"0",2,2.25,2.5,2.75,3,3.25,3.5,3.75,4})</f>
        <v>0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F4:G4"/>
    <mergeCell ref="AE4:AE7"/>
    <mergeCell ref="AD4:AD7"/>
    <mergeCell ref="A1:AE1"/>
    <mergeCell ref="A2:AE2"/>
    <mergeCell ref="A3:AE3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H4:J4"/>
  </mergeCells>
  <conditionalFormatting sqref="G8:G77">
    <cfRule type="expression" dxfId="302" priority="7">
      <formula>$I$7="Y"</formula>
    </cfRule>
    <cfRule type="expression" dxfId="301" priority="8">
      <formula>$I$7="Y"</formula>
    </cfRule>
    <cfRule type="expression" dxfId="300" priority="9">
      <formula>$I$7="Y"</formula>
    </cfRule>
  </conditionalFormatting>
  <conditionalFormatting sqref="O8:O77">
    <cfRule type="expression" dxfId="299" priority="4">
      <formula>$I$7="Y"</formula>
    </cfRule>
    <cfRule type="expression" dxfId="298" priority="5">
      <formula>$I$7="Y"</formula>
    </cfRule>
    <cfRule type="expression" dxfId="297" priority="6">
      <formula>$I$7="Y"</formula>
    </cfRule>
  </conditionalFormatting>
  <conditionalFormatting sqref="W8:W77">
    <cfRule type="expression" dxfId="296" priority="1">
      <formula>$I$7="Y"</formula>
    </cfRule>
    <cfRule type="expression" dxfId="295" priority="2">
      <formula>$I$7="Y"</formula>
    </cfRule>
    <cfRule type="expression" dxfId="294" priority="3">
      <formula>$I$7="Y"</formula>
    </cfRule>
  </conditionalFormatting>
  <pageMargins left="0.23622047244094499" right="0.196850393700787" top="0.31496062992126" bottom="0.511811023622047" header="0" footer="0.118110236220472"/>
  <pageSetup paperSize="5" scale="80" fitToWidth="2" fitToHeight="3" orientation="landscape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rgb="FFFFC000"/>
  </sheetPr>
  <dimension ref="A1:L75"/>
  <sheetViews>
    <sheetView showZeros="0" view="pageLayout" topLeftCell="A55" workbookViewId="0">
      <selection activeCell="G57" sqref="G57"/>
    </sheetView>
  </sheetViews>
  <sheetFormatPr defaultColWidth="9.140625" defaultRowHeight="15"/>
  <cols>
    <col min="1" max="1" width="19.140625" style="16" customWidth="1"/>
    <col min="2" max="2" width="46.5703125" style="16" customWidth="1"/>
    <col min="3" max="3" width="9.28515625" style="16" hidden="1" customWidth="1"/>
    <col min="4" max="4" width="8.7109375" style="16" hidden="1" customWidth="1"/>
    <col min="5" max="5" width="8.5703125" style="16" hidden="1" customWidth="1"/>
    <col min="6" max="6" width="14.7109375" style="16" customWidth="1"/>
    <col min="7" max="7" width="11.140625" style="16" customWidth="1"/>
    <col min="8" max="8" width="9.140625" style="16" hidden="1" customWidth="1"/>
    <col min="9" max="9" width="10" style="16" customWidth="1"/>
    <col min="10" max="10" width="6.42578125" style="16" hidden="1" customWidth="1"/>
    <col min="11" max="11" width="12" style="17" customWidth="1"/>
    <col min="12" max="16384" width="9.140625" style="16"/>
  </cols>
  <sheetData>
    <row r="1" spans="1:12" ht="26.25">
      <c r="A1" s="545" t="s">
        <v>64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</row>
    <row r="2" spans="1:12" ht="21" customHeight="1">
      <c r="A2" s="604" t="s">
        <v>24</v>
      </c>
      <c r="B2" s="604"/>
      <c r="C2" s="604"/>
      <c r="D2" s="604"/>
      <c r="E2" s="604"/>
      <c r="F2" s="604"/>
      <c r="G2" s="604"/>
      <c r="H2" s="604"/>
      <c r="I2" s="604"/>
      <c r="J2" s="604"/>
      <c r="K2" s="605"/>
    </row>
    <row r="3" spans="1:12" ht="16.5" customHeight="1">
      <c r="A3" s="606" t="s">
        <v>88</v>
      </c>
      <c r="B3" s="606"/>
      <c r="C3" s="606"/>
      <c r="D3" s="606"/>
      <c r="E3" s="606"/>
      <c r="F3" s="606"/>
      <c r="G3" s="606"/>
      <c r="H3" s="606"/>
      <c r="I3" s="606"/>
      <c r="J3" s="606"/>
      <c r="K3" s="607"/>
    </row>
    <row r="4" spans="1:12">
      <c r="A4" s="603" t="s">
        <v>56</v>
      </c>
      <c r="B4" s="603"/>
      <c r="C4" s="603"/>
      <c r="D4" s="603"/>
      <c r="E4" s="603"/>
      <c r="F4" s="603"/>
      <c r="G4" s="603"/>
      <c r="H4" s="603"/>
      <c r="I4" s="603"/>
      <c r="J4" s="603"/>
      <c r="K4" s="603"/>
      <c r="L4" s="17"/>
    </row>
    <row r="5" spans="1:12" s="20" customFormat="1" ht="85.5" customHeight="1">
      <c r="A5" s="18" t="s">
        <v>15</v>
      </c>
      <c r="B5" s="39" t="s">
        <v>16</v>
      </c>
      <c r="C5" s="18" t="s">
        <v>17</v>
      </c>
      <c r="D5" s="18" t="s">
        <v>18</v>
      </c>
      <c r="E5" s="18" t="s">
        <v>19</v>
      </c>
      <c r="F5" s="18" t="s">
        <v>54</v>
      </c>
      <c r="G5" s="18" t="s">
        <v>53</v>
      </c>
      <c r="H5" s="18"/>
      <c r="I5" s="18" t="s">
        <v>2</v>
      </c>
      <c r="J5" s="18"/>
      <c r="K5" s="18" t="s">
        <v>1</v>
      </c>
      <c r="L5" s="15"/>
    </row>
    <row r="6" spans="1:12" ht="18">
      <c r="A6" s="205">
        <f>'1st 1'!A8</f>
        <v>1</v>
      </c>
      <c r="B6" s="206" t="str">
        <f>'1st 1'!B8</f>
        <v>N</v>
      </c>
      <c r="C6" s="207"/>
      <c r="D6" s="207"/>
      <c r="E6" s="207"/>
      <c r="F6" s="354">
        <v>20.329999999999998</v>
      </c>
      <c r="G6" s="201">
        <f>ROUNDUP(F6*2,0)</f>
        <v>41</v>
      </c>
      <c r="H6" s="201" t="str">
        <f>IF(G6&gt;79,"A+",IF(G6&gt;74,"A",IF(G6&gt;69,"A-",IF(G6&gt;64,"B+",IF(G6&gt;59,"B",IF(G6&gt;54,"B-","-"))))))</f>
        <v>-</v>
      </c>
      <c r="I6" s="208" t="str">
        <f>IF(G6&gt;54,H6,IF(G6&gt;49,"C+",IF(G6&gt;44,"C",IF(G6&gt;39,"D",IF(G6=0,0,"F")))))</f>
        <v>D</v>
      </c>
      <c r="J6" s="201" t="str">
        <f>IF(G6&gt;79,"4.00",IF(G6&gt;74,"3.75",IF(G6&gt;69,"3.50",IF(G6&gt;64,"3.25",IF(G6&gt;59,"3.00",IF(G6&gt;54,"2.75","-"))))))</f>
        <v>-</v>
      </c>
      <c r="K6" s="209" t="str">
        <f>IF(G6&gt;54,J6,IF(G6&gt;49,"2.50",IF(G6&gt;44,"2.25",IF(G6&gt;39,"2.00",IF(G6=0,0,"00")))))</f>
        <v>2.00</v>
      </c>
    </row>
    <row r="7" spans="1:12" ht="18">
      <c r="A7" s="205">
        <f>'1st 1'!A9</f>
        <v>2</v>
      </c>
      <c r="B7" s="206" t="str">
        <f>'1st 1'!B9</f>
        <v>K</v>
      </c>
      <c r="C7" s="210"/>
      <c r="D7" s="210"/>
      <c r="E7" s="207"/>
      <c r="F7" s="354">
        <v>21</v>
      </c>
      <c r="G7" s="201">
        <f t="shared" ref="G7:G40" si="0">ROUNDUP(F7*2,0)</f>
        <v>42</v>
      </c>
      <c r="H7" s="201" t="str">
        <f t="shared" ref="H7:H40" si="1">IF(G7&gt;79,"A+",IF(G7&gt;74,"A",IF(G7&gt;69,"A-",IF(G7&gt;64,"B+",IF(G7&gt;59,"B",IF(G7&gt;54,"B-","-"))))))</f>
        <v>-</v>
      </c>
      <c r="I7" s="208" t="str">
        <f t="shared" ref="I7:I53" si="2">IF(G7&gt;54,H7,IF(G7&gt;49,"C+",IF(G7&gt;44,"C",IF(G7&gt;39,"D",IF(G7=0,0,"F")))))</f>
        <v>D</v>
      </c>
      <c r="J7" s="201" t="str">
        <f t="shared" ref="J7:J40" si="3">IF(G7&gt;79,"4.00",IF(G7&gt;74,"3.75",IF(G7&gt;69,"3.50",IF(G7&gt;64,"3.25",IF(G7&gt;59,"3.00",IF(G7&gt;54,"2.75","-"))))))</f>
        <v>-</v>
      </c>
      <c r="K7" s="209" t="str">
        <f t="shared" ref="K7:K53" si="4">IF(G7&gt;54,J7,IF(G7&gt;49,"2.50",IF(G7&gt;44,"2.25",IF(G7&gt;39,"2.00",IF(G7=0,0,"00")))))</f>
        <v>2.00</v>
      </c>
    </row>
    <row r="8" spans="1:12" ht="18">
      <c r="A8" s="205">
        <f>'1st 1'!A10</f>
        <v>3</v>
      </c>
      <c r="B8" s="206" t="str">
        <f>'1st 1'!B10</f>
        <v>M</v>
      </c>
      <c r="C8" s="207"/>
      <c r="D8" s="207"/>
      <c r="E8" s="207"/>
      <c r="F8" s="354">
        <v>21</v>
      </c>
      <c r="G8" s="201">
        <f t="shared" si="0"/>
        <v>42</v>
      </c>
      <c r="H8" s="201" t="str">
        <f t="shared" si="1"/>
        <v>-</v>
      </c>
      <c r="I8" s="208" t="str">
        <f t="shared" si="2"/>
        <v>D</v>
      </c>
      <c r="J8" s="201" t="str">
        <f t="shared" si="3"/>
        <v>-</v>
      </c>
      <c r="K8" s="209" t="str">
        <f t="shared" si="4"/>
        <v>2.00</v>
      </c>
    </row>
    <row r="9" spans="1:12" ht="18">
      <c r="A9" s="205">
        <f>'1st 1'!A11</f>
        <v>4</v>
      </c>
      <c r="B9" s="206" t="str">
        <f>'1st 1'!B11</f>
        <v>D</v>
      </c>
      <c r="C9" s="210"/>
      <c r="D9" s="210"/>
      <c r="E9" s="207"/>
      <c r="F9" s="354">
        <v>25</v>
      </c>
      <c r="G9" s="201">
        <f t="shared" si="0"/>
        <v>50</v>
      </c>
      <c r="H9" s="201" t="str">
        <f t="shared" si="1"/>
        <v>-</v>
      </c>
      <c r="I9" s="208" t="str">
        <f t="shared" si="2"/>
        <v>C+</v>
      </c>
      <c r="J9" s="201" t="str">
        <f t="shared" si="3"/>
        <v>-</v>
      </c>
      <c r="K9" s="209" t="str">
        <f t="shared" si="4"/>
        <v>2.50</v>
      </c>
    </row>
    <row r="10" spans="1:12" ht="18">
      <c r="A10" s="205">
        <f>'1st 1'!A12</f>
        <v>5</v>
      </c>
      <c r="B10" s="206" t="str">
        <f>'1st 1'!B12</f>
        <v>F</v>
      </c>
      <c r="C10" s="207"/>
      <c r="D10" s="207"/>
      <c r="E10" s="207"/>
      <c r="F10" s="354">
        <v>21.33</v>
      </c>
      <c r="G10" s="201">
        <f t="shared" si="0"/>
        <v>43</v>
      </c>
      <c r="H10" s="201" t="str">
        <f t="shared" si="1"/>
        <v>-</v>
      </c>
      <c r="I10" s="208" t="str">
        <f t="shared" si="2"/>
        <v>D</v>
      </c>
      <c r="J10" s="201" t="str">
        <f t="shared" si="3"/>
        <v>-</v>
      </c>
      <c r="K10" s="209" t="str">
        <f t="shared" si="4"/>
        <v>2.00</v>
      </c>
    </row>
    <row r="11" spans="1:12" ht="18">
      <c r="A11" s="205">
        <f>'1st 1'!A13</f>
        <v>6</v>
      </c>
      <c r="B11" s="206" t="str">
        <f>'1st 1'!B13</f>
        <v>P</v>
      </c>
      <c r="C11" s="210"/>
      <c r="D11" s="210"/>
      <c r="E11" s="207"/>
      <c r="F11" s="354">
        <v>24.67</v>
      </c>
      <c r="G11" s="201">
        <f t="shared" si="0"/>
        <v>50</v>
      </c>
      <c r="H11" s="201" t="str">
        <f t="shared" si="1"/>
        <v>-</v>
      </c>
      <c r="I11" s="208" t="str">
        <f t="shared" si="2"/>
        <v>C+</v>
      </c>
      <c r="J11" s="201" t="str">
        <f t="shared" si="3"/>
        <v>-</v>
      </c>
      <c r="K11" s="209" t="str">
        <f t="shared" si="4"/>
        <v>2.50</v>
      </c>
    </row>
    <row r="12" spans="1:12" ht="18">
      <c r="A12" s="205">
        <f>'1st 1'!A14</f>
        <v>7</v>
      </c>
      <c r="B12" s="206" t="str">
        <f>'1st 1'!B14</f>
        <v>M</v>
      </c>
      <c r="C12" s="207"/>
      <c r="D12" s="207"/>
      <c r="E12" s="207"/>
      <c r="F12" s="354">
        <v>23</v>
      </c>
      <c r="G12" s="201">
        <f t="shared" si="0"/>
        <v>46</v>
      </c>
      <c r="H12" s="201" t="str">
        <f t="shared" si="1"/>
        <v>-</v>
      </c>
      <c r="I12" s="208" t="str">
        <f t="shared" si="2"/>
        <v>C</v>
      </c>
      <c r="J12" s="201" t="str">
        <f t="shared" si="3"/>
        <v>-</v>
      </c>
      <c r="K12" s="209" t="str">
        <f t="shared" si="4"/>
        <v>2.25</v>
      </c>
    </row>
    <row r="13" spans="1:12" ht="18">
      <c r="A13" s="205">
        <f>'1st 1'!A15</f>
        <v>8</v>
      </c>
      <c r="B13" s="206" t="str">
        <f>'1st 1'!B15</f>
        <v>S</v>
      </c>
      <c r="C13" s="210"/>
      <c r="D13" s="210"/>
      <c r="E13" s="207"/>
      <c r="F13" s="354">
        <v>31.67</v>
      </c>
      <c r="G13" s="201">
        <f t="shared" si="0"/>
        <v>64</v>
      </c>
      <c r="H13" s="201" t="str">
        <f t="shared" si="1"/>
        <v>B</v>
      </c>
      <c r="I13" s="208" t="str">
        <f t="shared" si="2"/>
        <v>B</v>
      </c>
      <c r="J13" s="201" t="str">
        <f t="shared" si="3"/>
        <v>3.00</v>
      </c>
      <c r="K13" s="209" t="str">
        <f t="shared" si="4"/>
        <v>3.00</v>
      </c>
    </row>
    <row r="14" spans="1:12" ht="18">
      <c r="A14" s="205">
        <f>'1st 1'!A16</f>
        <v>9</v>
      </c>
      <c r="B14" s="206" t="str">
        <f>'1st 1'!B16</f>
        <v>M</v>
      </c>
      <c r="C14" s="207"/>
      <c r="D14" s="207"/>
      <c r="E14" s="207"/>
      <c r="F14" s="354">
        <v>33.33</v>
      </c>
      <c r="G14" s="201">
        <f t="shared" si="0"/>
        <v>67</v>
      </c>
      <c r="H14" s="201" t="str">
        <f t="shared" si="1"/>
        <v>B+</v>
      </c>
      <c r="I14" s="208" t="str">
        <f t="shared" si="2"/>
        <v>B+</v>
      </c>
      <c r="J14" s="201" t="str">
        <f t="shared" si="3"/>
        <v>3.25</v>
      </c>
      <c r="K14" s="209" t="str">
        <f t="shared" si="4"/>
        <v>3.25</v>
      </c>
    </row>
    <row r="15" spans="1:12" ht="18">
      <c r="A15" s="205">
        <f>'1st 1'!A17</f>
        <v>10</v>
      </c>
      <c r="B15" s="206" t="str">
        <f>'1st 1'!B17</f>
        <v>M</v>
      </c>
      <c r="C15" s="210"/>
      <c r="D15" s="210"/>
      <c r="E15" s="207"/>
      <c r="F15" s="354">
        <v>32.33</v>
      </c>
      <c r="G15" s="201">
        <f t="shared" si="0"/>
        <v>65</v>
      </c>
      <c r="H15" s="201" t="str">
        <f t="shared" si="1"/>
        <v>B+</v>
      </c>
      <c r="I15" s="208" t="str">
        <f t="shared" si="2"/>
        <v>B+</v>
      </c>
      <c r="J15" s="201" t="str">
        <f t="shared" si="3"/>
        <v>3.25</v>
      </c>
      <c r="K15" s="209" t="str">
        <f t="shared" si="4"/>
        <v>3.25</v>
      </c>
    </row>
    <row r="16" spans="1:12" ht="18">
      <c r="A16" s="205">
        <f>'1st 1'!A18</f>
        <v>11</v>
      </c>
      <c r="B16" s="206" t="str">
        <f>'1st 1'!B18</f>
        <v>S</v>
      </c>
      <c r="C16" s="207"/>
      <c r="D16" s="207"/>
      <c r="E16" s="207"/>
      <c r="F16" s="354">
        <v>23.33</v>
      </c>
      <c r="G16" s="201">
        <f t="shared" si="0"/>
        <v>47</v>
      </c>
      <c r="H16" s="201" t="str">
        <f t="shared" si="1"/>
        <v>-</v>
      </c>
      <c r="I16" s="208" t="str">
        <f t="shared" si="2"/>
        <v>C</v>
      </c>
      <c r="J16" s="201" t="str">
        <f t="shared" si="3"/>
        <v>-</v>
      </c>
      <c r="K16" s="209" t="str">
        <f t="shared" si="4"/>
        <v>2.25</v>
      </c>
    </row>
    <row r="17" spans="1:11" ht="18">
      <c r="A17" s="205">
        <f>'1st 1'!A19</f>
        <v>12</v>
      </c>
      <c r="B17" s="206" t="str">
        <f>'1st 1'!B19</f>
        <v>Z</v>
      </c>
      <c r="C17" s="210"/>
      <c r="D17" s="210"/>
      <c r="E17" s="207"/>
      <c r="F17" s="354">
        <v>32</v>
      </c>
      <c r="G17" s="201">
        <f t="shared" si="0"/>
        <v>64</v>
      </c>
      <c r="H17" s="201" t="str">
        <f t="shared" si="1"/>
        <v>B</v>
      </c>
      <c r="I17" s="208" t="str">
        <f t="shared" si="2"/>
        <v>B</v>
      </c>
      <c r="J17" s="201" t="str">
        <f t="shared" si="3"/>
        <v>3.00</v>
      </c>
      <c r="K17" s="209" t="str">
        <f t="shared" si="4"/>
        <v>3.00</v>
      </c>
    </row>
    <row r="18" spans="1:11" ht="18">
      <c r="A18" s="205">
        <f>'1st 1'!A20</f>
        <v>13</v>
      </c>
      <c r="B18" s="206" t="str">
        <f>'1st 1'!B20</f>
        <v>M</v>
      </c>
      <c r="C18" s="207"/>
      <c r="D18" s="207"/>
      <c r="E18" s="207"/>
      <c r="F18" s="354">
        <v>30.33</v>
      </c>
      <c r="G18" s="201">
        <f t="shared" si="0"/>
        <v>61</v>
      </c>
      <c r="H18" s="201" t="str">
        <f t="shared" si="1"/>
        <v>B</v>
      </c>
      <c r="I18" s="208" t="str">
        <f t="shared" si="2"/>
        <v>B</v>
      </c>
      <c r="J18" s="201" t="str">
        <f t="shared" si="3"/>
        <v>3.00</v>
      </c>
      <c r="K18" s="209" t="str">
        <f t="shared" si="4"/>
        <v>3.00</v>
      </c>
    </row>
    <row r="19" spans="1:11" ht="18">
      <c r="A19" s="205">
        <f>'1st 1'!A21</f>
        <v>14</v>
      </c>
      <c r="B19" s="206" t="str">
        <f>'1st 1'!B21</f>
        <v>K</v>
      </c>
      <c r="C19" s="210"/>
      <c r="D19" s="210"/>
      <c r="E19" s="207"/>
      <c r="F19" s="354">
        <v>28.33</v>
      </c>
      <c r="G19" s="201">
        <f t="shared" si="0"/>
        <v>57</v>
      </c>
      <c r="H19" s="201" t="str">
        <f t="shared" si="1"/>
        <v>B-</v>
      </c>
      <c r="I19" s="208" t="str">
        <f t="shared" si="2"/>
        <v>B-</v>
      </c>
      <c r="J19" s="201" t="str">
        <f t="shared" si="3"/>
        <v>2.75</v>
      </c>
      <c r="K19" s="209" t="str">
        <f t="shared" si="4"/>
        <v>2.75</v>
      </c>
    </row>
    <row r="20" spans="1:11" ht="18">
      <c r="A20" s="205">
        <f>'1st 1'!A22</f>
        <v>15</v>
      </c>
      <c r="B20" s="206" t="str">
        <f>'1st 1'!B22</f>
        <v>P</v>
      </c>
      <c r="C20" s="207"/>
      <c r="D20" s="207"/>
      <c r="E20" s="207"/>
      <c r="F20" s="354">
        <v>29.33</v>
      </c>
      <c r="G20" s="201">
        <f t="shared" si="0"/>
        <v>59</v>
      </c>
      <c r="H20" s="201" t="str">
        <f t="shared" si="1"/>
        <v>B-</v>
      </c>
      <c r="I20" s="208" t="str">
        <f t="shared" si="2"/>
        <v>B-</v>
      </c>
      <c r="J20" s="201" t="str">
        <f t="shared" si="3"/>
        <v>2.75</v>
      </c>
      <c r="K20" s="209" t="str">
        <f t="shared" si="4"/>
        <v>2.75</v>
      </c>
    </row>
    <row r="21" spans="1:11" ht="18">
      <c r="A21" s="205">
        <f>'1st 1'!A23</f>
        <v>16</v>
      </c>
      <c r="B21" s="206" t="str">
        <f>'1st 1'!B23</f>
        <v>F</v>
      </c>
      <c r="C21" s="210"/>
      <c r="D21" s="210"/>
      <c r="E21" s="207"/>
      <c r="F21" s="354">
        <v>27.67</v>
      </c>
      <c r="G21" s="201">
        <f t="shared" si="0"/>
        <v>56</v>
      </c>
      <c r="H21" s="201" t="str">
        <f t="shared" si="1"/>
        <v>B-</v>
      </c>
      <c r="I21" s="208" t="str">
        <f t="shared" si="2"/>
        <v>B-</v>
      </c>
      <c r="J21" s="201" t="str">
        <f t="shared" si="3"/>
        <v>2.75</v>
      </c>
      <c r="K21" s="209" t="str">
        <f t="shared" si="4"/>
        <v>2.75</v>
      </c>
    </row>
    <row r="22" spans="1:11" ht="18">
      <c r="A22" s="205">
        <f>'1st 1'!A24</f>
        <v>17</v>
      </c>
      <c r="B22" s="206" t="str">
        <f>'1st 1'!B24</f>
        <v>K</v>
      </c>
      <c r="C22" s="207"/>
      <c r="D22" s="207"/>
      <c r="E22" s="207"/>
      <c r="F22" s="211">
        <v>24.67</v>
      </c>
      <c r="G22" s="201">
        <f t="shared" si="0"/>
        <v>50</v>
      </c>
      <c r="H22" s="201" t="str">
        <f t="shared" si="1"/>
        <v>-</v>
      </c>
      <c r="I22" s="208" t="str">
        <f t="shared" si="2"/>
        <v>C+</v>
      </c>
      <c r="J22" s="201" t="str">
        <f t="shared" si="3"/>
        <v>-</v>
      </c>
      <c r="K22" s="209" t="str">
        <f t="shared" si="4"/>
        <v>2.50</v>
      </c>
    </row>
    <row r="23" spans="1:11" ht="18">
      <c r="A23" s="205">
        <f>'1st 1'!A25</f>
        <v>18</v>
      </c>
      <c r="B23" s="206" t="str">
        <f>'1st 1'!B25</f>
        <v>N</v>
      </c>
      <c r="C23" s="210"/>
      <c r="D23" s="210"/>
      <c r="E23" s="207"/>
      <c r="F23" s="211">
        <v>27.33</v>
      </c>
      <c r="G23" s="201">
        <f t="shared" si="0"/>
        <v>55</v>
      </c>
      <c r="H23" s="201" t="str">
        <f t="shared" si="1"/>
        <v>B-</v>
      </c>
      <c r="I23" s="208" t="str">
        <f t="shared" si="2"/>
        <v>B-</v>
      </c>
      <c r="J23" s="201" t="str">
        <f t="shared" si="3"/>
        <v>2.75</v>
      </c>
      <c r="K23" s="209" t="str">
        <f t="shared" si="4"/>
        <v>2.75</v>
      </c>
    </row>
    <row r="24" spans="1:11" ht="18">
      <c r="A24" s="205">
        <f>'1st 1'!A26</f>
        <v>19</v>
      </c>
      <c r="B24" s="206" t="str">
        <f>'1st 1'!B26</f>
        <v>J</v>
      </c>
      <c r="C24" s="207"/>
      <c r="D24" s="207"/>
      <c r="E24" s="207"/>
      <c r="F24" s="211">
        <v>24</v>
      </c>
      <c r="G24" s="201">
        <f t="shared" si="0"/>
        <v>48</v>
      </c>
      <c r="H24" s="201" t="str">
        <f t="shared" si="1"/>
        <v>-</v>
      </c>
      <c r="I24" s="208" t="str">
        <f t="shared" si="2"/>
        <v>C</v>
      </c>
      <c r="J24" s="201" t="str">
        <f t="shared" si="3"/>
        <v>-</v>
      </c>
      <c r="K24" s="209" t="str">
        <f t="shared" si="4"/>
        <v>2.25</v>
      </c>
    </row>
    <row r="25" spans="1:11" ht="18">
      <c r="A25" s="205">
        <f>'1st 1'!A27</f>
        <v>20</v>
      </c>
      <c r="B25" s="206" t="str">
        <f>'1st 1'!B27</f>
        <v>S</v>
      </c>
      <c r="C25" s="210"/>
      <c r="D25" s="210"/>
      <c r="E25" s="207"/>
      <c r="F25" s="211">
        <v>21.67</v>
      </c>
      <c r="G25" s="201">
        <f t="shared" si="0"/>
        <v>44</v>
      </c>
      <c r="H25" s="201" t="str">
        <f t="shared" si="1"/>
        <v>-</v>
      </c>
      <c r="I25" s="208" t="str">
        <f t="shared" si="2"/>
        <v>D</v>
      </c>
      <c r="J25" s="201" t="str">
        <f t="shared" si="3"/>
        <v>-</v>
      </c>
      <c r="K25" s="209" t="str">
        <f t="shared" si="4"/>
        <v>2.00</v>
      </c>
    </row>
    <row r="26" spans="1:11" ht="18">
      <c r="A26" s="205">
        <f>'1st 1'!A28</f>
        <v>21</v>
      </c>
      <c r="B26" s="206" t="str">
        <f>'1st 1'!B28</f>
        <v>S</v>
      </c>
      <c r="C26" s="207"/>
      <c r="D26" s="207"/>
      <c r="E26" s="207"/>
      <c r="F26" s="211">
        <v>27.67</v>
      </c>
      <c r="G26" s="201">
        <f t="shared" si="0"/>
        <v>56</v>
      </c>
      <c r="H26" s="201" t="str">
        <f t="shared" si="1"/>
        <v>B-</v>
      </c>
      <c r="I26" s="208" t="str">
        <f t="shared" si="2"/>
        <v>B-</v>
      </c>
      <c r="J26" s="201" t="str">
        <f t="shared" si="3"/>
        <v>2.75</v>
      </c>
      <c r="K26" s="209" t="str">
        <f t="shared" si="4"/>
        <v>2.75</v>
      </c>
    </row>
    <row r="27" spans="1:11" ht="18">
      <c r="A27" s="205">
        <f>'1st 1'!A29</f>
        <v>22</v>
      </c>
      <c r="B27" s="206" t="str">
        <f>'1st 1'!B29</f>
        <v>M</v>
      </c>
      <c r="C27" s="210"/>
      <c r="D27" s="210"/>
      <c r="E27" s="207"/>
      <c r="F27" s="211">
        <v>27.33</v>
      </c>
      <c r="G27" s="201">
        <f t="shared" si="0"/>
        <v>55</v>
      </c>
      <c r="H27" s="201" t="str">
        <f t="shared" si="1"/>
        <v>B-</v>
      </c>
      <c r="I27" s="208" t="str">
        <f t="shared" si="2"/>
        <v>B-</v>
      </c>
      <c r="J27" s="201" t="str">
        <f t="shared" si="3"/>
        <v>2.75</v>
      </c>
      <c r="K27" s="209" t="str">
        <f t="shared" si="4"/>
        <v>2.75</v>
      </c>
    </row>
    <row r="28" spans="1:11" ht="18">
      <c r="A28" s="205">
        <f>'1st 1'!A30</f>
        <v>23</v>
      </c>
      <c r="B28" s="206" t="str">
        <f>'1st 1'!B30</f>
        <v>P</v>
      </c>
      <c r="C28" s="207"/>
      <c r="D28" s="207"/>
      <c r="E28" s="207"/>
      <c r="F28" s="211">
        <v>39</v>
      </c>
      <c r="G28" s="201">
        <f t="shared" si="0"/>
        <v>78</v>
      </c>
      <c r="H28" s="201" t="str">
        <f t="shared" si="1"/>
        <v>A</v>
      </c>
      <c r="I28" s="208" t="str">
        <f t="shared" si="2"/>
        <v>A</v>
      </c>
      <c r="J28" s="201" t="str">
        <f t="shared" si="3"/>
        <v>3.75</v>
      </c>
      <c r="K28" s="209" t="str">
        <f t="shared" si="4"/>
        <v>3.75</v>
      </c>
    </row>
    <row r="29" spans="1:11" ht="18">
      <c r="A29" s="205">
        <f>'1st 1'!A31</f>
        <v>24</v>
      </c>
      <c r="B29" s="206" t="str">
        <f>'1st 1'!B31</f>
        <v>R</v>
      </c>
      <c r="C29" s="210"/>
      <c r="D29" s="210"/>
      <c r="E29" s="207"/>
      <c r="F29" s="211">
        <v>21</v>
      </c>
      <c r="G29" s="201">
        <f t="shared" si="0"/>
        <v>42</v>
      </c>
      <c r="H29" s="201" t="str">
        <f t="shared" si="1"/>
        <v>-</v>
      </c>
      <c r="I29" s="208" t="str">
        <f t="shared" si="2"/>
        <v>D</v>
      </c>
      <c r="J29" s="201" t="str">
        <f t="shared" si="3"/>
        <v>-</v>
      </c>
      <c r="K29" s="209" t="str">
        <f t="shared" si="4"/>
        <v>2.00</v>
      </c>
    </row>
    <row r="30" spans="1:11" ht="18">
      <c r="A30" s="205">
        <f>'1st 1'!A32</f>
        <v>25</v>
      </c>
      <c r="B30" s="206" t="str">
        <f>'1st 1'!B32</f>
        <v>F</v>
      </c>
      <c r="C30" s="207"/>
      <c r="D30" s="207"/>
      <c r="E30" s="207"/>
      <c r="F30" s="211">
        <v>27</v>
      </c>
      <c r="G30" s="201">
        <f t="shared" si="0"/>
        <v>54</v>
      </c>
      <c r="H30" s="201" t="str">
        <f t="shared" si="1"/>
        <v>-</v>
      </c>
      <c r="I30" s="208" t="str">
        <f t="shared" si="2"/>
        <v>C+</v>
      </c>
      <c r="J30" s="201" t="str">
        <f t="shared" si="3"/>
        <v>-</v>
      </c>
      <c r="K30" s="209" t="str">
        <f t="shared" si="4"/>
        <v>2.50</v>
      </c>
    </row>
    <row r="31" spans="1:11" ht="18">
      <c r="A31" s="205">
        <f>'1st 1'!A33</f>
        <v>26</v>
      </c>
      <c r="B31" s="206" t="str">
        <f>'1st 1'!B33</f>
        <v>P</v>
      </c>
      <c r="C31" s="210"/>
      <c r="D31" s="210"/>
      <c r="E31" s="207"/>
      <c r="F31" s="211">
        <v>26</v>
      </c>
      <c r="G31" s="201">
        <f t="shared" si="0"/>
        <v>52</v>
      </c>
      <c r="H31" s="201" t="str">
        <f t="shared" si="1"/>
        <v>-</v>
      </c>
      <c r="I31" s="208" t="str">
        <f t="shared" si="2"/>
        <v>C+</v>
      </c>
      <c r="J31" s="201" t="str">
        <f t="shared" si="3"/>
        <v>-</v>
      </c>
      <c r="K31" s="209" t="str">
        <f t="shared" si="4"/>
        <v>2.50</v>
      </c>
    </row>
    <row r="32" spans="1:11" ht="18">
      <c r="A32" s="205">
        <f>'1st 1'!A34</f>
        <v>27</v>
      </c>
      <c r="B32" s="206" t="str">
        <f>'1st 1'!B34</f>
        <v>N</v>
      </c>
      <c r="C32" s="207"/>
      <c r="D32" s="207"/>
      <c r="E32" s="207"/>
      <c r="F32" s="211">
        <v>32.33</v>
      </c>
      <c r="G32" s="201">
        <f t="shared" si="0"/>
        <v>65</v>
      </c>
      <c r="H32" s="201" t="str">
        <f t="shared" si="1"/>
        <v>B+</v>
      </c>
      <c r="I32" s="208" t="str">
        <f t="shared" si="2"/>
        <v>B+</v>
      </c>
      <c r="J32" s="201" t="str">
        <f t="shared" si="3"/>
        <v>3.25</v>
      </c>
      <c r="K32" s="209" t="str">
        <f t="shared" si="4"/>
        <v>3.25</v>
      </c>
    </row>
    <row r="33" spans="1:11" ht="18">
      <c r="A33" s="205">
        <f>'1st 1'!A35</f>
        <v>28</v>
      </c>
      <c r="B33" s="206" t="str">
        <f>'1st 1'!B35</f>
        <v>J</v>
      </c>
      <c r="C33" s="210"/>
      <c r="D33" s="210"/>
      <c r="E33" s="207"/>
      <c r="F33" s="211">
        <v>22</v>
      </c>
      <c r="G33" s="201">
        <f t="shared" si="0"/>
        <v>44</v>
      </c>
      <c r="H33" s="201" t="str">
        <f t="shared" si="1"/>
        <v>-</v>
      </c>
      <c r="I33" s="208" t="str">
        <f t="shared" si="2"/>
        <v>D</v>
      </c>
      <c r="J33" s="201" t="str">
        <f t="shared" si="3"/>
        <v>-</v>
      </c>
      <c r="K33" s="209" t="str">
        <f t="shared" si="4"/>
        <v>2.00</v>
      </c>
    </row>
    <row r="34" spans="1:11" ht="18">
      <c r="A34" s="205">
        <f>'1st 1'!A36</f>
        <v>29</v>
      </c>
      <c r="B34" s="206" t="str">
        <f>'1st 1'!B36</f>
        <v>P</v>
      </c>
      <c r="C34" s="207"/>
      <c r="D34" s="207"/>
      <c r="E34" s="207"/>
      <c r="F34" s="211">
        <v>26.67</v>
      </c>
      <c r="G34" s="201">
        <f t="shared" si="0"/>
        <v>54</v>
      </c>
      <c r="H34" s="201" t="str">
        <f t="shared" si="1"/>
        <v>-</v>
      </c>
      <c r="I34" s="208" t="str">
        <f t="shared" si="2"/>
        <v>C+</v>
      </c>
      <c r="J34" s="201" t="str">
        <f t="shared" si="3"/>
        <v>-</v>
      </c>
      <c r="K34" s="209" t="str">
        <f t="shared" si="4"/>
        <v>2.50</v>
      </c>
    </row>
    <row r="35" spans="1:11" ht="18">
      <c r="A35" s="205">
        <f>'1st 1'!A37</f>
        <v>30</v>
      </c>
      <c r="B35" s="206" t="str">
        <f>'1st 1'!B37</f>
        <v>N</v>
      </c>
      <c r="C35" s="210"/>
      <c r="D35" s="210"/>
      <c r="E35" s="207"/>
      <c r="F35" s="211">
        <v>22</v>
      </c>
      <c r="G35" s="201">
        <f t="shared" si="0"/>
        <v>44</v>
      </c>
      <c r="H35" s="201" t="str">
        <f t="shared" si="1"/>
        <v>-</v>
      </c>
      <c r="I35" s="208" t="str">
        <f t="shared" si="2"/>
        <v>D</v>
      </c>
      <c r="J35" s="201" t="str">
        <f t="shared" si="3"/>
        <v>-</v>
      </c>
      <c r="K35" s="209" t="str">
        <f t="shared" si="4"/>
        <v>2.00</v>
      </c>
    </row>
    <row r="36" spans="1:11" ht="18">
      <c r="A36" s="205">
        <f>'1st 1'!A38</f>
        <v>31</v>
      </c>
      <c r="B36" s="206" t="str">
        <f>'1st 1'!B38</f>
        <v>S</v>
      </c>
      <c r="C36" s="207"/>
      <c r="D36" s="207"/>
      <c r="E36" s="207"/>
      <c r="F36" s="211">
        <v>23</v>
      </c>
      <c r="G36" s="201">
        <f t="shared" si="0"/>
        <v>46</v>
      </c>
      <c r="H36" s="201" t="str">
        <f t="shared" si="1"/>
        <v>-</v>
      </c>
      <c r="I36" s="208" t="str">
        <f t="shared" si="2"/>
        <v>C</v>
      </c>
      <c r="J36" s="201" t="str">
        <f t="shared" si="3"/>
        <v>-</v>
      </c>
      <c r="K36" s="209" t="str">
        <f t="shared" si="4"/>
        <v>2.25</v>
      </c>
    </row>
    <row r="37" spans="1:11" ht="18">
      <c r="A37" s="205">
        <f>'1st 1'!A39</f>
        <v>32</v>
      </c>
      <c r="B37" s="206" t="str">
        <f>'1st 1'!B39</f>
        <v>F</v>
      </c>
      <c r="C37" s="210"/>
      <c r="D37" s="210"/>
      <c r="E37" s="207"/>
      <c r="F37" s="211">
        <v>31</v>
      </c>
      <c r="G37" s="201">
        <f t="shared" si="0"/>
        <v>62</v>
      </c>
      <c r="H37" s="201" t="str">
        <f t="shared" si="1"/>
        <v>B</v>
      </c>
      <c r="I37" s="208" t="str">
        <f t="shared" si="2"/>
        <v>B</v>
      </c>
      <c r="J37" s="201" t="str">
        <f t="shared" si="3"/>
        <v>3.00</v>
      </c>
      <c r="K37" s="209" t="str">
        <f t="shared" si="4"/>
        <v>3.00</v>
      </c>
    </row>
    <row r="38" spans="1:11" ht="18">
      <c r="A38" s="205">
        <f>'1st 1'!A40</f>
        <v>33</v>
      </c>
      <c r="B38" s="206" t="str">
        <f>'1st 1'!B40</f>
        <v>M</v>
      </c>
      <c r="C38" s="207"/>
      <c r="D38" s="207"/>
      <c r="E38" s="207"/>
      <c r="F38" s="211">
        <v>28</v>
      </c>
      <c r="G38" s="201">
        <f t="shared" si="0"/>
        <v>56</v>
      </c>
      <c r="H38" s="201" t="str">
        <f t="shared" si="1"/>
        <v>B-</v>
      </c>
      <c r="I38" s="208" t="str">
        <f t="shared" si="2"/>
        <v>B-</v>
      </c>
      <c r="J38" s="201" t="str">
        <f t="shared" si="3"/>
        <v>2.75</v>
      </c>
      <c r="K38" s="209" t="str">
        <f t="shared" si="4"/>
        <v>2.75</v>
      </c>
    </row>
    <row r="39" spans="1:11" ht="18">
      <c r="A39" s="205">
        <f>'1st 1'!A41</f>
        <v>34</v>
      </c>
      <c r="B39" s="206" t="str">
        <f>'1st 1'!B41</f>
        <v>M</v>
      </c>
      <c r="C39" s="210"/>
      <c r="D39" s="210"/>
      <c r="E39" s="207"/>
      <c r="F39" s="211">
        <v>24</v>
      </c>
      <c r="G39" s="201">
        <f t="shared" si="0"/>
        <v>48</v>
      </c>
      <c r="H39" s="201" t="str">
        <f t="shared" si="1"/>
        <v>-</v>
      </c>
      <c r="I39" s="208" t="str">
        <f t="shared" si="2"/>
        <v>C</v>
      </c>
      <c r="J39" s="201" t="str">
        <f t="shared" si="3"/>
        <v>-</v>
      </c>
      <c r="K39" s="209" t="str">
        <f t="shared" si="4"/>
        <v>2.25</v>
      </c>
    </row>
    <row r="40" spans="1:11" ht="18">
      <c r="A40" s="205">
        <f>'1st 1'!A42</f>
        <v>35</v>
      </c>
      <c r="B40" s="206" t="str">
        <f>'1st 1'!B42</f>
        <v>T</v>
      </c>
      <c r="C40" s="207"/>
      <c r="D40" s="207"/>
      <c r="E40" s="207"/>
      <c r="F40" s="211">
        <v>30.67</v>
      </c>
      <c r="G40" s="201">
        <f t="shared" si="0"/>
        <v>62</v>
      </c>
      <c r="H40" s="201" t="str">
        <f t="shared" si="1"/>
        <v>B</v>
      </c>
      <c r="I40" s="208" t="str">
        <f t="shared" si="2"/>
        <v>B</v>
      </c>
      <c r="J40" s="201" t="str">
        <f t="shared" si="3"/>
        <v>3.00</v>
      </c>
      <c r="K40" s="209" t="str">
        <f t="shared" si="4"/>
        <v>3.00</v>
      </c>
    </row>
    <row r="41" spans="1:11" ht="18">
      <c r="A41" s="205">
        <f>'1st 1'!A43</f>
        <v>36</v>
      </c>
      <c r="B41" s="206" t="str">
        <f>'1st 1'!B43</f>
        <v>H</v>
      </c>
      <c r="C41" s="207"/>
      <c r="D41" s="207"/>
      <c r="E41" s="207"/>
      <c r="F41" s="211">
        <v>37</v>
      </c>
      <c r="G41" s="201">
        <f>ROUNDUP(F41*2,0)</f>
        <v>74</v>
      </c>
      <c r="H41" s="201" t="str">
        <f>IF(G41&gt;79,"A+",IF(G41&gt;74,"A",IF(G41&gt;69,"A-",IF(G41&gt;64,"B+",IF(G41&gt;59,"B",IF(G41&gt;54,"B-","-"))))))</f>
        <v>A-</v>
      </c>
      <c r="I41" s="208" t="str">
        <f t="shared" si="2"/>
        <v>A-</v>
      </c>
      <c r="J41" s="201" t="str">
        <f>IF(G41&gt;79,"4.00",IF(G41&gt;74,"3.75",IF(G41&gt;69,"3.50",IF(G41&gt;64,"3.25",IF(G41&gt;59,"3.00",IF(G41&gt;54,"2.75","-"))))))</f>
        <v>3.50</v>
      </c>
      <c r="K41" s="209" t="str">
        <f t="shared" si="4"/>
        <v>3.50</v>
      </c>
    </row>
    <row r="42" spans="1:11" ht="18">
      <c r="A42" s="205">
        <f>'1st 1'!A44</f>
        <v>37</v>
      </c>
      <c r="B42" s="206" t="str">
        <f>'1st 1'!B44</f>
        <v>S</v>
      </c>
      <c r="C42" s="210"/>
      <c r="D42" s="210"/>
      <c r="E42" s="207"/>
      <c r="F42" s="211">
        <v>38.33</v>
      </c>
      <c r="G42" s="201">
        <f>ROUNDUP(F42*2,0)</f>
        <v>77</v>
      </c>
      <c r="H42" s="201" t="str">
        <f>IF(G42&gt;79,"A+",IF(G42&gt;74,"A",IF(G42&gt;69,"A-",IF(G42&gt;64,"B+",IF(G42&gt;59,"B",IF(G42&gt;54,"B-","-"))))))</f>
        <v>A</v>
      </c>
      <c r="I42" s="208" t="str">
        <f t="shared" si="2"/>
        <v>A</v>
      </c>
      <c r="J42" s="201" t="str">
        <f>IF(G42&gt;79,"4.00",IF(G42&gt;74,"3.75",IF(G42&gt;69,"3.50",IF(G42&gt;64,"3.25",IF(G42&gt;59,"3.00",IF(G42&gt;54,"2.75","-"))))))</f>
        <v>3.75</v>
      </c>
      <c r="K42" s="209" t="str">
        <f t="shared" si="4"/>
        <v>3.75</v>
      </c>
    </row>
    <row r="43" spans="1:11" ht="18">
      <c r="A43" s="205">
        <f>'1st 1'!A45</f>
        <v>38</v>
      </c>
      <c r="B43" s="206" t="str">
        <f>'1st 1'!B45</f>
        <v>N</v>
      </c>
      <c r="C43" s="207"/>
      <c r="D43" s="207"/>
      <c r="E43" s="207"/>
      <c r="F43" s="211">
        <v>33.33</v>
      </c>
      <c r="G43" s="201">
        <f>ROUNDUP(F43*2,0)</f>
        <v>67</v>
      </c>
      <c r="H43" s="201" t="str">
        <f>IF(G43&gt;79,"A+",IF(G43&gt;74,"A",IF(G43&gt;69,"A-",IF(G43&gt;64,"B+",IF(G43&gt;59,"B",IF(G43&gt;54,"B-","-"))))))</f>
        <v>B+</v>
      </c>
      <c r="I43" s="208" t="str">
        <f t="shared" si="2"/>
        <v>B+</v>
      </c>
      <c r="J43" s="201" t="str">
        <f>IF(G43&gt;79,"4.00",IF(G43&gt;74,"3.75",IF(G43&gt;69,"3.50",IF(G43&gt;64,"3.25",IF(G43&gt;59,"3.00",IF(G43&gt;54,"2.75","-"))))))</f>
        <v>3.25</v>
      </c>
      <c r="K43" s="209" t="str">
        <f t="shared" si="4"/>
        <v>3.25</v>
      </c>
    </row>
    <row r="44" spans="1:11" ht="18">
      <c r="A44" s="205">
        <f>'1st 1'!A46</f>
        <v>39</v>
      </c>
      <c r="B44" s="206" t="str">
        <f>'1st 1'!B46</f>
        <v>R</v>
      </c>
      <c r="C44" s="207"/>
      <c r="D44" s="207"/>
      <c r="E44" s="207"/>
      <c r="F44" s="211">
        <v>20.67</v>
      </c>
      <c r="G44" s="201">
        <f>ROUNDUP(F44*2,0)</f>
        <v>42</v>
      </c>
      <c r="H44" s="201" t="str">
        <f>IF(G44&gt;79,"A+",IF(G44&gt;74,"A",IF(G44&gt;69,"A-",IF(G44&gt;64,"B+",IF(G44&gt;59,"B",IF(G44&gt;54,"B-","-"))))))</f>
        <v>-</v>
      </c>
      <c r="I44" s="208" t="str">
        <f t="shared" si="2"/>
        <v>D</v>
      </c>
      <c r="J44" s="201" t="str">
        <f>IF(G44&gt;79,"4.00",IF(G44&gt;74,"3.75",IF(G44&gt;69,"3.50",IF(G44&gt;64,"3.25",IF(G44&gt;59,"3.00",IF(G44&gt;54,"2.75","-"))))))</f>
        <v>-</v>
      </c>
      <c r="K44" s="209" t="str">
        <f t="shared" si="4"/>
        <v>2.00</v>
      </c>
    </row>
    <row r="45" spans="1:11" ht="18">
      <c r="A45" s="205">
        <f>'1st 1'!A47</f>
        <v>40</v>
      </c>
      <c r="B45" s="206" t="str">
        <f>'1st 1'!B47</f>
        <v>U</v>
      </c>
      <c r="C45" s="207"/>
      <c r="D45" s="207"/>
      <c r="E45" s="207"/>
      <c r="F45" s="211">
        <v>24</v>
      </c>
      <c r="G45" s="201">
        <f t="shared" ref="G45:G53" si="5">ROUNDUP(F45*2,0)</f>
        <v>48</v>
      </c>
      <c r="H45" s="201" t="str">
        <f t="shared" ref="H45:H53" si="6">IF(G45&gt;79,"A+",IF(G45&gt;74,"A",IF(G45&gt;69,"A-",IF(G45&gt;64,"B+",IF(G45&gt;59,"B",IF(G45&gt;54,"B-","-"))))))</f>
        <v>-</v>
      </c>
      <c r="I45" s="208" t="str">
        <f t="shared" si="2"/>
        <v>C</v>
      </c>
      <c r="J45" s="201" t="str">
        <f t="shared" ref="J45:J53" si="7">IF(G45&gt;79,"4.00",IF(G45&gt;74,"3.75",IF(G45&gt;69,"3.50",IF(G45&gt;64,"3.25",IF(G45&gt;59,"3.00",IF(G45&gt;54,"2.75","-"))))))</f>
        <v>-</v>
      </c>
      <c r="K45" s="209" t="str">
        <f t="shared" si="4"/>
        <v>2.25</v>
      </c>
    </row>
    <row r="46" spans="1:11" ht="18">
      <c r="A46" s="205">
        <f>'1st 1'!A48</f>
        <v>41</v>
      </c>
      <c r="B46" s="206" t="str">
        <f>'1st 1'!B48</f>
        <v>B</v>
      </c>
      <c r="C46" s="207"/>
      <c r="D46" s="207"/>
      <c r="E46" s="207"/>
      <c r="F46" s="211">
        <v>23.67</v>
      </c>
      <c r="G46" s="201">
        <f t="shared" si="5"/>
        <v>48</v>
      </c>
      <c r="H46" s="201" t="str">
        <f t="shared" si="6"/>
        <v>-</v>
      </c>
      <c r="I46" s="208" t="str">
        <f t="shared" si="2"/>
        <v>C</v>
      </c>
      <c r="J46" s="201" t="str">
        <f t="shared" si="7"/>
        <v>-</v>
      </c>
      <c r="K46" s="209" t="str">
        <f t="shared" si="4"/>
        <v>2.25</v>
      </c>
    </row>
    <row r="47" spans="1:11" ht="18">
      <c r="A47" s="205">
        <f>'1st 1'!A49</f>
        <v>42</v>
      </c>
      <c r="B47" s="206" t="str">
        <f>'1st 1'!B49</f>
        <v>K</v>
      </c>
      <c r="C47" s="207"/>
      <c r="D47" s="207"/>
      <c r="E47" s="207"/>
      <c r="F47" s="211">
        <v>28.33</v>
      </c>
      <c r="G47" s="201">
        <f t="shared" si="5"/>
        <v>57</v>
      </c>
      <c r="H47" s="201" t="str">
        <f t="shared" si="6"/>
        <v>B-</v>
      </c>
      <c r="I47" s="208" t="str">
        <f t="shared" si="2"/>
        <v>B-</v>
      </c>
      <c r="J47" s="201" t="str">
        <f t="shared" si="7"/>
        <v>2.75</v>
      </c>
      <c r="K47" s="209" t="str">
        <f t="shared" si="4"/>
        <v>2.75</v>
      </c>
    </row>
    <row r="48" spans="1:11" ht="18">
      <c r="A48" s="205">
        <f>'1st 1'!A50</f>
        <v>43</v>
      </c>
      <c r="B48" s="206" t="str">
        <f>'1st 1'!B50</f>
        <v>N</v>
      </c>
      <c r="C48" s="207"/>
      <c r="D48" s="207"/>
      <c r="E48" s="207"/>
      <c r="F48" s="211">
        <v>36</v>
      </c>
      <c r="G48" s="201">
        <f t="shared" si="5"/>
        <v>72</v>
      </c>
      <c r="H48" s="201" t="str">
        <f t="shared" si="6"/>
        <v>A-</v>
      </c>
      <c r="I48" s="208" t="str">
        <f t="shared" si="2"/>
        <v>A-</v>
      </c>
      <c r="J48" s="201" t="str">
        <f t="shared" si="7"/>
        <v>3.50</v>
      </c>
      <c r="K48" s="209" t="str">
        <f t="shared" si="4"/>
        <v>3.50</v>
      </c>
    </row>
    <row r="49" spans="1:11" ht="18">
      <c r="A49" s="205">
        <f>'1st 1'!A51</f>
        <v>44</v>
      </c>
      <c r="B49" s="206" t="str">
        <f>'1st 1'!B51</f>
        <v>M</v>
      </c>
      <c r="C49" s="207"/>
      <c r="D49" s="207"/>
      <c r="E49" s="207"/>
      <c r="F49" s="211">
        <v>28</v>
      </c>
      <c r="G49" s="201">
        <f t="shared" si="5"/>
        <v>56</v>
      </c>
      <c r="H49" s="201" t="str">
        <f t="shared" si="6"/>
        <v>B-</v>
      </c>
      <c r="I49" s="208" t="str">
        <f t="shared" si="2"/>
        <v>B-</v>
      </c>
      <c r="J49" s="201" t="str">
        <f t="shared" si="7"/>
        <v>2.75</v>
      </c>
      <c r="K49" s="209" t="str">
        <f t="shared" si="4"/>
        <v>2.75</v>
      </c>
    </row>
    <row r="50" spans="1:11" ht="18">
      <c r="A50" s="205">
        <f>'1st 1'!A52</f>
        <v>45</v>
      </c>
      <c r="B50" s="206" t="str">
        <f>'1st 1'!B52</f>
        <v>H</v>
      </c>
      <c r="C50" s="207"/>
      <c r="D50" s="207"/>
      <c r="E50" s="207"/>
      <c r="F50" s="211">
        <v>27</v>
      </c>
      <c r="G50" s="201">
        <f t="shared" si="5"/>
        <v>54</v>
      </c>
      <c r="H50" s="201" t="str">
        <f t="shared" si="6"/>
        <v>-</v>
      </c>
      <c r="I50" s="208" t="str">
        <f t="shared" si="2"/>
        <v>C+</v>
      </c>
      <c r="J50" s="201" t="str">
        <f t="shared" si="7"/>
        <v>-</v>
      </c>
      <c r="K50" s="209" t="str">
        <f t="shared" si="4"/>
        <v>2.50</v>
      </c>
    </row>
    <row r="51" spans="1:11" ht="18">
      <c r="A51" s="205">
        <f>'1st 1'!A53</f>
        <v>46</v>
      </c>
      <c r="B51" s="206" t="str">
        <f>'1st 1'!B53</f>
        <v>S</v>
      </c>
      <c r="C51" s="207"/>
      <c r="D51" s="207"/>
      <c r="E51" s="207"/>
      <c r="F51" s="211">
        <v>38</v>
      </c>
      <c r="G51" s="201">
        <f t="shared" si="5"/>
        <v>76</v>
      </c>
      <c r="H51" s="201" t="str">
        <f t="shared" si="6"/>
        <v>A</v>
      </c>
      <c r="I51" s="208" t="str">
        <f t="shared" si="2"/>
        <v>A</v>
      </c>
      <c r="J51" s="201" t="str">
        <f t="shared" si="7"/>
        <v>3.75</v>
      </c>
      <c r="K51" s="209" t="str">
        <f t="shared" si="4"/>
        <v>3.75</v>
      </c>
    </row>
    <row r="52" spans="1:11" ht="18">
      <c r="A52" s="205">
        <f>'1st 1'!A54</f>
        <v>47</v>
      </c>
      <c r="B52" s="206" t="str">
        <f>'1st 1'!B54</f>
        <v>K</v>
      </c>
      <c r="C52" s="207"/>
      <c r="D52" s="207"/>
      <c r="E52" s="207"/>
      <c r="F52" s="211">
        <v>31.67</v>
      </c>
      <c r="G52" s="201">
        <f t="shared" si="5"/>
        <v>64</v>
      </c>
      <c r="H52" s="201" t="str">
        <f t="shared" si="6"/>
        <v>B</v>
      </c>
      <c r="I52" s="208" t="str">
        <f t="shared" si="2"/>
        <v>B</v>
      </c>
      <c r="J52" s="201" t="str">
        <f t="shared" si="7"/>
        <v>3.00</v>
      </c>
      <c r="K52" s="209" t="str">
        <f t="shared" si="4"/>
        <v>3.00</v>
      </c>
    </row>
    <row r="53" spans="1:11" ht="18">
      <c r="A53" s="205">
        <f>'1st 1'!A55</f>
        <v>48</v>
      </c>
      <c r="B53" s="206" t="str">
        <f>'1st 1'!B55</f>
        <v>I</v>
      </c>
      <c r="C53" s="207"/>
      <c r="D53" s="207"/>
      <c r="E53" s="207"/>
      <c r="F53" s="211">
        <v>26</v>
      </c>
      <c r="G53" s="201">
        <f t="shared" si="5"/>
        <v>52</v>
      </c>
      <c r="H53" s="201" t="str">
        <f t="shared" si="6"/>
        <v>-</v>
      </c>
      <c r="I53" s="208" t="str">
        <f t="shared" si="2"/>
        <v>C+</v>
      </c>
      <c r="J53" s="201" t="str">
        <f t="shared" si="7"/>
        <v>-</v>
      </c>
      <c r="K53" s="209" t="str">
        <f t="shared" si="4"/>
        <v>2.50</v>
      </c>
    </row>
    <row r="54" spans="1:11" ht="18">
      <c r="A54" s="205">
        <f>'1st 1'!A56</f>
        <v>49</v>
      </c>
      <c r="B54" s="206" t="str">
        <f>'1st 1'!B56</f>
        <v>I</v>
      </c>
      <c r="C54" s="207"/>
      <c r="D54" s="207"/>
      <c r="E54" s="207"/>
      <c r="F54" s="211">
        <v>24.67</v>
      </c>
      <c r="G54" s="201">
        <f t="shared" ref="G54:G75" si="8">ROUNDUP(F54*2,0)</f>
        <v>50</v>
      </c>
      <c r="H54" s="201" t="str">
        <f t="shared" ref="H54:H75" si="9">IF(G54&gt;79,"A+",IF(G54&gt;74,"A",IF(G54&gt;69,"A-",IF(G54&gt;64,"B+",IF(G54&gt;59,"B",IF(G54&gt;54,"B-","-"))))))</f>
        <v>-</v>
      </c>
      <c r="I54" s="208" t="str">
        <f t="shared" ref="I54:I75" si="10">IF(G54&gt;54,H54,IF(G54&gt;49,"C+",IF(G54&gt;44,"C",IF(G54&gt;39,"D",IF(G54=0,0,"F")))))</f>
        <v>C+</v>
      </c>
      <c r="J54" s="201" t="str">
        <f t="shared" ref="J54:J75" si="11">IF(G54&gt;79,"4.00",IF(G54&gt;74,"3.75",IF(G54&gt;69,"3.50",IF(G54&gt;64,"3.25",IF(G54&gt;59,"3.00",IF(G54&gt;54,"2.75","-"))))))</f>
        <v>-</v>
      </c>
      <c r="K54" s="209" t="str">
        <f t="shared" ref="K54:K75" si="12">IF(G54&gt;54,J54,IF(G54&gt;49,"2.50",IF(G54&gt;44,"2.25",IF(G54&gt;39,"2.00",IF(G54=0,0,"00")))))</f>
        <v>2.50</v>
      </c>
    </row>
    <row r="55" spans="1:11" ht="18">
      <c r="A55" s="205">
        <f>'1st 1'!A57</f>
        <v>50</v>
      </c>
      <c r="B55" s="206" t="str">
        <f>'1st 1'!B57</f>
        <v>A</v>
      </c>
      <c r="C55" s="207"/>
      <c r="D55" s="207"/>
      <c r="E55" s="207"/>
      <c r="F55" s="211">
        <v>22.33</v>
      </c>
      <c r="G55" s="201">
        <f t="shared" si="8"/>
        <v>45</v>
      </c>
      <c r="H55" s="201" t="str">
        <f t="shared" si="9"/>
        <v>-</v>
      </c>
      <c r="I55" s="208" t="str">
        <f t="shared" si="10"/>
        <v>C</v>
      </c>
      <c r="J55" s="201" t="str">
        <f t="shared" si="11"/>
        <v>-</v>
      </c>
      <c r="K55" s="209" t="str">
        <f t="shared" si="12"/>
        <v>2.25</v>
      </c>
    </row>
    <row r="56" spans="1:11" ht="18">
      <c r="A56" s="205" t="str">
        <f>'1st 1'!A58</f>
        <v>51</v>
      </c>
      <c r="B56" s="206" t="str">
        <f>'1st 1'!B58</f>
        <v>I</v>
      </c>
      <c r="C56" s="207"/>
      <c r="D56" s="207"/>
      <c r="E56" s="207"/>
      <c r="F56" s="211">
        <v>25</v>
      </c>
      <c r="G56" s="201">
        <f t="shared" si="8"/>
        <v>50</v>
      </c>
      <c r="H56" s="201" t="str">
        <f t="shared" si="9"/>
        <v>-</v>
      </c>
      <c r="I56" s="208" t="str">
        <f t="shared" si="10"/>
        <v>C+</v>
      </c>
      <c r="J56" s="201" t="str">
        <f t="shared" si="11"/>
        <v>-</v>
      </c>
      <c r="K56" s="209" t="str">
        <f t="shared" si="12"/>
        <v>2.50</v>
      </c>
    </row>
    <row r="57" spans="1:11" ht="18">
      <c r="A57" s="205" t="str">
        <f>'1st 1'!A59</f>
        <v>52</v>
      </c>
      <c r="B57" s="206" t="str">
        <f>'1st 1'!B59</f>
        <v>M</v>
      </c>
      <c r="C57" s="207"/>
      <c r="D57" s="207"/>
      <c r="E57" s="207"/>
      <c r="F57" s="211">
        <v>27</v>
      </c>
      <c r="G57" s="201">
        <f t="shared" si="8"/>
        <v>54</v>
      </c>
      <c r="H57" s="201" t="str">
        <f t="shared" si="9"/>
        <v>-</v>
      </c>
      <c r="I57" s="208" t="str">
        <f t="shared" si="10"/>
        <v>C+</v>
      </c>
      <c r="J57" s="201" t="str">
        <f t="shared" si="11"/>
        <v>-</v>
      </c>
      <c r="K57" s="209" t="str">
        <f t="shared" si="12"/>
        <v>2.50</v>
      </c>
    </row>
    <row r="58" spans="1:11" ht="18">
      <c r="A58" s="205">
        <f>'1st 1'!A60</f>
        <v>0</v>
      </c>
      <c r="B58" s="206">
        <f>'1st 1'!B60</f>
        <v>0</v>
      </c>
      <c r="C58" s="207"/>
      <c r="D58" s="207"/>
      <c r="E58" s="207"/>
      <c r="F58" s="211"/>
      <c r="G58" s="201">
        <f t="shared" si="8"/>
        <v>0</v>
      </c>
      <c r="H58" s="201" t="str">
        <f t="shared" si="9"/>
        <v>-</v>
      </c>
      <c r="I58" s="208">
        <f t="shared" si="10"/>
        <v>0</v>
      </c>
      <c r="J58" s="201" t="str">
        <f t="shared" si="11"/>
        <v>-</v>
      </c>
      <c r="K58" s="209">
        <f t="shared" si="12"/>
        <v>0</v>
      </c>
    </row>
    <row r="59" spans="1:11" ht="18">
      <c r="A59" s="205">
        <f>'1st 1'!A61</f>
        <v>0</v>
      </c>
      <c r="B59" s="206">
        <f>'1st 1'!B61</f>
        <v>0</v>
      </c>
      <c r="C59" s="207"/>
      <c r="D59" s="207"/>
      <c r="E59" s="207"/>
      <c r="F59" s="211"/>
      <c r="G59" s="201">
        <f t="shared" si="8"/>
        <v>0</v>
      </c>
      <c r="H59" s="201" t="str">
        <f t="shared" si="9"/>
        <v>-</v>
      </c>
      <c r="I59" s="208">
        <f t="shared" si="10"/>
        <v>0</v>
      </c>
      <c r="J59" s="201" t="str">
        <f t="shared" si="11"/>
        <v>-</v>
      </c>
      <c r="K59" s="209">
        <f t="shared" si="12"/>
        <v>0</v>
      </c>
    </row>
    <row r="60" spans="1:11" ht="18">
      <c r="A60" s="205">
        <f>'1st 1'!A62</f>
        <v>0</v>
      </c>
      <c r="B60" s="206">
        <f>'1st 1'!B62</f>
        <v>0</v>
      </c>
      <c r="C60" s="207"/>
      <c r="D60" s="207"/>
      <c r="E60" s="207"/>
      <c r="F60" s="211"/>
      <c r="G60" s="201">
        <f t="shared" si="8"/>
        <v>0</v>
      </c>
      <c r="H60" s="201" t="str">
        <f t="shared" si="9"/>
        <v>-</v>
      </c>
      <c r="I60" s="208">
        <f t="shared" si="10"/>
        <v>0</v>
      </c>
      <c r="J60" s="201" t="str">
        <f t="shared" si="11"/>
        <v>-</v>
      </c>
      <c r="K60" s="209">
        <f t="shared" si="12"/>
        <v>0</v>
      </c>
    </row>
    <row r="61" spans="1:11" ht="18">
      <c r="A61" s="205">
        <f>'1st 1'!A63</f>
        <v>0</v>
      </c>
      <c r="B61" s="206">
        <f>'1st 1'!B63</f>
        <v>0</v>
      </c>
      <c r="C61" s="207"/>
      <c r="D61" s="207"/>
      <c r="E61" s="207"/>
      <c r="F61" s="211"/>
      <c r="G61" s="201">
        <f t="shared" si="8"/>
        <v>0</v>
      </c>
      <c r="H61" s="201" t="str">
        <f t="shared" si="9"/>
        <v>-</v>
      </c>
      <c r="I61" s="208">
        <f t="shared" si="10"/>
        <v>0</v>
      </c>
      <c r="J61" s="201" t="str">
        <f t="shared" si="11"/>
        <v>-</v>
      </c>
      <c r="K61" s="209">
        <f t="shared" si="12"/>
        <v>0</v>
      </c>
    </row>
    <row r="62" spans="1:11" ht="18">
      <c r="A62" s="205">
        <f>'1st 1'!A64</f>
        <v>0</v>
      </c>
      <c r="B62" s="206">
        <f>'1st 1'!B64</f>
        <v>0</v>
      </c>
      <c r="C62" s="207"/>
      <c r="D62" s="207"/>
      <c r="E62" s="207"/>
      <c r="F62" s="211"/>
      <c r="G62" s="201">
        <f t="shared" si="8"/>
        <v>0</v>
      </c>
      <c r="H62" s="201" t="str">
        <f t="shared" si="9"/>
        <v>-</v>
      </c>
      <c r="I62" s="208">
        <f t="shared" si="10"/>
        <v>0</v>
      </c>
      <c r="J62" s="201" t="str">
        <f t="shared" si="11"/>
        <v>-</v>
      </c>
      <c r="K62" s="209">
        <f t="shared" si="12"/>
        <v>0</v>
      </c>
    </row>
    <row r="63" spans="1:11" ht="18">
      <c r="A63" s="205">
        <f>'1st 1'!A65</f>
        <v>0</v>
      </c>
      <c r="B63" s="206">
        <f>'1st 1'!B65</f>
        <v>0</v>
      </c>
      <c r="C63" s="207"/>
      <c r="D63" s="207"/>
      <c r="E63" s="207"/>
      <c r="F63" s="211"/>
      <c r="G63" s="201">
        <f t="shared" si="8"/>
        <v>0</v>
      </c>
      <c r="H63" s="201" t="str">
        <f t="shared" si="9"/>
        <v>-</v>
      </c>
      <c r="I63" s="208">
        <f t="shared" si="10"/>
        <v>0</v>
      </c>
      <c r="J63" s="201" t="str">
        <f t="shared" si="11"/>
        <v>-</v>
      </c>
      <c r="K63" s="209">
        <f t="shared" si="12"/>
        <v>0</v>
      </c>
    </row>
    <row r="64" spans="1:11" ht="18">
      <c r="A64" s="205">
        <f>'1st 1'!A66</f>
        <v>0</v>
      </c>
      <c r="B64" s="206">
        <f>'1st 1'!B66</f>
        <v>0</v>
      </c>
      <c r="C64" s="207"/>
      <c r="D64" s="207"/>
      <c r="E64" s="207"/>
      <c r="F64" s="211"/>
      <c r="G64" s="201">
        <f t="shared" si="8"/>
        <v>0</v>
      </c>
      <c r="H64" s="201" t="str">
        <f t="shared" si="9"/>
        <v>-</v>
      </c>
      <c r="I64" s="208">
        <f t="shared" si="10"/>
        <v>0</v>
      </c>
      <c r="J64" s="201" t="str">
        <f t="shared" si="11"/>
        <v>-</v>
      </c>
      <c r="K64" s="209">
        <f t="shared" si="12"/>
        <v>0</v>
      </c>
    </row>
    <row r="65" spans="1:11" ht="18">
      <c r="A65" s="205">
        <f>'1st 1'!A67</f>
        <v>0</v>
      </c>
      <c r="B65" s="206">
        <f>'1st 1'!B67</f>
        <v>0</v>
      </c>
      <c r="C65" s="207"/>
      <c r="D65" s="207"/>
      <c r="E65" s="207"/>
      <c r="F65" s="211"/>
      <c r="G65" s="201">
        <f t="shared" si="8"/>
        <v>0</v>
      </c>
      <c r="H65" s="201" t="str">
        <f t="shared" si="9"/>
        <v>-</v>
      </c>
      <c r="I65" s="208">
        <f t="shared" si="10"/>
        <v>0</v>
      </c>
      <c r="J65" s="201" t="str">
        <f t="shared" si="11"/>
        <v>-</v>
      </c>
      <c r="K65" s="209">
        <f t="shared" si="12"/>
        <v>0</v>
      </c>
    </row>
    <row r="66" spans="1:11" ht="18">
      <c r="A66" s="205">
        <f>'1st 1'!A68</f>
        <v>0</v>
      </c>
      <c r="B66" s="206">
        <f>'1st 1'!B68</f>
        <v>0</v>
      </c>
      <c r="C66" s="207"/>
      <c r="D66" s="207"/>
      <c r="E66" s="207"/>
      <c r="F66" s="211"/>
      <c r="G66" s="201">
        <f t="shared" si="8"/>
        <v>0</v>
      </c>
      <c r="H66" s="201" t="str">
        <f t="shared" si="9"/>
        <v>-</v>
      </c>
      <c r="I66" s="208">
        <f t="shared" si="10"/>
        <v>0</v>
      </c>
      <c r="J66" s="201" t="str">
        <f t="shared" si="11"/>
        <v>-</v>
      </c>
      <c r="K66" s="209">
        <f t="shared" si="12"/>
        <v>0</v>
      </c>
    </row>
    <row r="67" spans="1:11" ht="18">
      <c r="A67" s="205">
        <f>'1st 1'!A69</f>
        <v>0</v>
      </c>
      <c r="B67" s="206">
        <f>'1st 1'!B69</f>
        <v>0</v>
      </c>
      <c r="C67" s="207"/>
      <c r="D67" s="207"/>
      <c r="E67" s="207"/>
      <c r="F67" s="211"/>
      <c r="G67" s="201">
        <f t="shared" si="8"/>
        <v>0</v>
      </c>
      <c r="H67" s="201" t="str">
        <f t="shared" si="9"/>
        <v>-</v>
      </c>
      <c r="I67" s="208">
        <f t="shared" si="10"/>
        <v>0</v>
      </c>
      <c r="J67" s="201" t="str">
        <f t="shared" si="11"/>
        <v>-</v>
      </c>
      <c r="K67" s="209">
        <f t="shared" si="12"/>
        <v>0</v>
      </c>
    </row>
    <row r="68" spans="1:11" ht="18">
      <c r="A68" s="205">
        <f>'1st 1'!A70</f>
        <v>0</v>
      </c>
      <c r="B68" s="206">
        <f>'1st 1'!B70</f>
        <v>0</v>
      </c>
      <c r="C68" s="207"/>
      <c r="D68" s="207"/>
      <c r="E68" s="207"/>
      <c r="F68" s="211"/>
      <c r="G68" s="201">
        <f t="shared" si="8"/>
        <v>0</v>
      </c>
      <c r="H68" s="201" t="str">
        <f t="shared" si="9"/>
        <v>-</v>
      </c>
      <c r="I68" s="208">
        <f t="shared" si="10"/>
        <v>0</v>
      </c>
      <c r="J68" s="201" t="str">
        <f t="shared" si="11"/>
        <v>-</v>
      </c>
      <c r="K68" s="209">
        <f t="shared" si="12"/>
        <v>0</v>
      </c>
    </row>
    <row r="69" spans="1:11" ht="18">
      <c r="A69" s="205">
        <f>'1st 1'!A71</f>
        <v>0</v>
      </c>
      <c r="B69" s="206">
        <f>'1st 1'!B71</f>
        <v>0</v>
      </c>
      <c r="C69" s="207"/>
      <c r="D69" s="207"/>
      <c r="E69" s="207"/>
      <c r="F69" s="211"/>
      <c r="G69" s="201">
        <f t="shared" si="8"/>
        <v>0</v>
      </c>
      <c r="H69" s="201" t="str">
        <f t="shared" si="9"/>
        <v>-</v>
      </c>
      <c r="I69" s="208">
        <f t="shared" si="10"/>
        <v>0</v>
      </c>
      <c r="J69" s="201" t="str">
        <f t="shared" si="11"/>
        <v>-</v>
      </c>
      <c r="K69" s="209">
        <f t="shared" si="12"/>
        <v>0</v>
      </c>
    </row>
    <row r="70" spans="1:11" ht="18">
      <c r="A70" s="205">
        <f>'1st 1'!A72</f>
        <v>0</v>
      </c>
      <c r="B70" s="206">
        <f>'1st 1'!B72</f>
        <v>0</v>
      </c>
      <c r="C70" s="207"/>
      <c r="D70" s="207"/>
      <c r="E70" s="207"/>
      <c r="F70" s="211"/>
      <c r="G70" s="201">
        <f t="shared" si="8"/>
        <v>0</v>
      </c>
      <c r="H70" s="201" t="str">
        <f t="shared" si="9"/>
        <v>-</v>
      </c>
      <c r="I70" s="208">
        <f t="shared" si="10"/>
        <v>0</v>
      </c>
      <c r="J70" s="201" t="str">
        <f t="shared" si="11"/>
        <v>-</v>
      </c>
      <c r="K70" s="209">
        <f t="shared" si="12"/>
        <v>0</v>
      </c>
    </row>
    <row r="71" spans="1:11" ht="18">
      <c r="A71" s="205">
        <f>'1st 1'!A73</f>
        <v>0</v>
      </c>
      <c r="B71" s="206">
        <f>'1st 1'!B73</f>
        <v>0</v>
      </c>
      <c r="C71" s="207"/>
      <c r="D71" s="207"/>
      <c r="E71" s="207"/>
      <c r="F71" s="211"/>
      <c r="G71" s="201">
        <f t="shared" si="8"/>
        <v>0</v>
      </c>
      <c r="H71" s="201" t="str">
        <f t="shared" si="9"/>
        <v>-</v>
      </c>
      <c r="I71" s="208">
        <f t="shared" si="10"/>
        <v>0</v>
      </c>
      <c r="J71" s="201" t="str">
        <f t="shared" si="11"/>
        <v>-</v>
      </c>
      <c r="K71" s="209">
        <f t="shared" si="12"/>
        <v>0</v>
      </c>
    </row>
    <row r="72" spans="1:11" ht="18">
      <c r="A72" s="205">
        <f>'1st 1'!A74</f>
        <v>0</v>
      </c>
      <c r="B72" s="206">
        <f>'1st 1'!B74</f>
        <v>0</v>
      </c>
      <c r="C72" s="207"/>
      <c r="D72" s="207"/>
      <c r="E72" s="207"/>
      <c r="F72" s="211"/>
      <c r="G72" s="201">
        <f t="shared" si="8"/>
        <v>0</v>
      </c>
      <c r="H72" s="201" t="str">
        <f t="shared" si="9"/>
        <v>-</v>
      </c>
      <c r="I72" s="208">
        <f t="shared" si="10"/>
        <v>0</v>
      </c>
      <c r="J72" s="201" t="str">
        <f t="shared" si="11"/>
        <v>-</v>
      </c>
      <c r="K72" s="209">
        <f t="shared" si="12"/>
        <v>0</v>
      </c>
    </row>
    <row r="73" spans="1:11" ht="18">
      <c r="A73" s="205">
        <f>'1st 1'!A75</f>
        <v>0</v>
      </c>
      <c r="B73" s="206">
        <f>'1st 1'!B75</f>
        <v>0</v>
      </c>
      <c r="C73" s="207"/>
      <c r="D73" s="207"/>
      <c r="E73" s="207"/>
      <c r="F73" s="211"/>
      <c r="G73" s="201">
        <f t="shared" si="8"/>
        <v>0</v>
      </c>
      <c r="H73" s="201" t="str">
        <f t="shared" si="9"/>
        <v>-</v>
      </c>
      <c r="I73" s="208">
        <f t="shared" si="10"/>
        <v>0</v>
      </c>
      <c r="J73" s="201" t="str">
        <f t="shared" si="11"/>
        <v>-</v>
      </c>
      <c r="K73" s="209">
        <f t="shared" si="12"/>
        <v>0</v>
      </c>
    </row>
    <row r="74" spans="1:11" ht="18">
      <c r="A74" s="205">
        <f>'1st 1'!A76</f>
        <v>0</v>
      </c>
      <c r="B74" s="206">
        <f>'1st 1'!B76</f>
        <v>0</v>
      </c>
      <c r="C74" s="207"/>
      <c r="D74" s="207"/>
      <c r="E74" s="207"/>
      <c r="F74" s="211"/>
      <c r="G74" s="201">
        <f t="shared" si="8"/>
        <v>0</v>
      </c>
      <c r="H74" s="201" t="str">
        <f t="shared" si="9"/>
        <v>-</v>
      </c>
      <c r="I74" s="208">
        <f t="shared" si="10"/>
        <v>0</v>
      </c>
      <c r="J74" s="201" t="str">
        <f t="shared" si="11"/>
        <v>-</v>
      </c>
      <c r="K74" s="209">
        <f t="shared" si="12"/>
        <v>0</v>
      </c>
    </row>
    <row r="75" spans="1:11" ht="18">
      <c r="A75" s="205">
        <f>'1st 1'!A77</f>
        <v>0</v>
      </c>
      <c r="B75" s="206">
        <f>'1st 1'!B77</f>
        <v>0</v>
      </c>
      <c r="C75" s="207"/>
      <c r="D75" s="207"/>
      <c r="E75" s="207"/>
      <c r="F75" s="211"/>
      <c r="G75" s="201">
        <f t="shared" si="8"/>
        <v>0</v>
      </c>
      <c r="H75" s="201" t="str">
        <f t="shared" si="9"/>
        <v>-</v>
      </c>
      <c r="I75" s="208">
        <f t="shared" si="10"/>
        <v>0</v>
      </c>
      <c r="J75" s="201" t="str">
        <f t="shared" si="11"/>
        <v>-</v>
      </c>
      <c r="K75" s="209">
        <f t="shared" si="12"/>
        <v>0</v>
      </c>
    </row>
  </sheetData>
  <sheetProtection password="CFC1" sheet="1" objects="1" scenarios="1" formatCells="0" formatColumns="0" formatRows="0"/>
  <mergeCells count="4">
    <mergeCell ref="A1:K1"/>
    <mergeCell ref="A2:K2"/>
    <mergeCell ref="A3:K3"/>
    <mergeCell ref="A4:K4"/>
  </mergeCells>
  <pageMargins left="0.70866141732283472" right="0.70866141732283472" top="0.31496062992125984" bottom="0.51181102362204722" header="0" footer="0.11811023622047245"/>
  <pageSetup paperSize="9" scale="75" orientation="portrait" horizontalDpi="300" verticalDpi="300" r:id="rId1"/>
  <headerFooter>
    <oddFooter>&amp;CTabulator 01...............                             02 ..............                   03 .................                                                          Checked by the Controler of Exam: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Q58"/>
  <sheetViews>
    <sheetView showZeros="0" view="pageLayout" workbookViewId="0">
      <selection activeCell="E12" sqref="E12"/>
    </sheetView>
  </sheetViews>
  <sheetFormatPr defaultRowHeight="15"/>
  <cols>
    <col min="1" max="1" width="10.5703125" style="325" customWidth="1"/>
    <col min="2" max="2" width="12" style="325" customWidth="1"/>
    <col min="3" max="3" width="24.28515625" style="326" customWidth="1"/>
    <col min="4" max="4" width="6.42578125" style="327" customWidth="1"/>
    <col min="5" max="5" width="7.140625" style="327" customWidth="1"/>
    <col min="6" max="6" width="7.42578125" style="327" customWidth="1"/>
    <col min="7" max="7" width="7.28515625" style="327" customWidth="1"/>
    <col min="8" max="8" width="5" style="327" customWidth="1"/>
    <col min="9" max="9" width="4.5703125" style="327" customWidth="1"/>
    <col min="10" max="10" width="6.85546875" style="327" customWidth="1"/>
    <col min="11" max="11" width="6" style="327" customWidth="1"/>
    <col min="12" max="12" width="6.5703125" customWidth="1"/>
    <col min="13" max="13" width="4.28515625" style="327" customWidth="1"/>
    <col min="14" max="15" width="7.140625" style="325" customWidth="1"/>
    <col min="16" max="16" width="3.5703125" style="325" customWidth="1"/>
    <col min="17" max="17" width="10" style="327" customWidth="1"/>
    <col min="18" max="18" width="0.140625" customWidth="1"/>
    <col min="19" max="19" width="1.28515625" customWidth="1"/>
  </cols>
  <sheetData>
    <row r="1" spans="1:17" ht="26.25">
      <c r="A1" s="567" t="s">
        <v>24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568" t="s">
        <v>130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</row>
    <row r="3" spans="1:17">
      <c r="A3" s="296"/>
      <c r="B3" s="297"/>
      <c r="C3" s="568" t="s">
        <v>131</v>
      </c>
      <c r="D3" s="569"/>
      <c r="E3" s="569"/>
      <c r="F3" s="569"/>
      <c r="G3" s="569"/>
      <c r="H3" s="569"/>
      <c r="I3" s="569"/>
      <c r="J3" s="569"/>
      <c r="K3" s="569"/>
      <c r="L3" s="570"/>
      <c r="M3" s="570"/>
      <c r="N3" s="571"/>
      <c r="O3" s="571"/>
      <c r="P3" s="571"/>
      <c r="Q3" s="572"/>
    </row>
    <row r="4" spans="1:17">
      <c r="A4" s="561" t="s">
        <v>66</v>
      </c>
      <c r="B4" s="561"/>
      <c r="C4" s="561"/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</row>
    <row r="5" spans="1:17" ht="15.75" thickBot="1">
      <c r="A5" s="561" t="s">
        <v>132</v>
      </c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</row>
    <row r="6" spans="1:17" ht="16.5" thickTop="1">
      <c r="A6" s="581" t="s">
        <v>89</v>
      </c>
      <c r="B6" s="581" t="s">
        <v>91</v>
      </c>
      <c r="C6" s="582" t="s">
        <v>16</v>
      </c>
      <c r="D6" s="580" t="s">
        <v>133</v>
      </c>
      <c r="E6" s="580" t="s">
        <v>134</v>
      </c>
      <c r="F6" s="580" t="s">
        <v>135</v>
      </c>
      <c r="G6" s="580" t="s">
        <v>136</v>
      </c>
      <c r="H6" s="562" t="s">
        <v>137</v>
      </c>
      <c r="I6" s="580" t="s">
        <v>138</v>
      </c>
      <c r="J6" s="580" t="s">
        <v>139</v>
      </c>
      <c r="K6" s="562" t="s">
        <v>53</v>
      </c>
      <c r="L6" s="562" t="s">
        <v>140</v>
      </c>
      <c r="M6" s="562" t="s">
        <v>141</v>
      </c>
      <c r="N6" s="562" t="s">
        <v>142</v>
      </c>
      <c r="O6" s="563" t="s">
        <v>143</v>
      </c>
      <c r="P6" s="564"/>
      <c r="Q6" s="565" t="s">
        <v>23</v>
      </c>
    </row>
    <row r="7" spans="1:17" ht="60.95" customHeight="1" thickBot="1">
      <c r="A7" s="581"/>
      <c r="B7" s="581"/>
      <c r="C7" s="582"/>
      <c r="D7" s="580"/>
      <c r="E7" s="580"/>
      <c r="F7" s="580"/>
      <c r="G7" s="580"/>
      <c r="H7" s="562"/>
      <c r="I7" s="580"/>
      <c r="J7" s="580"/>
      <c r="K7" s="562"/>
      <c r="L7" s="562"/>
      <c r="M7" s="562"/>
      <c r="N7" s="562"/>
      <c r="O7" s="298" t="s">
        <v>1</v>
      </c>
      <c r="P7" s="298" t="s">
        <v>2</v>
      </c>
      <c r="Q7" s="566"/>
    </row>
    <row r="8" spans="1:17" ht="19.5" thickTop="1" thickBot="1">
      <c r="A8" s="573" t="s">
        <v>144</v>
      </c>
      <c r="B8" s="574"/>
      <c r="C8" s="575"/>
      <c r="D8" s="575"/>
      <c r="E8" s="575"/>
      <c r="F8" s="575"/>
      <c r="G8" s="575"/>
      <c r="H8" s="575"/>
      <c r="I8" s="575"/>
      <c r="J8" s="575"/>
      <c r="K8" s="576" t="s">
        <v>21</v>
      </c>
      <c r="L8" s="576"/>
      <c r="M8" s="576"/>
      <c r="N8" s="577"/>
      <c r="O8" s="578"/>
      <c r="P8" s="578"/>
      <c r="Q8" s="579"/>
    </row>
    <row r="9" spans="1:17" ht="17.25" thickTop="1">
      <c r="A9" s="299"/>
      <c r="B9" s="300"/>
      <c r="C9" s="301"/>
      <c r="D9" s="302"/>
      <c r="E9" s="302"/>
      <c r="F9" s="302"/>
      <c r="G9" s="183"/>
      <c r="H9" s="249">
        <f>ABS(IF(E9&gt;60,0,E9)-IF(F9&gt;60,0,F9))</f>
        <v>0</v>
      </c>
      <c r="I9" s="43" t="str">
        <f>IF(H9&gt;12,"Y","")</f>
        <v/>
      </c>
      <c r="J9" s="42">
        <f>IF(H9&lt;=12,(IF(E9&gt;60,0,E9)+IF(F9&gt;60,0,F9))/2,IF(MEDIAN(E9:G9)-MIN(E9:G9)&gt;=MAX(E9:G9)-MEDIAN(E9:G9),(MAX(E9:G9)+MEDIAN(E9:G9))/2,IF(MEDIAN(E9:G9)-MIN(E9:G9)&lt;MAX(E9:G9)-MEDIAN(E9:G9),(MIN(E9:G9)+MEDIAN(E9:G9))/2)))</f>
        <v>0</v>
      </c>
      <c r="K9" s="43">
        <f>ROUNDUP(IF(D9&gt;40,0,IF(E9&gt;60,0,IF(F9&gt;60,0,(D9+J9)))),0)</f>
        <v>0</v>
      </c>
      <c r="L9" s="253">
        <f>IF(D9=0,0,IF(D9&gt;K9,"F",LOOKUP(K9,{0,0.01,40,45,50,55,60,65,70,75,80},{"","F","D","C","C+","B-","B","B+","A-","A","A+"})))</f>
        <v>0</v>
      </c>
      <c r="M9" s="253">
        <f>IF(D9=0,0,IF(D9&gt;K9,"00",LOOKUP(K9,{0,40,45,50,55,60,65,70,75,80},{"00","2.00","2.25","2.50","2.75","3.00","3.25","3.50","3.75","4.00"})))</f>
        <v>0</v>
      </c>
      <c r="N9" s="303"/>
      <c r="O9" s="304">
        <f>IF(M9&gt;"3.00","3.00",IF(M9&gt;N9,M9,N9))</f>
        <v>0</v>
      </c>
      <c r="P9" s="305">
        <f>LOOKUP(O9,{0,"00","2.00","2.25","2.50","2.75","3.00","3.25","3.50","3.75","4.00"},{0,"F","D","C","C+","B-","B","B+","A-","A","A+"})</f>
        <v>0</v>
      </c>
      <c r="Q9" s="306" t="str">
        <f>IF(M9=0,"",IF(N9="0","Passed",IF(M9&gt;N9,"Improved",IF(M9=N9,"Same","Not Imp:"))))</f>
        <v/>
      </c>
    </row>
    <row r="10" spans="1:17" ht="16.5">
      <c r="A10" s="307"/>
      <c r="B10" s="308"/>
      <c r="C10" s="309"/>
      <c r="D10" s="310"/>
      <c r="E10" s="310"/>
      <c r="F10" s="310"/>
      <c r="G10" s="310"/>
      <c r="H10" s="249">
        <f t="shared" ref="H10:H23" si="0">ABS(IF(E10&gt;60,0,E10)-IF(F10&gt;60,0,F10))</f>
        <v>0</v>
      </c>
      <c r="I10" s="43" t="str">
        <f t="shared" ref="I10:I23" si="1">IF(H10&gt;12,"Y","")</f>
        <v/>
      </c>
      <c r="J10" s="42">
        <f t="shared" ref="J10:J23" si="2">IF(H10&lt;=12,(IF(E10&gt;60,0,E10)+IF(F10&gt;60,0,F10))/2,IF(MEDIAN(E10:G10)-MIN(E10:G10)&gt;=MAX(E10:G10)-MEDIAN(E10:G10),(MAX(E10:G10)+MEDIAN(E10:G10))/2,IF(MEDIAN(E10:G10)-MIN(E10:G10)&lt;MAX(E10:G10)-MEDIAN(E10:G10),(MIN(E10:G10)+MEDIAN(E10:G10))/2)))</f>
        <v>0</v>
      </c>
      <c r="K10" s="43">
        <f t="shared" ref="K10:K23" si="3">ROUNDUP(IF(D10&gt;40,0,IF(E10&gt;60,0,IF(F10&gt;60,0,(D10+J10)))),0)</f>
        <v>0</v>
      </c>
      <c r="L10" s="253">
        <f>IF(D10=0,0,IF(D10&gt;K10,"F",LOOKUP(K10,{0,0.01,40,45,50,55,60,65,70,75,80},{"","F","D","C","C+","B-","B","B+","A-","A","A+"})))</f>
        <v>0</v>
      </c>
      <c r="M10" s="253">
        <f>IF(D10=0,0,IF(D10&gt;K10,"00",LOOKUP(K10,{0,40,45,50,55,60,65,70,75,80},{"00","2.00","2.25","2.50","2.75","3.00","3.25","3.50","3.75","4.00"})))</f>
        <v>0</v>
      </c>
      <c r="N10" s="303"/>
      <c r="O10" s="304">
        <f t="shared" ref="O10:O23" si="4">IF(M10&gt;"3.00","3.00",IF(M10&gt;N10,M10,N10))</f>
        <v>0</v>
      </c>
      <c r="P10" s="305">
        <f>LOOKUP(O10,{0,"00","2.00","2.25","2.50","2.75","3.00","3.25","3.50","3.75","4.00"},{0,"F","D","C","C+","B-","B","B+","A-","A","A+"})</f>
        <v>0</v>
      </c>
      <c r="Q10" s="306" t="str">
        <f t="shared" ref="Q10:Q23" si="5">IF(M10=0,"",IF(N10="0","Passed",IF(M10&gt;N10,"Improved",IF(M10=N10,"Same","Not Imp:"))))</f>
        <v/>
      </c>
    </row>
    <row r="11" spans="1:17" ht="16.5">
      <c r="A11" s="307"/>
      <c r="B11" s="308"/>
      <c r="C11" s="309"/>
      <c r="D11" s="310"/>
      <c r="E11" s="310"/>
      <c r="F11" s="310"/>
      <c r="G11" s="310"/>
      <c r="H11" s="249">
        <f t="shared" si="0"/>
        <v>0</v>
      </c>
      <c r="I11" s="43" t="str">
        <f t="shared" si="1"/>
        <v/>
      </c>
      <c r="J11" s="42">
        <f t="shared" si="2"/>
        <v>0</v>
      </c>
      <c r="K11" s="43">
        <f t="shared" si="3"/>
        <v>0</v>
      </c>
      <c r="L11" s="253">
        <f>IF(D11=0,0,IF(D11&gt;K11,"F",LOOKUP(K11,{0,0.01,40,45,50,55,60,65,70,75,80},{"","F","D","C","C+","B-","B","B+","A-","A","A+"})))</f>
        <v>0</v>
      </c>
      <c r="M11" s="253">
        <f>IF(D11=0,0,IF(D11&gt;K11,"00",LOOKUP(K11,{0,40,45,50,55,60,65,70,75,80},{"00","2.00","2.25","2.50","2.75","3.00","3.25","3.50","3.75","4.00"})))</f>
        <v>0</v>
      </c>
      <c r="N11" s="303"/>
      <c r="O11" s="304">
        <f t="shared" si="4"/>
        <v>0</v>
      </c>
      <c r="P11" s="305">
        <f>LOOKUP(O11,{0,"00","2.00","2.25","2.50","2.75","3.00","3.25","3.50","3.75","4.00"},{0,"F","D","C","C+","B-","B","B+","A-","A","A+"})</f>
        <v>0</v>
      </c>
      <c r="Q11" s="306" t="str">
        <f t="shared" si="5"/>
        <v/>
      </c>
    </row>
    <row r="12" spans="1:17" ht="16.5">
      <c r="A12" s="307"/>
      <c r="B12" s="308"/>
      <c r="C12" s="309"/>
      <c r="D12" s="310"/>
      <c r="E12" s="310"/>
      <c r="F12" s="310"/>
      <c r="G12" s="310"/>
      <c r="H12" s="249">
        <f t="shared" si="0"/>
        <v>0</v>
      </c>
      <c r="I12" s="43" t="str">
        <f t="shared" si="1"/>
        <v/>
      </c>
      <c r="J12" s="42">
        <f t="shared" si="2"/>
        <v>0</v>
      </c>
      <c r="K12" s="43">
        <f t="shared" si="3"/>
        <v>0</v>
      </c>
      <c r="L12" s="253">
        <f>IF(D12=0,0,IF(D12&gt;K12,"F",LOOKUP(K12,{0,0.01,40,45,50,55,60,65,70,75,80},{"","F","D","C","C+","B-","B","B+","A-","A","A+"})))</f>
        <v>0</v>
      </c>
      <c r="M12" s="253">
        <f>IF(D12=0,0,IF(D12&gt;K12,"00",LOOKUP(K12,{0,40,45,50,55,60,65,70,75,80},{"00","2.00","2.25","2.50","2.75","3.00","3.25","3.50","3.75","4.00"})))</f>
        <v>0</v>
      </c>
      <c r="N12" s="303"/>
      <c r="O12" s="304">
        <f t="shared" si="4"/>
        <v>0</v>
      </c>
      <c r="P12" s="305">
        <f>LOOKUP(O12,{0,"00","2.00","2.25","2.50","2.75","3.00","3.25","3.50","3.75","4.00"},{0,"F","D","C","C+","B-","B","B+","A-","A","A+"})</f>
        <v>0</v>
      </c>
      <c r="Q12" s="306" t="str">
        <f t="shared" si="5"/>
        <v/>
      </c>
    </row>
    <row r="13" spans="1:17" ht="16.5">
      <c r="A13" s="307"/>
      <c r="B13" s="308"/>
      <c r="C13" s="309"/>
      <c r="D13" s="310"/>
      <c r="E13" s="310"/>
      <c r="F13" s="310"/>
      <c r="G13" s="310"/>
      <c r="H13" s="249">
        <f t="shared" si="0"/>
        <v>0</v>
      </c>
      <c r="I13" s="43" t="str">
        <f t="shared" si="1"/>
        <v/>
      </c>
      <c r="J13" s="42">
        <f t="shared" si="2"/>
        <v>0</v>
      </c>
      <c r="K13" s="43">
        <f t="shared" si="3"/>
        <v>0</v>
      </c>
      <c r="L13" s="253">
        <f>IF(D13=0,0,IF(D13&gt;K13,"F",LOOKUP(K13,{0,0.01,40,45,50,55,60,65,70,75,80},{"","F","D","C","C+","B-","B","B+","A-","A","A+"})))</f>
        <v>0</v>
      </c>
      <c r="M13" s="253">
        <f>IF(D13=0,0,IF(D13&gt;K13,"00",LOOKUP(K13,{0,40,45,50,55,60,65,70,75,80},{"00","2.00","2.25","2.50","2.75","3.00","3.25","3.50","3.75","4.00"})))</f>
        <v>0</v>
      </c>
      <c r="N13" s="303"/>
      <c r="O13" s="304">
        <f t="shared" si="4"/>
        <v>0</v>
      </c>
      <c r="P13" s="305">
        <f>LOOKUP(O13,{0,"00","2.00","2.25","2.50","2.75","3.00","3.25","3.50","3.75","4.00"},{0,"F","D","C","C+","B-","B","B+","A-","A","A+"})</f>
        <v>0</v>
      </c>
      <c r="Q13" s="306" t="str">
        <f t="shared" si="5"/>
        <v/>
      </c>
    </row>
    <row r="14" spans="1:17" ht="16.5">
      <c r="A14" s="307"/>
      <c r="B14" s="308"/>
      <c r="C14" s="309"/>
      <c r="D14" s="310"/>
      <c r="E14" s="310"/>
      <c r="F14" s="310"/>
      <c r="G14" s="310"/>
      <c r="H14" s="249">
        <f t="shared" si="0"/>
        <v>0</v>
      </c>
      <c r="I14" s="43" t="str">
        <f t="shared" si="1"/>
        <v/>
      </c>
      <c r="J14" s="42">
        <f t="shared" si="2"/>
        <v>0</v>
      </c>
      <c r="K14" s="43">
        <f t="shared" si="3"/>
        <v>0</v>
      </c>
      <c r="L14" s="253">
        <f>IF(D14=0,0,IF(D14&gt;K14,"F",LOOKUP(K14,{0,0.01,40,45,50,55,60,65,70,75,80},{"","F","D","C","C+","B-","B","B+","A-","A","A+"})))</f>
        <v>0</v>
      </c>
      <c r="M14" s="253">
        <f>IF(D14=0,0,IF(D14&gt;K14,"00",LOOKUP(K14,{0,40,45,50,55,60,65,70,75,80},{"00","2.00","2.25","2.50","2.75","3.00","3.25","3.50","3.75","4.00"})))</f>
        <v>0</v>
      </c>
      <c r="N14" s="303"/>
      <c r="O14" s="304">
        <f t="shared" si="4"/>
        <v>0</v>
      </c>
      <c r="P14" s="305">
        <f>LOOKUP(O14,{0,"00","2.00","2.25","2.50","2.75","3.00","3.25","3.50","3.75","4.00"},{0,"F","D","C","C+","B-","B","B+","A-","A","A+"})</f>
        <v>0</v>
      </c>
      <c r="Q14" s="306" t="str">
        <f t="shared" si="5"/>
        <v/>
      </c>
    </row>
    <row r="15" spans="1:17" ht="16.5">
      <c r="A15" s="307"/>
      <c r="B15" s="308"/>
      <c r="C15" s="309"/>
      <c r="D15" s="310"/>
      <c r="E15" s="310"/>
      <c r="F15" s="310"/>
      <c r="G15" s="310"/>
      <c r="H15" s="249">
        <f t="shared" si="0"/>
        <v>0</v>
      </c>
      <c r="I15" s="43" t="str">
        <f t="shared" si="1"/>
        <v/>
      </c>
      <c r="J15" s="42">
        <f t="shared" si="2"/>
        <v>0</v>
      </c>
      <c r="K15" s="43">
        <f t="shared" si="3"/>
        <v>0</v>
      </c>
      <c r="L15" s="253">
        <f>IF(D15=0,0,IF(D15&gt;K15,"F",LOOKUP(K15,{0,0.01,40,45,50,55,60,65,70,75,80},{"","F","D","C","C+","B-","B","B+","A-","A","A+"})))</f>
        <v>0</v>
      </c>
      <c r="M15" s="253">
        <f>IF(D15=0,0,IF(D15&gt;K15,"00",LOOKUP(K15,{0,40,45,50,55,60,65,70,75,80},{"00","2.00","2.25","2.50","2.75","3.00","3.25","3.50","3.75","4.00"})))</f>
        <v>0</v>
      </c>
      <c r="N15" s="303"/>
      <c r="O15" s="304">
        <f t="shared" si="4"/>
        <v>0</v>
      </c>
      <c r="P15" s="305">
        <f>LOOKUP(O15,{0,"00","2.00","2.25","2.50","2.75","3.00","3.25","3.50","3.75","4.00"},{0,"F","D","C","C+","B-","B","B+","A-","A","A+"})</f>
        <v>0</v>
      </c>
      <c r="Q15" s="306" t="str">
        <f t="shared" si="5"/>
        <v/>
      </c>
    </row>
    <row r="16" spans="1:17" ht="16.5">
      <c r="A16" s="307"/>
      <c r="B16" s="308"/>
      <c r="C16" s="309"/>
      <c r="D16" s="310"/>
      <c r="E16" s="310"/>
      <c r="F16" s="310"/>
      <c r="G16" s="310"/>
      <c r="H16" s="249">
        <f t="shared" si="0"/>
        <v>0</v>
      </c>
      <c r="I16" s="43" t="str">
        <f t="shared" si="1"/>
        <v/>
      </c>
      <c r="J16" s="42">
        <f t="shared" si="2"/>
        <v>0</v>
      </c>
      <c r="K16" s="43">
        <f t="shared" si="3"/>
        <v>0</v>
      </c>
      <c r="L16" s="253">
        <f>IF(D16=0,0,IF(D16&gt;K16,"F",LOOKUP(K16,{0,0.01,40,45,50,55,60,65,70,75,80},{"","F","D","C","C+","B-","B","B+","A-","A","A+"})))</f>
        <v>0</v>
      </c>
      <c r="M16" s="253">
        <f>IF(D16=0,0,IF(D16&gt;K16,"00",LOOKUP(K16,{0,40,45,50,55,60,65,70,75,80},{"00","2.00","2.25","2.50","2.75","3.00","3.25","3.50","3.75","4.00"})))</f>
        <v>0</v>
      </c>
      <c r="N16" s="303"/>
      <c r="O16" s="304">
        <f t="shared" si="4"/>
        <v>0</v>
      </c>
      <c r="P16" s="305">
        <f>LOOKUP(O16,{0,"00","2.00","2.25","2.50","2.75","3.00","3.25","3.50","3.75","4.00"},{0,"F","D","C","C+","B-","B","B+","A-","A","A+"})</f>
        <v>0</v>
      </c>
      <c r="Q16" s="306" t="str">
        <f t="shared" si="5"/>
        <v/>
      </c>
    </row>
    <row r="17" spans="1:17" ht="16.5">
      <c r="A17" s="307"/>
      <c r="B17" s="308"/>
      <c r="C17" s="309"/>
      <c r="D17" s="310"/>
      <c r="E17" s="310"/>
      <c r="F17" s="310"/>
      <c r="G17" s="310"/>
      <c r="H17" s="249">
        <f t="shared" si="0"/>
        <v>0</v>
      </c>
      <c r="I17" s="43" t="str">
        <f t="shared" si="1"/>
        <v/>
      </c>
      <c r="J17" s="42">
        <f t="shared" si="2"/>
        <v>0</v>
      </c>
      <c r="K17" s="43">
        <f t="shared" si="3"/>
        <v>0</v>
      </c>
      <c r="L17" s="253">
        <f>IF(D17=0,0,IF(D17&gt;K17,"F",LOOKUP(K17,{0,0.01,40,45,50,55,60,65,70,75,80},{"","F","D","C","C+","B-","B","B+","A-","A","A+"})))</f>
        <v>0</v>
      </c>
      <c r="M17" s="253">
        <f>IF(D17=0,0,IF(D17&gt;K17,"00",LOOKUP(K17,{0,40,45,50,55,60,65,70,75,80},{"00","2.00","2.25","2.50","2.75","3.00","3.25","3.50","3.75","4.00"})))</f>
        <v>0</v>
      </c>
      <c r="N17" s="303"/>
      <c r="O17" s="304">
        <f t="shared" si="4"/>
        <v>0</v>
      </c>
      <c r="P17" s="305">
        <f>LOOKUP(O17,{0,"00","2.00","2.25","2.50","2.75","3.00","3.25","3.50","3.75","4.00"},{0,"F","D","C","C+","B-","B","B+","A-","A","A+"})</f>
        <v>0</v>
      </c>
      <c r="Q17" s="306" t="str">
        <f t="shared" si="5"/>
        <v/>
      </c>
    </row>
    <row r="18" spans="1:17" ht="16.5">
      <c r="A18" s="307"/>
      <c r="B18" s="308"/>
      <c r="C18" s="309"/>
      <c r="D18" s="310"/>
      <c r="E18" s="310"/>
      <c r="F18" s="310"/>
      <c r="G18" s="310"/>
      <c r="H18" s="249">
        <f t="shared" si="0"/>
        <v>0</v>
      </c>
      <c r="I18" s="43" t="str">
        <f t="shared" si="1"/>
        <v/>
      </c>
      <c r="J18" s="42">
        <f t="shared" si="2"/>
        <v>0</v>
      </c>
      <c r="K18" s="43">
        <f t="shared" si="3"/>
        <v>0</v>
      </c>
      <c r="L18" s="253">
        <f>IF(D18=0,0,IF(D18&gt;K18,"F",LOOKUP(K18,{0,0.01,40,45,50,55,60,65,70,75,80},{"","F","D","C","C+","B-","B","B+","A-","A","A+"})))</f>
        <v>0</v>
      </c>
      <c r="M18" s="253">
        <f>IF(D18=0,0,IF(D18&gt;K18,"00",LOOKUP(K18,{0,40,45,50,55,60,65,70,75,80},{"00","2.00","2.25","2.50","2.75","3.00","3.25","3.50","3.75","4.00"})))</f>
        <v>0</v>
      </c>
      <c r="N18" s="303"/>
      <c r="O18" s="304">
        <f t="shared" si="4"/>
        <v>0</v>
      </c>
      <c r="P18" s="305">
        <f>LOOKUP(O18,{0,"00","2.00","2.25","2.50","2.75","3.00","3.25","3.50","3.75","4.00"},{0,"F","D","C","C+","B-","B","B+","A-","A","A+"})</f>
        <v>0</v>
      </c>
      <c r="Q18" s="306" t="str">
        <f t="shared" si="5"/>
        <v/>
      </c>
    </row>
    <row r="19" spans="1:17" ht="16.5">
      <c r="A19" s="307"/>
      <c r="B19" s="308"/>
      <c r="C19" s="309"/>
      <c r="D19" s="310"/>
      <c r="E19" s="310"/>
      <c r="F19" s="310"/>
      <c r="G19" s="310"/>
      <c r="H19" s="249">
        <f t="shared" si="0"/>
        <v>0</v>
      </c>
      <c r="I19" s="43" t="str">
        <f t="shared" si="1"/>
        <v/>
      </c>
      <c r="J19" s="42">
        <f t="shared" si="2"/>
        <v>0</v>
      </c>
      <c r="K19" s="43">
        <f t="shared" si="3"/>
        <v>0</v>
      </c>
      <c r="L19" s="253">
        <f>IF(D19=0,0,IF(D19&gt;K19,"F",LOOKUP(K19,{0,0.01,40,45,50,55,60,65,70,75,80},{"","F","D","C","C+","B-","B","B+","A-","A","A+"})))</f>
        <v>0</v>
      </c>
      <c r="M19" s="253">
        <f>IF(D19=0,0,IF(D19&gt;K19,"00",LOOKUP(K19,{0,40,45,50,55,60,65,70,75,80},{"00","2.00","2.25","2.50","2.75","3.00","3.25","3.50","3.75","4.00"})))</f>
        <v>0</v>
      </c>
      <c r="N19" s="303"/>
      <c r="O19" s="304">
        <f t="shared" si="4"/>
        <v>0</v>
      </c>
      <c r="P19" s="305">
        <f>LOOKUP(O19,{0,"00","2.00","2.25","2.50","2.75","3.00","3.25","3.50","3.75","4.00"},{0,"F","D","C","C+","B-","B","B+","A-","A","A+"})</f>
        <v>0</v>
      </c>
      <c r="Q19" s="306" t="str">
        <f t="shared" si="5"/>
        <v/>
      </c>
    </row>
    <row r="20" spans="1:17" ht="16.5">
      <c r="A20" s="307"/>
      <c r="B20" s="308"/>
      <c r="C20" s="309"/>
      <c r="D20" s="310"/>
      <c r="E20" s="310"/>
      <c r="F20" s="310"/>
      <c r="G20" s="310"/>
      <c r="H20" s="249">
        <f t="shared" si="0"/>
        <v>0</v>
      </c>
      <c r="I20" s="43" t="str">
        <f t="shared" si="1"/>
        <v/>
      </c>
      <c r="J20" s="42">
        <f t="shared" si="2"/>
        <v>0</v>
      </c>
      <c r="K20" s="43">
        <f t="shared" si="3"/>
        <v>0</v>
      </c>
      <c r="L20" s="253">
        <f>IF(D20=0,0,IF(D20&gt;K20,"F",LOOKUP(K20,{0,0.01,40,45,50,55,60,65,70,75,80},{"","F","D","C","C+","B-","B","B+","A-","A","A+"})))</f>
        <v>0</v>
      </c>
      <c r="M20" s="253">
        <f>IF(D20=0,0,IF(D20&gt;K20,"00",LOOKUP(K20,{0,40,45,50,55,60,65,70,75,80},{"00","2.00","2.25","2.50","2.75","3.00","3.25","3.50","3.75","4.00"})))</f>
        <v>0</v>
      </c>
      <c r="N20" s="303"/>
      <c r="O20" s="304">
        <f t="shared" si="4"/>
        <v>0</v>
      </c>
      <c r="P20" s="305">
        <f>LOOKUP(O20,{0,"00","2.00","2.25","2.50","2.75","3.00","3.25","3.50","3.75","4.00"},{0,"F","D","C","C+","B-","B","B+","A-","A","A+"})</f>
        <v>0</v>
      </c>
      <c r="Q20" s="306" t="str">
        <f t="shared" si="5"/>
        <v/>
      </c>
    </row>
    <row r="21" spans="1:17" ht="16.5">
      <c r="A21" s="307"/>
      <c r="B21" s="308"/>
      <c r="C21" s="309"/>
      <c r="D21" s="310"/>
      <c r="E21" s="310"/>
      <c r="F21" s="310"/>
      <c r="G21" s="310"/>
      <c r="H21" s="249">
        <f t="shared" si="0"/>
        <v>0</v>
      </c>
      <c r="I21" s="43" t="str">
        <f t="shared" si="1"/>
        <v/>
      </c>
      <c r="J21" s="42">
        <f t="shared" si="2"/>
        <v>0</v>
      </c>
      <c r="K21" s="43">
        <f t="shared" si="3"/>
        <v>0</v>
      </c>
      <c r="L21" s="253">
        <f>IF(D21=0,0,IF(D21&gt;K21,"F",LOOKUP(K21,{0,0.01,40,45,50,55,60,65,70,75,80},{"","F","D","C","C+","B-","B","B+","A-","A","A+"})))</f>
        <v>0</v>
      </c>
      <c r="M21" s="253">
        <f>IF(D21=0,0,IF(D21&gt;K21,"00",LOOKUP(K21,{0,40,45,50,55,60,65,70,75,80},{"00","2.00","2.25","2.50","2.75","3.00","3.25","3.50","3.75","4.00"})))</f>
        <v>0</v>
      </c>
      <c r="N21" s="303"/>
      <c r="O21" s="304">
        <f t="shared" si="4"/>
        <v>0</v>
      </c>
      <c r="P21" s="305">
        <f>LOOKUP(O21,{0,"00","2.00","2.25","2.50","2.75","3.00","3.25","3.50","3.75","4.00"},{0,"F","D","C","C+","B-","B","B+","A-","A","A+"})</f>
        <v>0</v>
      </c>
      <c r="Q21" s="306" t="str">
        <f t="shared" si="5"/>
        <v/>
      </c>
    </row>
    <row r="22" spans="1:17" ht="16.5">
      <c r="A22" s="307"/>
      <c r="B22" s="308"/>
      <c r="C22" s="309"/>
      <c r="D22" s="310"/>
      <c r="E22" s="310"/>
      <c r="F22" s="310"/>
      <c r="G22" s="310"/>
      <c r="H22" s="249">
        <f t="shared" si="0"/>
        <v>0</v>
      </c>
      <c r="I22" s="43" t="str">
        <f t="shared" si="1"/>
        <v/>
      </c>
      <c r="J22" s="42">
        <f t="shared" si="2"/>
        <v>0</v>
      </c>
      <c r="K22" s="43">
        <f t="shared" si="3"/>
        <v>0</v>
      </c>
      <c r="L22" s="253">
        <f>IF(D22=0,0,IF(D22&gt;K22,"F",LOOKUP(K22,{0,0.01,40,45,50,55,60,65,70,75,80},{"","F","D","C","C+","B-","B","B+","A-","A","A+"})))</f>
        <v>0</v>
      </c>
      <c r="M22" s="253">
        <f>IF(D22=0,0,IF(D22&gt;K22,"00",LOOKUP(K22,{0,40,45,50,55,60,65,70,75,80},{"00","2.00","2.25","2.50","2.75","3.00","3.25","3.50","3.75","4.00"})))</f>
        <v>0</v>
      </c>
      <c r="N22" s="303"/>
      <c r="O22" s="304">
        <f t="shared" si="4"/>
        <v>0</v>
      </c>
      <c r="P22" s="305">
        <f>LOOKUP(O22,{0,"00","2.00","2.25","2.50","2.75","3.00","3.25","3.50","3.75","4.00"},{0,"F","D","C","C+","B-","B","B+","A-","A","A+"})</f>
        <v>0</v>
      </c>
      <c r="Q22" s="306" t="str">
        <f t="shared" si="5"/>
        <v/>
      </c>
    </row>
    <row r="23" spans="1:17" ht="17.25" thickBot="1">
      <c r="A23" s="307"/>
      <c r="B23" s="308"/>
      <c r="C23" s="309"/>
      <c r="D23" s="310"/>
      <c r="E23" s="310"/>
      <c r="F23" s="310"/>
      <c r="G23" s="310"/>
      <c r="H23" s="249">
        <f t="shared" si="0"/>
        <v>0</v>
      </c>
      <c r="I23" s="43" t="str">
        <f t="shared" si="1"/>
        <v/>
      </c>
      <c r="J23" s="42">
        <f t="shared" si="2"/>
        <v>0</v>
      </c>
      <c r="K23" s="43">
        <f t="shared" si="3"/>
        <v>0</v>
      </c>
      <c r="L23" s="253">
        <f>IF(D23=0,0,IF(D23&gt;K23,"F",LOOKUP(K23,{0,0.01,40,45,50,55,60,65,70,75,80},{"","F","D","C","C+","B-","B","B+","A-","A","A+"})))</f>
        <v>0</v>
      </c>
      <c r="M23" s="253">
        <f>IF(D23=0,0,IF(D23&gt;K23,"00",LOOKUP(K23,{0,40,45,50,55,60,65,70,75,80},{"00","2.00","2.25","2.50","2.75","3.00","3.25","3.50","3.75","4.00"})))</f>
        <v>0</v>
      </c>
      <c r="N23" s="303"/>
      <c r="O23" s="304">
        <f t="shared" si="4"/>
        <v>0</v>
      </c>
      <c r="P23" s="305">
        <f>LOOKUP(O23,{0,"00","2.00","2.25","2.50","2.75","3.00","3.25","3.50","3.75","4.00"},{0,"F","D","C","C+","B-","B","B+","A-","A","A+"})</f>
        <v>0</v>
      </c>
      <c r="Q23" s="306" t="str">
        <f t="shared" si="5"/>
        <v/>
      </c>
    </row>
    <row r="24" spans="1:17" ht="19.5" thickTop="1" thickBot="1">
      <c r="A24" s="583" t="s">
        <v>144</v>
      </c>
      <c r="B24" s="584"/>
      <c r="C24" s="587"/>
      <c r="D24" s="587"/>
      <c r="E24" s="587"/>
      <c r="F24" s="587"/>
      <c r="G24" s="587"/>
      <c r="H24" s="587"/>
      <c r="I24" s="587"/>
      <c r="J24" s="587"/>
      <c r="K24" s="586" t="s">
        <v>21</v>
      </c>
      <c r="L24" s="586"/>
      <c r="M24" s="586"/>
      <c r="N24" s="578"/>
      <c r="O24" s="578"/>
      <c r="P24" s="578"/>
      <c r="Q24" s="579"/>
    </row>
    <row r="25" spans="1:17" ht="17.25" thickTop="1">
      <c r="A25" s="311"/>
      <c r="B25" s="300"/>
      <c r="C25" s="301"/>
      <c r="D25" s="312"/>
      <c r="E25" s="312"/>
      <c r="F25" s="312"/>
      <c r="G25" s="312"/>
      <c r="H25" s="249">
        <f>ABS(IF(E25&gt;60,0,E25)-IF(F25&gt;60,0,F25))</f>
        <v>0</v>
      </c>
      <c r="I25" s="43" t="str">
        <f>IF(H25&gt;12,"Y","")</f>
        <v/>
      </c>
      <c r="J25" s="42">
        <f>IF(H25&lt;=12,(IF(E25&gt;60,0,E25)+IF(F25&gt;60,0,F25))/2,IF(MEDIAN(E25:G25)-MIN(E25:G25)&gt;=MAX(E25:G25)-MEDIAN(E25:G25),(MAX(E25:G25)+MEDIAN(E25:G25))/2,IF(MEDIAN(E25:G25)-MIN(E25:G25)&lt;MAX(E25:G25)-MEDIAN(E25:G25),(MIN(E25:G25)+MEDIAN(E25:G25))/2)))</f>
        <v>0</v>
      </c>
      <c r="K25" s="43">
        <f>ROUNDUP(IF(D25&gt;40,0,IF(E25&gt;60,0,IF(F25&gt;60,0,(D25+J25)))),0)</f>
        <v>0</v>
      </c>
      <c r="L25" s="253">
        <f>IF(D25=0,0,IF(D25&gt;K25,"F",LOOKUP(K25,{0,0.01,40,45,50,55,60,65,70,75,80},{"","F","D","C","C+","B-","B","B+","A-","A","A+"})))</f>
        <v>0</v>
      </c>
      <c r="M25" s="253">
        <f>IF(D25=0,0,IF(D25&gt;K25,"00",LOOKUP(K25,{0,40,45,50,55,60,65,70,75,80},{"00","2.00","2.25","2.50","2.75","3.00","3.25","3.50","3.75","4.00"})))</f>
        <v>0</v>
      </c>
      <c r="N25" s="303"/>
      <c r="O25" s="304">
        <f>IF(M25&gt;"3.00","3.00",IF(M25&gt;N25,M25,N25))</f>
        <v>0</v>
      </c>
      <c r="P25" s="305">
        <f>LOOKUP(O25,{0,"00","2.00","2.25","2.50","2.75","3.00","3.25","3.50","3.75","4.00"},{0,"F","D","C","C+","B-","B","B+","A-","A","A+"})</f>
        <v>0</v>
      </c>
      <c r="Q25" s="306" t="str">
        <f>IF(M25=0,"",IF(N25="0","Passed",IF(M25&gt;N25,"Improved",IF(M25=N25,"Same","Not Imp:"))))</f>
        <v/>
      </c>
    </row>
    <row r="26" spans="1:17" ht="16.5">
      <c r="A26" s="313"/>
      <c r="B26" s="308"/>
      <c r="C26" s="309"/>
      <c r="D26" s="310"/>
      <c r="E26" s="310"/>
      <c r="F26" s="310"/>
      <c r="G26" s="310"/>
      <c r="H26" s="249">
        <f t="shared" ref="H26:H34" si="6">ABS(IF(E26&gt;60,0,E26)-IF(F26&gt;60,0,F26))</f>
        <v>0</v>
      </c>
      <c r="I26" s="43" t="str">
        <f t="shared" ref="I26:I34" si="7">IF(H26&gt;12,"Y","")</f>
        <v/>
      </c>
      <c r="J26" s="42">
        <f t="shared" ref="J26:J34" si="8">IF(H26&lt;=12,(IF(E26&gt;60,0,E26)+IF(F26&gt;60,0,F26))/2,IF(MEDIAN(E26:G26)-MIN(E26:G26)&gt;=MAX(E26:G26)-MEDIAN(E26:G26),(MAX(E26:G26)+MEDIAN(E26:G26))/2,IF(MEDIAN(E26:G26)-MIN(E26:G26)&lt;MAX(E26:G26)-MEDIAN(E26:G26),(MIN(E26:G26)+MEDIAN(E26:G26))/2)))</f>
        <v>0</v>
      </c>
      <c r="K26" s="43">
        <f t="shared" ref="K26:K34" si="9">ROUNDUP(IF(D26&gt;40,0,IF(E26&gt;60,0,IF(F26&gt;60,0,(D26+J26)))),0)</f>
        <v>0</v>
      </c>
      <c r="L26" s="253">
        <f>IF(D26=0,0,IF(D26&gt;K26,"F",LOOKUP(K26,{0,0.01,40,45,50,55,60,65,70,75,80},{"","F","D","C","C+","B-","B","B+","A-","A","A+"})))</f>
        <v>0</v>
      </c>
      <c r="M26" s="253">
        <f>IF(D26=0,0,IF(D26&gt;K26,"00",LOOKUP(K26,{0,40,45,50,55,60,65,70,75,80},{"00","2.00","2.25","2.50","2.75","3.00","3.25","3.50","3.75","4.00"})))</f>
        <v>0</v>
      </c>
      <c r="N26" s="303"/>
      <c r="O26" s="304">
        <f t="shared" ref="O26:O34" si="10">IF(M26&gt;"3.00","3.00",IF(M26&gt;N26,M26,N26))</f>
        <v>0</v>
      </c>
      <c r="P26" s="305">
        <f>LOOKUP(O26,{0,"00","2.00","2.25","2.50","2.75","3.00","3.25","3.50","3.75","4.00"},{0,"F","D","C","C+","B-","B","B+","A-","A","A+"})</f>
        <v>0</v>
      </c>
      <c r="Q26" s="306" t="str">
        <f t="shared" ref="Q26:Q34" si="11">IF(M26=0,"",IF(N26="0","Passed",IF(M26&gt;N26,"Improved",IF(M26=N26,"Same","Not Imp:"))))</f>
        <v/>
      </c>
    </row>
    <row r="27" spans="1:17" ht="16.5">
      <c r="A27" s="313"/>
      <c r="B27" s="308"/>
      <c r="C27" s="309"/>
      <c r="D27" s="310"/>
      <c r="E27" s="310"/>
      <c r="F27" s="310"/>
      <c r="G27" s="310"/>
      <c r="H27" s="249">
        <f t="shared" si="6"/>
        <v>0</v>
      </c>
      <c r="I27" s="43" t="str">
        <f t="shared" si="7"/>
        <v/>
      </c>
      <c r="J27" s="42">
        <f t="shared" si="8"/>
        <v>0</v>
      </c>
      <c r="K27" s="43">
        <f t="shared" si="9"/>
        <v>0</v>
      </c>
      <c r="L27" s="253">
        <f>IF(D27=0,0,IF(D27&gt;K27,"F",LOOKUP(K27,{0,0.01,40,45,50,55,60,65,70,75,80},{"","F","D","C","C+","B-","B","B+","A-","A","A+"})))</f>
        <v>0</v>
      </c>
      <c r="M27" s="253">
        <f>IF(D27=0,0,IF(D27&gt;K27,"00",LOOKUP(K27,{0,40,45,50,55,60,65,70,75,80},{"00","2.00","2.25","2.50","2.75","3.00","3.25","3.50","3.75","4.00"})))</f>
        <v>0</v>
      </c>
      <c r="N27" s="303"/>
      <c r="O27" s="304">
        <f t="shared" si="10"/>
        <v>0</v>
      </c>
      <c r="P27" s="305">
        <f>LOOKUP(O27,{0,"00","2.00","2.25","2.50","2.75","3.00","3.25","3.50","3.75","4.00"},{0,"F","D","C","C+","B-","B","B+","A-","A","A+"})</f>
        <v>0</v>
      </c>
      <c r="Q27" s="306" t="str">
        <f t="shared" si="11"/>
        <v/>
      </c>
    </row>
    <row r="28" spans="1:17" ht="16.5">
      <c r="A28" s="313"/>
      <c r="B28" s="308"/>
      <c r="C28" s="309"/>
      <c r="D28" s="310"/>
      <c r="E28" s="310"/>
      <c r="F28" s="310"/>
      <c r="G28" s="310"/>
      <c r="H28" s="249">
        <f t="shared" si="6"/>
        <v>0</v>
      </c>
      <c r="I28" s="43" t="str">
        <f t="shared" si="7"/>
        <v/>
      </c>
      <c r="J28" s="42">
        <f t="shared" si="8"/>
        <v>0</v>
      </c>
      <c r="K28" s="43">
        <f t="shared" si="9"/>
        <v>0</v>
      </c>
      <c r="L28" s="253">
        <f>IF(D28=0,0,IF(D28&gt;K28,"F",LOOKUP(K28,{0,0.01,40,45,50,55,60,65,70,75,80},{"","F","D","C","C+","B-","B","B+","A-","A","A+"})))</f>
        <v>0</v>
      </c>
      <c r="M28" s="253">
        <f>IF(D28=0,0,IF(D28&gt;K28,"00",LOOKUP(K28,{0,40,45,50,55,60,65,70,75,80},{"00","2.00","2.25","2.50","2.75","3.00","3.25","3.50","3.75","4.00"})))</f>
        <v>0</v>
      </c>
      <c r="N28" s="303"/>
      <c r="O28" s="304">
        <f t="shared" si="10"/>
        <v>0</v>
      </c>
      <c r="P28" s="305">
        <f>LOOKUP(O28,{0,"00","2.00","2.25","2.50","2.75","3.00","3.25","3.50","3.75","4.00"},{0,"F","D","C","C+","B-","B","B+","A-","A","A+"})</f>
        <v>0</v>
      </c>
      <c r="Q28" s="306" t="str">
        <f t="shared" si="11"/>
        <v/>
      </c>
    </row>
    <row r="29" spans="1:17" ht="16.5">
      <c r="A29" s="314"/>
      <c r="B29" s="308"/>
      <c r="C29" s="309"/>
      <c r="D29" s="310"/>
      <c r="E29" s="310"/>
      <c r="F29" s="310"/>
      <c r="G29" s="310"/>
      <c r="H29" s="249">
        <f t="shared" si="6"/>
        <v>0</v>
      </c>
      <c r="I29" s="43" t="str">
        <f t="shared" si="7"/>
        <v/>
      </c>
      <c r="J29" s="42">
        <f t="shared" si="8"/>
        <v>0</v>
      </c>
      <c r="K29" s="43">
        <f t="shared" si="9"/>
        <v>0</v>
      </c>
      <c r="L29" s="253">
        <f>IF(D29=0,0,IF(D29&gt;K29,"F",LOOKUP(K29,{0,0.01,40,45,50,55,60,65,70,75,80},{"","F","D","C","C+","B-","B","B+","A-","A","A+"})))</f>
        <v>0</v>
      </c>
      <c r="M29" s="253">
        <f>IF(D29=0,0,IF(D29&gt;K29,"00",LOOKUP(K29,{0,40,45,50,55,60,65,70,75,80},{"00","2.00","2.25","2.50","2.75","3.00","3.25","3.50","3.75","4.00"})))</f>
        <v>0</v>
      </c>
      <c r="N29" s="303"/>
      <c r="O29" s="304">
        <f t="shared" si="10"/>
        <v>0</v>
      </c>
      <c r="P29" s="305">
        <f>LOOKUP(O29,{0,"00","2.00","2.25","2.50","2.75","3.00","3.25","3.50","3.75","4.00"},{0,"F","D","C","C+","B-","B","B+","A-","A","A+"})</f>
        <v>0</v>
      </c>
      <c r="Q29" s="306" t="str">
        <f t="shared" si="11"/>
        <v/>
      </c>
    </row>
    <row r="30" spans="1:17" ht="16.5">
      <c r="A30" s="314"/>
      <c r="B30" s="308"/>
      <c r="C30" s="309"/>
      <c r="D30" s="310"/>
      <c r="E30" s="310"/>
      <c r="F30" s="310"/>
      <c r="G30" s="310"/>
      <c r="H30" s="249">
        <f t="shared" si="6"/>
        <v>0</v>
      </c>
      <c r="I30" s="43" t="str">
        <f t="shared" si="7"/>
        <v/>
      </c>
      <c r="J30" s="42">
        <f t="shared" si="8"/>
        <v>0</v>
      </c>
      <c r="K30" s="43">
        <f t="shared" si="9"/>
        <v>0</v>
      </c>
      <c r="L30" s="253">
        <f>IF(D30=0,0,IF(D30&gt;K30,"F",LOOKUP(K30,{0,0.01,40,45,50,55,60,65,70,75,80},{"","F","D","C","C+","B-","B","B+","A-","A","A+"})))</f>
        <v>0</v>
      </c>
      <c r="M30" s="253">
        <f>IF(D30=0,0,IF(D30&gt;K30,"00",LOOKUP(K30,{0,40,45,50,55,60,65,70,75,80},{"00","2.00","2.25","2.50","2.75","3.00","3.25","3.50","3.75","4.00"})))</f>
        <v>0</v>
      </c>
      <c r="N30" s="303"/>
      <c r="O30" s="304">
        <f t="shared" si="10"/>
        <v>0</v>
      </c>
      <c r="P30" s="305">
        <f>LOOKUP(O30,{0,"00","2.00","2.25","2.50","2.75","3.00","3.25","3.50","3.75","4.00"},{0,"F","D","C","C+","B-","B","B+","A-","A","A+"})</f>
        <v>0</v>
      </c>
      <c r="Q30" s="306" t="str">
        <f t="shared" si="11"/>
        <v/>
      </c>
    </row>
    <row r="31" spans="1:17" ht="16.5">
      <c r="A31" s="314"/>
      <c r="B31" s="308"/>
      <c r="C31" s="309"/>
      <c r="D31" s="310"/>
      <c r="E31" s="310"/>
      <c r="F31" s="310"/>
      <c r="G31" s="310"/>
      <c r="H31" s="249">
        <f t="shared" si="6"/>
        <v>0</v>
      </c>
      <c r="I31" s="43" t="str">
        <f t="shared" si="7"/>
        <v/>
      </c>
      <c r="J31" s="42">
        <f t="shared" si="8"/>
        <v>0</v>
      </c>
      <c r="K31" s="43">
        <f t="shared" si="9"/>
        <v>0</v>
      </c>
      <c r="L31" s="253">
        <f>IF(D31=0,0,IF(D31&gt;K31,"F",LOOKUP(K31,{0,0.01,40,45,50,55,60,65,70,75,80},{"","F","D","C","C+","B-","B","B+","A-","A","A+"})))</f>
        <v>0</v>
      </c>
      <c r="M31" s="253">
        <f>IF(D31=0,0,IF(D31&gt;K31,"00",LOOKUP(K31,{0,40,45,50,55,60,65,70,75,80},{"00","2.00","2.25","2.50","2.75","3.00","3.25","3.50","3.75","4.00"})))</f>
        <v>0</v>
      </c>
      <c r="N31" s="303"/>
      <c r="O31" s="304">
        <f t="shared" si="10"/>
        <v>0</v>
      </c>
      <c r="P31" s="305">
        <f>LOOKUP(O31,{0,"00","2.00","2.25","2.50","2.75","3.00","3.25","3.50","3.75","4.00"},{0,"F","D","C","C+","B-","B","B+","A-","A","A+"})</f>
        <v>0</v>
      </c>
      <c r="Q31" s="306" t="str">
        <f t="shared" si="11"/>
        <v/>
      </c>
    </row>
    <row r="32" spans="1:17" ht="16.5">
      <c r="A32" s="314"/>
      <c r="B32" s="308"/>
      <c r="C32" s="309"/>
      <c r="D32" s="310"/>
      <c r="E32" s="310"/>
      <c r="F32" s="310"/>
      <c r="G32" s="310"/>
      <c r="H32" s="249">
        <f t="shared" si="6"/>
        <v>0</v>
      </c>
      <c r="I32" s="43" t="str">
        <f t="shared" si="7"/>
        <v/>
      </c>
      <c r="J32" s="42">
        <f t="shared" si="8"/>
        <v>0</v>
      </c>
      <c r="K32" s="43">
        <f t="shared" si="9"/>
        <v>0</v>
      </c>
      <c r="L32" s="253">
        <f>IF(D32=0,0,IF(D32&gt;K32,"F",LOOKUP(K32,{0,0.01,40,45,50,55,60,65,70,75,80},{"","F","D","C","C+","B-","B","B+","A-","A","A+"})))</f>
        <v>0</v>
      </c>
      <c r="M32" s="253">
        <f>IF(D32=0,0,IF(D32&gt;K32,"00",LOOKUP(K32,{0,40,45,50,55,60,65,70,75,80},{"00","2.00","2.25","2.50","2.75","3.00","3.25","3.50","3.75","4.00"})))</f>
        <v>0</v>
      </c>
      <c r="N32" s="303"/>
      <c r="O32" s="304">
        <f t="shared" si="10"/>
        <v>0</v>
      </c>
      <c r="P32" s="305">
        <f>LOOKUP(O32,{0,"00","2.00","2.25","2.50","2.75","3.00","3.25","3.50","3.75","4.00"},{0,"F","D","C","C+","B-","B","B+","A-","A","A+"})</f>
        <v>0</v>
      </c>
      <c r="Q32" s="306" t="str">
        <f t="shared" si="11"/>
        <v/>
      </c>
    </row>
    <row r="33" spans="1:17" ht="16.5">
      <c r="A33" s="313"/>
      <c r="B33" s="308"/>
      <c r="C33" s="309"/>
      <c r="D33" s="310"/>
      <c r="E33" s="310"/>
      <c r="F33" s="310"/>
      <c r="G33" s="310"/>
      <c r="H33" s="249">
        <f t="shared" si="6"/>
        <v>0</v>
      </c>
      <c r="I33" s="43" t="str">
        <f t="shared" si="7"/>
        <v/>
      </c>
      <c r="J33" s="42">
        <f t="shared" si="8"/>
        <v>0</v>
      </c>
      <c r="K33" s="43">
        <f t="shared" si="9"/>
        <v>0</v>
      </c>
      <c r="L33" s="253">
        <f>IF(D33=0,0,IF(D33&gt;K33,"F",LOOKUP(K33,{0,0.01,40,45,50,55,60,65,70,75,80},{"","F","D","C","C+","B-","B","B+","A-","A","A+"})))</f>
        <v>0</v>
      </c>
      <c r="M33" s="253">
        <f>IF(D33=0,0,IF(D33&gt;K33,"00",LOOKUP(K33,{0,40,45,50,55,60,65,70,75,80},{"00","2.00","2.25","2.50","2.75","3.00","3.25","3.50","3.75","4.00"})))</f>
        <v>0</v>
      </c>
      <c r="N33" s="303"/>
      <c r="O33" s="304">
        <f t="shared" si="10"/>
        <v>0</v>
      </c>
      <c r="P33" s="305">
        <f>LOOKUP(O33,{0,"00","2.00","2.25","2.50","2.75","3.00","3.25","3.50","3.75","4.00"},{0,"F","D","C","C+","B-","B","B+","A-","A","A+"})</f>
        <v>0</v>
      </c>
      <c r="Q33" s="306" t="str">
        <f t="shared" si="11"/>
        <v/>
      </c>
    </row>
    <row r="34" spans="1:17" ht="17.25" thickBot="1">
      <c r="A34" s="313"/>
      <c r="B34" s="308"/>
      <c r="C34" s="309"/>
      <c r="D34" s="310"/>
      <c r="E34" s="310"/>
      <c r="F34" s="310"/>
      <c r="G34" s="310"/>
      <c r="H34" s="249">
        <f t="shared" si="6"/>
        <v>0</v>
      </c>
      <c r="I34" s="43" t="str">
        <f t="shared" si="7"/>
        <v/>
      </c>
      <c r="J34" s="42">
        <f t="shared" si="8"/>
        <v>0</v>
      </c>
      <c r="K34" s="43">
        <f t="shared" si="9"/>
        <v>0</v>
      </c>
      <c r="L34" s="253">
        <f>IF(D34=0,0,IF(D34&gt;K34,"F",LOOKUP(K34,{0,0.01,40,45,50,55,60,65,70,75,80},{"","F","D","C","C+","B-","B","B+","A-","A","A+"})))</f>
        <v>0</v>
      </c>
      <c r="M34" s="253">
        <f>IF(D34=0,0,IF(D34&gt;K34,"00",LOOKUP(K34,{0,40,45,50,55,60,65,70,75,80},{"00","2.00","2.25","2.50","2.75","3.00","3.25","3.50","3.75","4.00"})))</f>
        <v>0</v>
      </c>
      <c r="N34" s="303"/>
      <c r="O34" s="304">
        <f t="shared" si="10"/>
        <v>0</v>
      </c>
      <c r="P34" s="305">
        <f>LOOKUP(O34,{0,"00","2.00","2.25","2.50","2.75","3.00","3.25","3.50","3.75","4.00"},{0,"F","D","C","C+","B-","B","B+","A-","A","A+"})</f>
        <v>0</v>
      </c>
      <c r="Q34" s="306" t="str">
        <f t="shared" si="11"/>
        <v/>
      </c>
    </row>
    <row r="35" spans="1:17" ht="19.5" thickTop="1" thickBot="1">
      <c r="A35" s="583" t="s">
        <v>144</v>
      </c>
      <c r="B35" s="584"/>
      <c r="C35" s="587"/>
      <c r="D35" s="587"/>
      <c r="E35" s="587"/>
      <c r="F35" s="587"/>
      <c r="G35" s="587"/>
      <c r="H35" s="587"/>
      <c r="I35" s="587"/>
      <c r="J35" s="587"/>
      <c r="K35" s="586" t="s">
        <v>145</v>
      </c>
      <c r="L35" s="586"/>
      <c r="M35" s="586"/>
      <c r="N35" s="578"/>
      <c r="O35" s="578"/>
      <c r="P35" s="578"/>
      <c r="Q35" s="579"/>
    </row>
    <row r="36" spans="1:17" ht="17.25" thickTop="1">
      <c r="A36" s="315"/>
      <c r="B36" s="300"/>
      <c r="C36" s="301"/>
      <c r="D36" s="316"/>
      <c r="E36" s="316"/>
      <c r="F36" s="316"/>
      <c r="G36" s="316"/>
      <c r="H36" s="249">
        <f>ABS(IF(E36&gt;60,0,E36)-IF(F36&gt;60,0,F36))</f>
        <v>0</v>
      </c>
      <c r="I36" s="43" t="str">
        <f>IF(H36&gt;12,"Y","")</f>
        <v/>
      </c>
      <c r="J36" s="42">
        <f>IF(H36&lt;=12,(IF(E36&gt;60,0,E36)+IF(F36&gt;60,0,F36))/2,IF(MEDIAN(E36:G36)-MIN(E36:G36)&gt;=MAX(E36:G36)-MEDIAN(E36:G36),(MAX(E36:G36)+MEDIAN(E36:G36))/2,IF(MEDIAN(E36:G36)-MIN(E36:G36)&lt;MAX(E36:G36)-MEDIAN(E36:G36),(MIN(E36:G36)+MEDIAN(E36:G36))/2)))</f>
        <v>0</v>
      </c>
      <c r="K36" s="43">
        <f>ROUNDUP(IF(D36&gt;40,0,IF(E36&gt;60,0,IF(F36&gt;60,0,(D36+J36)))),0)</f>
        <v>0</v>
      </c>
      <c r="L36" s="253">
        <f>IF(D36=0,0,IF(D36&gt;K36,"F",LOOKUP(K36,{0,0.01,40,45,50,55,60,65,70,75,80},{"","F","D","C","C+","B-","B","B+","A-","A","A+"})))</f>
        <v>0</v>
      </c>
      <c r="M36" s="253">
        <f>IF(D36=0,0,IF(D36&gt;K36,"00",LOOKUP(K36,{0,40,45,50,55,60,65,70,75,80},{"00","2.00","2.25","2.50","2.75","3.00","3.25","3.50","3.75","4.00"})))</f>
        <v>0</v>
      </c>
      <c r="N36" s="303"/>
      <c r="O36" s="304">
        <f>IF(M36&gt;"3.00","3.00",IF(M36&gt;N36,M36,N36))</f>
        <v>0</v>
      </c>
      <c r="P36" s="305">
        <f>LOOKUP(O36,{0,"00","2.00","2.25","2.50","2.75","3.00","3.25","3.50","3.75","4.00"},{0,"F","D","C","C+","B-","B","B+","A-","A","A+"})</f>
        <v>0</v>
      </c>
      <c r="Q36" s="306" t="str">
        <f>IF(M36=0,"",IF(N36="0","Passed",IF(M36&gt;N36,"Improved",IF(M36=N36,"Same","Not Imp:"))))</f>
        <v/>
      </c>
    </row>
    <row r="37" spans="1:17" ht="16.5">
      <c r="A37" s="313"/>
      <c r="B37" s="308"/>
      <c r="C37" s="309"/>
      <c r="D37" s="317"/>
      <c r="E37" s="317"/>
      <c r="F37" s="317"/>
      <c r="G37" s="317"/>
      <c r="H37" s="249">
        <f t="shared" ref="H37:H45" si="12">ABS(IF(E37&gt;60,0,E37)-IF(F37&gt;60,0,F37))</f>
        <v>0</v>
      </c>
      <c r="I37" s="43" t="str">
        <f t="shared" ref="I37:I45" si="13">IF(H37&gt;12,"Y","")</f>
        <v/>
      </c>
      <c r="J37" s="42">
        <f t="shared" ref="J37:J45" si="14">IF(H37&lt;=12,(IF(E37&gt;60,0,E37)+IF(F37&gt;60,0,F37))/2,IF(MEDIAN(E37:G37)-MIN(E37:G37)&gt;=MAX(E37:G37)-MEDIAN(E37:G37),(MAX(E37:G37)+MEDIAN(E37:G37))/2,IF(MEDIAN(E37:G37)-MIN(E37:G37)&lt;MAX(E37:G37)-MEDIAN(E37:G37),(MIN(E37:G37)+MEDIAN(E37:G37))/2)))</f>
        <v>0</v>
      </c>
      <c r="K37" s="43">
        <f t="shared" ref="K37:K45" si="15">ROUNDUP(IF(D37&gt;40,0,IF(E37&gt;60,0,IF(F37&gt;60,0,(D37+J37)))),0)</f>
        <v>0</v>
      </c>
      <c r="L37" s="253">
        <f>IF(D37=0,0,IF(D37&gt;K37,"F",LOOKUP(K37,{0,0.01,40,45,50,55,60,65,70,75,80},{"","F","D","C","C+","B-","B","B+","A-","A","A+"})))</f>
        <v>0</v>
      </c>
      <c r="M37" s="253">
        <f>IF(D37=0,0,IF(D37&gt;K37,"00",LOOKUP(K37,{0,40,45,50,55,60,65,70,75,80},{"00","2.00","2.25","2.50","2.75","3.00","3.25","3.50","3.75","4.00"})))</f>
        <v>0</v>
      </c>
      <c r="N37" s="303"/>
      <c r="O37" s="304">
        <f t="shared" ref="O37:O45" si="16">IF(M37&gt;"3.00","3.00",IF(M37&gt;N37,M37,N37))</f>
        <v>0</v>
      </c>
      <c r="P37" s="305">
        <f>LOOKUP(O37,{0,"00","2.00","2.25","2.50","2.75","3.00","3.25","3.50","3.75","4.00"},{0,"F","D","C","C+","B-","B","B+","A-","A","A+"})</f>
        <v>0</v>
      </c>
      <c r="Q37" s="306" t="str">
        <f t="shared" ref="Q37:Q45" si="17">IF(M37=0,"",IF(N37="0","Passed",IF(M37&gt;N37,"Improved",IF(M37=N37,"Same","Not Imp:"))))</f>
        <v/>
      </c>
    </row>
    <row r="38" spans="1:17" ht="16.5">
      <c r="A38" s="313"/>
      <c r="B38" s="308"/>
      <c r="C38" s="309"/>
      <c r="D38" s="317"/>
      <c r="E38" s="317"/>
      <c r="F38" s="317"/>
      <c r="G38" s="317"/>
      <c r="H38" s="249">
        <f t="shared" si="12"/>
        <v>0</v>
      </c>
      <c r="I38" s="43" t="str">
        <f t="shared" si="13"/>
        <v/>
      </c>
      <c r="J38" s="42">
        <f t="shared" si="14"/>
        <v>0</v>
      </c>
      <c r="K38" s="43">
        <f t="shared" si="15"/>
        <v>0</v>
      </c>
      <c r="L38" s="253">
        <f>IF(D38=0,0,IF(D38&gt;K38,"F",LOOKUP(K38,{0,0.01,40,45,50,55,60,65,70,75,80},{"","F","D","C","C+","B-","B","B+","A-","A","A+"})))</f>
        <v>0</v>
      </c>
      <c r="M38" s="253">
        <f>IF(D38=0,0,IF(D38&gt;K38,"00",LOOKUP(K38,{0,40,45,50,55,60,65,70,75,80},{"00","2.00","2.25","2.50","2.75","3.00","3.25","3.50","3.75","4.00"})))</f>
        <v>0</v>
      </c>
      <c r="N38" s="303"/>
      <c r="O38" s="304">
        <f t="shared" si="16"/>
        <v>0</v>
      </c>
      <c r="P38" s="305">
        <f>LOOKUP(O38,{0,"00","2.00","2.25","2.50","2.75","3.00","3.25","3.50","3.75","4.00"},{0,"F","D","C","C+","B-","B","B+","A-","A","A+"})</f>
        <v>0</v>
      </c>
      <c r="Q38" s="306" t="str">
        <f t="shared" si="17"/>
        <v/>
      </c>
    </row>
    <row r="39" spans="1:17" ht="16.5">
      <c r="A39" s="313"/>
      <c r="B39" s="308"/>
      <c r="C39" s="309"/>
      <c r="D39" s="317"/>
      <c r="E39" s="317"/>
      <c r="F39" s="317"/>
      <c r="G39" s="317"/>
      <c r="H39" s="249">
        <f t="shared" si="12"/>
        <v>0</v>
      </c>
      <c r="I39" s="43" t="str">
        <f t="shared" si="13"/>
        <v/>
      </c>
      <c r="J39" s="42">
        <f t="shared" si="14"/>
        <v>0</v>
      </c>
      <c r="K39" s="43">
        <f t="shared" si="15"/>
        <v>0</v>
      </c>
      <c r="L39" s="253">
        <f>IF(D39=0,0,IF(D39&gt;K39,"F",LOOKUP(K39,{0,0.01,40,45,50,55,60,65,70,75,80},{"","F","D","C","C+","B-","B","B+","A-","A","A+"})))</f>
        <v>0</v>
      </c>
      <c r="M39" s="253">
        <f>IF(D39=0,0,IF(D39&gt;K39,"00",LOOKUP(K39,{0,40,45,50,55,60,65,70,75,80},{"00","2.00","2.25","2.50","2.75","3.00","3.25","3.50","3.75","4.00"})))</f>
        <v>0</v>
      </c>
      <c r="N39" s="303"/>
      <c r="O39" s="304">
        <f t="shared" si="16"/>
        <v>0</v>
      </c>
      <c r="P39" s="305">
        <f>LOOKUP(O39,{0,"00","2.00","2.25","2.50","2.75","3.00","3.25","3.50","3.75","4.00"},{0,"F","D","C","C+","B-","B","B+","A-","A","A+"})</f>
        <v>0</v>
      </c>
      <c r="Q39" s="306" t="str">
        <f t="shared" si="17"/>
        <v/>
      </c>
    </row>
    <row r="40" spans="1:17" ht="16.5">
      <c r="A40" s="313"/>
      <c r="B40" s="308"/>
      <c r="C40" s="309"/>
      <c r="D40" s="317"/>
      <c r="E40" s="317"/>
      <c r="F40" s="317"/>
      <c r="G40" s="317"/>
      <c r="H40" s="249">
        <f t="shared" si="12"/>
        <v>0</v>
      </c>
      <c r="I40" s="43" t="str">
        <f t="shared" si="13"/>
        <v/>
      </c>
      <c r="J40" s="42">
        <f t="shared" si="14"/>
        <v>0</v>
      </c>
      <c r="K40" s="43">
        <f t="shared" si="15"/>
        <v>0</v>
      </c>
      <c r="L40" s="253">
        <f>IF(D40=0,0,IF(D40&gt;K40,"F",LOOKUP(K40,{0,0.01,40,45,50,55,60,65,70,75,80},{"","F","D","C","C+","B-","B","B+","A-","A","A+"})))</f>
        <v>0</v>
      </c>
      <c r="M40" s="253">
        <f>IF(D40=0,0,IF(D40&gt;K40,"00",LOOKUP(K40,{0,40,45,50,55,60,65,70,75,80},{"00","2.00","2.25","2.50","2.75","3.00","3.25","3.50","3.75","4.00"})))</f>
        <v>0</v>
      </c>
      <c r="N40" s="303"/>
      <c r="O40" s="304">
        <f t="shared" si="16"/>
        <v>0</v>
      </c>
      <c r="P40" s="305">
        <f>LOOKUP(O40,{0,"00","2.00","2.25","2.50","2.75","3.00","3.25","3.50","3.75","4.00"},{0,"F","D","C","C+","B-","B","B+","A-","A","A+"})</f>
        <v>0</v>
      </c>
      <c r="Q40" s="306" t="str">
        <f t="shared" si="17"/>
        <v/>
      </c>
    </row>
    <row r="41" spans="1:17" ht="16.5">
      <c r="A41" s="313"/>
      <c r="B41" s="308"/>
      <c r="C41" s="309"/>
      <c r="D41" s="317"/>
      <c r="E41" s="317"/>
      <c r="F41" s="317"/>
      <c r="G41" s="317"/>
      <c r="H41" s="249">
        <f t="shared" si="12"/>
        <v>0</v>
      </c>
      <c r="I41" s="43" t="str">
        <f t="shared" si="13"/>
        <v/>
      </c>
      <c r="J41" s="42">
        <f t="shared" si="14"/>
        <v>0</v>
      </c>
      <c r="K41" s="43">
        <f t="shared" si="15"/>
        <v>0</v>
      </c>
      <c r="L41" s="253">
        <f>IF(D41=0,0,IF(D41&gt;K41,"F",LOOKUP(K41,{0,0.01,40,45,50,55,60,65,70,75,80},{"","F","D","C","C+","B-","B","B+","A-","A","A+"})))</f>
        <v>0</v>
      </c>
      <c r="M41" s="253">
        <f>IF(D41=0,0,IF(D41&gt;K41,"00",LOOKUP(K41,{0,40,45,50,55,60,65,70,75,80},{"00","2.00","2.25","2.50","2.75","3.00","3.25","3.50","3.75","4.00"})))</f>
        <v>0</v>
      </c>
      <c r="N41" s="303"/>
      <c r="O41" s="304">
        <f t="shared" si="16"/>
        <v>0</v>
      </c>
      <c r="P41" s="305">
        <f>LOOKUP(O41,{0,"00","2.00","2.25","2.50","2.75","3.00","3.25","3.50","3.75","4.00"},{0,"F","D","C","C+","B-","B","B+","A-","A","A+"})</f>
        <v>0</v>
      </c>
      <c r="Q41" s="306" t="str">
        <f t="shared" si="17"/>
        <v/>
      </c>
    </row>
    <row r="42" spans="1:17" ht="16.5">
      <c r="A42" s="313"/>
      <c r="B42" s="308"/>
      <c r="C42" s="309"/>
      <c r="D42" s="317"/>
      <c r="E42" s="317"/>
      <c r="F42" s="317"/>
      <c r="G42" s="317"/>
      <c r="H42" s="249">
        <f t="shared" si="12"/>
        <v>0</v>
      </c>
      <c r="I42" s="43" t="str">
        <f t="shared" si="13"/>
        <v/>
      </c>
      <c r="J42" s="42">
        <f t="shared" si="14"/>
        <v>0</v>
      </c>
      <c r="K42" s="43">
        <f t="shared" si="15"/>
        <v>0</v>
      </c>
      <c r="L42" s="253">
        <f>IF(D42=0,0,IF(D42&gt;K42,"F",LOOKUP(K42,{0,0.01,40,45,50,55,60,65,70,75,80},{"","F","D","C","C+","B-","B","B+","A-","A","A+"})))</f>
        <v>0</v>
      </c>
      <c r="M42" s="253">
        <f>IF(D42=0,0,IF(D42&gt;K42,"00",LOOKUP(K42,{0,40,45,50,55,60,65,70,75,80},{"00","2.00","2.25","2.50","2.75","3.00","3.25","3.50","3.75","4.00"})))</f>
        <v>0</v>
      </c>
      <c r="N42" s="303"/>
      <c r="O42" s="304">
        <f t="shared" si="16"/>
        <v>0</v>
      </c>
      <c r="P42" s="305">
        <f>LOOKUP(O42,{0,"00","2.00","2.25","2.50","2.75","3.00","3.25","3.50","3.75","4.00"},{0,"F","D","C","C+","B-","B","B+","A-","A","A+"})</f>
        <v>0</v>
      </c>
      <c r="Q42" s="306" t="str">
        <f t="shared" si="17"/>
        <v/>
      </c>
    </row>
    <row r="43" spans="1:17" ht="16.5">
      <c r="A43" s="313"/>
      <c r="B43" s="308"/>
      <c r="C43" s="309"/>
      <c r="D43" s="317"/>
      <c r="E43" s="317"/>
      <c r="F43" s="317"/>
      <c r="G43" s="317"/>
      <c r="H43" s="249">
        <f t="shared" si="12"/>
        <v>0</v>
      </c>
      <c r="I43" s="43" t="str">
        <f t="shared" si="13"/>
        <v/>
      </c>
      <c r="J43" s="42">
        <f t="shared" si="14"/>
        <v>0</v>
      </c>
      <c r="K43" s="43">
        <f t="shared" si="15"/>
        <v>0</v>
      </c>
      <c r="L43" s="253">
        <f>IF(D43=0,0,IF(D43&gt;K43,"F",LOOKUP(K43,{0,0.01,40,45,50,55,60,65,70,75,80},{"","F","D","C","C+","B-","B","B+","A-","A","A+"})))</f>
        <v>0</v>
      </c>
      <c r="M43" s="253">
        <f>IF(D43=0,0,IF(D43&gt;K43,"00",LOOKUP(K43,{0,40,45,50,55,60,65,70,75,80},{"00","2.00","2.25","2.50","2.75","3.00","3.25","3.50","3.75","4.00"})))</f>
        <v>0</v>
      </c>
      <c r="N43" s="303"/>
      <c r="O43" s="304">
        <f t="shared" si="16"/>
        <v>0</v>
      </c>
      <c r="P43" s="305">
        <f>LOOKUP(O43,{0,"00","2.00","2.25","2.50","2.75","3.00","3.25","3.50","3.75","4.00"},{0,"F","D","C","C+","B-","B","B+","A-","A","A+"})</f>
        <v>0</v>
      </c>
      <c r="Q43" s="306" t="str">
        <f t="shared" si="17"/>
        <v/>
      </c>
    </row>
    <row r="44" spans="1:17" ht="16.5">
      <c r="A44" s="313"/>
      <c r="B44" s="308"/>
      <c r="C44" s="309"/>
      <c r="D44" s="317"/>
      <c r="E44" s="317"/>
      <c r="F44" s="317"/>
      <c r="G44" s="317"/>
      <c r="H44" s="249">
        <f t="shared" si="12"/>
        <v>0</v>
      </c>
      <c r="I44" s="43" t="str">
        <f t="shared" si="13"/>
        <v/>
      </c>
      <c r="J44" s="42">
        <f t="shared" si="14"/>
        <v>0</v>
      </c>
      <c r="K44" s="43">
        <f t="shared" si="15"/>
        <v>0</v>
      </c>
      <c r="L44" s="253">
        <f>IF(D44=0,0,IF(D44&gt;K44,"F",LOOKUP(K44,{0,0.01,40,45,50,55,60,65,70,75,80},{"","F","D","C","C+","B-","B","B+","A-","A","A+"})))</f>
        <v>0</v>
      </c>
      <c r="M44" s="253">
        <f>IF(D44=0,0,IF(D44&gt;K44,"00",LOOKUP(K44,{0,40,45,50,55,60,65,70,75,80},{"00","2.00","2.25","2.50","2.75","3.00","3.25","3.50","3.75","4.00"})))</f>
        <v>0</v>
      </c>
      <c r="N44" s="303"/>
      <c r="O44" s="304">
        <f t="shared" si="16"/>
        <v>0</v>
      </c>
      <c r="P44" s="305">
        <f>LOOKUP(O44,{0,"00","2.00","2.25","2.50","2.75","3.00","3.25","3.50","3.75","4.00"},{0,"F","D","C","C+","B-","B","B+","A-","A","A+"})</f>
        <v>0</v>
      </c>
      <c r="Q44" s="306" t="str">
        <f t="shared" si="17"/>
        <v/>
      </c>
    </row>
    <row r="45" spans="1:17" ht="17.25" thickBot="1">
      <c r="A45" s="313"/>
      <c r="B45" s="308"/>
      <c r="C45" s="309"/>
      <c r="D45" s="317"/>
      <c r="E45" s="317"/>
      <c r="F45" s="317"/>
      <c r="G45" s="317"/>
      <c r="H45" s="249">
        <f t="shared" si="12"/>
        <v>0</v>
      </c>
      <c r="I45" s="43" t="str">
        <f t="shared" si="13"/>
        <v/>
      </c>
      <c r="J45" s="42">
        <f t="shared" si="14"/>
        <v>0</v>
      </c>
      <c r="K45" s="43">
        <f t="shared" si="15"/>
        <v>0</v>
      </c>
      <c r="L45" s="253">
        <f>IF(D45=0,0,IF(D45&gt;K45,"F",LOOKUP(K45,{0,0.01,40,45,50,55,60,65,70,75,80},{"","F","D","C","C+","B-","B","B+","A-","A","A+"})))</f>
        <v>0</v>
      </c>
      <c r="M45" s="253">
        <f>IF(D45=0,0,IF(D45&gt;K45,"00",LOOKUP(K45,{0,40,45,50,55,60,65,70,75,80},{"00","2.00","2.25","2.50","2.75","3.00","3.25","3.50","3.75","4.00"})))</f>
        <v>0</v>
      </c>
      <c r="N45" s="303"/>
      <c r="O45" s="304">
        <f t="shared" si="16"/>
        <v>0</v>
      </c>
      <c r="P45" s="305">
        <f>LOOKUP(O45,{0,"00","2.00","2.25","2.50","2.75","3.00","3.25","3.50","3.75","4.00"},{0,"F","D","C","C+","B-","B","B+","A-","A","A+"})</f>
        <v>0</v>
      </c>
      <c r="Q45" s="306" t="str">
        <f t="shared" si="17"/>
        <v/>
      </c>
    </row>
    <row r="46" spans="1:17" ht="18" thickTop="1" thickBot="1">
      <c r="A46" s="583" t="s">
        <v>144</v>
      </c>
      <c r="B46" s="584"/>
      <c r="C46" s="585"/>
      <c r="D46" s="585"/>
      <c r="E46" s="585"/>
      <c r="F46" s="585"/>
      <c r="G46" s="585"/>
      <c r="H46" s="585"/>
      <c r="I46" s="585"/>
      <c r="J46" s="585"/>
      <c r="K46" s="586" t="s">
        <v>21</v>
      </c>
      <c r="L46" s="586"/>
      <c r="M46" s="586"/>
      <c r="N46" s="578"/>
      <c r="O46" s="578"/>
      <c r="P46" s="578"/>
      <c r="Q46" s="579"/>
    </row>
    <row r="47" spans="1:17" ht="17.25" thickTop="1">
      <c r="A47" s="315"/>
      <c r="B47" s="300"/>
      <c r="C47" s="318"/>
      <c r="D47" s="312"/>
      <c r="E47" s="312"/>
      <c r="F47" s="312"/>
      <c r="G47" s="312"/>
      <c r="H47" s="249">
        <f>ABS(IF(E47&gt;60,0,E47)-IF(F47&gt;60,0,F47))</f>
        <v>0</v>
      </c>
      <c r="I47" s="43" t="str">
        <f>IF(H47&gt;12,"Y","")</f>
        <v/>
      </c>
      <c r="J47" s="42">
        <f>IF(H47&lt;=12,(IF(E47&gt;60,0,E47)+IF(F47&gt;60,0,F47))/2,IF(MEDIAN(E47:G47)-MIN(E47:G47)&gt;=MAX(E47:G47)-MEDIAN(E47:G47),(MAX(E47:G47)+MEDIAN(E47:G47))/2,IF(MEDIAN(E47:G47)-MIN(E47:G47)&lt;MAX(E47:G47)-MEDIAN(E47:G47),(MIN(E47:G47)+MEDIAN(E47:G47))/2)))</f>
        <v>0</v>
      </c>
      <c r="K47" s="43">
        <f>ROUNDUP(IF(D47&gt;40,0,IF(E47&gt;60,0,IF(F47&gt;60,0,(D47+J47)))),0)</f>
        <v>0</v>
      </c>
      <c r="L47" s="253">
        <f>IF(D47=0,0,IF(D47&gt;K47,"F",LOOKUP(K47,{0,0.01,40,45,50,55,60,65,70,75,80},{"","F","D","C","C+","B-","B","B+","A-","A","A+"})))</f>
        <v>0</v>
      </c>
      <c r="M47" s="253">
        <f>IF(D47=0,0,IF(D47&gt;K47,"00",LOOKUP(K47,{0,40,45,50,55,60,65,70,75,80},{"00","2.00","2.25","2.50","2.75","3.00","3.25","3.50","3.75","4.00"})))</f>
        <v>0</v>
      </c>
      <c r="N47" s="303"/>
      <c r="O47" s="304">
        <f>IF(M47&gt;"3.00","3.00",IF(M47&gt;N47,M47,N47))</f>
        <v>0</v>
      </c>
      <c r="P47" s="305">
        <f>LOOKUP(O47,{0,"00","2.00","2.25","2.50","2.75","3.00","3.25","3.50","3.75","4.00"},{0,"F","D","C","C+","B-","B","B+","A-","A","A+"})</f>
        <v>0</v>
      </c>
      <c r="Q47" s="306" t="str">
        <f>IF(M47=0,"",IF(N47="0","Passed",IF(M47&gt;N47,"Improved",IF(M47=N47,"Same","Not Imp:"))))</f>
        <v/>
      </c>
    </row>
    <row r="48" spans="1:17" ht="16.5">
      <c r="A48" s="314"/>
      <c r="B48" s="308"/>
      <c r="C48" s="319"/>
      <c r="D48" s="310"/>
      <c r="E48" s="310"/>
      <c r="F48" s="310"/>
      <c r="G48" s="310"/>
      <c r="H48" s="249">
        <f t="shared" ref="H48:H58" si="18">ABS(IF(E48&gt;60,0,E48)-IF(F48&gt;60,0,F48))</f>
        <v>0</v>
      </c>
      <c r="I48" s="43" t="str">
        <f t="shared" ref="I48:I58" si="19">IF(H48&gt;12,"Y","")</f>
        <v/>
      </c>
      <c r="J48" s="42">
        <f t="shared" ref="J48:J58" si="20">IF(H48&lt;=12,(IF(E48&gt;60,0,E48)+IF(F48&gt;60,0,F48))/2,IF(MEDIAN(E48:G48)-MIN(E48:G48)&gt;=MAX(E48:G48)-MEDIAN(E48:G48),(MAX(E48:G48)+MEDIAN(E48:G48))/2,IF(MEDIAN(E48:G48)-MIN(E48:G48)&lt;MAX(E48:G48)-MEDIAN(E48:G48),(MIN(E48:G48)+MEDIAN(E48:G48))/2)))</f>
        <v>0</v>
      </c>
      <c r="K48" s="43">
        <f t="shared" ref="K48:K58" si="21">ROUNDUP(IF(D48&gt;40,0,IF(E48&gt;60,0,IF(F48&gt;60,0,(D48+J48)))),0)</f>
        <v>0</v>
      </c>
      <c r="L48" s="253">
        <f>IF(D48=0,0,IF(D48&gt;K48,"F",LOOKUP(K48,{0,0.01,40,45,50,55,60,65,70,75,80},{"","F","D","C","C+","B-","B","B+","A-","A","A+"})))</f>
        <v>0</v>
      </c>
      <c r="M48" s="253">
        <f>IF(D48=0,0,IF(D48&gt;K48,"00",LOOKUP(K48,{0,40,45,50,55,60,65,70,75,80},{"00","2.00","2.25","2.50","2.75","3.00","3.25","3.50","3.75","4.00"})))</f>
        <v>0</v>
      </c>
      <c r="N48" s="303"/>
      <c r="O48" s="304">
        <f t="shared" ref="O48:O58" si="22">IF(M48&gt;"3.00","3.00",IF(M48&gt;N48,M48,N48))</f>
        <v>0</v>
      </c>
      <c r="P48" s="305">
        <f>LOOKUP(O48,{0,"00","2.00","2.25","2.50","2.75","3.00","3.25","3.50","3.75","4.00"},{0,"F","D","C","C+","B-","B","B+","A-","A","A+"})</f>
        <v>0</v>
      </c>
      <c r="Q48" s="306" t="str">
        <f t="shared" ref="Q48:Q58" si="23">IF(M48=0,"",IF(N48="0","Passed",IF(M48&gt;N48,"Improved",IF(M48=N48,"Same","Not Imp:"))))</f>
        <v/>
      </c>
    </row>
    <row r="49" spans="1:17" ht="16.5">
      <c r="A49" s="314"/>
      <c r="B49" s="308"/>
      <c r="C49" s="319"/>
      <c r="D49" s="310"/>
      <c r="E49" s="310"/>
      <c r="F49" s="310"/>
      <c r="G49" s="310"/>
      <c r="H49" s="249">
        <f t="shared" si="18"/>
        <v>0</v>
      </c>
      <c r="I49" s="43" t="str">
        <f t="shared" si="19"/>
        <v/>
      </c>
      <c r="J49" s="42">
        <f t="shared" si="20"/>
        <v>0</v>
      </c>
      <c r="K49" s="43">
        <f t="shared" si="21"/>
        <v>0</v>
      </c>
      <c r="L49" s="253">
        <f>IF(D49=0,0,IF(D49&gt;K49,"F",LOOKUP(K49,{0,0.01,40,45,50,55,60,65,70,75,80},{"","F","D","C","C+","B-","B","B+","A-","A","A+"})))</f>
        <v>0</v>
      </c>
      <c r="M49" s="253">
        <f>IF(D49=0,0,IF(D49&gt;K49,"00",LOOKUP(K49,{0,40,45,50,55,60,65,70,75,80},{"00","2.00","2.25","2.50","2.75","3.00","3.25","3.50","3.75","4.00"})))</f>
        <v>0</v>
      </c>
      <c r="N49" s="303"/>
      <c r="O49" s="304">
        <f t="shared" si="22"/>
        <v>0</v>
      </c>
      <c r="P49" s="305">
        <f>LOOKUP(O49,{0,"00","2.00","2.25","2.50","2.75","3.00","3.25","3.50","3.75","4.00"},{0,"F","D","C","C+","B-","B","B+","A-","A","A+"})</f>
        <v>0</v>
      </c>
      <c r="Q49" s="306" t="str">
        <f t="shared" si="23"/>
        <v/>
      </c>
    </row>
    <row r="50" spans="1:17" ht="16.5">
      <c r="A50" s="314"/>
      <c r="B50" s="308"/>
      <c r="C50" s="319"/>
      <c r="D50" s="310"/>
      <c r="E50" s="310"/>
      <c r="F50" s="310"/>
      <c r="G50" s="310"/>
      <c r="H50" s="249">
        <f t="shared" si="18"/>
        <v>0</v>
      </c>
      <c r="I50" s="43" t="str">
        <f t="shared" si="19"/>
        <v/>
      </c>
      <c r="J50" s="42">
        <f t="shared" si="20"/>
        <v>0</v>
      </c>
      <c r="K50" s="43">
        <f t="shared" si="21"/>
        <v>0</v>
      </c>
      <c r="L50" s="253">
        <f>IF(D50=0,0,IF(D50&gt;K50,"F",LOOKUP(K50,{0,0.01,40,45,50,55,60,65,70,75,80},{"","F","D","C","C+","B-","B","B+","A-","A","A+"})))</f>
        <v>0</v>
      </c>
      <c r="M50" s="253">
        <f>IF(D50=0,0,IF(D50&gt;K50,"00",LOOKUP(K50,{0,40,45,50,55,60,65,70,75,80},{"00","2.00","2.25","2.50","2.75","3.00","3.25","3.50","3.75","4.00"})))</f>
        <v>0</v>
      </c>
      <c r="N50" s="303"/>
      <c r="O50" s="304">
        <f t="shared" si="22"/>
        <v>0</v>
      </c>
      <c r="P50" s="305">
        <f>LOOKUP(O50,{0,"00","2.00","2.25","2.50","2.75","3.00","3.25","3.50","3.75","4.00"},{0,"F","D","C","C+","B-","B","B+","A-","A","A+"})</f>
        <v>0</v>
      </c>
      <c r="Q50" s="306" t="str">
        <f t="shared" si="23"/>
        <v/>
      </c>
    </row>
    <row r="51" spans="1:17" ht="16.5">
      <c r="A51" s="314"/>
      <c r="B51" s="308"/>
      <c r="C51" s="319"/>
      <c r="D51" s="310"/>
      <c r="E51" s="310"/>
      <c r="F51" s="310"/>
      <c r="G51" s="310"/>
      <c r="H51" s="249">
        <f t="shared" si="18"/>
        <v>0</v>
      </c>
      <c r="I51" s="43" t="str">
        <f t="shared" si="19"/>
        <v/>
      </c>
      <c r="J51" s="42">
        <f t="shared" si="20"/>
        <v>0</v>
      </c>
      <c r="K51" s="43">
        <f t="shared" si="21"/>
        <v>0</v>
      </c>
      <c r="L51" s="253">
        <f>IF(D51=0,0,IF(D51&gt;K51,"F",LOOKUP(K51,{0,0.01,40,45,50,55,60,65,70,75,80},{"","F","D","C","C+","B-","B","B+","A-","A","A+"})))</f>
        <v>0</v>
      </c>
      <c r="M51" s="253">
        <f>IF(D51=0,0,IF(D51&gt;K51,"00",LOOKUP(K51,{0,40,45,50,55,60,65,70,75,80},{"00","2.00","2.25","2.50","2.75","3.00","3.25","3.50","3.75","4.00"})))</f>
        <v>0</v>
      </c>
      <c r="N51" s="303"/>
      <c r="O51" s="304">
        <f t="shared" si="22"/>
        <v>0</v>
      </c>
      <c r="P51" s="305">
        <f>LOOKUP(O51,{0,"00","2.00","2.25","2.50","2.75","3.00","3.25","3.50","3.75","4.00"},{0,"F","D","C","C+","B-","B","B+","A-","A","A+"})</f>
        <v>0</v>
      </c>
      <c r="Q51" s="306" t="str">
        <f t="shared" si="23"/>
        <v/>
      </c>
    </row>
    <row r="52" spans="1:17" ht="16.5">
      <c r="A52" s="320"/>
      <c r="B52" s="308"/>
      <c r="C52" s="319"/>
      <c r="D52" s="310"/>
      <c r="E52" s="310"/>
      <c r="F52" s="310"/>
      <c r="G52" s="310"/>
      <c r="H52" s="249">
        <f t="shared" si="18"/>
        <v>0</v>
      </c>
      <c r="I52" s="43" t="str">
        <f t="shared" si="19"/>
        <v/>
      </c>
      <c r="J52" s="42">
        <f t="shared" si="20"/>
        <v>0</v>
      </c>
      <c r="K52" s="43">
        <f t="shared" si="21"/>
        <v>0</v>
      </c>
      <c r="L52" s="253">
        <f>IF(D52=0,0,IF(D52&gt;K52,"F",LOOKUP(K52,{0,0.01,40,45,50,55,60,65,70,75,80},{"","F","D","C","C+","B-","B","B+","A-","A","A+"})))</f>
        <v>0</v>
      </c>
      <c r="M52" s="253">
        <f>IF(D52=0,0,IF(D52&gt;K52,"00",LOOKUP(K52,{0,40,45,50,55,60,65,70,75,80},{"00","2.00","2.25","2.50","2.75","3.00","3.25","3.50","3.75","4.00"})))</f>
        <v>0</v>
      </c>
      <c r="N52" s="303"/>
      <c r="O52" s="304">
        <f t="shared" si="22"/>
        <v>0</v>
      </c>
      <c r="P52" s="305">
        <f>LOOKUP(O52,{0,"00","2.00","2.25","2.50","2.75","3.00","3.25","3.50","3.75","4.00"},{0,"F","D","C","C+","B-","B","B+","A-","A","A+"})</f>
        <v>0</v>
      </c>
      <c r="Q52" s="306" t="str">
        <f t="shared" si="23"/>
        <v/>
      </c>
    </row>
    <row r="53" spans="1:17" ht="16.5">
      <c r="A53" s="314"/>
      <c r="B53" s="308"/>
      <c r="C53" s="319"/>
      <c r="D53" s="310"/>
      <c r="E53" s="310"/>
      <c r="F53" s="310"/>
      <c r="G53" s="310"/>
      <c r="H53" s="249">
        <f t="shared" si="18"/>
        <v>0</v>
      </c>
      <c r="I53" s="43" t="str">
        <f t="shared" si="19"/>
        <v/>
      </c>
      <c r="J53" s="42">
        <f t="shared" si="20"/>
        <v>0</v>
      </c>
      <c r="K53" s="43">
        <f t="shared" si="21"/>
        <v>0</v>
      </c>
      <c r="L53" s="253">
        <f>IF(D53=0,0,IF(D53&gt;K53,"F",LOOKUP(K53,{0,0.01,40,45,50,55,60,65,70,75,80},{"","F","D","C","C+","B-","B","B+","A-","A","A+"})))</f>
        <v>0</v>
      </c>
      <c r="M53" s="253">
        <f>IF(D53=0,0,IF(D53&gt;K53,"00",LOOKUP(K53,{0,40,45,50,55,60,65,70,75,80},{"00","2.00","2.25","2.50","2.75","3.00","3.25","3.50","3.75","4.00"})))</f>
        <v>0</v>
      </c>
      <c r="N53" s="303"/>
      <c r="O53" s="304">
        <f t="shared" si="22"/>
        <v>0</v>
      </c>
      <c r="P53" s="305">
        <f>LOOKUP(O53,{0,"00","2.00","2.25","2.50","2.75","3.00","3.25","3.50","3.75","4.00"},{0,"F","D","C","C+","B-","B","B+","A-","A","A+"})</f>
        <v>0</v>
      </c>
      <c r="Q53" s="306" t="str">
        <f t="shared" si="23"/>
        <v/>
      </c>
    </row>
    <row r="54" spans="1:17" ht="16.5">
      <c r="A54" s="307"/>
      <c r="B54" s="308"/>
      <c r="C54" s="319"/>
      <c r="D54" s="310"/>
      <c r="E54" s="310"/>
      <c r="F54" s="310"/>
      <c r="G54" s="310"/>
      <c r="H54" s="249">
        <f t="shared" si="18"/>
        <v>0</v>
      </c>
      <c r="I54" s="43" t="str">
        <f t="shared" si="19"/>
        <v/>
      </c>
      <c r="J54" s="42">
        <f t="shared" si="20"/>
        <v>0</v>
      </c>
      <c r="K54" s="43">
        <f t="shared" si="21"/>
        <v>0</v>
      </c>
      <c r="L54" s="253">
        <f>IF(D54=0,0,IF(D54&gt;K54,"F",LOOKUP(K54,{0,0.01,40,45,50,55,60,65,70,75,80},{"","F","D","C","C+","B-","B","B+","A-","A","A+"})))</f>
        <v>0</v>
      </c>
      <c r="M54" s="253">
        <f>IF(D54=0,0,IF(D54&gt;K54,"00",LOOKUP(K54,{0,40,45,50,55,60,65,70,75,80},{"00","2.00","2.25","2.50","2.75","3.00","3.25","3.50","3.75","4.00"})))</f>
        <v>0</v>
      </c>
      <c r="N54" s="303"/>
      <c r="O54" s="304">
        <f t="shared" si="22"/>
        <v>0</v>
      </c>
      <c r="P54" s="305">
        <f>LOOKUP(O54,{0,"00","2.00","2.25","2.50","2.75","3.00","3.25","3.50","3.75","4.00"},{0,"F","D","C","C+","B-","B","B+","A-","A","A+"})</f>
        <v>0</v>
      </c>
      <c r="Q54" s="306" t="str">
        <f t="shared" si="23"/>
        <v/>
      </c>
    </row>
    <row r="55" spans="1:17" ht="16.5">
      <c r="A55" s="307"/>
      <c r="B55" s="308"/>
      <c r="C55" s="319"/>
      <c r="D55" s="310"/>
      <c r="E55" s="310"/>
      <c r="F55" s="310"/>
      <c r="G55" s="310"/>
      <c r="H55" s="249">
        <f t="shared" si="18"/>
        <v>0</v>
      </c>
      <c r="I55" s="43" t="str">
        <f t="shared" si="19"/>
        <v/>
      </c>
      <c r="J55" s="42">
        <f t="shared" si="20"/>
        <v>0</v>
      </c>
      <c r="K55" s="43">
        <f t="shared" si="21"/>
        <v>0</v>
      </c>
      <c r="L55" s="253">
        <f>IF(D55=0,0,IF(D55&gt;K55,"F",LOOKUP(K55,{0,0.01,40,45,50,55,60,65,70,75,80},{"","F","D","C","C+","B-","B","B+","A-","A","A+"})))</f>
        <v>0</v>
      </c>
      <c r="M55" s="253">
        <f>IF(D55=0,0,IF(D55&gt;K55,"00",LOOKUP(K55,{0,40,45,50,55,60,65,70,75,80},{"00","2.00","2.25","2.50","2.75","3.00","3.25","3.50","3.75","4.00"})))</f>
        <v>0</v>
      </c>
      <c r="N55" s="303"/>
      <c r="O55" s="304">
        <f t="shared" si="22"/>
        <v>0</v>
      </c>
      <c r="P55" s="305">
        <f>LOOKUP(O55,{0,"00","2.00","2.25","2.50","2.75","3.00","3.25","3.50","3.75","4.00"},{0,"F","D","C","C+","B-","B","B+","A-","A","A+"})</f>
        <v>0</v>
      </c>
      <c r="Q55" s="306" t="str">
        <f t="shared" si="23"/>
        <v/>
      </c>
    </row>
    <row r="56" spans="1:17" ht="16.5">
      <c r="A56" s="321"/>
      <c r="B56" s="322"/>
      <c r="C56" s="323"/>
      <c r="D56" s="324"/>
      <c r="E56" s="324"/>
      <c r="F56" s="324"/>
      <c r="G56" s="324"/>
      <c r="H56" s="249">
        <f t="shared" si="18"/>
        <v>0</v>
      </c>
      <c r="I56" s="43" t="str">
        <f t="shared" si="19"/>
        <v/>
      </c>
      <c r="J56" s="42">
        <f t="shared" si="20"/>
        <v>0</v>
      </c>
      <c r="K56" s="43">
        <f t="shared" si="21"/>
        <v>0</v>
      </c>
      <c r="L56" s="253">
        <f>IF(D56=0,0,IF(D56&gt;K56,"F",LOOKUP(K56,{0,0.01,40,45,50,55,60,65,70,75,80},{"","F","D","C","C+","B-","B","B+","A-","A","A+"})))</f>
        <v>0</v>
      </c>
      <c r="M56" s="253">
        <f>IF(D56=0,0,IF(D56&gt;K56,"00",LOOKUP(K56,{0,40,45,50,55,60,65,70,75,80},{"00","2.00","2.25","2.50","2.75","3.00","3.25","3.50","3.75","4.00"})))</f>
        <v>0</v>
      </c>
      <c r="N56" s="303"/>
      <c r="O56" s="304">
        <f t="shared" si="22"/>
        <v>0</v>
      </c>
      <c r="P56" s="305">
        <f>LOOKUP(O56,{0,"00","2.00","2.25","2.50","2.75","3.00","3.25","3.50","3.75","4.00"},{0,"F","D","C","C+","B-","B","B+","A-","A","A+"})</f>
        <v>0</v>
      </c>
      <c r="Q56" s="306" t="str">
        <f t="shared" si="23"/>
        <v/>
      </c>
    </row>
    <row r="57" spans="1:17" ht="16.5">
      <c r="A57" s="307"/>
      <c r="B57" s="308"/>
      <c r="C57" s="319"/>
      <c r="D57" s="310"/>
      <c r="E57" s="310"/>
      <c r="F57" s="310"/>
      <c r="G57" s="310"/>
      <c r="H57" s="249">
        <f t="shared" si="18"/>
        <v>0</v>
      </c>
      <c r="I57" s="43" t="str">
        <f t="shared" si="19"/>
        <v/>
      </c>
      <c r="J57" s="42">
        <f t="shared" si="20"/>
        <v>0</v>
      </c>
      <c r="K57" s="43">
        <f t="shared" si="21"/>
        <v>0</v>
      </c>
      <c r="L57" s="253">
        <f>IF(D57=0,0,IF(D57&gt;K57,"F",LOOKUP(K57,{0,0.01,40,45,50,55,60,65,70,75,80},{"","F","D","C","C+","B-","B","B+","A-","A","A+"})))</f>
        <v>0</v>
      </c>
      <c r="M57" s="253">
        <f>IF(D57=0,0,IF(D57&gt;K57,"00",LOOKUP(K57,{0,40,45,50,55,60,65,70,75,80},{"00","2.00","2.25","2.50","2.75","3.00","3.25","3.50","3.75","4.00"})))</f>
        <v>0</v>
      </c>
      <c r="N57" s="303"/>
      <c r="O57" s="304">
        <f t="shared" si="22"/>
        <v>0</v>
      </c>
      <c r="P57" s="305">
        <f>LOOKUP(O57,{0,"00","2.00","2.25","2.50","2.75","3.00","3.25","3.50","3.75","4.00"},{0,"F","D","C","C+","B-","B","B+","A-","A","A+"})</f>
        <v>0</v>
      </c>
      <c r="Q57" s="306" t="str">
        <f t="shared" si="23"/>
        <v/>
      </c>
    </row>
    <row r="58" spans="1:17" ht="16.5">
      <c r="A58" s="307"/>
      <c r="B58" s="308"/>
      <c r="C58" s="319"/>
      <c r="D58" s="310"/>
      <c r="E58" s="310"/>
      <c r="F58" s="310"/>
      <c r="G58" s="310"/>
      <c r="H58" s="249">
        <f t="shared" si="18"/>
        <v>0</v>
      </c>
      <c r="I58" s="43" t="str">
        <f t="shared" si="19"/>
        <v/>
      </c>
      <c r="J58" s="42">
        <f t="shared" si="20"/>
        <v>0</v>
      </c>
      <c r="K58" s="43">
        <f t="shared" si="21"/>
        <v>0</v>
      </c>
      <c r="L58" s="253">
        <f>IF(D58=0,0,IF(D58&gt;K58,"F",LOOKUP(K58,{0,0.01,40,45,50,55,60,65,70,75,80},{"","F","D","C","C+","B-","B","B+","A-","A","A+"})))</f>
        <v>0</v>
      </c>
      <c r="M58" s="253">
        <f>IF(D58=0,0,IF(D58&gt;K58,"00",LOOKUP(K58,{0,40,45,50,55,60,65,70,75,80},{"00","2.00","2.25","2.50","2.75","3.00","3.25","3.50","3.75","4.00"})))</f>
        <v>0</v>
      </c>
      <c r="N58" s="303"/>
      <c r="O58" s="304">
        <f t="shared" si="22"/>
        <v>0</v>
      </c>
      <c r="P58" s="305">
        <f>LOOKUP(O58,{0,"00","2.00","2.25","2.50","2.75","3.00","3.25","3.50","3.75","4.00"},{0,"F","D","C","C+","B-","B","B+","A-","A","A+"})</f>
        <v>0</v>
      </c>
      <c r="Q58" s="306" t="str">
        <f t="shared" si="23"/>
        <v/>
      </c>
    </row>
  </sheetData>
  <sheetProtection sheet="1" objects="1" scenarios="1" formatCells="0" formatColumns="0" formatRows="0"/>
  <mergeCells count="38">
    <mergeCell ref="A46:B46"/>
    <mergeCell ref="C46:J46"/>
    <mergeCell ref="K46:M46"/>
    <mergeCell ref="N46:Q46"/>
    <mergeCell ref="A24:B24"/>
    <mergeCell ref="C24:J24"/>
    <mergeCell ref="K24:M24"/>
    <mergeCell ref="N24:Q24"/>
    <mergeCell ref="A35:B35"/>
    <mergeCell ref="C35:J35"/>
    <mergeCell ref="K35:M35"/>
    <mergeCell ref="N35:Q35"/>
    <mergeCell ref="A8:B8"/>
    <mergeCell ref="C8:J8"/>
    <mergeCell ref="K8:M8"/>
    <mergeCell ref="N8:Q8"/>
    <mergeCell ref="G6:G7"/>
    <mergeCell ref="H6:H7"/>
    <mergeCell ref="I6:I7"/>
    <mergeCell ref="J6:J7"/>
    <mergeCell ref="K6:K7"/>
    <mergeCell ref="L6:L7"/>
    <mergeCell ref="A6:A7"/>
    <mergeCell ref="B6:B7"/>
    <mergeCell ref="C6:C7"/>
    <mergeCell ref="D6:D7"/>
    <mergeCell ref="E6:E7"/>
    <mergeCell ref="F6:F7"/>
    <mergeCell ref="A1:Q1"/>
    <mergeCell ref="A2:Q2"/>
    <mergeCell ref="C3:M3"/>
    <mergeCell ref="N3:Q3"/>
    <mergeCell ref="A4:Q4"/>
    <mergeCell ref="A5:Q5"/>
    <mergeCell ref="M6:M7"/>
    <mergeCell ref="N6:N7"/>
    <mergeCell ref="O6:P6"/>
    <mergeCell ref="Q6:Q7"/>
  </mergeCells>
  <conditionalFormatting sqref="D9:I9 H10:I23">
    <cfRule type="expression" dxfId="293" priority="10">
      <formula>$H$6="Y"</formula>
    </cfRule>
    <cfRule type="expression" dxfId="292" priority="11">
      <formula>$H$6="Y"</formula>
    </cfRule>
    <cfRule type="expression" dxfId="291" priority="12">
      <formula>$H$6="Y"</formula>
    </cfRule>
  </conditionalFormatting>
  <conditionalFormatting sqref="H25:I34">
    <cfRule type="expression" dxfId="290" priority="7">
      <formula>$H$6="Y"</formula>
    </cfRule>
    <cfRule type="expression" dxfId="289" priority="8">
      <formula>$H$6="Y"</formula>
    </cfRule>
    <cfRule type="expression" dxfId="288" priority="9">
      <formula>$H$6="Y"</formula>
    </cfRule>
  </conditionalFormatting>
  <conditionalFormatting sqref="H36:I45">
    <cfRule type="expression" dxfId="287" priority="4">
      <formula>$H$6="Y"</formula>
    </cfRule>
    <cfRule type="expression" dxfId="286" priority="5">
      <formula>$H$6="Y"</formula>
    </cfRule>
    <cfRule type="expression" dxfId="285" priority="6">
      <formula>$H$6="Y"</formula>
    </cfRule>
  </conditionalFormatting>
  <conditionalFormatting sqref="H47:I58">
    <cfRule type="expression" dxfId="284" priority="1">
      <formula>$H$6="Y"</formula>
    </cfRule>
    <cfRule type="expression" dxfId="283" priority="2">
      <formula>$H$6="Y"</formula>
    </cfRule>
    <cfRule type="expression" dxfId="282" priority="3">
      <formula>$H$6="Y"</formula>
    </cfRule>
  </conditionalFormatting>
  <pageMargins left="0.45" right="0.2" top="0.5" bottom="0.75" header="0.3" footer="0.3"/>
  <pageSetup paperSize="9" scale="7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rgb="FFFFFF00"/>
  </sheetPr>
  <dimension ref="A1:AZ77"/>
  <sheetViews>
    <sheetView showZeros="0" topLeftCell="P49" zoomScale="85" zoomScaleNormal="85" zoomScalePageLayoutView="70" workbookViewId="0">
      <selection activeCell="AD4" sqref="AD4:AQ4"/>
    </sheetView>
  </sheetViews>
  <sheetFormatPr defaultRowHeight="15"/>
  <cols>
    <col min="1" max="1" width="13.7109375" customWidth="1"/>
    <col min="2" max="2" width="5.85546875" customWidth="1"/>
    <col min="3" max="3" width="4.85546875" customWidth="1"/>
    <col min="4" max="4" width="5.85546875" customWidth="1"/>
    <col min="5" max="5" width="4.85546875" customWidth="1"/>
    <col min="6" max="6" width="5.85546875" customWidth="1"/>
    <col min="7" max="7" width="4.85546875" customWidth="1"/>
    <col min="8" max="8" width="5.85546875" customWidth="1"/>
    <col min="9" max="9" width="4.85546875" customWidth="1"/>
    <col min="10" max="10" width="5.85546875" customWidth="1"/>
    <col min="11" max="11" width="4.85546875" customWidth="1"/>
    <col min="12" max="12" width="5.85546875" customWidth="1"/>
    <col min="13" max="13" width="4.85546875" customWidth="1"/>
    <col min="14" max="14" width="5.85546875" customWidth="1"/>
    <col min="15" max="15" width="4.85546875" customWidth="1"/>
    <col min="16" max="16" width="5.85546875" customWidth="1"/>
    <col min="17" max="17" width="4.85546875" customWidth="1"/>
    <col min="18" max="18" width="5.85546875" customWidth="1"/>
    <col min="19" max="19" width="4.85546875" customWidth="1"/>
    <col min="20" max="20" width="5.85546875" customWidth="1"/>
    <col min="21" max="21" width="4.85546875" customWidth="1"/>
    <col min="22" max="22" width="5.85546875" customWidth="1"/>
    <col min="23" max="23" width="4.85546875" customWidth="1"/>
    <col min="24" max="24" width="5.85546875" customWidth="1"/>
    <col min="25" max="25" width="4.85546875" customWidth="1"/>
    <col min="26" max="26" width="5.85546875" customWidth="1"/>
    <col min="27" max="27" width="4.85546875" customWidth="1"/>
    <col min="28" max="28" width="5.85546875" customWidth="1"/>
    <col min="29" max="29" width="4.85546875" customWidth="1"/>
    <col min="30" max="30" width="7.28515625" customWidth="1"/>
    <col min="31" max="31" width="4.85546875" customWidth="1"/>
    <col min="32" max="32" width="7.28515625" customWidth="1"/>
    <col min="33" max="33" width="4.85546875" customWidth="1"/>
    <col min="34" max="34" width="7.28515625" customWidth="1"/>
    <col min="35" max="35" width="4.85546875" customWidth="1"/>
    <col min="36" max="36" width="7.28515625" customWidth="1"/>
    <col min="37" max="37" width="4.85546875" customWidth="1"/>
    <col min="38" max="38" width="7.28515625" customWidth="1"/>
    <col min="39" max="39" width="4.85546875" customWidth="1"/>
    <col min="40" max="40" width="7.28515625" customWidth="1"/>
    <col min="41" max="41" width="4.85546875" customWidth="1"/>
    <col min="42" max="42" width="7.28515625" customWidth="1"/>
    <col min="43" max="43" width="4.85546875" customWidth="1"/>
    <col min="44" max="44" width="7.140625" customWidth="1"/>
    <col min="45" max="45" width="5.85546875" customWidth="1"/>
    <col min="46" max="48" width="7.42578125" customWidth="1"/>
    <col min="49" max="49" width="5.85546875" customWidth="1"/>
    <col min="50" max="50" width="5" hidden="1" customWidth="1"/>
    <col min="51" max="51" width="3.85546875" customWidth="1"/>
    <col min="52" max="52" width="11.7109375" customWidth="1"/>
    <col min="53" max="53" width="0.5703125" customWidth="1"/>
    <col min="54" max="54" width="0.85546875" customWidth="1"/>
    <col min="55" max="55" width="0.7109375" customWidth="1"/>
    <col min="56" max="56" width="1" customWidth="1"/>
    <col min="57" max="57" width="1.28515625" customWidth="1"/>
    <col min="58" max="58" width="0.85546875" customWidth="1"/>
    <col min="59" max="59" width="1.28515625" customWidth="1"/>
  </cols>
  <sheetData>
    <row r="1" spans="1:52" ht="37.5">
      <c r="A1" s="648" t="s">
        <v>81</v>
      </c>
      <c r="B1" s="649"/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  <c r="W1" s="649"/>
      <c r="X1" s="649"/>
      <c r="Y1" s="649"/>
      <c r="Z1" s="649"/>
      <c r="AA1" s="649"/>
      <c r="AB1" s="649"/>
      <c r="AC1" s="649"/>
      <c r="AD1" s="649"/>
      <c r="AE1" s="649"/>
      <c r="AF1" s="649"/>
      <c r="AG1" s="649"/>
      <c r="AH1" s="649"/>
      <c r="AI1" s="649"/>
      <c r="AJ1" s="649"/>
      <c r="AK1" s="649"/>
      <c r="AL1" s="649"/>
      <c r="AM1" s="649"/>
      <c r="AN1" s="649"/>
      <c r="AO1" s="649"/>
      <c r="AP1" s="649"/>
      <c r="AQ1" s="649"/>
      <c r="AR1" s="126"/>
      <c r="AS1" s="127"/>
      <c r="AT1" s="127"/>
      <c r="AU1" s="127"/>
      <c r="AV1" s="127"/>
      <c r="AW1" s="127"/>
      <c r="AX1" s="127"/>
      <c r="AY1" s="127"/>
      <c r="AZ1" s="126"/>
    </row>
    <row r="2" spans="1:52" ht="18">
      <c r="A2" s="650" t="s">
        <v>24</v>
      </c>
      <c r="B2" s="651"/>
      <c r="C2" s="651"/>
      <c r="D2" s="651"/>
      <c r="E2" s="651"/>
      <c r="F2" s="651"/>
      <c r="G2" s="651"/>
      <c r="H2" s="651"/>
      <c r="I2" s="651"/>
      <c r="J2" s="651"/>
      <c r="K2" s="651"/>
      <c r="L2" s="651"/>
      <c r="M2" s="651"/>
      <c r="N2" s="651"/>
      <c r="O2" s="651"/>
      <c r="P2" s="651"/>
      <c r="Q2" s="651"/>
      <c r="R2" s="651"/>
      <c r="S2" s="651"/>
      <c r="T2" s="651"/>
      <c r="U2" s="651"/>
      <c r="V2" s="651"/>
      <c r="W2" s="651"/>
      <c r="X2" s="651"/>
      <c r="Y2" s="651"/>
      <c r="Z2" s="651"/>
      <c r="AA2" s="651"/>
      <c r="AB2" s="651"/>
      <c r="AC2" s="651"/>
      <c r="AD2" s="651"/>
      <c r="AE2" s="651"/>
      <c r="AF2" s="651"/>
      <c r="AG2" s="651"/>
      <c r="AH2" s="651"/>
      <c r="AI2" s="651"/>
      <c r="AJ2" s="651"/>
      <c r="AK2" s="651"/>
      <c r="AL2" s="651"/>
      <c r="AM2" s="651"/>
      <c r="AN2" s="651"/>
      <c r="AO2" s="651"/>
      <c r="AP2" s="651"/>
      <c r="AQ2" s="651"/>
      <c r="AR2" s="126"/>
      <c r="AS2" s="127"/>
      <c r="AT2" s="127"/>
      <c r="AU2" s="127"/>
      <c r="AV2" s="127"/>
      <c r="AW2" s="127"/>
      <c r="AX2" s="127"/>
      <c r="AY2" s="127"/>
      <c r="AZ2" s="126"/>
    </row>
    <row r="3" spans="1:52" ht="16.5" thickBot="1">
      <c r="A3" s="652" t="s">
        <v>103</v>
      </c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126"/>
      <c r="AS3" s="127"/>
      <c r="AT3" s="127"/>
      <c r="AU3" s="127"/>
      <c r="AV3" s="127"/>
      <c r="AW3" s="127"/>
      <c r="AX3" s="127"/>
      <c r="AY3" s="127"/>
      <c r="AZ3" s="126"/>
    </row>
    <row r="4" spans="1:52" ht="21" thickTop="1">
      <c r="A4" s="237" t="s">
        <v>91</v>
      </c>
      <c r="B4" s="677" t="s">
        <v>97</v>
      </c>
      <c r="C4" s="677"/>
      <c r="D4" s="677"/>
      <c r="E4" s="677"/>
      <c r="F4" s="677"/>
      <c r="G4" s="677"/>
      <c r="H4" s="677"/>
      <c r="I4" s="677"/>
      <c r="J4" s="677"/>
      <c r="K4" s="677"/>
      <c r="L4" s="677"/>
      <c r="M4" s="677"/>
      <c r="N4" s="677"/>
      <c r="O4" s="678"/>
      <c r="P4" s="677" t="s">
        <v>98</v>
      </c>
      <c r="Q4" s="677"/>
      <c r="R4" s="677"/>
      <c r="S4" s="677"/>
      <c r="T4" s="677"/>
      <c r="U4" s="677"/>
      <c r="V4" s="677"/>
      <c r="W4" s="677"/>
      <c r="X4" s="677"/>
      <c r="Y4" s="677"/>
      <c r="Z4" s="677"/>
      <c r="AA4" s="677"/>
      <c r="AB4" s="677"/>
      <c r="AC4" s="678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60"/>
      <c r="AR4" s="663" t="s">
        <v>114</v>
      </c>
      <c r="AS4" s="666" t="s">
        <v>124</v>
      </c>
      <c r="AT4" s="666" t="s">
        <v>111</v>
      </c>
      <c r="AU4" s="666" t="s">
        <v>112</v>
      </c>
      <c r="AV4" s="674" t="s">
        <v>113</v>
      </c>
      <c r="AW4" s="671" t="s">
        <v>108</v>
      </c>
      <c r="AX4" s="214"/>
      <c r="AY4" s="671" t="s">
        <v>107</v>
      </c>
      <c r="AZ4" s="661" t="s">
        <v>74</v>
      </c>
    </row>
    <row r="5" spans="1:52" ht="16.5" customHeight="1">
      <c r="A5" s="236" t="str">
        <f>'1st 1'!A6</f>
        <v>00-00</v>
      </c>
      <c r="B5" s="657">
        <f>'4th 1'!B4</f>
        <v>206</v>
      </c>
      <c r="C5" s="658"/>
      <c r="D5" s="653">
        <f>'4th 2'!B4</f>
        <v>207</v>
      </c>
      <c r="E5" s="658"/>
      <c r="F5" s="653">
        <f>'4th 3'!B4</f>
        <v>208</v>
      </c>
      <c r="G5" s="658"/>
      <c r="H5" s="653">
        <f>'4th 4'!B4</f>
        <v>209</v>
      </c>
      <c r="I5" s="658"/>
      <c r="J5" s="653">
        <f>'4th 5'!B4</f>
        <v>210</v>
      </c>
      <c r="K5" s="658"/>
      <c r="L5" s="653">
        <f>'4th 6'!B4</f>
        <v>211</v>
      </c>
      <c r="M5" s="658"/>
      <c r="N5" s="657">
        <f>'4th 7'!B4</f>
        <v>0</v>
      </c>
      <c r="O5" s="654"/>
      <c r="P5" s="657">
        <f>'4th 1'!B4</f>
        <v>206</v>
      </c>
      <c r="Q5" s="658"/>
      <c r="R5" s="653">
        <f>'4th 2'!B4</f>
        <v>207</v>
      </c>
      <c r="S5" s="658"/>
      <c r="T5" s="653">
        <f>'4th 3'!B4</f>
        <v>208</v>
      </c>
      <c r="U5" s="658"/>
      <c r="V5" s="653">
        <f>'4th 4'!B4</f>
        <v>209</v>
      </c>
      <c r="W5" s="658"/>
      <c r="X5" s="653">
        <f>'4th 5'!B4</f>
        <v>210</v>
      </c>
      <c r="Y5" s="658"/>
      <c r="Z5" s="653">
        <f>'4th 6'!B4</f>
        <v>211</v>
      </c>
      <c r="AA5" s="658"/>
      <c r="AB5" s="657">
        <f>'4th 7'!B4</f>
        <v>0</v>
      </c>
      <c r="AC5" s="654"/>
      <c r="AD5" s="657">
        <f>'4th 1'!B4</f>
        <v>206</v>
      </c>
      <c r="AE5" s="658"/>
      <c r="AF5" s="653">
        <f>'4th 2'!B4</f>
        <v>207</v>
      </c>
      <c r="AG5" s="658"/>
      <c r="AH5" s="653">
        <f>'4th 3'!B4</f>
        <v>208</v>
      </c>
      <c r="AI5" s="658"/>
      <c r="AJ5" s="653">
        <f>'4th 4'!B4</f>
        <v>209</v>
      </c>
      <c r="AK5" s="658"/>
      <c r="AL5" s="653">
        <f>'4th 5'!B4</f>
        <v>210</v>
      </c>
      <c r="AM5" s="658"/>
      <c r="AN5" s="653">
        <f>'4th 6'!B4</f>
        <v>211</v>
      </c>
      <c r="AO5" s="658"/>
      <c r="AP5" s="657">
        <f>'4th 7'!B4</f>
        <v>0</v>
      </c>
      <c r="AQ5" s="654"/>
      <c r="AR5" s="664"/>
      <c r="AS5" s="667"/>
      <c r="AT5" s="667"/>
      <c r="AU5" s="667"/>
      <c r="AV5" s="675"/>
      <c r="AW5" s="672"/>
      <c r="AX5" s="214"/>
      <c r="AY5" s="672"/>
      <c r="AZ5" s="662"/>
    </row>
    <row r="6" spans="1:52" ht="15.75" customHeight="1">
      <c r="A6" s="669" t="s">
        <v>74</v>
      </c>
      <c r="B6" s="229" t="s">
        <v>79</v>
      </c>
      <c r="C6" s="228">
        <f>'4th 1'!H4</f>
        <v>3</v>
      </c>
      <c r="D6" s="230" t="s">
        <v>79</v>
      </c>
      <c r="E6" s="228">
        <f>'4th 2'!H4</f>
        <v>3</v>
      </c>
      <c r="F6" s="230" t="s">
        <v>79</v>
      </c>
      <c r="G6" s="228">
        <f>'4th 3'!H4</f>
        <v>3</v>
      </c>
      <c r="H6" s="230" t="s">
        <v>79</v>
      </c>
      <c r="I6" s="228">
        <f>'4th 4'!H4</f>
        <v>1.5</v>
      </c>
      <c r="J6" s="230" t="s">
        <v>79</v>
      </c>
      <c r="K6" s="228">
        <f>'4th 5'!H4</f>
        <v>1.5</v>
      </c>
      <c r="L6" s="230" t="s">
        <v>79</v>
      </c>
      <c r="M6" s="234">
        <f>'4th 6'!H4</f>
        <v>3</v>
      </c>
      <c r="N6" s="229" t="s">
        <v>79</v>
      </c>
      <c r="O6" s="231">
        <f>'4th 7'!H4</f>
        <v>0</v>
      </c>
      <c r="P6" s="229" t="s">
        <v>79</v>
      </c>
      <c r="Q6" s="228">
        <f>'4th 1'!P4</f>
        <v>3</v>
      </c>
      <c r="R6" s="230" t="s">
        <v>79</v>
      </c>
      <c r="S6" s="228">
        <f>'4th 2'!P4</f>
        <v>3</v>
      </c>
      <c r="T6" s="230" t="s">
        <v>79</v>
      </c>
      <c r="U6" s="228">
        <f>'4th 3'!P4</f>
        <v>3</v>
      </c>
      <c r="V6" s="230" t="s">
        <v>79</v>
      </c>
      <c r="W6" s="228">
        <f>'4th 4'!P4</f>
        <v>1.5</v>
      </c>
      <c r="X6" s="230" t="s">
        <v>79</v>
      </c>
      <c r="Y6" s="228">
        <f>'4th 5'!P4</f>
        <v>1.5</v>
      </c>
      <c r="Z6" s="230" t="s">
        <v>79</v>
      </c>
      <c r="AA6" s="234">
        <f>'4th 6'!P4</f>
        <v>3</v>
      </c>
      <c r="AB6" s="229" t="s">
        <v>79</v>
      </c>
      <c r="AC6" s="231">
        <f>'4th 7'!P4</f>
        <v>0</v>
      </c>
      <c r="AD6" s="229" t="s">
        <v>96</v>
      </c>
      <c r="AE6" s="228">
        <f>'4th 1'!X4</f>
        <v>3</v>
      </c>
      <c r="AF6" s="230" t="s">
        <v>96</v>
      </c>
      <c r="AG6" s="228">
        <f>'4th 2'!X4</f>
        <v>3</v>
      </c>
      <c r="AH6" s="230" t="s">
        <v>96</v>
      </c>
      <c r="AI6" s="228">
        <f>'4th 3'!X4</f>
        <v>3</v>
      </c>
      <c r="AJ6" s="230" t="s">
        <v>96</v>
      </c>
      <c r="AK6" s="228">
        <f>'4th 4'!X4</f>
        <v>1.5</v>
      </c>
      <c r="AL6" s="230" t="s">
        <v>96</v>
      </c>
      <c r="AM6" s="228">
        <f>'4th 5'!X4</f>
        <v>1.5</v>
      </c>
      <c r="AN6" s="230" t="s">
        <v>96</v>
      </c>
      <c r="AO6" s="234">
        <f>'4th 6'!X4</f>
        <v>3</v>
      </c>
      <c r="AP6" s="229" t="s">
        <v>96</v>
      </c>
      <c r="AQ6" s="231">
        <f>'4th 7'!X4</f>
        <v>0</v>
      </c>
      <c r="AR6" s="664"/>
      <c r="AS6" s="667"/>
      <c r="AT6" s="667"/>
      <c r="AU6" s="667"/>
      <c r="AV6" s="675"/>
      <c r="AW6" s="672"/>
      <c r="AX6" s="213"/>
      <c r="AY6" s="672"/>
      <c r="AZ6" s="662"/>
    </row>
    <row r="7" spans="1:52" ht="15.75">
      <c r="A7" s="670"/>
      <c r="B7" s="219" t="s">
        <v>1</v>
      </c>
      <c r="C7" s="216" t="s">
        <v>2</v>
      </c>
      <c r="D7" s="216" t="s">
        <v>1</v>
      </c>
      <c r="E7" s="216" t="s">
        <v>2</v>
      </c>
      <c r="F7" s="216" t="s">
        <v>1</v>
      </c>
      <c r="G7" s="216" t="s">
        <v>2</v>
      </c>
      <c r="H7" s="216" t="s">
        <v>1</v>
      </c>
      <c r="I7" s="216" t="s">
        <v>2</v>
      </c>
      <c r="J7" s="216" t="s">
        <v>1</v>
      </c>
      <c r="K7" s="216" t="s">
        <v>2</v>
      </c>
      <c r="L7" s="219" t="s">
        <v>1</v>
      </c>
      <c r="M7" s="216" t="s">
        <v>2</v>
      </c>
      <c r="N7" s="219" t="s">
        <v>1</v>
      </c>
      <c r="O7" s="221" t="s">
        <v>2</v>
      </c>
      <c r="P7" s="219" t="s">
        <v>1</v>
      </c>
      <c r="Q7" s="216" t="s">
        <v>2</v>
      </c>
      <c r="R7" s="216" t="s">
        <v>1</v>
      </c>
      <c r="S7" s="216" t="s">
        <v>2</v>
      </c>
      <c r="T7" s="216" t="s">
        <v>1</v>
      </c>
      <c r="U7" s="216" t="s">
        <v>2</v>
      </c>
      <c r="V7" s="216" t="s">
        <v>1</v>
      </c>
      <c r="W7" s="216" t="s">
        <v>2</v>
      </c>
      <c r="X7" s="216" t="s">
        <v>1</v>
      </c>
      <c r="Y7" s="216" t="s">
        <v>2</v>
      </c>
      <c r="Z7" s="216" t="s">
        <v>1</v>
      </c>
      <c r="AA7" s="216" t="s">
        <v>2</v>
      </c>
      <c r="AB7" s="219" t="s">
        <v>1</v>
      </c>
      <c r="AC7" s="221" t="s">
        <v>2</v>
      </c>
      <c r="AD7" s="219" t="s">
        <v>1</v>
      </c>
      <c r="AE7" s="216" t="s">
        <v>2</v>
      </c>
      <c r="AF7" s="216" t="s">
        <v>1</v>
      </c>
      <c r="AG7" s="216" t="s">
        <v>2</v>
      </c>
      <c r="AH7" s="216" t="s">
        <v>1</v>
      </c>
      <c r="AI7" s="216" t="s">
        <v>2</v>
      </c>
      <c r="AJ7" s="216" t="s">
        <v>1</v>
      </c>
      <c r="AK7" s="216" t="s">
        <v>2</v>
      </c>
      <c r="AL7" s="216" t="s">
        <v>1</v>
      </c>
      <c r="AM7" s="216" t="s">
        <v>2</v>
      </c>
      <c r="AN7" s="216" t="s">
        <v>1</v>
      </c>
      <c r="AO7" s="216" t="s">
        <v>2</v>
      </c>
      <c r="AP7" s="219" t="s">
        <v>1</v>
      </c>
      <c r="AQ7" s="224" t="s">
        <v>2</v>
      </c>
      <c r="AR7" s="665"/>
      <c r="AS7" s="668"/>
      <c r="AT7" s="668"/>
      <c r="AU7" s="668"/>
      <c r="AV7" s="676"/>
      <c r="AW7" s="673"/>
      <c r="AX7" s="213"/>
      <c r="AY7" s="673"/>
      <c r="AZ7" s="595"/>
    </row>
    <row r="8" spans="1:52" ht="15.75">
      <c r="A8" s="217">
        <f>'1st 1'!A8</f>
        <v>1</v>
      </c>
      <c r="B8" s="132">
        <f>IF('4th 1'!J8&gt;0,'4th 1'!AC8,0)</f>
        <v>3.75</v>
      </c>
      <c r="C8" s="133" t="str">
        <f>IF('4th 1'!J8&gt;0,'4th 1'!AB8,0)</f>
        <v>A</v>
      </c>
      <c r="D8" s="133">
        <f>IF('4th 2'!J8&gt;0,'4th 2'!AC8,0)</f>
        <v>3.25</v>
      </c>
      <c r="E8" s="134" t="str">
        <f>IF('4th 2'!J8&gt;0,'4th 2'!AB8,0)</f>
        <v>B+</v>
      </c>
      <c r="F8" s="134">
        <f>IF('4th 3'!J8&gt;0,'4th 3'!AC8,0)</f>
        <v>3.75</v>
      </c>
      <c r="G8" s="133" t="str">
        <f>IF('4th 3'!J8&gt;0,'4th 3'!AB8,0)</f>
        <v>A</v>
      </c>
      <c r="H8" s="133">
        <f>IF('4th 4'!J8&gt;0,'4th 4'!AC8,0)</f>
        <v>3.75</v>
      </c>
      <c r="I8" s="133" t="str">
        <f>IF('4th 4'!J8&gt;0,'4th 4'!AB8,0)</f>
        <v>A</v>
      </c>
      <c r="J8" s="134">
        <f>IF('4th 5'!J8&gt;0,'4th 5'!AC8,0)</f>
        <v>3</v>
      </c>
      <c r="K8" s="134" t="str">
        <f>IF('4th 5'!J8&gt;0,'4th 5'!AB8,0)</f>
        <v>B</v>
      </c>
      <c r="L8" s="134">
        <f>IF('4th 6'!J8&gt;0,'4th 6'!AC8,0)</f>
        <v>2.5</v>
      </c>
      <c r="M8" s="134" t="str">
        <f>IF('4th 6'!J8&gt;0,'4th 6'!AB8,0)</f>
        <v>C+</v>
      </c>
      <c r="N8" s="133">
        <f>IF('4th 7'!J8&gt;0,'4th 7'!AC8,0)</f>
        <v>0</v>
      </c>
      <c r="O8" s="222">
        <f>IF('4th 7'!J8&gt;0,'4th 7'!AB8,0)</f>
        <v>0</v>
      </c>
      <c r="P8" s="132">
        <f>IF('4th 1'!R8&gt;0,'4th 1'!AC8,0)</f>
        <v>0</v>
      </c>
      <c r="Q8" s="134">
        <f>IF('4th 1'!R8&gt;0,'4th 1'!AB8,0)</f>
        <v>0</v>
      </c>
      <c r="R8" s="134">
        <f>IF('4th 2'!R8&gt;0,'4th 2'!AC8,0)</f>
        <v>0</v>
      </c>
      <c r="S8" s="133">
        <f>IF('4th 2'!R8&gt;0,'4th 2'!AB8,0)</f>
        <v>0</v>
      </c>
      <c r="T8" s="133">
        <f>IF('4th 3'!R8&gt;0,'4th 3'!AC8,0)</f>
        <v>0</v>
      </c>
      <c r="U8" s="133">
        <f>IF('4th 3'!R8&gt;0,'4th 3'!AB8,0)</f>
        <v>0</v>
      </c>
      <c r="V8" s="134">
        <f>IF('4th 4'!R8&gt;0,'4th 4'!AC8,0)</f>
        <v>0</v>
      </c>
      <c r="W8" s="134">
        <f>IF('4th 4'!R8&gt;0,'4th 4'!AB8,0)</f>
        <v>0</v>
      </c>
      <c r="X8" s="133">
        <f>IF('4th 5'!R8&gt;0,'4th 5'!AC8,0)</f>
        <v>0</v>
      </c>
      <c r="Y8" s="133">
        <f>IF('4th 5'!R8&gt;0,'4th 5'!AB8,0)</f>
        <v>0</v>
      </c>
      <c r="Z8" s="133">
        <f>IF('4th 6'!R8&gt;0,'4th 6'!AC8,0)</f>
        <v>0</v>
      </c>
      <c r="AA8" s="134">
        <f>IF('4th 6'!R8&gt;0,'4th 6'!AB8,0)</f>
        <v>0</v>
      </c>
      <c r="AB8" s="132">
        <f>IF('4th 7'!R8&gt;0,'4th 7'!AC8,0)</f>
        <v>0</v>
      </c>
      <c r="AC8" s="135">
        <f>IF('4th 7'!R8&gt;0,'4th 7'!AB8,0)</f>
        <v>0</v>
      </c>
      <c r="AD8" s="223">
        <f>IF('4th 1'!Z8&gt;0,'4th 1'!AC8,0)</f>
        <v>0</v>
      </c>
      <c r="AE8" s="134">
        <f>IF('4th 1'!Z8&gt;0,'4th 1'!AB8,0)</f>
        <v>0</v>
      </c>
      <c r="AF8" s="134">
        <f>IF('4th 2'!Z8&gt;0,'4th 2'!AC8,0)</f>
        <v>0</v>
      </c>
      <c r="AG8" s="134">
        <f>IF('4th 2'!Z8&gt;0,'4th 2'!AB8,0)</f>
        <v>0</v>
      </c>
      <c r="AH8" s="134">
        <f>IF('4th 3'!Z8&gt;0,'4th 3'!AC8,0)</f>
        <v>0</v>
      </c>
      <c r="AI8" s="134">
        <f>IF('4th 3'!Z8&gt;0,'4th 3'!AB8,0)</f>
        <v>0</v>
      </c>
      <c r="AJ8" s="134">
        <f>IF('4th 4'!Z8&gt;0,'4th 4'!AC8,0)</f>
        <v>0</v>
      </c>
      <c r="AK8" s="133">
        <f>IF('4th 4'!Z8&gt;0,'4th 4'!AB8,0)</f>
        <v>0</v>
      </c>
      <c r="AL8" s="133">
        <f>IF('4th 5'!Z8&gt;0,'4th 5'!AC8,0)</f>
        <v>0</v>
      </c>
      <c r="AM8" s="133">
        <f>IF('4th 5'!Z8&gt;0,'4th 5'!AB8,0)</f>
        <v>0</v>
      </c>
      <c r="AN8" s="134">
        <f>IF('4th 6'!Z8&gt;0,'4th 6'!AC8,0)</f>
        <v>0</v>
      </c>
      <c r="AO8" s="225">
        <f>IF('4th 6'!Z8&gt;0,'4th 6'!AB8,0)</f>
        <v>0</v>
      </c>
      <c r="AP8" s="134">
        <f>IF('4th 7'!Z8&gt;0,'4th 7'!AC8,0)</f>
        <v>0</v>
      </c>
      <c r="AQ8" s="225">
        <f>IF('4th 7'!Z8&gt;0,'4th 7'!AB8,0)</f>
        <v>0</v>
      </c>
      <c r="AR8" s="226">
        <f>(B8*C6)+(D8*E6)+(F8*G6)+(H8*I6)+(J8*K6)+(L8*M6)+(N8*O6)+(P8*Q6)+(R8*S6)+(T8*U6)+(V8*W6)+(X8*Y6)+(Z8*AA6)+(AB8*AC6)+(AD8*AE6)+(AF8*AG6)+(AH8*AI6)+(AJ8*AK6)+(AL8*AM6)+(AN8*AO6)+(AP8*AQ6)</f>
        <v>49.875</v>
      </c>
      <c r="AS8" s="137">
        <f>AR8/15</f>
        <v>3.3250000000000002</v>
      </c>
      <c r="AT8" s="136">
        <f>'Tabu-1'!AF7</f>
        <v>47.625</v>
      </c>
      <c r="AU8" s="137">
        <f>'Tabu-2'!AM7</f>
        <v>48.375</v>
      </c>
      <c r="AV8" s="136">
        <f>'Tabu-3'!AL8</f>
        <v>45</v>
      </c>
      <c r="AW8" s="137">
        <f>(AR8+AT8+AU8+AV8+('viva-1'!K6*1.5)+('viva-2'!K6*1.5))/63</f>
        <v>3.1726190476190474</v>
      </c>
      <c r="AX8" s="215" t="str">
        <f>IF(AW8&gt;=4,"A+",IF(AW8&gt;=3.75,"A",IF(AW8&gt;=3.5,"A-",IF(AW8&gt;=3.25,"B+",IF(AW8&gt;=3,"B",IF(AW8&gt;=2.75,"B-",IF(AW8&gt;=2.5,"C+",IF(AW8&gt;=2,"C","F"))))))))</f>
        <v>B</v>
      </c>
      <c r="AY8" s="232" t="str">
        <f>IF(AW8&gt;=2.5,AX8,IF(AW8&gt;=2.25,"C",IF(AW8&gt;=2,"D",IF(AW8=0,0,"F"))))</f>
        <v>B</v>
      </c>
      <c r="AZ8" s="139">
        <f>A8</f>
        <v>1</v>
      </c>
    </row>
    <row r="9" spans="1:52" ht="15.75">
      <c r="A9" s="217">
        <f>'1st 1'!A9</f>
        <v>2</v>
      </c>
      <c r="B9" s="132">
        <f>IF('4th 1'!J9&gt;0,'4th 1'!AC9,0)</f>
        <v>2.75</v>
      </c>
      <c r="C9" s="133" t="str">
        <f>IF('4th 1'!J9&gt;0,'4th 1'!AB9,0)</f>
        <v>B-</v>
      </c>
      <c r="D9" s="133">
        <f>IF('4th 2'!J9&gt;0,'4th 2'!AC9,0)</f>
        <v>3.25</v>
      </c>
      <c r="E9" s="134" t="str">
        <f>IF('4th 2'!J9&gt;0,'4th 2'!AB9,0)</f>
        <v>B+</v>
      </c>
      <c r="F9" s="134">
        <f>IF('4th 3'!J9&gt;0,'4th 3'!AC9,0)</f>
        <v>2.25</v>
      </c>
      <c r="G9" s="133" t="str">
        <f>IF('4th 3'!J9&gt;0,'4th 3'!AB9,0)</f>
        <v>C</v>
      </c>
      <c r="H9" s="133">
        <f>IF('4th 4'!J9&gt;0,'4th 4'!AC9,0)</f>
        <v>2.25</v>
      </c>
      <c r="I9" s="133" t="str">
        <f>IF('4th 4'!J9&gt;0,'4th 4'!AB9,0)</f>
        <v>C</v>
      </c>
      <c r="J9" s="134">
        <f>IF('4th 5'!J9&gt;0,'4th 5'!AC9,0)</f>
        <v>3</v>
      </c>
      <c r="K9" s="134" t="str">
        <f>IF('4th 5'!J9&gt;0,'4th 5'!AB9,0)</f>
        <v>B</v>
      </c>
      <c r="L9" s="134">
        <f>IF('4th 6'!J9&gt;0,'4th 6'!AC9,0)</f>
        <v>2</v>
      </c>
      <c r="M9" s="134" t="str">
        <f>IF('4th 6'!J9&gt;0,'4th 6'!AB9,0)</f>
        <v>D</v>
      </c>
      <c r="N9" s="133">
        <f>IF('4th 7'!J9&gt;0,'4th 7'!AC9,0)</f>
        <v>0</v>
      </c>
      <c r="O9" s="222">
        <f>IF('4th 7'!J9&gt;0,'4th 7'!AB9,0)</f>
        <v>0</v>
      </c>
      <c r="P9" s="132">
        <f>IF('4th 1'!R9&gt;0,'4th 1'!AC9,0)</f>
        <v>0</v>
      </c>
      <c r="Q9" s="134">
        <f>IF('4th 1'!R9&gt;0,'4th 1'!AB9,0)</f>
        <v>0</v>
      </c>
      <c r="R9" s="134">
        <f>IF('4th 2'!R9&gt;0,'4th 2'!AC9,0)</f>
        <v>0</v>
      </c>
      <c r="S9" s="133">
        <f>IF('4th 2'!R9&gt;0,'4th 2'!AB9,0)</f>
        <v>0</v>
      </c>
      <c r="T9" s="133">
        <f>IF('4th 3'!R9&gt;0,'4th 3'!AC9,0)</f>
        <v>0</v>
      </c>
      <c r="U9" s="133">
        <f>IF('4th 3'!R9&gt;0,'4th 3'!AB9,0)</f>
        <v>0</v>
      </c>
      <c r="V9" s="134">
        <f>IF('4th 4'!R9&gt;0,'4th 4'!AC9,0)</f>
        <v>0</v>
      </c>
      <c r="W9" s="134">
        <f>IF('4th 4'!R9&gt;0,'4th 4'!AB9,0)</f>
        <v>0</v>
      </c>
      <c r="X9" s="133">
        <f>IF('4th 5'!R9&gt;0,'4th 5'!AC9,0)</f>
        <v>0</v>
      </c>
      <c r="Y9" s="133">
        <f>IF('4th 5'!R9&gt;0,'4th 5'!AB9,0)</f>
        <v>0</v>
      </c>
      <c r="Z9" s="133">
        <f>IF('4th 6'!R9&gt;0,'4th 6'!AC9,0)</f>
        <v>0</v>
      </c>
      <c r="AA9" s="134">
        <f>IF('4th 6'!R9&gt;0,'4th 6'!AB9,0)</f>
        <v>0</v>
      </c>
      <c r="AB9" s="132">
        <f>IF('4th 7'!R9&gt;0,'4th 7'!AC9,0)</f>
        <v>0</v>
      </c>
      <c r="AC9" s="135">
        <f>IF('4th 7'!R9&gt;0,'4th 7'!AB9,0)</f>
        <v>0</v>
      </c>
      <c r="AD9" s="223">
        <f>IF('4th 1'!Z9&gt;0,'4th 1'!AC9,0)</f>
        <v>0</v>
      </c>
      <c r="AE9" s="134">
        <f>IF('4th 1'!Z9&gt;0,'4th 1'!AB9,0)</f>
        <v>0</v>
      </c>
      <c r="AF9" s="134">
        <f>IF('4th 2'!Z9&gt;0,'4th 2'!AC9,0)</f>
        <v>0</v>
      </c>
      <c r="AG9" s="134">
        <f>IF('4th 2'!Z9&gt;0,'4th 2'!AB9,0)</f>
        <v>0</v>
      </c>
      <c r="AH9" s="134">
        <f>IF('4th 3'!Z9&gt;0,'4th 3'!AC9,0)</f>
        <v>0</v>
      </c>
      <c r="AI9" s="134">
        <f>IF('4th 3'!Z9&gt;0,'4th 3'!AB9,0)</f>
        <v>0</v>
      </c>
      <c r="AJ9" s="134">
        <f>IF('4th 4'!Z9&gt;0,'4th 4'!AC9,0)</f>
        <v>0</v>
      </c>
      <c r="AK9" s="133">
        <f>IF('4th 4'!Z9&gt;0,'4th 4'!AB9,0)</f>
        <v>0</v>
      </c>
      <c r="AL9" s="133">
        <f>IF('4th 5'!Z9&gt;0,'4th 5'!AC9,0)</f>
        <v>0</v>
      </c>
      <c r="AM9" s="133">
        <f>IF('4th 5'!Z9&gt;0,'4th 5'!AB9,0)</f>
        <v>0</v>
      </c>
      <c r="AN9" s="134">
        <f>IF('4th 6'!Z9&gt;0,'4th 6'!AC9,0)</f>
        <v>0</v>
      </c>
      <c r="AO9" s="225">
        <f>IF('4th 6'!Z9&gt;0,'4th 6'!AB9,0)</f>
        <v>0</v>
      </c>
      <c r="AP9" s="134">
        <f>IF('4th 7'!Z9&gt;0,'4th 7'!AC9,0)</f>
        <v>0</v>
      </c>
      <c r="AQ9" s="225">
        <f>IF('4th 7'!Z9&gt;0,'4th 7'!AB9,0)</f>
        <v>0</v>
      </c>
      <c r="AR9" s="226">
        <f>(B9*C6)+(D9*E6)+(F9*G6)+(H9*I6)+(J9*K6)+(L9*M6)+(N9*O6)+(P9*Q6)+(R9*S6)+(T9*U6)+(V9*W6)+(X9*Y6)+(Z9*AA6)+(AB9*AC6)+(AD9*AE6)+(AF9*AG6)+(AH9*AI6)+(AJ9*AK6)+(AL9*AM6)+(AN9*AO6)+(AP9*AQ6)</f>
        <v>38.625</v>
      </c>
      <c r="AS9" s="137">
        <f t="shared" ref="AS9:AS72" si="0">AR9/15</f>
        <v>2.5750000000000002</v>
      </c>
      <c r="AT9" s="136">
        <f>'Tabu-1'!AF8</f>
        <v>50.25</v>
      </c>
      <c r="AU9" s="137">
        <f>'Tabu-2'!AM8</f>
        <v>44.625</v>
      </c>
      <c r="AV9" s="136">
        <f>'Tabu-3'!AL9</f>
        <v>42</v>
      </c>
      <c r="AW9" s="137">
        <f>(AR9+AT9+AU9+AV9+('viva-1'!K7*1.5)+('viva-2'!K7*1.5))/63</f>
        <v>2.8928571428571428</v>
      </c>
      <c r="AX9" s="215" t="str">
        <f t="shared" ref="AX9:AX72" si="1">IF(AW9&gt;=4,"A+",IF(AW9&gt;=3.75,"A",IF(AW9&gt;=3.5,"A-",IF(AW9&gt;=3.25,"B+",IF(AW9&gt;=3,"B",IF(AW9&gt;=2.75,"B-",IF(AW9&gt;=2.5,"C+",IF(AW9&gt;=2,"C","F"))))))))</f>
        <v>B-</v>
      </c>
      <c r="AY9" s="337" t="str">
        <f t="shared" ref="AY9:AY72" si="2">IF(AW9&gt;=2.5,AX9,IF(AW9&gt;=2.25,"C",IF(AW9&gt;=2,"D",IF(AW9=0,0,"F"))))</f>
        <v>B-</v>
      </c>
      <c r="AZ9" s="139">
        <f t="shared" ref="AZ9:AZ72" si="3">A9</f>
        <v>2</v>
      </c>
    </row>
    <row r="10" spans="1:52" ht="15.75">
      <c r="A10" s="217">
        <f>'1st 1'!A10</f>
        <v>3</v>
      </c>
      <c r="B10" s="132">
        <f>IF('4th 1'!J10&gt;0,'4th 1'!AC10,0)</f>
        <v>3.25</v>
      </c>
      <c r="C10" s="133" t="str">
        <f>IF('4th 1'!J10&gt;0,'4th 1'!AB10,0)</f>
        <v>B+</v>
      </c>
      <c r="D10" s="133">
        <f>IF('4th 2'!J10&gt;0,'4th 2'!AC10,0)</f>
        <v>2.75</v>
      </c>
      <c r="E10" s="134" t="str">
        <f>IF('4th 2'!J10&gt;0,'4th 2'!AB10,0)</f>
        <v>B-</v>
      </c>
      <c r="F10" s="134">
        <f>IF('4th 3'!J10&gt;0,'4th 3'!AC10,0)</f>
        <v>3</v>
      </c>
      <c r="G10" s="133" t="str">
        <f>IF('4th 3'!J10&gt;0,'4th 3'!AB10,0)</f>
        <v>B</v>
      </c>
      <c r="H10" s="133">
        <f>IF('4th 4'!J10&gt;0,'4th 4'!AC10,0)</f>
        <v>2.75</v>
      </c>
      <c r="I10" s="133" t="str">
        <f>IF('4th 4'!J10&gt;0,'4th 4'!AB10,0)</f>
        <v>B-</v>
      </c>
      <c r="J10" s="134">
        <f>IF('4th 5'!J10&gt;0,'4th 5'!AC10,0)</f>
        <v>3</v>
      </c>
      <c r="K10" s="134" t="str">
        <f>IF('4th 5'!J10&gt;0,'4th 5'!AB10,0)</f>
        <v>B</v>
      </c>
      <c r="L10" s="134">
        <f>IF('4th 6'!J10&gt;0,'4th 6'!AC10,0)</f>
        <v>2.75</v>
      </c>
      <c r="M10" s="134" t="str">
        <f>IF('4th 6'!J10&gt;0,'4th 6'!AB10,0)</f>
        <v>B-</v>
      </c>
      <c r="N10" s="133">
        <f>IF('4th 7'!J10&gt;0,'4th 7'!AC10,0)</f>
        <v>0</v>
      </c>
      <c r="O10" s="222">
        <f>IF('4th 7'!J10&gt;0,'4th 7'!AB10,0)</f>
        <v>0</v>
      </c>
      <c r="P10" s="132">
        <f>IF('4th 1'!R10&gt;0,'4th 1'!AC10,0)</f>
        <v>0</v>
      </c>
      <c r="Q10" s="134">
        <f>IF('4th 1'!R10&gt;0,'4th 1'!AB10,0)</f>
        <v>0</v>
      </c>
      <c r="R10" s="134">
        <f>IF('4th 2'!R10&gt;0,'4th 2'!AC10,0)</f>
        <v>0</v>
      </c>
      <c r="S10" s="133">
        <f>IF('4th 2'!R10&gt;0,'4th 2'!AB10,0)</f>
        <v>0</v>
      </c>
      <c r="T10" s="133">
        <f>IF('4th 3'!R10&gt;0,'4th 3'!AC10,0)</f>
        <v>0</v>
      </c>
      <c r="U10" s="133">
        <f>IF('4th 3'!R10&gt;0,'4th 3'!AB10,0)</f>
        <v>0</v>
      </c>
      <c r="V10" s="134">
        <f>IF('4th 4'!R10&gt;0,'4th 4'!AC10,0)</f>
        <v>0</v>
      </c>
      <c r="W10" s="134">
        <f>IF('4th 4'!R10&gt;0,'4th 4'!AB10,0)</f>
        <v>0</v>
      </c>
      <c r="X10" s="133">
        <f>IF('4th 5'!R10&gt;0,'4th 5'!AC10,0)</f>
        <v>0</v>
      </c>
      <c r="Y10" s="133">
        <f>IF('4th 5'!R10&gt;0,'4th 5'!AB10,0)</f>
        <v>0</v>
      </c>
      <c r="Z10" s="133">
        <f>IF('4th 6'!R10&gt;0,'4th 6'!AC10,0)</f>
        <v>0</v>
      </c>
      <c r="AA10" s="134">
        <f>IF('4th 6'!R10&gt;0,'4th 6'!AB10,0)</f>
        <v>0</v>
      </c>
      <c r="AB10" s="132">
        <f>IF('4th 7'!R10&gt;0,'4th 7'!AC10,0)</f>
        <v>0</v>
      </c>
      <c r="AC10" s="135">
        <f>IF('4th 7'!R10&gt;0,'4th 7'!AB10,0)</f>
        <v>0</v>
      </c>
      <c r="AD10" s="223">
        <f>IF('4th 1'!Z10&gt;0,'4th 1'!AC10,0)</f>
        <v>0</v>
      </c>
      <c r="AE10" s="134">
        <f>IF('4th 1'!Z10&gt;0,'4th 1'!AB10,0)</f>
        <v>0</v>
      </c>
      <c r="AF10" s="134">
        <f>IF('4th 2'!Z10&gt;0,'4th 2'!AC10,0)</f>
        <v>0</v>
      </c>
      <c r="AG10" s="134">
        <f>IF('4th 2'!Z10&gt;0,'4th 2'!AB10,0)</f>
        <v>0</v>
      </c>
      <c r="AH10" s="134">
        <f>IF('4th 3'!Z10&gt;0,'4th 3'!AC10,0)</f>
        <v>0</v>
      </c>
      <c r="AI10" s="134">
        <f>IF('4th 3'!Z10&gt;0,'4th 3'!AB10,0)</f>
        <v>0</v>
      </c>
      <c r="AJ10" s="134">
        <f>IF('4th 4'!Z10&gt;0,'4th 4'!AC10,0)</f>
        <v>0</v>
      </c>
      <c r="AK10" s="133">
        <f>IF('4th 4'!Z10&gt;0,'4th 4'!AB10,0)</f>
        <v>0</v>
      </c>
      <c r="AL10" s="133">
        <f>IF('4th 5'!Z10&gt;0,'4th 5'!AC10,0)</f>
        <v>0</v>
      </c>
      <c r="AM10" s="133">
        <f>IF('4th 5'!Z10&gt;0,'4th 5'!AB10,0)</f>
        <v>0</v>
      </c>
      <c r="AN10" s="134">
        <f>IF('4th 6'!Z10&gt;0,'4th 6'!AC10,0)</f>
        <v>0</v>
      </c>
      <c r="AO10" s="225">
        <f>IF('4th 6'!Z10&gt;0,'4th 6'!AB10,0)</f>
        <v>0</v>
      </c>
      <c r="AP10" s="134">
        <f>IF('4th 7'!Z10&gt;0,'4th 7'!AC10,0)</f>
        <v>0</v>
      </c>
      <c r="AQ10" s="225">
        <f>IF('4th 7'!Z10&gt;0,'4th 7'!AB10,0)</f>
        <v>0</v>
      </c>
      <c r="AR10" s="226">
        <f>(B10*C6)+(D10*E6)+(F10*G6)+(H10*I6)+(J10*K6)+(L10*M6)+(N10*O6)+(P10*Q6)+(R10*S6)+(T10*U6)+(V10*W6)+(X10*Y6)+(Z10*AA6)+(AB10*AC6)+(AD10*AE6)+(AF10*AG6)+(AH10*AI6)+(AJ10*AK6)+(AL10*AM6)+(AN10*AO6)+(AP10*AQ6)</f>
        <v>43.875</v>
      </c>
      <c r="AS10" s="137">
        <f t="shared" si="0"/>
        <v>2.9249999999999998</v>
      </c>
      <c r="AT10" s="136">
        <f>'Tabu-1'!AF9</f>
        <v>43.125</v>
      </c>
      <c r="AU10" s="137">
        <f>'Tabu-2'!AM9</f>
        <v>42.75</v>
      </c>
      <c r="AV10" s="136">
        <f>'Tabu-3'!AL10</f>
        <v>39.75</v>
      </c>
      <c r="AW10" s="137">
        <f>(AR10+AT10+AU10+AV10+('viva-1'!K8*1.5)+('viva-2'!K8*1.5))/63</f>
        <v>2.7976190476190474</v>
      </c>
      <c r="AX10" s="215" t="str">
        <f t="shared" si="1"/>
        <v>B-</v>
      </c>
      <c r="AY10" s="337" t="str">
        <f t="shared" si="2"/>
        <v>B-</v>
      </c>
      <c r="AZ10" s="139">
        <f t="shared" si="3"/>
        <v>3</v>
      </c>
    </row>
    <row r="11" spans="1:52" ht="31.5">
      <c r="A11" s="217">
        <f>'1st 1'!A11</f>
        <v>4</v>
      </c>
      <c r="B11" s="132">
        <f>IF('4th 1'!J11&gt;0,'4th 1'!AC11,0)</f>
        <v>4</v>
      </c>
      <c r="C11" s="133" t="str">
        <f>IF('4th 1'!J11&gt;0,'4th 1'!AB11,0)</f>
        <v>A+</v>
      </c>
      <c r="D11" s="133">
        <f>IF('4th 2'!J11&gt;0,'4th 2'!AC11,0)</f>
        <v>3.25</v>
      </c>
      <c r="E11" s="134" t="str">
        <f>IF('4th 2'!J11&gt;0,'4th 2'!AB11,0)</f>
        <v>B+</v>
      </c>
      <c r="F11" s="134">
        <f>IF('4th 3'!J11&gt;0,'4th 3'!AC11,0)</f>
        <v>3.5</v>
      </c>
      <c r="G11" s="133" t="str">
        <f>IF('4th 3'!J11&gt;0,'4th 3'!AB11,0)</f>
        <v>A-</v>
      </c>
      <c r="H11" s="133">
        <f>IF('4th 4'!J11&gt;0,'4th 4'!AC11,0)</f>
        <v>3</v>
      </c>
      <c r="I11" s="133" t="str">
        <f>IF('4th 4'!J11&gt;0,'4th 4'!AB11,0)</f>
        <v>B</v>
      </c>
      <c r="J11" s="134">
        <f>IF('4th 5'!J11&gt;0,'4th 5'!AC11,0)</f>
        <v>3.5</v>
      </c>
      <c r="K11" s="134" t="str">
        <f>IF('4th 5'!J11&gt;0,'4th 5'!AB11,0)</f>
        <v>A-</v>
      </c>
      <c r="L11" s="134">
        <f>IF('4th 6'!J11&gt;0,'4th 6'!AC11,0)</f>
        <v>3</v>
      </c>
      <c r="M11" s="134" t="str">
        <f>IF('4th 6'!J11&gt;0,'4th 6'!AB11,0)</f>
        <v>B</v>
      </c>
      <c r="N11" s="133">
        <f>IF('4th 7'!J11&gt;0,'4th 7'!AC11,0)</f>
        <v>0</v>
      </c>
      <c r="O11" s="222">
        <f>IF('4th 7'!J11&gt;0,'4th 7'!AB11,0)</f>
        <v>0</v>
      </c>
      <c r="P11" s="132">
        <f>IF('4th 1'!R11&gt;0,'4th 1'!AC11,0)</f>
        <v>0</v>
      </c>
      <c r="Q11" s="134">
        <f>IF('4th 1'!R11&gt;0,'4th 1'!AB11,0)</f>
        <v>0</v>
      </c>
      <c r="R11" s="134">
        <f>IF('4th 2'!R11&gt;0,'4th 2'!AC11,0)</f>
        <v>0</v>
      </c>
      <c r="S11" s="133">
        <f>IF('4th 2'!R11&gt;0,'4th 2'!AB11,0)</f>
        <v>0</v>
      </c>
      <c r="T11" s="133">
        <f>IF('4th 3'!R11&gt;0,'4th 3'!AC11,0)</f>
        <v>0</v>
      </c>
      <c r="U11" s="133">
        <f>IF('4th 3'!R11&gt;0,'4th 3'!AB11,0)</f>
        <v>0</v>
      </c>
      <c r="V11" s="134">
        <f>IF('4th 4'!R11&gt;0,'4th 4'!AC11,0)</f>
        <v>0</v>
      </c>
      <c r="W11" s="134">
        <f>IF('4th 4'!R11&gt;0,'4th 4'!AB11,0)</f>
        <v>0</v>
      </c>
      <c r="X11" s="133">
        <f>IF('4th 5'!R11&gt;0,'4th 5'!AC11,0)</f>
        <v>0</v>
      </c>
      <c r="Y11" s="133">
        <f>IF('4th 5'!R11&gt;0,'4th 5'!AB11,0)</f>
        <v>0</v>
      </c>
      <c r="Z11" s="133">
        <f>IF('4th 6'!R11&gt;0,'4th 6'!AC11,0)</f>
        <v>0</v>
      </c>
      <c r="AA11" s="134">
        <f>IF('4th 6'!R11&gt;0,'4th 6'!AB11,0)</f>
        <v>0</v>
      </c>
      <c r="AB11" s="132">
        <f>IF('4th 7'!R11&gt;0,'4th 7'!AC11,0)</f>
        <v>0</v>
      </c>
      <c r="AC11" s="135">
        <f>IF('4th 7'!R11&gt;0,'4th 7'!AB11,0)</f>
        <v>0</v>
      </c>
      <c r="AD11" s="223">
        <f>IF('4th 1'!Z11&gt;0,'4th 1'!AC11,0)</f>
        <v>0</v>
      </c>
      <c r="AE11" s="134">
        <f>IF('4th 1'!Z11&gt;0,'4th 1'!AB11,0)</f>
        <v>0</v>
      </c>
      <c r="AF11" s="134">
        <f>IF('4th 2'!Z11&gt;0,'4th 2'!AC11,0)</f>
        <v>0</v>
      </c>
      <c r="AG11" s="134">
        <f>IF('4th 2'!Z11&gt;0,'4th 2'!AB11,0)</f>
        <v>0</v>
      </c>
      <c r="AH11" s="134">
        <f>IF('4th 3'!Z11&gt;0,'4th 3'!AC11,0)</f>
        <v>0</v>
      </c>
      <c r="AI11" s="134">
        <f>IF('4th 3'!Z11&gt;0,'4th 3'!AB11,0)</f>
        <v>0</v>
      </c>
      <c r="AJ11" s="134">
        <f>IF('4th 4'!Z11&gt;0,'4th 4'!AC11,0)</f>
        <v>0</v>
      </c>
      <c r="AK11" s="133">
        <f>IF('4th 4'!Z11&gt;0,'4th 4'!AB11,0)</f>
        <v>0</v>
      </c>
      <c r="AL11" s="133">
        <f>IF('4th 5'!Z11&gt;0,'4th 5'!AC11,0)</f>
        <v>0</v>
      </c>
      <c r="AM11" s="133">
        <f>IF('4th 5'!Z11&gt;0,'4th 5'!AB11,0)</f>
        <v>0</v>
      </c>
      <c r="AN11" s="134">
        <f>IF('4th 6'!Z11&gt;0,'4th 6'!AC11,0)</f>
        <v>0</v>
      </c>
      <c r="AO11" s="225">
        <f>IF('4th 6'!Z11&gt;0,'4th 6'!AB11,0)</f>
        <v>0</v>
      </c>
      <c r="AP11" s="134">
        <f>IF('4th 7'!Z11&gt;0,'4th 7'!AC11,0)</f>
        <v>0</v>
      </c>
      <c r="AQ11" s="225">
        <f>IF('4th 7'!Z11&gt;0,'4th 7'!AB11,0)</f>
        <v>0</v>
      </c>
      <c r="AR11" s="226">
        <f>(B11*C6)+(D11*E6)+(F11*G6)+(H11*I6)+(J11*K6)+(L11*M6)+(N11*O6)+(P11*Q6)+(R11*S6)+(T11*U6)+(V11*W6)+(X11*Y6)+(Z11*AA6)+(AB11*AC6)+(AD11*AE6)+(AF11*AG6)+(AH11*AI6)+(AJ11*AK6)+(AL11*AM6)+(AN11*AO6)+(AP11*AQ6)</f>
        <v>51</v>
      </c>
      <c r="AS11" s="137">
        <f t="shared" si="0"/>
        <v>3.4</v>
      </c>
      <c r="AT11" s="136">
        <f>'Tabu-1'!AF10</f>
        <v>49.125</v>
      </c>
      <c r="AU11" s="137">
        <f>'Tabu-2'!AM10</f>
        <v>48.75</v>
      </c>
      <c r="AV11" s="136">
        <f>'Tabu-3'!AL11</f>
        <v>48.75</v>
      </c>
      <c r="AW11" s="137">
        <f>(AR11+AT11+AU11+AV11+('viva-1'!K9*1.5)+('viva-2'!K9*1.5))/63</f>
        <v>3.2559523809523809</v>
      </c>
      <c r="AX11" s="215" t="str">
        <f t="shared" si="1"/>
        <v>B+</v>
      </c>
      <c r="AY11" s="337" t="str">
        <f t="shared" si="2"/>
        <v>B+</v>
      </c>
      <c r="AZ11" s="139">
        <f t="shared" si="3"/>
        <v>4</v>
      </c>
    </row>
    <row r="12" spans="1:52" ht="15.75">
      <c r="A12" s="217">
        <f>'1st 1'!A12</f>
        <v>5</v>
      </c>
      <c r="B12" s="132">
        <f>IF('4th 1'!J12&gt;0,'4th 1'!AC12,0)</f>
        <v>3</v>
      </c>
      <c r="C12" s="133" t="str">
        <f>IF('4th 1'!J12&gt;0,'4th 1'!AB12,0)</f>
        <v>B</v>
      </c>
      <c r="D12" s="133">
        <f>IF('4th 2'!J12&gt;0,'4th 2'!AC12,0)</f>
        <v>3</v>
      </c>
      <c r="E12" s="134" t="str">
        <f>IF('4th 2'!J12&gt;0,'4th 2'!AB12,0)</f>
        <v>B</v>
      </c>
      <c r="F12" s="134">
        <f>IF('4th 3'!J12&gt;0,'4th 3'!AC12,0)</f>
        <v>3.25</v>
      </c>
      <c r="G12" s="133" t="str">
        <f>IF('4th 3'!J12&gt;0,'4th 3'!AB12,0)</f>
        <v>B+</v>
      </c>
      <c r="H12" s="133">
        <f>IF('4th 4'!J12&gt;0,'4th 4'!AC12,0)</f>
        <v>2.75</v>
      </c>
      <c r="I12" s="133" t="str">
        <f>IF('4th 4'!J12&gt;0,'4th 4'!AB12,0)</f>
        <v>B-</v>
      </c>
      <c r="J12" s="134">
        <f>IF('4th 5'!J12&gt;0,'4th 5'!AC12,0)</f>
        <v>3.25</v>
      </c>
      <c r="K12" s="134" t="str">
        <f>IF('4th 5'!J12&gt;0,'4th 5'!AB12,0)</f>
        <v>B+</v>
      </c>
      <c r="L12" s="134">
        <f>IF('4th 6'!J12&gt;0,'4th 6'!AC12,0)</f>
        <v>2.75</v>
      </c>
      <c r="M12" s="134" t="str">
        <f>IF('4th 6'!J12&gt;0,'4th 6'!AB12,0)</f>
        <v>B-</v>
      </c>
      <c r="N12" s="133">
        <f>IF('4th 7'!J12&gt;0,'4th 7'!AC12,0)</f>
        <v>0</v>
      </c>
      <c r="O12" s="222">
        <f>IF('4th 7'!J12&gt;0,'4th 7'!AB12,0)</f>
        <v>0</v>
      </c>
      <c r="P12" s="132">
        <f>IF('4th 1'!R12&gt;0,'4th 1'!AC12,0)</f>
        <v>0</v>
      </c>
      <c r="Q12" s="134">
        <f>IF('4th 1'!R12&gt;0,'4th 1'!AB12,0)</f>
        <v>0</v>
      </c>
      <c r="R12" s="134">
        <f>IF('4th 2'!R12&gt;0,'4th 2'!AC12,0)</f>
        <v>0</v>
      </c>
      <c r="S12" s="133">
        <f>IF('4th 2'!R12&gt;0,'4th 2'!AB12,0)</f>
        <v>0</v>
      </c>
      <c r="T12" s="133">
        <f>IF('4th 3'!R12&gt;0,'4th 3'!AC12,0)</f>
        <v>0</v>
      </c>
      <c r="U12" s="133">
        <f>IF('4th 3'!R12&gt;0,'4th 3'!AB12,0)</f>
        <v>0</v>
      </c>
      <c r="V12" s="134">
        <f>IF('4th 4'!R12&gt;0,'4th 4'!AC12,0)</f>
        <v>0</v>
      </c>
      <c r="W12" s="134">
        <f>IF('4th 4'!R12&gt;0,'4th 4'!AB12,0)</f>
        <v>0</v>
      </c>
      <c r="X12" s="133">
        <f>IF('4th 5'!R12&gt;0,'4th 5'!AC12,0)</f>
        <v>0</v>
      </c>
      <c r="Y12" s="133">
        <f>IF('4th 5'!R12&gt;0,'4th 5'!AB12,0)</f>
        <v>0</v>
      </c>
      <c r="Z12" s="133">
        <f>IF('4th 6'!R12&gt;0,'4th 6'!AC12,0)</f>
        <v>0</v>
      </c>
      <c r="AA12" s="134">
        <f>IF('4th 6'!R12&gt;0,'4th 6'!AB12,0)</f>
        <v>0</v>
      </c>
      <c r="AB12" s="132">
        <f>IF('4th 7'!R12&gt;0,'4th 7'!AC12,0)</f>
        <v>0</v>
      </c>
      <c r="AC12" s="135">
        <f>IF('4th 7'!R12&gt;0,'4th 7'!AB12,0)</f>
        <v>0</v>
      </c>
      <c r="AD12" s="223">
        <f>IF('4th 1'!Z12&gt;0,'4th 1'!AC12,0)</f>
        <v>0</v>
      </c>
      <c r="AE12" s="134">
        <f>IF('4th 1'!Z12&gt;0,'4th 1'!AB12,0)</f>
        <v>0</v>
      </c>
      <c r="AF12" s="134">
        <f>IF('4th 2'!Z12&gt;0,'4th 2'!AC12,0)</f>
        <v>0</v>
      </c>
      <c r="AG12" s="134">
        <f>IF('4th 2'!Z12&gt;0,'4th 2'!AB12,0)</f>
        <v>0</v>
      </c>
      <c r="AH12" s="134">
        <f>IF('4th 3'!Z12&gt;0,'4th 3'!AC12,0)</f>
        <v>0</v>
      </c>
      <c r="AI12" s="134">
        <f>IF('4th 3'!Z12&gt;0,'4th 3'!AB12,0)</f>
        <v>0</v>
      </c>
      <c r="AJ12" s="134">
        <f>IF('4th 4'!Z12&gt;0,'4th 4'!AC12,0)</f>
        <v>0</v>
      </c>
      <c r="AK12" s="133">
        <f>IF('4th 4'!Z12&gt;0,'4th 4'!AB12,0)</f>
        <v>0</v>
      </c>
      <c r="AL12" s="133">
        <f>IF('4th 5'!Z12&gt;0,'4th 5'!AC12,0)</f>
        <v>0</v>
      </c>
      <c r="AM12" s="133">
        <f>IF('4th 5'!Z12&gt;0,'4th 5'!AB12,0)</f>
        <v>0</v>
      </c>
      <c r="AN12" s="134">
        <f>IF('4th 6'!Z12&gt;0,'4th 6'!AC12,0)</f>
        <v>0</v>
      </c>
      <c r="AO12" s="225">
        <f>IF('4th 6'!Z12&gt;0,'4th 6'!AB12,0)</f>
        <v>0</v>
      </c>
      <c r="AP12" s="134">
        <f>IF('4th 7'!Z12&gt;0,'4th 7'!AC12,0)</f>
        <v>0</v>
      </c>
      <c r="AQ12" s="225">
        <f>IF('4th 7'!Z12&gt;0,'4th 7'!AB12,0)</f>
        <v>0</v>
      </c>
      <c r="AR12" s="226">
        <f>(B12*C6)+(D12*E6)+(F12*G6)+(H12*I6)+(J12*K6)+(L12*M6)+(N12*O6)+(P12*Q6)+(R12*S6)+(T12*U6)+(V12*W6)+(X12*Y6)+(Z12*AA6)+(AB12*AC6)+(AD12*AE6)+(AF12*AG6)+(AH12*AI6)+(AJ12*AK6)+(AL12*AM6)+(AN12*AO6)+(AP12*AQ6)</f>
        <v>45</v>
      </c>
      <c r="AS12" s="137">
        <f t="shared" si="0"/>
        <v>3</v>
      </c>
      <c r="AT12" s="136">
        <f>'Tabu-1'!AF11</f>
        <v>42.75</v>
      </c>
      <c r="AU12" s="137">
        <f>'Tabu-2'!AM11</f>
        <v>45</v>
      </c>
      <c r="AV12" s="136">
        <f>'Tabu-3'!AL12</f>
        <v>44.25</v>
      </c>
      <c r="AW12" s="137">
        <f>(AR12+AT12+AU12+AV12+('viva-1'!K10*1.5)+('viva-2'!K10*1.5))/63</f>
        <v>2.9166666666666665</v>
      </c>
      <c r="AX12" s="215" t="str">
        <f t="shared" si="1"/>
        <v>B-</v>
      </c>
      <c r="AY12" s="337" t="str">
        <f t="shared" si="2"/>
        <v>B-</v>
      </c>
      <c r="AZ12" s="139">
        <f t="shared" si="3"/>
        <v>5</v>
      </c>
    </row>
    <row r="13" spans="1:52" ht="15.75">
      <c r="A13" s="217">
        <f>'1st 1'!A13</f>
        <v>6</v>
      </c>
      <c r="B13" s="132">
        <f>IF('4th 1'!J13&gt;0,'4th 1'!AC13,0)</f>
        <v>3.75</v>
      </c>
      <c r="C13" s="133" t="str">
        <f>IF('4th 1'!J13&gt;0,'4th 1'!AB13,0)</f>
        <v>A</v>
      </c>
      <c r="D13" s="133">
        <f>IF('4th 2'!J13&gt;0,'4th 2'!AC13,0)</f>
        <v>3</v>
      </c>
      <c r="E13" s="134" t="str">
        <f>IF('4th 2'!J13&gt;0,'4th 2'!AB13,0)</f>
        <v>B</v>
      </c>
      <c r="F13" s="134">
        <f>IF('4th 3'!J13&gt;0,'4th 3'!AC13,0)</f>
        <v>3</v>
      </c>
      <c r="G13" s="133" t="str">
        <f>IF('4th 3'!J13&gt;0,'4th 3'!AB13,0)</f>
        <v>B</v>
      </c>
      <c r="H13" s="133">
        <f>IF('4th 4'!J13&gt;0,'4th 4'!AC13,0)</f>
        <v>3</v>
      </c>
      <c r="I13" s="133" t="str">
        <f>IF('4th 4'!J13&gt;0,'4th 4'!AB13,0)</f>
        <v>B</v>
      </c>
      <c r="J13" s="134">
        <f>IF('4th 5'!J13&gt;0,'4th 5'!AC13,0)</f>
        <v>3.5</v>
      </c>
      <c r="K13" s="134" t="str">
        <f>IF('4th 5'!J13&gt;0,'4th 5'!AB13,0)</f>
        <v>A-</v>
      </c>
      <c r="L13" s="134">
        <f>IF('4th 6'!J13&gt;0,'4th 6'!AC13,0)</f>
        <v>2.75</v>
      </c>
      <c r="M13" s="134" t="str">
        <f>IF('4th 6'!J13&gt;0,'4th 6'!AB13,0)</f>
        <v>B-</v>
      </c>
      <c r="N13" s="133">
        <f>IF('4th 7'!J13&gt;0,'4th 7'!AC13,0)</f>
        <v>0</v>
      </c>
      <c r="O13" s="222">
        <f>IF('4th 7'!J13&gt;0,'4th 7'!AB13,0)</f>
        <v>0</v>
      </c>
      <c r="P13" s="132">
        <f>IF('4th 1'!R13&gt;0,'4th 1'!AC13,0)</f>
        <v>0</v>
      </c>
      <c r="Q13" s="134">
        <f>IF('4th 1'!R13&gt;0,'4th 1'!AB13,0)</f>
        <v>0</v>
      </c>
      <c r="R13" s="134">
        <f>IF('4th 2'!R13&gt;0,'4th 2'!AC13,0)</f>
        <v>0</v>
      </c>
      <c r="S13" s="133">
        <f>IF('4th 2'!R13&gt;0,'4th 2'!AB13,0)</f>
        <v>0</v>
      </c>
      <c r="T13" s="133">
        <f>IF('4th 3'!R13&gt;0,'4th 3'!AC13,0)</f>
        <v>0</v>
      </c>
      <c r="U13" s="133">
        <f>IF('4th 3'!R13&gt;0,'4th 3'!AB13,0)</f>
        <v>0</v>
      </c>
      <c r="V13" s="134">
        <f>IF('4th 4'!R13&gt;0,'4th 4'!AC13,0)</f>
        <v>0</v>
      </c>
      <c r="W13" s="134">
        <f>IF('4th 4'!R13&gt;0,'4th 4'!AB13,0)</f>
        <v>0</v>
      </c>
      <c r="X13" s="133">
        <f>IF('4th 5'!R13&gt;0,'4th 5'!AC13,0)</f>
        <v>0</v>
      </c>
      <c r="Y13" s="133">
        <f>IF('4th 5'!R13&gt;0,'4th 5'!AB13,0)</f>
        <v>0</v>
      </c>
      <c r="Z13" s="133">
        <f>IF('4th 6'!R13&gt;0,'4th 6'!AC13,0)</f>
        <v>0</v>
      </c>
      <c r="AA13" s="134">
        <f>IF('4th 6'!R13&gt;0,'4th 6'!AB13,0)</f>
        <v>0</v>
      </c>
      <c r="AB13" s="132">
        <f>IF('4th 7'!R13&gt;0,'4th 7'!AC13,0)</f>
        <v>0</v>
      </c>
      <c r="AC13" s="135">
        <f>IF('4th 7'!R13&gt;0,'4th 7'!AB13,0)</f>
        <v>0</v>
      </c>
      <c r="AD13" s="223">
        <f>IF('4th 1'!Z13&gt;0,'4th 1'!AC13,0)</f>
        <v>0</v>
      </c>
      <c r="AE13" s="134">
        <f>IF('4th 1'!Z13&gt;0,'4th 1'!AB13,0)</f>
        <v>0</v>
      </c>
      <c r="AF13" s="134">
        <f>IF('4th 2'!Z13&gt;0,'4th 2'!AC13,0)</f>
        <v>0</v>
      </c>
      <c r="AG13" s="134">
        <f>IF('4th 2'!Z13&gt;0,'4th 2'!AB13,0)</f>
        <v>0</v>
      </c>
      <c r="AH13" s="134">
        <f>IF('4th 3'!Z13&gt;0,'4th 3'!AC13,0)</f>
        <v>0</v>
      </c>
      <c r="AI13" s="134">
        <f>IF('4th 3'!Z13&gt;0,'4th 3'!AB13,0)</f>
        <v>0</v>
      </c>
      <c r="AJ13" s="134">
        <f>IF('4th 4'!Z13&gt;0,'4th 4'!AC13,0)</f>
        <v>0</v>
      </c>
      <c r="AK13" s="133">
        <f>IF('4th 4'!Z13&gt;0,'4th 4'!AB13,0)</f>
        <v>0</v>
      </c>
      <c r="AL13" s="133">
        <f>IF('4th 5'!Z13&gt;0,'4th 5'!AC13,0)</f>
        <v>0</v>
      </c>
      <c r="AM13" s="133">
        <f>IF('4th 5'!Z13&gt;0,'4th 5'!AB13,0)</f>
        <v>0</v>
      </c>
      <c r="AN13" s="134">
        <f>IF('4th 6'!Z13&gt;0,'4th 6'!AC13,0)</f>
        <v>0</v>
      </c>
      <c r="AO13" s="225">
        <f>IF('4th 6'!Z13&gt;0,'4th 6'!AB13,0)</f>
        <v>0</v>
      </c>
      <c r="AP13" s="134">
        <f>IF('4th 7'!Z13&gt;0,'4th 7'!AC13,0)</f>
        <v>0</v>
      </c>
      <c r="AQ13" s="225">
        <f>IF('4th 7'!Z13&gt;0,'4th 7'!AB13,0)</f>
        <v>0</v>
      </c>
      <c r="AR13" s="226">
        <f>(B13*C6)+(D13*E6)+(F13*G6)+(H13*I6)+(J13*K6)+(L13*M6)+(N13*O6)+(P13*Q6)+(R13*S6)+(T13*U6)+(V13*W6)+(X13*Y6)+(Z13*AA6)+(AB13*AC6)+(AD13*AE6)+(AF13*AG6)+(AH13*AI6)+(AJ13*AK6)+(AL13*AM6)+(AN13*AO6)+(AP13*AQ6)</f>
        <v>47.25</v>
      </c>
      <c r="AS13" s="137">
        <f t="shared" si="0"/>
        <v>3.15</v>
      </c>
      <c r="AT13" s="136">
        <f>'Tabu-1'!AF12</f>
        <v>45</v>
      </c>
      <c r="AU13" s="137">
        <f>'Tabu-2'!AM12</f>
        <v>46.875</v>
      </c>
      <c r="AV13" s="136">
        <f>'Tabu-3'!AL13</f>
        <v>44.25</v>
      </c>
      <c r="AW13" s="137">
        <f>(AR13+AT13+AU13+AV13+('viva-1'!K11*1.5)+('viva-2'!K11*1.5))/63</f>
        <v>3.0297619047619047</v>
      </c>
      <c r="AX13" s="215" t="str">
        <f t="shared" si="1"/>
        <v>B</v>
      </c>
      <c r="AY13" s="337" t="str">
        <f t="shared" si="2"/>
        <v>B</v>
      </c>
      <c r="AZ13" s="139">
        <f t="shared" si="3"/>
        <v>6</v>
      </c>
    </row>
    <row r="14" spans="1:52" ht="31.5">
      <c r="A14" s="217">
        <f>'1st 1'!A14</f>
        <v>7</v>
      </c>
      <c r="B14" s="132">
        <f>IF('4th 1'!J14&gt;0,'4th 1'!AC14,0)</f>
        <v>4</v>
      </c>
      <c r="C14" s="133" t="str">
        <f>IF('4th 1'!J14&gt;0,'4th 1'!AB14,0)</f>
        <v>A+</v>
      </c>
      <c r="D14" s="133">
        <f>IF('4th 2'!J14&gt;0,'4th 2'!AC14,0)</f>
        <v>3.25</v>
      </c>
      <c r="E14" s="134" t="str">
        <f>IF('4th 2'!J14&gt;0,'4th 2'!AB14,0)</f>
        <v>B+</v>
      </c>
      <c r="F14" s="134">
        <f>IF('4th 3'!J14&gt;0,'4th 3'!AC14,0)</f>
        <v>3.75</v>
      </c>
      <c r="G14" s="133" t="str">
        <f>IF('4th 3'!J14&gt;0,'4th 3'!AB14,0)</f>
        <v>A</v>
      </c>
      <c r="H14" s="133">
        <f>IF('4th 4'!J14&gt;0,'4th 4'!AC14,0)</f>
        <v>3.75</v>
      </c>
      <c r="I14" s="133" t="str">
        <f>IF('4th 4'!J14&gt;0,'4th 4'!AB14,0)</f>
        <v>A</v>
      </c>
      <c r="J14" s="134">
        <f>IF('4th 5'!J14&gt;0,'4th 5'!AC14,0)</f>
        <v>3.25</v>
      </c>
      <c r="K14" s="134" t="str">
        <f>IF('4th 5'!J14&gt;0,'4th 5'!AB14,0)</f>
        <v>B+</v>
      </c>
      <c r="L14" s="134">
        <f>IF('4th 6'!J14&gt;0,'4th 6'!AC14,0)</f>
        <v>3</v>
      </c>
      <c r="M14" s="134" t="str">
        <f>IF('4th 6'!J14&gt;0,'4th 6'!AB14,0)</f>
        <v>B</v>
      </c>
      <c r="N14" s="133">
        <f>IF('4th 7'!J14&gt;0,'4th 7'!AC14,0)</f>
        <v>0</v>
      </c>
      <c r="O14" s="222">
        <f>IF('4th 7'!J14&gt;0,'4th 7'!AB14,0)</f>
        <v>0</v>
      </c>
      <c r="P14" s="132">
        <f>IF('4th 1'!R14&gt;0,'4th 1'!AC14,0)</f>
        <v>0</v>
      </c>
      <c r="Q14" s="134">
        <f>IF('4th 1'!R14&gt;0,'4th 1'!AB14,0)</f>
        <v>0</v>
      </c>
      <c r="R14" s="134">
        <f>IF('4th 2'!R14&gt;0,'4th 2'!AC14,0)</f>
        <v>0</v>
      </c>
      <c r="S14" s="133">
        <f>IF('4th 2'!R14&gt;0,'4th 2'!AB14,0)</f>
        <v>0</v>
      </c>
      <c r="T14" s="133">
        <f>IF('4th 3'!R14&gt;0,'4th 3'!AC14,0)</f>
        <v>0</v>
      </c>
      <c r="U14" s="133">
        <f>IF('4th 3'!R14&gt;0,'4th 3'!AB14,0)</f>
        <v>0</v>
      </c>
      <c r="V14" s="134">
        <f>IF('4th 4'!R14&gt;0,'4th 4'!AC14,0)</f>
        <v>0</v>
      </c>
      <c r="W14" s="134">
        <f>IF('4th 4'!R14&gt;0,'4th 4'!AB14,0)</f>
        <v>0</v>
      </c>
      <c r="X14" s="133">
        <f>IF('4th 5'!R14&gt;0,'4th 5'!AC14,0)</f>
        <v>0</v>
      </c>
      <c r="Y14" s="133">
        <f>IF('4th 5'!R14&gt;0,'4th 5'!AB14,0)</f>
        <v>0</v>
      </c>
      <c r="Z14" s="133">
        <f>IF('4th 6'!R14&gt;0,'4th 6'!AC14,0)</f>
        <v>0</v>
      </c>
      <c r="AA14" s="134">
        <f>IF('4th 6'!R14&gt;0,'4th 6'!AB14,0)</f>
        <v>0</v>
      </c>
      <c r="AB14" s="132">
        <f>IF('4th 7'!R14&gt;0,'4th 7'!AC14,0)</f>
        <v>0</v>
      </c>
      <c r="AC14" s="135">
        <f>IF('4th 7'!R14&gt;0,'4th 7'!AB14,0)</f>
        <v>0</v>
      </c>
      <c r="AD14" s="223">
        <f>IF('4th 1'!Z14&gt;0,'4th 1'!AC14,0)</f>
        <v>0</v>
      </c>
      <c r="AE14" s="134">
        <f>IF('4th 1'!Z14&gt;0,'4th 1'!AB14,0)</f>
        <v>0</v>
      </c>
      <c r="AF14" s="134">
        <f>IF('4th 2'!Z14&gt;0,'4th 2'!AC14,0)</f>
        <v>0</v>
      </c>
      <c r="AG14" s="134">
        <f>IF('4th 2'!Z14&gt;0,'4th 2'!AB14,0)</f>
        <v>0</v>
      </c>
      <c r="AH14" s="134">
        <f>IF('4th 3'!Z14&gt;0,'4th 3'!AC14,0)</f>
        <v>0</v>
      </c>
      <c r="AI14" s="134">
        <f>IF('4th 3'!Z14&gt;0,'4th 3'!AB14,0)</f>
        <v>0</v>
      </c>
      <c r="AJ14" s="134">
        <f>IF('4th 4'!Z14&gt;0,'4th 4'!AC14,0)</f>
        <v>0</v>
      </c>
      <c r="AK14" s="133">
        <f>IF('4th 4'!Z14&gt;0,'4th 4'!AB14,0)</f>
        <v>0</v>
      </c>
      <c r="AL14" s="133">
        <f>IF('4th 5'!Z14&gt;0,'4th 5'!AC14,0)</f>
        <v>0</v>
      </c>
      <c r="AM14" s="133">
        <f>IF('4th 5'!Z14&gt;0,'4th 5'!AB14,0)</f>
        <v>0</v>
      </c>
      <c r="AN14" s="134">
        <f>IF('4th 6'!Z14&gt;0,'4th 6'!AC14,0)</f>
        <v>0</v>
      </c>
      <c r="AO14" s="225">
        <f>IF('4th 6'!Z14&gt;0,'4th 6'!AB14,0)</f>
        <v>0</v>
      </c>
      <c r="AP14" s="134">
        <f>IF('4th 7'!Z14&gt;0,'4th 7'!AC14,0)</f>
        <v>0</v>
      </c>
      <c r="AQ14" s="225">
        <f>IF('4th 7'!Z14&gt;0,'4th 7'!AB14,0)</f>
        <v>0</v>
      </c>
      <c r="AR14" s="226">
        <f>(B14*C6)+(D14*E6)+(F14*G6)+(H14*I6)+(J14*K6)+(L14*M6)+(N14*O6)+(P14*Q6)+(R14*S6)+(T14*U6)+(V14*W6)+(X14*Y6)+(Z14*AA6)+(AB14*AC6)+(AD14*AE6)+(AF14*AG6)+(AH14*AI6)+(AJ14*AK6)+(AL14*AM6)+(AN14*AO6)+(AP14*AQ6)</f>
        <v>52.5</v>
      </c>
      <c r="AS14" s="137">
        <f t="shared" si="0"/>
        <v>3.5</v>
      </c>
      <c r="AT14" s="136">
        <f>'Tabu-1'!AF13</f>
        <v>52.5</v>
      </c>
      <c r="AU14" s="137">
        <f>'Tabu-2'!AM13</f>
        <v>50.625</v>
      </c>
      <c r="AV14" s="136">
        <f>'Tabu-3'!AL14</f>
        <v>52.5</v>
      </c>
      <c r="AW14" s="137">
        <f>(AR14+AT14+AU14+AV14+('viva-1'!K12*1.5)+('viva-2'!K12*1.5))/63</f>
        <v>3.4345238095238093</v>
      </c>
      <c r="AX14" s="215" t="str">
        <f t="shared" si="1"/>
        <v>B+</v>
      </c>
      <c r="AY14" s="337" t="str">
        <f t="shared" si="2"/>
        <v>B+</v>
      </c>
      <c r="AZ14" s="139">
        <f t="shared" si="3"/>
        <v>7</v>
      </c>
    </row>
    <row r="15" spans="1:52" ht="15.75">
      <c r="A15" s="217">
        <f>'1st 1'!A15</f>
        <v>8</v>
      </c>
      <c r="B15" s="132">
        <f>IF('4th 1'!J15&gt;0,'4th 1'!AC15,0)</f>
        <v>3</v>
      </c>
      <c r="C15" s="133" t="str">
        <f>IF('4th 1'!J15&gt;0,'4th 1'!AB15,0)</f>
        <v>B</v>
      </c>
      <c r="D15" s="133">
        <f>IF('4th 2'!J15&gt;0,'4th 2'!AC15,0)</f>
        <v>3.25</v>
      </c>
      <c r="E15" s="134" t="str">
        <f>IF('4th 2'!J15&gt;0,'4th 2'!AB15,0)</f>
        <v>B+</v>
      </c>
      <c r="F15" s="134">
        <f>IF('4th 3'!J15&gt;0,'4th 3'!AC15,0)</f>
        <v>3.25</v>
      </c>
      <c r="G15" s="133" t="str">
        <f>IF('4th 3'!J15&gt;0,'4th 3'!AB15,0)</f>
        <v>B+</v>
      </c>
      <c r="H15" s="133">
        <f>IF('4th 4'!J15&gt;0,'4th 4'!AC15,0)</f>
        <v>2.75</v>
      </c>
      <c r="I15" s="133" t="str">
        <f>IF('4th 4'!J15&gt;0,'4th 4'!AB15,0)</f>
        <v>B-</v>
      </c>
      <c r="J15" s="134">
        <f>IF('4th 5'!J15&gt;0,'4th 5'!AC15,0)</f>
        <v>3.25</v>
      </c>
      <c r="K15" s="134" t="str">
        <f>IF('4th 5'!J15&gt;0,'4th 5'!AB15,0)</f>
        <v>B+</v>
      </c>
      <c r="L15" s="134">
        <f>IF('4th 6'!J15&gt;0,'4th 6'!AC15,0)</f>
        <v>2.75</v>
      </c>
      <c r="M15" s="134" t="str">
        <f>IF('4th 6'!J15&gt;0,'4th 6'!AB15,0)</f>
        <v>B-</v>
      </c>
      <c r="N15" s="133">
        <f>IF('4th 7'!J15&gt;0,'4th 7'!AC15,0)</f>
        <v>0</v>
      </c>
      <c r="O15" s="222">
        <f>IF('4th 7'!J15&gt;0,'4th 7'!AB15,0)</f>
        <v>0</v>
      </c>
      <c r="P15" s="132">
        <f>IF('4th 1'!R15&gt;0,'4th 1'!AC15,0)</f>
        <v>0</v>
      </c>
      <c r="Q15" s="134">
        <f>IF('4th 1'!R15&gt;0,'4th 1'!AB15,0)</f>
        <v>0</v>
      </c>
      <c r="R15" s="134">
        <f>IF('4th 2'!R15&gt;0,'4th 2'!AC15,0)</f>
        <v>0</v>
      </c>
      <c r="S15" s="133">
        <f>IF('4th 2'!R15&gt;0,'4th 2'!AB15,0)</f>
        <v>0</v>
      </c>
      <c r="T15" s="133">
        <f>IF('4th 3'!R15&gt;0,'4th 3'!AC15,0)</f>
        <v>0</v>
      </c>
      <c r="U15" s="133">
        <f>IF('4th 3'!R15&gt;0,'4th 3'!AB15,0)</f>
        <v>0</v>
      </c>
      <c r="V15" s="134">
        <f>IF('4th 4'!R15&gt;0,'4th 4'!AC15,0)</f>
        <v>0</v>
      </c>
      <c r="W15" s="134">
        <f>IF('4th 4'!R15&gt;0,'4th 4'!AB15,0)</f>
        <v>0</v>
      </c>
      <c r="X15" s="133">
        <f>IF('4th 5'!R15&gt;0,'4th 5'!AC15,0)</f>
        <v>0</v>
      </c>
      <c r="Y15" s="133">
        <f>IF('4th 5'!R15&gt;0,'4th 5'!AB15,0)</f>
        <v>0</v>
      </c>
      <c r="Z15" s="133">
        <f>IF('4th 6'!R15&gt;0,'4th 6'!AC15,0)</f>
        <v>0</v>
      </c>
      <c r="AA15" s="134">
        <f>IF('4th 6'!R15&gt;0,'4th 6'!AB15,0)</f>
        <v>0</v>
      </c>
      <c r="AB15" s="132">
        <f>IF('4th 7'!R15&gt;0,'4th 7'!AC15,0)</f>
        <v>0</v>
      </c>
      <c r="AC15" s="135">
        <f>IF('4th 7'!R15&gt;0,'4th 7'!AB15,0)</f>
        <v>0</v>
      </c>
      <c r="AD15" s="223">
        <f>IF('4th 1'!Z15&gt;0,'4th 1'!AC15,0)</f>
        <v>0</v>
      </c>
      <c r="AE15" s="134">
        <f>IF('4th 1'!Z15&gt;0,'4th 1'!AB15,0)</f>
        <v>0</v>
      </c>
      <c r="AF15" s="134">
        <f>IF('4th 2'!Z15&gt;0,'4th 2'!AC15,0)</f>
        <v>0</v>
      </c>
      <c r="AG15" s="134">
        <f>IF('4th 2'!Z15&gt;0,'4th 2'!AB15,0)</f>
        <v>0</v>
      </c>
      <c r="AH15" s="134">
        <f>IF('4th 3'!Z15&gt;0,'4th 3'!AC15,0)</f>
        <v>0</v>
      </c>
      <c r="AI15" s="134">
        <f>IF('4th 3'!Z15&gt;0,'4th 3'!AB15,0)</f>
        <v>0</v>
      </c>
      <c r="AJ15" s="134">
        <f>IF('4th 4'!Z15&gt;0,'4th 4'!AC15,0)</f>
        <v>0</v>
      </c>
      <c r="AK15" s="133">
        <f>IF('4th 4'!Z15&gt;0,'4th 4'!AB15,0)</f>
        <v>0</v>
      </c>
      <c r="AL15" s="133">
        <f>IF('4th 5'!Z15&gt;0,'4th 5'!AC15,0)</f>
        <v>0</v>
      </c>
      <c r="AM15" s="133">
        <f>IF('4th 5'!Z15&gt;0,'4th 5'!AB15,0)</f>
        <v>0</v>
      </c>
      <c r="AN15" s="134">
        <f>IF('4th 6'!Z15&gt;0,'4th 6'!AC15,0)</f>
        <v>0</v>
      </c>
      <c r="AO15" s="225">
        <f>IF('4th 6'!Z15&gt;0,'4th 6'!AB15,0)</f>
        <v>0</v>
      </c>
      <c r="AP15" s="134">
        <f>IF('4th 7'!Z15&gt;0,'4th 7'!AC15,0)</f>
        <v>0</v>
      </c>
      <c r="AQ15" s="225">
        <f>IF('4th 7'!Z15&gt;0,'4th 7'!AB15,0)</f>
        <v>0</v>
      </c>
      <c r="AR15" s="226">
        <f>(B15*C6)+(D15*E6)+(F15*G6)+(H15*I6)+(J15*K6)+(L15*M6)+(N15*O6)+(P15*Q6)+(R15*S6)+(T15*U6)+(V15*W6)+(X15*Y6)+(Z15*AA6)+(AB15*AC6)+(AD15*AE6)+(AF15*AG6)+(AH15*AI6)+(AJ15*AK6)+(AL15*AM6)+(AN15*AO6)+(AP15*AQ6)</f>
        <v>45.75</v>
      </c>
      <c r="AS15" s="137">
        <f t="shared" si="0"/>
        <v>3.05</v>
      </c>
      <c r="AT15" s="136">
        <f>'Tabu-1'!AF14</f>
        <v>45.75</v>
      </c>
      <c r="AU15" s="137">
        <f>'Tabu-2'!AM14</f>
        <v>46.875</v>
      </c>
      <c r="AV15" s="136">
        <f>'Tabu-3'!AL15</f>
        <v>43.5</v>
      </c>
      <c r="AW15" s="137">
        <f>(AR15+AT15+AU15+AV15+('viva-1'!K13*1.5)+('viva-2'!K13*1.5))/63</f>
        <v>3.0297619047619047</v>
      </c>
      <c r="AX15" s="215" t="str">
        <f t="shared" si="1"/>
        <v>B</v>
      </c>
      <c r="AY15" s="337" t="str">
        <f t="shared" si="2"/>
        <v>B</v>
      </c>
      <c r="AZ15" s="139">
        <f t="shared" si="3"/>
        <v>8</v>
      </c>
    </row>
    <row r="16" spans="1:52" ht="15.75">
      <c r="A16" s="217">
        <f>'1st 1'!A16</f>
        <v>9</v>
      </c>
      <c r="B16" s="132">
        <f>IF('4th 1'!J16&gt;0,'4th 1'!AC16,0)</f>
        <v>3.5</v>
      </c>
      <c r="C16" s="133" t="str">
        <f>IF('4th 1'!J16&gt;0,'4th 1'!AB16,0)</f>
        <v>A-</v>
      </c>
      <c r="D16" s="133">
        <f>IF('4th 2'!J16&gt;0,'4th 2'!AC16,0)</f>
        <v>3.75</v>
      </c>
      <c r="E16" s="134" t="str">
        <f>IF('4th 2'!J16&gt;0,'4th 2'!AB16,0)</f>
        <v>A</v>
      </c>
      <c r="F16" s="134">
        <f>IF('4th 3'!J16&gt;0,'4th 3'!AC16,0)</f>
        <v>3.5</v>
      </c>
      <c r="G16" s="133" t="str">
        <f>IF('4th 3'!J16&gt;0,'4th 3'!AB16,0)</f>
        <v>A-</v>
      </c>
      <c r="H16" s="133">
        <f>IF('4th 4'!J16&gt;0,'4th 4'!AC16,0)</f>
        <v>2.5</v>
      </c>
      <c r="I16" s="133" t="str">
        <f>IF('4th 4'!J16&gt;0,'4th 4'!AB16,0)</f>
        <v>C+</v>
      </c>
      <c r="J16" s="134">
        <f>IF('4th 5'!J16&gt;0,'4th 5'!AC16,0)</f>
        <v>2.75</v>
      </c>
      <c r="K16" s="134" t="str">
        <f>IF('4th 5'!J16&gt;0,'4th 5'!AB16,0)</f>
        <v>B-</v>
      </c>
      <c r="L16" s="134">
        <f>IF('4th 6'!J16&gt;0,'4th 6'!AC16,0)</f>
        <v>2.25</v>
      </c>
      <c r="M16" s="134" t="str">
        <f>IF('4th 6'!J16&gt;0,'4th 6'!AB16,0)</f>
        <v>C</v>
      </c>
      <c r="N16" s="133">
        <f>IF('4th 7'!J16&gt;0,'4th 7'!AC16,0)</f>
        <v>0</v>
      </c>
      <c r="O16" s="222">
        <f>IF('4th 7'!J16&gt;0,'4th 7'!AB16,0)</f>
        <v>0</v>
      </c>
      <c r="P16" s="132">
        <f>IF('4th 1'!R16&gt;0,'4th 1'!AC16,0)</f>
        <v>0</v>
      </c>
      <c r="Q16" s="134">
        <f>IF('4th 1'!R16&gt;0,'4th 1'!AB16,0)</f>
        <v>0</v>
      </c>
      <c r="R16" s="134">
        <f>IF('4th 2'!R16&gt;0,'4th 2'!AC16,0)</f>
        <v>0</v>
      </c>
      <c r="S16" s="133">
        <f>IF('4th 2'!R16&gt;0,'4th 2'!AB16,0)</f>
        <v>0</v>
      </c>
      <c r="T16" s="133">
        <f>IF('4th 3'!R16&gt;0,'4th 3'!AC16,0)</f>
        <v>0</v>
      </c>
      <c r="U16" s="133">
        <f>IF('4th 3'!R16&gt;0,'4th 3'!AB16,0)</f>
        <v>0</v>
      </c>
      <c r="V16" s="134">
        <f>IF('4th 4'!R16&gt;0,'4th 4'!AC16,0)</f>
        <v>0</v>
      </c>
      <c r="W16" s="134">
        <f>IF('4th 4'!R16&gt;0,'4th 4'!AB16,0)</f>
        <v>0</v>
      </c>
      <c r="X16" s="133">
        <f>IF('4th 5'!R16&gt;0,'4th 5'!AC16,0)</f>
        <v>0</v>
      </c>
      <c r="Y16" s="133">
        <f>IF('4th 5'!R16&gt;0,'4th 5'!AB16,0)</f>
        <v>0</v>
      </c>
      <c r="Z16" s="133">
        <f>IF('4th 6'!R16&gt;0,'4th 6'!AC16,0)</f>
        <v>0</v>
      </c>
      <c r="AA16" s="134">
        <f>IF('4th 6'!R16&gt;0,'4th 6'!AB16,0)</f>
        <v>0</v>
      </c>
      <c r="AB16" s="132">
        <f>IF('4th 7'!R16&gt;0,'4th 7'!AC16,0)</f>
        <v>0</v>
      </c>
      <c r="AC16" s="135">
        <f>IF('4th 7'!R16&gt;0,'4th 7'!AB16,0)</f>
        <v>0</v>
      </c>
      <c r="AD16" s="223">
        <f>IF('4th 1'!Z16&gt;0,'4th 1'!AC16,0)</f>
        <v>0</v>
      </c>
      <c r="AE16" s="134">
        <f>IF('4th 1'!Z16&gt;0,'4th 1'!AB16,0)</f>
        <v>0</v>
      </c>
      <c r="AF16" s="134">
        <f>IF('4th 2'!Z16&gt;0,'4th 2'!AC16,0)</f>
        <v>0</v>
      </c>
      <c r="AG16" s="134">
        <f>IF('4th 2'!Z16&gt;0,'4th 2'!AB16,0)</f>
        <v>0</v>
      </c>
      <c r="AH16" s="134">
        <f>IF('4th 3'!Z16&gt;0,'4th 3'!AC16,0)</f>
        <v>0</v>
      </c>
      <c r="AI16" s="134">
        <f>IF('4th 3'!Z16&gt;0,'4th 3'!AB16,0)</f>
        <v>0</v>
      </c>
      <c r="AJ16" s="134">
        <f>IF('4th 4'!Z16&gt;0,'4th 4'!AC16,0)</f>
        <v>0</v>
      </c>
      <c r="AK16" s="133">
        <f>IF('4th 4'!Z16&gt;0,'4th 4'!AB16,0)</f>
        <v>0</v>
      </c>
      <c r="AL16" s="133">
        <f>IF('4th 5'!Z16&gt;0,'4th 5'!AC16,0)</f>
        <v>0</v>
      </c>
      <c r="AM16" s="133">
        <f>IF('4th 5'!Z16&gt;0,'4th 5'!AB16,0)</f>
        <v>0</v>
      </c>
      <c r="AN16" s="134">
        <f>IF('4th 6'!Z16&gt;0,'4th 6'!AC16,0)</f>
        <v>0</v>
      </c>
      <c r="AO16" s="225">
        <f>IF('4th 6'!Z16&gt;0,'4th 6'!AB16,0)</f>
        <v>0</v>
      </c>
      <c r="AP16" s="134">
        <f>IF('4th 7'!Z16&gt;0,'4th 7'!AC16,0)</f>
        <v>0</v>
      </c>
      <c r="AQ16" s="225">
        <f>IF('4th 7'!Z16&gt;0,'4th 7'!AB16,0)</f>
        <v>0</v>
      </c>
      <c r="AR16" s="226">
        <f>(B16*C6)+(D16*E6)+(F16*G6)+(H16*I6)+(J16*K6)+(L16*M6)+(N16*O6)+(P16*Q6)+(R16*S6)+(T16*U6)+(V16*W6)+(X16*Y6)+(Z16*AA6)+(AB16*AC6)+(AD16*AE6)+(AF16*AG6)+(AH16*AI6)+(AJ16*AK6)+(AL16*AM6)+(AN16*AO6)+(AP16*AQ6)</f>
        <v>46.875</v>
      </c>
      <c r="AS16" s="137">
        <f t="shared" si="0"/>
        <v>3.125</v>
      </c>
      <c r="AT16" s="136">
        <f>'Tabu-1'!AF15</f>
        <v>47.25</v>
      </c>
      <c r="AU16" s="137">
        <f>'Tabu-2'!AM15</f>
        <v>49.5</v>
      </c>
      <c r="AV16" s="136">
        <f>'Tabu-3'!AL16</f>
        <v>45.75</v>
      </c>
      <c r="AW16" s="137">
        <f>(AR16+AT16+AU16+AV16+('viva-1'!K14*1.5)+('viva-2'!K14*1.5))/63</f>
        <v>3.1726190476190474</v>
      </c>
      <c r="AX16" s="215" t="str">
        <f t="shared" si="1"/>
        <v>B</v>
      </c>
      <c r="AY16" s="337" t="str">
        <f t="shared" si="2"/>
        <v>B</v>
      </c>
      <c r="AZ16" s="139">
        <f t="shared" si="3"/>
        <v>9</v>
      </c>
    </row>
    <row r="17" spans="1:52" ht="31.5">
      <c r="A17" s="217">
        <f>'1st 1'!A17</f>
        <v>10</v>
      </c>
      <c r="B17" s="132">
        <f>IF('4th 1'!J17&gt;0,'4th 1'!AC17,0)</f>
        <v>4</v>
      </c>
      <c r="C17" s="133" t="str">
        <f>IF('4th 1'!J17&gt;0,'4th 1'!AB17,0)</f>
        <v>A+</v>
      </c>
      <c r="D17" s="133">
        <f>IF('4th 2'!J17&gt;0,'4th 2'!AC17,0)</f>
        <v>4</v>
      </c>
      <c r="E17" s="134" t="str">
        <f>IF('4th 2'!J17&gt;0,'4th 2'!AB17,0)</f>
        <v>A+</v>
      </c>
      <c r="F17" s="134">
        <f>IF('4th 3'!J17&gt;0,'4th 3'!AC17,0)</f>
        <v>3.75</v>
      </c>
      <c r="G17" s="133" t="str">
        <f>IF('4th 3'!J17&gt;0,'4th 3'!AB17,0)</f>
        <v>A</v>
      </c>
      <c r="H17" s="133">
        <f>IF('4th 4'!J17&gt;0,'4th 4'!AC17,0)</f>
        <v>4</v>
      </c>
      <c r="I17" s="133" t="str">
        <f>IF('4th 4'!J17&gt;0,'4th 4'!AB17,0)</f>
        <v>A+</v>
      </c>
      <c r="J17" s="134">
        <f>IF('4th 5'!J17&gt;0,'4th 5'!AC17,0)</f>
        <v>3.25</v>
      </c>
      <c r="K17" s="134" t="str">
        <f>IF('4th 5'!J17&gt;0,'4th 5'!AB17,0)</f>
        <v>B+</v>
      </c>
      <c r="L17" s="134">
        <f>IF('4th 6'!J17&gt;0,'4th 6'!AC17,0)</f>
        <v>2.25</v>
      </c>
      <c r="M17" s="134" t="str">
        <f>IF('4th 6'!J17&gt;0,'4th 6'!AB17,0)</f>
        <v>C</v>
      </c>
      <c r="N17" s="133">
        <f>IF('4th 7'!J17&gt;0,'4th 7'!AC17,0)</f>
        <v>0</v>
      </c>
      <c r="O17" s="222">
        <f>IF('4th 7'!J17&gt;0,'4th 7'!AB17,0)</f>
        <v>0</v>
      </c>
      <c r="P17" s="132">
        <f>IF('4th 1'!R17&gt;0,'4th 1'!AC17,0)</f>
        <v>0</v>
      </c>
      <c r="Q17" s="134">
        <f>IF('4th 1'!R17&gt;0,'4th 1'!AB17,0)</f>
        <v>0</v>
      </c>
      <c r="R17" s="134">
        <f>IF('4th 2'!R17&gt;0,'4th 2'!AC17,0)</f>
        <v>0</v>
      </c>
      <c r="S17" s="133">
        <f>IF('4th 2'!R17&gt;0,'4th 2'!AB17,0)</f>
        <v>0</v>
      </c>
      <c r="T17" s="133">
        <f>IF('4th 3'!R17&gt;0,'4th 3'!AC17,0)</f>
        <v>0</v>
      </c>
      <c r="U17" s="133">
        <f>IF('4th 3'!R17&gt;0,'4th 3'!AB17,0)</f>
        <v>0</v>
      </c>
      <c r="V17" s="134">
        <f>IF('4th 4'!R17&gt;0,'4th 4'!AC17,0)</f>
        <v>0</v>
      </c>
      <c r="W17" s="134">
        <f>IF('4th 4'!R17&gt;0,'4th 4'!AB17,0)</f>
        <v>0</v>
      </c>
      <c r="X17" s="133">
        <f>IF('4th 5'!R17&gt;0,'4th 5'!AC17,0)</f>
        <v>0</v>
      </c>
      <c r="Y17" s="133">
        <f>IF('4th 5'!R17&gt;0,'4th 5'!AB17,0)</f>
        <v>0</v>
      </c>
      <c r="Z17" s="133">
        <f>IF('4th 6'!R17&gt;0,'4th 6'!AC17,0)</f>
        <v>0</v>
      </c>
      <c r="AA17" s="134">
        <f>IF('4th 6'!R17&gt;0,'4th 6'!AB17,0)</f>
        <v>0</v>
      </c>
      <c r="AB17" s="132">
        <f>IF('4th 7'!R17&gt;0,'4th 7'!AC17,0)</f>
        <v>0</v>
      </c>
      <c r="AC17" s="135">
        <f>IF('4th 7'!R17&gt;0,'4th 7'!AB17,0)</f>
        <v>0</v>
      </c>
      <c r="AD17" s="223">
        <f>IF('4th 1'!Z17&gt;0,'4th 1'!AC17,0)</f>
        <v>0</v>
      </c>
      <c r="AE17" s="134">
        <f>IF('4th 1'!Z17&gt;0,'4th 1'!AB17,0)</f>
        <v>0</v>
      </c>
      <c r="AF17" s="134">
        <f>IF('4th 2'!Z17&gt;0,'4th 2'!AC17,0)</f>
        <v>0</v>
      </c>
      <c r="AG17" s="134">
        <f>IF('4th 2'!Z17&gt;0,'4th 2'!AB17,0)</f>
        <v>0</v>
      </c>
      <c r="AH17" s="134">
        <f>IF('4th 3'!Z17&gt;0,'4th 3'!AC17,0)</f>
        <v>0</v>
      </c>
      <c r="AI17" s="134">
        <f>IF('4th 3'!Z17&gt;0,'4th 3'!AB17,0)</f>
        <v>0</v>
      </c>
      <c r="AJ17" s="134">
        <f>IF('4th 4'!Z17&gt;0,'4th 4'!AC17,0)</f>
        <v>0</v>
      </c>
      <c r="AK17" s="133">
        <f>IF('4th 4'!Z17&gt;0,'4th 4'!AB17,0)</f>
        <v>0</v>
      </c>
      <c r="AL17" s="133">
        <f>IF('4th 5'!Z17&gt;0,'4th 5'!AC17,0)</f>
        <v>0</v>
      </c>
      <c r="AM17" s="133">
        <f>IF('4th 5'!Z17&gt;0,'4th 5'!AB17,0)</f>
        <v>0</v>
      </c>
      <c r="AN17" s="134">
        <f>IF('4th 6'!Z17&gt;0,'4th 6'!AC17,0)</f>
        <v>0</v>
      </c>
      <c r="AO17" s="225">
        <f>IF('4th 6'!Z17&gt;0,'4th 6'!AB17,0)</f>
        <v>0</v>
      </c>
      <c r="AP17" s="134">
        <f>IF('4th 7'!Z17&gt;0,'4th 7'!AC17,0)</f>
        <v>0</v>
      </c>
      <c r="AQ17" s="225">
        <f>IF('4th 7'!Z17&gt;0,'4th 7'!AB17,0)</f>
        <v>0</v>
      </c>
      <c r="AR17" s="226">
        <f>(B17*C6)+(D17*E6)+(F17*G6)+(H17*I6)+(J17*K6)+(L17*M6)+(N17*O6)+(P17*Q6)+(R17*S6)+(T17*U6)+(V17*W6)+(X17*Y6)+(Z17*AA6)+(AB17*AC6)+(AD17*AE6)+(AF17*AG6)+(AH17*AI6)+(AJ17*AK6)+(AL17*AM6)+(AN17*AO6)+(AP17*AQ6)</f>
        <v>52.875</v>
      </c>
      <c r="AS17" s="137">
        <f t="shared" si="0"/>
        <v>3.5249999999999999</v>
      </c>
      <c r="AT17" s="136">
        <f>'Tabu-1'!AF16</f>
        <v>50.25</v>
      </c>
      <c r="AU17" s="137">
        <f>'Tabu-2'!AM16</f>
        <v>52.125</v>
      </c>
      <c r="AV17" s="136">
        <f>'Tabu-3'!AL17</f>
        <v>50.25</v>
      </c>
      <c r="AW17" s="137">
        <f>(AR17+AT17+AU17+AV17+('viva-1'!K15*1.5)+('viva-2'!K15*1.5))/63</f>
        <v>3.4285714285714284</v>
      </c>
      <c r="AX17" s="215" t="str">
        <f t="shared" si="1"/>
        <v>B+</v>
      </c>
      <c r="AY17" s="337" t="str">
        <f t="shared" si="2"/>
        <v>B+</v>
      </c>
      <c r="AZ17" s="139">
        <f t="shared" si="3"/>
        <v>10</v>
      </c>
    </row>
    <row r="18" spans="1:52" ht="31.5">
      <c r="A18" s="217">
        <f>'1st 1'!A18</f>
        <v>11</v>
      </c>
      <c r="B18" s="132">
        <f>IF('4th 1'!J18&gt;0,'4th 1'!AC18,0)</f>
        <v>3.75</v>
      </c>
      <c r="C18" s="133" t="str">
        <f>IF('4th 1'!J18&gt;0,'4th 1'!AB18,0)</f>
        <v>A</v>
      </c>
      <c r="D18" s="133">
        <f>IF('4th 2'!J18&gt;0,'4th 2'!AC18,0)</f>
        <v>3.75</v>
      </c>
      <c r="E18" s="134" t="str">
        <f>IF('4th 2'!J18&gt;0,'4th 2'!AB18,0)</f>
        <v>A</v>
      </c>
      <c r="F18" s="134">
        <f>IF('4th 3'!J18&gt;0,'4th 3'!AC18,0)</f>
        <v>3.75</v>
      </c>
      <c r="G18" s="133" t="str">
        <f>IF('4th 3'!J18&gt;0,'4th 3'!AB18,0)</f>
        <v>A</v>
      </c>
      <c r="H18" s="133">
        <f>IF('4th 4'!J18&gt;0,'4th 4'!AC18,0)</f>
        <v>3.75</v>
      </c>
      <c r="I18" s="133" t="str">
        <f>IF('4th 4'!J18&gt;0,'4th 4'!AB18,0)</f>
        <v>A</v>
      </c>
      <c r="J18" s="134">
        <f>IF('4th 5'!J18&gt;0,'4th 5'!AC18,0)</f>
        <v>3</v>
      </c>
      <c r="K18" s="134" t="str">
        <f>IF('4th 5'!J18&gt;0,'4th 5'!AB18,0)</f>
        <v>B</v>
      </c>
      <c r="L18" s="134">
        <f>IF('4th 6'!J18&gt;0,'4th 6'!AC18,0)</f>
        <v>2.75</v>
      </c>
      <c r="M18" s="134" t="str">
        <f>IF('4th 6'!J18&gt;0,'4th 6'!AB18,0)</f>
        <v>B-</v>
      </c>
      <c r="N18" s="133">
        <f>IF('4th 7'!J18&gt;0,'4th 7'!AC18,0)</f>
        <v>0</v>
      </c>
      <c r="O18" s="222">
        <f>IF('4th 7'!J18&gt;0,'4th 7'!AB18,0)</f>
        <v>0</v>
      </c>
      <c r="P18" s="132">
        <f>IF('4th 1'!R18&gt;0,'4th 1'!AC18,0)</f>
        <v>0</v>
      </c>
      <c r="Q18" s="134">
        <f>IF('4th 1'!R18&gt;0,'4th 1'!AB18,0)</f>
        <v>0</v>
      </c>
      <c r="R18" s="134">
        <f>IF('4th 2'!R18&gt;0,'4th 2'!AC18,0)</f>
        <v>0</v>
      </c>
      <c r="S18" s="133">
        <f>IF('4th 2'!R18&gt;0,'4th 2'!AB18,0)</f>
        <v>0</v>
      </c>
      <c r="T18" s="133">
        <f>IF('4th 3'!R18&gt;0,'4th 3'!AC18,0)</f>
        <v>0</v>
      </c>
      <c r="U18" s="133">
        <f>IF('4th 3'!R18&gt;0,'4th 3'!AB18,0)</f>
        <v>0</v>
      </c>
      <c r="V18" s="134">
        <f>IF('4th 4'!R18&gt;0,'4th 4'!AC18,0)</f>
        <v>0</v>
      </c>
      <c r="W18" s="134">
        <f>IF('4th 4'!R18&gt;0,'4th 4'!AB18,0)</f>
        <v>0</v>
      </c>
      <c r="X18" s="133">
        <f>IF('4th 5'!R18&gt;0,'4th 5'!AC18,0)</f>
        <v>0</v>
      </c>
      <c r="Y18" s="133">
        <f>IF('4th 5'!R18&gt;0,'4th 5'!AB18,0)</f>
        <v>0</v>
      </c>
      <c r="Z18" s="133">
        <f>IF('4th 6'!R18&gt;0,'4th 6'!AC18,0)</f>
        <v>0</v>
      </c>
      <c r="AA18" s="134">
        <f>IF('4th 6'!R18&gt;0,'4th 6'!AB18,0)</f>
        <v>0</v>
      </c>
      <c r="AB18" s="132">
        <f>IF('4th 7'!R18&gt;0,'4th 7'!AC18,0)</f>
        <v>0</v>
      </c>
      <c r="AC18" s="135">
        <f>IF('4th 7'!R18&gt;0,'4th 7'!AB18,0)</f>
        <v>0</v>
      </c>
      <c r="AD18" s="223">
        <f>IF('4th 1'!Z18&gt;0,'4th 1'!AC18,0)</f>
        <v>0</v>
      </c>
      <c r="AE18" s="134">
        <f>IF('4th 1'!Z18&gt;0,'4th 1'!AB18,0)</f>
        <v>0</v>
      </c>
      <c r="AF18" s="134">
        <f>IF('4th 2'!Z18&gt;0,'4th 2'!AC18,0)</f>
        <v>0</v>
      </c>
      <c r="AG18" s="134">
        <f>IF('4th 2'!Z18&gt;0,'4th 2'!AB18,0)</f>
        <v>0</v>
      </c>
      <c r="AH18" s="134">
        <f>IF('4th 3'!Z18&gt;0,'4th 3'!AC18,0)</f>
        <v>0</v>
      </c>
      <c r="AI18" s="134">
        <f>IF('4th 3'!Z18&gt;0,'4th 3'!AB18,0)</f>
        <v>0</v>
      </c>
      <c r="AJ18" s="134">
        <f>IF('4th 4'!Z18&gt;0,'4th 4'!AC18,0)</f>
        <v>0</v>
      </c>
      <c r="AK18" s="133">
        <f>IF('4th 4'!Z18&gt;0,'4th 4'!AB18,0)</f>
        <v>0</v>
      </c>
      <c r="AL18" s="133">
        <f>IF('4th 5'!Z18&gt;0,'4th 5'!AC18,0)</f>
        <v>0</v>
      </c>
      <c r="AM18" s="133">
        <f>IF('4th 5'!Z18&gt;0,'4th 5'!AB18,0)</f>
        <v>0</v>
      </c>
      <c r="AN18" s="134">
        <f>IF('4th 6'!Z18&gt;0,'4th 6'!AC18,0)</f>
        <v>0</v>
      </c>
      <c r="AO18" s="225">
        <f>IF('4th 6'!Z18&gt;0,'4th 6'!AB18,0)</f>
        <v>0</v>
      </c>
      <c r="AP18" s="134">
        <f>IF('4th 7'!Z18&gt;0,'4th 7'!AC18,0)</f>
        <v>0</v>
      </c>
      <c r="AQ18" s="225">
        <f>IF('4th 7'!Z18&gt;0,'4th 7'!AB18,0)</f>
        <v>0</v>
      </c>
      <c r="AR18" s="226">
        <f>(B18*C6)+(D18*E6)+(F18*G6)+(H18*I6)+(J18*K6)+(L18*M6)+(N18*O6)+(P18*Q6)+(R18*S6)+(T18*U6)+(V18*W6)+(X18*Y6)+(Z18*AA6)+(AB18*AC6)+(AD18*AE6)+(AF18*AG6)+(AH18*AI6)+(AJ18*AK6)+(AL18*AM6)+(AN18*AO6)+(AP18*AQ6)</f>
        <v>52.125</v>
      </c>
      <c r="AS18" s="137">
        <f t="shared" si="0"/>
        <v>3.4750000000000001</v>
      </c>
      <c r="AT18" s="136">
        <f>'Tabu-1'!AF17</f>
        <v>49.875</v>
      </c>
      <c r="AU18" s="137">
        <f>'Tabu-2'!AM17</f>
        <v>54.375</v>
      </c>
      <c r="AV18" s="136">
        <f>'Tabu-3'!AL18</f>
        <v>52.5</v>
      </c>
      <c r="AW18" s="137">
        <f>(AR18+AT18+AU18+AV18+('viva-1'!K16*1.5)+('viva-2'!K16*1.5))/63</f>
        <v>3.4404761904761907</v>
      </c>
      <c r="AX18" s="215" t="str">
        <f t="shared" si="1"/>
        <v>B+</v>
      </c>
      <c r="AY18" s="337" t="str">
        <f t="shared" si="2"/>
        <v>B+</v>
      </c>
      <c r="AZ18" s="139">
        <f t="shared" si="3"/>
        <v>11</v>
      </c>
    </row>
    <row r="19" spans="1:52" ht="15.75">
      <c r="A19" s="217">
        <f>'1st 1'!A19</f>
        <v>12</v>
      </c>
      <c r="B19" s="132">
        <f>IF('4th 1'!J19&gt;0,'4th 1'!AC19,0)</f>
        <v>3.25</v>
      </c>
      <c r="C19" s="133" t="str">
        <f>IF('4th 1'!J19&gt;0,'4th 1'!AB19,0)</f>
        <v>B+</v>
      </c>
      <c r="D19" s="133">
        <f>IF('4th 2'!J19&gt;0,'4th 2'!AC19,0)</f>
        <v>3.25</v>
      </c>
      <c r="E19" s="134" t="str">
        <f>IF('4th 2'!J19&gt;0,'4th 2'!AB19,0)</f>
        <v>B+</v>
      </c>
      <c r="F19" s="134">
        <f>IF('4th 3'!J19&gt;0,'4th 3'!AC19,0)</f>
        <v>3</v>
      </c>
      <c r="G19" s="133" t="str">
        <f>IF('4th 3'!J19&gt;0,'4th 3'!AB19,0)</f>
        <v>B</v>
      </c>
      <c r="H19" s="133">
        <f>IF('4th 4'!J19&gt;0,'4th 4'!AC19,0)</f>
        <v>2.5</v>
      </c>
      <c r="I19" s="133" t="str">
        <f>IF('4th 4'!J19&gt;0,'4th 4'!AB19,0)</f>
        <v>C+</v>
      </c>
      <c r="J19" s="134">
        <f>IF('4th 5'!J19&gt;0,'4th 5'!AC19,0)</f>
        <v>3</v>
      </c>
      <c r="K19" s="134" t="str">
        <f>IF('4th 5'!J19&gt;0,'4th 5'!AB19,0)</f>
        <v>B</v>
      </c>
      <c r="L19" s="134">
        <f>IF('4th 6'!J19&gt;0,'4th 6'!AC19,0)</f>
        <v>2.75</v>
      </c>
      <c r="M19" s="134" t="str">
        <f>IF('4th 6'!J19&gt;0,'4th 6'!AB19,0)</f>
        <v>B-</v>
      </c>
      <c r="N19" s="133">
        <f>IF('4th 7'!J19&gt;0,'4th 7'!AC19,0)</f>
        <v>0</v>
      </c>
      <c r="O19" s="222">
        <f>IF('4th 7'!J19&gt;0,'4th 7'!AB19,0)</f>
        <v>0</v>
      </c>
      <c r="P19" s="132">
        <f>IF('4th 1'!R19&gt;0,'4th 1'!AC19,0)</f>
        <v>0</v>
      </c>
      <c r="Q19" s="134">
        <f>IF('4th 1'!R19&gt;0,'4th 1'!AB19,0)</f>
        <v>0</v>
      </c>
      <c r="R19" s="134">
        <f>IF('4th 2'!R19&gt;0,'4th 2'!AC19,0)</f>
        <v>0</v>
      </c>
      <c r="S19" s="133">
        <f>IF('4th 2'!R19&gt;0,'4th 2'!AB19,0)</f>
        <v>0</v>
      </c>
      <c r="T19" s="133">
        <f>IF('4th 3'!R19&gt;0,'4th 3'!AC19,0)</f>
        <v>0</v>
      </c>
      <c r="U19" s="133">
        <f>IF('4th 3'!R19&gt;0,'4th 3'!AB19,0)</f>
        <v>0</v>
      </c>
      <c r="V19" s="134">
        <f>IF('4th 4'!R19&gt;0,'4th 4'!AC19,0)</f>
        <v>0</v>
      </c>
      <c r="W19" s="134">
        <f>IF('4th 4'!R19&gt;0,'4th 4'!AB19,0)</f>
        <v>0</v>
      </c>
      <c r="X19" s="133">
        <f>IF('4th 5'!R19&gt;0,'4th 5'!AC19,0)</f>
        <v>0</v>
      </c>
      <c r="Y19" s="133">
        <f>IF('4th 5'!R19&gt;0,'4th 5'!AB19,0)</f>
        <v>0</v>
      </c>
      <c r="Z19" s="133">
        <f>IF('4th 6'!R19&gt;0,'4th 6'!AC19,0)</f>
        <v>0</v>
      </c>
      <c r="AA19" s="134">
        <f>IF('4th 6'!R19&gt;0,'4th 6'!AB19,0)</f>
        <v>0</v>
      </c>
      <c r="AB19" s="132">
        <f>IF('4th 7'!R19&gt;0,'4th 7'!AC19,0)</f>
        <v>0</v>
      </c>
      <c r="AC19" s="135">
        <f>IF('4th 7'!R19&gt;0,'4th 7'!AB19,0)</f>
        <v>0</v>
      </c>
      <c r="AD19" s="223">
        <f>IF('4th 1'!Z19&gt;0,'4th 1'!AC19,0)</f>
        <v>0</v>
      </c>
      <c r="AE19" s="134">
        <f>IF('4th 1'!Z19&gt;0,'4th 1'!AB19,0)</f>
        <v>0</v>
      </c>
      <c r="AF19" s="134">
        <f>IF('4th 2'!Z19&gt;0,'4th 2'!AC19,0)</f>
        <v>0</v>
      </c>
      <c r="AG19" s="134">
        <f>IF('4th 2'!Z19&gt;0,'4th 2'!AB19,0)</f>
        <v>0</v>
      </c>
      <c r="AH19" s="134">
        <f>IF('4th 3'!Z19&gt;0,'4th 3'!AC19,0)</f>
        <v>0</v>
      </c>
      <c r="AI19" s="134">
        <f>IF('4th 3'!Z19&gt;0,'4th 3'!AB19,0)</f>
        <v>0</v>
      </c>
      <c r="AJ19" s="134">
        <f>IF('4th 4'!Z19&gt;0,'4th 4'!AC19,0)</f>
        <v>0</v>
      </c>
      <c r="AK19" s="133">
        <f>IF('4th 4'!Z19&gt;0,'4th 4'!AB19,0)</f>
        <v>0</v>
      </c>
      <c r="AL19" s="133">
        <f>IF('4th 5'!Z19&gt;0,'4th 5'!AC19,0)</f>
        <v>0</v>
      </c>
      <c r="AM19" s="133">
        <f>IF('4th 5'!Z19&gt;0,'4th 5'!AB19,0)</f>
        <v>0</v>
      </c>
      <c r="AN19" s="134">
        <f>IF('4th 6'!Z19&gt;0,'4th 6'!AC19,0)</f>
        <v>0</v>
      </c>
      <c r="AO19" s="225">
        <f>IF('4th 6'!Z19&gt;0,'4th 6'!AB19,0)</f>
        <v>0</v>
      </c>
      <c r="AP19" s="134">
        <f>IF('4th 7'!Z19&gt;0,'4th 7'!AC19,0)</f>
        <v>0</v>
      </c>
      <c r="AQ19" s="225">
        <f>IF('4th 7'!Z19&gt;0,'4th 7'!AB19,0)</f>
        <v>0</v>
      </c>
      <c r="AR19" s="226">
        <f>(B19*C6)+(D19*E6)+(F19*G6)+(H19*I6)+(J19*K6)+(L19*M6)+(N19*O6)+(P19*Q6)+(R19*S6)+(T19*U6)+(V19*W6)+(X19*Y6)+(Z19*AA6)+(AB19*AC6)+(AD19*AE6)+(AF19*AG6)+(AH19*AI6)+(AJ19*AK6)+(AL19*AM6)+(AN19*AO6)+(AP19*AQ6)</f>
        <v>45</v>
      </c>
      <c r="AS19" s="137">
        <f t="shared" si="0"/>
        <v>3</v>
      </c>
      <c r="AT19" s="136">
        <f>'Tabu-1'!AF18</f>
        <v>47.25</v>
      </c>
      <c r="AU19" s="137">
        <f>'Tabu-2'!AM18</f>
        <v>43.125</v>
      </c>
      <c r="AV19" s="136">
        <f>'Tabu-3'!AL19</f>
        <v>36.75</v>
      </c>
      <c r="AW19" s="137">
        <f>(AR19+AT19+AU19+AV19+('viva-1'!K17*1.5)+('viva-2'!K17*1.5))/63</f>
        <v>2.8630952380952381</v>
      </c>
      <c r="AX19" s="215" t="str">
        <f t="shared" si="1"/>
        <v>B-</v>
      </c>
      <c r="AY19" s="337" t="str">
        <f t="shared" si="2"/>
        <v>B-</v>
      </c>
      <c r="AZ19" s="139">
        <f t="shared" si="3"/>
        <v>12</v>
      </c>
    </row>
    <row r="20" spans="1:52" ht="15.75">
      <c r="A20" s="217">
        <f>'1st 1'!A20</f>
        <v>13</v>
      </c>
      <c r="B20" s="132">
        <f>IF('4th 1'!J20&gt;0,'4th 1'!AC20,0)</f>
        <v>3.5</v>
      </c>
      <c r="C20" s="133" t="str">
        <f>IF('4th 1'!J20&gt;0,'4th 1'!AB20,0)</f>
        <v>A-</v>
      </c>
      <c r="D20" s="133">
        <f>IF('4th 2'!J20&gt;0,'4th 2'!AC20,0)</f>
        <v>3.75</v>
      </c>
      <c r="E20" s="134" t="str">
        <f>IF('4th 2'!J20&gt;0,'4th 2'!AB20,0)</f>
        <v>A</v>
      </c>
      <c r="F20" s="134">
        <f>IF('4th 3'!J20&gt;0,'4th 3'!AC20,0)</f>
        <v>3.5</v>
      </c>
      <c r="G20" s="133" t="str">
        <f>IF('4th 3'!J20&gt;0,'4th 3'!AB20,0)</f>
        <v>A-</v>
      </c>
      <c r="H20" s="133">
        <f>IF('4th 4'!J20&gt;0,'4th 4'!AC20,0)</f>
        <v>3.25</v>
      </c>
      <c r="I20" s="133" t="str">
        <f>IF('4th 4'!J20&gt;0,'4th 4'!AB20,0)</f>
        <v>B+</v>
      </c>
      <c r="J20" s="134">
        <f>IF('4th 5'!J20&gt;0,'4th 5'!AC20,0)</f>
        <v>3.75</v>
      </c>
      <c r="K20" s="134" t="str">
        <f>IF('4th 5'!J20&gt;0,'4th 5'!AB20,0)</f>
        <v>A</v>
      </c>
      <c r="L20" s="134">
        <f>IF('4th 6'!J20&gt;0,'4th 6'!AC20,0)</f>
        <v>3.25</v>
      </c>
      <c r="M20" s="134" t="str">
        <f>IF('4th 6'!J20&gt;0,'4th 6'!AB20,0)</f>
        <v>B+</v>
      </c>
      <c r="N20" s="133">
        <f>IF('4th 7'!J20&gt;0,'4th 7'!AC20,0)</f>
        <v>0</v>
      </c>
      <c r="O20" s="222">
        <f>IF('4th 7'!J20&gt;0,'4th 7'!AB20,0)</f>
        <v>0</v>
      </c>
      <c r="P20" s="132">
        <f>IF('4th 1'!R20&gt;0,'4th 1'!AC20,0)</f>
        <v>0</v>
      </c>
      <c r="Q20" s="134">
        <f>IF('4th 1'!R20&gt;0,'4th 1'!AB20,0)</f>
        <v>0</v>
      </c>
      <c r="R20" s="134">
        <f>IF('4th 2'!R20&gt;0,'4th 2'!AC20,0)</f>
        <v>0</v>
      </c>
      <c r="S20" s="133">
        <f>IF('4th 2'!R20&gt;0,'4th 2'!AB20,0)</f>
        <v>0</v>
      </c>
      <c r="T20" s="133">
        <f>IF('4th 3'!R20&gt;0,'4th 3'!AC20,0)</f>
        <v>0</v>
      </c>
      <c r="U20" s="133">
        <f>IF('4th 3'!R20&gt;0,'4th 3'!AB20,0)</f>
        <v>0</v>
      </c>
      <c r="V20" s="134">
        <f>IF('4th 4'!R20&gt;0,'4th 4'!AC20,0)</f>
        <v>0</v>
      </c>
      <c r="W20" s="134">
        <f>IF('4th 4'!R20&gt;0,'4th 4'!AB20,0)</f>
        <v>0</v>
      </c>
      <c r="X20" s="133">
        <f>IF('4th 5'!R20&gt;0,'4th 5'!AC20,0)</f>
        <v>0</v>
      </c>
      <c r="Y20" s="133">
        <f>IF('4th 5'!R20&gt;0,'4th 5'!AB20,0)</f>
        <v>0</v>
      </c>
      <c r="Z20" s="133">
        <f>IF('4th 6'!R20&gt;0,'4th 6'!AC20,0)</f>
        <v>0</v>
      </c>
      <c r="AA20" s="134">
        <f>IF('4th 6'!R20&gt;0,'4th 6'!AB20,0)</f>
        <v>0</v>
      </c>
      <c r="AB20" s="132">
        <f>IF('4th 7'!R20&gt;0,'4th 7'!AC20,0)</f>
        <v>0</v>
      </c>
      <c r="AC20" s="135">
        <f>IF('4th 7'!R20&gt;0,'4th 7'!AB20,0)</f>
        <v>0</v>
      </c>
      <c r="AD20" s="223">
        <f>IF('4th 1'!Z20&gt;0,'4th 1'!AC20,0)</f>
        <v>0</v>
      </c>
      <c r="AE20" s="134">
        <f>IF('4th 1'!Z20&gt;0,'4th 1'!AB20,0)</f>
        <v>0</v>
      </c>
      <c r="AF20" s="134">
        <f>IF('4th 2'!Z20&gt;0,'4th 2'!AC20,0)</f>
        <v>0</v>
      </c>
      <c r="AG20" s="134">
        <f>IF('4th 2'!Z20&gt;0,'4th 2'!AB20,0)</f>
        <v>0</v>
      </c>
      <c r="AH20" s="134">
        <f>IF('4th 3'!Z20&gt;0,'4th 3'!AC20,0)</f>
        <v>0</v>
      </c>
      <c r="AI20" s="134">
        <f>IF('4th 3'!Z20&gt;0,'4th 3'!AB20,0)</f>
        <v>0</v>
      </c>
      <c r="AJ20" s="134">
        <f>IF('4th 4'!Z20&gt;0,'4th 4'!AC20,0)</f>
        <v>0</v>
      </c>
      <c r="AK20" s="133">
        <f>IF('4th 4'!Z20&gt;0,'4th 4'!AB20,0)</f>
        <v>0</v>
      </c>
      <c r="AL20" s="133">
        <f>IF('4th 5'!Z20&gt;0,'4th 5'!AC20,0)</f>
        <v>0</v>
      </c>
      <c r="AM20" s="133">
        <f>IF('4th 5'!Z20&gt;0,'4th 5'!AB20,0)</f>
        <v>0</v>
      </c>
      <c r="AN20" s="134">
        <f>IF('4th 6'!Z20&gt;0,'4th 6'!AC20,0)</f>
        <v>0</v>
      </c>
      <c r="AO20" s="225">
        <f>IF('4th 6'!Z20&gt;0,'4th 6'!AB20,0)</f>
        <v>0</v>
      </c>
      <c r="AP20" s="134">
        <f>IF('4th 7'!Z20&gt;0,'4th 7'!AC20,0)</f>
        <v>0</v>
      </c>
      <c r="AQ20" s="225">
        <f>IF('4th 7'!Z20&gt;0,'4th 7'!AB20,0)</f>
        <v>0</v>
      </c>
      <c r="AR20" s="226">
        <f>(B20*C6)+(D20*E6)+(F20*G6)+(H20*I6)+(J20*K6)+(L20*M6)+(N20*O6)+(P20*Q6)+(R20*S6)+(T20*U6)+(V20*W6)+(X20*Y6)+(Z20*AA6)+(AB20*AC6)+(AD20*AE6)+(AF20*AG6)+(AH20*AI6)+(AJ20*AK6)+(AL20*AM6)+(AN20*AO6)+(AP20*AQ6)</f>
        <v>52.5</v>
      </c>
      <c r="AS20" s="137">
        <f t="shared" si="0"/>
        <v>3.5</v>
      </c>
      <c r="AT20" s="136">
        <f>'Tabu-1'!AF19</f>
        <v>43.125</v>
      </c>
      <c r="AU20" s="137">
        <f>'Tabu-2'!AM19</f>
        <v>48.375</v>
      </c>
      <c r="AV20" s="136">
        <f>'Tabu-3'!AL20</f>
        <v>50.25</v>
      </c>
      <c r="AW20" s="137">
        <f>(AR20+AT20+AU20+AV20+('viva-1'!K18*1.5)+('viva-2'!K18*1.5))/63</f>
        <v>3.2321428571428572</v>
      </c>
      <c r="AX20" s="215" t="str">
        <f t="shared" si="1"/>
        <v>B</v>
      </c>
      <c r="AY20" s="337" t="str">
        <f t="shared" si="2"/>
        <v>B</v>
      </c>
      <c r="AZ20" s="139">
        <f t="shared" si="3"/>
        <v>13</v>
      </c>
    </row>
    <row r="21" spans="1:52" ht="15.75">
      <c r="A21" s="217">
        <f>'1st 1'!A21</f>
        <v>14</v>
      </c>
      <c r="B21" s="132">
        <f>IF('4th 1'!J21&gt;0,'4th 1'!AC21,0)</f>
        <v>4</v>
      </c>
      <c r="C21" s="133" t="str">
        <f>IF('4th 1'!J21&gt;0,'4th 1'!AB21,0)</f>
        <v>A+</v>
      </c>
      <c r="D21" s="133">
        <f>IF('4th 2'!J21&gt;0,'4th 2'!AC21,0)</f>
        <v>3.75</v>
      </c>
      <c r="E21" s="134" t="str">
        <f>IF('4th 2'!J21&gt;0,'4th 2'!AB21,0)</f>
        <v>A</v>
      </c>
      <c r="F21" s="134">
        <f>IF('4th 3'!J21&gt;0,'4th 3'!AC21,0)</f>
        <v>3.75</v>
      </c>
      <c r="G21" s="133" t="str">
        <f>IF('4th 3'!J21&gt;0,'4th 3'!AB21,0)</f>
        <v>A</v>
      </c>
      <c r="H21" s="133">
        <f>IF('4th 4'!J21&gt;0,'4th 4'!AC21,0)</f>
        <v>3.5</v>
      </c>
      <c r="I21" s="133" t="str">
        <f>IF('4th 4'!J21&gt;0,'4th 4'!AB21,0)</f>
        <v>A-</v>
      </c>
      <c r="J21" s="134">
        <f>IF('4th 5'!J21&gt;0,'4th 5'!AC21,0)</f>
        <v>3.25</v>
      </c>
      <c r="K21" s="134" t="str">
        <f>IF('4th 5'!J21&gt;0,'4th 5'!AB21,0)</f>
        <v>B+</v>
      </c>
      <c r="L21" s="134">
        <f>IF('4th 6'!J21&gt;0,'4th 6'!AC21,0)</f>
        <v>3.25</v>
      </c>
      <c r="M21" s="134" t="str">
        <f>IF('4th 6'!J21&gt;0,'4th 6'!AB21,0)</f>
        <v>B+</v>
      </c>
      <c r="N21" s="133">
        <f>IF('4th 7'!J21&gt;0,'4th 7'!AC21,0)</f>
        <v>0</v>
      </c>
      <c r="O21" s="222">
        <f>IF('4th 7'!J21&gt;0,'4th 7'!AB21,0)</f>
        <v>0</v>
      </c>
      <c r="P21" s="132">
        <f>IF('4th 1'!R21&gt;0,'4th 1'!AC21,0)</f>
        <v>0</v>
      </c>
      <c r="Q21" s="134">
        <f>IF('4th 1'!R21&gt;0,'4th 1'!AB21,0)</f>
        <v>0</v>
      </c>
      <c r="R21" s="134">
        <f>IF('4th 2'!R21&gt;0,'4th 2'!AC21,0)</f>
        <v>0</v>
      </c>
      <c r="S21" s="133">
        <f>IF('4th 2'!R21&gt;0,'4th 2'!AB21,0)</f>
        <v>0</v>
      </c>
      <c r="T21" s="133">
        <f>IF('4th 3'!R21&gt;0,'4th 3'!AC21,0)</f>
        <v>0</v>
      </c>
      <c r="U21" s="133">
        <f>IF('4th 3'!R21&gt;0,'4th 3'!AB21,0)</f>
        <v>0</v>
      </c>
      <c r="V21" s="134">
        <f>IF('4th 4'!R21&gt;0,'4th 4'!AC21,0)</f>
        <v>0</v>
      </c>
      <c r="W21" s="134">
        <f>IF('4th 4'!R21&gt;0,'4th 4'!AB21,0)</f>
        <v>0</v>
      </c>
      <c r="X21" s="133">
        <f>IF('4th 5'!R21&gt;0,'4th 5'!AC21,0)</f>
        <v>0</v>
      </c>
      <c r="Y21" s="133">
        <f>IF('4th 5'!R21&gt;0,'4th 5'!AB21,0)</f>
        <v>0</v>
      </c>
      <c r="Z21" s="133">
        <f>IF('4th 6'!R21&gt;0,'4th 6'!AC21,0)</f>
        <v>0</v>
      </c>
      <c r="AA21" s="134">
        <f>IF('4th 6'!R21&gt;0,'4th 6'!AB21,0)</f>
        <v>0</v>
      </c>
      <c r="AB21" s="132">
        <f>IF('4th 7'!R21&gt;0,'4th 7'!AC21,0)</f>
        <v>0</v>
      </c>
      <c r="AC21" s="135">
        <f>IF('4th 7'!R21&gt;0,'4th 7'!AB21,0)</f>
        <v>0</v>
      </c>
      <c r="AD21" s="223">
        <f>IF('4th 1'!Z21&gt;0,'4th 1'!AC21,0)</f>
        <v>0</v>
      </c>
      <c r="AE21" s="134">
        <f>IF('4th 1'!Z21&gt;0,'4th 1'!AB21,0)</f>
        <v>0</v>
      </c>
      <c r="AF21" s="134">
        <f>IF('4th 2'!Z21&gt;0,'4th 2'!AC21,0)</f>
        <v>0</v>
      </c>
      <c r="AG21" s="134">
        <f>IF('4th 2'!Z21&gt;0,'4th 2'!AB21,0)</f>
        <v>0</v>
      </c>
      <c r="AH21" s="134">
        <f>IF('4th 3'!Z21&gt;0,'4th 3'!AC21,0)</f>
        <v>0</v>
      </c>
      <c r="AI21" s="134">
        <f>IF('4th 3'!Z21&gt;0,'4th 3'!AB21,0)</f>
        <v>0</v>
      </c>
      <c r="AJ21" s="134">
        <f>IF('4th 4'!Z21&gt;0,'4th 4'!AC21,0)</f>
        <v>0</v>
      </c>
      <c r="AK21" s="133">
        <f>IF('4th 4'!Z21&gt;0,'4th 4'!AB21,0)</f>
        <v>0</v>
      </c>
      <c r="AL21" s="133">
        <f>IF('4th 5'!Z21&gt;0,'4th 5'!AC21,0)</f>
        <v>0</v>
      </c>
      <c r="AM21" s="133">
        <f>IF('4th 5'!Z21&gt;0,'4th 5'!AB21,0)</f>
        <v>0</v>
      </c>
      <c r="AN21" s="134">
        <f>IF('4th 6'!Z21&gt;0,'4th 6'!AC21,0)</f>
        <v>0</v>
      </c>
      <c r="AO21" s="225">
        <f>IF('4th 6'!Z21&gt;0,'4th 6'!AB21,0)</f>
        <v>0</v>
      </c>
      <c r="AP21" s="134">
        <f>IF('4th 7'!Z21&gt;0,'4th 7'!AC21,0)</f>
        <v>0</v>
      </c>
      <c r="AQ21" s="225">
        <f>IF('4th 7'!Z21&gt;0,'4th 7'!AB21,0)</f>
        <v>0</v>
      </c>
      <c r="AR21" s="226">
        <f>(B21*C6)+(D21*E6)+(F21*G6)+(H21*I6)+(J21*K6)+(L21*M6)+(N21*O6)+(P21*Q6)+(R21*S6)+(T21*U6)+(V21*W6)+(X21*Y6)+(Z21*AA6)+(AB21*AC6)+(AD21*AE6)+(AF21*AG6)+(AH21*AI6)+(AJ21*AK6)+(AL21*AM6)+(AN21*AO6)+(AP21*AQ6)</f>
        <v>54.375</v>
      </c>
      <c r="AS21" s="137">
        <f t="shared" si="0"/>
        <v>3.625</v>
      </c>
      <c r="AT21" s="136">
        <f>'Tabu-1'!AF20</f>
        <v>45.75</v>
      </c>
      <c r="AU21" s="137">
        <f>'Tabu-2'!AM20</f>
        <v>42.375</v>
      </c>
      <c r="AV21" s="136">
        <f>'Tabu-3'!AL21</f>
        <v>50.25</v>
      </c>
      <c r="AW21" s="137">
        <f>(AR21+AT21+AU21+AV21+('viva-1'!K19*1.5)+('viva-2'!K19*1.5))/63</f>
        <v>3.2083333333333335</v>
      </c>
      <c r="AX21" s="215" t="str">
        <f t="shared" si="1"/>
        <v>B</v>
      </c>
      <c r="AY21" s="337" t="str">
        <f t="shared" si="2"/>
        <v>B</v>
      </c>
      <c r="AZ21" s="139">
        <f t="shared" si="3"/>
        <v>14</v>
      </c>
    </row>
    <row r="22" spans="1:52" ht="15.75">
      <c r="A22" s="217">
        <f>'1st 1'!A22</f>
        <v>15</v>
      </c>
      <c r="B22" s="132">
        <f>IF('4th 1'!J22&gt;0,'4th 1'!AC22,0)</f>
        <v>3.75</v>
      </c>
      <c r="C22" s="133" t="str">
        <f>IF('4th 1'!J22&gt;0,'4th 1'!AB22,0)</f>
        <v>A</v>
      </c>
      <c r="D22" s="133">
        <f>IF('4th 2'!J22&gt;0,'4th 2'!AC22,0)</f>
        <v>3.75</v>
      </c>
      <c r="E22" s="134" t="str">
        <f>IF('4th 2'!J22&gt;0,'4th 2'!AB22,0)</f>
        <v>A</v>
      </c>
      <c r="F22" s="134">
        <f>IF('4th 3'!J22&gt;0,'4th 3'!AC22,0)</f>
        <v>3.75</v>
      </c>
      <c r="G22" s="133" t="str">
        <f>IF('4th 3'!J22&gt;0,'4th 3'!AB22,0)</f>
        <v>A</v>
      </c>
      <c r="H22" s="133">
        <f>IF('4th 4'!J22&gt;0,'4th 4'!AC22,0)</f>
        <v>3.5</v>
      </c>
      <c r="I22" s="133" t="str">
        <f>IF('4th 4'!J22&gt;0,'4th 4'!AB22,0)</f>
        <v>A-</v>
      </c>
      <c r="J22" s="134">
        <f>IF('4th 5'!J22&gt;0,'4th 5'!AC22,0)</f>
        <v>3</v>
      </c>
      <c r="K22" s="134" t="str">
        <f>IF('4th 5'!J22&gt;0,'4th 5'!AB22,0)</f>
        <v>B</v>
      </c>
      <c r="L22" s="134">
        <f>IF('4th 6'!J22&gt;0,'4th 6'!AC22,0)</f>
        <v>2.5</v>
      </c>
      <c r="M22" s="134" t="str">
        <f>IF('4th 6'!J22&gt;0,'4th 6'!AB22,0)</f>
        <v>C+</v>
      </c>
      <c r="N22" s="133">
        <f>IF('4th 7'!J22&gt;0,'4th 7'!AC22,0)</f>
        <v>0</v>
      </c>
      <c r="O22" s="222">
        <f>IF('4th 7'!J22&gt;0,'4th 7'!AB22,0)</f>
        <v>0</v>
      </c>
      <c r="P22" s="132">
        <f>IF('4th 1'!R22&gt;0,'4th 1'!AC22,0)</f>
        <v>0</v>
      </c>
      <c r="Q22" s="134">
        <f>IF('4th 1'!R22&gt;0,'4th 1'!AB22,0)</f>
        <v>0</v>
      </c>
      <c r="R22" s="134">
        <f>IF('4th 2'!R22&gt;0,'4th 2'!AC22,0)</f>
        <v>0</v>
      </c>
      <c r="S22" s="133">
        <f>IF('4th 2'!R22&gt;0,'4th 2'!AB22,0)</f>
        <v>0</v>
      </c>
      <c r="T22" s="133">
        <f>IF('4th 3'!R22&gt;0,'4th 3'!AC22,0)</f>
        <v>0</v>
      </c>
      <c r="U22" s="133">
        <f>IF('4th 3'!R22&gt;0,'4th 3'!AB22,0)</f>
        <v>0</v>
      </c>
      <c r="V22" s="134">
        <f>IF('4th 4'!R22&gt;0,'4th 4'!AC22,0)</f>
        <v>0</v>
      </c>
      <c r="W22" s="134">
        <f>IF('4th 4'!R22&gt;0,'4th 4'!AB22,0)</f>
        <v>0</v>
      </c>
      <c r="X22" s="133">
        <f>IF('4th 5'!R22&gt;0,'4th 5'!AC22,0)</f>
        <v>0</v>
      </c>
      <c r="Y22" s="133">
        <f>IF('4th 5'!R22&gt;0,'4th 5'!AB22,0)</f>
        <v>0</v>
      </c>
      <c r="Z22" s="133">
        <f>IF('4th 6'!R22&gt;0,'4th 6'!AC22,0)</f>
        <v>0</v>
      </c>
      <c r="AA22" s="134">
        <f>IF('4th 6'!R22&gt;0,'4th 6'!AB22,0)</f>
        <v>0</v>
      </c>
      <c r="AB22" s="132">
        <f>IF('4th 7'!R22&gt;0,'4th 7'!AC22,0)</f>
        <v>0</v>
      </c>
      <c r="AC22" s="135">
        <f>IF('4th 7'!R22&gt;0,'4th 7'!AB22,0)</f>
        <v>0</v>
      </c>
      <c r="AD22" s="223">
        <f>IF('4th 1'!Z22&gt;0,'4th 1'!AC22,0)</f>
        <v>0</v>
      </c>
      <c r="AE22" s="134">
        <f>IF('4th 1'!Z22&gt;0,'4th 1'!AB22,0)</f>
        <v>0</v>
      </c>
      <c r="AF22" s="134">
        <f>IF('4th 2'!Z22&gt;0,'4th 2'!AC22,0)</f>
        <v>0</v>
      </c>
      <c r="AG22" s="134">
        <f>IF('4th 2'!Z22&gt;0,'4th 2'!AB22,0)</f>
        <v>0</v>
      </c>
      <c r="AH22" s="134">
        <f>IF('4th 3'!Z22&gt;0,'4th 3'!AC22,0)</f>
        <v>0</v>
      </c>
      <c r="AI22" s="134">
        <f>IF('4th 3'!Z22&gt;0,'4th 3'!AB22,0)</f>
        <v>0</v>
      </c>
      <c r="AJ22" s="134">
        <f>IF('4th 4'!Z22&gt;0,'4th 4'!AC22,0)</f>
        <v>0</v>
      </c>
      <c r="AK22" s="133">
        <f>IF('4th 4'!Z22&gt;0,'4th 4'!AB22,0)</f>
        <v>0</v>
      </c>
      <c r="AL22" s="133">
        <f>IF('4th 5'!Z22&gt;0,'4th 5'!AC22,0)</f>
        <v>0</v>
      </c>
      <c r="AM22" s="133">
        <f>IF('4th 5'!Z22&gt;0,'4th 5'!AB22,0)</f>
        <v>0</v>
      </c>
      <c r="AN22" s="134">
        <f>IF('4th 6'!Z22&gt;0,'4th 6'!AC22,0)</f>
        <v>0</v>
      </c>
      <c r="AO22" s="225">
        <f>IF('4th 6'!Z22&gt;0,'4th 6'!AB22,0)</f>
        <v>0</v>
      </c>
      <c r="AP22" s="134">
        <f>IF('4th 7'!Z22&gt;0,'4th 7'!AC22,0)</f>
        <v>0</v>
      </c>
      <c r="AQ22" s="225">
        <f>IF('4th 7'!Z22&gt;0,'4th 7'!AB22,0)</f>
        <v>0</v>
      </c>
      <c r="AR22" s="226">
        <f>(B22*C6)+(D22*E6)+(F22*G6)+(H22*I6)+(J22*K6)+(L22*M6)+(N22*O6)+(P22*Q6)+(R22*S6)+(T22*U6)+(V22*W6)+(X22*Y6)+(Z22*AA6)+(AB22*AC6)+(AD22*AE6)+(AF22*AG6)+(AH22*AI6)+(AJ22*AK6)+(AL22*AM6)+(AN22*AO6)+(AP22*AQ6)</f>
        <v>51</v>
      </c>
      <c r="AS22" s="137">
        <f t="shared" si="0"/>
        <v>3.4</v>
      </c>
      <c r="AT22" s="136">
        <f>'Tabu-1'!AF21</f>
        <v>45.75</v>
      </c>
      <c r="AU22" s="137">
        <f>'Tabu-2'!AM21</f>
        <v>47.625</v>
      </c>
      <c r="AV22" s="136">
        <f>'Tabu-3'!AL22</f>
        <v>49.5</v>
      </c>
      <c r="AW22" s="137">
        <f>(AR22+AT22+AU22+AV22+('viva-1'!K20*1.5)+('viva-2'!K20*1.5))/63</f>
        <v>3.2261904761904763</v>
      </c>
      <c r="AX22" s="215" t="str">
        <f t="shared" si="1"/>
        <v>B</v>
      </c>
      <c r="AY22" s="337" t="str">
        <f t="shared" si="2"/>
        <v>B</v>
      </c>
      <c r="AZ22" s="139">
        <f t="shared" si="3"/>
        <v>15</v>
      </c>
    </row>
    <row r="23" spans="1:52" ht="15.75">
      <c r="A23" s="217">
        <f>'1st 1'!A23</f>
        <v>16</v>
      </c>
      <c r="B23" s="132">
        <f>IF('4th 1'!J23&gt;0,'4th 1'!AC23,0)</f>
        <v>3.75</v>
      </c>
      <c r="C23" s="133" t="str">
        <f>IF('4th 1'!J23&gt;0,'4th 1'!AB23,0)</f>
        <v>A</v>
      </c>
      <c r="D23" s="133">
        <f>IF('4th 2'!J23&gt;0,'4th 2'!AC23,0)</f>
        <v>3.5</v>
      </c>
      <c r="E23" s="134" t="str">
        <f>IF('4th 2'!J23&gt;0,'4th 2'!AB23,0)</f>
        <v>A-</v>
      </c>
      <c r="F23" s="134">
        <f>IF('4th 3'!J23&gt;0,'4th 3'!AC23,0)</f>
        <v>3.25</v>
      </c>
      <c r="G23" s="133" t="str">
        <f>IF('4th 3'!J23&gt;0,'4th 3'!AB23,0)</f>
        <v>B+</v>
      </c>
      <c r="H23" s="133">
        <f>IF('4th 4'!J23&gt;0,'4th 4'!AC23,0)</f>
        <v>3.5</v>
      </c>
      <c r="I23" s="133" t="str">
        <f>IF('4th 4'!J23&gt;0,'4th 4'!AB23,0)</f>
        <v>A-</v>
      </c>
      <c r="J23" s="134">
        <f>IF('4th 5'!J23&gt;0,'4th 5'!AC23,0)</f>
        <v>3.25</v>
      </c>
      <c r="K23" s="134" t="str">
        <f>IF('4th 5'!J23&gt;0,'4th 5'!AB23,0)</f>
        <v>B+</v>
      </c>
      <c r="L23" s="134">
        <f>IF('4th 6'!J23&gt;0,'4th 6'!AC23,0)</f>
        <v>2.25</v>
      </c>
      <c r="M23" s="134" t="str">
        <f>IF('4th 6'!J23&gt;0,'4th 6'!AB23,0)</f>
        <v>C</v>
      </c>
      <c r="N23" s="133">
        <f>IF('4th 7'!J23&gt;0,'4th 7'!AC23,0)</f>
        <v>0</v>
      </c>
      <c r="O23" s="222">
        <f>IF('4th 7'!J23&gt;0,'4th 7'!AB23,0)</f>
        <v>0</v>
      </c>
      <c r="P23" s="132">
        <f>IF('4th 1'!R23&gt;0,'4th 1'!AC23,0)</f>
        <v>0</v>
      </c>
      <c r="Q23" s="134">
        <f>IF('4th 1'!R23&gt;0,'4th 1'!AB23,0)</f>
        <v>0</v>
      </c>
      <c r="R23" s="134">
        <f>IF('4th 2'!R23&gt;0,'4th 2'!AC23,0)</f>
        <v>0</v>
      </c>
      <c r="S23" s="133">
        <f>IF('4th 2'!R23&gt;0,'4th 2'!AB23,0)</f>
        <v>0</v>
      </c>
      <c r="T23" s="133">
        <f>IF('4th 3'!R23&gt;0,'4th 3'!AC23,0)</f>
        <v>0</v>
      </c>
      <c r="U23" s="133">
        <f>IF('4th 3'!R23&gt;0,'4th 3'!AB23,0)</f>
        <v>0</v>
      </c>
      <c r="V23" s="134">
        <f>IF('4th 4'!R23&gt;0,'4th 4'!AC23,0)</f>
        <v>0</v>
      </c>
      <c r="W23" s="134">
        <f>IF('4th 4'!R23&gt;0,'4th 4'!AB23,0)</f>
        <v>0</v>
      </c>
      <c r="X23" s="133">
        <f>IF('4th 5'!R23&gt;0,'4th 5'!AC23,0)</f>
        <v>0</v>
      </c>
      <c r="Y23" s="133">
        <f>IF('4th 5'!R23&gt;0,'4th 5'!AB23,0)</f>
        <v>0</v>
      </c>
      <c r="Z23" s="133">
        <f>IF('4th 6'!R23&gt;0,'4th 6'!AC23,0)</f>
        <v>0</v>
      </c>
      <c r="AA23" s="134">
        <f>IF('4th 6'!R23&gt;0,'4th 6'!AB23,0)</f>
        <v>0</v>
      </c>
      <c r="AB23" s="132">
        <f>IF('4th 7'!R23&gt;0,'4th 7'!AC23,0)</f>
        <v>0</v>
      </c>
      <c r="AC23" s="135">
        <f>IF('4th 7'!R23&gt;0,'4th 7'!AB23,0)</f>
        <v>0</v>
      </c>
      <c r="AD23" s="223">
        <f>IF('4th 1'!Z23&gt;0,'4th 1'!AC23,0)</f>
        <v>0</v>
      </c>
      <c r="AE23" s="134">
        <f>IF('4th 1'!Z23&gt;0,'4th 1'!AB23,0)</f>
        <v>0</v>
      </c>
      <c r="AF23" s="134">
        <f>IF('4th 2'!Z23&gt;0,'4th 2'!AC23,0)</f>
        <v>0</v>
      </c>
      <c r="AG23" s="134">
        <f>IF('4th 2'!Z23&gt;0,'4th 2'!AB23,0)</f>
        <v>0</v>
      </c>
      <c r="AH23" s="134">
        <f>IF('4th 3'!Z23&gt;0,'4th 3'!AC23,0)</f>
        <v>0</v>
      </c>
      <c r="AI23" s="134">
        <f>IF('4th 3'!Z23&gt;0,'4th 3'!AB23,0)</f>
        <v>0</v>
      </c>
      <c r="AJ23" s="134">
        <f>IF('4th 4'!Z23&gt;0,'4th 4'!AC23,0)</f>
        <v>0</v>
      </c>
      <c r="AK23" s="133">
        <f>IF('4th 4'!Z23&gt;0,'4th 4'!AB23,0)</f>
        <v>0</v>
      </c>
      <c r="AL23" s="133">
        <f>IF('4th 5'!Z23&gt;0,'4th 5'!AC23,0)</f>
        <v>0</v>
      </c>
      <c r="AM23" s="133">
        <f>IF('4th 5'!Z23&gt;0,'4th 5'!AB23,0)</f>
        <v>0</v>
      </c>
      <c r="AN23" s="134">
        <f>IF('4th 6'!Z23&gt;0,'4th 6'!AC23,0)</f>
        <v>0</v>
      </c>
      <c r="AO23" s="225">
        <f>IF('4th 6'!Z23&gt;0,'4th 6'!AB23,0)</f>
        <v>0</v>
      </c>
      <c r="AP23" s="134">
        <f>IF('4th 7'!Z23&gt;0,'4th 7'!AC23,0)</f>
        <v>0</v>
      </c>
      <c r="AQ23" s="225">
        <f>IF('4th 7'!Z23&gt;0,'4th 7'!AB23,0)</f>
        <v>0</v>
      </c>
      <c r="AR23" s="226">
        <f>(B23*C6)+(D23*E6)+(F23*G6)+(H23*I6)+(J23*K6)+(L23*M6)+(N23*O6)+(P23*Q6)+(R23*S6)+(T23*U6)+(V23*W6)+(X23*Y6)+(Z23*AA6)+(AB23*AC6)+(AD23*AE6)+(AF23*AG6)+(AH23*AI6)+(AJ23*AK6)+(AL23*AM6)+(AN23*AO6)+(AP23*AQ6)</f>
        <v>48.375</v>
      </c>
      <c r="AS23" s="137">
        <f t="shared" si="0"/>
        <v>3.2250000000000001</v>
      </c>
      <c r="AT23" s="136">
        <f>'Tabu-1'!AF22</f>
        <v>50.625</v>
      </c>
      <c r="AU23" s="137">
        <f>'Tabu-2'!AM22</f>
        <v>48.75</v>
      </c>
      <c r="AV23" s="136">
        <f>'Tabu-3'!AL23</f>
        <v>45.75</v>
      </c>
      <c r="AW23" s="137">
        <f>(AR23+AT23+AU23+AV23+('viva-1'!K21*1.5)+('viva-2'!K21*1.5))/63</f>
        <v>3.2261904761904763</v>
      </c>
      <c r="AX23" s="215" t="str">
        <f t="shared" si="1"/>
        <v>B</v>
      </c>
      <c r="AY23" s="337" t="str">
        <f t="shared" si="2"/>
        <v>B</v>
      </c>
      <c r="AZ23" s="139">
        <f t="shared" si="3"/>
        <v>16</v>
      </c>
    </row>
    <row r="24" spans="1:52" ht="15.75">
      <c r="A24" s="217">
        <f>'1st 1'!A24</f>
        <v>17</v>
      </c>
      <c r="B24" s="132">
        <f>IF('4th 1'!J24&gt;0,'4th 1'!AC24,0)</f>
        <v>0</v>
      </c>
      <c r="C24" s="133">
        <f>IF('4th 1'!J24&gt;0,'4th 1'!AB24,0)</f>
        <v>0</v>
      </c>
      <c r="D24" s="133">
        <f>IF('4th 2'!J24&gt;0,'4th 2'!AC24,0)</f>
        <v>0</v>
      </c>
      <c r="E24" s="134">
        <f>IF('4th 2'!J24&gt;0,'4th 2'!AB24,0)</f>
        <v>0</v>
      </c>
      <c r="F24" s="134">
        <f>IF('4th 3'!J24&gt;0,'4th 3'!AC24,0)</f>
        <v>0</v>
      </c>
      <c r="G24" s="133">
        <f>IF('4th 3'!J24&gt;0,'4th 3'!AB24,0)</f>
        <v>0</v>
      </c>
      <c r="H24" s="133">
        <f>IF('4th 4'!J24&gt;0,'4th 4'!AC24,0)</f>
        <v>0</v>
      </c>
      <c r="I24" s="133">
        <f>IF('4th 4'!J24&gt;0,'4th 4'!AB24,0)</f>
        <v>0</v>
      </c>
      <c r="J24" s="134">
        <f>IF('4th 5'!J24&gt;0,'4th 5'!AC24,0)</f>
        <v>0</v>
      </c>
      <c r="K24" s="134">
        <f>IF('4th 5'!J24&gt;0,'4th 5'!AB24,0)</f>
        <v>0</v>
      </c>
      <c r="L24" s="134">
        <f>IF('4th 6'!J24&gt;0,'4th 6'!AC24,0)</f>
        <v>0</v>
      </c>
      <c r="M24" s="134">
        <f>IF('4th 6'!J24&gt;0,'4th 6'!AB24,0)</f>
        <v>0</v>
      </c>
      <c r="N24" s="133">
        <f>IF('4th 7'!J24&gt;0,'4th 7'!AC24,0)</f>
        <v>0</v>
      </c>
      <c r="O24" s="222">
        <f>IF('4th 7'!J24&gt;0,'4th 7'!AB24,0)</f>
        <v>0</v>
      </c>
      <c r="P24" s="132">
        <f>IF('4th 1'!R24&gt;0,'4th 1'!AC24,0)</f>
        <v>3.5</v>
      </c>
      <c r="Q24" s="134" t="str">
        <f>IF('4th 1'!R24&gt;0,'4th 1'!AB24,0)</f>
        <v>A-</v>
      </c>
      <c r="R24" s="134">
        <f>IF('4th 2'!R24&gt;0,'4th 2'!AC24,0)</f>
        <v>3.5</v>
      </c>
      <c r="S24" s="133" t="str">
        <f>IF('4th 2'!R24&gt;0,'4th 2'!AB24,0)</f>
        <v>A-</v>
      </c>
      <c r="T24" s="133">
        <f>IF('4th 3'!R24&gt;0,'4th 3'!AC24,0)</f>
        <v>3.25</v>
      </c>
      <c r="U24" s="133" t="str">
        <f>IF('4th 3'!R24&gt;0,'4th 3'!AB24,0)</f>
        <v>B+</v>
      </c>
      <c r="V24" s="134">
        <f>IF('4th 4'!R24&gt;0,'4th 4'!AC24,0)</f>
        <v>4</v>
      </c>
      <c r="W24" s="134" t="str">
        <f>IF('4th 4'!R24&gt;0,'4th 4'!AB24,0)</f>
        <v>A+</v>
      </c>
      <c r="X24" s="133">
        <f>IF('4th 5'!R24&gt;0,'4th 5'!AC24,0)</f>
        <v>3.5</v>
      </c>
      <c r="Y24" s="133" t="str">
        <f>IF('4th 5'!R24&gt;0,'4th 5'!AB24,0)</f>
        <v>A-</v>
      </c>
      <c r="Z24" s="133">
        <f>IF('4th 6'!R24&gt;0,'4th 6'!AC24,0)</f>
        <v>3.75</v>
      </c>
      <c r="AA24" s="134" t="str">
        <f>IF('4th 6'!R24&gt;0,'4th 6'!AB24,0)</f>
        <v>A</v>
      </c>
      <c r="AB24" s="132">
        <f>IF('4th 7'!R24&gt;0,'4th 7'!AC24,0)</f>
        <v>0</v>
      </c>
      <c r="AC24" s="135">
        <f>IF('4th 7'!R24&gt;0,'4th 7'!AB24,0)</f>
        <v>0</v>
      </c>
      <c r="AD24" s="223">
        <f>IF('4th 1'!Z24&gt;0,'4th 1'!AC24,0)</f>
        <v>0</v>
      </c>
      <c r="AE24" s="134">
        <f>IF('4th 1'!Z24&gt;0,'4th 1'!AB24,0)</f>
        <v>0</v>
      </c>
      <c r="AF24" s="134">
        <f>IF('4th 2'!Z24&gt;0,'4th 2'!AC24,0)</f>
        <v>0</v>
      </c>
      <c r="AG24" s="134">
        <f>IF('4th 2'!Z24&gt;0,'4th 2'!AB24,0)</f>
        <v>0</v>
      </c>
      <c r="AH24" s="134">
        <f>IF('4th 3'!Z24&gt;0,'4th 3'!AC24,0)</f>
        <v>0</v>
      </c>
      <c r="AI24" s="134">
        <f>IF('4th 3'!Z24&gt;0,'4th 3'!AB24,0)</f>
        <v>0</v>
      </c>
      <c r="AJ24" s="134">
        <f>IF('4th 4'!Z24&gt;0,'4th 4'!AC24,0)</f>
        <v>0</v>
      </c>
      <c r="AK24" s="133">
        <f>IF('4th 4'!Z24&gt;0,'4th 4'!AB24,0)</f>
        <v>0</v>
      </c>
      <c r="AL24" s="133">
        <f>IF('4th 5'!Z24&gt;0,'4th 5'!AC24,0)</f>
        <v>0</v>
      </c>
      <c r="AM24" s="133">
        <f>IF('4th 5'!Z24&gt;0,'4th 5'!AB24,0)</f>
        <v>0</v>
      </c>
      <c r="AN24" s="134">
        <f>IF('4th 6'!Z24&gt;0,'4th 6'!AC24,0)</f>
        <v>0</v>
      </c>
      <c r="AO24" s="225">
        <f>IF('4th 6'!Z24&gt;0,'4th 6'!AB24,0)</f>
        <v>0</v>
      </c>
      <c r="AP24" s="134">
        <f>IF('4th 7'!Z24&gt;0,'4th 7'!AC24,0)</f>
        <v>0</v>
      </c>
      <c r="AQ24" s="225">
        <f>IF('4th 7'!Z24&gt;0,'4th 7'!AB24,0)</f>
        <v>0</v>
      </c>
      <c r="AR24" s="226">
        <f>(B24*C6)+(D24*E6)+(F24*G6)+(H24*I6)+(J24*K6)+(L24*M6)+(N24*O6)+(P24*Q6)+(R24*S6)+(T24*U6)+(V24*W6)+(X24*Y6)+(Z24*AA6)+(AB24*AC6)+(AD24*AE6)+(AF24*AG6)+(AH24*AI6)+(AJ24*AK6)+(AL24*AM6)+(AN24*AO6)+(AP24*AQ6)</f>
        <v>53.25</v>
      </c>
      <c r="AS24" s="137">
        <f t="shared" si="0"/>
        <v>3.55</v>
      </c>
      <c r="AT24" s="136">
        <f>'Tabu-1'!AF23</f>
        <v>52.125</v>
      </c>
      <c r="AU24" s="137">
        <f>'Tabu-2'!AM23</f>
        <v>44.625</v>
      </c>
      <c r="AV24" s="136">
        <f>'Tabu-3'!AL24</f>
        <v>45.75</v>
      </c>
      <c r="AW24" s="137">
        <f>(AR24+AT24+AU24+AV24+('viva-1'!K22*1.5)+('viva-2'!K22*1.5))/63</f>
        <v>3.2380952380952381</v>
      </c>
      <c r="AX24" s="215" t="str">
        <f t="shared" si="1"/>
        <v>B</v>
      </c>
      <c r="AY24" s="337" t="str">
        <f t="shared" si="2"/>
        <v>B</v>
      </c>
      <c r="AZ24" s="139">
        <f t="shared" si="3"/>
        <v>17</v>
      </c>
    </row>
    <row r="25" spans="1:52" ht="15.75">
      <c r="A25" s="217">
        <f>'1st 1'!A25</f>
        <v>18</v>
      </c>
      <c r="B25" s="132">
        <f>IF('4th 1'!J25&gt;0,'4th 1'!AC25,0)</f>
        <v>0</v>
      </c>
      <c r="C25" s="133">
        <f>IF('4th 1'!J25&gt;0,'4th 1'!AB25,0)</f>
        <v>0</v>
      </c>
      <c r="D25" s="133">
        <f>IF('4th 2'!J25&gt;0,'4th 2'!AC25,0)</f>
        <v>0</v>
      </c>
      <c r="E25" s="134">
        <f>IF('4th 2'!J25&gt;0,'4th 2'!AB25,0)</f>
        <v>0</v>
      </c>
      <c r="F25" s="134">
        <f>IF('4th 3'!J25&gt;0,'4th 3'!AC25,0)</f>
        <v>0</v>
      </c>
      <c r="G25" s="133">
        <f>IF('4th 3'!J25&gt;0,'4th 3'!AB25,0)</f>
        <v>0</v>
      </c>
      <c r="H25" s="133">
        <f>IF('4th 4'!J25&gt;0,'4th 4'!AC25,0)</f>
        <v>0</v>
      </c>
      <c r="I25" s="133">
        <f>IF('4th 4'!J25&gt;0,'4th 4'!AB25,0)</f>
        <v>0</v>
      </c>
      <c r="J25" s="134">
        <f>IF('4th 5'!J25&gt;0,'4th 5'!AC25,0)</f>
        <v>0</v>
      </c>
      <c r="K25" s="134">
        <f>IF('4th 5'!J25&gt;0,'4th 5'!AB25,0)</f>
        <v>0</v>
      </c>
      <c r="L25" s="134">
        <f>IF('4th 6'!J25&gt;0,'4th 6'!AC25,0)</f>
        <v>0</v>
      </c>
      <c r="M25" s="134">
        <f>IF('4th 6'!J25&gt;0,'4th 6'!AB25,0)</f>
        <v>0</v>
      </c>
      <c r="N25" s="133">
        <f>IF('4th 7'!J25&gt;0,'4th 7'!AC25,0)</f>
        <v>0</v>
      </c>
      <c r="O25" s="222">
        <f>IF('4th 7'!J25&gt;0,'4th 7'!AB25,0)</f>
        <v>0</v>
      </c>
      <c r="P25" s="132">
        <f>IF('4th 1'!R25&gt;0,'4th 1'!AC25,0)</f>
        <v>3.5</v>
      </c>
      <c r="Q25" s="134" t="str">
        <f>IF('4th 1'!R25&gt;0,'4th 1'!AB25,0)</f>
        <v>A-</v>
      </c>
      <c r="R25" s="134">
        <f>IF('4th 2'!R25&gt;0,'4th 2'!AC25,0)</f>
        <v>3.25</v>
      </c>
      <c r="S25" s="133" t="str">
        <f>IF('4th 2'!R25&gt;0,'4th 2'!AB25,0)</f>
        <v>B+</v>
      </c>
      <c r="T25" s="133">
        <f>IF('4th 3'!R25&gt;0,'4th 3'!AC25,0)</f>
        <v>2.75</v>
      </c>
      <c r="U25" s="133" t="str">
        <f>IF('4th 3'!R25&gt;0,'4th 3'!AB25,0)</f>
        <v>B-</v>
      </c>
      <c r="V25" s="134">
        <f>IF('4th 4'!R25&gt;0,'4th 4'!AC25,0)</f>
        <v>3.5</v>
      </c>
      <c r="W25" s="134" t="str">
        <f>IF('4th 4'!R25&gt;0,'4th 4'!AB25,0)</f>
        <v>A-</v>
      </c>
      <c r="X25" s="133">
        <f>IF('4th 5'!R25&gt;0,'4th 5'!AC25,0)</f>
        <v>3.25</v>
      </c>
      <c r="Y25" s="133" t="str">
        <f>IF('4th 5'!R25&gt;0,'4th 5'!AB25,0)</f>
        <v>B+</v>
      </c>
      <c r="Z25" s="133">
        <f>IF('4th 6'!R25&gt;0,'4th 6'!AC25,0)</f>
        <v>3</v>
      </c>
      <c r="AA25" s="134" t="str">
        <f>IF('4th 6'!R25&gt;0,'4th 6'!AB25,0)</f>
        <v>B</v>
      </c>
      <c r="AB25" s="132">
        <f>IF('4th 7'!R25&gt;0,'4th 7'!AC25,0)</f>
        <v>0</v>
      </c>
      <c r="AC25" s="135">
        <f>IF('4th 7'!R25&gt;0,'4th 7'!AB25,0)</f>
        <v>0</v>
      </c>
      <c r="AD25" s="223">
        <f>IF('4th 1'!Z25&gt;0,'4th 1'!AC25,0)</f>
        <v>0</v>
      </c>
      <c r="AE25" s="134">
        <f>IF('4th 1'!Z25&gt;0,'4th 1'!AB25,0)</f>
        <v>0</v>
      </c>
      <c r="AF25" s="134">
        <f>IF('4th 2'!Z25&gt;0,'4th 2'!AC25,0)</f>
        <v>0</v>
      </c>
      <c r="AG25" s="134">
        <f>IF('4th 2'!Z25&gt;0,'4th 2'!AB25,0)</f>
        <v>0</v>
      </c>
      <c r="AH25" s="134">
        <f>IF('4th 3'!Z25&gt;0,'4th 3'!AC25,0)</f>
        <v>0</v>
      </c>
      <c r="AI25" s="134">
        <f>IF('4th 3'!Z25&gt;0,'4th 3'!AB25,0)</f>
        <v>0</v>
      </c>
      <c r="AJ25" s="134">
        <f>IF('4th 4'!Z25&gt;0,'4th 4'!AC25,0)</f>
        <v>0</v>
      </c>
      <c r="AK25" s="133">
        <f>IF('4th 4'!Z25&gt;0,'4th 4'!AB25,0)</f>
        <v>0</v>
      </c>
      <c r="AL25" s="133">
        <f>IF('4th 5'!Z25&gt;0,'4th 5'!AC25,0)</f>
        <v>0</v>
      </c>
      <c r="AM25" s="133">
        <f>IF('4th 5'!Z25&gt;0,'4th 5'!AB25,0)</f>
        <v>0</v>
      </c>
      <c r="AN25" s="134">
        <f>IF('4th 6'!Z25&gt;0,'4th 6'!AC25,0)</f>
        <v>0</v>
      </c>
      <c r="AO25" s="225">
        <f>IF('4th 6'!Z25&gt;0,'4th 6'!AB25,0)</f>
        <v>0</v>
      </c>
      <c r="AP25" s="134">
        <f>IF('4th 7'!Z25&gt;0,'4th 7'!AC25,0)</f>
        <v>0</v>
      </c>
      <c r="AQ25" s="225">
        <f>IF('4th 7'!Z25&gt;0,'4th 7'!AB25,0)</f>
        <v>0</v>
      </c>
      <c r="AR25" s="226">
        <f>(B25*C6)+(D25*E6)+(F25*G6)+(H25*I6)+(J25*K6)+(L25*M6)+(N25*O6)+(P25*Q6)+(R25*S6)+(T25*U6)+(V25*W6)+(X25*Y6)+(Z25*AA6)+(AB25*AC6)+(AD25*AE6)+(AF25*AG6)+(AH25*AI6)+(AJ25*AK6)+(AL25*AM6)+(AN25*AO6)+(AP25*AQ6)</f>
        <v>47.625</v>
      </c>
      <c r="AS25" s="137">
        <f t="shared" si="0"/>
        <v>3.1749999999999998</v>
      </c>
      <c r="AT25" s="136">
        <f>'Tabu-1'!AF24</f>
        <v>47.625</v>
      </c>
      <c r="AU25" s="137">
        <f>'Tabu-2'!AM24</f>
        <v>42.75</v>
      </c>
      <c r="AV25" s="136">
        <f>'Tabu-3'!AL25</f>
        <v>44.25</v>
      </c>
      <c r="AW25" s="137">
        <f>(AR25+AT25+AU25+AV25+('viva-1'!K23*1.5)+('viva-2'!K23*1.5))/63</f>
        <v>3.0178571428571428</v>
      </c>
      <c r="AX25" s="215" t="str">
        <f t="shared" si="1"/>
        <v>B</v>
      </c>
      <c r="AY25" s="337" t="str">
        <f t="shared" si="2"/>
        <v>B</v>
      </c>
      <c r="AZ25" s="139">
        <f t="shared" si="3"/>
        <v>18</v>
      </c>
    </row>
    <row r="26" spans="1:52" ht="15.75">
      <c r="A26" s="217">
        <f>'1st 1'!A26</f>
        <v>19</v>
      </c>
      <c r="B26" s="132">
        <f>IF('4th 1'!J26&gt;0,'4th 1'!AC26,0)</f>
        <v>0</v>
      </c>
      <c r="C26" s="133">
        <f>IF('4th 1'!J26&gt;0,'4th 1'!AB26,0)</f>
        <v>0</v>
      </c>
      <c r="D26" s="133">
        <f>IF('4th 2'!J26&gt;0,'4th 2'!AC26,0)</f>
        <v>0</v>
      </c>
      <c r="E26" s="134">
        <f>IF('4th 2'!J26&gt;0,'4th 2'!AB26,0)</f>
        <v>0</v>
      </c>
      <c r="F26" s="134">
        <f>IF('4th 3'!J26&gt;0,'4th 3'!AC26,0)</f>
        <v>0</v>
      </c>
      <c r="G26" s="133">
        <f>IF('4th 3'!J26&gt;0,'4th 3'!AB26,0)</f>
        <v>0</v>
      </c>
      <c r="H26" s="133">
        <f>IF('4th 4'!J26&gt;0,'4th 4'!AC26,0)</f>
        <v>0</v>
      </c>
      <c r="I26" s="133">
        <f>IF('4th 4'!J26&gt;0,'4th 4'!AB26,0)</f>
        <v>0</v>
      </c>
      <c r="J26" s="134">
        <f>IF('4th 5'!J26&gt;0,'4th 5'!AC26,0)</f>
        <v>0</v>
      </c>
      <c r="K26" s="134">
        <f>IF('4th 5'!J26&gt;0,'4th 5'!AB26,0)</f>
        <v>0</v>
      </c>
      <c r="L26" s="134">
        <f>IF('4th 6'!J26&gt;0,'4th 6'!AC26,0)</f>
        <v>0</v>
      </c>
      <c r="M26" s="134">
        <f>IF('4th 6'!J26&gt;0,'4th 6'!AB26,0)</f>
        <v>0</v>
      </c>
      <c r="N26" s="133">
        <f>IF('4th 7'!J26&gt;0,'4th 7'!AC26,0)</f>
        <v>0</v>
      </c>
      <c r="O26" s="222">
        <f>IF('4th 7'!J26&gt;0,'4th 7'!AB26,0)</f>
        <v>0</v>
      </c>
      <c r="P26" s="132">
        <f>IF('4th 1'!R26&gt;0,'4th 1'!AC26,0)</f>
        <v>3.5</v>
      </c>
      <c r="Q26" s="134" t="str">
        <f>IF('4th 1'!R26&gt;0,'4th 1'!AB26,0)</f>
        <v>A-</v>
      </c>
      <c r="R26" s="134">
        <f>IF('4th 2'!R26&gt;0,'4th 2'!AC26,0)</f>
        <v>3.25</v>
      </c>
      <c r="S26" s="133" t="str">
        <f>IF('4th 2'!R26&gt;0,'4th 2'!AB26,0)</f>
        <v>B+</v>
      </c>
      <c r="T26" s="133">
        <f>IF('4th 3'!R26&gt;0,'4th 3'!AC26,0)</f>
        <v>2.75</v>
      </c>
      <c r="U26" s="133" t="str">
        <f>IF('4th 3'!R26&gt;0,'4th 3'!AB26,0)</f>
        <v>B-</v>
      </c>
      <c r="V26" s="134">
        <f>IF('4th 4'!R26&gt;0,'4th 4'!AC26,0)</f>
        <v>3.75</v>
      </c>
      <c r="W26" s="134" t="str">
        <f>IF('4th 4'!R26&gt;0,'4th 4'!AB26,0)</f>
        <v>A</v>
      </c>
      <c r="X26" s="133">
        <f>IF('4th 5'!R26&gt;0,'4th 5'!AC26,0)</f>
        <v>2.75</v>
      </c>
      <c r="Y26" s="133" t="str">
        <f>IF('4th 5'!R26&gt;0,'4th 5'!AB26,0)</f>
        <v>B-</v>
      </c>
      <c r="Z26" s="133">
        <f>IF('4th 6'!R26&gt;0,'4th 6'!AC26,0)</f>
        <v>3.25</v>
      </c>
      <c r="AA26" s="134" t="str">
        <f>IF('4th 6'!R26&gt;0,'4th 6'!AB26,0)</f>
        <v>B+</v>
      </c>
      <c r="AB26" s="132">
        <f>IF('4th 7'!R26&gt;0,'4th 7'!AC26,0)</f>
        <v>0</v>
      </c>
      <c r="AC26" s="135">
        <f>IF('4th 7'!R26&gt;0,'4th 7'!AB26,0)</f>
        <v>0</v>
      </c>
      <c r="AD26" s="223">
        <f>IF('4th 1'!Z26&gt;0,'4th 1'!AC26,0)</f>
        <v>0</v>
      </c>
      <c r="AE26" s="134">
        <f>IF('4th 1'!Z26&gt;0,'4th 1'!AB26,0)</f>
        <v>0</v>
      </c>
      <c r="AF26" s="134">
        <f>IF('4th 2'!Z26&gt;0,'4th 2'!AC26,0)</f>
        <v>0</v>
      </c>
      <c r="AG26" s="134">
        <f>IF('4th 2'!Z26&gt;0,'4th 2'!AB26,0)</f>
        <v>0</v>
      </c>
      <c r="AH26" s="134">
        <f>IF('4th 3'!Z26&gt;0,'4th 3'!AC26,0)</f>
        <v>0</v>
      </c>
      <c r="AI26" s="134">
        <f>IF('4th 3'!Z26&gt;0,'4th 3'!AB26,0)</f>
        <v>0</v>
      </c>
      <c r="AJ26" s="134">
        <f>IF('4th 4'!Z26&gt;0,'4th 4'!AC26,0)</f>
        <v>0</v>
      </c>
      <c r="AK26" s="133">
        <f>IF('4th 4'!Z26&gt;0,'4th 4'!AB26,0)</f>
        <v>0</v>
      </c>
      <c r="AL26" s="133">
        <f>IF('4th 5'!Z26&gt;0,'4th 5'!AC26,0)</f>
        <v>0</v>
      </c>
      <c r="AM26" s="133">
        <f>IF('4th 5'!Z26&gt;0,'4th 5'!AB26,0)</f>
        <v>0</v>
      </c>
      <c r="AN26" s="134">
        <f>IF('4th 6'!Z26&gt;0,'4th 6'!AC26,0)</f>
        <v>0</v>
      </c>
      <c r="AO26" s="225">
        <f>IF('4th 6'!Z26&gt;0,'4th 6'!AB26,0)</f>
        <v>0</v>
      </c>
      <c r="AP26" s="134">
        <f>IF('4th 7'!Z26&gt;0,'4th 7'!AC26,0)</f>
        <v>0</v>
      </c>
      <c r="AQ26" s="225">
        <f>IF('4th 7'!Z26&gt;0,'4th 7'!AB26,0)</f>
        <v>0</v>
      </c>
      <c r="AR26" s="226">
        <f>(B26*C6)+(D26*E6)+(F26*G6)+(H26*I6)+(J26*K6)+(L26*M6)+(N26*O6)+(P26*Q6)+(R26*S6)+(T26*U6)+(V26*W6)+(X26*Y6)+(Z26*AA6)+(AB26*AC6)+(AD26*AE6)+(AF26*AG6)+(AH26*AI6)+(AJ26*AK6)+(AL26*AM6)+(AN26*AO6)+(AP26*AQ6)</f>
        <v>48</v>
      </c>
      <c r="AS26" s="137">
        <f t="shared" si="0"/>
        <v>3.2</v>
      </c>
      <c r="AT26" s="136">
        <f>'Tabu-1'!AF25</f>
        <v>46.5</v>
      </c>
      <c r="AU26" s="137">
        <f>'Tabu-2'!AM25</f>
        <v>46.125</v>
      </c>
      <c r="AV26" s="136">
        <f>'Tabu-3'!AL26</f>
        <v>41.25</v>
      </c>
      <c r="AW26" s="137">
        <f>(AR26+AT26+AU26+AV26+('viva-1'!K24*1.5)+('viva-2'!K24*1.5))/63</f>
        <v>3.0119047619047619</v>
      </c>
      <c r="AX26" s="215" t="str">
        <f t="shared" si="1"/>
        <v>B</v>
      </c>
      <c r="AY26" s="337" t="str">
        <f t="shared" si="2"/>
        <v>B</v>
      </c>
      <c r="AZ26" s="139">
        <f t="shared" si="3"/>
        <v>19</v>
      </c>
    </row>
    <row r="27" spans="1:52" ht="31.5">
      <c r="A27" s="217">
        <f>'1st 1'!A27</f>
        <v>20</v>
      </c>
      <c r="B27" s="132">
        <f>IF('4th 1'!J27&gt;0,'4th 1'!AC27,0)</f>
        <v>0</v>
      </c>
      <c r="C27" s="133">
        <f>IF('4th 1'!J27&gt;0,'4th 1'!AB27,0)</f>
        <v>0</v>
      </c>
      <c r="D27" s="133">
        <f>IF('4th 2'!J27&gt;0,'4th 2'!AC27,0)</f>
        <v>0</v>
      </c>
      <c r="E27" s="134">
        <f>IF('4th 2'!J27&gt;0,'4th 2'!AB27,0)</f>
        <v>0</v>
      </c>
      <c r="F27" s="134">
        <f>IF('4th 3'!J27&gt;0,'4th 3'!AC27,0)</f>
        <v>0</v>
      </c>
      <c r="G27" s="133">
        <f>IF('4th 3'!J27&gt;0,'4th 3'!AB27,0)</f>
        <v>0</v>
      </c>
      <c r="H27" s="133">
        <f>IF('4th 4'!J27&gt;0,'4th 4'!AC27,0)</f>
        <v>0</v>
      </c>
      <c r="I27" s="133">
        <f>IF('4th 4'!J27&gt;0,'4th 4'!AB27,0)</f>
        <v>0</v>
      </c>
      <c r="J27" s="134">
        <f>IF('4th 5'!J27&gt;0,'4th 5'!AC27,0)</f>
        <v>0</v>
      </c>
      <c r="K27" s="134">
        <f>IF('4th 5'!J27&gt;0,'4th 5'!AB27,0)</f>
        <v>0</v>
      </c>
      <c r="L27" s="134">
        <f>IF('4th 6'!J27&gt;0,'4th 6'!AC27,0)</f>
        <v>0</v>
      </c>
      <c r="M27" s="134">
        <f>IF('4th 6'!J27&gt;0,'4th 6'!AB27,0)</f>
        <v>0</v>
      </c>
      <c r="N27" s="133">
        <f>IF('4th 7'!J27&gt;0,'4th 7'!AC27,0)</f>
        <v>0</v>
      </c>
      <c r="O27" s="222">
        <f>IF('4th 7'!J27&gt;0,'4th 7'!AB27,0)</f>
        <v>0</v>
      </c>
      <c r="P27" s="132">
        <f>IF('4th 1'!R27&gt;0,'4th 1'!AC27,0)</f>
        <v>3.25</v>
      </c>
      <c r="Q27" s="134" t="str">
        <f>IF('4th 1'!R27&gt;0,'4th 1'!AB27,0)</f>
        <v>B+</v>
      </c>
      <c r="R27" s="134">
        <f>IF('4th 2'!R27&gt;0,'4th 2'!AC27,0)</f>
        <v>4</v>
      </c>
      <c r="S27" s="133" t="str">
        <f>IF('4th 2'!R27&gt;0,'4th 2'!AB27,0)</f>
        <v>A+</v>
      </c>
      <c r="T27" s="133">
        <f>IF('4th 3'!R27&gt;0,'4th 3'!AC27,0)</f>
        <v>3.75</v>
      </c>
      <c r="U27" s="133" t="str">
        <f>IF('4th 3'!R27&gt;0,'4th 3'!AB27,0)</f>
        <v>A</v>
      </c>
      <c r="V27" s="134">
        <f>IF('4th 4'!R27&gt;0,'4th 4'!AC27,0)</f>
        <v>3.25</v>
      </c>
      <c r="W27" s="134" t="str">
        <f>IF('4th 4'!R27&gt;0,'4th 4'!AB27,0)</f>
        <v>B+</v>
      </c>
      <c r="X27" s="133">
        <f>IF('4th 5'!R27&gt;0,'4th 5'!AC27,0)</f>
        <v>3.5</v>
      </c>
      <c r="Y27" s="133" t="str">
        <f>IF('4th 5'!R27&gt;0,'4th 5'!AB27,0)</f>
        <v>A-</v>
      </c>
      <c r="Z27" s="133">
        <f>IF('4th 6'!R27&gt;0,'4th 6'!AC27,0)</f>
        <v>3</v>
      </c>
      <c r="AA27" s="134" t="str">
        <f>IF('4th 6'!R27&gt;0,'4th 6'!AB27,0)</f>
        <v>B</v>
      </c>
      <c r="AB27" s="132">
        <f>IF('4th 7'!R27&gt;0,'4th 7'!AC27,0)</f>
        <v>0</v>
      </c>
      <c r="AC27" s="135">
        <f>IF('4th 7'!R27&gt;0,'4th 7'!AB27,0)</f>
        <v>0</v>
      </c>
      <c r="AD27" s="223">
        <f>IF('4th 1'!Z27&gt;0,'4th 1'!AC27,0)</f>
        <v>0</v>
      </c>
      <c r="AE27" s="134">
        <f>IF('4th 1'!Z27&gt;0,'4th 1'!AB27,0)</f>
        <v>0</v>
      </c>
      <c r="AF27" s="134">
        <f>IF('4th 2'!Z27&gt;0,'4th 2'!AC27,0)</f>
        <v>0</v>
      </c>
      <c r="AG27" s="134">
        <f>IF('4th 2'!Z27&gt;0,'4th 2'!AB27,0)</f>
        <v>0</v>
      </c>
      <c r="AH27" s="134">
        <f>IF('4th 3'!Z27&gt;0,'4th 3'!AC27,0)</f>
        <v>0</v>
      </c>
      <c r="AI27" s="134">
        <f>IF('4th 3'!Z27&gt;0,'4th 3'!AB27,0)</f>
        <v>0</v>
      </c>
      <c r="AJ27" s="134">
        <f>IF('4th 4'!Z27&gt;0,'4th 4'!AC27,0)</f>
        <v>0</v>
      </c>
      <c r="AK27" s="133">
        <f>IF('4th 4'!Z27&gt;0,'4th 4'!AB27,0)</f>
        <v>0</v>
      </c>
      <c r="AL27" s="133">
        <f>IF('4th 5'!Z27&gt;0,'4th 5'!AC27,0)</f>
        <v>0</v>
      </c>
      <c r="AM27" s="133">
        <f>IF('4th 5'!Z27&gt;0,'4th 5'!AB27,0)</f>
        <v>0</v>
      </c>
      <c r="AN27" s="134">
        <f>IF('4th 6'!Z27&gt;0,'4th 6'!AC27,0)</f>
        <v>0</v>
      </c>
      <c r="AO27" s="225">
        <f>IF('4th 6'!Z27&gt;0,'4th 6'!AB27,0)</f>
        <v>0</v>
      </c>
      <c r="AP27" s="134">
        <f>IF('4th 7'!Z27&gt;0,'4th 7'!AC27,0)</f>
        <v>0</v>
      </c>
      <c r="AQ27" s="225">
        <f>IF('4th 7'!Z27&gt;0,'4th 7'!AB27,0)</f>
        <v>0</v>
      </c>
      <c r="AR27" s="226">
        <f>(B27*C6)+(D27*E6)+(F27*G6)+(H27*I6)+(J27*K6)+(L27*M6)+(N27*O6)+(P27*Q6)+(R27*S6)+(T27*U6)+(V27*W6)+(X27*Y6)+(Z27*AA6)+(AB27*AC6)+(AD27*AE6)+(AF27*AG6)+(AH27*AI6)+(AJ27*AK6)+(AL27*AM6)+(AN27*AO6)+(AP27*AQ6)</f>
        <v>52.125</v>
      </c>
      <c r="AS27" s="137">
        <f t="shared" si="0"/>
        <v>3.4750000000000001</v>
      </c>
      <c r="AT27" s="136">
        <f>'Tabu-1'!AF26</f>
        <v>49.875</v>
      </c>
      <c r="AU27" s="137">
        <f>'Tabu-2'!AM26</f>
        <v>52.125</v>
      </c>
      <c r="AV27" s="136">
        <f>'Tabu-3'!AL27</f>
        <v>52.5</v>
      </c>
      <c r="AW27" s="137">
        <f>(AR27+AT27+AU27+AV27+('viva-1'!K25*1.5)+('viva-2'!K25*1.5))/63</f>
        <v>3.3869047619047619</v>
      </c>
      <c r="AX27" s="215" t="str">
        <f t="shared" si="1"/>
        <v>B+</v>
      </c>
      <c r="AY27" s="337" t="str">
        <f t="shared" si="2"/>
        <v>B+</v>
      </c>
      <c r="AZ27" s="139">
        <f t="shared" si="3"/>
        <v>20</v>
      </c>
    </row>
    <row r="28" spans="1:52" ht="15.75">
      <c r="A28" s="217">
        <f>'1st 1'!A28</f>
        <v>21</v>
      </c>
      <c r="B28" s="132">
        <f>IF('4th 1'!J28&gt;0,'4th 1'!AC28,0)</f>
        <v>0</v>
      </c>
      <c r="C28" s="133">
        <f>IF('4th 1'!J28&gt;0,'4th 1'!AB28,0)</f>
        <v>0</v>
      </c>
      <c r="D28" s="133">
        <f>IF('4th 2'!J28&gt;0,'4th 2'!AC28,0)</f>
        <v>0</v>
      </c>
      <c r="E28" s="134">
        <f>IF('4th 2'!J28&gt;0,'4th 2'!AB28,0)</f>
        <v>0</v>
      </c>
      <c r="F28" s="134">
        <f>IF('4th 3'!J28&gt;0,'4th 3'!AC28,0)</f>
        <v>0</v>
      </c>
      <c r="G28" s="133">
        <f>IF('4th 3'!J28&gt;0,'4th 3'!AB28,0)</f>
        <v>0</v>
      </c>
      <c r="H28" s="133">
        <f>IF('4th 4'!J28&gt;0,'4th 4'!AC28,0)</f>
        <v>0</v>
      </c>
      <c r="I28" s="133">
        <f>IF('4th 4'!J28&gt;0,'4th 4'!AB28,0)</f>
        <v>0</v>
      </c>
      <c r="J28" s="134">
        <f>IF('4th 5'!J28&gt;0,'4th 5'!AC28,0)</f>
        <v>0</v>
      </c>
      <c r="K28" s="134">
        <f>IF('4th 5'!J28&gt;0,'4th 5'!AB28,0)</f>
        <v>0</v>
      </c>
      <c r="L28" s="134">
        <f>IF('4th 6'!J28&gt;0,'4th 6'!AC28,0)</f>
        <v>0</v>
      </c>
      <c r="M28" s="134">
        <f>IF('4th 6'!J28&gt;0,'4th 6'!AB28,0)</f>
        <v>0</v>
      </c>
      <c r="N28" s="133">
        <f>IF('4th 7'!J28&gt;0,'4th 7'!AC28,0)</f>
        <v>0</v>
      </c>
      <c r="O28" s="222">
        <f>IF('4th 7'!J28&gt;0,'4th 7'!AB28,0)</f>
        <v>0</v>
      </c>
      <c r="P28" s="132">
        <f>IF('4th 1'!R28&gt;0,'4th 1'!AC28,0)</f>
        <v>3.25</v>
      </c>
      <c r="Q28" s="134" t="str">
        <f>IF('4th 1'!R28&gt;0,'4th 1'!AB28,0)</f>
        <v>B+</v>
      </c>
      <c r="R28" s="134">
        <f>IF('4th 2'!R28&gt;0,'4th 2'!AC28,0)</f>
        <v>3.75</v>
      </c>
      <c r="S28" s="133" t="str">
        <f>IF('4th 2'!R28&gt;0,'4th 2'!AB28,0)</f>
        <v>A</v>
      </c>
      <c r="T28" s="133">
        <f>IF('4th 3'!R28&gt;0,'4th 3'!AC28,0)</f>
        <v>3.75</v>
      </c>
      <c r="U28" s="133" t="str">
        <f>IF('4th 3'!R28&gt;0,'4th 3'!AB28,0)</f>
        <v>A</v>
      </c>
      <c r="V28" s="134">
        <f>IF('4th 4'!R28&gt;0,'4th 4'!AC28,0)</f>
        <v>3.75</v>
      </c>
      <c r="W28" s="134" t="str">
        <f>IF('4th 4'!R28&gt;0,'4th 4'!AB28,0)</f>
        <v>A</v>
      </c>
      <c r="X28" s="133">
        <f>IF('4th 5'!R28&gt;0,'4th 5'!AC28,0)</f>
        <v>3.25</v>
      </c>
      <c r="Y28" s="133" t="str">
        <f>IF('4th 5'!R28&gt;0,'4th 5'!AB28,0)</f>
        <v>B+</v>
      </c>
      <c r="Z28" s="133">
        <f>IF('4th 6'!R28&gt;0,'4th 6'!AC28,0)</f>
        <v>3</v>
      </c>
      <c r="AA28" s="134" t="str">
        <f>IF('4th 6'!R28&gt;0,'4th 6'!AB28,0)</f>
        <v>B</v>
      </c>
      <c r="AB28" s="132">
        <f>IF('4th 7'!R28&gt;0,'4th 7'!AC28,0)</f>
        <v>0</v>
      </c>
      <c r="AC28" s="135">
        <f>IF('4th 7'!R28&gt;0,'4th 7'!AB28,0)</f>
        <v>0</v>
      </c>
      <c r="AD28" s="223">
        <f>IF('4th 1'!Z28&gt;0,'4th 1'!AC28,0)</f>
        <v>0</v>
      </c>
      <c r="AE28" s="134">
        <f>IF('4th 1'!Z28&gt;0,'4th 1'!AB28,0)</f>
        <v>0</v>
      </c>
      <c r="AF28" s="134">
        <f>IF('4th 2'!Z28&gt;0,'4th 2'!AC28,0)</f>
        <v>0</v>
      </c>
      <c r="AG28" s="134">
        <f>IF('4th 2'!Z28&gt;0,'4th 2'!AB28,0)</f>
        <v>0</v>
      </c>
      <c r="AH28" s="134">
        <f>IF('4th 3'!Z28&gt;0,'4th 3'!AC28,0)</f>
        <v>0</v>
      </c>
      <c r="AI28" s="134">
        <f>IF('4th 3'!Z28&gt;0,'4th 3'!AB28,0)</f>
        <v>0</v>
      </c>
      <c r="AJ28" s="134">
        <f>IF('4th 4'!Z28&gt;0,'4th 4'!AC28,0)</f>
        <v>0</v>
      </c>
      <c r="AK28" s="133">
        <f>IF('4th 4'!Z28&gt;0,'4th 4'!AB28,0)</f>
        <v>0</v>
      </c>
      <c r="AL28" s="133">
        <f>IF('4th 5'!Z28&gt;0,'4th 5'!AC28,0)</f>
        <v>0</v>
      </c>
      <c r="AM28" s="133">
        <f>IF('4th 5'!Z28&gt;0,'4th 5'!AB28,0)</f>
        <v>0</v>
      </c>
      <c r="AN28" s="134">
        <f>IF('4th 6'!Z28&gt;0,'4th 6'!AC28,0)</f>
        <v>0</v>
      </c>
      <c r="AO28" s="225">
        <f>IF('4th 6'!Z28&gt;0,'4th 6'!AB28,0)</f>
        <v>0</v>
      </c>
      <c r="AP28" s="134">
        <f>IF('4th 7'!Z28&gt;0,'4th 7'!AC28,0)</f>
        <v>0</v>
      </c>
      <c r="AQ28" s="225">
        <f>IF('4th 7'!Z28&gt;0,'4th 7'!AB28,0)</f>
        <v>0</v>
      </c>
      <c r="AR28" s="226">
        <f>(B28*C6)+(D28*E6)+(F28*G6)+(H28*I6)+(J28*K6)+(L28*M6)+(N28*O6)+(P28*Q6)+(R28*S6)+(T28*U6)+(V28*W6)+(X28*Y6)+(Z28*AA6)+(AB28*AC6)+(AD28*AE6)+(AF28*AG6)+(AH28*AI6)+(AJ28*AK6)+(AL28*AM6)+(AN28*AO6)+(AP28*AQ6)</f>
        <v>51.75</v>
      </c>
      <c r="AS28" s="137">
        <f t="shared" si="0"/>
        <v>3.45</v>
      </c>
      <c r="AT28" s="136">
        <f>'Tabu-1'!AF27</f>
        <v>53.625</v>
      </c>
      <c r="AU28" s="137">
        <f>'Tabu-2'!AM27</f>
        <v>54</v>
      </c>
      <c r="AV28" s="136">
        <f>'Tabu-3'!AL28</f>
        <v>51</v>
      </c>
      <c r="AW28" s="137">
        <f>(AR28+AT28+AU28+AV28+('viva-1'!K26*1.5)+('viva-2'!K26*1.5))/63</f>
        <v>3.5</v>
      </c>
      <c r="AX28" s="215" t="str">
        <f t="shared" si="1"/>
        <v>A-</v>
      </c>
      <c r="AY28" s="337" t="str">
        <f t="shared" si="2"/>
        <v>A-</v>
      </c>
      <c r="AZ28" s="139">
        <f t="shared" si="3"/>
        <v>21</v>
      </c>
    </row>
    <row r="29" spans="1:52" ht="15.75">
      <c r="A29" s="217">
        <f>'1st 1'!A29</f>
        <v>22</v>
      </c>
      <c r="B29" s="132">
        <f>IF('4th 1'!J29&gt;0,'4th 1'!AC29,0)</f>
        <v>0</v>
      </c>
      <c r="C29" s="133">
        <f>IF('4th 1'!J29&gt;0,'4th 1'!AB29,0)</f>
        <v>0</v>
      </c>
      <c r="D29" s="133">
        <f>IF('4th 2'!J29&gt;0,'4th 2'!AC29,0)</f>
        <v>0</v>
      </c>
      <c r="E29" s="134">
        <f>IF('4th 2'!J29&gt;0,'4th 2'!AB29,0)</f>
        <v>0</v>
      </c>
      <c r="F29" s="134">
        <f>IF('4th 3'!J29&gt;0,'4th 3'!AC29,0)</f>
        <v>0</v>
      </c>
      <c r="G29" s="133">
        <f>IF('4th 3'!J29&gt;0,'4th 3'!AB29,0)</f>
        <v>0</v>
      </c>
      <c r="H29" s="133">
        <f>IF('4th 4'!J29&gt;0,'4th 4'!AC29,0)</f>
        <v>0</v>
      </c>
      <c r="I29" s="133">
        <f>IF('4th 4'!J29&gt;0,'4th 4'!AB29,0)</f>
        <v>0</v>
      </c>
      <c r="J29" s="134">
        <f>IF('4th 5'!J29&gt;0,'4th 5'!AC29,0)</f>
        <v>0</v>
      </c>
      <c r="K29" s="134">
        <f>IF('4th 5'!J29&gt;0,'4th 5'!AB29,0)</f>
        <v>0</v>
      </c>
      <c r="L29" s="134">
        <f>IF('4th 6'!J29&gt;0,'4th 6'!AC29,0)</f>
        <v>0</v>
      </c>
      <c r="M29" s="134">
        <f>IF('4th 6'!J29&gt;0,'4th 6'!AB29,0)</f>
        <v>0</v>
      </c>
      <c r="N29" s="133">
        <f>IF('4th 7'!J29&gt;0,'4th 7'!AC29,0)</f>
        <v>0</v>
      </c>
      <c r="O29" s="222">
        <f>IF('4th 7'!J29&gt;0,'4th 7'!AB29,0)</f>
        <v>0</v>
      </c>
      <c r="P29" s="132">
        <f>IF('4th 1'!R29&gt;0,'4th 1'!AC29,0)</f>
        <v>2.75</v>
      </c>
      <c r="Q29" s="134" t="str">
        <f>IF('4th 1'!R29&gt;0,'4th 1'!AB29,0)</f>
        <v>B-</v>
      </c>
      <c r="R29" s="134">
        <f>IF('4th 2'!R29&gt;0,'4th 2'!AC29,0)</f>
        <v>3.25</v>
      </c>
      <c r="S29" s="133" t="str">
        <f>IF('4th 2'!R29&gt;0,'4th 2'!AB29,0)</f>
        <v>B+</v>
      </c>
      <c r="T29" s="133">
        <f>IF('4th 3'!R29&gt;0,'4th 3'!AC29,0)</f>
        <v>3</v>
      </c>
      <c r="U29" s="133" t="str">
        <f>IF('4th 3'!R29&gt;0,'4th 3'!AB29,0)</f>
        <v>B</v>
      </c>
      <c r="V29" s="134">
        <f>IF('4th 4'!R29&gt;0,'4th 4'!AC29,0)</f>
        <v>3</v>
      </c>
      <c r="W29" s="134" t="str">
        <f>IF('4th 4'!R29&gt;0,'4th 4'!AB29,0)</f>
        <v>B</v>
      </c>
      <c r="X29" s="133">
        <f>IF('4th 5'!R29&gt;0,'4th 5'!AC29,0)</f>
        <v>3</v>
      </c>
      <c r="Y29" s="133" t="str">
        <f>IF('4th 5'!R29&gt;0,'4th 5'!AB29,0)</f>
        <v>B</v>
      </c>
      <c r="Z29" s="133">
        <f>IF('4th 6'!R29&gt;0,'4th 6'!AC29,0)</f>
        <v>2.25</v>
      </c>
      <c r="AA29" s="134" t="str">
        <f>IF('4th 6'!R29&gt;0,'4th 6'!AB29,0)</f>
        <v>C</v>
      </c>
      <c r="AB29" s="132">
        <f>IF('4th 7'!R29&gt;0,'4th 7'!AC29,0)</f>
        <v>0</v>
      </c>
      <c r="AC29" s="135">
        <f>IF('4th 7'!R29&gt;0,'4th 7'!AB29,0)</f>
        <v>0</v>
      </c>
      <c r="AD29" s="223">
        <f>IF('4th 1'!Z29&gt;0,'4th 1'!AC29,0)</f>
        <v>0</v>
      </c>
      <c r="AE29" s="134">
        <f>IF('4th 1'!Z29&gt;0,'4th 1'!AB29,0)</f>
        <v>0</v>
      </c>
      <c r="AF29" s="134">
        <f>IF('4th 2'!Z29&gt;0,'4th 2'!AC29,0)</f>
        <v>0</v>
      </c>
      <c r="AG29" s="134">
        <f>IF('4th 2'!Z29&gt;0,'4th 2'!AB29,0)</f>
        <v>0</v>
      </c>
      <c r="AH29" s="134">
        <f>IF('4th 3'!Z29&gt;0,'4th 3'!AC29,0)</f>
        <v>0</v>
      </c>
      <c r="AI29" s="134">
        <f>IF('4th 3'!Z29&gt;0,'4th 3'!AB29,0)</f>
        <v>0</v>
      </c>
      <c r="AJ29" s="134">
        <f>IF('4th 4'!Z29&gt;0,'4th 4'!AC29,0)</f>
        <v>0</v>
      </c>
      <c r="AK29" s="133">
        <f>IF('4th 4'!Z29&gt;0,'4th 4'!AB29,0)</f>
        <v>0</v>
      </c>
      <c r="AL29" s="133">
        <f>IF('4th 5'!Z29&gt;0,'4th 5'!AC29,0)</f>
        <v>0</v>
      </c>
      <c r="AM29" s="133">
        <f>IF('4th 5'!Z29&gt;0,'4th 5'!AB29,0)</f>
        <v>0</v>
      </c>
      <c r="AN29" s="134">
        <f>IF('4th 6'!Z29&gt;0,'4th 6'!AC29,0)</f>
        <v>0</v>
      </c>
      <c r="AO29" s="225">
        <f>IF('4th 6'!Z29&gt;0,'4th 6'!AB29,0)</f>
        <v>0</v>
      </c>
      <c r="AP29" s="134">
        <f>IF('4th 7'!Z29&gt;0,'4th 7'!AC29,0)</f>
        <v>0</v>
      </c>
      <c r="AQ29" s="225">
        <f>IF('4th 7'!Z29&gt;0,'4th 7'!AB29,0)</f>
        <v>0</v>
      </c>
      <c r="AR29" s="226">
        <f>(B29*C6)+(D29*E6)+(F29*G6)+(H29*I6)+(J29*K6)+(L29*M6)+(N29*O6)+(P29*Q6)+(R29*S6)+(T29*U6)+(V29*W6)+(X29*Y6)+(Z29*AA6)+(AB29*AC6)+(AD29*AE6)+(AF29*AG6)+(AH29*AI6)+(AJ29*AK6)+(AL29*AM6)+(AN29*AO6)+(AP29*AQ6)</f>
        <v>42.75</v>
      </c>
      <c r="AS29" s="137">
        <f t="shared" si="0"/>
        <v>2.85</v>
      </c>
      <c r="AT29" s="136">
        <f>'Tabu-1'!AF28</f>
        <v>50.625</v>
      </c>
      <c r="AU29" s="137">
        <f>'Tabu-2'!AM28</f>
        <v>43.5</v>
      </c>
      <c r="AV29" s="136">
        <f>'Tabu-3'!AL29</f>
        <v>43.5</v>
      </c>
      <c r="AW29" s="137">
        <f>(AR29+AT29+AU29+AV29+('viva-1'!K27*1.5)+('viva-2'!K27*1.5))/63</f>
        <v>3.0119047619047619</v>
      </c>
      <c r="AX29" s="215" t="str">
        <f t="shared" si="1"/>
        <v>B</v>
      </c>
      <c r="AY29" s="337" t="str">
        <f t="shared" si="2"/>
        <v>B</v>
      </c>
      <c r="AZ29" s="139">
        <f t="shared" si="3"/>
        <v>22</v>
      </c>
    </row>
    <row r="30" spans="1:52" ht="15.75">
      <c r="A30" s="217">
        <f>'1st 1'!A30</f>
        <v>23</v>
      </c>
      <c r="B30" s="132">
        <f>IF('4th 1'!J30&gt;0,'4th 1'!AC30,0)</f>
        <v>0</v>
      </c>
      <c r="C30" s="133">
        <f>IF('4th 1'!J30&gt;0,'4th 1'!AB30,0)</f>
        <v>0</v>
      </c>
      <c r="D30" s="133">
        <f>IF('4th 2'!J30&gt;0,'4th 2'!AC30,0)</f>
        <v>0</v>
      </c>
      <c r="E30" s="134">
        <f>IF('4th 2'!J30&gt;0,'4th 2'!AB30,0)</f>
        <v>0</v>
      </c>
      <c r="F30" s="134">
        <f>IF('4th 3'!J30&gt;0,'4th 3'!AC30,0)</f>
        <v>0</v>
      </c>
      <c r="G30" s="133">
        <f>IF('4th 3'!J30&gt;0,'4th 3'!AB30,0)</f>
        <v>0</v>
      </c>
      <c r="H30" s="133">
        <f>IF('4th 4'!J30&gt;0,'4th 4'!AC30,0)</f>
        <v>0</v>
      </c>
      <c r="I30" s="133">
        <f>IF('4th 4'!J30&gt;0,'4th 4'!AB30,0)</f>
        <v>0</v>
      </c>
      <c r="J30" s="134">
        <f>IF('4th 5'!J30&gt;0,'4th 5'!AC30,0)</f>
        <v>0</v>
      </c>
      <c r="K30" s="134">
        <f>IF('4th 5'!J30&gt;0,'4th 5'!AB30,0)</f>
        <v>0</v>
      </c>
      <c r="L30" s="134">
        <f>IF('4th 6'!J30&gt;0,'4th 6'!AC30,0)</f>
        <v>0</v>
      </c>
      <c r="M30" s="134">
        <f>IF('4th 6'!J30&gt;0,'4th 6'!AB30,0)</f>
        <v>0</v>
      </c>
      <c r="N30" s="133">
        <f>IF('4th 7'!J30&gt;0,'4th 7'!AC30,0)</f>
        <v>0</v>
      </c>
      <c r="O30" s="222">
        <f>IF('4th 7'!J30&gt;0,'4th 7'!AB30,0)</f>
        <v>0</v>
      </c>
      <c r="P30" s="132">
        <f>IF('4th 1'!R30&gt;0,'4th 1'!AC30,0)</f>
        <v>2.75</v>
      </c>
      <c r="Q30" s="134" t="str">
        <f>IF('4th 1'!R30&gt;0,'4th 1'!AB30,0)</f>
        <v>B-</v>
      </c>
      <c r="R30" s="134">
        <f>IF('4th 2'!R30&gt;0,'4th 2'!AC30,0)</f>
        <v>3.5</v>
      </c>
      <c r="S30" s="133" t="str">
        <f>IF('4th 2'!R30&gt;0,'4th 2'!AB30,0)</f>
        <v>A-</v>
      </c>
      <c r="T30" s="133">
        <f>IF('4th 3'!R30&gt;0,'4th 3'!AC30,0)</f>
        <v>4</v>
      </c>
      <c r="U30" s="133" t="str">
        <f>IF('4th 3'!R30&gt;0,'4th 3'!AB30,0)</f>
        <v>A+</v>
      </c>
      <c r="V30" s="134">
        <f>IF('4th 4'!R30&gt;0,'4th 4'!AC30,0)</f>
        <v>3</v>
      </c>
      <c r="W30" s="134" t="str">
        <f>IF('4th 4'!R30&gt;0,'4th 4'!AB30,0)</f>
        <v>B</v>
      </c>
      <c r="X30" s="133">
        <f>IF('4th 5'!R30&gt;0,'4th 5'!AC30,0)</f>
        <v>3.25</v>
      </c>
      <c r="Y30" s="133" t="str">
        <f>IF('4th 5'!R30&gt;0,'4th 5'!AB30,0)</f>
        <v>B+</v>
      </c>
      <c r="Z30" s="133">
        <f>IF('4th 6'!R30&gt;0,'4th 6'!AC30,0)</f>
        <v>3.25</v>
      </c>
      <c r="AA30" s="134" t="str">
        <f>IF('4th 6'!R30&gt;0,'4th 6'!AB30,0)</f>
        <v>B+</v>
      </c>
      <c r="AB30" s="132">
        <f>IF('4th 7'!R30&gt;0,'4th 7'!AC30,0)</f>
        <v>0</v>
      </c>
      <c r="AC30" s="135">
        <f>IF('4th 7'!R30&gt;0,'4th 7'!AB30,0)</f>
        <v>0</v>
      </c>
      <c r="AD30" s="223">
        <f>IF('4th 1'!Z30&gt;0,'4th 1'!AC30,0)</f>
        <v>0</v>
      </c>
      <c r="AE30" s="134">
        <f>IF('4th 1'!Z30&gt;0,'4th 1'!AB30,0)</f>
        <v>0</v>
      </c>
      <c r="AF30" s="134">
        <f>IF('4th 2'!Z30&gt;0,'4th 2'!AC30,0)</f>
        <v>0</v>
      </c>
      <c r="AG30" s="134">
        <f>IF('4th 2'!Z30&gt;0,'4th 2'!AB30,0)</f>
        <v>0</v>
      </c>
      <c r="AH30" s="134">
        <f>IF('4th 3'!Z30&gt;0,'4th 3'!AC30,0)</f>
        <v>0</v>
      </c>
      <c r="AI30" s="134">
        <f>IF('4th 3'!Z30&gt;0,'4th 3'!AB30,0)</f>
        <v>0</v>
      </c>
      <c r="AJ30" s="134">
        <f>IF('4th 4'!Z30&gt;0,'4th 4'!AC30,0)</f>
        <v>0</v>
      </c>
      <c r="AK30" s="133">
        <f>IF('4th 4'!Z30&gt;0,'4th 4'!AB30,0)</f>
        <v>0</v>
      </c>
      <c r="AL30" s="133">
        <f>IF('4th 5'!Z30&gt;0,'4th 5'!AC30,0)</f>
        <v>0</v>
      </c>
      <c r="AM30" s="133">
        <f>IF('4th 5'!Z30&gt;0,'4th 5'!AB30,0)</f>
        <v>0</v>
      </c>
      <c r="AN30" s="134">
        <f>IF('4th 6'!Z30&gt;0,'4th 6'!AC30,0)</f>
        <v>0</v>
      </c>
      <c r="AO30" s="225">
        <f>IF('4th 6'!Z30&gt;0,'4th 6'!AB30,0)</f>
        <v>0</v>
      </c>
      <c r="AP30" s="134">
        <f>IF('4th 7'!Z30&gt;0,'4th 7'!AC30,0)</f>
        <v>0</v>
      </c>
      <c r="AQ30" s="225">
        <f>IF('4th 7'!Z30&gt;0,'4th 7'!AB30,0)</f>
        <v>0</v>
      </c>
      <c r="AR30" s="226">
        <f>(B30*C6)+(D30*E6)+(F30*G6)+(H30*I6)+(J30*K6)+(L30*M6)+(N30*O6)+(P30*Q6)+(R30*S6)+(T30*U6)+(V30*W6)+(X30*Y6)+(Z30*AA6)+(AB30*AC6)+(AD30*AE6)+(AF30*AG6)+(AH30*AI6)+(AJ30*AK6)+(AL30*AM6)+(AN30*AO6)+(AP30*AQ6)</f>
        <v>49.875</v>
      </c>
      <c r="AS30" s="137">
        <f t="shared" si="0"/>
        <v>3.3250000000000002</v>
      </c>
      <c r="AT30" s="136">
        <f>'Tabu-1'!AF29</f>
        <v>55.125</v>
      </c>
      <c r="AU30" s="137">
        <f>'Tabu-2'!AM29</f>
        <v>55.875</v>
      </c>
      <c r="AV30" s="136">
        <f>'Tabu-3'!AL30</f>
        <v>54</v>
      </c>
      <c r="AW30" s="137">
        <f>(AR30+AT30+AU30+AV30+('viva-1'!K28*1.5)+('viva-2'!K28*1.5))/63</f>
        <v>3.5952380952380953</v>
      </c>
      <c r="AX30" s="215" t="str">
        <f t="shared" si="1"/>
        <v>A-</v>
      </c>
      <c r="AY30" s="337" t="str">
        <f t="shared" si="2"/>
        <v>A-</v>
      </c>
      <c r="AZ30" s="139">
        <f t="shared" si="3"/>
        <v>23</v>
      </c>
    </row>
    <row r="31" spans="1:52" ht="15.75">
      <c r="A31" s="217">
        <f>'1st 1'!A31</f>
        <v>24</v>
      </c>
      <c r="B31" s="132">
        <f>IF('4th 1'!J31&gt;0,'4th 1'!AC31,0)</f>
        <v>0</v>
      </c>
      <c r="C31" s="133">
        <f>IF('4th 1'!J31&gt;0,'4th 1'!AB31,0)</f>
        <v>0</v>
      </c>
      <c r="D31" s="133">
        <f>IF('4th 2'!J31&gt;0,'4th 2'!AC31,0)</f>
        <v>0</v>
      </c>
      <c r="E31" s="134">
        <f>IF('4th 2'!J31&gt;0,'4th 2'!AB31,0)</f>
        <v>0</v>
      </c>
      <c r="F31" s="134">
        <f>IF('4th 3'!J31&gt;0,'4th 3'!AC31,0)</f>
        <v>0</v>
      </c>
      <c r="G31" s="133">
        <f>IF('4th 3'!J31&gt;0,'4th 3'!AB31,0)</f>
        <v>0</v>
      </c>
      <c r="H31" s="133">
        <f>IF('4th 4'!J31&gt;0,'4th 4'!AC31,0)</f>
        <v>0</v>
      </c>
      <c r="I31" s="133">
        <f>IF('4th 4'!J31&gt;0,'4th 4'!AB31,0)</f>
        <v>0</v>
      </c>
      <c r="J31" s="134">
        <f>IF('4th 5'!J31&gt;0,'4th 5'!AC31,0)</f>
        <v>0</v>
      </c>
      <c r="K31" s="134">
        <f>IF('4th 5'!J31&gt;0,'4th 5'!AB31,0)</f>
        <v>0</v>
      </c>
      <c r="L31" s="134">
        <f>IF('4th 6'!J31&gt;0,'4th 6'!AC31,0)</f>
        <v>0</v>
      </c>
      <c r="M31" s="134">
        <f>IF('4th 6'!J31&gt;0,'4th 6'!AB31,0)</f>
        <v>0</v>
      </c>
      <c r="N31" s="133">
        <f>IF('4th 7'!J31&gt;0,'4th 7'!AC31,0)</f>
        <v>0</v>
      </c>
      <c r="O31" s="222">
        <f>IF('4th 7'!J31&gt;0,'4th 7'!AB31,0)</f>
        <v>0</v>
      </c>
      <c r="P31" s="132">
        <f>IF('4th 1'!R31&gt;0,'4th 1'!AC31,0)</f>
        <v>3</v>
      </c>
      <c r="Q31" s="134" t="str">
        <f>IF('4th 1'!R31&gt;0,'4th 1'!AB31,0)</f>
        <v>B</v>
      </c>
      <c r="R31" s="134">
        <f>IF('4th 2'!R31&gt;0,'4th 2'!AC31,0)</f>
        <v>3.25</v>
      </c>
      <c r="S31" s="133" t="str">
        <f>IF('4th 2'!R31&gt;0,'4th 2'!AB31,0)</f>
        <v>B+</v>
      </c>
      <c r="T31" s="133">
        <f>IF('4th 3'!R31&gt;0,'4th 3'!AC31,0)</f>
        <v>3.25</v>
      </c>
      <c r="U31" s="133" t="str">
        <f>IF('4th 3'!R31&gt;0,'4th 3'!AB31,0)</f>
        <v>B+</v>
      </c>
      <c r="V31" s="134">
        <f>IF('4th 4'!R31&gt;0,'4th 4'!AC31,0)</f>
        <v>3.75</v>
      </c>
      <c r="W31" s="134" t="str">
        <f>IF('4th 4'!R31&gt;0,'4th 4'!AB31,0)</f>
        <v>A</v>
      </c>
      <c r="X31" s="133">
        <f>IF('4th 5'!R31&gt;0,'4th 5'!AC31,0)</f>
        <v>3</v>
      </c>
      <c r="Y31" s="133" t="str">
        <f>IF('4th 5'!R31&gt;0,'4th 5'!AB31,0)</f>
        <v>B</v>
      </c>
      <c r="Z31" s="133">
        <f>IF('4th 6'!R31&gt;0,'4th 6'!AC31,0)</f>
        <v>2.25</v>
      </c>
      <c r="AA31" s="134" t="str">
        <f>IF('4th 6'!R31&gt;0,'4th 6'!AB31,0)</f>
        <v>C</v>
      </c>
      <c r="AB31" s="132">
        <f>IF('4th 7'!R31&gt;0,'4th 7'!AC31,0)</f>
        <v>0</v>
      </c>
      <c r="AC31" s="135">
        <f>IF('4th 7'!R31&gt;0,'4th 7'!AB31,0)</f>
        <v>0</v>
      </c>
      <c r="AD31" s="223">
        <f>IF('4th 1'!Z31&gt;0,'4th 1'!AC31,0)</f>
        <v>0</v>
      </c>
      <c r="AE31" s="134">
        <f>IF('4th 1'!Z31&gt;0,'4th 1'!AB31,0)</f>
        <v>0</v>
      </c>
      <c r="AF31" s="134">
        <f>IF('4th 2'!Z31&gt;0,'4th 2'!AC31,0)</f>
        <v>0</v>
      </c>
      <c r="AG31" s="134">
        <f>IF('4th 2'!Z31&gt;0,'4th 2'!AB31,0)</f>
        <v>0</v>
      </c>
      <c r="AH31" s="134">
        <f>IF('4th 3'!Z31&gt;0,'4th 3'!AC31,0)</f>
        <v>0</v>
      </c>
      <c r="AI31" s="134">
        <f>IF('4th 3'!Z31&gt;0,'4th 3'!AB31,0)</f>
        <v>0</v>
      </c>
      <c r="AJ31" s="134">
        <f>IF('4th 4'!Z31&gt;0,'4th 4'!AC31,0)</f>
        <v>0</v>
      </c>
      <c r="AK31" s="133">
        <f>IF('4th 4'!Z31&gt;0,'4th 4'!AB31,0)</f>
        <v>0</v>
      </c>
      <c r="AL31" s="133">
        <f>IF('4th 5'!Z31&gt;0,'4th 5'!AC31,0)</f>
        <v>0</v>
      </c>
      <c r="AM31" s="133">
        <f>IF('4th 5'!Z31&gt;0,'4th 5'!AB31,0)</f>
        <v>0</v>
      </c>
      <c r="AN31" s="134">
        <f>IF('4th 6'!Z31&gt;0,'4th 6'!AC31,0)</f>
        <v>0</v>
      </c>
      <c r="AO31" s="225">
        <f>IF('4th 6'!Z31&gt;0,'4th 6'!AB31,0)</f>
        <v>0</v>
      </c>
      <c r="AP31" s="134">
        <f>IF('4th 7'!Z31&gt;0,'4th 7'!AC31,0)</f>
        <v>0</v>
      </c>
      <c r="AQ31" s="225">
        <f>IF('4th 7'!Z31&gt;0,'4th 7'!AB31,0)</f>
        <v>0</v>
      </c>
      <c r="AR31" s="226">
        <f>(B31*C6)+(D31*E6)+(F31*G6)+(H31*I6)+(J31*K6)+(L31*M6)+(N31*O6)+(P31*Q6)+(R31*S6)+(T31*U6)+(V31*W6)+(X31*Y6)+(Z31*AA6)+(AB31*AC6)+(AD31*AE6)+(AF31*AG6)+(AH31*AI6)+(AJ31*AK6)+(AL31*AM6)+(AN31*AO6)+(AP31*AQ6)</f>
        <v>45.375</v>
      </c>
      <c r="AS31" s="137">
        <f t="shared" si="0"/>
        <v>3.0249999999999999</v>
      </c>
      <c r="AT31" s="136">
        <f>'Tabu-1'!AF30</f>
        <v>50.625</v>
      </c>
      <c r="AU31" s="137">
        <f>'Tabu-2'!AM30</f>
        <v>48.375</v>
      </c>
      <c r="AV31" s="136">
        <f>'Tabu-3'!AL31</f>
        <v>43.5</v>
      </c>
      <c r="AW31" s="137">
        <f>(AR31+AT31+AU31+AV31+('viva-1'!K29*1.5)+('viva-2'!K29*1.5))/63</f>
        <v>3.1011904761904763</v>
      </c>
      <c r="AX31" s="215" t="str">
        <f t="shared" si="1"/>
        <v>B</v>
      </c>
      <c r="AY31" s="337" t="str">
        <f t="shared" si="2"/>
        <v>B</v>
      </c>
      <c r="AZ31" s="139">
        <f t="shared" si="3"/>
        <v>24</v>
      </c>
    </row>
    <row r="32" spans="1:52" ht="15.75">
      <c r="A32" s="217">
        <f>'1st 1'!A32</f>
        <v>25</v>
      </c>
      <c r="B32" s="132">
        <f>IF('4th 1'!J32&gt;0,'4th 1'!AC32,0)</f>
        <v>0</v>
      </c>
      <c r="C32" s="133">
        <f>IF('4th 1'!J32&gt;0,'4th 1'!AB32,0)</f>
        <v>0</v>
      </c>
      <c r="D32" s="133">
        <f>IF('4th 2'!J32&gt;0,'4th 2'!AC32,0)</f>
        <v>0</v>
      </c>
      <c r="E32" s="134">
        <f>IF('4th 2'!J32&gt;0,'4th 2'!AB32,0)</f>
        <v>0</v>
      </c>
      <c r="F32" s="134">
        <f>IF('4th 3'!J32&gt;0,'4th 3'!AC32,0)</f>
        <v>0</v>
      </c>
      <c r="G32" s="133">
        <f>IF('4th 3'!J32&gt;0,'4th 3'!AB32,0)</f>
        <v>0</v>
      </c>
      <c r="H32" s="133">
        <f>IF('4th 4'!J32&gt;0,'4th 4'!AC32,0)</f>
        <v>0</v>
      </c>
      <c r="I32" s="133">
        <f>IF('4th 4'!J32&gt;0,'4th 4'!AB32,0)</f>
        <v>0</v>
      </c>
      <c r="J32" s="134">
        <f>IF('4th 5'!J32&gt;0,'4th 5'!AC32,0)</f>
        <v>0</v>
      </c>
      <c r="K32" s="134">
        <f>IF('4th 5'!J32&gt;0,'4th 5'!AB32,0)</f>
        <v>0</v>
      </c>
      <c r="L32" s="134">
        <f>IF('4th 6'!J32&gt;0,'4th 6'!AC32,0)</f>
        <v>0</v>
      </c>
      <c r="M32" s="134">
        <f>IF('4th 6'!J32&gt;0,'4th 6'!AB32,0)</f>
        <v>0</v>
      </c>
      <c r="N32" s="133">
        <f>IF('4th 7'!J32&gt;0,'4th 7'!AC32,0)</f>
        <v>0</v>
      </c>
      <c r="O32" s="222">
        <f>IF('4th 7'!J32&gt;0,'4th 7'!AB32,0)</f>
        <v>0</v>
      </c>
      <c r="P32" s="132">
        <f>IF('4th 1'!R32&gt;0,'4th 1'!AC32,0)</f>
        <v>2.5</v>
      </c>
      <c r="Q32" s="134" t="str">
        <f>IF('4th 1'!R32&gt;0,'4th 1'!AB32,0)</f>
        <v>C+</v>
      </c>
      <c r="R32" s="134">
        <f>IF('4th 2'!R32&gt;0,'4th 2'!AC32,0)</f>
        <v>3.25</v>
      </c>
      <c r="S32" s="133" t="str">
        <f>IF('4th 2'!R32&gt;0,'4th 2'!AB32,0)</f>
        <v>B+</v>
      </c>
      <c r="T32" s="133">
        <f>IF('4th 3'!R32&gt;0,'4th 3'!AC32,0)</f>
        <v>3</v>
      </c>
      <c r="U32" s="133" t="str">
        <f>IF('4th 3'!R32&gt;0,'4th 3'!AB32,0)</f>
        <v>B</v>
      </c>
      <c r="V32" s="134">
        <f>IF('4th 4'!R32&gt;0,'4th 4'!AC32,0)</f>
        <v>3.25</v>
      </c>
      <c r="W32" s="134" t="str">
        <f>IF('4th 4'!R32&gt;0,'4th 4'!AB32,0)</f>
        <v>B+</v>
      </c>
      <c r="X32" s="133">
        <f>IF('4th 5'!R32&gt;0,'4th 5'!AC32,0)</f>
        <v>3</v>
      </c>
      <c r="Y32" s="133" t="str">
        <f>IF('4th 5'!R32&gt;0,'4th 5'!AB32,0)</f>
        <v>B</v>
      </c>
      <c r="Z32" s="133">
        <f>IF('4th 6'!R32&gt;0,'4th 6'!AC32,0)</f>
        <v>2.75</v>
      </c>
      <c r="AA32" s="134" t="str">
        <f>IF('4th 6'!R32&gt;0,'4th 6'!AB32,0)</f>
        <v>B-</v>
      </c>
      <c r="AB32" s="132">
        <f>IF('4th 7'!R32&gt;0,'4th 7'!AC32,0)</f>
        <v>0</v>
      </c>
      <c r="AC32" s="135">
        <f>IF('4th 7'!R32&gt;0,'4th 7'!AB32,0)</f>
        <v>0</v>
      </c>
      <c r="AD32" s="223">
        <f>IF('4th 1'!Z32&gt;0,'4th 1'!AC32,0)</f>
        <v>0</v>
      </c>
      <c r="AE32" s="134">
        <f>IF('4th 1'!Z32&gt;0,'4th 1'!AB32,0)</f>
        <v>0</v>
      </c>
      <c r="AF32" s="134">
        <f>IF('4th 2'!Z32&gt;0,'4th 2'!AC32,0)</f>
        <v>0</v>
      </c>
      <c r="AG32" s="134">
        <f>IF('4th 2'!Z32&gt;0,'4th 2'!AB32,0)</f>
        <v>0</v>
      </c>
      <c r="AH32" s="134">
        <f>IF('4th 3'!Z32&gt;0,'4th 3'!AC32,0)</f>
        <v>0</v>
      </c>
      <c r="AI32" s="134">
        <f>IF('4th 3'!Z32&gt;0,'4th 3'!AB32,0)</f>
        <v>0</v>
      </c>
      <c r="AJ32" s="134">
        <f>IF('4th 4'!Z32&gt;0,'4th 4'!AC32,0)</f>
        <v>0</v>
      </c>
      <c r="AK32" s="133">
        <f>IF('4th 4'!Z32&gt;0,'4th 4'!AB32,0)</f>
        <v>0</v>
      </c>
      <c r="AL32" s="133">
        <f>IF('4th 5'!Z32&gt;0,'4th 5'!AC32,0)</f>
        <v>0</v>
      </c>
      <c r="AM32" s="133">
        <f>IF('4th 5'!Z32&gt;0,'4th 5'!AB32,0)</f>
        <v>0</v>
      </c>
      <c r="AN32" s="134">
        <f>IF('4th 6'!Z32&gt;0,'4th 6'!AC32,0)</f>
        <v>0</v>
      </c>
      <c r="AO32" s="225">
        <f>IF('4th 6'!Z32&gt;0,'4th 6'!AB32,0)</f>
        <v>0</v>
      </c>
      <c r="AP32" s="134">
        <f>IF('4th 7'!Z32&gt;0,'4th 7'!AC32,0)</f>
        <v>0</v>
      </c>
      <c r="AQ32" s="225">
        <f>IF('4th 7'!Z32&gt;0,'4th 7'!AB32,0)</f>
        <v>0</v>
      </c>
      <c r="AR32" s="226">
        <f>(B32*C6)+(D32*E6)+(F32*G6)+(H32*I6)+(J32*K6)+(L32*M6)+(N32*O6)+(P32*Q6)+(R32*S6)+(T32*U6)+(V32*W6)+(X32*Y6)+(Z32*AA6)+(AB32*AC6)+(AD32*AE6)+(AF32*AG6)+(AH32*AI6)+(AJ32*AK6)+(AL32*AM6)+(AN32*AO6)+(AP32*AQ6)</f>
        <v>43.875</v>
      </c>
      <c r="AS32" s="137">
        <f t="shared" si="0"/>
        <v>2.9249999999999998</v>
      </c>
      <c r="AT32" s="136">
        <f>'Tabu-1'!AF31</f>
        <v>49.125</v>
      </c>
      <c r="AU32" s="137">
        <f>'Tabu-2'!AM31</f>
        <v>49.125</v>
      </c>
      <c r="AV32" s="136">
        <f>'Tabu-3'!AL32</f>
        <v>43.5</v>
      </c>
      <c r="AW32" s="137">
        <f>(AR32+AT32+AU32+AV32+('viva-1'!K30*1.5)+('viva-2'!K30*1.5))/63</f>
        <v>3.0892857142857144</v>
      </c>
      <c r="AX32" s="215" t="str">
        <f t="shared" si="1"/>
        <v>B</v>
      </c>
      <c r="AY32" s="337" t="str">
        <f t="shared" si="2"/>
        <v>B</v>
      </c>
      <c r="AZ32" s="139">
        <f t="shared" si="3"/>
        <v>25</v>
      </c>
    </row>
    <row r="33" spans="1:52" ht="15.75">
      <c r="A33" s="217">
        <f>'1st 1'!A33</f>
        <v>26</v>
      </c>
      <c r="B33" s="132">
        <f>IF('4th 1'!J33&gt;0,'4th 1'!AC33,0)</f>
        <v>0</v>
      </c>
      <c r="C33" s="133">
        <f>IF('4th 1'!J33&gt;0,'4th 1'!AB33,0)</f>
        <v>0</v>
      </c>
      <c r="D33" s="133">
        <f>IF('4th 2'!J33&gt;0,'4th 2'!AC33,0)</f>
        <v>0</v>
      </c>
      <c r="E33" s="134">
        <f>IF('4th 2'!J33&gt;0,'4th 2'!AB33,0)</f>
        <v>0</v>
      </c>
      <c r="F33" s="134">
        <f>IF('4th 3'!J33&gt;0,'4th 3'!AC33,0)</f>
        <v>0</v>
      </c>
      <c r="G33" s="133">
        <f>IF('4th 3'!J33&gt;0,'4th 3'!AB33,0)</f>
        <v>0</v>
      </c>
      <c r="H33" s="133">
        <f>IF('4th 4'!J33&gt;0,'4th 4'!AC33,0)</f>
        <v>0</v>
      </c>
      <c r="I33" s="133">
        <f>IF('4th 4'!J33&gt;0,'4th 4'!AB33,0)</f>
        <v>0</v>
      </c>
      <c r="J33" s="134">
        <f>IF('4th 5'!J33&gt;0,'4th 5'!AC33,0)</f>
        <v>0</v>
      </c>
      <c r="K33" s="134">
        <f>IF('4th 5'!J33&gt;0,'4th 5'!AB33,0)</f>
        <v>0</v>
      </c>
      <c r="L33" s="134">
        <f>IF('4th 6'!J33&gt;0,'4th 6'!AC33,0)</f>
        <v>0</v>
      </c>
      <c r="M33" s="134">
        <f>IF('4th 6'!J33&gt;0,'4th 6'!AB33,0)</f>
        <v>0</v>
      </c>
      <c r="N33" s="133">
        <f>IF('4th 7'!J33&gt;0,'4th 7'!AC33,0)</f>
        <v>0</v>
      </c>
      <c r="O33" s="222">
        <f>IF('4th 7'!J33&gt;0,'4th 7'!AB33,0)</f>
        <v>0</v>
      </c>
      <c r="P33" s="132">
        <f>IF('4th 1'!R33&gt;0,'4th 1'!AC33,0)</f>
        <v>3</v>
      </c>
      <c r="Q33" s="134" t="str">
        <f>IF('4th 1'!R33&gt;0,'4th 1'!AB33,0)</f>
        <v>B</v>
      </c>
      <c r="R33" s="134">
        <f>IF('4th 2'!R33&gt;0,'4th 2'!AC33,0)</f>
        <v>3</v>
      </c>
      <c r="S33" s="133" t="str">
        <f>IF('4th 2'!R33&gt;0,'4th 2'!AB33,0)</f>
        <v>B</v>
      </c>
      <c r="T33" s="133">
        <f>IF('4th 3'!R33&gt;0,'4th 3'!AC33,0)</f>
        <v>3.25</v>
      </c>
      <c r="U33" s="133" t="str">
        <f>IF('4th 3'!R33&gt;0,'4th 3'!AB33,0)</f>
        <v>B+</v>
      </c>
      <c r="V33" s="134">
        <f>IF('4th 4'!R33&gt;0,'4th 4'!AC33,0)</f>
        <v>3.5</v>
      </c>
      <c r="W33" s="134" t="str">
        <f>IF('4th 4'!R33&gt;0,'4th 4'!AB33,0)</f>
        <v>A-</v>
      </c>
      <c r="X33" s="133">
        <f>IF('4th 5'!R33&gt;0,'4th 5'!AC33,0)</f>
        <v>3</v>
      </c>
      <c r="Y33" s="133" t="str">
        <f>IF('4th 5'!R33&gt;0,'4th 5'!AB33,0)</f>
        <v>B</v>
      </c>
      <c r="Z33" s="133">
        <f>IF('4th 6'!R33&gt;0,'4th 6'!AC33,0)</f>
        <v>2.25</v>
      </c>
      <c r="AA33" s="134" t="str">
        <f>IF('4th 6'!R33&gt;0,'4th 6'!AB33,0)</f>
        <v>C</v>
      </c>
      <c r="AB33" s="132">
        <f>IF('4th 7'!R33&gt;0,'4th 7'!AC33,0)</f>
        <v>0</v>
      </c>
      <c r="AC33" s="135">
        <f>IF('4th 7'!R33&gt;0,'4th 7'!AB33,0)</f>
        <v>0</v>
      </c>
      <c r="AD33" s="223">
        <f>IF('4th 1'!Z33&gt;0,'4th 1'!AC33,0)</f>
        <v>0</v>
      </c>
      <c r="AE33" s="134">
        <f>IF('4th 1'!Z33&gt;0,'4th 1'!AB33,0)</f>
        <v>0</v>
      </c>
      <c r="AF33" s="134">
        <f>IF('4th 2'!Z33&gt;0,'4th 2'!AC33,0)</f>
        <v>0</v>
      </c>
      <c r="AG33" s="134">
        <f>IF('4th 2'!Z33&gt;0,'4th 2'!AB33,0)</f>
        <v>0</v>
      </c>
      <c r="AH33" s="134">
        <f>IF('4th 3'!Z33&gt;0,'4th 3'!AC33,0)</f>
        <v>0</v>
      </c>
      <c r="AI33" s="134">
        <f>IF('4th 3'!Z33&gt;0,'4th 3'!AB33,0)</f>
        <v>0</v>
      </c>
      <c r="AJ33" s="134">
        <f>IF('4th 4'!Z33&gt;0,'4th 4'!AC33,0)</f>
        <v>0</v>
      </c>
      <c r="AK33" s="133">
        <f>IF('4th 4'!Z33&gt;0,'4th 4'!AB33,0)</f>
        <v>0</v>
      </c>
      <c r="AL33" s="133">
        <f>IF('4th 5'!Z33&gt;0,'4th 5'!AC33,0)</f>
        <v>0</v>
      </c>
      <c r="AM33" s="133">
        <f>IF('4th 5'!Z33&gt;0,'4th 5'!AB33,0)</f>
        <v>0</v>
      </c>
      <c r="AN33" s="134">
        <f>IF('4th 6'!Z33&gt;0,'4th 6'!AC33,0)</f>
        <v>0</v>
      </c>
      <c r="AO33" s="225">
        <f>IF('4th 6'!Z33&gt;0,'4th 6'!AB33,0)</f>
        <v>0</v>
      </c>
      <c r="AP33" s="134">
        <f>IF('4th 7'!Z33&gt;0,'4th 7'!AC33,0)</f>
        <v>0</v>
      </c>
      <c r="AQ33" s="225">
        <f>IF('4th 7'!Z33&gt;0,'4th 7'!AB33,0)</f>
        <v>0</v>
      </c>
      <c r="AR33" s="226">
        <f>(B33*C6)+(D33*E6)+(F33*G6)+(H33*I6)+(J33*K6)+(L33*M6)+(N33*O6)+(P33*Q6)+(R33*S6)+(T33*U6)+(V33*W6)+(X33*Y6)+(Z33*AA6)+(AB33*AC6)+(AD33*AE6)+(AF33*AG6)+(AH33*AI6)+(AJ33*AK6)+(AL33*AM6)+(AN33*AO6)+(AP33*AQ6)</f>
        <v>44.25</v>
      </c>
      <c r="AS33" s="137">
        <f t="shared" si="0"/>
        <v>2.95</v>
      </c>
      <c r="AT33" s="136">
        <f>'Tabu-1'!AF32</f>
        <v>48.75</v>
      </c>
      <c r="AU33" s="137">
        <f>'Tabu-2'!AM32</f>
        <v>43.5</v>
      </c>
      <c r="AV33" s="136">
        <f>'Tabu-3'!AL33</f>
        <v>43.5</v>
      </c>
      <c r="AW33" s="137">
        <f>(AR33+AT33+AU33+AV33+('viva-1'!K31*1.5)+('viva-2'!K31*1.5))/63</f>
        <v>3</v>
      </c>
      <c r="AX33" s="215" t="str">
        <f t="shared" si="1"/>
        <v>B</v>
      </c>
      <c r="AY33" s="337" t="str">
        <f t="shared" si="2"/>
        <v>B</v>
      </c>
      <c r="AZ33" s="139">
        <f t="shared" si="3"/>
        <v>26</v>
      </c>
    </row>
    <row r="34" spans="1:52" ht="15.75">
      <c r="A34" s="217">
        <f>'1st 1'!A34</f>
        <v>27</v>
      </c>
      <c r="B34" s="132">
        <f>IF('4th 1'!J34&gt;0,'4th 1'!AC34,0)</f>
        <v>0</v>
      </c>
      <c r="C34" s="133">
        <f>IF('4th 1'!J34&gt;0,'4th 1'!AB34,0)</f>
        <v>0</v>
      </c>
      <c r="D34" s="133">
        <f>IF('4th 2'!J34&gt;0,'4th 2'!AC34,0)</f>
        <v>0</v>
      </c>
      <c r="E34" s="134">
        <f>IF('4th 2'!J34&gt;0,'4th 2'!AB34,0)</f>
        <v>0</v>
      </c>
      <c r="F34" s="134">
        <f>IF('4th 3'!J34&gt;0,'4th 3'!AC34,0)</f>
        <v>0</v>
      </c>
      <c r="G34" s="133">
        <f>IF('4th 3'!J34&gt;0,'4th 3'!AB34,0)</f>
        <v>0</v>
      </c>
      <c r="H34" s="133">
        <f>IF('4th 4'!J34&gt;0,'4th 4'!AC34,0)</f>
        <v>0</v>
      </c>
      <c r="I34" s="133">
        <f>IF('4th 4'!J34&gt;0,'4th 4'!AB34,0)</f>
        <v>0</v>
      </c>
      <c r="J34" s="134">
        <f>IF('4th 5'!J34&gt;0,'4th 5'!AC34,0)</f>
        <v>0</v>
      </c>
      <c r="K34" s="134">
        <f>IF('4th 5'!J34&gt;0,'4th 5'!AB34,0)</f>
        <v>0</v>
      </c>
      <c r="L34" s="134">
        <f>IF('4th 6'!J34&gt;0,'4th 6'!AC34,0)</f>
        <v>0</v>
      </c>
      <c r="M34" s="134">
        <f>IF('4th 6'!J34&gt;0,'4th 6'!AB34,0)</f>
        <v>0</v>
      </c>
      <c r="N34" s="133">
        <f>IF('4th 7'!J34&gt;0,'4th 7'!AC34,0)</f>
        <v>0</v>
      </c>
      <c r="O34" s="222">
        <f>IF('4th 7'!J34&gt;0,'4th 7'!AB34,0)</f>
        <v>0</v>
      </c>
      <c r="P34" s="132">
        <f>IF('4th 1'!R34&gt;0,'4th 1'!AC34,0)</f>
        <v>3.75</v>
      </c>
      <c r="Q34" s="134" t="str">
        <f>IF('4th 1'!R34&gt;0,'4th 1'!AB34,0)</f>
        <v>A</v>
      </c>
      <c r="R34" s="134">
        <f>IF('4th 2'!R34&gt;0,'4th 2'!AC34,0)</f>
        <v>4</v>
      </c>
      <c r="S34" s="133" t="str">
        <f>IF('4th 2'!R34&gt;0,'4th 2'!AB34,0)</f>
        <v>A+</v>
      </c>
      <c r="T34" s="133">
        <f>IF('4th 3'!R34&gt;0,'4th 3'!AC34,0)</f>
        <v>4</v>
      </c>
      <c r="U34" s="133" t="str">
        <f>IF('4th 3'!R34&gt;0,'4th 3'!AB34,0)</f>
        <v>A+</v>
      </c>
      <c r="V34" s="134">
        <f>IF('4th 4'!R34&gt;0,'4th 4'!AC34,0)</f>
        <v>4</v>
      </c>
      <c r="W34" s="134" t="str">
        <f>IF('4th 4'!R34&gt;0,'4th 4'!AB34,0)</f>
        <v>A+</v>
      </c>
      <c r="X34" s="133">
        <f>IF('4th 5'!R34&gt;0,'4th 5'!AC34,0)</f>
        <v>3.5</v>
      </c>
      <c r="Y34" s="133" t="str">
        <f>IF('4th 5'!R34&gt;0,'4th 5'!AB34,0)</f>
        <v>A-</v>
      </c>
      <c r="Z34" s="133">
        <f>IF('4th 6'!R34&gt;0,'4th 6'!AC34,0)</f>
        <v>3.5</v>
      </c>
      <c r="AA34" s="134" t="str">
        <f>IF('4th 6'!R34&gt;0,'4th 6'!AB34,0)</f>
        <v>A-</v>
      </c>
      <c r="AB34" s="132">
        <f>IF('4th 7'!R34&gt;0,'4th 7'!AC34,0)</f>
        <v>0</v>
      </c>
      <c r="AC34" s="135">
        <f>IF('4th 7'!R34&gt;0,'4th 7'!AB34,0)</f>
        <v>0</v>
      </c>
      <c r="AD34" s="223">
        <f>IF('4th 1'!Z34&gt;0,'4th 1'!AC34,0)</f>
        <v>0</v>
      </c>
      <c r="AE34" s="134">
        <f>IF('4th 1'!Z34&gt;0,'4th 1'!AB34,0)</f>
        <v>0</v>
      </c>
      <c r="AF34" s="134">
        <f>IF('4th 2'!Z34&gt;0,'4th 2'!AC34,0)</f>
        <v>0</v>
      </c>
      <c r="AG34" s="134">
        <f>IF('4th 2'!Z34&gt;0,'4th 2'!AB34,0)</f>
        <v>0</v>
      </c>
      <c r="AH34" s="134">
        <f>IF('4th 3'!Z34&gt;0,'4th 3'!AC34,0)</f>
        <v>0</v>
      </c>
      <c r="AI34" s="134">
        <f>IF('4th 3'!Z34&gt;0,'4th 3'!AB34,0)</f>
        <v>0</v>
      </c>
      <c r="AJ34" s="134">
        <f>IF('4th 4'!Z34&gt;0,'4th 4'!AC34,0)</f>
        <v>0</v>
      </c>
      <c r="AK34" s="133">
        <f>IF('4th 4'!Z34&gt;0,'4th 4'!AB34,0)</f>
        <v>0</v>
      </c>
      <c r="AL34" s="133">
        <f>IF('4th 5'!Z34&gt;0,'4th 5'!AC34,0)</f>
        <v>0</v>
      </c>
      <c r="AM34" s="133">
        <f>IF('4th 5'!Z34&gt;0,'4th 5'!AB34,0)</f>
        <v>0</v>
      </c>
      <c r="AN34" s="134">
        <f>IF('4th 6'!Z34&gt;0,'4th 6'!AC34,0)</f>
        <v>0</v>
      </c>
      <c r="AO34" s="225">
        <f>IF('4th 6'!Z34&gt;0,'4th 6'!AB34,0)</f>
        <v>0</v>
      </c>
      <c r="AP34" s="134">
        <f>IF('4th 7'!Z34&gt;0,'4th 7'!AC34,0)</f>
        <v>0</v>
      </c>
      <c r="AQ34" s="225">
        <f>IF('4th 7'!Z34&gt;0,'4th 7'!AB34,0)</f>
        <v>0</v>
      </c>
      <c r="AR34" s="226">
        <f>(B34*C6)+(D34*E6)+(F34*G6)+(H34*I6)+(J34*K6)+(L34*M6)+(N34*O6)+(P34*Q6)+(R34*S6)+(T34*U6)+(V34*W6)+(X34*Y6)+(Z34*AA6)+(AB34*AC6)+(AD34*AE6)+(AF34*AG6)+(AH34*AI6)+(AJ34*AK6)+(AL34*AM6)+(AN34*AO6)+(AP34*AQ6)</f>
        <v>57</v>
      </c>
      <c r="AS34" s="137">
        <f t="shared" si="0"/>
        <v>3.8</v>
      </c>
      <c r="AT34" s="136">
        <f>'Tabu-1'!AF33</f>
        <v>56.25</v>
      </c>
      <c r="AU34" s="137">
        <f>'Tabu-2'!AM33</f>
        <v>56.25</v>
      </c>
      <c r="AV34" s="136">
        <f>'Tabu-3'!AL34</f>
        <v>57</v>
      </c>
      <c r="AW34" s="137">
        <f>(AR34+AT34+AU34+AV34+('viva-1'!K32*1.5)+('viva-2'!K32*1.5))/63</f>
        <v>3.7678571428571428</v>
      </c>
      <c r="AX34" s="215" t="str">
        <f t="shared" si="1"/>
        <v>A</v>
      </c>
      <c r="AY34" s="337" t="str">
        <f t="shared" si="2"/>
        <v>A</v>
      </c>
      <c r="AZ34" s="139">
        <f t="shared" si="3"/>
        <v>27</v>
      </c>
    </row>
    <row r="35" spans="1:52" ht="15.75">
      <c r="A35" s="217">
        <f>'1st 1'!A35</f>
        <v>28</v>
      </c>
      <c r="B35" s="132">
        <f>IF('4th 1'!J35&gt;0,'4th 1'!AC35,0)</f>
        <v>0</v>
      </c>
      <c r="C35" s="133">
        <f>IF('4th 1'!J35&gt;0,'4th 1'!AB35,0)</f>
        <v>0</v>
      </c>
      <c r="D35" s="133">
        <f>IF('4th 2'!J35&gt;0,'4th 2'!AC35,0)</f>
        <v>0</v>
      </c>
      <c r="E35" s="134">
        <f>IF('4th 2'!J35&gt;0,'4th 2'!AB35,0)</f>
        <v>0</v>
      </c>
      <c r="F35" s="134">
        <f>IF('4th 3'!J35&gt;0,'4th 3'!AC35,0)</f>
        <v>0</v>
      </c>
      <c r="G35" s="133">
        <f>IF('4th 3'!J35&gt;0,'4th 3'!AB35,0)</f>
        <v>0</v>
      </c>
      <c r="H35" s="133">
        <f>IF('4th 4'!J35&gt;0,'4th 4'!AC35,0)</f>
        <v>0</v>
      </c>
      <c r="I35" s="133">
        <f>IF('4th 4'!J35&gt;0,'4th 4'!AB35,0)</f>
        <v>0</v>
      </c>
      <c r="J35" s="134">
        <f>IF('4th 5'!J35&gt;0,'4th 5'!AC35,0)</f>
        <v>0</v>
      </c>
      <c r="K35" s="134">
        <f>IF('4th 5'!J35&gt;0,'4th 5'!AB35,0)</f>
        <v>0</v>
      </c>
      <c r="L35" s="134">
        <f>IF('4th 6'!J35&gt;0,'4th 6'!AC35,0)</f>
        <v>0</v>
      </c>
      <c r="M35" s="134">
        <f>IF('4th 6'!J35&gt;0,'4th 6'!AB35,0)</f>
        <v>0</v>
      </c>
      <c r="N35" s="133">
        <f>IF('4th 7'!J35&gt;0,'4th 7'!AC35,0)</f>
        <v>0</v>
      </c>
      <c r="O35" s="222">
        <f>IF('4th 7'!J35&gt;0,'4th 7'!AB35,0)</f>
        <v>0</v>
      </c>
      <c r="P35" s="132">
        <f>IF('4th 1'!R35&gt;0,'4th 1'!AC35,0)</f>
        <v>3</v>
      </c>
      <c r="Q35" s="134" t="str">
        <f>IF('4th 1'!R35&gt;0,'4th 1'!AB35,0)</f>
        <v>B</v>
      </c>
      <c r="R35" s="134">
        <f>IF('4th 2'!R35&gt;0,'4th 2'!AC35,0)</f>
        <v>2.75</v>
      </c>
      <c r="S35" s="133" t="str">
        <f>IF('4th 2'!R35&gt;0,'4th 2'!AB35,0)</f>
        <v>B-</v>
      </c>
      <c r="T35" s="133">
        <f>IF('4th 3'!R35&gt;0,'4th 3'!AC35,0)</f>
        <v>3.25</v>
      </c>
      <c r="U35" s="133" t="str">
        <f>IF('4th 3'!R35&gt;0,'4th 3'!AB35,0)</f>
        <v>B+</v>
      </c>
      <c r="V35" s="134">
        <f>IF('4th 4'!R35&gt;0,'4th 4'!AC35,0)</f>
        <v>3.25</v>
      </c>
      <c r="W35" s="134" t="str">
        <f>IF('4th 4'!R35&gt;0,'4th 4'!AB35,0)</f>
        <v>B+</v>
      </c>
      <c r="X35" s="133">
        <f>IF('4th 5'!R35&gt;0,'4th 5'!AC35,0)</f>
        <v>3.25</v>
      </c>
      <c r="Y35" s="133" t="str">
        <f>IF('4th 5'!R35&gt;0,'4th 5'!AB35,0)</f>
        <v>B+</v>
      </c>
      <c r="Z35" s="133">
        <f>IF('4th 6'!R35&gt;0,'4th 6'!AC35,0)</f>
        <v>3</v>
      </c>
      <c r="AA35" s="134" t="str">
        <f>IF('4th 6'!R35&gt;0,'4th 6'!AB35,0)</f>
        <v>B</v>
      </c>
      <c r="AB35" s="132">
        <f>IF('4th 7'!R35&gt;0,'4th 7'!AC35,0)</f>
        <v>0</v>
      </c>
      <c r="AC35" s="135">
        <f>IF('4th 7'!R35&gt;0,'4th 7'!AB35,0)</f>
        <v>0</v>
      </c>
      <c r="AD35" s="223">
        <f>IF('4th 1'!Z35&gt;0,'4th 1'!AC35,0)</f>
        <v>0</v>
      </c>
      <c r="AE35" s="134">
        <f>IF('4th 1'!Z35&gt;0,'4th 1'!AB35,0)</f>
        <v>0</v>
      </c>
      <c r="AF35" s="134">
        <f>IF('4th 2'!Z35&gt;0,'4th 2'!AC35,0)</f>
        <v>0</v>
      </c>
      <c r="AG35" s="134">
        <f>IF('4th 2'!Z35&gt;0,'4th 2'!AB35,0)</f>
        <v>0</v>
      </c>
      <c r="AH35" s="134">
        <f>IF('4th 3'!Z35&gt;0,'4th 3'!AC35,0)</f>
        <v>0</v>
      </c>
      <c r="AI35" s="134">
        <f>IF('4th 3'!Z35&gt;0,'4th 3'!AB35,0)</f>
        <v>0</v>
      </c>
      <c r="AJ35" s="134">
        <f>IF('4th 4'!Z35&gt;0,'4th 4'!AC35,0)</f>
        <v>0</v>
      </c>
      <c r="AK35" s="133">
        <f>IF('4th 4'!Z35&gt;0,'4th 4'!AB35,0)</f>
        <v>0</v>
      </c>
      <c r="AL35" s="133">
        <f>IF('4th 5'!Z35&gt;0,'4th 5'!AC35,0)</f>
        <v>0</v>
      </c>
      <c r="AM35" s="133">
        <f>IF('4th 5'!Z35&gt;0,'4th 5'!AB35,0)</f>
        <v>0</v>
      </c>
      <c r="AN35" s="134">
        <f>IF('4th 6'!Z35&gt;0,'4th 6'!AC35,0)</f>
        <v>0</v>
      </c>
      <c r="AO35" s="225">
        <f>IF('4th 6'!Z35&gt;0,'4th 6'!AB35,0)</f>
        <v>0</v>
      </c>
      <c r="AP35" s="134">
        <f>IF('4th 7'!Z35&gt;0,'4th 7'!AC35,0)</f>
        <v>0</v>
      </c>
      <c r="AQ35" s="225">
        <f>IF('4th 7'!Z35&gt;0,'4th 7'!AB35,0)</f>
        <v>0</v>
      </c>
      <c r="AR35" s="226">
        <f>(B35*C6)+(D35*E6)+(F35*G6)+(H35*I6)+(J35*K6)+(L35*M6)+(N35*O6)+(P35*Q6)+(R35*S6)+(T35*U6)+(V35*W6)+(X35*Y6)+(Z35*AA6)+(AB35*AC6)+(AD35*AE6)+(AF35*AG6)+(AH35*AI6)+(AJ35*AK6)+(AL35*AM6)+(AN35*AO6)+(AP35*AQ6)</f>
        <v>45.75</v>
      </c>
      <c r="AS35" s="137">
        <f t="shared" si="0"/>
        <v>3.05</v>
      </c>
      <c r="AT35" s="136">
        <f>'Tabu-1'!AF34</f>
        <v>49.5</v>
      </c>
      <c r="AU35" s="137">
        <f>'Tabu-2'!AM34</f>
        <v>45.75</v>
      </c>
      <c r="AV35" s="136">
        <f>'Tabu-3'!AL35</f>
        <v>43.5</v>
      </c>
      <c r="AW35" s="137">
        <f>(AR35+AT35+AU35+AV35+('viva-1'!K33*1.5)+('viva-2'!K33*1.5))/63</f>
        <v>3.0476190476190474</v>
      </c>
      <c r="AX35" s="215" t="str">
        <f t="shared" si="1"/>
        <v>B</v>
      </c>
      <c r="AY35" s="337" t="str">
        <f t="shared" si="2"/>
        <v>B</v>
      </c>
      <c r="AZ35" s="139">
        <f t="shared" si="3"/>
        <v>28</v>
      </c>
    </row>
    <row r="36" spans="1:52" ht="15.75">
      <c r="A36" s="217">
        <f>'1st 1'!A36</f>
        <v>29</v>
      </c>
      <c r="B36" s="132">
        <f>IF('4th 1'!J36&gt;0,'4th 1'!AC36,0)</f>
        <v>0</v>
      </c>
      <c r="C36" s="133">
        <f>IF('4th 1'!J36&gt;0,'4th 1'!AB36,0)</f>
        <v>0</v>
      </c>
      <c r="D36" s="133">
        <f>IF('4th 2'!J36&gt;0,'4th 2'!AC36,0)</f>
        <v>0</v>
      </c>
      <c r="E36" s="134">
        <f>IF('4th 2'!J36&gt;0,'4th 2'!AB36,0)</f>
        <v>0</v>
      </c>
      <c r="F36" s="134">
        <f>IF('4th 3'!J36&gt;0,'4th 3'!AC36,0)</f>
        <v>0</v>
      </c>
      <c r="G36" s="133">
        <f>IF('4th 3'!J36&gt;0,'4th 3'!AB36,0)</f>
        <v>0</v>
      </c>
      <c r="H36" s="133">
        <f>IF('4th 4'!J36&gt;0,'4th 4'!AC36,0)</f>
        <v>0</v>
      </c>
      <c r="I36" s="133">
        <f>IF('4th 4'!J36&gt;0,'4th 4'!AB36,0)</f>
        <v>0</v>
      </c>
      <c r="J36" s="134">
        <f>IF('4th 5'!J36&gt;0,'4th 5'!AC36,0)</f>
        <v>0</v>
      </c>
      <c r="K36" s="134">
        <f>IF('4th 5'!J36&gt;0,'4th 5'!AB36,0)</f>
        <v>0</v>
      </c>
      <c r="L36" s="134">
        <f>IF('4th 6'!J36&gt;0,'4th 6'!AC36,0)</f>
        <v>0</v>
      </c>
      <c r="M36" s="134">
        <f>IF('4th 6'!J36&gt;0,'4th 6'!AB36,0)</f>
        <v>0</v>
      </c>
      <c r="N36" s="133">
        <f>IF('4th 7'!J36&gt;0,'4th 7'!AC36,0)</f>
        <v>0</v>
      </c>
      <c r="O36" s="222">
        <f>IF('4th 7'!J36&gt;0,'4th 7'!AB36,0)</f>
        <v>0</v>
      </c>
      <c r="P36" s="132">
        <f>IF('4th 1'!R36&gt;0,'4th 1'!AC36,0)</f>
        <v>3.25</v>
      </c>
      <c r="Q36" s="134" t="str">
        <f>IF('4th 1'!R36&gt;0,'4th 1'!AB36,0)</f>
        <v>B+</v>
      </c>
      <c r="R36" s="134">
        <f>IF('4th 2'!R36&gt;0,'4th 2'!AC36,0)</f>
        <v>3.25</v>
      </c>
      <c r="S36" s="133" t="str">
        <f>IF('4th 2'!R36&gt;0,'4th 2'!AB36,0)</f>
        <v>B+</v>
      </c>
      <c r="T36" s="133">
        <f>IF('4th 3'!R36&gt;0,'4th 3'!AC36,0)</f>
        <v>2.75</v>
      </c>
      <c r="U36" s="133" t="str">
        <f>IF('4th 3'!R36&gt;0,'4th 3'!AB36,0)</f>
        <v>B-</v>
      </c>
      <c r="V36" s="134">
        <f>IF('4th 4'!R36&gt;0,'4th 4'!AC36,0)</f>
        <v>3.25</v>
      </c>
      <c r="W36" s="134" t="str">
        <f>IF('4th 4'!R36&gt;0,'4th 4'!AB36,0)</f>
        <v>B+</v>
      </c>
      <c r="X36" s="133">
        <f>IF('4th 5'!R36&gt;0,'4th 5'!AC36,0)</f>
        <v>3.5</v>
      </c>
      <c r="Y36" s="133" t="str">
        <f>IF('4th 5'!R36&gt;0,'4th 5'!AB36,0)</f>
        <v>A-</v>
      </c>
      <c r="Z36" s="133">
        <f>IF('4th 6'!R36&gt;0,'4th 6'!AC36,0)</f>
        <v>3.25</v>
      </c>
      <c r="AA36" s="134" t="str">
        <f>IF('4th 6'!R36&gt;0,'4th 6'!AB36,0)</f>
        <v>B+</v>
      </c>
      <c r="AB36" s="132">
        <f>IF('4th 7'!R36&gt;0,'4th 7'!AC36,0)</f>
        <v>0</v>
      </c>
      <c r="AC36" s="135">
        <f>IF('4th 7'!R36&gt;0,'4th 7'!AB36,0)</f>
        <v>0</v>
      </c>
      <c r="AD36" s="223">
        <f>IF('4th 1'!Z36&gt;0,'4th 1'!AC36,0)</f>
        <v>0</v>
      </c>
      <c r="AE36" s="134">
        <f>IF('4th 1'!Z36&gt;0,'4th 1'!AB36,0)</f>
        <v>0</v>
      </c>
      <c r="AF36" s="134">
        <f>IF('4th 2'!Z36&gt;0,'4th 2'!AC36,0)</f>
        <v>0</v>
      </c>
      <c r="AG36" s="134">
        <f>IF('4th 2'!Z36&gt;0,'4th 2'!AB36,0)</f>
        <v>0</v>
      </c>
      <c r="AH36" s="134">
        <f>IF('4th 3'!Z36&gt;0,'4th 3'!AC36,0)</f>
        <v>0</v>
      </c>
      <c r="AI36" s="134">
        <f>IF('4th 3'!Z36&gt;0,'4th 3'!AB36,0)</f>
        <v>0</v>
      </c>
      <c r="AJ36" s="134">
        <f>IF('4th 4'!Z36&gt;0,'4th 4'!AC36,0)</f>
        <v>0</v>
      </c>
      <c r="AK36" s="133">
        <f>IF('4th 4'!Z36&gt;0,'4th 4'!AB36,0)</f>
        <v>0</v>
      </c>
      <c r="AL36" s="133">
        <f>IF('4th 5'!Z36&gt;0,'4th 5'!AC36,0)</f>
        <v>0</v>
      </c>
      <c r="AM36" s="133">
        <f>IF('4th 5'!Z36&gt;0,'4th 5'!AB36,0)</f>
        <v>0</v>
      </c>
      <c r="AN36" s="134">
        <f>IF('4th 6'!Z36&gt;0,'4th 6'!AC36,0)</f>
        <v>0</v>
      </c>
      <c r="AO36" s="225">
        <f>IF('4th 6'!Z36&gt;0,'4th 6'!AB36,0)</f>
        <v>0</v>
      </c>
      <c r="AP36" s="134">
        <f>IF('4th 7'!Z36&gt;0,'4th 7'!AC36,0)</f>
        <v>0</v>
      </c>
      <c r="AQ36" s="225">
        <f>IF('4th 7'!Z36&gt;0,'4th 7'!AB36,0)</f>
        <v>0</v>
      </c>
      <c r="AR36" s="226">
        <f>(B36*C6)+(D36*E6)+(F36*G6)+(H36*I6)+(J36*K6)+(L36*M6)+(N36*O6)+(P36*Q6)+(R36*S6)+(T36*U6)+(V36*W6)+(X36*Y6)+(Z36*AA6)+(AB36*AC6)+(AD36*AE6)+(AF36*AG6)+(AH36*AI6)+(AJ36*AK6)+(AL36*AM6)+(AN36*AO6)+(AP36*AQ6)</f>
        <v>47.625</v>
      </c>
      <c r="AS36" s="137">
        <f t="shared" si="0"/>
        <v>3.1749999999999998</v>
      </c>
      <c r="AT36" s="136">
        <f>'Tabu-1'!AF35</f>
        <v>48.375</v>
      </c>
      <c r="AU36" s="137">
        <f>'Tabu-2'!AM35</f>
        <v>51.375</v>
      </c>
      <c r="AV36" s="136">
        <f>'Tabu-3'!AL36</f>
        <v>45.75</v>
      </c>
      <c r="AW36" s="137">
        <f>(AR36+AT36+AU36+AV36+('viva-1'!K34*1.5)+('viva-2'!K34*1.5))/63</f>
        <v>3.1845238095238093</v>
      </c>
      <c r="AX36" s="215" t="str">
        <f t="shared" si="1"/>
        <v>B</v>
      </c>
      <c r="AY36" s="337" t="str">
        <f t="shared" si="2"/>
        <v>B</v>
      </c>
      <c r="AZ36" s="139">
        <f t="shared" si="3"/>
        <v>29</v>
      </c>
    </row>
    <row r="37" spans="1:52" ht="15.75">
      <c r="A37" s="217">
        <f>'1st 1'!A37</f>
        <v>30</v>
      </c>
      <c r="B37" s="132">
        <f>IF('4th 1'!J37&gt;0,'4th 1'!AC37,0)</f>
        <v>0</v>
      </c>
      <c r="C37" s="133">
        <f>IF('4th 1'!J37&gt;0,'4th 1'!AB37,0)</f>
        <v>0</v>
      </c>
      <c r="D37" s="133">
        <f>IF('4th 2'!J37&gt;0,'4th 2'!AC37,0)</f>
        <v>0</v>
      </c>
      <c r="E37" s="134">
        <f>IF('4th 2'!J37&gt;0,'4th 2'!AB37,0)</f>
        <v>0</v>
      </c>
      <c r="F37" s="134">
        <f>IF('4th 3'!J37&gt;0,'4th 3'!AC37,0)</f>
        <v>0</v>
      </c>
      <c r="G37" s="133">
        <f>IF('4th 3'!J37&gt;0,'4th 3'!AB37,0)</f>
        <v>0</v>
      </c>
      <c r="H37" s="133">
        <f>IF('4th 4'!J37&gt;0,'4th 4'!AC37,0)</f>
        <v>0</v>
      </c>
      <c r="I37" s="133">
        <f>IF('4th 4'!J37&gt;0,'4th 4'!AB37,0)</f>
        <v>0</v>
      </c>
      <c r="J37" s="134">
        <f>IF('4th 5'!J37&gt;0,'4th 5'!AC37,0)</f>
        <v>0</v>
      </c>
      <c r="K37" s="134">
        <f>IF('4th 5'!J37&gt;0,'4th 5'!AB37,0)</f>
        <v>0</v>
      </c>
      <c r="L37" s="134">
        <f>IF('4th 6'!J37&gt;0,'4th 6'!AC37,0)</f>
        <v>0</v>
      </c>
      <c r="M37" s="134">
        <f>IF('4th 6'!J37&gt;0,'4th 6'!AB37,0)</f>
        <v>0</v>
      </c>
      <c r="N37" s="133">
        <f>IF('4th 7'!J37&gt;0,'4th 7'!AC37,0)</f>
        <v>0</v>
      </c>
      <c r="O37" s="222">
        <f>IF('4th 7'!J37&gt;0,'4th 7'!AB37,0)</f>
        <v>0</v>
      </c>
      <c r="P37" s="132">
        <f>IF('4th 1'!R37&gt;0,'4th 1'!AC37,0)</f>
        <v>3.25</v>
      </c>
      <c r="Q37" s="134" t="str">
        <f>IF('4th 1'!R37&gt;0,'4th 1'!AB37,0)</f>
        <v>B+</v>
      </c>
      <c r="R37" s="134">
        <f>IF('4th 2'!R37&gt;0,'4th 2'!AC37,0)</f>
        <v>3</v>
      </c>
      <c r="S37" s="133" t="str">
        <f>IF('4th 2'!R37&gt;0,'4th 2'!AB37,0)</f>
        <v>B</v>
      </c>
      <c r="T37" s="133">
        <f>IF('4th 3'!R37&gt;0,'4th 3'!AC37,0)</f>
        <v>3.5</v>
      </c>
      <c r="U37" s="133" t="str">
        <f>IF('4th 3'!R37&gt;0,'4th 3'!AB37,0)</f>
        <v>A-</v>
      </c>
      <c r="V37" s="134">
        <f>IF('4th 4'!R37&gt;0,'4th 4'!AC37,0)</f>
        <v>3.25</v>
      </c>
      <c r="W37" s="134" t="str">
        <f>IF('4th 4'!R37&gt;0,'4th 4'!AB37,0)</f>
        <v>B+</v>
      </c>
      <c r="X37" s="133">
        <f>IF('4th 5'!R37&gt;0,'4th 5'!AC37,0)</f>
        <v>3</v>
      </c>
      <c r="Y37" s="133" t="str">
        <f>IF('4th 5'!R37&gt;0,'4th 5'!AB37,0)</f>
        <v>B</v>
      </c>
      <c r="Z37" s="133">
        <f>IF('4th 6'!R37&gt;0,'4th 6'!AC37,0)</f>
        <v>3</v>
      </c>
      <c r="AA37" s="134" t="str">
        <f>IF('4th 6'!R37&gt;0,'4th 6'!AB37,0)</f>
        <v>B</v>
      </c>
      <c r="AB37" s="132">
        <f>IF('4th 7'!R37&gt;0,'4th 7'!AC37,0)</f>
        <v>0</v>
      </c>
      <c r="AC37" s="135">
        <f>IF('4th 7'!R37&gt;0,'4th 7'!AB37,0)</f>
        <v>0</v>
      </c>
      <c r="AD37" s="223">
        <f>IF('4th 1'!Z37&gt;0,'4th 1'!AC37,0)</f>
        <v>0</v>
      </c>
      <c r="AE37" s="134">
        <f>IF('4th 1'!Z37&gt;0,'4th 1'!AB37,0)</f>
        <v>0</v>
      </c>
      <c r="AF37" s="134">
        <f>IF('4th 2'!Z37&gt;0,'4th 2'!AC37,0)</f>
        <v>0</v>
      </c>
      <c r="AG37" s="134">
        <f>IF('4th 2'!Z37&gt;0,'4th 2'!AB37,0)</f>
        <v>0</v>
      </c>
      <c r="AH37" s="134">
        <f>IF('4th 3'!Z37&gt;0,'4th 3'!AC37,0)</f>
        <v>0</v>
      </c>
      <c r="AI37" s="134">
        <f>IF('4th 3'!Z37&gt;0,'4th 3'!AB37,0)</f>
        <v>0</v>
      </c>
      <c r="AJ37" s="134">
        <f>IF('4th 4'!Z37&gt;0,'4th 4'!AC37,0)</f>
        <v>0</v>
      </c>
      <c r="AK37" s="133">
        <f>IF('4th 4'!Z37&gt;0,'4th 4'!AB37,0)</f>
        <v>0</v>
      </c>
      <c r="AL37" s="133">
        <f>IF('4th 5'!Z37&gt;0,'4th 5'!AC37,0)</f>
        <v>0</v>
      </c>
      <c r="AM37" s="133">
        <f>IF('4th 5'!Z37&gt;0,'4th 5'!AB37,0)</f>
        <v>0</v>
      </c>
      <c r="AN37" s="134">
        <f>IF('4th 6'!Z37&gt;0,'4th 6'!AC37,0)</f>
        <v>0</v>
      </c>
      <c r="AO37" s="225">
        <f>IF('4th 6'!Z37&gt;0,'4th 6'!AB37,0)</f>
        <v>0</v>
      </c>
      <c r="AP37" s="134">
        <f>IF('4th 7'!Z37&gt;0,'4th 7'!AC37,0)</f>
        <v>0</v>
      </c>
      <c r="AQ37" s="225">
        <f>IF('4th 7'!Z37&gt;0,'4th 7'!AB37,0)</f>
        <v>0</v>
      </c>
      <c r="AR37" s="226">
        <f>(B37*C6)+(D37*E6)+(F37*G6)+(H37*I6)+(J37*K6)+(L37*M6)+(N37*O6)+(P37*Q6)+(R37*S6)+(T37*U6)+(V37*W6)+(X37*Y6)+(Z37*AA6)+(AB37*AC6)+(AD37*AE6)+(AF37*AG6)+(AH37*AI6)+(AJ37*AK6)+(AL37*AM6)+(AN37*AO6)+(AP37*AQ6)</f>
        <v>47.625</v>
      </c>
      <c r="AS37" s="137">
        <f t="shared" si="0"/>
        <v>3.1749999999999998</v>
      </c>
      <c r="AT37" s="136">
        <f>'Tabu-1'!AF36</f>
        <v>50.25</v>
      </c>
      <c r="AU37" s="137">
        <f>'Tabu-2'!AM36</f>
        <v>48</v>
      </c>
      <c r="AV37" s="136">
        <f>'Tabu-3'!AL37</f>
        <v>43.5</v>
      </c>
      <c r="AW37" s="137">
        <f>(AR37+AT37+AU37+AV37+('viva-1'!K35*1.5)+('viva-2'!K35*1.5))/63</f>
        <v>3.1130952380952381</v>
      </c>
      <c r="AX37" s="215" t="str">
        <f t="shared" si="1"/>
        <v>B</v>
      </c>
      <c r="AY37" s="337" t="str">
        <f t="shared" si="2"/>
        <v>B</v>
      </c>
      <c r="AZ37" s="139">
        <f t="shared" si="3"/>
        <v>30</v>
      </c>
    </row>
    <row r="38" spans="1:52" ht="31.5">
      <c r="A38" s="217">
        <f>'1st 1'!A38</f>
        <v>31</v>
      </c>
      <c r="B38" s="132">
        <f>IF('4th 1'!J38&gt;0,'4th 1'!AC38,0)</f>
        <v>0</v>
      </c>
      <c r="C38" s="133">
        <f>IF('4th 1'!J38&gt;0,'4th 1'!AB38,0)</f>
        <v>0</v>
      </c>
      <c r="D38" s="133">
        <f>IF('4th 2'!J38&gt;0,'4th 2'!AC38,0)</f>
        <v>0</v>
      </c>
      <c r="E38" s="134">
        <f>IF('4th 2'!J38&gt;0,'4th 2'!AB38,0)</f>
        <v>0</v>
      </c>
      <c r="F38" s="134">
        <f>IF('4th 3'!J38&gt;0,'4th 3'!AC38,0)</f>
        <v>0</v>
      </c>
      <c r="G38" s="133">
        <f>IF('4th 3'!J38&gt;0,'4th 3'!AB38,0)</f>
        <v>0</v>
      </c>
      <c r="H38" s="133">
        <f>IF('4th 4'!J38&gt;0,'4th 4'!AC38,0)</f>
        <v>0</v>
      </c>
      <c r="I38" s="133">
        <f>IF('4th 4'!J38&gt;0,'4th 4'!AB38,0)</f>
        <v>0</v>
      </c>
      <c r="J38" s="134">
        <f>IF('4th 5'!J38&gt;0,'4th 5'!AC38,0)</f>
        <v>0</v>
      </c>
      <c r="K38" s="134">
        <f>IF('4th 5'!J38&gt;0,'4th 5'!AB38,0)</f>
        <v>0</v>
      </c>
      <c r="L38" s="134">
        <f>IF('4th 6'!J38&gt;0,'4th 6'!AC38,0)</f>
        <v>0</v>
      </c>
      <c r="M38" s="134">
        <f>IF('4th 6'!J38&gt;0,'4th 6'!AB38,0)</f>
        <v>0</v>
      </c>
      <c r="N38" s="133">
        <f>IF('4th 7'!J38&gt;0,'4th 7'!AC38,0)</f>
        <v>0</v>
      </c>
      <c r="O38" s="222">
        <f>IF('4th 7'!J38&gt;0,'4th 7'!AB38,0)</f>
        <v>0</v>
      </c>
      <c r="P38" s="132">
        <f>IF('4th 1'!R38&gt;0,'4th 1'!AC38,0)</f>
        <v>3</v>
      </c>
      <c r="Q38" s="134" t="str">
        <f>IF('4th 1'!R38&gt;0,'4th 1'!AB38,0)</f>
        <v>B</v>
      </c>
      <c r="R38" s="134">
        <f>IF('4th 2'!R38&gt;0,'4th 2'!AC38,0)</f>
        <v>3.25</v>
      </c>
      <c r="S38" s="133" t="str">
        <f>IF('4th 2'!R38&gt;0,'4th 2'!AB38,0)</f>
        <v>B+</v>
      </c>
      <c r="T38" s="133">
        <f>IF('4th 3'!R38&gt;0,'4th 3'!AC38,0)</f>
        <v>4</v>
      </c>
      <c r="U38" s="133" t="str">
        <f>IF('4th 3'!R38&gt;0,'4th 3'!AB38,0)</f>
        <v>A+</v>
      </c>
      <c r="V38" s="134">
        <f>IF('4th 4'!R38&gt;0,'4th 4'!AC38,0)</f>
        <v>3.25</v>
      </c>
      <c r="W38" s="134" t="str">
        <f>IF('4th 4'!R38&gt;0,'4th 4'!AB38,0)</f>
        <v>B+</v>
      </c>
      <c r="X38" s="133">
        <f>IF('4th 5'!R38&gt;0,'4th 5'!AC38,0)</f>
        <v>3.5</v>
      </c>
      <c r="Y38" s="133" t="str">
        <f>IF('4th 5'!R38&gt;0,'4th 5'!AB38,0)</f>
        <v>A-</v>
      </c>
      <c r="Z38" s="133">
        <f>IF('4th 6'!R38&gt;0,'4th 6'!AC38,0)</f>
        <v>3.5</v>
      </c>
      <c r="AA38" s="134" t="str">
        <f>IF('4th 6'!R38&gt;0,'4th 6'!AB38,0)</f>
        <v>A-</v>
      </c>
      <c r="AB38" s="132">
        <f>IF('4th 7'!R38&gt;0,'4th 7'!AC38,0)</f>
        <v>0</v>
      </c>
      <c r="AC38" s="135">
        <f>IF('4th 7'!R38&gt;0,'4th 7'!AB38,0)</f>
        <v>0</v>
      </c>
      <c r="AD38" s="223">
        <f>IF('4th 1'!Z38&gt;0,'4th 1'!AC38,0)</f>
        <v>0</v>
      </c>
      <c r="AE38" s="134">
        <f>IF('4th 1'!Z38&gt;0,'4th 1'!AB38,0)</f>
        <v>0</v>
      </c>
      <c r="AF38" s="134">
        <f>IF('4th 2'!Z38&gt;0,'4th 2'!AC38,0)</f>
        <v>0</v>
      </c>
      <c r="AG38" s="134">
        <f>IF('4th 2'!Z38&gt;0,'4th 2'!AB38,0)</f>
        <v>0</v>
      </c>
      <c r="AH38" s="134">
        <f>IF('4th 3'!Z38&gt;0,'4th 3'!AC38,0)</f>
        <v>0</v>
      </c>
      <c r="AI38" s="134">
        <f>IF('4th 3'!Z38&gt;0,'4th 3'!AB38,0)</f>
        <v>0</v>
      </c>
      <c r="AJ38" s="134">
        <f>IF('4th 4'!Z38&gt;0,'4th 4'!AC38,0)</f>
        <v>0</v>
      </c>
      <c r="AK38" s="133">
        <f>IF('4th 4'!Z38&gt;0,'4th 4'!AB38,0)</f>
        <v>0</v>
      </c>
      <c r="AL38" s="133">
        <f>IF('4th 5'!Z38&gt;0,'4th 5'!AC38,0)</f>
        <v>0</v>
      </c>
      <c r="AM38" s="133">
        <f>IF('4th 5'!Z38&gt;0,'4th 5'!AB38,0)</f>
        <v>0</v>
      </c>
      <c r="AN38" s="134">
        <f>IF('4th 6'!Z38&gt;0,'4th 6'!AC38,0)</f>
        <v>0</v>
      </c>
      <c r="AO38" s="225">
        <f>IF('4th 6'!Z38&gt;0,'4th 6'!AB38,0)</f>
        <v>0</v>
      </c>
      <c r="AP38" s="134">
        <f>IF('4th 7'!Z38&gt;0,'4th 7'!AC38,0)</f>
        <v>0</v>
      </c>
      <c r="AQ38" s="225">
        <f>IF('4th 7'!Z38&gt;0,'4th 7'!AB38,0)</f>
        <v>0</v>
      </c>
      <c r="AR38" s="226">
        <f>(B38*C6)+(D38*E6)+(F38*G6)+(H38*I6)+(J38*K6)+(L38*M6)+(N38*O6)+(P38*Q6)+(R38*S6)+(T38*U6)+(V38*W6)+(X38*Y6)+(Z38*AA6)+(AB38*AC6)+(AD38*AE6)+(AF38*AG6)+(AH38*AI6)+(AJ38*AK6)+(AL38*AM6)+(AN38*AO6)+(AP38*AQ6)</f>
        <v>51.375</v>
      </c>
      <c r="AS38" s="137">
        <f t="shared" si="0"/>
        <v>3.4249999999999998</v>
      </c>
      <c r="AT38" s="136">
        <f>'Tabu-1'!AF37</f>
        <v>50.625</v>
      </c>
      <c r="AU38" s="137">
        <f>'Tabu-2'!AM37</f>
        <v>52.875</v>
      </c>
      <c r="AV38" s="136">
        <f>'Tabu-3'!AL38</f>
        <v>48</v>
      </c>
      <c r="AW38" s="137">
        <f>(AR38+AT38+AU38+AV38+('viva-1'!K36*1.5)+('viva-2'!K36*1.5))/63</f>
        <v>3.3571428571428572</v>
      </c>
      <c r="AX38" s="215" t="str">
        <f t="shared" si="1"/>
        <v>B+</v>
      </c>
      <c r="AY38" s="337" t="str">
        <f t="shared" si="2"/>
        <v>B+</v>
      </c>
      <c r="AZ38" s="139">
        <f t="shared" si="3"/>
        <v>31</v>
      </c>
    </row>
    <row r="39" spans="1:52" ht="15.75">
      <c r="A39" s="217">
        <f>'1st 1'!A39</f>
        <v>32</v>
      </c>
      <c r="B39" s="132">
        <f>IF('4th 1'!J39&gt;0,'4th 1'!AC39,0)</f>
        <v>0</v>
      </c>
      <c r="C39" s="133">
        <f>IF('4th 1'!J39&gt;0,'4th 1'!AB39,0)</f>
        <v>0</v>
      </c>
      <c r="D39" s="133">
        <f>IF('4th 2'!J39&gt;0,'4th 2'!AC39,0)</f>
        <v>0</v>
      </c>
      <c r="E39" s="134">
        <f>IF('4th 2'!J39&gt;0,'4th 2'!AB39,0)</f>
        <v>0</v>
      </c>
      <c r="F39" s="134">
        <f>IF('4th 3'!J39&gt;0,'4th 3'!AC39,0)</f>
        <v>0</v>
      </c>
      <c r="G39" s="133">
        <f>IF('4th 3'!J39&gt;0,'4th 3'!AB39,0)</f>
        <v>0</v>
      </c>
      <c r="H39" s="133">
        <f>IF('4th 4'!J39&gt;0,'4th 4'!AC39,0)</f>
        <v>0</v>
      </c>
      <c r="I39" s="133">
        <f>IF('4th 4'!J39&gt;0,'4th 4'!AB39,0)</f>
        <v>0</v>
      </c>
      <c r="J39" s="134">
        <f>IF('4th 5'!J39&gt;0,'4th 5'!AC39,0)</f>
        <v>0</v>
      </c>
      <c r="K39" s="134">
        <f>IF('4th 5'!J39&gt;0,'4th 5'!AB39,0)</f>
        <v>0</v>
      </c>
      <c r="L39" s="134">
        <f>IF('4th 6'!J39&gt;0,'4th 6'!AC39,0)</f>
        <v>0</v>
      </c>
      <c r="M39" s="134">
        <f>IF('4th 6'!J39&gt;0,'4th 6'!AB39,0)</f>
        <v>0</v>
      </c>
      <c r="N39" s="133">
        <f>IF('4th 7'!J39&gt;0,'4th 7'!AC39,0)</f>
        <v>0</v>
      </c>
      <c r="O39" s="222">
        <f>IF('4th 7'!J39&gt;0,'4th 7'!AB39,0)</f>
        <v>0</v>
      </c>
      <c r="P39" s="132">
        <f>IF('4th 1'!R39&gt;0,'4th 1'!AC39,0)</f>
        <v>3.5</v>
      </c>
      <c r="Q39" s="134" t="str">
        <f>IF('4th 1'!R39&gt;0,'4th 1'!AB39,0)</f>
        <v>A-</v>
      </c>
      <c r="R39" s="134">
        <f>IF('4th 2'!R39&gt;0,'4th 2'!AC39,0)</f>
        <v>3.25</v>
      </c>
      <c r="S39" s="133" t="str">
        <f>IF('4th 2'!R39&gt;0,'4th 2'!AB39,0)</f>
        <v>B+</v>
      </c>
      <c r="T39" s="133">
        <f>IF('4th 3'!R39&gt;0,'4th 3'!AC39,0)</f>
        <v>2.75</v>
      </c>
      <c r="U39" s="133" t="str">
        <f>IF('4th 3'!R39&gt;0,'4th 3'!AB39,0)</f>
        <v>B-</v>
      </c>
      <c r="V39" s="134">
        <f>IF('4th 4'!R39&gt;0,'4th 4'!AC39,0)</f>
        <v>3.75</v>
      </c>
      <c r="W39" s="134" t="str">
        <f>IF('4th 4'!R39&gt;0,'4th 4'!AB39,0)</f>
        <v>A</v>
      </c>
      <c r="X39" s="133">
        <f>IF('4th 5'!R39&gt;0,'4th 5'!AC39,0)</f>
        <v>3.5</v>
      </c>
      <c r="Y39" s="133" t="str">
        <f>IF('4th 5'!R39&gt;0,'4th 5'!AB39,0)</f>
        <v>A-</v>
      </c>
      <c r="Z39" s="133">
        <f>IF('4th 6'!R39&gt;0,'4th 6'!AC39,0)</f>
        <v>3.25</v>
      </c>
      <c r="AA39" s="134" t="str">
        <f>IF('4th 6'!R39&gt;0,'4th 6'!AB39,0)</f>
        <v>B+</v>
      </c>
      <c r="AB39" s="132">
        <f>IF('4th 7'!R39&gt;0,'4th 7'!AC39,0)</f>
        <v>0</v>
      </c>
      <c r="AC39" s="135">
        <f>IF('4th 7'!R39&gt;0,'4th 7'!AB39,0)</f>
        <v>0</v>
      </c>
      <c r="AD39" s="223">
        <f>IF('4th 1'!Z39&gt;0,'4th 1'!AC39,0)</f>
        <v>0</v>
      </c>
      <c r="AE39" s="134">
        <f>IF('4th 1'!Z39&gt;0,'4th 1'!AB39,0)</f>
        <v>0</v>
      </c>
      <c r="AF39" s="134">
        <f>IF('4th 2'!Z39&gt;0,'4th 2'!AC39,0)</f>
        <v>0</v>
      </c>
      <c r="AG39" s="134">
        <f>IF('4th 2'!Z39&gt;0,'4th 2'!AB39,0)</f>
        <v>0</v>
      </c>
      <c r="AH39" s="134">
        <f>IF('4th 3'!Z39&gt;0,'4th 3'!AC39,0)</f>
        <v>0</v>
      </c>
      <c r="AI39" s="134">
        <f>IF('4th 3'!Z39&gt;0,'4th 3'!AB39,0)</f>
        <v>0</v>
      </c>
      <c r="AJ39" s="134">
        <f>IF('4th 4'!Z39&gt;0,'4th 4'!AC39,0)</f>
        <v>0</v>
      </c>
      <c r="AK39" s="133">
        <f>IF('4th 4'!Z39&gt;0,'4th 4'!AB39,0)</f>
        <v>0</v>
      </c>
      <c r="AL39" s="133">
        <f>IF('4th 5'!Z39&gt;0,'4th 5'!AC39,0)</f>
        <v>0</v>
      </c>
      <c r="AM39" s="133">
        <f>IF('4th 5'!Z39&gt;0,'4th 5'!AB39,0)</f>
        <v>0</v>
      </c>
      <c r="AN39" s="134">
        <f>IF('4th 6'!Z39&gt;0,'4th 6'!AC39,0)</f>
        <v>0</v>
      </c>
      <c r="AO39" s="225">
        <f>IF('4th 6'!Z39&gt;0,'4th 6'!AB39,0)</f>
        <v>0</v>
      </c>
      <c r="AP39" s="134">
        <f>IF('4th 7'!Z39&gt;0,'4th 7'!AC39,0)</f>
        <v>0</v>
      </c>
      <c r="AQ39" s="225">
        <f>IF('4th 7'!Z39&gt;0,'4th 7'!AB39,0)</f>
        <v>0</v>
      </c>
      <c r="AR39" s="226">
        <f>(B39*C6)+(D39*E6)+(F39*G6)+(H39*I6)+(J39*K6)+(L39*M6)+(N39*O6)+(P39*Q6)+(R39*S6)+(T39*U6)+(V39*W6)+(X39*Y6)+(Z39*AA6)+(AB39*AC6)+(AD39*AE6)+(AF39*AG6)+(AH39*AI6)+(AJ39*AK6)+(AL39*AM6)+(AN39*AO6)+(AP39*AQ6)</f>
        <v>49.125</v>
      </c>
      <c r="AS39" s="137">
        <f t="shared" si="0"/>
        <v>3.2749999999999999</v>
      </c>
      <c r="AT39" s="136">
        <f>'Tabu-1'!AF38</f>
        <v>50.25</v>
      </c>
      <c r="AU39" s="137">
        <f>'Tabu-2'!AM38</f>
        <v>49.875</v>
      </c>
      <c r="AV39" s="136">
        <f>'Tabu-3'!AL39</f>
        <v>45.75</v>
      </c>
      <c r="AW39" s="137">
        <f>(AR39+AT39+AU39+AV39+('viva-1'!K37*1.5)+('viva-2'!K37*1.5))/63</f>
        <v>3.2440476190476191</v>
      </c>
      <c r="AX39" s="215" t="str">
        <f t="shared" si="1"/>
        <v>B</v>
      </c>
      <c r="AY39" s="337" t="str">
        <f t="shared" si="2"/>
        <v>B</v>
      </c>
      <c r="AZ39" s="139">
        <f t="shared" si="3"/>
        <v>32</v>
      </c>
    </row>
    <row r="40" spans="1:52" ht="15.75">
      <c r="A40" s="217">
        <f>'1st 1'!A40</f>
        <v>33</v>
      </c>
      <c r="B40" s="132">
        <f>IF('4th 1'!J40&gt;0,'4th 1'!AC40,0)</f>
        <v>0</v>
      </c>
      <c r="C40" s="133">
        <f>IF('4th 1'!J40&gt;0,'4th 1'!AB40,0)</f>
        <v>0</v>
      </c>
      <c r="D40" s="133">
        <f>IF('4th 2'!J40&gt;0,'4th 2'!AC40,0)</f>
        <v>0</v>
      </c>
      <c r="E40" s="134">
        <f>IF('4th 2'!J40&gt;0,'4th 2'!AB40,0)</f>
        <v>0</v>
      </c>
      <c r="F40" s="134">
        <f>IF('4th 3'!J40&gt;0,'4th 3'!AC40,0)</f>
        <v>0</v>
      </c>
      <c r="G40" s="133">
        <f>IF('4th 3'!J40&gt;0,'4th 3'!AB40,0)</f>
        <v>0</v>
      </c>
      <c r="H40" s="133">
        <f>IF('4th 4'!J40&gt;0,'4th 4'!AC40,0)</f>
        <v>0</v>
      </c>
      <c r="I40" s="133">
        <f>IF('4th 4'!J40&gt;0,'4th 4'!AB40,0)</f>
        <v>0</v>
      </c>
      <c r="J40" s="134">
        <f>IF('4th 5'!J40&gt;0,'4th 5'!AC40,0)</f>
        <v>0</v>
      </c>
      <c r="K40" s="134">
        <f>IF('4th 5'!J40&gt;0,'4th 5'!AB40,0)</f>
        <v>0</v>
      </c>
      <c r="L40" s="134">
        <f>IF('4th 6'!J40&gt;0,'4th 6'!AC40,0)</f>
        <v>0</v>
      </c>
      <c r="M40" s="134">
        <f>IF('4th 6'!J40&gt;0,'4th 6'!AB40,0)</f>
        <v>0</v>
      </c>
      <c r="N40" s="133">
        <f>IF('4th 7'!J40&gt;0,'4th 7'!AC40,0)</f>
        <v>0</v>
      </c>
      <c r="O40" s="222">
        <f>IF('4th 7'!J40&gt;0,'4th 7'!AB40,0)</f>
        <v>0</v>
      </c>
      <c r="P40" s="132">
        <f>IF('4th 1'!R40&gt;0,'4th 1'!AC40,0)</f>
        <v>3.25</v>
      </c>
      <c r="Q40" s="134" t="str">
        <f>IF('4th 1'!R40&gt;0,'4th 1'!AB40,0)</f>
        <v>B+</v>
      </c>
      <c r="R40" s="134">
        <f>IF('4th 2'!R40&gt;0,'4th 2'!AC40,0)</f>
        <v>3.75</v>
      </c>
      <c r="S40" s="133" t="str">
        <f>IF('4th 2'!R40&gt;0,'4th 2'!AB40,0)</f>
        <v>A</v>
      </c>
      <c r="T40" s="133">
        <f>IF('4th 3'!R40&gt;0,'4th 3'!AC40,0)</f>
        <v>3.25</v>
      </c>
      <c r="U40" s="133" t="str">
        <f>IF('4th 3'!R40&gt;0,'4th 3'!AB40,0)</f>
        <v>B+</v>
      </c>
      <c r="V40" s="134">
        <f>IF('4th 4'!R40&gt;0,'4th 4'!AC40,0)</f>
        <v>3.5</v>
      </c>
      <c r="W40" s="134" t="str">
        <f>IF('4th 4'!R40&gt;0,'4th 4'!AB40,0)</f>
        <v>A-</v>
      </c>
      <c r="X40" s="133">
        <f>IF('4th 5'!R40&gt;0,'4th 5'!AC40,0)</f>
        <v>3.5</v>
      </c>
      <c r="Y40" s="133" t="str">
        <f>IF('4th 5'!R40&gt;0,'4th 5'!AB40,0)</f>
        <v>A-</v>
      </c>
      <c r="Z40" s="133">
        <f>IF('4th 6'!R40&gt;0,'4th 6'!AC40,0)</f>
        <v>3.75</v>
      </c>
      <c r="AA40" s="134" t="str">
        <f>IF('4th 6'!R40&gt;0,'4th 6'!AB40,0)</f>
        <v>A</v>
      </c>
      <c r="AB40" s="132">
        <f>IF('4th 7'!R40&gt;0,'4th 7'!AC40,0)</f>
        <v>0</v>
      </c>
      <c r="AC40" s="135">
        <f>IF('4th 7'!R40&gt;0,'4th 7'!AB40,0)</f>
        <v>0</v>
      </c>
      <c r="AD40" s="223">
        <f>IF('4th 1'!Z40&gt;0,'4th 1'!AC40,0)</f>
        <v>0</v>
      </c>
      <c r="AE40" s="134">
        <f>IF('4th 1'!Z40&gt;0,'4th 1'!AB40,0)</f>
        <v>0</v>
      </c>
      <c r="AF40" s="134">
        <f>IF('4th 2'!Z40&gt;0,'4th 2'!AC40,0)</f>
        <v>0</v>
      </c>
      <c r="AG40" s="134">
        <f>IF('4th 2'!Z40&gt;0,'4th 2'!AB40,0)</f>
        <v>0</v>
      </c>
      <c r="AH40" s="134">
        <f>IF('4th 3'!Z40&gt;0,'4th 3'!AC40,0)</f>
        <v>0</v>
      </c>
      <c r="AI40" s="134">
        <f>IF('4th 3'!Z40&gt;0,'4th 3'!AB40,0)</f>
        <v>0</v>
      </c>
      <c r="AJ40" s="134">
        <f>IF('4th 4'!Z40&gt;0,'4th 4'!AC40,0)</f>
        <v>0</v>
      </c>
      <c r="AK40" s="133">
        <f>IF('4th 4'!Z40&gt;0,'4th 4'!AB40,0)</f>
        <v>0</v>
      </c>
      <c r="AL40" s="133">
        <f>IF('4th 5'!Z40&gt;0,'4th 5'!AC40,0)</f>
        <v>0</v>
      </c>
      <c r="AM40" s="133">
        <f>IF('4th 5'!Z40&gt;0,'4th 5'!AB40,0)</f>
        <v>0</v>
      </c>
      <c r="AN40" s="134">
        <f>IF('4th 6'!Z40&gt;0,'4th 6'!AC40,0)</f>
        <v>0</v>
      </c>
      <c r="AO40" s="225">
        <f>IF('4th 6'!Z40&gt;0,'4th 6'!AB40,0)</f>
        <v>0</v>
      </c>
      <c r="AP40" s="134">
        <f>IF('4th 7'!Z40&gt;0,'4th 7'!AC40,0)</f>
        <v>0</v>
      </c>
      <c r="AQ40" s="225">
        <f>IF('4th 7'!Z40&gt;0,'4th 7'!AB40,0)</f>
        <v>0</v>
      </c>
      <c r="AR40" s="226">
        <f>(B40*C6)+(D40*E6)+(F40*G6)+(H40*I6)+(J40*K6)+(L40*M6)+(N40*O6)+(P40*Q6)+(R40*S6)+(T40*U6)+(V40*W6)+(X40*Y6)+(Z40*AA6)+(AB40*AC6)+(AD40*AE6)+(AF40*AG6)+(AH40*AI6)+(AJ40*AK6)+(AL40*AM6)+(AN40*AO6)+(AP40*AQ6)</f>
        <v>52.5</v>
      </c>
      <c r="AS40" s="137">
        <f t="shared" si="0"/>
        <v>3.5</v>
      </c>
      <c r="AT40" s="136">
        <f>'Tabu-1'!AF39</f>
        <v>46.875</v>
      </c>
      <c r="AU40" s="137">
        <f>'Tabu-2'!AM39</f>
        <v>46.5</v>
      </c>
      <c r="AV40" s="136">
        <f>'Tabu-3'!AL40</f>
        <v>45.75</v>
      </c>
      <c r="AW40" s="137">
        <f>(AR40+AT40+AU40+AV40+('viva-1'!K38*1.5)+('viva-2'!K38*1.5))/63</f>
        <v>3.1845238095238093</v>
      </c>
      <c r="AX40" s="215" t="str">
        <f t="shared" si="1"/>
        <v>B</v>
      </c>
      <c r="AY40" s="337" t="str">
        <f t="shared" si="2"/>
        <v>B</v>
      </c>
      <c r="AZ40" s="139">
        <f t="shared" si="3"/>
        <v>33</v>
      </c>
    </row>
    <row r="41" spans="1:52" ht="15.75">
      <c r="A41" s="217">
        <f>'1st 1'!A41</f>
        <v>34</v>
      </c>
      <c r="B41" s="132">
        <f>IF('4th 1'!J41&gt;0,'4th 1'!AC41,0)</f>
        <v>0</v>
      </c>
      <c r="C41" s="133">
        <f>IF('4th 1'!J41&gt;0,'4th 1'!AB41,0)</f>
        <v>0</v>
      </c>
      <c r="D41" s="133">
        <f>IF('4th 2'!J41&gt;0,'4th 2'!AC41,0)</f>
        <v>0</v>
      </c>
      <c r="E41" s="134">
        <f>IF('4th 2'!J41&gt;0,'4th 2'!AB41,0)</f>
        <v>0</v>
      </c>
      <c r="F41" s="134">
        <f>IF('4th 3'!J41&gt;0,'4th 3'!AC41,0)</f>
        <v>0</v>
      </c>
      <c r="G41" s="133">
        <f>IF('4th 3'!J41&gt;0,'4th 3'!AB41,0)</f>
        <v>0</v>
      </c>
      <c r="H41" s="133">
        <f>IF('4th 4'!J41&gt;0,'4th 4'!AC41,0)</f>
        <v>0</v>
      </c>
      <c r="I41" s="133">
        <f>IF('4th 4'!J41&gt;0,'4th 4'!AB41,0)</f>
        <v>0</v>
      </c>
      <c r="J41" s="134">
        <f>IF('4th 5'!J41&gt;0,'4th 5'!AC41,0)</f>
        <v>0</v>
      </c>
      <c r="K41" s="134">
        <f>IF('4th 5'!J41&gt;0,'4th 5'!AB41,0)</f>
        <v>0</v>
      </c>
      <c r="L41" s="134">
        <f>IF('4th 6'!J41&gt;0,'4th 6'!AC41,0)</f>
        <v>0</v>
      </c>
      <c r="M41" s="134">
        <f>IF('4th 6'!J41&gt;0,'4th 6'!AB41,0)</f>
        <v>0</v>
      </c>
      <c r="N41" s="133">
        <f>IF('4th 7'!J41&gt;0,'4th 7'!AC41,0)</f>
        <v>0</v>
      </c>
      <c r="O41" s="222">
        <f>IF('4th 7'!J41&gt;0,'4th 7'!AB41,0)</f>
        <v>0</v>
      </c>
      <c r="P41" s="132">
        <f>IF('4th 1'!R41&gt;0,'4th 1'!AC41,0)</f>
        <v>2.75</v>
      </c>
      <c r="Q41" s="134" t="str">
        <f>IF('4th 1'!R41&gt;0,'4th 1'!AB41,0)</f>
        <v>B-</v>
      </c>
      <c r="R41" s="134">
        <f>IF('4th 2'!R41&gt;0,'4th 2'!AC41,0)</f>
        <v>3.5</v>
      </c>
      <c r="S41" s="133" t="str">
        <f>IF('4th 2'!R41&gt;0,'4th 2'!AB41,0)</f>
        <v>A-</v>
      </c>
      <c r="T41" s="133">
        <f>IF('4th 3'!R41&gt;0,'4th 3'!AC41,0)</f>
        <v>3.75</v>
      </c>
      <c r="U41" s="133" t="str">
        <f>IF('4th 3'!R41&gt;0,'4th 3'!AB41,0)</f>
        <v>A</v>
      </c>
      <c r="V41" s="134">
        <f>IF('4th 4'!R41&gt;0,'4th 4'!AC41,0)</f>
        <v>3.25</v>
      </c>
      <c r="W41" s="134" t="str">
        <f>IF('4th 4'!R41&gt;0,'4th 4'!AB41,0)</f>
        <v>B+</v>
      </c>
      <c r="X41" s="133">
        <f>IF('4th 5'!R41&gt;0,'4th 5'!AC41,0)</f>
        <v>3.5</v>
      </c>
      <c r="Y41" s="133" t="str">
        <f>IF('4th 5'!R41&gt;0,'4th 5'!AB41,0)</f>
        <v>A-</v>
      </c>
      <c r="Z41" s="133">
        <f>IF('4th 6'!R41&gt;0,'4th 6'!AC41,0)</f>
        <v>3</v>
      </c>
      <c r="AA41" s="134" t="str">
        <f>IF('4th 6'!R41&gt;0,'4th 6'!AB41,0)</f>
        <v>B</v>
      </c>
      <c r="AB41" s="132">
        <f>IF('4th 7'!R41&gt;0,'4th 7'!AC41,0)</f>
        <v>0</v>
      </c>
      <c r="AC41" s="135">
        <f>IF('4th 7'!R41&gt;0,'4th 7'!AB41,0)</f>
        <v>0</v>
      </c>
      <c r="AD41" s="223">
        <f>IF('4th 1'!Z41&gt;0,'4th 1'!AC41,0)</f>
        <v>0</v>
      </c>
      <c r="AE41" s="134">
        <f>IF('4th 1'!Z41&gt;0,'4th 1'!AB41,0)</f>
        <v>0</v>
      </c>
      <c r="AF41" s="134">
        <f>IF('4th 2'!Z41&gt;0,'4th 2'!AC41,0)</f>
        <v>0</v>
      </c>
      <c r="AG41" s="134">
        <f>IF('4th 2'!Z41&gt;0,'4th 2'!AB41,0)</f>
        <v>0</v>
      </c>
      <c r="AH41" s="134">
        <f>IF('4th 3'!Z41&gt;0,'4th 3'!AC41,0)</f>
        <v>0</v>
      </c>
      <c r="AI41" s="134">
        <f>IF('4th 3'!Z41&gt;0,'4th 3'!AB41,0)</f>
        <v>0</v>
      </c>
      <c r="AJ41" s="134">
        <f>IF('4th 4'!Z41&gt;0,'4th 4'!AC41,0)</f>
        <v>0</v>
      </c>
      <c r="AK41" s="133">
        <f>IF('4th 4'!Z41&gt;0,'4th 4'!AB41,0)</f>
        <v>0</v>
      </c>
      <c r="AL41" s="133">
        <f>IF('4th 5'!Z41&gt;0,'4th 5'!AC41,0)</f>
        <v>0</v>
      </c>
      <c r="AM41" s="133">
        <f>IF('4th 5'!Z41&gt;0,'4th 5'!AB41,0)</f>
        <v>0</v>
      </c>
      <c r="AN41" s="134">
        <f>IF('4th 6'!Z41&gt;0,'4th 6'!AC41,0)</f>
        <v>0</v>
      </c>
      <c r="AO41" s="225">
        <f>IF('4th 6'!Z41&gt;0,'4th 6'!AB41,0)</f>
        <v>0</v>
      </c>
      <c r="AP41" s="134">
        <f>IF('4th 7'!Z41&gt;0,'4th 7'!AC41,0)</f>
        <v>0</v>
      </c>
      <c r="AQ41" s="225">
        <f>IF('4th 7'!Z41&gt;0,'4th 7'!AB41,0)</f>
        <v>0</v>
      </c>
      <c r="AR41" s="226">
        <f>(B41*C6)+(D41*E6)+(F41*G6)+(H41*I6)+(J41*K6)+(L41*M6)+(N41*O6)+(P41*Q6)+(R41*S6)+(T41*U6)+(V41*W6)+(X41*Y6)+(Z41*AA6)+(AB41*AC6)+(AD41*AE6)+(AF41*AG6)+(AH41*AI6)+(AJ41*AK6)+(AL41*AM6)+(AN41*AO6)+(AP41*AQ6)</f>
        <v>49.125</v>
      </c>
      <c r="AS41" s="137">
        <f t="shared" si="0"/>
        <v>3.2749999999999999</v>
      </c>
      <c r="AT41" s="136">
        <f>'Tabu-1'!AF40</f>
        <v>46.875</v>
      </c>
      <c r="AU41" s="137">
        <f>'Tabu-2'!AM40</f>
        <v>45.75</v>
      </c>
      <c r="AV41" s="136">
        <f>'Tabu-3'!AL41</f>
        <v>45.75</v>
      </c>
      <c r="AW41" s="137">
        <f>(AR41+AT41+AU41+AV41+('viva-1'!K39*1.5)+('viva-2'!K39*1.5))/63</f>
        <v>3.1011904761904763</v>
      </c>
      <c r="AX41" s="215" t="str">
        <f t="shared" si="1"/>
        <v>B</v>
      </c>
      <c r="AY41" s="337" t="str">
        <f t="shared" si="2"/>
        <v>B</v>
      </c>
      <c r="AZ41" s="139">
        <f t="shared" si="3"/>
        <v>34</v>
      </c>
    </row>
    <row r="42" spans="1:52" ht="31.5">
      <c r="A42" s="217">
        <f>'1st 1'!A42</f>
        <v>35</v>
      </c>
      <c r="B42" s="132">
        <f>IF('4th 1'!J42&gt;0,'4th 1'!AC42,0)</f>
        <v>0</v>
      </c>
      <c r="C42" s="133">
        <f>IF('4th 1'!J42&gt;0,'4th 1'!AB42,0)</f>
        <v>0</v>
      </c>
      <c r="D42" s="133">
        <f>IF('4th 2'!J42&gt;0,'4th 2'!AC42,0)</f>
        <v>0</v>
      </c>
      <c r="E42" s="134">
        <f>IF('4th 2'!J42&gt;0,'4th 2'!AB42,0)</f>
        <v>0</v>
      </c>
      <c r="F42" s="134">
        <f>IF('4th 3'!J42&gt;0,'4th 3'!AC42,0)</f>
        <v>0</v>
      </c>
      <c r="G42" s="133">
        <f>IF('4th 3'!J42&gt;0,'4th 3'!AB42,0)</f>
        <v>0</v>
      </c>
      <c r="H42" s="133">
        <f>IF('4th 4'!J42&gt;0,'4th 4'!AC42,0)</f>
        <v>0</v>
      </c>
      <c r="I42" s="133">
        <f>IF('4th 4'!J42&gt;0,'4th 4'!AB42,0)</f>
        <v>0</v>
      </c>
      <c r="J42" s="134">
        <f>IF('4th 5'!J42&gt;0,'4th 5'!AC42,0)</f>
        <v>0</v>
      </c>
      <c r="K42" s="134">
        <f>IF('4th 5'!J42&gt;0,'4th 5'!AB42,0)</f>
        <v>0</v>
      </c>
      <c r="L42" s="134">
        <f>IF('4th 6'!J42&gt;0,'4th 6'!AC42,0)</f>
        <v>0</v>
      </c>
      <c r="M42" s="134">
        <f>IF('4th 6'!J42&gt;0,'4th 6'!AB42,0)</f>
        <v>0</v>
      </c>
      <c r="N42" s="133">
        <f>IF('4th 7'!J42&gt;0,'4th 7'!AC42,0)</f>
        <v>0</v>
      </c>
      <c r="O42" s="222">
        <f>IF('4th 7'!J42&gt;0,'4th 7'!AB42,0)</f>
        <v>0</v>
      </c>
      <c r="P42" s="132">
        <f>IF('4th 1'!R42&gt;0,'4th 1'!AC42,0)</f>
        <v>2.75</v>
      </c>
      <c r="Q42" s="134" t="str">
        <f>IF('4th 1'!R42&gt;0,'4th 1'!AB42,0)</f>
        <v>B-</v>
      </c>
      <c r="R42" s="134">
        <f>IF('4th 2'!R42&gt;0,'4th 2'!AC42,0)</f>
        <v>3.5</v>
      </c>
      <c r="S42" s="133" t="str">
        <f>IF('4th 2'!R42&gt;0,'4th 2'!AB42,0)</f>
        <v>A-</v>
      </c>
      <c r="T42" s="133">
        <f>IF('4th 3'!R42&gt;0,'4th 3'!AC42,0)</f>
        <v>3</v>
      </c>
      <c r="U42" s="133" t="str">
        <f>IF('4th 3'!R42&gt;0,'4th 3'!AB42,0)</f>
        <v>B</v>
      </c>
      <c r="V42" s="134">
        <f>IF('4th 4'!R42&gt;0,'4th 4'!AC42,0)</f>
        <v>3.5</v>
      </c>
      <c r="W42" s="134" t="str">
        <f>IF('4th 4'!R42&gt;0,'4th 4'!AB42,0)</f>
        <v>A-</v>
      </c>
      <c r="X42" s="133">
        <f>IF('4th 5'!R42&gt;0,'4th 5'!AC42,0)</f>
        <v>3.5</v>
      </c>
      <c r="Y42" s="133" t="str">
        <f>IF('4th 5'!R42&gt;0,'4th 5'!AB42,0)</f>
        <v>A-</v>
      </c>
      <c r="Z42" s="133">
        <f>IF('4th 6'!R42&gt;0,'4th 6'!AC42,0)</f>
        <v>3</v>
      </c>
      <c r="AA42" s="134" t="str">
        <f>IF('4th 6'!R42&gt;0,'4th 6'!AB42,0)</f>
        <v>B</v>
      </c>
      <c r="AB42" s="132">
        <f>IF('4th 7'!R42&gt;0,'4th 7'!AC42,0)</f>
        <v>0</v>
      </c>
      <c r="AC42" s="135">
        <f>IF('4th 7'!R42&gt;0,'4th 7'!AB42,0)</f>
        <v>0</v>
      </c>
      <c r="AD42" s="223">
        <f>IF('4th 1'!Z42&gt;0,'4th 1'!AC42,0)</f>
        <v>0</v>
      </c>
      <c r="AE42" s="134">
        <f>IF('4th 1'!Z42&gt;0,'4th 1'!AB42,0)</f>
        <v>0</v>
      </c>
      <c r="AF42" s="134">
        <f>IF('4th 2'!Z42&gt;0,'4th 2'!AC42,0)</f>
        <v>0</v>
      </c>
      <c r="AG42" s="134">
        <f>IF('4th 2'!Z42&gt;0,'4th 2'!AB42,0)</f>
        <v>0</v>
      </c>
      <c r="AH42" s="134">
        <f>IF('4th 3'!Z42&gt;0,'4th 3'!AC42,0)</f>
        <v>0</v>
      </c>
      <c r="AI42" s="134">
        <f>IF('4th 3'!Z42&gt;0,'4th 3'!AB42,0)</f>
        <v>0</v>
      </c>
      <c r="AJ42" s="134">
        <f>IF('4th 4'!Z42&gt;0,'4th 4'!AC42,0)</f>
        <v>0</v>
      </c>
      <c r="AK42" s="133">
        <f>IF('4th 4'!Z42&gt;0,'4th 4'!AB42,0)</f>
        <v>0</v>
      </c>
      <c r="AL42" s="133">
        <f>IF('4th 5'!Z42&gt;0,'4th 5'!AC42,0)</f>
        <v>0</v>
      </c>
      <c r="AM42" s="133">
        <f>IF('4th 5'!Z42&gt;0,'4th 5'!AB42,0)</f>
        <v>0</v>
      </c>
      <c r="AN42" s="134">
        <f>IF('4th 6'!Z42&gt;0,'4th 6'!AC42,0)</f>
        <v>0</v>
      </c>
      <c r="AO42" s="225">
        <f>IF('4th 6'!Z42&gt;0,'4th 6'!AB42,0)</f>
        <v>0</v>
      </c>
      <c r="AP42" s="134">
        <f>IF('4th 7'!Z42&gt;0,'4th 7'!AC42,0)</f>
        <v>0</v>
      </c>
      <c r="AQ42" s="225">
        <f>IF('4th 7'!Z42&gt;0,'4th 7'!AB42,0)</f>
        <v>0</v>
      </c>
      <c r="AR42" s="226">
        <f>(B42*C6)+(D42*E6)+(F42*G6)+(H42*I6)+(J42*K6)+(L42*M6)+(N42*O6)+(P42*Q6)+(R42*S6)+(T42*U6)+(V42*W6)+(X42*Y6)+(Z42*AA6)+(AB42*AC6)+(AD42*AE6)+(AF42*AG6)+(AH42*AI6)+(AJ42*AK6)+(AL42*AM6)+(AN42*AO6)+(AP42*AQ6)</f>
        <v>47.25</v>
      </c>
      <c r="AS42" s="137">
        <f t="shared" si="0"/>
        <v>3.15</v>
      </c>
      <c r="AT42" s="136">
        <f>'Tabu-1'!AF41</f>
        <v>49.5</v>
      </c>
      <c r="AU42" s="137">
        <f>'Tabu-2'!AM41</f>
        <v>49.125</v>
      </c>
      <c r="AV42" s="136">
        <f>'Tabu-3'!AL42</f>
        <v>48.75</v>
      </c>
      <c r="AW42" s="137">
        <f>(AR42+AT42+AU42+AV42+('viva-1'!K40*1.5)+('viva-2'!K40*1.5))/63</f>
        <v>3.2559523809523809</v>
      </c>
      <c r="AX42" s="215" t="str">
        <f t="shared" si="1"/>
        <v>B+</v>
      </c>
      <c r="AY42" s="337" t="str">
        <f t="shared" si="2"/>
        <v>B+</v>
      </c>
      <c r="AZ42" s="139">
        <f t="shared" si="3"/>
        <v>35</v>
      </c>
    </row>
    <row r="43" spans="1:52" ht="15.75">
      <c r="A43" s="217">
        <f>'1st 1'!A43</f>
        <v>36</v>
      </c>
      <c r="B43" s="132">
        <f>IF('4th 1'!J43&gt;0,'4th 1'!AC43,0)</f>
        <v>0</v>
      </c>
      <c r="C43" s="133">
        <f>IF('4th 1'!J43&gt;0,'4th 1'!AB43,0)</f>
        <v>0</v>
      </c>
      <c r="D43" s="133">
        <f>IF('4th 2'!J43&gt;0,'4th 2'!AC43,0)</f>
        <v>0</v>
      </c>
      <c r="E43" s="134">
        <f>IF('4th 2'!J43&gt;0,'4th 2'!AB43,0)</f>
        <v>0</v>
      </c>
      <c r="F43" s="134">
        <f>IF('4th 3'!J43&gt;0,'4th 3'!AC43,0)</f>
        <v>0</v>
      </c>
      <c r="G43" s="133">
        <f>IF('4th 3'!J43&gt;0,'4th 3'!AB43,0)</f>
        <v>0</v>
      </c>
      <c r="H43" s="133">
        <f>IF('4th 4'!J43&gt;0,'4th 4'!AC43,0)</f>
        <v>0</v>
      </c>
      <c r="I43" s="133">
        <f>IF('4th 4'!J43&gt;0,'4th 4'!AB43,0)</f>
        <v>0</v>
      </c>
      <c r="J43" s="134">
        <f>IF('4th 5'!J43&gt;0,'4th 5'!AC43,0)</f>
        <v>0</v>
      </c>
      <c r="K43" s="134">
        <f>IF('4th 5'!J43&gt;0,'4th 5'!AB43,0)</f>
        <v>0</v>
      </c>
      <c r="L43" s="134">
        <f>IF('4th 6'!J43&gt;0,'4th 6'!AC43,0)</f>
        <v>0</v>
      </c>
      <c r="M43" s="134">
        <f>IF('4th 6'!J43&gt;0,'4th 6'!AB43,0)</f>
        <v>0</v>
      </c>
      <c r="N43" s="133">
        <f>IF('4th 7'!J43&gt;0,'4th 7'!AC43,0)</f>
        <v>0</v>
      </c>
      <c r="O43" s="222">
        <f>IF('4th 7'!J43&gt;0,'4th 7'!AB43,0)</f>
        <v>0</v>
      </c>
      <c r="P43" s="132">
        <f>IF('4th 1'!R43&gt;0,'4th 1'!AC43,0)</f>
        <v>3.75</v>
      </c>
      <c r="Q43" s="134" t="str">
        <f>IF('4th 1'!R43&gt;0,'4th 1'!AB43,0)</f>
        <v>A</v>
      </c>
      <c r="R43" s="134">
        <f>IF('4th 2'!R43&gt;0,'4th 2'!AC43,0)</f>
        <v>3.75</v>
      </c>
      <c r="S43" s="133" t="str">
        <f>IF('4th 2'!R43&gt;0,'4th 2'!AB43,0)</f>
        <v>A</v>
      </c>
      <c r="T43" s="133">
        <f>IF('4th 3'!R43&gt;0,'4th 3'!AC43,0)</f>
        <v>3.75</v>
      </c>
      <c r="U43" s="133" t="str">
        <f>IF('4th 3'!R43&gt;0,'4th 3'!AB43,0)</f>
        <v>A</v>
      </c>
      <c r="V43" s="134">
        <f>IF('4th 4'!R43&gt;0,'4th 4'!AC43,0)</f>
        <v>3.75</v>
      </c>
      <c r="W43" s="134" t="str">
        <f>IF('4th 4'!R43&gt;0,'4th 4'!AB43,0)</f>
        <v>A</v>
      </c>
      <c r="X43" s="133">
        <f>IF('4th 5'!R43&gt;0,'4th 5'!AC43,0)</f>
        <v>3.25</v>
      </c>
      <c r="Y43" s="133" t="str">
        <f>IF('4th 5'!R43&gt;0,'4th 5'!AB43,0)</f>
        <v>B+</v>
      </c>
      <c r="Z43" s="133">
        <f>IF('4th 6'!R43&gt;0,'4th 6'!AC43,0)</f>
        <v>3.25</v>
      </c>
      <c r="AA43" s="134" t="str">
        <f>IF('4th 6'!R43&gt;0,'4th 6'!AB43,0)</f>
        <v>B+</v>
      </c>
      <c r="AB43" s="132">
        <f>IF('4th 7'!R43&gt;0,'4th 7'!AC43,0)</f>
        <v>0</v>
      </c>
      <c r="AC43" s="135">
        <f>IF('4th 7'!R43&gt;0,'4th 7'!AB43,0)</f>
        <v>0</v>
      </c>
      <c r="AD43" s="223">
        <f>IF('4th 1'!Z43&gt;0,'4th 1'!AC43,0)</f>
        <v>0</v>
      </c>
      <c r="AE43" s="134">
        <f>IF('4th 1'!Z43&gt;0,'4th 1'!AB43,0)</f>
        <v>0</v>
      </c>
      <c r="AF43" s="134">
        <f>IF('4th 2'!Z43&gt;0,'4th 2'!AC43,0)</f>
        <v>0</v>
      </c>
      <c r="AG43" s="134">
        <f>IF('4th 2'!Z43&gt;0,'4th 2'!AB43,0)</f>
        <v>0</v>
      </c>
      <c r="AH43" s="134">
        <f>IF('4th 3'!Z43&gt;0,'4th 3'!AC43,0)</f>
        <v>0</v>
      </c>
      <c r="AI43" s="134">
        <f>IF('4th 3'!Z43&gt;0,'4th 3'!AB43,0)</f>
        <v>0</v>
      </c>
      <c r="AJ43" s="134">
        <f>IF('4th 4'!Z43&gt;0,'4th 4'!AC43,0)</f>
        <v>0</v>
      </c>
      <c r="AK43" s="133">
        <f>IF('4th 4'!Z43&gt;0,'4th 4'!AB43,0)</f>
        <v>0</v>
      </c>
      <c r="AL43" s="133">
        <f>IF('4th 5'!Z43&gt;0,'4th 5'!AC43,0)</f>
        <v>0</v>
      </c>
      <c r="AM43" s="133">
        <f>IF('4th 5'!Z43&gt;0,'4th 5'!AB43,0)</f>
        <v>0</v>
      </c>
      <c r="AN43" s="134">
        <f>IF('4th 6'!Z43&gt;0,'4th 6'!AC43,0)</f>
        <v>0</v>
      </c>
      <c r="AO43" s="225">
        <f>IF('4th 6'!Z43&gt;0,'4th 6'!AB43,0)</f>
        <v>0</v>
      </c>
      <c r="AP43" s="134">
        <f>IF('4th 7'!Z43&gt;0,'4th 7'!AC43,0)</f>
        <v>0</v>
      </c>
      <c r="AQ43" s="225">
        <f>IF('4th 7'!Z43&gt;0,'4th 7'!AB43,0)</f>
        <v>0</v>
      </c>
      <c r="AR43" s="226">
        <f>(B43*C6)+(D43*E6)+(F43*G6)+(H43*I6)+(J43*K6)+(L43*M6)+(N43*O6)+(P43*Q6)+(R43*S6)+(T43*U6)+(V43*W6)+(X43*Y6)+(Z43*AA6)+(AB43*AC6)+(AD43*AE6)+(AF43*AG6)+(AH43*AI6)+(AJ43*AK6)+(AL43*AM6)+(AN43*AO6)+(AP43*AQ6)</f>
        <v>54</v>
      </c>
      <c r="AS43" s="137">
        <f t="shared" si="0"/>
        <v>3.6</v>
      </c>
      <c r="AT43" s="136">
        <f>'Tabu-1'!AF42</f>
        <v>55.5</v>
      </c>
      <c r="AU43" s="137">
        <f>'Tabu-2'!AM42</f>
        <v>53.625</v>
      </c>
      <c r="AV43" s="136">
        <f>'Tabu-3'!AL43</f>
        <v>52.5</v>
      </c>
      <c r="AW43" s="137">
        <f>(AR43+AT43+AU43+AV43+('viva-1'!K41*1.5)+('viva-2'!K41*1.5))/63</f>
        <v>3.5892857142857144</v>
      </c>
      <c r="AX43" s="215" t="str">
        <f t="shared" si="1"/>
        <v>A-</v>
      </c>
      <c r="AY43" s="337" t="str">
        <f t="shared" si="2"/>
        <v>A-</v>
      </c>
      <c r="AZ43" s="139">
        <f t="shared" si="3"/>
        <v>36</v>
      </c>
    </row>
    <row r="44" spans="1:52" ht="15.75">
      <c r="A44" s="217">
        <f>'1st 1'!A44</f>
        <v>37</v>
      </c>
      <c r="B44" s="132">
        <f>IF('4th 1'!J44&gt;0,'4th 1'!AC44,0)</f>
        <v>0</v>
      </c>
      <c r="C44" s="133">
        <f>IF('4th 1'!J44&gt;0,'4th 1'!AB44,0)</f>
        <v>0</v>
      </c>
      <c r="D44" s="133">
        <f>IF('4th 2'!J44&gt;0,'4th 2'!AC44,0)</f>
        <v>0</v>
      </c>
      <c r="E44" s="134">
        <f>IF('4th 2'!J44&gt;0,'4th 2'!AB44,0)</f>
        <v>0</v>
      </c>
      <c r="F44" s="134">
        <f>IF('4th 3'!J44&gt;0,'4th 3'!AC44,0)</f>
        <v>0</v>
      </c>
      <c r="G44" s="133">
        <f>IF('4th 3'!J44&gt;0,'4th 3'!AB44,0)</f>
        <v>0</v>
      </c>
      <c r="H44" s="133">
        <f>IF('4th 4'!J44&gt;0,'4th 4'!AC44,0)</f>
        <v>0</v>
      </c>
      <c r="I44" s="133">
        <f>IF('4th 4'!J44&gt;0,'4th 4'!AB44,0)</f>
        <v>0</v>
      </c>
      <c r="J44" s="134">
        <f>IF('4th 5'!J44&gt;0,'4th 5'!AC44,0)</f>
        <v>0</v>
      </c>
      <c r="K44" s="134">
        <f>IF('4th 5'!J44&gt;0,'4th 5'!AB44,0)</f>
        <v>0</v>
      </c>
      <c r="L44" s="134">
        <f>IF('4th 6'!J44&gt;0,'4th 6'!AC44,0)</f>
        <v>0</v>
      </c>
      <c r="M44" s="134">
        <f>IF('4th 6'!J44&gt;0,'4th 6'!AB44,0)</f>
        <v>0</v>
      </c>
      <c r="N44" s="133">
        <f>IF('4th 7'!J44&gt;0,'4th 7'!AC44,0)</f>
        <v>0</v>
      </c>
      <c r="O44" s="222">
        <f>IF('4th 7'!J44&gt;0,'4th 7'!AB44,0)</f>
        <v>0</v>
      </c>
      <c r="P44" s="132">
        <f>IF('4th 1'!R44&gt;0,'4th 1'!AC44,0)</f>
        <v>3.25</v>
      </c>
      <c r="Q44" s="134" t="str">
        <f>IF('4th 1'!R44&gt;0,'4th 1'!AB44,0)</f>
        <v>B+</v>
      </c>
      <c r="R44" s="134">
        <f>IF('4th 2'!R44&gt;0,'4th 2'!AC44,0)</f>
        <v>3.25</v>
      </c>
      <c r="S44" s="133" t="str">
        <f>IF('4th 2'!R44&gt;0,'4th 2'!AB44,0)</f>
        <v>B+</v>
      </c>
      <c r="T44" s="133">
        <f>IF('4th 3'!R44&gt;0,'4th 3'!AC44,0)</f>
        <v>3</v>
      </c>
      <c r="U44" s="133" t="str">
        <f>IF('4th 3'!R44&gt;0,'4th 3'!AB44,0)</f>
        <v>B</v>
      </c>
      <c r="V44" s="134">
        <f>IF('4th 4'!R44&gt;0,'4th 4'!AC44,0)</f>
        <v>3.5</v>
      </c>
      <c r="W44" s="134" t="str">
        <f>IF('4th 4'!R44&gt;0,'4th 4'!AB44,0)</f>
        <v>A-</v>
      </c>
      <c r="X44" s="133">
        <f>IF('4th 5'!R44&gt;0,'4th 5'!AC44,0)</f>
        <v>3.75</v>
      </c>
      <c r="Y44" s="133" t="str">
        <f>IF('4th 5'!R44&gt;0,'4th 5'!AB44,0)</f>
        <v>A</v>
      </c>
      <c r="Z44" s="133">
        <f>IF('4th 6'!R44&gt;0,'4th 6'!AC44,0)</f>
        <v>3.5</v>
      </c>
      <c r="AA44" s="134" t="str">
        <f>IF('4th 6'!R44&gt;0,'4th 6'!AB44,0)</f>
        <v>A-</v>
      </c>
      <c r="AB44" s="132">
        <f>IF('4th 7'!R44&gt;0,'4th 7'!AC44,0)</f>
        <v>0</v>
      </c>
      <c r="AC44" s="135">
        <f>IF('4th 7'!R44&gt;0,'4th 7'!AB44,0)</f>
        <v>0</v>
      </c>
      <c r="AD44" s="223">
        <f>IF('4th 1'!Z44&gt;0,'4th 1'!AC44,0)</f>
        <v>0</v>
      </c>
      <c r="AE44" s="134">
        <f>IF('4th 1'!Z44&gt;0,'4th 1'!AB44,0)</f>
        <v>0</v>
      </c>
      <c r="AF44" s="134">
        <f>IF('4th 2'!Z44&gt;0,'4th 2'!AC44,0)</f>
        <v>0</v>
      </c>
      <c r="AG44" s="134">
        <f>IF('4th 2'!Z44&gt;0,'4th 2'!AB44,0)</f>
        <v>0</v>
      </c>
      <c r="AH44" s="134">
        <f>IF('4th 3'!Z44&gt;0,'4th 3'!AC44,0)</f>
        <v>0</v>
      </c>
      <c r="AI44" s="134">
        <f>IF('4th 3'!Z44&gt;0,'4th 3'!AB44,0)</f>
        <v>0</v>
      </c>
      <c r="AJ44" s="134">
        <f>IF('4th 4'!Z44&gt;0,'4th 4'!AC44,0)</f>
        <v>0</v>
      </c>
      <c r="AK44" s="133">
        <f>IF('4th 4'!Z44&gt;0,'4th 4'!AB44,0)</f>
        <v>0</v>
      </c>
      <c r="AL44" s="133">
        <f>IF('4th 5'!Z44&gt;0,'4th 5'!AC44,0)</f>
        <v>0</v>
      </c>
      <c r="AM44" s="133">
        <f>IF('4th 5'!Z44&gt;0,'4th 5'!AB44,0)</f>
        <v>0</v>
      </c>
      <c r="AN44" s="134">
        <f>IF('4th 6'!Z44&gt;0,'4th 6'!AC44,0)</f>
        <v>0</v>
      </c>
      <c r="AO44" s="225">
        <f>IF('4th 6'!Z44&gt;0,'4th 6'!AB44,0)</f>
        <v>0</v>
      </c>
      <c r="AP44" s="134">
        <f>IF('4th 7'!Z44&gt;0,'4th 7'!AC44,0)</f>
        <v>0</v>
      </c>
      <c r="AQ44" s="225">
        <f>IF('4th 7'!Z44&gt;0,'4th 7'!AB44,0)</f>
        <v>0</v>
      </c>
      <c r="AR44" s="226">
        <f>(B44*C6)+(D44*E6)+(F44*G6)+(H44*I6)+(J44*K6)+(L44*M6)+(N44*O6)+(P44*Q6)+(R44*S6)+(T44*U6)+(V44*W6)+(X44*Y6)+(Z44*AA6)+(AB44*AC6)+(AD44*AE6)+(AF44*AG6)+(AH44*AI6)+(AJ44*AK6)+(AL44*AM6)+(AN44*AO6)+(AP44*AQ6)</f>
        <v>49.875</v>
      </c>
      <c r="AS44" s="137">
        <f t="shared" si="0"/>
        <v>3.3250000000000002</v>
      </c>
      <c r="AT44" s="136">
        <f>'Tabu-1'!AF43</f>
        <v>48.375</v>
      </c>
      <c r="AU44" s="137">
        <f>'Tabu-2'!AM43</f>
        <v>48.375</v>
      </c>
      <c r="AV44" s="136">
        <f>'Tabu-3'!AL44</f>
        <v>46.5</v>
      </c>
      <c r="AW44" s="137">
        <f>(AR44+AT44+AU44+AV44+('viva-1'!K42*1.5)+('viva-2'!K42*1.5))/63</f>
        <v>3.2440476190476191</v>
      </c>
      <c r="AX44" s="215" t="str">
        <f t="shared" si="1"/>
        <v>B</v>
      </c>
      <c r="AY44" s="337" t="str">
        <f t="shared" si="2"/>
        <v>B</v>
      </c>
      <c r="AZ44" s="139">
        <f t="shared" si="3"/>
        <v>37</v>
      </c>
    </row>
    <row r="45" spans="1:52" ht="15.75">
      <c r="A45" s="217">
        <f>'1st 1'!A45</f>
        <v>38</v>
      </c>
      <c r="B45" s="132">
        <f>IF('4th 1'!J45&gt;0,'4th 1'!AC45,0)</f>
        <v>0</v>
      </c>
      <c r="C45" s="133">
        <f>IF('4th 1'!J45&gt;0,'4th 1'!AB45,0)</f>
        <v>0</v>
      </c>
      <c r="D45" s="133">
        <f>IF('4th 2'!J45&gt;0,'4th 2'!AC45,0)</f>
        <v>0</v>
      </c>
      <c r="E45" s="134">
        <f>IF('4th 2'!J45&gt;0,'4th 2'!AB45,0)</f>
        <v>0</v>
      </c>
      <c r="F45" s="134">
        <f>IF('4th 3'!J45&gt;0,'4th 3'!AC45,0)</f>
        <v>0</v>
      </c>
      <c r="G45" s="133">
        <f>IF('4th 3'!J45&gt;0,'4th 3'!AB45,0)</f>
        <v>0</v>
      </c>
      <c r="H45" s="133">
        <f>IF('4th 4'!J45&gt;0,'4th 4'!AC45,0)</f>
        <v>0</v>
      </c>
      <c r="I45" s="133">
        <f>IF('4th 4'!J45&gt;0,'4th 4'!AB45,0)</f>
        <v>0</v>
      </c>
      <c r="J45" s="134">
        <f>IF('4th 5'!J45&gt;0,'4th 5'!AC45,0)</f>
        <v>0</v>
      </c>
      <c r="K45" s="134">
        <f>IF('4th 5'!J45&gt;0,'4th 5'!AB45,0)</f>
        <v>0</v>
      </c>
      <c r="L45" s="134">
        <f>IF('4th 6'!J45&gt;0,'4th 6'!AC45,0)</f>
        <v>0</v>
      </c>
      <c r="M45" s="134">
        <f>IF('4th 6'!J45&gt;0,'4th 6'!AB45,0)</f>
        <v>0</v>
      </c>
      <c r="N45" s="133">
        <f>IF('4th 7'!J45&gt;0,'4th 7'!AC45,0)</f>
        <v>0</v>
      </c>
      <c r="O45" s="222">
        <f>IF('4th 7'!J45&gt;0,'4th 7'!AB45,0)</f>
        <v>0</v>
      </c>
      <c r="P45" s="132">
        <f>IF('4th 1'!R45&gt;0,'4th 1'!AC45,0)</f>
        <v>3</v>
      </c>
      <c r="Q45" s="134" t="str">
        <f>IF('4th 1'!R45&gt;0,'4th 1'!AB45,0)</f>
        <v>B</v>
      </c>
      <c r="R45" s="134">
        <f>IF('4th 2'!R45&gt;0,'4th 2'!AC45,0)</f>
        <v>3.25</v>
      </c>
      <c r="S45" s="133" t="str">
        <f>IF('4th 2'!R45&gt;0,'4th 2'!AB45,0)</f>
        <v>B+</v>
      </c>
      <c r="T45" s="133">
        <f>IF('4th 3'!R45&gt;0,'4th 3'!AC45,0)</f>
        <v>3.25</v>
      </c>
      <c r="U45" s="133" t="str">
        <f>IF('4th 3'!R45&gt;0,'4th 3'!AB45,0)</f>
        <v>B+</v>
      </c>
      <c r="V45" s="134">
        <f>IF('4th 4'!R45&gt;0,'4th 4'!AC45,0)</f>
        <v>3.5</v>
      </c>
      <c r="W45" s="134" t="str">
        <f>IF('4th 4'!R45&gt;0,'4th 4'!AB45,0)</f>
        <v>A-</v>
      </c>
      <c r="X45" s="133">
        <f>IF('4th 5'!R45&gt;0,'4th 5'!AC45,0)</f>
        <v>3.25</v>
      </c>
      <c r="Y45" s="133" t="str">
        <f>IF('4th 5'!R45&gt;0,'4th 5'!AB45,0)</f>
        <v>B+</v>
      </c>
      <c r="Z45" s="133">
        <f>IF('4th 6'!R45&gt;0,'4th 6'!AC45,0)</f>
        <v>3</v>
      </c>
      <c r="AA45" s="134" t="str">
        <f>IF('4th 6'!R45&gt;0,'4th 6'!AB45,0)</f>
        <v>B</v>
      </c>
      <c r="AB45" s="132">
        <f>IF('4th 7'!R45&gt;0,'4th 7'!AC45,0)</f>
        <v>0</v>
      </c>
      <c r="AC45" s="135">
        <f>IF('4th 7'!R45&gt;0,'4th 7'!AB45,0)</f>
        <v>0</v>
      </c>
      <c r="AD45" s="223">
        <f>IF('4th 1'!Z45&gt;0,'4th 1'!AC45,0)</f>
        <v>0</v>
      </c>
      <c r="AE45" s="134">
        <f>IF('4th 1'!Z45&gt;0,'4th 1'!AB45,0)</f>
        <v>0</v>
      </c>
      <c r="AF45" s="134">
        <f>IF('4th 2'!Z45&gt;0,'4th 2'!AC45,0)</f>
        <v>0</v>
      </c>
      <c r="AG45" s="134">
        <f>IF('4th 2'!Z45&gt;0,'4th 2'!AB45,0)</f>
        <v>0</v>
      </c>
      <c r="AH45" s="134">
        <f>IF('4th 3'!Z45&gt;0,'4th 3'!AC45,0)</f>
        <v>0</v>
      </c>
      <c r="AI45" s="134">
        <f>IF('4th 3'!Z45&gt;0,'4th 3'!AB45,0)</f>
        <v>0</v>
      </c>
      <c r="AJ45" s="134">
        <f>IF('4th 4'!Z45&gt;0,'4th 4'!AC45,0)</f>
        <v>0</v>
      </c>
      <c r="AK45" s="133">
        <f>IF('4th 4'!Z45&gt;0,'4th 4'!AB45,0)</f>
        <v>0</v>
      </c>
      <c r="AL45" s="133">
        <f>IF('4th 5'!Z45&gt;0,'4th 5'!AC45,0)</f>
        <v>0</v>
      </c>
      <c r="AM45" s="133">
        <f>IF('4th 5'!Z45&gt;0,'4th 5'!AB45,0)</f>
        <v>0</v>
      </c>
      <c r="AN45" s="134">
        <f>IF('4th 6'!Z45&gt;0,'4th 6'!AC45,0)</f>
        <v>0</v>
      </c>
      <c r="AO45" s="225">
        <f>IF('4th 6'!Z45&gt;0,'4th 6'!AB45,0)</f>
        <v>0</v>
      </c>
      <c r="AP45" s="134">
        <f>IF('4th 7'!Z45&gt;0,'4th 7'!AC45,0)</f>
        <v>0</v>
      </c>
      <c r="AQ45" s="225">
        <f>IF('4th 7'!Z45&gt;0,'4th 7'!AB45,0)</f>
        <v>0</v>
      </c>
      <c r="AR45" s="226">
        <f>(B45*C6)+(D45*E6)+(F45*G6)+(H45*I6)+(J45*K6)+(L45*M6)+(N45*O6)+(P45*Q6)+(R45*S6)+(T45*U6)+(V45*W6)+(X45*Y6)+(Z45*AA6)+(AB45*AC6)+(AD45*AE6)+(AF45*AG6)+(AH45*AI6)+(AJ45*AK6)+(AL45*AM6)+(AN45*AO6)+(AP45*AQ6)</f>
        <v>47.625</v>
      </c>
      <c r="AS45" s="137">
        <f t="shared" si="0"/>
        <v>3.1749999999999998</v>
      </c>
      <c r="AT45" s="136">
        <f>'Tabu-1'!AF44</f>
        <v>42.75</v>
      </c>
      <c r="AU45" s="137">
        <f>'Tabu-2'!AM44</f>
        <v>48</v>
      </c>
      <c r="AV45" s="136">
        <f>'Tabu-3'!AL45</f>
        <v>44.25</v>
      </c>
      <c r="AW45" s="137">
        <f>(AR45+AT45+AU45+AV45+('viva-1'!K43*1.5)+('viva-2'!K43*1.5))/63</f>
        <v>3.0654761904761907</v>
      </c>
      <c r="AX45" s="215" t="str">
        <f t="shared" si="1"/>
        <v>B</v>
      </c>
      <c r="AY45" s="337" t="str">
        <f t="shared" si="2"/>
        <v>B</v>
      </c>
      <c r="AZ45" s="139">
        <f t="shared" si="3"/>
        <v>38</v>
      </c>
    </row>
    <row r="46" spans="1:52" ht="31.5">
      <c r="A46" s="217">
        <f>'1st 1'!A46</f>
        <v>39</v>
      </c>
      <c r="B46" s="132">
        <f>IF('4th 1'!J46&gt;0,'4th 1'!AC46,0)</f>
        <v>0</v>
      </c>
      <c r="C46" s="133">
        <f>IF('4th 1'!J46&gt;0,'4th 1'!AB46,0)</f>
        <v>0</v>
      </c>
      <c r="D46" s="133">
        <f>IF('4th 2'!J46&gt;0,'4th 2'!AC46,0)</f>
        <v>0</v>
      </c>
      <c r="E46" s="134">
        <f>IF('4th 2'!J46&gt;0,'4th 2'!AB46,0)</f>
        <v>0</v>
      </c>
      <c r="F46" s="134">
        <f>IF('4th 3'!J46&gt;0,'4th 3'!AC46,0)</f>
        <v>0</v>
      </c>
      <c r="G46" s="133">
        <f>IF('4th 3'!J46&gt;0,'4th 3'!AB46,0)</f>
        <v>0</v>
      </c>
      <c r="H46" s="133">
        <f>IF('4th 4'!J46&gt;0,'4th 4'!AC46,0)</f>
        <v>0</v>
      </c>
      <c r="I46" s="133">
        <f>IF('4th 4'!J46&gt;0,'4th 4'!AB46,0)</f>
        <v>0</v>
      </c>
      <c r="J46" s="134">
        <f>IF('4th 5'!J46&gt;0,'4th 5'!AC46,0)</f>
        <v>0</v>
      </c>
      <c r="K46" s="134">
        <f>IF('4th 5'!J46&gt;0,'4th 5'!AB46,0)</f>
        <v>0</v>
      </c>
      <c r="L46" s="134">
        <f>IF('4th 6'!J46&gt;0,'4th 6'!AC46,0)</f>
        <v>0</v>
      </c>
      <c r="M46" s="134">
        <f>IF('4th 6'!J46&gt;0,'4th 6'!AB46,0)</f>
        <v>0</v>
      </c>
      <c r="N46" s="133">
        <f>IF('4th 7'!J46&gt;0,'4th 7'!AC46,0)</f>
        <v>0</v>
      </c>
      <c r="O46" s="222">
        <f>IF('4th 7'!J46&gt;0,'4th 7'!AB46,0)</f>
        <v>0</v>
      </c>
      <c r="P46" s="132">
        <f>IF('4th 1'!R46&gt;0,'4th 1'!AC46,0)</f>
        <v>0</v>
      </c>
      <c r="Q46" s="134">
        <f>IF('4th 1'!R46&gt;0,'4th 1'!AB46,0)</f>
        <v>0</v>
      </c>
      <c r="R46" s="134">
        <f>IF('4th 2'!R46&gt;0,'4th 2'!AC46,0)</f>
        <v>0</v>
      </c>
      <c r="S46" s="133">
        <f>IF('4th 2'!R46&gt;0,'4th 2'!AB46,0)</f>
        <v>0</v>
      </c>
      <c r="T46" s="133">
        <f>IF('4th 3'!R46&gt;0,'4th 3'!AC46,0)</f>
        <v>0</v>
      </c>
      <c r="U46" s="133">
        <f>IF('4th 3'!R46&gt;0,'4th 3'!AB46,0)</f>
        <v>0</v>
      </c>
      <c r="V46" s="134">
        <f>IF('4th 4'!R46&gt;0,'4th 4'!AC46,0)</f>
        <v>0</v>
      </c>
      <c r="W46" s="134">
        <f>IF('4th 4'!R46&gt;0,'4th 4'!AB46,0)</f>
        <v>0</v>
      </c>
      <c r="X46" s="133">
        <f>IF('4th 5'!R46&gt;0,'4th 5'!AC46,0)</f>
        <v>0</v>
      </c>
      <c r="Y46" s="133">
        <f>IF('4th 5'!R46&gt;0,'4th 5'!AB46,0)</f>
        <v>0</v>
      </c>
      <c r="Z46" s="133">
        <f>IF('4th 6'!R46&gt;0,'4th 6'!AC46,0)</f>
        <v>0</v>
      </c>
      <c r="AA46" s="134">
        <f>IF('4th 6'!R46&gt;0,'4th 6'!AB46,0)</f>
        <v>0</v>
      </c>
      <c r="AB46" s="132">
        <f>IF('4th 7'!R46&gt;0,'4th 7'!AC46,0)</f>
        <v>0</v>
      </c>
      <c r="AC46" s="135">
        <f>IF('4th 7'!R46&gt;0,'4th 7'!AB46,0)</f>
        <v>0</v>
      </c>
      <c r="AD46" s="223">
        <f>IF('4th 1'!Z46&gt;0,'4th 1'!AC46,0)</f>
        <v>3</v>
      </c>
      <c r="AE46" s="134" t="str">
        <f>IF('4th 1'!Z46&gt;0,'4th 1'!AB46,0)</f>
        <v>B</v>
      </c>
      <c r="AF46" s="134">
        <f>IF('4th 2'!Z46&gt;0,'4th 2'!AC46,0)</f>
        <v>2.5</v>
      </c>
      <c r="AG46" s="134" t="str">
        <f>IF('4th 2'!Z46&gt;0,'4th 2'!AB46,0)</f>
        <v>C+</v>
      </c>
      <c r="AH46" s="134">
        <f>IF('4th 3'!Z46&gt;0,'4th 3'!AC46,0)</f>
        <v>2.75</v>
      </c>
      <c r="AI46" s="134" t="str">
        <f>IF('4th 3'!Z46&gt;0,'4th 3'!AB46,0)</f>
        <v>B-</v>
      </c>
      <c r="AJ46" s="134">
        <f>IF('4th 4'!Z46&gt;0,'4th 4'!AC46,0)</f>
        <v>2.75</v>
      </c>
      <c r="AK46" s="133" t="str">
        <f>IF('4th 4'!Z46&gt;0,'4th 4'!AB46,0)</f>
        <v>B-</v>
      </c>
      <c r="AL46" s="133">
        <f>IF('4th 5'!Z46&gt;0,'4th 5'!AC46,0)</f>
        <v>2.5</v>
      </c>
      <c r="AM46" s="133" t="str">
        <f>IF('4th 5'!Z46&gt;0,'4th 5'!AB46,0)</f>
        <v>C+</v>
      </c>
      <c r="AN46" s="134">
        <f>IF('4th 6'!Z46&gt;0,'4th 6'!AC46,0)</f>
        <v>2.75</v>
      </c>
      <c r="AO46" s="225" t="str">
        <f>IF('4th 6'!Z46&gt;0,'4th 6'!AB46,0)</f>
        <v>B-</v>
      </c>
      <c r="AP46" s="134">
        <f>IF('4th 7'!Z46&gt;0,'4th 7'!AC46,0)</f>
        <v>0</v>
      </c>
      <c r="AQ46" s="225">
        <f>IF('4th 7'!Z46&gt;0,'4th 7'!AB46,0)</f>
        <v>0</v>
      </c>
      <c r="AR46" s="226">
        <f>(B46*C6)+(D46*E6)+(F46*G6)+(H46*I6)+(J46*K6)+(L46*M6)+(N46*O6)+(P46*Q6)+(R46*S6)+(T46*U6)+(V46*W6)+(X46*Y6)+(Z46*AA6)+(AB46*AC6)+(AD46*AE6)+(AF46*AG6)+(AH46*AI6)+(AJ46*AK6)+(AL46*AM6)+(AN46*AO6)+(AP46*AQ6)</f>
        <v>40.875</v>
      </c>
      <c r="AS46" s="137">
        <f t="shared" si="0"/>
        <v>2.7250000000000001</v>
      </c>
      <c r="AT46" s="136">
        <f>'Tabu-1'!AF45</f>
        <v>40.875</v>
      </c>
      <c r="AU46" s="137">
        <f>'Tabu-2'!AM45</f>
        <v>40.875</v>
      </c>
      <c r="AV46" s="136">
        <f>'Tabu-3'!AL46</f>
        <v>41.25</v>
      </c>
      <c r="AW46" s="137">
        <f>(AR46+AT46+AU46+AV46+('viva-1'!K44*1.5)+('viva-2'!K44*1.5))/63</f>
        <v>2.7083333333333335</v>
      </c>
      <c r="AX46" s="215" t="str">
        <f t="shared" si="1"/>
        <v>C+</v>
      </c>
      <c r="AY46" s="337" t="str">
        <f t="shared" si="2"/>
        <v>C+</v>
      </c>
      <c r="AZ46" s="139">
        <f t="shared" si="3"/>
        <v>39</v>
      </c>
    </row>
    <row r="47" spans="1:52" ht="15.75">
      <c r="A47" s="217">
        <f>'1st 1'!A47</f>
        <v>40</v>
      </c>
      <c r="B47" s="132">
        <f>IF('4th 1'!J47&gt;0,'4th 1'!AC47,0)</f>
        <v>0</v>
      </c>
      <c r="C47" s="133">
        <f>IF('4th 1'!J47&gt;0,'4th 1'!AB47,0)</f>
        <v>0</v>
      </c>
      <c r="D47" s="133">
        <f>IF('4th 2'!J47&gt;0,'4th 2'!AC47,0)</f>
        <v>0</v>
      </c>
      <c r="E47" s="134">
        <f>IF('4th 2'!J47&gt;0,'4th 2'!AB47,0)</f>
        <v>0</v>
      </c>
      <c r="F47" s="134">
        <f>IF('4th 3'!J47&gt;0,'4th 3'!AC47,0)</f>
        <v>0</v>
      </c>
      <c r="G47" s="133">
        <f>IF('4th 3'!J47&gt;0,'4th 3'!AB47,0)</f>
        <v>0</v>
      </c>
      <c r="H47" s="133">
        <f>IF('4th 4'!J47&gt;0,'4th 4'!AC47,0)</f>
        <v>0</v>
      </c>
      <c r="I47" s="133">
        <f>IF('4th 4'!J47&gt;0,'4th 4'!AB47,0)</f>
        <v>0</v>
      </c>
      <c r="J47" s="134">
        <f>IF('4th 5'!J47&gt;0,'4th 5'!AC47,0)</f>
        <v>0</v>
      </c>
      <c r="K47" s="134">
        <f>IF('4th 5'!J47&gt;0,'4th 5'!AB47,0)</f>
        <v>0</v>
      </c>
      <c r="L47" s="134">
        <f>IF('4th 6'!J47&gt;0,'4th 6'!AC47,0)</f>
        <v>0</v>
      </c>
      <c r="M47" s="134">
        <f>IF('4th 6'!J47&gt;0,'4th 6'!AB47,0)</f>
        <v>0</v>
      </c>
      <c r="N47" s="133">
        <f>IF('4th 7'!J47&gt;0,'4th 7'!AC47,0)</f>
        <v>0</v>
      </c>
      <c r="O47" s="222">
        <f>IF('4th 7'!J47&gt;0,'4th 7'!AB47,0)</f>
        <v>0</v>
      </c>
      <c r="P47" s="132">
        <f>IF('4th 1'!R47&gt;0,'4th 1'!AC47,0)</f>
        <v>0</v>
      </c>
      <c r="Q47" s="134">
        <f>IF('4th 1'!R47&gt;0,'4th 1'!AB47,0)</f>
        <v>0</v>
      </c>
      <c r="R47" s="134">
        <f>IF('4th 2'!R47&gt;0,'4th 2'!AC47,0)</f>
        <v>0</v>
      </c>
      <c r="S47" s="133">
        <f>IF('4th 2'!R47&gt;0,'4th 2'!AB47,0)</f>
        <v>0</v>
      </c>
      <c r="T47" s="133">
        <f>IF('4th 3'!R47&gt;0,'4th 3'!AC47,0)</f>
        <v>0</v>
      </c>
      <c r="U47" s="133">
        <f>IF('4th 3'!R47&gt;0,'4th 3'!AB47,0)</f>
        <v>0</v>
      </c>
      <c r="V47" s="134">
        <f>IF('4th 4'!R47&gt;0,'4th 4'!AC47,0)</f>
        <v>0</v>
      </c>
      <c r="W47" s="134">
        <f>IF('4th 4'!R47&gt;0,'4th 4'!AB47,0)</f>
        <v>0</v>
      </c>
      <c r="X47" s="133">
        <f>IF('4th 5'!R47&gt;0,'4th 5'!AC47,0)</f>
        <v>0</v>
      </c>
      <c r="Y47" s="133">
        <f>IF('4th 5'!R47&gt;0,'4th 5'!AB47,0)</f>
        <v>0</v>
      </c>
      <c r="Z47" s="133">
        <f>IF('4th 6'!R47&gt;0,'4th 6'!AC47,0)</f>
        <v>0</v>
      </c>
      <c r="AA47" s="134">
        <f>IF('4th 6'!R47&gt;0,'4th 6'!AB47,0)</f>
        <v>0</v>
      </c>
      <c r="AB47" s="132">
        <f>IF('4th 7'!R47&gt;0,'4th 7'!AC47,0)</f>
        <v>0</v>
      </c>
      <c r="AC47" s="135">
        <f>IF('4th 7'!R47&gt;0,'4th 7'!AB47,0)</f>
        <v>0</v>
      </c>
      <c r="AD47" s="223">
        <f>IF('4th 1'!Z47&gt;0,'4th 1'!AC47,0)</f>
        <v>2.75</v>
      </c>
      <c r="AE47" s="134" t="str">
        <f>IF('4th 1'!Z47&gt;0,'4th 1'!AB47,0)</f>
        <v>B-</v>
      </c>
      <c r="AF47" s="134">
        <f>IF('4th 2'!Z47&gt;0,'4th 2'!AC47,0)</f>
        <v>2.5</v>
      </c>
      <c r="AG47" s="134" t="str">
        <f>IF('4th 2'!Z47&gt;0,'4th 2'!AB47,0)</f>
        <v>C+</v>
      </c>
      <c r="AH47" s="134">
        <f>IF('4th 3'!Z47&gt;0,'4th 3'!AC47,0)</f>
        <v>3</v>
      </c>
      <c r="AI47" s="134" t="str">
        <f>IF('4th 3'!Z47&gt;0,'4th 3'!AB47,0)</f>
        <v>B</v>
      </c>
      <c r="AJ47" s="134">
        <f>IF('4th 4'!Z47&gt;0,'4th 4'!AC47,0)</f>
        <v>3</v>
      </c>
      <c r="AK47" s="133" t="str">
        <f>IF('4th 4'!Z47&gt;0,'4th 4'!AB47,0)</f>
        <v>B</v>
      </c>
      <c r="AL47" s="133">
        <f>IF('4th 5'!Z47&gt;0,'4th 5'!AC47,0)</f>
        <v>2.5</v>
      </c>
      <c r="AM47" s="133" t="str">
        <f>IF('4th 5'!Z47&gt;0,'4th 5'!AB47,0)</f>
        <v>C+</v>
      </c>
      <c r="AN47" s="134">
        <f>IF('4th 6'!Z47&gt;0,'4th 6'!AC47,0)</f>
        <v>2.5</v>
      </c>
      <c r="AO47" s="225" t="str">
        <f>IF('4th 6'!Z47&gt;0,'4th 6'!AB47,0)</f>
        <v>C+</v>
      </c>
      <c r="AP47" s="134">
        <f>IF('4th 7'!Z47&gt;0,'4th 7'!AC47,0)</f>
        <v>0</v>
      </c>
      <c r="AQ47" s="225">
        <f>IF('4th 7'!Z47&gt;0,'4th 7'!AB47,0)</f>
        <v>0</v>
      </c>
      <c r="AR47" s="226">
        <f>(B47*C6)+(D47*E6)+(F47*G6)+(H47*I6)+(J47*K6)+(L47*M6)+(N47*O6)+(P47*Q6)+(R47*S6)+(T47*U6)+(V47*W6)+(X47*Y6)+(Z47*AA6)+(AB47*AC6)+(AD47*AE6)+(AF47*AG6)+(AH47*AI6)+(AJ47*AK6)+(AL47*AM6)+(AN47*AO6)+(AP47*AQ6)</f>
        <v>40.5</v>
      </c>
      <c r="AS47" s="137">
        <f t="shared" si="0"/>
        <v>2.7</v>
      </c>
      <c r="AT47" s="136">
        <f>'Tabu-1'!AF46</f>
        <v>46.875</v>
      </c>
      <c r="AU47" s="137">
        <f>'Tabu-2'!AM46</f>
        <v>42</v>
      </c>
      <c r="AV47" s="136">
        <f>'Tabu-3'!AL47</f>
        <v>41.25</v>
      </c>
      <c r="AW47" s="137">
        <f>(AR47+AT47+AU47+AV47+('viva-1'!K45*1.5)+('viva-2'!K45*1.5))/63</f>
        <v>2.8452380952380953</v>
      </c>
      <c r="AX47" s="215" t="str">
        <f t="shared" si="1"/>
        <v>B-</v>
      </c>
      <c r="AY47" s="337" t="str">
        <f t="shared" si="2"/>
        <v>B-</v>
      </c>
      <c r="AZ47" s="139">
        <f t="shared" si="3"/>
        <v>40</v>
      </c>
    </row>
    <row r="48" spans="1:52" ht="31.5">
      <c r="A48" s="217">
        <f>'1st 1'!A48</f>
        <v>41</v>
      </c>
      <c r="B48" s="132">
        <f>IF('4th 1'!J48&gt;0,'4th 1'!AC48,0)</f>
        <v>0</v>
      </c>
      <c r="C48" s="133">
        <f>IF('4th 1'!J48&gt;0,'4th 1'!AB48,0)</f>
        <v>0</v>
      </c>
      <c r="D48" s="133">
        <f>IF('4th 2'!J48&gt;0,'4th 2'!AC48,0)</f>
        <v>0</v>
      </c>
      <c r="E48" s="134">
        <f>IF('4th 2'!J48&gt;0,'4th 2'!AB48,0)</f>
        <v>0</v>
      </c>
      <c r="F48" s="134">
        <f>IF('4th 3'!J48&gt;0,'4th 3'!AC48,0)</f>
        <v>0</v>
      </c>
      <c r="G48" s="133">
        <f>IF('4th 3'!J48&gt;0,'4th 3'!AB48,0)</f>
        <v>0</v>
      </c>
      <c r="H48" s="133">
        <f>IF('4th 4'!J48&gt;0,'4th 4'!AC48,0)</f>
        <v>0</v>
      </c>
      <c r="I48" s="133">
        <f>IF('4th 4'!J48&gt;0,'4th 4'!AB48,0)</f>
        <v>0</v>
      </c>
      <c r="J48" s="134">
        <f>IF('4th 5'!J48&gt;0,'4th 5'!AC48,0)</f>
        <v>0</v>
      </c>
      <c r="K48" s="134">
        <f>IF('4th 5'!J48&gt;0,'4th 5'!AB48,0)</f>
        <v>0</v>
      </c>
      <c r="L48" s="134">
        <f>IF('4th 6'!J48&gt;0,'4th 6'!AC48,0)</f>
        <v>0</v>
      </c>
      <c r="M48" s="134">
        <f>IF('4th 6'!J48&gt;0,'4th 6'!AB48,0)</f>
        <v>0</v>
      </c>
      <c r="N48" s="133">
        <f>IF('4th 7'!J48&gt;0,'4th 7'!AC48,0)</f>
        <v>0</v>
      </c>
      <c r="O48" s="222">
        <f>IF('4th 7'!J48&gt;0,'4th 7'!AB48,0)</f>
        <v>0</v>
      </c>
      <c r="P48" s="132">
        <f>IF('4th 1'!R48&gt;0,'4th 1'!AC48,0)</f>
        <v>0</v>
      </c>
      <c r="Q48" s="134">
        <f>IF('4th 1'!R48&gt;0,'4th 1'!AB48,0)</f>
        <v>0</v>
      </c>
      <c r="R48" s="134">
        <f>IF('4th 2'!R48&gt;0,'4th 2'!AC48,0)</f>
        <v>0</v>
      </c>
      <c r="S48" s="133">
        <f>IF('4th 2'!R48&gt;0,'4th 2'!AB48,0)</f>
        <v>0</v>
      </c>
      <c r="T48" s="133">
        <f>IF('4th 3'!R48&gt;0,'4th 3'!AC48,0)</f>
        <v>0</v>
      </c>
      <c r="U48" s="133">
        <f>IF('4th 3'!R48&gt;0,'4th 3'!AB48,0)</f>
        <v>0</v>
      </c>
      <c r="V48" s="134">
        <f>IF('4th 4'!R48&gt;0,'4th 4'!AC48,0)</f>
        <v>0</v>
      </c>
      <c r="W48" s="134">
        <f>IF('4th 4'!R48&gt;0,'4th 4'!AB48,0)</f>
        <v>0</v>
      </c>
      <c r="X48" s="133">
        <f>IF('4th 5'!R48&gt;0,'4th 5'!AC48,0)</f>
        <v>0</v>
      </c>
      <c r="Y48" s="133">
        <f>IF('4th 5'!R48&gt;0,'4th 5'!AB48,0)</f>
        <v>0</v>
      </c>
      <c r="Z48" s="133">
        <f>IF('4th 6'!R48&gt;0,'4th 6'!AC48,0)</f>
        <v>0</v>
      </c>
      <c r="AA48" s="134">
        <f>IF('4th 6'!R48&gt;0,'4th 6'!AB48,0)</f>
        <v>0</v>
      </c>
      <c r="AB48" s="132">
        <f>IF('4th 7'!R48&gt;0,'4th 7'!AC48,0)</f>
        <v>0</v>
      </c>
      <c r="AC48" s="135">
        <f>IF('4th 7'!R48&gt;0,'4th 7'!AB48,0)</f>
        <v>0</v>
      </c>
      <c r="AD48" s="223">
        <f>IF('4th 1'!Z48&gt;0,'4th 1'!AC48,0)</f>
        <v>3.75</v>
      </c>
      <c r="AE48" s="134" t="str">
        <f>IF('4th 1'!Z48&gt;0,'4th 1'!AB48,0)</f>
        <v>A</v>
      </c>
      <c r="AF48" s="134">
        <f>IF('4th 2'!Z48&gt;0,'4th 2'!AC48,0)</f>
        <v>3</v>
      </c>
      <c r="AG48" s="134" t="str">
        <f>IF('4th 2'!Z48&gt;0,'4th 2'!AB48,0)</f>
        <v>B</v>
      </c>
      <c r="AH48" s="134">
        <f>IF('4th 3'!Z48&gt;0,'4th 3'!AC48,0)</f>
        <v>3.25</v>
      </c>
      <c r="AI48" s="134" t="str">
        <f>IF('4th 3'!Z48&gt;0,'4th 3'!AB48,0)</f>
        <v>B+</v>
      </c>
      <c r="AJ48" s="134">
        <f>IF('4th 4'!Z48&gt;0,'4th 4'!AC48,0)</f>
        <v>3.5</v>
      </c>
      <c r="AK48" s="133" t="str">
        <f>IF('4th 4'!Z48&gt;0,'4th 4'!AB48,0)</f>
        <v>A-</v>
      </c>
      <c r="AL48" s="133">
        <f>IF('4th 5'!Z48&gt;0,'4th 5'!AC48,0)</f>
        <v>3.25</v>
      </c>
      <c r="AM48" s="133" t="str">
        <f>IF('4th 5'!Z48&gt;0,'4th 5'!AB48,0)</f>
        <v>B+</v>
      </c>
      <c r="AN48" s="134">
        <f>IF('4th 6'!Z48&gt;0,'4th 6'!AC48,0)</f>
        <v>2.5</v>
      </c>
      <c r="AO48" s="225" t="str">
        <f>IF('4th 6'!Z48&gt;0,'4th 6'!AB48,0)</f>
        <v>C+</v>
      </c>
      <c r="AP48" s="134">
        <f>IF('4th 7'!Z48&gt;0,'4th 7'!AC48,0)</f>
        <v>0</v>
      </c>
      <c r="AQ48" s="225">
        <f>IF('4th 7'!Z48&gt;0,'4th 7'!AB48,0)</f>
        <v>0</v>
      </c>
      <c r="AR48" s="226">
        <f>(B48*C6)+(D48*E6)+(F48*G6)+(H48*I6)+(J48*K6)+(L48*M6)+(N48*O6)+(P48*Q6)+(R48*S6)+(T48*U6)+(V48*W6)+(X48*Y6)+(Z48*AA6)+(AB48*AC6)+(AD48*AE6)+(AF48*AG6)+(AH48*AI6)+(AJ48*AK6)+(AL48*AM6)+(AN48*AO6)+(AP48*AQ6)</f>
        <v>47.625</v>
      </c>
      <c r="AS48" s="137">
        <f t="shared" si="0"/>
        <v>3.1749999999999998</v>
      </c>
      <c r="AT48" s="136">
        <f>'Tabu-1'!AF47</f>
        <v>50.25</v>
      </c>
      <c r="AU48" s="137">
        <f>'Tabu-2'!AM47</f>
        <v>49.875</v>
      </c>
      <c r="AV48" s="136">
        <f>'Tabu-3'!AL48</f>
        <v>49.5</v>
      </c>
      <c r="AW48" s="137">
        <f>(AR48+AT48+AU48+AV48+('viva-1'!K46*1.5)+('viva-2'!K46*1.5))/63</f>
        <v>3.2559523809523809</v>
      </c>
      <c r="AX48" s="215" t="str">
        <f t="shared" si="1"/>
        <v>B+</v>
      </c>
      <c r="AY48" s="337" t="str">
        <f t="shared" si="2"/>
        <v>B+</v>
      </c>
      <c r="AZ48" s="139">
        <f t="shared" si="3"/>
        <v>41</v>
      </c>
    </row>
    <row r="49" spans="1:52" ht="31.5">
      <c r="A49" s="217">
        <f>'1st 1'!A49</f>
        <v>42</v>
      </c>
      <c r="B49" s="132">
        <f>IF('4th 1'!J49&gt;0,'4th 1'!AC49,0)</f>
        <v>0</v>
      </c>
      <c r="C49" s="133">
        <f>IF('4th 1'!J49&gt;0,'4th 1'!AB49,0)</f>
        <v>0</v>
      </c>
      <c r="D49" s="133">
        <f>IF('4th 2'!J49&gt;0,'4th 2'!AC49,0)</f>
        <v>0</v>
      </c>
      <c r="E49" s="134">
        <f>IF('4th 2'!J49&gt;0,'4th 2'!AB49,0)</f>
        <v>0</v>
      </c>
      <c r="F49" s="134">
        <f>IF('4th 3'!J49&gt;0,'4th 3'!AC49,0)</f>
        <v>0</v>
      </c>
      <c r="G49" s="133">
        <f>IF('4th 3'!J49&gt;0,'4th 3'!AB49,0)</f>
        <v>0</v>
      </c>
      <c r="H49" s="133">
        <f>IF('4th 4'!J49&gt;0,'4th 4'!AC49,0)</f>
        <v>0</v>
      </c>
      <c r="I49" s="133">
        <f>IF('4th 4'!J49&gt;0,'4th 4'!AB49,0)</f>
        <v>0</v>
      </c>
      <c r="J49" s="134">
        <f>IF('4th 5'!J49&gt;0,'4th 5'!AC49,0)</f>
        <v>0</v>
      </c>
      <c r="K49" s="134">
        <f>IF('4th 5'!J49&gt;0,'4th 5'!AB49,0)</f>
        <v>0</v>
      </c>
      <c r="L49" s="134">
        <f>IF('4th 6'!J49&gt;0,'4th 6'!AC49,0)</f>
        <v>0</v>
      </c>
      <c r="M49" s="134">
        <f>IF('4th 6'!J49&gt;0,'4th 6'!AB49,0)</f>
        <v>0</v>
      </c>
      <c r="N49" s="133">
        <f>IF('4th 7'!J49&gt;0,'4th 7'!AC49,0)</f>
        <v>0</v>
      </c>
      <c r="O49" s="222">
        <f>IF('4th 7'!J49&gt;0,'4th 7'!AB49,0)</f>
        <v>0</v>
      </c>
      <c r="P49" s="132">
        <f>IF('4th 1'!R49&gt;0,'4th 1'!AC49,0)</f>
        <v>0</v>
      </c>
      <c r="Q49" s="134">
        <f>IF('4th 1'!R49&gt;0,'4th 1'!AB49,0)</f>
        <v>0</v>
      </c>
      <c r="R49" s="134">
        <f>IF('4th 2'!R49&gt;0,'4th 2'!AC49,0)</f>
        <v>0</v>
      </c>
      <c r="S49" s="133">
        <f>IF('4th 2'!R49&gt;0,'4th 2'!AB49,0)</f>
        <v>0</v>
      </c>
      <c r="T49" s="133">
        <f>IF('4th 3'!R49&gt;0,'4th 3'!AC49,0)</f>
        <v>0</v>
      </c>
      <c r="U49" s="133">
        <f>IF('4th 3'!R49&gt;0,'4th 3'!AB49,0)</f>
        <v>0</v>
      </c>
      <c r="V49" s="134">
        <f>IF('4th 4'!R49&gt;0,'4th 4'!AC49,0)</f>
        <v>0</v>
      </c>
      <c r="W49" s="134">
        <f>IF('4th 4'!R49&gt;0,'4th 4'!AB49,0)</f>
        <v>0</v>
      </c>
      <c r="X49" s="133">
        <f>IF('4th 5'!R49&gt;0,'4th 5'!AC49,0)</f>
        <v>0</v>
      </c>
      <c r="Y49" s="133">
        <f>IF('4th 5'!R49&gt;0,'4th 5'!AB49,0)</f>
        <v>0</v>
      </c>
      <c r="Z49" s="133">
        <f>IF('4th 6'!R49&gt;0,'4th 6'!AC49,0)</f>
        <v>0</v>
      </c>
      <c r="AA49" s="134">
        <f>IF('4th 6'!R49&gt;0,'4th 6'!AB49,0)</f>
        <v>0</v>
      </c>
      <c r="AB49" s="132">
        <f>IF('4th 7'!R49&gt;0,'4th 7'!AC49,0)</f>
        <v>0</v>
      </c>
      <c r="AC49" s="135">
        <f>IF('4th 7'!R49&gt;0,'4th 7'!AB49,0)</f>
        <v>0</v>
      </c>
      <c r="AD49" s="223">
        <f>IF('4th 1'!Z49&gt;0,'4th 1'!AC49,0)</f>
        <v>3.5</v>
      </c>
      <c r="AE49" s="134" t="str">
        <f>IF('4th 1'!Z49&gt;0,'4th 1'!AB49,0)</f>
        <v>A-</v>
      </c>
      <c r="AF49" s="134">
        <f>IF('4th 2'!Z49&gt;0,'4th 2'!AC49,0)</f>
        <v>3</v>
      </c>
      <c r="AG49" s="134" t="str">
        <f>IF('4th 2'!Z49&gt;0,'4th 2'!AB49,0)</f>
        <v>B</v>
      </c>
      <c r="AH49" s="134">
        <f>IF('4th 3'!Z49&gt;0,'4th 3'!AC49,0)</f>
        <v>3.5</v>
      </c>
      <c r="AI49" s="134" t="str">
        <f>IF('4th 3'!Z49&gt;0,'4th 3'!AB49,0)</f>
        <v>A-</v>
      </c>
      <c r="AJ49" s="134">
        <f>IF('4th 4'!Z49&gt;0,'4th 4'!AC49,0)</f>
        <v>3.75</v>
      </c>
      <c r="AK49" s="133" t="str">
        <f>IF('4th 4'!Z49&gt;0,'4th 4'!AB49,0)</f>
        <v>A</v>
      </c>
      <c r="AL49" s="133">
        <f>IF('4th 5'!Z49&gt;0,'4th 5'!AC49,0)</f>
        <v>3.25</v>
      </c>
      <c r="AM49" s="133" t="str">
        <f>IF('4th 5'!Z49&gt;0,'4th 5'!AB49,0)</f>
        <v>B+</v>
      </c>
      <c r="AN49" s="134">
        <f>IF('4th 6'!Z49&gt;0,'4th 6'!AC49,0)</f>
        <v>3.25</v>
      </c>
      <c r="AO49" s="225" t="str">
        <f>IF('4th 6'!Z49&gt;0,'4th 6'!AB49,0)</f>
        <v>B+</v>
      </c>
      <c r="AP49" s="134">
        <f>IF('4th 7'!Z49&gt;0,'4th 7'!AC49,0)</f>
        <v>0</v>
      </c>
      <c r="AQ49" s="225">
        <f>IF('4th 7'!Z49&gt;0,'4th 7'!AB49,0)</f>
        <v>0</v>
      </c>
      <c r="AR49" s="226">
        <f>(B49*C6)+(D49*E6)+(F49*G6)+(H49*I6)+(J49*K6)+(L49*M6)+(N49*O6)+(P49*Q6)+(R49*S6)+(T49*U6)+(V49*W6)+(X49*Y6)+(Z49*AA6)+(AB49*AC6)+(AD49*AE6)+(AF49*AG6)+(AH49*AI6)+(AJ49*AK6)+(AL49*AM6)+(AN49*AO6)+(AP49*AQ6)</f>
        <v>50.25</v>
      </c>
      <c r="AS49" s="137">
        <f t="shared" si="0"/>
        <v>3.35</v>
      </c>
      <c r="AT49" s="136">
        <f>'Tabu-1'!AF48</f>
        <v>51.375</v>
      </c>
      <c r="AU49" s="137">
        <f>'Tabu-2'!AM48</f>
        <v>52.125</v>
      </c>
      <c r="AV49" s="136">
        <f>'Tabu-3'!AL49</f>
        <v>50.25</v>
      </c>
      <c r="AW49" s="137">
        <f>(AR49+AT49+AU49+AV49+('viva-1'!K47*1.5)+('viva-2'!K47*1.5))/63</f>
        <v>3.3988095238095237</v>
      </c>
      <c r="AX49" s="215" t="str">
        <f t="shared" si="1"/>
        <v>B+</v>
      </c>
      <c r="AY49" s="337" t="str">
        <f t="shared" si="2"/>
        <v>B+</v>
      </c>
      <c r="AZ49" s="139">
        <f t="shared" si="3"/>
        <v>42</v>
      </c>
    </row>
    <row r="50" spans="1:52" ht="15.75">
      <c r="A50" s="217">
        <f>'1st 1'!A50</f>
        <v>43</v>
      </c>
      <c r="B50" s="132">
        <f>IF('4th 1'!J50&gt;0,'4th 1'!AC50,0)</f>
        <v>0</v>
      </c>
      <c r="C50" s="133">
        <f>IF('4th 1'!J50&gt;0,'4th 1'!AB50,0)</f>
        <v>0</v>
      </c>
      <c r="D50" s="133">
        <f>IF('4th 2'!J50&gt;0,'4th 2'!AC50,0)</f>
        <v>0</v>
      </c>
      <c r="E50" s="134">
        <f>IF('4th 2'!J50&gt;0,'4th 2'!AB50,0)</f>
        <v>0</v>
      </c>
      <c r="F50" s="134">
        <f>IF('4th 3'!J50&gt;0,'4th 3'!AC50,0)</f>
        <v>0</v>
      </c>
      <c r="G50" s="133">
        <f>IF('4th 3'!J50&gt;0,'4th 3'!AB50,0)</f>
        <v>0</v>
      </c>
      <c r="H50" s="133">
        <f>IF('4th 4'!J50&gt;0,'4th 4'!AC50,0)</f>
        <v>0</v>
      </c>
      <c r="I50" s="133">
        <f>IF('4th 4'!J50&gt;0,'4th 4'!AB50,0)</f>
        <v>0</v>
      </c>
      <c r="J50" s="134">
        <f>IF('4th 5'!J50&gt;0,'4th 5'!AC50,0)</f>
        <v>0</v>
      </c>
      <c r="K50" s="134">
        <f>IF('4th 5'!J50&gt;0,'4th 5'!AB50,0)</f>
        <v>0</v>
      </c>
      <c r="L50" s="134">
        <f>IF('4th 6'!J50&gt;0,'4th 6'!AC50,0)</f>
        <v>0</v>
      </c>
      <c r="M50" s="134">
        <f>IF('4th 6'!J50&gt;0,'4th 6'!AB50,0)</f>
        <v>0</v>
      </c>
      <c r="N50" s="133">
        <f>IF('4th 7'!J50&gt;0,'4th 7'!AC50,0)</f>
        <v>0</v>
      </c>
      <c r="O50" s="222">
        <f>IF('4th 7'!J50&gt;0,'4th 7'!AB50,0)</f>
        <v>0</v>
      </c>
      <c r="P50" s="132">
        <f>IF('4th 1'!R50&gt;0,'4th 1'!AC50,0)</f>
        <v>0</v>
      </c>
      <c r="Q50" s="134">
        <f>IF('4th 1'!R50&gt;0,'4th 1'!AB50,0)</f>
        <v>0</v>
      </c>
      <c r="R50" s="134">
        <f>IF('4th 2'!R50&gt;0,'4th 2'!AC50,0)</f>
        <v>0</v>
      </c>
      <c r="S50" s="133">
        <f>IF('4th 2'!R50&gt;0,'4th 2'!AB50,0)</f>
        <v>0</v>
      </c>
      <c r="T50" s="133">
        <f>IF('4th 3'!R50&gt;0,'4th 3'!AC50,0)</f>
        <v>0</v>
      </c>
      <c r="U50" s="133">
        <f>IF('4th 3'!R50&gt;0,'4th 3'!AB50,0)</f>
        <v>0</v>
      </c>
      <c r="V50" s="134">
        <f>IF('4th 4'!R50&gt;0,'4th 4'!AC50,0)</f>
        <v>0</v>
      </c>
      <c r="W50" s="134">
        <f>IF('4th 4'!R50&gt;0,'4th 4'!AB50,0)</f>
        <v>0</v>
      </c>
      <c r="X50" s="133">
        <f>IF('4th 5'!R50&gt;0,'4th 5'!AC50,0)</f>
        <v>0</v>
      </c>
      <c r="Y50" s="133">
        <f>IF('4th 5'!R50&gt;0,'4th 5'!AB50,0)</f>
        <v>0</v>
      </c>
      <c r="Z50" s="133">
        <f>IF('4th 6'!R50&gt;0,'4th 6'!AC50,0)</f>
        <v>0</v>
      </c>
      <c r="AA50" s="134">
        <f>IF('4th 6'!R50&gt;0,'4th 6'!AB50,0)</f>
        <v>0</v>
      </c>
      <c r="AB50" s="132">
        <f>IF('4th 7'!R50&gt;0,'4th 7'!AC50,0)</f>
        <v>0</v>
      </c>
      <c r="AC50" s="135">
        <f>IF('4th 7'!R50&gt;0,'4th 7'!AB50,0)</f>
        <v>0</v>
      </c>
      <c r="AD50" s="223">
        <f>IF('4th 1'!Z50&gt;0,'4th 1'!AC50,0)</f>
        <v>4</v>
      </c>
      <c r="AE50" s="134" t="str">
        <f>IF('4th 1'!Z50&gt;0,'4th 1'!AB50,0)</f>
        <v>A+</v>
      </c>
      <c r="AF50" s="134">
        <f>IF('4th 2'!Z50&gt;0,'4th 2'!AC50,0)</f>
        <v>3.25</v>
      </c>
      <c r="AG50" s="134" t="str">
        <f>IF('4th 2'!Z50&gt;0,'4th 2'!AB50,0)</f>
        <v>B+</v>
      </c>
      <c r="AH50" s="134">
        <f>IF('4th 3'!Z50&gt;0,'4th 3'!AC50,0)</f>
        <v>3.5</v>
      </c>
      <c r="AI50" s="134" t="str">
        <f>IF('4th 3'!Z50&gt;0,'4th 3'!AB50,0)</f>
        <v>A-</v>
      </c>
      <c r="AJ50" s="134">
        <f>IF('4th 4'!Z50&gt;0,'4th 4'!AC50,0)</f>
        <v>3.5</v>
      </c>
      <c r="AK50" s="133" t="str">
        <f>IF('4th 4'!Z50&gt;0,'4th 4'!AB50,0)</f>
        <v>A-</v>
      </c>
      <c r="AL50" s="133">
        <f>IF('4th 5'!Z50&gt;0,'4th 5'!AC50,0)</f>
        <v>3.25</v>
      </c>
      <c r="AM50" s="133" t="str">
        <f>IF('4th 5'!Z50&gt;0,'4th 5'!AB50,0)</f>
        <v>B+</v>
      </c>
      <c r="AN50" s="134">
        <f>IF('4th 6'!Z50&gt;0,'4th 6'!AC50,0)</f>
        <v>3.25</v>
      </c>
      <c r="AO50" s="225" t="str">
        <f>IF('4th 6'!Z50&gt;0,'4th 6'!AB50,0)</f>
        <v>B+</v>
      </c>
      <c r="AP50" s="134">
        <f>IF('4th 7'!Z50&gt;0,'4th 7'!AC50,0)</f>
        <v>0</v>
      </c>
      <c r="AQ50" s="225">
        <f>IF('4th 7'!Z50&gt;0,'4th 7'!AB50,0)</f>
        <v>0</v>
      </c>
      <c r="AR50" s="226">
        <f>(B50*C6)+(D50*E6)+(F50*G6)+(H50*I6)+(J50*K6)+(L50*M6)+(N50*O6)+(P50*Q6)+(R50*S6)+(T50*U6)+(V50*W6)+(X50*Y6)+(Z50*AA6)+(AB50*AC6)+(AD50*AE6)+(AF50*AG6)+(AH50*AI6)+(AJ50*AK6)+(AL50*AM6)+(AN50*AO6)+(AP50*AQ6)</f>
        <v>52.125</v>
      </c>
      <c r="AS50" s="137">
        <f t="shared" si="0"/>
        <v>3.4750000000000001</v>
      </c>
      <c r="AT50" s="136">
        <f>'Tabu-1'!AF49</f>
        <v>55.125</v>
      </c>
      <c r="AU50" s="137">
        <f>'Tabu-2'!AM49</f>
        <v>54</v>
      </c>
      <c r="AV50" s="136">
        <f>'Tabu-3'!AL50</f>
        <v>49.5</v>
      </c>
      <c r="AW50" s="137">
        <f>(AR50+AT50+AU50+AV50+('viva-1'!K48*1.5)+('viva-2'!K48*1.5))/63</f>
        <v>3.5238095238095237</v>
      </c>
      <c r="AX50" s="215" t="str">
        <f t="shared" si="1"/>
        <v>A-</v>
      </c>
      <c r="AY50" s="337" t="str">
        <f t="shared" si="2"/>
        <v>A-</v>
      </c>
      <c r="AZ50" s="139">
        <f t="shared" si="3"/>
        <v>43</v>
      </c>
    </row>
    <row r="51" spans="1:52" ht="31.5">
      <c r="A51" s="217">
        <f>'1st 1'!A51</f>
        <v>44</v>
      </c>
      <c r="B51" s="132">
        <f>IF('4th 1'!J51&gt;0,'4th 1'!AC51,0)</f>
        <v>0</v>
      </c>
      <c r="C51" s="133">
        <f>IF('4th 1'!J51&gt;0,'4th 1'!AB51,0)</f>
        <v>0</v>
      </c>
      <c r="D51" s="133">
        <f>IF('4th 2'!J51&gt;0,'4th 2'!AC51,0)</f>
        <v>0</v>
      </c>
      <c r="E51" s="134">
        <f>IF('4th 2'!J51&gt;0,'4th 2'!AB51,0)</f>
        <v>0</v>
      </c>
      <c r="F51" s="134">
        <f>IF('4th 3'!J51&gt;0,'4th 3'!AC51,0)</f>
        <v>0</v>
      </c>
      <c r="G51" s="133">
        <f>IF('4th 3'!J51&gt;0,'4th 3'!AB51,0)</f>
        <v>0</v>
      </c>
      <c r="H51" s="133">
        <f>IF('4th 4'!J51&gt;0,'4th 4'!AC51,0)</f>
        <v>0</v>
      </c>
      <c r="I51" s="133">
        <f>IF('4th 4'!J51&gt;0,'4th 4'!AB51,0)</f>
        <v>0</v>
      </c>
      <c r="J51" s="134">
        <f>IF('4th 5'!J51&gt;0,'4th 5'!AC51,0)</f>
        <v>0</v>
      </c>
      <c r="K51" s="134">
        <f>IF('4th 5'!J51&gt;0,'4th 5'!AB51,0)</f>
        <v>0</v>
      </c>
      <c r="L51" s="134">
        <f>IF('4th 6'!J51&gt;0,'4th 6'!AC51,0)</f>
        <v>0</v>
      </c>
      <c r="M51" s="134">
        <f>IF('4th 6'!J51&gt;0,'4th 6'!AB51,0)</f>
        <v>0</v>
      </c>
      <c r="N51" s="133">
        <f>IF('4th 7'!J51&gt;0,'4th 7'!AC51,0)</f>
        <v>0</v>
      </c>
      <c r="O51" s="222">
        <f>IF('4th 7'!J51&gt;0,'4th 7'!AB51,0)</f>
        <v>0</v>
      </c>
      <c r="P51" s="132">
        <f>IF('4th 1'!R51&gt;0,'4th 1'!AC51,0)</f>
        <v>0</v>
      </c>
      <c r="Q51" s="134">
        <f>IF('4th 1'!R51&gt;0,'4th 1'!AB51,0)</f>
        <v>0</v>
      </c>
      <c r="R51" s="134">
        <f>IF('4th 2'!R51&gt;0,'4th 2'!AC51,0)</f>
        <v>0</v>
      </c>
      <c r="S51" s="133">
        <f>IF('4th 2'!R51&gt;0,'4th 2'!AB51,0)</f>
        <v>0</v>
      </c>
      <c r="T51" s="133">
        <f>IF('4th 3'!R51&gt;0,'4th 3'!AC51,0)</f>
        <v>0</v>
      </c>
      <c r="U51" s="133">
        <f>IF('4th 3'!R51&gt;0,'4th 3'!AB51,0)</f>
        <v>0</v>
      </c>
      <c r="V51" s="134">
        <f>IF('4th 4'!R51&gt;0,'4th 4'!AC51,0)</f>
        <v>0</v>
      </c>
      <c r="W51" s="134">
        <f>IF('4th 4'!R51&gt;0,'4th 4'!AB51,0)</f>
        <v>0</v>
      </c>
      <c r="X51" s="133">
        <f>IF('4th 5'!R51&gt;0,'4th 5'!AC51,0)</f>
        <v>0</v>
      </c>
      <c r="Y51" s="133">
        <f>IF('4th 5'!R51&gt;0,'4th 5'!AB51,0)</f>
        <v>0</v>
      </c>
      <c r="Z51" s="133">
        <f>IF('4th 6'!R51&gt;0,'4th 6'!AC51,0)</f>
        <v>0</v>
      </c>
      <c r="AA51" s="134">
        <f>IF('4th 6'!R51&gt;0,'4th 6'!AB51,0)</f>
        <v>0</v>
      </c>
      <c r="AB51" s="132">
        <f>IF('4th 7'!R51&gt;0,'4th 7'!AC51,0)</f>
        <v>0</v>
      </c>
      <c r="AC51" s="135">
        <f>IF('4th 7'!R51&gt;0,'4th 7'!AB51,0)</f>
        <v>0</v>
      </c>
      <c r="AD51" s="223">
        <f>IF('4th 1'!Z51&gt;0,'4th 1'!AC51,0)</f>
        <v>3</v>
      </c>
      <c r="AE51" s="134" t="str">
        <f>IF('4th 1'!Z51&gt;0,'4th 1'!AB51,0)</f>
        <v>B</v>
      </c>
      <c r="AF51" s="134">
        <f>IF('4th 2'!Z51&gt;0,'4th 2'!AC51,0)</f>
        <v>2.75</v>
      </c>
      <c r="AG51" s="134" t="str">
        <f>IF('4th 2'!Z51&gt;0,'4th 2'!AB51,0)</f>
        <v>B-</v>
      </c>
      <c r="AH51" s="134">
        <f>IF('4th 3'!Z51&gt;0,'4th 3'!AC51,0)</f>
        <v>3</v>
      </c>
      <c r="AI51" s="134" t="str">
        <f>IF('4th 3'!Z51&gt;0,'4th 3'!AB51,0)</f>
        <v>B</v>
      </c>
      <c r="AJ51" s="134">
        <f>IF('4th 4'!Z51&gt;0,'4th 4'!AC51,0)</f>
        <v>2.75</v>
      </c>
      <c r="AK51" s="133" t="str">
        <f>IF('4th 4'!Z51&gt;0,'4th 4'!AB51,0)</f>
        <v>B-</v>
      </c>
      <c r="AL51" s="133">
        <f>IF('4th 5'!Z51&gt;0,'4th 5'!AC51,0)</f>
        <v>2.5</v>
      </c>
      <c r="AM51" s="133" t="str">
        <f>IF('4th 5'!Z51&gt;0,'4th 5'!AB51,0)</f>
        <v>C+</v>
      </c>
      <c r="AN51" s="134">
        <f>IF('4th 6'!Z51&gt;0,'4th 6'!AC51,0)</f>
        <v>2.25</v>
      </c>
      <c r="AO51" s="225" t="str">
        <f>IF('4th 6'!Z51&gt;0,'4th 6'!AB51,0)</f>
        <v>C</v>
      </c>
      <c r="AP51" s="134">
        <f>IF('4th 7'!Z51&gt;0,'4th 7'!AC51,0)</f>
        <v>0</v>
      </c>
      <c r="AQ51" s="225">
        <f>IF('4th 7'!Z51&gt;0,'4th 7'!AB51,0)</f>
        <v>0</v>
      </c>
      <c r="AR51" s="226">
        <f>(B51*C6)+(D51*E6)+(F51*G6)+(H51*I6)+(J51*K6)+(L51*M6)+(N51*O6)+(P51*Q6)+(R51*S6)+(T51*U6)+(V51*W6)+(X51*Y6)+(Z51*AA6)+(AB51*AC6)+(AD51*AE6)+(AF51*AG6)+(AH51*AI6)+(AJ51*AK6)+(AL51*AM6)+(AN51*AO6)+(AP51*AQ6)</f>
        <v>40.875</v>
      </c>
      <c r="AS51" s="137">
        <f t="shared" si="0"/>
        <v>2.7250000000000001</v>
      </c>
      <c r="AT51" s="136">
        <f>'Tabu-1'!AF50</f>
        <v>43.125</v>
      </c>
      <c r="AU51" s="137">
        <f>'Tabu-2'!AM50</f>
        <v>38.625</v>
      </c>
      <c r="AV51" s="136">
        <f>'Tabu-3'!AL51</f>
        <v>37.5</v>
      </c>
      <c r="AW51" s="137">
        <f>(AR51+AT51+AU51+AV51+('viva-1'!K49*1.5)+('viva-2'!K49*1.5))/63</f>
        <v>2.6666666666666665</v>
      </c>
      <c r="AX51" s="215" t="str">
        <f t="shared" si="1"/>
        <v>C+</v>
      </c>
      <c r="AY51" s="337" t="str">
        <f t="shared" si="2"/>
        <v>C+</v>
      </c>
      <c r="AZ51" s="139">
        <f t="shared" si="3"/>
        <v>44</v>
      </c>
    </row>
    <row r="52" spans="1:52" ht="15.75">
      <c r="A52" s="217">
        <f>'1st 1'!A52</f>
        <v>45</v>
      </c>
      <c r="B52" s="132">
        <f>IF('4th 1'!J52&gt;0,'4th 1'!AC52,0)</f>
        <v>0</v>
      </c>
      <c r="C52" s="133">
        <f>IF('4th 1'!J52&gt;0,'4th 1'!AB52,0)</f>
        <v>0</v>
      </c>
      <c r="D52" s="133">
        <f>IF('4th 2'!J52&gt;0,'4th 2'!AC52,0)</f>
        <v>0</v>
      </c>
      <c r="E52" s="134">
        <f>IF('4th 2'!J52&gt;0,'4th 2'!AB52,0)</f>
        <v>0</v>
      </c>
      <c r="F52" s="134">
        <f>IF('4th 3'!J52&gt;0,'4th 3'!AC52,0)</f>
        <v>0</v>
      </c>
      <c r="G52" s="133">
        <f>IF('4th 3'!J52&gt;0,'4th 3'!AB52,0)</f>
        <v>0</v>
      </c>
      <c r="H52" s="133">
        <f>IF('4th 4'!J52&gt;0,'4th 4'!AC52,0)</f>
        <v>0</v>
      </c>
      <c r="I52" s="133">
        <f>IF('4th 4'!J52&gt;0,'4th 4'!AB52,0)</f>
        <v>0</v>
      </c>
      <c r="J52" s="134">
        <f>IF('4th 5'!J52&gt;0,'4th 5'!AC52,0)</f>
        <v>0</v>
      </c>
      <c r="K52" s="134">
        <f>IF('4th 5'!J52&gt;0,'4th 5'!AB52,0)</f>
        <v>0</v>
      </c>
      <c r="L52" s="134">
        <f>IF('4th 6'!J52&gt;0,'4th 6'!AC52,0)</f>
        <v>0</v>
      </c>
      <c r="M52" s="134">
        <f>IF('4th 6'!J52&gt;0,'4th 6'!AB52,0)</f>
        <v>0</v>
      </c>
      <c r="N52" s="133">
        <f>IF('4th 7'!J52&gt;0,'4th 7'!AC52,0)</f>
        <v>0</v>
      </c>
      <c r="O52" s="222">
        <f>IF('4th 7'!J52&gt;0,'4th 7'!AB52,0)</f>
        <v>0</v>
      </c>
      <c r="P52" s="132">
        <f>IF('4th 1'!R52&gt;0,'4th 1'!AC52,0)</f>
        <v>0</v>
      </c>
      <c r="Q52" s="134">
        <f>IF('4th 1'!R52&gt;0,'4th 1'!AB52,0)</f>
        <v>0</v>
      </c>
      <c r="R52" s="134">
        <f>IF('4th 2'!R52&gt;0,'4th 2'!AC52,0)</f>
        <v>0</v>
      </c>
      <c r="S52" s="133">
        <f>IF('4th 2'!R52&gt;0,'4th 2'!AB52,0)</f>
        <v>0</v>
      </c>
      <c r="T52" s="133">
        <f>IF('4th 3'!R52&gt;0,'4th 3'!AC52,0)</f>
        <v>0</v>
      </c>
      <c r="U52" s="133">
        <f>IF('4th 3'!R52&gt;0,'4th 3'!AB52,0)</f>
        <v>0</v>
      </c>
      <c r="V52" s="134">
        <f>IF('4th 4'!R52&gt;0,'4th 4'!AC52,0)</f>
        <v>0</v>
      </c>
      <c r="W52" s="134">
        <f>IF('4th 4'!R52&gt;0,'4th 4'!AB52,0)</f>
        <v>0</v>
      </c>
      <c r="X52" s="133">
        <f>IF('4th 5'!R52&gt;0,'4th 5'!AC52,0)</f>
        <v>0</v>
      </c>
      <c r="Y52" s="133">
        <f>IF('4th 5'!R52&gt;0,'4th 5'!AB52,0)</f>
        <v>0</v>
      </c>
      <c r="Z52" s="133">
        <f>IF('4th 6'!R52&gt;0,'4th 6'!AC52,0)</f>
        <v>0</v>
      </c>
      <c r="AA52" s="134">
        <f>IF('4th 6'!R52&gt;0,'4th 6'!AB52,0)</f>
        <v>0</v>
      </c>
      <c r="AB52" s="132">
        <f>IF('4th 7'!R52&gt;0,'4th 7'!AC52,0)</f>
        <v>0</v>
      </c>
      <c r="AC52" s="135">
        <f>IF('4th 7'!R52&gt;0,'4th 7'!AB52,0)</f>
        <v>0</v>
      </c>
      <c r="AD52" s="223">
        <f>IF('4th 1'!Z52&gt;0,'4th 1'!AC52,0)</f>
        <v>3.25</v>
      </c>
      <c r="AE52" s="134" t="str">
        <f>IF('4th 1'!Z52&gt;0,'4th 1'!AB52,0)</f>
        <v>B+</v>
      </c>
      <c r="AF52" s="134">
        <f>IF('4th 2'!Z52&gt;0,'4th 2'!AC52,0)</f>
        <v>2.25</v>
      </c>
      <c r="AG52" s="134" t="str">
        <f>IF('4th 2'!Z52&gt;0,'4th 2'!AB52,0)</f>
        <v>C</v>
      </c>
      <c r="AH52" s="134">
        <f>IF('4th 3'!Z52&gt;0,'4th 3'!AC52,0)</f>
        <v>3</v>
      </c>
      <c r="AI52" s="134" t="str">
        <f>IF('4th 3'!Z52&gt;0,'4th 3'!AB52,0)</f>
        <v>B</v>
      </c>
      <c r="AJ52" s="134">
        <f>IF('4th 4'!Z52&gt;0,'4th 4'!AC52,0)</f>
        <v>3</v>
      </c>
      <c r="AK52" s="133" t="str">
        <f>IF('4th 4'!Z52&gt;0,'4th 4'!AB52,0)</f>
        <v>B</v>
      </c>
      <c r="AL52" s="133">
        <f>IF('4th 5'!Z52&gt;0,'4th 5'!AC52,0)</f>
        <v>2.5</v>
      </c>
      <c r="AM52" s="133" t="str">
        <f>IF('4th 5'!Z52&gt;0,'4th 5'!AB52,0)</f>
        <v>C+</v>
      </c>
      <c r="AN52" s="134">
        <f>IF('4th 6'!Z52&gt;0,'4th 6'!AC52,0)</f>
        <v>2.75</v>
      </c>
      <c r="AO52" s="225" t="str">
        <f>IF('4th 6'!Z52&gt;0,'4th 6'!AB52,0)</f>
        <v>B-</v>
      </c>
      <c r="AP52" s="134">
        <f>IF('4th 7'!Z52&gt;0,'4th 7'!AC52,0)</f>
        <v>0</v>
      </c>
      <c r="AQ52" s="225">
        <f>IF('4th 7'!Z52&gt;0,'4th 7'!AB52,0)</f>
        <v>0</v>
      </c>
      <c r="AR52" s="226">
        <f>(B52*C6)+(D52*E6)+(F52*G6)+(H52*I6)+(J52*K6)+(L52*M6)+(N52*O6)+(P52*Q6)+(R52*S6)+(T52*U6)+(V52*W6)+(X52*Y6)+(Z52*AA6)+(AB52*AC6)+(AD52*AE6)+(AF52*AG6)+(AH52*AI6)+(AJ52*AK6)+(AL52*AM6)+(AN52*AO6)+(AP52*AQ6)</f>
        <v>42</v>
      </c>
      <c r="AS52" s="137">
        <f t="shared" si="0"/>
        <v>2.8</v>
      </c>
      <c r="AT52" s="136">
        <f>'Tabu-1'!AF51</f>
        <v>42.75</v>
      </c>
      <c r="AU52" s="137">
        <f>'Tabu-2'!AM51</f>
        <v>43.5</v>
      </c>
      <c r="AV52" s="136">
        <f>'Tabu-3'!AL52</f>
        <v>39</v>
      </c>
      <c r="AW52" s="137">
        <f>(AR52+AT52+AU52+AV52+('viva-1'!K50*1.5)+('viva-2'!K50*1.5))/63</f>
        <v>2.7797619047619047</v>
      </c>
      <c r="AX52" s="215" t="str">
        <f t="shared" si="1"/>
        <v>B-</v>
      </c>
      <c r="AY52" s="337" t="str">
        <f t="shared" si="2"/>
        <v>B-</v>
      </c>
      <c r="AZ52" s="139">
        <f t="shared" si="3"/>
        <v>45</v>
      </c>
    </row>
    <row r="53" spans="1:52" ht="31.5">
      <c r="A53" s="217">
        <f>'1st 1'!A53</f>
        <v>46</v>
      </c>
      <c r="B53" s="132">
        <f>IF('4th 1'!J53&gt;0,'4th 1'!AC53,0)</f>
        <v>0</v>
      </c>
      <c r="C53" s="133">
        <f>IF('4th 1'!J53&gt;0,'4th 1'!AB53,0)</f>
        <v>0</v>
      </c>
      <c r="D53" s="133">
        <f>IF('4th 2'!J53&gt;0,'4th 2'!AC53,0)</f>
        <v>0</v>
      </c>
      <c r="E53" s="134">
        <f>IF('4th 2'!J53&gt;0,'4th 2'!AB53,0)</f>
        <v>0</v>
      </c>
      <c r="F53" s="134">
        <f>IF('4th 3'!J53&gt;0,'4th 3'!AC53,0)</f>
        <v>0</v>
      </c>
      <c r="G53" s="133">
        <f>IF('4th 3'!J53&gt;0,'4th 3'!AB53,0)</f>
        <v>0</v>
      </c>
      <c r="H53" s="133">
        <f>IF('4th 4'!J53&gt;0,'4th 4'!AC53,0)</f>
        <v>0</v>
      </c>
      <c r="I53" s="133">
        <f>IF('4th 4'!J53&gt;0,'4th 4'!AB53,0)</f>
        <v>0</v>
      </c>
      <c r="J53" s="134">
        <f>IF('4th 5'!J53&gt;0,'4th 5'!AC53,0)</f>
        <v>0</v>
      </c>
      <c r="K53" s="134">
        <f>IF('4th 5'!J53&gt;0,'4th 5'!AB53,0)</f>
        <v>0</v>
      </c>
      <c r="L53" s="134">
        <f>IF('4th 6'!J53&gt;0,'4th 6'!AC53,0)</f>
        <v>0</v>
      </c>
      <c r="M53" s="134">
        <f>IF('4th 6'!J53&gt;0,'4th 6'!AB53,0)</f>
        <v>0</v>
      </c>
      <c r="N53" s="133">
        <f>IF('4th 7'!J53&gt;0,'4th 7'!AC53,0)</f>
        <v>0</v>
      </c>
      <c r="O53" s="222">
        <f>IF('4th 7'!J53&gt;0,'4th 7'!AB53,0)</f>
        <v>0</v>
      </c>
      <c r="P53" s="132">
        <f>IF('4th 1'!R53&gt;0,'4th 1'!AC53,0)</f>
        <v>0</v>
      </c>
      <c r="Q53" s="134">
        <f>IF('4th 1'!R53&gt;0,'4th 1'!AB53,0)</f>
        <v>0</v>
      </c>
      <c r="R53" s="134">
        <f>IF('4th 2'!R53&gt;0,'4th 2'!AC53,0)</f>
        <v>0</v>
      </c>
      <c r="S53" s="133">
        <f>IF('4th 2'!R53&gt;0,'4th 2'!AB53,0)</f>
        <v>0</v>
      </c>
      <c r="T53" s="133">
        <f>IF('4th 3'!R53&gt;0,'4th 3'!AC53,0)</f>
        <v>0</v>
      </c>
      <c r="U53" s="133">
        <f>IF('4th 3'!R53&gt;0,'4th 3'!AB53,0)</f>
        <v>0</v>
      </c>
      <c r="V53" s="134">
        <f>IF('4th 4'!R53&gt;0,'4th 4'!AC53,0)</f>
        <v>0</v>
      </c>
      <c r="W53" s="134">
        <f>IF('4th 4'!R53&gt;0,'4th 4'!AB53,0)</f>
        <v>0</v>
      </c>
      <c r="X53" s="133">
        <f>IF('4th 5'!R53&gt;0,'4th 5'!AC53,0)</f>
        <v>0</v>
      </c>
      <c r="Y53" s="133">
        <f>IF('4th 5'!R53&gt;0,'4th 5'!AB53,0)</f>
        <v>0</v>
      </c>
      <c r="Z53" s="133">
        <f>IF('4th 6'!R53&gt;0,'4th 6'!AC53,0)</f>
        <v>0</v>
      </c>
      <c r="AA53" s="134">
        <f>IF('4th 6'!R53&gt;0,'4th 6'!AB53,0)</f>
        <v>0</v>
      </c>
      <c r="AB53" s="132">
        <f>IF('4th 7'!R53&gt;0,'4th 7'!AC53,0)</f>
        <v>0</v>
      </c>
      <c r="AC53" s="135">
        <f>IF('4th 7'!R53&gt;0,'4th 7'!AB53,0)</f>
        <v>0</v>
      </c>
      <c r="AD53" s="223">
        <f>IF('4th 1'!Z53&gt;0,'4th 1'!AC53,0)</f>
        <v>3.5</v>
      </c>
      <c r="AE53" s="134" t="str">
        <f>IF('4th 1'!Z53&gt;0,'4th 1'!AB53,0)</f>
        <v>A-</v>
      </c>
      <c r="AF53" s="134">
        <f>IF('4th 2'!Z53&gt;0,'4th 2'!AC53,0)</f>
        <v>3.5</v>
      </c>
      <c r="AG53" s="134" t="str">
        <f>IF('4th 2'!Z53&gt;0,'4th 2'!AB53,0)</f>
        <v>A-</v>
      </c>
      <c r="AH53" s="134">
        <f>IF('4th 3'!Z53&gt;0,'4th 3'!AC53,0)</f>
        <v>3.75</v>
      </c>
      <c r="AI53" s="134" t="str">
        <f>IF('4th 3'!Z53&gt;0,'4th 3'!AB53,0)</f>
        <v>A</v>
      </c>
      <c r="AJ53" s="134">
        <f>IF('4th 4'!Z53&gt;0,'4th 4'!AC53,0)</f>
        <v>3.75</v>
      </c>
      <c r="AK53" s="133" t="str">
        <f>IF('4th 4'!Z53&gt;0,'4th 4'!AB53,0)</f>
        <v>A</v>
      </c>
      <c r="AL53" s="133">
        <f>IF('4th 5'!Z53&gt;0,'4th 5'!AC53,0)</f>
        <v>3.75</v>
      </c>
      <c r="AM53" s="133" t="str">
        <f>IF('4th 5'!Z53&gt;0,'4th 5'!AB53,0)</f>
        <v>A</v>
      </c>
      <c r="AN53" s="134">
        <f>IF('4th 6'!Z53&gt;0,'4th 6'!AC53,0)</f>
        <v>3.5</v>
      </c>
      <c r="AO53" s="225" t="str">
        <f>IF('4th 6'!Z53&gt;0,'4th 6'!AB53,0)</f>
        <v>A-</v>
      </c>
      <c r="AP53" s="134">
        <f>IF('4th 7'!Z53&gt;0,'4th 7'!AC53,0)</f>
        <v>0</v>
      </c>
      <c r="AQ53" s="225">
        <f>IF('4th 7'!Z53&gt;0,'4th 7'!AB53,0)</f>
        <v>0</v>
      </c>
      <c r="AR53" s="226">
        <f>(B53*C6)+(D53*E6)+(F53*G6)+(H53*I6)+(J53*K6)+(L53*M6)+(N53*O6)+(P53*Q6)+(R53*S6)+(T53*U6)+(V53*W6)+(X53*Y6)+(Z53*AA6)+(AB53*AC6)+(AD53*AE6)+(AF53*AG6)+(AH53*AI6)+(AJ53*AK6)+(AL53*AM6)+(AN53*AO6)+(AP53*AQ6)</f>
        <v>54</v>
      </c>
      <c r="AS53" s="137">
        <f t="shared" si="0"/>
        <v>3.6</v>
      </c>
      <c r="AT53" s="136">
        <f>'Tabu-1'!AF52</f>
        <v>47.25</v>
      </c>
      <c r="AU53" s="137">
        <f>'Tabu-2'!AM52</f>
        <v>50.25</v>
      </c>
      <c r="AV53" s="136">
        <f>'Tabu-3'!AL53</f>
        <v>48.75</v>
      </c>
      <c r="AW53" s="137">
        <f>(AR53+AT53+AU53+AV53+('viva-1'!K51*1.5)+('viva-2'!K51*1.5))/63</f>
        <v>3.3392857142857144</v>
      </c>
      <c r="AX53" s="215" t="str">
        <f t="shared" si="1"/>
        <v>B+</v>
      </c>
      <c r="AY53" s="337" t="str">
        <f t="shared" si="2"/>
        <v>B+</v>
      </c>
      <c r="AZ53" s="139">
        <f t="shared" si="3"/>
        <v>46</v>
      </c>
    </row>
    <row r="54" spans="1:52" ht="31.5">
      <c r="A54" s="217">
        <f>'1st 1'!A54</f>
        <v>47</v>
      </c>
      <c r="B54" s="132">
        <f>IF('4th 1'!J54&gt;0,'4th 1'!AC54,0)</f>
        <v>0</v>
      </c>
      <c r="C54" s="133">
        <f>IF('4th 1'!J54&gt;0,'4th 1'!AB54,0)</f>
        <v>0</v>
      </c>
      <c r="D54" s="133">
        <f>IF('4th 2'!J54&gt;0,'4th 2'!AC54,0)</f>
        <v>0</v>
      </c>
      <c r="E54" s="134">
        <f>IF('4th 2'!J54&gt;0,'4th 2'!AB54,0)</f>
        <v>0</v>
      </c>
      <c r="F54" s="134">
        <f>IF('4th 3'!J54&gt;0,'4th 3'!AC54,0)</f>
        <v>0</v>
      </c>
      <c r="G54" s="133">
        <f>IF('4th 3'!J54&gt;0,'4th 3'!AB54,0)</f>
        <v>0</v>
      </c>
      <c r="H54" s="133">
        <f>IF('4th 4'!J54&gt;0,'4th 4'!AC54,0)</f>
        <v>0</v>
      </c>
      <c r="I54" s="133">
        <f>IF('4th 4'!J54&gt;0,'4th 4'!AB54,0)</f>
        <v>0</v>
      </c>
      <c r="J54" s="134">
        <f>IF('4th 5'!J54&gt;0,'4th 5'!AC54,0)</f>
        <v>0</v>
      </c>
      <c r="K54" s="134">
        <f>IF('4th 5'!J54&gt;0,'4th 5'!AB54,0)</f>
        <v>0</v>
      </c>
      <c r="L54" s="134">
        <f>IF('4th 6'!J54&gt;0,'4th 6'!AC54,0)</f>
        <v>0</v>
      </c>
      <c r="M54" s="134">
        <f>IF('4th 6'!J54&gt;0,'4th 6'!AB54,0)</f>
        <v>0</v>
      </c>
      <c r="N54" s="133">
        <f>IF('4th 7'!J54&gt;0,'4th 7'!AC54,0)</f>
        <v>0</v>
      </c>
      <c r="O54" s="222">
        <f>IF('4th 7'!J54&gt;0,'4th 7'!AB54,0)</f>
        <v>0</v>
      </c>
      <c r="P54" s="132">
        <f>IF('4th 1'!R54&gt;0,'4th 1'!AC54,0)</f>
        <v>0</v>
      </c>
      <c r="Q54" s="134">
        <f>IF('4th 1'!R54&gt;0,'4th 1'!AB54,0)</f>
        <v>0</v>
      </c>
      <c r="R54" s="134">
        <f>IF('4th 2'!R54&gt;0,'4th 2'!AC54,0)</f>
        <v>0</v>
      </c>
      <c r="S54" s="133">
        <f>IF('4th 2'!R54&gt;0,'4th 2'!AB54,0)</f>
        <v>0</v>
      </c>
      <c r="T54" s="133">
        <f>IF('4th 3'!R54&gt;0,'4th 3'!AC54,0)</f>
        <v>0</v>
      </c>
      <c r="U54" s="133">
        <f>IF('4th 3'!R54&gt;0,'4th 3'!AB54,0)</f>
        <v>0</v>
      </c>
      <c r="V54" s="134">
        <f>IF('4th 4'!R54&gt;0,'4th 4'!AC54,0)</f>
        <v>0</v>
      </c>
      <c r="W54" s="134">
        <f>IF('4th 4'!R54&gt;0,'4th 4'!AB54,0)</f>
        <v>0</v>
      </c>
      <c r="X54" s="133">
        <f>IF('4th 5'!R54&gt;0,'4th 5'!AC54,0)</f>
        <v>0</v>
      </c>
      <c r="Y54" s="133">
        <f>IF('4th 5'!R54&gt;0,'4th 5'!AB54,0)</f>
        <v>0</v>
      </c>
      <c r="Z54" s="133">
        <f>IF('4th 6'!R54&gt;0,'4th 6'!AC54,0)</f>
        <v>0</v>
      </c>
      <c r="AA54" s="134">
        <f>IF('4th 6'!R54&gt;0,'4th 6'!AB54,0)</f>
        <v>0</v>
      </c>
      <c r="AB54" s="132">
        <f>IF('4th 7'!R54&gt;0,'4th 7'!AC54,0)</f>
        <v>0</v>
      </c>
      <c r="AC54" s="135">
        <f>IF('4th 7'!R54&gt;0,'4th 7'!AB54,0)</f>
        <v>0</v>
      </c>
      <c r="AD54" s="223">
        <f>IF('4th 1'!Z54&gt;0,'4th 1'!AC54,0)</f>
        <v>2.5</v>
      </c>
      <c r="AE54" s="134" t="str">
        <f>IF('4th 1'!Z54&gt;0,'4th 1'!AB54,0)</f>
        <v>C+</v>
      </c>
      <c r="AF54" s="134">
        <f>IF('4th 2'!Z54&gt;0,'4th 2'!AC54,0)</f>
        <v>2.25</v>
      </c>
      <c r="AG54" s="134" t="str">
        <f>IF('4th 2'!Z54&gt;0,'4th 2'!AB54,0)</f>
        <v>C</v>
      </c>
      <c r="AH54" s="134">
        <f>IF('4th 3'!Z54&gt;0,'4th 3'!AC54,0)</f>
        <v>2.75</v>
      </c>
      <c r="AI54" s="134" t="str">
        <f>IF('4th 3'!Z54&gt;0,'4th 3'!AB54,0)</f>
        <v>B-</v>
      </c>
      <c r="AJ54" s="134">
        <f>IF('4th 4'!Z54&gt;0,'4th 4'!AC54,0)</f>
        <v>2.5</v>
      </c>
      <c r="AK54" s="133" t="str">
        <f>IF('4th 4'!Z54&gt;0,'4th 4'!AB54,0)</f>
        <v>C+</v>
      </c>
      <c r="AL54" s="133">
        <f>IF('4th 5'!Z54&gt;0,'4th 5'!AC54,0)</f>
        <v>2.25</v>
      </c>
      <c r="AM54" s="133" t="str">
        <f>IF('4th 5'!Z54&gt;0,'4th 5'!AB54,0)</f>
        <v>C</v>
      </c>
      <c r="AN54" s="134">
        <f>IF('4th 6'!Z54&gt;0,'4th 6'!AC54,0)</f>
        <v>2.25</v>
      </c>
      <c r="AO54" s="225" t="str">
        <f>IF('4th 6'!Z54&gt;0,'4th 6'!AB54,0)</f>
        <v>C</v>
      </c>
      <c r="AP54" s="134">
        <f>IF('4th 7'!Z54&gt;0,'4th 7'!AC54,0)</f>
        <v>0</v>
      </c>
      <c r="AQ54" s="225">
        <f>IF('4th 7'!Z54&gt;0,'4th 7'!AB54,0)</f>
        <v>0</v>
      </c>
      <c r="AR54" s="226">
        <f>(B54*C6)+(D54*E6)+(F54*G6)+(H54*I6)+(J54*K6)+(L54*M6)+(N54*O6)+(P54*Q6)+(R54*S6)+(T54*U6)+(V54*W6)+(X54*Y6)+(Z54*AA6)+(AB54*AC6)+(AD54*AE6)+(AF54*AG6)+(AH54*AI6)+(AJ54*AK6)+(AL54*AM6)+(AN54*AO6)+(AP54*AQ6)</f>
        <v>36.375</v>
      </c>
      <c r="AS54" s="137">
        <f t="shared" si="0"/>
        <v>2.4249999999999998</v>
      </c>
      <c r="AT54" s="136">
        <f>'Tabu-1'!AF53</f>
        <v>42.375</v>
      </c>
      <c r="AU54" s="137">
        <f>'Tabu-2'!AM53</f>
        <v>39.375</v>
      </c>
      <c r="AV54" s="136">
        <f>'Tabu-3'!AL54</f>
        <v>39</v>
      </c>
      <c r="AW54" s="137">
        <f>(AR54+AT54+AU54+AV54+('viva-1'!K52*1.5)+('viva-2'!K52*1.5))/63</f>
        <v>2.6309523809523809</v>
      </c>
      <c r="AX54" s="215" t="str">
        <f t="shared" si="1"/>
        <v>C+</v>
      </c>
      <c r="AY54" s="337" t="str">
        <f t="shared" si="2"/>
        <v>C+</v>
      </c>
      <c r="AZ54" s="139">
        <f t="shared" si="3"/>
        <v>47</v>
      </c>
    </row>
    <row r="55" spans="1:52" ht="15.75">
      <c r="A55" s="217">
        <f>'1st 1'!A55</f>
        <v>48</v>
      </c>
      <c r="B55" s="132">
        <f>IF('4th 1'!J55&gt;0,'4th 1'!AC55,0)</f>
        <v>0</v>
      </c>
      <c r="C55" s="133">
        <f>IF('4th 1'!J55&gt;0,'4th 1'!AB55,0)</f>
        <v>0</v>
      </c>
      <c r="D55" s="133">
        <f>IF('4th 2'!J55&gt;0,'4th 2'!AC55,0)</f>
        <v>0</v>
      </c>
      <c r="E55" s="134">
        <f>IF('4th 2'!J55&gt;0,'4th 2'!AB55,0)</f>
        <v>0</v>
      </c>
      <c r="F55" s="134">
        <f>IF('4th 3'!J55&gt;0,'4th 3'!AC55,0)</f>
        <v>0</v>
      </c>
      <c r="G55" s="133">
        <f>IF('4th 3'!J55&gt;0,'4th 3'!AB55,0)</f>
        <v>0</v>
      </c>
      <c r="H55" s="133">
        <f>IF('4th 4'!J55&gt;0,'4th 4'!AC55,0)</f>
        <v>0</v>
      </c>
      <c r="I55" s="133">
        <f>IF('4th 4'!J55&gt;0,'4th 4'!AB55,0)</f>
        <v>0</v>
      </c>
      <c r="J55" s="134">
        <f>IF('4th 5'!J55&gt;0,'4th 5'!AC55,0)</f>
        <v>0</v>
      </c>
      <c r="K55" s="134">
        <f>IF('4th 5'!J55&gt;0,'4th 5'!AB55,0)</f>
        <v>0</v>
      </c>
      <c r="L55" s="134">
        <f>IF('4th 6'!J55&gt;0,'4th 6'!AC55,0)</f>
        <v>0</v>
      </c>
      <c r="M55" s="134">
        <f>IF('4th 6'!J55&gt;0,'4th 6'!AB55,0)</f>
        <v>0</v>
      </c>
      <c r="N55" s="133">
        <f>IF('4th 7'!J55&gt;0,'4th 7'!AC55,0)</f>
        <v>0</v>
      </c>
      <c r="O55" s="222">
        <f>IF('4th 7'!J55&gt;0,'4th 7'!AB55,0)</f>
        <v>0</v>
      </c>
      <c r="P55" s="132">
        <f>IF('4th 1'!R55&gt;0,'4th 1'!AC55,0)</f>
        <v>0</v>
      </c>
      <c r="Q55" s="134">
        <f>IF('4th 1'!R55&gt;0,'4th 1'!AB55,0)</f>
        <v>0</v>
      </c>
      <c r="R55" s="134">
        <f>IF('4th 2'!R55&gt;0,'4th 2'!AC55,0)</f>
        <v>0</v>
      </c>
      <c r="S55" s="133">
        <f>IF('4th 2'!R55&gt;0,'4th 2'!AB55,0)</f>
        <v>0</v>
      </c>
      <c r="T55" s="133">
        <f>IF('4th 3'!R55&gt;0,'4th 3'!AC55,0)</f>
        <v>0</v>
      </c>
      <c r="U55" s="133">
        <f>IF('4th 3'!R55&gt;0,'4th 3'!AB55,0)</f>
        <v>0</v>
      </c>
      <c r="V55" s="134">
        <f>IF('4th 4'!R55&gt;0,'4th 4'!AC55,0)</f>
        <v>0</v>
      </c>
      <c r="W55" s="134">
        <f>IF('4th 4'!R55&gt;0,'4th 4'!AB55,0)</f>
        <v>0</v>
      </c>
      <c r="X55" s="133">
        <f>IF('4th 5'!R55&gt;0,'4th 5'!AC55,0)</f>
        <v>0</v>
      </c>
      <c r="Y55" s="133">
        <f>IF('4th 5'!R55&gt;0,'4th 5'!AB55,0)</f>
        <v>0</v>
      </c>
      <c r="Z55" s="133">
        <f>IF('4th 6'!R55&gt;0,'4th 6'!AC55,0)</f>
        <v>0</v>
      </c>
      <c r="AA55" s="134">
        <f>IF('4th 6'!R55&gt;0,'4th 6'!AB55,0)</f>
        <v>0</v>
      </c>
      <c r="AB55" s="132">
        <f>IF('4th 7'!R55&gt;0,'4th 7'!AC55,0)</f>
        <v>0</v>
      </c>
      <c r="AC55" s="135">
        <f>IF('4th 7'!R55&gt;0,'4th 7'!AB55,0)</f>
        <v>0</v>
      </c>
      <c r="AD55" s="223">
        <f>IF('4th 1'!Z55&gt;0,'4th 1'!AC55,0)</f>
        <v>2.75</v>
      </c>
      <c r="AE55" s="134" t="str">
        <f>IF('4th 1'!Z55&gt;0,'4th 1'!AB55,0)</f>
        <v>B-</v>
      </c>
      <c r="AF55" s="134">
        <f>IF('4th 2'!Z55&gt;0,'4th 2'!AC55,0)</f>
        <v>3</v>
      </c>
      <c r="AG55" s="134" t="str">
        <f>IF('4th 2'!Z55&gt;0,'4th 2'!AB55,0)</f>
        <v>B</v>
      </c>
      <c r="AH55" s="134">
        <f>IF('4th 3'!Z55&gt;0,'4th 3'!AC55,0)</f>
        <v>3.5</v>
      </c>
      <c r="AI55" s="134" t="str">
        <f>IF('4th 3'!Z55&gt;0,'4th 3'!AB55,0)</f>
        <v>A-</v>
      </c>
      <c r="AJ55" s="134">
        <f>IF('4th 4'!Z55&gt;0,'4th 4'!AC55,0)</f>
        <v>3</v>
      </c>
      <c r="AK55" s="133" t="str">
        <f>IF('4th 4'!Z55&gt;0,'4th 4'!AB55,0)</f>
        <v>B</v>
      </c>
      <c r="AL55" s="133">
        <f>IF('4th 5'!Z55&gt;0,'4th 5'!AC55,0)</f>
        <v>2.25</v>
      </c>
      <c r="AM55" s="133" t="str">
        <f>IF('4th 5'!Z55&gt;0,'4th 5'!AB55,0)</f>
        <v>C</v>
      </c>
      <c r="AN55" s="134">
        <f>IF('4th 6'!Z55&gt;0,'4th 6'!AC55,0)</f>
        <v>2.75</v>
      </c>
      <c r="AO55" s="225" t="str">
        <f>IF('4th 6'!Z55&gt;0,'4th 6'!AB55,0)</f>
        <v>B-</v>
      </c>
      <c r="AP55" s="134">
        <f>IF('4th 7'!Z55&gt;0,'4th 7'!AC55,0)</f>
        <v>0</v>
      </c>
      <c r="AQ55" s="225">
        <f>IF('4th 7'!Z55&gt;0,'4th 7'!AB55,0)</f>
        <v>0</v>
      </c>
      <c r="AR55" s="226">
        <f>(B55*C6)+(D55*E6)+(F55*G6)+(H55*I6)+(J55*K6)+(L55*M6)+(N55*O6)+(P55*Q6)+(R55*S6)+(T55*U6)+(V55*W6)+(X55*Y6)+(Z55*AA6)+(AB55*AC6)+(AD55*AE6)+(AF55*AG6)+(AH55*AI6)+(AJ55*AK6)+(AL55*AM6)+(AN55*AO6)+(AP55*AQ6)</f>
        <v>43.875</v>
      </c>
      <c r="AS55" s="137">
        <f t="shared" si="0"/>
        <v>2.9249999999999998</v>
      </c>
      <c r="AT55" s="136">
        <f>'Tabu-1'!AF54</f>
        <v>46.5</v>
      </c>
      <c r="AU55" s="137">
        <f>'Tabu-2'!AM54</f>
        <v>40.875</v>
      </c>
      <c r="AV55" s="136">
        <f>'Tabu-3'!AL55</f>
        <v>41.25</v>
      </c>
      <c r="AW55" s="137">
        <f>(AR55+AT55+AU55+AV55+('viva-1'!K53*1.5)+('viva-2'!K53*1.5))/63</f>
        <v>2.8809523809523809</v>
      </c>
      <c r="AX55" s="215" t="str">
        <f t="shared" si="1"/>
        <v>B-</v>
      </c>
      <c r="AY55" s="337" t="str">
        <f t="shared" si="2"/>
        <v>B-</v>
      </c>
      <c r="AZ55" s="139">
        <f t="shared" si="3"/>
        <v>48</v>
      </c>
    </row>
    <row r="56" spans="1:52" ht="31.5">
      <c r="A56" s="217">
        <f>'1st 1'!A56</f>
        <v>49</v>
      </c>
      <c r="B56" s="132">
        <f>IF('4th 1'!J56&gt;0,'4th 1'!AC56,0)</f>
        <v>0</v>
      </c>
      <c r="C56" s="133">
        <f>IF('4th 1'!J56&gt;0,'4th 1'!AB56,0)</f>
        <v>0</v>
      </c>
      <c r="D56" s="133">
        <f>IF('4th 2'!J56&gt;0,'4th 2'!AC56,0)</f>
        <v>0</v>
      </c>
      <c r="E56" s="134">
        <f>IF('4th 2'!J56&gt;0,'4th 2'!AB56,0)</f>
        <v>0</v>
      </c>
      <c r="F56" s="134">
        <f>IF('4th 3'!J56&gt;0,'4th 3'!AC56,0)</f>
        <v>0</v>
      </c>
      <c r="G56" s="133">
        <f>IF('4th 3'!J56&gt;0,'4th 3'!AB56,0)</f>
        <v>0</v>
      </c>
      <c r="H56" s="133">
        <f>IF('4th 4'!J56&gt;0,'4th 4'!AC56,0)</f>
        <v>0</v>
      </c>
      <c r="I56" s="133">
        <f>IF('4th 4'!J56&gt;0,'4th 4'!AB56,0)</f>
        <v>0</v>
      </c>
      <c r="J56" s="134">
        <f>IF('4th 5'!J56&gt;0,'4th 5'!AC56,0)</f>
        <v>0</v>
      </c>
      <c r="K56" s="134">
        <f>IF('4th 5'!J56&gt;0,'4th 5'!AB56,0)</f>
        <v>0</v>
      </c>
      <c r="L56" s="134">
        <f>IF('4th 6'!J56&gt;0,'4th 6'!AC56,0)</f>
        <v>0</v>
      </c>
      <c r="M56" s="134">
        <f>IF('4th 6'!J56&gt;0,'4th 6'!AB56,0)</f>
        <v>0</v>
      </c>
      <c r="N56" s="133">
        <f>IF('4th 7'!J56&gt;0,'4th 7'!AC56,0)</f>
        <v>0</v>
      </c>
      <c r="O56" s="222">
        <f>IF('4th 7'!J56&gt;0,'4th 7'!AB56,0)</f>
        <v>0</v>
      </c>
      <c r="P56" s="132">
        <f>IF('4th 1'!R56&gt;0,'4th 1'!AC56,0)</f>
        <v>0</v>
      </c>
      <c r="Q56" s="134">
        <f>IF('4th 1'!R56&gt;0,'4th 1'!AB56,0)</f>
        <v>0</v>
      </c>
      <c r="R56" s="134">
        <f>IF('4th 2'!R56&gt;0,'4th 2'!AC56,0)</f>
        <v>0</v>
      </c>
      <c r="S56" s="133">
        <f>IF('4th 2'!R56&gt;0,'4th 2'!AB56,0)</f>
        <v>0</v>
      </c>
      <c r="T56" s="133">
        <f>IF('4th 3'!R56&gt;0,'4th 3'!AC56,0)</f>
        <v>0</v>
      </c>
      <c r="U56" s="133">
        <f>IF('4th 3'!R56&gt;0,'4th 3'!AB56,0)</f>
        <v>0</v>
      </c>
      <c r="V56" s="134">
        <f>IF('4th 4'!R56&gt;0,'4th 4'!AC56,0)</f>
        <v>0</v>
      </c>
      <c r="W56" s="134">
        <f>IF('4th 4'!R56&gt;0,'4th 4'!AB56,0)</f>
        <v>0</v>
      </c>
      <c r="X56" s="133">
        <f>IF('4th 5'!R56&gt;0,'4th 5'!AC56,0)</f>
        <v>0</v>
      </c>
      <c r="Y56" s="133">
        <f>IF('4th 5'!R56&gt;0,'4th 5'!AB56,0)</f>
        <v>0</v>
      </c>
      <c r="Z56" s="133">
        <f>IF('4th 6'!R56&gt;0,'4th 6'!AC56,0)</f>
        <v>0</v>
      </c>
      <c r="AA56" s="134">
        <f>IF('4th 6'!R56&gt;0,'4th 6'!AB56,0)</f>
        <v>0</v>
      </c>
      <c r="AB56" s="132">
        <f>IF('4th 7'!R56&gt;0,'4th 7'!AC56,0)</f>
        <v>0</v>
      </c>
      <c r="AC56" s="135">
        <f>IF('4th 7'!R56&gt;0,'4th 7'!AB56,0)</f>
        <v>0</v>
      </c>
      <c r="AD56" s="223">
        <f>IF('4th 1'!Z56&gt;0,'4th 1'!AC56,0)</f>
        <v>2.75</v>
      </c>
      <c r="AE56" s="134" t="str">
        <f>IF('4th 1'!Z56&gt;0,'4th 1'!AB56,0)</f>
        <v>B-</v>
      </c>
      <c r="AF56" s="134">
        <f>IF('4th 2'!Z56&gt;0,'4th 2'!AC56,0)</f>
        <v>2.75</v>
      </c>
      <c r="AG56" s="134" t="str">
        <f>IF('4th 2'!Z56&gt;0,'4th 2'!AB56,0)</f>
        <v>B-</v>
      </c>
      <c r="AH56" s="134">
        <f>IF('4th 3'!Z56&gt;0,'4th 3'!AC56,0)</f>
        <v>3</v>
      </c>
      <c r="AI56" s="134" t="str">
        <f>IF('4th 3'!Z56&gt;0,'4th 3'!AB56,0)</f>
        <v>B</v>
      </c>
      <c r="AJ56" s="134">
        <f>IF('4th 4'!Z56&gt;0,'4th 4'!AC56,0)</f>
        <v>3.25</v>
      </c>
      <c r="AK56" s="133" t="str">
        <f>IF('4th 4'!Z56&gt;0,'4th 4'!AB56,0)</f>
        <v>B+</v>
      </c>
      <c r="AL56" s="133" t="str">
        <f>IF('4th 5'!Z56&gt;0,'4th 5'!AC56,0)</f>
        <v>0</v>
      </c>
      <c r="AM56" s="133" t="str">
        <f>IF('4th 5'!Z56&gt;0,'4th 5'!AB56,0)</f>
        <v>F</v>
      </c>
      <c r="AN56" s="134">
        <f>IF('4th 6'!Z56&gt;0,'4th 6'!AC56,0)</f>
        <v>2</v>
      </c>
      <c r="AO56" s="225" t="str">
        <f>IF('4th 6'!Z56&gt;0,'4th 6'!AB56,0)</f>
        <v>D</v>
      </c>
      <c r="AP56" s="134">
        <f>IF('4th 7'!Z56&gt;0,'4th 7'!AC56,0)</f>
        <v>0</v>
      </c>
      <c r="AQ56" s="225">
        <f>IF('4th 7'!Z56&gt;0,'4th 7'!AB56,0)</f>
        <v>0</v>
      </c>
      <c r="AR56" s="226">
        <f>(B56*C6)+(D56*E6)+(F56*G6)+(H56*I6)+(J56*K6)+(L56*M6)+(N56*O6)+(P56*Q6)+(R56*S6)+(T56*U6)+(V56*W6)+(X56*Y6)+(Z56*AA6)+(AB56*AC6)+(AD56*AE6)+(AF56*AG6)+(AH56*AI6)+(AJ56*AK6)+(AL56*AM6)+(AN56*AO6)+(AP56*AQ6)</f>
        <v>36.375</v>
      </c>
      <c r="AS56" s="137">
        <f t="shared" si="0"/>
        <v>2.4249999999999998</v>
      </c>
      <c r="AT56" s="136">
        <f>'Tabu-1'!AF55</f>
        <v>43.125</v>
      </c>
      <c r="AU56" s="137">
        <f>'Tabu-2'!AM55</f>
        <v>39.375</v>
      </c>
      <c r="AV56" s="136">
        <f>'Tabu-3'!AL56</f>
        <v>39.75</v>
      </c>
      <c r="AW56" s="137">
        <f>(AR56+AT56+AU56+AV56+('viva-1'!K54*1.5)+('viva-2'!K54*1.5))/63</f>
        <v>2.6369047619047619</v>
      </c>
      <c r="AX56" s="215" t="str">
        <f t="shared" si="1"/>
        <v>C+</v>
      </c>
      <c r="AY56" s="337" t="str">
        <f t="shared" si="2"/>
        <v>C+</v>
      </c>
      <c r="AZ56" s="139">
        <f t="shared" si="3"/>
        <v>49</v>
      </c>
    </row>
    <row r="57" spans="1:52" ht="15.75">
      <c r="A57" s="217">
        <f>'1st 1'!A57</f>
        <v>50</v>
      </c>
      <c r="B57" s="132">
        <f>IF('4th 1'!J57&gt;0,'4th 1'!AC57,0)</f>
        <v>0</v>
      </c>
      <c r="C57" s="133">
        <f>IF('4th 1'!J57&gt;0,'4th 1'!AB57,0)</f>
        <v>0</v>
      </c>
      <c r="D57" s="133">
        <f>IF('4th 2'!J57&gt;0,'4th 2'!AC57,0)</f>
        <v>0</v>
      </c>
      <c r="E57" s="134">
        <f>IF('4th 2'!J57&gt;0,'4th 2'!AB57,0)</f>
        <v>0</v>
      </c>
      <c r="F57" s="134">
        <f>IF('4th 3'!J57&gt;0,'4th 3'!AC57,0)</f>
        <v>0</v>
      </c>
      <c r="G57" s="133">
        <f>IF('4th 3'!J57&gt;0,'4th 3'!AB57,0)</f>
        <v>0</v>
      </c>
      <c r="H57" s="133">
        <f>IF('4th 4'!J57&gt;0,'4th 4'!AC57,0)</f>
        <v>0</v>
      </c>
      <c r="I57" s="133">
        <f>IF('4th 4'!J57&gt;0,'4th 4'!AB57,0)</f>
        <v>0</v>
      </c>
      <c r="J57" s="134">
        <f>IF('4th 5'!J57&gt;0,'4th 5'!AC57,0)</f>
        <v>0</v>
      </c>
      <c r="K57" s="134">
        <f>IF('4th 5'!J57&gt;0,'4th 5'!AB57,0)</f>
        <v>0</v>
      </c>
      <c r="L57" s="134">
        <f>IF('4th 6'!J57&gt;0,'4th 6'!AC57,0)</f>
        <v>0</v>
      </c>
      <c r="M57" s="134">
        <f>IF('4th 6'!J57&gt;0,'4th 6'!AB57,0)</f>
        <v>0</v>
      </c>
      <c r="N57" s="133">
        <f>IF('4th 7'!J57&gt;0,'4th 7'!AC57,0)</f>
        <v>0</v>
      </c>
      <c r="O57" s="222">
        <f>IF('4th 7'!J57&gt;0,'4th 7'!AB57,0)</f>
        <v>0</v>
      </c>
      <c r="P57" s="132">
        <f>IF('4th 1'!R57&gt;0,'4th 1'!AC57,0)</f>
        <v>0</v>
      </c>
      <c r="Q57" s="134">
        <f>IF('4th 1'!R57&gt;0,'4th 1'!AB57,0)</f>
        <v>0</v>
      </c>
      <c r="R57" s="134">
        <f>IF('4th 2'!R57&gt;0,'4th 2'!AC57,0)</f>
        <v>0</v>
      </c>
      <c r="S57" s="133">
        <f>IF('4th 2'!R57&gt;0,'4th 2'!AB57,0)</f>
        <v>0</v>
      </c>
      <c r="T57" s="133">
        <f>IF('4th 3'!R57&gt;0,'4th 3'!AC57,0)</f>
        <v>0</v>
      </c>
      <c r="U57" s="133">
        <f>IF('4th 3'!R57&gt;0,'4th 3'!AB57,0)</f>
        <v>0</v>
      </c>
      <c r="V57" s="134">
        <f>IF('4th 4'!R57&gt;0,'4th 4'!AC57,0)</f>
        <v>0</v>
      </c>
      <c r="W57" s="134">
        <f>IF('4th 4'!R57&gt;0,'4th 4'!AB57,0)</f>
        <v>0</v>
      </c>
      <c r="X57" s="133">
        <f>IF('4th 5'!R57&gt;0,'4th 5'!AC57,0)</f>
        <v>0</v>
      </c>
      <c r="Y57" s="133">
        <f>IF('4th 5'!R57&gt;0,'4th 5'!AB57,0)</f>
        <v>0</v>
      </c>
      <c r="Z57" s="133">
        <f>IF('4th 6'!R57&gt;0,'4th 6'!AC57,0)</f>
        <v>0</v>
      </c>
      <c r="AA57" s="134">
        <f>IF('4th 6'!R57&gt;0,'4th 6'!AB57,0)</f>
        <v>0</v>
      </c>
      <c r="AB57" s="132">
        <f>IF('4th 7'!R57&gt;0,'4th 7'!AC57,0)</f>
        <v>0</v>
      </c>
      <c r="AC57" s="135">
        <f>IF('4th 7'!R57&gt;0,'4th 7'!AB57,0)</f>
        <v>0</v>
      </c>
      <c r="AD57" s="223">
        <f>IF('4th 1'!Z57&gt;0,'4th 1'!AC57,0)</f>
        <v>3</v>
      </c>
      <c r="AE57" s="134" t="str">
        <f>IF('4th 1'!Z57&gt;0,'4th 1'!AB57,0)</f>
        <v>B</v>
      </c>
      <c r="AF57" s="134">
        <f>IF('4th 2'!Z57&gt;0,'4th 2'!AC57,0)</f>
        <v>2.75</v>
      </c>
      <c r="AG57" s="134" t="str">
        <f>IF('4th 2'!Z57&gt;0,'4th 2'!AB57,0)</f>
        <v>B-</v>
      </c>
      <c r="AH57" s="134">
        <f>IF('4th 3'!Z57&gt;0,'4th 3'!AC57,0)</f>
        <v>3.25</v>
      </c>
      <c r="AI57" s="134" t="str">
        <f>IF('4th 3'!Z57&gt;0,'4th 3'!AB57,0)</f>
        <v>B+</v>
      </c>
      <c r="AJ57" s="134">
        <f>IF('4th 4'!Z57&gt;0,'4th 4'!AC57,0)</f>
        <v>3.5</v>
      </c>
      <c r="AK57" s="133" t="str">
        <f>IF('4th 4'!Z57&gt;0,'4th 4'!AB57,0)</f>
        <v>A-</v>
      </c>
      <c r="AL57" s="133">
        <f>IF('4th 5'!Z57&gt;0,'4th 5'!AC57,0)</f>
        <v>2.75</v>
      </c>
      <c r="AM57" s="133" t="str">
        <f>IF('4th 5'!Z57&gt;0,'4th 5'!AB57,0)</f>
        <v>B-</v>
      </c>
      <c r="AN57" s="134">
        <f>IF('4th 6'!Z57&gt;0,'4th 6'!AC57,0)</f>
        <v>2.25</v>
      </c>
      <c r="AO57" s="225" t="str">
        <f>IF('4th 6'!Z57&gt;0,'4th 6'!AB57,0)</f>
        <v>C</v>
      </c>
      <c r="AP57" s="134">
        <f>IF('4th 7'!Z57&gt;0,'4th 7'!AC57,0)</f>
        <v>0</v>
      </c>
      <c r="AQ57" s="225">
        <f>IF('4th 7'!Z57&gt;0,'4th 7'!AB57,0)</f>
        <v>0</v>
      </c>
      <c r="AR57" s="226">
        <f>(B57*C6)+(D57*E6)+(F57*G6)+(H57*I6)+(J57*K6)+(L57*M6)+(N57*O6)+(P57*Q6)+(R57*S6)+(T57*U6)+(V57*W6)+(X57*Y6)+(Z57*AA6)+(AB57*AC6)+(AD57*AE6)+(AF57*AG6)+(AH57*AI6)+(AJ57*AK6)+(AL57*AM6)+(AN57*AO6)+(AP57*AQ6)</f>
        <v>43.125</v>
      </c>
      <c r="AS57" s="137">
        <f t="shared" si="0"/>
        <v>2.875</v>
      </c>
      <c r="AT57" s="136">
        <f>'Tabu-1'!AF56</f>
        <v>42</v>
      </c>
      <c r="AU57" s="137">
        <f>'Tabu-2'!AM56</f>
        <v>41.25</v>
      </c>
      <c r="AV57" s="136">
        <f>'Tabu-3'!AL57</f>
        <v>43.5</v>
      </c>
      <c r="AW57" s="137">
        <f>(AR57+AT57+AU57+AV57+('viva-1'!K55*1.5)+('viva-2'!K55*1.5))/63</f>
        <v>2.8214285714285716</v>
      </c>
      <c r="AX57" s="215" t="str">
        <f t="shared" si="1"/>
        <v>B-</v>
      </c>
      <c r="AY57" s="337" t="str">
        <f t="shared" si="2"/>
        <v>B-</v>
      </c>
      <c r="AZ57" s="139">
        <f t="shared" si="3"/>
        <v>50</v>
      </c>
    </row>
    <row r="58" spans="1:52" ht="15.75">
      <c r="A58" s="217" t="str">
        <f>'1st 1'!A58</f>
        <v>51</v>
      </c>
      <c r="B58" s="132">
        <f>IF('4th 1'!J58&gt;0,'4th 1'!AC58,0)</f>
        <v>0</v>
      </c>
      <c r="C58" s="133">
        <f>IF('4th 1'!J58&gt;0,'4th 1'!AB58,0)</f>
        <v>0</v>
      </c>
      <c r="D58" s="133">
        <f>IF('4th 2'!J58&gt;0,'4th 2'!AC58,0)</f>
        <v>0</v>
      </c>
      <c r="E58" s="134">
        <f>IF('4th 2'!J58&gt;0,'4th 2'!AB58,0)</f>
        <v>0</v>
      </c>
      <c r="F58" s="134">
        <f>IF('4th 3'!J58&gt;0,'4th 3'!AC58,0)</f>
        <v>0</v>
      </c>
      <c r="G58" s="133">
        <f>IF('4th 3'!J58&gt;0,'4th 3'!AB58,0)</f>
        <v>0</v>
      </c>
      <c r="H58" s="133">
        <f>IF('4th 4'!J58&gt;0,'4th 4'!AC58,0)</f>
        <v>0</v>
      </c>
      <c r="I58" s="133">
        <f>IF('4th 4'!J58&gt;0,'4th 4'!AB58,0)</f>
        <v>0</v>
      </c>
      <c r="J58" s="134">
        <f>IF('4th 5'!J58&gt;0,'4th 5'!AC58,0)</f>
        <v>0</v>
      </c>
      <c r="K58" s="134">
        <f>IF('4th 5'!J58&gt;0,'4th 5'!AB58,0)</f>
        <v>0</v>
      </c>
      <c r="L58" s="134">
        <f>IF('4th 6'!J58&gt;0,'4th 6'!AC58,0)</f>
        <v>0</v>
      </c>
      <c r="M58" s="134">
        <f>IF('4th 6'!J58&gt;0,'4th 6'!AB58,0)</f>
        <v>0</v>
      </c>
      <c r="N58" s="133">
        <f>IF('4th 7'!J58&gt;0,'4th 7'!AC58,0)</f>
        <v>0</v>
      </c>
      <c r="O58" s="222">
        <f>IF('4th 7'!J58&gt;0,'4th 7'!AB58,0)</f>
        <v>0</v>
      </c>
      <c r="P58" s="132">
        <f>IF('4th 1'!R58&gt;0,'4th 1'!AC58,0)</f>
        <v>3.75</v>
      </c>
      <c r="Q58" s="134" t="str">
        <f>IF('4th 1'!R58&gt;0,'4th 1'!AB58,0)</f>
        <v>A</v>
      </c>
      <c r="R58" s="134">
        <f>IF('4th 2'!R58&gt;0,'4th 2'!AC58,0)</f>
        <v>3.25</v>
      </c>
      <c r="S58" s="133" t="str">
        <f>IF('4th 2'!R58&gt;0,'4th 2'!AB58,0)</f>
        <v>B+</v>
      </c>
      <c r="T58" s="133">
        <f>IF('4th 3'!R58&gt;0,'4th 3'!AC58,0)</f>
        <v>2.75</v>
      </c>
      <c r="U58" s="133" t="str">
        <f>IF('4th 3'!R58&gt;0,'4th 3'!AB58,0)</f>
        <v>B-</v>
      </c>
      <c r="V58" s="134">
        <f>IF('4th 4'!R58&gt;0,'4th 4'!AC58,0)</f>
        <v>3.25</v>
      </c>
      <c r="W58" s="134" t="str">
        <f>IF('4th 4'!R58&gt;0,'4th 4'!AB58,0)</f>
        <v>B+</v>
      </c>
      <c r="X58" s="133">
        <f>IF('4th 5'!R58&gt;0,'4th 5'!AC58,0)</f>
        <v>2.75</v>
      </c>
      <c r="Y58" s="133" t="str">
        <f>IF('4th 5'!R58&gt;0,'4th 5'!AB58,0)</f>
        <v>B-</v>
      </c>
      <c r="Z58" s="133">
        <f>IF('4th 6'!R58&gt;0,'4th 6'!AC58,0)</f>
        <v>3</v>
      </c>
      <c r="AA58" s="134" t="str">
        <f>IF('4th 6'!R58&gt;0,'4th 6'!AB58,0)</f>
        <v>B</v>
      </c>
      <c r="AB58" s="132">
        <f>IF('4th 7'!R58&gt;0,'4th 7'!AC58,0)</f>
        <v>0</v>
      </c>
      <c r="AC58" s="135">
        <f>IF('4th 7'!R58&gt;0,'4th 7'!AB58,0)</f>
        <v>0</v>
      </c>
      <c r="AD58" s="223">
        <f>IF('4th 1'!Z58&gt;0,'4th 1'!AC58,0)</f>
        <v>0</v>
      </c>
      <c r="AE58" s="134">
        <f>IF('4th 1'!Z58&gt;0,'4th 1'!AB58,0)</f>
        <v>0</v>
      </c>
      <c r="AF58" s="134">
        <f>IF('4th 2'!Z58&gt;0,'4th 2'!AC58,0)</f>
        <v>0</v>
      </c>
      <c r="AG58" s="134">
        <f>IF('4th 2'!Z58&gt;0,'4th 2'!AB58,0)</f>
        <v>0</v>
      </c>
      <c r="AH58" s="134">
        <f>IF('4th 3'!Z58&gt;0,'4th 3'!AC58,0)</f>
        <v>0</v>
      </c>
      <c r="AI58" s="134">
        <f>IF('4th 3'!Z58&gt;0,'4th 3'!AB58,0)</f>
        <v>0</v>
      </c>
      <c r="AJ58" s="134">
        <f>IF('4th 4'!Z58&gt;0,'4th 4'!AC58,0)</f>
        <v>0</v>
      </c>
      <c r="AK58" s="133">
        <f>IF('4th 4'!Z58&gt;0,'4th 4'!AB58,0)</f>
        <v>0</v>
      </c>
      <c r="AL58" s="133">
        <f>IF('4th 5'!Z58&gt;0,'4th 5'!AC58,0)</f>
        <v>0</v>
      </c>
      <c r="AM58" s="133">
        <f>IF('4th 5'!Z58&gt;0,'4th 5'!AB58,0)</f>
        <v>0</v>
      </c>
      <c r="AN58" s="134">
        <f>IF('4th 6'!Z58&gt;0,'4th 6'!AC58,0)</f>
        <v>0</v>
      </c>
      <c r="AO58" s="225">
        <f>IF('4th 6'!Z58&gt;0,'4th 6'!AB58,0)</f>
        <v>0</v>
      </c>
      <c r="AP58" s="134">
        <f>IF('4th 7'!Z58&gt;0,'4th 7'!AC58,0)</f>
        <v>0</v>
      </c>
      <c r="AQ58" s="225">
        <f>IF('4th 7'!Z58&gt;0,'4th 7'!AB58,0)</f>
        <v>0</v>
      </c>
      <c r="AR58" s="226">
        <f>(B58*C6)+(D58*E6)+(F58*G6)+(H58*I6)+(J58*K6)+(L58*M6)+(N58*O6)+(P58*Q6)+(R58*S6)+(T58*U6)+(V58*W6)+(X58*Y6)+(Z58*AA6)+(AB58*AC6)+(AD58*AE6)+(AF58*AG6)+(AH58*AI6)+(AJ58*AK6)+(AL58*AM6)+(AN58*AO6)+(AP58*AQ6)</f>
        <v>47.25</v>
      </c>
      <c r="AS58" s="137">
        <f t="shared" si="0"/>
        <v>3.15</v>
      </c>
      <c r="AT58" s="136">
        <f>'Tabu-1'!AF57</f>
        <v>45.75</v>
      </c>
      <c r="AU58" s="137">
        <f>'Tabu-2'!AM57</f>
        <v>43.5</v>
      </c>
      <c r="AV58" s="136">
        <f>'Tabu-3'!AL58</f>
        <v>48.75</v>
      </c>
      <c r="AW58" s="137">
        <f>(AR58+AT58+AU58+AV58+('viva-1'!K56*1.5)+('viva-2'!K56*1.5))/63</f>
        <v>3.0952380952380953</v>
      </c>
      <c r="AX58" s="215" t="str">
        <f t="shared" si="1"/>
        <v>B</v>
      </c>
      <c r="AY58" s="337" t="str">
        <f t="shared" si="2"/>
        <v>B</v>
      </c>
      <c r="AZ58" s="139" t="str">
        <f t="shared" si="3"/>
        <v>51</v>
      </c>
    </row>
    <row r="59" spans="1:52" ht="31.5">
      <c r="A59" s="217" t="str">
        <f>'1st 1'!A59</f>
        <v>52</v>
      </c>
      <c r="B59" s="132">
        <f>IF('4th 1'!J59&gt;0,'4th 1'!AC59,0)</f>
        <v>2.25</v>
      </c>
      <c r="C59" s="133" t="str">
        <f>IF('4th 1'!J59&gt;0,'4th 1'!AB59,0)</f>
        <v>C</v>
      </c>
      <c r="D59" s="133">
        <f>IF('4th 2'!J59&gt;0,'4th 2'!AC59,0)</f>
        <v>2.5</v>
      </c>
      <c r="E59" s="134" t="str">
        <f>IF('4th 2'!J59&gt;0,'4th 2'!AB59,0)</f>
        <v>C+</v>
      </c>
      <c r="F59" s="134">
        <f>IF('4th 3'!J59&gt;0,'4th 3'!AC59,0)</f>
        <v>2</v>
      </c>
      <c r="G59" s="133" t="str">
        <f>IF('4th 3'!J59&gt;0,'4th 3'!AB59,0)</f>
        <v>D</v>
      </c>
      <c r="H59" s="133">
        <f>IF('4th 4'!J59&gt;0,'4th 4'!AC59,0)</f>
        <v>2.5</v>
      </c>
      <c r="I59" s="133" t="str">
        <f>IF('4th 4'!J59&gt;0,'4th 4'!AB59,0)</f>
        <v>C+</v>
      </c>
      <c r="J59" s="134">
        <f>IF('4th 5'!J59&gt;0,'4th 5'!AC59,0)</f>
        <v>2.5</v>
      </c>
      <c r="K59" s="134" t="str">
        <f>IF('4th 5'!J59&gt;0,'4th 5'!AB59,0)</f>
        <v>C+</v>
      </c>
      <c r="L59" s="134">
        <f>IF('4th 6'!J59&gt;0,'4th 6'!AC59,0)</f>
        <v>2.5</v>
      </c>
      <c r="M59" s="134" t="str">
        <f>IF('4th 6'!J59&gt;0,'4th 6'!AB59,0)</f>
        <v>C+</v>
      </c>
      <c r="N59" s="133">
        <f>IF('4th 7'!J59&gt;0,'4th 7'!AC59,0)</f>
        <v>0</v>
      </c>
      <c r="O59" s="222">
        <f>IF('4th 7'!J59&gt;0,'4th 7'!AB59,0)</f>
        <v>0</v>
      </c>
      <c r="P59" s="132">
        <f>IF('4th 1'!R59&gt;0,'4th 1'!AC59,0)</f>
        <v>0</v>
      </c>
      <c r="Q59" s="134">
        <f>IF('4th 1'!R59&gt;0,'4th 1'!AB59,0)</f>
        <v>0</v>
      </c>
      <c r="R59" s="134">
        <f>IF('4th 2'!R59&gt;0,'4th 2'!AC59,0)</f>
        <v>0</v>
      </c>
      <c r="S59" s="133">
        <f>IF('4th 2'!R59&gt;0,'4th 2'!AB59,0)</f>
        <v>0</v>
      </c>
      <c r="T59" s="133">
        <f>IF('4th 3'!R59&gt;0,'4th 3'!AC59,0)</f>
        <v>0</v>
      </c>
      <c r="U59" s="133">
        <f>IF('4th 3'!R59&gt;0,'4th 3'!AB59,0)</f>
        <v>0</v>
      </c>
      <c r="V59" s="134">
        <f>IF('4th 4'!R59&gt;0,'4th 4'!AC59,0)</f>
        <v>0</v>
      </c>
      <c r="W59" s="134">
        <f>IF('4th 4'!R59&gt;0,'4th 4'!AB59,0)</f>
        <v>0</v>
      </c>
      <c r="X59" s="133">
        <f>IF('4th 5'!R59&gt;0,'4th 5'!AC59,0)</f>
        <v>0</v>
      </c>
      <c r="Y59" s="133">
        <f>IF('4th 5'!R59&gt;0,'4th 5'!AB59,0)</f>
        <v>0</v>
      </c>
      <c r="Z59" s="133">
        <f>IF('4th 6'!R59&gt;0,'4th 6'!AC59,0)</f>
        <v>0</v>
      </c>
      <c r="AA59" s="134">
        <f>IF('4th 6'!R59&gt;0,'4th 6'!AB59,0)</f>
        <v>0</v>
      </c>
      <c r="AB59" s="132">
        <f>IF('4th 7'!R59&gt;0,'4th 7'!AC59,0)</f>
        <v>0</v>
      </c>
      <c r="AC59" s="135">
        <f>IF('4th 7'!R59&gt;0,'4th 7'!AB59,0)</f>
        <v>0</v>
      </c>
      <c r="AD59" s="223">
        <f>IF('4th 1'!Z59&gt;0,'4th 1'!AC59,0)</f>
        <v>0</v>
      </c>
      <c r="AE59" s="134">
        <f>IF('4th 1'!Z59&gt;0,'4th 1'!AB59,0)</f>
        <v>0</v>
      </c>
      <c r="AF59" s="134">
        <f>IF('4th 2'!Z59&gt;0,'4th 2'!AC59,0)</f>
        <v>0</v>
      </c>
      <c r="AG59" s="134">
        <f>IF('4th 2'!Z59&gt;0,'4th 2'!AB59,0)</f>
        <v>0</v>
      </c>
      <c r="AH59" s="134">
        <f>IF('4th 3'!Z59&gt;0,'4th 3'!AC59,0)</f>
        <v>0</v>
      </c>
      <c r="AI59" s="134">
        <f>IF('4th 3'!Z59&gt;0,'4th 3'!AB59,0)</f>
        <v>0</v>
      </c>
      <c r="AJ59" s="134">
        <f>IF('4th 4'!Z59&gt;0,'4th 4'!AC59,0)</f>
        <v>0</v>
      </c>
      <c r="AK59" s="133">
        <f>IF('4th 4'!Z59&gt;0,'4th 4'!AB59,0)</f>
        <v>0</v>
      </c>
      <c r="AL59" s="133">
        <f>IF('4th 5'!Z59&gt;0,'4th 5'!AC59,0)</f>
        <v>0</v>
      </c>
      <c r="AM59" s="133">
        <f>IF('4th 5'!Z59&gt;0,'4th 5'!AB59,0)</f>
        <v>0</v>
      </c>
      <c r="AN59" s="134">
        <f>IF('4th 6'!Z59&gt;0,'4th 6'!AC59,0)</f>
        <v>0</v>
      </c>
      <c r="AO59" s="225">
        <f>IF('4th 6'!Z59&gt;0,'4th 6'!AB59,0)</f>
        <v>0</v>
      </c>
      <c r="AP59" s="134">
        <f>IF('4th 7'!Z59&gt;0,'4th 7'!AC59,0)</f>
        <v>0</v>
      </c>
      <c r="AQ59" s="225">
        <f>IF('4th 7'!Z59&gt;0,'4th 7'!AB59,0)</f>
        <v>0</v>
      </c>
      <c r="AR59" s="226">
        <f>(B59*C6)+(D59*E6)+(F59*G6)+(H59*I6)+(J59*K6)+(L59*M6)+(N59*O6)+(P59*Q6)+(R59*S6)+(T59*U6)+(V59*W6)+(X59*Y6)+(Z59*AA6)+(AB59*AC6)+(AD59*AE6)+(AF59*AG6)+(AH59*AI6)+(AJ59*AK6)+(AL59*AM6)+(AN59*AO6)+(AP59*AQ6)</f>
        <v>35.25</v>
      </c>
      <c r="AS59" s="137">
        <f t="shared" si="0"/>
        <v>2.35</v>
      </c>
      <c r="AT59" s="136">
        <f>'Tabu-1'!AF58</f>
        <v>46.5</v>
      </c>
      <c r="AU59" s="137">
        <f>'Tabu-2'!AM58</f>
        <v>39.75</v>
      </c>
      <c r="AV59" s="136">
        <f>'Tabu-3'!AL59</f>
        <v>36.75</v>
      </c>
      <c r="AW59" s="137">
        <f>(AR59+AT59+AU59+AV59+('viva-1'!K57*1.5)+('viva-2'!K57*1.5))/63</f>
        <v>2.6309523809523809</v>
      </c>
      <c r="AX59" s="215" t="str">
        <f t="shared" si="1"/>
        <v>C+</v>
      </c>
      <c r="AY59" s="337" t="str">
        <f t="shared" si="2"/>
        <v>C+</v>
      </c>
      <c r="AZ59" s="139" t="str">
        <f t="shared" si="3"/>
        <v>52</v>
      </c>
    </row>
    <row r="60" spans="1:52" ht="15.75">
      <c r="A60" s="217">
        <f>'1st 1'!A60</f>
        <v>0</v>
      </c>
      <c r="B60" s="132">
        <f>IF('4th 1'!J60&gt;0,'4th 1'!AC60,0)</f>
        <v>0</v>
      </c>
      <c r="C60" s="133">
        <f>IF('4th 1'!J60&gt;0,'4th 1'!AB60,0)</f>
        <v>0</v>
      </c>
      <c r="D60" s="133">
        <f>IF('4th 2'!J60&gt;0,'4th 2'!AC60,0)</f>
        <v>0</v>
      </c>
      <c r="E60" s="134">
        <f>IF('4th 2'!J60&gt;0,'4th 2'!AB60,0)</f>
        <v>0</v>
      </c>
      <c r="F60" s="134">
        <f>IF('4th 3'!J60&gt;0,'4th 3'!AC60,0)</f>
        <v>0</v>
      </c>
      <c r="G60" s="133">
        <f>IF('4th 3'!J60&gt;0,'4th 3'!AB60,0)</f>
        <v>0</v>
      </c>
      <c r="H60" s="133">
        <f>IF('4th 4'!J60&gt;0,'4th 4'!AC60,0)</f>
        <v>0</v>
      </c>
      <c r="I60" s="133">
        <f>IF('4th 4'!J60&gt;0,'4th 4'!AB60,0)</f>
        <v>0</v>
      </c>
      <c r="J60" s="134">
        <f>IF('4th 5'!J60&gt;0,'4th 5'!AC60,0)</f>
        <v>0</v>
      </c>
      <c r="K60" s="134">
        <f>IF('4th 5'!J60&gt;0,'4th 5'!AB60,0)</f>
        <v>0</v>
      </c>
      <c r="L60" s="134">
        <f>IF('4th 6'!J60&gt;0,'4th 6'!AC60,0)</f>
        <v>0</v>
      </c>
      <c r="M60" s="134">
        <f>IF('4th 6'!J60&gt;0,'4th 6'!AB60,0)</f>
        <v>0</v>
      </c>
      <c r="N60" s="133">
        <f>IF('4th 7'!J60&gt;0,'4th 7'!AC60,0)</f>
        <v>0</v>
      </c>
      <c r="O60" s="222">
        <f>IF('4th 7'!J60&gt;0,'4th 7'!AB60,0)</f>
        <v>0</v>
      </c>
      <c r="P60" s="132">
        <f>IF('4th 1'!R60&gt;0,'4th 1'!AC60,0)</f>
        <v>0</v>
      </c>
      <c r="Q60" s="134">
        <f>IF('4th 1'!R60&gt;0,'4th 1'!AB60,0)</f>
        <v>0</v>
      </c>
      <c r="R60" s="134">
        <f>IF('4th 2'!R60&gt;0,'4th 2'!AC60,0)</f>
        <v>0</v>
      </c>
      <c r="S60" s="133">
        <f>IF('4th 2'!R60&gt;0,'4th 2'!AB60,0)</f>
        <v>0</v>
      </c>
      <c r="T60" s="133">
        <f>IF('4th 3'!R60&gt;0,'4th 3'!AC60,0)</f>
        <v>0</v>
      </c>
      <c r="U60" s="133">
        <f>IF('4th 3'!R60&gt;0,'4th 3'!AB60,0)</f>
        <v>0</v>
      </c>
      <c r="V60" s="134">
        <f>IF('4th 4'!R60&gt;0,'4th 4'!AC60,0)</f>
        <v>0</v>
      </c>
      <c r="W60" s="134">
        <f>IF('4th 4'!R60&gt;0,'4th 4'!AB60,0)</f>
        <v>0</v>
      </c>
      <c r="X60" s="133">
        <f>IF('4th 5'!R60&gt;0,'4th 5'!AC60,0)</f>
        <v>0</v>
      </c>
      <c r="Y60" s="133">
        <f>IF('4th 5'!R60&gt;0,'4th 5'!AB60,0)</f>
        <v>0</v>
      </c>
      <c r="Z60" s="133">
        <f>IF('4th 6'!R60&gt;0,'4th 6'!AC60,0)</f>
        <v>0</v>
      </c>
      <c r="AA60" s="134">
        <f>IF('4th 6'!R60&gt;0,'4th 6'!AB60,0)</f>
        <v>0</v>
      </c>
      <c r="AB60" s="132">
        <f>IF('4th 7'!R60&gt;0,'4th 7'!AC60,0)</f>
        <v>0</v>
      </c>
      <c r="AC60" s="135">
        <f>IF('4th 7'!R60&gt;0,'4th 7'!AB60,0)</f>
        <v>0</v>
      </c>
      <c r="AD60" s="223">
        <f>IF('4th 1'!Z60&gt;0,'4th 1'!AC60,0)</f>
        <v>0</v>
      </c>
      <c r="AE60" s="134">
        <f>IF('4th 1'!Z60&gt;0,'4th 1'!AB60,0)</f>
        <v>0</v>
      </c>
      <c r="AF60" s="134">
        <f>IF('4th 2'!Z60&gt;0,'4th 2'!AC60,0)</f>
        <v>0</v>
      </c>
      <c r="AG60" s="134">
        <f>IF('4th 2'!Z60&gt;0,'4th 2'!AB60,0)</f>
        <v>0</v>
      </c>
      <c r="AH60" s="134">
        <f>IF('4th 3'!Z60&gt;0,'4th 3'!AC60,0)</f>
        <v>0</v>
      </c>
      <c r="AI60" s="134">
        <f>IF('4th 3'!Z60&gt;0,'4th 3'!AB60,0)</f>
        <v>0</v>
      </c>
      <c r="AJ60" s="134">
        <f>IF('4th 4'!Z60&gt;0,'4th 4'!AC60,0)</f>
        <v>0</v>
      </c>
      <c r="AK60" s="133">
        <f>IF('4th 4'!Z60&gt;0,'4th 4'!AB60,0)</f>
        <v>0</v>
      </c>
      <c r="AL60" s="133">
        <f>IF('4th 5'!Z60&gt;0,'4th 5'!AC60,0)</f>
        <v>0</v>
      </c>
      <c r="AM60" s="133">
        <f>IF('4th 5'!Z60&gt;0,'4th 5'!AB60,0)</f>
        <v>0</v>
      </c>
      <c r="AN60" s="134">
        <f>IF('4th 6'!Z60&gt;0,'4th 6'!AC60,0)</f>
        <v>0</v>
      </c>
      <c r="AO60" s="225">
        <f>IF('4th 6'!Z60&gt;0,'4th 6'!AB60,0)</f>
        <v>0</v>
      </c>
      <c r="AP60" s="134">
        <f>IF('4th 7'!Z60&gt;0,'4th 7'!AC60,0)</f>
        <v>0</v>
      </c>
      <c r="AQ60" s="225">
        <f>IF('4th 7'!Z60&gt;0,'4th 7'!AB60,0)</f>
        <v>0</v>
      </c>
      <c r="AR60" s="226">
        <f>(B60*C6)+(D60*E6)+(F60*G6)+(H60*I6)+(J60*K6)+(L60*M6)+(N60*O6)+(P60*Q6)+(R60*S6)+(T60*U6)+(V60*W6)+(X60*Y6)+(Z60*AA6)+(AB60*AC6)+(AD60*AE6)+(AF60*AG6)+(AH60*AI6)+(AJ60*AK6)+(AL60*AM6)+(AN60*AO6)+(AP60*AQ6)</f>
        <v>0</v>
      </c>
      <c r="AS60" s="137">
        <f t="shared" si="0"/>
        <v>0</v>
      </c>
      <c r="AT60" s="136">
        <f>'Tabu-1'!AF59</f>
        <v>0</v>
      </c>
      <c r="AU60" s="137">
        <f>'Tabu-2'!AM59</f>
        <v>0</v>
      </c>
      <c r="AV60" s="136">
        <f>'Tabu-3'!AL60</f>
        <v>0</v>
      </c>
      <c r="AW60" s="137">
        <f>(AR60+AT60+AU60+AV60+('viva-1'!K58*1.5)+('viva-2'!K58*1.5))/63</f>
        <v>0</v>
      </c>
      <c r="AX60" s="215" t="str">
        <f t="shared" si="1"/>
        <v>F</v>
      </c>
      <c r="AY60" s="337">
        <f t="shared" si="2"/>
        <v>0</v>
      </c>
      <c r="AZ60" s="139">
        <f t="shared" si="3"/>
        <v>0</v>
      </c>
    </row>
    <row r="61" spans="1:52" ht="15.75">
      <c r="A61" s="217">
        <f>'1st 1'!A61</f>
        <v>0</v>
      </c>
      <c r="B61" s="132">
        <f>IF('4th 1'!J61&gt;0,'4th 1'!AC61,0)</f>
        <v>0</v>
      </c>
      <c r="C61" s="133">
        <f>IF('4th 1'!J61&gt;0,'4th 1'!AB61,0)</f>
        <v>0</v>
      </c>
      <c r="D61" s="133">
        <f>IF('4th 2'!J61&gt;0,'4th 2'!AC61,0)</f>
        <v>0</v>
      </c>
      <c r="E61" s="134">
        <f>IF('4th 2'!J61&gt;0,'4th 2'!AB61,0)</f>
        <v>0</v>
      </c>
      <c r="F61" s="134">
        <f>IF('4th 3'!J61&gt;0,'4th 3'!AC61,0)</f>
        <v>0</v>
      </c>
      <c r="G61" s="133">
        <f>IF('4th 3'!J61&gt;0,'4th 3'!AB61,0)</f>
        <v>0</v>
      </c>
      <c r="H61" s="133">
        <f>IF('4th 4'!J61&gt;0,'4th 4'!AC61,0)</f>
        <v>0</v>
      </c>
      <c r="I61" s="133">
        <f>IF('4th 4'!J61&gt;0,'4th 4'!AB61,0)</f>
        <v>0</v>
      </c>
      <c r="J61" s="134">
        <f>IF('4th 5'!J61&gt;0,'4th 5'!AC61,0)</f>
        <v>0</v>
      </c>
      <c r="K61" s="134">
        <f>IF('4th 5'!J61&gt;0,'4th 5'!AB61,0)</f>
        <v>0</v>
      </c>
      <c r="L61" s="134">
        <f>IF('4th 6'!J61&gt;0,'4th 6'!AC61,0)</f>
        <v>0</v>
      </c>
      <c r="M61" s="134">
        <f>IF('4th 6'!J61&gt;0,'4th 6'!AB61,0)</f>
        <v>0</v>
      </c>
      <c r="N61" s="133">
        <f>IF('4th 7'!J61&gt;0,'4th 7'!AC61,0)</f>
        <v>0</v>
      </c>
      <c r="O61" s="222">
        <f>IF('4th 7'!J61&gt;0,'4th 7'!AB61,0)</f>
        <v>0</v>
      </c>
      <c r="P61" s="132">
        <f>IF('4th 1'!R61&gt;0,'4th 1'!AC61,0)</f>
        <v>0</v>
      </c>
      <c r="Q61" s="134">
        <f>IF('4th 1'!R61&gt;0,'4th 1'!AB61,0)</f>
        <v>0</v>
      </c>
      <c r="R61" s="134">
        <f>IF('4th 2'!R61&gt;0,'4th 2'!AC61,0)</f>
        <v>0</v>
      </c>
      <c r="S61" s="133">
        <f>IF('4th 2'!R61&gt;0,'4th 2'!AB61,0)</f>
        <v>0</v>
      </c>
      <c r="T61" s="133">
        <f>IF('4th 3'!R61&gt;0,'4th 3'!AC61,0)</f>
        <v>0</v>
      </c>
      <c r="U61" s="133">
        <f>IF('4th 3'!R61&gt;0,'4th 3'!AB61,0)</f>
        <v>0</v>
      </c>
      <c r="V61" s="134">
        <f>IF('4th 4'!R61&gt;0,'4th 4'!AC61,0)</f>
        <v>0</v>
      </c>
      <c r="W61" s="134">
        <f>IF('4th 4'!R61&gt;0,'4th 4'!AB61,0)</f>
        <v>0</v>
      </c>
      <c r="X61" s="133">
        <f>IF('4th 5'!R61&gt;0,'4th 5'!AC61,0)</f>
        <v>0</v>
      </c>
      <c r="Y61" s="133">
        <f>IF('4th 5'!R61&gt;0,'4th 5'!AB61,0)</f>
        <v>0</v>
      </c>
      <c r="Z61" s="133">
        <f>IF('4th 6'!R61&gt;0,'4th 6'!AC61,0)</f>
        <v>0</v>
      </c>
      <c r="AA61" s="134">
        <f>IF('4th 6'!R61&gt;0,'4th 6'!AB61,0)</f>
        <v>0</v>
      </c>
      <c r="AB61" s="132">
        <f>IF('4th 7'!R61&gt;0,'4th 7'!AC61,0)</f>
        <v>0</v>
      </c>
      <c r="AC61" s="135">
        <f>IF('4th 7'!R61&gt;0,'4th 7'!AB61,0)</f>
        <v>0</v>
      </c>
      <c r="AD61" s="223">
        <f>IF('4th 1'!Z61&gt;0,'4th 1'!AC61,0)</f>
        <v>0</v>
      </c>
      <c r="AE61" s="134">
        <f>IF('4th 1'!Z61&gt;0,'4th 1'!AB61,0)</f>
        <v>0</v>
      </c>
      <c r="AF61" s="134">
        <f>IF('4th 2'!Z61&gt;0,'4th 2'!AC61,0)</f>
        <v>0</v>
      </c>
      <c r="AG61" s="134">
        <f>IF('4th 2'!Z61&gt;0,'4th 2'!AB61,0)</f>
        <v>0</v>
      </c>
      <c r="AH61" s="134">
        <f>IF('4th 3'!Z61&gt;0,'4th 3'!AC61,0)</f>
        <v>0</v>
      </c>
      <c r="AI61" s="134">
        <f>IF('4th 3'!Z61&gt;0,'4th 3'!AB61,0)</f>
        <v>0</v>
      </c>
      <c r="AJ61" s="134">
        <f>IF('4th 4'!Z61&gt;0,'4th 4'!AC61,0)</f>
        <v>0</v>
      </c>
      <c r="AK61" s="133">
        <f>IF('4th 4'!Z61&gt;0,'4th 4'!AB61,0)</f>
        <v>0</v>
      </c>
      <c r="AL61" s="133">
        <f>IF('4th 5'!Z61&gt;0,'4th 5'!AC61,0)</f>
        <v>0</v>
      </c>
      <c r="AM61" s="133">
        <f>IF('4th 5'!Z61&gt;0,'4th 5'!AB61,0)</f>
        <v>0</v>
      </c>
      <c r="AN61" s="134">
        <f>IF('4th 6'!Z61&gt;0,'4th 6'!AC61,0)</f>
        <v>0</v>
      </c>
      <c r="AO61" s="225">
        <f>IF('4th 6'!Z61&gt;0,'4th 6'!AB61,0)</f>
        <v>0</v>
      </c>
      <c r="AP61" s="134">
        <f>IF('4th 7'!Z61&gt;0,'4th 7'!AC61,0)</f>
        <v>0</v>
      </c>
      <c r="AQ61" s="225">
        <f>IF('4th 7'!Z61&gt;0,'4th 7'!AB61,0)</f>
        <v>0</v>
      </c>
      <c r="AR61" s="226">
        <f>(B61*C6)+(D61*E6)+(F61*G6)+(H61*I6)+(J61*K6)+(L61*M6)+(N61*O6)+(P61*Q6)+(R61*S6)+(T61*U6)+(V61*W6)+(X61*Y6)+(Z61*AA6)+(AB61*AC6)+(AD61*AE6)+(AF61*AG6)+(AH61*AI6)+(AJ61*AK6)+(AL61*AM6)+(AN61*AO6)+(AP61*AQ6)</f>
        <v>0</v>
      </c>
      <c r="AS61" s="137">
        <f t="shared" si="0"/>
        <v>0</v>
      </c>
      <c r="AT61" s="136">
        <f>'Tabu-1'!AF60</f>
        <v>0</v>
      </c>
      <c r="AU61" s="137">
        <f>'Tabu-2'!AM60</f>
        <v>0</v>
      </c>
      <c r="AV61" s="136">
        <f>'Tabu-3'!AL61</f>
        <v>0</v>
      </c>
      <c r="AW61" s="137">
        <f>(AR61+AT61+AU61+AV61+('viva-1'!K59*1.5)+('viva-2'!K59*1.5))/63</f>
        <v>0</v>
      </c>
      <c r="AX61" s="215" t="str">
        <f t="shared" si="1"/>
        <v>F</v>
      </c>
      <c r="AY61" s="337">
        <f t="shared" si="2"/>
        <v>0</v>
      </c>
      <c r="AZ61" s="139">
        <f t="shared" si="3"/>
        <v>0</v>
      </c>
    </row>
    <row r="62" spans="1:52" ht="15.75">
      <c r="A62" s="217">
        <f>'1st 1'!A62</f>
        <v>0</v>
      </c>
      <c r="B62" s="132">
        <f>IF('4th 1'!J62&gt;0,'4th 1'!AC62,0)</f>
        <v>0</v>
      </c>
      <c r="C62" s="133">
        <f>IF('4th 1'!J62&gt;0,'4th 1'!AB62,0)</f>
        <v>0</v>
      </c>
      <c r="D62" s="133">
        <f>IF('4th 2'!J62&gt;0,'4th 2'!AC62,0)</f>
        <v>0</v>
      </c>
      <c r="E62" s="134">
        <f>IF('4th 2'!J62&gt;0,'4th 2'!AB62,0)</f>
        <v>0</v>
      </c>
      <c r="F62" s="134">
        <f>IF('4th 3'!J62&gt;0,'4th 3'!AC62,0)</f>
        <v>0</v>
      </c>
      <c r="G62" s="133">
        <f>IF('4th 3'!J62&gt;0,'4th 3'!AB62,0)</f>
        <v>0</v>
      </c>
      <c r="H62" s="133">
        <f>IF('4th 4'!J62&gt;0,'4th 4'!AC62,0)</f>
        <v>0</v>
      </c>
      <c r="I62" s="133">
        <f>IF('4th 4'!J62&gt;0,'4th 4'!AB62,0)</f>
        <v>0</v>
      </c>
      <c r="J62" s="134">
        <f>IF('4th 5'!J62&gt;0,'4th 5'!AC62,0)</f>
        <v>0</v>
      </c>
      <c r="K62" s="134">
        <f>IF('4th 5'!J62&gt;0,'4th 5'!AB62,0)</f>
        <v>0</v>
      </c>
      <c r="L62" s="134">
        <f>IF('4th 6'!J62&gt;0,'4th 6'!AC62,0)</f>
        <v>0</v>
      </c>
      <c r="M62" s="134">
        <f>IF('4th 6'!J62&gt;0,'4th 6'!AB62,0)</f>
        <v>0</v>
      </c>
      <c r="N62" s="133">
        <f>IF('4th 7'!J62&gt;0,'4th 7'!AC62,0)</f>
        <v>0</v>
      </c>
      <c r="O62" s="222">
        <f>IF('4th 7'!J62&gt;0,'4th 7'!AB62,0)</f>
        <v>0</v>
      </c>
      <c r="P62" s="132">
        <f>IF('4th 1'!R62&gt;0,'4th 1'!AC62,0)</f>
        <v>0</v>
      </c>
      <c r="Q62" s="134">
        <f>IF('4th 1'!R62&gt;0,'4th 1'!AB62,0)</f>
        <v>0</v>
      </c>
      <c r="R62" s="134">
        <f>IF('4th 2'!R62&gt;0,'4th 2'!AC62,0)</f>
        <v>0</v>
      </c>
      <c r="S62" s="133">
        <f>IF('4th 2'!R62&gt;0,'4th 2'!AB62,0)</f>
        <v>0</v>
      </c>
      <c r="T62" s="133">
        <f>IF('4th 3'!R62&gt;0,'4th 3'!AC62,0)</f>
        <v>0</v>
      </c>
      <c r="U62" s="133">
        <f>IF('4th 3'!R62&gt;0,'4th 3'!AB62,0)</f>
        <v>0</v>
      </c>
      <c r="V62" s="134">
        <f>IF('4th 4'!R62&gt;0,'4th 4'!AC62,0)</f>
        <v>0</v>
      </c>
      <c r="W62" s="134">
        <f>IF('4th 4'!R62&gt;0,'4th 4'!AB62,0)</f>
        <v>0</v>
      </c>
      <c r="X62" s="133">
        <f>IF('4th 5'!R62&gt;0,'4th 5'!AC62,0)</f>
        <v>0</v>
      </c>
      <c r="Y62" s="133">
        <f>IF('4th 5'!R62&gt;0,'4th 5'!AB62,0)</f>
        <v>0</v>
      </c>
      <c r="Z62" s="133">
        <f>IF('4th 6'!R62&gt;0,'4th 6'!AC62,0)</f>
        <v>0</v>
      </c>
      <c r="AA62" s="134">
        <f>IF('4th 6'!R62&gt;0,'4th 6'!AB62,0)</f>
        <v>0</v>
      </c>
      <c r="AB62" s="132">
        <f>IF('4th 7'!R62&gt;0,'4th 7'!AC62,0)</f>
        <v>0</v>
      </c>
      <c r="AC62" s="135">
        <f>IF('4th 7'!R62&gt;0,'4th 7'!AB62,0)</f>
        <v>0</v>
      </c>
      <c r="AD62" s="223">
        <f>IF('4th 1'!Z62&gt;0,'4th 1'!AC62,0)</f>
        <v>0</v>
      </c>
      <c r="AE62" s="134">
        <f>IF('4th 1'!Z62&gt;0,'4th 1'!AB62,0)</f>
        <v>0</v>
      </c>
      <c r="AF62" s="134">
        <f>IF('4th 2'!Z62&gt;0,'4th 2'!AC62,0)</f>
        <v>0</v>
      </c>
      <c r="AG62" s="134">
        <f>IF('4th 2'!Z62&gt;0,'4th 2'!AB62,0)</f>
        <v>0</v>
      </c>
      <c r="AH62" s="134">
        <f>IF('4th 3'!Z62&gt;0,'4th 3'!AC62,0)</f>
        <v>0</v>
      </c>
      <c r="AI62" s="134">
        <f>IF('4th 3'!Z62&gt;0,'4th 3'!AB62,0)</f>
        <v>0</v>
      </c>
      <c r="AJ62" s="134">
        <f>IF('4th 4'!Z62&gt;0,'4th 4'!AC62,0)</f>
        <v>0</v>
      </c>
      <c r="AK62" s="133">
        <f>IF('4th 4'!Z62&gt;0,'4th 4'!AB62,0)</f>
        <v>0</v>
      </c>
      <c r="AL62" s="133">
        <f>IF('4th 5'!Z62&gt;0,'4th 5'!AC62,0)</f>
        <v>0</v>
      </c>
      <c r="AM62" s="133">
        <f>IF('4th 5'!Z62&gt;0,'4th 5'!AB62,0)</f>
        <v>0</v>
      </c>
      <c r="AN62" s="134">
        <f>IF('4th 6'!Z62&gt;0,'4th 6'!AC62,0)</f>
        <v>0</v>
      </c>
      <c r="AO62" s="225">
        <f>IF('4th 6'!Z62&gt;0,'4th 6'!AB62,0)</f>
        <v>0</v>
      </c>
      <c r="AP62" s="134">
        <f>IF('4th 7'!Z62&gt;0,'4th 7'!AC62,0)</f>
        <v>0</v>
      </c>
      <c r="AQ62" s="225">
        <f>IF('4th 7'!Z62&gt;0,'4th 7'!AB62,0)</f>
        <v>0</v>
      </c>
      <c r="AR62" s="226">
        <f>(B62*C6)+(D62*E6)+(F62*G6)+(H62*I6)+(J62*K6)+(L62*M6)+(N62*O6)+(P62*Q6)+(R62*S6)+(T62*U6)+(V62*W6)+(X62*Y6)+(Z62*AA6)+(AB62*AC6)+(AD62*AE6)+(AF62*AG6)+(AH62*AI6)+(AJ62*AK6)+(AL62*AM6)+(AN62*AO6)+(AP62*AQ6)</f>
        <v>0</v>
      </c>
      <c r="AS62" s="137">
        <f t="shared" si="0"/>
        <v>0</v>
      </c>
      <c r="AT62" s="136">
        <f>'Tabu-1'!AF61</f>
        <v>0</v>
      </c>
      <c r="AU62" s="137">
        <f>'Tabu-2'!AM61</f>
        <v>0</v>
      </c>
      <c r="AV62" s="136">
        <f>'Tabu-3'!AL62</f>
        <v>0</v>
      </c>
      <c r="AW62" s="137">
        <f>(AR62+AT62+AU62+AV62+('viva-1'!K60*1.5)+('viva-2'!K60*1.5))/63</f>
        <v>0</v>
      </c>
      <c r="AX62" s="215" t="str">
        <f t="shared" si="1"/>
        <v>F</v>
      </c>
      <c r="AY62" s="337">
        <f t="shared" si="2"/>
        <v>0</v>
      </c>
      <c r="AZ62" s="139">
        <f t="shared" si="3"/>
        <v>0</v>
      </c>
    </row>
    <row r="63" spans="1:52" ht="15.75">
      <c r="A63" s="217">
        <f>'1st 1'!A63</f>
        <v>0</v>
      </c>
      <c r="B63" s="132">
        <f>IF('4th 1'!J63&gt;0,'4th 1'!AC63,0)</f>
        <v>0</v>
      </c>
      <c r="C63" s="133">
        <f>IF('4th 1'!J63&gt;0,'4th 1'!AB63,0)</f>
        <v>0</v>
      </c>
      <c r="D63" s="133">
        <f>IF('4th 2'!J63&gt;0,'4th 2'!AC63,0)</f>
        <v>0</v>
      </c>
      <c r="E63" s="134">
        <f>IF('4th 2'!J63&gt;0,'4th 2'!AB63,0)</f>
        <v>0</v>
      </c>
      <c r="F63" s="134">
        <f>IF('4th 3'!J63&gt;0,'4th 3'!AC63,0)</f>
        <v>0</v>
      </c>
      <c r="G63" s="133">
        <f>IF('4th 3'!J63&gt;0,'4th 3'!AB63,0)</f>
        <v>0</v>
      </c>
      <c r="H63" s="133">
        <f>IF('4th 4'!J63&gt;0,'4th 4'!AC63,0)</f>
        <v>0</v>
      </c>
      <c r="I63" s="133">
        <f>IF('4th 4'!J63&gt;0,'4th 4'!AB63,0)</f>
        <v>0</v>
      </c>
      <c r="J63" s="134">
        <f>IF('4th 5'!J63&gt;0,'4th 5'!AC63,0)</f>
        <v>0</v>
      </c>
      <c r="K63" s="134">
        <f>IF('4th 5'!J63&gt;0,'4th 5'!AB63,0)</f>
        <v>0</v>
      </c>
      <c r="L63" s="134">
        <f>IF('4th 6'!J63&gt;0,'4th 6'!AC63,0)</f>
        <v>0</v>
      </c>
      <c r="M63" s="134">
        <f>IF('4th 6'!J63&gt;0,'4th 6'!AB63,0)</f>
        <v>0</v>
      </c>
      <c r="N63" s="133">
        <f>IF('4th 7'!J63&gt;0,'4th 7'!AC63,0)</f>
        <v>0</v>
      </c>
      <c r="O63" s="222">
        <f>IF('4th 7'!J63&gt;0,'4th 7'!AB63,0)</f>
        <v>0</v>
      </c>
      <c r="P63" s="132">
        <f>IF('4th 1'!R63&gt;0,'4th 1'!AC63,0)</f>
        <v>0</v>
      </c>
      <c r="Q63" s="134">
        <f>IF('4th 1'!R63&gt;0,'4th 1'!AB63,0)</f>
        <v>0</v>
      </c>
      <c r="R63" s="134">
        <f>IF('4th 2'!R63&gt;0,'4th 2'!AC63,0)</f>
        <v>0</v>
      </c>
      <c r="S63" s="133">
        <f>IF('4th 2'!R63&gt;0,'4th 2'!AB63,0)</f>
        <v>0</v>
      </c>
      <c r="T63" s="133">
        <f>IF('4th 3'!R63&gt;0,'4th 3'!AC63,0)</f>
        <v>0</v>
      </c>
      <c r="U63" s="133">
        <f>IF('4th 3'!R63&gt;0,'4th 3'!AB63,0)</f>
        <v>0</v>
      </c>
      <c r="V63" s="134">
        <f>IF('4th 4'!R63&gt;0,'4th 4'!AC63,0)</f>
        <v>0</v>
      </c>
      <c r="W63" s="134">
        <f>IF('4th 4'!R63&gt;0,'4th 4'!AB63,0)</f>
        <v>0</v>
      </c>
      <c r="X63" s="133">
        <f>IF('4th 5'!R63&gt;0,'4th 5'!AC63,0)</f>
        <v>0</v>
      </c>
      <c r="Y63" s="133">
        <f>IF('4th 5'!R63&gt;0,'4th 5'!AB63,0)</f>
        <v>0</v>
      </c>
      <c r="Z63" s="133">
        <f>IF('4th 6'!R63&gt;0,'4th 6'!AC63,0)</f>
        <v>0</v>
      </c>
      <c r="AA63" s="134">
        <f>IF('4th 6'!R63&gt;0,'4th 6'!AB63,0)</f>
        <v>0</v>
      </c>
      <c r="AB63" s="132">
        <f>IF('4th 7'!R63&gt;0,'4th 7'!AC63,0)</f>
        <v>0</v>
      </c>
      <c r="AC63" s="135">
        <f>IF('4th 7'!R63&gt;0,'4th 7'!AB63,0)</f>
        <v>0</v>
      </c>
      <c r="AD63" s="223">
        <f>IF('4th 1'!Z63&gt;0,'4th 1'!AC63,0)</f>
        <v>0</v>
      </c>
      <c r="AE63" s="134">
        <f>IF('4th 1'!Z63&gt;0,'4th 1'!AB63,0)</f>
        <v>0</v>
      </c>
      <c r="AF63" s="134">
        <f>IF('4th 2'!Z63&gt;0,'4th 2'!AC63,0)</f>
        <v>0</v>
      </c>
      <c r="AG63" s="134">
        <f>IF('4th 2'!Z63&gt;0,'4th 2'!AB63,0)</f>
        <v>0</v>
      </c>
      <c r="AH63" s="134">
        <f>IF('4th 3'!Z63&gt;0,'4th 3'!AC63,0)</f>
        <v>0</v>
      </c>
      <c r="AI63" s="134">
        <f>IF('4th 3'!Z63&gt;0,'4th 3'!AB63,0)</f>
        <v>0</v>
      </c>
      <c r="AJ63" s="134">
        <f>IF('4th 4'!Z63&gt;0,'4th 4'!AC63,0)</f>
        <v>0</v>
      </c>
      <c r="AK63" s="133">
        <f>IF('4th 4'!Z63&gt;0,'4th 4'!AB63,0)</f>
        <v>0</v>
      </c>
      <c r="AL63" s="133">
        <f>IF('4th 5'!Z63&gt;0,'4th 5'!AC63,0)</f>
        <v>0</v>
      </c>
      <c r="AM63" s="133">
        <f>IF('4th 5'!Z63&gt;0,'4th 5'!AB63,0)</f>
        <v>0</v>
      </c>
      <c r="AN63" s="134">
        <f>IF('4th 6'!Z63&gt;0,'4th 6'!AC63,0)</f>
        <v>0</v>
      </c>
      <c r="AO63" s="225">
        <f>IF('4th 6'!Z63&gt;0,'4th 6'!AB63,0)</f>
        <v>0</v>
      </c>
      <c r="AP63" s="134">
        <f>IF('4th 7'!Z63&gt;0,'4th 7'!AC63,0)</f>
        <v>0</v>
      </c>
      <c r="AQ63" s="225">
        <f>IF('4th 7'!Z63&gt;0,'4th 7'!AB63,0)</f>
        <v>0</v>
      </c>
      <c r="AR63" s="226">
        <f>(B63*C6)+(D63*E6)+(F63*G6)+(H63*I6)+(J63*K6)+(L63*M6)+(N63*O6)+(P63*Q6)+(R63*S6)+(T63*U6)+(V63*W6)+(X63*Y6)+(Z63*AA6)+(AB63*AC6)+(AD63*AE6)+(AF63*AG6)+(AH63*AI6)+(AJ63*AK6)+(AL63*AM6)+(AN63*AO6)+(AP63*AQ6)</f>
        <v>0</v>
      </c>
      <c r="AS63" s="137">
        <f t="shared" si="0"/>
        <v>0</v>
      </c>
      <c r="AT63" s="136">
        <f>'Tabu-1'!AF62</f>
        <v>0</v>
      </c>
      <c r="AU63" s="137">
        <f>'Tabu-2'!AM62</f>
        <v>0</v>
      </c>
      <c r="AV63" s="136">
        <f>'Tabu-3'!AL63</f>
        <v>0</v>
      </c>
      <c r="AW63" s="137">
        <f>(AR63+AT63+AU63+AV63+('viva-1'!K61*1.5)+('viva-2'!K61*1.5))/63</f>
        <v>0</v>
      </c>
      <c r="AX63" s="215" t="str">
        <f t="shared" si="1"/>
        <v>F</v>
      </c>
      <c r="AY63" s="337">
        <f t="shared" si="2"/>
        <v>0</v>
      </c>
      <c r="AZ63" s="139">
        <f t="shared" si="3"/>
        <v>0</v>
      </c>
    </row>
    <row r="64" spans="1:52" ht="15.75">
      <c r="A64" s="217">
        <f>'1st 1'!A64</f>
        <v>0</v>
      </c>
      <c r="B64" s="132">
        <f>IF('4th 1'!J64&gt;0,'4th 1'!AC64,0)</f>
        <v>0</v>
      </c>
      <c r="C64" s="133">
        <f>IF('4th 1'!J64&gt;0,'4th 1'!AB64,0)</f>
        <v>0</v>
      </c>
      <c r="D64" s="133">
        <f>IF('4th 2'!J64&gt;0,'4th 2'!AC64,0)</f>
        <v>0</v>
      </c>
      <c r="E64" s="134">
        <f>IF('4th 2'!J64&gt;0,'4th 2'!AB64,0)</f>
        <v>0</v>
      </c>
      <c r="F64" s="134">
        <f>IF('4th 3'!J64&gt;0,'4th 3'!AC64,0)</f>
        <v>0</v>
      </c>
      <c r="G64" s="133">
        <f>IF('4th 3'!J64&gt;0,'4th 3'!AB64,0)</f>
        <v>0</v>
      </c>
      <c r="H64" s="133">
        <f>IF('4th 4'!J64&gt;0,'4th 4'!AC64,0)</f>
        <v>0</v>
      </c>
      <c r="I64" s="133">
        <f>IF('4th 4'!J64&gt;0,'4th 4'!AB64,0)</f>
        <v>0</v>
      </c>
      <c r="J64" s="134">
        <f>IF('4th 5'!J64&gt;0,'4th 5'!AC64,0)</f>
        <v>0</v>
      </c>
      <c r="K64" s="134">
        <f>IF('4th 5'!J64&gt;0,'4th 5'!AB64,0)</f>
        <v>0</v>
      </c>
      <c r="L64" s="134">
        <f>IF('4th 6'!J64&gt;0,'4th 6'!AC64,0)</f>
        <v>0</v>
      </c>
      <c r="M64" s="134">
        <f>IF('4th 6'!J64&gt;0,'4th 6'!AB64,0)</f>
        <v>0</v>
      </c>
      <c r="N64" s="133">
        <f>IF('4th 7'!J64&gt;0,'4th 7'!AC64,0)</f>
        <v>0</v>
      </c>
      <c r="O64" s="222">
        <f>IF('4th 7'!J64&gt;0,'4th 7'!AB64,0)</f>
        <v>0</v>
      </c>
      <c r="P64" s="132">
        <f>IF('4th 1'!R64&gt;0,'4th 1'!AC64,0)</f>
        <v>0</v>
      </c>
      <c r="Q64" s="134">
        <f>IF('4th 1'!R64&gt;0,'4th 1'!AB64,0)</f>
        <v>0</v>
      </c>
      <c r="R64" s="134">
        <f>IF('4th 2'!R64&gt;0,'4th 2'!AC64,0)</f>
        <v>0</v>
      </c>
      <c r="S64" s="133">
        <f>IF('4th 2'!R64&gt;0,'4th 2'!AB64,0)</f>
        <v>0</v>
      </c>
      <c r="T64" s="133">
        <f>IF('4th 3'!R64&gt;0,'4th 3'!AC64,0)</f>
        <v>0</v>
      </c>
      <c r="U64" s="133">
        <f>IF('4th 3'!R64&gt;0,'4th 3'!AB64,0)</f>
        <v>0</v>
      </c>
      <c r="V64" s="134">
        <f>IF('4th 4'!R64&gt;0,'4th 4'!AC64,0)</f>
        <v>0</v>
      </c>
      <c r="W64" s="134">
        <f>IF('4th 4'!R64&gt;0,'4th 4'!AB64,0)</f>
        <v>0</v>
      </c>
      <c r="X64" s="133">
        <f>IF('4th 5'!R64&gt;0,'4th 5'!AC64,0)</f>
        <v>0</v>
      </c>
      <c r="Y64" s="133">
        <f>IF('4th 5'!R64&gt;0,'4th 5'!AB64,0)</f>
        <v>0</v>
      </c>
      <c r="Z64" s="133">
        <f>IF('4th 6'!R64&gt;0,'4th 6'!AC64,0)</f>
        <v>0</v>
      </c>
      <c r="AA64" s="134">
        <f>IF('4th 6'!R64&gt;0,'4th 6'!AB64,0)</f>
        <v>0</v>
      </c>
      <c r="AB64" s="132">
        <f>IF('4th 7'!R64&gt;0,'4th 7'!AC64,0)</f>
        <v>0</v>
      </c>
      <c r="AC64" s="135">
        <f>IF('4th 7'!R64&gt;0,'4th 7'!AB64,0)</f>
        <v>0</v>
      </c>
      <c r="AD64" s="223">
        <f>IF('4th 1'!Z64&gt;0,'4th 1'!AC64,0)</f>
        <v>0</v>
      </c>
      <c r="AE64" s="134">
        <f>IF('4th 1'!Z64&gt;0,'4th 1'!AB64,0)</f>
        <v>0</v>
      </c>
      <c r="AF64" s="134">
        <f>IF('4th 2'!Z64&gt;0,'4th 2'!AC64,0)</f>
        <v>0</v>
      </c>
      <c r="AG64" s="134">
        <f>IF('4th 2'!Z64&gt;0,'4th 2'!AB64,0)</f>
        <v>0</v>
      </c>
      <c r="AH64" s="134">
        <f>IF('4th 3'!Z64&gt;0,'4th 3'!AC64,0)</f>
        <v>0</v>
      </c>
      <c r="AI64" s="134">
        <f>IF('4th 3'!Z64&gt;0,'4th 3'!AB64,0)</f>
        <v>0</v>
      </c>
      <c r="AJ64" s="134">
        <f>IF('4th 4'!Z64&gt;0,'4th 4'!AC64,0)</f>
        <v>0</v>
      </c>
      <c r="AK64" s="133">
        <f>IF('4th 4'!Z64&gt;0,'4th 4'!AB64,0)</f>
        <v>0</v>
      </c>
      <c r="AL64" s="133">
        <f>IF('4th 5'!Z64&gt;0,'4th 5'!AC64,0)</f>
        <v>0</v>
      </c>
      <c r="AM64" s="133">
        <f>IF('4th 5'!Z64&gt;0,'4th 5'!AB64,0)</f>
        <v>0</v>
      </c>
      <c r="AN64" s="134">
        <f>IF('4th 6'!Z64&gt;0,'4th 6'!AC64,0)</f>
        <v>0</v>
      </c>
      <c r="AO64" s="225">
        <f>IF('4th 6'!Z64&gt;0,'4th 6'!AB64,0)</f>
        <v>0</v>
      </c>
      <c r="AP64" s="134">
        <f>IF('4th 7'!Z64&gt;0,'4th 7'!AC64,0)</f>
        <v>0</v>
      </c>
      <c r="AQ64" s="225">
        <f>IF('4th 7'!Z64&gt;0,'4th 7'!AB64,0)</f>
        <v>0</v>
      </c>
      <c r="AR64" s="226">
        <f>(B64*C6)+(D64*E6)+(F64*G6)+(H64*I6)+(J64*K6)+(L64*M6)+(N64*O6)+(P64*Q6)+(R64*S6)+(T64*U6)+(V64*W6)+(X64*Y6)+(Z64*AA6)+(AB64*AC6)+(AD64*AE6)+(AF64*AG6)+(AH64*AI6)+(AJ64*AK6)+(AL64*AM6)+(AN64*AO6)+(AP64*AQ6)</f>
        <v>0</v>
      </c>
      <c r="AS64" s="137">
        <f t="shared" si="0"/>
        <v>0</v>
      </c>
      <c r="AT64" s="136">
        <f>'Tabu-1'!AF63</f>
        <v>0</v>
      </c>
      <c r="AU64" s="137">
        <f>'Tabu-2'!AM63</f>
        <v>0</v>
      </c>
      <c r="AV64" s="136">
        <f>'Tabu-3'!AL64</f>
        <v>0</v>
      </c>
      <c r="AW64" s="137">
        <f>(AR64+AT64+AU64+AV64+('viva-1'!K62*1.5)+('viva-2'!K62*1.5))/63</f>
        <v>0</v>
      </c>
      <c r="AX64" s="215" t="str">
        <f t="shared" si="1"/>
        <v>F</v>
      </c>
      <c r="AY64" s="337">
        <f t="shared" si="2"/>
        <v>0</v>
      </c>
      <c r="AZ64" s="139">
        <f t="shared" si="3"/>
        <v>0</v>
      </c>
    </row>
    <row r="65" spans="1:52" ht="15.75">
      <c r="A65" s="217">
        <f>'1st 1'!A65</f>
        <v>0</v>
      </c>
      <c r="B65" s="132">
        <f>IF('4th 1'!J65&gt;0,'4th 1'!AC65,0)</f>
        <v>0</v>
      </c>
      <c r="C65" s="133">
        <f>IF('4th 1'!J65&gt;0,'4th 1'!AB65,0)</f>
        <v>0</v>
      </c>
      <c r="D65" s="133">
        <f>IF('4th 2'!J65&gt;0,'4th 2'!AC65,0)</f>
        <v>0</v>
      </c>
      <c r="E65" s="134">
        <f>IF('4th 2'!J65&gt;0,'4th 2'!AB65,0)</f>
        <v>0</v>
      </c>
      <c r="F65" s="134">
        <f>IF('4th 3'!J65&gt;0,'4th 3'!AC65,0)</f>
        <v>0</v>
      </c>
      <c r="G65" s="133">
        <f>IF('4th 3'!J65&gt;0,'4th 3'!AB65,0)</f>
        <v>0</v>
      </c>
      <c r="H65" s="133">
        <f>IF('4th 4'!J65&gt;0,'4th 4'!AC65,0)</f>
        <v>0</v>
      </c>
      <c r="I65" s="133">
        <f>IF('4th 4'!J65&gt;0,'4th 4'!AB65,0)</f>
        <v>0</v>
      </c>
      <c r="J65" s="134">
        <f>IF('4th 5'!J65&gt;0,'4th 5'!AC65,0)</f>
        <v>0</v>
      </c>
      <c r="K65" s="134">
        <f>IF('4th 5'!J65&gt;0,'4th 5'!AB65,0)</f>
        <v>0</v>
      </c>
      <c r="L65" s="134">
        <f>IF('4th 6'!J65&gt;0,'4th 6'!AC65,0)</f>
        <v>0</v>
      </c>
      <c r="M65" s="134">
        <f>IF('4th 6'!J65&gt;0,'4th 6'!AB65,0)</f>
        <v>0</v>
      </c>
      <c r="N65" s="133">
        <f>IF('4th 7'!J65&gt;0,'4th 7'!AC65,0)</f>
        <v>0</v>
      </c>
      <c r="O65" s="222">
        <f>IF('4th 7'!J65&gt;0,'4th 7'!AB65,0)</f>
        <v>0</v>
      </c>
      <c r="P65" s="132">
        <f>IF('4th 1'!R65&gt;0,'4th 1'!AC65,0)</f>
        <v>0</v>
      </c>
      <c r="Q65" s="134">
        <f>IF('4th 1'!R65&gt;0,'4th 1'!AB65,0)</f>
        <v>0</v>
      </c>
      <c r="R65" s="134">
        <f>IF('4th 2'!R65&gt;0,'4th 2'!AC65,0)</f>
        <v>0</v>
      </c>
      <c r="S65" s="133">
        <f>IF('4th 2'!R65&gt;0,'4th 2'!AB65,0)</f>
        <v>0</v>
      </c>
      <c r="T65" s="133">
        <f>IF('4th 3'!R65&gt;0,'4th 3'!AC65,0)</f>
        <v>0</v>
      </c>
      <c r="U65" s="133">
        <f>IF('4th 3'!R65&gt;0,'4th 3'!AB65,0)</f>
        <v>0</v>
      </c>
      <c r="V65" s="134">
        <f>IF('4th 4'!R65&gt;0,'4th 4'!AC65,0)</f>
        <v>0</v>
      </c>
      <c r="W65" s="134">
        <f>IF('4th 4'!R65&gt;0,'4th 4'!AB65,0)</f>
        <v>0</v>
      </c>
      <c r="X65" s="133">
        <f>IF('4th 5'!R65&gt;0,'4th 5'!AC65,0)</f>
        <v>0</v>
      </c>
      <c r="Y65" s="133">
        <f>IF('4th 5'!R65&gt;0,'4th 5'!AB65,0)</f>
        <v>0</v>
      </c>
      <c r="Z65" s="133">
        <f>IF('4th 6'!R65&gt;0,'4th 6'!AC65,0)</f>
        <v>0</v>
      </c>
      <c r="AA65" s="134">
        <f>IF('4th 6'!R65&gt;0,'4th 6'!AB65,0)</f>
        <v>0</v>
      </c>
      <c r="AB65" s="132">
        <f>IF('4th 7'!R65&gt;0,'4th 7'!AC65,0)</f>
        <v>0</v>
      </c>
      <c r="AC65" s="135">
        <f>IF('4th 7'!R65&gt;0,'4th 7'!AB65,0)</f>
        <v>0</v>
      </c>
      <c r="AD65" s="223">
        <f>IF('4th 1'!Z65&gt;0,'4th 1'!AC65,0)</f>
        <v>0</v>
      </c>
      <c r="AE65" s="134">
        <f>IF('4th 1'!Z65&gt;0,'4th 1'!AB65,0)</f>
        <v>0</v>
      </c>
      <c r="AF65" s="134">
        <f>IF('4th 2'!Z65&gt;0,'4th 2'!AC65,0)</f>
        <v>0</v>
      </c>
      <c r="AG65" s="134">
        <f>IF('4th 2'!Z65&gt;0,'4th 2'!AB65,0)</f>
        <v>0</v>
      </c>
      <c r="AH65" s="134">
        <f>IF('4th 3'!Z65&gt;0,'4th 3'!AC65,0)</f>
        <v>0</v>
      </c>
      <c r="AI65" s="134">
        <f>IF('4th 3'!Z65&gt;0,'4th 3'!AB65,0)</f>
        <v>0</v>
      </c>
      <c r="AJ65" s="134">
        <f>IF('4th 4'!Z65&gt;0,'4th 4'!AC65,0)</f>
        <v>0</v>
      </c>
      <c r="AK65" s="133">
        <f>IF('4th 4'!Z65&gt;0,'4th 4'!AB65,0)</f>
        <v>0</v>
      </c>
      <c r="AL65" s="133">
        <f>IF('4th 5'!Z65&gt;0,'4th 5'!AC65,0)</f>
        <v>0</v>
      </c>
      <c r="AM65" s="133">
        <f>IF('4th 5'!Z65&gt;0,'4th 5'!AB65,0)</f>
        <v>0</v>
      </c>
      <c r="AN65" s="134">
        <f>IF('4th 6'!Z65&gt;0,'4th 6'!AC65,0)</f>
        <v>0</v>
      </c>
      <c r="AO65" s="225">
        <f>IF('4th 6'!Z65&gt;0,'4th 6'!AB65,0)</f>
        <v>0</v>
      </c>
      <c r="AP65" s="134">
        <f>IF('4th 7'!Z65&gt;0,'4th 7'!AC65,0)</f>
        <v>0</v>
      </c>
      <c r="AQ65" s="225">
        <f>IF('4th 7'!Z65&gt;0,'4th 7'!AB65,0)</f>
        <v>0</v>
      </c>
      <c r="AR65" s="226">
        <f>(B65*C6)+(D65*E6)+(F65*G6)+(H65*I6)+(J65*K6)+(L65*M6)+(N65*O6)+(P65*Q6)+(R65*S6)+(T65*U6)+(V65*W6)+(X65*Y6)+(Z65*AA6)+(AB65*AC6)+(AD65*AE6)+(AF65*AG6)+(AH65*AI6)+(AJ65*AK6)+(AL65*AM6)+(AN65*AO6)+(AP65*AQ6)</f>
        <v>0</v>
      </c>
      <c r="AS65" s="137">
        <f t="shared" si="0"/>
        <v>0</v>
      </c>
      <c r="AT65" s="136">
        <f>'Tabu-1'!AF64</f>
        <v>0</v>
      </c>
      <c r="AU65" s="137">
        <f>'Tabu-2'!AM64</f>
        <v>0</v>
      </c>
      <c r="AV65" s="136">
        <f>'Tabu-3'!AL65</f>
        <v>0</v>
      </c>
      <c r="AW65" s="137">
        <f>(AR65+AT65+AU65+AV65+('viva-1'!K63*1.5)+('viva-2'!K63*1.5))/63</f>
        <v>0</v>
      </c>
      <c r="AX65" s="215" t="str">
        <f t="shared" si="1"/>
        <v>F</v>
      </c>
      <c r="AY65" s="337">
        <f t="shared" si="2"/>
        <v>0</v>
      </c>
      <c r="AZ65" s="139">
        <f t="shared" si="3"/>
        <v>0</v>
      </c>
    </row>
    <row r="66" spans="1:52" ht="15.75">
      <c r="A66" s="217">
        <f>'1st 1'!A66</f>
        <v>0</v>
      </c>
      <c r="B66" s="132">
        <f>IF('4th 1'!J66&gt;0,'4th 1'!AC66,0)</f>
        <v>0</v>
      </c>
      <c r="C66" s="133">
        <f>IF('4th 1'!J66&gt;0,'4th 1'!AB66,0)</f>
        <v>0</v>
      </c>
      <c r="D66" s="133">
        <f>IF('4th 2'!J66&gt;0,'4th 2'!AC66,0)</f>
        <v>0</v>
      </c>
      <c r="E66" s="134">
        <f>IF('4th 2'!J66&gt;0,'4th 2'!AB66,0)</f>
        <v>0</v>
      </c>
      <c r="F66" s="134">
        <f>IF('4th 3'!J66&gt;0,'4th 3'!AC66,0)</f>
        <v>0</v>
      </c>
      <c r="G66" s="133">
        <f>IF('4th 3'!J66&gt;0,'4th 3'!AB66,0)</f>
        <v>0</v>
      </c>
      <c r="H66" s="133">
        <f>IF('4th 4'!J66&gt;0,'4th 4'!AC66,0)</f>
        <v>0</v>
      </c>
      <c r="I66" s="133">
        <f>IF('4th 4'!J66&gt;0,'4th 4'!AB66,0)</f>
        <v>0</v>
      </c>
      <c r="J66" s="134">
        <f>IF('4th 5'!J66&gt;0,'4th 5'!AC66,0)</f>
        <v>0</v>
      </c>
      <c r="K66" s="134">
        <f>IF('4th 5'!J66&gt;0,'4th 5'!AB66,0)</f>
        <v>0</v>
      </c>
      <c r="L66" s="134">
        <f>IF('4th 6'!J66&gt;0,'4th 6'!AC66,0)</f>
        <v>0</v>
      </c>
      <c r="M66" s="134">
        <f>IF('4th 6'!J66&gt;0,'4th 6'!AB66,0)</f>
        <v>0</v>
      </c>
      <c r="N66" s="133">
        <f>IF('4th 7'!J66&gt;0,'4th 7'!AC66,0)</f>
        <v>0</v>
      </c>
      <c r="O66" s="222">
        <f>IF('4th 7'!J66&gt;0,'4th 7'!AB66,0)</f>
        <v>0</v>
      </c>
      <c r="P66" s="132">
        <f>IF('4th 1'!R66&gt;0,'4th 1'!AC66,0)</f>
        <v>0</v>
      </c>
      <c r="Q66" s="134">
        <f>IF('4th 1'!R66&gt;0,'4th 1'!AB66,0)</f>
        <v>0</v>
      </c>
      <c r="R66" s="134">
        <f>IF('4th 2'!R66&gt;0,'4th 2'!AC66,0)</f>
        <v>0</v>
      </c>
      <c r="S66" s="133">
        <f>IF('4th 2'!R66&gt;0,'4th 2'!AB66,0)</f>
        <v>0</v>
      </c>
      <c r="T66" s="133">
        <f>IF('4th 3'!R66&gt;0,'4th 3'!AC66,0)</f>
        <v>0</v>
      </c>
      <c r="U66" s="133">
        <f>IF('4th 3'!R66&gt;0,'4th 3'!AB66,0)</f>
        <v>0</v>
      </c>
      <c r="V66" s="134">
        <f>IF('4th 4'!R66&gt;0,'4th 4'!AC66,0)</f>
        <v>0</v>
      </c>
      <c r="W66" s="134">
        <f>IF('4th 4'!R66&gt;0,'4th 4'!AB66,0)</f>
        <v>0</v>
      </c>
      <c r="X66" s="133">
        <f>IF('4th 5'!R66&gt;0,'4th 5'!AC66,0)</f>
        <v>0</v>
      </c>
      <c r="Y66" s="133">
        <f>IF('4th 5'!R66&gt;0,'4th 5'!AB66,0)</f>
        <v>0</v>
      </c>
      <c r="Z66" s="133">
        <f>IF('4th 6'!R66&gt;0,'4th 6'!AC66,0)</f>
        <v>0</v>
      </c>
      <c r="AA66" s="134">
        <f>IF('4th 6'!R66&gt;0,'4th 6'!AB66,0)</f>
        <v>0</v>
      </c>
      <c r="AB66" s="132">
        <f>IF('4th 7'!R66&gt;0,'4th 7'!AC66,0)</f>
        <v>0</v>
      </c>
      <c r="AC66" s="135">
        <f>IF('4th 7'!R66&gt;0,'4th 7'!AB66,0)</f>
        <v>0</v>
      </c>
      <c r="AD66" s="223">
        <f>IF('4th 1'!Z66&gt;0,'4th 1'!AC66,0)</f>
        <v>0</v>
      </c>
      <c r="AE66" s="134">
        <f>IF('4th 1'!Z66&gt;0,'4th 1'!AB66,0)</f>
        <v>0</v>
      </c>
      <c r="AF66" s="134">
        <f>IF('4th 2'!Z66&gt;0,'4th 2'!AC66,0)</f>
        <v>0</v>
      </c>
      <c r="AG66" s="134">
        <f>IF('4th 2'!Z66&gt;0,'4th 2'!AB66,0)</f>
        <v>0</v>
      </c>
      <c r="AH66" s="134">
        <f>IF('4th 3'!Z66&gt;0,'4th 3'!AC66,0)</f>
        <v>0</v>
      </c>
      <c r="AI66" s="134">
        <f>IF('4th 3'!Z66&gt;0,'4th 3'!AB66,0)</f>
        <v>0</v>
      </c>
      <c r="AJ66" s="134">
        <f>IF('4th 4'!Z66&gt;0,'4th 4'!AC66,0)</f>
        <v>0</v>
      </c>
      <c r="AK66" s="133">
        <f>IF('4th 4'!Z66&gt;0,'4th 4'!AB66,0)</f>
        <v>0</v>
      </c>
      <c r="AL66" s="133">
        <f>IF('4th 5'!Z66&gt;0,'4th 5'!AC66,0)</f>
        <v>0</v>
      </c>
      <c r="AM66" s="133">
        <f>IF('4th 5'!Z66&gt;0,'4th 5'!AB66,0)</f>
        <v>0</v>
      </c>
      <c r="AN66" s="134">
        <f>IF('4th 6'!Z66&gt;0,'4th 6'!AC66,0)</f>
        <v>0</v>
      </c>
      <c r="AO66" s="225">
        <f>IF('4th 6'!Z66&gt;0,'4th 6'!AB66,0)</f>
        <v>0</v>
      </c>
      <c r="AP66" s="134">
        <f>IF('4th 7'!Z66&gt;0,'4th 7'!AC66,0)</f>
        <v>0</v>
      </c>
      <c r="AQ66" s="225">
        <f>IF('4th 7'!Z66&gt;0,'4th 7'!AB66,0)</f>
        <v>0</v>
      </c>
      <c r="AR66" s="226">
        <f>(B66*C6)+(D66*E6)+(F66*G6)+(H66*I6)+(J66*K6)+(L66*M6)+(N66*O6)+(P66*Q6)+(R66*S6)+(T66*U6)+(V66*W6)+(X66*Y6)+(Z66*AA6)+(AB66*AC6)+(AD66*AE6)+(AF66*AG6)+(AH66*AI6)+(AJ66*AK6)+(AL66*AM6)+(AN66*AO6)+(AP66*AQ6)</f>
        <v>0</v>
      </c>
      <c r="AS66" s="137">
        <f t="shared" si="0"/>
        <v>0</v>
      </c>
      <c r="AT66" s="136">
        <f>'Tabu-1'!AF65</f>
        <v>0</v>
      </c>
      <c r="AU66" s="137">
        <f>'Tabu-2'!AM65</f>
        <v>0</v>
      </c>
      <c r="AV66" s="136">
        <f>'Tabu-3'!AL66</f>
        <v>0</v>
      </c>
      <c r="AW66" s="137">
        <f>(AR66+AT66+AU66+AV66+('viva-1'!K64*1.5)+('viva-2'!K64*1.5))/63</f>
        <v>0</v>
      </c>
      <c r="AX66" s="215" t="str">
        <f t="shared" si="1"/>
        <v>F</v>
      </c>
      <c r="AY66" s="337">
        <f t="shared" si="2"/>
        <v>0</v>
      </c>
      <c r="AZ66" s="139">
        <f t="shared" si="3"/>
        <v>0</v>
      </c>
    </row>
    <row r="67" spans="1:52" ht="15.75">
      <c r="A67" s="217">
        <f>'1st 1'!A67</f>
        <v>0</v>
      </c>
      <c r="B67" s="132">
        <f>IF('4th 1'!J67&gt;0,'4th 1'!AC67,0)</f>
        <v>0</v>
      </c>
      <c r="C67" s="133">
        <f>IF('4th 1'!J67&gt;0,'4th 1'!AB67,0)</f>
        <v>0</v>
      </c>
      <c r="D67" s="133">
        <f>IF('4th 2'!J67&gt;0,'4th 2'!AC67,0)</f>
        <v>0</v>
      </c>
      <c r="E67" s="134">
        <f>IF('4th 2'!J67&gt;0,'4th 2'!AB67,0)</f>
        <v>0</v>
      </c>
      <c r="F67" s="134">
        <f>IF('4th 3'!J67&gt;0,'4th 3'!AC67,0)</f>
        <v>0</v>
      </c>
      <c r="G67" s="133">
        <f>IF('4th 3'!J67&gt;0,'4th 3'!AB67,0)</f>
        <v>0</v>
      </c>
      <c r="H67" s="133">
        <f>IF('4th 4'!J67&gt;0,'4th 4'!AC67,0)</f>
        <v>0</v>
      </c>
      <c r="I67" s="133">
        <f>IF('4th 4'!J67&gt;0,'4th 4'!AB67,0)</f>
        <v>0</v>
      </c>
      <c r="J67" s="134">
        <f>IF('4th 5'!J67&gt;0,'4th 5'!AC67,0)</f>
        <v>0</v>
      </c>
      <c r="K67" s="134">
        <f>IF('4th 5'!J67&gt;0,'4th 5'!AB67,0)</f>
        <v>0</v>
      </c>
      <c r="L67" s="134">
        <f>IF('4th 6'!J67&gt;0,'4th 6'!AC67,0)</f>
        <v>0</v>
      </c>
      <c r="M67" s="134">
        <f>IF('4th 6'!J67&gt;0,'4th 6'!AB67,0)</f>
        <v>0</v>
      </c>
      <c r="N67" s="133">
        <f>IF('4th 7'!J67&gt;0,'4th 7'!AC67,0)</f>
        <v>0</v>
      </c>
      <c r="O67" s="222">
        <f>IF('4th 7'!J67&gt;0,'4th 7'!AB67,0)</f>
        <v>0</v>
      </c>
      <c r="P67" s="132">
        <f>IF('4th 1'!R67&gt;0,'4th 1'!AC67,0)</f>
        <v>0</v>
      </c>
      <c r="Q67" s="134">
        <f>IF('4th 1'!R67&gt;0,'4th 1'!AB67,0)</f>
        <v>0</v>
      </c>
      <c r="R67" s="134">
        <f>IF('4th 2'!R67&gt;0,'4th 2'!AC67,0)</f>
        <v>0</v>
      </c>
      <c r="S67" s="133">
        <f>IF('4th 2'!R67&gt;0,'4th 2'!AB67,0)</f>
        <v>0</v>
      </c>
      <c r="T67" s="133">
        <f>IF('4th 3'!R67&gt;0,'4th 3'!AC67,0)</f>
        <v>0</v>
      </c>
      <c r="U67" s="133">
        <f>IF('4th 3'!R67&gt;0,'4th 3'!AB67,0)</f>
        <v>0</v>
      </c>
      <c r="V67" s="134">
        <f>IF('4th 4'!R67&gt;0,'4th 4'!AC67,0)</f>
        <v>0</v>
      </c>
      <c r="W67" s="134">
        <f>IF('4th 4'!R67&gt;0,'4th 4'!AB67,0)</f>
        <v>0</v>
      </c>
      <c r="X67" s="133">
        <f>IF('4th 5'!R67&gt;0,'4th 5'!AC67,0)</f>
        <v>0</v>
      </c>
      <c r="Y67" s="133">
        <f>IF('4th 5'!R67&gt;0,'4th 5'!AB67,0)</f>
        <v>0</v>
      </c>
      <c r="Z67" s="133">
        <f>IF('4th 6'!R67&gt;0,'4th 6'!AC67,0)</f>
        <v>0</v>
      </c>
      <c r="AA67" s="134">
        <f>IF('4th 6'!R67&gt;0,'4th 6'!AB67,0)</f>
        <v>0</v>
      </c>
      <c r="AB67" s="132">
        <f>IF('4th 7'!R67&gt;0,'4th 7'!AC67,0)</f>
        <v>0</v>
      </c>
      <c r="AC67" s="135">
        <f>IF('4th 7'!R67&gt;0,'4th 7'!AB67,0)</f>
        <v>0</v>
      </c>
      <c r="AD67" s="223">
        <f>IF('4th 1'!Z67&gt;0,'4th 1'!AC67,0)</f>
        <v>0</v>
      </c>
      <c r="AE67" s="134">
        <f>IF('4th 1'!Z67&gt;0,'4th 1'!AB67,0)</f>
        <v>0</v>
      </c>
      <c r="AF67" s="134">
        <f>IF('4th 2'!Z67&gt;0,'4th 2'!AC67,0)</f>
        <v>0</v>
      </c>
      <c r="AG67" s="134">
        <f>IF('4th 2'!Z67&gt;0,'4th 2'!AB67,0)</f>
        <v>0</v>
      </c>
      <c r="AH67" s="134">
        <f>IF('4th 3'!Z67&gt;0,'4th 3'!AC67,0)</f>
        <v>0</v>
      </c>
      <c r="AI67" s="134">
        <f>IF('4th 3'!Z67&gt;0,'4th 3'!AB67,0)</f>
        <v>0</v>
      </c>
      <c r="AJ67" s="134">
        <f>IF('4th 4'!Z67&gt;0,'4th 4'!AC67,0)</f>
        <v>0</v>
      </c>
      <c r="AK67" s="133">
        <f>IF('4th 4'!Z67&gt;0,'4th 4'!AB67,0)</f>
        <v>0</v>
      </c>
      <c r="AL67" s="133">
        <f>IF('4th 5'!Z67&gt;0,'4th 5'!AC67,0)</f>
        <v>0</v>
      </c>
      <c r="AM67" s="133">
        <f>IF('4th 5'!Z67&gt;0,'4th 5'!AB67,0)</f>
        <v>0</v>
      </c>
      <c r="AN67" s="134">
        <f>IF('4th 6'!Z67&gt;0,'4th 6'!AC67,0)</f>
        <v>0</v>
      </c>
      <c r="AO67" s="225">
        <f>IF('4th 6'!Z67&gt;0,'4th 6'!AB67,0)</f>
        <v>0</v>
      </c>
      <c r="AP67" s="134">
        <f>IF('4th 7'!Z67&gt;0,'4th 7'!AC67,0)</f>
        <v>0</v>
      </c>
      <c r="AQ67" s="225">
        <f>IF('4th 7'!Z67&gt;0,'4th 7'!AB67,0)</f>
        <v>0</v>
      </c>
      <c r="AR67" s="226">
        <f>(B67*C6)+(D67*E6)+(F67*G6)+(H67*I6)+(J67*K6)+(L67*M6)+(N67*O6)+(P67*Q6)+(R67*S6)+(T67*U6)+(V67*W6)+(X67*Y6)+(Z67*AA6)+(AB67*AC6)+(AD67*AE6)+(AF67*AG6)+(AH67*AI6)+(AJ67*AK6)+(AL67*AM6)+(AN67*AO6)+(AP67*AQ6)</f>
        <v>0</v>
      </c>
      <c r="AS67" s="137">
        <f t="shared" si="0"/>
        <v>0</v>
      </c>
      <c r="AT67" s="136">
        <f>'Tabu-1'!AF66</f>
        <v>0</v>
      </c>
      <c r="AU67" s="137">
        <f>'Tabu-2'!AM66</f>
        <v>0</v>
      </c>
      <c r="AV67" s="136">
        <f>'Tabu-3'!AL67</f>
        <v>0</v>
      </c>
      <c r="AW67" s="137">
        <f>(AR67+AT67+AU67+AV67+('viva-1'!K65*1.5)+('viva-2'!K65*1.5))/63</f>
        <v>0</v>
      </c>
      <c r="AX67" s="215" t="str">
        <f t="shared" si="1"/>
        <v>F</v>
      </c>
      <c r="AY67" s="337">
        <f t="shared" si="2"/>
        <v>0</v>
      </c>
      <c r="AZ67" s="139">
        <f t="shared" si="3"/>
        <v>0</v>
      </c>
    </row>
    <row r="68" spans="1:52" ht="15.75">
      <c r="A68" s="217">
        <f>'1st 1'!A68</f>
        <v>0</v>
      </c>
      <c r="B68" s="132">
        <f>IF('4th 1'!J68&gt;0,'4th 1'!AC68,0)</f>
        <v>0</v>
      </c>
      <c r="C68" s="133">
        <f>IF('4th 1'!J68&gt;0,'4th 1'!AB68,0)</f>
        <v>0</v>
      </c>
      <c r="D68" s="133">
        <f>IF('4th 2'!J68&gt;0,'4th 2'!AC68,0)</f>
        <v>0</v>
      </c>
      <c r="E68" s="134">
        <f>IF('4th 2'!J68&gt;0,'4th 2'!AB68,0)</f>
        <v>0</v>
      </c>
      <c r="F68" s="134">
        <f>IF('4th 3'!J68&gt;0,'4th 3'!AC68,0)</f>
        <v>0</v>
      </c>
      <c r="G68" s="133">
        <f>IF('4th 3'!J68&gt;0,'4th 3'!AB68,0)</f>
        <v>0</v>
      </c>
      <c r="H68" s="133">
        <f>IF('4th 4'!J68&gt;0,'4th 4'!AC68,0)</f>
        <v>0</v>
      </c>
      <c r="I68" s="133">
        <f>IF('4th 4'!J68&gt;0,'4th 4'!AB68,0)</f>
        <v>0</v>
      </c>
      <c r="J68" s="134">
        <f>IF('4th 5'!J68&gt;0,'4th 5'!AC68,0)</f>
        <v>0</v>
      </c>
      <c r="K68" s="134">
        <f>IF('4th 5'!J68&gt;0,'4th 5'!AB68,0)</f>
        <v>0</v>
      </c>
      <c r="L68" s="134">
        <f>IF('4th 6'!J68&gt;0,'4th 6'!AC68,0)</f>
        <v>0</v>
      </c>
      <c r="M68" s="134">
        <f>IF('4th 6'!J68&gt;0,'4th 6'!AB68,0)</f>
        <v>0</v>
      </c>
      <c r="N68" s="133">
        <f>IF('4th 7'!J68&gt;0,'4th 7'!AC68,0)</f>
        <v>0</v>
      </c>
      <c r="O68" s="222">
        <f>IF('4th 7'!J68&gt;0,'4th 7'!AB68,0)</f>
        <v>0</v>
      </c>
      <c r="P68" s="132">
        <f>IF('4th 1'!R68&gt;0,'4th 1'!AC68,0)</f>
        <v>0</v>
      </c>
      <c r="Q68" s="134">
        <f>IF('4th 1'!R68&gt;0,'4th 1'!AB68,0)</f>
        <v>0</v>
      </c>
      <c r="R68" s="134">
        <f>IF('4th 2'!R68&gt;0,'4th 2'!AC68,0)</f>
        <v>0</v>
      </c>
      <c r="S68" s="133">
        <f>IF('4th 2'!R68&gt;0,'4th 2'!AB68,0)</f>
        <v>0</v>
      </c>
      <c r="T68" s="133">
        <f>IF('4th 3'!R68&gt;0,'4th 3'!AC68,0)</f>
        <v>0</v>
      </c>
      <c r="U68" s="133">
        <f>IF('4th 3'!R68&gt;0,'4th 3'!AB68,0)</f>
        <v>0</v>
      </c>
      <c r="V68" s="134">
        <f>IF('4th 4'!R68&gt;0,'4th 4'!AC68,0)</f>
        <v>0</v>
      </c>
      <c r="W68" s="134">
        <f>IF('4th 4'!R68&gt;0,'4th 4'!AB68,0)</f>
        <v>0</v>
      </c>
      <c r="X68" s="133">
        <f>IF('4th 5'!R68&gt;0,'4th 5'!AC68,0)</f>
        <v>0</v>
      </c>
      <c r="Y68" s="133">
        <f>IF('4th 5'!R68&gt;0,'4th 5'!AB68,0)</f>
        <v>0</v>
      </c>
      <c r="Z68" s="133">
        <f>IF('4th 6'!R68&gt;0,'4th 6'!AC68,0)</f>
        <v>0</v>
      </c>
      <c r="AA68" s="134">
        <f>IF('4th 6'!R68&gt;0,'4th 6'!AB68,0)</f>
        <v>0</v>
      </c>
      <c r="AB68" s="132">
        <f>IF('4th 7'!R68&gt;0,'4th 7'!AC68,0)</f>
        <v>0</v>
      </c>
      <c r="AC68" s="135">
        <f>IF('4th 7'!R68&gt;0,'4th 7'!AB68,0)</f>
        <v>0</v>
      </c>
      <c r="AD68" s="223">
        <f>IF('4th 1'!Z68&gt;0,'4th 1'!AC68,0)</f>
        <v>0</v>
      </c>
      <c r="AE68" s="134">
        <f>IF('4th 1'!Z68&gt;0,'4th 1'!AB68,0)</f>
        <v>0</v>
      </c>
      <c r="AF68" s="134">
        <f>IF('4th 2'!Z68&gt;0,'4th 2'!AC68,0)</f>
        <v>0</v>
      </c>
      <c r="AG68" s="134">
        <f>IF('4th 2'!Z68&gt;0,'4th 2'!AB68,0)</f>
        <v>0</v>
      </c>
      <c r="AH68" s="134">
        <f>IF('4th 3'!Z68&gt;0,'4th 3'!AC68,0)</f>
        <v>0</v>
      </c>
      <c r="AI68" s="134">
        <f>IF('4th 3'!Z68&gt;0,'4th 3'!AB68,0)</f>
        <v>0</v>
      </c>
      <c r="AJ68" s="134">
        <f>IF('4th 4'!Z68&gt;0,'4th 4'!AC68,0)</f>
        <v>0</v>
      </c>
      <c r="AK68" s="133">
        <f>IF('4th 4'!Z68&gt;0,'4th 4'!AB68,0)</f>
        <v>0</v>
      </c>
      <c r="AL68" s="133">
        <f>IF('4th 5'!Z68&gt;0,'4th 5'!AC68,0)</f>
        <v>0</v>
      </c>
      <c r="AM68" s="133">
        <f>IF('4th 5'!Z68&gt;0,'4th 5'!AB68,0)</f>
        <v>0</v>
      </c>
      <c r="AN68" s="134">
        <f>IF('4th 6'!Z68&gt;0,'4th 6'!AC68,0)</f>
        <v>0</v>
      </c>
      <c r="AO68" s="225">
        <f>IF('4th 6'!Z68&gt;0,'4th 6'!AB68,0)</f>
        <v>0</v>
      </c>
      <c r="AP68" s="134">
        <f>IF('4th 7'!Z68&gt;0,'4th 7'!AC68,0)</f>
        <v>0</v>
      </c>
      <c r="AQ68" s="225">
        <f>IF('4th 7'!Z68&gt;0,'4th 7'!AB68,0)</f>
        <v>0</v>
      </c>
      <c r="AR68" s="226">
        <f>(B68*C6)+(D68*E6)+(F68*G6)+(H68*I6)+(J68*K6)+(L68*M6)+(N68*O6)+(P68*Q6)+(R68*S6)+(T68*U6)+(V68*W6)+(X68*Y6)+(Z68*AA6)+(AB68*AC6)+(AD68*AE6)+(AF68*AG6)+(AH68*AI6)+(AJ68*AK6)+(AL68*AM6)+(AN68*AO6)+(AP68*AQ6)</f>
        <v>0</v>
      </c>
      <c r="AS68" s="137">
        <f t="shared" si="0"/>
        <v>0</v>
      </c>
      <c r="AT68" s="136">
        <f>'Tabu-1'!AF67</f>
        <v>0</v>
      </c>
      <c r="AU68" s="137">
        <f>'Tabu-2'!AM67</f>
        <v>0</v>
      </c>
      <c r="AV68" s="136">
        <f>'Tabu-3'!AL68</f>
        <v>0</v>
      </c>
      <c r="AW68" s="137">
        <f>(AR68+AT68+AU68+AV68+('viva-1'!K66*1.5)+('viva-2'!K66*1.5))/63</f>
        <v>0</v>
      </c>
      <c r="AX68" s="215" t="str">
        <f t="shared" si="1"/>
        <v>F</v>
      </c>
      <c r="AY68" s="337">
        <f t="shared" si="2"/>
        <v>0</v>
      </c>
      <c r="AZ68" s="139">
        <f t="shared" si="3"/>
        <v>0</v>
      </c>
    </row>
    <row r="69" spans="1:52" ht="15.75">
      <c r="A69" s="217">
        <f>'1st 1'!A69</f>
        <v>0</v>
      </c>
      <c r="B69" s="132">
        <f>IF('4th 1'!J69&gt;0,'4th 1'!AC69,0)</f>
        <v>0</v>
      </c>
      <c r="C69" s="133">
        <f>IF('4th 1'!J69&gt;0,'4th 1'!AB69,0)</f>
        <v>0</v>
      </c>
      <c r="D69" s="133">
        <f>IF('4th 2'!J69&gt;0,'4th 2'!AC69,0)</f>
        <v>0</v>
      </c>
      <c r="E69" s="134">
        <f>IF('4th 2'!J69&gt;0,'4th 2'!AB69,0)</f>
        <v>0</v>
      </c>
      <c r="F69" s="134">
        <f>IF('4th 3'!J69&gt;0,'4th 3'!AC69,0)</f>
        <v>0</v>
      </c>
      <c r="G69" s="133">
        <f>IF('4th 3'!J69&gt;0,'4th 3'!AB69,0)</f>
        <v>0</v>
      </c>
      <c r="H69" s="133">
        <f>IF('4th 4'!J69&gt;0,'4th 4'!AC69,0)</f>
        <v>0</v>
      </c>
      <c r="I69" s="133">
        <f>IF('4th 4'!J69&gt;0,'4th 4'!AB69,0)</f>
        <v>0</v>
      </c>
      <c r="J69" s="134">
        <f>IF('4th 5'!J69&gt;0,'4th 5'!AC69,0)</f>
        <v>0</v>
      </c>
      <c r="K69" s="134">
        <f>IF('4th 5'!J69&gt;0,'4th 5'!AB69,0)</f>
        <v>0</v>
      </c>
      <c r="L69" s="134">
        <f>IF('4th 6'!J69&gt;0,'4th 6'!AC69,0)</f>
        <v>0</v>
      </c>
      <c r="M69" s="134">
        <f>IF('4th 6'!J69&gt;0,'4th 6'!AB69,0)</f>
        <v>0</v>
      </c>
      <c r="N69" s="133">
        <f>IF('4th 7'!J69&gt;0,'4th 7'!AC69,0)</f>
        <v>0</v>
      </c>
      <c r="O69" s="222">
        <f>IF('4th 7'!J69&gt;0,'4th 7'!AB69,0)</f>
        <v>0</v>
      </c>
      <c r="P69" s="132">
        <f>IF('4th 1'!R69&gt;0,'4th 1'!AC69,0)</f>
        <v>0</v>
      </c>
      <c r="Q69" s="134">
        <f>IF('4th 1'!R69&gt;0,'4th 1'!AB69,0)</f>
        <v>0</v>
      </c>
      <c r="R69" s="134">
        <f>IF('4th 2'!R69&gt;0,'4th 2'!AC69,0)</f>
        <v>0</v>
      </c>
      <c r="S69" s="133">
        <f>IF('4th 2'!R69&gt;0,'4th 2'!AB69,0)</f>
        <v>0</v>
      </c>
      <c r="T69" s="133">
        <f>IF('4th 3'!R69&gt;0,'4th 3'!AC69,0)</f>
        <v>0</v>
      </c>
      <c r="U69" s="133">
        <f>IF('4th 3'!R69&gt;0,'4th 3'!AB69,0)</f>
        <v>0</v>
      </c>
      <c r="V69" s="134">
        <f>IF('4th 4'!R69&gt;0,'4th 4'!AC69,0)</f>
        <v>0</v>
      </c>
      <c r="W69" s="134">
        <f>IF('4th 4'!R69&gt;0,'4th 4'!AB69,0)</f>
        <v>0</v>
      </c>
      <c r="X69" s="133">
        <f>IF('4th 5'!R69&gt;0,'4th 5'!AC69,0)</f>
        <v>0</v>
      </c>
      <c r="Y69" s="133">
        <f>IF('4th 5'!R69&gt;0,'4th 5'!AB69,0)</f>
        <v>0</v>
      </c>
      <c r="Z69" s="133">
        <f>IF('4th 6'!R69&gt;0,'4th 6'!AC69,0)</f>
        <v>0</v>
      </c>
      <c r="AA69" s="134">
        <f>IF('4th 6'!R69&gt;0,'4th 6'!AB69,0)</f>
        <v>0</v>
      </c>
      <c r="AB69" s="132">
        <f>IF('4th 7'!R69&gt;0,'4th 7'!AC69,0)</f>
        <v>0</v>
      </c>
      <c r="AC69" s="135">
        <f>IF('4th 7'!R69&gt;0,'4th 7'!AB69,0)</f>
        <v>0</v>
      </c>
      <c r="AD69" s="223">
        <f>IF('4th 1'!Z69&gt;0,'4th 1'!AC69,0)</f>
        <v>0</v>
      </c>
      <c r="AE69" s="134">
        <f>IF('4th 1'!Z69&gt;0,'4th 1'!AB69,0)</f>
        <v>0</v>
      </c>
      <c r="AF69" s="134">
        <f>IF('4th 2'!Z69&gt;0,'4th 2'!AC69,0)</f>
        <v>0</v>
      </c>
      <c r="AG69" s="134">
        <f>IF('4th 2'!Z69&gt;0,'4th 2'!AB69,0)</f>
        <v>0</v>
      </c>
      <c r="AH69" s="134">
        <f>IF('4th 3'!Z69&gt;0,'4th 3'!AC69,0)</f>
        <v>0</v>
      </c>
      <c r="AI69" s="134">
        <f>IF('4th 3'!Z69&gt;0,'4th 3'!AB69,0)</f>
        <v>0</v>
      </c>
      <c r="AJ69" s="134">
        <f>IF('4th 4'!Z69&gt;0,'4th 4'!AC69,0)</f>
        <v>0</v>
      </c>
      <c r="AK69" s="133">
        <f>IF('4th 4'!Z69&gt;0,'4th 4'!AB69,0)</f>
        <v>0</v>
      </c>
      <c r="AL69" s="133">
        <f>IF('4th 5'!Z69&gt;0,'4th 5'!AC69,0)</f>
        <v>0</v>
      </c>
      <c r="AM69" s="133">
        <f>IF('4th 5'!Z69&gt;0,'4th 5'!AB69,0)</f>
        <v>0</v>
      </c>
      <c r="AN69" s="134">
        <f>IF('4th 6'!Z69&gt;0,'4th 6'!AC69,0)</f>
        <v>0</v>
      </c>
      <c r="AO69" s="225">
        <f>IF('4th 6'!Z69&gt;0,'4th 6'!AB69,0)</f>
        <v>0</v>
      </c>
      <c r="AP69" s="134">
        <f>IF('4th 7'!Z69&gt;0,'4th 7'!AC69,0)</f>
        <v>0</v>
      </c>
      <c r="AQ69" s="225">
        <f>IF('4th 7'!Z69&gt;0,'4th 7'!AB69,0)</f>
        <v>0</v>
      </c>
      <c r="AR69" s="226">
        <f>(B69*C6)+(D69*E6)+(F69*G6)+(H69*I6)+(J69*K6)+(L69*M6)+(N69*O6)+(P69*Q6)+(R69*S6)+(T69*U6)+(V69*W6)+(X69*Y6)+(Z69*AA6)+(AB69*AC6)+(AD69*AE6)+(AF69*AG6)+(AH69*AI6)+(AJ69*AK6)+(AL69*AM6)+(AN69*AO6)+(AP69*AQ6)</f>
        <v>0</v>
      </c>
      <c r="AS69" s="137">
        <f t="shared" si="0"/>
        <v>0</v>
      </c>
      <c r="AT69" s="136">
        <f>'Tabu-1'!AF68</f>
        <v>0</v>
      </c>
      <c r="AU69" s="137">
        <f>'Tabu-2'!AM68</f>
        <v>0</v>
      </c>
      <c r="AV69" s="136">
        <f>'Tabu-3'!AL69</f>
        <v>0</v>
      </c>
      <c r="AW69" s="137">
        <f>(AR69+AT69+AU69+AV69+('viva-1'!K67*1.5)+('viva-2'!K67*1.5))/63</f>
        <v>0</v>
      </c>
      <c r="AX69" s="215" t="str">
        <f t="shared" si="1"/>
        <v>F</v>
      </c>
      <c r="AY69" s="337">
        <f t="shared" si="2"/>
        <v>0</v>
      </c>
      <c r="AZ69" s="139">
        <f t="shared" si="3"/>
        <v>0</v>
      </c>
    </row>
    <row r="70" spans="1:52" ht="15.75">
      <c r="A70" s="217">
        <f>'1st 1'!A70</f>
        <v>0</v>
      </c>
      <c r="B70" s="132">
        <f>IF('4th 1'!J70&gt;0,'4th 1'!AC70,0)</f>
        <v>0</v>
      </c>
      <c r="C70" s="133">
        <f>IF('4th 1'!J70&gt;0,'4th 1'!AB70,0)</f>
        <v>0</v>
      </c>
      <c r="D70" s="133">
        <f>IF('4th 2'!J70&gt;0,'4th 2'!AC70,0)</f>
        <v>0</v>
      </c>
      <c r="E70" s="134">
        <f>IF('4th 2'!J70&gt;0,'4th 2'!AB70,0)</f>
        <v>0</v>
      </c>
      <c r="F70" s="134">
        <f>IF('4th 3'!J70&gt;0,'4th 3'!AC70,0)</f>
        <v>0</v>
      </c>
      <c r="G70" s="133">
        <f>IF('4th 3'!J70&gt;0,'4th 3'!AB70,0)</f>
        <v>0</v>
      </c>
      <c r="H70" s="133">
        <f>IF('4th 4'!J70&gt;0,'4th 4'!AC70,0)</f>
        <v>0</v>
      </c>
      <c r="I70" s="133">
        <f>IF('4th 4'!J70&gt;0,'4th 4'!AB70,0)</f>
        <v>0</v>
      </c>
      <c r="J70" s="134">
        <f>IF('4th 5'!J70&gt;0,'4th 5'!AC70,0)</f>
        <v>0</v>
      </c>
      <c r="K70" s="134">
        <f>IF('4th 5'!J70&gt;0,'4th 5'!AB70,0)</f>
        <v>0</v>
      </c>
      <c r="L70" s="134">
        <f>IF('4th 6'!J70&gt;0,'4th 6'!AC70,0)</f>
        <v>0</v>
      </c>
      <c r="M70" s="134">
        <f>IF('4th 6'!J70&gt;0,'4th 6'!AB70,0)</f>
        <v>0</v>
      </c>
      <c r="N70" s="133">
        <f>IF('4th 7'!J70&gt;0,'4th 7'!AC70,0)</f>
        <v>0</v>
      </c>
      <c r="O70" s="222">
        <f>IF('4th 7'!J70&gt;0,'4th 7'!AB70,0)</f>
        <v>0</v>
      </c>
      <c r="P70" s="132">
        <f>IF('4th 1'!R70&gt;0,'4th 1'!AC70,0)</f>
        <v>0</v>
      </c>
      <c r="Q70" s="134">
        <f>IF('4th 1'!R70&gt;0,'4th 1'!AB70,0)</f>
        <v>0</v>
      </c>
      <c r="R70" s="134">
        <f>IF('4th 2'!R70&gt;0,'4th 2'!AC70,0)</f>
        <v>0</v>
      </c>
      <c r="S70" s="133">
        <f>IF('4th 2'!R70&gt;0,'4th 2'!AB70,0)</f>
        <v>0</v>
      </c>
      <c r="T70" s="133">
        <f>IF('4th 3'!R70&gt;0,'4th 3'!AC70,0)</f>
        <v>0</v>
      </c>
      <c r="U70" s="133">
        <f>IF('4th 3'!R70&gt;0,'4th 3'!AB70,0)</f>
        <v>0</v>
      </c>
      <c r="V70" s="134">
        <f>IF('4th 4'!R70&gt;0,'4th 4'!AC70,0)</f>
        <v>0</v>
      </c>
      <c r="W70" s="134">
        <f>IF('4th 4'!R70&gt;0,'4th 4'!AB70,0)</f>
        <v>0</v>
      </c>
      <c r="X70" s="133">
        <f>IF('4th 5'!R70&gt;0,'4th 5'!AC70,0)</f>
        <v>0</v>
      </c>
      <c r="Y70" s="133">
        <f>IF('4th 5'!R70&gt;0,'4th 5'!AB70,0)</f>
        <v>0</v>
      </c>
      <c r="Z70" s="133">
        <f>IF('4th 6'!R70&gt;0,'4th 6'!AC70,0)</f>
        <v>0</v>
      </c>
      <c r="AA70" s="134">
        <f>IF('4th 6'!R70&gt;0,'4th 6'!AB70,0)</f>
        <v>0</v>
      </c>
      <c r="AB70" s="132">
        <f>IF('4th 7'!R70&gt;0,'4th 7'!AC70,0)</f>
        <v>0</v>
      </c>
      <c r="AC70" s="135">
        <f>IF('4th 7'!R70&gt;0,'4th 7'!AB70,0)</f>
        <v>0</v>
      </c>
      <c r="AD70" s="223">
        <f>IF('4th 1'!Z70&gt;0,'4th 1'!AC70,0)</f>
        <v>0</v>
      </c>
      <c r="AE70" s="134">
        <f>IF('4th 1'!Z70&gt;0,'4th 1'!AB70,0)</f>
        <v>0</v>
      </c>
      <c r="AF70" s="134">
        <f>IF('4th 2'!Z70&gt;0,'4th 2'!AC70,0)</f>
        <v>0</v>
      </c>
      <c r="AG70" s="134">
        <f>IF('4th 2'!Z70&gt;0,'4th 2'!AB70,0)</f>
        <v>0</v>
      </c>
      <c r="AH70" s="134">
        <f>IF('4th 3'!Z70&gt;0,'4th 3'!AC70,0)</f>
        <v>0</v>
      </c>
      <c r="AI70" s="134">
        <f>IF('4th 3'!Z70&gt;0,'4th 3'!AB70,0)</f>
        <v>0</v>
      </c>
      <c r="AJ70" s="134">
        <f>IF('4th 4'!Z70&gt;0,'4th 4'!AC70,0)</f>
        <v>0</v>
      </c>
      <c r="AK70" s="133">
        <f>IF('4th 4'!Z70&gt;0,'4th 4'!AB70,0)</f>
        <v>0</v>
      </c>
      <c r="AL70" s="133">
        <f>IF('4th 5'!Z70&gt;0,'4th 5'!AC70,0)</f>
        <v>0</v>
      </c>
      <c r="AM70" s="133">
        <f>IF('4th 5'!Z70&gt;0,'4th 5'!AB70,0)</f>
        <v>0</v>
      </c>
      <c r="AN70" s="134">
        <f>IF('4th 6'!Z70&gt;0,'4th 6'!AC70,0)</f>
        <v>0</v>
      </c>
      <c r="AO70" s="225">
        <f>IF('4th 6'!Z70&gt;0,'4th 6'!AB70,0)</f>
        <v>0</v>
      </c>
      <c r="AP70" s="134">
        <f>IF('4th 7'!Z70&gt;0,'4th 7'!AC70,0)</f>
        <v>0</v>
      </c>
      <c r="AQ70" s="225">
        <f>IF('4th 7'!Z70&gt;0,'4th 7'!AB70,0)</f>
        <v>0</v>
      </c>
      <c r="AR70" s="226">
        <f>(B70*C6)+(D70*E6)+(F70*G6)+(H70*I6)+(J70*K6)+(L70*M6)+(N70*O6)+(P70*Q6)+(R70*S6)+(T70*U6)+(V70*W6)+(X70*Y6)+(Z70*AA6)+(AB70*AC6)+(AD70*AE6)+(AF70*AG6)+(AH70*AI6)+(AJ70*AK6)+(AL70*AM6)+(AN70*AO6)+(AP70*AQ6)</f>
        <v>0</v>
      </c>
      <c r="AS70" s="137">
        <f t="shared" si="0"/>
        <v>0</v>
      </c>
      <c r="AT70" s="136">
        <f>'Tabu-1'!AF69</f>
        <v>0</v>
      </c>
      <c r="AU70" s="137">
        <f>'Tabu-2'!AM69</f>
        <v>0</v>
      </c>
      <c r="AV70" s="136">
        <f>'Tabu-3'!AL70</f>
        <v>0</v>
      </c>
      <c r="AW70" s="137">
        <f>(AR70+AT70+AU70+AV70+('viva-1'!K68*1.5)+('viva-2'!K68*1.5))/63</f>
        <v>0</v>
      </c>
      <c r="AX70" s="215" t="str">
        <f t="shared" si="1"/>
        <v>F</v>
      </c>
      <c r="AY70" s="337">
        <f t="shared" si="2"/>
        <v>0</v>
      </c>
      <c r="AZ70" s="139">
        <f t="shared" si="3"/>
        <v>0</v>
      </c>
    </row>
    <row r="71" spans="1:52" ht="15.75">
      <c r="A71" s="217">
        <f>'1st 1'!A71</f>
        <v>0</v>
      </c>
      <c r="B71" s="132">
        <f>IF('4th 1'!J71&gt;0,'4th 1'!AC71,0)</f>
        <v>0</v>
      </c>
      <c r="C71" s="133">
        <f>IF('4th 1'!J71&gt;0,'4th 1'!AB71,0)</f>
        <v>0</v>
      </c>
      <c r="D71" s="133">
        <f>IF('4th 2'!J71&gt;0,'4th 2'!AC71,0)</f>
        <v>0</v>
      </c>
      <c r="E71" s="134">
        <f>IF('4th 2'!J71&gt;0,'4th 2'!AB71,0)</f>
        <v>0</v>
      </c>
      <c r="F71" s="134">
        <f>IF('4th 3'!J71&gt;0,'4th 3'!AC71,0)</f>
        <v>0</v>
      </c>
      <c r="G71" s="133">
        <f>IF('4th 3'!J71&gt;0,'4th 3'!AB71,0)</f>
        <v>0</v>
      </c>
      <c r="H71" s="133">
        <f>IF('4th 4'!J71&gt;0,'4th 4'!AC71,0)</f>
        <v>0</v>
      </c>
      <c r="I71" s="133">
        <f>IF('4th 4'!J71&gt;0,'4th 4'!AB71,0)</f>
        <v>0</v>
      </c>
      <c r="J71" s="134">
        <f>IF('4th 5'!J71&gt;0,'4th 5'!AC71,0)</f>
        <v>0</v>
      </c>
      <c r="K71" s="134">
        <f>IF('4th 5'!J71&gt;0,'4th 5'!AB71,0)</f>
        <v>0</v>
      </c>
      <c r="L71" s="134">
        <f>IF('4th 6'!J71&gt;0,'4th 6'!AC71,0)</f>
        <v>0</v>
      </c>
      <c r="M71" s="134">
        <f>IF('4th 6'!J71&gt;0,'4th 6'!AB71,0)</f>
        <v>0</v>
      </c>
      <c r="N71" s="133">
        <f>IF('4th 7'!J71&gt;0,'4th 7'!AC71,0)</f>
        <v>0</v>
      </c>
      <c r="O71" s="222">
        <f>IF('4th 7'!J71&gt;0,'4th 7'!AB71,0)</f>
        <v>0</v>
      </c>
      <c r="P71" s="132">
        <f>IF('4th 1'!R71&gt;0,'4th 1'!AC71,0)</f>
        <v>0</v>
      </c>
      <c r="Q71" s="134">
        <f>IF('4th 1'!R71&gt;0,'4th 1'!AB71,0)</f>
        <v>0</v>
      </c>
      <c r="R71" s="134">
        <f>IF('4th 2'!R71&gt;0,'4th 2'!AC71,0)</f>
        <v>0</v>
      </c>
      <c r="S71" s="133">
        <f>IF('4th 2'!R71&gt;0,'4th 2'!AB71,0)</f>
        <v>0</v>
      </c>
      <c r="T71" s="133">
        <f>IF('4th 3'!R71&gt;0,'4th 3'!AC71,0)</f>
        <v>0</v>
      </c>
      <c r="U71" s="133">
        <f>IF('4th 3'!R71&gt;0,'4th 3'!AB71,0)</f>
        <v>0</v>
      </c>
      <c r="V71" s="134">
        <f>IF('4th 4'!R71&gt;0,'4th 4'!AC71,0)</f>
        <v>0</v>
      </c>
      <c r="W71" s="134">
        <f>IF('4th 4'!R71&gt;0,'4th 4'!AB71,0)</f>
        <v>0</v>
      </c>
      <c r="X71" s="133">
        <f>IF('4th 5'!R71&gt;0,'4th 5'!AC71,0)</f>
        <v>0</v>
      </c>
      <c r="Y71" s="133">
        <f>IF('4th 5'!R71&gt;0,'4th 5'!AB71,0)</f>
        <v>0</v>
      </c>
      <c r="Z71" s="133">
        <f>IF('4th 6'!R71&gt;0,'4th 6'!AC71,0)</f>
        <v>0</v>
      </c>
      <c r="AA71" s="134">
        <f>IF('4th 6'!R71&gt;0,'4th 6'!AB71,0)</f>
        <v>0</v>
      </c>
      <c r="AB71" s="132">
        <f>IF('4th 7'!R71&gt;0,'4th 7'!AC71,0)</f>
        <v>0</v>
      </c>
      <c r="AC71" s="135">
        <f>IF('4th 7'!R71&gt;0,'4th 7'!AB71,0)</f>
        <v>0</v>
      </c>
      <c r="AD71" s="223">
        <f>IF('4th 1'!Z71&gt;0,'4th 1'!AC71,0)</f>
        <v>0</v>
      </c>
      <c r="AE71" s="134">
        <f>IF('4th 1'!Z71&gt;0,'4th 1'!AB71,0)</f>
        <v>0</v>
      </c>
      <c r="AF71" s="134">
        <f>IF('4th 2'!Z71&gt;0,'4th 2'!AC71,0)</f>
        <v>0</v>
      </c>
      <c r="AG71" s="134">
        <f>IF('4th 2'!Z71&gt;0,'4th 2'!AB71,0)</f>
        <v>0</v>
      </c>
      <c r="AH71" s="134">
        <f>IF('4th 3'!Z71&gt;0,'4th 3'!AC71,0)</f>
        <v>0</v>
      </c>
      <c r="AI71" s="134">
        <f>IF('4th 3'!Z71&gt;0,'4th 3'!AB71,0)</f>
        <v>0</v>
      </c>
      <c r="AJ71" s="134">
        <f>IF('4th 4'!Z71&gt;0,'4th 4'!AC71,0)</f>
        <v>0</v>
      </c>
      <c r="AK71" s="133">
        <f>IF('4th 4'!Z71&gt;0,'4th 4'!AB71,0)</f>
        <v>0</v>
      </c>
      <c r="AL71" s="133">
        <f>IF('4th 5'!Z71&gt;0,'4th 5'!AC71,0)</f>
        <v>0</v>
      </c>
      <c r="AM71" s="133">
        <f>IF('4th 5'!Z71&gt;0,'4th 5'!AB71,0)</f>
        <v>0</v>
      </c>
      <c r="AN71" s="134">
        <f>IF('4th 6'!Z71&gt;0,'4th 6'!AC71,0)</f>
        <v>0</v>
      </c>
      <c r="AO71" s="225">
        <f>IF('4th 6'!Z71&gt;0,'4th 6'!AB71,0)</f>
        <v>0</v>
      </c>
      <c r="AP71" s="134">
        <f>IF('4th 7'!Z71&gt;0,'4th 7'!AC71,0)</f>
        <v>0</v>
      </c>
      <c r="AQ71" s="225">
        <f>IF('4th 7'!Z71&gt;0,'4th 7'!AB71,0)</f>
        <v>0</v>
      </c>
      <c r="AR71" s="226">
        <f>(B71*C6)+(D71*E6)+(F71*G6)+(H71*I6)+(J71*K6)+(L71*M6)+(N71*O6)+(P71*Q6)+(R71*S6)+(T71*U6)+(V71*W6)+(X71*Y6)+(Z71*AA6)+(AB71*AC6)+(AD71*AE6)+(AF71*AG6)+(AH71*AI6)+(AJ71*AK6)+(AL71*AM6)+(AN71*AO6)+(AP71*AQ6)</f>
        <v>0</v>
      </c>
      <c r="AS71" s="137">
        <f t="shared" si="0"/>
        <v>0</v>
      </c>
      <c r="AT71" s="136">
        <f>'Tabu-1'!AF70</f>
        <v>0</v>
      </c>
      <c r="AU71" s="137">
        <f>'Tabu-2'!AM70</f>
        <v>0</v>
      </c>
      <c r="AV71" s="136">
        <f>'Tabu-3'!AL71</f>
        <v>0</v>
      </c>
      <c r="AW71" s="137">
        <f>(AR71+AT71+AU71+AV71+('viva-1'!K69*1.5)+('viva-2'!K69*1.5))/63</f>
        <v>0</v>
      </c>
      <c r="AX71" s="215" t="str">
        <f t="shared" si="1"/>
        <v>F</v>
      </c>
      <c r="AY71" s="337">
        <f t="shared" si="2"/>
        <v>0</v>
      </c>
      <c r="AZ71" s="139">
        <f t="shared" si="3"/>
        <v>0</v>
      </c>
    </row>
    <row r="72" spans="1:52" ht="15.75">
      <c r="A72" s="217">
        <f>'1st 1'!A72</f>
        <v>0</v>
      </c>
      <c r="B72" s="132">
        <f>IF('4th 1'!J72&gt;0,'4th 1'!AC72,0)</f>
        <v>0</v>
      </c>
      <c r="C72" s="133">
        <f>IF('4th 1'!J72&gt;0,'4th 1'!AB72,0)</f>
        <v>0</v>
      </c>
      <c r="D72" s="133">
        <f>IF('4th 2'!J72&gt;0,'4th 2'!AC72,0)</f>
        <v>0</v>
      </c>
      <c r="E72" s="134">
        <f>IF('4th 2'!J72&gt;0,'4th 2'!AB72,0)</f>
        <v>0</v>
      </c>
      <c r="F72" s="134">
        <f>IF('4th 3'!J72&gt;0,'4th 3'!AC72,0)</f>
        <v>0</v>
      </c>
      <c r="G72" s="133">
        <f>IF('4th 3'!J72&gt;0,'4th 3'!AB72,0)</f>
        <v>0</v>
      </c>
      <c r="H72" s="133">
        <f>IF('4th 4'!J72&gt;0,'4th 4'!AC72,0)</f>
        <v>0</v>
      </c>
      <c r="I72" s="133">
        <f>IF('4th 4'!J72&gt;0,'4th 4'!AB72,0)</f>
        <v>0</v>
      </c>
      <c r="J72" s="134">
        <f>IF('4th 5'!J72&gt;0,'4th 5'!AC72,0)</f>
        <v>0</v>
      </c>
      <c r="K72" s="134">
        <f>IF('4th 5'!J72&gt;0,'4th 5'!AB72,0)</f>
        <v>0</v>
      </c>
      <c r="L72" s="134">
        <f>IF('4th 6'!J72&gt;0,'4th 6'!AC72,0)</f>
        <v>0</v>
      </c>
      <c r="M72" s="134">
        <f>IF('4th 6'!J72&gt;0,'4th 6'!AB72,0)</f>
        <v>0</v>
      </c>
      <c r="N72" s="133">
        <f>IF('4th 7'!J72&gt;0,'4th 7'!AC72,0)</f>
        <v>0</v>
      </c>
      <c r="O72" s="222">
        <f>IF('4th 7'!J72&gt;0,'4th 7'!AB72,0)</f>
        <v>0</v>
      </c>
      <c r="P72" s="132">
        <f>IF('4th 1'!R72&gt;0,'4th 1'!AC72,0)</f>
        <v>0</v>
      </c>
      <c r="Q72" s="134">
        <f>IF('4th 1'!R72&gt;0,'4th 1'!AB72,0)</f>
        <v>0</v>
      </c>
      <c r="R72" s="134">
        <f>IF('4th 2'!R72&gt;0,'4th 2'!AC72,0)</f>
        <v>0</v>
      </c>
      <c r="S72" s="133">
        <f>IF('4th 2'!R72&gt;0,'4th 2'!AB72,0)</f>
        <v>0</v>
      </c>
      <c r="T72" s="133">
        <f>IF('4th 3'!R72&gt;0,'4th 3'!AC72,0)</f>
        <v>0</v>
      </c>
      <c r="U72" s="133">
        <f>IF('4th 3'!R72&gt;0,'4th 3'!AB72,0)</f>
        <v>0</v>
      </c>
      <c r="V72" s="134">
        <f>IF('4th 4'!R72&gt;0,'4th 4'!AC72,0)</f>
        <v>0</v>
      </c>
      <c r="W72" s="134">
        <f>IF('4th 4'!R72&gt;0,'4th 4'!AB72,0)</f>
        <v>0</v>
      </c>
      <c r="X72" s="133">
        <f>IF('4th 5'!R72&gt;0,'4th 5'!AC72,0)</f>
        <v>0</v>
      </c>
      <c r="Y72" s="133">
        <f>IF('4th 5'!R72&gt;0,'4th 5'!AB72,0)</f>
        <v>0</v>
      </c>
      <c r="Z72" s="133">
        <f>IF('4th 6'!R72&gt;0,'4th 6'!AC72,0)</f>
        <v>0</v>
      </c>
      <c r="AA72" s="134">
        <f>IF('4th 6'!R72&gt;0,'4th 6'!AB72,0)</f>
        <v>0</v>
      </c>
      <c r="AB72" s="132">
        <f>IF('4th 7'!R72&gt;0,'4th 7'!AC72,0)</f>
        <v>0</v>
      </c>
      <c r="AC72" s="135">
        <f>IF('4th 7'!R72&gt;0,'4th 7'!AB72,0)</f>
        <v>0</v>
      </c>
      <c r="AD72" s="223">
        <f>IF('4th 1'!Z72&gt;0,'4th 1'!AC72,0)</f>
        <v>0</v>
      </c>
      <c r="AE72" s="134">
        <f>IF('4th 1'!Z72&gt;0,'4th 1'!AB72,0)</f>
        <v>0</v>
      </c>
      <c r="AF72" s="134">
        <f>IF('4th 2'!Z72&gt;0,'4th 2'!AC72,0)</f>
        <v>0</v>
      </c>
      <c r="AG72" s="134">
        <f>IF('4th 2'!Z72&gt;0,'4th 2'!AB72,0)</f>
        <v>0</v>
      </c>
      <c r="AH72" s="134">
        <f>IF('4th 3'!Z72&gt;0,'4th 3'!AC72,0)</f>
        <v>0</v>
      </c>
      <c r="AI72" s="134">
        <f>IF('4th 3'!Z72&gt;0,'4th 3'!AB72,0)</f>
        <v>0</v>
      </c>
      <c r="AJ72" s="134">
        <f>IF('4th 4'!Z72&gt;0,'4th 4'!AC72,0)</f>
        <v>0</v>
      </c>
      <c r="AK72" s="133">
        <f>IF('4th 4'!Z72&gt;0,'4th 4'!AB72,0)</f>
        <v>0</v>
      </c>
      <c r="AL72" s="133">
        <f>IF('4th 5'!Z72&gt;0,'4th 5'!AC72,0)</f>
        <v>0</v>
      </c>
      <c r="AM72" s="133">
        <f>IF('4th 5'!Z72&gt;0,'4th 5'!AB72,0)</f>
        <v>0</v>
      </c>
      <c r="AN72" s="134">
        <f>IF('4th 6'!Z72&gt;0,'4th 6'!AC72,0)</f>
        <v>0</v>
      </c>
      <c r="AO72" s="225">
        <f>IF('4th 6'!Z72&gt;0,'4th 6'!AB72,0)</f>
        <v>0</v>
      </c>
      <c r="AP72" s="134">
        <f>IF('4th 7'!Z72&gt;0,'4th 7'!AC72,0)</f>
        <v>0</v>
      </c>
      <c r="AQ72" s="225">
        <f>IF('4th 7'!Z72&gt;0,'4th 7'!AB72,0)</f>
        <v>0</v>
      </c>
      <c r="AR72" s="226">
        <f>(B72*C6)+(D72*E6)+(F72*G6)+(H72*I6)+(J72*K6)+(L72*M6)+(N72*O6)+(P72*Q6)+(R72*S6)+(T72*U6)+(V72*W6)+(X72*Y6)+(Z72*AA6)+(AB72*AC6)+(AD72*AE6)+(AF72*AG6)+(AH72*AI6)+(AJ72*AK6)+(AL72*AM6)+(AN72*AO6)+(AP72*AQ6)</f>
        <v>0</v>
      </c>
      <c r="AS72" s="137">
        <f t="shared" si="0"/>
        <v>0</v>
      </c>
      <c r="AT72" s="136">
        <f>'Tabu-1'!AF71</f>
        <v>0</v>
      </c>
      <c r="AU72" s="137">
        <f>'Tabu-2'!AM71</f>
        <v>0</v>
      </c>
      <c r="AV72" s="136">
        <f>'Tabu-3'!AL72</f>
        <v>0</v>
      </c>
      <c r="AW72" s="137">
        <f>(AR72+AT72+AU72+AV72+('viva-1'!K70*1.5)+('viva-2'!K70*1.5))/63</f>
        <v>0</v>
      </c>
      <c r="AX72" s="215" t="str">
        <f t="shared" si="1"/>
        <v>F</v>
      </c>
      <c r="AY72" s="337">
        <f t="shared" si="2"/>
        <v>0</v>
      </c>
      <c r="AZ72" s="139">
        <f t="shared" si="3"/>
        <v>0</v>
      </c>
    </row>
    <row r="73" spans="1:52" ht="15.75">
      <c r="A73" s="217">
        <f>'1st 1'!A73</f>
        <v>0</v>
      </c>
      <c r="B73" s="132">
        <f>IF('4th 1'!J73&gt;0,'4th 1'!AC73,0)</f>
        <v>0</v>
      </c>
      <c r="C73" s="133">
        <f>IF('4th 1'!J73&gt;0,'4th 1'!AB73,0)</f>
        <v>0</v>
      </c>
      <c r="D73" s="133">
        <f>IF('4th 2'!J73&gt;0,'4th 2'!AC73,0)</f>
        <v>0</v>
      </c>
      <c r="E73" s="134">
        <f>IF('4th 2'!J73&gt;0,'4th 2'!AB73,0)</f>
        <v>0</v>
      </c>
      <c r="F73" s="134">
        <f>IF('4th 3'!J73&gt;0,'4th 3'!AC73,0)</f>
        <v>0</v>
      </c>
      <c r="G73" s="133">
        <f>IF('4th 3'!J73&gt;0,'4th 3'!AB73,0)</f>
        <v>0</v>
      </c>
      <c r="H73" s="133">
        <f>IF('4th 4'!J73&gt;0,'4th 4'!AC73,0)</f>
        <v>0</v>
      </c>
      <c r="I73" s="133">
        <f>IF('4th 4'!J73&gt;0,'4th 4'!AB73,0)</f>
        <v>0</v>
      </c>
      <c r="J73" s="134">
        <f>IF('4th 5'!J73&gt;0,'4th 5'!AC73,0)</f>
        <v>0</v>
      </c>
      <c r="K73" s="134">
        <f>IF('4th 5'!J73&gt;0,'4th 5'!AB73,0)</f>
        <v>0</v>
      </c>
      <c r="L73" s="134">
        <f>IF('4th 6'!J73&gt;0,'4th 6'!AC73,0)</f>
        <v>0</v>
      </c>
      <c r="M73" s="134">
        <f>IF('4th 6'!J73&gt;0,'4th 6'!AB73,0)</f>
        <v>0</v>
      </c>
      <c r="N73" s="133">
        <f>IF('4th 7'!J73&gt;0,'4th 7'!AC73,0)</f>
        <v>0</v>
      </c>
      <c r="O73" s="222">
        <f>IF('4th 7'!J73&gt;0,'4th 7'!AB73,0)</f>
        <v>0</v>
      </c>
      <c r="P73" s="132">
        <f>IF('4th 1'!R73&gt;0,'4th 1'!AC73,0)</f>
        <v>0</v>
      </c>
      <c r="Q73" s="134">
        <f>IF('4th 1'!R73&gt;0,'4th 1'!AB73,0)</f>
        <v>0</v>
      </c>
      <c r="R73" s="134">
        <f>IF('4th 2'!R73&gt;0,'4th 2'!AC73,0)</f>
        <v>0</v>
      </c>
      <c r="S73" s="133">
        <f>IF('4th 2'!R73&gt;0,'4th 2'!AB73,0)</f>
        <v>0</v>
      </c>
      <c r="T73" s="133">
        <f>IF('4th 3'!R73&gt;0,'4th 3'!AC73,0)</f>
        <v>0</v>
      </c>
      <c r="U73" s="133">
        <f>IF('4th 3'!R73&gt;0,'4th 3'!AB73,0)</f>
        <v>0</v>
      </c>
      <c r="V73" s="134">
        <f>IF('4th 4'!R73&gt;0,'4th 4'!AC73,0)</f>
        <v>0</v>
      </c>
      <c r="W73" s="134">
        <f>IF('4th 4'!R73&gt;0,'4th 4'!AB73,0)</f>
        <v>0</v>
      </c>
      <c r="X73" s="133">
        <f>IF('4th 5'!R73&gt;0,'4th 5'!AC73,0)</f>
        <v>0</v>
      </c>
      <c r="Y73" s="133">
        <f>IF('4th 5'!R73&gt;0,'4th 5'!AB73,0)</f>
        <v>0</v>
      </c>
      <c r="Z73" s="133">
        <f>IF('4th 6'!R73&gt;0,'4th 6'!AC73,0)</f>
        <v>0</v>
      </c>
      <c r="AA73" s="134">
        <f>IF('4th 6'!R73&gt;0,'4th 6'!AB73,0)</f>
        <v>0</v>
      </c>
      <c r="AB73" s="132">
        <f>IF('4th 7'!R73&gt;0,'4th 7'!AC73,0)</f>
        <v>0</v>
      </c>
      <c r="AC73" s="135">
        <f>IF('4th 7'!R73&gt;0,'4th 7'!AB73,0)</f>
        <v>0</v>
      </c>
      <c r="AD73" s="223">
        <f>IF('4th 1'!Z73&gt;0,'4th 1'!AC73,0)</f>
        <v>0</v>
      </c>
      <c r="AE73" s="134">
        <f>IF('4th 1'!Z73&gt;0,'4th 1'!AB73,0)</f>
        <v>0</v>
      </c>
      <c r="AF73" s="134">
        <f>IF('4th 2'!Z73&gt;0,'4th 2'!AC73,0)</f>
        <v>0</v>
      </c>
      <c r="AG73" s="134">
        <f>IF('4th 2'!Z73&gt;0,'4th 2'!AB73,0)</f>
        <v>0</v>
      </c>
      <c r="AH73" s="134">
        <f>IF('4th 3'!Z73&gt;0,'4th 3'!AC73,0)</f>
        <v>0</v>
      </c>
      <c r="AI73" s="134">
        <f>IF('4th 3'!Z73&gt;0,'4th 3'!AB73,0)</f>
        <v>0</v>
      </c>
      <c r="AJ73" s="134">
        <f>IF('4th 4'!Z73&gt;0,'4th 4'!AC73,0)</f>
        <v>0</v>
      </c>
      <c r="AK73" s="133">
        <f>IF('4th 4'!Z73&gt;0,'4th 4'!AB73,0)</f>
        <v>0</v>
      </c>
      <c r="AL73" s="133">
        <f>IF('4th 5'!Z73&gt;0,'4th 5'!AC73,0)</f>
        <v>0</v>
      </c>
      <c r="AM73" s="133">
        <f>IF('4th 5'!Z73&gt;0,'4th 5'!AB73,0)</f>
        <v>0</v>
      </c>
      <c r="AN73" s="134">
        <f>IF('4th 6'!Z73&gt;0,'4th 6'!AC73,0)</f>
        <v>0</v>
      </c>
      <c r="AO73" s="225">
        <f>IF('4th 6'!Z73&gt;0,'4th 6'!AB73,0)</f>
        <v>0</v>
      </c>
      <c r="AP73" s="134">
        <f>IF('4th 7'!Z73&gt;0,'4th 7'!AC73,0)</f>
        <v>0</v>
      </c>
      <c r="AQ73" s="225">
        <f>IF('4th 7'!Z73&gt;0,'4th 7'!AB73,0)</f>
        <v>0</v>
      </c>
      <c r="AR73" s="226">
        <f>(B73*C6)+(D73*E6)+(F73*G6)+(H73*I6)+(J73*K6)+(L73*M6)+(N73*O6)+(P73*Q6)+(R73*S6)+(T73*U6)+(V73*W6)+(X73*Y6)+(Z73*AA6)+(AB73*AC6)+(AD73*AE6)+(AF73*AG6)+(AH73*AI6)+(AJ73*AK6)+(AL73*AM6)+(AN73*AO6)+(AP73*AQ6)</f>
        <v>0</v>
      </c>
      <c r="AS73" s="137">
        <f>AR73/15</f>
        <v>0</v>
      </c>
      <c r="AT73" s="136">
        <f>'Tabu-1'!AF72</f>
        <v>0</v>
      </c>
      <c r="AU73" s="137">
        <f>'Tabu-2'!AM72</f>
        <v>0</v>
      </c>
      <c r="AV73" s="136">
        <f>'Tabu-3'!AL73</f>
        <v>0</v>
      </c>
      <c r="AW73" s="137">
        <f>(AR73+AT73+AU73+AV73+('viva-1'!K71*1.5)+('viva-2'!K71*1.5))/63</f>
        <v>0</v>
      </c>
      <c r="AX73" s="215" t="str">
        <f t="shared" ref="AX73:AX77" si="4">IF(AW73&gt;=4,"A+",IF(AW73&gt;=3.75,"A",IF(AW73&gt;=3.5,"A-",IF(AW73&gt;=3.25,"B+",IF(AW73&gt;=3,"B",IF(AW73&gt;=2.75,"B-",IF(AW73&gt;=2.5,"C+",IF(AW73&gt;=2,"C","F"))))))))</f>
        <v>F</v>
      </c>
      <c r="AY73" s="337">
        <f t="shared" ref="AY73:AY77" si="5">IF(AW73&gt;=2.5,AX73,IF(AW73&gt;=2.25,"C",IF(AW73&gt;=2,"D",IF(AW73=0,0,"F"))))</f>
        <v>0</v>
      </c>
      <c r="AZ73" s="139">
        <f>A73</f>
        <v>0</v>
      </c>
    </row>
    <row r="74" spans="1:52" ht="15.75">
      <c r="A74" s="217">
        <f>'1st 1'!A74</f>
        <v>0</v>
      </c>
      <c r="B74" s="132">
        <f>IF('4th 1'!J74&gt;0,'4th 1'!AC74,0)</f>
        <v>0</v>
      </c>
      <c r="C74" s="133">
        <f>IF('4th 1'!J74&gt;0,'4th 1'!AB74,0)</f>
        <v>0</v>
      </c>
      <c r="D74" s="133">
        <f>IF('4th 2'!J74&gt;0,'4th 2'!AC74,0)</f>
        <v>0</v>
      </c>
      <c r="E74" s="134">
        <f>IF('4th 2'!J74&gt;0,'4th 2'!AB74,0)</f>
        <v>0</v>
      </c>
      <c r="F74" s="134">
        <f>IF('4th 3'!J74&gt;0,'4th 3'!AC74,0)</f>
        <v>0</v>
      </c>
      <c r="G74" s="133">
        <f>IF('4th 3'!J74&gt;0,'4th 3'!AB74,0)</f>
        <v>0</v>
      </c>
      <c r="H74" s="133">
        <f>IF('4th 4'!J74&gt;0,'4th 4'!AC74,0)</f>
        <v>0</v>
      </c>
      <c r="I74" s="133">
        <f>IF('4th 4'!J74&gt;0,'4th 4'!AB74,0)</f>
        <v>0</v>
      </c>
      <c r="J74" s="134">
        <f>IF('4th 5'!J74&gt;0,'4th 5'!AC74,0)</f>
        <v>0</v>
      </c>
      <c r="K74" s="134">
        <f>IF('4th 5'!J74&gt;0,'4th 5'!AB74,0)</f>
        <v>0</v>
      </c>
      <c r="L74" s="134">
        <f>IF('4th 6'!J74&gt;0,'4th 6'!AC74,0)</f>
        <v>0</v>
      </c>
      <c r="M74" s="134">
        <f>IF('4th 6'!J74&gt;0,'4th 6'!AB74,0)</f>
        <v>0</v>
      </c>
      <c r="N74" s="133">
        <f>IF('4th 7'!J74&gt;0,'4th 7'!AC74,0)</f>
        <v>0</v>
      </c>
      <c r="O74" s="222">
        <f>IF('4th 7'!J74&gt;0,'4th 7'!AB74,0)</f>
        <v>0</v>
      </c>
      <c r="P74" s="132">
        <f>IF('4th 1'!R74&gt;0,'4th 1'!AC74,0)</f>
        <v>0</v>
      </c>
      <c r="Q74" s="134">
        <f>IF('4th 1'!R74&gt;0,'4th 1'!AB74,0)</f>
        <v>0</v>
      </c>
      <c r="R74" s="134">
        <f>IF('4th 2'!R74&gt;0,'4th 2'!AC74,0)</f>
        <v>0</v>
      </c>
      <c r="S74" s="133">
        <f>IF('4th 2'!R74&gt;0,'4th 2'!AB74,0)</f>
        <v>0</v>
      </c>
      <c r="T74" s="133">
        <f>IF('4th 3'!R74&gt;0,'4th 3'!AC74,0)</f>
        <v>0</v>
      </c>
      <c r="U74" s="133">
        <f>IF('4th 3'!R74&gt;0,'4th 3'!AB74,0)</f>
        <v>0</v>
      </c>
      <c r="V74" s="134">
        <f>IF('4th 4'!R74&gt;0,'4th 4'!AC74,0)</f>
        <v>0</v>
      </c>
      <c r="W74" s="134">
        <f>IF('4th 4'!R74&gt;0,'4th 4'!AB74,0)</f>
        <v>0</v>
      </c>
      <c r="X74" s="133">
        <f>IF('4th 5'!R74&gt;0,'4th 5'!AC74,0)</f>
        <v>0</v>
      </c>
      <c r="Y74" s="133">
        <f>IF('4th 5'!R74&gt;0,'4th 5'!AB74,0)</f>
        <v>0</v>
      </c>
      <c r="Z74" s="133">
        <f>IF('4th 6'!R74&gt;0,'4th 6'!AC74,0)</f>
        <v>0</v>
      </c>
      <c r="AA74" s="134">
        <f>IF('4th 6'!R74&gt;0,'4th 6'!AB74,0)</f>
        <v>0</v>
      </c>
      <c r="AB74" s="132">
        <f>IF('4th 7'!R74&gt;0,'4th 7'!AC74,0)</f>
        <v>0</v>
      </c>
      <c r="AC74" s="135">
        <f>IF('4th 7'!R74&gt;0,'4th 7'!AB74,0)</f>
        <v>0</v>
      </c>
      <c r="AD74" s="223">
        <f>IF('4th 1'!Z74&gt;0,'4th 1'!AC74,0)</f>
        <v>0</v>
      </c>
      <c r="AE74" s="134">
        <f>IF('4th 1'!Z74&gt;0,'4th 1'!AB74,0)</f>
        <v>0</v>
      </c>
      <c r="AF74" s="134">
        <f>IF('4th 2'!Z74&gt;0,'4th 2'!AC74,0)</f>
        <v>0</v>
      </c>
      <c r="AG74" s="134">
        <f>IF('4th 2'!Z74&gt;0,'4th 2'!AB74,0)</f>
        <v>0</v>
      </c>
      <c r="AH74" s="134">
        <f>IF('4th 3'!Z74&gt;0,'4th 3'!AC74,0)</f>
        <v>0</v>
      </c>
      <c r="AI74" s="134">
        <f>IF('4th 3'!Z74&gt;0,'4th 3'!AB74,0)</f>
        <v>0</v>
      </c>
      <c r="AJ74" s="134">
        <f>IF('4th 4'!Z74&gt;0,'4th 4'!AC74,0)</f>
        <v>0</v>
      </c>
      <c r="AK74" s="133">
        <f>IF('4th 4'!Z74&gt;0,'4th 4'!AB74,0)</f>
        <v>0</v>
      </c>
      <c r="AL74" s="133">
        <f>IF('4th 5'!Z74&gt;0,'4th 5'!AC74,0)</f>
        <v>0</v>
      </c>
      <c r="AM74" s="133">
        <f>IF('4th 5'!Z74&gt;0,'4th 5'!AB74,0)</f>
        <v>0</v>
      </c>
      <c r="AN74" s="134">
        <f>IF('4th 6'!Z74&gt;0,'4th 6'!AC74,0)</f>
        <v>0</v>
      </c>
      <c r="AO74" s="225">
        <f>IF('4th 6'!Z74&gt;0,'4th 6'!AB74,0)</f>
        <v>0</v>
      </c>
      <c r="AP74" s="134">
        <f>IF('4th 7'!Z74&gt;0,'4th 7'!AC74,0)</f>
        <v>0</v>
      </c>
      <c r="AQ74" s="225">
        <f>IF('4th 7'!Z74&gt;0,'4th 7'!AB74,0)</f>
        <v>0</v>
      </c>
      <c r="AR74" s="226">
        <f>(B74*C6)+(D74*E6)+(F74*G6)+(H74*I6)+(J74*K6)+(L74*M6)+(N74*O6)+(P74*Q6)+(R74*S6)+(T74*U6)+(V74*W6)+(X74*Y6)+(Z74*AA6)+(AB74*AC6)+(AD74*AE6)+(AF74*AG6)+(AH74*AI6)+(AJ74*AK6)+(AL74*AM6)+(AN74*AO6)+(AP74*AQ6)</f>
        <v>0</v>
      </c>
      <c r="AS74" s="137">
        <f>AR74/15</f>
        <v>0</v>
      </c>
      <c r="AT74" s="136">
        <f>'Tabu-1'!AF73</f>
        <v>0</v>
      </c>
      <c r="AU74" s="137">
        <f>'Tabu-2'!AM73</f>
        <v>0</v>
      </c>
      <c r="AV74" s="136">
        <f>'Tabu-3'!AL74</f>
        <v>0</v>
      </c>
      <c r="AW74" s="137">
        <f>(AR74+AT74+AU74+AV74+('viva-1'!K72*1.5)+('viva-2'!K72*1.5))/63</f>
        <v>0</v>
      </c>
      <c r="AX74" s="215" t="str">
        <f t="shared" si="4"/>
        <v>F</v>
      </c>
      <c r="AY74" s="337">
        <f t="shared" si="5"/>
        <v>0</v>
      </c>
      <c r="AZ74" s="139">
        <f>A74</f>
        <v>0</v>
      </c>
    </row>
    <row r="75" spans="1:52" ht="15.75">
      <c r="A75" s="217">
        <f>'1st 1'!A75</f>
        <v>0</v>
      </c>
      <c r="B75" s="132">
        <f>IF('4th 1'!J75&gt;0,'4th 1'!AC75,0)</f>
        <v>0</v>
      </c>
      <c r="C75" s="133">
        <f>IF('4th 1'!J75&gt;0,'4th 1'!AB75,0)</f>
        <v>0</v>
      </c>
      <c r="D75" s="133">
        <f>IF('4th 2'!J75&gt;0,'4th 2'!AC75,0)</f>
        <v>0</v>
      </c>
      <c r="E75" s="134">
        <f>IF('4th 2'!J75&gt;0,'4th 2'!AB75,0)</f>
        <v>0</v>
      </c>
      <c r="F75" s="134">
        <f>IF('4th 3'!J75&gt;0,'4th 3'!AC75,0)</f>
        <v>0</v>
      </c>
      <c r="G75" s="133">
        <f>IF('4th 3'!J75&gt;0,'4th 3'!AB75,0)</f>
        <v>0</v>
      </c>
      <c r="H75" s="133">
        <f>IF('4th 4'!J75&gt;0,'4th 4'!AC75,0)</f>
        <v>0</v>
      </c>
      <c r="I75" s="133">
        <f>IF('4th 4'!J75&gt;0,'4th 4'!AB75,0)</f>
        <v>0</v>
      </c>
      <c r="J75" s="134">
        <f>IF('4th 5'!J75&gt;0,'4th 5'!AC75,0)</f>
        <v>0</v>
      </c>
      <c r="K75" s="134">
        <f>IF('4th 5'!J75&gt;0,'4th 5'!AB75,0)</f>
        <v>0</v>
      </c>
      <c r="L75" s="134">
        <f>IF('4th 6'!J75&gt;0,'4th 6'!AC75,0)</f>
        <v>0</v>
      </c>
      <c r="M75" s="134">
        <f>IF('4th 6'!J75&gt;0,'4th 6'!AB75,0)</f>
        <v>0</v>
      </c>
      <c r="N75" s="133">
        <f>IF('4th 7'!J75&gt;0,'4th 7'!AC75,0)</f>
        <v>0</v>
      </c>
      <c r="O75" s="222">
        <f>IF('4th 7'!J75&gt;0,'4th 7'!AB75,0)</f>
        <v>0</v>
      </c>
      <c r="P75" s="132">
        <f>IF('4th 1'!R75&gt;0,'4th 1'!AC75,0)</f>
        <v>0</v>
      </c>
      <c r="Q75" s="134">
        <f>IF('4th 1'!R75&gt;0,'4th 1'!AB75,0)</f>
        <v>0</v>
      </c>
      <c r="R75" s="134">
        <f>IF('4th 2'!R75&gt;0,'4th 2'!AC75,0)</f>
        <v>0</v>
      </c>
      <c r="S75" s="133">
        <f>IF('4th 2'!R75&gt;0,'4th 2'!AB75,0)</f>
        <v>0</v>
      </c>
      <c r="T75" s="133">
        <f>IF('4th 3'!R75&gt;0,'4th 3'!AC75,0)</f>
        <v>0</v>
      </c>
      <c r="U75" s="133">
        <f>IF('4th 3'!R75&gt;0,'4th 3'!AB75,0)</f>
        <v>0</v>
      </c>
      <c r="V75" s="134">
        <f>IF('4th 4'!R75&gt;0,'4th 4'!AC75,0)</f>
        <v>0</v>
      </c>
      <c r="W75" s="134">
        <f>IF('4th 4'!R75&gt;0,'4th 4'!AB75,0)</f>
        <v>0</v>
      </c>
      <c r="X75" s="133">
        <f>IF('4th 5'!R75&gt;0,'4th 5'!AC75,0)</f>
        <v>0</v>
      </c>
      <c r="Y75" s="133">
        <f>IF('4th 5'!R75&gt;0,'4th 5'!AB75,0)</f>
        <v>0</v>
      </c>
      <c r="Z75" s="133">
        <f>IF('4th 6'!R75&gt;0,'4th 6'!AC75,0)</f>
        <v>0</v>
      </c>
      <c r="AA75" s="134">
        <f>IF('4th 6'!R75&gt;0,'4th 6'!AB75,0)</f>
        <v>0</v>
      </c>
      <c r="AB75" s="132">
        <f>IF('4th 7'!R75&gt;0,'4th 7'!AC75,0)</f>
        <v>0</v>
      </c>
      <c r="AC75" s="135">
        <f>IF('4th 7'!R75&gt;0,'4th 7'!AB75,0)</f>
        <v>0</v>
      </c>
      <c r="AD75" s="223">
        <f>IF('4th 1'!Z75&gt;0,'4th 1'!AC75,0)</f>
        <v>0</v>
      </c>
      <c r="AE75" s="134">
        <f>IF('4th 1'!Z75&gt;0,'4th 1'!AB75,0)</f>
        <v>0</v>
      </c>
      <c r="AF75" s="134">
        <f>IF('4th 2'!Z75&gt;0,'4th 2'!AC75,0)</f>
        <v>0</v>
      </c>
      <c r="AG75" s="134">
        <f>IF('4th 2'!Z75&gt;0,'4th 2'!AB75,0)</f>
        <v>0</v>
      </c>
      <c r="AH75" s="134">
        <f>IF('4th 3'!Z75&gt;0,'4th 3'!AC75,0)</f>
        <v>0</v>
      </c>
      <c r="AI75" s="134">
        <f>IF('4th 3'!Z75&gt;0,'4th 3'!AB75,0)</f>
        <v>0</v>
      </c>
      <c r="AJ75" s="134">
        <f>IF('4th 4'!Z75&gt;0,'4th 4'!AC75,0)</f>
        <v>0</v>
      </c>
      <c r="AK75" s="133">
        <f>IF('4th 4'!Z75&gt;0,'4th 4'!AB75,0)</f>
        <v>0</v>
      </c>
      <c r="AL75" s="133">
        <f>IF('4th 5'!Z75&gt;0,'4th 5'!AC75,0)</f>
        <v>0</v>
      </c>
      <c r="AM75" s="133">
        <f>IF('4th 5'!Z75&gt;0,'4th 5'!AB75,0)</f>
        <v>0</v>
      </c>
      <c r="AN75" s="134">
        <f>IF('4th 6'!Z75&gt;0,'4th 6'!AC75,0)</f>
        <v>0</v>
      </c>
      <c r="AO75" s="225">
        <f>IF('4th 6'!Z75&gt;0,'4th 6'!AB75,0)</f>
        <v>0</v>
      </c>
      <c r="AP75" s="134">
        <f>IF('4th 7'!Z75&gt;0,'4th 7'!AC75,0)</f>
        <v>0</v>
      </c>
      <c r="AQ75" s="225">
        <f>IF('4th 7'!Z75&gt;0,'4th 7'!AB75,0)</f>
        <v>0</v>
      </c>
      <c r="AR75" s="226">
        <f>(B75*C6)+(D75*E6)+(F75*G6)+(H75*I6)+(J75*K6)+(L75*M6)+(N75*O6)+(P75*Q6)+(R75*S6)+(T75*U6)+(V75*W6)+(X75*Y6)+(Z75*AA6)+(AB75*AC6)+(AD75*AE6)+(AF75*AG6)+(AH75*AI6)+(AJ75*AK6)+(AL75*AM6)+(AN75*AO6)+(AP75*AQ6)</f>
        <v>0</v>
      </c>
      <c r="AS75" s="137">
        <f>AR75/15</f>
        <v>0</v>
      </c>
      <c r="AT75" s="136">
        <f>'Tabu-1'!AF74</f>
        <v>0</v>
      </c>
      <c r="AU75" s="137">
        <f>'Tabu-2'!AM74</f>
        <v>0</v>
      </c>
      <c r="AV75" s="136">
        <f>'Tabu-3'!AL75</f>
        <v>0</v>
      </c>
      <c r="AW75" s="137">
        <f>(AR75+AT75+AU75+AV75+('viva-1'!K73*1.5)+('viva-2'!K73*1.5))/63</f>
        <v>0</v>
      </c>
      <c r="AX75" s="215" t="str">
        <f t="shared" si="4"/>
        <v>F</v>
      </c>
      <c r="AY75" s="337">
        <f t="shared" si="5"/>
        <v>0</v>
      </c>
      <c r="AZ75" s="139">
        <f>A75</f>
        <v>0</v>
      </c>
    </row>
    <row r="76" spans="1:52" ht="15.75">
      <c r="A76" s="217">
        <f>'1st 1'!A76</f>
        <v>0</v>
      </c>
      <c r="B76" s="132">
        <f>IF('4th 1'!J76&gt;0,'4th 1'!AC76,0)</f>
        <v>0</v>
      </c>
      <c r="C76" s="133">
        <f>IF('4th 1'!J76&gt;0,'4th 1'!AB76,0)</f>
        <v>0</v>
      </c>
      <c r="D76" s="133">
        <f>IF('4th 2'!J76&gt;0,'4th 2'!AC76,0)</f>
        <v>0</v>
      </c>
      <c r="E76" s="134">
        <f>IF('4th 2'!J76&gt;0,'4th 2'!AB76,0)</f>
        <v>0</v>
      </c>
      <c r="F76" s="134">
        <f>IF('4th 3'!J76&gt;0,'4th 3'!AC76,0)</f>
        <v>0</v>
      </c>
      <c r="G76" s="133">
        <f>IF('4th 3'!J76&gt;0,'4th 3'!AB76,0)</f>
        <v>0</v>
      </c>
      <c r="H76" s="133">
        <f>IF('4th 4'!J76&gt;0,'4th 4'!AC76,0)</f>
        <v>0</v>
      </c>
      <c r="I76" s="133">
        <f>IF('4th 4'!J76&gt;0,'4th 4'!AB76,0)</f>
        <v>0</v>
      </c>
      <c r="J76" s="134">
        <f>IF('4th 5'!J76&gt;0,'4th 5'!AC76,0)</f>
        <v>0</v>
      </c>
      <c r="K76" s="134">
        <f>IF('4th 5'!J76&gt;0,'4th 5'!AB76,0)</f>
        <v>0</v>
      </c>
      <c r="L76" s="134">
        <f>IF('4th 6'!J76&gt;0,'4th 6'!AC76,0)</f>
        <v>0</v>
      </c>
      <c r="M76" s="134">
        <f>IF('4th 6'!J76&gt;0,'4th 6'!AB76,0)</f>
        <v>0</v>
      </c>
      <c r="N76" s="133">
        <f>IF('4th 7'!J76&gt;0,'4th 7'!AC76,0)</f>
        <v>0</v>
      </c>
      <c r="O76" s="222">
        <f>IF('4th 7'!J76&gt;0,'4th 7'!AB76,0)</f>
        <v>0</v>
      </c>
      <c r="P76" s="132">
        <f>IF('4th 1'!R76&gt;0,'4th 1'!AC76,0)</f>
        <v>0</v>
      </c>
      <c r="Q76" s="134">
        <f>IF('4th 1'!R76&gt;0,'4th 1'!AB76,0)</f>
        <v>0</v>
      </c>
      <c r="R76" s="134">
        <f>IF('4th 2'!R76&gt;0,'4th 2'!AC76,0)</f>
        <v>0</v>
      </c>
      <c r="S76" s="133">
        <f>IF('4th 2'!R76&gt;0,'4th 2'!AB76,0)</f>
        <v>0</v>
      </c>
      <c r="T76" s="133">
        <f>IF('4th 3'!R76&gt;0,'4th 3'!AC76,0)</f>
        <v>0</v>
      </c>
      <c r="U76" s="133">
        <f>IF('4th 3'!R76&gt;0,'4th 3'!AB76,0)</f>
        <v>0</v>
      </c>
      <c r="V76" s="134">
        <f>IF('4th 4'!R76&gt;0,'4th 4'!AC76,0)</f>
        <v>0</v>
      </c>
      <c r="W76" s="134">
        <f>IF('4th 4'!R76&gt;0,'4th 4'!AB76,0)</f>
        <v>0</v>
      </c>
      <c r="X76" s="133">
        <f>IF('4th 5'!R76&gt;0,'4th 5'!AC76,0)</f>
        <v>0</v>
      </c>
      <c r="Y76" s="133">
        <f>IF('4th 5'!R76&gt;0,'4th 5'!AB76,0)</f>
        <v>0</v>
      </c>
      <c r="Z76" s="133">
        <f>IF('4th 6'!R76&gt;0,'4th 6'!AC76,0)</f>
        <v>0</v>
      </c>
      <c r="AA76" s="134">
        <f>IF('4th 6'!R76&gt;0,'4th 6'!AB76,0)</f>
        <v>0</v>
      </c>
      <c r="AB76" s="132">
        <f>IF('4th 7'!R76&gt;0,'4th 7'!AC76,0)</f>
        <v>0</v>
      </c>
      <c r="AC76" s="135">
        <f>IF('4th 7'!R76&gt;0,'4th 7'!AB76,0)</f>
        <v>0</v>
      </c>
      <c r="AD76" s="223">
        <f>IF('4th 1'!Z76&gt;0,'4th 1'!AC76,0)</f>
        <v>0</v>
      </c>
      <c r="AE76" s="134">
        <f>IF('4th 1'!Z76&gt;0,'4th 1'!AB76,0)</f>
        <v>0</v>
      </c>
      <c r="AF76" s="134">
        <f>IF('4th 2'!Z76&gt;0,'4th 2'!AC76,0)</f>
        <v>0</v>
      </c>
      <c r="AG76" s="134">
        <f>IF('4th 2'!Z76&gt;0,'4th 2'!AB76,0)</f>
        <v>0</v>
      </c>
      <c r="AH76" s="134">
        <f>IF('4th 3'!Z76&gt;0,'4th 3'!AC76,0)</f>
        <v>0</v>
      </c>
      <c r="AI76" s="134">
        <f>IF('4th 3'!Z76&gt;0,'4th 3'!AB76,0)</f>
        <v>0</v>
      </c>
      <c r="AJ76" s="134">
        <f>IF('4th 4'!Z76&gt;0,'4th 4'!AC76,0)</f>
        <v>0</v>
      </c>
      <c r="AK76" s="133">
        <f>IF('4th 4'!Z76&gt;0,'4th 4'!AB76,0)</f>
        <v>0</v>
      </c>
      <c r="AL76" s="133">
        <f>IF('4th 5'!Z76&gt;0,'4th 5'!AC76,0)</f>
        <v>0</v>
      </c>
      <c r="AM76" s="133">
        <f>IF('4th 5'!Z76&gt;0,'4th 5'!AB76,0)</f>
        <v>0</v>
      </c>
      <c r="AN76" s="134">
        <f>IF('4th 6'!Z76&gt;0,'4th 6'!AC76,0)</f>
        <v>0</v>
      </c>
      <c r="AO76" s="225">
        <f>IF('4th 6'!Z76&gt;0,'4th 6'!AB76,0)</f>
        <v>0</v>
      </c>
      <c r="AP76" s="134">
        <f>IF('4th 7'!Z76&gt;0,'4th 7'!AC76,0)</f>
        <v>0</v>
      </c>
      <c r="AQ76" s="225">
        <f>IF('4th 7'!Z76&gt;0,'4th 7'!AB76,0)</f>
        <v>0</v>
      </c>
      <c r="AR76" s="226">
        <f>(B76*C6)+(D76*E6)+(F76*G6)+(H76*I6)+(J76*K6)+(L76*M6)+(N76*O6)+(P76*Q6)+(R76*S6)+(T76*U6)+(V76*W6)+(X76*Y6)+(Z76*AA6)+(AB76*AC6)+(AD76*AE6)+(AF76*AG6)+(AH76*AI6)+(AJ76*AK6)+(AL76*AM6)+(AN76*AO6)+(AP76*AQ6)</f>
        <v>0</v>
      </c>
      <c r="AS76" s="137">
        <f>AR76/15</f>
        <v>0</v>
      </c>
      <c r="AT76" s="136">
        <f>'Tabu-1'!AF75</f>
        <v>0</v>
      </c>
      <c r="AU76" s="137">
        <f>'Tabu-2'!AM75</f>
        <v>0</v>
      </c>
      <c r="AV76" s="136">
        <f>'Tabu-3'!AL76</f>
        <v>0</v>
      </c>
      <c r="AW76" s="137">
        <f>(AR76+AT76+AU76+AV76+('viva-1'!K74*1.5)+('viva-2'!K74*1.5))/63</f>
        <v>0</v>
      </c>
      <c r="AX76" s="215" t="str">
        <f t="shared" si="4"/>
        <v>F</v>
      </c>
      <c r="AY76" s="337">
        <f t="shared" si="5"/>
        <v>0</v>
      </c>
      <c r="AZ76" s="139">
        <f>A76</f>
        <v>0</v>
      </c>
    </row>
    <row r="77" spans="1:52" ht="15.75">
      <c r="A77" s="217">
        <f>'1st 1'!A77</f>
        <v>0</v>
      </c>
      <c r="B77" s="132">
        <f>IF('4th 1'!J77&gt;0,'4th 1'!AC77,0)</f>
        <v>0</v>
      </c>
      <c r="C77" s="133">
        <f>IF('4th 1'!J77&gt;0,'4th 1'!AB77,0)</f>
        <v>0</v>
      </c>
      <c r="D77" s="133">
        <f>IF('4th 2'!J77&gt;0,'4th 2'!AC77,0)</f>
        <v>0</v>
      </c>
      <c r="E77" s="134">
        <f>IF('4th 2'!J77&gt;0,'4th 2'!AB77,0)</f>
        <v>0</v>
      </c>
      <c r="F77" s="134">
        <f>IF('4th 3'!J77&gt;0,'4th 3'!AC77,0)</f>
        <v>0</v>
      </c>
      <c r="G77" s="133">
        <f>IF('4th 3'!J77&gt;0,'4th 3'!AB77,0)</f>
        <v>0</v>
      </c>
      <c r="H77" s="133">
        <f>IF('4th 4'!J77&gt;0,'4th 4'!AC77,0)</f>
        <v>0</v>
      </c>
      <c r="I77" s="133">
        <f>IF('4th 4'!J77&gt;0,'4th 4'!AB77,0)</f>
        <v>0</v>
      </c>
      <c r="J77" s="134">
        <f>IF('4th 5'!J77&gt;0,'4th 5'!AC77,0)</f>
        <v>0</v>
      </c>
      <c r="K77" s="134">
        <f>IF('4th 5'!J77&gt;0,'4th 5'!AB77,0)</f>
        <v>0</v>
      </c>
      <c r="L77" s="134">
        <f>IF('4th 6'!J77&gt;0,'4th 6'!AC77,0)</f>
        <v>0</v>
      </c>
      <c r="M77" s="134">
        <f>IF('4th 6'!J77&gt;0,'4th 6'!AB77,0)</f>
        <v>0</v>
      </c>
      <c r="N77" s="133">
        <f>IF('4th 7'!J77&gt;0,'4th 7'!AC77,0)</f>
        <v>0</v>
      </c>
      <c r="O77" s="222">
        <f>IF('4th 7'!J77&gt;0,'4th 7'!AB77,0)</f>
        <v>0</v>
      </c>
      <c r="P77" s="132">
        <f>IF('4th 1'!R77&gt;0,'4th 1'!AC77,0)</f>
        <v>0</v>
      </c>
      <c r="Q77" s="134">
        <f>IF('4th 1'!R77&gt;0,'4th 1'!AB77,0)</f>
        <v>0</v>
      </c>
      <c r="R77" s="134">
        <f>IF('4th 2'!R77&gt;0,'4th 2'!AC77,0)</f>
        <v>0</v>
      </c>
      <c r="S77" s="133">
        <f>IF('4th 2'!R77&gt;0,'4th 2'!AB77,0)</f>
        <v>0</v>
      </c>
      <c r="T77" s="133">
        <f>IF('4th 3'!R77&gt;0,'4th 3'!AC77,0)</f>
        <v>0</v>
      </c>
      <c r="U77" s="133">
        <f>IF('4th 3'!R77&gt;0,'4th 3'!AB77,0)</f>
        <v>0</v>
      </c>
      <c r="V77" s="134">
        <f>IF('4th 4'!R77&gt;0,'4th 4'!AC77,0)</f>
        <v>0</v>
      </c>
      <c r="W77" s="134">
        <f>IF('4th 4'!R77&gt;0,'4th 4'!AB77,0)</f>
        <v>0</v>
      </c>
      <c r="X77" s="133">
        <f>IF('4th 5'!R77&gt;0,'4th 5'!AC77,0)</f>
        <v>0</v>
      </c>
      <c r="Y77" s="133">
        <f>IF('4th 5'!R77&gt;0,'4th 5'!AB77,0)</f>
        <v>0</v>
      </c>
      <c r="Z77" s="133">
        <f>IF('4th 6'!R77&gt;0,'4th 6'!AC77,0)</f>
        <v>0</v>
      </c>
      <c r="AA77" s="134">
        <f>IF('4th 6'!R77&gt;0,'4th 6'!AB77,0)</f>
        <v>0</v>
      </c>
      <c r="AB77" s="132">
        <f>IF('4th 7'!R77&gt;0,'4th 7'!AC77,0)</f>
        <v>0</v>
      </c>
      <c r="AC77" s="135">
        <f>IF('4th 7'!R77&gt;0,'4th 7'!AB77,0)</f>
        <v>0</v>
      </c>
      <c r="AD77" s="223">
        <f>IF('4th 1'!Z77&gt;0,'4th 1'!AC77,0)</f>
        <v>0</v>
      </c>
      <c r="AE77" s="134">
        <f>IF('4th 1'!Z77&gt;0,'4th 1'!AB77,0)</f>
        <v>0</v>
      </c>
      <c r="AF77" s="134">
        <f>IF('4th 2'!Z77&gt;0,'4th 2'!AC77,0)</f>
        <v>0</v>
      </c>
      <c r="AG77" s="134">
        <f>IF('4th 2'!Z77&gt;0,'4th 2'!AB77,0)</f>
        <v>0</v>
      </c>
      <c r="AH77" s="134">
        <f>IF('4th 3'!Z77&gt;0,'4th 3'!AC77,0)</f>
        <v>0</v>
      </c>
      <c r="AI77" s="134">
        <f>IF('4th 3'!Z77&gt;0,'4th 3'!AB77,0)</f>
        <v>0</v>
      </c>
      <c r="AJ77" s="134">
        <f>IF('4th 4'!Z77&gt;0,'4th 4'!AC77,0)</f>
        <v>0</v>
      </c>
      <c r="AK77" s="133">
        <f>IF('4th 4'!Z77&gt;0,'4th 4'!AB77,0)</f>
        <v>0</v>
      </c>
      <c r="AL77" s="133">
        <f>IF('4th 5'!Z77&gt;0,'4th 5'!AC77,0)</f>
        <v>0</v>
      </c>
      <c r="AM77" s="133">
        <f>IF('4th 5'!Z77&gt;0,'4th 5'!AB77,0)</f>
        <v>0</v>
      </c>
      <c r="AN77" s="134">
        <f>IF('4th 6'!Z77&gt;0,'4th 6'!AC77,0)</f>
        <v>0</v>
      </c>
      <c r="AO77" s="225">
        <f>IF('4th 6'!Z77&gt;0,'4th 6'!AB77,0)</f>
        <v>0</v>
      </c>
      <c r="AP77" s="134">
        <f>IF('4th 7'!Z77&gt;0,'4th 7'!AC77,0)</f>
        <v>0</v>
      </c>
      <c r="AQ77" s="225">
        <f>IF('4th 7'!Z77&gt;0,'4th 7'!AB77,0)</f>
        <v>0</v>
      </c>
      <c r="AR77" s="226">
        <f>(B77*C6)+(D77*E6)+(F77*G6)+(H77*I6)+(J77*K6)+(L77*M6)+(N77*O6)+(P77*Q6)+(R77*S6)+(T77*U6)+(V77*W6)+(X77*Y6)+(Z77*AA6)+(AB77*AC6)+(AD77*AE6)+(AF77*AG6)+(AH77*AI6)+(AJ77*AK6)+(AL77*AM6)+(AN77*AO6)+(AP77*AQ6)</f>
        <v>0</v>
      </c>
      <c r="AS77" s="137">
        <f>AR77/15</f>
        <v>0</v>
      </c>
      <c r="AT77" s="136">
        <f>'Tabu-1'!AF76</f>
        <v>0</v>
      </c>
      <c r="AU77" s="137">
        <f>'Tabu-2'!AM76</f>
        <v>0</v>
      </c>
      <c r="AV77" s="136">
        <f>'Tabu-3'!AL77</f>
        <v>0</v>
      </c>
      <c r="AW77" s="137">
        <f>(AR77+AT77+AU77+AV77+('viva-1'!K75*1.5)+('viva-2'!K75*1.5))/63</f>
        <v>0</v>
      </c>
      <c r="AX77" s="215" t="str">
        <f t="shared" si="4"/>
        <v>F</v>
      </c>
      <c r="AY77" s="337">
        <f t="shared" si="5"/>
        <v>0</v>
      </c>
      <c r="AZ77" s="139">
        <f>A77</f>
        <v>0</v>
      </c>
    </row>
  </sheetData>
  <sheetProtection password="CFC1" sheet="1" objects="1" scenarios="1" formatCells="0" formatColumns="0" formatRows="0"/>
  <mergeCells count="36">
    <mergeCell ref="A6:A7"/>
    <mergeCell ref="L5:M5"/>
    <mergeCell ref="Z5:AA5"/>
    <mergeCell ref="AN5:AO5"/>
    <mergeCell ref="F5:G5"/>
    <mergeCell ref="H5:I5"/>
    <mergeCell ref="J5:K5"/>
    <mergeCell ref="R5:S5"/>
    <mergeCell ref="T5:U5"/>
    <mergeCell ref="V5:W5"/>
    <mergeCell ref="AF5:AG5"/>
    <mergeCell ref="AH5:AI5"/>
    <mergeCell ref="P5:Q5"/>
    <mergeCell ref="X5:Y5"/>
    <mergeCell ref="AB5:AC5"/>
    <mergeCell ref="AD5:AE5"/>
    <mergeCell ref="A1:AQ1"/>
    <mergeCell ref="A2:AQ2"/>
    <mergeCell ref="A3:AQ3"/>
    <mergeCell ref="B4:O4"/>
    <mergeCell ref="P4:AC4"/>
    <mergeCell ref="AD4:AQ4"/>
    <mergeCell ref="AY4:AY7"/>
    <mergeCell ref="AZ4:AZ7"/>
    <mergeCell ref="AJ5:AK5"/>
    <mergeCell ref="AL5:AM5"/>
    <mergeCell ref="AR4:AR7"/>
    <mergeCell ref="AW4:AW7"/>
    <mergeCell ref="AV4:AV7"/>
    <mergeCell ref="AP5:AQ5"/>
    <mergeCell ref="AS4:AS7"/>
    <mergeCell ref="B5:C5"/>
    <mergeCell ref="D5:E5"/>
    <mergeCell ref="N5:O5"/>
    <mergeCell ref="AT4:AT7"/>
    <mergeCell ref="AU4:AU7"/>
  </mergeCells>
  <pageMargins left="0.31496062992126" right="0.196850393700787" top="0.31496062992126" bottom="0.761811024" header="0" footer="0.118110236220472"/>
  <pageSetup paperSize="5" scale="75" fitToHeight="2" orientation="landscape" verticalDpi="300" r:id="rId1"/>
  <headerFooter>
    <oddFooter>&amp;CTabulator   01 ............                                02 .............                                     03  ..............                                                                                          Checked by the Controler of Exam: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3" width="7.85546875" style="346" customWidth="1"/>
    <col min="4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1" width="8.140625" style="346" customWidth="1"/>
    <col min="12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19" width="7.85546875" style="346" customWidth="1"/>
    <col min="20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0.25" customHeight="1">
      <c r="A4" s="338" t="s">
        <v>21</v>
      </c>
      <c r="B4" s="294">
        <v>301</v>
      </c>
      <c r="C4" s="34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6" ht="18" customHeight="1">
      <c r="A6" s="263" t="str">
        <f>'1st 1'!A6</f>
        <v>00-00</v>
      </c>
      <c r="B6" s="637"/>
      <c r="C6" s="343" t="s">
        <v>65</v>
      </c>
      <c r="D6" s="614" t="s">
        <v>229</v>
      </c>
      <c r="E6" s="614"/>
      <c r="F6" s="614"/>
      <c r="G6" s="614"/>
      <c r="H6" s="614"/>
      <c r="I6" s="614"/>
      <c r="J6" s="614"/>
      <c r="K6" s="347" t="s">
        <v>65</v>
      </c>
      <c r="L6" s="646" t="s">
        <v>230</v>
      </c>
      <c r="M6" s="646"/>
      <c r="N6" s="646"/>
      <c r="O6" s="646"/>
      <c r="P6" s="646"/>
      <c r="Q6" s="646"/>
      <c r="R6" s="647"/>
      <c r="S6" s="343" t="s">
        <v>65</v>
      </c>
      <c r="T6" s="614" t="s">
        <v>229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344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34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344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345">
        <v>31.75</v>
      </c>
      <c r="D8" s="284">
        <v>50</v>
      </c>
      <c r="E8" s="285">
        <v>42</v>
      </c>
      <c r="F8" s="286"/>
      <c r="G8" s="287">
        <f>IF(H4=3,(ABS(IF(D8&gt;60,0,D8)-IF(E8&gt;60,0,E8))),(ABS(IF(D8&gt;30,0,D8)-IF(E8&gt;30,0,E8))))</f>
        <v>8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46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46</v>
      </c>
      <c r="K8" s="34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345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78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345">
        <v>19.5</v>
      </c>
      <c r="D9" s="284">
        <v>34</v>
      </c>
      <c r="E9" s="285">
        <v>40</v>
      </c>
      <c r="F9" s="291"/>
      <c r="G9" s="287">
        <f>IF(H4=3,(ABS(IF(D9&gt;60,0,D9)-IF(E9&gt;60,0,E9))),(ABS(IF(D9&gt;30,0,D9)-IF(E9&gt;30,0,E9))))</f>
        <v>6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37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37</v>
      </c>
      <c r="K9" s="348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345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57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345">
        <v>26.5</v>
      </c>
      <c r="D10" s="284">
        <v>45</v>
      </c>
      <c r="E10" s="285">
        <v>42</v>
      </c>
      <c r="F10" s="291"/>
      <c r="G10" s="287">
        <f>IF(H4=3,(ABS(IF(D10&gt;60,0,D10)-IF(E10&gt;60,0,E10))),(ABS(IF(D10&gt;30,0,D10)-IF(E10&gt;30,0,E10))))</f>
        <v>3</v>
      </c>
      <c r="H10" s="288" t="str">
        <f>IF(H4=3,(IF(G10&gt;12,"Y","")),(IF(G10&gt;6,"Y","")))</f>
        <v/>
      </c>
      <c r="I10" s="289">
        <f t="shared" si="1"/>
        <v>43.5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43.5</v>
      </c>
      <c r="K10" s="348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345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70</v>
      </c>
      <c r="AB10" s="253" t="str">
        <f>LOOKUP(AA10,{0,0.01,40,45,50,55,60,65,70,75,80},{"","F","D","C","C+","B-","B","B+","A-","A","A+"})</f>
        <v>A-</v>
      </c>
      <c r="AC10" s="330">
        <f>LOOKUP(AA10,{0,0.01,40,45,50,55,60,65,70,75,80},{0,"0",2,2.25,2.5,2.75,3,3.25,3.5,3.75,4})</f>
        <v>3.5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345">
        <v>28.25</v>
      </c>
      <c r="D11" s="284">
        <v>54</v>
      </c>
      <c r="E11" s="285">
        <v>50</v>
      </c>
      <c r="F11" s="291"/>
      <c r="G11" s="287">
        <f>IF(H4=3,(ABS(IF(D11&gt;60,0,D11)-IF(E11&gt;60,0,E11))),(ABS(IF(D11&gt;30,0,D11)-IF(E11&gt;30,0,E11))))</f>
        <v>4</v>
      </c>
      <c r="H11" s="288" t="str">
        <f>IF(H4=3,(IF(G11&gt;12,"Y","")),(IF(G11&gt;6,"Y","")))</f>
        <v/>
      </c>
      <c r="I11" s="289">
        <f t="shared" si="1"/>
        <v>52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52</v>
      </c>
      <c r="K11" s="348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345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81</v>
      </c>
      <c r="AB11" s="253" t="str">
        <f>LOOKUP(AA11,{0,0.01,40,45,50,55,60,65,70,75,80},{"","F","D","C","C+","B-","B","B+","A-","A","A+"})</f>
        <v>A+</v>
      </c>
      <c r="AC11" s="330">
        <f>LOOKUP(AA11,{0,0.01,40,45,50,55,60,65,70,75,80},{0,"0",2,2.25,2.5,2.75,3,3.25,3.5,3.75,4})</f>
        <v>4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345">
        <v>24</v>
      </c>
      <c r="D12" s="284">
        <v>35</v>
      </c>
      <c r="E12" s="285">
        <v>40</v>
      </c>
      <c r="F12" s="291"/>
      <c r="G12" s="287">
        <f>IF(H4=3,(ABS(IF(D12&gt;60,0,D12)-IF(E12&gt;60,0,E12))),(ABS(IF(D12&gt;30,0,D12)-IF(E12&gt;30,0,E12))))</f>
        <v>5</v>
      </c>
      <c r="H12" s="288" t="str">
        <f>IF(H4=3,(IF(G12&gt;12,"Y","")),(IF(G12&gt;6,"Y","")))</f>
        <v/>
      </c>
      <c r="I12" s="289">
        <f t="shared" si="1"/>
        <v>37.5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37.5</v>
      </c>
      <c r="K12" s="348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345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62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345">
        <v>31.25</v>
      </c>
      <c r="D13" s="284">
        <v>48</v>
      </c>
      <c r="E13" s="285">
        <v>45</v>
      </c>
      <c r="F13" s="291"/>
      <c r="G13" s="287">
        <f>IF(H4=3,(ABS(IF(D13&gt;60,0,D13)-IF(E13&gt;60,0,E13))),(ABS(IF(D13&gt;30,0,D13)-IF(E13&gt;30,0,E13))))</f>
        <v>3</v>
      </c>
      <c r="H13" s="288" t="str">
        <f>IF(H4=3,(IF(G13&gt;12,"Y","")),(IF(G13&gt;6,"Y","")))</f>
        <v/>
      </c>
      <c r="I13" s="289">
        <f t="shared" si="1"/>
        <v>46.5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46.5</v>
      </c>
      <c r="K13" s="348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345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78</v>
      </c>
      <c r="AB13" s="253" t="str">
        <f>LOOKUP(AA13,{0,0.01,40,45,50,55,60,65,70,75,80},{"","F","D","C","C+","B-","B","B+","A-","A","A+"})</f>
        <v>A</v>
      </c>
      <c r="AC13" s="330">
        <f>LOOKUP(AA13,{0,0.01,40,45,50,55,60,65,70,75,80},{0,"0",2,2.25,2.5,2.75,3,3.25,3.5,3.75,4})</f>
        <v>3.75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345">
        <v>32.5</v>
      </c>
      <c r="D14" s="284">
        <v>52</v>
      </c>
      <c r="E14" s="285">
        <v>47</v>
      </c>
      <c r="F14" s="291"/>
      <c r="G14" s="287">
        <f>IF(H4=3,(ABS(IF(D14&gt;60,0,D14)-IF(E14&gt;60,0,E14))),(ABS(IF(D14&gt;30,0,D14)-IF(E14&gt;30,0,E14))))</f>
        <v>5</v>
      </c>
      <c r="H14" s="288" t="str">
        <f>IF(H4=3,(IF(G14&gt;12,"Y","")),(IF(G14&gt;6,"Y","")))</f>
        <v/>
      </c>
      <c r="I14" s="289">
        <f t="shared" si="1"/>
        <v>49.5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49.5</v>
      </c>
      <c r="K14" s="348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345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82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345">
        <v>28.25</v>
      </c>
      <c r="D15" s="284">
        <v>47</v>
      </c>
      <c r="E15" s="285">
        <v>40</v>
      </c>
      <c r="F15" s="291"/>
      <c r="G15" s="287">
        <f>IF(H4=3,(ABS(IF(D15&gt;60,0,D15)-IF(E15&gt;60,0,E15))),(ABS(IF(D15&gt;30,0,D15)-IF(E15&gt;30,0,E15))))</f>
        <v>7</v>
      </c>
      <c r="H15" s="288" t="str">
        <f>IF(H4=3,(IF(G15&gt;12,"Y","")),(IF(G15&gt;6,"Y","")))</f>
        <v/>
      </c>
      <c r="I15" s="289">
        <f t="shared" si="1"/>
        <v>43.5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43.5</v>
      </c>
      <c r="K15" s="348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345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72</v>
      </c>
      <c r="AB15" s="253" t="str">
        <f>LOOKUP(AA15,{0,0.01,40,45,50,55,60,65,70,75,80},{"","F","D","C","C+","B-","B","B+","A-","A","A+"})</f>
        <v>A-</v>
      </c>
      <c r="AC15" s="330">
        <f>LOOKUP(AA15,{0,0.01,40,45,50,55,60,65,70,75,80},{0,"0",2,2.25,2.5,2.75,3,3.25,3.5,3.75,4})</f>
        <v>3.5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345">
        <v>24.25</v>
      </c>
      <c r="D16" s="284">
        <v>52</v>
      </c>
      <c r="E16" s="285">
        <v>39</v>
      </c>
      <c r="F16" s="291">
        <v>42</v>
      </c>
      <c r="G16" s="287">
        <f>IF(H4=3,(ABS(IF(D16&gt;60,0,D16)-IF(E16&gt;60,0,E16))),(ABS(IF(D16&gt;30,0,D16)-IF(E16&gt;30,0,E16))))</f>
        <v>13</v>
      </c>
      <c r="H16" s="288" t="str">
        <f>IF(H4=3,(IF(G16&gt;12,"Y","")),(IF(G16&gt;6,"Y","")))</f>
        <v>Y</v>
      </c>
      <c r="I16" s="289">
        <f t="shared" si="1"/>
        <v>40.5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40.5</v>
      </c>
      <c r="K16" s="348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345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65</v>
      </c>
      <c r="AB16" s="253" t="str">
        <f>LOOKUP(AA16,{0,0.01,40,45,50,55,60,65,70,75,80},{"","F","D","C","C+","B-","B","B+","A-","A","A+"})</f>
        <v>B+</v>
      </c>
      <c r="AC16" s="330">
        <f>LOOKUP(AA16,{0,0.01,40,45,50,55,60,65,70,75,80},{0,"0",2,2.25,2.5,2.75,3,3.25,3.5,3.75,4})</f>
        <v>3.25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345">
        <v>33.5</v>
      </c>
      <c r="D17" s="284">
        <v>53</v>
      </c>
      <c r="E17" s="285">
        <v>49</v>
      </c>
      <c r="F17" s="291"/>
      <c r="G17" s="287">
        <f>IF(H4=3,(ABS(IF(D17&gt;60,0,D17)-IF(E17&gt;60,0,E17))),(ABS(IF(D17&gt;30,0,D17)-IF(E17&gt;30,0,E17))))</f>
        <v>4</v>
      </c>
      <c r="H17" s="288" t="str">
        <f>IF(H4=3,(IF(G17&gt;12,"Y","")),(IF(G17&gt;6,"Y","")))</f>
        <v/>
      </c>
      <c r="I17" s="289">
        <f t="shared" si="1"/>
        <v>51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51</v>
      </c>
      <c r="K17" s="348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345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85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345">
        <v>27.25</v>
      </c>
      <c r="D18" s="284">
        <v>55</v>
      </c>
      <c r="E18" s="285">
        <v>46</v>
      </c>
      <c r="F18" s="291"/>
      <c r="G18" s="287">
        <f>IF(H4=3,(ABS(IF(D18&gt;60,0,D18)-IF(E18&gt;60,0,E18))),(ABS(IF(D18&gt;30,0,D18)-IF(E18&gt;30,0,E18))))</f>
        <v>9</v>
      </c>
      <c r="H18" s="288" t="str">
        <f>IF(H4=3,(IF(G18&gt;12,"Y","")),(IF(G18&gt;6,"Y","")))</f>
        <v/>
      </c>
      <c r="I18" s="289">
        <f t="shared" si="1"/>
        <v>50.5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50.5</v>
      </c>
      <c r="K18" s="348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345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78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345">
        <v>21.5</v>
      </c>
      <c r="D19" s="284">
        <v>37</v>
      </c>
      <c r="E19" s="285">
        <v>36</v>
      </c>
      <c r="F19" s="291"/>
      <c r="G19" s="287">
        <f>IF(H4=3,(ABS(IF(D19&gt;60,0,D19)-IF(E19&gt;60,0,E19))),(ABS(IF(D19&gt;30,0,D19)-IF(E19&gt;30,0,E19))))</f>
        <v>1</v>
      </c>
      <c r="H19" s="288" t="str">
        <f>IF(H4=3,(IF(G19&gt;12,"Y","")),(IF(G19&gt;6,"Y","")))</f>
        <v/>
      </c>
      <c r="I19" s="289">
        <f t="shared" si="1"/>
        <v>36.5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36.5</v>
      </c>
      <c r="K19" s="348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345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58</v>
      </c>
      <c r="AB19" s="253" t="str">
        <f>LOOKUP(AA19,{0,0.01,40,45,50,55,60,65,70,75,80},{"","F","D","C","C+","B-","B","B+","A-","A","A+"})</f>
        <v>B-</v>
      </c>
      <c r="AC19" s="330">
        <f>LOOKUP(AA19,{0,0.01,40,45,50,55,60,65,70,75,80},{0,"0",2,2.25,2.5,2.75,3,3.25,3.5,3.75,4})</f>
        <v>2.75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345">
        <v>28.25</v>
      </c>
      <c r="D20" s="284">
        <v>52</v>
      </c>
      <c r="E20" s="285">
        <v>48</v>
      </c>
      <c r="F20" s="291"/>
      <c r="G20" s="287">
        <f>IF(H4=3,(ABS(IF(D20&gt;60,0,D20)-IF(E20&gt;60,0,E20))),(ABS(IF(D20&gt;30,0,D20)-IF(E20&gt;30,0,E20))))</f>
        <v>4</v>
      </c>
      <c r="H20" s="288" t="str">
        <f>IF(H4=3,(IF(G20&gt;12,"Y","")),(IF(G20&gt;6,"Y","")))</f>
        <v/>
      </c>
      <c r="I20" s="289">
        <f t="shared" si="1"/>
        <v>50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50</v>
      </c>
      <c r="K20" s="348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345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79</v>
      </c>
      <c r="AB20" s="253" t="str">
        <f>LOOKUP(AA20,{0,0.01,40,45,50,55,60,65,70,75,80},{"","F","D","C","C+","B-","B","B+","A-","A","A+"})</f>
        <v>A</v>
      </c>
      <c r="AC20" s="330">
        <f>LOOKUP(AA20,{0,0.01,40,45,50,55,60,65,70,75,80},{0,"0",2,2.25,2.5,2.75,3,3.25,3.5,3.75,4})</f>
        <v>3.75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345">
        <v>31.5</v>
      </c>
      <c r="D21" s="284">
        <v>49</v>
      </c>
      <c r="E21" s="285">
        <v>38</v>
      </c>
      <c r="F21" s="291"/>
      <c r="G21" s="287">
        <f>IF(H4=3,(ABS(IF(D21&gt;60,0,D21)-IF(E21&gt;60,0,E21))),(ABS(IF(D21&gt;30,0,D21)-IF(E21&gt;30,0,E21))))</f>
        <v>11</v>
      </c>
      <c r="H21" s="288" t="str">
        <f>IF(H4=3,(IF(G21&gt;12,"Y","")),(IF(G21&gt;6,"Y","")))</f>
        <v/>
      </c>
      <c r="I21" s="289">
        <f t="shared" si="1"/>
        <v>43.5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43.5</v>
      </c>
      <c r="K21" s="348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345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75</v>
      </c>
      <c r="AB21" s="253" t="str">
        <f>LOOKUP(AA21,{0,0.01,40,45,50,55,60,65,70,75,80},{"","F","D","C","C+","B-","B","B+","A-","A","A+"})</f>
        <v>A</v>
      </c>
      <c r="AC21" s="330">
        <f>LOOKUP(AA21,{0,0.01,40,45,50,55,60,65,70,75,80},{0,"0",2,2.25,2.5,2.75,3,3.25,3.5,3.75,4})</f>
        <v>3.75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345">
        <v>33.25</v>
      </c>
      <c r="D22" s="284">
        <v>51</v>
      </c>
      <c r="E22" s="285">
        <v>47</v>
      </c>
      <c r="F22" s="291"/>
      <c r="G22" s="287">
        <f>IF(H4=3,(ABS(IF(D22&gt;60,0,D22)-IF(E22&gt;60,0,E22))),(ABS(IF(D22&gt;30,0,D22)-IF(E22&gt;30,0,E22))))</f>
        <v>4</v>
      </c>
      <c r="H22" s="288" t="str">
        <f>IF(H4=3,(IF(G22&gt;12,"Y","")),(IF(G22&gt;6,"Y","")))</f>
        <v/>
      </c>
      <c r="I22" s="289">
        <f t="shared" si="1"/>
        <v>49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49</v>
      </c>
      <c r="K22" s="348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345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83</v>
      </c>
      <c r="AB22" s="253" t="str">
        <f>LOOKUP(AA22,{0,0.01,40,45,50,55,60,65,70,75,80},{"","F","D","C","C+","B-","B","B+","A-","A","A+"})</f>
        <v>A+</v>
      </c>
      <c r="AC22" s="330">
        <f>LOOKUP(AA22,{0,0.01,40,45,50,55,60,65,70,75,80},{0,"0",2,2.25,2.5,2.75,3,3.25,3.5,3.75,4})</f>
        <v>4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345">
        <v>27.75</v>
      </c>
      <c r="D23" s="284">
        <v>46</v>
      </c>
      <c r="E23" s="285">
        <v>42</v>
      </c>
      <c r="F23" s="291"/>
      <c r="G23" s="287">
        <f>IF(H4=3,(ABS(IF(D23&gt;60,0,D23)-IF(E23&gt;60,0,E23))),(ABS(IF(D23&gt;30,0,D23)-IF(E23&gt;30,0,E23))))</f>
        <v>4</v>
      </c>
      <c r="H23" s="288" t="str">
        <f>IF(H4=3,(IF(G23&gt;12,"Y","")),(IF(G23&gt;6,"Y","")))</f>
        <v/>
      </c>
      <c r="I23" s="289">
        <f t="shared" si="1"/>
        <v>44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44</v>
      </c>
      <c r="K23" s="348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345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72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345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48">
        <v>29.5</v>
      </c>
      <c r="L24" s="183">
        <v>37</v>
      </c>
      <c r="M24" s="183">
        <v>44</v>
      </c>
      <c r="N24" s="183"/>
      <c r="O24" s="249">
        <f>IF(P4=3,(ABS(IF(L24&gt;60,0,L24)-IF(M24&gt;60,0,M24))),(ABS(IF(L24&gt;30,0,L24)-IF(M24&gt;30,0,M24))))</f>
        <v>7</v>
      </c>
      <c r="P24" s="200" t="str">
        <f>IF(P4=3,(IF(O24&gt;12,"Y","")),(IF(O24&gt;6,"Y","")))</f>
        <v/>
      </c>
      <c r="Q24" s="42">
        <f t="shared" si="2"/>
        <v>40.5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40.5</v>
      </c>
      <c r="S24" s="345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70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345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48">
        <v>19</v>
      </c>
      <c r="L25" s="183">
        <v>30</v>
      </c>
      <c r="M25" s="183">
        <v>33</v>
      </c>
      <c r="N25" s="183"/>
      <c r="O25" s="249">
        <f>IF(P4=3,(ABS(IF(L25&gt;60,0,L25)-IF(M25&gt;60,0,M25))),(ABS(IF(L25&gt;30,0,L25)-IF(M25&gt;30,0,M25))))</f>
        <v>3</v>
      </c>
      <c r="P25" s="200" t="str">
        <f>IF(P4=3,(IF(O25&gt;12,"Y","")),(IF(O25&gt;6,"Y","")))</f>
        <v/>
      </c>
      <c r="Q25" s="42">
        <f t="shared" si="2"/>
        <v>31.5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31.5</v>
      </c>
      <c r="S25" s="345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51</v>
      </c>
      <c r="AB25" s="253" t="str">
        <f>LOOKUP(AA25,{0,0.01,40,45,50,55,60,65,70,75,80},{"","F","D","C","C+","B-","B","B+","A-","A","A+"})</f>
        <v>C+</v>
      </c>
      <c r="AC25" s="330">
        <f>LOOKUP(AA25,{0,0.01,40,45,50,55,60,65,70,75,80},{0,"0",2,2.25,2.5,2.75,3,3.25,3.5,3.75,4})</f>
        <v>2.5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345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48">
        <v>30.5</v>
      </c>
      <c r="L26" s="183">
        <v>34</v>
      </c>
      <c r="M26" s="183">
        <v>36</v>
      </c>
      <c r="N26" s="183"/>
      <c r="O26" s="249">
        <f>IF(P4=3,(ABS(IF(L26&gt;60,0,L26)-IF(M26&gt;60,0,M26))),(ABS(IF(L26&gt;30,0,L26)-IF(M26&gt;30,0,M26))))</f>
        <v>2</v>
      </c>
      <c r="P26" s="200" t="str">
        <f>IF(P4=3,(IF(O26&gt;12,"Y","")),(IF(O26&gt;6,"Y","")))</f>
        <v/>
      </c>
      <c r="Q26" s="42">
        <f t="shared" si="2"/>
        <v>35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35</v>
      </c>
      <c r="S26" s="345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66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345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48">
        <v>26</v>
      </c>
      <c r="L27" s="183">
        <v>41</v>
      </c>
      <c r="M27" s="183">
        <v>41</v>
      </c>
      <c r="N27" s="183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41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41</v>
      </c>
      <c r="S27" s="345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67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345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48">
        <v>29.5</v>
      </c>
      <c r="L28" s="183">
        <v>48</v>
      </c>
      <c r="M28" s="183">
        <v>45</v>
      </c>
      <c r="N28" s="183"/>
      <c r="O28" s="249">
        <f>IF(P4=3,(ABS(IF(L28&gt;60,0,L28)-IF(M28&gt;60,0,M28))),(ABS(IF(L28&gt;30,0,L28)-IF(M28&gt;30,0,M28))))</f>
        <v>3</v>
      </c>
      <c r="P28" s="200" t="str">
        <f>IF(P4=3,(IF(O28&gt;12,"Y","")),(IF(O28&gt;6,"Y","")))</f>
        <v/>
      </c>
      <c r="Q28" s="42">
        <f t="shared" si="2"/>
        <v>46.5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46.5</v>
      </c>
      <c r="S28" s="345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76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345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48">
        <v>23.5</v>
      </c>
      <c r="L29" s="183">
        <v>36</v>
      </c>
      <c r="M29" s="183">
        <v>36</v>
      </c>
      <c r="N29" s="183"/>
      <c r="O29" s="249">
        <f>IF(P4=3,(ABS(IF(L29&gt;60,0,L29)-IF(M29&gt;60,0,M29))),(ABS(IF(L29&gt;30,0,L29)-IF(M29&gt;30,0,M29))))</f>
        <v>0</v>
      </c>
      <c r="P29" s="200" t="str">
        <f>IF(P4=3,(IF(O29&gt;12,"Y","")),(IF(O29&gt;6,"Y","")))</f>
        <v/>
      </c>
      <c r="Q29" s="42">
        <f t="shared" si="2"/>
        <v>36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36</v>
      </c>
      <c r="S29" s="345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60</v>
      </c>
      <c r="AB29" s="253" t="str">
        <f>LOOKUP(AA29,{0,0.01,40,45,50,55,60,65,70,75,80},{"","F","D","C","C+","B-","B","B+","A-","A","A+"})</f>
        <v>B</v>
      </c>
      <c r="AC29" s="330">
        <f>LOOKUP(AA29,{0,0.01,40,45,50,55,60,65,70,75,80},{0,"0",2,2.25,2.5,2.75,3,3.25,3.5,3.75,4})</f>
        <v>3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345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48">
        <v>20.5</v>
      </c>
      <c r="L30" s="183">
        <v>40</v>
      </c>
      <c r="M30" s="183">
        <v>45</v>
      </c>
      <c r="N30" s="183"/>
      <c r="O30" s="249">
        <f>IF(P4=3,(ABS(IF(L30&gt;60,0,L30)-IF(M30&gt;60,0,M30))),(ABS(IF(L30&gt;30,0,L30)-IF(M30&gt;30,0,M30))))</f>
        <v>5</v>
      </c>
      <c r="P30" s="200" t="str">
        <f>IF(P4=3,(IF(O30&gt;12,"Y","")),(IF(O30&gt;6,"Y","")))</f>
        <v/>
      </c>
      <c r="Q30" s="42">
        <f t="shared" si="2"/>
        <v>42.5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42.5</v>
      </c>
      <c r="S30" s="345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63</v>
      </c>
      <c r="AB30" s="253" t="str">
        <f>LOOKUP(AA30,{0,0.01,40,45,50,55,60,65,70,75,80},{"","F","D","C","C+","B-","B","B+","A-","A","A+"})</f>
        <v>B</v>
      </c>
      <c r="AC30" s="330">
        <f>LOOKUP(AA30,{0,0.01,40,45,50,55,60,65,70,75,80},{0,"0",2,2.25,2.5,2.75,3,3.25,3.5,3.75,4})</f>
        <v>3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345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48">
        <v>26</v>
      </c>
      <c r="L31" s="183">
        <v>32</v>
      </c>
      <c r="M31" s="183">
        <v>39</v>
      </c>
      <c r="N31" s="183"/>
      <c r="O31" s="249">
        <f>IF(P4=3,(ABS(IF(L31&gt;60,0,L31)-IF(M31&gt;60,0,M31))),(ABS(IF(L31&gt;30,0,L31)-IF(M31&gt;30,0,M31))))</f>
        <v>7</v>
      </c>
      <c r="P31" s="200" t="str">
        <f>IF(P4=3,(IF(O31&gt;12,"Y","")),(IF(O31&gt;6,"Y","")))</f>
        <v/>
      </c>
      <c r="Q31" s="42">
        <f t="shared" si="2"/>
        <v>35.5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35.5</v>
      </c>
      <c r="S31" s="345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62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345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48">
        <v>21</v>
      </c>
      <c r="L32" s="183">
        <v>30</v>
      </c>
      <c r="M32" s="183">
        <v>35</v>
      </c>
      <c r="N32" s="183"/>
      <c r="O32" s="249">
        <f>IF(P4=3,(ABS(IF(L32&gt;60,0,L32)-IF(M32&gt;60,0,M32))),(ABS(IF(L32&gt;30,0,L32)-IF(M32&gt;30,0,M32))))</f>
        <v>5</v>
      </c>
      <c r="P32" s="200" t="str">
        <f>IF(P4=3,(IF(O32&gt;12,"Y","")),(IF(O32&gt;6,"Y","")))</f>
        <v/>
      </c>
      <c r="Q32" s="42">
        <f t="shared" si="2"/>
        <v>32.5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32.5</v>
      </c>
      <c r="S32" s="345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54</v>
      </c>
      <c r="AB32" s="253" t="str">
        <f>LOOKUP(AA32,{0,0.01,40,45,50,55,60,65,70,75,80},{"","F","D","C","C+","B-","B","B+","A-","A","A+"})</f>
        <v>C+</v>
      </c>
      <c r="AC32" s="330">
        <f>LOOKUP(AA32,{0,0.01,40,45,50,55,60,65,70,75,80},{0,"0",2,2.25,2.5,2.75,3,3.25,3.5,3.75,4})</f>
        <v>2.5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345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48">
        <v>22.5</v>
      </c>
      <c r="L33" s="183">
        <v>38</v>
      </c>
      <c r="M33" s="183">
        <v>34</v>
      </c>
      <c r="N33" s="183"/>
      <c r="O33" s="249">
        <f>IF(P4=3,(ABS(IF(L33&gt;60,0,L33)-IF(M33&gt;60,0,M33))),(ABS(IF(L33&gt;30,0,L33)-IF(M33&gt;30,0,M33))))</f>
        <v>4</v>
      </c>
      <c r="P33" s="200" t="str">
        <f>IF(P4=3,(IF(O33&gt;12,"Y","")),(IF(O33&gt;6,"Y","")))</f>
        <v/>
      </c>
      <c r="Q33" s="42">
        <f t="shared" si="2"/>
        <v>36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36</v>
      </c>
      <c r="S33" s="345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59</v>
      </c>
      <c r="AB33" s="253" t="str">
        <f>LOOKUP(AA33,{0,0.01,40,45,50,55,60,65,70,75,80},{"","F","D","C","C+","B-","B","B+","A-","A","A+"})</f>
        <v>B-</v>
      </c>
      <c r="AC33" s="330">
        <f>LOOKUP(AA33,{0,0.01,40,45,50,55,60,65,70,75,80},{0,"0",2,2.25,2.5,2.75,3,3.25,3.5,3.75,4})</f>
        <v>2.75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345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48">
        <v>33.5</v>
      </c>
      <c r="L34" s="183">
        <v>49</v>
      </c>
      <c r="M34" s="183">
        <v>50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49.5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49.5</v>
      </c>
      <c r="S34" s="345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83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345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48">
        <v>24.5</v>
      </c>
      <c r="L35" s="183">
        <v>31</v>
      </c>
      <c r="M35" s="183">
        <v>34</v>
      </c>
      <c r="N35" s="183"/>
      <c r="O35" s="249">
        <f>IF(P4=3,(ABS(IF(L35&gt;60,0,L35)-IF(M35&gt;60,0,M35))),(ABS(IF(L35&gt;30,0,L35)-IF(M35&gt;30,0,M35))))</f>
        <v>3</v>
      </c>
      <c r="P35" s="200" t="str">
        <f>IF(P4=3,(IF(O35&gt;12,"Y","")),(IF(O35&gt;6,"Y","")))</f>
        <v/>
      </c>
      <c r="Q35" s="42">
        <f t="shared" si="2"/>
        <v>32.5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32.5</v>
      </c>
      <c r="S35" s="345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57</v>
      </c>
      <c r="AB35" s="253" t="str">
        <f>LOOKUP(AA35,{0,0.01,40,45,50,55,60,65,70,75,80},{"","F","D","C","C+","B-","B","B+","A-","A","A+"})</f>
        <v>B-</v>
      </c>
      <c r="AC35" s="330">
        <f>LOOKUP(AA35,{0,0.01,40,45,50,55,60,65,70,75,80},{0,"0",2,2.25,2.5,2.75,3,3.25,3.5,3.75,4})</f>
        <v>2.75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345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48">
        <v>26</v>
      </c>
      <c r="L36" s="183">
        <v>38</v>
      </c>
      <c r="M36" s="183">
        <v>44</v>
      </c>
      <c r="N36" s="183"/>
      <c r="O36" s="249">
        <f>IF(P4=3,(ABS(IF(L36&gt;60,0,L36)-IF(M36&gt;60,0,M36))),(ABS(IF(L36&gt;30,0,L36)-IF(M36&gt;30,0,M36))))</f>
        <v>6</v>
      </c>
      <c r="P36" s="200" t="str">
        <f>IF(P4=3,(IF(O36&gt;12,"Y","")),(IF(O36&gt;6,"Y","")))</f>
        <v/>
      </c>
      <c r="Q36" s="42">
        <f t="shared" si="2"/>
        <v>41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41</v>
      </c>
      <c r="S36" s="345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67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345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48">
        <v>25.5</v>
      </c>
      <c r="L37" s="183">
        <v>29</v>
      </c>
      <c r="M37" s="183">
        <v>34</v>
      </c>
      <c r="N37" s="183"/>
      <c r="O37" s="249">
        <f>IF(P4=3,(ABS(IF(L37&gt;60,0,L37)-IF(M37&gt;60,0,M37))),(ABS(IF(L37&gt;30,0,L37)-IF(M37&gt;30,0,M37))))</f>
        <v>5</v>
      </c>
      <c r="P37" s="200" t="str">
        <f>IF(P4=3,(IF(O37&gt;12,"Y","")),(IF(O37&gt;6,"Y","")))</f>
        <v/>
      </c>
      <c r="Q37" s="42">
        <f t="shared" si="2"/>
        <v>31.5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31.5</v>
      </c>
      <c r="S37" s="345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57</v>
      </c>
      <c r="AB37" s="253" t="str">
        <f>LOOKUP(AA37,{0,0.01,40,45,50,55,60,65,70,75,80},{"","F","D","C","C+","B-","B","B+","A-","A","A+"})</f>
        <v>B-</v>
      </c>
      <c r="AC37" s="330">
        <f>LOOKUP(AA37,{0,0.01,40,45,50,55,60,65,70,75,80},{0,"0",2,2.25,2.5,2.75,3,3.25,3.5,3.75,4})</f>
        <v>2.75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345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48">
        <v>28</v>
      </c>
      <c r="L38" s="183">
        <v>40</v>
      </c>
      <c r="M38" s="183">
        <v>34</v>
      </c>
      <c r="N38" s="183"/>
      <c r="O38" s="249">
        <f>IF(P4=3,(ABS(IF(L38&gt;60,0,L38)-IF(M38&gt;60,0,M38))),(ABS(IF(L38&gt;30,0,L38)-IF(M38&gt;30,0,M38))))</f>
        <v>6</v>
      </c>
      <c r="P38" s="200" t="str">
        <f>IF(P4=3,(IF(O38&gt;12,"Y","")),(IF(O38&gt;6,"Y","")))</f>
        <v/>
      </c>
      <c r="Q38" s="42">
        <f t="shared" si="2"/>
        <v>37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37</v>
      </c>
      <c r="S38" s="345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65</v>
      </c>
      <c r="AB38" s="253" t="str">
        <f>LOOKUP(AA38,{0,0.01,40,45,50,55,60,65,70,75,80},{"","F","D","C","C+","B-","B","B+","A-","A","A+"})</f>
        <v>B+</v>
      </c>
      <c r="AC38" s="330">
        <f>LOOKUP(AA38,{0,0.01,40,45,50,55,60,65,70,75,80},{0,"0",2,2.25,2.5,2.75,3,3.25,3.5,3.75,4})</f>
        <v>3.25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345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48">
        <v>28</v>
      </c>
      <c r="L39" s="183">
        <v>36</v>
      </c>
      <c r="M39" s="183">
        <v>40</v>
      </c>
      <c r="N39" s="183"/>
      <c r="O39" s="249">
        <f>IF(P4=3,(ABS(IF(L39&gt;60,0,L39)-IF(M39&gt;60,0,M39))),(ABS(IF(L39&gt;30,0,L39)-IF(M39&gt;30,0,M39))))</f>
        <v>4</v>
      </c>
      <c r="P39" s="200" t="str">
        <f>IF(P4=3,(IF(O39&gt;12,"Y","")),(IF(O39&gt;6,"Y","")))</f>
        <v/>
      </c>
      <c r="Q39" s="42">
        <f t="shared" si="2"/>
        <v>38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38</v>
      </c>
      <c r="S39" s="345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66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345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48">
        <v>30.5</v>
      </c>
      <c r="L40" s="183">
        <v>42</v>
      </c>
      <c r="M40" s="183">
        <v>46</v>
      </c>
      <c r="N40" s="183"/>
      <c r="O40" s="249">
        <f>IF(P4=3,(ABS(IF(L40&gt;60,0,L40)-IF(M40&gt;60,0,M40))),(ABS(IF(L40&gt;30,0,L40)-IF(M40&gt;30,0,M40))))</f>
        <v>4</v>
      </c>
      <c r="P40" s="200" t="str">
        <f>IF(P4=3,(IF(O40&gt;12,"Y","")),(IF(O40&gt;6,"Y","")))</f>
        <v/>
      </c>
      <c r="Q40" s="42">
        <f t="shared" si="2"/>
        <v>44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44</v>
      </c>
      <c r="S40" s="345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75</v>
      </c>
      <c r="AB40" s="253" t="str">
        <f>LOOKUP(AA40,{0,0.01,40,45,50,55,60,65,70,75,80},{"","F","D","C","C+","B-","B","B+","A-","A","A+"})</f>
        <v>A</v>
      </c>
      <c r="AC40" s="330">
        <f>LOOKUP(AA40,{0,0.01,40,45,50,55,60,65,70,75,80},{0,"0",2,2.25,2.5,2.75,3,3.25,3.5,3.75,4})</f>
        <v>3.75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345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48">
        <v>21.5</v>
      </c>
      <c r="L41" s="183">
        <v>34</v>
      </c>
      <c r="M41" s="183">
        <v>33</v>
      </c>
      <c r="N41" s="183"/>
      <c r="O41" s="249">
        <f>IF(P4=3,(ABS(IF(L41&gt;60,0,L41)-IF(M41&gt;60,0,M41))),(ABS(IF(L41&gt;30,0,L41)-IF(M41&gt;30,0,M41))))</f>
        <v>1</v>
      </c>
      <c r="P41" s="200" t="str">
        <f>IF(P4=3,(IF(O41&gt;12,"Y","")),(IF(O41&gt;6,"Y","")))</f>
        <v/>
      </c>
      <c r="Q41" s="42">
        <f t="shared" si="2"/>
        <v>33.5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33.5</v>
      </c>
      <c r="S41" s="345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55</v>
      </c>
      <c r="AB41" s="253" t="str">
        <f>LOOKUP(AA41,{0,0.01,40,45,50,55,60,65,70,75,80},{"","F","D","C","C+","B-","B","B+","A-","A","A+"})</f>
        <v>B-</v>
      </c>
      <c r="AC41" s="330">
        <f>LOOKUP(AA41,{0,0.01,40,45,50,55,60,65,70,75,80},{0,"0",2,2.25,2.5,2.75,3,3.25,3.5,3.75,4})</f>
        <v>2.75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345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48">
        <v>24</v>
      </c>
      <c r="L42" s="183">
        <v>29</v>
      </c>
      <c r="M42" s="183">
        <v>36</v>
      </c>
      <c r="N42" s="183"/>
      <c r="O42" s="249">
        <f>IF(P4=3,(ABS(IF(L42&gt;60,0,L42)-IF(M42&gt;60,0,M42))),(ABS(IF(L42&gt;30,0,L42)-IF(M42&gt;30,0,M42))))</f>
        <v>7</v>
      </c>
      <c r="P42" s="200" t="str">
        <f>IF(P4=3,(IF(O42&gt;12,"Y","")),(IF(O42&gt;6,"Y","")))</f>
        <v/>
      </c>
      <c r="Q42" s="42">
        <f t="shared" si="2"/>
        <v>32.5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32.5</v>
      </c>
      <c r="S42" s="345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57</v>
      </c>
      <c r="AB42" s="253" t="str">
        <f>LOOKUP(AA42,{0,0.01,40,45,50,55,60,65,70,75,80},{"","F","D","C","C+","B-","B","B+","A-","A","A+"})</f>
        <v>B-</v>
      </c>
      <c r="AC42" s="330">
        <f>LOOKUP(AA42,{0,0.01,40,45,50,55,60,65,70,75,80},{0,"0",2,2.25,2.5,2.75,3,3.25,3.5,3.75,4})</f>
        <v>2.75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345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48">
        <v>32</v>
      </c>
      <c r="L43" s="183">
        <v>41</v>
      </c>
      <c r="M43" s="183">
        <v>48</v>
      </c>
      <c r="N43" s="183"/>
      <c r="O43" s="249">
        <f>IF(P4=3,(ABS(IF(L43&gt;60,0,L43)-IF(M43&gt;60,0,M43))),(ABS(IF(L43&gt;30,0,L43)-IF(M43&gt;30,0,M43))))</f>
        <v>7</v>
      </c>
      <c r="P43" s="200" t="str">
        <f>IF(P4=3,(IF(O43&gt;12,"Y","")),(IF(O43&gt;6,"Y","")))</f>
        <v/>
      </c>
      <c r="Q43" s="42">
        <f t="shared" si="2"/>
        <v>44.5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44.5</v>
      </c>
      <c r="S43" s="345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77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345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48">
        <v>30</v>
      </c>
      <c r="L44" s="183">
        <v>30</v>
      </c>
      <c r="M44" s="183">
        <v>39</v>
      </c>
      <c r="N44" s="183"/>
      <c r="O44" s="249">
        <f>IF(P4=3,(ABS(IF(L44&gt;60,0,L44)-IF(M44&gt;60,0,M44))),(ABS(IF(L44&gt;30,0,L44)-IF(M44&gt;30,0,M44))))</f>
        <v>9</v>
      </c>
      <c r="P44" s="200" t="str">
        <f>IF(P4=3,(IF(O44&gt;12,"Y","")),(IF(O44&gt;6,"Y","")))</f>
        <v/>
      </c>
      <c r="Q44" s="42">
        <f t="shared" si="2"/>
        <v>34.5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34.5</v>
      </c>
      <c r="S44" s="345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65</v>
      </c>
      <c r="AB44" s="253" t="str">
        <f>LOOKUP(AA44,{0,0.01,40,45,50,55,60,65,70,75,80},{"","F","D","C","C+","B-","B","B+","A-","A","A+"})</f>
        <v>B+</v>
      </c>
      <c r="AC44" s="330">
        <f>LOOKUP(AA44,{0,0.01,40,45,50,55,60,65,70,75,80},{0,"0",2,2.25,2.5,2.75,3,3.25,3.5,3.75,4})</f>
        <v>3.25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345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48">
        <v>24</v>
      </c>
      <c r="L45" s="183">
        <v>31</v>
      </c>
      <c r="M45" s="183">
        <v>33</v>
      </c>
      <c r="N45" s="183"/>
      <c r="O45" s="249">
        <f>IF(P4=3,(ABS(IF(L45&gt;60,0,L45)-IF(M45&gt;60,0,M45))),(ABS(IF(L45&gt;30,0,L45)-IF(M45&gt;30,0,M45))))</f>
        <v>2</v>
      </c>
      <c r="P45" s="200" t="str">
        <f>IF(P4=3,(IF(O45&gt;12,"Y","")),(IF(O45&gt;6,"Y","")))</f>
        <v/>
      </c>
      <c r="Q45" s="42">
        <f t="shared" si="2"/>
        <v>32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32</v>
      </c>
      <c r="S45" s="345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56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345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348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345">
        <v>19.5</v>
      </c>
      <c r="T46" s="291">
        <v>32</v>
      </c>
      <c r="U46" s="291">
        <v>36</v>
      </c>
      <c r="V46" s="291"/>
      <c r="W46" s="287">
        <f>IF(X4=3,(ABS(IF(T46&gt;60,0,T46)-IF(U46&gt;60,0,U46))),(ABS(IF(T46&gt;30,0,T46)-IF(U46&gt;30,0,U46))))</f>
        <v>4</v>
      </c>
      <c r="X46" s="288" t="str">
        <f>IF(X4=3,(IF(W46&gt;12,"Y","")),(IF(W46&gt;6,"Y","")))</f>
        <v/>
      </c>
      <c r="Y46" s="289">
        <f t="shared" si="3"/>
        <v>34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34</v>
      </c>
      <c r="AA46" s="197">
        <f t="shared" si="0"/>
        <v>54</v>
      </c>
      <c r="AB46" s="253" t="str">
        <f>LOOKUP(AA46,{0,0.01,40,45,50,55,60,65,70,75,80},{"","F","D","C","C+","B-","B","B+","A-","A","A+"})</f>
        <v>C+</v>
      </c>
      <c r="AC46" s="330">
        <f>LOOKUP(AA46,{0,0.01,40,45,50,55,60,65,70,75,80},{0,"0",2,2.25,2.5,2.75,3,3.25,3.5,3.75,4})</f>
        <v>2.5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345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348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345">
        <v>26.75</v>
      </c>
      <c r="T47" s="291">
        <v>44</v>
      </c>
      <c r="U47" s="291">
        <v>36</v>
      </c>
      <c r="V47" s="291"/>
      <c r="W47" s="287">
        <f>IF(X4=3,(ABS(IF(T47&gt;60,0,T47)-IF(U47&gt;60,0,U47))),(ABS(IF(T47&gt;30,0,T47)-IF(U47&gt;30,0,U47))))</f>
        <v>8</v>
      </c>
      <c r="X47" s="288" t="str">
        <f>IF(X4=3,(IF(W47&gt;12,"Y","")),(IF(W47&gt;6,"Y","")))</f>
        <v/>
      </c>
      <c r="Y47" s="289">
        <f t="shared" si="3"/>
        <v>40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40</v>
      </c>
      <c r="AA47" s="197">
        <f t="shared" si="0"/>
        <v>67</v>
      </c>
      <c r="AB47" s="253" t="str">
        <f>LOOKUP(AA47,{0,0.01,40,45,50,55,60,65,70,75,80},{"","F","D","C","C+","B-","B","B+","A-","A","A+"})</f>
        <v>B+</v>
      </c>
      <c r="AC47" s="330">
        <f>LOOKUP(AA47,{0,0.01,40,45,50,55,60,65,70,75,80},{0,"0",2,2.25,2.5,2.75,3,3.25,3.5,3.75,4})</f>
        <v>3.25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345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348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345">
        <v>33.5</v>
      </c>
      <c r="T48" s="291">
        <v>54</v>
      </c>
      <c r="U48" s="291">
        <v>47</v>
      </c>
      <c r="V48" s="291"/>
      <c r="W48" s="287">
        <f>IF(X4=3,(ABS(IF(T48&gt;60,0,T48)-IF(U48&gt;60,0,U48))),(ABS(IF(T48&gt;30,0,T48)-IF(U48&gt;30,0,U48))))</f>
        <v>7</v>
      </c>
      <c r="X48" s="288" t="str">
        <f>IF(X4=3,(IF(W48&gt;12,"Y","")),(IF(W48&gt;6,"Y","")))</f>
        <v/>
      </c>
      <c r="Y48" s="289">
        <f t="shared" si="3"/>
        <v>50.5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50.5</v>
      </c>
      <c r="AA48" s="197">
        <f t="shared" si="0"/>
        <v>84</v>
      </c>
      <c r="AB48" s="253" t="str">
        <f>LOOKUP(AA48,{0,0.01,40,45,50,55,60,65,70,75,80},{"","F","D","C","C+","B-","B","B+","A-","A","A+"})</f>
        <v>A+</v>
      </c>
      <c r="AC48" s="330">
        <f>LOOKUP(AA48,{0,0.01,40,45,50,55,60,65,70,75,80},{0,"0",2,2.25,2.5,2.75,3,3.25,3.5,3.75,4})</f>
        <v>4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345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348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345">
        <v>30</v>
      </c>
      <c r="T49" s="291">
        <v>51</v>
      </c>
      <c r="U49" s="291">
        <v>44</v>
      </c>
      <c r="V49" s="291"/>
      <c r="W49" s="287">
        <f>IF(X4=3,(ABS(IF(T49&gt;60,0,T49)-IF(U49&gt;60,0,U49))),(ABS(IF(T49&gt;30,0,T49)-IF(U49&gt;30,0,U49))))</f>
        <v>7</v>
      </c>
      <c r="X49" s="288" t="str">
        <f>IF(X4=3,(IF(W49&gt;12,"Y","")),(IF(W49&gt;6,"Y","")))</f>
        <v/>
      </c>
      <c r="Y49" s="289">
        <f t="shared" si="3"/>
        <v>47.5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47.5</v>
      </c>
      <c r="AA49" s="197">
        <f t="shared" si="0"/>
        <v>78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345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348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345">
        <v>30.5</v>
      </c>
      <c r="T50" s="291">
        <v>52</v>
      </c>
      <c r="U50" s="291">
        <v>44</v>
      </c>
      <c r="V50" s="291"/>
      <c r="W50" s="287">
        <f>IF(X4=3,(ABS(IF(T50&gt;60,0,T50)-IF(U50&gt;60,0,U50))),(ABS(IF(T50&gt;30,0,T50)-IF(U50&gt;30,0,U50))))</f>
        <v>8</v>
      </c>
      <c r="X50" s="288" t="str">
        <f>IF(X4=3,(IF(W50&gt;12,"Y","")),(IF(W50&gt;6,"Y","")))</f>
        <v/>
      </c>
      <c r="Y50" s="289">
        <f t="shared" si="3"/>
        <v>48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48</v>
      </c>
      <c r="AA50" s="197">
        <f t="shared" si="0"/>
        <v>79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345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348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345">
        <v>27.5</v>
      </c>
      <c r="T51" s="291">
        <v>33</v>
      </c>
      <c r="U51" s="291">
        <v>39</v>
      </c>
      <c r="V51" s="291"/>
      <c r="W51" s="287">
        <f>IF(X4=3,(ABS(IF(T51&gt;60,0,T51)-IF(U51&gt;60,0,U51))),(ABS(IF(T51&gt;30,0,T51)-IF(U51&gt;30,0,U51))))</f>
        <v>6</v>
      </c>
      <c r="X51" s="288" t="str">
        <f>IF(X4=3,(IF(W51&gt;12,"Y","")),(IF(W51&gt;6,"Y","")))</f>
        <v/>
      </c>
      <c r="Y51" s="289">
        <f t="shared" si="3"/>
        <v>36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36</v>
      </c>
      <c r="AA51" s="197">
        <f t="shared" si="0"/>
        <v>64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345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348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345">
        <v>19</v>
      </c>
      <c r="T52" s="291">
        <v>42</v>
      </c>
      <c r="U52" s="291">
        <v>48</v>
      </c>
      <c r="V52" s="291"/>
      <c r="W52" s="287">
        <f>IF(X4=3,(ABS(IF(T52&gt;60,0,T52)-IF(U52&gt;60,0,U52))),(ABS(IF(T52&gt;30,0,T52)-IF(U52&gt;30,0,U52))))</f>
        <v>6</v>
      </c>
      <c r="X52" s="288" t="str">
        <f>IF(X4=3,(IF(W52&gt;12,"Y","")),(IF(W52&gt;6,"Y","")))</f>
        <v/>
      </c>
      <c r="Y52" s="289">
        <f t="shared" si="3"/>
        <v>45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45</v>
      </c>
      <c r="AA52" s="197">
        <f t="shared" si="0"/>
        <v>64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345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348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345">
        <v>30.75</v>
      </c>
      <c r="T53" s="291">
        <v>51</v>
      </c>
      <c r="U53" s="291">
        <v>42</v>
      </c>
      <c r="V53" s="291"/>
      <c r="W53" s="287">
        <f>IF(X4=3,(ABS(IF(T53&gt;60,0,T53)-IF(U53&gt;60,0,U53))),(ABS(IF(T53&gt;30,0,T53)-IF(U53&gt;30,0,U53))))</f>
        <v>9</v>
      </c>
      <c r="X53" s="288" t="str">
        <f>IF(X4=3,(IF(W53&gt;12,"Y","")),(IF(W53&gt;6,"Y","")))</f>
        <v/>
      </c>
      <c r="Y53" s="289">
        <f t="shared" si="3"/>
        <v>46.5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46.5</v>
      </c>
      <c r="AA53" s="197">
        <f t="shared" si="0"/>
        <v>78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345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348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345">
        <v>19</v>
      </c>
      <c r="T54" s="291">
        <v>33</v>
      </c>
      <c r="U54" s="291">
        <v>36</v>
      </c>
      <c r="V54" s="291"/>
      <c r="W54" s="287">
        <f>IF(X4=3,(ABS(IF(T54&gt;60,0,T54)-IF(U54&gt;60,0,U54))),(ABS(IF(T54&gt;30,0,T54)-IF(U54&gt;30,0,U54))))</f>
        <v>3</v>
      </c>
      <c r="X54" s="288" t="str">
        <f>IF(X4=3,(IF(W54&gt;12,"Y","")),(IF(W54&gt;6,"Y","")))</f>
        <v/>
      </c>
      <c r="Y54" s="289">
        <f t="shared" si="3"/>
        <v>34.5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34.5</v>
      </c>
      <c r="AA54" s="197">
        <f t="shared" si="0"/>
        <v>54</v>
      </c>
      <c r="AB54" s="253" t="str">
        <f>LOOKUP(AA54,{0,0.01,40,45,50,55,60,65,70,75,80},{"","F","D","C","C+","B-","B","B+","A-","A","A+"})</f>
        <v>C+</v>
      </c>
      <c r="AC54" s="330">
        <f>LOOKUP(AA54,{0,0.01,40,45,50,55,60,65,70,75,80},{0,"0",2,2.25,2.5,2.75,3,3.25,3.5,3.75,4})</f>
        <v>2.5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345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348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345">
        <v>24</v>
      </c>
      <c r="T55" s="291">
        <v>43</v>
      </c>
      <c r="U55" s="291">
        <v>39</v>
      </c>
      <c r="V55" s="291"/>
      <c r="W55" s="287">
        <f>IF(X4=3,(ABS(IF(T55&gt;60,0,T55)-IF(U55&gt;60,0,U55))),(ABS(IF(T55&gt;30,0,T55)-IF(U55&gt;30,0,U55))))</f>
        <v>4</v>
      </c>
      <c r="X55" s="288" t="str">
        <f>IF(X4=3,(IF(W55&gt;12,"Y","")),(IF(W55&gt;6,"Y","")))</f>
        <v/>
      </c>
      <c r="Y55" s="289">
        <f t="shared" si="3"/>
        <v>41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41</v>
      </c>
      <c r="AA55" s="197">
        <f t="shared" si="0"/>
        <v>65</v>
      </c>
      <c r="AB55" s="253" t="str">
        <f>LOOKUP(AA55,{0,0.01,40,45,50,55,60,65,70,75,80},{"","F","D","C","C+","B-","B","B+","A-","A","A+"})</f>
        <v>B+</v>
      </c>
      <c r="AC55" s="330">
        <f>LOOKUP(AA55,{0,0.01,40,45,50,55,60,65,70,75,80},{0,"0",2,2.25,2.5,2.75,3,3.25,3.5,3.75,4})</f>
        <v>3.25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345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348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345">
        <v>20</v>
      </c>
      <c r="T56" s="291">
        <v>35</v>
      </c>
      <c r="U56" s="291">
        <v>36</v>
      </c>
      <c r="V56" s="291"/>
      <c r="W56" s="287">
        <f>IF(X4=3,(ABS(IF(T56&gt;60,0,T56)-IF(U56&gt;60,0,U56))),(ABS(IF(T56&gt;30,0,T56)-IF(U56&gt;30,0,U56))))</f>
        <v>1</v>
      </c>
      <c r="X56" s="288" t="str">
        <f>IF(X4=3,(IF(W56&gt;12,"Y","")),(IF(W56&gt;6,"Y","")))</f>
        <v/>
      </c>
      <c r="Y56" s="289">
        <f t="shared" si="3"/>
        <v>35.5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35.5</v>
      </c>
      <c r="AA56" s="197">
        <f t="shared" si="0"/>
        <v>56</v>
      </c>
      <c r="AB56" s="253" t="str">
        <f>LOOKUP(AA56,{0,0.01,40,45,50,55,60,65,70,75,80},{"","F","D","C","C+","B-","B","B+","A-","A","A+"})</f>
        <v>B-</v>
      </c>
      <c r="AC56" s="330">
        <f>LOOKUP(AA56,{0,0.01,40,45,50,55,60,65,70,75,80},{0,"0",2,2.25,2.5,2.75,3,3.25,3.5,3.75,4})</f>
        <v>2.75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345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348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345">
        <v>22</v>
      </c>
      <c r="T57" s="291">
        <v>32</v>
      </c>
      <c r="U57" s="291">
        <v>38</v>
      </c>
      <c r="V57" s="291"/>
      <c r="W57" s="287">
        <f>IF(X4=3,(ABS(IF(T57&gt;60,0,T57)-IF(U57&gt;60,0,U57))),(ABS(IF(T57&gt;30,0,T57)-IF(U57&gt;30,0,U57))))</f>
        <v>6</v>
      </c>
      <c r="X57" s="288" t="str">
        <f>IF(X4=3,(IF(W57&gt;12,"Y","")),(IF(W57&gt;6,"Y","")))</f>
        <v/>
      </c>
      <c r="Y57" s="289">
        <f t="shared" si="3"/>
        <v>35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35</v>
      </c>
      <c r="AA57" s="197">
        <f t="shared" si="0"/>
        <v>57</v>
      </c>
      <c r="AB57" s="253" t="str">
        <f>LOOKUP(AA57,{0,0.01,40,45,50,55,60,65,70,75,80},{"","F","D","C","C+","B-","B","B+","A-","A","A+"})</f>
        <v>B-</v>
      </c>
      <c r="AC57" s="330">
        <f>LOOKUP(AA57,{0,0.01,40,45,50,55,60,65,70,75,80},{0,"0",2,2.25,2.5,2.75,3,3.25,3.5,3.75,4})</f>
        <v>2.75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345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348">
        <v>25</v>
      </c>
      <c r="L58" s="183">
        <v>43</v>
      </c>
      <c r="M58" s="183">
        <v>35</v>
      </c>
      <c r="N58" s="183"/>
      <c r="O58" s="249">
        <f>IF(P4=3,(ABS(IF(L58&gt;60,0,L58)-IF(M58&gt;60,0,M58))),(ABS(IF(L58&gt;30,0,L58)-IF(M58&gt;30,0,M58))))</f>
        <v>8</v>
      </c>
      <c r="P58" s="200" t="str">
        <f>IF(P4=3,(IF(O58&gt;12,"Y","")),(IF(O58&gt;6,"Y","")))</f>
        <v/>
      </c>
      <c r="Q58" s="42">
        <f t="shared" si="2"/>
        <v>39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39</v>
      </c>
      <c r="S58" s="345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64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345">
        <v>23.75</v>
      </c>
      <c r="D59" s="284">
        <v>31</v>
      </c>
      <c r="E59" s="285">
        <v>33</v>
      </c>
      <c r="F59" s="291"/>
      <c r="G59" s="287">
        <f>IF(H4=3,(ABS(IF(D59&gt;60,0,D59)-IF(E59&gt;60,0,E59))),(ABS(IF(D59&gt;30,0,D59)-IF(E59&gt;30,0,E59))))</f>
        <v>2</v>
      </c>
      <c r="H59" s="288" t="str">
        <f>IF(H4=3,(IF(G59&gt;12,"Y","")),(IF(G59&gt;6,"Y","")))</f>
        <v/>
      </c>
      <c r="I59" s="289">
        <f t="shared" si="1"/>
        <v>32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32</v>
      </c>
      <c r="K59" s="348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345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56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345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348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345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345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348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345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345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348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345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345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348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345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345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348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345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345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348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345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345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348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345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345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348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345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345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348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345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345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348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345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345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348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345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345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348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345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345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348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345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345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348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345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345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348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345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345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348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345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345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348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345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345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348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345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81" priority="7">
      <formula>$I$7="Y"</formula>
    </cfRule>
    <cfRule type="expression" dxfId="280" priority="8">
      <formula>$I$7="Y"</formula>
    </cfRule>
    <cfRule type="expression" dxfId="279" priority="9">
      <formula>$I$7="Y"</formula>
    </cfRule>
  </conditionalFormatting>
  <conditionalFormatting sqref="O8:O77">
    <cfRule type="expression" dxfId="278" priority="4">
      <formula>$I$7="Y"</formula>
    </cfRule>
    <cfRule type="expression" dxfId="277" priority="5">
      <formula>$I$7="Y"</formula>
    </cfRule>
    <cfRule type="expression" dxfId="276" priority="6">
      <formula>$I$7="Y"</formula>
    </cfRule>
  </conditionalFormatting>
  <conditionalFormatting sqref="W8:W77">
    <cfRule type="expression" dxfId="275" priority="1">
      <formula>$I$7="Y"</formula>
    </cfRule>
    <cfRule type="expression" dxfId="274" priority="2">
      <formula>$I$7="Y"</formula>
    </cfRule>
    <cfRule type="expression" dxfId="273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3" workbookViewId="0">
      <selection activeCell="G59" sqref="G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3.25" customHeight="1">
      <c r="A4" s="338" t="s">
        <v>21</v>
      </c>
      <c r="B4" s="294">
        <v>302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231</v>
      </c>
      <c r="E6" s="614"/>
      <c r="F6" s="614"/>
      <c r="G6" s="614"/>
      <c r="H6" s="614"/>
      <c r="I6" s="614"/>
      <c r="J6" s="614"/>
      <c r="K6" s="275" t="s">
        <v>65</v>
      </c>
      <c r="L6" s="646" t="s">
        <v>232</v>
      </c>
      <c r="M6" s="646"/>
      <c r="N6" s="646"/>
      <c r="O6" s="646"/>
      <c r="P6" s="646"/>
      <c r="Q6" s="646"/>
      <c r="R6" s="647"/>
      <c r="S6" s="277" t="s">
        <v>65</v>
      </c>
      <c r="T6" s="614" t="s">
        <v>231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28</v>
      </c>
      <c r="D8" s="284">
        <v>49</v>
      </c>
      <c r="E8" s="285">
        <v>45</v>
      </c>
      <c r="F8" s="286"/>
      <c r="G8" s="287">
        <f>IF(H4=3,(ABS(IF(D8&gt;60,0,D8)-IF(E8&gt;60,0,E8))),(ABS(IF(D8&gt;30,0,D8)-IF(E8&gt;30,0,E8))))</f>
        <v>4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47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47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75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21</v>
      </c>
      <c r="D9" s="284">
        <v>36</v>
      </c>
      <c r="E9" s="285">
        <v>41</v>
      </c>
      <c r="F9" s="291"/>
      <c r="G9" s="287">
        <f>IF(H4=3,(ABS(IF(D9&gt;60,0,D9)-IF(E9&gt;60,0,E9))),(ABS(IF(D9&gt;30,0,D9)-IF(E9&gt;30,0,E9))))</f>
        <v>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38.5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38.5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60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23.25</v>
      </c>
      <c r="D10" s="284">
        <v>38</v>
      </c>
      <c r="E10" s="285">
        <v>43</v>
      </c>
      <c r="F10" s="291"/>
      <c r="G10" s="287">
        <f>IF(H4=3,(ABS(IF(D10&gt;60,0,D10)-IF(E10&gt;60,0,E10))),(ABS(IF(D10&gt;30,0,D10)-IF(E10&gt;30,0,E10))))</f>
        <v>5</v>
      </c>
      <c r="H10" s="288" t="str">
        <f>IF(H4=3,(IF(G10&gt;12,"Y","")),(IF(G10&gt;6,"Y","")))</f>
        <v/>
      </c>
      <c r="I10" s="289">
        <f t="shared" si="1"/>
        <v>40.5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40.5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64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25</v>
      </c>
      <c r="D11" s="284">
        <v>41</v>
      </c>
      <c r="E11" s="285">
        <v>50</v>
      </c>
      <c r="F11" s="291"/>
      <c r="G11" s="287">
        <f>IF(H4=3,(ABS(IF(D11&gt;60,0,D11)-IF(E11&gt;60,0,E11))),(ABS(IF(D11&gt;30,0,D11)-IF(E11&gt;30,0,E11))))</f>
        <v>9</v>
      </c>
      <c r="H11" s="288" t="str">
        <f>IF(H4=3,(IF(G11&gt;12,"Y","")),(IF(G11&gt;6,"Y","")))</f>
        <v/>
      </c>
      <c r="I11" s="289">
        <f t="shared" si="1"/>
        <v>45.5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45.5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71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22</v>
      </c>
      <c r="D12" s="284">
        <v>38</v>
      </c>
      <c r="E12" s="285">
        <v>39</v>
      </c>
      <c r="F12" s="291"/>
      <c r="G12" s="287">
        <f>IF(H4=3,(ABS(IF(D12&gt;60,0,D12)-IF(E12&gt;60,0,E12))),(ABS(IF(D12&gt;30,0,D12)-IF(E12&gt;30,0,E12))))</f>
        <v>1</v>
      </c>
      <c r="H12" s="288" t="str">
        <f>IF(H4=3,(IF(G12&gt;12,"Y","")),(IF(G12&gt;6,"Y","")))</f>
        <v/>
      </c>
      <c r="I12" s="289">
        <f t="shared" si="1"/>
        <v>38.5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38.5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61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6" s="23" customFormat="1" ht="18">
      <c r="A13" s="267">
        <f>'1st 1'!A13</f>
        <v>6</v>
      </c>
      <c r="B13" s="271" t="str">
        <f>'1st 1'!B13</f>
        <v>P</v>
      </c>
      <c r="C13" s="283">
        <v>26.5</v>
      </c>
      <c r="D13" s="284">
        <v>42</v>
      </c>
      <c r="E13" s="285">
        <v>43</v>
      </c>
      <c r="F13" s="291"/>
      <c r="G13" s="287">
        <f>IF(H4=3,(ABS(IF(D13&gt;60,0,D13)-IF(E13&gt;60,0,E13))),(ABS(IF(D13&gt;30,0,D13)-IF(E13&gt;30,0,E13))))</f>
        <v>1</v>
      </c>
      <c r="H13" s="288" t="str">
        <f>IF(H4=3,(IF(G13&gt;12,"Y","")),(IF(G13&gt;6,"Y","")))</f>
        <v/>
      </c>
      <c r="I13" s="289">
        <f t="shared" si="1"/>
        <v>42.5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42.5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69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</row>
    <row r="14" spans="1:36" ht="18">
      <c r="A14" s="267">
        <f>'1st 1'!A14</f>
        <v>7</v>
      </c>
      <c r="B14" s="271" t="str">
        <f>'1st 1'!B14</f>
        <v>M</v>
      </c>
      <c r="C14" s="283">
        <v>31</v>
      </c>
      <c r="D14" s="284">
        <v>48</v>
      </c>
      <c r="E14" s="285">
        <v>52</v>
      </c>
      <c r="F14" s="291"/>
      <c r="G14" s="287">
        <f>IF(H4=3,(ABS(IF(D14&gt;60,0,D14)-IF(E14&gt;60,0,E14))),(ABS(IF(D14&gt;30,0,D14)-IF(E14&gt;30,0,E14))))</f>
        <v>4</v>
      </c>
      <c r="H14" s="288" t="str">
        <f>IF(H4=3,(IF(G14&gt;12,"Y","")),(IF(G14&gt;6,"Y","")))</f>
        <v/>
      </c>
      <c r="I14" s="289">
        <f t="shared" si="1"/>
        <v>50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50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81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22.5</v>
      </c>
      <c r="D15" s="284">
        <v>34</v>
      </c>
      <c r="E15" s="285">
        <v>38</v>
      </c>
      <c r="F15" s="291"/>
      <c r="G15" s="287">
        <f>IF(H4=3,(ABS(IF(D15&gt;60,0,D15)-IF(E15&gt;60,0,E15))),(ABS(IF(D15&gt;30,0,D15)-IF(E15&gt;30,0,E15))))</f>
        <v>4</v>
      </c>
      <c r="H15" s="288" t="str">
        <f>IF(H4=3,(IF(G15&gt;12,"Y","")),(IF(G15&gt;6,"Y","")))</f>
        <v/>
      </c>
      <c r="I15" s="289">
        <f t="shared" si="1"/>
        <v>36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36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59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25.25</v>
      </c>
      <c r="D16" s="284">
        <v>46</v>
      </c>
      <c r="E16" s="285">
        <v>54</v>
      </c>
      <c r="F16" s="291"/>
      <c r="G16" s="287">
        <f>IF(H4=3,(ABS(IF(D16&gt;60,0,D16)-IF(E16&gt;60,0,E16))),(ABS(IF(D16&gt;30,0,D16)-IF(E16&gt;30,0,E16))))</f>
        <v>8</v>
      </c>
      <c r="H16" s="288" t="str">
        <f>IF(H4=3,(IF(G16&gt;12,"Y","")),(IF(G16&gt;6,"Y","")))</f>
        <v/>
      </c>
      <c r="I16" s="289">
        <f t="shared" si="1"/>
        <v>50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50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76</v>
      </c>
      <c r="AB16" s="253" t="str">
        <f>LOOKUP(AA16,{0,0.01,40,45,50,55,60,65,70,75,80},{"","F","D","C","C+","B-","B","B+","A-","A","A+"})</f>
        <v>A</v>
      </c>
      <c r="AC16" s="330">
        <f>LOOKUP(AA16,{0,0.01,40,45,50,55,60,65,70,75,80},{0,"0",2,2.25,2.5,2.75,3,3.25,3.5,3.75,4})</f>
        <v>3.75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27.75</v>
      </c>
      <c r="D17" s="284">
        <v>47</v>
      </c>
      <c r="E17" s="285">
        <v>45</v>
      </c>
      <c r="F17" s="291"/>
      <c r="G17" s="287">
        <f>IF(H4=3,(ABS(IF(D17&gt;60,0,D17)-IF(E17&gt;60,0,E17))),(ABS(IF(D17&gt;30,0,D17)-IF(E17&gt;30,0,E17))))</f>
        <v>2</v>
      </c>
      <c r="H17" s="288" t="str">
        <f>IF(H4=3,(IF(G17&gt;12,"Y","")),(IF(G17&gt;6,"Y","")))</f>
        <v/>
      </c>
      <c r="I17" s="289">
        <f t="shared" si="1"/>
        <v>46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46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74</v>
      </c>
      <c r="AB17" s="253" t="str">
        <f>LOOKUP(AA17,{0,0.01,40,45,50,55,60,65,70,75,80},{"","F","D","C","C+","B-","B","B+","A-","A","A+"})</f>
        <v>A-</v>
      </c>
      <c r="AC17" s="330">
        <f>LOOKUP(AA17,{0,0.01,40,45,50,55,60,65,70,75,80},{0,"0",2,2.25,2.5,2.75,3,3.25,3.5,3.75,4})</f>
        <v>3.5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31.75</v>
      </c>
      <c r="D18" s="284">
        <v>51</v>
      </c>
      <c r="E18" s="285">
        <v>48</v>
      </c>
      <c r="F18" s="291"/>
      <c r="G18" s="287">
        <f>IF(H4=3,(ABS(IF(D18&gt;60,0,D18)-IF(E18&gt;60,0,E18))),(ABS(IF(D18&gt;30,0,D18)-IF(E18&gt;30,0,E18))))</f>
        <v>3</v>
      </c>
      <c r="H18" s="288" t="str">
        <f>IF(H4=3,(IF(G18&gt;12,"Y","")),(IF(G18&gt;6,"Y","")))</f>
        <v/>
      </c>
      <c r="I18" s="289">
        <f t="shared" si="1"/>
        <v>49.5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49.5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82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19.5</v>
      </c>
      <c r="D19" s="284">
        <v>39</v>
      </c>
      <c r="E19" s="285">
        <v>41</v>
      </c>
      <c r="F19" s="291"/>
      <c r="G19" s="287">
        <f>IF(H4=3,(ABS(IF(D19&gt;60,0,D19)-IF(E19&gt;60,0,E19))),(ABS(IF(D19&gt;30,0,D19)-IF(E19&gt;30,0,E19))))</f>
        <v>2</v>
      </c>
      <c r="H19" s="288" t="str">
        <f>IF(H4=3,(IF(G19&gt;12,"Y","")),(IF(G19&gt;6,"Y","")))</f>
        <v/>
      </c>
      <c r="I19" s="289">
        <f t="shared" si="1"/>
        <v>40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60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26.25</v>
      </c>
      <c r="D20" s="284">
        <v>45</v>
      </c>
      <c r="E20" s="285">
        <v>48</v>
      </c>
      <c r="F20" s="291"/>
      <c r="G20" s="287">
        <f>IF(H4=3,(ABS(IF(D20&gt;60,0,D20)-IF(E20&gt;60,0,E20))),(ABS(IF(D20&gt;30,0,D20)-IF(E20&gt;30,0,E20))))</f>
        <v>3</v>
      </c>
      <c r="H20" s="288" t="str">
        <f>IF(H4=3,(IF(G20&gt;12,"Y","")),(IF(G20&gt;6,"Y","")))</f>
        <v/>
      </c>
      <c r="I20" s="289">
        <f t="shared" si="1"/>
        <v>46.5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46.5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73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26.5</v>
      </c>
      <c r="D21" s="284">
        <v>42</v>
      </c>
      <c r="E21" s="285">
        <v>50</v>
      </c>
      <c r="F21" s="291"/>
      <c r="G21" s="287">
        <f>IF(H4=3,(ABS(IF(D21&gt;60,0,D21)-IF(E21&gt;60,0,E21))),(ABS(IF(D21&gt;30,0,D21)-IF(E21&gt;30,0,E21))))</f>
        <v>8</v>
      </c>
      <c r="H21" s="288" t="str">
        <f>IF(H4=3,(IF(G21&gt;12,"Y","")),(IF(G21&gt;6,"Y","")))</f>
        <v/>
      </c>
      <c r="I21" s="289">
        <f t="shared" si="1"/>
        <v>46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46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73</v>
      </c>
      <c r="AB21" s="253" t="str">
        <f>LOOKUP(AA21,{0,0.01,40,45,50,55,60,65,70,75,80},{"","F","D","C","C+","B-","B","B+","A-","A","A+"})</f>
        <v>A-</v>
      </c>
      <c r="AC21" s="330">
        <f>LOOKUP(AA21,{0,0.01,40,45,50,55,60,65,70,75,80},{0,"0",2,2.25,2.5,2.75,3,3.25,3.5,3.75,4})</f>
        <v>3.5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27.25</v>
      </c>
      <c r="D22" s="284">
        <v>46</v>
      </c>
      <c r="E22" s="285">
        <v>48</v>
      </c>
      <c r="F22" s="291"/>
      <c r="G22" s="287">
        <f>IF(H4=3,(ABS(IF(D22&gt;60,0,D22)-IF(E22&gt;60,0,E22))),(ABS(IF(D22&gt;30,0,D22)-IF(E22&gt;30,0,E22))))</f>
        <v>2</v>
      </c>
      <c r="H22" s="288" t="str">
        <f>IF(H4=3,(IF(G22&gt;12,"Y","")),(IF(G22&gt;6,"Y","")))</f>
        <v/>
      </c>
      <c r="I22" s="289">
        <f t="shared" si="1"/>
        <v>47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47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75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23.5</v>
      </c>
      <c r="D23" s="284">
        <v>35</v>
      </c>
      <c r="E23" s="285">
        <v>42</v>
      </c>
      <c r="F23" s="291"/>
      <c r="G23" s="287">
        <f>IF(H4=3,(ABS(IF(D23&gt;60,0,D23)-IF(E23&gt;60,0,E23))),(ABS(IF(D23&gt;30,0,D23)-IF(E23&gt;30,0,E23))))</f>
        <v>7</v>
      </c>
      <c r="H23" s="288" t="str">
        <f>IF(H4=3,(IF(G23&gt;12,"Y","")),(IF(G23&gt;6,"Y","")))</f>
        <v/>
      </c>
      <c r="I23" s="289">
        <f t="shared" si="1"/>
        <v>38.5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38.5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62</v>
      </c>
      <c r="AB23" s="253" t="str">
        <f>LOOKUP(AA23,{0,0.01,40,45,50,55,60,65,70,75,80},{"","F","D","C","C+","B-","B","B+","A-","A","A+"})</f>
        <v>B</v>
      </c>
      <c r="AC23" s="330">
        <f>LOOKUP(AA23,{0,0.01,40,45,50,55,60,65,70,75,80},{0,"0",2,2.25,2.5,2.75,3,3.25,3.5,3.75,4})</f>
        <v>3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28.5</v>
      </c>
      <c r="L24" s="183">
        <v>27</v>
      </c>
      <c r="M24" s="183">
        <v>40</v>
      </c>
      <c r="N24" s="183">
        <v>32</v>
      </c>
      <c r="O24" s="249">
        <f>IF(P4=3,(ABS(IF(L24&gt;60,0,L24)-IF(M24&gt;60,0,M24))),(ABS(IF(L24&gt;30,0,L24)-IF(M24&gt;30,0,M24))))</f>
        <v>13</v>
      </c>
      <c r="P24" s="200" t="str">
        <f>IF(P4=3,(IF(O24&gt;12,"Y","")),(IF(O24&gt;6,"Y","")))</f>
        <v>Y</v>
      </c>
      <c r="Q24" s="42">
        <f t="shared" si="2"/>
        <v>29.5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29.5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58</v>
      </c>
      <c r="AB24" s="253" t="str">
        <f>LOOKUP(AA24,{0,0.01,40,45,50,55,60,65,70,75,80},{"","F","D","C","C+","B-","B","B+","A-","A","A+"})</f>
        <v>B-</v>
      </c>
      <c r="AC24" s="330">
        <f>LOOKUP(AA24,{0,0.01,40,45,50,55,60,65,70,75,80},{0,"0",2,2.25,2.5,2.75,3,3.25,3.5,3.75,4})</f>
        <v>2.75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20</v>
      </c>
      <c r="L25" s="183">
        <v>29</v>
      </c>
      <c r="M25" s="183">
        <v>50</v>
      </c>
      <c r="N25" s="183">
        <v>36</v>
      </c>
      <c r="O25" s="249">
        <f>IF(P4=3,(ABS(IF(L25&gt;60,0,L25)-IF(M25&gt;60,0,M25))),(ABS(IF(L25&gt;30,0,L25)-IF(M25&gt;30,0,M25))))</f>
        <v>21</v>
      </c>
      <c r="P25" s="200" t="str">
        <f>IF(P4=3,(IF(O25&gt;12,"Y","")),(IF(O25&gt;6,"Y","")))</f>
        <v>Y</v>
      </c>
      <c r="Q25" s="42">
        <f t="shared" si="2"/>
        <v>32.5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32.5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53</v>
      </c>
      <c r="AB25" s="253" t="str">
        <f>LOOKUP(AA25,{0,0.01,40,45,50,55,60,65,70,75,80},{"","F","D","C","C+","B-","B","B+","A-","A","A+"})</f>
        <v>C+</v>
      </c>
      <c r="AC25" s="330">
        <f>LOOKUP(AA25,{0,0.01,40,45,50,55,60,65,70,75,80},{0,"0",2,2.25,2.5,2.75,3,3.25,3.5,3.75,4})</f>
        <v>2.5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25.5</v>
      </c>
      <c r="L26" s="183">
        <v>30</v>
      </c>
      <c r="M26" s="183">
        <v>38</v>
      </c>
      <c r="N26" s="183"/>
      <c r="O26" s="249">
        <f>IF(P4=3,(ABS(IF(L26&gt;60,0,L26)-IF(M26&gt;60,0,M26))),(ABS(IF(L26&gt;30,0,L26)-IF(M26&gt;30,0,M26))))</f>
        <v>8</v>
      </c>
      <c r="P26" s="200" t="str">
        <f>IF(P4=3,(IF(O26&gt;12,"Y","")),(IF(O26&gt;6,"Y","")))</f>
        <v/>
      </c>
      <c r="Q26" s="42">
        <f t="shared" si="2"/>
        <v>34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34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60</v>
      </c>
      <c r="AB26" s="253" t="str">
        <f>LOOKUP(AA26,{0,0.01,40,45,50,55,60,65,70,75,80},{"","F","D","C","C+","B-","B","B+","A-","A","A+"})</f>
        <v>B</v>
      </c>
      <c r="AC26" s="330">
        <f>LOOKUP(AA26,{0,0.01,40,45,50,55,60,65,70,75,80},{0,"0",2,2.25,2.5,2.75,3,3.25,3.5,3.75,4})</f>
        <v>3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28.5</v>
      </c>
      <c r="L27" s="183">
        <v>37</v>
      </c>
      <c r="M27" s="183">
        <v>37</v>
      </c>
      <c r="N27" s="183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37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37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66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28.5</v>
      </c>
      <c r="L28" s="183">
        <v>26</v>
      </c>
      <c r="M28" s="183">
        <v>41</v>
      </c>
      <c r="N28" s="183">
        <v>30</v>
      </c>
      <c r="O28" s="249">
        <f>IF(P4=3,(ABS(IF(L28&gt;60,0,L28)-IF(M28&gt;60,0,M28))),(ABS(IF(L28&gt;30,0,L28)-IF(M28&gt;30,0,M28))))</f>
        <v>15</v>
      </c>
      <c r="P28" s="200" t="str">
        <f>IF(P4=3,(IF(O28&gt;12,"Y","")),(IF(O28&gt;6,"Y","")))</f>
        <v>Y</v>
      </c>
      <c r="Q28" s="42">
        <f t="shared" si="2"/>
        <v>28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28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57</v>
      </c>
      <c r="AB28" s="253" t="str">
        <f>LOOKUP(AA28,{0,0.01,40,45,50,55,60,65,70,75,80},{"","F","D","C","C+","B-","B","B+","A-","A","A+"})</f>
        <v>B-</v>
      </c>
      <c r="AC28" s="330">
        <f>LOOKUP(AA28,{0,0.01,40,45,50,55,60,65,70,75,80},{0,"0",2,2.25,2.5,2.75,3,3.25,3.5,3.75,4})</f>
        <v>2.75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21.5</v>
      </c>
      <c r="L29" s="183">
        <v>29</v>
      </c>
      <c r="M29" s="183">
        <v>37</v>
      </c>
      <c r="N29" s="183"/>
      <c r="O29" s="249">
        <f>IF(P4=3,(ABS(IF(L29&gt;60,0,L29)-IF(M29&gt;60,0,M29))),(ABS(IF(L29&gt;30,0,L29)-IF(M29&gt;30,0,M29))))</f>
        <v>8</v>
      </c>
      <c r="P29" s="200" t="str">
        <f>IF(P4=3,(IF(O29&gt;12,"Y","")),(IF(O29&gt;6,"Y","")))</f>
        <v/>
      </c>
      <c r="Q29" s="42">
        <f t="shared" si="2"/>
        <v>33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33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55</v>
      </c>
      <c r="AB29" s="253" t="str">
        <f>LOOKUP(AA29,{0,0.01,40,45,50,55,60,65,70,75,80},{"","F","D","C","C+","B-","B","B+","A-","A","A+"})</f>
        <v>B-</v>
      </c>
      <c r="AC29" s="330">
        <f>LOOKUP(AA29,{0,0.01,40,45,50,55,60,65,70,75,80},{0,"0",2,2.25,2.5,2.75,3,3.25,3.5,3.75,4})</f>
        <v>2.75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31.5</v>
      </c>
      <c r="L30" s="183">
        <v>37</v>
      </c>
      <c r="M30" s="183">
        <v>44</v>
      </c>
      <c r="N30" s="183"/>
      <c r="O30" s="249">
        <f>IF(P4=3,(ABS(IF(L30&gt;60,0,L30)-IF(M30&gt;60,0,M30))),(ABS(IF(L30&gt;30,0,L30)-IF(M30&gt;30,0,M30))))</f>
        <v>7</v>
      </c>
      <c r="P30" s="200" t="str">
        <f>IF(P4=3,(IF(O30&gt;12,"Y","")),(IF(O30&gt;6,"Y","")))</f>
        <v/>
      </c>
      <c r="Q30" s="42">
        <f t="shared" si="2"/>
        <v>40.5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40.5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72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27</v>
      </c>
      <c r="L31" s="183">
        <v>25</v>
      </c>
      <c r="M31" s="183">
        <v>35</v>
      </c>
      <c r="N31" s="183"/>
      <c r="O31" s="249">
        <f>IF(P4=3,(ABS(IF(L31&gt;60,0,L31)-IF(M31&gt;60,0,M31))),(ABS(IF(L31&gt;30,0,L31)-IF(M31&gt;30,0,M31))))</f>
        <v>10</v>
      </c>
      <c r="P31" s="200" t="str">
        <f>IF(P4=3,(IF(O31&gt;12,"Y","")),(IF(O31&gt;6,"Y","")))</f>
        <v/>
      </c>
      <c r="Q31" s="42">
        <f t="shared" si="2"/>
        <v>30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57</v>
      </c>
      <c r="AB31" s="253" t="str">
        <f>LOOKUP(AA31,{0,0.01,40,45,50,55,60,65,70,75,80},{"","F","D","C","C+","B-","B","B+","A-","A","A+"})</f>
        <v>B-</v>
      </c>
      <c r="AC31" s="330">
        <f>LOOKUP(AA31,{0,0.01,40,45,50,55,60,65,70,75,80},{0,"0",2,2.25,2.5,2.75,3,3.25,3.5,3.75,4})</f>
        <v>2.75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20</v>
      </c>
      <c r="L32" s="183">
        <v>26</v>
      </c>
      <c r="M32" s="183">
        <v>38</v>
      </c>
      <c r="N32" s="183"/>
      <c r="O32" s="249">
        <f>IF(P4=3,(ABS(IF(L32&gt;60,0,L32)-IF(M32&gt;60,0,M32))),(ABS(IF(L32&gt;30,0,L32)-IF(M32&gt;30,0,M32))))</f>
        <v>12</v>
      </c>
      <c r="P32" s="200" t="str">
        <f>IF(P4=3,(IF(O32&gt;12,"Y","")),(IF(O32&gt;6,"Y","")))</f>
        <v/>
      </c>
      <c r="Q32" s="42">
        <f t="shared" si="2"/>
        <v>32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32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52</v>
      </c>
      <c r="AB32" s="253" t="str">
        <f>LOOKUP(AA32,{0,0.01,40,45,50,55,60,65,70,75,80},{"","F","D","C","C+","B-","B","B+","A-","A","A+"})</f>
        <v>C+</v>
      </c>
      <c r="AC32" s="330">
        <f>LOOKUP(AA32,{0,0.01,40,45,50,55,60,65,70,75,80},{0,"0",2,2.25,2.5,2.75,3,3.25,3.5,3.75,4})</f>
        <v>2.5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26</v>
      </c>
      <c r="L33" s="183">
        <v>25</v>
      </c>
      <c r="M33" s="183">
        <v>45</v>
      </c>
      <c r="N33" s="183">
        <v>32</v>
      </c>
      <c r="O33" s="249">
        <f>IF(P4=3,(ABS(IF(L33&gt;60,0,L33)-IF(M33&gt;60,0,M33))),(ABS(IF(L33&gt;30,0,L33)-IF(M33&gt;30,0,M33))))</f>
        <v>20</v>
      </c>
      <c r="P33" s="200" t="str">
        <f>IF(P4=3,(IF(O33&gt;12,"Y","")),(IF(O33&gt;6,"Y","")))</f>
        <v>Y</v>
      </c>
      <c r="Q33" s="42">
        <f t="shared" si="2"/>
        <v>28.5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28.5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55</v>
      </c>
      <c r="AB33" s="253" t="str">
        <f>LOOKUP(AA33,{0,0.01,40,45,50,55,60,65,70,75,80},{"","F","D","C","C+","B-","B","B+","A-","A","A+"})</f>
        <v>B-</v>
      </c>
      <c r="AC33" s="330">
        <f>LOOKUP(AA33,{0,0.01,40,45,50,55,60,65,70,75,80},{0,"0",2,2.25,2.5,2.75,3,3.25,3.5,3.75,4})</f>
        <v>2.75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33.5</v>
      </c>
      <c r="L34" s="183">
        <v>42</v>
      </c>
      <c r="M34" s="183">
        <v>45</v>
      </c>
      <c r="N34" s="183"/>
      <c r="O34" s="249">
        <f>IF(P4=3,(ABS(IF(L34&gt;60,0,L34)-IF(M34&gt;60,0,M34))),(ABS(IF(L34&gt;30,0,L34)-IF(M34&gt;30,0,M34))))</f>
        <v>3</v>
      </c>
      <c r="P34" s="200" t="str">
        <f>IF(P4=3,(IF(O34&gt;12,"Y","")),(IF(O34&gt;6,"Y","")))</f>
        <v/>
      </c>
      <c r="Q34" s="42">
        <f t="shared" si="2"/>
        <v>43.5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43.5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77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27.5</v>
      </c>
      <c r="L35" s="183">
        <v>23</v>
      </c>
      <c r="M35" s="183">
        <v>40</v>
      </c>
      <c r="N35" s="183">
        <v>30</v>
      </c>
      <c r="O35" s="249">
        <f>IF(P4=3,(ABS(IF(L35&gt;60,0,L35)-IF(M35&gt;60,0,M35))),(ABS(IF(L35&gt;30,0,L35)-IF(M35&gt;30,0,M35))))</f>
        <v>17</v>
      </c>
      <c r="P35" s="200" t="str">
        <f>IF(P4=3,(IF(O35&gt;12,"Y","")),(IF(O35&gt;6,"Y","")))</f>
        <v>Y</v>
      </c>
      <c r="Q35" s="42">
        <f t="shared" si="2"/>
        <v>26.5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26.5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54</v>
      </c>
      <c r="AB35" s="253" t="str">
        <f>LOOKUP(AA35,{0,0.01,40,45,50,55,60,65,70,75,80},{"","F","D","C","C+","B-","B","B+","A-","A","A+"})</f>
        <v>C+</v>
      </c>
      <c r="AC35" s="330">
        <f>LOOKUP(AA35,{0,0.01,40,45,50,55,60,65,70,75,80},{0,"0",2,2.25,2.5,2.75,3,3.25,3.5,3.75,4})</f>
        <v>2.5</v>
      </c>
      <c r="AD35" s="331"/>
      <c r="AE35" s="332" t="str">
        <f t="shared" si="4"/>
        <v/>
      </c>
    </row>
    <row r="36" spans="1:36" s="23" customFormat="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27.5</v>
      </c>
      <c r="L36" s="183">
        <v>25</v>
      </c>
      <c r="M36" s="183">
        <v>42</v>
      </c>
      <c r="N36" s="183">
        <v>30</v>
      </c>
      <c r="O36" s="249">
        <f>IF(P4=3,(ABS(IF(L36&gt;60,0,L36)-IF(M36&gt;60,0,M36))),(ABS(IF(L36&gt;30,0,L36)-IF(M36&gt;30,0,M36))))</f>
        <v>17</v>
      </c>
      <c r="P36" s="200" t="str">
        <f>IF(P4=3,(IF(O36&gt;12,"Y","")),(IF(O36&gt;6,"Y","")))</f>
        <v>Y</v>
      </c>
      <c r="Q36" s="42">
        <f t="shared" si="2"/>
        <v>27.5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27.5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55</v>
      </c>
      <c r="AB36" s="253" t="str">
        <f>LOOKUP(AA36,{0,0.01,40,45,50,55,60,65,70,75,80},{"","F","D","C","C+","B-","B","B+","A-","A","A+"})</f>
        <v>B-</v>
      </c>
      <c r="AC36" s="330">
        <f>LOOKUP(AA36,{0,0.01,40,45,50,55,60,65,70,75,80},{0,"0",2,2.25,2.5,2.75,3,3.25,3.5,3.75,4})</f>
        <v>2.75</v>
      </c>
      <c r="AD36" s="331"/>
      <c r="AE36" s="332" t="str">
        <f t="shared" si="4"/>
        <v/>
      </c>
      <c r="AF36" s="2"/>
      <c r="AG36" s="2"/>
      <c r="AH36" s="2"/>
      <c r="AI36" s="2"/>
      <c r="AJ36" s="2"/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28</v>
      </c>
      <c r="L37" s="183">
        <v>33</v>
      </c>
      <c r="M37" s="183">
        <v>43</v>
      </c>
      <c r="N37" s="183"/>
      <c r="O37" s="249">
        <f>IF(P4=3,(ABS(IF(L37&gt;60,0,L37)-IF(M37&gt;60,0,M37))),(ABS(IF(L37&gt;30,0,L37)-IF(M37&gt;30,0,M37))))</f>
        <v>10</v>
      </c>
      <c r="P37" s="200" t="str">
        <f>IF(P4=3,(IF(O37&gt;12,"Y","")),(IF(O37&gt;6,"Y","")))</f>
        <v/>
      </c>
      <c r="Q37" s="42">
        <f t="shared" si="2"/>
        <v>38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38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66</v>
      </c>
      <c r="AB37" s="253" t="str">
        <f>LOOKUP(AA37,{0,0.01,40,45,50,55,60,65,70,75,80},{"","F","D","C","C+","B-","B","B+","A-","A","A+"})</f>
        <v>B+</v>
      </c>
      <c r="AC37" s="330">
        <f>LOOKUP(AA37,{0,0.01,40,45,50,55,60,65,70,75,80},{0,"0",2,2.25,2.5,2.75,3,3.25,3.5,3.75,4})</f>
        <v>3.25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28.5</v>
      </c>
      <c r="L38" s="183">
        <v>27</v>
      </c>
      <c r="M38" s="183">
        <v>38</v>
      </c>
      <c r="N38" s="183"/>
      <c r="O38" s="249">
        <f>IF(P4=3,(ABS(IF(L38&gt;60,0,L38)-IF(M38&gt;60,0,M38))),(ABS(IF(L38&gt;30,0,L38)-IF(M38&gt;30,0,M38))))</f>
        <v>11</v>
      </c>
      <c r="P38" s="200" t="str">
        <f>IF(P4=3,(IF(O38&gt;12,"Y","")),(IF(O38&gt;6,"Y","")))</f>
        <v/>
      </c>
      <c r="Q38" s="42">
        <f t="shared" si="2"/>
        <v>32.5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32.5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61</v>
      </c>
      <c r="AB38" s="253" t="str">
        <f>LOOKUP(AA38,{0,0.01,40,45,50,55,60,65,70,75,80},{"","F","D","C","C+","B-","B","B+","A-","A","A+"})</f>
        <v>B</v>
      </c>
      <c r="AC38" s="330">
        <f>LOOKUP(AA38,{0,0.01,40,45,50,55,60,65,70,75,80},{0,"0",2,2.25,2.5,2.75,3,3.25,3.5,3.75,4})</f>
        <v>3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28</v>
      </c>
      <c r="L39" s="183">
        <v>26</v>
      </c>
      <c r="M39" s="183">
        <v>44</v>
      </c>
      <c r="N39" s="183">
        <v>32</v>
      </c>
      <c r="O39" s="249">
        <f>IF(P4=3,(ABS(IF(L39&gt;60,0,L39)-IF(M39&gt;60,0,M39))),(ABS(IF(L39&gt;30,0,L39)-IF(M39&gt;30,0,M39))))</f>
        <v>18</v>
      </c>
      <c r="P39" s="200" t="str">
        <f>IF(P4=3,(IF(O39&gt;12,"Y","")),(IF(O39&gt;6,"Y","")))</f>
        <v>Y</v>
      </c>
      <c r="Q39" s="42">
        <f t="shared" si="2"/>
        <v>29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29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57</v>
      </c>
      <c r="AB39" s="253" t="str">
        <f>LOOKUP(AA39,{0,0.01,40,45,50,55,60,65,70,75,80},{"","F","D","C","C+","B-","B","B+","A-","A","A+"})</f>
        <v>B-</v>
      </c>
      <c r="AC39" s="330">
        <f>LOOKUP(AA39,{0,0.01,40,45,50,55,60,65,70,75,80},{0,"0",2,2.25,2.5,2.75,3,3.25,3.5,3.75,4})</f>
        <v>2.75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25.5</v>
      </c>
      <c r="L40" s="183">
        <v>27</v>
      </c>
      <c r="M40" s="183">
        <v>37</v>
      </c>
      <c r="N40" s="183"/>
      <c r="O40" s="249">
        <f>IF(P4=3,(ABS(IF(L40&gt;60,0,L40)-IF(M40&gt;60,0,M40))),(ABS(IF(L40&gt;30,0,L40)-IF(M40&gt;30,0,M40))))</f>
        <v>10</v>
      </c>
      <c r="P40" s="200" t="str">
        <f>IF(P4=3,(IF(O40&gt;12,"Y","")),(IF(O40&gt;6,"Y","")))</f>
        <v/>
      </c>
      <c r="Q40" s="42">
        <f t="shared" si="2"/>
        <v>32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32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58</v>
      </c>
      <c r="AB40" s="253" t="str">
        <f>LOOKUP(AA40,{0,0.01,40,45,50,55,60,65,70,75,80},{"","F","D","C","C+","B-","B","B+","A-","A","A+"})</f>
        <v>B-</v>
      </c>
      <c r="AC40" s="330">
        <f>LOOKUP(AA40,{0,0.01,40,45,50,55,60,65,70,75,80},{0,"0",2,2.25,2.5,2.75,3,3.25,3.5,3.75,4})</f>
        <v>2.75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28.5</v>
      </c>
      <c r="L41" s="183">
        <v>27</v>
      </c>
      <c r="M41" s="183">
        <v>39</v>
      </c>
      <c r="N41" s="183"/>
      <c r="O41" s="249">
        <f>IF(P4=3,(ABS(IF(L41&gt;60,0,L41)-IF(M41&gt;60,0,M41))),(ABS(IF(L41&gt;30,0,L41)-IF(M41&gt;30,0,M41))))</f>
        <v>12</v>
      </c>
      <c r="P41" s="200" t="str">
        <f>IF(P4=3,(IF(O41&gt;12,"Y","")),(IF(O41&gt;6,"Y","")))</f>
        <v/>
      </c>
      <c r="Q41" s="42">
        <f t="shared" si="2"/>
        <v>33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33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62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27.5</v>
      </c>
      <c r="L42" s="183">
        <v>24</v>
      </c>
      <c r="M42" s="183">
        <v>43</v>
      </c>
      <c r="N42" s="183">
        <v>28</v>
      </c>
      <c r="O42" s="249">
        <f>IF(P4=3,(ABS(IF(L42&gt;60,0,L42)-IF(M42&gt;60,0,M42))),(ABS(IF(L42&gt;30,0,L42)-IF(M42&gt;30,0,M42))))</f>
        <v>19</v>
      </c>
      <c r="P42" s="200" t="str">
        <f>IF(P4=3,(IF(O42&gt;12,"Y","")),(IF(O42&gt;6,"Y","")))</f>
        <v>Y</v>
      </c>
      <c r="Q42" s="42">
        <f t="shared" si="2"/>
        <v>26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26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54</v>
      </c>
      <c r="AB42" s="253" t="str">
        <f>LOOKUP(AA42,{0,0.01,40,45,50,55,60,65,70,75,80},{"","F","D","C","C+","B-","B","B+","A-","A","A+"})</f>
        <v>C+</v>
      </c>
      <c r="AC42" s="330">
        <f>LOOKUP(AA42,{0,0.01,40,45,50,55,60,65,70,75,80},{0,"0",2,2.25,2.5,2.75,3,3.25,3.5,3.75,4})</f>
        <v>2.5</v>
      </c>
      <c r="AD42" s="331"/>
      <c r="AE42" s="332" t="str">
        <f t="shared" si="4"/>
        <v/>
      </c>
    </row>
    <row r="43" spans="1:36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30.5</v>
      </c>
      <c r="L43" s="183">
        <v>34</v>
      </c>
      <c r="M43" s="183">
        <v>43</v>
      </c>
      <c r="N43" s="183"/>
      <c r="O43" s="249">
        <f>IF(P4=3,(ABS(IF(L43&gt;60,0,L43)-IF(M43&gt;60,0,M43))),(ABS(IF(L43&gt;30,0,L43)-IF(M43&gt;30,0,M43))))</f>
        <v>9</v>
      </c>
      <c r="P43" s="200" t="str">
        <f>IF(P4=3,(IF(O43&gt;12,"Y","")),(IF(O43&gt;6,"Y","")))</f>
        <v/>
      </c>
      <c r="Q43" s="42">
        <f t="shared" si="2"/>
        <v>38.5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38.5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69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29.5</v>
      </c>
      <c r="L44" s="183">
        <v>31</v>
      </c>
      <c r="M44" s="183">
        <v>39</v>
      </c>
      <c r="N44" s="183"/>
      <c r="O44" s="249">
        <f>IF(P4=3,(ABS(IF(L44&gt;60,0,L44)-IF(M44&gt;60,0,M44))),(ABS(IF(L44&gt;30,0,L44)-IF(M44&gt;30,0,M44))))</f>
        <v>8</v>
      </c>
      <c r="P44" s="200" t="str">
        <f>IF(P4=3,(IF(O44&gt;12,"Y","")),(IF(O44&gt;6,"Y","")))</f>
        <v/>
      </c>
      <c r="Q44" s="42">
        <f t="shared" si="2"/>
        <v>35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65</v>
      </c>
      <c r="AB44" s="253" t="str">
        <f>LOOKUP(AA44,{0,0.01,40,45,50,55,60,65,70,75,80},{"","F","D","C","C+","B-","B","B+","A-","A","A+"})</f>
        <v>B+</v>
      </c>
      <c r="AC44" s="330">
        <f>LOOKUP(AA44,{0,0.01,40,45,50,55,60,65,70,75,80},{0,"0",2,2.25,2.5,2.75,3,3.25,3.5,3.75,4})</f>
        <v>3.25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26.5</v>
      </c>
      <c r="L45" s="183">
        <v>26</v>
      </c>
      <c r="M45" s="183">
        <v>41</v>
      </c>
      <c r="N45" s="183">
        <v>33</v>
      </c>
      <c r="O45" s="249">
        <f>IF(P4=3,(ABS(IF(L45&gt;60,0,L45)-IF(M45&gt;60,0,M45))),(ABS(IF(L45&gt;30,0,L45)-IF(M45&gt;30,0,M45))))</f>
        <v>15</v>
      </c>
      <c r="P45" s="200" t="str">
        <f>IF(P4=3,(IF(O45&gt;12,"Y","")),(IF(O45&gt;6,"Y","")))</f>
        <v>Y</v>
      </c>
      <c r="Q45" s="42">
        <f t="shared" si="2"/>
        <v>29.5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29.5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56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18.5</v>
      </c>
      <c r="T46" s="291">
        <v>33</v>
      </c>
      <c r="U46" s="291">
        <v>36</v>
      </c>
      <c r="V46" s="291"/>
      <c r="W46" s="287">
        <f>IF(X4=3,(ABS(IF(T46&gt;60,0,T46)-IF(U46&gt;60,0,U46))),(ABS(IF(T46&gt;30,0,T46)-IF(U46&gt;30,0,U46))))</f>
        <v>3</v>
      </c>
      <c r="X46" s="288" t="str">
        <f>IF(X4=3,(IF(W46&gt;12,"Y","")),(IF(W46&gt;6,"Y","")))</f>
        <v/>
      </c>
      <c r="Y46" s="289">
        <f t="shared" si="3"/>
        <v>34.5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34.5</v>
      </c>
      <c r="AA46" s="197">
        <f t="shared" si="0"/>
        <v>53</v>
      </c>
      <c r="AB46" s="253" t="str">
        <f>LOOKUP(AA46,{0,0.01,40,45,50,55,60,65,70,75,80},{"","F","D","C","C+","B-","B","B+","A-","A","A+"})</f>
        <v>C+</v>
      </c>
      <c r="AC46" s="330">
        <f>LOOKUP(AA46,{0,0.01,40,45,50,55,60,65,70,75,80},{0,"0",2,2.25,2.5,2.75,3,3.25,3.5,3.75,4})</f>
        <v>2.5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20</v>
      </c>
      <c r="T47" s="291">
        <v>40</v>
      </c>
      <c r="U47" s="291">
        <v>38</v>
      </c>
      <c r="V47" s="291"/>
      <c r="W47" s="287">
        <f>IF(X4=3,(ABS(IF(T47&gt;60,0,T47)-IF(U47&gt;60,0,U47))),(ABS(IF(T47&gt;30,0,T47)-IF(U47&gt;30,0,U47))))</f>
        <v>2</v>
      </c>
      <c r="X47" s="288" t="str">
        <f>IF(X4=3,(IF(W47&gt;12,"Y","")),(IF(W47&gt;6,"Y","")))</f>
        <v/>
      </c>
      <c r="Y47" s="289">
        <f t="shared" si="3"/>
        <v>39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39</v>
      </c>
      <c r="AA47" s="197">
        <f t="shared" si="0"/>
        <v>59</v>
      </c>
      <c r="AB47" s="253" t="str">
        <f>LOOKUP(AA47,{0,0.01,40,45,50,55,60,65,70,75,80},{"","F","D","C","C+","B-","B","B+","A-","A","A+"})</f>
        <v>B-</v>
      </c>
      <c r="AC47" s="330">
        <f>LOOKUP(AA47,{0,0.01,40,45,50,55,60,65,70,75,80},{0,"0",2,2.25,2.5,2.75,3,3.25,3.5,3.75,4})</f>
        <v>2.75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</v>
      </c>
      <c r="T48" s="291">
        <v>43</v>
      </c>
      <c r="U48" s="291">
        <v>44</v>
      </c>
      <c r="V48" s="291"/>
      <c r="W48" s="287">
        <f>IF(X4=3,(ABS(IF(T48&gt;60,0,T48)-IF(U48&gt;60,0,U48))),(ABS(IF(T48&gt;30,0,T48)-IF(U48&gt;30,0,U48))))</f>
        <v>1</v>
      </c>
      <c r="X48" s="288" t="str">
        <f>IF(X4=3,(IF(W48&gt;12,"Y","")),(IF(W48&gt;6,"Y","")))</f>
        <v/>
      </c>
      <c r="Y48" s="289">
        <f t="shared" si="3"/>
        <v>43.5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43.5</v>
      </c>
      <c r="AA48" s="197">
        <f t="shared" si="0"/>
        <v>75</v>
      </c>
      <c r="AB48" s="253" t="str">
        <f>LOOKUP(AA48,{0,0.01,40,45,50,55,60,65,70,75,80},{"","F","D","C","C+","B-","B","B+","A-","A","A+"})</f>
        <v>A</v>
      </c>
      <c r="AC48" s="330">
        <f>LOOKUP(AA48,{0,0.01,40,45,50,55,60,65,70,75,80},{0,"0",2,2.25,2.5,2.75,3,3.25,3.5,3.75,4})</f>
        <v>3.75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29.75</v>
      </c>
      <c r="T49" s="291">
        <v>46</v>
      </c>
      <c r="U49" s="291">
        <v>42</v>
      </c>
      <c r="V49" s="291"/>
      <c r="W49" s="287">
        <f>IF(X4=3,(ABS(IF(T49&gt;60,0,T49)-IF(U49&gt;60,0,U49))),(ABS(IF(T49&gt;30,0,T49)-IF(U49&gt;30,0,U49))))</f>
        <v>4</v>
      </c>
      <c r="X49" s="288" t="str">
        <f>IF(X4=3,(IF(W49&gt;12,"Y","")),(IF(W49&gt;6,"Y","")))</f>
        <v/>
      </c>
      <c r="Y49" s="289">
        <f t="shared" si="3"/>
        <v>44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44</v>
      </c>
      <c r="AA49" s="197">
        <f t="shared" si="0"/>
        <v>74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32.25</v>
      </c>
      <c r="T50" s="291">
        <v>44</v>
      </c>
      <c r="U50" s="291">
        <v>48</v>
      </c>
      <c r="V50" s="291"/>
      <c r="W50" s="287">
        <f>IF(X4=3,(ABS(IF(T50&gt;60,0,T50)-IF(U50&gt;60,0,U50))),(ABS(IF(T50&gt;30,0,T50)-IF(U50&gt;30,0,U50))))</f>
        <v>4</v>
      </c>
      <c r="X50" s="288" t="str">
        <f>IF(X4=3,(IF(W50&gt;12,"Y","")),(IF(W50&gt;6,"Y","")))</f>
        <v/>
      </c>
      <c r="Y50" s="289">
        <f t="shared" si="3"/>
        <v>46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46</v>
      </c>
      <c r="AA50" s="197">
        <f t="shared" si="0"/>
        <v>79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24</v>
      </c>
      <c r="T51" s="291">
        <v>34</v>
      </c>
      <c r="U51" s="291">
        <v>37</v>
      </c>
      <c r="V51" s="291"/>
      <c r="W51" s="287">
        <f>IF(X4=3,(ABS(IF(T51&gt;60,0,T51)-IF(U51&gt;60,0,U51))),(ABS(IF(T51&gt;30,0,T51)-IF(U51&gt;30,0,U51))))</f>
        <v>3</v>
      </c>
      <c r="X51" s="288" t="str">
        <f>IF(X4=3,(IF(W51&gt;12,"Y","")),(IF(W51&gt;6,"Y","")))</f>
        <v/>
      </c>
      <c r="Y51" s="289">
        <f t="shared" si="3"/>
        <v>35.5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35.5</v>
      </c>
      <c r="AA51" s="197">
        <f t="shared" si="0"/>
        <v>60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23.5</v>
      </c>
      <c r="T52" s="291">
        <v>33</v>
      </c>
      <c r="U52" s="291">
        <v>39</v>
      </c>
      <c r="V52" s="291"/>
      <c r="W52" s="287">
        <f>IF(X4=3,(ABS(IF(T52&gt;60,0,T52)-IF(U52&gt;60,0,U52))),(ABS(IF(T52&gt;30,0,T52)-IF(U52&gt;30,0,U52))))</f>
        <v>6</v>
      </c>
      <c r="X52" s="288" t="str">
        <f>IF(X4=3,(IF(W52&gt;12,"Y","")),(IF(W52&gt;6,"Y","")))</f>
        <v/>
      </c>
      <c r="Y52" s="289">
        <f t="shared" si="3"/>
        <v>36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36</v>
      </c>
      <c r="AA52" s="197">
        <f t="shared" si="0"/>
        <v>60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28.5</v>
      </c>
      <c r="T53" s="291">
        <v>47</v>
      </c>
      <c r="U53" s="291">
        <v>46</v>
      </c>
      <c r="V53" s="291"/>
      <c r="W53" s="287">
        <f>IF(X4=3,(ABS(IF(T53&gt;60,0,T53)-IF(U53&gt;60,0,U53))),(ABS(IF(T53&gt;30,0,T53)-IF(U53&gt;30,0,U53))))</f>
        <v>1</v>
      </c>
      <c r="X53" s="288" t="str">
        <f>IF(X4=3,(IF(W53&gt;12,"Y","")),(IF(W53&gt;6,"Y","")))</f>
        <v/>
      </c>
      <c r="Y53" s="289">
        <f t="shared" si="3"/>
        <v>46.5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46.5</v>
      </c>
      <c r="AA53" s="197">
        <f t="shared" si="0"/>
        <v>75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17</v>
      </c>
      <c r="T54" s="291">
        <v>30</v>
      </c>
      <c r="U54" s="291">
        <v>36</v>
      </c>
      <c r="V54" s="291"/>
      <c r="W54" s="287">
        <f>IF(X4=3,(ABS(IF(T54&gt;60,0,T54)-IF(U54&gt;60,0,U54))),(ABS(IF(T54&gt;30,0,T54)-IF(U54&gt;30,0,U54))))</f>
        <v>6</v>
      </c>
      <c r="X54" s="288" t="str">
        <f>IF(X4=3,(IF(W54&gt;12,"Y","")),(IF(W54&gt;6,"Y","")))</f>
        <v/>
      </c>
      <c r="Y54" s="289">
        <f t="shared" si="3"/>
        <v>33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33</v>
      </c>
      <c r="AA54" s="197">
        <f t="shared" si="0"/>
        <v>50</v>
      </c>
      <c r="AB54" s="253" t="str">
        <f>LOOKUP(AA54,{0,0.01,40,45,50,55,60,65,70,75,80},{"","F","D","C","C+","B-","B","B+","A-","A","A+"})</f>
        <v>C+</v>
      </c>
      <c r="AC54" s="330">
        <f>LOOKUP(AA54,{0,0.01,40,45,50,55,60,65,70,75,80},{0,"0",2,2.25,2.5,2.75,3,3.25,3.5,3.75,4})</f>
        <v>2.5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21</v>
      </c>
      <c r="T55" s="291">
        <v>42</v>
      </c>
      <c r="U55" s="291">
        <v>36</v>
      </c>
      <c r="V55" s="291"/>
      <c r="W55" s="287">
        <f>IF(X4=3,(ABS(IF(T55&gt;60,0,T55)-IF(U55&gt;60,0,U55))),(ABS(IF(T55&gt;30,0,T55)-IF(U55&gt;30,0,U55))))</f>
        <v>6</v>
      </c>
      <c r="X55" s="288" t="str">
        <f>IF(X4=3,(IF(W55&gt;12,"Y","")),(IF(W55&gt;6,"Y","")))</f>
        <v/>
      </c>
      <c r="Y55" s="289">
        <f t="shared" si="3"/>
        <v>39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39</v>
      </c>
      <c r="AA55" s="197">
        <f t="shared" si="0"/>
        <v>60</v>
      </c>
      <c r="AB55" s="253" t="str">
        <f>LOOKUP(AA55,{0,0.01,40,45,50,55,60,65,70,75,80},{"","F","D","C","C+","B-","B","B+","A-","A","A+"})</f>
        <v>B</v>
      </c>
      <c r="AC55" s="330">
        <f>LOOKUP(AA55,{0,0.01,40,45,50,55,60,65,70,75,80},{0,"0",2,2.25,2.5,2.75,3,3.25,3.5,3.75,4})</f>
        <v>3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12</v>
      </c>
      <c r="T56" s="291">
        <v>45</v>
      </c>
      <c r="U56" s="291">
        <v>41</v>
      </c>
      <c r="V56" s="291"/>
      <c r="W56" s="287">
        <f>IF(X4=3,(ABS(IF(T56&gt;60,0,T56)-IF(U56&gt;60,0,U56))),(ABS(IF(T56&gt;30,0,T56)-IF(U56&gt;30,0,U56))))</f>
        <v>4</v>
      </c>
      <c r="X56" s="288" t="str">
        <f>IF(X4=3,(IF(W56&gt;12,"Y","")),(IF(W56&gt;6,"Y","")))</f>
        <v/>
      </c>
      <c r="Y56" s="289">
        <f t="shared" si="3"/>
        <v>43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43</v>
      </c>
      <c r="AA56" s="197">
        <f t="shared" si="0"/>
        <v>55</v>
      </c>
      <c r="AB56" s="253" t="str">
        <f>LOOKUP(AA56,{0,0.01,40,45,50,55,60,65,70,75,80},{"","F","D","C","C+","B-","B","B+","A-","A","A+"})</f>
        <v>B-</v>
      </c>
      <c r="AC56" s="330">
        <f>LOOKUP(AA56,{0,0.01,40,45,50,55,60,65,70,75,80},{0,"0",2,2.25,2.5,2.75,3,3.25,3.5,3.75,4})</f>
        <v>2.75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27.5</v>
      </c>
      <c r="T57" s="291">
        <v>36</v>
      </c>
      <c r="U57" s="291">
        <v>45</v>
      </c>
      <c r="V57" s="291"/>
      <c r="W57" s="287">
        <f>IF(X4=3,(ABS(IF(T57&gt;60,0,T57)-IF(U57&gt;60,0,U57))),(ABS(IF(T57&gt;30,0,T57)-IF(U57&gt;30,0,U57))))</f>
        <v>9</v>
      </c>
      <c r="X57" s="288" t="str">
        <f>IF(X4=3,(IF(W57&gt;12,"Y","")),(IF(W57&gt;6,"Y","")))</f>
        <v/>
      </c>
      <c r="Y57" s="289">
        <f t="shared" si="3"/>
        <v>40.5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40.5</v>
      </c>
      <c r="AA57" s="197">
        <f t="shared" si="0"/>
        <v>68</v>
      </c>
      <c r="AB57" s="253" t="str">
        <f>LOOKUP(AA57,{0,0.01,40,45,50,55,60,65,70,75,80},{"","F","D","C","C+","B-","B","B+","A-","A","A+"})</f>
        <v>B+</v>
      </c>
      <c r="AC57" s="330">
        <f>LOOKUP(AA57,{0,0.01,40,45,50,55,60,65,70,75,80},{0,"0",2,2.25,2.5,2.75,3,3.25,3.5,3.75,4})</f>
        <v>3.25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24</v>
      </c>
      <c r="L58" s="183">
        <v>38</v>
      </c>
      <c r="M58" s="183">
        <v>48</v>
      </c>
      <c r="N58" s="183"/>
      <c r="O58" s="249">
        <f>IF(P4=3,(ABS(IF(L58&gt;60,0,L58)-IF(M58&gt;60,0,M58))),(ABS(IF(L58&gt;30,0,L58)-IF(M58&gt;30,0,M58))))</f>
        <v>10</v>
      </c>
      <c r="P58" s="200" t="str">
        <f>IF(P4=3,(IF(O58&gt;12,"Y","")),(IF(O58&gt;6,"Y","")))</f>
        <v/>
      </c>
      <c r="Q58" s="42">
        <f t="shared" si="2"/>
        <v>43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43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67</v>
      </c>
      <c r="AB58" s="253" t="str">
        <f>LOOKUP(AA58,{0,0.01,40,45,50,55,60,65,70,75,80},{"","F","D","C","C+","B-","B","B+","A-","A","A+"})</f>
        <v>B+</v>
      </c>
      <c r="AC58" s="330">
        <f>LOOKUP(AA58,{0,0.01,40,45,50,55,60,65,70,75,80},{0,"0",2,2.25,2.5,2.75,3,3.25,3.5,3.75,4})</f>
        <v>3.25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27</v>
      </c>
      <c r="D59" s="284">
        <v>26</v>
      </c>
      <c r="E59" s="285">
        <v>43</v>
      </c>
      <c r="F59" s="291">
        <v>41</v>
      </c>
      <c r="G59" s="287">
        <f>IF(H4=3,(ABS(IF(D59&gt;60,0,D59)-IF(E59&gt;60,0,E59))),(ABS(IF(D59&gt;30,0,D59)-IF(E59&gt;30,0,E59))))</f>
        <v>17</v>
      </c>
      <c r="H59" s="288" t="str">
        <f>IF(H4=3,(IF(G59&gt;12,"Y","")),(IF(G59&gt;6,"Y","")))</f>
        <v>Y</v>
      </c>
      <c r="I59" s="289">
        <f t="shared" si="1"/>
        <v>42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42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69</v>
      </c>
      <c r="AB59" s="253" t="str">
        <f>LOOKUP(AA59,{0,0.01,40,45,50,55,60,65,70,75,80},{"","F","D","C","C+","B-","B","B+","A-","A","A+"})</f>
        <v>B+</v>
      </c>
      <c r="AC59" s="330">
        <f>LOOKUP(AA59,{0,0.01,40,45,50,55,60,65,70,75,80},{0,"0",2,2.25,2.5,2.75,3,3.25,3.5,3.75,4})</f>
        <v>3.25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72" priority="7">
      <formula>$I$7="Y"</formula>
    </cfRule>
    <cfRule type="expression" dxfId="271" priority="8">
      <formula>$I$7="Y"</formula>
    </cfRule>
    <cfRule type="expression" dxfId="270" priority="9">
      <formula>$I$7="Y"</formula>
    </cfRule>
  </conditionalFormatting>
  <conditionalFormatting sqref="O8:O77">
    <cfRule type="expression" dxfId="269" priority="4">
      <formula>$I$7="Y"</formula>
    </cfRule>
    <cfRule type="expression" dxfId="268" priority="5">
      <formula>$I$7="Y"</formula>
    </cfRule>
    <cfRule type="expression" dxfId="267" priority="6">
      <formula>$I$7="Y"</formula>
    </cfRule>
  </conditionalFormatting>
  <conditionalFormatting sqref="W8:W77">
    <cfRule type="expression" dxfId="266" priority="1">
      <formula>$I$7="Y"</formula>
    </cfRule>
    <cfRule type="expression" dxfId="265" priority="2">
      <formula>$I$7="Y"</formula>
    </cfRule>
    <cfRule type="expression" dxfId="264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28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4" customHeight="1">
      <c r="A4" s="338" t="s">
        <v>21</v>
      </c>
      <c r="B4" s="294">
        <v>303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233</v>
      </c>
      <c r="E6" s="614"/>
      <c r="F6" s="614"/>
      <c r="G6" s="614"/>
      <c r="H6" s="614"/>
      <c r="I6" s="614"/>
      <c r="J6" s="614"/>
      <c r="K6" s="275" t="s">
        <v>65</v>
      </c>
      <c r="L6" s="646" t="s">
        <v>234</v>
      </c>
      <c r="M6" s="646"/>
      <c r="N6" s="646"/>
      <c r="O6" s="646"/>
      <c r="P6" s="646"/>
      <c r="Q6" s="646"/>
      <c r="R6" s="647"/>
      <c r="S6" s="277" t="s">
        <v>65</v>
      </c>
      <c r="T6" s="614" t="s">
        <v>233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32.25</v>
      </c>
      <c r="D8" s="284">
        <v>48</v>
      </c>
      <c r="E8" s="285">
        <v>40</v>
      </c>
      <c r="F8" s="286"/>
      <c r="G8" s="287">
        <f>IF(H4=3,(ABS(IF(D8&gt;60,0,D8)-IF(E8&gt;60,0,E8))),(ABS(IF(D8&gt;30,0,D8)-IF(E8&gt;30,0,E8))))</f>
        <v>8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44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44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77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24.5</v>
      </c>
      <c r="D9" s="284">
        <v>37</v>
      </c>
      <c r="E9" s="285">
        <v>40</v>
      </c>
      <c r="F9" s="291"/>
      <c r="G9" s="287">
        <f>IF(H4=3,(ABS(IF(D9&gt;60,0,D9)-IF(E9&gt;60,0,E9))),(ABS(IF(D9&gt;30,0,D9)-IF(E9&gt;30,0,E9))))</f>
        <v>3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38.5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38.5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63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30</v>
      </c>
      <c r="D10" s="284">
        <v>40</v>
      </c>
      <c r="E10" s="285">
        <v>42</v>
      </c>
      <c r="F10" s="291"/>
      <c r="G10" s="287">
        <f>IF(H4=3,(ABS(IF(D10&gt;60,0,D10)-IF(E10&gt;60,0,E10))),(ABS(IF(D10&gt;30,0,D10)-IF(E10&gt;30,0,E10))))</f>
        <v>2</v>
      </c>
      <c r="H10" s="288" t="str">
        <f>IF(H4=3,(IF(G10&gt;12,"Y","")),(IF(G10&gt;6,"Y","")))</f>
        <v/>
      </c>
      <c r="I10" s="289">
        <f t="shared" si="1"/>
        <v>41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41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71</v>
      </c>
      <c r="AB10" s="253" t="str">
        <f>LOOKUP(AA10,{0,0.01,40,45,50,55,60,65,70,75,80},{"","F","D","C","C+","B-","B","B+","A-","A","A+"})</f>
        <v>A-</v>
      </c>
      <c r="AC10" s="330">
        <f>LOOKUP(AA10,{0,0.01,40,45,50,55,60,65,70,75,80},{0,"0",2,2.25,2.5,2.75,3,3.25,3.5,3.75,4})</f>
        <v>3.5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27.75</v>
      </c>
      <c r="D11" s="284">
        <v>46</v>
      </c>
      <c r="E11" s="285">
        <v>45</v>
      </c>
      <c r="F11" s="291"/>
      <c r="G11" s="287">
        <f>IF(H4=3,(ABS(IF(D11&gt;60,0,D11)-IF(E11&gt;60,0,E11))),(ABS(IF(D11&gt;30,0,D11)-IF(E11&gt;30,0,E11))))</f>
        <v>1</v>
      </c>
      <c r="H11" s="288" t="str">
        <f>IF(H4=3,(IF(G11&gt;12,"Y","")),(IF(G11&gt;6,"Y","")))</f>
        <v/>
      </c>
      <c r="I11" s="289">
        <f t="shared" si="1"/>
        <v>45.5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45.5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74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24.5</v>
      </c>
      <c r="D12" s="284">
        <v>44</v>
      </c>
      <c r="E12" s="285">
        <v>44</v>
      </c>
      <c r="F12" s="291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44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44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69</v>
      </c>
      <c r="AB12" s="253" t="str">
        <f>LOOKUP(AA12,{0,0.01,40,45,50,55,60,65,70,75,80},{"","F","D","C","C+","B-","B","B+","A-","A","A+"})</f>
        <v>B+</v>
      </c>
      <c r="AC12" s="330">
        <f>LOOKUP(AA12,{0,0.01,40,45,50,55,60,65,70,75,80},{0,"0",2,2.25,2.5,2.75,3,3.25,3.5,3.75,4})</f>
        <v>3.25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31</v>
      </c>
      <c r="D13" s="284">
        <v>47</v>
      </c>
      <c r="E13" s="285">
        <v>48</v>
      </c>
      <c r="F13" s="291"/>
      <c r="G13" s="287">
        <f>IF(H4=3,(ABS(IF(D13&gt;60,0,D13)-IF(E13&gt;60,0,E13))),(ABS(IF(D13&gt;30,0,D13)-IF(E13&gt;30,0,E13))))</f>
        <v>1</v>
      </c>
      <c r="H13" s="288" t="str">
        <f>IF(H4=3,(IF(G13&gt;12,"Y","")),(IF(G13&gt;6,"Y","")))</f>
        <v/>
      </c>
      <c r="I13" s="289">
        <f t="shared" si="1"/>
        <v>47.5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47.5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79</v>
      </c>
      <c r="AB13" s="253" t="str">
        <f>LOOKUP(AA13,{0,0.01,40,45,50,55,60,65,70,75,80},{"","F","D","C","C+","B-","B","B+","A-","A","A+"})</f>
        <v>A</v>
      </c>
      <c r="AC13" s="330">
        <f>LOOKUP(AA13,{0,0.01,40,45,50,55,60,65,70,75,80},{0,"0",2,2.25,2.5,2.75,3,3.25,3.5,3.75,4})</f>
        <v>3.75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31</v>
      </c>
      <c r="D14" s="284">
        <v>50</v>
      </c>
      <c r="E14" s="285">
        <v>48</v>
      </c>
      <c r="F14" s="291"/>
      <c r="G14" s="287">
        <f>IF(H4=3,(ABS(IF(D14&gt;60,0,D14)-IF(E14&gt;60,0,E14))),(ABS(IF(D14&gt;30,0,D14)-IF(E14&gt;30,0,E14))))</f>
        <v>2</v>
      </c>
      <c r="H14" s="288" t="str">
        <f>IF(H4=3,(IF(G14&gt;12,"Y","")),(IF(G14&gt;6,"Y","")))</f>
        <v/>
      </c>
      <c r="I14" s="289">
        <f t="shared" si="1"/>
        <v>49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49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80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29.25</v>
      </c>
      <c r="D15" s="284">
        <v>41</v>
      </c>
      <c r="E15" s="285">
        <v>38</v>
      </c>
      <c r="F15" s="291"/>
      <c r="G15" s="287">
        <f>IF(H4=3,(ABS(IF(D15&gt;60,0,D15)-IF(E15&gt;60,0,E15))),(ABS(IF(D15&gt;30,0,D15)-IF(E15&gt;30,0,E15))))</f>
        <v>3</v>
      </c>
      <c r="H15" s="288" t="str">
        <f>IF(H4=3,(IF(G15&gt;12,"Y","")),(IF(G15&gt;6,"Y","")))</f>
        <v/>
      </c>
      <c r="I15" s="289">
        <f t="shared" si="1"/>
        <v>39.5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39.5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69</v>
      </c>
      <c r="AB15" s="253" t="str">
        <f>LOOKUP(AA15,{0,0.01,40,45,50,55,60,65,70,75,80},{"","F","D","C","C+","B-","B","B+","A-","A","A+"})</f>
        <v>B+</v>
      </c>
      <c r="AC15" s="330">
        <f>LOOKUP(AA15,{0,0.01,40,45,50,55,60,65,70,75,80},{0,"0",2,2.25,2.5,2.75,3,3.25,3.5,3.75,4})</f>
        <v>3.25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33</v>
      </c>
      <c r="D16" s="284">
        <v>38</v>
      </c>
      <c r="E16" s="285">
        <v>40</v>
      </c>
      <c r="F16" s="291"/>
      <c r="G16" s="287">
        <f>IF(H4=3,(ABS(IF(D16&gt;60,0,D16)-IF(E16&gt;60,0,E16))),(ABS(IF(D16&gt;30,0,D16)-IF(E16&gt;30,0,E16))))</f>
        <v>2</v>
      </c>
      <c r="H16" s="288" t="str">
        <f>IF(H4=3,(IF(G16&gt;12,"Y","")),(IF(G16&gt;6,"Y","")))</f>
        <v/>
      </c>
      <c r="I16" s="289">
        <f t="shared" si="1"/>
        <v>39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39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72</v>
      </c>
      <c r="AB16" s="253" t="str">
        <f>LOOKUP(AA16,{0,0.01,40,45,50,55,60,65,70,75,80},{"","F","D","C","C+","B-","B","B+","A-","A","A+"})</f>
        <v>A-</v>
      </c>
      <c r="AC16" s="330">
        <f>LOOKUP(AA16,{0,0.01,40,45,50,55,60,65,70,75,80},{0,"0",2,2.25,2.5,2.75,3,3.25,3.5,3.75,4})</f>
        <v>3.5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33.5</v>
      </c>
      <c r="D17" s="284">
        <v>54</v>
      </c>
      <c r="E17" s="285">
        <v>43</v>
      </c>
      <c r="F17" s="291"/>
      <c r="G17" s="287">
        <f>IF(H4=3,(ABS(IF(D17&gt;60,0,D17)-IF(E17&gt;60,0,E17))),(ABS(IF(D17&gt;30,0,D17)-IF(E17&gt;30,0,E17))))</f>
        <v>11</v>
      </c>
      <c r="H17" s="288" t="str">
        <f>IF(H4=3,(IF(G17&gt;12,"Y","")),(IF(G17&gt;6,"Y","")))</f>
        <v/>
      </c>
      <c r="I17" s="289">
        <f t="shared" si="1"/>
        <v>48.5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48.5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82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32.75</v>
      </c>
      <c r="D18" s="284">
        <v>53</v>
      </c>
      <c r="E18" s="285">
        <v>43</v>
      </c>
      <c r="F18" s="291"/>
      <c r="G18" s="287">
        <f>IF(H4=3,(ABS(IF(D18&gt;60,0,D18)-IF(E18&gt;60,0,E18))),(ABS(IF(D18&gt;30,0,D18)-IF(E18&gt;30,0,E18))))</f>
        <v>10</v>
      </c>
      <c r="H18" s="288" t="str">
        <f>IF(H4=3,(IF(G18&gt;12,"Y","")),(IF(G18&gt;6,"Y","")))</f>
        <v/>
      </c>
      <c r="I18" s="289">
        <f t="shared" si="1"/>
        <v>48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48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81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29</v>
      </c>
      <c r="D19" s="284">
        <v>43</v>
      </c>
      <c r="E19" s="285">
        <v>42</v>
      </c>
      <c r="F19" s="291"/>
      <c r="G19" s="287">
        <f>IF(H4=3,(ABS(IF(D19&gt;60,0,D19)-IF(E19&gt;60,0,E19))),(ABS(IF(D19&gt;30,0,D19)-IF(E19&gt;30,0,E19))))</f>
        <v>1</v>
      </c>
      <c r="H19" s="288" t="str">
        <f>IF(H4=3,(IF(G19&gt;12,"Y","")),(IF(G19&gt;6,"Y","")))</f>
        <v/>
      </c>
      <c r="I19" s="289">
        <f t="shared" si="1"/>
        <v>42.5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42.5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72</v>
      </c>
      <c r="AB19" s="253" t="str">
        <f>LOOKUP(AA19,{0,0.01,40,45,50,55,60,65,70,75,80},{"","F","D","C","C+","B-","B","B+","A-","A","A+"})</f>
        <v>A-</v>
      </c>
      <c r="AC19" s="330">
        <f>LOOKUP(AA19,{0,0.01,40,45,50,55,60,65,70,75,80},{0,"0",2,2.25,2.5,2.75,3,3.25,3.5,3.75,4})</f>
        <v>3.5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31.75</v>
      </c>
      <c r="D20" s="284">
        <v>52</v>
      </c>
      <c r="E20" s="285">
        <v>45</v>
      </c>
      <c r="F20" s="291"/>
      <c r="G20" s="287">
        <f>IF(H4=3,(ABS(IF(D20&gt;60,0,D20)-IF(E20&gt;60,0,E20))),(ABS(IF(D20&gt;30,0,D20)-IF(E20&gt;30,0,E20))))</f>
        <v>7</v>
      </c>
      <c r="H20" s="288" t="str">
        <f>IF(H4=3,(IF(G20&gt;12,"Y","")),(IF(G20&gt;6,"Y","")))</f>
        <v/>
      </c>
      <c r="I20" s="289">
        <f t="shared" si="1"/>
        <v>48.5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48.5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81</v>
      </c>
      <c r="AB20" s="253" t="str">
        <f>LOOKUP(AA20,{0,0.01,40,45,50,55,60,65,70,75,80},{"","F","D","C","C+","B-","B","B+","A-","A","A+"})</f>
        <v>A+</v>
      </c>
      <c r="AC20" s="330">
        <f>LOOKUP(AA20,{0,0.01,40,45,50,55,60,65,70,75,80},{0,"0",2,2.25,2.5,2.75,3,3.25,3.5,3.75,4})</f>
        <v>4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29.5</v>
      </c>
      <c r="D21" s="284">
        <v>53</v>
      </c>
      <c r="E21" s="285">
        <v>45</v>
      </c>
      <c r="F21" s="291"/>
      <c r="G21" s="287">
        <f>IF(H4=3,(ABS(IF(D21&gt;60,0,D21)-IF(E21&gt;60,0,E21))),(ABS(IF(D21&gt;30,0,D21)-IF(E21&gt;30,0,E21))))</f>
        <v>8</v>
      </c>
      <c r="H21" s="288" t="str">
        <f>IF(H4=3,(IF(G21&gt;12,"Y","")),(IF(G21&gt;6,"Y","")))</f>
        <v/>
      </c>
      <c r="I21" s="289">
        <f t="shared" si="1"/>
        <v>49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49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79</v>
      </c>
      <c r="AB21" s="253" t="str">
        <f>LOOKUP(AA21,{0,0.01,40,45,50,55,60,65,70,75,80},{"","F","D","C","C+","B-","B","B+","A-","A","A+"})</f>
        <v>A</v>
      </c>
      <c r="AC21" s="330">
        <f>LOOKUP(AA21,{0,0.01,40,45,50,55,60,65,70,75,80},{0,"0",2,2.25,2.5,2.75,3,3.25,3.5,3.75,4})</f>
        <v>3.75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33</v>
      </c>
      <c r="D22" s="284">
        <v>53</v>
      </c>
      <c r="E22" s="285">
        <v>44</v>
      </c>
      <c r="F22" s="291"/>
      <c r="G22" s="287">
        <f>IF(H4=3,(ABS(IF(D22&gt;60,0,D22)-IF(E22&gt;60,0,E22))),(ABS(IF(D22&gt;30,0,D22)-IF(E22&gt;30,0,E22))))</f>
        <v>9</v>
      </c>
      <c r="H22" s="288" t="str">
        <f>IF(H4=3,(IF(G22&gt;12,"Y","")),(IF(G22&gt;6,"Y","")))</f>
        <v/>
      </c>
      <c r="I22" s="289">
        <f t="shared" si="1"/>
        <v>48.5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48.5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82</v>
      </c>
      <c r="AB22" s="253" t="str">
        <f>LOOKUP(AA22,{0,0.01,40,45,50,55,60,65,70,75,80},{"","F","D","C","C+","B-","B","B+","A-","A","A+"})</f>
        <v>A+</v>
      </c>
      <c r="AC22" s="330">
        <f>LOOKUP(AA22,{0,0.01,40,45,50,55,60,65,70,75,80},{0,"0",2,2.25,2.5,2.75,3,3.25,3.5,3.75,4})</f>
        <v>4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28.5</v>
      </c>
      <c r="D23" s="284">
        <v>42</v>
      </c>
      <c r="E23" s="285">
        <v>40</v>
      </c>
      <c r="F23" s="291"/>
      <c r="G23" s="287">
        <f>IF(H4=3,(ABS(IF(D23&gt;60,0,D23)-IF(E23&gt;60,0,E23))),(ABS(IF(D23&gt;30,0,D23)-IF(E23&gt;30,0,E23))))</f>
        <v>2</v>
      </c>
      <c r="H23" s="288" t="str">
        <f>IF(H4=3,(IF(G23&gt;12,"Y","")),(IF(G23&gt;6,"Y","")))</f>
        <v/>
      </c>
      <c r="I23" s="289">
        <f t="shared" si="1"/>
        <v>41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41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70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29</v>
      </c>
      <c r="L24" s="183">
        <v>38</v>
      </c>
      <c r="M24" s="183">
        <v>47</v>
      </c>
      <c r="N24" s="183"/>
      <c r="O24" s="249">
        <f>IF(P4=3,(ABS(IF(L24&gt;60,0,L24)-IF(M24&gt;60,0,M24))),(ABS(IF(L24&gt;30,0,L24)-IF(M24&gt;30,0,M24))))</f>
        <v>9</v>
      </c>
      <c r="P24" s="200" t="str">
        <f>IF(P4=3,(IF(O24&gt;12,"Y","")),(IF(O24&gt;6,"Y","")))</f>
        <v/>
      </c>
      <c r="Q24" s="42">
        <f t="shared" si="2"/>
        <v>42.5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42.5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72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20</v>
      </c>
      <c r="L25" s="183">
        <v>28</v>
      </c>
      <c r="M25" s="183">
        <v>32</v>
      </c>
      <c r="N25" s="183"/>
      <c r="O25" s="249">
        <f>IF(P4=3,(ABS(IF(L25&gt;60,0,L25)-IF(M25&gt;60,0,M25))),(ABS(IF(L25&gt;30,0,L25)-IF(M25&gt;30,0,M25))))</f>
        <v>4</v>
      </c>
      <c r="P25" s="200" t="str">
        <f>IF(P4=3,(IF(O25&gt;12,"Y","")),(IF(O25&gt;6,"Y","")))</f>
        <v/>
      </c>
      <c r="Q25" s="42">
        <f t="shared" si="2"/>
        <v>30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30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50</v>
      </c>
      <c r="AB25" s="253" t="str">
        <f>LOOKUP(AA25,{0,0.01,40,45,50,55,60,65,70,75,80},{"","F","D","C","C+","B-","B","B+","A-","A","A+"})</f>
        <v>C+</v>
      </c>
      <c r="AC25" s="330">
        <f>LOOKUP(AA25,{0,0.01,40,45,50,55,60,65,70,75,80},{0,"0",2,2.25,2.5,2.75,3,3.25,3.5,3.75,4})</f>
        <v>2.5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27.5</v>
      </c>
      <c r="L26" s="183">
        <v>29</v>
      </c>
      <c r="M26" s="183">
        <v>37</v>
      </c>
      <c r="N26" s="183"/>
      <c r="O26" s="249">
        <f>IF(P4=3,(ABS(IF(L26&gt;60,0,L26)-IF(M26&gt;60,0,M26))),(ABS(IF(L26&gt;30,0,L26)-IF(M26&gt;30,0,M26))))</f>
        <v>8</v>
      </c>
      <c r="P26" s="200" t="str">
        <f>IF(P4=3,(IF(O26&gt;12,"Y","")),(IF(O26&gt;6,"Y","")))</f>
        <v/>
      </c>
      <c r="Q26" s="42">
        <f t="shared" si="2"/>
        <v>33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33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61</v>
      </c>
      <c r="AB26" s="253" t="str">
        <f>LOOKUP(AA26,{0,0.01,40,45,50,55,60,65,70,75,80},{"","F","D","C","C+","B-","B","B+","A-","A","A+"})</f>
        <v>B</v>
      </c>
      <c r="AC26" s="330">
        <f>LOOKUP(AA26,{0,0.01,40,45,50,55,60,65,70,75,80},{0,"0",2,2.25,2.5,2.75,3,3.25,3.5,3.75,4})</f>
        <v>3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28.5</v>
      </c>
      <c r="L27" s="183">
        <v>48</v>
      </c>
      <c r="M27" s="183">
        <v>47</v>
      </c>
      <c r="N27" s="183"/>
      <c r="O27" s="249">
        <f>IF(P4=3,(ABS(IF(L27&gt;60,0,L27)-IF(M27&gt;60,0,M27))),(ABS(IF(L27&gt;30,0,L27)-IF(M27&gt;30,0,M27))))</f>
        <v>1</v>
      </c>
      <c r="P27" s="200" t="str">
        <f>IF(P4=3,(IF(O27&gt;12,"Y","")),(IF(O27&gt;6,"Y","")))</f>
        <v/>
      </c>
      <c r="Q27" s="42">
        <f t="shared" si="2"/>
        <v>47.5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47.5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76</v>
      </c>
      <c r="AB27" s="253" t="str">
        <f>LOOKUP(AA27,{0,0.01,40,45,50,55,60,65,70,75,80},{"","F","D","C","C+","B-","B","B+","A-","A","A+"})</f>
        <v>A</v>
      </c>
      <c r="AC27" s="330">
        <f>LOOKUP(AA27,{0,0.01,40,45,50,55,60,65,70,75,80},{0,"0",2,2.25,2.5,2.75,3,3.25,3.5,3.75,4})</f>
        <v>3.75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31</v>
      </c>
      <c r="L28" s="183">
        <v>36</v>
      </c>
      <c r="M28" s="183">
        <v>35</v>
      </c>
      <c r="N28" s="183"/>
      <c r="O28" s="249">
        <f>IF(P4=3,(ABS(IF(L28&gt;60,0,L28)-IF(M28&gt;60,0,M28))),(ABS(IF(L28&gt;30,0,L28)-IF(M28&gt;30,0,M28))))</f>
        <v>1</v>
      </c>
      <c r="P28" s="200" t="str">
        <f>IF(P4=3,(IF(O28&gt;12,"Y","")),(IF(O28&gt;6,"Y","")))</f>
        <v/>
      </c>
      <c r="Q28" s="42">
        <f t="shared" si="2"/>
        <v>35.5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35.5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67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22.5</v>
      </c>
      <c r="L29" s="183">
        <v>31</v>
      </c>
      <c r="M29" s="183">
        <v>36</v>
      </c>
      <c r="N29" s="183"/>
      <c r="O29" s="249">
        <f>IF(P4=3,(ABS(IF(L29&gt;60,0,L29)-IF(M29&gt;60,0,M29))),(ABS(IF(L29&gt;30,0,L29)-IF(M29&gt;30,0,M29))))</f>
        <v>5</v>
      </c>
      <c r="P29" s="200" t="str">
        <f>IF(P4=3,(IF(O29&gt;12,"Y","")),(IF(O29&gt;6,"Y","")))</f>
        <v/>
      </c>
      <c r="Q29" s="42">
        <f t="shared" si="2"/>
        <v>33.5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33.5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56</v>
      </c>
      <c r="AB29" s="253" t="str">
        <f>LOOKUP(AA29,{0,0.01,40,45,50,55,60,65,70,75,80},{"","F","D","C","C+","B-","B","B+","A-","A","A+"})</f>
        <v>B-</v>
      </c>
      <c r="AC29" s="330">
        <f>LOOKUP(AA29,{0,0.01,40,45,50,55,60,65,70,75,80},{0,"0",2,2.25,2.5,2.75,3,3.25,3.5,3.75,4})</f>
        <v>2.75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27.5</v>
      </c>
      <c r="L30" s="183">
        <v>38</v>
      </c>
      <c r="M30" s="183">
        <v>48</v>
      </c>
      <c r="N30" s="183"/>
      <c r="O30" s="249">
        <f>IF(P4=3,(ABS(IF(L30&gt;60,0,L30)-IF(M30&gt;60,0,M30))),(ABS(IF(L30&gt;30,0,L30)-IF(M30&gt;30,0,M30))))</f>
        <v>10</v>
      </c>
      <c r="P30" s="200" t="str">
        <f>IF(P4=3,(IF(O30&gt;12,"Y","")),(IF(O30&gt;6,"Y","")))</f>
        <v/>
      </c>
      <c r="Q30" s="42">
        <f t="shared" si="2"/>
        <v>43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43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71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28</v>
      </c>
      <c r="L31" s="183">
        <v>32</v>
      </c>
      <c r="M31" s="183">
        <v>39</v>
      </c>
      <c r="N31" s="183"/>
      <c r="O31" s="249">
        <f>IF(P4=3,(ABS(IF(L31&gt;60,0,L31)-IF(M31&gt;60,0,M31))),(ABS(IF(L31&gt;30,0,L31)-IF(M31&gt;30,0,M31))))</f>
        <v>7</v>
      </c>
      <c r="P31" s="200" t="str">
        <f>IF(P4=3,(IF(O31&gt;12,"Y","")),(IF(O31&gt;6,"Y","")))</f>
        <v/>
      </c>
      <c r="Q31" s="42">
        <f t="shared" si="2"/>
        <v>35.5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35.5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64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20.5</v>
      </c>
      <c r="L32" s="183">
        <v>31</v>
      </c>
      <c r="M32" s="183">
        <v>37</v>
      </c>
      <c r="N32" s="183"/>
      <c r="O32" s="249">
        <f>IF(P4=3,(ABS(IF(L32&gt;60,0,L32)-IF(M32&gt;60,0,M32))),(ABS(IF(L32&gt;30,0,L32)-IF(M32&gt;30,0,M32))))</f>
        <v>6</v>
      </c>
      <c r="P32" s="200" t="str">
        <f>IF(P4=3,(IF(O32&gt;12,"Y","")),(IF(O32&gt;6,"Y","")))</f>
        <v/>
      </c>
      <c r="Q32" s="42">
        <f t="shared" si="2"/>
        <v>34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34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55</v>
      </c>
      <c r="AB32" s="253" t="str">
        <f>LOOKUP(AA32,{0,0.01,40,45,50,55,60,65,70,75,80},{"","F","D","C","C+","B-","B","B+","A-","A","A+"})</f>
        <v>B-</v>
      </c>
      <c r="AC32" s="330">
        <f>LOOKUP(AA32,{0,0.01,40,45,50,55,60,65,70,75,80},{0,"0",2,2.25,2.5,2.75,3,3.25,3.5,3.75,4})</f>
        <v>2.75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21</v>
      </c>
      <c r="L33" s="183">
        <v>30</v>
      </c>
      <c r="M33" s="183">
        <v>33</v>
      </c>
      <c r="N33" s="183"/>
      <c r="O33" s="249">
        <f>IF(P4=3,(ABS(IF(L33&gt;60,0,L33)-IF(M33&gt;60,0,M33))),(ABS(IF(L33&gt;30,0,L33)-IF(M33&gt;30,0,M33))))</f>
        <v>3</v>
      </c>
      <c r="P33" s="200" t="str">
        <f>IF(P4=3,(IF(O33&gt;12,"Y","")),(IF(O33&gt;6,"Y","")))</f>
        <v/>
      </c>
      <c r="Q33" s="42">
        <f t="shared" si="2"/>
        <v>31.5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31.5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53</v>
      </c>
      <c r="AB33" s="253" t="str">
        <f>LOOKUP(AA33,{0,0.01,40,45,50,55,60,65,70,75,80},{"","F","D","C","C+","B-","B","B+","A-","A","A+"})</f>
        <v>C+</v>
      </c>
      <c r="AC33" s="330">
        <f>LOOKUP(AA33,{0,0.01,40,45,50,55,60,65,70,75,80},{0,"0",2,2.25,2.5,2.75,3,3.25,3.5,3.75,4})</f>
        <v>2.5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31</v>
      </c>
      <c r="L34" s="183">
        <v>51</v>
      </c>
      <c r="M34" s="183">
        <v>49</v>
      </c>
      <c r="N34" s="183"/>
      <c r="O34" s="249">
        <f>IF(P4=3,(ABS(IF(L34&gt;60,0,L34)-IF(M34&gt;60,0,M34))),(ABS(IF(L34&gt;30,0,L34)-IF(M34&gt;30,0,M34))))</f>
        <v>2</v>
      </c>
      <c r="P34" s="200" t="str">
        <f>IF(P4=3,(IF(O34&gt;12,"Y","")),(IF(O34&gt;6,"Y","")))</f>
        <v/>
      </c>
      <c r="Q34" s="42">
        <f t="shared" si="2"/>
        <v>50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50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81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21</v>
      </c>
      <c r="L35" s="183">
        <v>24</v>
      </c>
      <c r="M35" s="183">
        <v>30</v>
      </c>
      <c r="N35" s="183"/>
      <c r="O35" s="249">
        <f>IF(P4=3,(ABS(IF(L35&gt;60,0,L35)-IF(M35&gt;60,0,M35))),(ABS(IF(L35&gt;30,0,L35)-IF(M35&gt;30,0,M35))))</f>
        <v>6</v>
      </c>
      <c r="P35" s="200" t="str">
        <f>IF(P4=3,(IF(O35&gt;12,"Y","")),(IF(O35&gt;6,"Y","")))</f>
        <v/>
      </c>
      <c r="Q35" s="42">
        <f t="shared" si="2"/>
        <v>27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27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48</v>
      </c>
      <c r="AB35" s="253" t="str">
        <f>LOOKUP(AA35,{0,0.01,40,45,50,55,60,65,70,75,80},{"","F","D","C","C+","B-","B","B+","A-","A","A+"})</f>
        <v>C</v>
      </c>
      <c r="AC35" s="330">
        <f>LOOKUP(AA35,{0,0.01,40,45,50,55,60,65,70,75,80},{0,"0",2,2.25,2.5,2.75,3,3.25,3.5,3.75,4})</f>
        <v>2.25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28.5</v>
      </c>
      <c r="L36" s="183">
        <v>36</v>
      </c>
      <c r="M36" s="183">
        <v>40</v>
      </c>
      <c r="N36" s="183"/>
      <c r="O36" s="249">
        <f>IF(P4=3,(ABS(IF(L36&gt;60,0,L36)-IF(M36&gt;60,0,M36))),(ABS(IF(L36&gt;30,0,L36)-IF(M36&gt;30,0,M36))))</f>
        <v>4</v>
      </c>
      <c r="P36" s="200" t="str">
        <f>IF(P4=3,(IF(O36&gt;12,"Y","")),(IF(O36&gt;6,"Y","")))</f>
        <v/>
      </c>
      <c r="Q36" s="42">
        <f t="shared" si="2"/>
        <v>38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38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67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25</v>
      </c>
      <c r="L37" s="183">
        <v>29</v>
      </c>
      <c r="M37" s="183">
        <v>33</v>
      </c>
      <c r="N37" s="183"/>
      <c r="O37" s="249">
        <f>IF(P4=3,(ABS(IF(L37&gt;60,0,L37)-IF(M37&gt;60,0,M37))),(ABS(IF(L37&gt;30,0,L37)-IF(M37&gt;30,0,M37))))</f>
        <v>4</v>
      </c>
      <c r="P37" s="200" t="str">
        <f>IF(P4=3,(IF(O37&gt;12,"Y","")),(IF(O37&gt;6,"Y","")))</f>
        <v/>
      </c>
      <c r="Q37" s="42">
        <f t="shared" si="2"/>
        <v>31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31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56</v>
      </c>
      <c r="AB37" s="253" t="str">
        <f>LOOKUP(AA37,{0,0.01,40,45,50,55,60,65,70,75,80},{"","F","D","C","C+","B-","B","B+","A-","A","A+"})</f>
        <v>B-</v>
      </c>
      <c r="AC37" s="330">
        <f>LOOKUP(AA37,{0,0.01,40,45,50,55,60,65,70,75,80},{0,"0",2,2.25,2.5,2.75,3,3.25,3.5,3.75,4})</f>
        <v>2.75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24</v>
      </c>
      <c r="L38" s="183">
        <v>36</v>
      </c>
      <c r="M38" s="183">
        <v>38</v>
      </c>
      <c r="N38" s="183"/>
      <c r="O38" s="249">
        <f>IF(P4=3,(ABS(IF(L38&gt;60,0,L38)-IF(M38&gt;60,0,M38))),(ABS(IF(L38&gt;30,0,L38)-IF(M38&gt;30,0,M38))))</f>
        <v>2</v>
      </c>
      <c r="P38" s="200" t="str">
        <f>IF(P4=3,(IF(O38&gt;12,"Y","")),(IF(O38&gt;6,"Y","")))</f>
        <v/>
      </c>
      <c r="Q38" s="42">
        <f t="shared" si="2"/>
        <v>37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37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61</v>
      </c>
      <c r="AB38" s="253" t="str">
        <f>LOOKUP(AA38,{0,0.01,40,45,50,55,60,65,70,75,80},{"","F","D","C","C+","B-","B","B+","A-","A","A+"})</f>
        <v>B</v>
      </c>
      <c r="AC38" s="330">
        <f>LOOKUP(AA38,{0,0.01,40,45,50,55,60,65,70,75,80},{0,"0",2,2.25,2.5,2.75,3,3.25,3.5,3.75,4})</f>
        <v>3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30.5</v>
      </c>
      <c r="L39" s="183">
        <v>37</v>
      </c>
      <c r="M39" s="183">
        <v>41</v>
      </c>
      <c r="N39" s="183"/>
      <c r="O39" s="249">
        <f>IF(P4=3,(ABS(IF(L39&gt;60,0,L39)-IF(M39&gt;60,0,M39))),(ABS(IF(L39&gt;30,0,L39)-IF(M39&gt;30,0,M39))))</f>
        <v>4</v>
      </c>
      <c r="P39" s="200" t="str">
        <f>IF(P4=3,(IF(O39&gt;12,"Y","")),(IF(O39&gt;6,"Y","")))</f>
        <v/>
      </c>
      <c r="Q39" s="42">
        <f t="shared" si="2"/>
        <v>39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39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70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27.5</v>
      </c>
      <c r="L40" s="183">
        <v>29</v>
      </c>
      <c r="M40" s="183">
        <v>39</v>
      </c>
      <c r="N40" s="183"/>
      <c r="O40" s="249">
        <f>IF(P4=3,(ABS(IF(L40&gt;60,0,L40)-IF(M40&gt;60,0,M40))),(ABS(IF(L40&gt;30,0,L40)-IF(M40&gt;30,0,M40))))</f>
        <v>10</v>
      </c>
      <c r="P40" s="200" t="str">
        <f>IF(P4=3,(IF(O40&gt;12,"Y","")),(IF(O40&gt;6,"Y","")))</f>
        <v/>
      </c>
      <c r="Q40" s="42">
        <f t="shared" si="2"/>
        <v>34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34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62</v>
      </c>
      <c r="AB40" s="253" t="str">
        <f>LOOKUP(AA40,{0,0.01,40,45,50,55,60,65,70,75,80},{"","F","D","C","C+","B-","B","B+","A-","A","A+"})</f>
        <v>B</v>
      </c>
      <c r="AC40" s="330">
        <f>LOOKUP(AA40,{0,0.01,40,45,50,55,60,65,70,75,80},{0,"0",2,2.25,2.5,2.75,3,3.25,3.5,3.75,4})</f>
        <v>3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25.5</v>
      </c>
      <c r="L41" s="183">
        <v>35</v>
      </c>
      <c r="M41" s="183">
        <v>33</v>
      </c>
      <c r="N41" s="183"/>
      <c r="O41" s="249">
        <f>IF(P4=3,(ABS(IF(L41&gt;60,0,L41)-IF(M41&gt;60,0,M41))),(ABS(IF(L41&gt;30,0,L41)-IF(M41&gt;30,0,M41))))</f>
        <v>2</v>
      </c>
      <c r="P41" s="200" t="str">
        <f>IF(P4=3,(IF(O41&gt;12,"Y","")),(IF(O41&gt;6,"Y","")))</f>
        <v/>
      </c>
      <c r="Q41" s="42">
        <f t="shared" si="2"/>
        <v>34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34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60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29</v>
      </c>
      <c r="L42" s="183">
        <v>32</v>
      </c>
      <c r="M42" s="183">
        <v>35</v>
      </c>
      <c r="N42" s="183"/>
      <c r="O42" s="249">
        <f>IF(P4=3,(ABS(IF(L42&gt;60,0,L42)-IF(M42&gt;60,0,M42))),(ABS(IF(L42&gt;30,0,L42)-IF(M42&gt;30,0,M42))))</f>
        <v>3</v>
      </c>
      <c r="P42" s="200" t="str">
        <f>IF(P4=3,(IF(O42&gt;12,"Y","")),(IF(O42&gt;6,"Y","")))</f>
        <v/>
      </c>
      <c r="Q42" s="42">
        <f t="shared" si="2"/>
        <v>33.5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33.5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63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27</v>
      </c>
      <c r="L43" s="183">
        <v>40</v>
      </c>
      <c r="M43" s="183">
        <v>42</v>
      </c>
      <c r="N43" s="183"/>
      <c r="O43" s="249">
        <f>IF(P4=3,(ABS(IF(L43&gt;60,0,L43)-IF(M43&gt;60,0,M43))),(ABS(IF(L43&gt;30,0,L43)-IF(M43&gt;30,0,M43))))</f>
        <v>2</v>
      </c>
      <c r="P43" s="200" t="str">
        <f>IF(P4=3,(IF(O43&gt;12,"Y","")),(IF(O43&gt;6,"Y","")))</f>
        <v/>
      </c>
      <c r="Q43" s="42">
        <f t="shared" si="2"/>
        <v>41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41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68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26</v>
      </c>
      <c r="L44" s="183">
        <v>33</v>
      </c>
      <c r="M44" s="183">
        <v>42</v>
      </c>
      <c r="N44" s="183"/>
      <c r="O44" s="249">
        <f>IF(P4=3,(ABS(IF(L44&gt;60,0,L44)-IF(M44&gt;60,0,M44))),(ABS(IF(L44&gt;30,0,L44)-IF(M44&gt;30,0,M44))))</f>
        <v>9</v>
      </c>
      <c r="P44" s="200" t="str">
        <f>IF(P4=3,(IF(O44&gt;12,"Y","")),(IF(O44&gt;6,"Y","")))</f>
        <v/>
      </c>
      <c r="Q44" s="42">
        <f t="shared" si="2"/>
        <v>37.5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37.5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64</v>
      </c>
      <c r="AB44" s="253" t="str">
        <f>LOOKUP(AA44,{0,0.01,40,45,50,55,60,65,70,75,80},{"","F","D","C","C+","B-","B","B+","A-","A","A+"})</f>
        <v>B</v>
      </c>
      <c r="AC44" s="330">
        <f>LOOKUP(AA44,{0,0.01,40,45,50,55,60,65,70,75,80},{0,"0",2,2.25,2.5,2.75,3,3.25,3.5,3.75,4})</f>
        <v>3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25</v>
      </c>
      <c r="L45" s="183">
        <v>28</v>
      </c>
      <c r="M45" s="183">
        <v>33</v>
      </c>
      <c r="N45" s="183"/>
      <c r="O45" s="249">
        <f>IF(P4=3,(ABS(IF(L45&gt;60,0,L45)-IF(M45&gt;60,0,M45))),(ABS(IF(L45&gt;30,0,L45)-IF(M45&gt;30,0,M45))))</f>
        <v>5</v>
      </c>
      <c r="P45" s="200" t="str">
        <f>IF(P4=3,(IF(O45&gt;12,"Y","")),(IF(O45&gt;6,"Y","")))</f>
        <v/>
      </c>
      <c r="Q45" s="42">
        <f t="shared" si="2"/>
        <v>30.5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30.5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56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25.5</v>
      </c>
      <c r="T46" s="291">
        <v>32</v>
      </c>
      <c r="U46" s="291">
        <v>38</v>
      </c>
      <c r="V46" s="291"/>
      <c r="W46" s="287">
        <f>IF(X4=3,(ABS(IF(T46&gt;60,0,T46)-IF(U46&gt;60,0,U46))),(ABS(IF(T46&gt;30,0,T46)-IF(U46&gt;30,0,U46))))</f>
        <v>6</v>
      </c>
      <c r="X46" s="288" t="str">
        <f>IF(X4=3,(IF(W46&gt;12,"Y","")),(IF(W46&gt;6,"Y","")))</f>
        <v/>
      </c>
      <c r="Y46" s="289">
        <f t="shared" si="3"/>
        <v>35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35</v>
      </c>
      <c r="AA46" s="197">
        <f t="shared" si="0"/>
        <v>61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18.5</v>
      </c>
      <c r="T47" s="291">
        <v>44</v>
      </c>
      <c r="U47" s="291">
        <v>45</v>
      </c>
      <c r="V47" s="291"/>
      <c r="W47" s="287">
        <f>IF(X4=3,(ABS(IF(T47&gt;60,0,T47)-IF(U47&gt;60,0,U47))),(ABS(IF(T47&gt;30,0,T47)-IF(U47&gt;30,0,U47))))</f>
        <v>1</v>
      </c>
      <c r="X47" s="288" t="str">
        <f>IF(X4=3,(IF(W47&gt;12,"Y","")),(IF(W47&gt;6,"Y","")))</f>
        <v/>
      </c>
      <c r="Y47" s="289">
        <f t="shared" si="3"/>
        <v>44.5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44.5</v>
      </c>
      <c r="AA47" s="197">
        <f t="shared" si="0"/>
        <v>63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29.25</v>
      </c>
      <c r="T48" s="291">
        <v>41</v>
      </c>
      <c r="U48" s="291">
        <v>40</v>
      </c>
      <c r="V48" s="291"/>
      <c r="W48" s="287">
        <f>IF(X4=3,(ABS(IF(T48&gt;60,0,T48)-IF(U48&gt;60,0,U48))),(ABS(IF(T48&gt;30,0,T48)-IF(U48&gt;30,0,U48))))</f>
        <v>1</v>
      </c>
      <c r="X48" s="288" t="str">
        <f>IF(X4=3,(IF(W48&gt;12,"Y","")),(IF(W48&gt;6,"Y","")))</f>
        <v/>
      </c>
      <c r="Y48" s="289">
        <f t="shared" si="3"/>
        <v>40.5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40.5</v>
      </c>
      <c r="AA48" s="197">
        <f t="shared" si="0"/>
        <v>70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30.5</v>
      </c>
      <c r="T49" s="291">
        <v>46</v>
      </c>
      <c r="U49" s="291">
        <v>47</v>
      </c>
      <c r="V49" s="291"/>
      <c r="W49" s="287">
        <f>IF(X4=3,(ABS(IF(T49&gt;60,0,T49)-IF(U49&gt;60,0,U49))),(ABS(IF(T49&gt;30,0,T49)-IF(U49&gt;30,0,U49))))</f>
        <v>1</v>
      </c>
      <c r="X49" s="288" t="str">
        <f>IF(X4=3,(IF(W49&gt;12,"Y","")),(IF(W49&gt;6,"Y","")))</f>
        <v/>
      </c>
      <c r="Y49" s="289">
        <f t="shared" si="3"/>
        <v>46.5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46.5</v>
      </c>
      <c r="AA49" s="197">
        <f t="shared" si="0"/>
        <v>77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31.75</v>
      </c>
      <c r="T50" s="291">
        <v>44</v>
      </c>
      <c r="U50" s="291">
        <v>42</v>
      </c>
      <c r="V50" s="291"/>
      <c r="W50" s="287">
        <f>IF(X4=3,(ABS(IF(T50&gt;60,0,T50)-IF(U50&gt;60,0,U50))),(ABS(IF(T50&gt;30,0,T50)-IF(U50&gt;30,0,U50))))</f>
        <v>2</v>
      </c>
      <c r="X50" s="288" t="str">
        <f>IF(X4=3,(IF(W50&gt;12,"Y","")),(IF(W50&gt;6,"Y","")))</f>
        <v/>
      </c>
      <c r="Y50" s="289">
        <f t="shared" si="3"/>
        <v>43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43</v>
      </c>
      <c r="AA50" s="197">
        <f t="shared" si="0"/>
        <v>75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29</v>
      </c>
      <c r="T51" s="291">
        <v>39</v>
      </c>
      <c r="U51" s="291">
        <v>44</v>
      </c>
      <c r="V51" s="291"/>
      <c r="W51" s="287">
        <f>IF(X4=3,(ABS(IF(T51&gt;60,0,T51)-IF(U51&gt;60,0,U51))),(ABS(IF(T51&gt;30,0,T51)-IF(U51&gt;30,0,U51))))</f>
        <v>5</v>
      </c>
      <c r="X51" s="288" t="str">
        <f>IF(X4=3,(IF(W51&gt;12,"Y","")),(IF(W51&gt;6,"Y","")))</f>
        <v/>
      </c>
      <c r="Y51" s="289">
        <f t="shared" si="3"/>
        <v>41.5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41.5</v>
      </c>
      <c r="AA51" s="197">
        <f t="shared" si="0"/>
        <v>71</v>
      </c>
      <c r="AB51" s="253" t="str">
        <f>LOOKUP(AA51,{0,0.01,40,45,50,55,60,65,70,75,80},{"","F","D","C","C+","B-","B","B+","A-","A","A+"})</f>
        <v>A-</v>
      </c>
      <c r="AC51" s="330">
        <f>LOOKUP(AA51,{0,0.01,40,45,50,55,60,65,70,75,80},{0,"0",2,2.25,2.5,2.75,3,3.25,3.5,3.75,4})</f>
        <v>3.5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24</v>
      </c>
      <c r="T52" s="291">
        <v>36</v>
      </c>
      <c r="U52" s="291">
        <v>38</v>
      </c>
      <c r="V52" s="291"/>
      <c r="W52" s="287">
        <f>IF(X4=3,(ABS(IF(T52&gt;60,0,T52)-IF(U52&gt;60,0,U52))),(ABS(IF(T52&gt;30,0,T52)-IF(U52&gt;30,0,U52))))</f>
        <v>2</v>
      </c>
      <c r="X52" s="288" t="str">
        <f>IF(X4=3,(IF(W52&gt;12,"Y","")),(IF(W52&gt;6,"Y","")))</f>
        <v/>
      </c>
      <c r="Y52" s="289">
        <f t="shared" si="3"/>
        <v>37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37</v>
      </c>
      <c r="AA52" s="197">
        <f t="shared" si="0"/>
        <v>61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28</v>
      </c>
      <c r="T53" s="291">
        <v>48</v>
      </c>
      <c r="U53" s="291">
        <v>49</v>
      </c>
      <c r="V53" s="291"/>
      <c r="W53" s="287">
        <f>IF(X4=3,(ABS(IF(T53&gt;60,0,T53)-IF(U53&gt;60,0,U53))),(ABS(IF(T53&gt;30,0,T53)-IF(U53&gt;30,0,U53))))</f>
        <v>1</v>
      </c>
      <c r="X53" s="288" t="str">
        <f>IF(X4=3,(IF(W53&gt;12,"Y","")),(IF(W53&gt;6,"Y","")))</f>
        <v/>
      </c>
      <c r="Y53" s="289">
        <f t="shared" si="3"/>
        <v>48.5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48.5</v>
      </c>
      <c r="AA53" s="197">
        <f t="shared" si="0"/>
        <v>77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21.5</v>
      </c>
      <c r="T54" s="291">
        <v>30</v>
      </c>
      <c r="U54" s="291">
        <v>37</v>
      </c>
      <c r="V54" s="291"/>
      <c r="W54" s="287">
        <f>IF(X4=3,(ABS(IF(T54&gt;60,0,T54)-IF(U54&gt;60,0,U54))),(ABS(IF(T54&gt;30,0,T54)-IF(U54&gt;30,0,U54))))</f>
        <v>7</v>
      </c>
      <c r="X54" s="288" t="str">
        <f>IF(X4=3,(IF(W54&gt;12,"Y","")),(IF(W54&gt;6,"Y","")))</f>
        <v/>
      </c>
      <c r="Y54" s="289">
        <f t="shared" si="3"/>
        <v>33.5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33.5</v>
      </c>
      <c r="AA54" s="197">
        <f t="shared" si="0"/>
        <v>55</v>
      </c>
      <c r="AB54" s="253" t="str">
        <f>LOOKUP(AA54,{0,0.01,40,45,50,55,60,65,70,75,80},{"","F","D","C","C+","B-","B","B+","A-","A","A+"})</f>
        <v>B-</v>
      </c>
      <c r="AC54" s="330">
        <f>LOOKUP(AA54,{0,0.01,40,45,50,55,60,65,70,75,80},{0,"0",2,2.25,2.5,2.75,3,3.25,3.5,3.75,4})</f>
        <v>2.75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29</v>
      </c>
      <c r="T55" s="291">
        <v>43</v>
      </c>
      <c r="U55" s="291">
        <v>50</v>
      </c>
      <c r="V55" s="291"/>
      <c r="W55" s="287">
        <f>IF(X4=3,(ABS(IF(T55&gt;60,0,T55)-IF(U55&gt;60,0,U55))),(ABS(IF(T55&gt;30,0,T55)-IF(U55&gt;30,0,U55))))</f>
        <v>7</v>
      </c>
      <c r="X55" s="288" t="str">
        <f>IF(X4=3,(IF(W55&gt;12,"Y","")),(IF(W55&gt;6,"Y","")))</f>
        <v/>
      </c>
      <c r="Y55" s="289">
        <f t="shared" si="3"/>
        <v>46.5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46.5</v>
      </c>
      <c r="AA55" s="197">
        <f t="shared" si="0"/>
        <v>76</v>
      </c>
      <c r="AB55" s="253" t="str">
        <f>LOOKUP(AA55,{0,0.01,40,45,50,55,60,65,70,75,80},{"","F","D","C","C+","B-","B","B+","A-","A","A+"})</f>
        <v>A</v>
      </c>
      <c r="AC55" s="330">
        <f>LOOKUP(AA55,{0,0.01,40,45,50,55,60,65,70,75,80},{0,"0",2,2.25,2.5,2.75,3,3.25,3.5,3.75,4})</f>
        <v>3.75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23</v>
      </c>
      <c r="T56" s="291">
        <v>40</v>
      </c>
      <c r="U56" s="291">
        <v>40</v>
      </c>
      <c r="V56" s="291"/>
      <c r="W56" s="287">
        <f>IF(X4=3,(ABS(IF(T56&gt;60,0,T56)-IF(U56&gt;60,0,U56))),(ABS(IF(T56&gt;30,0,T56)-IF(U56&gt;30,0,U56))))</f>
        <v>0</v>
      </c>
      <c r="X56" s="288" t="str">
        <f>IF(X4=3,(IF(W56&gt;12,"Y","")),(IF(W56&gt;6,"Y","")))</f>
        <v/>
      </c>
      <c r="Y56" s="289">
        <f t="shared" si="3"/>
        <v>40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40</v>
      </c>
      <c r="AA56" s="197">
        <f t="shared" si="0"/>
        <v>63</v>
      </c>
      <c r="AB56" s="253" t="str">
        <f>LOOKUP(AA56,{0,0.01,40,45,50,55,60,65,70,75,80},{"","F","D","C","C+","B-","B","B+","A-","A","A+"})</f>
        <v>B</v>
      </c>
      <c r="AC56" s="330">
        <f>LOOKUP(AA56,{0,0.01,40,45,50,55,60,65,70,75,80},{0,"0",2,2.25,2.5,2.75,3,3.25,3.5,3.75,4})</f>
        <v>3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25.5</v>
      </c>
      <c r="T57" s="291">
        <v>41</v>
      </c>
      <c r="U57" s="291">
        <v>43</v>
      </c>
      <c r="V57" s="291"/>
      <c r="W57" s="287">
        <f>IF(X4=3,(ABS(IF(T57&gt;60,0,T57)-IF(U57&gt;60,0,U57))),(ABS(IF(T57&gt;30,0,T57)-IF(U57&gt;30,0,U57))))</f>
        <v>2</v>
      </c>
      <c r="X57" s="288" t="str">
        <f>IF(X4=3,(IF(W57&gt;12,"Y","")),(IF(W57&gt;6,"Y","")))</f>
        <v/>
      </c>
      <c r="Y57" s="289">
        <f t="shared" si="3"/>
        <v>42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42</v>
      </c>
      <c r="AA57" s="197">
        <f t="shared" si="0"/>
        <v>68</v>
      </c>
      <c r="AB57" s="253" t="str">
        <f>LOOKUP(AA57,{0,0.01,40,45,50,55,60,65,70,75,80},{"","F","D","C","C+","B-","B","B+","A-","A","A+"})</f>
        <v>B+</v>
      </c>
      <c r="AC57" s="330">
        <f>LOOKUP(AA57,{0,0.01,40,45,50,55,60,65,70,75,80},{0,"0",2,2.25,2.5,2.75,3,3.25,3.5,3.75,4})</f>
        <v>3.25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23</v>
      </c>
      <c r="L58" s="183">
        <v>37</v>
      </c>
      <c r="M58" s="183">
        <v>33</v>
      </c>
      <c r="N58" s="183"/>
      <c r="O58" s="249">
        <f>IF(P4=3,(ABS(IF(L58&gt;60,0,L58)-IF(M58&gt;60,0,M58))),(ABS(IF(L58&gt;30,0,L58)-IF(M58&gt;30,0,M58))))</f>
        <v>4</v>
      </c>
      <c r="P58" s="200" t="str">
        <f>IF(P4=3,(IF(O58&gt;12,"Y","")),(IF(O58&gt;6,"Y","")))</f>
        <v/>
      </c>
      <c r="Q58" s="42">
        <f t="shared" si="2"/>
        <v>35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58</v>
      </c>
      <c r="AB58" s="253" t="str">
        <f>LOOKUP(AA58,{0,0.01,40,45,50,55,60,65,70,75,80},{"","F","D","C","C+","B-","B","B+","A-","A","A+"})</f>
        <v>B-</v>
      </c>
      <c r="AC58" s="330">
        <f>LOOKUP(AA58,{0,0.01,40,45,50,55,60,65,70,75,80},{0,"0",2,2.25,2.5,2.75,3,3.25,3.5,3.75,4})</f>
        <v>2.75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11.5</v>
      </c>
      <c r="D59" s="284">
        <v>37</v>
      </c>
      <c r="E59" s="285">
        <v>38</v>
      </c>
      <c r="F59" s="291"/>
      <c r="G59" s="287">
        <f>IF(H4=3,(ABS(IF(D59&gt;60,0,D59)-IF(E59&gt;60,0,E59))),(ABS(IF(D59&gt;30,0,D59)-IF(E59&gt;30,0,E59))))</f>
        <v>1</v>
      </c>
      <c r="H59" s="288" t="str">
        <f>IF(H4=3,(IF(G59&gt;12,"Y","")),(IF(G59&gt;6,"Y","")))</f>
        <v/>
      </c>
      <c r="I59" s="289">
        <f t="shared" si="1"/>
        <v>37.5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37.5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49</v>
      </c>
      <c r="AB59" s="253" t="str">
        <f>LOOKUP(AA59,{0,0.01,40,45,50,55,60,65,70,75,80},{"","F","D","C","C+","B-","B","B+","A-","A","A+"})</f>
        <v>C</v>
      </c>
      <c r="AC59" s="330">
        <f>LOOKUP(AA59,{0,0.01,40,45,50,55,60,65,70,75,80},{0,"0",2,2.25,2.5,2.75,3,3.25,3.5,3.75,4})</f>
        <v>2.25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63" priority="7">
      <formula>$I$7="Y"</formula>
    </cfRule>
    <cfRule type="expression" dxfId="262" priority="8">
      <formula>$I$7="Y"</formula>
    </cfRule>
    <cfRule type="expression" dxfId="261" priority="9">
      <formula>$I$7="Y"</formula>
    </cfRule>
  </conditionalFormatting>
  <conditionalFormatting sqref="O8:O77">
    <cfRule type="expression" dxfId="260" priority="4">
      <formula>$I$7="Y"</formula>
    </cfRule>
    <cfRule type="expression" dxfId="259" priority="5">
      <formula>$I$7="Y"</formula>
    </cfRule>
    <cfRule type="expression" dxfId="258" priority="6">
      <formula>$I$7="Y"</formula>
    </cfRule>
  </conditionalFormatting>
  <conditionalFormatting sqref="W8:W77">
    <cfRule type="expression" dxfId="257" priority="1">
      <formula>$I$7="Y"</formula>
    </cfRule>
    <cfRule type="expression" dxfId="256" priority="2">
      <formula>$I$7="Y"</formula>
    </cfRule>
    <cfRule type="expression" dxfId="255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34" workbookViewId="0">
      <selection activeCell="N59" sqref="N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3.25" customHeight="1">
      <c r="A4" s="338" t="s">
        <v>21</v>
      </c>
      <c r="B4" s="294">
        <v>304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235</v>
      </c>
      <c r="E6" s="614"/>
      <c r="F6" s="614"/>
      <c r="G6" s="614"/>
      <c r="H6" s="614"/>
      <c r="I6" s="614"/>
      <c r="J6" s="614"/>
      <c r="K6" s="275" t="s">
        <v>65</v>
      </c>
      <c r="L6" s="646" t="s">
        <v>236</v>
      </c>
      <c r="M6" s="646"/>
      <c r="N6" s="646"/>
      <c r="O6" s="646"/>
      <c r="P6" s="646"/>
      <c r="Q6" s="646"/>
      <c r="R6" s="647"/>
      <c r="S6" s="277" t="s">
        <v>65</v>
      </c>
      <c r="T6" s="614" t="s">
        <v>235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27.25</v>
      </c>
      <c r="D8" s="284">
        <v>29</v>
      </c>
      <c r="E8" s="285">
        <v>48</v>
      </c>
      <c r="F8" s="349">
        <v>42</v>
      </c>
      <c r="G8" s="287">
        <f>IF(H4=3,(ABS(IF(D8&gt;60,0,D8)-IF(E8&gt;60,0,E8))),(ABS(IF(D8&gt;30,0,D8)-IF(E8&gt;30,0,E8))))</f>
        <v>19</v>
      </c>
      <c r="H8" s="288" t="str">
        <f>IF(H4=3,(IF(G8&gt;12,"Y","")),(IF(G8&gt;6,"Y","")))</f>
        <v>Y</v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73</v>
      </c>
      <c r="AB8" s="253" t="str">
        <f>LOOKUP(AA8,{0,0.01,40,45,50,55,60,65,70,75,80},{"","F","D","C","C+","B-","B","B+","A-","A","A+"})</f>
        <v>A-</v>
      </c>
      <c r="AC8" s="330">
        <f>LOOKUP(AA8,{0,0.01,40,45,50,55,60,65,70,75,80},{0,"0",2,2.25,2.5,2.75,3,3.25,3.5,3.75,4})</f>
        <v>3.5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13</v>
      </c>
      <c r="D9" s="284">
        <v>26</v>
      </c>
      <c r="E9" s="285">
        <v>45</v>
      </c>
      <c r="F9" s="291">
        <v>39</v>
      </c>
      <c r="G9" s="287">
        <f>IF(H4=3,(ABS(IF(D9&gt;60,0,D9)-IF(E9&gt;60,0,E9))),(ABS(IF(D9&gt;30,0,D9)-IF(E9&gt;30,0,E9))))</f>
        <v>19</v>
      </c>
      <c r="H9" s="288" t="str">
        <f>IF(H4=3,(IF(G9&gt;12,"Y","")),(IF(G9&gt;6,"Y","")))</f>
        <v>Y</v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42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42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55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24</v>
      </c>
      <c r="D10" s="284">
        <v>31</v>
      </c>
      <c r="E10" s="285">
        <v>48</v>
      </c>
      <c r="F10" s="291">
        <v>42.5</v>
      </c>
      <c r="G10" s="287">
        <f>IF(H4=3,(ABS(IF(D10&gt;60,0,D10)-IF(E10&gt;60,0,E10))),(ABS(IF(D10&gt;30,0,D10)-IF(E10&gt;30,0,E10))))</f>
        <v>17</v>
      </c>
      <c r="H10" s="288" t="str">
        <f>IF(H4=3,(IF(G10&gt;12,"Y","")),(IF(G10&gt;6,"Y","")))</f>
        <v>Y</v>
      </c>
      <c r="I10" s="289">
        <f t="shared" si="1"/>
        <v>45.25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45.25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70</v>
      </c>
      <c r="AB10" s="253" t="str">
        <f>LOOKUP(AA10,{0,0.01,40,45,50,55,60,65,70,75,80},{"","F","D","C","C+","B-","B","B+","A-","A","A+"})</f>
        <v>A-</v>
      </c>
      <c r="AC10" s="330">
        <f>LOOKUP(AA10,{0,0.01,40,45,50,55,60,65,70,75,80},{0,"0",2,2.25,2.5,2.75,3,3.25,3.5,3.75,4})</f>
        <v>3.5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29</v>
      </c>
      <c r="D11" s="284">
        <v>30</v>
      </c>
      <c r="E11" s="285">
        <v>46</v>
      </c>
      <c r="F11" s="291">
        <v>42</v>
      </c>
      <c r="G11" s="287">
        <f>IF(H4=3,(ABS(IF(D11&gt;60,0,D11)-IF(E11&gt;60,0,E11))),(ABS(IF(D11&gt;30,0,D11)-IF(E11&gt;30,0,E11))))</f>
        <v>16</v>
      </c>
      <c r="H11" s="288" t="str">
        <f>IF(H4=3,(IF(G11&gt;12,"Y","")),(IF(G11&gt;6,"Y","")))</f>
        <v>Y</v>
      </c>
      <c r="I11" s="289">
        <f t="shared" si="1"/>
        <v>44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44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73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21.25</v>
      </c>
      <c r="D12" s="284">
        <v>25</v>
      </c>
      <c r="E12" s="285">
        <v>44</v>
      </c>
      <c r="F12" s="291">
        <v>39</v>
      </c>
      <c r="G12" s="287">
        <f>IF(H4=3,(ABS(IF(D12&gt;60,0,D12)-IF(E12&gt;60,0,E12))),(ABS(IF(D12&gt;30,0,D12)-IF(E12&gt;30,0,E12))))</f>
        <v>19</v>
      </c>
      <c r="H12" s="288" t="str">
        <f>IF(H4=3,(IF(G12&gt;12,"Y","")),(IF(G12&gt;6,"Y","")))</f>
        <v>Y</v>
      </c>
      <c r="I12" s="289">
        <f t="shared" si="1"/>
        <v>41.5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41.5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63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27.5</v>
      </c>
      <c r="D13" s="284">
        <v>30</v>
      </c>
      <c r="E13" s="285">
        <v>43</v>
      </c>
      <c r="F13" s="291">
        <v>42.5</v>
      </c>
      <c r="G13" s="287">
        <f>IF(H4=3,(ABS(IF(D13&gt;60,0,D13)-IF(E13&gt;60,0,E13))),(ABS(IF(D13&gt;30,0,D13)-IF(E13&gt;30,0,E13))))</f>
        <v>13</v>
      </c>
      <c r="H13" s="288" t="str">
        <f>IF(H4=3,(IF(G13&gt;12,"Y","")),(IF(G13&gt;6,"Y","")))</f>
        <v>Y</v>
      </c>
      <c r="I13" s="289">
        <f t="shared" si="1"/>
        <v>42.75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42.75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71</v>
      </c>
      <c r="AB13" s="253" t="str">
        <f>LOOKUP(AA13,{0,0.01,40,45,50,55,60,65,70,75,80},{"","F","D","C","C+","B-","B","B+","A-","A","A+"})</f>
        <v>A-</v>
      </c>
      <c r="AC13" s="330">
        <f>LOOKUP(AA13,{0,0.01,40,45,50,55,60,65,70,75,80},{0,"0",2,2.25,2.5,2.75,3,3.25,3.5,3.75,4})</f>
        <v>3.5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31.25</v>
      </c>
      <c r="D14" s="284">
        <v>37</v>
      </c>
      <c r="E14" s="285">
        <v>55</v>
      </c>
      <c r="F14" s="291">
        <v>49.5</v>
      </c>
      <c r="G14" s="287">
        <f>IF(H4=3,(ABS(IF(D14&gt;60,0,D14)-IF(E14&gt;60,0,E14))),(ABS(IF(D14&gt;30,0,D14)-IF(E14&gt;30,0,E14))))</f>
        <v>18</v>
      </c>
      <c r="H14" s="288" t="str">
        <f>IF(H4=3,(IF(G14&gt;12,"Y","")),(IF(G14&gt;6,"Y","")))</f>
        <v>Y</v>
      </c>
      <c r="I14" s="289">
        <f t="shared" si="1"/>
        <v>52.25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52.25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84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17.25</v>
      </c>
      <c r="D15" s="284">
        <v>29</v>
      </c>
      <c r="E15" s="285">
        <v>45</v>
      </c>
      <c r="F15" s="291">
        <v>42</v>
      </c>
      <c r="G15" s="287">
        <f>IF(H4=3,(ABS(IF(D15&gt;60,0,D15)-IF(E15&gt;60,0,E15))),(ABS(IF(D15&gt;30,0,D15)-IF(E15&gt;30,0,E15))))</f>
        <v>16</v>
      </c>
      <c r="H15" s="288" t="str">
        <f>IF(H4=3,(IF(G15&gt;12,"Y","")),(IF(G15&gt;6,"Y","")))</f>
        <v>Y</v>
      </c>
      <c r="I15" s="289">
        <f t="shared" si="1"/>
        <v>43.5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43.5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61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32</v>
      </c>
      <c r="D16" s="284">
        <v>34</v>
      </c>
      <c r="E16" s="285">
        <v>51</v>
      </c>
      <c r="F16" s="291">
        <v>45</v>
      </c>
      <c r="G16" s="287">
        <f>IF(H4=3,(ABS(IF(D16&gt;60,0,D16)-IF(E16&gt;60,0,E16))),(ABS(IF(D16&gt;30,0,D16)-IF(E16&gt;30,0,E16))))</f>
        <v>17</v>
      </c>
      <c r="H16" s="288" t="str">
        <f>IF(H4=3,(IF(G16&gt;12,"Y","")),(IF(G16&gt;6,"Y","")))</f>
        <v>Y</v>
      </c>
      <c r="I16" s="289">
        <f t="shared" si="1"/>
        <v>48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48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80</v>
      </c>
      <c r="AB16" s="253" t="str">
        <f>LOOKUP(AA16,{0,0.01,40,45,50,55,60,65,70,75,80},{"","F","D","C","C+","B-","B","B+","A-","A","A+"})</f>
        <v>A+</v>
      </c>
      <c r="AC16" s="330">
        <f>LOOKUP(AA16,{0,0.01,40,45,50,55,60,65,70,75,80},{0,"0",2,2.25,2.5,2.75,3,3.25,3.5,3.75,4})</f>
        <v>4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32.25</v>
      </c>
      <c r="D17" s="284">
        <v>40</v>
      </c>
      <c r="E17" s="285">
        <v>50</v>
      </c>
      <c r="F17" s="291"/>
      <c r="G17" s="287">
        <f>IF(H4=3,(ABS(IF(D17&gt;60,0,D17)-IF(E17&gt;60,0,E17))),(ABS(IF(D17&gt;30,0,D17)-IF(E17&gt;30,0,E17))))</f>
        <v>10</v>
      </c>
      <c r="H17" s="288" t="str">
        <f>IF(H4=3,(IF(G17&gt;12,"Y","")),(IF(G17&gt;6,"Y","")))</f>
        <v/>
      </c>
      <c r="I17" s="289">
        <f t="shared" si="1"/>
        <v>45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78</v>
      </c>
      <c r="AB17" s="253" t="str">
        <f>LOOKUP(AA17,{0,0.01,40,45,50,55,60,65,70,75,80},{"","F","D","C","C+","B-","B","B+","A-","A","A+"})</f>
        <v>A</v>
      </c>
      <c r="AC17" s="330">
        <f>LOOKUP(AA17,{0,0.01,40,45,50,55,60,65,70,75,80},{0,"0",2,2.25,2.5,2.75,3,3.25,3.5,3.75,4})</f>
        <v>3.75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26.5</v>
      </c>
      <c r="D18" s="284">
        <v>42</v>
      </c>
      <c r="E18" s="285">
        <v>53</v>
      </c>
      <c r="F18" s="291"/>
      <c r="G18" s="287">
        <f>IF(H4=3,(ABS(IF(D18&gt;60,0,D18)-IF(E18&gt;60,0,E18))),(ABS(IF(D18&gt;30,0,D18)-IF(E18&gt;30,0,E18))))</f>
        <v>11</v>
      </c>
      <c r="H18" s="288" t="str">
        <f>IF(H4=3,(IF(G18&gt;12,"Y","")),(IF(G18&gt;6,"Y","")))</f>
        <v/>
      </c>
      <c r="I18" s="289">
        <f t="shared" si="1"/>
        <v>47.5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47.5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74</v>
      </c>
      <c r="AB18" s="253" t="str">
        <f>LOOKUP(AA18,{0,0.01,40,45,50,55,60,65,70,75,80},{"","F","D","C","C+","B-","B","B+","A-","A","A+"})</f>
        <v>A-</v>
      </c>
      <c r="AC18" s="330">
        <f>LOOKUP(AA18,{0,0.01,40,45,50,55,60,65,70,75,80},{0,"0",2,2.25,2.5,2.75,3,3.25,3.5,3.75,4})</f>
        <v>3.5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20.75</v>
      </c>
      <c r="D19" s="284">
        <v>35</v>
      </c>
      <c r="E19" s="285">
        <v>45</v>
      </c>
      <c r="F19" s="291"/>
      <c r="G19" s="287">
        <f>IF(H4=3,(ABS(IF(D19&gt;60,0,D19)-IF(E19&gt;60,0,E19))),(ABS(IF(D19&gt;30,0,D19)-IF(E19&gt;30,0,E19))))</f>
        <v>10</v>
      </c>
      <c r="H19" s="288" t="str">
        <f>IF(H4=3,(IF(G19&gt;12,"Y","")),(IF(G19&gt;6,"Y","")))</f>
        <v/>
      </c>
      <c r="I19" s="289">
        <f t="shared" si="1"/>
        <v>40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61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33</v>
      </c>
      <c r="D20" s="284">
        <v>36</v>
      </c>
      <c r="E20" s="285">
        <v>50</v>
      </c>
      <c r="F20" s="291">
        <v>46</v>
      </c>
      <c r="G20" s="287">
        <f>IF(H4=3,(ABS(IF(D20&gt;60,0,D20)-IF(E20&gt;60,0,E20))),(ABS(IF(D20&gt;30,0,D20)-IF(E20&gt;30,0,E20))))</f>
        <v>14</v>
      </c>
      <c r="H20" s="288" t="str">
        <f>IF(H4=3,(IF(G20&gt;12,"Y","")),(IF(G20&gt;6,"Y","")))</f>
        <v>Y</v>
      </c>
      <c r="I20" s="289">
        <f t="shared" si="1"/>
        <v>48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48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81</v>
      </c>
      <c r="AB20" s="253" t="str">
        <f>LOOKUP(AA20,{0,0.01,40,45,50,55,60,65,70,75,80},{"","F","D","C","C+","B-","B","B+","A-","A","A+"})</f>
        <v>A+</v>
      </c>
      <c r="AC20" s="330">
        <f>LOOKUP(AA20,{0,0.01,40,45,50,55,60,65,70,75,80},{0,"0",2,2.25,2.5,2.75,3,3.25,3.5,3.75,4})</f>
        <v>4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29.5</v>
      </c>
      <c r="D21" s="284">
        <v>31</v>
      </c>
      <c r="E21" s="285">
        <v>46</v>
      </c>
      <c r="F21" s="291">
        <v>45</v>
      </c>
      <c r="G21" s="287">
        <f>IF(H4=3,(ABS(IF(D21&gt;60,0,D21)-IF(E21&gt;60,0,E21))),(ABS(IF(D21&gt;30,0,D21)-IF(E21&gt;30,0,E21))))</f>
        <v>15</v>
      </c>
      <c r="H21" s="288" t="str">
        <f>IF(H4=3,(IF(G21&gt;12,"Y","")),(IF(G21&gt;6,"Y","")))</f>
        <v>Y</v>
      </c>
      <c r="I21" s="289">
        <f t="shared" si="1"/>
        <v>45.5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45.5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75</v>
      </c>
      <c r="AB21" s="253" t="str">
        <f>LOOKUP(AA21,{0,0.01,40,45,50,55,60,65,70,75,80},{"","F","D","C","C+","B-","B","B+","A-","A","A+"})</f>
        <v>A</v>
      </c>
      <c r="AC21" s="330">
        <f>LOOKUP(AA21,{0,0.01,40,45,50,55,60,65,70,75,80},{0,"0",2,2.25,2.5,2.75,3,3.25,3.5,3.75,4})</f>
        <v>3.75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33.75</v>
      </c>
      <c r="D22" s="284">
        <v>38</v>
      </c>
      <c r="E22" s="285">
        <v>52</v>
      </c>
      <c r="F22" s="291">
        <v>45</v>
      </c>
      <c r="G22" s="287">
        <f>IF(H4=3,(ABS(IF(D22&gt;60,0,D22)-IF(E22&gt;60,0,E22))),(ABS(IF(D22&gt;30,0,D22)-IF(E22&gt;30,0,E22))))</f>
        <v>14</v>
      </c>
      <c r="H22" s="288" t="str">
        <f>IF(H4=3,(IF(G22&gt;12,"Y","")),(IF(G22&gt;6,"Y","")))</f>
        <v>Y</v>
      </c>
      <c r="I22" s="289">
        <f t="shared" si="1"/>
        <v>48.5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48.5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83</v>
      </c>
      <c r="AB22" s="253" t="str">
        <f>LOOKUP(AA22,{0,0.01,40,45,50,55,60,65,70,75,80},{"","F","D","C","C+","B-","B","B+","A-","A","A+"})</f>
        <v>A+</v>
      </c>
      <c r="AC22" s="330">
        <f>LOOKUP(AA22,{0,0.01,40,45,50,55,60,65,70,75,80},{0,"0",2,2.25,2.5,2.75,3,3.25,3.5,3.75,4})</f>
        <v>4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23</v>
      </c>
      <c r="D23" s="284">
        <v>29</v>
      </c>
      <c r="E23" s="285">
        <v>46</v>
      </c>
      <c r="F23" s="291">
        <v>42.5</v>
      </c>
      <c r="G23" s="287">
        <f>IF(H4=3,(ABS(IF(D23&gt;60,0,D23)-IF(E23&gt;60,0,E23))),(ABS(IF(D23&gt;30,0,D23)-IF(E23&gt;30,0,E23))))</f>
        <v>17</v>
      </c>
      <c r="H23" s="288" t="str">
        <f>IF(H4=3,(IF(G23&gt;12,"Y","")),(IF(G23&gt;6,"Y","")))</f>
        <v>Y</v>
      </c>
      <c r="I23" s="289">
        <f t="shared" si="1"/>
        <v>44.25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44.25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68</v>
      </c>
      <c r="AB23" s="253" t="str">
        <f>LOOKUP(AA23,{0,0.01,40,45,50,55,60,65,70,75,80},{"","F","D","C","C+","B-","B","B+","A-","A","A+"})</f>
        <v>B+</v>
      </c>
      <c r="AC23" s="330">
        <f>LOOKUP(AA23,{0,0.01,40,45,50,55,60,65,70,75,80},{0,"0",2,2.25,2.5,2.75,3,3.25,3.5,3.75,4})</f>
        <v>3.25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30.5</v>
      </c>
      <c r="L24" s="183">
        <v>34</v>
      </c>
      <c r="M24" s="183">
        <v>37</v>
      </c>
      <c r="N24" s="183"/>
      <c r="O24" s="249">
        <f>IF(P4=3,(ABS(IF(L24&gt;60,0,L24)-IF(M24&gt;60,0,M24))),(ABS(IF(L24&gt;30,0,L24)-IF(M24&gt;30,0,M24))))</f>
        <v>3</v>
      </c>
      <c r="P24" s="200" t="str">
        <f>IF(P4=3,(IF(O24&gt;12,"Y","")),(IF(O24&gt;6,"Y","")))</f>
        <v/>
      </c>
      <c r="Q24" s="42">
        <f t="shared" si="2"/>
        <v>35.5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35.5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66</v>
      </c>
      <c r="AB24" s="253" t="str">
        <f>LOOKUP(AA24,{0,0.01,40,45,50,55,60,65,70,75,80},{"","F","D","C","C+","B-","B","B+","A-","A","A+"})</f>
        <v>B+</v>
      </c>
      <c r="AC24" s="330">
        <f>LOOKUP(AA24,{0,0.01,40,45,50,55,60,65,70,75,80},{0,"0",2,2.25,2.5,2.75,3,3.25,3.5,3.75,4})</f>
        <v>3.25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29</v>
      </c>
      <c r="L25" s="183">
        <v>31</v>
      </c>
      <c r="M25" s="183">
        <v>40</v>
      </c>
      <c r="N25" s="183"/>
      <c r="O25" s="249">
        <f>IF(P4=3,(ABS(IF(L25&gt;60,0,L25)-IF(M25&gt;60,0,M25))),(ABS(IF(L25&gt;30,0,L25)-IF(M25&gt;30,0,M25))))</f>
        <v>9</v>
      </c>
      <c r="P25" s="200" t="str">
        <f>IF(P4=3,(IF(O25&gt;12,"Y","")),(IF(O25&gt;6,"Y","")))</f>
        <v/>
      </c>
      <c r="Q25" s="42">
        <f t="shared" si="2"/>
        <v>35.5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35.5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65</v>
      </c>
      <c r="AB25" s="253" t="str">
        <f>LOOKUP(AA25,{0,0.01,40,45,50,55,60,65,70,75,80},{"","F","D","C","C+","B-","B","B+","A-","A","A+"})</f>
        <v>B+</v>
      </c>
      <c r="AC25" s="330">
        <f>LOOKUP(AA25,{0,0.01,40,45,50,55,60,65,70,75,80},{0,"0",2,2.25,2.5,2.75,3,3.25,3.5,3.75,4})</f>
        <v>3.25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30.5</v>
      </c>
      <c r="L26" s="183">
        <v>33</v>
      </c>
      <c r="M26" s="183">
        <v>45</v>
      </c>
      <c r="N26" s="183"/>
      <c r="O26" s="249">
        <f>IF(P4=3,(ABS(IF(L26&gt;60,0,L26)-IF(M26&gt;60,0,M26))),(ABS(IF(L26&gt;30,0,L26)-IF(M26&gt;30,0,M26))))</f>
        <v>12</v>
      </c>
      <c r="P26" s="200" t="str">
        <f>IF(P4=3,(IF(O26&gt;12,"Y","")),(IF(O26&gt;6,"Y","")))</f>
        <v/>
      </c>
      <c r="Q26" s="42">
        <f t="shared" si="2"/>
        <v>39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39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70</v>
      </c>
      <c r="AB26" s="253" t="str">
        <f>LOOKUP(AA26,{0,0.01,40,45,50,55,60,65,70,75,80},{"","F","D","C","C+","B-","B","B+","A-","A","A+"})</f>
        <v>A-</v>
      </c>
      <c r="AC26" s="330">
        <f>LOOKUP(AA26,{0,0.01,40,45,50,55,60,65,70,75,80},{0,"0",2,2.25,2.5,2.75,3,3.25,3.5,3.75,4})</f>
        <v>3.5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32.5</v>
      </c>
      <c r="L27" s="183">
        <v>32</v>
      </c>
      <c r="M27" s="183">
        <v>41</v>
      </c>
      <c r="N27" s="183"/>
      <c r="O27" s="249">
        <f>IF(P4=3,(ABS(IF(L27&gt;60,0,L27)-IF(M27&gt;60,0,M27))),(ABS(IF(L27&gt;30,0,L27)-IF(M27&gt;30,0,M27))))</f>
        <v>9</v>
      </c>
      <c r="P27" s="200" t="str">
        <f>IF(P4=3,(IF(O27&gt;12,"Y","")),(IF(O27&gt;6,"Y","")))</f>
        <v/>
      </c>
      <c r="Q27" s="42">
        <f t="shared" si="2"/>
        <v>36.5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36.5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69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30.5</v>
      </c>
      <c r="L28" s="183">
        <v>40</v>
      </c>
      <c r="M28" s="183">
        <v>45</v>
      </c>
      <c r="N28" s="183"/>
      <c r="O28" s="249">
        <f>IF(P4=3,(ABS(IF(L28&gt;60,0,L28)-IF(M28&gt;60,0,M28))),(ABS(IF(L28&gt;30,0,L28)-IF(M28&gt;30,0,M28))))</f>
        <v>5</v>
      </c>
      <c r="P28" s="200" t="str">
        <f>IF(P4=3,(IF(O28&gt;12,"Y","")),(IF(O28&gt;6,"Y","")))</f>
        <v/>
      </c>
      <c r="Q28" s="42">
        <f t="shared" si="2"/>
        <v>42.5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42.5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73</v>
      </c>
      <c r="AB28" s="253" t="str">
        <f>LOOKUP(AA28,{0,0.01,40,45,50,55,60,65,70,75,80},{"","F","D","C","C+","B-","B","B+","A-","A","A+"})</f>
        <v>A-</v>
      </c>
      <c r="AC28" s="330">
        <f>LOOKUP(AA28,{0,0.01,40,45,50,55,60,65,70,75,80},{0,"0",2,2.25,2.5,2.75,3,3.25,3.5,3.75,4})</f>
        <v>3.5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22.5</v>
      </c>
      <c r="L29" s="183">
        <v>28</v>
      </c>
      <c r="M29" s="183">
        <v>45</v>
      </c>
      <c r="N29" s="183">
        <v>41</v>
      </c>
      <c r="O29" s="249">
        <f>IF(P4=3,(ABS(IF(L29&gt;60,0,L29)-IF(M29&gt;60,0,M29))),(ABS(IF(L29&gt;30,0,L29)-IF(M29&gt;30,0,M29))))</f>
        <v>17</v>
      </c>
      <c r="P29" s="200" t="str">
        <f>IF(P4=3,(IF(O29&gt;12,"Y","")),(IF(O29&gt;6,"Y","")))</f>
        <v>Y</v>
      </c>
      <c r="Q29" s="42">
        <f t="shared" si="2"/>
        <v>43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43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66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23</v>
      </c>
      <c r="L30" s="183">
        <v>35</v>
      </c>
      <c r="M30" s="183">
        <v>38</v>
      </c>
      <c r="N30" s="183"/>
      <c r="O30" s="249">
        <f>IF(P4=3,(ABS(IF(L30&gt;60,0,L30)-IF(M30&gt;60,0,M30))),(ABS(IF(L30&gt;30,0,L30)-IF(M30&gt;30,0,M30))))</f>
        <v>3</v>
      </c>
      <c r="P30" s="200" t="str">
        <f>IF(P4=3,(IF(O30&gt;12,"Y","")),(IF(O30&gt;6,"Y","")))</f>
        <v/>
      </c>
      <c r="Q30" s="42">
        <f t="shared" si="2"/>
        <v>36.5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36.5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60</v>
      </c>
      <c r="AB30" s="253" t="str">
        <f>LOOKUP(AA30,{0,0.01,40,45,50,55,60,65,70,75,80},{"","F","D","C","C+","B-","B","B+","A-","A","A+"})</f>
        <v>B</v>
      </c>
      <c r="AC30" s="330">
        <f>LOOKUP(AA30,{0,0.01,40,45,50,55,60,65,70,75,80},{0,"0",2,2.25,2.5,2.75,3,3.25,3.5,3.75,4})</f>
        <v>3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29.5</v>
      </c>
      <c r="L31" s="183">
        <v>30</v>
      </c>
      <c r="M31" s="183">
        <v>40</v>
      </c>
      <c r="N31" s="183"/>
      <c r="O31" s="249">
        <f>IF(P4=3,(ABS(IF(L31&gt;60,0,L31)-IF(M31&gt;60,0,M31))),(ABS(IF(L31&gt;30,0,L31)-IF(M31&gt;30,0,M31))))</f>
        <v>10</v>
      </c>
      <c r="P31" s="200" t="str">
        <f>IF(P4=3,(IF(O31&gt;12,"Y","")),(IF(O31&gt;6,"Y","")))</f>
        <v/>
      </c>
      <c r="Q31" s="42">
        <f t="shared" si="2"/>
        <v>35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65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31</v>
      </c>
      <c r="L32" s="183">
        <v>33</v>
      </c>
      <c r="M32" s="183">
        <v>43</v>
      </c>
      <c r="N32" s="183"/>
      <c r="O32" s="249">
        <f>IF(P4=3,(ABS(IF(L32&gt;60,0,L32)-IF(M32&gt;60,0,M32))),(ABS(IF(L32&gt;30,0,L32)-IF(M32&gt;30,0,M32))))</f>
        <v>10</v>
      </c>
      <c r="P32" s="200" t="str">
        <f>IF(P4=3,(IF(O32&gt;12,"Y","")),(IF(O32&gt;6,"Y","")))</f>
        <v/>
      </c>
      <c r="Q32" s="42">
        <f t="shared" si="2"/>
        <v>38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38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69</v>
      </c>
      <c r="AB32" s="253" t="str">
        <f>LOOKUP(AA32,{0,0.01,40,45,50,55,60,65,70,75,80},{"","F","D","C","C+","B-","B","B+","A-","A","A+"})</f>
        <v>B+</v>
      </c>
      <c r="AC32" s="330">
        <f>LOOKUP(AA32,{0,0.01,40,45,50,55,60,65,70,75,80},{0,"0",2,2.25,2.5,2.75,3,3.25,3.5,3.75,4})</f>
        <v>3.25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26</v>
      </c>
      <c r="L33" s="183">
        <v>32</v>
      </c>
      <c r="M33" s="183">
        <v>39</v>
      </c>
      <c r="N33" s="183"/>
      <c r="O33" s="249">
        <f>IF(P4=3,(ABS(IF(L33&gt;60,0,L33)-IF(M33&gt;60,0,M33))),(ABS(IF(L33&gt;30,0,L33)-IF(M33&gt;30,0,M33))))</f>
        <v>7</v>
      </c>
      <c r="P33" s="200" t="str">
        <f>IF(P4=3,(IF(O33&gt;12,"Y","")),(IF(O33&gt;6,"Y","")))</f>
        <v/>
      </c>
      <c r="Q33" s="42">
        <f t="shared" si="2"/>
        <v>35.5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35.5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62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33</v>
      </c>
      <c r="L34" s="183">
        <v>36</v>
      </c>
      <c r="M34" s="183">
        <v>39</v>
      </c>
      <c r="N34" s="183"/>
      <c r="O34" s="249">
        <f>IF(P4=3,(ABS(IF(L34&gt;60,0,L34)-IF(M34&gt;60,0,M34))),(ABS(IF(L34&gt;30,0,L34)-IF(M34&gt;30,0,M34))))</f>
        <v>3</v>
      </c>
      <c r="P34" s="200" t="str">
        <f>IF(P4=3,(IF(O34&gt;12,"Y","")),(IF(O34&gt;6,"Y","")))</f>
        <v/>
      </c>
      <c r="Q34" s="42">
        <f t="shared" si="2"/>
        <v>37.5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37.5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71</v>
      </c>
      <c r="AB34" s="253" t="str">
        <f>LOOKUP(AA34,{0,0.01,40,45,50,55,60,65,70,75,80},{"","F","D","C","C+","B-","B","B+","A-","A","A+"})</f>
        <v>A-</v>
      </c>
      <c r="AC34" s="330">
        <f>LOOKUP(AA34,{0,0.01,40,45,50,55,60,65,70,75,80},{0,"0",2,2.25,2.5,2.75,3,3.25,3.5,3.75,4})</f>
        <v>3.5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24</v>
      </c>
      <c r="L35" s="183">
        <v>29</v>
      </c>
      <c r="M35" s="183">
        <v>37</v>
      </c>
      <c r="N35" s="183"/>
      <c r="O35" s="249">
        <f>IF(P4=3,(ABS(IF(L35&gt;60,0,L35)-IF(M35&gt;60,0,M35))),(ABS(IF(L35&gt;30,0,L35)-IF(M35&gt;30,0,M35))))</f>
        <v>8</v>
      </c>
      <c r="P35" s="200" t="str">
        <f>IF(P4=3,(IF(O35&gt;12,"Y","")),(IF(O35&gt;6,"Y","")))</f>
        <v/>
      </c>
      <c r="Q35" s="42">
        <f t="shared" si="2"/>
        <v>33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33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57</v>
      </c>
      <c r="AB35" s="253" t="str">
        <f>LOOKUP(AA35,{0,0.01,40,45,50,55,60,65,70,75,80},{"","F","D","C","C+","B-","B","B+","A-","A","A+"})</f>
        <v>B-</v>
      </c>
      <c r="AC35" s="330">
        <f>LOOKUP(AA35,{0,0.01,40,45,50,55,60,65,70,75,80},{0,"0",2,2.25,2.5,2.75,3,3.25,3.5,3.75,4})</f>
        <v>2.75</v>
      </c>
      <c r="AD35" s="331"/>
      <c r="AE35" s="332" t="str">
        <f t="shared" si="4"/>
        <v/>
      </c>
    </row>
    <row r="36" spans="1:36" s="23" customFormat="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30</v>
      </c>
      <c r="L36" s="183">
        <v>35</v>
      </c>
      <c r="M36" s="183">
        <v>45</v>
      </c>
      <c r="N36" s="183"/>
      <c r="O36" s="249">
        <f>IF(P4=3,(ABS(IF(L36&gt;60,0,L36)-IF(M36&gt;60,0,M36))),(ABS(IF(L36&gt;30,0,L36)-IF(M36&gt;30,0,M36))))</f>
        <v>10</v>
      </c>
      <c r="P36" s="200" t="str">
        <f>IF(P4=3,(IF(O36&gt;12,"Y","")),(IF(O36&gt;6,"Y","")))</f>
        <v/>
      </c>
      <c r="Q36" s="42">
        <f t="shared" si="2"/>
        <v>40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40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70</v>
      </c>
      <c r="AB36" s="253" t="str">
        <f>LOOKUP(AA36,{0,0.01,40,45,50,55,60,65,70,75,80},{"","F","D","C","C+","B-","B","B+","A-","A","A+"})</f>
        <v>A-</v>
      </c>
      <c r="AC36" s="330">
        <f>LOOKUP(AA36,{0,0.01,40,45,50,55,60,65,70,75,80},{0,"0",2,2.25,2.5,2.75,3,3.25,3.5,3.75,4})</f>
        <v>3.5</v>
      </c>
      <c r="AD36" s="331"/>
      <c r="AE36" s="332" t="str">
        <f t="shared" si="4"/>
        <v/>
      </c>
      <c r="AF36" s="2"/>
      <c r="AG36" s="2"/>
      <c r="AH36" s="2"/>
      <c r="AI36" s="2"/>
      <c r="AJ36" s="2"/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31.5</v>
      </c>
      <c r="L37" s="183">
        <v>35</v>
      </c>
      <c r="M37" s="183">
        <v>44</v>
      </c>
      <c r="N37" s="183"/>
      <c r="O37" s="249">
        <f>IF(P4=3,(ABS(IF(L37&gt;60,0,L37)-IF(M37&gt;60,0,M37))),(ABS(IF(L37&gt;30,0,L37)-IF(M37&gt;30,0,M37))))</f>
        <v>9</v>
      </c>
      <c r="P37" s="200" t="str">
        <f>IF(P4=3,(IF(O37&gt;12,"Y","")),(IF(O37&gt;6,"Y","")))</f>
        <v/>
      </c>
      <c r="Q37" s="42">
        <f t="shared" si="2"/>
        <v>39.5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39.5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71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27.5</v>
      </c>
      <c r="L38" s="183">
        <v>31</v>
      </c>
      <c r="M38" s="183">
        <v>40</v>
      </c>
      <c r="N38" s="183"/>
      <c r="O38" s="249">
        <f>IF(P4=3,(ABS(IF(L38&gt;60,0,L38)-IF(M38&gt;60,0,M38))),(ABS(IF(L38&gt;30,0,L38)-IF(M38&gt;30,0,M38))))</f>
        <v>9</v>
      </c>
      <c r="P38" s="200" t="str">
        <f>IF(P4=3,(IF(O38&gt;12,"Y","")),(IF(O38&gt;6,"Y","")))</f>
        <v/>
      </c>
      <c r="Q38" s="42">
        <f t="shared" si="2"/>
        <v>35.5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35.5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63</v>
      </c>
      <c r="AB38" s="253" t="str">
        <f>LOOKUP(AA38,{0,0.01,40,45,50,55,60,65,70,75,80},{"","F","D","C","C+","B-","B","B+","A-","A","A+"})</f>
        <v>B</v>
      </c>
      <c r="AC38" s="330">
        <f>LOOKUP(AA38,{0,0.01,40,45,50,55,60,65,70,75,80},{0,"0",2,2.25,2.5,2.75,3,3.25,3.5,3.75,4})</f>
        <v>3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29.5</v>
      </c>
      <c r="L39" s="183">
        <v>34</v>
      </c>
      <c r="M39" s="183">
        <v>45</v>
      </c>
      <c r="N39" s="183"/>
      <c r="O39" s="249">
        <f>IF(P4=3,(ABS(IF(L39&gt;60,0,L39)-IF(M39&gt;60,0,M39))),(ABS(IF(L39&gt;30,0,L39)-IF(M39&gt;30,0,M39))))</f>
        <v>11</v>
      </c>
      <c r="P39" s="200" t="str">
        <f>IF(P4=3,(IF(O39&gt;12,"Y","")),(IF(O39&gt;6,"Y","")))</f>
        <v/>
      </c>
      <c r="Q39" s="42">
        <f t="shared" si="2"/>
        <v>39.5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39.5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69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28.5</v>
      </c>
      <c r="L40" s="183">
        <v>38</v>
      </c>
      <c r="M40" s="183">
        <v>44</v>
      </c>
      <c r="N40" s="183"/>
      <c r="O40" s="249">
        <f>IF(P4=3,(ABS(IF(L40&gt;60,0,L40)-IF(M40&gt;60,0,M40))),(ABS(IF(L40&gt;30,0,L40)-IF(M40&gt;30,0,M40))))</f>
        <v>6</v>
      </c>
      <c r="P40" s="200" t="str">
        <f>IF(P4=3,(IF(O40&gt;12,"Y","")),(IF(O40&gt;6,"Y","")))</f>
        <v/>
      </c>
      <c r="Q40" s="42">
        <f t="shared" si="2"/>
        <v>41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41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70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30.5</v>
      </c>
      <c r="L41" s="183">
        <v>28</v>
      </c>
      <c r="M41" s="183">
        <v>43</v>
      </c>
      <c r="N41" s="183">
        <v>35</v>
      </c>
      <c r="O41" s="249">
        <f>IF(P4=3,(ABS(IF(L41&gt;60,0,L41)-IF(M41&gt;60,0,M41))),(ABS(IF(L41&gt;30,0,L41)-IF(M41&gt;30,0,M41))))</f>
        <v>15</v>
      </c>
      <c r="P41" s="200" t="str">
        <f>IF(P4=3,(IF(O41&gt;12,"Y","")),(IF(O41&gt;6,"Y","")))</f>
        <v>Y</v>
      </c>
      <c r="Q41" s="42">
        <f t="shared" si="2"/>
        <v>31.5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31.5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62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31.5</v>
      </c>
      <c r="L42" s="183">
        <v>31</v>
      </c>
      <c r="M42" s="183">
        <v>44</v>
      </c>
      <c r="N42" s="183">
        <v>31</v>
      </c>
      <c r="O42" s="249">
        <f>IF(P4=3,(ABS(IF(L42&gt;60,0,L42)-IF(M42&gt;60,0,M42))),(ABS(IF(L42&gt;30,0,L42)-IF(M42&gt;30,0,M42))))</f>
        <v>13</v>
      </c>
      <c r="P42" s="200" t="str">
        <f>IF(P4=3,(IF(O42&gt;12,"Y","")),(IF(O42&gt;6,"Y","")))</f>
        <v>Y</v>
      </c>
      <c r="Q42" s="42">
        <f t="shared" si="2"/>
        <v>31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31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63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34</v>
      </c>
      <c r="L43" s="183">
        <v>37</v>
      </c>
      <c r="M43" s="183">
        <v>48</v>
      </c>
      <c r="N43" s="183"/>
      <c r="O43" s="249">
        <f>IF(P4=3,(ABS(IF(L43&gt;60,0,L43)-IF(M43&gt;60,0,M43))),(ABS(IF(L43&gt;30,0,L43)-IF(M43&gt;30,0,M43))))</f>
        <v>11</v>
      </c>
      <c r="P43" s="200" t="str">
        <f>IF(P4=3,(IF(O43&gt;12,"Y","")),(IF(O43&gt;6,"Y","")))</f>
        <v/>
      </c>
      <c r="Q43" s="42">
        <f t="shared" si="2"/>
        <v>42.5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42.5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77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31</v>
      </c>
      <c r="L44" s="183">
        <v>32</v>
      </c>
      <c r="M44" s="183">
        <v>44</v>
      </c>
      <c r="N44" s="183"/>
      <c r="O44" s="249">
        <f>IF(P4=3,(ABS(IF(L44&gt;60,0,L44)-IF(M44&gt;60,0,M44))),(ABS(IF(L44&gt;30,0,L44)-IF(M44&gt;30,0,M44))))</f>
        <v>12</v>
      </c>
      <c r="P44" s="200" t="str">
        <f>IF(P4=3,(IF(O44&gt;12,"Y","")),(IF(O44&gt;6,"Y","")))</f>
        <v/>
      </c>
      <c r="Q44" s="42">
        <f t="shared" si="2"/>
        <v>38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38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69</v>
      </c>
      <c r="AB44" s="253" t="str">
        <f>LOOKUP(AA44,{0,0.01,40,45,50,55,60,65,70,75,80},{"","F","D","C","C+","B-","B","B+","A-","A","A+"})</f>
        <v>B+</v>
      </c>
      <c r="AC44" s="330">
        <f>LOOKUP(AA44,{0,0.01,40,45,50,55,60,65,70,75,80},{0,"0",2,2.25,2.5,2.75,3,3.25,3.5,3.75,4})</f>
        <v>3.25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28</v>
      </c>
      <c r="L45" s="183">
        <v>28</v>
      </c>
      <c r="M45" s="183">
        <v>41</v>
      </c>
      <c r="N45" s="183">
        <v>30</v>
      </c>
      <c r="O45" s="249">
        <f>IF(P4=3,(ABS(IF(L45&gt;60,0,L45)-IF(M45&gt;60,0,M45))),(ABS(IF(L45&gt;30,0,L45)-IF(M45&gt;30,0,M45))))</f>
        <v>13</v>
      </c>
      <c r="P45" s="200" t="str">
        <f>IF(P4=3,(IF(O45&gt;12,"Y","")),(IF(O45&gt;6,"Y","")))</f>
        <v>Y</v>
      </c>
      <c r="Q45" s="42">
        <f t="shared" si="2"/>
        <v>29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29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57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20</v>
      </c>
      <c r="T46" s="291">
        <v>32</v>
      </c>
      <c r="U46" s="291">
        <v>39</v>
      </c>
      <c r="V46" s="291"/>
      <c r="W46" s="287">
        <f>IF(X4=3,(ABS(IF(T46&gt;60,0,T46)-IF(U46&gt;60,0,U46))),(ABS(IF(T46&gt;30,0,T46)-IF(U46&gt;30,0,U46))))</f>
        <v>7</v>
      </c>
      <c r="X46" s="288" t="str">
        <f>IF(X4=3,(IF(W46&gt;12,"Y","")),(IF(W46&gt;6,"Y","")))</f>
        <v/>
      </c>
      <c r="Y46" s="289">
        <f t="shared" si="3"/>
        <v>35.5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35.5</v>
      </c>
      <c r="AA46" s="197">
        <f t="shared" si="0"/>
        <v>56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19</v>
      </c>
      <c r="T47" s="291">
        <v>41</v>
      </c>
      <c r="U47" s="291">
        <v>41</v>
      </c>
      <c r="V47" s="291"/>
      <c r="W47" s="287">
        <f>IF(X4=3,(ABS(IF(T47&gt;60,0,T47)-IF(U47&gt;60,0,U47))),(ABS(IF(T47&gt;30,0,T47)-IF(U47&gt;30,0,U47))))</f>
        <v>0</v>
      </c>
      <c r="X47" s="288" t="str">
        <f>IF(X4=3,(IF(W47&gt;12,"Y","")),(IF(W47&gt;6,"Y","")))</f>
        <v/>
      </c>
      <c r="Y47" s="289">
        <f t="shared" si="3"/>
        <v>41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41</v>
      </c>
      <c r="AA47" s="197">
        <f t="shared" si="0"/>
        <v>60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26</v>
      </c>
      <c r="T48" s="291">
        <v>45</v>
      </c>
      <c r="U48" s="291">
        <v>36</v>
      </c>
      <c r="V48" s="291"/>
      <c r="W48" s="287">
        <f>IF(X4=3,(ABS(IF(T48&gt;60,0,T48)-IF(U48&gt;60,0,U48))),(ABS(IF(T48&gt;30,0,T48)-IF(U48&gt;30,0,U48))))</f>
        <v>9</v>
      </c>
      <c r="X48" s="288" t="str">
        <f>IF(X4=3,(IF(W48&gt;12,"Y","")),(IF(W48&gt;6,"Y","")))</f>
        <v/>
      </c>
      <c r="Y48" s="289">
        <f t="shared" si="3"/>
        <v>40.5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40.5</v>
      </c>
      <c r="AA48" s="197">
        <f t="shared" si="0"/>
        <v>67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26.5</v>
      </c>
      <c r="T49" s="291">
        <v>43</v>
      </c>
      <c r="U49" s="291">
        <v>34</v>
      </c>
      <c r="V49" s="291"/>
      <c r="W49" s="287">
        <f>IF(X4=3,(ABS(IF(T49&gt;60,0,T49)-IF(U49&gt;60,0,U49))),(ABS(IF(T49&gt;30,0,T49)-IF(U49&gt;30,0,U49))))</f>
        <v>9</v>
      </c>
      <c r="X49" s="288" t="str">
        <f>IF(X4=3,(IF(W49&gt;12,"Y","")),(IF(W49&gt;6,"Y","")))</f>
        <v/>
      </c>
      <c r="Y49" s="289">
        <f t="shared" si="3"/>
        <v>38.5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38.5</v>
      </c>
      <c r="AA49" s="197">
        <f t="shared" si="0"/>
        <v>65</v>
      </c>
      <c r="AB49" s="253" t="str">
        <f>LOOKUP(AA49,{0,0.01,40,45,50,55,60,65,70,75,80},{"","F","D","C","C+","B-","B","B+","A-","A","A+"})</f>
        <v>B+</v>
      </c>
      <c r="AC49" s="330">
        <f>LOOKUP(AA49,{0,0.01,40,45,50,55,60,65,70,75,80},{0,"0",2,2.25,2.5,2.75,3,3.25,3.5,3.75,4})</f>
        <v>3.25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31.5</v>
      </c>
      <c r="T50" s="291">
        <v>48</v>
      </c>
      <c r="U50" s="291">
        <v>47</v>
      </c>
      <c r="V50" s="291"/>
      <c r="W50" s="287">
        <f>IF(X4=3,(ABS(IF(T50&gt;60,0,T50)-IF(U50&gt;60,0,U50))),(ABS(IF(T50&gt;30,0,T50)-IF(U50&gt;30,0,U50))))</f>
        <v>1</v>
      </c>
      <c r="X50" s="288" t="str">
        <f>IF(X4=3,(IF(W50&gt;12,"Y","")),(IF(W50&gt;6,"Y","")))</f>
        <v/>
      </c>
      <c r="Y50" s="289">
        <f t="shared" si="3"/>
        <v>47.5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47.5</v>
      </c>
      <c r="AA50" s="197">
        <f t="shared" si="0"/>
        <v>79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24</v>
      </c>
      <c r="T51" s="291">
        <v>40</v>
      </c>
      <c r="U51" s="291">
        <v>36</v>
      </c>
      <c r="V51" s="291"/>
      <c r="W51" s="287">
        <f>IF(X4=3,(ABS(IF(T51&gt;60,0,T51)-IF(U51&gt;60,0,U51))),(ABS(IF(T51&gt;30,0,T51)-IF(U51&gt;30,0,U51))))</f>
        <v>4</v>
      </c>
      <c r="X51" s="288" t="str">
        <f>IF(X4=3,(IF(W51&gt;12,"Y","")),(IF(W51&gt;6,"Y","")))</f>
        <v/>
      </c>
      <c r="Y51" s="289">
        <f t="shared" si="3"/>
        <v>38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38</v>
      </c>
      <c r="AA51" s="197">
        <f t="shared" si="0"/>
        <v>62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22.5</v>
      </c>
      <c r="T52" s="291">
        <v>35</v>
      </c>
      <c r="U52" s="291">
        <v>39</v>
      </c>
      <c r="V52" s="291"/>
      <c r="W52" s="287">
        <f>IF(X4=3,(ABS(IF(T52&gt;60,0,T52)-IF(U52&gt;60,0,U52))),(ABS(IF(T52&gt;30,0,T52)-IF(U52&gt;30,0,U52))))</f>
        <v>4</v>
      </c>
      <c r="X52" s="288" t="str">
        <f>IF(X4=3,(IF(W52&gt;12,"Y","")),(IF(W52&gt;6,"Y","")))</f>
        <v/>
      </c>
      <c r="Y52" s="289">
        <f t="shared" si="3"/>
        <v>37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37</v>
      </c>
      <c r="AA52" s="197">
        <f t="shared" si="0"/>
        <v>60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29.5</v>
      </c>
      <c r="T53" s="291">
        <v>44</v>
      </c>
      <c r="U53" s="291">
        <v>42</v>
      </c>
      <c r="V53" s="291"/>
      <c r="W53" s="287">
        <f>IF(X4=3,(ABS(IF(T53&gt;60,0,T53)-IF(U53&gt;60,0,U53))),(ABS(IF(T53&gt;30,0,T53)-IF(U53&gt;30,0,U53))))</f>
        <v>2</v>
      </c>
      <c r="X53" s="288" t="str">
        <f>IF(X4=3,(IF(W53&gt;12,"Y","")),(IF(W53&gt;6,"Y","")))</f>
        <v/>
      </c>
      <c r="Y53" s="289">
        <f t="shared" si="3"/>
        <v>43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43</v>
      </c>
      <c r="AA53" s="197">
        <f t="shared" si="0"/>
        <v>73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20</v>
      </c>
      <c r="T54" s="291">
        <v>33</v>
      </c>
      <c r="U54" s="291">
        <v>39</v>
      </c>
      <c r="V54" s="291"/>
      <c r="W54" s="287">
        <f>IF(X4=3,(ABS(IF(T54&gt;60,0,T54)-IF(U54&gt;60,0,U54))),(ABS(IF(T54&gt;30,0,T54)-IF(U54&gt;30,0,U54))))</f>
        <v>6</v>
      </c>
      <c r="X54" s="288" t="str">
        <f>IF(X4=3,(IF(W54&gt;12,"Y","")),(IF(W54&gt;6,"Y","")))</f>
        <v/>
      </c>
      <c r="Y54" s="289">
        <f t="shared" si="3"/>
        <v>36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36</v>
      </c>
      <c r="AA54" s="197">
        <f t="shared" si="0"/>
        <v>56</v>
      </c>
      <c r="AB54" s="253" t="str">
        <f>LOOKUP(AA54,{0,0.01,40,45,50,55,60,65,70,75,80},{"","F","D","C","C+","B-","B","B+","A-","A","A+"})</f>
        <v>B-</v>
      </c>
      <c r="AC54" s="330">
        <f>LOOKUP(AA54,{0,0.01,40,45,50,55,60,65,70,75,80},{0,"0",2,2.25,2.5,2.75,3,3.25,3.5,3.75,4})</f>
        <v>2.75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23</v>
      </c>
      <c r="T55" s="291">
        <v>39</v>
      </c>
      <c r="U55" s="291">
        <v>36</v>
      </c>
      <c r="V55" s="291"/>
      <c r="W55" s="287">
        <f>IF(X4=3,(ABS(IF(T55&gt;60,0,T55)-IF(U55&gt;60,0,U55))),(ABS(IF(T55&gt;30,0,T55)-IF(U55&gt;30,0,U55))))</f>
        <v>3</v>
      </c>
      <c r="X55" s="288" t="str">
        <f>IF(X4=3,(IF(W55&gt;12,"Y","")),(IF(W55&gt;6,"Y","")))</f>
        <v/>
      </c>
      <c r="Y55" s="289">
        <f t="shared" si="3"/>
        <v>37.5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37.5</v>
      </c>
      <c r="AA55" s="197">
        <f t="shared" si="0"/>
        <v>61</v>
      </c>
      <c r="AB55" s="253" t="str">
        <f>LOOKUP(AA55,{0,0.01,40,45,50,55,60,65,70,75,80},{"","F","D","C","C+","B-","B","B+","A-","A","A+"})</f>
        <v>B</v>
      </c>
      <c r="AC55" s="330">
        <f>LOOKUP(AA55,{0,0.01,40,45,50,55,60,65,70,75,80},{0,"0",2,2.25,2.5,2.75,3,3.25,3.5,3.75,4})</f>
        <v>3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18.5</v>
      </c>
      <c r="T56" s="291">
        <v>37</v>
      </c>
      <c r="U56" s="291">
        <v>36</v>
      </c>
      <c r="V56" s="291"/>
      <c r="W56" s="287">
        <f>IF(X4=3,(ABS(IF(T56&gt;60,0,T56)-IF(U56&gt;60,0,U56))),(ABS(IF(T56&gt;30,0,T56)-IF(U56&gt;30,0,U56))))</f>
        <v>1</v>
      </c>
      <c r="X56" s="288" t="str">
        <f>IF(X4=3,(IF(W56&gt;12,"Y","")),(IF(W56&gt;6,"Y","")))</f>
        <v/>
      </c>
      <c r="Y56" s="289">
        <f t="shared" si="3"/>
        <v>36.5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36.5</v>
      </c>
      <c r="AA56" s="197">
        <f t="shared" si="0"/>
        <v>55</v>
      </c>
      <c r="AB56" s="253" t="str">
        <f>LOOKUP(AA56,{0,0.01,40,45,50,55,60,65,70,75,80},{"","F","D","C","C+","B-","B","B+","A-","A","A+"})</f>
        <v>B-</v>
      </c>
      <c r="AC56" s="330">
        <f>LOOKUP(AA56,{0,0.01,40,45,50,55,60,65,70,75,80},{0,"0",2,2.25,2.5,2.75,3,3.25,3.5,3.75,4})</f>
        <v>2.75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26</v>
      </c>
      <c r="T57" s="291">
        <v>42</v>
      </c>
      <c r="U57" s="291">
        <v>34</v>
      </c>
      <c r="V57" s="291"/>
      <c r="W57" s="287">
        <f>IF(X4=3,(ABS(IF(T57&gt;60,0,T57)-IF(U57&gt;60,0,U57))),(ABS(IF(T57&gt;30,0,T57)-IF(U57&gt;30,0,U57))))</f>
        <v>8</v>
      </c>
      <c r="X57" s="288" t="str">
        <f>IF(X4=3,(IF(W57&gt;12,"Y","")),(IF(W57&gt;6,"Y","")))</f>
        <v/>
      </c>
      <c r="Y57" s="289">
        <f t="shared" si="3"/>
        <v>38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38</v>
      </c>
      <c r="AA57" s="197">
        <f t="shared" si="0"/>
        <v>64</v>
      </c>
      <c r="AB57" s="253" t="str">
        <f>LOOKUP(AA57,{0,0.01,40,45,50,55,60,65,70,75,80},{"","F","D","C","C+","B-","B","B+","A-","A","A+"})</f>
        <v>B</v>
      </c>
      <c r="AC57" s="330">
        <f>LOOKUP(AA57,{0,0.01,40,45,50,55,60,65,70,75,80},{0,"0",2,2.25,2.5,2.75,3,3.25,3.5,3.75,4})</f>
        <v>3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16</v>
      </c>
      <c r="L58" s="183">
        <v>35</v>
      </c>
      <c r="M58" s="183">
        <v>50</v>
      </c>
      <c r="N58" s="183">
        <v>40</v>
      </c>
      <c r="O58" s="249">
        <f>IF(P4=3,(ABS(IF(L58&gt;60,0,L58)-IF(M58&gt;60,0,M58))),(ABS(IF(L58&gt;30,0,L58)-IF(M58&gt;30,0,M58))))</f>
        <v>15</v>
      </c>
      <c r="P58" s="200" t="str">
        <f>IF(P4=3,(IF(O58&gt;12,"Y","")),(IF(O58&gt;6,"Y","")))</f>
        <v>Y</v>
      </c>
      <c r="Q58" s="42">
        <f t="shared" si="2"/>
        <v>37.5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37.5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54</v>
      </c>
      <c r="AB58" s="253" t="str">
        <f>LOOKUP(AA58,{0,0.01,40,45,50,55,60,65,70,75,80},{"","F","D","C","C+","B-","B","B+","A-","A","A+"})</f>
        <v>C+</v>
      </c>
      <c r="AC58" s="330">
        <f>LOOKUP(AA58,{0,0.01,40,45,50,55,60,65,70,75,80},{0,"0",2,2.25,2.5,2.75,3,3.25,3.5,3.75,4})</f>
        <v>2.5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14</v>
      </c>
      <c r="D59" s="284">
        <v>40</v>
      </c>
      <c r="E59" s="285">
        <v>40</v>
      </c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40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54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54" priority="7">
      <formula>$I$7="Y"</formula>
    </cfRule>
    <cfRule type="expression" dxfId="253" priority="8">
      <formula>$I$7="Y"</formula>
    </cfRule>
    <cfRule type="expression" dxfId="252" priority="9">
      <formula>$I$7="Y"</formula>
    </cfRule>
  </conditionalFormatting>
  <conditionalFormatting sqref="O8:O77">
    <cfRule type="expression" dxfId="251" priority="4">
      <formula>$I$7="Y"</formula>
    </cfRule>
    <cfRule type="expression" dxfId="250" priority="5">
      <formula>$I$7="Y"</formula>
    </cfRule>
    <cfRule type="expression" dxfId="249" priority="6">
      <formula>$I$7="Y"</formula>
    </cfRule>
  </conditionalFormatting>
  <conditionalFormatting sqref="W8:W77">
    <cfRule type="expression" dxfId="248" priority="1">
      <formula>$I$7="Y"</formula>
    </cfRule>
    <cfRule type="expression" dxfId="247" priority="2">
      <formula>$I$7="Y"</formula>
    </cfRule>
    <cfRule type="expression" dxfId="246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4" customHeight="1">
      <c r="A4" s="338" t="s">
        <v>21</v>
      </c>
      <c r="B4" s="294">
        <v>305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237</v>
      </c>
      <c r="E6" s="614"/>
      <c r="F6" s="614"/>
      <c r="G6" s="614"/>
      <c r="H6" s="614"/>
      <c r="I6" s="614"/>
      <c r="J6" s="615"/>
      <c r="K6" s="275" t="s">
        <v>65</v>
      </c>
      <c r="L6" s="614" t="s">
        <v>237</v>
      </c>
      <c r="M6" s="614"/>
      <c r="N6" s="614"/>
      <c r="O6" s="614"/>
      <c r="P6" s="614"/>
      <c r="Q6" s="614"/>
      <c r="R6" s="615"/>
      <c r="S6" s="277" t="s">
        <v>65</v>
      </c>
      <c r="T6" s="614" t="s">
        <v>237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29.5</v>
      </c>
      <c r="D8" s="284">
        <v>24</v>
      </c>
      <c r="E8" s="285">
        <v>32</v>
      </c>
      <c r="F8" s="286"/>
      <c r="G8" s="287">
        <f>IF(H4=3,(ABS(IF(D8&gt;60,0,D8)-IF(E8&gt;60,0,E8))),(ABS(IF(D8&gt;30,0,D8)-IF(E8&gt;30,0,E8))))</f>
        <v>8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28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28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58</v>
      </c>
      <c r="AB8" s="253" t="str">
        <f>LOOKUP(AA8,{0,0.01,40,45,50,55,60,65,70,75,80},{"","F","D","C","C+","B-","B","B+","A-","A","A+"})</f>
        <v>B-</v>
      </c>
      <c r="AC8" s="330">
        <f>LOOKUP(AA8,{0,0.01,40,45,50,55,60,65,70,75,80},{0,"0",2,2.25,2.5,2.75,3,3.25,3.5,3.75,4})</f>
        <v>2.75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26</v>
      </c>
      <c r="D9" s="284">
        <v>27.5</v>
      </c>
      <c r="E9" s="285">
        <v>30</v>
      </c>
      <c r="F9" s="291"/>
      <c r="G9" s="287">
        <f>IF(H4=3,(ABS(IF(D9&gt;60,0,D9)-IF(E9&gt;60,0,E9))),(ABS(IF(D9&gt;30,0,D9)-IF(E9&gt;30,0,E9))))</f>
        <v>2.5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28.75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28.75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55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29</v>
      </c>
      <c r="D10" s="284">
        <v>22.5</v>
      </c>
      <c r="E10" s="285">
        <v>27</v>
      </c>
      <c r="F10" s="291"/>
      <c r="G10" s="287">
        <f>IF(H4=3,(ABS(IF(D10&gt;60,0,D10)-IF(E10&gt;60,0,E10))),(ABS(IF(D10&gt;30,0,D10)-IF(E10&gt;30,0,E10))))</f>
        <v>4.5</v>
      </c>
      <c r="H10" s="288" t="str">
        <f>IF(H4=3,(IF(G10&gt;12,"Y","")),(IF(G10&gt;6,"Y","")))</f>
        <v/>
      </c>
      <c r="I10" s="289">
        <f t="shared" si="1"/>
        <v>24.75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24.75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54</v>
      </c>
      <c r="AB10" s="253" t="str">
        <f>LOOKUP(AA10,{0,0.01,40,45,50,55,60,65,70,75,80},{"","F","D","C","C+","B-","B","B+","A-","A","A+"})</f>
        <v>C+</v>
      </c>
      <c r="AC10" s="330">
        <f>LOOKUP(AA10,{0,0.01,40,45,50,55,60,65,70,75,80},{0,"0",2,2.25,2.5,2.75,3,3.25,3.5,3.75,4})</f>
        <v>2.5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30.5</v>
      </c>
      <c r="D11" s="284">
        <v>31.5</v>
      </c>
      <c r="E11" s="285">
        <v>42</v>
      </c>
      <c r="F11" s="291"/>
      <c r="G11" s="287">
        <f>IF(H4=3,(ABS(IF(D11&gt;60,0,D11)-IF(E11&gt;60,0,E11))),(ABS(IF(D11&gt;30,0,D11)-IF(E11&gt;30,0,E11))))</f>
        <v>10.5</v>
      </c>
      <c r="H11" s="288" t="str">
        <f>IF(H4=3,(IF(G11&gt;12,"Y","")),(IF(G11&gt;6,"Y","")))</f>
        <v/>
      </c>
      <c r="I11" s="289">
        <f t="shared" si="1"/>
        <v>36.75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36.75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68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25.5</v>
      </c>
      <c r="D12" s="284">
        <v>31.5</v>
      </c>
      <c r="E12" s="285">
        <v>40</v>
      </c>
      <c r="F12" s="291"/>
      <c r="G12" s="287">
        <f>IF(H4=3,(ABS(IF(D12&gt;60,0,D12)-IF(E12&gt;60,0,E12))),(ABS(IF(D12&gt;30,0,D12)-IF(E12&gt;30,0,E12))))</f>
        <v>8.5</v>
      </c>
      <c r="H12" s="288" t="str">
        <f>IF(H4=3,(IF(G12&gt;12,"Y","")),(IF(G12&gt;6,"Y","")))</f>
        <v/>
      </c>
      <c r="I12" s="289">
        <f t="shared" si="1"/>
        <v>35.75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35.75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62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30</v>
      </c>
      <c r="D13" s="284">
        <v>33</v>
      </c>
      <c r="E13" s="285">
        <v>40</v>
      </c>
      <c r="F13" s="291"/>
      <c r="G13" s="287">
        <f>IF(H4=3,(ABS(IF(D13&gt;60,0,D13)-IF(E13&gt;60,0,E13))),(ABS(IF(D13&gt;30,0,D13)-IF(E13&gt;30,0,E13))))</f>
        <v>7</v>
      </c>
      <c r="H13" s="288" t="str">
        <f>IF(H4=3,(IF(G13&gt;12,"Y","")),(IF(G13&gt;6,"Y","")))</f>
        <v/>
      </c>
      <c r="I13" s="289">
        <f t="shared" si="1"/>
        <v>36.5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36.5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67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30</v>
      </c>
      <c r="D14" s="284">
        <v>39</v>
      </c>
      <c r="E14" s="285">
        <v>40</v>
      </c>
      <c r="F14" s="291"/>
      <c r="G14" s="287">
        <f>IF(H4=3,(ABS(IF(D14&gt;60,0,D14)-IF(E14&gt;60,0,E14))),(ABS(IF(D14&gt;30,0,D14)-IF(E14&gt;30,0,E14))))</f>
        <v>1</v>
      </c>
      <c r="H14" s="288" t="str">
        <f>IF(H4=3,(IF(G14&gt;12,"Y","")),(IF(G14&gt;6,"Y","")))</f>
        <v/>
      </c>
      <c r="I14" s="289">
        <f t="shared" si="1"/>
        <v>39.5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39.5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70</v>
      </c>
      <c r="AB14" s="253" t="str">
        <f>LOOKUP(AA14,{0,0.01,40,45,50,55,60,65,70,75,80},{"","F","D","C","C+","B-","B","B+","A-","A","A+"})</f>
        <v>A-</v>
      </c>
      <c r="AC14" s="330">
        <f>LOOKUP(AA14,{0,0.01,40,45,50,55,60,65,70,75,80},{0,"0",2,2.25,2.5,2.75,3,3.25,3.5,3.75,4})</f>
        <v>3.5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25</v>
      </c>
      <c r="D15" s="284">
        <v>34.5</v>
      </c>
      <c r="E15" s="285">
        <v>39</v>
      </c>
      <c r="F15" s="291"/>
      <c r="G15" s="287">
        <f>IF(H4=3,(ABS(IF(D15&gt;60,0,D15)-IF(E15&gt;60,0,E15))),(ABS(IF(D15&gt;30,0,D15)-IF(E15&gt;30,0,E15))))</f>
        <v>4.5</v>
      </c>
      <c r="H15" s="288" t="str">
        <f>IF(H4=3,(IF(G15&gt;12,"Y","")),(IF(G15&gt;6,"Y","")))</f>
        <v/>
      </c>
      <c r="I15" s="289">
        <f t="shared" si="1"/>
        <v>36.75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36.75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62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25.5</v>
      </c>
      <c r="D16" s="284">
        <v>31</v>
      </c>
      <c r="E16" s="285">
        <v>38</v>
      </c>
      <c r="F16" s="291"/>
      <c r="G16" s="287">
        <f>IF(H4=3,(ABS(IF(D16&gt;60,0,D16)-IF(E16&gt;60,0,E16))),(ABS(IF(D16&gt;30,0,D16)-IF(E16&gt;30,0,E16))))</f>
        <v>7</v>
      </c>
      <c r="H16" s="288" t="str">
        <f>IF(H4=3,(IF(G16&gt;12,"Y","")),(IF(G16&gt;6,"Y","")))</f>
        <v/>
      </c>
      <c r="I16" s="289">
        <f t="shared" si="1"/>
        <v>34.5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34.5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60</v>
      </c>
      <c r="AB16" s="253" t="str">
        <f>LOOKUP(AA16,{0,0.01,40,45,50,55,60,65,70,75,80},{"","F","D","C","C+","B-","B","B+","A-","A","A+"})</f>
        <v>B</v>
      </c>
      <c r="AC16" s="330">
        <f>LOOKUP(AA16,{0,0.01,40,45,50,55,60,65,70,75,80},{0,"0",2,2.25,2.5,2.75,3,3.25,3.5,3.75,4})</f>
        <v>3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30.5</v>
      </c>
      <c r="D17" s="284">
        <v>30.5</v>
      </c>
      <c r="E17" s="285">
        <v>36</v>
      </c>
      <c r="F17" s="291"/>
      <c r="G17" s="287">
        <f>IF(H4=3,(ABS(IF(D17&gt;60,0,D17)-IF(E17&gt;60,0,E17))),(ABS(IF(D17&gt;30,0,D17)-IF(E17&gt;30,0,E17))))</f>
        <v>5.5</v>
      </c>
      <c r="H17" s="288" t="str">
        <f>IF(H4=3,(IF(G17&gt;12,"Y","")),(IF(G17&gt;6,"Y","")))</f>
        <v/>
      </c>
      <c r="I17" s="289">
        <f t="shared" si="1"/>
        <v>33.25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33.25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64</v>
      </c>
      <c r="AB17" s="253" t="str">
        <f>LOOKUP(AA17,{0,0.01,40,45,50,55,60,65,70,75,80},{"","F","D","C","C+","B-","B","B+","A-","A","A+"})</f>
        <v>B</v>
      </c>
      <c r="AC17" s="330">
        <f>LOOKUP(AA17,{0,0.01,40,45,50,55,60,65,70,75,80},{0,"0",2,2.25,2.5,2.75,3,3.25,3.5,3.75,4})</f>
        <v>3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23</v>
      </c>
      <c r="D18" s="284">
        <v>36.5</v>
      </c>
      <c r="E18" s="285">
        <v>38</v>
      </c>
      <c r="F18" s="291"/>
      <c r="G18" s="287">
        <f>IF(H4=3,(ABS(IF(D18&gt;60,0,D18)-IF(E18&gt;60,0,E18))),(ABS(IF(D18&gt;30,0,D18)-IF(E18&gt;30,0,E18))))</f>
        <v>1.5</v>
      </c>
      <c r="H18" s="288" t="str">
        <f>IF(H4=3,(IF(G18&gt;12,"Y","")),(IF(G18&gt;6,"Y","")))</f>
        <v/>
      </c>
      <c r="I18" s="289">
        <f t="shared" si="1"/>
        <v>37.25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37.25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61</v>
      </c>
      <c r="AB18" s="253" t="str">
        <f>LOOKUP(AA18,{0,0.01,40,45,50,55,60,65,70,75,80},{"","F","D","C","C+","B-","B","B+","A-","A","A+"})</f>
        <v>B</v>
      </c>
      <c r="AC18" s="330">
        <f>LOOKUP(AA18,{0,0.01,40,45,50,55,60,65,70,75,80},{0,"0",2,2.25,2.5,2.75,3,3.25,3.5,3.75,4})</f>
        <v>3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28.5</v>
      </c>
      <c r="D19" s="284">
        <v>29.5</v>
      </c>
      <c r="E19" s="285">
        <v>35</v>
      </c>
      <c r="F19" s="291"/>
      <c r="G19" s="287">
        <f>IF(H4=3,(ABS(IF(D19&gt;60,0,D19)-IF(E19&gt;60,0,E19))),(ABS(IF(D19&gt;30,0,D19)-IF(E19&gt;30,0,E19))))</f>
        <v>5.5</v>
      </c>
      <c r="H19" s="288" t="str">
        <f>IF(H4=3,(IF(G19&gt;12,"Y","")),(IF(G19&gt;6,"Y","")))</f>
        <v/>
      </c>
      <c r="I19" s="289">
        <f t="shared" si="1"/>
        <v>32.25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32.25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61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29</v>
      </c>
      <c r="D20" s="284">
        <v>32.5</v>
      </c>
      <c r="E20" s="285">
        <v>42</v>
      </c>
      <c r="F20" s="291"/>
      <c r="G20" s="287">
        <f>IF(H4=3,(ABS(IF(D20&gt;60,0,D20)-IF(E20&gt;60,0,E20))),(ABS(IF(D20&gt;30,0,D20)-IF(E20&gt;30,0,E20))))</f>
        <v>9.5</v>
      </c>
      <c r="H20" s="288" t="str">
        <f>IF(H4=3,(IF(G20&gt;12,"Y","")),(IF(G20&gt;6,"Y","")))</f>
        <v/>
      </c>
      <c r="I20" s="289">
        <f t="shared" si="1"/>
        <v>37.25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37.25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67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26</v>
      </c>
      <c r="D21" s="284">
        <v>33.5</v>
      </c>
      <c r="E21" s="285">
        <v>42</v>
      </c>
      <c r="F21" s="291"/>
      <c r="G21" s="287">
        <f>IF(H4=3,(ABS(IF(D21&gt;60,0,D21)-IF(E21&gt;60,0,E21))),(ABS(IF(D21&gt;30,0,D21)-IF(E21&gt;30,0,E21))))</f>
        <v>8.5</v>
      </c>
      <c r="H21" s="288" t="str">
        <f>IF(H4=3,(IF(G21&gt;12,"Y","")),(IF(G21&gt;6,"Y","")))</f>
        <v/>
      </c>
      <c r="I21" s="289">
        <f t="shared" si="1"/>
        <v>37.75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37.75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64</v>
      </c>
      <c r="AB21" s="253" t="str">
        <f>LOOKUP(AA21,{0,0.01,40,45,50,55,60,65,70,75,80},{"","F","D","C","C+","B-","B","B+","A-","A","A+"})</f>
        <v>B</v>
      </c>
      <c r="AC21" s="330">
        <f>LOOKUP(AA21,{0,0.01,40,45,50,55,60,65,70,75,80},{0,"0",2,2.25,2.5,2.75,3,3.25,3.5,3.75,4})</f>
        <v>3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29</v>
      </c>
      <c r="D22" s="284">
        <v>22.5</v>
      </c>
      <c r="E22" s="285">
        <v>27</v>
      </c>
      <c r="F22" s="291"/>
      <c r="G22" s="287">
        <f>IF(H4=3,(ABS(IF(D22&gt;60,0,D22)-IF(E22&gt;60,0,E22))),(ABS(IF(D22&gt;30,0,D22)-IF(E22&gt;30,0,E22))))</f>
        <v>4.5</v>
      </c>
      <c r="H22" s="288" t="str">
        <f>IF(H4=3,(IF(G22&gt;12,"Y","")),(IF(G22&gt;6,"Y","")))</f>
        <v/>
      </c>
      <c r="I22" s="289">
        <f t="shared" si="1"/>
        <v>24.75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24.75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54</v>
      </c>
      <c r="AB22" s="253" t="str">
        <f>LOOKUP(AA22,{0,0.01,40,45,50,55,60,65,70,75,80},{"","F","D","C","C+","B-","B","B+","A-","A","A+"})</f>
        <v>C+</v>
      </c>
      <c r="AC22" s="330">
        <f>LOOKUP(AA22,{0,0.01,40,45,50,55,60,65,70,75,80},{0,"0",2,2.25,2.5,2.75,3,3.25,3.5,3.75,4})</f>
        <v>2.5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26</v>
      </c>
      <c r="D23" s="284">
        <v>23.5</v>
      </c>
      <c r="E23" s="285">
        <v>28</v>
      </c>
      <c r="F23" s="291"/>
      <c r="G23" s="287">
        <f>IF(H4=3,(ABS(IF(D23&gt;60,0,D23)-IF(E23&gt;60,0,E23))),(ABS(IF(D23&gt;30,0,D23)-IF(E23&gt;30,0,E23))))</f>
        <v>4.5</v>
      </c>
      <c r="H23" s="288" t="str">
        <f>IF(H4=3,(IF(G23&gt;12,"Y","")),(IF(G23&gt;6,"Y","")))</f>
        <v/>
      </c>
      <c r="I23" s="289">
        <f t="shared" si="1"/>
        <v>25.75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25.75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52</v>
      </c>
      <c r="AB23" s="253" t="str">
        <f>LOOKUP(AA23,{0,0.01,40,45,50,55,60,65,70,75,80},{"","F","D","C","C+","B-","B","B+","A-","A","A+"})</f>
        <v>C+</v>
      </c>
      <c r="AC23" s="330">
        <f>LOOKUP(AA23,{0,0.01,40,45,50,55,60,65,70,75,80},{0,"0",2,2.25,2.5,2.75,3,3.25,3.5,3.75,4})</f>
        <v>2.5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33</v>
      </c>
      <c r="L24" s="183">
        <v>47.5</v>
      </c>
      <c r="M24" s="183">
        <v>48</v>
      </c>
      <c r="N24" s="183"/>
      <c r="O24" s="249">
        <f>IF(P4=3,(ABS(IF(L24&gt;60,0,L24)-IF(M24&gt;60,0,M24))),(ABS(IF(L24&gt;30,0,L24)-IF(M24&gt;30,0,M24))))</f>
        <v>0.5</v>
      </c>
      <c r="P24" s="200" t="str">
        <f>IF(P4=3,(IF(O24&gt;12,"Y","")),(IF(O24&gt;6,"Y","")))</f>
        <v/>
      </c>
      <c r="Q24" s="42">
        <f t="shared" si="2"/>
        <v>47.75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47.75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81</v>
      </c>
      <c r="AB24" s="253" t="str">
        <f>LOOKUP(AA24,{0,0.01,40,45,50,55,60,65,70,75,80},{"","F","D","C","C+","B-","B","B+","A-","A","A+"})</f>
        <v>A+</v>
      </c>
      <c r="AC24" s="330">
        <f>LOOKUP(AA24,{0,0.01,40,45,50,55,60,65,70,75,80},{0,"0",2,2.25,2.5,2.75,3,3.25,3.5,3.75,4})</f>
        <v>4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26.5</v>
      </c>
      <c r="L25" s="183">
        <v>30</v>
      </c>
      <c r="M25" s="183">
        <v>40</v>
      </c>
      <c r="N25" s="183"/>
      <c r="O25" s="249">
        <f>IF(P4=3,(ABS(IF(L25&gt;60,0,L25)-IF(M25&gt;60,0,M25))),(ABS(IF(L25&gt;30,0,L25)-IF(M25&gt;30,0,M25))))</f>
        <v>10</v>
      </c>
      <c r="P25" s="200" t="str">
        <f>IF(P4=3,(IF(O25&gt;12,"Y","")),(IF(O25&gt;6,"Y","")))</f>
        <v/>
      </c>
      <c r="Q25" s="42">
        <f t="shared" si="2"/>
        <v>35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62</v>
      </c>
      <c r="AB25" s="253" t="str">
        <f>LOOKUP(AA25,{0,0.01,40,45,50,55,60,65,70,75,80},{"","F","D","C","C+","B-","B","B+","A-","A","A+"})</f>
        <v>B</v>
      </c>
      <c r="AC25" s="330">
        <f>LOOKUP(AA25,{0,0.01,40,45,50,55,60,65,70,75,80},{0,"0",2,2.25,2.5,2.75,3,3.25,3.5,3.75,4})</f>
        <v>3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32.5</v>
      </c>
      <c r="L26" s="183">
        <v>37.5</v>
      </c>
      <c r="M26" s="183">
        <v>38</v>
      </c>
      <c r="N26" s="183"/>
      <c r="O26" s="249">
        <f>IF(P4=3,(ABS(IF(L26&gt;60,0,L26)-IF(M26&gt;60,0,M26))),(ABS(IF(L26&gt;30,0,L26)-IF(M26&gt;30,0,M26))))</f>
        <v>0.5</v>
      </c>
      <c r="P26" s="200" t="str">
        <f>IF(P4=3,(IF(O26&gt;12,"Y","")),(IF(O26&gt;6,"Y","")))</f>
        <v/>
      </c>
      <c r="Q26" s="42">
        <f t="shared" si="2"/>
        <v>37.75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37.75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71</v>
      </c>
      <c r="AB26" s="253" t="str">
        <f>LOOKUP(AA26,{0,0.01,40,45,50,55,60,65,70,75,80},{"","F","D","C","C+","B-","B","B+","A-","A","A+"})</f>
        <v>A-</v>
      </c>
      <c r="AC26" s="330">
        <f>LOOKUP(AA26,{0,0.01,40,45,50,55,60,65,70,75,80},{0,"0",2,2.25,2.5,2.75,3,3.25,3.5,3.75,4})</f>
        <v>3.5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27</v>
      </c>
      <c r="L27" s="183">
        <v>30</v>
      </c>
      <c r="M27" s="183">
        <v>37</v>
      </c>
      <c r="N27" s="183"/>
      <c r="O27" s="249">
        <f>IF(P4=3,(ABS(IF(L27&gt;60,0,L27)-IF(M27&gt;60,0,M27))),(ABS(IF(L27&gt;30,0,L27)-IF(M27&gt;30,0,M27))))</f>
        <v>7</v>
      </c>
      <c r="P27" s="200" t="str">
        <f>IF(P4=3,(IF(O27&gt;12,"Y","")),(IF(O27&gt;6,"Y","")))</f>
        <v/>
      </c>
      <c r="Q27" s="42">
        <f t="shared" si="2"/>
        <v>33.5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33.5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61</v>
      </c>
      <c r="AB27" s="253" t="str">
        <f>LOOKUP(AA27,{0,0.01,40,45,50,55,60,65,70,75,80},{"","F","D","C","C+","B-","B","B+","A-","A","A+"})</f>
        <v>B</v>
      </c>
      <c r="AC27" s="330">
        <f>LOOKUP(AA27,{0,0.01,40,45,50,55,60,65,70,75,80},{0,"0",2,2.25,2.5,2.75,3,3.25,3.5,3.75,4})</f>
        <v>3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29.5</v>
      </c>
      <c r="L28" s="183">
        <v>36.5</v>
      </c>
      <c r="M28" s="183">
        <v>38</v>
      </c>
      <c r="N28" s="183"/>
      <c r="O28" s="249">
        <f>IF(P4=3,(ABS(IF(L28&gt;60,0,L28)-IF(M28&gt;60,0,M28))),(ABS(IF(L28&gt;30,0,L28)-IF(M28&gt;30,0,M28))))</f>
        <v>1.5</v>
      </c>
      <c r="P28" s="200" t="str">
        <f>IF(P4=3,(IF(O28&gt;12,"Y","")),(IF(O28&gt;6,"Y","")))</f>
        <v/>
      </c>
      <c r="Q28" s="42">
        <f t="shared" si="2"/>
        <v>37.25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37.25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67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25.5</v>
      </c>
      <c r="L29" s="183">
        <v>28</v>
      </c>
      <c r="M29" s="183">
        <v>29</v>
      </c>
      <c r="N29" s="183"/>
      <c r="O29" s="249">
        <f>IF(P4=3,(ABS(IF(L29&gt;60,0,L29)-IF(M29&gt;60,0,M29))),(ABS(IF(L29&gt;30,0,L29)-IF(M29&gt;30,0,M29))))</f>
        <v>1</v>
      </c>
      <c r="P29" s="200" t="str">
        <f>IF(P4=3,(IF(O29&gt;12,"Y","")),(IF(O29&gt;6,"Y","")))</f>
        <v/>
      </c>
      <c r="Q29" s="42">
        <f t="shared" si="2"/>
        <v>28.5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28.5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54</v>
      </c>
      <c r="AB29" s="253" t="str">
        <f>LOOKUP(AA29,{0,0.01,40,45,50,55,60,65,70,75,80},{"","F","D","C","C+","B-","B","B+","A-","A","A+"})</f>
        <v>C+</v>
      </c>
      <c r="AC29" s="330">
        <f>LOOKUP(AA29,{0,0.01,40,45,50,55,60,65,70,75,80},{0,"0",2,2.25,2.5,2.75,3,3.25,3.5,3.75,4})</f>
        <v>2.5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29</v>
      </c>
      <c r="L30" s="183">
        <v>31</v>
      </c>
      <c r="M30" s="183">
        <v>37</v>
      </c>
      <c r="N30" s="183"/>
      <c r="O30" s="249">
        <f>IF(P4=3,(ABS(IF(L30&gt;60,0,L30)-IF(M30&gt;60,0,M30))),(ABS(IF(L30&gt;30,0,L30)-IF(M30&gt;30,0,M30))))</f>
        <v>6</v>
      </c>
      <c r="P30" s="200" t="str">
        <f>IF(P4=3,(IF(O30&gt;12,"Y","")),(IF(O30&gt;6,"Y","")))</f>
        <v/>
      </c>
      <c r="Q30" s="42">
        <f t="shared" si="2"/>
        <v>34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34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63</v>
      </c>
      <c r="AB30" s="253" t="str">
        <f>LOOKUP(AA30,{0,0.01,40,45,50,55,60,65,70,75,80},{"","F","D","C","C+","B-","B","B+","A-","A","A+"})</f>
        <v>B</v>
      </c>
      <c r="AC30" s="330">
        <f>LOOKUP(AA30,{0,0.01,40,45,50,55,60,65,70,75,80},{0,"0",2,2.25,2.5,2.75,3,3.25,3.5,3.75,4})</f>
        <v>3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27</v>
      </c>
      <c r="L31" s="183">
        <v>19.5</v>
      </c>
      <c r="M31" s="183">
        <v>23</v>
      </c>
      <c r="N31" s="183"/>
      <c r="O31" s="249">
        <f>IF(P4=3,(ABS(IF(L31&gt;60,0,L31)-IF(M31&gt;60,0,M31))),(ABS(IF(L31&gt;30,0,L31)-IF(M31&gt;30,0,M31))))</f>
        <v>3.5</v>
      </c>
      <c r="P31" s="200" t="str">
        <f>IF(P4=3,(IF(O31&gt;12,"Y","")),(IF(O31&gt;6,"Y","")))</f>
        <v/>
      </c>
      <c r="Q31" s="42">
        <f t="shared" si="2"/>
        <v>21.25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21.25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49</v>
      </c>
      <c r="AB31" s="253" t="str">
        <f>LOOKUP(AA31,{0,0.01,40,45,50,55,60,65,70,75,80},{"","F","D","C","C+","B-","B","B+","A-","A","A+"})</f>
        <v>C</v>
      </c>
      <c r="AC31" s="330">
        <f>LOOKUP(AA31,{0,0.01,40,45,50,55,60,65,70,75,80},{0,"0",2,2.25,2.5,2.75,3,3.25,3.5,3.75,4})</f>
        <v>2.25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30</v>
      </c>
      <c r="L32" s="183">
        <v>24</v>
      </c>
      <c r="M32" s="183">
        <v>20</v>
      </c>
      <c r="N32" s="183"/>
      <c r="O32" s="249">
        <f>IF(P4=3,(ABS(IF(L32&gt;60,0,L32)-IF(M32&gt;60,0,M32))),(ABS(IF(L32&gt;30,0,L32)-IF(M32&gt;30,0,M32))))</f>
        <v>4</v>
      </c>
      <c r="P32" s="200" t="str">
        <f>IF(P4=3,(IF(O32&gt;12,"Y","")),(IF(O32&gt;6,"Y","")))</f>
        <v/>
      </c>
      <c r="Q32" s="42">
        <f t="shared" si="2"/>
        <v>22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22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52</v>
      </c>
      <c r="AB32" s="253" t="str">
        <f>LOOKUP(AA32,{0,0.01,40,45,50,55,60,65,70,75,80},{"","F","D","C","C+","B-","B","B+","A-","A","A+"})</f>
        <v>C+</v>
      </c>
      <c r="AC32" s="330">
        <f>LOOKUP(AA32,{0,0.01,40,45,50,55,60,65,70,75,80},{0,"0",2,2.25,2.5,2.75,3,3.25,3.5,3.75,4})</f>
        <v>2.5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26.5</v>
      </c>
      <c r="L33" s="183">
        <v>29</v>
      </c>
      <c r="M33" s="183">
        <v>21</v>
      </c>
      <c r="N33" s="183"/>
      <c r="O33" s="249">
        <f>IF(P4=3,(ABS(IF(L33&gt;60,0,L33)-IF(M33&gt;60,0,M33))),(ABS(IF(L33&gt;30,0,L33)-IF(M33&gt;30,0,M33))))</f>
        <v>8</v>
      </c>
      <c r="P33" s="200" t="str">
        <f>IF(P4=3,(IF(O33&gt;12,"Y","")),(IF(O33&gt;6,"Y","")))</f>
        <v/>
      </c>
      <c r="Q33" s="42">
        <f t="shared" si="2"/>
        <v>25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25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52</v>
      </c>
      <c r="AB33" s="253" t="str">
        <f>LOOKUP(AA33,{0,0.01,40,45,50,55,60,65,70,75,80},{"","F","D","C","C+","B-","B","B+","A-","A","A+"})</f>
        <v>C+</v>
      </c>
      <c r="AC33" s="330">
        <f>LOOKUP(AA33,{0,0.01,40,45,50,55,60,65,70,75,80},{0,"0",2,2.25,2.5,2.75,3,3.25,3.5,3.75,4})</f>
        <v>2.5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33</v>
      </c>
      <c r="L34" s="183">
        <v>45</v>
      </c>
      <c r="M34" s="183">
        <v>45</v>
      </c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45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78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27</v>
      </c>
      <c r="L35" s="183">
        <v>40.5</v>
      </c>
      <c r="M35" s="183">
        <v>42</v>
      </c>
      <c r="N35" s="183"/>
      <c r="O35" s="249">
        <f>IF(P4=3,(ABS(IF(L35&gt;60,0,L35)-IF(M35&gt;60,0,M35))),(ABS(IF(L35&gt;30,0,L35)-IF(M35&gt;30,0,M35))))</f>
        <v>1.5</v>
      </c>
      <c r="P35" s="200" t="str">
        <f>IF(P4=3,(IF(O35&gt;12,"Y","")),(IF(O35&gt;6,"Y","")))</f>
        <v/>
      </c>
      <c r="Q35" s="42">
        <f t="shared" si="2"/>
        <v>41.25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41.25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69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28</v>
      </c>
      <c r="L36" s="183">
        <v>37</v>
      </c>
      <c r="M36" s="183">
        <v>36</v>
      </c>
      <c r="N36" s="183"/>
      <c r="O36" s="249">
        <f>IF(P4=3,(ABS(IF(L36&gt;60,0,L36)-IF(M36&gt;60,0,M36))),(ABS(IF(L36&gt;30,0,L36)-IF(M36&gt;30,0,M36))))</f>
        <v>1</v>
      </c>
      <c r="P36" s="200" t="str">
        <f>IF(P4=3,(IF(O36&gt;12,"Y","")),(IF(O36&gt;6,"Y","")))</f>
        <v/>
      </c>
      <c r="Q36" s="42">
        <f t="shared" si="2"/>
        <v>36.5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36.5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65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28.5</v>
      </c>
      <c r="L37" s="183">
        <v>28.5</v>
      </c>
      <c r="M37" s="183">
        <v>31</v>
      </c>
      <c r="N37" s="183"/>
      <c r="O37" s="249">
        <f>IF(P4=3,(ABS(IF(L37&gt;60,0,L37)-IF(M37&gt;60,0,M37))),(ABS(IF(L37&gt;30,0,L37)-IF(M37&gt;30,0,M37))))</f>
        <v>2.5</v>
      </c>
      <c r="P37" s="200" t="str">
        <f>IF(P4=3,(IF(O37&gt;12,"Y","")),(IF(O37&gt;6,"Y","")))</f>
        <v/>
      </c>
      <c r="Q37" s="42">
        <f t="shared" si="2"/>
        <v>29.75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29.75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59</v>
      </c>
      <c r="AB37" s="253" t="str">
        <f>LOOKUP(AA37,{0,0.01,40,45,50,55,60,65,70,75,80},{"","F","D","C","C+","B-","B","B+","A-","A","A+"})</f>
        <v>B-</v>
      </c>
      <c r="AC37" s="330">
        <f>LOOKUP(AA37,{0,0.01,40,45,50,55,60,65,70,75,80},{0,"0",2,2.25,2.5,2.75,3,3.25,3.5,3.75,4})</f>
        <v>2.75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30.5</v>
      </c>
      <c r="L38" s="183">
        <v>41</v>
      </c>
      <c r="M38" s="183">
        <v>42</v>
      </c>
      <c r="N38" s="183"/>
      <c r="O38" s="249">
        <f>IF(P4=3,(ABS(IF(L38&gt;60,0,L38)-IF(M38&gt;60,0,M38))),(ABS(IF(L38&gt;30,0,L38)-IF(M38&gt;30,0,M38))))</f>
        <v>1</v>
      </c>
      <c r="P38" s="200" t="str">
        <f>IF(P4=3,(IF(O38&gt;12,"Y","")),(IF(O38&gt;6,"Y","")))</f>
        <v/>
      </c>
      <c r="Q38" s="42">
        <f t="shared" si="2"/>
        <v>41.5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41.5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72</v>
      </c>
      <c r="AB38" s="253" t="str">
        <f>LOOKUP(AA38,{0,0.01,40,45,50,55,60,65,70,75,80},{"","F","D","C","C+","B-","B","B+","A-","A","A+"})</f>
        <v>A-</v>
      </c>
      <c r="AC38" s="330">
        <f>LOOKUP(AA38,{0,0.01,40,45,50,55,60,65,70,75,80},{0,"0",2,2.25,2.5,2.75,3,3.25,3.5,3.75,4})</f>
        <v>3.5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33.5</v>
      </c>
      <c r="L39" s="183">
        <v>37.5</v>
      </c>
      <c r="M39" s="183">
        <v>41</v>
      </c>
      <c r="N39" s="183"/>
      <c r="O39" s="249">
        <f>IF(P4=3,(ABS(IF(L39&gt;60,0,L39)-IF(M39&gt;60,0,M39))),(ABS(IF(L39&gt;30,0,L39)-IF(M39&gt;30,0,M39))))</f>
        <v>3.5</v>
      </c>
      <c r="P39" s="200" t="str">
        <f>IF(P4=3,(IF(O39&gt;12,"Y","")),(IF(O39&gt;6,"Y","")))</f>
        <v/>
      </c>
      <c r="Q39" s="42">
        <f t="shared" si="2"/>
        <v>39.25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39.25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73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31</v>
      </c>
      <c r="L40" s="183">
        <v>33.5</v>
      </c>
      <c r="M40" s="183">
        <v>39</v>
      </c>
      <c r="N40" s="183"/>
      <c r="O40" s="249">
        <f>IF(P4=3,(ABS(IF(L40&gt;60,0,L40)-IF(M40&gt;60,0,M40))),(ABS(IF(L40&gt;30,0,L40)-IF(M40&gt;30,0,M40))))</f>
        <v>5.5</v>
      </c>
      <c r="P40" s="200" t="str">
        <f>IF(P4=3,(IF(O40&gt;12,"Y","")),(IF(O40&gt;6,"Y","")))</f>
        <v/>
      </c>
      <c r="Q40" s="42">
        <f t="shared" si="2"/>
        <v>36.25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36.25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68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30</v>
      </c>
      <c r="L41" s="183">
        <v>33</v>
      </c>
      <c r="M41" s="183">
        <v>41</v>
      </c>
      <c r="N41" s="183"/>
      <c r="O41" s="249">
        <f>IF(P4=3,(ABS(IF(L41&gt;60,0,L41)-IF(M41&gt;60,0,M41))),(ABS(IF(L41&gt;30,0,L41)-IF(M41&gt;30,0,M41))))</f>
        <v>8</v>
      </c>
      <c r="P41" s="200" t="str">
        <f>IF(P4=3,(IF(O41&gt;12,"Y","")),(IF(O41&gt;6,"Y","")))</f>
        <v/>
      </c>
      <c r="Q41" s="42">
        <f t="shared" si="2"/>
        <v>37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37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67</v>
      </c>
      <c r="AB41" s="253" t="str">
        <f>LOOKUP(AA41,{0,0.01,40,45,50,55,60,65,70,75,80},{"","F","D","C","C+","B-","B","B+","A-","A","A+"})</f>
        <v>B+</v>
      </c>
      <c r="AC41" s="330">
        <f>LOOKUP(AA41,{0,0.01,40,45,50,55,60,65,70,75,80},{0,"0",2,2.25,2.5,2.75,3,3.25,3.5,3.75,4})</f>
        <v>3.25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31.5</v>
      </c>
      <c r="L42" s="183">
        <v>38</v>
      </c>
      <c r="M42" s="183">
        <v>39</v>
      </c>
      <c r="N42" s="183"/>
      <c r="O42" s="249">
        <f>IF(P4=3,(ABS(IF(L42&gt;60,0,L42)-IF(M42&gt;60,0,M42))),(ABS(IF(L42&gt;30,0,L42)-IF(M42&gt;30,0,M42))))</f>
        <v>1</v>
      </c>
      <c r="P42" s="200" t="str">
        <f>IF(P4=3,(IF(O42&gt;12,"Y","")),(IF(O42&gt;6,"Y","")))</f>
        <v/>
      </c>
      <c r="Q42" s="42">
        <f t="shared" si="2"/>
        <v>38.5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38.5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70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31</v>
      </c>
      <c r="L43" s="183">
        <v>39</v>
      </c>
      <c r="M43" s="183">
        <v>39</v>
      </c>
      <c r="N43" s="183"/>
      <c r="O43" s="249">
        <f>IF(P4=3,(ABS(IF(L43&gt;60,0,L43)-IF(M43&gt;60,0,M43))),(ABS(IF(L43&gt;30,0,L43)-IF(M43&gt;30,0,M43))))</f>
        <v>0</v>
      </c>
      <c r="P43" s="200" t="str">
        <f>IF(P4=3,(IF(O43&gt;12,"Y","")),(IF(O43&gt;6,"Y","")))</f>
        <v/>
      </c>
      <c r="Q43" s="42">
        <f t="shared" si="2"/>
        <v>39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39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70</v>
      </c>
      <c r="AB43" s="253" t="str">
        <f>LOOKUP(AA43,{0,0.01,40,45,50,55,60,65,70,75,80},{"","F","D","C","C+","B-","B","B+","A-","A","A+"})</f>
        <v>A-</v>
      </c>
      <c r="AC43" s="330">
        <f>LOOKUP(AA43,{0,0.01,40,45,50,55,60,65,70,75,80},{0,"0",2,2.25,2.5,2.75,3,3.25,3.5,3.75,4})</f>
        <v>3.5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34</v>
      </c>
      <c r="L44" s="183">
        <v>37.5</v>
      </c>
      <c r="M44" s="183">
        <v>40</v>
      </c>
      <c r="N44" s="183"/>
      <c r="O44" s="249">
        <f>IF(P4=3,(ABS(IF(L44&gt;60,0,L44)-IF(M44&gt;60,0,M44))),(ABS(IF(L44&gt;30,0,L44)-IF(M44&gt;30,0,M44))))</f>
        <v>2.5</v>
      </c>
      <c r="P44" s="200" t="str">
        <f>IF(P4=3,(IF(O44&gt;12,"Y","")),(IF(O44&gt;6,"Y","")))</f>
        <v/>
      </c>
      <c r="Q44" s="42">
        <f t="shared" si="2"/>
        <v>38.75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38.75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73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6" ht="17.25" customHeight="1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30</v>
      </c>
      <c r="L45" s="183">
        <v>31.5</v>
      </c>
      <c r="M45" s="183">
        <v>36</v>
      </c>
      <c r="N45" s="183"/>
      <c r="O45" s="249">
        <f>IF(P4=3,(ABS(IF(L45&gt;60,0,L45)-IF(M45&gt;60,0,M45))),(ABS(IF(L45&gt;30,0,L45)-IF(M45&gt;30,0,M45))))</f>
        <v>4.5</v>
      </c>
      <c r="P45" s="200" t="str">
        <f>IF(P4=3,(IF(O45&gt;12,"Y","")),(IF(O45&gt;6,"Y","")))</f>
        <v/>
      </c>
      <c r="Q45" s="42">
        <f t="shared" si="2"/>
        <v>33.75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33.75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64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6" ht="17.25" customHeight="1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26</v>
      </c>
      <c r="T46" s="291">
        <v>22</v>
      </c>
      <c r="U46" s="291">
        <v>18</v>
      </c>
      <c r="V46" s="291"/>
      <c r="W46" s="287">
        <f>IF(X4=3,(ABS(IF(T46&gt;60,0,T46)-IF(U46&gt;60,0,U46))),(ABS(IF(T46&gt;30,0,T46)-IF(U46&gt;30,0,U46))))</f>
        <v>4</v>
      </c>
      <c r="X46" s="288" t="str">
        <f>IF(X4=3,(IF(W46&gt;12,"Y","")),(IF(W46&gt;6,"Y","")))</f>
        <v/>
      </c>
      <c r="Y46" s="289">
        <f t="shared" si="3"/>
        <v>20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20</v>
      </c>
      <c r="AA46" s="197">
        <f t="shared" si="0"/>
        <v>46</v>
      </c>
      <c r="AB46" s="253" t="str">
        <f>LOOKUP(AA46,{0,0.01,40,45,50,55,60,65,70,75,80},{"","F","D","C","C+","B-","B","B+","A-","A","A+"})</f>
        <v>C</v>
      </c>
      <c r="AC46" s="330">
        <f>LOOKUP(AA46,{0,0.01,40,45,50,55,60,65,70,75,80},{0,"0",2,2.25,2.5,2.75,3,3.25,3.5,3.75,4})</f>
        <v>2.25</v>
      </c>
      <c r="AD46" s="331"/>
      <c r="AE46" s="332" t="str">
        <f t="shared" si="4"/>
        <v/>
      </c>
    </row>
    <row r="47" spans="1:36" ht="17.25" customHeight="1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24</v>
      </c>
      <c r="T47" s="291">
        <v>22.5</v>
      </c>
      <c r="U47" s="291">
        <v>24</v>
      </c>
      <c r="V47" s="291"/>
      <c r="W47" s="287">
        <f>IF(X4=3,(ABS(IF(T47&gt;60,0,T47)-IF(U47&gt;60,0,U47))),(ABS(IF(T47&gt;30,0,T47)-IF(U47&gt;30,0,U47))))</f>
        <v>1.5</v>
      </c>
      <c r="X47" s="288" t="str">
        <f>IF(X4=3,(IF(W47&gt;12,"Y","")),(IF(W47&gt;6,"Y","")))</f>
        <v/>
      </c>
      <c r="Y47" s="289">
        <f t="shared" si="3"/>
        <v>23.25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23.25</v>
      </c>
      <c r="AA47" s="197">
        <f t="shared" si="0"/>
        <v>48</v>
      </c>
      <c r="AB47" s="253" t="str">
        <f>LOOKUP(AA47,{0,0.01,40,45,50,55,60,65,70,75,80},{"","F","D","C","C+","B-","B","B+","A-","A","A+"})</f>
        <v>C</v>
      </c>
      <c r="AC47" s="330">
        <f>LOOKUP(AA47,{0,0.01,40,45,50,55,60,65,70,75,80},{0,"0",2,2.25,2.5,2.75,3,3.25,3.5,3.75,4})</f>
        <v>2.25</v>
      </c>
      <c r="AD47" s="331"/>
      <c r="AE47" s="332" t="str">
        <f t="shared" si="4"/>
        <v/>
      </c>
    </row>
    <row r="48" spans="1:36" ht="17.25" customHeight="1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</v>
      </c>
      <c r="T48" s="291">
        <v>39.5</v>
      </c>
      <c r="U48" s="291">
        <v>42</v>
      </c>
      <c r="V48" s="291"/>
      <c r="W48" s="287">
        <f>IF(X4=3,(ABS(IF(T48&gt;60,0,T48)-IF(U48&gt;60,0,U48))),(ABS(IF(T48&gt;30,0,T48)-IF(U48&gt;30,0,U48))))</f>
        <v>2.5</v>
      </c>
      <c r="X48" s="288" t="str">
        <f>IF(X4=3,(IF(W48&gt;12,"Y","")),(IF(W48&gt;6,"Y","")))</f>
        <v/>
      </c>
      <c r="Y48" s="289">
        <f t="shared" si="3"/>
        <v>40.75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40.75</v>
      </c>
      <c r="AA48" s="197">
        <f t="shared" si="0"/>
        <v>72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7.25" customHeight="1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31.5</v>
      </c>
      <c r="T49" s="291">
        <v>42</v>
      </c>
      <c r="U49" s="291">
        <v>43</v>
      </c>
      <c r="V49" s="291"/>
      <c r="W49" s="287">
        <f>IF(X4=3,(ABS(IF(T49&gt;60,0,T49)-IF(U49&gt;60,0,U49))),(ABS(IF(T49&gt;30,0,T49)-IF(U49&gt;30,0,U49))))</f>
        <v>1</v>
      </c>
      <c r="X49" s="288" t="str">
        <f>IF(X4=3,(IF(W49&gt;12,"Y","")),(IF(W49&gt;6,"Y","")))</f>
        <v/>
      </c>
      <c r="Y49" s="289">
        <f t="shared" si="3"/>
        <v>42.5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42.5</v>
      </c>
      <c r="AA49" s="197">
        <f t="shared" si="0"/>
        <v>74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7.25" customHeight="1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29.5</v>
      </c>
      <c r="T50" s="291">
        <v>35.5</v>
      </c>
      <c r="U50" s="291">
        <v>37</v>
      </c>
      <c r="V50" s="291"/>
      <c r="W50" s="287">
        <f>IF(X4=3,(ABS(IF(T50&gt;60,0,T50)-IF(U50&gt;60,0,U50))),(ABS(IF(T50&gt;30,0,T50)-IF(U50&gt;30,0,U50))))</f>
        <v>1.5</v>
      </c>
      <c r="X50" s="288" t="str">
        <f>IF(X4=3,(IF(W50&gt;12,"Y","")),(IF(W50&gt;6,"Y","")))</f>
        <v/>
      </c>
      <c r="Y50" s="289">
        <f t="shared" si="3"/>
        <v>36.25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36.25</v>
      </c>
      <c r="AA50" s="197">
        <f t="shared" si="0"/>
        <v>66</v>
      </c>
      <c r="AB50" s="253" t="str">
        <f>LOOKUP(AA50,{0,0.01,40,45,50,55,60,65,70,75,80},{"","F","D","C","C+","B-","B","B+","A-","A","A+"})</f>
        <v>B+</v>
      </c>
      <c r="AC50" s="330">
        <f>LOOKUP(AA50,{0,0.01,40,45,50,55,60,65,70,75,80},{0,"0",2,2.25,2.5,2.75,3,3.25,3.5,3.75,4})</f>
        <v>3.25</v>
      </c>
      <c r="AD50" s="331"/>
      <c r="AE50" s="332" t="str">
        <f t="shared" si="4"/>
        <v/>
      </c>
    </row>
    <row r="51" spans="1:31" ht="17.25" customHeight="1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20</v>
      </c>
      <c r="T51" s="291">
        <v>20</v>
      </c>
      <c r="U51" s="291">
        <v>22</v>
      </c>
      <c r="V51" s="291"/>
      <c r="W51" s="287">
        <f>IF(X4=3,(ABS(IF(T51&gt;60,0,T51)-IF(U51&gt;60,0,U51))),(ABS(IF(T51&gt;30,0,T51)-IF(U51&gt;30,0,U51))))</f>
        <v>2</v>
      </c>
      <c r="X51" s="288" t="str">
        <f>IF(X4=3,(IF(W51&gt;12,"Y","")),(IF(W51&gt;6,"Y","")))</f>
        <v/>
      </c>
      <c r="Y51" s="289">
        <f t="shared" si="3"/>
        <v>21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21</v>
      </c>
      <c r="AA51" s="197">
        <f t="shared" si="0"/>
        <v>41</v>
      </c>
      <c r="AB51" s="253" t="str">
        <f>LOOKUP(AA51,{0,0.01,40,45,50,55,60,65,70,75,80},{"","F","D","C","C+","B-","B","B+","A-","A","A+"})</f>
        <v>D</v>
      </c>
      <c r="AC51" s="330">
        <f>LOOKUP(AA51,{0,0.01,40,45,50,55,60,65,70,75,80},{0,"0",2,2.25,2.5,2.75,3,3.25,3.5,3.75,4})</f>
        <v>2</v>
      </c>
      <c r="AD51" s="331"/>
      <c r="AE51" s="332" t="str">
        <f t="shared" si="4"/>
        <v/>
      </c>
    </row>
    <row r="52" spans="1:31" ht="17.25" customHeight="1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29</v>
      </c>
      <c r="T52" s="291">
        <v>32</v>
      </c>
      <c r="U52" s="291">
        <v>31</v>
      </c>
      <c r="V52" s="291"/>
      <c r="W52" s="287">
        <f>IF(X4=3,(ABS(IF(T52&gt;60,0,T52)-IF(U52&gt;60,0,U52))),(ABS(IF(T52&gt;30,0,T52)-IF(U52&gt;30,0,U52))))</f>
        <v>1</v>
      </c>
      <c r="X52" s="288" t="str">
        <f>IF(X4=3,(IF(W52&gt;12,"Y","")),(IF(W52&gt;6,"Y","")))</f>
        <v/>
      </c>
      <c r="Y52" s="289">
        <f t="shared" si="3"/>
        <v>31.5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31.5</v>
      </c>
      <c r="AA52" s="197">
        <f t="shared" si="0"/>
        <v>61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7.25" customHeight="1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32</v>
      </c>
      <c r="T53" s="291">
        <v>36</v>
      </c>
      <c r="U53" s="291">
        <v>40</v>
      </c>
      <c r="V53" s="291"/>
      <c r="W53" s="287">
        <f>IF(X4=3,(ABS(IF(T53&gt;60,0,T53)-IF(U53&gt;60,0,U53))),(ABS(IF(T53&gt;30,0,T53)-IF(U53&gt;30,0,U53))))</f>
        <v>4</v>
      </c>
      <c r="X53" s="288" t="str">
        <f>IF(X4=3,(IF(W53&gt;12,"Y","")),(IF(W53&gt;6,"Y","")))</f>
        <v/>
      </c>
      <c r="Y53" s="289">
        <f t="shared" si="3"/>
        <v>38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38</v>
      </c>
      <c r="AA53" s="197">
        <f t="shared" si="0"/>
        <v>70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7.25" customHeight="1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24.5</v>
      </c>
      <c r="T54" s="291">
        <v>16</v>
      </c>
      <c r="U54" s="291">
        <v>20</v>
      </c>
      <c r="V54" s="291"/>
      <c r="W54" s="287">
        <f>IF(X4=3,(ABS(IF(T54&gt;60,0,T54)-IF(U54&gt;60,0,U54))),(ABS(IF(T54&gt;30,0,T54)-IF(U54&gt;30,0,U54))))</f>
        <v>4</v>
      </c>
      <c r="X54" s="288" t="str">
        <f>IF(X4=3,(IF(W54&gt;12,"Y","")),(IF(W54&gt;6,"Y","")))</f>
        <v/>
      </c>
      <c r="Y54" s="289">
        <f t="shared" si="3"/>
        <v>18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18</v>
      </c>
      <c r="AA54" s="197">
        <f t="shared" si="0"/>
        <v>43</v>
      </c>
      <c r="AB54" s="253" t="str">
        <f>LOOKUP(AA54,{0,0.01,40,45,50,55,60,65,70,75,80},{"","F","D","C","C+","B-","B","B+","A-","A","A+"})</f>
        <v>D</v>
      </c>
      <c r="AC54" s="330">
        <f>LOOKUP(AA54,{0,0.01,40,45,50,55,60,65,70,75,80},{0,"0",2,2.25,2.5,2.75,3,3.25,3.5,3.75,4})</f>
        <v>2</v>
      </c>
      <c r="AD54" s="331"/>
      <c r="AE54" s="332" t="str">
        <f t="shared" si="4"/>
        <v/>
      </c>
    </row>
    <row r="55" spans="1:31" ht="17.25" customHeight="1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23</v>
      </c>
      <c r="T55" s="291">
        <v>24</v>
      </c>
      <c r="U55" s="291">
        <v>27</v>
      </c>
      <c r="V55" s="291"/>
      <c r="W55" s="287">
        <f>IF(X4=3,(ABS(IF(T55&gt;60,0,T55)-IF(U55&gt;60,0,U55))),(ABS(IF(T55&gt;30,0,T55)-IF(U55&gt;30,0,U55))))</f>
        <v>3</v>
      </c>
      <c r="X55" s="288" t="str">
        <f>IF(X4=3,(IF(W55&gt;12,"Y","")),(IF(W55&gt;6,"Y","")))</f>
        <v/>
      </c>
      <c r="Y55" s="289">
        <f t="shared" si="3"/>
        <v>25.5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25.5</v>
      </c>
      <c r="AA55" s="197">
        <f t="shared" si="0"/>
        <v>49</v>
      </c>
      <c r="AB55" s="253" t="str">
        <f>LOOKUP(AA55,{0,0.01,40,45,50,55,60,65,70,75,80},{"","F","D","C","C+","B-","B","B+","A-","A","A+"})</f>
        <v>C</v>
      </c>
      <c r="AC55" s="330">
        <f>LOOKUP(AA55,{0,0.01,40,45,50,55,60,65,70,75,80},{0,"0",2,2.25,2.5,2.75,3,3.25,3.5,3.75,4})</f>
        <v>2.25</v>
      </c>
      <c r="AD55" s="331"/>
      <c r="AE55" s="332" t="str">
        <f t="shared" si="4"/>
        <v/>
      </c>
    </row>
    <row r="56" spans="1:31" ht="17.25" customHeight="1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23.5</v>
      </c>
      <c r="T56" s="291">
        <v>16.5</v>
      </c>
      <c r="U56" s="291">
        <v>20</v>
      </c>
      <c r="V56" s="291"/>
      <c r="W56" s="287">
        <f>IF(X4=3,(ABS(IF(T56&gt;60,0,T56)-IF(U56&gt;60,0,U56))),(ABS(IF(T56&gt;30,0,T56)-IF(U56&gt;30,0,U56))))</f>
        <v>3.5</v>
      </c>
      <c r="X56" s="288" t="str">
        <f>IF(X4=3,(IF(W56&gt;12,"Y","")),(IF(W56&gt;6,"Y","")))</f>
        <v/>
      </c>
      <c r="Y56" s="289">
        <f t="shared" si="3"/>
        <v>18.25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18.25</v>
      </c>
      <c r="AA56" s="197">
        <f t="shared" si="0"/>
        <v>42</v>
      </c>
      <c r="AB56" s="253" t="str">
        <f>LOOKUP(AA56,{0,0.01,40,45,50,55,60,65,70,75,80},{"","F","D","C","C+","B-","B","B+","A-","A","A+"})</f>
        <v>D</v>
      </c>
      <c r="AC56" s="330">
        <f>LOOKUP(AA56,{0,0.01,40,45,50,55,60,65,70,75,80},{0,"0",2,2.25,2.5,2.75,3,3.25,3.5,3.75,4})</f>
        <v>2</v>
      </c>
      <c r="AD56" s="331"/>
      <c r="AE56" s="332" t="str">
        <f t="shared" si="4"/>
        <v/>
      </c>
    </row>
    <row r="57" spans="1:31" ht="17.25" customHeight="1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28.5</v>
      </c>
      <c r="T57" s="291">
        <v>31.5</v>
      </c>
      <c r="U57" s="291">
        <v>39</v>
      </c>
      <c r="V57" s="291"/>
      <c r="W57" s="287">
        <f>IF(X4=3,(ABS(IF(T57&gt;60,0,T57)-IF(U57&gt;60,0,U57))),(ABS(IF(T57&gt;30,0,T57)-IF(U57&gt;30,0,U57))))</f>
        <v>7.5</v>
      </c>
      <c r="X57" s="288" t="str">
        <f>IF(X4=3,(IF(W57&gt;12,"Y","")),(IF(W57&gt;6,"Y","")))</f>
        <v/>
      </c>
      <c r="Y57" s="289">
        <f t="shared" si="3"/>
        <v>35.25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35.25</v>
      </c>
      <c r="AA57" s="197">
        <f t="shared" si="0"/>
        <v>64</v>
      </c>
      <c r="AB57" s="253" t="str">
        <f>LOOKUP(AA57,{0,0.01,40,45,50,55,60,65,70,75,80},{"","F","D","C","C+","B-","B","B+","A-","A","A+"})</f>
        <v>B</v>
      </c>
      <c r="AC57" s="330">
        <f>LOOKUP(AA57,{0,0.01,40,45,50,55,60,65,70,75,80},{0,"0",2,2.25,2.5,2.75,3,3.25,3.5,3.75,4})</f>
        <v>3</v>
      </c>
      <c r="AD57" s="331"/>
      <c r="AE57" s="332" t="str">
        <f t="shared" si="4"/>
        <v/>
      </c>
    </row>
    <row r="58" spans="1:31" ht="17.25" customHeight="1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21.5</v>
      </c>
      <c r="L58" s="183">
        <v>27.5</v>
      </c>
      <c r="M58" s="183">
        <v>12</v>
      </c>
      <c r="N58" s="183">
        <v>29</v>
      </c>
      <c r="O58" s="249">
        <f>IF(P4=3,(ABS(IF(L58&gt;60,0,L58)-IF(M58&gt;60,0,M58))),(ABS(IF(L58&gt;30,0,L58)-IF(M58&gt;30,0,M58))))</f>
        <v>15.5</v>
      </c>
      <c r="P58" s="200" t="str">
        <f>IF(P4=3,(IF(O58&gt;12,"Y","")),(IF(O58&gt;6,"Y","")))</f>
        <v>Y</v>
      </c>
      <c r="Q58" s="42">
        <f t="shared" si="2"/>
        <v>28.25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28.25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50</v>
      </c>
      <c r="AB58" s="253" t="str">
        <f>LOOKUP(AA58,{0,0.01,40,45,50,55,60,65,70,75,80},{"","F","D","C","C+","B-","B","B+","A-","A","A+"})</f>
        <v>C+</v>
      </c>
      <c r="AC58" s="330">
        <f>LOOKUP(AA58,{0,0.01,40,45,50,55,60,65,70,75,80},{0,"0",2,2.25,2.5,2.75,3,3.25,3.5,3.75,4})</f>
        <v>2.5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23</v>
      </c>
      <c r="D59" s="284">
        <v>30.5</v>
      </c>
      <c r="E59" s="285">
        <v>30</v>
      </c>
      <c r="F59" s="291"/>
      <c r="G59" s="287">
        <f>IF(H4=3,(ABS(IF(D59&gt;60,0,D59)-IF(E59&gt;60,0,E59))),(ABS(IF(D59&gt;30,0,D59)-IF(E59&gt;30,0,E59))))</f>
        <v>0.5</v>
      </c>
      <c r="H59" s="288" t="str">
        <f>IF(H4=3,(IF(G59&gt;12,"Y","")),(IF(G59&gt;6,"Y","")))</f>
        <v/>
      </c>
      <c r="I59" s="289">
        <f t="shared" si="1"/>
        <v>30.25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30.25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54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45" priority="7">
      <formula>$I$7="Y"</formula>
    </cfRule>
    <cfRule type="expression" dxfId="244" priority="8">
      <formula>$I$7="Y"</formula>
    </cfRule>
    <cfRule type="expression" dxfId="243" priority="9">
      <formula>$I$7="Y"</formula>
    </cfRule>
  </conditionalFormatting>
  <conditionalFormatting sqref="O8:O77">
    <cfRule type="expression" dxfId="242" priority="4">
      <formula>$I$7="Y"</formula>
    </cfRule>
    <cfRule type="expression" dxfId="241" priority="5">
      <formula>$I$7="Y"</formula>
    </cfRule>
    <cfRule type="expression" dxfId="240" priority="6">
      <formula>$I$7="Y"</formula>
    </cfRule>
  </conditionalFormatting>
  <conditionalFormatting sqref="W8:W77">
    <cfRule type="expression" dxfId="239" priority="1">
      <formula>$I$7="Y"</formula>
    </cfRule>
    <cfRule type="expression" dxfId="238" priority="2">
      <formula>$I$7="Y"</formula>
    </cfRule>
    <cfRule type="expression" dxfId="237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2" workbookViewId="0">
      <selection activeCell="C8" sqref="C8:E77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2.5" customHeight="1">
      <c r="A4" s="338" t="s">
        <v>21</v>
      </c>
      <c r="B4" s="294"/>
      <c r="C4" s="292"/>
      <c r="D4" s="293"/>
      <c r="E4" s="276"/>
      <c r="F4" s="645" t="s">
        <v>95</v>
      </c>
      <c r="G4" s="645"/>
      <c r="H4" s="619"/>
      <c r="I4" s="619"/>
      <c r="J4" s="620"/>
      <c r="K4" s="625" t="s">
        <v>95</v>
      </c>
      <c r="L4" s="626"/>
      <c r="M4" s="626"/>
      <c r="N4" s="626"/>
      <c r="O4" s="626"/>
      <c r="P4" s="623"/>
      <c r="Q4" s="623"/>
      <c r="R4" s="624"/>
      <c r="S4" s="621" t="s">
        <v>95</v>
      </c>
      <c r="T4" s="622"/>
      <c r="U4" s="622"/>
      <c r="V4" s="622"/>
      <c r="W4" s="622"/>
      <c r="X4" s="619"/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6" ht="18" customHeight="1">
      <c r="A6" s="263" t="str">
        <f>'1st 1'!A6</f>
        <v>00-00</v>
      </c>
      <c r="B6" s="637"/>
      <c r="C6" s="277" t="s">
        <v>65</v>
      </c>
      <c r="D6" s="614"/>
      <c r="E6" s="614"/>
      <c r="F6" s="614"/>
      <c r="G6" s="614"/>
      <c r="H6" s="614"/>
      <c r="I6" s="614"/>
      <c r="J6" s="614"/>
      <c r="K6" s="275" t="s">
        <v>65</v>
      </c>
      <c r="L6" s="646"/>
      <c r="M6" s="646"/>
      <c r="N6" s="646"/>
      <c r="O6" s="646"/>
      <c r="P6" s="646"/>
      <c r="Q6" s="646"/>
      <c r="R6" s="647"/>
      <c r="S6" s="277" t="s">
        <v>65</v>
      </c>
      <c r="T6" s="614"/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>
        <f>IF(H4=3,"Exam: Int:[60]",IF(H4=1.5,"Exam: Int:[30]",0))</f>
        <v>0</v>
      </c>
      <c r="E7" s="279">
        <f>IF(H4=3,"Exam: Ext:[60]",IF(H4=1.5,"Exam: Ext:[30]",0))</f>
        <v>0</v>
      </c>
      <c r="F7" s="279">
        <f>IF(H4=3,"Exam: 3rd:[60]",IF(H4=1.5,"Exam: 3rd:[30]",0))</f>
        <v>0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>
        <f>IF(P4=3,"Exam: Int:[60]",IF(P4=1.5,"Exam: Int:[30]",0))</f>
        <v>0</v>
      </c>
      <c r="M7" s="34">
        <f>IF(P4=3,"Exam: Ext:[60]",IF(P4=1.5,"Exam: Ext:[30]",0))</f>
        <v>0</v>
      </c>
      <c r="N7" s="34">
        <f>IF(P4=3,"Exam: 3rd:[60]",IF(P4=1.5,"Exam: 3rd:[30]",0))</f>
        <v>0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>
        <f>IF(X4=3,"Exam: Int:[60]",IF(X4=1.5,"Exam: Int:[30]",0))</f>
        <v>0</v>
      </c>
      <c r="U7" s="279">
        <f>IF(X4=3,"Exam: Ext:[60]",IF(X4=1.5,"Exam: Ext:[30]",0))</f>
        <v>0</v>
      </c>
      <c r="V7" s="279">
        <f>IF(X4=3,"Exam: 3rd:[60]",IF(X4=1.5,"Exam: 3rd:[30]",0))</f>
        <v>0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/>
      <c r="D8" s="284"/>
      <c r="E8" s="285"/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0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0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0</v>
      </c>
      <c r="AB8" s="253" t="str">
        <f>LOOKUP(AA8,{0,0.01,40,45,50,55,60,65,70,75,80},{"","F","D","C","C+","B-","B","B+","A-","A","A+"})</f>
        <v/>
      </c>
      <c r="AC8" s="330">
        <f>LOOKUP(AA8,{0,0.01,40,45,50,55,60,65,70,75,80},{0,"0",2,2.25,2.5,2.75,3,3.25,3.5,3.75,4})</f>
        <v>0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/>
      <c r="D9" s="284"/>
      <c r="E9" s="285"/>
      <c r="F9" s="291"/>
      <c r="G9" s="287">
        <f>IF(H4=3,(ABS(IF(D9&gt;60,0,D9)-IF(E9&gt;60,0,E9))),(ABS(IF(D9&gt;30,0,D9)-IF(E9&gt;30,0,E9))))</f>
        <v>0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0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0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0</v>
      </c>
      <c r="AB9" s="253" t="str">
        <f>LOOKUP(AA9,{0,0.01,40,45,50,55,60,65,70,75,80},{"","F","D","C","C+","B-","B","B+","A-","A","A+"})</f>
        <v/>
      </c>
      <c r="AC9" s="330">
        <f>LOOKUP(AA9,{0,0.01,40,45,50,55,60,65,70,75,80},{0,"0",2,2.25,2.5,2.75,3,3.25,3.5,3.75,4})</f>
        <v>0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/>
      <c r="D10" s="284"/>
      <c r="E10" s="285"/>
      <c r="F10" s="291"/>
      <c r="G10" s="287">
        <f>IF(H4=3,(ABS(IF(D10&gt;60,0,D10)-IF(E10&gt;60,0,E10))),(ABS(IF(D10&gt;30,0,D10)-IF(E10&gt;30,0,E10))))</f>
        <v>0</v>
      </c>
      <c r="H10" s="288" t="str">
        <f>IF(H4=3,(IF(G10&gt;12,"Y","")),(IF(G10&gt;6,"Y","")))</f>
        <v/>
      </c>
      <c r="I10" s="289">
        <f t="shared" si="1"/>
        <v>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0</v>
      </c>
      <c r="AB10" s="253" t="str">
        <f>LOOKUP(AA10,{0,0.01,40,45,50,55,60,65,70,75,80},{"","F","D","C","C+","B-","B","B+","A-","A","A+"})</f>
        <v/>
      </c>
      <c r="AC10" s="330">
        <f>LOOKUP(AA10,{0,0.01,40,45,50,55,60,65,70,75,80},{0,"0",2,2.25,2.5,2.75,3,3.25,3.5,3.75,4})</f>
        <v>0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/>
      <c r="D11" s="284"/>
      <c r="E11" s="285"/>
      <c r="F11" s="291"/>
      <c r="G11" s="287">
        <f>IF(H4=3,(ABS(IF(D11&gt;60,0,D11)-IF(E11&gt;60,0,E11))),(ABS(IF(D11&gt;30,0,D11)-IF(E11&gt;30,0,E11))))</f>
        <v>0</v>
      </c>
      <c r="H11" s="288" t="str">
        <f>IF(H4=3,(IF(G11&gt;12,"Y","")),(IF(G11&gt;6,"Y","")))</f>
        <v/>
      </c>
      <c r="I11" s="289">
        <f t="shared" si="1"/>
        <v>0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0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0</v>
      </c>
      <c r="AB11" s="253" t="str">
        <f>LOOKUP(AA11,{0,0.01,40,45,50,55,60,65,70,75,80},{"","F","D","C","C+","B-","B","B+","A-","A","A+"})</f>
        <v/>
      </c>
      <c r="AC11" s="330">
        <f>LOOKUP(AA11,{0,0.01,40,45,50,55,60,65,70,75,80},{0,"0",2,2.25,2.5,2.75,3,3.25,3.5,3.75,4})</f>
        <v>0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/>
      <c r="D12" s="284"/>
      <c r="E12" s="285"/>
      <c r="F12" s="291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0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0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0</v>
      </c>
      <c r="AB12" s="253" t="str">
        <f>LOOKUP(AA12,{0,0.01,40,45,50,55,60,65,70,75,80},{"","F","D","C","C+","B-","B","B+","A-","A","A+"})</f>
        <v/>
      </c>
      <c r="AC12" s="330">
        <f>LOOKUP(AA12,{0,0.01,40,45,50,55,60,65,70,75,80},{0,"0",2,2.25,2.5,2.75,3,3.25,3.5,3.75,4})</f>
        <v>0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/>
      <c r="D13" s="284"/>
      <c r="E13" s="285"/>
      <c r="F13" s="291"/>
      <c r="G13" s="287">
        <f>IF(H4=3,(ABS(IF(D13&gt;60,0,D13)-IF(E13&gt;60,0,E13))),(ABS(IF(D13&gt;30,0,D13)-IF(E13&gt;30,0,E13))))</f>
        <v>0</v>
      </c>
      <c r="H13" s="288" t="str">
        <f>IF(H4=3,(IF(G13&gt;12,"Y","")),(IF(G13&gt;6,"Y","")))</f>
        <v/>
      </c>
      <c r="I13" s="289">
        <f t="shared" si="1"/>
        <v>0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0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0</v>
      </c>
      <c r="AB13" s="253" t="str">
        <f>LOOKUP(AA13,{0,0.01,40,45,50,55,60,65,70,75,80},{"","F","D","C","C+","B-","B","B+","A-","A","A+"})</f>
        <v/>
      </c>
      <c r="AC13" s="330">
        <f>LOOKUP(AA13,{0,0.01,40,45,50,55,60,65,70,75,80},{0,"0",2,2.25,2.5,2.75,3,3.25,3.5,3.75,4})</f>
        <v>0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/>
      <c r="D14" s="284"/>
      <c r="E14" s="285"/>
      <c r="F14" s="291"/>
      <c r="G14" s="287">
        <f>IF(H4=3,(ABS(IF(D14&gt;60,0,D14)-IF(E14&gt;60,0,E14))),(ABS(IF(D14&gt;30,0,D14)-IF(E14&gt;30,0,E14))))</f>
        <v>0</v>
      </c>
      <c r="H14" s="288" t="str">
        <f>IF(H4=3,(IF(G14&gt;12,"Y","")),(IF(G14&gt;6,"Y","")))</f>
        <v/>
      </c>
      <c r="I14" s="289">
        <f t="shared" si="1"/>
        <v>0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0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0</v>
      </c>
      <c r="AB14" s="253" t="str">
        <f>LOOKUP(AA14,{0,0.01,40,45,50,55,60,65,70,75,80},{"","F","D","C","C+","B-","B","B+","A-","A","A+"})</f>
        <v/>
      </c>
      <c r="AC14" s="330">
        <f>LOOKUP(AA14,{0,0.01,40,45,50,55,60,65,70,75,80},{0,"0",2,2.25,2.5,2.75,3,3.25,3.5,3.75,4})</f>
        <v>0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/>
      <c r="D15" s="284"/>
      <c r="E15" s="285"/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0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0</v>
      </c>
      <c r="AB15" s="253" t="str">
        <f>LOOKUP(AA15,{0,0.01,40,45,50,55,60,65,70,75,80},{"","F","D","C","C+","B-","B","B+","A-","A","A+"})</f>
        <v/>
      </c>
      <c r="AC15" s="330">
        <f>LOOKUP(AA15,{0,0.01,40,45,50,55,60,65,70,75,80},{0,"0",2,2.25,2.5,2.75,3,3.25,3.5,3.75,4})</f>
        <v>0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/>
      <c r="D16" s="284"/>
      <c r="E16" s="285"/>
      <c r="F16" s="291"/>
      <c r="G16" s="287">
        <f>IF(H4=3,(ABS(IF(D16&gt;60,0,D16)-IF(E16&gt;60,0,E16))),(ABS(IF(D16&gt;30,0,D16)-IF(E16&gt;30,0,E16))))</f>
        <v>0</v>
      </c>
      <c r="H16" s="288" t="str">
        <f>IF(H4=3,(IF(G16&gt;12,"Y","")),(IF(G16&gt;6,"Y","")))</f>
        <v/>
      </c>
      <c r="I16" s="289">
        <f t="shared" si="1"/>
        <v>0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0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0</v>
      </c>
      <c r="AB16" s="253" t="str">
        <f>LOOKUP(AA16,{0,0.01,40,45,50,55,60,65,70,75,80},{"","F","D","C","C+","B-","B","B+","A-","A","A+"})</f>
        <v/>
      </c>
      <c r="AC16" s="330">
        <f>LOOKUP(AA16,{0,0.01,40,45,50,55,60,65,70,75,80},{0,"0",2,2.25,2.5,2.75,3,3.25,3.5,3.75,4})</f>
        <v>0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/>
      <c r="D17" s="284"/>
      <c r="E17" s="285"/>
      <c r="F17" s="291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0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0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0</v>
      </c>
      <c r="AB17" s="253" t="str">
        <f>LOOKUP(AA17,{0,0.01,40,45,50,55,60,65,70,75,80},{"","F","D","C","C+","B-","B","B+","A-","A","A+"})</f>
        <v/>
      </c>
      <c r="AC17" s="330">
        <f>LOOKUP(AA17,{0,0.01,40,45,50,55,60,65,70,75,80},{0,"0",2,2.25,2.5,2.75,3,3.25,3.5,3.75,4})</f>
        <v>0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/>
      <c r="D18" s="284"/>
      <c r="E18" s="285"/>
      <c r="F18" s="291"/>
      <c r="G18" s="287">
        <f>IF(H4=3,(ABS(IF(D18&gt;60,0,D18)-IF(E18&gt;60,0,E18))),(ABS(IF(D18&gt;30,0,D18)-IF(E18&gt;30,0,E18))))</f>
        <v>0</v>
      </c>
      <c r="H18" s="288" t="str">
        <f>IF(H4=3,(IF(G18&gt;12,"Y","")),(IF(G18&gt;6,"Y","")))</f>
        <v/>
      </c>
      <c r="I18" s="289">
        <f t="shared" si="1"/>
        <v>0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0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0</v>
      </c>
      <c r="AB18" s="253" t="str">
        <f>LOOKUP(AA18,{0,0.01,40,45,50,55,60,65,70,75,80},{"","F","D","C","C+","B-","B","B+","A-","A","A+"})</f>
        <v/>
      </c>
      <c r="AC18" s="330">
        <f>LOOKUP(AA18,{0,0.01,40,45,50,55,60,65,70,75,80},{0,"0",2,2.25,2.5,2.75,3,3.25,3.5,3.75,4})</f>
        <v>0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/>
      <c r="D19" s="284"/>
      <c r="E19" s="285"/>
      <c r="F19" s="291"/>
      <c r="G19" s="287">
        <f>IF(H4=3,(ABS(IF(D19&gt;60,0,D19)-IF(E19&gt;60,0,E19))),(ABS(IF(D19&gt;30,0,D19)-IF(E19&gt;30,0,E19))))</f>
        <v>0</v>
      </c>
      <c r="H19" s="288" t="str">
        <f>IF(H4=3,(IF(G19&gt;12,"Y","")),(IF(G19&gt;6,"Y","")))</f>
        <v/>
      </c>
      <c r="I19" s="289">
        <f t="shared" si="1"/>
        <v>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0</v>
      </c>
      <c r="AB19" s="253" t="str">
        <f>LOOKUP(AA19,{0,0.01,40,45,50,55,60,65,70,75,80},{"","F","D","C","C+","B-","B","B+","A-","A","A+"})</f>
        <v/>
      </c>
      <c r="AC19" s="330">
        <f>LOOKUP(AA19,{0,0.01,40,45,50,55,60,65,70,75,80},{0,"0",2,2.25,2.5,2.75,3,3.25,3.5,3.75,4})</f>
        <v>0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/>
      <c r="D20" s="284"/>
      <c r="E20" s="285"/>
      <c r="F20" s="291"/>
      <c r="G20" s="287">
        <f>IF(H4=3,(ABS(IF(D20&gt;60,0,D20)-IF(E20&gt;60,0,E20))),(ABS(IF(D20&gt;30,0,D20)-IF(E20&gt;30,0,E20))))</f>
        <v>0</v>
      </c>
      <c r="H20" s="288" t="str">
        <f>IF(H4=3,(IF(G20&gt;12,"Y","")),(IF(G20&gt;6,"Y","")))</f>
        <v/>
      </c>
      <c r="I20" s="289">
        <f t="shared" si="1"/>
        <v>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0</v>
      </c>
      <c r="AB20" s="253" t="str">
        <f>LOOKUP(AA20,{0,0.01,40,45,50,55,60,65,70,75,80},{"","F","D","C","C+","B-","B","B+","A-","A","A+"})</f>
        <v/>
      </c>
      <c r="AC20" s="330">
        <f>LOOKUP(AA20,{0,0.01,40,45,50,55,60,65,70,75,80},{0,"0",2,2.25,2.5,2.75,3,3.25,3.5,3.75,4})</f>
        <v>0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/>
      <c r="D21" s="284"/>
      <c r="E21" s="285"/>
      <c r="F21" s="291"/>
      <c r="G21" s="287">
        <f>IF(H4=3,(ABS(IF(D21&gt;60,0,D21)-IF(E21&gt;60,0,E21))),(ABS(IF(D21&gt;30,0,D21)-IF(E21&gt;30,0,E21))))</f>
        <v>0</v>
      </c>
      <c r="H21" s="288" t="str">
        <f>IF(H4=3,(IF(G21&gt;12,"Y","")),(IF(G21&gt;6,"Y","")))</f>
        <v/>
      </c>
      <c r="I21" s="289">
        <f t="shared" si="1"/>
        <v>0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0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0</v>
      </c>
      <c r="AB21" s="253" t="str">
        <f>LOOKUP(AA21,{0,0.01,40,45,50,55,60,65,70,75,80},{"","F","D","C","C+","B-","B","B+","A-","A","A+"})</f>
        <v/>
      </c>
      <c r="AC21" s="330">
        <f>LOOKUP(AA21,{0,0.01,40,45,50,55,60,65,70,75,80},{0,"0",2,2.25,2.5,2.75,3,3.25,3.5,3.75,4})</f>
        <v>0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/>
      <c r="D22" s="284"/>
      <c r="E22" s="285"/>
      <c r="F22" s="291"/>
      <c r="G22" s="287">
        <f>IF(H4=3,(ABS(IF(D22&gt;60,0,D22)-IF(E22&gt;60,0,E22))),(ABS(IF(D22&gt;30,0,D22)-IF(E22&gt;30,0,E22))))</f>
        <v>0</v>
      </c>
      <c r="H22" s="288" t="str">
        <f>IF(H4=3,(IF(G22&gt;12,"Y","")),(IF(G22&gt;6,"Y","")))</f>
        <v/>
      </c>
      <c r="I22" s="289">
        <f t="shared" si="1"/>
        <v>0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0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0</v>
      </c>
      <c r="AB22" s="253" t="str">
        <f>LOOKUP(AA22,{0,0.01,40,45,50,55,60,65,70,75,80},{"","F","D","C","C+","B-","B","B+","A-","A","A+"})</f>
        <v/>
      </c>
      <c r="AC22" s="330">
        <f>LOOKUP(AA22,{0,0.01,40,45,50,55,60,65,70,75,80},{0,"0",2,2.25,2.5,2.75,3,3.25,3.5,3.75,4})</f>
        <v>0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/>
      <c r="D23" s="284"/>
      <c r="E23" s="285"/>
      <c r="F23" s="291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0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0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0</v>
      </c>
      <c r="AB23" s="253" t="str">
        <f>LOOKUP(AA23,{0,0.01,40,45,50,55,60,65,70,75,80},{"","F","D","C","C+","B-","B","B+","A-","A","A+"})</f>
        <v/>
      </c>
      <c r="AC23" s="330">
        <f>LOOKUP(AA23,{0,0.01,40,45,50,55,60,65,70,75,80},{0,"0",2,2.25,2.5,2.75,3,3.25,3.5,3.75,4})</f>
        <v>0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/>
      <c r="L24" s="183"/>
      <c r="M24" s="183"/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0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0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0</v>
      </c>
      <c r="AB24" s="253" t="str">
        <f>LOOKUP(AA24,{0,0.01,40,45,50,55,60,65,70,75,80},{"","F","D","C","C+","B-","B","B+","A-","A","A+"})</f>
        <v/>
      </c>
      <c r="AC24" s="330">
        <f>LOOKUP(AA24,{0,0.01,40,45,50,55,60,65,70,75,80},{0,"0",2,2.25,2.5,2.75,3,3.25,3.5,3.75,4})</f>
        <v>0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/>
      <c r="L25" s="183"/>
      <c r="M25" s="183"/>
      <c r="N25" s="183"/>
      <c r="O25" s="249">
        <f>IF(P4=3,(ABS(IF(L25&gt;60,0,L25)-IF(M25&gt;60,0,M25))),(ABS(IF(L25&gt;30,0,L25)-IF(M25&gt;30,0,M25))))</f>
        <v>0</v>
      </c>
      <c r="P25" s="200" t="str">
        <f>IF(P4=3,(IF(O25&gt;12,"Y","")),(IF(O25&gt;6,"Y","")))</f>
        <v/>
      </c>
      <c r="Q25" s="42">
        <f t="shared" si="2"/>
        <v>0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0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0</v>
      </c>
      <c r="AB25" s="253" t="str">
        <f>LOOKUP(AA25,{0,0.01,40,45,50,55,60,65,70,75,80},{"","F","D","C","C+","B-","B","B+","A-","A","A+"})</f>
        <v/>
      </c>
      <c r="AC25" s="330">
        <f>LOOKUP(AA25,{0,0.01,40,45,50,55,60,65,70,75,80},{0,"0",2,2.25,2.5,2.75,3,3.25,3.5,3.75,4})</f>
        <v>0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/>
      <c r="L26" s="183"/>
      <c r="M26" s="183"/>
      <c r="N26" s="183"/>
      <c r="O26" s="249">
        <f>IF(P4=3,(ABS(IF(L26&gt;60,0,L26)-IF(M26&gt;60,0,M26))),(ABS(IF(L26&gt;30,0,L26)-IF(M26&gt;30,0,M26))))</f>
        <v>0</v>
      </c>
      <c r="P26" s="200" t="str">
        <f>IF(P4=3,(IF(O26&gt;12,"Y","")),(IF(O26&gt;6,"Y","")))</f>
        <v/>
      </c>
      <c r="Q26" s="42">
        <f t="shared" si="2"/>
        <v>0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0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0</v>
      </c>
      <c r="AB26" s="253" t="str">
        <f>LOOKUP(AA26,{0,0.01,40,45,50,55,60,65,70,75,80},{"","F","D","C","C+","B-","B","B+","A-","A","A+"})</f>
        <v/>
      </c>
      <c r="AC26" s="330">
        <f>LOOKUP(AA26,{0,0.01,40,45,50,55,60,65,70,75,80},{0,"0",2,2.25,2.5,2.75,3,3.25,3.5,3.75,4})</f>
        <v>0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/>
      <c r="L27" s="183"/>
      <c r="M27" s="183"/>
      <c r="N27" s="183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0</v>
      </c>
      <c r="AB27" s="253" t="str">
        <f>LOOKUP(AA27,{0,0.01,40,45,50,55,60,65,70,75,80},{"","F","D","C","C+","B-","B","B+","A-","A","A+"})</f>
        <v/>
      </c>
      <c r="AC27" s="330">
        <f>LOOKUP(AA27,{0,0.01,40,45,50,55,60,65,70,75,80},{0,"0",2,2.25,2.5,2.75,3,3.25,3.5,3.75,4})</f>
        <v>0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/>
      <c r="L28" s="183"/>
      <c r="M28" s="183"/>
      <c r="N28" s="183"/>
      <c r="O28" s="249">
        <f>IF(P4=3,(ABS(IF(L28&gt;60,0,L28)-IF(M28&gt;60,0,M28))),(ABS(IF(L28&gt;30,0,L28)-IF(M28&gt;30,0,M28))))</f>
        <v>0</v>
      </c>
      <c r="P28" s="200" t="str">
        <f>IF(P4=3,(IF(O28&gt;12,"Y","")),(IF(O28&gt;6,"Y","")))</f>
        <v/>
      </c>
      <c r="Q28" s="42">
        <f t="shared" si="2"/>
        <v>0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0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0</v>
      </c>
      <c r="AB28" s="253" t="str">
        <f>LOOKUP(AA28,{0,0.01,40,45,50,55,60,65,70,75,80},{"","F","D","C","C+","B-","B","B+","A-","A","A+"})</f>
        <v/>
      </c>
      <c r="AC28" s="330">
        <f>LOOKUP(AA28,{0,0.01,40,45,50,55,60,65,70,75,80},{0,"0",2,2.25,2.5,2.75,3,3.25,3.5,3.75,4})</f>
        <v>0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/>
      <c r="L29" s="183"/>
      <c r="M29" s="183"/>
      <c r="N29" s="183"/>
      <c r="O29" s="249">
        <f>IF(P4=3,(ABS(IF(L29&gt;60,0,L29)-IF(M29&gt;60,0,M29))),(ABS(IF(L29&gt;30,0,L29)-IF(M29&gt;30,0,M29))))</f>
        <v>0</v>
      </c>
      <c r="P29" s="200" t="str">
        <f>IF(P4=3,(IF(O29&gt;12,"Y","")),(IF(O29&gt;6,"Y","")))</f>
        <v/>
      </c>
      <c r="Q29" s="42">
        <f t="shared" si="2"/>
        <v>0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0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0</v>
      </c>
      <c r="AB29" s="253" t="str">
        <f>LOOKUP(AA29,{0,0.01,40,45,50,55,60,65,70,75,80},{"","F","D","C","C+","B-","B","B+","A-","A","A+"})</f>
        <v/>
      </c>
      <c r="AC29" s="330">
        <f>LOOKUP(AA29,{0,0.01,40,45,50,55,60,65,70,75,80},{0,"0",2,2.25,2.5,2.75,3,3.25,3.5,3.75,4})</f>
        <v>0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/>
      <c r="L30" s="183"/>
      <c r="M30" s="183"/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0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0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0</v>
      </c>
      <c r="AB30" s="253" t="str">
        <f>LOOKUP(AA30,{0,0.01,40,45,50,55,60,65,70,75,80},{"","F","D","C","C+","B-","B","B+","A-","A","A+"})</f>
        <v/>
      </c>
      <c r="AC30" s="330">
        <f>LOOKUP(AA30,{0,0.01,40,45,50,55,60,65,70,75,80},{0,"0",2,2.25,2.5,2.75,3,3.25,3.5,3.75,4})</f>
        <v>0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/>
      <c r="L31" s="183"/>
      <c r="M31" s="183"/>
      <c r="N31" s="183"/>
      <c r="O31" s="249">
        <f>IF(P4=3,(ABS(IF(L31&gt;60,0,L31)-IF(M31&gt;60,0,M31))),(ABS(IF(L31&gt;30,0,L31)-IF(M31&gt;30,0,M31))))</f>
        <v>0</v>
      </c>
      <c r="P31" s="200" t="str">
        <f>IF(P4=3,(IF(O31&gt;12,"Y","")),(IF(O31&gt;6,"Y","")))</f>
        <v/>
      </c>
      <c r="Q31" s="42">
        <f t="shared" si="2"/>
        <v>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0</v>
      </c>
      <c r="AB31" s="253" t="str">
        <f>LOOKUP(AA31,{0,0.01,40,45,50,55,60,65,70,75,80},{"","F","D","C","C+","B-","B","B+","A-","A","A+"})</f>
        <v/>
      </c>
      <c r="AC31" s="330">
        <f>LOOKUP(AA31,{0,0.01,40,45,50,55,60,65,70,75,80},{0,"0",2,2.25,2.5,2.75,3,3.25,3.5,3.75,4})</f>
        <v>0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/>
      <c r="L32" s="183"/>
      <c r="M32" s="183"/>
      <c r="N32" s="183"/>
      <c r="O32" s="249">
        <f>IF(P4=3,(ABS(IF(L32&gt;60,0,L32)-IF(M32&gt;60,0,M32))),(ABS(IF(L32&gt;30,0,L32)-IF(M32&gt;30,0,M32))))</f>
        <v>0</v>
      </c>
      <c r="P32" s="200" t="str">
        <f>IF(P4=3,(IF(O32&gt;12,"Y","")),(IF(O32&gt;6,"Y","")))</f>
        <v/>
      </c>
      <c r="Q32" s="42">
        <f t="shared" si="2"/>
        <v>0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0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0</v>
      </c>
      <c r="AB32" s="253" t="str">
        <f>LOOKUP(AA32,{0,0.01,40,45,50,55,60,65,70,75,80},{"","F","D","C","C+","B-","B","B+","A-","A","A+"})</f>
        <v/>
      </c>
      <c r="AC32" s="330">
        <f>LOOKUP(AA32,{0,0.01,40,45,50,55,60,65,70,75,80},{0,"0",2,2.25,2.5,2.75,3,3.25,3.5,3.75,4})</f>
        <v>0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/>
      <c r="L33" s="183"/>
      <c r="M33" s="183"/>
      <c r="N33" s="183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0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0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0</v>
      </c>
      <c r="AB33" s="253" t="str">
        <f>LOOKUP(AA33,{0,0.01,40,45,50,55,60,65,70,75,80},{"","F","D","C","C+","B-","B","B+","A-","A","A+"})</f>
        <v/>
      </c>
      <c r="AC33" s="330">
        <f>LOOKUP(AA33,{0,0.01,40,45,50,55,60,65,70,75,80},{0,"0",2,2.25,2.5,2.75,3,3.25,3.5,3.75,4})</f>
        <v>0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/>
      <c r="L34" s="183"/>
      <c r="M34" s="183"/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0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0</v>
      </c>
      <c r="AB34" s="253" t="str">
        <f>LOOKUP(AA34,{0,0.01,40,45,50,55,60,65,70,75,80},{"","F","D","C","C+","B-","B","B+","A-","A","A+"})</f>
        <v/>
      </c>
      <c r="AC34" s="330">
        <f>LOOKUP(AA34,{0,0.01,40,45,50,55,60,65,70,75,80},{0,"0",2,2.25,2.5,2.75,3,3.25,3.5,3.75,4})</f>
        <v>0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/>
      <c r="L35" s="183"/>
      <c r="M35" s="183"/>
      <c r="N35" s="183"/>
      <c r="O35" s="249">
        <f>IF(P4=3,(ABS(IF(L35&gt;60,0,L35)-IF(M35&gt;60,0,M35))),(ABS(IF(L35&gt;30,0,L35)-IF(M35&gt;30,0,M35))))</f>
        <v>0</v>
      </c>
      <c r="P35" s="200" t="str">
        <f>IF(P4=3,(IF(O35&gt;12,"Y","")),(IF(O35&gt;6,"Y","")))</f>
        <v/>
      </c>
      <c r="Q35" s="42">
        <f t="shared" si="2"/>
        <v>0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0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0</v>
      </c>
      <c r="AB35" s="253" t="str">
        <f>LOOKUP(AA35,{0,0.01,40,45,50,55,60,65,70,75,80},{"","F","D","C","C+","B-","B","B+","A-","A","A+"})</f>
        <v/>
      </c>
      <c r="AC35" s="330">
        <f>LOOKUP(AA35,{0,0.01,40,45,50,55,60,65,70,75,80},{0,"0",2,2.25,2.5,2.75,3,3.25,3.5,3.75,4})</f>
        <v>0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/>
      <c r="L36" s="183"/>
      <c r="M36" s="183"/>
      <c r="N36" s="183"/>
      <c r="O36" s="249">
        <f>IF(P4=3,(ABS(IF(L36&gt;60,0,L36)-IF(M36&gt;60,0,M36))),(ABS(IF(L36&gt;30,0,L36)-IF(M36&gt;30,0,M36))))</f>
        <v>0</v>
      </c>
      <c r="P36" s="200" t="str">
        <f>IF(P4=3,(IF(O36&gt;12,"Y","")),(IF(O36&gt;6,"Y","")))</f>
        <v/>
      </c>
      <c r="Q36" s="42">
        <f t="shared" si="2"/>
        <v>0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0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0</v>
      </c>
      <c r="AB36" s="253" t="str">
        <f>LOOKUP(AA36,{0,0.01,40,45,50,55,60,65,70,75,80},{"","F","D","C","C+","B-","B","B+","A-","A","A+"})</f>
        <v/>
      </c>
      <c r="AC36" s="330">
        <f>LOOKUP(AA36,{0,0.01,40,45,50,55,60,65,70,75,80},{0,"0",2,2.25,2.5,2.75,3,3.25,3.5,3.75,4})</f>
        <v>0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/>
      <c r="L37" s="183"/>
      <c r="M37" s="183"/>
      <c r="N37" s="183"/>
      <c r="O37" s="249">
        <f>IF(P4=3,(ABS(IF(L37&gt;60,0,L37)-IF(M37&gt;60,0,M37))),(ABS(IF(L37&gt;30,0,L37)-IF(M37&gt;30,0,M37))))</f>
        <v>0</v>
      </c>
      <c r="P37" s="200" t="str">
        <f>IF(P4=3,(IF(O37&gt;12,"Y","")),(IF(O37&gt;6,"Y","")))</f>
        <v/>
      </c>
      <c r="Q37" s="42">
        <f t="shared" si="2"/>
        <v>0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0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0</v>
      </c>
      <c r="AB37" s="253" t="str">
        <f>LOOKUP(AA37,{0,0.01,40,45,50,55,60,65,70,75,80},{"","F","D","C","C+","B-","B","B+","A-","A","A+"})</f>
        <v/>
      </c>
      <c r="AC37" s="330">
        <f>LOOKUP(AA37,{0,0.01,40,45,50,55,60,65,70,75,80},{0,"0",2,2.25,2.5,2.75,3,3.25,3.5,3.75,4})</f>
        <v>0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/>
      <c r="L38" s="183"/>
      <c r="M38" s="183"/>
      <c r="N38" s="183"/>
      <c r="O38" s="249">
        <f>IF(P4=3,(ABS(IF(L38&gt;60,0,L38)-IF(M38&gt;60,0,M38))),(ABS(IF(L38&gt;30,0,L38)-IF(M38&gt;30,0,M38))))</f>
        <v>0</v>
      </c>
      <c r="P38" s="200" t="str">
        <f>IF(P4=3,(IF(O38&gt;12,"Y","")),(IF(O38&gt;6,"Y","")))</f>
        <v/>
      </c>
      <c r="Q38" s="42">
        <f t="shared" si="2"/>
        <v>0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0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0</v>
      </c>
      <c r="AB38" s="253" t="str">
        <f>LOOKUP(AA38,{0,0.01,40,45,50,55,60,65,70,75,80},{"","F","D","C","C+","B-","B","B+","A-","A","A+"})</f>
        <v/>
      </c>
      <c r="AC38" s="330">
        <f>LOOKUP(AA38,{0,0.01,40,45,50,55,60,65,70,75,80},{0,"0",2,2.25,2.5,2.75,3,3.25,3.5,3.75,4})</f>
        <v>0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/>
      <c r="L39" s="183"/>
      <c r="M39" s="183"/>
      <c r="N39" s="183"/>
      <c r="O39" s="249">
        <f>IF(P4=3,(ABS(IF(L39&gt;60,0,L39)-IF(M39&gt;60,0,M39))),(ABS(IF(L39&gt;30,0,L39)-IF(M39&gt;30,0,M39))))</f>
        <v>0</v>
      </c>
      <c r="P39" s="200" t="str">
        <f>IF(P4=3,(IF(O39&gt;12,"Y","")),(IF(O39&gt;6,"Y","")))</f>
        <v/>
      </c>
      <c r="Q39" s="42">
        <f t="shared" si="2"/>
        <v>0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0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0</v>
      </c>
      <c r="AB39" s="253" t="str">
        <f>LOOKUP(AA39,{0,0.01,40,45,50,55,60,65,70,75,80},{"","F","D","C","C+","B-","B","B+","A-","A","A+"})</f>
        <v/>
      </c>
      <c r="AC39" s="330">
        <f>LOOKUP(AA39,{0,0.01,40,45,50,55,60,65,70,75,80},{0,"0",2,2.25,2.5,2.75,3,3.25,3.5,3.75,4})</f>
        <v>0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/>
      <c r="L40" s="183"/>
      <c r="M40" s="183"/>
      <c r="N40" s="183"/>
      <c r="O40" s="249">
        <f>IF(P4=3,(ABS(IF(L40&gt;60,0,L40)-IF(M40&gt;60,0,M40))),(ABS(IF(L40&gt;30,0,L40)-IF(M40&gt;30,0,M40))))</f>
        <v>0</v>
      </c>
      <c r="P40" s="200" t="str">
        <f>IF(P4=3,(IF(O40&gt;12,"Y","")),(IF(O40&gt;6,"Y","")))</f>
        <v/>
      </c>
      <c r="Q40" s="42">
        <f t="shared" si="2"/>
        <v>0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0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0</v>
      </c>
      <c r="AB40" s="253" t="str">
        <f>LOOKUP(AA40,{0,0.01,40,45,50,55,60,65,70,75,80},{"","F","D","C","C+","B-","B","B+","A-","A","A+"})</f>
        <v/>
      </c>
      <c r="AC40" s="330">
        <f>LOOKUP(AA40,{0,0.01,40,45,50,55,60,65,70,75,80},{0,"0",2,2.25,2.5,2.75,3,3.25,3.5,3.75,4})</f>
        <v>0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/>
      <c r="L41" s="183"/>
      <c r="M41" s="183"/>
      <c r="N41" s="183"/>
      <c r="O41" s="249">
        <f>IF(P4=3,(ABS(IF(L41&gt;60,0,L41)-IF(M41&gt;60,0,M41))),(ABS(IF(L41&gt;30,0,L41)-IF(M41&gt;30,0,M41))))</f>
        <v>0</v>
      </c>
      <c r="P41" s="200" t="str">
        <f>IF(P4=3,(IF(O41&gt;12,"Y","")),(IF(O41&gt;6,"Y","")))</f>
        <v/>
      </c>
      <c r="Q41" s="42">
        <f t="shared" si="2"/>
        <v>0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0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0</v>
      </c>
      <c r="AB41" s="253" t="str">
        <f>LOOKUP(AA41,{0,0.01,40,45,50,55,60,65,70,75,80},{"","F","D","C","C+","B-","B","B+","A-","A","A+"})</f>
        <v/>
      </c>
      <c r="AC41" s="330">
        <f>LOOKUP(AA41,{0,0.01,40,45,50,55,60,65,70,75,80},{0,"0",2,2.25,2.5,2.75,3,3.25,3.5,3.75,4})</f>
        <v>0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/>
      <c r="L42" s="183"/>
      <c r="M42" s="183"/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0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0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0</v>
      </c>
      <c r="AB42" s="253" t="str">
        <f>LOOKUP(AA42,{0,0.01,40,45,50,55,60,65,70,75,80},{"","F","D","C","C+","B-","B","B+","A-","A","A+"})</f>
        <v/>
      </c>
      <c r="AC42" s="330">
        <f>LOOKUP(AA42,{0,0.01,40,45,50,55,60,65,70,75,80},{0,"0",2,2.25,2.5,2.75,3,3.25,3.5,3.75,4})</f>
        <v>0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/>
      <c r="L43" s="183"/>
      <c r="M43" s="183"/>
      <c r="N43" s="183"/>
      <c r="O43" s="249">
        <f>IF(P4=3,(ABS(IF(L43&gt;60,0,L43)-IF(M43&gt;60,0,M43))),(ABS(IF(L43&gt;30,0,L43)-IF(M43&gt;30,0,M43))))</f>
        <v>0</v>
      </c>
      <c r="P43" s="200" t="str">
        <f>IF(P4=3,(IF(O43&gt;12,"Y","")),(IF(O43&gt;6,"Y","")))</f>
        <v/>
      </c>
      <c r="Q43" s="42">
        <f t="shared" si="2"/>
        <v>0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0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0</v>
      </c>
      <c r="AB43" s="253" t="str">
        <f>LOOKUP(AA43,{0,0.01,40,45,50,55,60,65,70,75,80},{"","F","D","C","C+","B-","B","B+","A-","A","A+"})</f>
        <v/>
      </c>
      <c r="AC43" s="330">
        <f>LOOKUP(AA43,{0,0.01,40,45,50,55,60,65,70,75,80},{0,"0",2,2.25,2.5,2.75,3,3.25,3.5,3.75,4})</f>
        <v>0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/>
      <c r="L44" s="183"/>
      <c r="M44" s="183"/>
      <c r="N44" s="183"/>
      <c r="O44" s="249">
        <f>IF(P4=3,(ABS(IF(L44&gt;60,0,L44)-IF(M44&gt;60,0,M44))),(ABS(IF(L44&gt;30,0,L44)-IF(M44&gt;30,0,M44))))</f>
        <v>0</v>
      </c>
      <c r="P44" s="200" t="str">
        <f>IF(P4=3,(IF(O44&gt;12,"Y","")),(IF(O44&gt;6,"Y","")))</f>
        <v/>
      </c>
      <c r="Q44" s="42">
        <f t="shared" si="2"/>
        <v>0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0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0</v>
      </c>
      <c r="AB44" s="253" t="str">
        <f>LOOKUP(AA44,{0,0.01,40,45,50,55,60,65,70,75,80},{"","F","D","C","C+","B-","B","B+","A-","A","A+"})</f>
        <v/>
      </c>
      <c r="AC44" s="330">
        <f>LOOKUP(AA44,{0,0.01,40,45,50,55,60,65,70,75,80},{0,"0",2,2.25,2.5,2.75,3,3.25,3.5,3.75,4})</f>
        <v>0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/>
      <c r="L45" s="183"/>
      <c r="M45" s="183"/>
      <c r="N45" s="183"/>
      <c r="O45" s="249">
        <f>IF(P4=3,(ABS(IF(L45&gt;60,0,L45)-IF(M45&gt;60,0,M45))),(ABS(IF(L45&gt;30,0,L45)-IF(M45&gt;30,0,M45))))</f>
        <v>0</v>
      </c>
      <c r="P45" s="200" t="str">
        <f>IF(P4=3,(IF(O45&gt;12,"Y","")),(IF(O45&gt;6,"Y","")))</f>
        <v/>
      </c>
      <c r="Q45" s="42">
        <f t="shared" si="2"/>
        <v>0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0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0</v>
      </c>
      <c r="AB45" s="253" t="str">
        <f>LOOKUP(AA45,{0,0.01,40,45,50,55,60,65,70,75,80},{"","F","D","C","C+","B-","B","B+","A-","A","A+"})</f>
        <v/>
      </c>
      <c r="AC45" s="330">
        <f>LOOKUP(AA45,{0,0.01,40,45,50,55,60,65,70,75,80},{0,"0",2,2.25,2.5,2.75,3,3.25,3.5,3.75,4})</f>
        <v>0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/>
      <c r="T46" s="291"/>
      <c r="U46" s="291"/>
      <c r="V46" s="291"/>
      <c r="W46" s="287">
        <f>IF(X4=3,(ABS(IF(T46&gt;60,0,T46)-IF(U46&gt;60,0,U46))),(ABS(IF(T46&gt;30,0,T46)-IF(U46&gt;30,0,U46))))</f>
        <v>0</v>
      </c>
      <c r="X46" s="288" t="str">
        <f>IF(X4=3,(IF(W46&gt;12,"Y","")),(IF(W46&gt;6,"Y","")))</f>
        <v/>
      </c>
      <c r="Y46" s="289">
        <f t="shared" si="3"/>
        <v>0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0</v>
      </c>
      <c r="AA46" s="197">
        <f t="shared" si="0"/>
        <v>0</v>
      </c>
      <c r="AB46" s="253" t="str">
        <f>LOOKUP(AA46,{0,0.01,40,45,50,55,60,65,70,75,80},{"","F","D","C","C+","B-","B","B+","A-","A","A+"})</f>
        <v/>
      </c>
      <c r="AC46" s="330">
        <f>LOOKUP(AA46,{0,0.01,40,45,50,55,60,65,70,75,80},{0,"0",2,2.25,2.5,2.75,3,3.25,3.5,3.75,4})</f>
        <v>0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/>
      <c r="T47" s="291"/>
      <c r="U47" s="291"/>
      <c r="V47" s="291"/>
      <c r="W47" s="287">
        <f>IF(X4=3,(ABS(IF(T47&gt;60,0,T47)-IF(U47&gt;60,0,U47))),(ABS(IF(T47&gt;30,0,T47)-IF(U47&gt;30,0,U47))))</f>
        <v>0</v>
      </c>
      <c r="X47" s="288" t="str">
        <f>IF(X4=3,(IF(W47&gt;12,"Y","")),(IF(W47&gt;6,"Y","")))</f>
        <v/>
      </c>
      <c r="Y47" s="289">
        <f t="shared" si="3"/>
        <v>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0</v>
      </c>
      <c r="AA47" s="197">
        <f t="shared" si="0"/>
        <v>0</v>
      </c>
      <c r="AB47" s="253" t="str">
        <f>LOOKUP(AA47,{0,0.01,40,45,50,55,60,65,70,75,80},{"","F","D","C","C+","B-","B","B+","A-","A","A+"})</f>
        <v/>
      </c>
      <c r="AC47" s="330">
        <f>LOOKUP(AA47,{0,0.01,40,45,50,55,60,65,70,75,80},{0,"0",2,2.25,2.5,2.75,3,3.25,3.5,3.75,4})</f>
        <v>0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/>
      <c r="T48" s="291"/>
      <c r="U48" s="291"/>
      <c r="V48" s="291"/>
      <c r="W48" s="287">
        <f>IF(X4=3,(ABS(IF(T48&gt;60,0,T48)-IF(U48&gt;60,0,U48))),(ABS(IF(T48&gt;30,0,T48)-IF(U48&gt;30,0,U48))))</f>
        <v>0</v>
      </c>
      <c r="X48" s="288" t="str">
        <f>IF(X4=3,(IF(W48&gt;12,"Y","")),(IF(W48&gt;6,"Y","")))</f>
        <v/>
      </c>
      <c r="Y48" s="289">
        <f t="shared" si="3"/>
        <v>0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0</v>
      </c>
      <c r="AA48" s="197">
        <f t="shared" si="0"/>
        <v>0</v>
      </c>
      <c r="AB48" s="253" t="str">
        <f>LOOKUP(AA48,{0,0.01,40,45,50,55,60,65,70,75,80},{"","F","D","C","C+","B-","B","B+","A-","A","A+"})</f>
        <v/>
      </c>
      <c r="AC48" s="330">
        <f>LOOKUP(AA48,{0,0.01,40,45,50,55,60,65,70,75,80},{0,"0",2,2.25,2.5,2.75,3,3.25,3.5,3.75,4})</f>
        <v>0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/>
      <c r="T49" s="291"/>
      <c r="U49" s="291"/>
      <c r="V49" s="291"/>
      <c r="W49" s="287">
        <f>IF(X4=3,(ABS(IF(T49&gt;60,0,T49)-IF(U49&gt;60,0,U49))),(ABS(IF(T49&gt;30,0,T49)-IF(U49&gt;30,0,U49))))</f>
        <v>0</v>
      </c>
      <c r="X49" s="288" t="str">
        <f>IF(X4=3,(IF(W49&gt;12,"Y","")),(IF(W49&gt;6,"Y","")))</f>
        <v/>
      </c>
      <c r="Y49" s="289">
        <f t="shared" si="3"/>
        <v>0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0</v>
      </c>
      <c r="AA49" s="197">
        <f t="shared" si="0"/>
        <v>0</v>
      </c>
      <c r="AB49" s="253" t="str">
        <f>LOOKUP(AA49,{0,0.01,40,45,50,55,60,65,70,75,80},{"","F","D","C","C+","B-","B","B+","A-","A","A+"})</f>
        <v/>
      </c>
      <c r="AC49" s="330">
        <f>LOOKUP(AA49,{0,0.01,40,45,50,55,60,65,70,75,80},{0,"0",2,2.25,2.5,2.75,3,3.25,3.5,3.75,4})</f>
        <v>0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/>
      <c r="T50" s="291"/>
      <c r="U50" s="291"/>
      <c r="V50" s="291"/>
      <c r="W50" s="287">
        <f>IF(X4=3,(ABS(IF(T50&gt;60,0,T50)-IF(U50&gt;60,0,U50))),(ABS(IF(T50&gt;30,0,T50)-IF(U50&gt;30,0,U50))))</f>
        <v>0</v>
      </c>
      <c r="X50" s="288" t="str">
        <f>IF(X4=3,(IF(W50&gt;12,"Y","")),(IF(W50&gt;6,"Y","")))</f>
        <v/>
      </c>
      <c r="Y50" s="289">
        <f t="shared" si="3"/>
        <v>0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0</v>
      </c>
      <c r="AA50" s="197">
        <f t="shared" si="0"/>
        <v>0</v>
      </c>
      <c r="AB50" s="253" t="str">
        <f>LOOKUP(AA50,{0,0.01,40,45,50,55,60,65,70,75,80},{"","F","D","C","C+","B-","B","B+","A-","A","A+"})</f>
        <v/>
      </c>
      <c r="AC50" s="330">
        <f>LOOKUP(AA50,{0,0.01,40,45,50,55,60,65,70,75,80},{0,"0",2,2.25,2.5,2.75,3,3.25,3.5,3.75,4})</f>
        <v>0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/>
      <c r="T51" s="291"/>
      <c r="U51" s="291"/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0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0</v>
      </c>
      <c r="AA51" s="197">
        <f t="shared" si="0"/>
        <v>0</v>
      </c>
      <c r="AB51" s="253" t="str">
        <f>LOOKUP(AA51,{0,0.01,40,45,50,55,60,65,70,75,80},{"","F","D","C","C+","B-","B","B+","A-","A","A+"})</f>
        <v/>
      </c>
      <c r="AC51" s="330">
        <f>LOOKUP(AA51,{0,0.01,40,45,50,55,60,65,70,75,80},{0,"0",2,2.25,2.5,2.75,3,3.25,3.5,3.75,4})</f>
        <v>0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/>
      <c r="T52" s="291"/>
      <c r="U52" s="291"/>
      <c r="V52" s="291"/>
      <c r="W52" s="287">
        <f>IF(X4=3,(ABS(IF(T52&gt;60,0,T52)-IF(U52&gt;60,0,U52))),(ABS(IF(T52&gt;30,0,T52)-IF(U52&gt;30,0,U52))))</f>
        <v>0</v>
      </c>
      <c r="X52" s="288" t="str">
        <f>IF(X4=3,(IF(W52&gt;12,"Y","")),(IF(W52&gt;6,"Y","")))</f>
        <v/>
      </c>
      <c r="Y52" s="289">
        <f t="shared" si="3"/>
        <v>0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0</v>
      </c>
      <c r="AA52" s="197">
        <f t="shared" si="0"/>
        <v>0</v>
      </c>
      <c r="AB52" s="253" t="str">
        <f>LOOKUP(AA52,{0,0.01,40,45,50,55,60,65,70,75,80},{"","F","D","C","C+","B-","B","B+","A-","A","A+"})</f>
        <v/>
      </c>
      <c r="AC52" s="330">
        <f>LOOKUP(AA52,{0,0.01,40,45,50,55,60,65,70,75,80},{0,"0",2,2.25,2.5,2.75,3,3.25,3.5,3.75,4})</f>
        <v>0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/>
      <c r="T53" s="291"/>
      <c r="U53" s="291"/>
      <c r="V53" s="291"/>
      <c r="W53" s="287">
        <f>IF(X4=3,(ABS(IF(T53&gt;60,0,T53)-IF(U53&gt;60,0,U53))),(ABS(IF(T53&gt;30,0,T53)-IF(U53&gt;30,0,U53))))</f>
        <v>0</v>
      </c>
      <c r="X53" s="288" t="str">
        <f>IF(X4=3,(IF(W53&gt;12,"Y","")),(IF(W53&gt;6,"Y","")))</f>
        <v/>
      </c>
      <c r="Y53" s="289">
        <f t="shared" si="3"/>
        <v>0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0</v>
      </c>
      <c r="AA53" s="197">
        <f t="shared" si="0"/>
        <v>0</v>
      </c>
      <c r="AB53" s="253" t="str">
        <f>LOOKUP(AA53,{0,0.01,40,45,50,55,60,65,70,75,80},{"","F","D","C","C+","B-","B","B+","A-","A","A+"})</f>
        <v/>
      </c>
      <c r="AC53" s="330">
        <f>LOOKUP(AA53,{0,0.01,40,45,50,55,60,65,70,75,80},{0,"0",2,2.25,2.5,2.75,3,3.25,3.5,3.75,4})</f>
        <v>0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/>
      <c r="T54" s="291"/>
      <c r="U54" s="291"/>
      <c r="V54" s="291"/>
      <c r="W54" s="287">
        <f>IF(X4=3,(ABS(IF(T54&gt;60,0,T54)-IF(U54&gt;60,0,U54))),(ABS(IF(T54&gt;30,0,T54)-IF(U54&gt;30,0,U54))))</f>
        <v>0</v>
      </c>
      <c r="X54" s="288" t="str">
        <f>IF(X4=3,(IF(W54&gt;12,"Y","")),(IF(W54&gt;6,"Y","")))</f>
        <v/>
      </c>
      <c r="Y54" s="289">
        <f t="shared" si="3"/>
        <v>0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0</v>
      </c>
      <c r="AA54" s="197">
        <f t="shared" si="0"/>
        <v>0</v>
      </c>
      <c r="AB54" s="253" t="str">
        <f>LOOKUP(AA54,{0,0.01,40,45,50,55,60,65,70,75,80},{"","F","D","C","C+","B-","B","B+","A-","A","A+"})</f>
        <v/>
      </c>
      <c r="AC54" s="330">
        <f>LOOKUP(AA54,{0,0.01,40,45,50,55,60,65,70,75,80},{0,"0",2,2.25,2.5,2.75,3,3.25,3.5,3.75,4})</f>
        <v>0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/>
      <c r="T55" s="291"/>
      <c r="U55" s="291"/>
      <c r="V55" s="291"/>
      <c r="W55" s="287">
        <f>IF(X4=3,(ABS(IF(T55&gt;60,0,T55)-IF(U55&gt;60,0,U55))),(ABS(IF(T55&gt;30,0,T55)-IF(U55&gt;30,0,U55))))</f>
        <v>0</v>
      </c>
      <c r="X55" s="288" t="str">
        <f>IF(X4=3,(IF(W55&gt;12,"Y","")),(IF(W55&gt;6,"Y","")))</f>
        <v/>
      </c>
      <c r="Y55" s="289">
        <f t="shared" si="3"/>
        <v>0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0</v>
      </c>
      <c r="AA55" s="197">
        <f t="shared" si="0"/>
        <v>0</v>
      </c>
      <c r="AB55" s="253" t="str">
        <f>LOOKUP(AA55,{0,0.01,40,45,50,55,60,65,70,75,80},{"","F","D","C","C+","B-","B","B+","A-","A","A+"})</f>
        <v/>
      </c>
      <c r="AC55" s="330">
        <f>LOOKUP(AA55,{0,0.01,40,45,50,55,60,65,70,75,80},{0,"0",2,2.25,2.5,2.75,3,3.25,3.5,3.75,4})</f>
        <v>0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/>
      <c r="T56" s="291"/>
      <c r="U56" s="291"/>
      <c r="V56" s="291"/>
      <c r="W56" s="287">
        <f>IF(X4=3,(ABS(IF(T56&gt;60,0,T56)-IF(U56&gt;60,0,U56))),(ABS(IF(T56&gt;30,0,T56)-IF(U56&gt;30,0,U56))))</f>
        <v>0</v>
      </c>
      <c r="X56" s="288" t="str">
        <f>IF(X4=3,(IF(W56&gt;12,"Y","")),(IF(W56&gt;6,"Y","")))</f>
        <v/>
      </c>
      <c r="Y56" s="289">
        <f t="shared" si="3"/>
        <v>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0</v>
      </c>
      <c r="AA56" s="197">
        <f t="shared" si="0"/>
        <v>0</v>
      </c>
      <c r="AB56" s="253" t="str">
        <f>LOOKUP(AA56,{0,0.01,40,45,50,55,60,65,70,75,80},{"","F","D","C","C+","B-","B","B+","A-","A","A+"})</f>
        <v/>
      </c>
      <c r="AC56" s="330">
        <f>LOOKUP(AA56,{0,0.01,40,45,50,55,60,65,70,75,80},{0,"0",2,2.25,2.5,2.75,3,3.25,3.5,3.75,4})</f>
        <v>0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/>
      <c r="T57" s="291"/>
      <c r="U57" s="291"/>
      <c r="V57" s="291"/>
      <c r="W57" s="287">
        <f>IF(X4=3,(ABS(IF(T57&gt;60,0,T57)-IF(U57&gt;60,0,U57))),(ABS(IF(T57&gt;30,0,T57)-IF(U57&gt;30,0,U57))))</f>
        <v>0</v>
      </c>
      <c r="X57" s="288" t="str">
        <f>IF(X4=3,(IF(W57&gt;12,"Y","")),(IF(W57&gt;6,"Y","")))</f>
        <v/>
      </c>
      <c r="Y57" s="289">
        <f t="shared" si="3"/>
        <v>0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0</v>
      </c>
      <c r="AA57" s="197">
        <f t="shared" si="0"/>
        <v>0</v>
      </c>
      <c r="AB57" s="253" t="str">
        <f>LOOKUP(AA57,{0,0.01,40,45,50,55,60,65,70,75,80},{"","F","D","C","C+","B-","B","B+","A-","A","A+"})</f>
        <v/>
      </c>
      <c r="AC57" s="330">
        <f>LOOKUP(AA57,{0,0.01,40,45,50,55,60,65,70,75,80},{0,"0",2,2.25,2.5,2.75,3,3.25,3.5,3.75,4})</f>
        <v>0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/>
      <c r="L58" s="183"/>
      <c r="M58" s="183"/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0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0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0</v>
      </c>
      <c r="AB58" s="253" t="str">
        <f>LOOKUP(AA58,{0,0.01,40,45,50,55,60,65,70,75,80},{"","F","D","C","C+","B-","B","B+","A-","A","A+"})</f>
        <v/>
      </c>
      <c r="AC58" s="330">
        <f>LOOKUP(AA58,{0,0.01,40,45,50,55,60,65,70,75,80},{0,"0",2,2.25,2.5,2.75,3,3.25,3.5,3.75,4})</f>
        <v>0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/>
      <c r="D59" s="284"/>
      <c r="E59" s="285"/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0</v>
      </c>
      <c r="AB59" s="253" t="str">
        <f>LOOKUP(AA59,{0,0.01,40,45,50,55,60,65,70,75,80},{"","F","D","C","C+","B-","B","B+","A-","A","A+"})</f>
        <v/>
      </c>
      <c r="AC59" s="330">
        <f>LOOKUP(AA59,{0,0.01,40,45,50,55,60,65,70,75,80},{0,"0",2,2.25,2.5,2.75,3,3.25,3.5,3.75,4})</f>
        <v>0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36" priority="7">
      <formula>$I$7="Y"</formula>
    </cfRule>
    <cfRule type="expression" dxfId="235" priority="8">
      <formula>$I$7="Y"</formula>
    </cfRule>
    <cfRule type="expression" dxfId="234" priority="9">
      <formula>$I$7="Y"</formula>
    </cfRule>
  </conditionalFormatting>
  <conditionalFormatting sqref="O8:O77">
    <cfRule type="expression" dxfId="233" priority="4">
      <formula>$I$7="Y"</formula>
    </cfRule>
    <cfRule type="expression" dxfId="232" priority="5">
      <formula>$I$7="Y"</formula>
    </cfRule>
    <cfRule type="expression" dxfId="231" priority="6">
      <formula>$I$7="Y"</formula>
    </cfRule>
  </conditionalFormatting>
  <conditionalFormatting sqref="W8:W77">
    <cfRule type="expression" dxfId="230" priority="1">
      <formula>$I$7="Y"</formula>
    </cfRule>
    <cfRule type="expression" dxfId="229" priority="2">
      <formula>$I$7="Y"</formula>
    </cfRule>
    <cfRule type="expression" dxfId="228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Q58"/>
  <sheetViews>
    <sheetView showZeros="0" view="pageLayout" topLeftCell="A7" workbookViewId="0">
      <selection activeCell="F14" sqref="F14"/>
    </sheetView>
  </sheetViews>
  <sheetFormatPr defaultRowHeight="15"/>
  <cols>
    <col min="1" max="1" width="10.5703125" style="325" customWidth="1"/>
    <col min="2" max="2" width="12" style="325" customWidth="1"/>
    <col min="3" max="3" width="24.28515625" style="326" customWidth="1"/>
    <col min="4" max="4" width="6.42578125" style="327" customWidth="1"/>
    <col min="5" max="5" width="7.140625" style="327" customWidth="1"/>
    <col min="6" max="6" width="7.42578125" style="327" customWidth="1"/>
    <col min="7" max="7" width="7.28515625" style="327" customWidth="1"/>
    <col min="8" max="8" width="5" style="327" customWidth="1"/>
    <col min="9" max="9" width="4.5703125" style="327" customWidth="1"/>
    <col min="10" max="10" width="6.85546875" style="327" customWidth="1"/>
    <col min="11" max="11" width="6" style="327" customWidth="1"/>
    <col min="12" max="12" width="6.5703125" customWidth="1"/>
    <col min="13" max="13" width="4.28515625" style="327" customWidth="1"/>
    <col min="14" max="15" width="7.140625" style="325" customWidth="1"/>
    <col min="16" max="16" width="3.5703125" style="325" customWidth="1"/>
    <col min="17" max="17" width="10" style="327" customWidth="1"/>
    <col min="18" max="18" width="0.140625" customWidth="1"/>
    <col min="19" max="19" width="1.28515625" customWidth="1"/>
  </cols>
  <sheetData>
    <row r="1" spans="1:17" ht="26.25">
      <c r="A1" s="567" t="s">
        <v>24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568" t="s">
        <v>130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</row>
    <row r="3" spans="1:17">
      <c r="A3" s="296"/>
      <c r="B3" s="297"/>
      <c r="C3" s="568" t="s">
        <v>131</v>
      </c>
      <c r="D3" s="569"/>
      <c r="E3" s="569"/>
      <c r="F3" s="569"/>
      <c r="G3" s="569"/>
      <c r="H3" s="569"/>
      <c r="I3" s="569"/>
      <c r="J3" s="569"/>
      <c r="K3" s="569"/>
      <c r="L3" s="570"/>
      <c r="M3" s="570"/>
      <c r="N3" s="571"/>
      <c r="O3" s="571"/>
      <c r="P3" s="571"/>
      <c r="Q3" s="572"/>
    </row>
    <row r="4" spans="1:17">
      <c r="A4" s="561" t="s">
        <v>66</v>
      </c>
      <c r="B4" s="561"/>
      <c r="C4" s="561"/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</row>
    <row r="5" spans="1:17" ht="15.75" thickBot="1">
      <c r="A5" s="561" t="s">
        <v>132</v>
      </c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</row>
    <row r="6" spans="1:17" ht="16.5" thickTop="1">
      <c r="A6" s="581" t="s">
        <v>89</v>
      </c>
      <c r="B6" s="581" t="s">
        <v>91</v>
      </c>
      <c r="C6" s="582" t="s">
        <v>16</v>
      </c>
      <c r="D6" s="580" t="s">
        <v>133</v>
      </c>
      <c r="E6" s="580" t="s">
        <v>134</v>
      </c>
      <c r="F6" s="580" t="s">
        <v>135</v>
      </c>
      <c r="G6" s="580" t="s">
        <v>136</v>
      </c>
      <c r="H6" s="562" t="s">
        <v>137</v>
      </c>
      <c r="I6" s="580" t="s">
        <v>138</v>
      </c>
      <c r="J6" s="580" t="s">
        <v>139</v>
      </c>
      <c r="K6" s="562" t="s">
        <v>53</v>
      </c>
      <c r="L6" s="562" t="s">
        <v>140</v>
      </c>
      <c r="M6" s="562" t="s">
        <v>141</v>
      </c>
      <c r="N6" s="562" t="s">
        <v>142</v>
      </c>
      <c r="O6" s="563" t="s">
        <v>143</v>
      </c>
      <c r="P6" s="564"/>
      <c r="Q6" s="565" t="s">
        <v>23</v>
      </c>
    </row>
    <row r="7" spans="1:17" ht="42.6" customHeight="1" thickBot="1">
      <c r="A7" s="581"/>
      <c r="B7" s="581"/>
      <c r="C7" s="582"/>
      <c r="D7" s="580"/>
      <c r="E7" s="580"/>
      <c r="F7" s="580"/>
      <c r="G7" s="580"/>
      <c r="H7" s="562"/>
      <c r="I7" s="580"/>
      <c r="J7" s="580"/>
      <c r="K7" s="562"/>
      <c r="L7" s="562"/>
      <c r="M7" s="562"/>
      <c r="N7" s="562"/>
      <c r="O7" s="298" t="s">
        <v>1</v>
      </c>
      <c r="P7" s="298" t="s">
        <v>2</v>
      </c>
      <c r="Q7" s="566"/>
    </row>
    <row r="8" spans="1:17" ht="19.5" thickTop="1" thickBot="1">
      <c r="A8" s="573" t="s">
        <v>144</v>
      </c>
      <c r="B8" s="574"/>
      <c r="C8" s="575"/>
      <c r="D8" s="575"/>
      <c r="E8" s="575"/>
      <c r="F8" s="575"/>
      <c r="G8" s="575"/>
      <c r="H8" s="575"/>
      <c r="I8" s="575"/>
      <c r="J8" s="575"/>
      <c r="K8" s="576" t="s">
        <v>21</v>
      </c>
      <c r="L8" s="576"/>
      <c r="M8" s="576"/>
      <c r="N8" s="577"/>
      <c r="O8" s="578"/>
      <c r="P8" s="578"/>
      <c r="Q8" s="579"/>
    </row>
    <row r="9" spans="1:17" ht="17.25" thickTop="1">
      <c r="A9" s="299"/>
      <c r="B9" s="300"/>
      <c r="C9" s="301"/>
      <c r="D9" s="302"/>
      <c r="E9" s="302"/>
      <c r="F9" s="302"/>
      <c r="G9" s="183"/>
      <c r="H9" s="249">
        <f>ABS(IF(E9&gt;60,0,E9)-IF(F9&gt;60,0,F9))</f>
        <v>0</v>
      </c>
      <c r="I9" s="43" t="str">
        <f>IF(H9&gt;12,"Y","")</f>
        <v/>
      </c>
      <c r="J9" s="42">
        <f>IF(H9&lt;=12,(IF(E9&gt;60,0,E9)+IF(F9&gt;60,0,F9))/2,IF(MEDIAN(E9:G9)-MIN(E9:G9)&gt;=MAX(E9:G9)-MEDIAN(E9:G9),(MAX(E9:G9)+MEDIAN(E9:G9))/2,IF(MEDIAN(E9:G9)-MIN(E9:G9)&lt;MAX(E9:G9)-MEDIAN(E9:G9),(MIN(E9:G9)+MEDIAN(E9:G9))/2)))</f>
        <v>0</v>
      </c>
      <c r="K9" s="43">
        <f>ROUNDUP(IF(D9&gt;40,0,IF(E9&gt;60,0,IF(F9&gt;60,0,(D9+J9)))),0)</f>
        <v>0</v>
      </c>
      <c r="L9" s="253">
        <f>IF(D9=0,0,IF(D9&gt;K9,"F",LOOKUP(K9,{0,0.01,40,45,50,55,60,65,70,75,80},{"","F","D","C","C+","B-","B","B+","A-","A","A+"})))</f>
        <v>0</v>
      </c>
      <c r="M9" s="253">
        <f>IF(D9=0,0,IF(D9&gt;K9,"00",LOOKUP(K9,{0,40,45,50,55,60,65,70,75,80},{"00","2.00","2.25","2.50","2.75","3.00","3.25","3.50","3.75","4.00"})))</f>
        <v>0</v>
      </c>
      <c r="N9" s="303"/>
      <c r="O9" s="304">
        <f>IF(M9&gt;"3.00","3.00",IF(M9&gt;N9,M9,N9))</f>
        <v>0</v>
      </c>
      <c r="P9" s="305">
        <f>LOOKUP(O9,{0,"00","2.00","2.25","2.50","2.75","3.00","3.25","3.50","3.75","4.00"},{0,"F","D","C","C+","B-","B","B+","A-","A","A+"})</f>
        <v>0</v>
      </c>
      <c r="Q9" s="306" t="str">
        <f>IF(M9=0,"",IF(N9="0","Passed",IF(M9&gt;N9,"Improved",IF(M9=N9,"Same","Not Imp:"))))</f>
        <v/>
      </c>
    </row>
    <row r="10" spans="1:17" ht="16.5">
      <c r="A10" s="307"/>
      <c r="B10" s="308"/>
      <c r="C10" s="309"/>
      <c r="D10" s="310"/>
      <c r="E10" s="310"/>
      <c r="F10" s="310"/>
      <c r="G10" s="310"/>
      <c r="H10" s="249">
        <f t="shared" ref="H10:H23" si="0">ABS(IF(E10&gt;60,0,E10)-IF(F10&gt;60,0,F10))</f>
        <v>0</v>
      </c>
      <c r="I10" s="43" t="str">
        <f t="shared" ref="I10:I23" si="1">IF(H10&gt;12,"Y","")</f>
        <v/>
      </c>
      <c r="J10" s="42">
        <f t="shared" ref="J10:J23" si="2">IF(H10&lt;=12,(IF(E10&gt;60,0,E10)+IF(F10&gt;60,0,F10))/2,IF(MEDIAN(E10:G10)-MIN(E10:G10)&gt;=MAX(E10:G10)-MEDIAN(E10:G10),(MAX(E10:G10)+MEDIAN(E10:G10))/2,IF(MEDIAN(E10:G10)-MIN(E10:G10)&lt;MAX(E10:G10)-MEDIAN(E10:G10),(MIN(E10:G10)+MEDIAN(E10:G10))/2)))</f>
        <v>0</v>
      </c>
      <c r="K10" s="43">
        <f t="shared" ref="K10:K23" si="3">ROUNDUP(IF(D10&gt;40,0,IF(E10&gt;60,0,IF(F10&gt;60,0,(D10+J10)))),0)</f>
        <v>0</v>
      </c>
      <c r="L10" s="253">
        <f>IF(D10=0,0,IF(D10&gt;K10,"F",LOOKUP(K10,{0,0.01,40,45,50,55,60,65,70,75,80},{"","F","D","C","C+","B-","B","B+","A-","A","A+"})))</f>
        <v>0</v>
      </c>
      <c r="M10" s="253">
        <f>IF(D10=0,0,IF(D10&gt;K10,"00",LOOKUP(K10,{0,40,45,50,55,60,65,70,75,80},{"00","2.00","2.25","2.50","2.75","3.00","3.25","3.50","3.75","4.00"})))</f>
        <v>0</v>
      </c>
      <c r="N10" s="303"/>
      <c r="O10" s="304">
        <f t="shared" ref="O10:O23" si="4">IF(M10&gt;"3.00","3.00",IF(M10&gt;N10,M10,N10))</f>
        <v>0</v>
      </c>
      <c r="P10" s="305">
        <f>LOOKUP(O10,{0,"00","2.00","2.25","2.50","2.75","3.00","3.25","3.50","3.75","4.00"},{0,"F","D","C","C+","B-","B","B+","A-","A","A+"})</f>
        <v>0</v>
      </c>
      <c r="Q10" s="306" t="str">
        <f t="shared" ref="Q10:Q23" si="5">IF(M10=0,"",IF(N10="0","Passed",IF(M10&gt;N10,"Improved",IF(M10=N10,"Same","Not Imp:"))))</f>
        <v/>
      </c>
    </row>
    <row r="11" spans="1:17" ht="16.5">
      <c r="A11" s="307"/>
      <c r="B11" s="308"/>
      <c r="C11" s="309"/>
      <c r="D11" s="310"/>
      <c r="E11" s="310"/>
      <c r="F11" s="310"/>
      <c r="G11" s="310"/>
      <c r="H11" s="249">
        <f t="shared" si="0"/>
        <v>0</v>
      </c>
      <c r="I11" s="43" t="str">
        <f t="shared" si="1"/>
        <v/>
      </c>
      <c r="J11" s="42">
        <f t="shared" si="2"/>
        <v>0</v>
      </c>
      <c r="K11" s="43">
        <f t="shared" si="3"/>
        <v>0</v>
      </c>
      <c r="L11" s="253">
        <f>IF(D11=0,0,IF(D11&gt;K11,"F",LOOKUP(K11,{0,0.01,40,45,50,55,60,65,70,75,80},{"","F","D","C","C+","B-","B","B+","A-","A","A+"})))</f>
        <v>0</v>
      </c>
      <c r="M11" s="253">
        <f>IF(D11=0,0,IF(D11&gt;K11,"00",LOOKUP(K11,{0,40,45,50,55,60,65,70,75,80},{"00","2.00","2.25","2.50","2.75","3.00","3.25","3.50","3.75","4.00"})))</f>
        <v>0</v>
      </c>
      <c r="N11" s="303"/>
      <c r="O11" s="304">
        <f t="shared" si="4"/>
        <v>0</v>
      </c>
      <c r="P11" s="305">
        <f>LOOKUP(O11,{0,"00","2.00","2.25","2.50","2.75","3.00","3.25","3.50","3.75","4.00"},{0,"F","D","C","C+","B-","B","B+","A-","A","A+"})</f>
        <v>0</v>
      </c>
      <c r="Q11" s="306" t="str">
        <f t="shared" si="5"/>
        <v/>
      </c>
    </row>
    <row r="12" spans="1:17" ht="16.5">
      <c r="A12" s="307"/>
      <c r="B12" s="308"/>
      <c r="C12" s="309"/>
      <c r="D12" s="310"/>
      <c r="E12" s="310"/>
      <c r="F12" s="310"/>
      <c r="G12" s="310"/>
      <c r="H12" s="249">
        <f t="shared" si="0"/>
        <v>0</v>
      </c>
      <c r="I12" s="43" t="str">
        <f t="shared" si="1"/>
        <v/>
      </c>
      <c r="J12" s="42">
        <f t="shared" si="2"/>
        <v>0</v>
      </c>
      <c r="K12" s="43">
        <f t="shared" si="3"/>
        <v>0</v>
      </c>
      <c r="L12" s="253">
        <f>IF(D12=0,0,IF(D12&gt;K12,"F",LOOKUP(K12,{0,0.01,40,45,50,55,60,65,70,75,80},{"","F","D","C","C+","B-","B","B+","A-","A","A+"})))</f>
        <v>0</v>
      </c>
      <c r="M12" s="253">
        <f>IF(D12=0,0,IF(D12&gt;K12,"00",LOOKUP(K12,{0,40,45,50,55,60,65,70,75,80},{"00","2.00","2.25","2.50","2.75","3.00","3.25","3.50","3.75","4.00"})))</f>
        <v>0</v>
      </c>
      <c r="N12" s="303"/>
      <c r="O12" s="304">
        <f t="shared" si="4"/>
        <v>0</v>
      </c>
      <c r="P12" s="305">
        <f>LOOKUP(O12,{0,"00","2.00","2.25","2.50","2.75","3.00","3.25","3.50","3.75","4.00"},{0,"F","D","C","C+","B-","B","B+","A-","A","A+"})</f>
        <v>0</v>
      </c>
      <c r="Q12" s="306" t="str">
        <f t="shared" si="5"/>
        <v/>
      </c>
    </row>
    <row r="13" spans="1:17" ht="16.5">
      <c r="A13" s="307"/>
      <c r="B13" s="308"/>
      <c r="C13" s="309"/>
      <c r="D13" s="310"/>
      <c r="E13" s="310"/>
      <c r="F13" s="310"/>
      <c r="G13" s="310"/>
      <c r="H13" s="249">
        <f t="shared" si="0"/>
        <v>0</v>
      </c>
      <c r="I13" s="43" t="str">
        <f t="shared" si="1"/>
        <v/>
      </c>
      <c r="J13" s="42">
        <f t="shared" si="2"/>
        <v>0</v>
      </c>
      <c r="K13" s="43">
        <f t="shared" si="3"/>
        <v>0</v>
      </c>
      <c r="L13" s="253">
        <f>IF(D13=0,0,IF(D13&gt;K13,"F",LOOKUP(K13,{0,0.01,40,45,50,55,60,65,70,75,80},{"","F","D","C","C+","B-","B","B+","A-","A","A+"})))</f>
        <v>0</v>
      </c>
      <c r="M13" s="253">
        <f>IF(D13=0,0,IF(D13&gt;K13,"00",LOOKUP(K13,{0,40,45,50,55,60,65,70,75,80},{"00","2.00","2.25","2.50","2.75","3.00","3.25","3.50","3.75","4.00"})))</f>
        <v>0</v>
      </c>
      <c r="N13" s="303"/>
      <c r="O13" s="304">
        <f t="shared" si="4"/>
        <v>0</v>
      </c>
      <c r="P13" s="305">
        <f>LOOKUP(O13,{0,"00","2.00","2.25","2.50","2.75","3.00","3.25","3.50","3.75","4.00"},{0,"F","D","C","C+","B-","B","B+","A-","A","A+"})</f>
        <v>0</v>
      </c>
      <c r="Q13" s="306" t="str">
        <f t="shared" si="5"/>
        <v/>
      </c>
    </row>
    <row r="14" spans="1:17" ht="16.5">
      <c r="A14" s="307"/>
      <c r="B14" s="308"/>
      <c r="C14" s="309"/>
      <c r="D14" s="310"/>
      <c r="E14" s="310"/>
      <c r="F14" s="310"/>
      <c r="G14" s="310"/>
      <c r="H14" s="249">
        <f t="shared" si="0"/>
        <v>0</v>
      </c>
      <c r="I14" s="43" t="str">
        <f t="shared" si="1"/>
        <v/>
      </c>
      <c r="J14" s="42">
        <f t="shared" si="2"/>
        <v>0</v>
      </c>
      <c r="K14" s="43">
        <f t="shared" si="3"/>
        <v>0</v>
      </c>
      <c r="L14" s="253">
        <f>IF(D14=0,0,IF(D14&gt;K14,"F",LOOKUP(K14,{0,0.01,40,45,50,55,60,65,70,75,80},{"","F","D","C","C+","B-","B","B+","A-","A","A+"})))</f>
        <v>0</v>
      </c>
      <c r="M14" s="253">
        <f>IF(D14=0,0,IF(D14&gt;K14,"00",LOOKUP(K14,{0,40,45,50,55,60,65,70,75,80},{"00","2.00","2.25","2.50","2.75","3.00","3.25","3.50","3.75","4.00"})))</f>
        <v>0</v>
      </c>
      <c r="N14" s="303"/>
      <c r="O14" s="304">
        <f t="shared" si="4"/>
        <v>0</v>
      </c>
      <c r="P14" s="305">
        <f>LOOKUP(O14,{0,"00","2.00","2.25","2.50","2.75","3.00","3.25","3.50","3.75","4.00"},{0,"F","D","C","C+","B-","B","B+","A-","A","A+"})</f>
        <v>0</v>
      </c>
      <c r="Q14" s="306" t="str">
        <f t="shared" si="5"/>
        <v/>
      </c>
    </row>
    <row r="15" spans="1:17" ht="16.5">
      <c r="A15" s="307"/>
      <c r="B15" s="308"/>
      <c r="C15" s="309"/>
      <c r="D15" s="310"/>
      <c r="E15" s="310"/>
      <c r="F15" s="310"/>
      <c r="G15" s="310"/>
      <c r="H15" s="249">
        <f t="shared" si="0"/>
        <v>0</v>
      </c>
      <c r="I15" s="43" t="str">
        <f t="shared" si="1"/>
        <v/>
      </c>
      <c r="J15" s="42">
        <f t="shared" si="2"/>
        <v>0</v>
      </c>
      <c r="K15" s="43">
        <f t="shared" si="3"/>
        <v>0</v>
      </c>
      <c r="L15" s="253">
        <f>IF(D15=0,0,IF(D15&gt;K15,"F",LOOKUP(K15,{0,0.01,40,45,50,55,60,65,70,75,80},{"","F","D","C","C+","B-","B","B+","A-","A","A+"})))</f>
        <v>0</v>
      </c>
      <c r="M15" s="253">
        <f>IF(D15=0,0,IF(D15&gt;K15,"00",LOOKUP(K15,{0,40,45,50,55,60,65,70,75,80},{"00","2.00","2.25","2.50","2.75","3.00","3.25","3.50","3.75","4.00"})))</f>
        <v>0</v>
      </c>
      <c r="N15" s="303"/>
      <c r="O15" s="304">
        <f t="shared" si="4"/>
        <v>0</v>
      </c>
      <c r="P15" s="305">
        <f>LOOKUP(O15,{0,"00","2.00","2.25","2.50","2.75","3.00","3.25","3.50","3.75","4.00"},{0,"F","D","C","C+","B-","B","B+","A-","A","A+"})</f>
        <v>0</v>
      </c>
      <c r="Q15" s="306" t="str">
        <f t="shared" si="5"/>
        <v/>
      </c>
    </row>
    <row r="16" spans="1:17" ht="16.5">
      <c r="A16" s="307"/>
      <c r="B16" s="308"/>
      <c r="C16" s="309"/>
      <c r="D16" s="310"/>
      <c r="E16" s="310"/>
      <c r="F16" s="310"/>
      <c r="G16" s="310"/>
      <c r="H16" s="249">
        <f t="shared" si="0"/>
        <v>0</v>
      </c>
      <c r="I16" s="43" t="str">
        <f t="shared" si="1"/>
        <v/>
      </c>
      <c r="J16" s="42">
        <f t="shared" si="2"/>
        <v>0</v>
      </c>
      <c r="K16" s="43">
        <f t="shared" si="3"/>
        <v>0</v>
      </c>
      <c r="L16" s="253">
        <f>IF(D16=0,0,IF(D16&gt;K16,"F",LOOKUP(K16,{0,0.01,40,45,50,55,60,65,70,75,80},{"","F","D","C","C+","B-","B","B+","A-","A","A+"})))</f>
        <v>0</v>
      </c>
      <c r="M16" s="253">
        <f>IF(D16=0,0,IF(D16&gt;K16,"00",LOOKUP(K16,{0,40,45,50,55,60,65,70,75,80},{"00","2.00","2.25","2.50","2.75","3.00","3.25","3.50","3.75","4.00"})))</f>
        <v>0</v>
      </c>
      <c r="N16" s="303"/>
      <c r="O16" s="304">
        <f t="shared" si="4"/>
        <v>0</v>
      </c>
      <c r="P16" s="305">
        <f>LOOKUP(O16,{0,"00","2.00","2.25","2.50","2.75","3.00","3.25","3.50","3.75","4.00"},{0,"F","D","C","C+","B-","B","B+","A-","A","A+"})</f>
        <v>0</v>
      </c>
      <c r="Q16" s="306" t="str">
        <f t="shared" si="5"/>
        <v/>
      </c>
    </row>
    <row r="17" spans="1:17" ht="16.5">
      <c r="A17" s="307"/>
      <c r="B17" s="308"/>
      <c r="C17" s="309"/>
      <c r="D17" s="310"/>
      <c r="E17" s="310"/>
      <c r="F17" s="310"/>
      <c r="G17" s="310"/>
      <c r="H17" s="249">
        <f t="shared" si="0"/>
        <v>0</v>
      </c>
      <c r="I17" s="43" t="str">
        <f t="shared" si="1"/>
        <v/>
      </c>
      <c r="J17" s="42">
        <f t="shared" si="2"/>
        <v>0</v>
      </c>
      <c r="K17" s="43">
        <f t="shared" si="3"/>
        <v>0</v>
      </c>
      <c r="L17" s="253">
        <f>IF(D17=0,0,IF(D17&gt;K17,"F",LOOKUP(K17,{0,0.01,40,45,50,55,60,65,70,75,80},{"","F","D","C","C+","B-","B","B+","A-","A","A+"})))</f>
        <v>0</v>
      </c>
      <c r="M17" s="253">
        <f>IF(D17=0,0,IF(D17&gt;K17,"00",LOOKUP(K17,{0,40,45,50,55,60,65,70,75,80},{"00","2.00","2.25","2.50","2.75","3.00","3.25","3.50","3.75","4.00"})))</f>
        <v>0</v>
      </c>
      <c r="N17" s="303"/>
      <c r="O17" s="304">
        <f t="shared" si="4"/>
        <v>0</v>
      </c>
      <c r="P17" s="305">
        <f>LOOKUP(O17,{0,"00","2.00","2.25","2.50","2.75","3.00","3.25","3.50","3.75","4.00"},{0,"F","D","C","C+","B-","B","B+","A-","A","A+"})</f>
        <v>0</v>
      </c>
      <c r="Q17" s="306" t="str">
        <f t="shared" si="5"/>
        <v/>
      </c>
    </row>
    <row r="18" spans="1:17" ht="16.5">
      <c r="A18" s="307"/>
      <c r="B18" s="308"/>
      <c r="C18" s="309"/>
      <c r="D18" s="310"/>
      <c r="E18" s="310"/>
      <c r="F18" s="310"/>
      <c r="G18" s="310"/>
      <c r="H18" s="249">
        <f t="shared" si="0"/>
        <v>0</v>
      </c>
      <c r="I18" s="43" t="str">
        <f t="shared" si="1"/>
        <v/>
      </c>
      <c r="J18" s="42">
        <f t="shared" si="2"/>
        <v>0</v>
      </c>
      <c r="K18" s="43">
        <f t="shared" si="3"/>
        <v>0</v>
      </c>
      <c r="L18" s="253">
        <f>IF(D18=0,0,IF(D18&gt;K18,"F",LOOKUP(K18,{0,0.01,40,45,50,55,60,65,70,75,80},{"","F","D","C","C+","B-","B","B+","A-","A","A+"})))</f>
        <v>0</v>
      </c>
      <c r="M18" s="253">
        <f>IF(D18=0,0,IF(D18&gt;K18,"00",LOOKUP(K18,{0,40,45,50,55,60,65,70,75,80},{"00","2.00","2.25","2.50","2.75","3.00","3.25","3.50","3.75","4.00"})))</f>
        <v>0</v>
      </c>
      <c r="N18" s="303"/>
      <c r="O18" s="304">
        <f t="shared" si="4"/>
        <v>0</v>
      </c>
      <c r="P18" s="305">
        <f>LOOKUP(O18,{0,"00","2.00","2.25","2.50","2.75","3.00","3.25","3.50","3.75","4.00"},{0,"F","D","C","C+","B-","B","B+","A-","A","A+"})</f>
        <v>0</v>
      </c>
      <c r="Q18" s="306" t="str">
        <f t="shared" si="5"/>
        <v/>
      </c>
    </row>
    <row r="19" spans="1:17" ht="16.5">
      <c r="A19" s="307"/>
      <c r="B19" s="308"/>
      <c r="C19" s="309"/>
      <c r="D19" s="310"/>
      <c r="E19" s="310"/>
      <c r="F19" s="310"/>
      <c r="G19" s="310"/>
      <c r="H19" s="249">
        <f t="shared" si="0"/>
        <v>0</v>
      </c>
      <c r="I19" s="43" t="str">
        <f t="shared" si="1"/>
        <v/>
      </c>
      <c r="J19" s="42">
        <f t="shared" si="2"/>
        <v>0</v>
      </c>
      <c r="K19" s="43">
        <f t="shared" si="3"/>
        <v>0</v>
      </c>
      <c r="L19" s="253">
        <f>IF(D19=0,0,IF(D19&gt;K19,"F",LOOKUP(K19,{0,0.01,40,45,50,55,60,65,70,75,80},{"","F","D","C","C+","B-","B","B+","A-","A","A+"})))</f>
        <v>0</v>
      </c>
      <c r="M19" s="253">
        <f>IF(D19=0,0,IF(D19&gt;K19,"00",LOOKUP(K19,{0,40,45,50,55,60,65,70,75,80},{"00","2.00","2.25","2.50","2.75","3.00","3.25","3.50","3.75","4.00"})))</f>
        <v>0</v>
      </c>
      <c r="N19" s="303"/>
      <c r="O19" s="304">
        <f t="shared" si="4"/>
        <v>0</v>
      </c>
      <c r="P19" s="305">
        <f>LOOKUP(O19,{0,"00","2.00","2.25","2.50","2.75","3.00","3.25","3.50","3.75","4.00"},{0,"F","D","C","C+","B-","B","B+","A-","A","A+"})</f>
        <v>0</v>
      </c>
      <c r="Q19" s="306" t="str">
        <f t="shared" si="5"/>
        <v/>
      </c>
    </row>
    <row r="20" spans="1:17" ht="16.5">
      <c r="A20" s="307"/>
      <c r="B20" s="308"/>
      <c r="C20" s="309"/>
      <c r="D20" s="310"/>
      <c r="E20" s="310"/>
      <c r="F20" s="310"/>
      <c r="G20" s="310"/>
      <c r="H20" s="249">
        <f t="shared" si="0"/>
        <v>0</v>
      </c>
      <c r="I20" s="43" t="str">
        <f t="shared" si="1"/>
        <v/>
      </c>
      <c r="J20" s="42">
        <f t="shared" si="2"/>
        <v>0</v>
      </c>
      <c r="K20" s="43">
        <f t="shared" si="3"/>
        <v>0</v>
      </c>
      <c r="L20" s="253">
        <f>IF(D20=0,0,IF(D20&gt;K20,"F",LOOKUP(K20,{0,0.01,40,45,50,55,60,65,70,75,80},{"","F","D","C","C+","B-","B","B+","A-","A","A+"})))</f>
        <v>0</v>
      </c>
      <c r="M20" s="253">
        <f>IF(D20=0,0,IF(D20&gt;K20,"00",LOOKUP(K20,{0,40,45,50,55,60,65,70,75,80},{"00","2.00","2.25","2.50","2.75","3.00","3.25","3.50","3.75","4.00"})))</f>
        <v>0</v>
      </c>
      <c r="N20" s="303"/>
      <c r="O20" s="304">
        <f t="shared" si="4"/>
        <v>0</v>
      </c>
      <c r="P20" s="305">
        <f>LOOKUP(O20,{0,"00","2.00","2.25","2.50","2.75","3.00","3.25","3.50","3.75","4.00"},{0,"F","D","C","C+","B-","B","B+","A-","A","A+"})</f>
        <v>0</v>
      </c>
      <c r="Q20" s="306" t="str">
        <f t="shared" si="5"/>
        <v/>
      </c>
    </row>
    <row r="21" spans="1:17" ht="16.5">
      <c r="A21" s="307"/>
      <c r="B21" s="308"/>
      <c r="C21" s="309"/>
      <c r="D21" s="310"/>
      <c r="E21" s="310"/>
      <c r="F21" s="310"/>
      <c r="G21" s="310"/>
      <c r="H21" s="249">
        <f t="shared" si="0"/>
        <v>0</v>
      </c>
      <c r="I21" s="43" t="str">
        <f t="shared" si="1"/>
        <v/>
      </c>
      <c r="J21" s="42">
        <f t="shared" si="2"/>
        <v>0</v>
      </c>
      <c r="K21" s="43">
        <f t="shared" si="3"/>
        <v>0</v>
      </c>
      <c r="L21" s="253">
        <f>IF(D21=0,0,IF(D21&gt;K21,"F",LOOKUP(K21,{0,0.01,40,45,50,55,60,65,70,75,80},{"","F","D","C","C+","B-","B","B+","A-","A","A+"})))</f>
        <v>0</v>
      </c>
      <c r="M21" s="253">
        <f>IF(D21=0,0,IF(D21&gt;K21,"00",LOOKUP(K21,{0,40,45,50,55,60,65,70,75,80},{"00","2.00","2.25","2.50","2.75","3.00","3.25","3.50","3.75","4.00"})))</f>
        <v>0</v>
      </c>
      <c r="N21" s="303"/>
      <c r="O21" s="304">
        <f t="shared" si="4"/>
        <v>0</v>
      </c>
      <c r="P21" s="305">
        <f>LOOKUP(O21,{0,"00","2.00","2.25","2.50","2.75","3.00","3.25","3.50","3.75","4.00"},{0,"F","D","C","C+","B-","B","B+","A-","A","A+"})</f>
        <v>0</v>
      </c>
      <c r="Q21" s="306" t="str">
        <f t="shared" si="5"/>
        <v/>
      </c>
    </row>
    <row r="22" spans="1:17" ht="16.5">
      <c r="A22" s="307"/>
      <c r="B22" s="308"/>
      <c r="C22" s="309"/>
      <c r="D22" s="310"/>
      <c r="E22" s="310"/>
      <c r="F22" s="310"/>
      <c r="G22" s="310"/>
      <c r="H22" s="249">
        <f t="shared" si="0"/>
        <v>0</v>
      </c>
      <c r="I22" s="43" t="str">
        <f t="shared" si="1"/>
        <v/>
      </c>
      <c r="J22" s="42">
        <f t="shared" si="2"/>
        <v>0</v>
      </c>
      <c r="K22" s="43">
        <f t="shared" si="3"/>
        <v>0</v>
      </c>
      <c r="L22" s="253">
        <f>IF(D22=0,0,IF(D22&gt;K22,"F",LOOKUP(K22,{0,0.01,40,45,50,55,60,65,70,75,80},{"","F","D","C","C+","B-","B","B+","A-","A","A+"})))</f>
        <v>0</v>
      </c>
      <c r="M22" s="253">
        <f>IF(D22=0,0,IF(D22&gt;K22,"00",LOOKUP(K22,{0,40,45,50,55,60,65,70,75,80},{"00","2.00","2.25","2.50","2.75","3.00","3.25","3.50","3.75","4.00"})))</f>
        <v>0</v>
      </c>
      <c r="N22" s="303"/>
      <c r="O22" s="304">
        <f t="shared" si="4"/>
        <v>0</v>
      </c>
      <c r="P22" s="305">
        <f>LOOKUP(O22,{0,"00","2.00","2.25","2.50","2.75","3.00","3.25","3.50","3.75","4.00"},{0,"F","D","C","C+","B-","B","B+","A-","A","A+"})</f>
        <v>0</v>
      </c>
      <c r="Q22" s="306" t="str">
        <f t="shared" si="5"/>
        <v/>
      </c>
    </row>
    <row r="23" spans="1:17" ht="17.25" thickBot="1">
      <c r="A23" s="307"/>
      <c r="B23" s="308"/>
      <c r="C23" s="309"/>
      <c r="D23" s="310"/>
      <c r="E23" s="310"/>
      <c r="F23" s="310"/>
      <c r="G23" s="310"/>
      <c r="H23" s="249">
        <f t="shared" si="0"/>
        <v>0</v>
      </c>
      <c r="I23" s="43" t="str">
        <f t="shared" si="1"/>
        <v/>
      </c>
      <c r="J23" s="42">
        <f t="shared" si="2"/>
        <v>0</v>
      </c>
      <c r="K23" s="43">
        <f t="shared" si="3"/>
        <v>0</v>
      </c>
      <c r="L23" s="253">
        <f>IF(D23=0,0,IF(D23&gt;K23,"F",LOOKUP(K23,{0,0.01,40,45,50,55,60,65,70,75,80},{"","F","D","C","C+","B-","B","B+","A-","A","A+"})))</f>
        <v>0</v>
      </c>
      <c r="M23" s="253">
        <f>IF(D23=0,0,IF(D23&gt;K23,"00",LOOKUP(K23,{0,40,45,50,55,60,65,70,75,80},{"00","2.00","2.25","2.50","2.75","3.00","3.25","3.50","3.75","4.00"})))</f>
        <v>0</v>
      </c>
      <c r="N23" s="303"/>
      <c r="O23" s="304">
        <f t="shared" si="4"/>
        <v>0</v>
      </c>
      <c r="P23" s="305">
        <f>LOOKUP(O23,{0,"00","2.00","2.25","2.50","2.75","3.00","3.25","3.50","3.75","4.00"},{0,"F","D","C","C+","B-","B","B+","A-","A","A+"})</f>
        <v>0</v>
      </c>
      <c r="Q23" s="306" t="str">
        <f t="shared" si="5"/>
        <v/>
      </c>
    </row>
    <row r="24" spans="1:17" ht="19.5" thickTop="1" thickBot="1">
      <c r="A24" s="583" t="s">
        <v>144</v>
      </c>
      <c r="B24" s="584"/>
      <c r="C24" s="587"/>
      <c r="D24" s="587"/>
      <c r="E24" s="587"/>
      <c r="F24" s="587"/>
      <c r="G24" s="587"/>
      <c r="H24" s="587"/>
      <c r="I24" s="587"/>
      <c r="J24" s="587"/>
      <c r="K24" s="586" t="s">
        <v>21</v>
      </c>
      <c r="L24" s="586"/>
      <c r="M24" s="586"/>
      <c r="N24" s="578"/>
      <c r="O24" s="578"/>
      <c r="P24" s="578"/>
      <c r="Q24" s="579"/>
    </row>
    <row r="25" spans="1:17" ht="17.25" thickTop="1">
      <c r="A25" s="311"/>
      <c r="B25" s="300"/>
      <c r="C25" s="301"/>
      <c r="D25" s="312"/>
      <c r="E25" s="312"/>
      <c r="F25" s="312"/>
      <c r="G25" s="312"/>
      <c r="H25" s="249">
        <f>ABS(IF(E25&gt;60,0,E25)-IF(F25&gt;60,0,F25))</f>
        <v>0</v>
      </c>
      <c r="I25" s="43" t="str">
        <f>IF(H25&gt;12,"Y","")</f>
        <v/>
      </c>
      <c r="J25" s="42">
        <f>IF(H25&lt;=12,(IF(E25&gt;60,0,E25)+IF(F25&gt;60,0,F25))/2,IF(MEDIAN(E25:G25)-MIN(E25:G25)&gt;=MAX(E25:G25)-MEDIAN(E25:G25),(MAX(E25:G25)+MEDIAN(E25:G25))/2,IF(MEDIAN(E25:G25)-MIN(E25:G25)&lt;MAX(E25:G25)-MEDIAN(E25:G25),(MIN(E25:G25)+MEDIAN(E25:G25))/2)))</f>
        <v>0</v>
      </c>
      <c r="K25" s="43">
        <f>ROUNDUP(IF(D25&gt;40,0,IF(E25&gt;60,0,IF(F25&gt;60,0,(D25+J25)))),0)</f>
        <v>0</v>
      </c>
      <c r="L25" s="253">
        <f>IF(D25=0,0,IF(D25&gt;K25,"F",LOOKUP(K25,{0,0.01,40,45,50,55,60,65,70,75,80},{"","F","D","C","C+","B-","B","B+","A-","A","A+"})))</f>
        <v>0</v>
      </c>
      <c r="M25" s="253">
        <f>IF(D25=0,0,IF(D25&gt;K25,"00",LOOKUP(K25,{0,40,45,50,55,60,65,70,75,80},{"00","2.00","2.25","2.50","2.75","3.00","3.25","3.50","3.75","4.00"})))</f>
        <v>0</v>
      </c>
      <c r="N25" s="303"/>
      <c r="O25" s="304">
        <f>IF(M25&gt;"3.00","3.00",IF(M25&gt;N25,M25,N25))</f>
        <v>0</v>
      </c>
      <c r="P25" s="305">
        <f>LOOKUP(O25,{0,"00","2.00","2.25","2.50","2.75","3.00","3.25","3.50","3.75","4.00"},{0,"F","D","C","C+","B-","B","B+","A-","A","A+"})</f>
        <v>0</v>
      </c>
      <c r="Q25" s="306" t="str">
        <f>IF(M25=0,"",IF(N25="0","Passed",IF(M25&gt;N25,"Improved",IF(M25=N25,"Same","Not Imp:"))))</f>
        <v/>
      </c>
    </row>
    <row r="26" spans="1:17" ht="16.5">
      <c r="A26" s="313"/>
      <c r="B26" s="308"/>
      <c r="C26" s="309"/>
      <c r="D26" s="310"/>
      <c r="E26" s="310"/>
      <c r="F26" s="310"/>
      <c r="G26" s="310"/>
      <c r="H26" s="249">
        <f t="shared" ref="H26:H34" si="6">ABS(IF(E26&gt;60,0,E26)-IF(F26&gt;60,0,F26))</f>
        <v>0</v>
      </c>
      <c r="I26" s="43" t="str">
        <f t="shared" ref="I26:I34" si="7">IF(H26&gt;12,"Y","")</f>
        <v/>
      </c>
      <c r="J26" s="42">
        <f t="shared" ref="J26:J34" si="8">IF(H26&lt;=12,(IF(E26&gt;60,0,E26)+IF(F26&gt;60,0,F26))/2,IF(MEDIAN(E26:G26)-MIN(E26:G26)&gt;=MAX(E26:G26)-MEDIAN(E26:G26),(MAX(E26:G26)+MEDIAN(E26:G26))/2,IF(MEDIAN(E26:G26)-MIN(E26:G26)&lt;MAX(E26:G26)-MEDIAN(E26:G26),(MIN(E26:G26)+MEDIAN(E26:G26))/2)))</f>
        <v>0</v>
      </c>
      <c r="K26" s="43">
        <f t="shared" ref="K26:K34" si="9">ROUNDUP(IF(D26&gt;40,0,IF(E26&gt;60,0,IF(F26&gt;60,0,(D26+J26)))),0)</f>
        <v>0</v>
      </c>
      <c r="L26" s="253">
        <f>IF(D26=0,0,IF(D26&gt;K26,"F",LOOKUP(K26,{0,0.01,40,45,50,55,60,65,70,75,80},{"","F","D","C","C+","B-","B","B+","A-","A","A+"})))</f>
        <v>0</v>
      </c>
      <c r="M26" s="253">
        <f>IF(D26=0,0,IF(D26&gt;K26,"00",LOOKUP(K26,{0,40,45,50,55,60,65,70,75,80},{"00","2.00","2.25","2.50","2.75","3.00","3.25","3.50","3.75","4.00"})))</f>
        <v>0</v>
      </c>
      <c r="N26" s="303"/>
      <c r="O26" s="304">
        <f t="shared" ref="O26:O34" si="10">IF(M26&gt;"3.00","3.00",IF(M26&gt;N26,M26,N26))</f>
        <v>0</v>
      </c>
      <c r="P26" s="305">
        <f>LOOKUP(O26,{0,"00","2.00","2.25","2.50","2.75","3.00","3.25","3.50","3.75","4.00"},{0,"F","D","C","C+","B-","B","B+","A-","A","A+"})</f>
        <v>0</v>
      </c>
      <c r="Q26" s="306" t="str">
        <f t="shared" ref="Q26:Q34" si="11">IF(M26=0,"",IF(N26="0","Passed",IF(M26&gt;N26,"Improved",IF(M26=N26,"Same","Not Imp:"))))</f>
        <v/>
      </c>
    </row>
    <row r="27" spans="1:17" ht="16.5">
      <c r="A27" s="313"/>
      <c r="B27" s="308"/>
      <c r="C27" s="309"/>
      <c r="D27" s="310"/>
      <c r="E27" s="310"/>
      <c r="F27" s="310"/>
      <c r="G27" s="310"/>
      <c r="H27" s="249">
        <f t="shared" si="6"/>
        <v>0</v>
      </c>
      <c r="I27" s="43" t="str">
        <f t="shared" si="7"/>
        <v/>
      </c>
      <c r="J27" s="42">
        <f t="shared" si="8"/>
        <v>0</v>
      </c>
      <c r="K27" s="43">
        <f t="shared" si="9"/>
        <v>0</v>
      </c>
      <c r="L27" s="253">
        <f>IF(D27=0,0,IF(D27&gt;K27,"F",LOOKUP(K27,{0,0.01,40,45,50,55,60,65,70,75,80},{"","F","D","C","C+","B-","B","B+","A-","A","A+"})))</f>
        <v>0</v>
      </c>
      <c r="M27" s="253">
        <f>IF(D27=0,0,IF(D27&gt;K27,"00",LOOKUP(K27,{0,40,45,50,55,60,65,70,75,80},{"00","2.00","2.25","2.50","2.75","3.00","3.25","3.50","3.75","4.00"})))</f>
        <v>0</v>
      </c>
      <c r="N27" s="303"/>
      <c r="O27" s="304">
        <f t="shared" si="10"/>
        <v>0</v>
      </c>
      <c r="P27" s="305">
        <f>LOOKUP(O27,{0,"00","2.00","2.25","2.50","2.75","3.00","3.25","3.50","3.75","4.00"},{0,"F","D","C","C+","B-","B","B+","A-","A","A+"})</f>
        <v>0</v>
      </c>
      <c r="Q27" s="306" t="str">
        <f t="shared" si="11"/>
        <v/>
      </c>
    </row>
    <row r="28" spans="1:17" ht="16.5">
      <c r="A28" s="313"/>
      <c r="B28" s="308"/>
      <c r="C28" s="309"/>
      <c r="D28" s="310"/>
      <c r="E28" s="310"/>
      <c r="F28" s="310"/>
      <c r="G28" s="310"/>
      <c r="H28" s="249">
        <f t="shared" si="6"/>
        <v>0</v>
      </c>
      <c r="I28" s="43" t="str">
        <f t="shared" si="7"/>
        <v/>
      </c>
      <c r="J28" s="42">
        <f t="shared" si="8"/>
        <v>0</v>
      </c>
      <c r="K28" s="43">
        <f t="shared" si="9"/>
        <v>0</v>
      </c>
      <c r="L28" s="253">
        <f>IF(D28=0,0,IF(D28&gt;K28,"F",LOOKUP(K28,{0,0.01,40,45,50,55,60,65,70,75,80},{"","F","D","C","C+","B-","B","B+","A-","A","A+"})))</f>
        <v>0</v>
      </c>
      <c r="M28" s="253">
        <f>IF(D28=0,0,IF(D28&gt;K28,"00",LOOKUP(K28,{0,40,45,50,55,60,65,70,75,80},{"00","2.00","2.25","2.50","2.75","3.00","3.25","3.50","3.75","4.00"})))</f>
        <v>0</v>
      </c>
      <c r="N28" s="303"/>
      <c r="O28" s="304">
        <f t="shared" si="10"/>
        <v>0</v>
      </c>
      <c r="P28" s="305">
        <f>LOOKUP(O28,{0,"00","2.00","2.25","2.50","2.75","3.00","3.25","3.50","3.75","4.00"},{0,"F","D","C","C+","B-","B","B+","A-","A","A+"})</f>
        <v>0</v>
      </c>
      <c r="Q28" s="306" t="str">
        <f t="shared" si="11"/>
        <v/>
      </c>
    </row>
    <row r="29" spans="1:17" ht="16.5">
      <c r="A29" s="314"/>
      <c r="B29" s="308"/>
      <c r="C29" s="309"/>
      <c r="D29" s="310"/>
      <c r="E29" s="310"/>
      <c r="F29" s="310"/>
      <c r="G29" s="310"/>
      <c r="H29" s="249">
        <f t="shared" si="6"/>
        <v>0</v>
      </c>
      <c r="I29" s="43" t="str">
        <f t="shared" si="7"/>
        <v/>
      </c>
      <c r="J29" s="42">
        <f t="shared" si="8"/>
        <v>0</v>
      </c>
      <c r="K29" s="43">
        <f t="shared" si="9"/>
        <v>0</v>
      </c>
      <c r="L29" s="253">
        <f>IF(D29=0,0,IF(D29&gt;K29,"F",LOOKUP(K29,{0,0.01,40,45,50,55,60,65,70,75,80},{"","F","D","C","C+","B-","B","B+","A-","A","A+"})))</f>
        <v>0</v>
      </c>
      <c r="M29" s="253">
        <f>IF(D29=0,0,IF(D29&gt;K29,"00",LOOKUP(K29,{0,40,45,50,55,60,65,70,75,80},{"00","2.00","2.25","2.50","2.75","3.00","3.25","3.50","3.75","4.00"})))</f>
        <v>0</v>
      </c>
      <c r="N29" s="303"/>
      <c r="O29" s="304">
        <f t="shared" si="10"/>
        <v>0</v>
      </c>
      <c r="P29" s="305">
        <f>LOOKUP(O29,{0,"00","2.00","2.25","2.50","2.75","3.00","3.25","3.50","3.75","4.00"},{0,"F","D","C","C+","B-","B","B+","A-","A","A+"})</f>
        <v>0</v>
      </c>
      <c r="Q29" s="306" t="str">
        <f t="shared" si="11"/>
        <v/>
      </c>
    </row>
    <row r="30" spans="1:17" ht="16.5">
      <c r="A30" s="314"/>
      <c r="B30" s="308"/>
      <c r="C30" s="309"/>
      <c r="D30" s="310"/>
      <c r="E30" s="310"/>
      <c r="F30" s="310"/>
      <c r="G30" s="310"/>
      <c r="H30" s="249">
        <f t="shared" si="6"/>
        <v>0</v>
      </c>
      <c r="I30" s="43" t="str">
        <f t="shared" si="7"/>
        <v/>
      </c>
      <c r="J30" s="42">
        <f t="shared" si="8"/>
        <v>0</v>
      </c>
      <c r="K30" s="43">
        <f t="shared" si="9"/>
        <v>0</v>
      </c>
      <c r="L30" s="253">
        <f>IF(D30=0,0,IF(D30&gt;K30,"F",LOOKUP(K30,{0,0.01,40,45,50,55,60,65,70,75,80},{"","F","D","C","C+","B-","B","B+","A-","A","A+"})))</f>
        <v>0</v>
      </c>
      <c r="M30" s="253">
        <f>IF(D30=0,0,IF(D30&gt;K30,"00",LOOKUP(K30,{0,40,45,50,55,60,65,70,75,80},{"00","2.00","2.25","2.50","2.75","3.00","3.25","3.50","3.75","4.00"})))</f>
        <v>0</v>
      </c>
      <c r="N30" s="303"/>
      <c r="O30" s="304">
        <f t="shared" si="10"/>
        <v>0</v>
      </c>
      <c r="P30" s="305">
        <f>LOOKUP(O30,{0,"00","2.00","2.25","2.50","2.75","3.00","3.25","3.50","3.75","4.00"},{0,"F","D","C","C+","B-","B","B+","A-","A","A+"})</f>
        <v>0</v>
      </c>
      <c r="Q30" s="306" t="str">
        <f t="shared" si="11"/>
        <v/>
      </c>
    </row>
    <row r="31" spans="1:17" ht="16.5">
      <c r="A31" s="314"/>
      <c r="B31" s="308"/>
      <c r="C31" s="309"/>
      <c r="D31" s="310"/>
      <c r="E31" s="310"/>
      <c r="F31" s="310"/>
      <c r="G31" s="310"/>
      <c r="H31" s="249">
        <f t="shared" si="6"/>
        <v>0</v>
      </c>
      <c r="I31" s="43" t="str">
        <f t="shared" si="7"/>
        <v/>
      </c>
      <c r="J31" s="42">
        <f t="shared" si="8"/>
        <v>0</v>
      </c>
      <c r="K31" s="43">
        <f t="shared" si="9"/>
        <v>0</v>
      </c>
      <c r="L31" s="253">
        <f>IF(D31=0,0,IF(D31&gt;K31,"F",LOOKUP(K31,{0,0.01,40,45,50,55,60,65,70,75,80},{"","F","D","C","C+","B-","B","B+","A-","A","A+"})))</f>
        <v>0</v>
      </c>
      <c r="M31" s="253">
        <f>IF(D31=0,0,IF(D31&gt;K31,"00",LOOKUP(K31,{0,40,45,50,55,60,65,70,75,80},{"00","2.00","2.25","2.50","2.75","3.00","3.25","3.50","3.75","4.00"})))</f>
        <v>0</v>
      </c>
      <c r="N31" s="303"/>
      <c r="O31" s="304">
        <f t="shared" si="10"/>
        <v>0</v>
      </c>
      <c r="P31" s="305">
        <f>LOOKUP(O31,{0,"00","2.00","2.25","2.50","2.75","3.00","3.25","3.50","3.75","4.00"},{0,"F","D","C","C+","B-","B","B+","A-","A","A+"})</f>
        <v>0</v>
      </c>
      <c r="Q31" s="306" t="str">
        <f t="shared" si="11"/>
        <v/>
      </c>
    </row>
    <row r="32" spans="1:17" ht="16.5">
      <c r="A32" s="314"/>
      <c r="B32" s="308"/>
      <c r="C32" s="309"/>
      <c r="D32" s="310"/>
      <c r="E32" s="310"/>
      <c r="F32" s="310"/>
      <c r="G32" s="310"/>
      <c r="H32" s="249">
        <f t="shared" si="6"/>
        <v>0</v>
      </c>
      <c r="I32" s="43" t="str">
        <f t="shared" si="7"/>
        <v/>
      </c>
      <c r="J32" s="42">
        <f t="shared" si="8"/>
        <v>0</v>
      </c>
      <c r="K32" s="43">
        <f t="shared" si="9"/>
        <v>0</v>
      </c>
      <c r="L32" s="253">
        <f>IF(D32=0,0,IF(D32&gt;K32,"F",LOOKUP(K32,{0,0.01,40,45,50,55,60,65,70,75,80},{"","F","D","C","C+","B-","B","B+","A-","A","A+"})))</f>
        <v>0</v>
      </c>
      <c r="M32" s="253">
        <f>IF(D32=0,0,IF(D32&gt;K32,"00",LOOKUP(K32,{0,40,45,50,55,60,65,70,75,80},{"00","2.00","2.25","2.50","2.75","3.00","3.25","3.50","3.75","4.00"})))</f>
        <v>0</v>
      </c>
      <c r="N32" s="303"/>
      <c r="O32" s="304">
        <f t="shared" si="10"/>
        <v>0</v>
      </c>
      <c r="P32" s="305">
        <f>LOOKUP(O32,{0,"00","2.00","2.25","2.50","2.75","3.00","3.25","3.50","3.75","4.00"},{0,"F","D","C","C+","B-","B","B+","A-","A","A+"})</f>
        <v>0</v>
      </c>
      <c r="Q32" s="306" t="str">
        <f t="shared" si="11"/>
        <v/>
      </c>
    </row>
    <row r="33" spans="1:17" ht="16.5">
      <c r="A33" s="313"/>
      <c r="B33" s="308"/>
      <c r="C33" s="309"/>
      <c r="D33" s="310"/>
      <c r="E33" s="310"/>
      <c r="F33" s="310"/>
      <c r="G33" s="310"/>
      <c r="H33" s="249">
        <f t="shared" si="6"/>
        <v>0</v>
      </c>
      <c r="I33" s="43" t="str">
        <f t="shared" si="7"/>
        <v/>
      </c>
      <c r="J33" s="42">
        <f t="shared" si="8"/>
        <v>0</v>
      </c>
      <c r="K33" s="43">
        <f t="shared" si="9"/>
        <v>0</v>
      </c>
      <c r="L33" s="253">
        <f>IF(D33=0,0,IF(D33&gt;K33,"F",LOOKUP(K33,{0,0.01,40,45,50,55,60,65,70,75,80},{"","F","D","C","C+","B-","B","B+","A-","A","A+"})))</f>
        <v>0</v>
      </c>
      <c r="M33" s="253">
        <f>IF(D33=0,0,IF(D33&gt;K33,"00",LOOKUP(K33,{0,40,45,50,55,60,65,70,75,80},{"00","2.00","2.25","2.50","2.75","3.00","3.25","3.50","3.75","4.00"})))</f>
        <v>0</v>
      </c>
      <c r="N33" s="303"/>
      <c r="O33" s="304">
        <f t="shared" si="10"/>
        <v>0</v>
      </c>
      <c r="P33" s="305">
        <f>LOOKUP(O33,{0,"00","2.00","2.25","2.50","2.75","3.00","3.25","3.50","3.75","4.00"},{0,"F","D","C","C+","B-","B","B+","A-","A","A+"})</f>
        <v>0</v>
      </c>
      <c r="Q33" s="306" t="str">
        <f t="shared" si="11"/>
        <v/>
      </c>
    </row>
    <row r="34" spans="1:17" ht="17.25" thickBot="1">
      <c r="A34" s="313"/>
      <c r="B34" s="308"/>
      <c r="C34" s="309"/>
      <c r="D34" s="310"/>
      <c r="E34" s="310"/>
      <c r="F34" s="310"/>
      <c r="G34" s="310"/>
      <c r="H34" s="249">
        <f t="shared" si="6"/>
        <v>0</v>
      </c>
      <c r="I34" s="43" t="str">
        <f t="shared" si="7"/>
        <v/>
      </c>
      <c r="J34" s="42">
        <f t="shared" si="8"/>
        <v>0</v>
      </c>
      <c r="K34" s="43">
        <f t="shared" si="9"/>
        <v>0</v>
      </c>
      <c r="L34" s="253">
        <f>IF(D34=0,0,IF(D34&gt;K34,"F",LOOKUP(K34,{0,0.01,40,45,50,55,60,65,70,75,80},{"","F","D","C","C+","B-","B","B+","A-","A","A+"})))</f>
        <v>0</v>
      </c>
      <c r="M34" s="253">
        <f>IF(D34=0,0,IF(D34&gt;K34,"00",LOOKUP(K34,{0,40,45,50,55,60,65,70,75,80},{"00","2.00","2.25","2.50","2.75","3.00","3.25","3.50","3.75","4.00"})))</f>
        <v>0</v>
      </c>
      <c r="N34" s="303"/>
      <c r="O34" s="304">
        <f t="shared" si="10"/>
        <v>0</v>
      </c>
      <c r="P34" s="305">
        <f>LOOKUP(O34,{0,"00","2.00","2.25","2.50","2.75","3.00","3.25","3.50","3.75","4.00"},{0,"F","D","C","C+","B-","B","B+","A-","A","A+"})</f>
        <v>0</v>
      </c>
      <c r="Q34" s="306" t="str">
        <f t="shared" si="11"/>
        <v/>
      </c>
    </row>
    <row r="35" spans="1:17" ht="19.5" thickTop="1" thickBot="1">
      <c r="A35" s="583" t="s">
        <v>144</v>
      </c>
      <c r="B35" s="584"/>
      <c r="C35" s="587"/>
      <c r="D35" s="587"/>
      <c r="E35" s="587"/>
      <c r="F35" s="587"/>
      <c r="G35" s="587"/>
      <c r="H35" s="587"/>
      <c r="I35" s="587"/>
      <c r="J35" s="587"/>
      <c r="K35" s="586" t="s">
        <v>145</v>
      </c>
      <c r="L35" s="586"/>
      <c r="M35" s="586"/>
      <c r="N35" s="578"/>
      <c r="O35" s="578"/>
      <c r="P35" s="578"/>
      <c r="Q35" s="579"/>
    </row>
    <row r="36" spans="1:17" ht="17.25" thickTop="1">
      <c r="A36" s="315"/>
      <c r="B36" s="300"/>
      <c r="C36" s="301"/>
      <c r="D36" s="316"/>
      <c r="E36" s="316"/>
      <c r="F36" s="316"/>
      <c r="G36" s="316"/>
      <c r="H36" s="249">
        <f>ABS(IF(E36&gt;60,0,E36)-IF(F36&gt;60,0,F36))</f>
        <v>0</v>
      </c>
      <c r="I36" s="43" t="str">
        <f>IF(H36&gt;12,"Y","")</f>
        <v/>
      </c>
      <c r="J36" s="42">
        <f>IF(H36&lt;=12,(IF(E36&gt;60,0,E36)+IF(F36&gt;60,0,F36))/2,IF(MEDIAN(E36:G36)-MIN(E36:G36)&gt;=MAX(E36:G36)-MEDIAN(E36:G36),(MAX(E36:G36)+MEDIAN(E36:G36))/2,IF(MEDIAN(E36:G36)-MIN(E36:G36)&lt;MAX(E36:G36)-MEDIAN(E36:G36),(MIN(E36:G36)+MEDIAN(E36:G36))/2)))</f>
        <v>0</v>
      </c>
      <c r="K36" s="43">
        <f>ROUNDUP(IF(D36&gt;40,0,IF(E36&gt;60,0,IF(F36&gt;60,0,(D36+J36)))),0)</f>
        <v>0</v>
      </c>
      <c r="L36" s="253">
        <f>IF(D36=0,0,IF(D36&gt;K36,"F",LOOKUP(K36,{0,0.01,40,45,50,55,60,65,70,75,80},{"","F","D","C","C+","B-","B","B+","A-","A","A+"})))</f>
        <v>0</v>
      </c>
      <c r="M36" s="253">
        <f>IF(D36=0,0,IF(D36&gt;K36,"00",LOOKUP(K36,{0,40,45,50,55,60,65,70,75,80},{"00","2.00","2.25","2.50","2.75","3.00","3.25","3.50","3.75","4.00"})))</f>
        <v>0</v>
      </c>
      <c r="N36" s="303"/>
      <c r="O36" s="304">
        <f>IF(M36&gt;"3.00","3.00",IF(M36&gt;N36,M36,N36))</f>
        <v>0</v>
      </c>
      <c r="P36" s="305">
        <f>LOOKUP(O36,{0,"00","2.00","2.25","2.50","2.75","3.00","3.25","3.50","3.75","4.00"},{0,"F","D","C","C+","B-","B","B+","A-","A","A+"})</f>
        <v>0</v>
      </c>
      <c r="Q36" s="306" t="str">
        <f>IF(M36=0,"",IF(N36="0","Passed",IF(M36&gt;N36,"Improved",IF(M36=N36,"Same","Not Imp:"))))</f>
        <v/>
      </c>
    </row>
    <row r="37" spans="1:17" ht="16.5">
      <c r="A37" s="313"/>
      <c r="B37" s="308"/>
      <c r="C37" s="309"/>
      <c r="D37" s="317"/>
      <c r="E37" s="317"/>
      <c r="F37" s="317"/>
      <c r="G37" s="317"/>
      <c r="H37" s="249">
        <f t="shared" ref="H37:H45" si="12">ABS(IF(E37&gt;60,0,E37)-IF(F37&gt;60,0,F37))</f>
        <v>0</v>
      </c>
      <c r="I37" s="43" t="str">
        <f t="shared" ref="I37:I45" si="13">IF(H37&gt;12,"Y","")</f>
        <v/>
      </c>
      <c r="J37" s="42">
        <f t="shared" ref="J37:J45" si="14">IF(H37&lt;=12,(IF(E37&gt;60,0,E37)+IF(F37&gt;60,0,F37))/2,IF(MEDIAN(E37:G37)-MIN(E37:G37)&gt;=MAX(E37:G37)-MEDIAN(E37:G37),(MAX(E37:G37)+MEDIAN(E37:G37))/2,IF(MEDIAN(E37:G37)-MIN(E37:G37)&lt;MAX(E37:G37)-MEDIAN(E37:G37),(MIN(E37:G37)+MEDIAN(E37:G37))/2)))</f>
        <v>0</v>
      </c>
      <c r="K37" s="43">
        <f t="shared" ref="K37:K45" si="15">ROUNDUP(IF(D37&gt;40,0,IF(E37&gt;60,0,IF(F37&gt;60,0,(D37+J37)))),0)</f>
        <v>0</v>
      </c>
      <c r="L37" s="253">
        <f>IF(D37=0,0,IF(D37&gt;K37,"F",LOOKUP(K37,{0,0.01,40,45,50,55,60,65,70,75,80},{"","F","D","C","C+","B-","B","B+","A-","A","A+"})))</f>
        <v>0</v>
      </c>
      <c r="M37" s="253">
        <f>IF(D37=0,0,IF(D37&gt;K37,"00",LOOKUP(K37,{0,40,45,50,55,60,65,70,75,80},{"00","2.00","2.25","2.50","2.75","3.00","3.25","3.50","3.75","4.00"})))</f>
        <v>0</v>
      </c>
      <c r="N37" s="303"/>
      <c r="O37" s="304">
        <f t="shared" ref="O37:O45" si="16">IF(M37&gt;"3.00","3.00",IF(M37&gt;N37,M37,N37))</f>
        <v>0</v>
      </c>
      <c r="P37" s="305">
        <f>LOOKUP(O37,{0,"00","2.00","2.25","2.50","2.75","3.00","3.25","3.50","3.75","4.00"},{0,"F","D","C","C+","B-","B","B+","A-","A","A+"})</f>
        <v>0</v>
      </c>
      <c r="Q37" s="306" t="str">
        <f t="shared" ref="Q37:Q45" si="17">IF(M37=0,"",IF(N37="0","Passed",IF(M37&gt;N37,"Improved",IF(M37=N37,"Same","Not Imp:"))))</f>
        <v/>
      </c>
    </row>
    <row r="38" spans="1:17" ht="16.5">
      <c r="A38" s="313"/>
      <c r="B38" s="308"/>
      <c r="C38" s="309"/>
      <c r="D38" s="317"/>
      <c r="E38" s="317"/>
      <c r="F38" s="317"/>
      <c r="G38" s="317"/>
      <c r="H38" s="249">
        <f t="shared" si="12"/>
        <v>0</v>
      </c>
      <c r="I38" s="43" t="str">
        <f t="shared" si="13"/>
        <v/>
      </c>
      <c r="J38" s="42">
        <f t="shared" si="14"/>
        <v>0</v>
      </c>
      <c r="K38" s="43">
        <f t="shared" si="15"/>
        <v>0</v>
      </c>
      <c r="L38" s="253">
        <f>IF(D38=0,0,IF(D38&gt;K38,"F",LOOKUP(K38,{0,0.01,40,45,50,55,60,65,70,75,80},{"","F","D","C","C+","B-","B","B+","A-","A","A+"})))</f>
        <v>0</v>
      </c>
      <c r="M38" s="253">
        <f>IF(D38=0,0,IF(D38&gt;K38,"00",LOOKUP(K38,{0,40,45,50,55,60,65,70,75,80},{"00","2.00","2.25","2.50","2.75","3.00","3.25","3.50","3.75","4.00"})))</f>
        <v>0</v>
      </c>
      <c r="N38" s="303"/>
      <c r="O38" s="304">
        <f t="shared" si="16"/>
        <v>0</v>
      </c>
      <c r="P38" s="305">
        <f>LOOKUP(O38,{0,"00","2.00","2.25","2.50","2.75","3.00","3.25","3.50","3.75","4.00"},{0,"F","D","C","C+","B-","B","B+","A-","A","A+"})</f>
        <v>0</v>
      </c>
      <c r="Q38" s="306" t="str">
        <f t="shared" si="17"/>
        <v/>
      </c>
    </row>
    <row r="39" spans="1:17" ht="16.5">
      <c r="A39" s="313"/>
      <c r="B39" s="308"/>
      <c r="C39" s="309"/>
      <c r="D39" s="317"/>
      <c r="E39" s="317"/>
      <c r="F39" s="317"/>
      <c r="G39" s="317"/>
      <c r="H39" s="249">
        <f t="shared" si="12"/>
        <v>0</v>
      </c>
      <c r="I39" s="43" t="str">
        <f t="shared" si="13"/>
        <v/>
      </c>
      <c r="J39" s="42">
        <f t="shared" si="14"/>
        <v>0</v>
      </c>
      <c r="K39" s="43">
        <f t="shared" si="15"/>
        <v>0</v>
      </c>
      <c r="L39" s="253">
        <f>IF(D39=0,0,IF(D39&gt;K39,"F",LOOKUP(K39,{0,0.01,40,45,50,55,60,65,70,75,80},{"","F","D","C","C+","B-","B","B+","A-","A","A+"})))</f>
        <v>0</v>
      </c>
      <c r="M39" s="253">
        <f>IF(D39=0,0,IF(D39&gt;K39,"00",LOOKUP(K39,{0,40,45,50,55,60,65,70,75,80},{"00","2.00","2.25","2.50","2.75","3.00","3.25","3.50","3.75","4.00"})))</f>
        <v>0</v>
      </c>
      <c r="N39" s="303"/>
      <c r="O39" s="304">
        <f t="shared" si="16"/>
        <v>0</v>
      </c>
      <c r="P39" s="305">
        <f>LOOKUP(O39,{0,"00","2.00","2.25","2.50","2.75","3.00","3.25","3.50","3.75","4.00"},{0,"F","D","C","C+","B-","B","B+","A-","A","A+"})</f>
        <v>0</v>
      </c>
      <c r="Q39" s="306" t="str">
        <f t="shared" si="17"/>
        <v/>
      </c>
    </row>
    <row r="40" spans="1:17" ht="16.5">
      <c r="A40" s="313"/>
      <c r="B40" s="308"/>
      <c r="C40" s="309"/>
      <c r="D40" s="317"/>
      <c r="E40" s="317"/>
      <c r="F40" s="317"/>
      <c r="G40" s="317"/>
      <c r="H40" s="249">
        <f t="shared" si="12"/>
        <v>0</v>
      </c>
      <c r="I40" s="43" t="str">
        <f t="shared" si="13"/>
        <v/>
      </c>
      <c r="J40" s="42">
        <f t="shared" si="14"/>
        <v>0</v>
      </c>
      <c r="K40" s="43">
        <f t="shared" si="15"/>
        <v>0</v>
      </c>
      <c r="L40" s="253">
        <f>IF(D40=0,0,IF(D40&gt;K40,"F",LOOKUP(K40,{0,0.01,40,45,50,55,60,65,70,75,80},{"","F","D","C","C+","B-","B","B+","A-","A","A+"})))</f>
        <v>0</v>
      </c>
      <c r="M40" s="253">
        <f>IF(D40=0,0,IF(D40&gt;K40,"00",LOOKUP(K40,{0,40,45,50,55,60,65,70,75,80},{"00","2.00","2.25","2.50","2.75","3.00","3.25","3.50","3.75","4.00"})))</f>
        <v>0</v>
      </c>
      <c r="N40" s="303"/>
      <c r="O40" s="304">
        <f t="shared" si="16"/>
        <v>0</v>
      </c>
      <c r="P40" s="305">
        <f>LOOKUP(O40,{0,"00","2.00","2.25","2.50","2.75","3.00","3.25","3.50","3.75","4.00"},{0,"F","D","C","C+","B-","B","B+","A-","A","A+"})</f>
        <v>0</v>
      </c>
      <c r="Q40" s="306" t="str">
        <f t="shared" si="17"/>
        <v/>
      </c>
    </row>
    <row r="41" spans="1:17" ht="16.5">
      <c r="A41" s="313"/>
      <c r="B41" s="308"/>
      <c r="C41" s="309"/>
      <c r="D41" s="317"/>
      <c r="E41" s="317"/>
      <c r="F41" s="317"/>
      <c r="G41" s="317"/>
      <c r="H41" s="249">
        <f t="shared" si="12"/>
        <v>0</v>
      </c>
      <c r="I41" s="43" t="str">
        <f t="shared" si="13"/>
        <v/>
      </c>
      <c r="J41" s="42">
        <f t="shared" si="14"/>
        <v>0</v>
      </c>
      <c r="K41" s="43">
        <f t="shared" si="15"/>
        <v>0</v>
      </c>
      <c r="L41" s="253">
        <f>IF(D41=0,0,IF(D41&gt;K41,"F",LOOKUP(K41,{0,0.01,40,45,50,55,60,65,70,75,80},{"","F","D","C","C+","B-","B","B+","A-","A","A+"})))</f>
        <v>0</v>
      </c>
      <c r="M41" s="253">
        <f>IF(D41=0,0,IF(D41&gt;K41,"00",LOOKUP(K41,{0,40,45,50,55,60,65,70,75,80},{"00","2.00","2.25","2.50","2.75","3.00","3.25","3.50","3.75","4.00"})))</f>
        <v>0</v>
      </c>
      <c r="N41" s="303"/>
      <c r="O41" s="304">
        <f t="shared" si="16"/>
        <v>0</v>
      </c>
      <c r="P41" s="305">
        <f>LOOKUP(O41,{0,"00","2.00","2.25","2.50","2.75","3.00","3.25","3.50","3.75","4.00"},{0,"F","D","C","C+","B-","B","B+","A-","A","A+"})</f>
        <v>0</v>
      </c>
      <c r="Q41" s="306" t="str">
        <f t="shared" si="17"/>
        <v/>
      </c>
    </row>
    <row r="42" spans="1:17" ht="16.5">
      <c r="A42" s="313"/>
      <c r="B42" s="308"/>
      <c r="C42" s="309"/>
      <c r="D42" s="317"/>
      <c r="E42" s="317"/>
      <c r="F42" s="317"/>
      <c r="G42" s="317"/>
      <c r="H42" s="249">
        <f t="shared" si="12"/>
        <v>0</v>
      </c>
      <c r="I42" s="43" t="str">
        <f t="shared" si="13"/>
        <v/>
      </c>
      <c r="J42" s="42">
        <f t="shared" si="14"/>
        <v>0</v>
      </c>
      <c r="K42" s="43">
        <f t="shared" si="15"/>
        <v>0</v>
      </c>
      <c r="L42" s="253">
        <f>IF(D42=0,0,IF(D42&gt;K42,"F",LOOKUP(K42,{0,0.01,40,45,50,55,60,65,70,75,80},{"","F","D","C","C+","B-","B","B+","A-","A","A+"})))</f>
        <v>0</v>
      </c>
      <c r="M42" s="253">
        <f>IF(D42=0,0,IF(D42&gt;K42,"00",LOOKUP(K42,{0,40,45,50,55,60,65,70,75,80},{"00","2.00","2.25","2.50","2.75","3.00","3.25","3.50","3.75","4.00"})))</f>
        <v>0</v>
      </c>
      <c r="N42" s="303"/>
      <c r="O42" s="304">
        <f t="shared" si="16"/>
        <v>0</v>
      </c>
      <c r="P42" s="305">
        <f>LOOKUP(O42,{0,"00","2.00","2.25","2.50","2.75","3.00","3.25","3.50","3.75","4.00"},{0,"F","D","C","C+","B-","B","B+","A-","A","A+"})</f>
        <v>0</v>
      </c>
      <c r="Q42" s="306" t="str">
        <f t="shared" si="17"/>
        <v/>
      </c>
    </row>
    <row r="43" spans="1:17" ht="16.5">
      <c r="A43" s="313"/>
      <c r="B43" s="308"/>
      <c r="C43" s="309"/>
      <c r="D43" s="317"/>
      <c r="E43" s="317"/>
      <c r="F43" s="317"/>
      <c r="G43" s="317"/>
      <c r="H43" s="249">
        <f t="shared" si="12"/>
        <v>0</v>
      </c>
      <c r="I43" s="43" t="str">
        <f t="shared" si="13"/>
        <v/>
      </c>
      <c r="J43" s="42">
        <f t="shared" si="14"/>
        <v>0</v>
      </c>
      <c r="K43" s="43">
        <f t="shared" si="15"/>
        <v>0</v>
      </c>
      <c r="L43" s="253">
        <f>IF(D43=0,0,IF(D43&gt;K43,"F",LOOKUP(K43,{0,0.01,40,45,50,55,60,65,70,75,80},{"","F","D","C","C+","B-","B","B+","A-","A","A+"})))</f>
        <v>0</v>
      </c>
      <c r="M43" s="253">
        <f>IF(D43=0,0,IF(D43&gt;K43,"00",LOOKUP(K43,{0,40,45,50,55,60,65,70,75,80},{"00","2.00","2.25","2.50","2.75","3.00","3.25","3.50","3.75","4.00"})))</f>
        <v>0</v>
      </c>
      <c r="N43" s="303"/>
      <c r="O43" s="304">
        <f t="shared" si="16"/>
        <v>0</v>
      </c>
      <c r="P43" s="305">
        <f>LOOKUP(O43,{0,"00","2.00","2.25","2.50","2.75","3.00","3.25","3.50","3.75","4.00"},{0,"F","D","C","C+","B-","B","B+","A-","A","A+"})</f>
        <v>0</v>
      </c>
      <c r="Q43" s="306" t="str">
        <f t="shared" si="17"/>
        <v/>
      </c>
    </row>
    <row r="44" spans="1:17" ht="16.5">
      <c r="A44" s="313"/>
      <c r="B44" s="308"/>
      <c r="C44" s="309"/>
      <c r="D44" s="317"/>
      <c r="E44" s="317"/>
      <c r="F44" s="317"/>
      <c r="G44" s="317"/>
      <c r="H44" s="249">
        <f t="shared" si="12"/>
        <v>0</v>
      </c>
      <c r="I44" s="43" t="str">
        <f t="shared" si="13"/>
        <v/>
      </c>
      <c r="J44" s="42">
        <f t="shared" si="14"/>
        <v>0</v>
      </c>
      <c r="K44" s="43">
        <f t="shared" si="15"/>
        <v>0</v>
      </c>
      <c r="L44" s="253">
        <f>IF(D44=0,0,IF(D44&gt;K44,"F",LOOKUP(K44,{0,0.01,40,45,50,55,60,65,70,75,80},{"","F","D","C","C+","B-","B","B+","A-","A","A+"})))</f>
        <v>0</v>
      </c>
      <c r="M44" s="253">
        <f>IF(D44=0,0,IF(D44&gt;K44,"00",LOOKUP(K44,{0,40,45,50,55,60,65,70,75,80},{"00","2.00","2.25","2.50","2.75","3.00","3.25","3.50","3.75","4.00"})))</f>
        <v>0</v>
      </c>
      <c r="N44" s="303"/>
      <c r="O44" s="304">
        <f t="shared" si="16"/>
        <v>0</v>
      </c>
      <c r="P44" s="305">
        <f>LOOKUP(O44,{0,"00","2.00","2.25","2.50","2.75","3.00","3.25","3.50","3.75","4.00"},{0,"F","D","C","C+","B-","B","B+","A-","A","A+"})</f>
        <v>0</v>
      </c>
      <c r="Q44" s="306" t="str">
        <f t="shared" si="17"/>
        <v/>
      </c>
    </row>
    <row r="45" spans="1:17" ht="17.25" thickBot="1">
      <c r="A45" s="313"/>
      <c r="B45" s="308"/>
      <c r="C45" s="309"/>
      <c r="D45" s="317"/>
      <c r="E45" s="317"/>
      <c r="F45" s="317"/>
      <c r="G45" s="317"/>
      <c r="H45" s="249">
        <f t="shared" si="12"/>
        <v>0</v>
      </c>
      <c r="I45" s="43" t="str">
        <f t="shared" si="13"/>
        <v/>
      </c>
      <c r="J45" s="42">
        <f t="shared" si="14"/>
        <v>0</v>
      </c>
      <c r="K45" s="43">
        <f t="shared" si="15"/>
        <v>0</v>
      </c>
      <c r="L45" s="253">
        <f>IF(D45=0,0,IF(D45&gt;K45,"F",LOOKUP(K45,{0,0.01,40,45,50,55,60,65,70,75,80},{"","F","D","C","C+","B-","B","B+","A-","A","A+"})))</f>
        <v>0</v>
      </c>
      <c r="M45" s="253">
        <f>IF(D45=0,0,IF(D45&gt;K45,"00",LOOKUP(K45,{0,40,45,50,55,60,65,70,75,80},{"00","2.00","2.25","2.50","2.75","3.00","3.25","3.50","3.75","4.00"})))</f>
        <v>0</v>
      </c>
      <c r="N45" s="303"/>
      <c r="O45" s="304">
        <f t="shared" si="16"/>
        <v>0</v>
      </c>
      <c r="P45" s="305">
        <f>LOOKUP(O45,{0,"00","2.00","2.25","2.50","2.75","3.00","3.25","3.50","3.75","4.00"},{0,"F","D","C","C+","B-","B","B+","A-","A","A+"})</f>
        <v>0</v>
      </c>
      <c r="Q45" s="306" t="str">
        <f t="shared" si="17"/>
        <v/>
      </c>
    </row>
    <row r="46" spans="1:17" ht="18" thickTop="1" thickBot="1">
      <c r="A46" s="583" t="s">
        <v>144</v>
      </c>
      <c r="B46" s="584"/>
      <c r="C46" s="585"/>
      <c r="D46" s="585"/>
      <c r="E46" s="585"/>
      <c r="F46" s="585"/>
      <c r="G46" s="585"/>
      <c r="H46" s="585"/>
      <c r="I46" s="585"/>
      <c r="J46" s="585"/>
      <c r="K46" s="586" t="s">
        <v>21</v>
      </c>
      <c r="L46" s="586"/>
      <c r="M46" s="586"/>
      <c r="N46" s="578"/>
      <c r="O46" s="578"/>
      <c r="P46" s="578"/>
      <c r="Q46" s="579"/>
    </row>
    <row r="47" spans="1:17" ht="17.25" thickTop="1">
      <c r="A47" s="315"/>
      <c r="B47" s="300"/>
      <c r="C47" s="318"/>
      <c r="D47" s="312"/>
      <c r="E47" s="312"/>
      <c r="F47" s="312"/>
      <c r="G47" s="312"/>
      <c r="H47" s="249">
        <f>ABS(IF(E47&gt;60,0,E47)-IF(F47&gt;60,0,F47))</f>
        <v>0</v>
      </c>
      <c r="I47" s="43" t="str">
        <f>IF(H47&gt;12,"Y","")</f>
        <v/>
      </c>
      <c r="J47" s="42">
        <f>IF(H47&lt;=12,(IF(E47&gt;60,0,E47)+IF(F47&gt;60,0,F47))/2,IF(MEDIAN(E47:G47)-MIN(E47:G47)&gt;=MAX(E47:G47)-MEDIAN(E47:G47),(MAX(E47:G47)+MEDIAN(E47:G47))/2,IF(MEDIAN(E47:G47)-MIN(E47:G47)&lt;MAX(E47:G47)-MEDIAN(E47:G47),(MIN(E47:G47)+MEDIAN(E47:G47))/2)))</f>
        <v>0</v>
      </c>
      <c r="K47" s="43">
        <f>ROUNDUP(IF(D47&gt;40,0,IF(E47&gt;60,0,IF(F47&gt;60,0,(D47+J47)))),0)</f>
        <v>0</v>
      </c>
      <c r="L47" s="253">
        <f>IF(D47=0,0,IF(D47&gt;K47,"F",LOOKUP(K47,{0,0.01,40,45,50,55,60,65,70,75,80},{"","F","D","C","C+","B-","B","B+","A-","A","A+"})))</f>
        <v>0</v>
      </c>
      <c r="M47" s="253">
        <f>IF(D47=0,0,IF(D47&gt;K47,"00",LOOKUP(K47,{0,40,45,50,55,60,65,70,75,80},{"00","2.00","2.25","2.50","2.75","3.00","3.25","3.50","3.75","4.00"})))</f>
        <v>0</v>
      </c>
      <c r="N47" s="303"/>
      <c r="O47" s="304">
        <f>IF(M47&gt;"3.00","3.00",IF(M47&gt;N47,M47,N47))</f>
        <v>0</v>
      </c>
      <c r="P47" s="305">
        <f>LOOKUP(O47,{0,"00","2.00","2.25","2.50","2.75","3.00","3.25","3.50","3.75","4.00"},{0,"F","D","C","C+","B-","B","B+","A-","A","A+"})</f>
        <v>0</v>
      </c>
      <c r="Q47" s="306" t="str">
        <f>IF(M47=0,"",IF(N47="0","Passed",IF(M47&gt;N47,"Improved",IF(M47=N47,"Same","Not Imp:"))))</f>
        <v/>
      </c>
    </row>
    <row r="48" spans="1:17" ht="16.5">
      <c r="A48" s="314"/>
      <c r="B48" s="308"/>
      <c r="C48" s="319"/>
      <c r="D48" s="310"/>
      <c r="E48" s="310"/>
      <c r="F48" s="310"/>
      <c r="G48" s="310"/>
      <c r="H48" s="249">
        <f t="shared" ref="H48:H58" si="18">ABS(IF(E48&gt;60,0,E48)-IF(F48&gt;60,0,F48))</f>
        <v>0</v>
      </c>
      <c r="I48" s="43" t="str">
        <f t="shared" ref="I48:I58" si="19">IF(H48&gt;12,"Y","")</f>
        <v/>
      </c>
      <c r="J48" s="42">
        <f t="shared" ref="J48:J58" si="20">IF(H48&lt;=12,(IF(E48&gt;60,0,E48)+IF(F48&gt;60,0,F48))/2,IF(MEDIAN(E48:G48)-MIN(E48:G48)&gt;=MAX(E48:G48)-MEDIAN(E48:G48),(MAX(E48:G48)+MEDIAN(E48:G48))/2,IF(MEDIAN(E48:G48)-MIN(E48:G48)&lt;MAX(E48:G48)-MEDIAN(E48:G48),(MIN(E48:G48)+MEDIAN(E48:G48))/2)))</f>
        <v>0</v>
      </c>
      <c r="K48" s="43">
        <f t="shared" ref="K48:K58" si="21">ROUNDUP(IF(D48&gt;40,0,IF(E48&gt;60,0,IF(F48&gt;60,0,(D48+J48)))),0)</f>
        <v>0</v>
      </c>
      <c r="L48" s="253">
        <f>IF(D48=0,0,IF(D48&gt;K48,"F",LOOKUP(K48,{0,0.01,40,45,50,55,60,65,70,75,80},{"","F","D","C","C+","B-","B","B+","A-","A","A+"})))</f>
        <v>0</v>
      </c>
      <c r="M48" s="253">
        <f>IF(D48=0,0,IF(D48&gt;K48,"00",LOOKUP(K48,{0,40,45,50,55,60,65,70,75,80},{"00","2.00","2.25","2.50","2.75","3.00","3.25","3.50","3.75","4.00"})))</f>
        <v>0</v>
      </c>
      <c r="N48" s="303"/>
      <c r="O48" s="304">
        <f t="shared" ref="O48:O58" si="22">IF(M48&gt;"3.00","3.00",IF(M48&gt;N48,M48,N48))</f>
        <v>0</v>
      </c>
      <c r="P48" s="305">
        <f>LOOKUP(O48,{0,"00","2.00","2.25","2.50","2.75","3.00","3.25","3.50","3.75","4.00"},{0,"F","D","C","C+","B-","B","B+","A-","A","A+"})</f>
        <v>0</v>
      </c>
      <c r="Q48" s="306" t="str">
        <f t="shared" ref="Q48:Q58" si="23">IF(M48=0,"",IF(N48="0","Passed",IF(M48&gt;N48,"Improved",IF(M48=N48,"Same","Not Imp:"))))</f>
        <v/>
      </c>
    </row>
    <row r="49" spans="1:17" ht="16.5">
      <c r="A49" s="314"/>
      <c r="B49" s="308"/>
      <c r="C49" s="319"/>
      <c r="D49" s="310"/>
      <c r="E49" s="310"/>
      <c r="F49" s="310"/>
      <c r="G49" s="310"/>
      <c r="H49" s="249">
        <f t="shared" si="18"/>
        <v>0</v>
      </c>
      <c r="I49" s="43" t="str">
        <f t="shared" si="19"/>
        <v/>
      </c>
      <c r="J49" s="42">
        <f t="shared" si="20"/>
        <v>0</v>
      </c>
      <c r="K49" s="43">
        <f t="shared" si="21"/>
        <v>0</v>
      </c>
      <c r="L49" s="253">
        <f>IF(D49=0,0,IF(D49&gt;K49,"F",LOOKUP(K49,{0,0.01,40,45,50,55,60,65,70,75,80},{"","F","D","C","C+","B-","B","B+","A-","A","A+"})))</f>
        <v>0</v>
      </c>
      <c r="M49" s="253">
        <f>IF(D49=0,0,IF(D49&gt;K49,"00",LOOKUP(K49,{0,40,45,50,55,60,65,70,75,80},{"00","2.00","2.25","2.50","2.75","3.00","3.25","3.50","3.75","4.00"})))</f>
        <v>0</v>
      </c>
      <c r="N49" s="303"/>
      <c r="O49" s="304">
        <f t="shared" si="22"/>
        <v>0</v>
      </c>
      <c r="P49" s="305">
        <f>LOOKUP(O49,{0,"00","2.00","2.25","2.50","2.75","3.00","3.25","3.50","3.75","4.00"},{0,"F","D","C","C+","B-","B","B+","A-","A","A+"})</f>
        <v>0</v>
      </c>
      <c r="Q49" s="306" t="str">
        <f t="shared" si="23"/>
        <v/>
      </c>
    </row>
    <row r="50" spans="1:17" ht="16.5">
      <c r="A50" s="314"/>
      <c r="B50" s="308"/>
      <c r="C50" s="319"/>
      <c r="D50" s="310"/>
      <c r="E50" s="310"/>
      <c r="F50" s="310"/>
      <c r="G50" s="310"/>
      <c r="H50" s="249">
        <f t="shared" si="18"/>
        <v>0</v>
      </c>
      <c r="I50" s="43" t="str">
        <f t="shared" si="19"/>
        <v/>
      </c>
      <c r="J50" s="42">
        <f t="shared" si="20"/>
        <v>0</v>
      </c>
      <c r="K50" s="43">
        <f t="shared" si="21"/>
        <v>0</v>
      </c>
      <c r="L50" s="253">
        <f>IF(D50=0,0,IF(D50&gt;K50,"F",LOOKUP(K50,{0,0.01,40,45,50,55,60,65,70,75,80},{"","F","D","C","C+","B-","B","B+","A-","A","A+"})))</f>
        <v>0</v>
      </c>
      <c r="M50" s="253">
        <f>IF(D50=0,0,IF(D50&gt;K50,"00",LOOKUP(K50,{0,40,45,50,55,60,65,70,75,80},{"00","2.00","2.25","2.50","2.75","3.00","3.25","3.50","3.75","4.00"})))</f>
        <v>0</v>
      </c>
      <c r="N50" s="303"/>
      <c r="O50" s="304">
        <f t="shared" si="22"/>
        <v>0</v>
      </c>
      <c r="P50" s="305">
        <f>LOOKUP(O50,{0,"00","2.00","2.25","2.50","2.75","3.00","3.25","3.50","3.75","4.00"},{0,"F","D","C","C+","B-","B","B+","A-","A","A+"})</f>
        <v>0</v>
      </c>
      <c r="Q50" s="306" t="str">
        <f t="shared" si="23"/>
        <v/>
      </c>
    </row>
    <row r="51" spans="1:17" ht="16.5">
      <c r="A51" s="314"/>
      <c r="B51" s="308"/>
      <c r="C51" s="319"/>
      <c r="D51" s="310"/>
      <c r="E51" s="310"/>
      <c r="F51" s="310"/>
      <c r="G51" s="310"/>
      <c r="H51" s="249">
        <f t="shared" si="18"/>
        <v>0</v>
      </c>
      <c r="I51" s="43" t="str">
        <f t="shared" si="19"/>
        <v/>
      </c>
      <c r="J51" s="42">
        <f t="shared" si="20"/>
        <v>0</v>
      </c>
      <c r="K51" s="43">
        <f t="shared" si="21"/>
        <v>0</v>
      </c>
      <c r="L51" s="253">
        <f>IF(D51=0,0,IF(D51&gt;K51,"F",LOOKUP(K51,{0,0.01,40,45,50,55,60,65,70,75,80},{"","F","D","C","C+","B-","B","B+","A-","A","A+"})))</f>
        <v>0</v>
      </c>
      <c r="M51" s="253">
        <f>IF(D51=0,0,IF(D51&gt;K51,"00",LOOKUP(K51,{0,40,45,50,55,60,65,70,75,80},{"00","2.00","2.25","2.50","2.75","3.00","3.25","3.50","3.75","4.00"})))</f>
        <v>0</v>
      </c>
      <c r="N51" s="303"/>
      <c r="O51" s="304">
        <f t="shared" si="22"/>
        <v>0</v>
      </c>
      <c r="P51" s="305">
        <f>LOOKUP(O51,{0,"00","2.00","2.25","2.50","2.75","3.00","3.25","3.50","3.75","4.00"},{0,"F","D","C","C+","B-","B","B+","A-","A","A+"})</f>
        <v>0</v>
      </c>
      <c r="Q51" s="306" t="str">
        <f t="shared" si="23"/>
        <v/>
      </c>
    </row>
    <row r="52" spans="1:17" ht="16.5">
      <c r="A52" s="320"/>
      <c r="B52" s="308"/>
      <c r="C52" s="319"/>
      <c r="D52" s="310"/>
      <c r="E52" s="310"/>
      <c r="F52" s="310"/>
      <c r="G52" s="310"/>
      <c r="H52" s="249">
        <f t="shared" si="18"/>
        <v>0</v>
      </c>
      <c r="I52" s="43" t="str">
        <f t="shared" si="19"/>
        <v/>
      </c>
      <c r="J52" s="42">
        <f t="shared" si="20"/>
        <v>0</v>
      </c>
      <c r="K52" s="43">
        <f t="shared" si="21"/>
        <v>0</v>
      </c>
      <c r="L52" s="253">
        <f>IF(D52=0,0,IF(D52&gt;K52,"F",LOOKUP(K52,{0,0.01,40,45,50,55,60,65,70,75,80},{"","F","D","C","C+","B-","B","B+","A-","A","A+"})))</f>
        <v>0</v>
      </c>
      <c r="M52" s="253">
        <f>IF(D52=0,0,IF(D52&gt;K52,"00",LOOKUP(K52,{0,40,45,50,55,60,65,70,75,80},{"00","2.00","2.25","2.50","2.75","3.00","3.25","3.50","3.75","4.00"})))</f>
        <v>0</v>
      </c>
      <c r="N52" s="303"/>
      <c r="O52" s="304">
        <f t="shared" si="22"/>
        <v>0</v>
      </c>
      <c r="P52" s="305">
        <f>LOOKUP(O52,{0,"00","2.00","2.25","2.50","2.75","3.00","3.25","3.50","3.75","4.00"},{0,"F","D","C","C+","B-","B","B+","A-","A","A+"})</f>
        <v>0</v>
      </c>
      <c r="Q52" s="306" t="str">
        <f t="shared" si="23"/>
        <v/>
      </c>
    </row>
    <row r="53" spans="1:17" ht="16.5">
      <c r="A53" s="314"/>
      <c r="B53" s="308"/>
      <c r="C53" s="319"/>
      <c r="D53" s="310"/>
      <c r="E53" s="310"/>
      <c r="F53" s="310"/>
      <c r="G53" s="310"/>
      <c r="H53" s="249">
        <f t="shared" si="18"/>
        <v>0</v>
      </c>
      <c r="I53" s="43" t="str">
        <f t="shared" si="19"/>
        <v/>
      </c>
      <c r="J53" s="42">
        <f t="shared" si="20"/>
        <v>0</v>
      </c>
      <c r="K53" s="43">
        <f t="shared" si="21"/>
        <v>0</v>
      </c>
      <c r="L53" s="253">
        <f>IF(D53=0,0,IF(D53&gt;K53,"F",LOOKUP(K53,{0,0.01,40,45,50,55,60,65,70,75,80},{"","F","D","C","C+","B-","B","B+","A-","A","A+"})))</f>
        <v>0</v>
      </c>
      <c r="M53" s="253">
        <f>IF(D53=0,0,IF(D53&gt;K53,"00",LOOKUP(K53,{0,40,45,50,55,60,65,70,75,80},{"00","2.00","2.25","2.50","2.75","3.00","3.25","3.50","3.75","4.00"})))</f>
        <v>0</v>
      </c>
      <c r="N53" s="303"/>
      <c r="O53" s="304">
        <f t="shared" si="22"/>
        <v>0</v>
      </c>
      <c r="P53" s="305">
        <f>LOOKUP(O53,{0,"00","2.00","2.25","2.50","2.75","3.00","3.25","3.50","3.75","4.00"},{0,"F","D","C","C+","B-","B","B+","A-","A","A+"})</f>
        <v>0</v>
      </c>
      <c r="Q53" s="306" t="str">
        <f t="shared" si="23"/>
        <v/>
      </c>
    </row>
    <row r="54" spans="1:17" ht="16.5">
      <c r="A54" s="307"/>
      <c r="B54" s="308"/>
      <c r="C54" s="319"/>
      <c r="D54" s="310"/>
      <c r="E54" s="310"/>
      <c r="F54" s="310"/>
      <c r="G54" s="310"/>
      <c r="H54" s="249">
        <f t="shared" si="18"/>
        <v>0</v>
      </c>
      <c r="I54" s="43" t="str">
        <f t="shared" si="19"/>
        <v/>
      </c>
      <c r="J54" s="42">
        <f t="shared" si="20"/>
        <v>0</v>
      </c>
      <c r="K54" s="43">
        <f t="shared" si="21"/>
        <v>0</v>
      </c>
      <c r="L54" s="253">
        <f>IF(D54=0,0,IF(D54&gt;K54,"F",LOOKUP(K54,{0,0.01,40,45,50,55,60,65,70,75,80},{"","F","D","C","C+","B-","B","B+","A-","A","A+"})))</f>
        <v>0</v>
      </c>
      <c r="M54" s="253">
        <f>IF(D54=0,0,IF(D54&gt;K54,"00",LOOKUP(K54,{0,40,45,50,55,60,65,70,75,80},{"00","2.00","2.25","2.50","2.75","3.00","3.25","3.50","3.75","4.00"})))</f>
        <v>0</v>
      </c>
      <c r="N54" s="303"/>
      <c r="O54" s="304">
        <f t="shared" si="22"/>
        <v>0</v>
      </c>
      <c r="P54" s="305">
        <f>LOOKUP(O54,{0,"00","2.00","2.25","2.50","2.75","3.00","3.25","3.50","3.75","4.00"},{0,"F","D","C","C+","B-","B","B+","A-","A","A+"})</f>
        <v>0</v>
      </c>
      <c r="Q54" s="306" t="str">
        <f t="shared" si="23"/>
        <v/>
      </c>
    </row>
    <row r="55" spans="1:17" ht="16.5">
      <c r="A55" s="307"/>
      <c r="B55" s="308"/>
      <c r="C55" s="319"/>
      <c r="D55" s="310"/>
      <c r="E55" s="310"/>
      <c r="F55" s="310"/>
      <c r="G55" s="310"/>
      <c r="H55" s="249">
        <f t="shared" si="18"/>
        <v>0</v>
      </c>
      <c r="I55" s="43" t="str">
        <f t="shared" si="19"/>
        <v/>
      </c>
      <c r="J55" s="42">
        <f t="shared" si="20"/>
        <v>0</v>
      </c>
      <c r="K55" s="43">
        <f t="shared" si="21"/>
        <v>0</v>
      </c>
      <c r="L55" s="253">
        <f>IF(D55=0,0,IF(D55&gt;K55,"F",LOOKUP(K55,{0,0.01,40,45,50,55,60,65,70,75,80},{"","F","D","C","C+","B-","B","B+","A-","A","A+"})))</f>
        <v>0</v>
      </c>
      <c r="M55" s="253">
        <f>IF(D55=0,0,IF(D55&gt;K55,"00",LOOKUP(K55,{0,40,45,50,55,60,65,70,75,80},{"00","2.00","2.25","2.50","2.75","3.00","3.25","3.50","3.75","4.00"})))</f>
        <v>0</v>
      </c>
      <c r="N55" s="303"/>
      <c r="O55" s="304">
        <f t="shared" si="22"/>
        <v>0</v>
      </c>
      <c r="P55" s="305">
        <f>LOOKUP(O55,{0,"00","2.00","2.25","2.50","2.75","3.00","3.25","3.50","3.75","4.00"},{0,"F","D","C","C+","B-","B","B+","A-","A","A+"})</f>
        <v>0</v>
      </c>
      <c r="Q55" s="306" t="str">
        <f t="shared" si="23"/>
        <v/>
      </c>
    </row>
    <row r="56" spans="1:17" ht="16.5">
      <c r="A56" s="321"/>
      <c r="B56" s="322"/>
      <c r="C56" s="323"/>
      <c r="D56" s="324"/>
      <c r="E56" s="324"/>
      <c r="F56" s="324"/>
      <c r="G56" s="324"/>
      <c r="H56" s="249">
        <f t="shared" si="18"/>
        <v>0</v>
      </c>
      <c r="I56" s="43" t="str">
        <f t="shared" si="19"/>
        <v/>
      </c>
      <c r="J56" s="42">
        <f t="shared" si="20"/>
        <v>0</v>
      </c>
      <c r="K56" s="43">
        <f t="shared" si="21"/>
        <v>0</v>
      </c>
      <c r="L56" s="253">
        <f>IF(D56=0,0,IF(D56&gt;K56,"F",LOOKUP(K56,{0,0.01,40,45,50,55,60,65,70,75,80},{"","F","D","C","C+","B-","B","B+","A-","A","A+"})))</f>
        <v>0</v>
      </c>
      <c r="M56" s="253">
        <f>IF(D56=0,0,IF(D56&gt;K56,"00",LOOKUP(K56,{0,40,45,50,55,60,65,70,75,80},{"00","2.00","2.25","2.50","2.75","3.00","3.25","3.50","3.75","4.00"})))</f>
        <v>0</v>
      </c>
      <c r="N56" s="303"/>
      <c r="O56" s="304">
        <f t="shared" si="22"/>
        <v>0</v>
      </c>
      <c r="P56" s="305">
        <f>LOOKUP(O56,{0,"00","2.00","2.25","2.50","2.75","3.00","3.25","3.50","3.75","4.00"},{0,"F","D","C","C+","B-","B","B+","A-","A","A+"})</f>
        <v>0</v>
      </c>
      <c r="Q56" s="306" t="str">
        <f t="shared" si="23"/>
        <v/>
      </c>
    </row>
    <row r="57" spans="1:17" ht="16.5">
      <c r="A57" s="307"/>
      <c r="B57" s="308"/>
      <c r="C57" s="319"/>
      <c r="D57" s="310"/>
      <c r="E57" s="310"/>
      <c r="F57" s="310"/>
      <c r="G57" s="310"/>
      <c r="H57" s="249">
        <f t="shared" si="18"/>
        <v>0</v>
      </c>
      <c r="I57" s="43" t="str">
        <f t="shared" si="19"/>
        <v/>
      </c>
      <c r="J57" s="42">
        <f t="shared" si="20"/>
        <v>0</v>
      </c>
      <c r="K57" s="43">
        <f t="shared" si="21"/>
        <v>0</v>
      </c>
      <c r="L57" s="253">
        <f>IF(D57=0,0,IF(D57&gt;K57,"F",LOOKUP(K57,{0,0.01,40,45,50,55,60,65,70,75,80},{"","F","D","C","C+","B-","B","B+","A-","A","A+"})))</f>
        <v>0</v>
      </c>
      <c r="M57" s="253">
        <f>IF(D57=0,0,IF(D57&gt;K57,"00",LOOKUP(K57,{0,40,45,50,55,60,65,70,75,80},{"00","2.00","2.25","2.50","2.75","3.00","3.25","3.50","3.75","4.00"})))</f>
        <v>0</v>
      </c>
      <c r="N57" s="303"/>
      <c r="O57" s="304">
        <f t="shared" si="22"/>
        <v>0</v>
      </c>
      <c r="P57" s="305">
        <f>LOOKUP(O57,{0,"00","2.00","2.25","2.50","2.75","3.00","3.25","3.50","3.75","4.00"},{0,"F","D","C","C+","B-","B","B+","A-","A","A+"})</f>
        <v>0</v>
      </c>
      <c r="Q57" s="306" t="str">
        <f t="shared" si="23"/>
        <v/>
      </c>
    </row>
    <row r="58" spans="1:17" ht="16.5">
      <c r="A58" s="307"/>
      <c r="B58" s="308"/>
      <c r="C58" s="319"/>
      <c r="D58" s="310"/>
      <c r="E58" s="310"/>
      <c r="F58" s="310"/>
      <c r="G58" s="310"/>
      <c r="H58" s="249">
        <f t="shared" si="18"/>
        <v>0</v>
      </c>
      <c r="I58" s="43" t="str">
        <f t="shared" si="19"/>
        <v/>
      </c>
      <c r="J58" s="42">
        <f t="shared" si="20"/>
        <v>0</v>
      </c>
      <c r="K58" s="43">
        <f t="shared" si="21"/>
        <v>0</v>
      </c>
      <c r="L58" s="253">
        <f>IF(D58=0,0,IF(D58&gt;K58,"F",LOOKUP(K58,{0,0.01,40,45,50,55,60,65,70,75,80},{"","F","D","C","C+","B-","B","B+","A-","A","A+"})))</f>
        <v>0</v>
      </c>
      <c r="M58" s="253">
        <f>IF(D58=0,0,IF(D58&gt;K58,"00",LOOKUP(K58,{0,40,45,50,55,60,65,70,75,80},{"00","2.00","2.25","2.50","2.75","3.00","3.25","3.50","3.75","4.00"})))</f>
        <v>0</v>
      </c>
      <c r="N58" s="303"/>
      <c r="O58" s="304">
        <f t="shared" si="22"/>
        <v>0</v>
      </c>
      <c r="P58" s="305">
        <f>LOOKUP(O58,{0,"00","2.00","2.25","2.50","2.75","3.00","3.25","3.50","3.75","4.00"},{0,"F","D","C","C+","B-","B","B+","A-","A","A+"})</f>
        <v>0</v>
      </c>
      <c r="Q58" s="306" t="str">
        <f t="shared" si="23"/>
        <v/>
      </c>
    </row>
  </sheetData>
  <sheetProtection sheet="1" objects="1" scenarios="1" formatCells="0" formatColumns="0" formatRows="0"/>
  <mergeCells count="38">
    <mergeCell ref="A46:B46"/>
    <mergeCell ref="C46:J46"/>
    <mergeCell ref="K46:M46"/>
    <mergeCell ref="N46:Q46"/>
    <mergeCell ref="A24:B24"/>
    <mergeCell ref="C24:J24"/>
    <mergeCell ref="K24:M24"/>
    <mergeCell ref="N24:Q24"/>
    <mergeCell ref="A35:B35"/>
    <mergeCell ref="C35:J35"/>
    <mergeCell ref="K35:M35"/>
    <mergeCell ref="N35:Q35"/>
    <mergeCell ref="A8:B8"/>
    <mergeCell ref="C8:J8"/>
    <mergeCell ref="K8:M8"/>
    <mergeCell ref="N8:Q8"/>
    <mergeCell ref="G6:G7"/>
    <mergeCell ref="H6:H7"/>
    <mergeCell ref="I6:I7"/>
    <mergeCell ref="J6:J7"/>
    <mergeCell ref="K6:K7"/>
    <mergeCell ref="L6:L7"/>
    <mergeCell ref="A6:A7"/>
    <mergeCell ref="B6:B7"/>
    <mergeCell ref="C6:C7"/>
    <mergeCell ref="D6:D7"/>
    <mergeCell ref="E6:E7"/>
    <mergeCell ref="F6:F7"/>
    <mergeCell ref="A1:Q1"/>
    <mergeCell ref="A2:Q2"/>
    <mergeCell ref="C3:M3"/>
    <mergeCell ref="N3:Q3"/>
    <mergeCell ref="A4:Q4"/>
    <mergeCell ref="A5:Q5"/>
    <mergeCell ref="M6:M7"/>
    <mergeCell ref="N6:N7"/>
    <mergeCell ref="O6:P6"/>
    <mergeCell ref="Q6:Q7"/>
  </mergeCells>
  <conditionalFormatting sqref="D9:I9 H10:I23">
    <cfRule type="expression" dxfId="227" priority="10">
      <formula>$H$6="Y"</formula>
    </cfRule>
    <cfRule type="expression" dxfId="226" priority="11">
      <formula>$H$6="Y"</formula>
    </cfRule>
    <cfRule type="expression" dxfId="225" priority="12">
      <formula>$H$6="Y"</formula>
    </cfRule>
  </conditionalFormatting>
  <conditionalFormatting sqref="H25:I34">
    <cfRule type="expression" dxfId="224" priority="7">
      <formula>$H$6="Y"</formula>
    </cfRule>
    <cfRule type="expression" dxfId="223" priority="8">
      <formula>$H$6="Y"</formula>
    </cfRule>
    <cfRule type="expression" dxfId="222" priority="9">
      <formula>$H$6="Y"</formula>
    </cfRule>
  </conditionalFormatting>
  <conditionalFormatting sqref="H36:I45">
    <cfRule type="expression" dxfId="221" priority="4">
      <formula>$H$6="Y"</formula>
    </cfRule>
    <cfRule type="expression" dxfId="220" priority="5">
      <formula>$H$6="Y"</formula>
    </cfRule>
    <cfRule type="expression" dxfId="219" priority="6">
      <formula>$H$6="Y"</formula>
    </cfRule>
  </conditionalFormatting>
  <conditionalFormatting sqref="H47:I58">
    <cfRule type="expression" dxfId="218" priority="1">
      <formula>$H$6="Y"</formula>
    </cfRule>
    <cfRule type="expression" dxfId="217" priority="2">
      <formula>$H$6="Y"</formula>
    </cfRule>
    <cfRule type="expression" dxfId="216" priority="3">
      <formula>$H$6="Y"</formula>
    </cfRule>
  </conditionalFormatting>
  <pageMargins left="0.45" right="0.2" top="0.5" bottom="0.75" header="0.3" footer="0.3"/>
  <pageSetup paperSize="9" scale="70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rgb="FFFFFF00"/>
  </sheetPr>
  <dimension ref="A1:AP77"/>
  <sheetViews>
    <sheetView showZeros="0" view="pageLayout" topLeftCell="A34" zoomScale="85" zoomScalePageLayoutView="85" workbookViewId="0">
      <selection activeCell="Z4" sqref="Z4:AK4"/>
    </sheetView>
  </sheetViews>
  <sheetFormatPr defaultRowHeight="15"/>
  <cols>
    <col min="1" max="1" width="12.5703125" customWidth="1"/>
    <col min="2" max="2" width="7.28515625" customWidth="1"/>
    <col min="3" max="3" width="4.85546875" customWidth="1"/>
    <col min="4" max="4" width="7.28515625" customWidth="1"/>
    <col min="5" max="5" width="4.85546875" customWidth="1"/>
    <col min="6" max="6" width="7.28515625" customWidth="1"/>
    <col min="7" max="7" width="4.85546875" customWidth="1"/>
    <col min="8" max="8" width="7.28515625" customWidth="1"/>
    <col min="9" max="9" width="4.85546875" customWidth="1"/>
    <col min="10" max="10" width="7.28515625" customWidth="1"/>
    <col min="11" max="11" width="4.85546875" customWidth="1"/>
    <col min="12" max="12" width="7.28515625" customWidth="1"/>
    <col min="13" max="13" width="4.85546875" customWidth="1"/>
    <col min="14" max="14" width="7.28515625" customWidth="1"/>
    <col min="15" max="15" width="4.85546875" customWidth="1"/>
    <col min="16" max="16" width="7.28515625" customWidth="1"/>
    <col min="17" max="17" width="4.85546875" customWidth="1"/>
    <col min="18" max="18" width="7.28515625" customWidth="1"/>
    <col min="19" max="19" width="4.85546875" customWidth="1"/>
    <col min="20" max="20" width="7.28515625" customWidth="1"/>
    <col min="21" max="21" width="4.85546875" customWidth="1"/>
    <col min="22" max="22" width="7.28515625" customWidth="1"/>
    <col min="23" max="23" width="4.85546875" customWidth="1"/>
    <col min="24" max="24" width="7.28515625" customWidth="1"/>
    <col min="25" max="25" width="4.85546875" customWidth="1"/>
    <col min="26" max="26" width="7.28515625" customWidth="1"/>
    <col min="27" max="27" width="4.85546875" customWidth="1"/>
    <col min="28" max="28" width="7.28515625" customWidth="1"/>
    <col min="29" max="29" width="4.85546875" customWidth="1"/>
    <col min="30" max="30" width="7.28515625" customWidth="1"/>
    <col min="31" max="31" width="4.85546875" customWidth="1"/>
    <col min="32" max="32" width="7.28515625" customWidth="1"/>
    <col min="33" max="33" width="4.85546875" customWidth="1"/>
    <col min="34" max="34" width="7.28515625" customWidth="1"/>
    <col min="35" max="35" width="4.85546875" customWidth="1"/>
    <col min="36" max="36" width="7.28515625" customWidth="1"/>
    <col min="37" max="37" width="4.85546875" customWidth="1"/>
    <col min="38" max="38" width="5.7109375" customWidth="1"/>
    <col min="39" max="39" width="5" customWidth="1"/>
    <col min="40" max="40" width="5" hidden="1" customWidth="1"/>
    <col min="41" max="41" width="3.85546875" customWidth="1"/>
    <col min="42" max="42" width="11.7109375" customWidth="1"/>
    <col min="43" max="43" width="0.5703125" customWidth="1"/>
    <col min="44" max="44" width="0.85546875" customWidth="1"/>
    <col min="45" max="45" width="0.7109375" customWidth="1"/>
    <col min="46" max="46" width="1" customWidth="1"/>
  </cols>
  <sheetData>
    <row r="1" spans="1:42" ht="27.75" customHeight="1">
      <c r="A1" s="648" t="s">
        <v>81</v>
      </c>
      <c r="B1" s="649"/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  <c r="W1" s="649"/>
      <c r="X1" s="649"/>
      <c r="Y1" s="649"/>
      <c r="Z1" s="649"/>
      <c r="AA1" s="649"/>
      <c r="AB1" s="649"/>
      <c r="AC1" s="649"/>
      <c r="AD1" s="649"/>
      <c r="AE1" s="649"/>
      <c r="AF1" s="649"/>
      <c r="AG1" s="649"/>
      <c r="AH1" s="649"/>
      <c r="AI1" s="649"/>
      <c r="AJ1" s="649"/>
      <c r="AK1" s="649"/>
      <c r="AL1" s="126"/>
      <c r="AM1" s="127"/>
      <c r="AN1" s="127"/>
      <c r="AO1" s="127"/>
      <c r="AP1" s="126"/>
    </row>
    <row r="2" spans="1:42" ht="18">
      <c r="A2" s="650" t="s">
        <v>24</v>
      </c>
      <c r="B2" s="651"/>
      <c r="C2" s="651"/>
      <c r="D2" s="651"/>
      <c r="E2" s="651"/>
      <c r="F2" s="651"/>
      <c r="G2" s="651"/>
      <c r="H2" s="651"/>
      <c r="I2" s="651"/>
      <c r="J2" s="651"/>
      <c r="K2" s="651"/>
      <c r="L2" s="651"/>
      <c r="M2" s="651"/>
      <c r="N2" s="651"/>
      <c r="O2" s="651"/>
      <c r="P2" s="651"/>
      <c r="Q2" s="651"/>
      <c r="R2" s="651"/>
      <c r="S2" s="651"/>
      <c r="T2" s="651"/>
      <c r="U2" s="651"/>
      <c r="V2" s="651"/>
      <c r="W2" s="651"/>
      <c r="X2" s="651"/>
      <c r="Y2" s="651"/>
      <c r="Z2" s="651"/>
      <c r="AA2" s="651"/>
      <c r="AB2" s="651"/>
      <c r="AC2" s="651"/>
      <c r="AD2" s="651"/>
      <c r="AE2" s="651"/>
      <c r="AF2" s="651"/>
      <c r="AG2" s="651"/>
      <c r="AH2" s="651"/>
      <c r="AI2" s="651"/>
      <c r="AJ2" s="651"/>
      <c r="AK2" s="651"/>
      <c r="AL2" s="126"/>
      <c r="AM2" s="127"/>
      <c r="AN2" s="127"/>
      <c r="AO2" s="127"/>
      <c r="AP2" s="126"/>
    </row>
    <row r="3" spans="1:42" ht="16.5" thickBot="1">
      <c r="A3" s="652" t="s">
        <v>87</v>
      </c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126"/>
      <c r="AM3" s="127"/>
      <c r="AN3" s="127"/>
      <c r="AO3" s="127"/>
      <c r="AP3" s="126"/>
    </row>
    <row r="4" spans="1:42" ht="18.75" thickTop="1">
      <c r="A4" s="220" t="s">
        <v>91</v>
      </c>
      <c r="B4" s="655" t="s">
        <v>97</v>
      </c>
      <c r="C4" s="655"/>
      <c r="D4" s="655"/>
      <c r="E4" s="655"/>
      <c r="F4" s="655"/>
      <c r="G4" s="655"/>
      <c r="H4" s="655"/>
      <c r="I4" s="655"/>
      <c r="J4" s="655"/>
      <c r="K4" s="655"/>
      <c r="L4" s="655"/>
      <c r="M4" s="656"/>
      <c r="N4" s="655" t="s">
        <v>98</v>
      </c>
      <c r="O4" s="655"/>
      <c r="P4" s="655"/>
      <c r="Q4" s="655"/>
      <c r="R4" s="655"/>
      <c r="S4" s="655"/>
      <c r="T4" s="655"/>
      <c r="U4" s="655"/>
      <c r="V4" s="655"/>
      <c r="W4" s="655"/>
      <c r="X4" s="655"/>
      <c r="Y4" s="656"/>
      <c r="Z4" s="655" t="s">
        <v>128</v>
      </c>
      <c r="AA4" s="655"/>
      <c r="AB4" s="655"/>
      <c r="AC4" s="655"/>
      <c r="AD4" s="655"/>
      <c r="AE4" s="655"/>
      <c r="AF4" s="655"/>
      <c r="AG4" s="655"/>
      <c r="AH4" s="655"/>
      <c r="AI4" s="655"/>
      <c r="AJ4" s="655"/>
      <c r="AK4" s="656"/>
      <c r="AL4" s="679" t="s">
        <v>99</v>
      </c>
      <c r="AM4" s="599" t="s">
        <v>100</v>
      </c>
      <c r="AN4" s="214"/>
      <c r="AO4" s="599" t="s">
        <v>2</v>
      </c>
      <c r="AP4" s="661" t="s">
        <v>74</v>
      </c>
    </row>
    <row r="5" spans="1:42" ht="16.5" customHeight="1">
      <c r="A5" s="218" t="str">
        <f>'1st 1'!A6</f>
        <v>00-00</v>
      </c>
      <c r="B5" s="657">
        <f>'5th 1'!B4</f>
        <v>301</v>
      </c>
      <c r="C5" s="658"/>
      <c r="D5" s="653">
        <f>'5th 2'!B4</f>
        <v>302</v>
      </c>
      <c r="E5" s="658"/>
      <c r="F5" s="653">
        <f>'5th 3'!B4</f>
        <v>303</v>
      </c>
      <c r="G5" s="658"/>
      <c r="H5" s="653">
        <f>'5th 4'!B4</f>
        <v>304</v>
      </c>
      <c r="I5" s="658"/>
      <c r="J5" s="653">
        <f>'5th 5'!B4</f>
        <v>305</v>
      </c>
      <c r="K5" s="658"/>
      <c r="L5" s="653">
        <f>'5th 6'!B4</f>
        <v>0</v>
      </c>
      <c r="M5" s="654"/>
      <c r="N5" s="657">
        <f>'5th 1'!B4</f>
        <v>301</v>
      </c>
      <c r="O5" s="658"/>
      <c r="P5" s="653">
        <f>'5th 2'!B4</f>
        <v>302</v>
      </c>
      <c r="Q5" s="658"/>
      <c r="R5" s="653">
        <f>'5th 3'!B4</f>
        <v>303</v>
      </c>
      <c r="S5" s="658"/>
      <c r="T5" s="653">
        <f>'5th 4'!B4</f>
        <v>304</v>
      </c>
      <c r="U5" s="658"/>
      <c r="V5" s="653">
        <f>'5th 5'!B4</f>
        <v>305</v>
      </c>
      <c r="W5" s="658"/>
      <c r="X5" s="653">
        <f>'5th 6'!B4</f>
        <v>0</v>
      </c>
      <c r="Y5" s="654"/>
      <c r="Z5" s="657">
        <f>'5th 1'!B4</f>
        <v>301</v>
      </c>
      <c r="AA5" s="658"/>
      <c r="AB5" s="653">
        <f>'5th 2'!B4</f>
        <v>302</v>
      </c>
      <c r="AC5" s="658"/>
      <c r="AD5" s="653">
        <f>'5th 3'!B4</f>
        <v>303</v>
      </c>
      <c r="AE5" s="658"/>
      <c r="AF5" s="653">
        <f>'5th 4'!B4</f>
        <v>304</v>
      </c>
      <c r="AG5" s="658"/>
      <c r="AH5" s="653">
        <f>'5th 5'!B4</f>
        <v>305</v>
      </c>
      <c r="AI5" s="658"/>
      <c r="AJ5" s="653">
        <f>'5th 6'!B4</f>
        <v>0</v>
      </c>
      <c r="AK5" s="654"/>
      <c r="AL5" s="680"/>
      <c r="AM5" s="682"/>
      <c r="AN5" s="214"/>
      <c r="AO5" s="682"/>
      <c r="AP5" s="662"/>
    </row>
    <row r="6" spans="1:42" ht="16.5" customHeight="1">
      <c r="A6" s="669" t="s">
        <v>74</v>
      </c>
      <c r="B6" s="229" t="s">
        <v>79</v>
      </c>
      <c r="C6" s="228">
        <f>'5th 1'!H4</f>
        <v>3</v>
      </c>
      <c r="D6" s="230" t="s">
        <v>79</v>
      </c>
      <c r="E6" s="228">
        <f>'5th 2'!H4</f>
        <v>3</v>
      </c>
      <c r="F6" s="230" t="s">
        <v>79</v>
      </c>
      <c r="G6" s="228">
        <f>'5th 3'!H4</f>
        <v>3</v>
      </c>
      <c r="H6" s="230" t="s">
        <v>79</v>
      </c>
      <c r="I6" s="228">
        <f>'5th 4'!H4</f>
        <v>3</v>
      </c>
      <c r="J6" s="230" t="s">
        <v>79</v>
      </c>
      <c r="K6" s="228">
        <f>'5th 5'!H4</f>
        <v>3</v>
      </c>
      <c r="L6" s="230" t="s">
        <v>79</v>
      </c>
      <c r="M6" s="231">
        <f>'5th 6'!H4</f>
        <v>0</v>
      </c>
      <c r="N6" s="229" t="s">
        <v>79</v>
      </c>
      <c r="O6" s="228">
        <f>'5th 1'!P4</f>
        <v>3</v>
      </c>
      <c r="P6" s="230" t="s">
        <v>79</v>
      </c>
      <c r="Q6" s="228">
        <f>'5th 2'!P4</f>
        <v>3</v>
      </c>
      <c r="R6" s="230" t="s">
        <v>79</v>
      </c>
      <c r="S6" s="228">
        <f>'5th 3'!P4</f>
        <v>3</v>
      </c>
      <c r="T6" s="230" t="s">
        <v>79</v>
      </c>
      <c r="U6" s="228">
        <f>'5th 4'!P4</f>
        <v>3</v>
      </c>
      <c r="V6" s="230" t="s">
        <v>79</v>
      </c>
      <c r="W6" s="228">
        <f>'5th 5'!P4</f>
        <v>3</v>
      </c>
      <c r="X6" s="230" t="s">
        <v>79</v>
      </c>
      <c r="Y6" s="231">
        <f>'5th 6'!P4</f>
        <v>0</v>
      </c>
      <c r="Z6" s="229" t="s">
        <v>96</v>
      </c>
      <c r="AA6" s="228">
        <f>'5th 1'!X4</f>
        <v>3</v>
      </c>
      <c r="AB6" s="230" t="s">
        <v>96</v>
      </c>
      <c r="AC6" s="228">
        <f>'5th 2'!X4</f>
        <v>3</v>
      </c>
      <c r="AD6" s="230" t="s">
        <v>96</v>
      </c>
      <c r="AE6" s="228">
        <f>'5th 3'!X4</f>
        <v>3</v>
      </c>
      <c r="AF6" s="230" t="s">
        <v>96</v>
      </c>
      <c r="AG6" s="228">
        <f>'5th 4'!X4</f>
        <v>3</v>
      </c>
      <c r="AH6" s="230" t="s">
        <v>96</v>
      </c>
      <c r="AI6" s="228">
        <f>'5th 5'!X4</f>
        <v>3</v>
      </c>
      <c r="AJ6" s="230" t="s">
        <v>96</v>
      </c>
      <c r="AK6" s="231">
        <f>'5th 6'!X4</f>
        <v>0</v>
      </c>
      <c r="AL6" s="680"/>
      <c r="AM6" s="682"/>
      <c r="AN6" s="213"/>
      <c r="AO6" s="682"/>
      <c r="AP6" s="662"/>
    </row>
    <row r="7" spans="1:42" ht="14.25" customHeight="1">
      <c r="A7" s="670"/>
      <c r="B7" s="219" t="s">
        <v>1</v>
      </c>
      <c r="C7" s="216" t="s">
        <v>2</v>
      </c>
      <c r="D7" s="216" t="s">
        <v>1</v>
      </c>
      <c r="E7" s="216" t="s">
        <v>2</v>
      </c>
      <c r="F7" s="216" t="s">
        <v>1</v>
      </c>
      <c r="G7" s="216" t="s">
        <v>2</v>
      </c>
      <c r="H7" s="216" t="s">
        <v>1</v>
      </c>
      <c r="I7" s="216" t="s">
        <v>2</v>
      </c>
      <c r="J7" s="216" t="s">
        <v>1</v>
      </c>
      <c r="K7" s="216" t="s">
        <v>2</v>
      </c>
      <c r="L7" s="216" t="s">
        <v>1</v>
      </c>
      <c r="M7" s="221" t="s">
        <v>2</v>
      </c>
      <c r="N7" s="219" t="s">
        <v>1</v>
      </c>
      <c r="O7" s="216" t="s">
        <v>2</v>
      </c>
      <c r="P7" s="216" t="s">
        <v>1</v>
      </c>
      <c r="Q7" s="216" t="s">
        <v>2</v>
      </c>
      <c r="R7" s="216" t="s">
        <v>1</v>
      </c>
      <c r="S7" s="216" t="s">
        <v>2</v>
      </c>
      <c r="T7" s="216" t="s">
        <v>1</v>
      </c>
      <c r="U7" s="216" t="s">
        <v>2</v>
      </c>
      <c r="V7" s="216" t="s">
        <v>1</v>
      </c>
      <c r="W7" s="216" t="s">
        <v>2</v>
      </c>
      <c r="X7" s="216" t="s">
        <v>1</v>
      </c>
      <c r="Y7" s="221" t="s">
        <v>2</v>
      </c>
      <c r="Z7" s="219" t="s">
        <v>1</v>
      </c>
      <c r="AA7" s="216" t="s">
        <v>2</v>
      </c>
      <c r="AB7" s="216" t="s">
        <v>1</v>
      </c>
      <c r="AC7" s="216" t="s">
        <v>2</v>
      </c>
      <c r="AD7" s="216" t="s">
        <v>1</v>
      </c>
      <c r="AE7" s="216" t="s">
        <v>2</v>
      </c>
      <c r="AF7" s="216" t="s">
        <v>1</v>
      </c>
      <c r="AG7" s="216" t="s">
        <v>2</v>
      </c>
      <c r="AH7" s="216" t="s">
        <v>1</v>
      </c>
      <c r="AI7" s="216" t="s">
        <v>2</v>
      </c>
      <c r="AJ7" s="216" t="s">
        <v>1</v>
      </c>
      <c r="AK7" s="224" t="s">
        <v>2</v>
      </c>
      <c r="AL7" s="681"/>
      <c r="AM7" s="600"/>
      <c r="AN7" s="213"/>
      <c r="AO7" s="600"/>
      <c r="AP7" s="595"/>
    </row>
    <row r="8" spans="1:42" ht="14.25" customHeight="1">
      <c r="A8" s="217">
        <f>'1st 1'!A8</f>
        <v>1</v>
      </c>
      <c r="B8" s="132">
        <f>IF('5th 1'!J8&gt;0,'5th 1'!AC8,0)</f>
        <v>3.75</v>
      </c>
      <c r="C8" s="133" t="str">
        <f>IF('5th 1'!J8&gt;0,'5th 1'!AB8,0)</f>
        <v>A</v>
      </c>
      <c r="D8" s="133">
        <f>IF('5th 2'!J8&gt;0,'5th 2'!AC8,0)</f>
        <v>3.75</v>
      </c>
      <c r="E8" s="134" t="str">
        <f>IF('5th 2'!J8&gt;0,'5th 2'!AB8,0)</f>
        <v>A</v>
      </c>
      <c r="F8" s="134">
        <f>IF('5th 3'!J8&gt;0,'5th 3'!AC8,0)</f>
        <v>3.75</v>
      </c>
      <c r="G8" s="133" t="str">
        <f>IF('5th 3'!J8&gt;0,'5th 3'!AB8,0)</f>
        <v>A</v>
      </c>
      <c r="H8" s="133">
        <f>IF('5th 4'!J8&gt;0,'5th 4'!AC8,0)</f>
        <v>3.5</v>
      </c>
      <c r="I8" s="133" t="str">
        <f>IF('5th 4'!J8&gt;0,'5th 4'!AB8,0)</f>
        <v>A-</v>
      </c>
      <c r="J8" s="134">
        <f>IF('5th 5'!J8&gt;0,'5th 5'!AC8,0)</f>
        <v>2.75</v>
      </c>
      <c r="K8" s="134" t="str">
        <f>IF('5th 5'!J8&gt;0,'5th 5'!AB8,0)</f>
        <v>B-</v>
      </c>
      <c r="L8" s="133">
        <f>IF('5th 6'!J8&gt;0,'5th 6'!AC8,0)</f>
        <v>0</v>
      </c>
      <c r="M8" s="222">
        <f>IF('5th 6'!J8&gt;0,'5th 6'!AB8,0)</f>
        <v>0</v>
      </c>
      <c r="N8" s="132">
        <f>IF('5th 1'!R8&gt;0,'5th 1'!AC8,0)</f>
        <v>0</v>
      </c>
      <c r="O8" s="134">
        <f>IF('5th 1'!R8&gt;0,'5th 1'!AB8,0)</f>
        <v>0</v>
      </c>
      <c r="P8" s="134">
        <f>IF('5th 2'!R8&gt;0,'5th 2'!AC8,0)</f>
        <v>0</v>
      </c>
      <c r="Q8" s="133">
        <f>IF('5th 2'!R8&gt;0,'5th 2'!AB8,0)</f>
        <v>0</v>
      </c>
      <c r="R8" s="133">
        <f>IF('5th 3'!R8&gt;0,'5th 3'!AC8,0)</f>
        <v>0</v>
      </c>
      <c r="S8" s="133">
        <f>IF('5th 3'!R8&gt;0,'5th 3'!AB8,0)</f>
        <v>0</v>
      </c>
      <c r="T8" s="134">
        <f>IF('5th 4'!R8&gt;0,'5th 4'!AC8,0)</f>
        <v>0</v>
      </c>
      <c r="U8" s="134">
        <f>IF('5th 4'!R8&gt;0,'5th 4'!AB8,0)</f>
        <v>0</v>
      </c>
      <c r="V8" s="133">
        <f>IF('5th 5'!R8&gt;0,'5th 5'!AC8,0)</f>
        <v>0</v>
      </c>
      <c r="W8" s="133">
        <f>IF('5th 5'!R8&gt;0,'5th 5'!AB8,0)</f>
        <v>0</v>
      </c>
      <c r="X8" s="133">
        <f>IF('5th 6'!R8&gt;0,'5th 6'!AC8,0)</f>
        <v>0</v>
      </c>
      <c r="Y8" s="135">
        <f>IF('5th 6'!R8&gt;0,'5th 6'!AB8,0)</f>
        <v>0</v>
      </c>
      <c r="Z8" s="223">
        <f>IF('5th 1'!Z8&gt;0,'5th 1'!AC8,0)</f>
        <v>0</v>
      </c>
      <c r="AA8" s="134">
        <f>IF('5th 1'!Z8&gt;0,'5th 1'!AB8,0)</f>
        <v>0</v>
      </c>
      <c r="AB8" s="134">
        <f>IF('5th 2'!Z8&gt;0,'5th 2'!AC8,0)</f>
        <v>0</v>
      </c>
      <c r="AC8" s="134">
        <f>IF('5th 2'!Z8&gt;0,'5th 2'!AB8,0)</f>
        <v>0</v>
      </c>
      <c r="AD8" s="134">
        <f>IF('5th 3'!Z8&gt;0,'5th 3'!AC8,0)</f>
        <v>0</v>
      </c>
      <c r="AE8" s="134">
        <f>IF('5th 3'!Z8&gt;0,'5th 3'!AB8,0)</f>
        <v>0</v>
      </c>
      <c r="AF8" s="134">
        <f>IF('5th 4'!Z8&gt;0,'5th 4'!AC8,0)</f>
        <v>0</v>
      </c>
      <c r="AG8" s="133">
        <f>IF('5th 4'!Z8&gt;0,'5th 4'!AB8,0)</f>
        <v>0</v>
      </c>
      <c r="AH8" s="133">
        <f>IF('5th 5'!Z8&gt;0,'5th 5'!AC8,0)</f>
        <v>0</v>
      </c>
      <c r="AI8" s="133">
        <f>IF('5th 5'!Z8&gt;0,'5th 5'!AB8,0)</f>
        <v>0</v>
      </c>
      <c r="AJ8" s="134">
        <f>IF('5th 6'!Z8&gt;0,'5th 6'!AC8,0)</f>
        <v>0</v>
      </c>
      <c r="AK8" s="225">
        <f>IF('5th 6'!Z8&gt;0,'5th 6'!AB8,0)</f>
        <v>0</v>
      </c>
      <c r="AL8" s="226">
        <f>(B8*C6)+(D8*E6)+(F8*G6)+(H8*I6)+(J8*K6)+(L8*M6)+(N8*O6)+(P8*Q6)+(R8*S6)+(T8*U6)+(V8*W6)+(X8*Y6)+(Z8*AA6)+(AB8*AC6)+(AD8*AE6)+(AF8*AG6)+(AH8*AI6)+(AJ8*AK6)</f>
        <v>52.5</v>
      </c>
      <c r="AM8" s="137">
        <f>AL8/15</f>
        <v>3.5</v>
      </c>
      <c r="AN8" s="215" t="str">
        <f>IF(AM8&gt;=4,"A+",IF(AM8&gt;=3.75,"A",IF(AM8&gt;=3.5,"A-",IF(AM8&gt;=3.25,"B+",IF(AM8&gt;=3,"B",IF(AM8&gt;=2.75,"B-",IF(AM8&gt;=2.5,"C+",IF(AM8&gt;=2,"C","F"))))))))</f>
        <v>A-</v>
      </c>
      <c r="AO8" s="227" t="str">
        <f>IF(AM8&gt;=2.5,AN8,IF(AM8&gt;=2.25,"C",IF(AM8&gt;=2,"D",IF(AM8=0,0,"F"))))</f>
        <v>A-</v>
      </c>
      <c r="AP8" s="139">
        <f>A8</f>
        <v>1</v>
      </c>
    </row>
    <row r="9" spans="1:42" ht="14.25" customHeight="1">
      <c r="A9" s="217">
        <f>'1st 1'!A9</f>
        <v>2</v>
      </c>
      <c r="B9" s="132">
        <f>IF('5th 1'!J9&gt;0,'5th 1'!AC9,0)</f>
        <v>2.75</v>
      </c>
      <c r="C9" s="133" t="str">
        <f>IF('5th 1'!J9&gt;0,'5th 1'!AB9,0)</f>
        <v>B-</v>
      </c>
      <c r="D9" s="133">
        <f>IF('5th 2'!J9&gt;0,'5th 2'!AC9,0)</f>
        <v>3</v>
      </c>
      <c r="E9" s="134" t="str">
        <f>IF('5th 2'!J9&gt;0,'5th 2'!AB9,0)</f>
        <v>B</v>
      </c>
      <c r="F9" s="134">
        <f>IF('5th 3'!J9&gt;0,'5th 3'!AC9,0)</f>
        <v>3</v>
      </c>
      <c r="G9" s="133" t="str">
        <f>IF('5th 3'!J9&gt;0,'5th 3'!AB9,0)</f>
        <v>B</v>
      </c>
      <c r="H9" s="133">
        <f>IF('5th 4'!J9&gt;0,'5th 4'!AC9,0)</f>
        <v>2.75</v>
      </c>
      <c r="I9" s="133" t="str">
        <f>IF('5th 4'!J9&gt;0,'5th 4'!AB9,0)</f>
        <v>B-</v>
      </c>
      <c r="J9" s="134">
        <f>IF('5th 5'!J9&gt;0,'5th 5'!AC9,0)</f>
        <v>2.75</v>
      </c>
      <c r="K9" s="134" t="str">
        <f>IF('5th 5'!J9&gt;0,'5th 5'!AB9,0)</f>
        <v>B-</v>
      </c>
      <c r="L9" s="133">
        <f>IF('5th 6'!J9&gt;0,'5th 6'!AC9,0)</f>
        <v>0</v>
      </c>
      <c r="M9" s="222">
        <f>IF('5th 6'!J9&gt;0,'5th 6'!AB9,0)</f>
        <v>0</v>
      </c>
      <c r="N9" s="132">
        <f>IF('5th 1'!R9&gt;0,'5th 1'!AC9,0)</f>
        <v>0</v>
      </c>
      <c r="O9" s="134">
        <f>IF('5th 1'!R9&gt;0,'5th 1'!AB9,0)</f>
        <v>0</v>
      </c>
      <c r="P9" s="134">
        <f>IF('5th 2'!R9&gt;0,'5th 2'!AC9,0)</f>
        <v>0</v>
      </c>
      <c r="Q9" s="133">
        <f>IF('5th 2'!R9&gt;0,'5th 2'!AB9,0)</f>
        <v>0</v>
      </c>
      <c r="R9" s="133">
        <f>IF('5th 3'!R9&gt;0,'5th 3'!AC9,0)</f>
        <v>0</v>
      </c>
      <c r="S9" s="133">
        <f>IF('5th 3'!R9&gt;0,'5th 3'!AB9,0)</f>
        <v>0</v>
      </c>
      <c r="T9" s="134">
        <f>IF('5th 4'!R9&gt;0,'5th 4'!AC9,0)</f>
        <v>0</v>
      </c>
      <c r="U9" s="134">
        <f>IF('5th 4'!R9&gt;0,'5th 4'!AB9,0)</f>
        <v>0</v>
      </c>
      <c r="V9" s="133">
        <f>IF('5th 5'!R9&gt;0,'5th 5'!AC9,0)</f>
        <v>0</v>
      </c>
      <c r="W9" s="133">
        <f>IF('5th 5'!R9&gt;0,'5th 5'!AB9,0)</f>
        <v>0</v>
      </c>
      <c r="X9" s="133">
        <f>IF('5th 6'!R9&gt;0,'5th 6'!AC9,0)</f>
        <v>0</v>
      </c>
      <c r="Y9" s="135">
        <f>IF('5th 6'!R9&gt;0,'5th 6'!AB9,0)</f>
        <v>0</v>
      </c>
      <c r="Z9" s="223">
        <f>IF('5th 1'!Z9&gt;0,'5th 1'!AC9,0)</f>
        <v>0</v>
      </c>
      <c r="AA9" s="134">
        <f>IF('5th 1'!Z9&gt;0,'5th 1'!AB9,0)</f>
        <v>0</v>
      </c>
      <c r="AB9" s="134">
        <f>IF('5th 2'!Z9&gt;0,'5th 2'!AC9,0)</f>
        <v>0</v>
      </c>
      <c r="AC9" s="134">
        <f>IF('5th 2'!Z9&gt;0,'5th 2'!AB9,0)</f>
        <v>0</v>
      </c>
      <c r="AD9" s="134">
        <f>IF('5th 3'!Z9&gt;0,'5th 3'!AC9,0)</f>
        <v>0</v>
      </c>
      <c r="AE9" s="134">
        <f>IF('5th 3'!Z9&gt;0,'5th 3'!AB9,0)</f>
        <v>0</v>
      </c>
      <c r="AF9" s="134">
        <f>IF('5th 4'!Z9&gt;0,'5th 4'!AC9,0)</f>
        <v>0</v>
      </c>
      <c r="AG9" s="133">
        <f>IF('5th 4'!Z9&gt;0,'5th 4'!AB9,0)</f>
        <v>0</v>
      </c>
      <c r="AH9" s="133">
        <f>IF('5th 5'!Z9&gt;0,'5th 5'!AC9,0)</f>
        <v>0</v>
      </c>
      <c r="AI9" s="133">
        <f>IF('5th 5'!Z9&gt;0,'5th 5'!AB9,0)</f>
        <v>0</v>
      </c>
      <c r="AJ9" s="134">
        <f>IF('5th 6'!Z9&gt;0,'5th 6'!AC9,0)</f>
        <v>0</v>
      </c>
      <c r="AK9" s="225">
        <f>IF('5th 6'!Z9&gt;0,'5th 6'!AB9,0)</f>
        <v>0</v>
      </c>
      <c r="AL9" s="226">
        <f>(B9*C6)+(D9*E6)+(F9*G6)+(H9*I6)+(J9*K6)+(L9*M6)+(N9*O6)+(P9*Q6)+(R9*S6)+(T9*U6)+(V9*W6)+(X9*Y6)+(Z9*AA6)+(AB9*AC6)+(AD9*AE6)+(AF9*AG6)+(AH9*AI6)+(AJ9*AK6)</f>
        <v>42.75</v>
      </c>
      <c r="AM9" s="137">
        <f t="shared" ref="AM9:AM72" si="0">AL9/15</f>
        <v>2.85</v>
      </c>
      <c r="AN9" s="215" t="str">
        <f t="shared" ref="AN9:AN72" si="1">IF(AM9&gt;=4,"A+",IF(AM9&gt;=3.75,"A",IF(AM9&gt;=3.5,"A-",IF(AM9&gt;=3.25,"B+",IF(AM9&gt;=3,"B",IF(AM9&gt;=2.75,"B-",IF(AM9&gt;=2.5,"C+",IF(AM9&gt;=2,"C","F"))))))))</f>
        <v>B-</v>
      </c>
      <c r="AO9" s="227" t="str">
        <f t="shared" ref="AO9:AO72" si="2">IF(AM9&gt;=2.5,AN9,IF(AM9&gt;=2.25,"C",IF(AM9&gt;=2,"D",IF(AM9=0,0,"F"))))</f>
        <v>B-</v>
      </c>
      <c r="AP9" s="139">
        <f t="shared" ref="AP9:AP72" si="3">A9</f>
        <v>2</v>
      </c>
    </row>
    <row r="10" spans="1:42" ht="14.25" customHeight="1">
      <c r="A10" s="217">
        <f>'1st 1'!A10</f>
        <v>3</v>
      </c>
      <c r="B10" s="132">
        <f>IF('5th 1'!J10&gt;0,'5th 1'!AC10,0)</f>
        <v>3.5</v>
      </c>
      <c r="C10" s="133" t="str">
        <f>IF('5th 1'!J10&gt;0,'5th 1'!AB10,0)</f>
        <v>A-</v>
      </c>
      <c r="D10" s="133">
        <f>IF('5th 2'!J10&gt;0,'5th 2'!AC10,0)</f>
        <v>3</v>
      </c>
      <c r="E10" s="134" t="str">
        <f>IF('5th 2'!J10&gt;0,'5th 2'!AB10,0)</f>
        <v>B</v>
      </c>
      <c r="F10" s="134">
        <f>IF('5th 3'!J10&gt;0,'5th 3'!AC10,0)</f>
        <v>3.5</v>
      </c>
      <c r="G10" s="133" t="str">
        <f>IF('5th 3'!J10&gt;0,'5th 3'!AB10,0)</f>
        <v>A-</v>
      </c>
      <c r="H10" s="133">
        <f>IF('5th 4'!J10&gt;0,'5th 4'!AC10,0)</f>
        <v>3.5</v>
      </c>
      <c r="I10" s="133" t="str">
        <f>IF('5th 4'!J10&gt;0,'5th 4'!AB10,0)</f>
        <v>A-</v>
      </c>
      <c r="J10" s="134">
        <f>IF('5th 5'!J10&gt;0,'5th 5'!AC10,0)</f>
        <v>2.5</v>
      </c>
      <c r="K10" s="134" t="str">
        <f>IF('5th 5'!J10&gt;0,'5th 5'!AB10,0)</f>
        <v>C+</v>
      </c>
      <c r="L10" s="133">
        <f>IF('5th 6'!J10&gt;0,'5th 6'!AC10,0)</f>
        <v>0</v>
      </c>
      <c r="M10" s="222">
        <f>IF('5th 6'!J10&gt;0,'5th 6'!AB10,0)</f>
        <v>0</v>
      </c>
      <c r="N10" s="132">
        <f>IF('5th 1'!R10&gt;0,'5th 1'!AC10,0)</f>
        <v>0</v>
      </c>
      <c r="O10" s="134">
        <f>IF('5th 1'!R10&gt;0,'5th 1'!AB10,0)</f>
        <v>0</v>
      </c>
      <c r="P10" s="134">
        <f>IF('5th 2'!R10&gt;0,'5th 2'!AC10,0)</f>
        <v>0</v>
      </c>
      <c r="Q10" s="133">
        <f>IF('5th 2'!R10&gt;0,'5th 2'!AB10,0)</f>
        <v>0</v>
      </c>
      <c r="R10" s="133">
        <f>IF('5th 3'!R10&gt;0,'5th 3'!AC10,0)</f>
        <v>0</v>
      </c>
      <c r="S10" s="133">
        <f>IF('5th 3'!R10&gt;0,'5th 3'!AB10,0)</f>
        <v>0</v>
      </c>
      <c r="T10" s="134">
        <f>IF('5th 4'!R10&gt;0,'5th 4'!AC10,0)</f>
        <v>0</v>
      </c>
      <c r="U10" s="134">
        <f>IF('5th 4'!R10&gt;0,'5th 4'!AB10,0)</f>
        <v>0</v>
      </c>
      <c r="V10" s="133">
        <f>IF('5th 5'!R10&gt;0,'5th 5'!AC10,0)</f>
        <v>0</v>
      </c>
      <c r="W10" s="133">
        <f>IF('5th 5'!R10&gt;0,'5th 5'!AB10,0)</f>
        <v>0</v>
      </c>
      <c r="X10" s="133">
        <f>IF('5th 6'!R10&gt;0,'5th 6'!AC10,0)</f>
        <v>0</v>
      </c>
      <c r="Y10" s="135">
        <f>IF('5th 6'!R10&gt;0,'5th 6'!AB10,0)</f>
        <v>0</v>
      </c>
      <c r="Z10" s="223">
        <f>IF('5th 1'!Z10&gt;0,'5th 1'!AC10,0)</f>
        <v>0</v>
      </c>
      <c r="AA10" s="134">
        <f>IF('5th 1'!Z10&gt;0,'5th 1'!AB10,0)</f>
        <v>0</v>
      </c>
      <c r="AB10" s="134">
        <f>IF('5th 2'!Z10&gt;0,'5th 2'!AC10,0)</f>
        <v>0</v>
      </c>
      <c r="AC10" s="134">
        <f>IF('5th 2'!Z10&gt;0,'5th 2'!AB10,0)</f>
        <v>0</v>
      </c>
      <c r="AD10" s="134">
        <f>IF('5th 3'!Z10&gt;0,'5th 3'!AC10,0)</f>
        <v>0</v>
      </c>
      <c r="AE10" s="134">
        <f>IF('5th 3'!Z10&gt;0,'5th 3'!AB10,0)</f>
        <v>0</v>
      </c>
      <c r="AF10" s="134">
        <f>IF('5th 4'!Z10&gt;0,'5th 4'!AC10,0)</f>
        <v>0</v>
      </c>
      <c r="AG10" s="133">
        <f>IF('5th 4'!Z10&gt;0,'5th 4'!AB10,0)</f>
        <v>0</v>
      </c>
      <c r="AH10" s="133">
        <f>IF('5th 5'!Z10&gt;0,'5th 5'!AC10,0)</f>
        <v>0</v>
      </c>
      <c r="AI10" s="133">
        <f>IF('5th 5'!Z10&gt;0,'5th 5'!AB10,0)</f>
        <v>0</v>
      </c>
      <c r="AJ10" s="134">
        <f>IF('5th 6'!Z10&gt;0,'5th 6'!AC10,0)</f>
        <v>0</v>
      </c>
      <c r="AK10" s="225">
        <f>IF('5th 6'!Z10&gt;0,'5th 6'!AB10,0)</f>
        <v>0</v>
      </c>
      <c r="AL10" s="226">
        <f>(B10*C6)+(D10*E6)+(F10*G6)+(H10*I6)+(J10*K6)+(L10*M6)+(N10*O6)+(P10*Q6)+(R10*S6)+(T10*U6)+(V10*W6)+(X10*Y6)+(Z10*AA6)+(AB10*AC6)+(AD10*AE6)+(AF10*AG6)+(AH10*AI6)+(AJ10*AK6)</f>
        <v>48</v>
      </c>
      <c r="AM10" s="137">
        <f t="shared" si="0"/>
        <v>3.2</v>
      </c>
      <c r="AN10" s="215" t="str">
        <f t="shared" si="1"/>
        <v>B</v>
      </c>
      <c r="AO10" s="227" t="str">
        <f t="shared" si="2"/>
        <v>B</v>
      </c>
      <c r="AP10" s="139">
        <f t="shared" si="3"/>
        <v>3</v>
      </c>
    </row>
    <row r="11" spans="1:42" ht="14.25" customHeight="1">
      <c r="A11" s="217">
        <f>'1st 1'!A11</f>
        <v>4</v>
      </c>
      <c r="B11" s="132">
        <f>IF('5th 1'!J11&gt;0,'5th 1'!AC11,0)</f>
        <v>4</v>
      </c>
      <c r="C11" s="133" t="str">
        <f>IF('5th 1'!J11&gt;0,'5th 1'!AB11,0)</f>
        <v>A+</v>
      </c>
      <c r="D11" s="133">
        <f>IF('5th 2'!J11&gt;0,'5th 2'!AC11,0)</f>
        <v>3.5</v>
      </c>
      <c r="E11" s="134" t="str">
        <f>IF('5th 2'!J11&gt;0,'5th 2'!AB11,0)</f>
        <v>A-</v>
      </c>
      <c r="F11" s="134">
        <f>IF('5th 3'!J11&gt;0,'5th 3'!AC11,0)</f>
        <v>3.5</v>
      </c>
      <c r="G11" s="133" t="str">
        <f>IF('5th 3'!J11&gt;0,'5th 3'!AB11,0)</f>
        <v>A-</v>
      </c>
      <c r="H11" s="133">
        <f>IF('5th 4'!J11&gt;0,'5th 4'!AC11,0)</f>
        <v>3.5</v>
      </c>
      <c r="I11" s="133" t="str">
        <f>IF('5th 4'!J11&gt;0,'5th 4'!AB11,0)</f>
        <v>A-</v>
      </c>
      <c r="J11" s="134">
        <f>IF('5th 5'!J11&gt;0,'5th 5'!AC11,0)</f>
        <v>3.25</v>
      </c>
      <c r="K11" s="134" t="str">
        <f>IF('5th 5'!J11&gt;0,'5th 5'!AB11,0)</f>
        <v>B+</v>
      </c>
      <c r="L11" s="133">
        <f>IF('5th 6'!J11&gt;0,'5th 6'!AC11,0)</f>
        <v>0</v>
      </c>
      <c r="M11" s="222">
        <f>IF('5th 6'!J11&gt;0,'5th 6'!AB11,0)</f>
        <v>0</v>
      </c>
      <c r="N11" s="132">
        <f>IF('5th 1'!R11&gt;0,'5th 1'!AC11,0)</f>
        <v>0</v>
      </c>
      <c r="O11" s="134">
        <f>IF('5th 1'!R11&gt;0,'5th 1'!AB11,0)</f>
        <v>0</v>
      </c>
      <c r="P11" s="134">
        <f>IF('5th 2'!R11&gt;0,'5th 2'!AC11,0)</f>
        <v>0</v>
      </c>
      <c r="Q11" s="133">
        <f>IF('5th 2'!R11&gt;0,'5th 2'!AB11,0)</f>
        <v>0</v>
      </c>
      <c r="R11" s="133">
        <f>IF('5th 3'!R11&gt;0,'5th 3'!AC11,0)</f>
        <v>0</v>
      </c>
      <c r="S11" s="133">
        <f>IF('5th 3'!R11&gt;0,'5th 3'!AB11,0)</f>
        <v>0</v>
      </c>
      <c r="T11" s="134">
        <f>IF('5th 4'!R11&gt;0,'5th 4'!AC11,0)</f>
        <v>0</v>
      </c>
      <c r="U11" s="134">
        <f>IF('5th 4'!R11&gt;0,'5th 4'!AB11,0)</f>
        <v>0</v>
      </c>
      <c r="V11" s="133">
        <f>IF('5th 5'!R11&gt;0,'5th 5'!AC11,0)</f>
        <v>0</v>
      </c>
      <c r="W11" s="133">
        <f>IF('5th 5'!R11&gt;0,'5th 5'!AB11,0)</f>
        <v>0</v>
      </c>
      <c r="X11" s="133">
        <f>IF('5th 6'!R11&gt;0,'5th 6'!AC11,0)</f>
        <v>0</v>
      </c>
      <c r="Y11" s="135">
        <f>IF('5th 6'!R11&gt;0,'5th 6'!AB11,0)</f>
        <v>0</v>
      </c>
      <c r="Z11" s="223">
        <f>IF('5th 1'!Z11&gt;0,'5th 1'!AC11,0)</f>
        <v>0</v>
      </c>
      <c r="AA11" s="134">
        <f>IF('5th 1'!Z11&gt;0,'5th 1'!AB11,0)</f>
        <v>0</v>
      </c>
      <c r="AB11" s="134">
        <f>IF('5th 2'!Z11&gt;0,'5th 2'!AC11,0)</f>
        <v>0</v>
      </c>
      <c r="AC11" s="134">
        <f>IF('5th 2'!Z11&gt;0,'5th 2'!AB11,0)</f>
        <v>0</v>
      </c>
      <c r="AD11" s="134">
        <f>IF('5th 3'!Z11&gt;0,'5th 3'!AC11,0)</f>
        <v>0</v>
      </c>
      <c r="AE11" s="134">
        <f>IF('5th 3'!Z11&gt;0,'5th 3'!AB11,0)</f>
        <v>0</v>
      </c>
      <c r="AF11" s="134">
        <f>IF('5th 4'!Z11&gt;0,'5th 4'!AC11,0)</f>
        <v>0</v>
      </c>
      <c r="AG11" s="133">
        <f>IF('5th 4'!Z11&gt;0,'5th 4'!AB11,0)</f>
        <v>0</v>
      </c>
      <c r="AH11" s="133">
        <f>IF('5th 5'!Z11&gt;0,'5th 5'!AC11,0)</f>
        <v>0</v>
      </c>
      <c r="AI11" s="133">
        <f>IF('5th 5'!Z11&gt;0,'5th 5'!AB11,0)</f>
        <v>0</v>
      </c>
      <c r="AJ11" s="134">
        <f>IF('5th 6'!Z11&gt;0,'5th 6'!AC11,0)</f>
        <v>0</v>
      </c>
      <c r="AK11" s="225">
        <f>IF('5th 6'!Z11&gt;0,'5th 6'!AB11,0)</f>
        <v>0</v>
      </c>
      <c r="AL11" s="226">
        <f>(B11*C6)+(D11*E6)+(F11*G6)+(H11*I6)+(J11*K6)+(L11*M6)+(N11*O6)+(P11*Q6)+(R11*S6)+(T11*U6)+(V11*W6)+(X11*Y6)+(Z11*AA6)+(AB11*AC6)+(AD11*AE6)+(AF11*AG6)+(AH11*AI6)+(AJ11*AK6)</f>
        <v>53.25</v>
      </c>
      <c r="AM11" s="137">
        <f t="shared" si="0"/>
        <v>3.55</v>
      </c>
      <c r="AN11" s="215" t="str">
        <f t="shared" si="1"/>
        <v>A-</v>
      </c>
      <c r="AO11" s="227" t="str">
        <f t="shared" si="2"/>
        <v>A-</v>
      </c>
      <c r="AP11" s="139">
        <f t="shared" si="3"/>
        <v>4</v>
      </c>
    </row>
    <row r="12" spans="1:42" ht="14.25" customHeight="1">
      <c r="A12" s="217">
        <f>'1st 1'!A12</f>
        <v>5</v>
      </c>
      <c r="B12" s="132">
        <f>IF('5th 1'!J12&gt;0,'5th 1'!AC12,0)</f>
        <v>3</v>
      </c>
      <c r="C12" s="133" t="str">
        <f>IF('5th 1'!J12&gt;0,'5th 1'!AB12,0)</f>
        <v>B</v>
      </c>
      <c r="D12" s="133">
        <f>IF('5th 2'!J12&gt;0,'5th 2'!AC12,0)</f>
        <v>3</v>
      </c>
      <c r="E12" s="134" t="str">
        <f>IF('5th 2'!J12&gt;0,'5th 2'!AB12,0)</f>
        <v>B</v>
      </c>
      <c r="F12" s="134">
        <f>IF('5th 3'!J12&gt;0,'5th 3'!AC12,0)</f>
        <v>3.25</v>
      </c>
      <c r="G12" s="133" t="str">
        <f>IF('5th 3'!J12&gt;0,'5th 3'!AB12,0)</f>
        <v>B+</v>
      </c>
      <c r="H12" s="133">
        <f>IF('5th 4'!J12&gt;0,'5th 4'!AC12,0)</f>
        <v>3</v>
      </c>
      <c r="I12" s="133" t="str">
        <f>IF('5th 4'!J12&gt;0,'5th 4'!AB12,0)</f>
        <v>B</v>
      </c>
      <c r="J12" s="134">
        <f>IF('5th 5'!J12&gt;0,'5th 5'!AC12,0)</f>
        <v>3</v>
      </c>
      <c r="K12" s="134" t="str">
        <f>IF('5th 5'!J12&gt;0,'5th 5'!AB12,0)</f>
        <v>B</v>
      </c>
      <c r="L12" s="133">
        <f>IF('5th 6'!J12&gt;0,'5th 6'!AC12,0)</f>
        <v>0</v>
      </c>
      <c r="M12" s="222">
        <f>IF('5th 6'!J12&gt;0,'5th 6'!AB12,0)</f>
        <v>0</v>
      </c>
      <c r="N12" s="132">
        <f>IF('5th 1'!R12&gt;0,'5th 1'!AC12,0)</f>
        <v>0</v>
      </c>
      <c r="O12" s="134">
        <f>IF('5th 1'!R12&gt;0,'5th 1'!AB12,0)</f>
        <v>0</v>
      </c>
      <c r="P12" s="134">
        <f>IF('5th 2'!R12&gt;0,'5th 2'!AC12,0)</f>
        <v>0</v>
      </c>
      <c r="Q12" s="133">
        <f>IF('5th 2'!R12&gt;0,'5th 2'!AB12,0)</f>
        <v>0</v>
      </c>
      <c r="R12" s="133">
        <f>IF('5th 3'!R12&gt;0,'5th 3'!AC12,0)</f>
        <v>0</v>
      </c>
      <c r="S12" s="133">
        <f>IF('5th 3'!R12&gt;0,'5th 3'!AB12,0)</f>
        <v>0</v>
      </c>
      <c r="T12" s="134">
        <f>IF('5th 4'!R12&gt;0,'5th 4'!AC12,0)</f>
        <v>0</v>
      </c>
      <c r="U12" s="134">
        <f>IF('5th 4'!R12&gt;0,'5th 4'!AB12,0)</f>
        <v>0</v>
      </c>
      <c r="V12" s="133">
        <f>IF('5th 5'!R12&gt;0,'5th 5'!AC12,0)</f>
        <v>0</v>
      </c>
      <c r="W12" s="133">
        <f>IF('5th 5'!R12&gt;0,'5th 5'!AB12,0)</f>
        <v>0</v>
      </c>
      <c r="X12" s="133">
        <f>IF('5th 6'!R12&gt;0,'5th 6'!AC12,0)</f>
        <v>0</v>
      </c>
      <c r="Y12" s="135">
        <f>IF('5th 6'!R12&gt;0,'5th 6'!AB12,0)</f>
        <v>0</v>
      </c>
      <c r="Z12" s="223">
        <f>IF('5th 1'!Z12&gt;0,'5th 1'!AC12,0)</f>
        <v>0</v>
      </c>
      <c r="AA12" s="134">
        <f>IF('5th 1'!Z12&gt;0,'5th 1'!AB12,0)</f>
        <v>0</v>
      </c>
      <c r="AB12" s="134">
        <f>IF('5th 2'!Z12&gt;0,'5th 2'!AC12,0)</f>
        <v>0</v>
      </c>
      <c r="AC12" s="134">
        <f>IF('5th 2'!Z12&gt;0,'5th 2'!AB12,0)</f>
        <v>0</v>
      </c>
      <c r="AD12" s="134">
        <f>IF('5th 3'!Z12&gt;0,'5th 3'!AC12,0)</f>
        <v>0</v>
      </c>
      <c r="AE12" s="134">
        <f>IF('5th 3'!Z12&gt;0,'5th 3'!AB12,0)</f>
        <v>0</v>
      </c>
      <c r="AF12" s="134">
        <f>IF('5th 4'!Z12&gt;0,'5th 4'!AC12,0)</f>
        <v>0</v>
      </c>
      <c r="AG12" s="133">
        <f>IF('5th 4'!Z12&gt;0,'5th 4'!AB12,0)</f>
        <v>0</v>
      </c>
      <c r="AH12" s="133">
        <f>IF('5th 5'!Z12&gt;0,'5th 5'!AC12,0)</f>
        <v>0</v>
      </c>
      <c r="AI12" s="133">
        <f>IF('5th 5'!Z12&gt;0,'5th 5'!AB12,0)</f>
        <v>0</v>
      </c>
      <c r="AJ12" s="134">
        <f>IF('5th 6'!Z12&gt;0,'5th 6'!AC12,0)</f>
        <v>0</v>
      </c>
      <c r="AK12" s="225">
        <f>IF('5th 6'!Z12&gt;0,'5th 6'!AB12,0)</f>
        <v>0</v>
      </c>
      <c r="AL12" s="226">
        <f>(B12*C6)+(D12*E6)+(F12*G6)+(H12*I6)+(J12*K6)+(L12*M6)+(N12*O6)+(P12*Q6)+(R12*S6)+(T12*U6)+(V12*W6)+(X12*Y6)+(Z12*AA6)+(AB12*AC6)+(AD12*AE6)+(AF12*AG6)+(AH12*AI6)+(AJ12*AK6)</f>
        <v>45.75</v>
      </c>
      <c r="AM12" s="137">
        <f t="shared" si="0"/>
        <v>3.05</v>
      </c>
      <c r="AN12" s="215" t="str">
        <f t="shared" si="1"/>
        <v>B</v>
      </c>
      <c r="AO12" s="227" t="str">
        <f t="shared" si="2"/>
        <v>B</v>
      </c>
      <c r="AP12" s="139">
        <f t="shared" si="3"/>
        <v>5</v>
      </c>
    </row>
    <row r="13" spans="1:42" ht="14.25" customHeight="1">
      <c r="A13" s="217">
        <f>'1st 1'!A13</f>
        <v>6</v>
      </c>
      <c r="B13" s="132">
        <f>IF('5th 1'!J13&gt;0,'5th 1'!AC13,0)</f>
        <v>3.75</v>
      </c>
      <c r="C13" s="133" t="str">
        <f>IF('5th 1'!J13&gt;0,'5th 1'!AB13,0)</f>
        <v>A</v>
      </c>
      <c r="D13" s="133">
        <f>IF('5th 2'!J13&gt;0,'5th 2'!AC13,0)</f>
        <v>3.25</v>
      </c>
      <c r="E13" s="134" t="str">
        <f>IF('5th 2'!J13&gt;0,'5th 2'!AB13,0)</f>
        <v>B+</v>
      </c>
      <c r="F13" s="134">
        <f>IF('5th 3'!J13&gt;0,'5th 3'!AC13,0)</f>
        <v>3.75</v>
      </c>
      <c r="G13" s="133" t="str">
        <f>IF('5th 3'!J13&gt;0,'5th 3'!AB13,0)</f>
        <v>A</v>
      </c>
      <c r="H13" s="133">
        <f>IF('5th 4'!J13&gt;0,'5th 4'!AC13,0)</f>
        <v>3.5</v>
      </c>
      <c r="I13" s="133" t="str">
        <f>IF('5th 4'!J13&gt;0,'5th 4'!AB13,0)</f>
        <v>A-</v>
      </c>
      <c r="J13" s="134">
        <f>IF('5th 5'!J13&gt;0,'5th 5'!AC13,0)</f>
        <v>3.25</v>
      </c>
      <c r="K13" s="134" t="str">
        <f>IF('5th 5'!J13&gt;0,'5th 5'!AB13,0)</f>
        <v>B+</v>
      </c>
      <c r="L13" s="133">
        <f>IF('5th 6'!J13&gt;0,'5th 6'!AC13,0)</f>
        <v>0</v>
      </c>
      <c r="M13" s="222">
        <f>IF('5th 6'!J13&gt;0,'5th 6'!AB13,0)</f>
        <v>0</v>
      </c>
      <c r="N13" s="132">
        <f>IF('5th 1'!R13&gt;0,'5th 1'!AC13,0)</f>
        <v>0</v>
      </c>
      <c r="O13" s="134">
        <f>IF('5th 1'!R13&gt;0,'5th 1'!AB13,0)</f>
        <v>0</v>
      </c>
      <c r="P13" s="134">
        <f>IF('5th 2'!R13&gt;0,'5th 2'!AC13,0)</f>
        <v>0</v>
      </c>
      <c r="Q13" s="133">
        <f>IF('5th 2'!R13&gt;0,'5th 2'!AB13,0)</f>
        <v>0</v>
      </c>
      <c r="R13" s="133">
        <f>IF('5th 3'!R13&gt;0,'5th 3'!AC13,0)</f>
        <v>0</v>
      </c>
      <c r="S13" s="133">
        <f>IF('5th 3'!R13&gt;0,'5th 3'!AB13,0)</f>
        <v>0</v>
      </c>
      <c r="T13" s="134">
        <f>IF('5th 4'!R13&gt;0,'5th 4'!AC13,0)</f>
        <v>0</v>
      </c>
      <c r="U13" s="134">
        <f>IF('5th 4'!R13&gt;0,'5th 4'!AB13,0)</f>
        <v>0</v>
      </c>
      <c r="V13" s="133">
        <f>IF('5th 5'!R13&gt;0,'5th 5'!AC13,0)</f>
        <v>0</v>
      </c>
      <c r="W13" s="133">
        <f>IF('5th 5'!R13&gt;0,'5th 5'!AB13,0)</f>
        <v>0</v>
      </c>
      <c r="X13" s="133">
        <f>IF('5th 6'!R13&gt;0,'5th 6'!AC13,0)</f>
        <v>0</v>
      </c>
      <c r="Y13" s="135">
        <f>IF('5th 6'!R13&gt;0,'5th 6'!AB13,0)</f>
        <v>0</v>
      </c>
      <c r="Z13" s="223">
        <f>IF('5th 1'!Z13&gt;0,'5th 1'!AC13,0)</f>
        <v>0</v>
      </c>
      <c r="AA13" s="134">
        <f>IF('5th 1'!Z13&gt;0,'5th 1'!AB13,0)</f>
        <v>0</v>
      </c>
      <c r="AB13" s="134">
        <f>IF('5th 2'!Z13&gt;0,'5th 2'!AC13,0)</f>
        <v>0</v>
      </c>
      <c r="AC13" s="134">
        <f>IF('5th 2'!Z13&gt;0,'5th 2'!AB13,0)</f>
        <v>0</v>
      </c>
      <c r="AD13" s="134">
        <f>IF('5th 3'!Z13&gt;0,'5th 3'!AC13,0)</f>
        <v>0</v>
      </c>
      <c r="AE13" s="134">
        <f>IF('5th 3'!Z13&gt;0,'5th 3'!AB13,0)</f>
        <v>0</v>
      </c>
      <c r="AF13" s="134">
        <f>IF('5th 4'!Z13&gt;0,'5th 4'!AC13,0)</f>
        <v>0</v>
      </c>
      <c r="AG13" s="133">
        <f>IF('5th 4'!Z13&gt;0,'5th 4'!AB13,0)</f>
        <v>0</v>
      </c>
      <c r="AH13" s="133">
        <f>IF('5th 5'!Z13&gt;0,'5th 5'!AC13,0)</f>
        <v>0</v>
      </c>
      <c r="AI13" s="133">
        <f>IF('5th 5'!Z13&gt;0,'5th 5'!AB13,0)</f>
        <v>0</v>
      </c>
      <c r="AJ13" s="134">
        <f>IF('5th 6'!Z13&gt;0,'5th 6'!AC13,0)</f>
        <v>0</v>
      </c>
      <c r="AK13" s="225">
        <f>IF('5th 6'!Z13&gt;0,'5th 6'!AB13,0)</f>
        <v>0</v>
      </c>
      <c r="AL13" s="226">
        <f>(B13*C6)+(D13*E6)+(F13*G6)+(H13*I6)+(J13*K6)+(L13*M6)+(N13*O6)+(P13*Q6)+(R13*S6)+(T13*U6)+(V13*W6)+(X13*Y6)+(Z13*AA6)+(AB13*AC6)+(AD13*AE6)+(AF13*AG6)+(AH13*AI6)+(AJ13*AK6)</f>
        <v>52.5</v>
      </c>
      <c r="AM13" s="137">
        <f t="shared" si="0"/>
        <v>3.5</v>
      </c>
      <c r="AN13" s="215" t="str">
        <f t="shared" si="1"/>
        <v>A-</v>
      </c>
      <c r="AO13" s="227" t="str">
        <f t="shared" si="2"/>
        <v>A-</v>
      </c>
      <c r="AP13" s="139">
        <f t="shared" si="3"/>
        <v>6</v>
      </c>
    </row>
    <row r="14" spans="1:42" ht="14.25" customHeight="1">
      <c r="A14" s="217">
        <f>'1st 1'!A14</f>
        <v>7</v>
      </c>
      <c r="B14" s="132">
        <f>IF('5th 1'!J14&gt;0,'5th 1'!AC14,0)</f>
        <v>4</v>
      </c>
      <c r="C14" s="133" t="str">
        <f>IF('5th 1'!J14&gt;0,'5th 1'!AB14,0)</f>
        <v>A+</v>
      </c>
      <c r="D14" s="133">
        <f>IF('5th 2'!J14&gt;0,'5th 2'!AC14,0)</f>
        <v>4</v>
      </c>
      <c r="E14" s="134" t="str">
        <f>IF('5th 2'!J14&gt;0,'5th 2'!AB14,0)</f>
        <v>A+</v>
      </c>
      <c r="F14" s="134">
        <f>IF('5th 3'!J14&gt;0,'5th 3'!AC14,0)</f>
        <v>4</v>
      </c>
      <c r="G14" s="133" t="str">
        <f>IF('5th 3'!J14&gt;0,'5th 3'!AB14,0)</f>
        <v>A+</v>
      </c>
      <c r="H14" s="133">
        <f>IF('5th 4'!J14&gt;0,'5th 4'!AC14,0)</f>
        <v>4</v>
      </c>
      <c r="I14" s="133" t="str">
        <f>IF('5th 4'!J14&gt;0,'5th 4'!AB14,0)</f>
        <v>A+</v>
      </c>
      <c r="J14" s="134">
        <f>IF('5th 5'!J14&gt;0,'5th 5'!AC14,0)</f>
        <v>3.5</v>
      </c>
      <c r="K14" s="134" t="str">
        <f>IF('5th 5'!J14&gt;0,'5th 5'!AB14,0)</f>
        <v>A-</v>
      </c>
      <c r="L14" s="133">
        <f>IF('5th 6'!J14&gt;0,'5th 6'!AC14,0)</f>
        <v>0</v>
      </c>
      <c r="M14" s="222">
        <f>IF('5th 6'!J14&gt;0,'5th 6'!AB14,0)</f>
        <v>0</v>
      </c>
      <c r="N14" s="132">
        <f>IF('5th 1'!R14&gt;0,'5th 1'!AC14,0)</f>
        <v>0</v>
      </c>
      <c r="O14" s="134">
        <f>IF('5th 1'!R14&gt;0,'5th 1'!AB14,0)</f>
        <v>0</v>
      </c>
      <c r="P14" s="134">
        <f>IF('5th 2'!R14&gt;0,'5th 2'!AC14,0)</f>
        <v>0</v>
      </c>
      <c r="Q14" s="133">
        <f>IF('5th 2'!R14&gt;0,'5th 2'!AB14,0)</f>
        <v>0</v>
      </c>
      <c r="R14" s="133">
        <f>IF('5th 3'!R14&gt;0,'5th 3'!AC14,0)</f>
        <v>0</v>
      </c>
      <c r="S14" s="133">
        <f>IF('5th 3'!R14&gt;0,'5th 3'!AB14,0)</f>
        <v>0</v>
      </c>
      <c r="T14" s="134">
        <f>IF('5th 4'!R14&gt;0,'5th 4'!AC14,0)</f>
        <v>0</v>
      </c>
      <c r="U14" s="134">
        <f>IF('5th 4'!R14&gt;0,'5th 4'!AB14,0)</f>
        <v>0</v>
      </c>
      <c r="V14" s="133">
        <f>IF('5th 5'!R14&gt;0,'5th 5'!AC14,0)</f>
        <v>0</v>
      </c>
      <c r="W14" s="133">
        <f>IF('5th 5'!R14&gt;0,'5th 5'!AB14,0)</f>
        <v>0</v>
      </c>
      <c r="X14" s="133">
        <f>IF('5th 6'!R14&gt;0,'5th 6'!AC14,0)</f>
        <v>0</v>
      </c>
      <c r="Y14" s="135">
        <f>IF('5th 6'!R14&gt;0,'5th 6'!AB14,0)</f>
        <v>0</v>
      </c>
      <c r="Z14" s="223">
        <f>IF('5th 1'!Z14&gt;0,'5th 1'!AC14,0)</f>
        <v>0</v>
      </c>
      <c r="AA14" s="134">
        <f>IF('5th 1'!Z14&gt;0,'5th 1'!AB14,0)</f>
        <v>0</v>
      </c>
      <c r="AB14" s="134">
        <f>IF('5th 2'!Z14&gt;0,'5th 2'!AC14,0)</f>
        <v>0</v>
      </c>
      <c r="AC14" s="134">
        <f>IF('5th 2'!Z14&gt;0,'5th 2'!AB14,0)</f>
        <v>0</v>
      </c>
      <c r="AD14" s="134">
        <f>IF('5th 3'!Z14&gt;0,'5th 3'!AC14,0)</f>
        <v>0</v>
      </c>
      <c r="AE14" s="134">
        <f>IF('5th 3'!Z14&gt;0,'5th 3'!AB14,0)</f>
        <v>0</v>
      </c>
      <c r="AF14" s="134">
        <f>IF('5th 4'!Z14&gt;0,'5th 4'!AC14,0)</f>
        <v>0</v>
      </c>
      <c r="AG14" s="133">
        <f>IF('5th 4'!Z14&gt;0,'5th 4'!AB14,0)</f>
        <v>0</v>
      </c>
      <c r="AH14" s="133">
        <f>IF('5th 5'!Z14&gt;0,'5th 5'!AC14,0)</f>
        <v>0</v>
      </c>
      <c r="AI14" s="133">
        <f>IF('5th 5'!Z14&gt;0,'5th 5'!AB14,0)</f>
        <v>0</v>
      </c>
      <c r="AJ14" s="134">
        <f>IF('5th 6'!Z14&gt;0,'5th 6'!AC14,0)</f>
        <v>0</v>
      </c>
      <c r="AK14" s="225">
        <f>IF('5th 6'!Z14&gt;0,'5th 6'!AB14,0)</f>
        <v>0</v>
      </c>
      <c r="AL14" s="226">
        <f>(B14*C6)+(D14*E6)+(F14*G6)+(H14*I6)+(J14*K6)+(L14*M6)+(N14*O6)+(P14*Q6)+(R14*S6)+(T14*U6)+(V14*W6)+(X14*Y6)+(Z14*AA6)+(AB14*AC6)+(AD14*AE6)+(AF14*AG6)+(AH14*AI6)+(AJ14*AK6)</f>
        <v>58.5</v>
      </c>
      <c r="AM14" s="137">
        <f t="shared" si="0"/>
        <v>3.9</v>
      </c>
      <c r="AN14" s="215" t="str">
        <f t="shared" si="1"/>
        <v>A</v>
      </c>
      <c r="AO14" s="227" t="str">
        <f t="shared" si="2"/>
        <v>A</v>
      </c>
      <c r="AP14" s="139">
        <f t="shared" si="3"/>
        <v>7</v>
      </c>
    </row>
    <row r="15" spans="1:42" ht="14.25" customHeight="1">
      <c r="A15" s="217">
        <f>'1st 1'!A15</f>
        <v>8</v>
      </c>
      <c r="B15" s="132">
        <f>IF('5th 1'!J15&gt;0,'5th 1'!AC15,0)</f>
        <v>3.5</v>
      </c>
      <c r="C15" s="133" t="str">
        <f>IF('5th 1'!J15&gt;0,'5th 1'!AB15,0)</f>
        <v>A-</v>
      </c>
      <c r="D15" s="133">
        <f>IF('5th 2'!J15&gt;0,'5th 2'!AC15,0)</f>
        <v>2.75</v>
      </c>
      <c r="E15" s="134" t="str">
        <f>IF('5th 2'!J15&gt;0,'5th 2'!AB15,0)</f>
        <v>B-</v>
      </c>
      <c r="F15" s="134">
        <f>IF('5th 3'!J15&gt;0,'5th 3'!AC15,0)</f>
        <v>3.25</v>
      </c>
      <c r="G15" s="133" t="str">
        <f>IF('5th 3'!J15&gt;0,'5th 3'!AB15,0)</f>
        <v>B+</v>
      </c>
      <c r="H15" s="133">
        <f>IF('5th 4'!J15&gt;0,'5th 4'!AC15,0)</f>
        <v>3</v>
      </c>
      <c r="I15" s="133" t="str">
        <f>IF('5th 4'!J15&gt;0,'5th 4'!AB15,0)</f>
        <v>B</v>
      </c>
      <c r="J15" s="134">
        <f>IF('5th 5'!J15&gt;0,'5th 5'!AC15,0)</f>
        <v>3</v>
      </c>
      <c r="K15" s="134" t="str">
        <f>IF('5th 5'!J15&gt;0,'5th 5'!AB15,0)</f>
        <v>B</v>
      </c>
      <c r="L15" s="133">
        <f>IF('5th 6'!J15&gt;0,'5th 6'!AC15,0)</f>
        <v>0</v>
      </c>
      <c r="M15" s="222">
        <f>IF('5th 6'!J15&gt;0,'5th 6'!AB15,0)</f>
        <v>0</v>
      </c>
      <c r="N15" s="132">
        <f>IF('5th 1'!R15&gt;0,'5th 1'!AC15,0)</f>
        <v>0</v>
      </c>
      <c r="O15" s="134">
        <f>IF('5th 1'!R15&gt;0,'5th 1'!AB15,0)</f>
        <v>0</v>
      </c>
      <c r="P15" s="134">
        <f>IF('5th 2'!R15&gt;0,'5th 2'!AC15,0)</f>
        <v>0</v>
      </c>
      <c r="Q15" s="133">
        <f>IF('5th 2'!R15&gt;0,'5th 2'!AB15,0)</f>
        <v>0</v>
      </c>
      <c r="R15" s="133">
        <f>IF('5th 3'!R15&gt;0,'5th 3'!AC15,0)</f>
        <v>0</v>
      </c>
      <c r="S15" s="133">
        <f>IF('5th 3'!R15&gt;0,'5th 3'!AB15,0)</f>
        <v>0</v>
      </c>
      <c r="T15" s="134">
        <f>IF('5th 4'!R15&gt;0,'5th 4'!AC15,0)</f>
        <v>0</v>
      </c>
      <c r="U15" s="134">
        <f>IF('5th 4'!R15&gt;0,'5th 4'!AB15,0)</f>
        <v>0</v>
      </c>
      <c r="V15" s="133">
        <f>IF('5th 5'!R15&gt;0,'5th 5'!AC15,0)</f>
        <v>0</v>
      </c>
      <c r="W15" s="133">
        <f>IF('5th 5'!R15&gt;0,'5th 5'!AB15,0)</f>
        <v>0</v>
      </c>
      <c r="X15" s="133">
        <f>IF('5th 6'!R15&gt;0,'5th 6'!AC15,0)</f>
        <v>0</v>
      </c>
      <c r="Y15" s="135">
        <f>IF('5th 6'!R15&gt;0,'5th 6'!AB15,0)</f>
        <v>0</v>
      </c>
      <c r="Z15" s="223">
        <f>IF('5th 1'!Z15&gt;0,'5th 1'!AC15,0)</f>
        <v>0</v>
      </c>
      <c r="AA15" s="134">
        <f>IF('5th 1'!Z15&gt;0,'5th 1'!AB15,0)</f>
        <v>0</v>
      </c>
      <c r="AB15" s="134">
        <f>IF('5th 2'!Z15&gt;0,'5th 2'!AC15,0)</f>
        <v>0</v>
      </c>
      <c r="AC15" s="134">
        <f>IF('5th 2'!Z15&gt;0,'5th 2'!AB15,0)</f>
        <v>0</v>
      </c>
      <c r="AD15" s="134">
        <f>IF('5th 3'!Z15&gt;0,'5th 3'!AC15,0)</f>
        <v>0</v>
      </c>
      <c r="AE15" s="134">
        <f>IF('5th 3'!Z15&gt;0,'5th 3'!AB15,0)</f>
        <v>0</v>
      </c>
      <c r="AF15" s="134">
        <f>IF('5th 4'!Z15&gt;0,'5th 4'!AC15,0)</f>
        <v>0</v>
      </c>
      <c r="AG15" s="133">
        <f>IF('5th 4'!Z15&gt;0,'5th 4'!AB15,0)</f>
        <v>0</v>
      </c>
      <c r="AH15" s="133">
        <f>IF('5th 5'!Z15&gt;0,'5th 5'!AC15,0)</f>
        <v>0</v>
      </c>
      <c r="AI15" s="133">
        <f>IF('5th 5'!Z15&gt;0,'5th 5'!AB15,0)</f>
        <v>0</v>
      </c>
      <c r="AJ15" s="134">
        <f>IF('5th 6'!Z15&gt;0,'5th 6'!AC15,0)</f>
        <v>0</v>
      </c>
      <c r="AK15" s="225">
        <f>IF('5th 6'!Z15&gt;0,'5th 6'!AB15,0)</f>
        <v>0</v>
      </c>
      <c r="AL15" s="226">
        <f>(B15*C6)+(D15*E6)+(F15*G6)+(H15*I6)+(J15*K6)+(L15*M6)+(N15*O6)+(P15*Q6)+(R15*S6)+(T15*U6)+(V15*W6)+(X15*Y6)+(Z15*AA6)+(AB15*AC6)+(AD15*AE6)+(AF15*AG6)+(AH15*AI6)+(AJ15*AK6)</f>
        <v>46.5</v>
      </c>
      <c r="AM15" s="137">
        <f t="shared" si="0"/>
        <v>3.1</v>
      </c>
      <c r="AN15" s="215" t="str">
        <f t="shared" si="1"/>
        <v>B</v>
      </c>
      <c r="AO15" s="227" t="str">
        <f t="shared" si="2"/>
        <v>B</v>
      </c>
      <c r="AP15" s="139">
        <f t="shared" si="3"/>
        <v>8</v>
      </c>
    </row>
    <row r="16" spans="1:42" ht="14.25" customHeight="1">
      <c r="A16" s="217">
        <f>'1st 1'!A16</f>
        <v>9</v>
      </c>
      <c r="B16" s="132">
        <f>IF('5th 1'!J16&gt;0,'5th 1'!AC16,0)</f>
        <v>3.25</v>
      </c>
      <c r="C16" s="133" t="str">
        <f>IF('5th 1'!J16&gt;0,'5th 1'!AB16,0)</f>
        <v>B+</v>
      </c>
      <c r="D16" s="133">
        <f>IF('5th 2'!J16&gt;0,'5th 2'!AC16,0)</f>
        <v>3.75</v>
      </c>
      <c r="E16" s="134" t="str">
        <f>IF('5th 2'!J16&gt;0,'5th 2'!AB16,0)</f>
        <v>A</v>
      </c>
      <c r="F16" s="134">
        <f>IF('5th 3'!J16&gt;0,'5th 3'!AC16,0)</f>
        <v>3.5</v>
      </c>
      <c r="G16" s="133" t="str">
        <f>IF('5th 3'!J16&gt;0,'5th 3'!AB16,0)</f>
        <v>A-</v>
      </c>
      <c r="H16" s="133">
        <f>IF('5th 4'!J16&gt;0,'5th 4'!AC16,0)</f>
        <v>4</v>
      </c>
      <c r="I16" s="133" t="str">
        <f>IF('5th 4'!J16&gt;0,'5th 4'!AB16,0)</f>
        <v>A+</v>
      </c>
      <c r="J16" s="134">
        <f>IF('5th 5'!J16&gt;0,'5th 5'!AC16,0)</f>
        <v>3</v>
      </c>
      <c r="K16" s="134" t="str">
        <f>IF('5th 5'!J16&gt;0,'5th 5'!AB16,0)</f>
        <v>B</v>
      </c>
      <c r="L16" s="133">
        <f>IF('5th 6'!J16&gt;0,'5th 6'!AC16,0)</f>
        <v>0</v>
      </c>
      <c r="M16" s="222">
        <f>IF('5th 6'!J16&gt;0,'5th 6'!AB16,0)</f>
        <v>0</v>
      </c>
      <c r="N16" s="132">
        <f>IF('5th 1'!R16&gt;0,'5th 1'!AC16,0)</f>
        <v>0</v>
      </c>
      <c r="O16" s="134">
        <f>IF('5th 1'!R16&gt;0,'5th 1'!AB16,0)</f>
        <v>0</v>
      </c>
      <c r="P16" s="134">
        <f>IF('5th 2'!R16&gt;0,'5th 2'!AC16,0)</f>
        <v>0</v>
      </c>
      <c r="Q16" s="133">
        <f>IF('5th 2'!R16&gt;0,'5th 2'!AB16,0)</f>
        <v>0</v>
      </c>
      <c r="R16" s="133">
        <f>IF('5th 3'!R16&gt;0,'5th 3'!AC16,0)</f>
        <v>0</v>
      </c>
      <c r="S16" s="133">
        <f>IF('5th 3'!R16&gt;0,'5th 3'!AB16,0)</f>
        <v>0</v>
      </c>
      <c r="T16" s="134">
        <f>IF('5th 4'!R16&gt;0,'5th 4'!AC16,0)</f>
        <v>0</v>
      </c>
      <c r="U16" s="134">
        <f>IF('5th 4'!R16&gt;0,'5th 4'!AB16,0)</f>
        <v>0</v>
      </c>
      <c r="V16" s="133">
        <f>IF('5th 5'!R16&gt;0,'5th 5'!AC16,0)</f>
        <v>0</v>
      </c>
      <c r="W16" s="133">
        <f>IF('5th 5'!R16&gt;0,'5th 5'!AB16,0)</f>
        <v>0</v>
      </c>
      <c r="X16" s="133">
        <f>IF('5th 6'!R16&gt;0,'5th 6'!AC16,0)</f>
        <v>0</v>
      </c>
      <c r="Y16" s="135">
        <f>IF('5th 6'!R16&gt;0,'5th 6'!AB16,0)</f>
        <v>0</v>
      </c>
      <c r="Z16" s="223">
        <f>IF('5th 1'!Z16&gt;0,'5th 1'!AC16,0)</f>
        <v>0</v>
      </c>
      <c r="AA16" s="134">
        <f>IF('5th 1'!Z16&gt;0,'5th 1'!AB16,0)</f>
        <v>0</v>
      </c>
      <c r="AB16" s="134">
        <f>IF('5th 2'!Z16&gt;0,'5th 2'!AC16,0)</f>
        <v>0</v>
      </c>
      <c r="AC16" s="134">
        <f>IF('5th 2'!Z16&gt;0,'5th 2'!AB16,0)</f>
        <v>0</v>
      </c>
      <c r="AD16" s="134">
        <f>IF('5th 3'!Z16&gt;0,'5th 3'!AC16,0)</f>
        <v>0</v>
      </c>
      <c r="AE16" s="134">
        <f>IF('5th 3'!Z16&gt;0,'5th 3'!AB16,0)</f>
        <v>0</v>
      </c>
      <c r="AF16" s="134">
        <f>IF('5th 4'!Z16&gt;0,'5th 4'!AC16,0)</f>
        <v>0</v>
      </c>
      <c r="AG16" s="133">
        <f>IF('5th 4'!Z16&gt;0,'5th 4'!AB16,0)</f>
        <v>0</v>
      </c>
      <c r="AH16" s="133">
        <f>IF('5th 5'!Z16&gt;0,'5th 5'!AC16,0)</f>
        <v>0</v>
      </c>
      <c r="AI16" s="133">
        <f>IF('5th 5'!Z16&gt;0,'5th 5'!AB16,0)</f>
        <v>0</v>
      </c>
      <c r="AJ16" s="134">
        <f>IF('5th 6'!Z16&gt;0,'5th 6'!AC16,0)</f>
        <v>0</v>
      </c>
      <c r="AK16" s="225">
        <f>IF('5th 6'!Z16&gt;0,'5th 6'!AB16,0)</f>
        <v>0</v>
      </c>
      <c r="AL16" s="226">
        <f>(B16*C6)+(D16*E6)+(F16*G6)+(H16*I6)+(J16*K6)+(L16*M6)+(N16*O6)+(P16*Q6)+(R16*S6)+(T16*U6)+(V16*W6)+(X16*Y6)+(Z16*AA6)+(AB16*AC6)+(AD16*AE6)+(AF16*AG6)+(AH16*AI6)+(AJ16*AK6)</f>
        <v>52.5</v>
      </c>
      <c r="AM16" s="137">
        <f t="shared" si="0"/>
        <v>3.5</v>
      </c>
      <c r="AN16" s="215" t="str">
        <f t="shared" si="1"/>
        <v>A-</v>
      </c>
      <c r="AO16" s="227" t="str">
        <f t="shared" si="2"/>
        <v>A-</v>
      </c>
      <c r="AP16" s="139">
        <f t="shared" si="3"/>
        <v>9</v>
      </c>
    </row>
    <row r="17" spans="1:42" ht="14.25" customHeight="1">
      <c r="A17" s="217">
        <f>'1st 1'!A17</f>
        <v>10</v>
      </c>
      <c r="B17" s="132">
        <f>IF('5th 1'!J17&gt;0,'5th 1'!AC17,0)</f>
        <v>4</v>
      </c>
      <c r="C17" s="133" t="str">
        <f>IF('5th 1'!J17&gt;0,'5th 1'!AB17,0)</f>
        <v>A+</v>
      </c>
      <c r="D17" s="133">
        <f>IF('5th 2'!J17&gt;0,'5th 2'!AC17,0)</f>
        <v>3.5</v>
      </c>
      <c r="E17" s="134" t="str">
        <f>IF('5th 2'!J17&gt;0,'5th 2'!AB17,0)</f>
        <v>A-</v>
      </c>
      <c r="F17" s="134">
        <f>IF('5th 3'!J17&gt;0,'5th 3'!AC17,0)</f>
        <v>4</v>
      </c>
      <c r="G17" s="133" t="str">
        <f>IF('5th 3'!J17&gt;0,'5th 3'!AB17,0)</f>
        <v>A+</v>
      </c>
      <c r="H17" s="133">
        <f>IF('5th 4'!J17&gt;0,'5th 4'!AC17,0)</f>
        <v>3.75</v>
      </c>
      <c r="I17" s="133" t="str">
        <f>IF('5th 4'!J17&gt;0,'5th 4'!AB17,0)</f>
        <v>A</v>
      </c>
      <c r="J17" s="134">
        <f>IF('5th 5'!J17&gt;0,'5th 5'!AC17,0)</f>
        <v>3</v>
      </c>
      <c r="K17" s="134" t="str">
        <f>IF('5th 5'!J17&gt;0,'5th 5'!AB17,0)</f>
        <v>B</v>
      </c>
      <c r="L17" s="133">
        <f>IF('5th 6'!J17&gt;0,'5th 6'!AC17,0)</f>
        <v>0</v>
      </c>
      <c r="M17" s="222">
        <f>IF('5th 6'!J17&gt;0,'5th 6'!AB17,0)</f>
        <v>0</v>
      </c>
      <c r="N17" s="132">
        <f>IF('5th 1'!R17&gt;0,'5th 1'!AC17,0)</f>
        <v>0</v>
      </c>
      <c r="O17" s="134">
        <f>IF('5th 1'!R17&gt;0,'5th 1'!AB17,0)</f>
        <v>0</v>
      </c>
      <c r="P17" s="134">
        <f>IF('5th 2'!R17&gt;0,'5th 2'!AC17,0)</f>
        <v>0</v>
      </c>
      <c r="Q17" s="133">
        <f>IF('5th 2'!R17&gt;0,'5th 2'!AB17,0)</f>
        <v>0</v>
      </c>
      <c r="R17" s="133">
        <f>IF('5th 3'!R17&gt;0,'5th 3'!AC17,0)</f>
        <v>0</v>
      </c>
      <c r="S17" s="133">
        <f>IF('5th 3'!R17&gt;0,'5th 3'!AB17,0)</f>
        <v>0</v>
      </c>
      <c r="T17" s="134">
        <f>IF('5th 4'!R17&gt;0,'5th 4'!AC17,0)</f>
        <v>0</v>
      </c>
      <c r="U17" s="134">
        <f>IF('5th 4'!R17&gt;0,'5th 4'!AB17,0)</f>
        <v>0</v>
      </c>
      <c r="V17" s="133">
        <f>IF('5th 5'!R17&gt;0,'5th 5'!AC17,0)</f>
        <v>0</v>
      </c>
      <c r="W17" s="133">
        <f>IF('5th 5'!R17&gt;0,'5th 5'!AB17,0)</f>
        <v>0</v>
      </c>
      <c r="X17" s="133">
        <f>IF('5th 6'!R17&gt;0,'5th 6'!AC17,0)</f>
        <v>0</v>
      </c>
      <c r="Y17" s="135">
        <f>IF('5th 6'!R17&gt;0,'5th 6'!AB17,0)</f>
        <v>0</v>
      </c>
      <c r="Z17" s="223">
        <f>IF('5th 1'!Z17&gt;0,'5th 1'!AC17,0)</f>
        <v>0</v>
      </c>
      <c r="AA17" s="134">
        <f>IF('5th 1'!Z17&gt;0,'5th 1'!AB17,0)</f>
        <v>0</v>
      </c>
      <c r="AB17" s="134">
        <f>IF('5th 2'!Z17&gt;0,'5th 2'!AC17,0)</f>
        <v>0</v>
      </c>
      <c r="AC17" s="134">
        <f>IF('5th 2'!Z17&gt;0,'5th 2'!AB17,0)</f>
        <v>0</v>
      </c>
      <c r="AD17" s="134">
        <f>IF('5th 3'!Z17&gt;0,'5th 3'!AC17,0)</f>
        <v>0</v>
      </c>
      <c r="AE17" s="134">
        <f>IF('5th 3'!Z17&gt;0,'5th 3'!AB17,0)</f>
        <v>0</v>
      </c>
      <c r="AF17" s="134">
        <f>IF('5th 4'!Z17&gt;0,'5th 4'!AC17,0)</f>
        <v>0</v>
      </c>
      <c r="AG17" s="133">
        <f>IF('5th 4'!Z17&gt;0,'5th 4'!AB17,0)</f>
        <v>0</v>
      </c>
      <c r="AH17" s="133">
        <f>IF('5th 5'!Z17&gt;0,'5th 5'!AC17,0)</f>
        <v>0</v>
      </c>
      <c r="AI17" s="133">
        <f>IF('5th 5'!Z17&gt;0,'5th 5'!AB17,0)</f>
        <v>0</v>
      </c>
      <c r="AJ17" s="134">
        <f>IF('5th 6'!Z17&gt;0,'5th 6'!AC17,0)</f>
        <v>0</v>
      </c>
      <c r="AK17" s="225">
        <f>IF('5th 6'!Z17&gt;0,'5th 6'!AB17,0)</f>
        <v>0</v>
      </c>
      <c r="AL17" s="226">
        <f>(B17*C6)+(D17*E6)+(F17*G6)+(H17*I6)+(J17*K6)+(L17*M6)+(N17*O6)+(P17*Q6)+(R17*S6)+(T17*U6)+(V17*W6)+(X17*Y6)+(Z17*AA6)+(AB17*AC6)+(AD17*AE6)+(AF17*AG6)+(AH17*AI6)+(AJ17*AK6)</f>
        <v>54.75</v>
      </c>
      <c r="AM17" s="137">
        <f t="shared" si="0"/>
        <v>3.65</v>
      </c>
      <c r="AN17" s="215" t="str">
        <f t="shared" si="1"/>
        <v>A-</v>
      </c>
      <c r="AO17" s="227" t="str">
        <f t="shared" si="2"/>
        <v>A-</v>
      </c>
      <c r="AP17" s="139">
        <f t="shared" si="3"/>
        <v>10</v>
      </c>
    </row>
    <row r="18" spans="1:42" ht="14.25" customHeight="1">
      <c r="A18" s="217">
        <f>'1st 1'!A18</f>
        <v>11</v>
      </c>
      <c r="B18" s="132">
        <f>IF('5th 1'!J18&gt;0,'5th 1'!AC18,0)</f>
        <v>3.75</v>
      </c>
      <c r="C18" s="133" t="str">
        <f>IF('5th 1'!J18&gt;0,'5th 1'!AB18,0)</f>
        <v>A</v>
      </c>
      <c r="D18" s="133">
        <f>IF('5th 2'!J18&gt;0,'5th 2'!AC18,0)</f>
        <v>4</v>
      </c>
      <c r="E18" s="134" t="str">
        <f>IF('5th 2'!J18&gt;0,'5th 2'!AB18,0)</f>
        <v>A+</v>
      </c>
      <c r="F18" s="134">
        <f>IF('5th 3'!J18&gt;0,'5th 3'!AC18,0)</f>
        <v>4</v>
      </c>
      <c r="G18" s="133" t="str">
        <f>IF('5th 3'!J18&gt;0,'5th 3'!AB18,0)</f>
        <v>A+</v>
      </c>
      <c r="H18" s="133">
        <f>IF('5th 4'!J18&gt;0,'5th 4'!AC18,0)</f>
        <v>3.5</v>
      </c>
      <c r="I18" s="133" t="str">
        <f>IF('5th 4'!J18&gt;0,'5th 4'!AB18,0)</f>
        <v>A-</v>
      </c>
      <c r="J18" s="134">
        <f>IF('5th 5'!J18&gt;0,'5th 5'!AC18,0)</f>
        <v>3</v>
      </c>
      <c r="K18" s="134" t="str">
        <f>IF('5th 5'!J18&gt;0,'5th 5'!AB18,0)</f>
        <v>B</v>
      </c>
      <c r="L18" s="133">
        <f>IF('5th 6'!J18&gt;0,'5th 6'!AC18,0)</f>
        <v>0</v>
      </c>
      <c r="M18" s="222">
        <f>IF('5th 6'!J18&gt;0,'5th 6'!AB18,0)</f>
        <v>0</v>
      </c>
      <c r="N18" s="132">
        <f>IF('5th 1'!R18&gt;0,'5th 1'!AC18,0)</f>
        <v>0</v>
      </c>
      <c r="O18" s="134">
        <f>IF('5th 1'!R18&gt;0,'5th 1'!AB18,0)</f>
        <v>0</v>
      </c>
      <c r="P18" s="134">
        <f>IF('5th 2'!R18&gt;0,'5th 2'!AC18,0)</f>
        <v>0</v>
      </c>
      <c r="Q18" s="133">
        <f>IF('5th 2'!R18&gt;0,'5th 2'!AB18,0)</f>
        <v>0</v>
      </c>
      <c r="R18" s="133">
        <f>IF('5th 3'!R18&gt;0,'5th 3'!AC18,0)</f>
        <v>0</v>
      </c>
      <c r="S18" s="133">
        <f>IF('5th 3'!R18&gt;0,'5th 3'!AB18,0)</f>
        <v>0</v>
      </c>
      <c r="T18" s="134">
        <f>IF('5th 4'!R18&gt;0,'5th 4'!AC18,0)</f>
        <v>0</v>
      </c>
      <c r="U18" s="134">
        <f>IF('5th 4'!R18&gt;0,'5th 4'!AB18,0)</f>
        <v>0</v>
      </c>
      <c r="V18" s="133">
        <f>IF('5th 5'!R18&gt;0,'5th 5'!AC18,0)</f>
        <v>0</v>
      </c>
      <c r="W18" s="133">
        <f>IF('5th 5'!R18&gt;0,'5th 5'!AB18,0)</f>
        <v>0</v>
      </c>
      <c r="X18" s="133">
        <f>IF('5th 6'!R18&gt;0,'5th 6'!AC18,0)</f>
        <v>0</v>
      </c>
      <c r="Y18" s="135">
        <f>IF('5th 6'!R18&gt;0,'5th 6'!AB18,0)</f>
        <v>0</v>
      </c>
      <c r="Z18" s="223">
        <f>IF('5th 1'!Z18&gt;0,'5th 1'!AC18,0)</f>
        <v>0</v>
      </c>
      <c r="AA18" s="134">
        <f>IF('5th 1'!Z18&gt;0,'5th 1'!AB18,0)</f>
        <v>0</v>
      </c>
      <c r="AB18" s="134">
        <f>IF('5th 2'!Z18&gt;0,'5th 2'!AC18,0)</f>
        <v>0</v>
      </c>
      <c r="AC18" s="134">
        <f>IF('5th 2'!Z18&gt;0,'5th 2'!AB18,0)</f>
        <v>0</v>
      </c>
      <c r="AD18" s="134">
        <f>IF('5th 3'!Z18&gt;0,'5th 3'!AC18,0)</f>
        <v>0</v>
      </c>
      <c r="AE18" s="134">
        <f>IF('5th 3'!Z18&gt;0,'5th 3'!AB18,0)</f>
        <v>0</v>
      </c>
      <c r="AF18" s="134">
        <f>IF('5th 4'!Z18&gt;0,'5th 4'!AC18,0)</f>
        <v>0</v>
      </c>
      <c r="AG18" s="133">
        <f>IF('5th 4'!Z18&gt;0,'5th 4'!AB18,0)</f>
        <v>0</v>
      </c>
      <c r="AH18" s="133">
        <f>IF('5th 5'!Z18&gt;0,'5th 5'!AC18,0)</f>
        <v>0</v>
      </c>
      <c r="AI18" s="133">
        <f>IF('5th 5'!Z18&gt;0,'5th 5'!AB18,0)</f>
        <v>0</v>
      </c>
      <c r="AJ18" s="134">
        <f>IF('5th 6'!Z18&gt;0,'5th 6'!AC18,0)</f>
        <v>0</v>
      </c>
      <c r="AK18" s="225">
        <f>IF('5th 6'!Z18&gt;0,'5th 6'!AB18,0)</f>
        <v>0</v>
      </c>
      <c r="AL18" s="226">
        <f>(B18*C6)+(D18*E6)+(F18*G6)+(H18*I6)+(J18*K6)+(L18*M6)+(N18*O6)+(P18*Q6)+(R18*S6)+(T18*U6)+(V18*W6)+(X18*Y6)+(Z18*AA6)+(AB18*AC6)+(AD18*AE6)+(AF18*AG6)+(AH18*AI6)+(AJ18*AK6)</f>
        <v>54.75</v>
      </c>
      <c r="AM18" s="137">
        <f t="shared" si="0"/>
        <v>3.65</v>
      </c>
      <c r="AN18" s="215" t="str">
        <f t="shared" si="1"/>
        <v>A-</v>
      </c>
      <c r="AO18" s="227" t="str">
        <f t="shared" si="2"/>
        <v>A-</v>
      </c>
      <c r="AP18" s="139">
        <f t="shared" si="3"/>
        <v>11</v>
      </c>
    </row>
    <row r="19" spans="1:42" ht="14.25" customHeight="1">
      <c r="A19" s="217">
        <f>'1st 1'!A19</f>
        <v>12</v>
      </c>
      <c r="B19" s="132">
        <f>IF('5th 1'!J19&gt;0,'5th 1'!AC19,0)</f>
        <v>2.75</v>
      </c>
      <c r="C19" s="133" t="str">
        <f>IF('5th 1'!J19&gt;0,'5th 1'!AB19,0)</f>
        <v>B-</v>
      </c>
      <c r="D19" s="133">
        <f>IF('5th 2'!J19&gt;0,'5th 2'!AC19,0)</f>
        <v>3</v>
      </c>
      <c r="E19" s="134" t="str">
        <f>IF('5th 2'!J19&gt;0,'5th 2'!AB19,0)</f>
        <v>B</v>
      </c>
      <c r="F19" s="134">
        <f>IF('5th 3'!J19&gt;0,'5th 3'!AC19,0)</f>
        <v>3.5</v>
      </c>
      <c r="G19" s="133" t="str">
        <f>IF('5th 3'!J19&gt;0,'5th 3'!AB19,0)</f>
        <v>A-</v>
      </c>
      <c r="H19" s="133">
        <f>IF('5th 4'!J19&gt;0,'5th 4'!AC19,0)</f>
        <v>3</v>
      </c>
      <c r="I19" s="133" t="str">
        <f>IF('5th 4'!J19&gt;0,'5th 4'!AB19,0)</f>
        <v>B</v>
      </c>
      <c r="J19" s="134">
        <f>IF('5th 5'!J19&gt;0,'5th 5'!AC19,0)</f>
        <v>3</v>
      </c>
      <c r="K19" s="134" t="str">
        <f>IF('5th 5'!J19&gt;0,'5th 5'!AB19,0)</f>
        <v>B</v>
      </c>
      <c r="L19" s="133">
        <f>IF('5th 6'!J19&gt;0,'5th 6'!AC19,0)</f>
        <v>0</v>
      </c>
      <c r="M19" s="222">
        <f>IF('5th 6'!J19&gt;0,'5th 6'!AB19,0)</f>
        <v>0</v>
      </c>
      <c r="N19" s="132">
        <f>IF('5th 1'!R19&gt;0,'5th 1'!AC19,0)</f>
        <v>0</v>
      </c>
      <c r="O19" s="134">
        <f>IF('5th 1'!R19&gt;0,'5th 1'!AB19,0)</f>
        <v>0</v>
      </c>
      <c r="P19" s="134">
        <f>IF('5th 2'!R19&gt;0,'5th 2'!AC19,0)</f>
        <v>0</v>
      </c>
      <c r="Q19" s="133">
        <f>IF('5th 2'!R19&gt;0,'5th 2'!AB19,0)</f>
        <v>0</v>
      </c>
      <c r="R19" s="133">
        <f>IF('5th 3'!R19&gt;0,'5th 3'!AC19,0)</f>
        <v>0</v>
      </c>
      <c r="S19" s="133">
        <f>IF('5th 3'!R19&gt;0,'5th 3'!AB19,0)</f>
        <v>0</v>
      </c>
      <c r="T19" s="134">
        <f>IF('5th 4'!R19&gt;0,'5th 4'!AC19,0)</f>
        <v>0</v>
      </c>
      <c r="U19" s="134">
        <f>IF('5th 4'!R19&gt;0,'5th 4'!AB19,0)</f>
        <v>0</v>
      </c>
      <c r="V19" s="133">
        <f>IF('5th 5'!R19&gt;0,'5th 5'!AC19,0)</f>
        <v>0</v>
      </c>
      <c r="W19" s="133">
        <f>IF('5th 5'!R19&gt;0,'5th 5'!AB19,0)</f>
        <v>0</v>
      </c>
      <c r="X19" s="133">
        <f>IF('5th 6'!R19&gt;0,'5th 6'!AC19,0)</f>
        <v>0</v>
      </c>
      <c r="Y19" s="135">
        <f>IF('5th 6'!R19&gt;0,'5th 6'!AB19,0)</f>
        <v>0</v>
      </c>
      <c r="Z19" s="223">
        <f>IF('5th 1'!Z19&gt;0,'5th 1'!AC19,0)</f>
        <v>0</v>
      </c>
      <c r="AA19" s="134">
        <f>IF('5th 1'!Z19&gt;0,'5th 1'!AB19,0)</f>
        <v>0</v>
      </c>
      <c r="AB19" s="134">
        <f>IF('5th 2'!Z19&gt;0,'5th 2'!AC19,0)</f>
        <v>0</v>
      </c>
      <c r="AC19" s="134">
        <f>IF('5th 2'!Z19&gt;0,'5th 2'!AB19,0)</f>
        <v>0</v>
      </c>
      <c r="AD19" s="134">
        <f>IF('5th 3'!Z19&gt;0,'5th 3'!AC19,0)</f>
        <v>0</v>
      </c>
      <c r="AE19" s="134">
        <f>IF('5th 3'!Z19&gt;0,'5th 3'!AB19,0)</f>
        <v>0</v>
      </c>
      <c r="AF19" s="134">
        <f>IF('5th 4'!Z19&gt;0,'5th 4'!AC19,0)</f>
        <v>0</v>
      </c>
      <c r="AG19" s="133">
        <f>IF('5th 4'!Z19&gt;0,'5th 4'!AB19,0)</f>
        <v>0</v>
      </c>
      <c r="AH19" s="133">
        <f>IF('5th 5'!Z19&gt;0,'5th 5'!AC19,0)</f>
        <v>0</v>
      </c>
      <c r="AI19" s="133">
        <f>IF('5th 5'!Z19&gt;0,'5th 5'!AB19,0)</f>
        <v>0</v>
      </c>
      <c r="AJ19" s="134">
        <f>IF('5th 6'!Z19&gt;0,'5th 6'!AC19,0)</f>
        <v>0</v>
      </c>
      <c r="AK19" s="225">
        <f>IF('5th 6'!Z19&gt;0,'5th 6'!AB19,0)</f>
        <v>0</v>
      </c>
      <c r="AL19" s="226">
        <f>(B19*C6)+(D19*E6)+(F19*G6)+(H19*I6)+(J19*K6)+(L19*M6)+(N19*O6)+(P19*Q6)+(R19*S6)+(T19*U6)+(V19*W6)+(X19*Y6)+(Z19*AA6)+(AB19*AC6)+(AD19*AE6)+(AF19*AG6)+(AH19*AI6)+(AJ19*AK6)</f>
        <v>45.75</v>
      </c>
      <c r="AM19" s="137">
        <f t="shared" si="0"/>
        <v>3.05</v>
      </c>
      <c r="AN19" s="215" t="str">
        <f t="shared" si="1"/>
        <v>B</v>
      </c>
      <c r="AO19" s="227" t="str">
        <f t="shared" si="2"/>
        <v>B</v>
      </c>
      <c r="AP19" s="139">
        <f t="shared" si="3"/>
        <v>12</v>
      </c>
    </row>
    <row r="20" spans="1:42" ht="14.25" customHeight="1">
      <c r="A20" s="217">
        <f>'1st 1'!A20</f>
        <v>13</v>
      </c>
      <c r="B20" s="132">
        <f>IF('5th 1'!J20&gt;0,'5th 1'!AC20,0)</f>
        <v>3.75</v>
      </c>
      <c r="C20" s="133" t="str">
        <f>IF('5th 1'!J20&gt;0,'5th 1'!AB20,0)</f>
        <v>A</v>
      </c>
      <c r="D20" s="133">
        <f>IF('5th 2'!J20&gt;0,'5th 2'!AC20,0)</f>
        <v>3.5</v>
      </c>
      <c r="E20" s="134" t="str">
        <f>IF('5th 2'!J20&gt;0,'5th 2'!AB20,0)</f>
        <v>A-</v>
      </c>
      <c r="F20" s="134">
        <f>IF('5th 3'!J20&gt;0,'5th 3'!AC20,0)</f>
        <v>4</v>
      </c>
      <c r="G20" s="133" t="str">
        <f>IF('5th 3'!J20&gt;0,'5th 3'!AB20,0)</f>
        <v>A+</v>
      </c>
      <c r="H20" s="133">
        <f>IF('5th 4'!J20&gt;0,'5th 4'!AC20,0)</f>
        <v>4</v>
      </c>
      <c r="I20" s="133" t="str">
        <f>IF('5th 4'!J20&gt;0,'5th 4'!AB20,0)</f>
        <v>A+</v>
      </c>
      <c r="J20" s="134">
        <f>IF('5th 5'!J20&gt;0,'5th 5'!AC20,0)</f>
        <v>3.25</v>
      </c>
      <c r="K20" s="134" t="str">
        <f>IF('5th 5'!J20&gt;0,'5th 5'!AB20,0)</f>
        <v>B+</v>
      </c>
      <c r="L20" s="133">
        <f>IF('5th 6'!J20&gt;0,'5th 6'!AC20,0)</f>
        <v>0</v>
      </c>
      <c r="M20" s="222">
        <f>IF('5th 6'!J20&gt;0,'5th 6'!AB20,0)</f>
        <v>0</v>
      </c>
      <c r="N20" s="132">
        <f>IF('5th 1'!R20&gt;0,'5th 1'!AC20,0)</f>
        <v>0</v>
      </c>
      <c r="O20" s="134">
        <f>IF('5th 1'!R20&gt;0,'5th 1'!AB20,0)</f>
        <v>0</v>
      </c>
      <c r="P20" s="134">
        <f>IF('5th 2'!R20&gt;0,'5th 2'!AC20,0)</f>
        <v>0</v>
      </c>
      <c r="Q20" s="133">
        <f>IF('5th 2'!R20&gt;0,'5th 2'!AB20,0)</f>
        <v>0</v>
      </c>
      <c r="R20" s="133">
        <f>IF('5th 3'!R20&gt;0,'5th 3'!AC20,0)</f>
        <v>0</v>
      </c>
      <c r="S20" s="133">
        <f>IF('5th 3'!R20&gt;0,'5th 3'!AB20,0)</f>
        <v>0</v>
      </c>
      <c r="T20" s="134">
        <f>IF('5th 4'!R20&gt;0,'5th 4'!AC20,0)</f>
        <v>0</v>
      </c>
      <c r="U20" s="134">
        <f>IF('5th 4'!R20&gt;0,'5th 4'!AB20,0)</f>
        <v>0</v>
      </c>
      <c r="V20" s="133">
        <f>IF('5th 5'!R20&gt;0,'5th 5'!AC20,0)</f>
        <v>0</v>
      </c>
      <c r="W20" s="133">
        <f>IF('5th 5'!R20&gt;0,'5th 5'!AB20,0)</f>
        <v>0</v>
      </c>
      <c r="X20" s="133">
        <f>IF('5th 6'!R20&gt;0,'5th 6'!AC20,0)</f>
        <v>0</v>
      </c>
      <c r="Y20" s="135">
        <f>IF('5th 6'!R20&gt;0,'5th 6'!AB20,0)</f>
        <v>0</v>
      </c>
      <c r="Z20" s="223">
        <f>IF('5th 1'!Z20&gt;0,'5th 1'!AC20,0)</f>
        <v>0</v>
      </c>
      <c r="AA20" s="134">
        <f>IF('5th 1'!Z20&gt;0,'5th 1'!AB20,0)</f>
        <v>0</v>
      </c>
      <c r="AB20" s="134">
        <f>IF('5th 2'!Z20&gt;0,'5th 2'!AC20,0)</f>
        <v>0</v>
      </c>
      <c r="AC20" s="134">
        <f>IF('5th 2'!Z20&gt;0,'5th 2'!AB20,0)</f>
        <v>0</v>
      </c>
      <c r="AD20" s="134">
        <f>IF('5th 3'!Z20&gt;0,'5th 3'!AC20,0)</f>
        <v>0</v>
      </c>
      <c r="AE20" s="134">
        <f>IF('5th 3'!Z20&gt;0,'5th 3'!AB20,0)</f>
        <v>0</v>
      </c>
      <c r="AF20" s="134">
        <f>IF('5th 4'!Z20&gt;0,'5th 4'!AC20,0)</f>
        <v>0</v>
      </c>
      <c r="AG20" s="133">
        <f>IF('5th 4'!Z20&gt;0,'5th 4'!AB20,0)</f>
        <v>0</v>
      </c>
      <c r="AH20" s="133">
        <f>IF('5th 5'!Z20&gt;0,'5th 5'!AC20,0)</f>
        <v>0</v>
      </c>
      <c r="AI20" s="133">
        <f>IF('5th 5'!Z20&gt;0,'5th 5'!AB20,0)</f>
        <v>0</v>
      </c>
      <c r="AJ20" s="134">
        <f>IF('5th 6'!Z20&gt;0,'5th 6'!AC20,0)</f>
        <v>0</v>
      </c>
      <c r="AK20" s="225">
        <f>IF('5th 6'!Z20&gt;0,'5th 6'!AB20,0)</f>
        <v>0</v>
      </c>
      <c r="AL20" s="226">
        <f>(B20*C6)+(D20*E6)+(F20*G6)+(H20*I6)+(J20*K6)+(L20*M6)+(N20*O6)+(P20*Q6)+(R20*S6)+(T20*U6)+(V20*W6)+(X20*Y6)+(Z20*AA6)+(AB20*AC6)+(AD20*AE6)+(AF20*AG6)+(AH20*AI6)+(AJ20*AK6)</f>
        <v>55.5</v>
      </c>
      <c r="AM20" s="137">
        <f t="shared" si="0"/>
        <v>3.7</v>
      </c>
      <c r="AN20" s="215" t="str">
        <f t="shared" si="1"/>
        <v>A-</v>
      </c>
      <c r="AO20" s="227" t="str">
        <f t="shared" si="2"/>
        <v>A-</v>
      </c>
      <c r="AP20" s="139">
        <f t="shared" si="3"/>
        <v>13</v>
      </c>
    </row>
    <row r="21" spans="1:42" ht="14.25" customHeight="1">
      <c r="A21" s="217">
        <f>'1st 1'!A21</f>
        <v>14</v>
      </c>
      <c r="B21" s="132">
        <f>IF('5th 1'!J21&gt;0,'5th 1'!AC21,0)</f>
        <v>3.75</v>
      </c>
      <c r="C21" s="133" t="str">
        <f>IF('5th 1'!J21&gt;0,'5th 1'!AB21,0)</f>
        <v>A</v>
      </c>
      <c r="D21" s="133">
        <f>IF('5th 2'!J21&gt;0,'5th 2'!AC21,0)</f>
        <v>3.5</v>
      </c>
      <c r="E21" s="134" t="str">
        <f>IF('5th 2'!J21&gt;0,'5th 2'!AB21,0)</f>
        <v>A-</v>
      </c>
      <c r="F21" s="134">
        <f>IF('5th 3'!J21&gt;0,'5th 3'!AC21,0)</f>
        <v>3.75</v>
      </c>
      <c r="G21" s="133" t="str">
        <f>IF('5th 3'!J21&gt;0,'5th 3'!AB21,0)</f>
        <v>A</v>
      </c>
      <c r="H21" s="133">
        <f>IF('5th 4'!J21&gt;0,'5th 4'!AC21,0)</f>
        <v>3.75</v>
      </c>
      <c r="I21" s="133" t="str">
        <f>IF('5th 4'!J21&gt;0,'5th 4'!AB21,0)</f>
        <v>A</v>
      </c>
      <c r="J21" s="134">
        <f>IF('5th 5'!J21&gt;0,'5th 5'!AC21,0)</f>
        <v>3</v>
      </c>
      <c r="K21" s="134" t="str">
        <f>IF('5th 5'!J21&gt;0,'5th 5'!AB21,0)</f>
        <v>B</v>
      </c>
      <c r="L21" s="133">
        <f>IF('5th 6'!J21&gt;0,'5th 6'!AC21,0)</f>
        <v>0</v>
      </c>
      <c r="M21" s="222">
        <f>IF('5th 6'!J21&gt;0,'5th 6'!AB21,0)</f>
        <v>0</v>
      </c>
      <c r="N21" s="132">
        <f>IF('5th 1'!R21&gt;0,'5th 1'!AC21,0)</f>
        <v>0</v>
      </c>
      <c r="O21" s="134">
        <f>IF('5th 1'!R21&gt;0,'5th 1'!AB21,0)</f>
        <v>0</v>
      </c>
      <c r="P21" s="134">
        <f>IF('5th 2'!R21&gt;0,'5th 2'!AC21,0)</f>
        <v>0</v>
      </c>
      <c r="Q21" s="133">
        <f>IF('5th 2'!R21&gt;0,'5th 2'!AB21,0)</f>
        <v>0</v>
      </c>
      <c r="R21" s="133">
        <f>IF('5th 3'!R21&gt;0,'5th 3'!AC21,0)</f>
        <v>0</v>
      </c>
      <c r="S21" s="133">
        <f>IF('5th 3'!R21&gt;0,'5th 3'!AB21,0)</f>
        <v>0</v>
      </c>
      <c r="T21" s="134">
        <f>IF('5th 4'!R21&gt;0,'5th 4'!AC21,0)</f>
        <v>0</v>
      </c>
      <c r="U21" s="134">
        <f>IF('5th 4'!R21&gt;0,'5th 4'!AB21,0)</f>
        <v>0</v>
      </c>
      <c r="V21" s="133">
        <f>IF('5th 5'!R21&gt;0,'5th 5'!AC21,0)</f>
        <v>0</v>
      </c>
      <c r="W21" s="133">
        <f>IF('5th 5'!R21&gt;0,'5th 5'!AB21,0)</f>
        <v>0</v>
      </c>
      <c r="X21" s="133">
        <f>IF('5th 6'!R21&gt;0,'5th 6'!AC21,0)</f>
        <v>0</v>
      </c>
      <c r="Y21" s="135">
        <f>IF('5th 6'!R21&gt;0,'5th 6'!AB21,0)</f>
        <v>0</v>
      </c>
      <c r="Z21" s="223">
        <f>IF('5th 1'!Z21&gt;0,'5th 1'!AC21,0)</f>
        <v>0</v>
      </c>
      <c r="AA21" s="134">
        <f>IF('5th 1'!Z21&gt;0,'5th 1'!AB21,0)</f>
        <v>0</v>
      </c>
      <c r="AB21" s="134">
        <f>IF('5th 2'!Z21&gt;0,'5th 2'!AC21,0)</f>
        <v>0</v>
      </c>
      <c r="AC21" s="134">
        <f>IF('5th 2'!Z21&gt;0,'5th 2'!AB21,0)</f>
        <v>0</v>
      </c>
      <c r="AD21" s="134">
        <f>IF('5th 3'!Z21&gt;0,'5th 3'!AC21,0)</f>
        <v>0</v>
      </c>
      <c r="AE21" s="134">
        <f>IF('5th 3'!Z21&gt;0,'5th 3'!AB21,0)</f>
        <v>0</v>
      </c>
      <c r="AF21" s="134">
        <f>IF('5th 4'!Z21&gt;0,'5th 4'!AC21,0)</f>
        <v>0</v>
      </c>
      <c r="AG21" s="133">
        <f>IF('5th 4'!Z21&gt;0,'5th 4'!AB21,0)</f>
        <v>0</v>
      </c>
      <c r="AH21" s="133">
        <f>IF('5th 5'!Z21&gt;0,'5th 5'!AC21,0)</f>
        <v>0</v>
      </c>
      <c r="AI21" s="133">
        <f>IF('5th 5'!Z21&gt;0,'5th 5'!AB21,0)</f>
        <v>0</v>
      </c>
      <c r="AJ21" s="134">
        <f>IF('5th 6'!Z21&gt;0,'5th 6'!AC21,0)</f>
        <v>0</v>
      </c>
      <c r="AK21" s="225">
        <f>IF('5th 6'!Z21&gt;0,'5th 6'!AB21,0)</f>
        <v>0</v>
      </c>
      <c r="AL21" s="226">
        <f>(B21*C6)+(D21*E6)+(F21*G6)+(H21*I6)+(J21*K6)+(L21*M6)+(N21*O6)+(P21*Q6)+(R21*S6)+(T21*U6)+(V21*W6)+(X21*Y6)+(Z21*AA6)+(AB21*AC6)+(AD21*AE6)+(AF21*AG6)+(AH21*AI6)+(AJ21*AK6)</f>
        <v>53.25</v>
      </c>
      <c r="AM21" s="137">
        <f t="shared" si="0"/>
        <v>3.55</v>
      </c>
      <c r="AN21" s="215" t="str">
        <f t="shared" si="1"/>
        <v>A-</v>
      </c>
      <c r="AO21" s="227" t="str">
        <f t="shared" si="2"/>
        <v>A-</v>
      </c>
      <c r="AP21" s="139">
        <f t="shared" si="3"/>
        <v>14</v>
      </c>
    </row>
    <row r="22" spans="1:42" ht="14.25" customHeight="1">
      <c r="A22" s="217">
        <f>'1st 1'!A22</f>
        <v>15</v>
      </c>
      <c r="B22" s="132">
        <f>IF('5th 1'!J22&gt;0,'5th 1'!AC22,0)</f>
        <v>4</v>
      </c>
      <c r="C22" s="133" t="str">
        <f>IF('5th 1'!J22&gt;0,'5th 1'!AB22,0)</f>
        <v>A+</v>
      </c>
      <c r="D22" s="133">
        <f>IF('5th 2'!J22&gt;0,'5th 2'!AC22,0)</f>
        <v>3.75</v>
      </c>
      <c r="E22" s="134" t="str">
        <f>IF('5th 2'!J22&gt;0,'5th 2'!AB22,0)</f>
        <v>A</v>
      </c>
      <c r="F22" s="134">
        <f>IF('5th 3'!J22&gt;0,'5th 3'!AC22,0)</f>
        <v>4</v>
      </c>
      <c r="G22" s="133" t="str">
        <f>IF('5th 3'!J22&gt;0,'5th 3'!AB22,0)</f>
        <v>A+</v>
      </c>
      <c r="H22" s="133">
        <f>IF('5th 4'!J22&gt;0,'5th 4'!AC22,0)</f>
        <v>4</v>
      </c>
      <c r="I22" s="133" t="str">
        <f>IF('5th 4'!J22&gt;0,'5th 4'!AB22,0)</f>
        <v>A+</v>
      </c>
      <c r="J22" s="134">
        <f>IF('5th 5'!J22&gt;0,'5th 5'!AC22,0)</f>
        <v>2.5</v>
      </c>
      <c r="K22" s="134" t="str">
        <f>IF('5th 5'!J22&gt;0,'5th 5'!AB22,0)</f>
        <v>C+</v>
      </c>
      <c r="L22" s="133">
        <f>IF('5th 6'!J22&gt;0,'5th 6'!AC22,0)</f>
        <v>0</v>
      </c>
      <c r="M22" s="222">
        <f>IF('5th 6'!J22&gt;0,'5th 6'!AB22,0)</f>
        <v>0</v>
      </c>
      <c r="N22" s="132">
        <f>IF('5th 1'!R22&gt;0,'5th 1'!AC22,0)</f>
        <v>0</v>
      </c>
      <c r="O22" s="134">
        <f>IF('5th 1'!R22&gt;0,'5th 1'!AB22,0)</f>
        <v>0</v>
      </c>
      <c r="P22" s="134">
        <f>IF('5th 2'!R22&gt;0,'5th 2'!AC22,0)</f>
        <v>0</v>
      </c>
      <c r="Q22" s="133">
        <f>IF('5th 2'!R22&gt;0,'5th 2'!AB22,0)</f>
        <v>0</v>
      </c>
      <c r="R22" s="133">
        <f>IF('5th 3'!R22&gt;0,'5th 3'!AC22,0)</f>
        <v>0</v>
      </c>
      <c r="S22" s="133">
        <f>IF('5th 3'!R22&gt;0,'5th 3'!AB22,0)</f>
        <v>0</v>
      </c>
      <c r="T22" s="134">
        <f>IF('5th 4'!R22&gt;0,'5th 4'!AC22,0)</f>
        <v>0</v>
      </c>
      <c r="U22" s="134">
        <f>IF('5th 4'!R22&gt;0,'5th 4'!AB22,0)</f>
        <v>0</v>
      </c>
      <c r="V22" s="133">
        <f>IF('5th 5'!R22&gt;0,'5th 5'!AC22,0)</f>
        <v>0</v>
      </c>
      <c r="W22" s="133">
        <f>IF('5th 5'!R22&gt;0,'5th 5'!AB22,0)</f>
        <v>0</v>
      </c>
      <c r="X22" s="133">
        <f>IF('5th 6'!R22&gt;0,'5th 6'!AC22,0)</f>
        <v>0</v>
      </c>
      <c r="Y22" s="135">
        <f>IF('5th 6'!R22&gt;0,'5th 6'!AB22,0)</f>
        <v>0</v>
      </c>
      <c r="Z22" s="223">
        <f>IF('5th 1'!Z22&gt;0,'5th 1'!AC22,0)</f>
        <v>0</v>
      </c>
      <c r="AA22" s="134">
        <f>IF('5th 1'!Z22&gt;0,'5th 1'!AB22,0)</f>
        <v>0</v>
      </c>
      <c r="AB22" s="134">
        <f>IF('5th 2'!Z22&gt;0,'5th 2'!AC22,0)</f>
        <v>0</v>
      </c>
      <c r="AC22" s="134">
        <f>IF('5th 2'!Z22&gt;0,'5th 2'!AB22,0)</f>
        <v>0</v>
      </c>
      <c r="AD22" s="134">
        <f>IF('5th 3'!Z22&gt;0,'5th 3'!AC22,0)</f>
        <v>0</v>
      </c>
      <c r="AE22" s="134">
        <f>IF('5th 3'!Z22&gt;0,'5th 3'!AB22,0)</f>
        <v>0</v>
      </c>
      <c r="AF22" s="134">
        <f>IF('5th 4'!Z22&gt;0,'5th 4'!AC22,0)</f>
        <v>0</v>
      </c>
      <c r="AG22" s="133">
        <f>IF('5th 4'!Z22&gt;0,'5th 4'!AB22,0)</f>
        <v>0</v>
      </c>
      <c r="AH22" s="133">
        <f>IF('5th 5'!Z22&gt;0,'5th 5'!AC22,0)</f>
        <v>0</v>
      </c>
      <c r="AI22" s="133">
        <f>IF('5th 5'!Z22&gt;0,'5th 5'!AB22,0)</f>
        <v>0</v>
      </c>
      <c r="AJ22" s="134">
        <f>IF('5th 6'!Z22&gt;0,'5th 6'!AC22,0)</f>
        <v>0</v>
      </c>
      <c r="AK22" s="225">
        <f>IF('5th 6'!Z22&gt;0,'5th 6'!AB22,0)</f>
        <v>0</v>
      </c>
      <c r="AL22" s="226">
        <f>(B22*C6)+(D22*E6)+(F22*G6)+(H22*I6)+(J22*K6)+(L22*M6)+(N22*O6)+(P22*Q6)+(R22*S6)+(T22*U6)+(V22*W6)+(X22*Y6)+(Z22*AA6)+(AB22*AC6)+(AD22*AE6)+(AF22*AG6)+(AH22*AI6)+(AJ22*AK6)</f>
        <v>54.75</v>
      </c>
      <c r="AM22" s="137">
        <f t="shared" si="0"/>
        <v>3.65</v>
      </c>
      <c r="AN22" s="215" t="str">
        <f t="shared" si="1"/>
        <v>A-</v>
      </c>
      <c r="AO22" s="227" t="str">
        <f t="shared" si="2"/>
        <v>A-</v>
      </c>
      <c r="AP22" s="139">
        <f t="shared" si="3"/>
        <v>15</v>
      </c>
    </row>
    <row r="23" spans="1:42" ht="14.25" customHeight="1">
      <c r="A23" s="217">
        <f>'1st 1'!A23</f>
        <v>16</v>
      </c>
      <c r="B23" s="132">
        <f>IF('5th 1'!J23&gt;0,'5th 1'!AC23,0)</f>
        <v>3.5</v>
      </c>
      <c r="C23" s="133" t="str">
        <f>IF('5th 1'!J23&gt;0,'5th 1'!AB23,0)</f>
        <v>A-</v>
      </c>
      <c r="D23" s="133">
        <f>IF('5th 2'!J23&gt;0,'5th 2'!AC23,0)</f>
        <v>3</v>
      </c>
      <c r="E23" s="134" t="str">
        <f>IF('5th 2'!J23&gt;0,'5th 2'!AB23,0)</f>
        <v>B</v>
      </c>
      <c r="F23" s="134">
        <f>IF('5th 3'!J23&gt;0,'5th 3'!AC23,0)</f>
        <v>3.5</v>
      </c>
      <c r="G23" s="133" t="str">
        <f>IF('5th 3'!J23&gt;0,'5th 3'!AB23,0)</f>
        <v>A-</v>
      </c>
      <c r="H23" s="133">
        <f>IF('5th 4'!J23&gt;0,'5th 4'!AC23,0)</f>
        <v>3.25</v>
      </c>
      <c r="I23" s="133" t="str">
        <f>IF('5th 4'!J23&gt;0,'5th 4'!AB23,0)</f>
        <v>B+</v>
      </c>
      <c r="J23" s="134">
        <f>IF('5th 5'!J23&gt;0,'5th 5'!AC23,0)</f>
        <v>2.5</v>
      </c>
      <c r="K23" s="134" t="str">
        <f>IF('5th 5'!J23&gt;0,'5th 5'!AB23,0)</f>
        <v>C+</v>
      </c>
      <c r="L23" s="133">
        <f>IF('5th 6'!J23&gt;0,'5th 6'!AC23,0)</f>
        <v>0</v>
      </c>
      <c r="M23" s="222">
        <f>IF('5th 6'!J23&gt;0,'5th 6'!AB23,0)</f>
        <v>0</v>
      </c>
      <c r="N23" s="132">
        <f>IF('5th 1'!R23&gt;0,'5th 1'!AC23,0)</f>
        <v>0</v>
      </c>
      <c r="O23" s="134">
        <f>IF('5th 1'!R23&gt;0,'5th 1'!AB23,0)</f>
        <v>0</v>
      </c>
      <c r="P23" s="134">
        <f>IF('5th 2'!R23&gt;0,'5th 2'!AC23,0)</f>
        <v>0</v>
      </c>
      <c r="Q23" s="133">
        <f>IF('5th 2'!R23&gt;0,'5th 2'!AB23,0)</f>
        <v>0</v>
      </c>
      <c r="R23" s="133">
        <f>IF('5th 3'!R23&gt;0,'5th 3'!AC23,0)</f>
        <v>0</v>
      </c>
      <c r="S23" s="133">
        <f>IF('5th 3'!R23&gt;0,'5th 3'!AB23,0)</f>
        <v>0</v>
      </c>
      <c r="T23" s="134">
        <f>IF('5th 4'!R23&gt;0,'5th 4'!AC23,0)</f>
        <v>0</v>
      </c>
      <c r="U23" s="134">
        <f>IF('5th 4'!R23&gt;0,'5th 4'!AB23,0)</f>
        <v>0</v>
      </c>
      <c r="V23" s="133">
        <f>IF('5th 5'!R23&gt;0,'5th 5'!AC23,0)</f>
        <v>0</v>
      </c>
      <c r="W23" s="133">
        <f>IF('5th 5'!R23&gt;0,'5th 5'!AB23,0)</f>
        <v>0</v>
      </c>
      <c r="X23" s="133">
        <f>IF('5th 6'!R23&gt;0,'5th 6'!AC23,0)</f>
        <v>0</v>
      </c>
      <c r="Y23" s="135">
        <f>IF('5th 6'!R23&gt;0,'5th 6'!AB23,0)</f>
        <v>0</v>
      </c>
      <c r="Z23" s="223">
        <f>IF('5th 1'!Z23&gt;0,'5th 1'!AC23,0)</f>
        <v>0</v>
      </c>
      <c r="AA23" s="134">
        <f>IF('5th 1'!Z23&gt;0,'5th 1'!AB23,0)</f>
        <v>0</v>
      </c>
      <c r="AB23" s="134">
        <f>IF('5th 2'!Z23&gt;0,'5th 2'!AC23,0)</f>
        <v>0</v>
      </c>
      <c r="AC23" s="134">
        <f>IF('5th 2'!Z23&gt;0,'5th 2'!AB23,0)</f>
        <v>0</v>
      </c>
      <c r="AD23" s="134">
        <f>IF('5th 3'!Z23&gt;0,'5th 3'!AC23,0)</f>
        <v>0</v>
      </c>
      <c r="AE23" s="134">
        <f>IF('5th 3'!Z23&gt;0,'5th 3'!AB23,0)</f>
        <v>0</v>
      </c>
      <c r="AF23" s="134">
        <f>IF('5th 4'!Z23&gt;0,'5th 4'!AC23,0)</f>
        <v>0</v>
      </c>
      <c r="AG23" s="133">
        <f>IF('5th 4'!Z23&gt;0,'5th 4'!AB23,0)</f>
        <v>0</v>
      </c>
      <c r="AH23" s="133">
        <f>IF('5th 5'!Z23&gt;0,'5th 5'!AC23,0)</f>
        <v>0</v>
      </c>
      <c r="AI23" s="133">
        <f>IF('5th 5'!Z23&gt;0,'5th 5'!AB23,0)</f>
        <v>0</v>
      </c>
      <c r="AJ23" s="134">
        <f>IF('5th 6'!Z23&gt;0,'5th 6'!AC23,0)</f>
        <v>0</v>
      </c>
      <c r="AK23" s="225">
        <f>IF('5th 6'!Z23&gt;0,'5th 6'!AB23,0)</f>
        <v>0</v>
      </c>
      <c r="AL23" s="226">
        <f>(B23*C6)+(D23*E6)+(F23*G6)+(H23*I6)+(J23*K6)+(L23*M6)+(N23*O6)+(P23*Q6)+(R23*S6)+(T23*U6)+(V23*W6)+(X23*Y6)+(Z23*AA6)+(AB23*AC6)+(AD23*AE6)+(AF23*AG6)+(AH23*AI6)+(AJ23*AK6)</f>
        <v>47.25</v>
      </c>
      <c r="AM23" s="137">
        <f t="shared" si="0"/>
        <v>3.15</v>
      </c>
      <c r="AN23" s="215" t="str">
        <f t="shared" si="1"/>
        <v>B</v>
      </c>
      <c r="AO23" s="227" t="str">
        <f t="shared" si="2"/>
        <v>B</v>
      </c>
      <c r="AP23" s="139">
        <f t="shared" si="3"/>
        <v>16</v>
      </c>
    </row>
    <row r="24" spans="1:42" ht="14.25" customHeight="1">
      <c r="A24" s="217">
        <f>'1st 1'!A24</f>
        <v>17</v>
      </c>
      <c r="B24" s="132">
        <f>IF('5th 1'!J24&gt;0,'5th 1'!AC24,0)</f>
        <v>0</v>
      </c>
      <c r="C24" s="133">
        <f>IF('5th 1'!J24&gt;0,'5th 1'!AB24,0)</f>
        <v>0</v>
      </c>
      <c r="D24" s="133">
        <f>IF('5th 2'!J24&gt;0,'5th 2'!AC24,0)</f>
        <v>0</v>
      </c>
      <c r="E24" s="134">
        <f>IF('5th 2'!J24&gt;0,'5th 2'!AB24,0)</f>
        <v>0</v>
      </c>
      <c r="F24" s="134">
        <f>IF('5th 3'!J24&gt;0,'5th 3'!AC24,0)</f>
        <v>0</v>
      </c>
      <c r="G24" s="133">
        <f>IF('5th 3'!J24&gt;0,'5th 3'!AB24,0)</f>
        <v>0</v>
      </c>
      <c r="H24" s="133">
        <f>IF('5th 4'!J24&gt;0,'5th 4'!AC24,0)</f>
        <v>0</v>
      </c>
      <c r="I24" s="133">
        <f>IF('5th 4'!J24&gt;0,'5th 4'!AB24,0)</f>
        <v>0</v>
      </c>
      <c r="J24" s="134">
        <f>IF('5th 5'!J24&gt;0,'5th 5'!AC24,0)</f>
        <v>0</v>
      </c>
      <c r="K24" s="134">
        <f>IF('5th 5'!J24&gt;0,'5th 5'!AB24,0)</f>
        <v>0</v>
      </c>
      <c r="L24" s="133">
        <f>IF('5th 6'!J24&gt;0,'5th 6'!AC24,0)</f>
        <v>0</v>
      </c>
      <c r="M24" s="222">
        <f>IF('5th 6'!J24&gt;0,'5th 6'!AB24,0)</f>
        <v>0</v>
      </c>
      <c r="N24" s="132">
        <f>IF('5th 1'!R24&gt;0,'5th 1'!AC24,0)</f>
        <v>3.5</v>
      </c>
      <c r="O24" s="134" t="str">
        <f>IF('5th 1'!R24&gt;0,'5th 1'!AB24,0)</f>
        <v>A-</v>
      </c>
      <c r="P24" s="134">
        <f>IF('5th 2'!R24&gt;0,'5th 2'!AC24,0)</f>
        <v>2.75</v>
      </c>
      <c r="Q24" s="133" t="str">
        <f>IF('5th 2'!R24&gt;0,'5th 2'!AB24,0)</f>
        <v>B-</v>
      </c>
      <c r="R24" s="133">
        <f>IF('5th 3'!R24&gt;0,'5th 3'!AC24,0)</f>
        <v>3.5</v>
      </c>
      <c r="S24" s="133" t="str">
        <f>IF('5th 3'!R24&gt;0,'5th 3'!AB24,0)</f>
        <v>A-</v>
      </c>
      <c r="T24" s="134">
        <f>IF('5th 4'!R24&gt;0,'5th 4'!AC24,0)</f>
        <v>3.25</v>
      </c>
      <c r="U24" s="134" t="str">
        <f>IF('5th 4'!R24&gt;0,'5th 4'!AB24,0)</f>
        <v>B+</v>
      </c>
      <c r="V24" s="133">
        <f>IF('5th 5'!R24&gt;0,'5th 5'!AC24,0)</f>
        <v>4</v>
      </c>
      <c r="W24" s="133" t="str">
        <f>IF('5th 5'!R24&gt;0,'5th 5'!AB24,0)</f>
        <v>A+</v>
      </c>
      <c r="X24" s="133">
        <f>IF('5th 6'!R24&gt;0,'5th 6'!AC24,0)</f>
        <v>0</v>
      </c>
      <c r="Y24" s="135">
        <f>IF('5th 6'!R24&gt;0,'5th 6'!AB24,0)</f>
        <v>0</v>
      </c>
      <c r="Z24" s="223">
        <f>IF('5th 1'!Z24&gt;0,'5th 1'!AC24,0)</f>
        <v>0</v>
      </c>
      <c r="AA24" s="134">
        <f>IF('5th 1'!Z24&gt;0,'5th 1'!AB24,0)</f>
        <v>0</v>
      </c>
      <c r="AB24" s="134">
        <f>IF('5th 2'!Z24&gt;0,'5th 2'!AC24,0)</f>
        <v>0</v>
      </c>
      <c r="AC24" s="134">
        <f>IF('5th 2'!Z24&gt;0,'5th 2'!AB24,0)</f>
        <v>0</v>
      </c>
      <c r="AD24" s="134">
        <f>IF('5th 3'!Z24&gt;0,'5th 3'!AC24,0)</f>
        <v>0</v>
      </c>
      <c r="AE24" s="134">
        <f>IF('5th 3'!Z24&gt;0,'5th 3'!AB24,0)</f>
        <v>0</v>
      </c>
      <c r="AF24" s="134">
        <f>IF('5th 4'!Z24&gt;0,'5th 4'!AC24,0)</f>
        <v>0</v>
      </c>
      <c r="AG24" s="133">
        <f>IF('5th 4'!Z24&gt;0,'5th 4'!AB24,0)</f>
        <v>0</v>
      </c>
      <c r="AH24" s="133">
        <f>IF('5th 5'!Z24&gt;0,'5th 5'!AC24,0)</f>
        <v>0</v>
      </c>
      <c r="AI24" s="133">
        <f>IF('5th 5'!Z24&gt;0,'5th 5'!AB24,0)</f>
        <v>0</v>
      </c>
      <c r="AJ24" s="134">
        <f>IF('5th 6'!Z24&gt;0,'5th 6'!AC24,0)</f>
        <v>0</v>
      </c>
      <c r="AK24" s="225">
        <f>IF('5th 6'!Z24&gt;0,'5th 6'!AB24,0)</f>
        <v>0</v>
      </c>
      <c r="AL24" s="226">
        <f>(B24*C6)+(D24*E6)+(F24*G6)+(H24*I6)+(J24*K6)+(L24*M6)+(N24*O6)+(P24*Q6)+(R24*S6)+(T24*U6)+(V24*W6)+(X24*Y6)+(Z24*AA6)+(AB24*AC6)+(AD24*AE6)+(AF24*AG6)+(AH24*AI6)+(AJ24*AK6)</f>
        <v>51</v>
      </c>
      <c r="AM24" s="137">
        <f t="shared" si="0"/>
        <v>3.4</v>
      </c>
      <c r="AN24" s="215" t="str">
        <f t="shared" si="1"/>
        <v>B+</v>
      </c>
      <c r="AO24" s="227" t="str">
        <f t="shared" si="2"/>
        <v>B+</v>
      </c>
      <c r="AP24" s="139">
        <f t="shared" si="3"/>
        <v>17</v>
      </c>
    </row>
    <row r="25" spans="1:42" ht="14.25" customHeight="1">
      <c r="A25" s="217">
        <f>'1st 1'!A25</f>
        <v>18</v>
      </c>
      <c r="B25" s="132">
        <f>IF('5th 1'!J25&gt;0,'5th 1'!AC25,0)</f>
        <v>0</v>
      </c>
      <c r="C25" s="133">
        <f>IF('5th 1'!J25&gt;0,'5th 1'!AB25,0)</f>
        <v>0</v>
      </c>
      <c r="D25" s="133">
        <f>IF('5th 2'!J25&gt;0,'5th 2'!AC25,0)</f>
        <v>0</v>
      </c>
      <c r="E25" s="134">
        <f>IF('5th 2'!J25&gt;0,'5th 2'!AB25,0)</f>
        <v>0</v>
      </c>
      <c r="F25" s="134">
        <f>IF('5th 3'!J25&gt;0,'5th 3'!AC25,0)</f>
        <v>0</v>
      </c>
      <c r="G25" s="133">
        <f>IF('5th 3'!J25&gt;0,'5th 3'!AB25,0)</f>
        <v>0</v>
      </c>
      <c r="H25" s="133">
        <f>IF('5th 4'!J25&gt;0,'5th 4'!AC25,0)</f>
        <v>0</v>
      </c>
      <c r="I25" s="133">
        <f>IF('5th 4'!J25&gt;0,'5th 4'!AB25,0)</f>
        <v>0</v>
      </c>
      <c r="J25" s="134">
        <f>IF('5th 5'!J25&gt;0,'5th 5'!AC25,0)</f>
        <v>0</v>
      </c>
      <c r="K25" s="134">
        <f>IF('5th 5'!J25&gt;0,'5th 5'!AB25,0)</f>
        <v>0</v>
      </c>
      <c r="L25" s="133">
        <f>IF('5th 6'!J25&gt;0,'5th 6'!AC25,0)</f>
        <v>0</v>
      </c>
      <c r="M25" s="222">
        <f>IF('5th 6'!J25&gt;0,'5th 6'!AB25,0)</f>
        <v>0</v>
      </c>
      <c r="N25" s="132">
        <f>IF('5th 1'!R25&gt;0,'5th 1'!AC25,0)</f>
        <v>2.5</v>
      </c>
      <c r="O25" s="134" t="str">
        <f>IF('5th 1'!R25&gt;0,'5th 1'!AB25,0)</f>
        <v>C+</v>
      </c>
      <c r="P25" s="134">
        <f>IF('5th 2'!R25&gt;0,'5th 2'!AC25,0)</f>
        <v>2.5</v>
      </c>
      <c r="Q25" s="133" t="str">
        <f>IF('5th 2'!R25&gt;0,'5th 2'!AB25,0)</f>
        <v>C+</v>
      </c>
      <c r="R25" s="133">
        <f>IF('5th 3'!R25&gt;0,'5th 3'!AC25,0)</f>
        <v>2.5</v>
      </c>
      <c r="S25" s="133" t="str">
        <f>IF('5th 3'!R25&gt;0,'5th 3'!AB25,0)</f>
        <v>C+</v>
      </c>
      <c r="T25" s="134">
        <f>IF('5th 4'!R25&gt;0,'5th 4'!AC25,0)</f>
        <v>3.25</v>
      </c>
      <c r="U25" s="134" t="str">
        <f>IF('5th 4'!R25&gt;0,'5th 4'!AB25,0)</f>
        <v>B+</v>
      </c>
      <c r="V25" s="133">
        <f>IF('5th 5'!R25&gt;0,'5th 5'!AC25,0)</f>
        <v>3</v>
      </c>
      <c r="W25" s="133" t="str">
        <f>IF('5th 5'!R25&gt;0,'5th 5'!AB25,0)</f>
        <v>B</v>
      </c>
      <c r="X25" s="133">
        <f>IF('5th 6'!R25&gt;0,'5th 6'!AC25,0)</f>
        <v>0</v>
      </c>
      <c r="Y25" s="135">
        <f>IF('5th 6'!R25&gt;0,'5th 6'!AB25,0)</f>
        <v>0</v>
      </c>
      <c r="Z25" s="223">
        <f>IF('5th 1'!Z25&gt;0,'5th 1'!AC25,0)</f>
        <v>0</v>
      </c>
      <c r="AA25" s="134">
        <f>IF('5th 1'!Z25&gt;0,'5th 1'!AB25,0)</f>
        <v>0</v>
      </c>
      <c r="AB25" s="134">
        <f>IF('5th 2'!Z25&gt;0,'5th 2'!AC25,0)</f>
        <v>0</v>
      </c>
      <c r="AC25" s="134">
        <f>IF('5th 2'!Z25&gt;0,'5th 2'!AB25,0)</f>
        <v>0</v>
      </c>
      <c r="AD25" s="134">
        <f>IF('5th 3'!Z25&gt;0,'5th 3'!AC25,0)</f>
        <v>0</v>
      </c>
      <c r="AE25" s="134">
        <f>IF('5th 3'!Z25&gt;0,'5th 3'!AB25,0)</f>
        <v>0</v>
      </c>
      <c r="AF25" s="134">
        <f>IF('5th 4'!Z25&gt;0,'5th 4'!AC25,0)</f>
        <v>0</v>
      </c>
      <c r="AG25" s="133">
        <f>IF('5th 4'!Z25&gt;0,'5th 4'!AB25,0)</f>
        <v>0</v>
      </c>
      <c r="AH25" s="133">
        <f>IF('5th 5'!Z25&gt;0,'5th 5'!AC25,0)</f>
        <v>0</v>
      </c>
      <c r="AI25" s="133">
        <f>IF('5th 5'!Z25&gt;0,'5th 5'!AB25,0)</f>
        <v>0</v>
      </c>
      <c r="AJ25" s="134">
        <f>IF('5th 6'!Z25&gt;0,'5th 6'!AC25,0)</f>
        <v>0</v>
      </c>
      <c r="AK25" s="225">
        <f>IF('5th 6'!Z25&gt;0,'5th 6'!AB25,0)</f>
        <v>0</v>
      </c>
      <c r="AL25" s="226">
        <f>(B25*C6)+(D25*E6)+(F25*G6)+(H25*I6)+(J25*K6)+(L25*M6)+(N25*O6)+(P25*Q6)+(R25*S6)+(T25*U6)+(V25*W6)+(X25*Y6)+(Z25*AA6)+(AB25*AC6)+(AD25*AE6)+(AF25*AG6)+(AH25*AI6)+(AJ25*AK6)</f>
        <v>41.25</v>
      </c>
      <c r="AM25" s="137">
        <f t="shared" si="0"/>
        <v>2.75</v>
      </c>
      <c r="AN25" s="215" t="str">
        <f t="shared" si="1"/>
        <v>B-</v>
      </c>
      <c r="AO25" s="227" t="str">
        <f t="shared" si="2"/>
        <v>B-</v>
      </c>
      <c r="AP25" s="139">
        <f t="shared" si="3"/>
        <v>18</v>
      </c>
    </row>
    <row r="26" spans="1:42" ht="14.25" customHeight="1">
      <c r="A26" s="217">
        <f>'1st 1'!A26</f>
        <v>19</v>
      </c>
      <c r="B26" s="132">
        <f>IF('5th 1'!J26&gt;0,'5th 1'!AC26,0)</f>
        <v>0</v>
      </c>
      <c r="C26" s="133">
        <f>IF('5th 1'!J26&gt;0,'5th 1'!AB26,0)</f>
        <v>0</v>
      </c>
      <c r="D26" s="133">
        <f>IF('5th 2'!J26&gt;0,'5th 2'!AC26,0)</f>
        <v>0</v>
      </c>
      <c r="E26" s="134">
        <f>IF('5th 2'!J26&gt;0,'5th 2'!AB26,0)</f>
        <v>0</v>
      </c>
      <c r="F26" s="134">
        <f>IF('5th 3'!J26&gt;0,'5th 3'!AC26,0)</f>
        <v>0</v>
      </c>
      <c r="G26" s="133">
        <f>IF('5th 3'!J26&gt;0,'5th 3'!AB26,0)</f>
        <v>0</v>
      </c>
      <c r="H26" s="133">
        <f>IF('5th 4'!J26&gt;0,'5th 4'!AC26,0)</f>
        <v>0</v>
      </c>
      <c r="I26" s="133">
        <f>IF('5th 4'!J26&gt;0,'5th 4'!AB26,0)</f>
        <v>0</v>
      </c>
      <c r="J26" s="134">
        <f>IF('5th 5'!J26&gt;0,'5th 5'!AC26,0)</f>
        <v>0</v>
      </c>
      <c r="K26" s="134">
        <f>IF('5th 5'!J26&gt;0,'5th 5'!AB26,0)</f>
        <v>0</v>
      </c>
      <c r="L26" s="133">
        <f>IF('5th 6'!J26&gt;0,'5th 6'!AC26,0)</f>
        <v>0</v>
      </c>
      <c r="M26" s="222">
        <f>IF('5th 6'!J26&gt;0,'5th 6'!AB26,0)</f>
        <v>0</v>
      </c>
      <c r="N26" s="132">
        <f>IF('5th 1'!R26&gt;0,'5th 1'!AC26,0)</f>
        <v>3.25</v>
      </c>
      <c r="O26" s="134" t="str">
        <f>IF('5th 1'!R26&gt;0,'5th 1'!AB26,0)</f>
        <v>B+</v>
      </c>
      <c r="P26" s="134">
        <f>IF('5th 2'!R26&gt;0,'5th 2'!AC26,0)</f>
        <v>3</v>
      </c>
      <c r="Q26" s="133" t="str">
        <f>IF('5th 2'!R26&gt;0,'5th 2'!AB26,0)</f>
        <v>B</v>
      </c>
      <c r="R26" s="133">
        <f>IF('5th 3'!R26&gt;0,'5th 3'!AC26,0)</f>
        <v>3</v>
      </c>
      <c r="S26" s="133" t="str">
        <f>IF('5th 3'!R26&gt;0,'5th 3'!AB26,0)</f>
        <v>B</v>
      </c>
      <c r="T26" s="134">
        <f>IF('5th 4'!R26&gt;0,'5th 4'!AC26,0)</f>
        <v>3.5</v>
      </c>
      <c r="U26" s="134" t="str">
        <f>IF('5th 4'!R26&gt;0,'5th 4'!AB26,0)</f>
        <v>A-</v>
      </c>
      <c r="V26" s="133">
        <f>IF('5th 5'!R26&gt;0,'5th 5'!AC26,0)</f>
        <v>3.5</v>
      </c>
      <c r="W26" s="133" t="str">
        <f>IF('5th 5'!R26&gt;0,'5th 5'!AB26,0)</f>
        <v>A-</v>
      </c>
      <c r="X26" s="133">
        <f>IF('5th 6'!R26&gt;0,'5th 6'!AC26,0)</f>
        <v>0</v>
      </c>
      <c r="Y26" s="135">
        <f>IF('5th 6'!R26&gt;0,'5th 6'!AB26,0)</f>
        <v>0</v>
      </c>
      <c r="Z26" s="223">
        <f>IF('5th 1'!Z26&gt;0,'5th 1'!AC26,0)</f>
        <v>0</v>
      </c>
      <c r="AA26" s="134">
        <f>IF('5th 1'!Z26&gt;0,'5th 1'!AB26,0)</f>
        <v>0</v>
      </c>
      <c r="AB26" s="134">
        <f>IF('5th 2'!Z26&gt;0,'5th 2'!AC26,0)</f>
        <v>0</v>
      </c>
      <c r="AC26" s="134">
        <f>IF('5th 2'!Z26&gt;0,'5th 2'!AB26,0)</f>
        <v>0</v>
      </c>
      <c r="AD26" s="134">
        <f>IF('5th 3'!Z26&gt;0,'5th 3'!AC26,0)</f>
        <v>0</v>
      </c>
      <c r="AE26" s="134">
        <f>IF('5th 3'!Z26&gt;0,'5th 3'!AB26,0)</f>
        <v>0</v>
      </c>
      <c r="AF26" s="134">
        <f>IF('5th 4'!Z26&gt;0,'5th 4'!AC26,0)</f>
        <v>0</v>
      </c>
      <c r="AG26" s="133">
        <f>IF('5th 4'!Z26&gt;0,'5th 4'!AB26,0)</f>
        <v>0</v>
      </c>
      <c r="AH26" s="133">
        <f>IF('5th 5'!Z26&gt;0,'5th 5'!AC26,0)</f>
        <v>0</v>
      </c>
      <c r="AI26" s="133">
        <f>IF('5th 5'!Z26&gt;0,'5th 5'!AB26,0)</f>
        <v>0</v>
      </c>
      <c r="AJ26" s="134">
        <f>IF('5th 6'!Z26&gt;0,'5th 6'!AC26,0)</f>
        <v>0</v>
      </c>
      <c r="AK26" s="225">
        <f>IF('5th 6'!Z26&gt;0,'5th 6'!AB26,0)</f>
        <v>0</v>
      </c>
      <c r="AL26" s="226">
        <f>(B26*C6)+(D26*E6)+(F26*G6)+(H26*I6)+(J26*K6)+(L26*M6)+(N26*O6)+(P26*Q6)+(R26*S6)+(T26*U6)+(V26*W6)+(X26*Y6)+(Z26*AA6)+(AB26*AC6)+(AD26*AE6)+(AF26*AG6)+(AH26*AI6)+(AJ26*AK6)</f>
        <v>48.75</v>
      </c>
      <c r="AM26" s="137">
        <f t="shared" si="0"/>
        <v>3.25</v>
      </c>
      <c r="AN26" s="215" t="str">
        <f t="shared" si="1"/>
        <v>B+</v>
      </c>
      <c r="AO26" s="227" t="str">
        <f t="shared" si="2"/>
        <v>B+</v>
      </c>
      <c r="AP26" s="139">
        <f t="shared" si="3"/>
        <v>19</v>
      </c>
    </row>
    <row r="27" spans="1:42" ht="14.25" customHeight="1">
      <c r="A27" s="217">
        <f>'1st 1'!A27</f>
        <v>20</v>
      </c>
      <c r="B27" s="132">
        <f>IF('5th 1'!J27&gt;0,'5th 1'!AC27,0)</f>
        <v>0</v>
      </c>
      <c r="C27" s="133">
        <f>IF('5th 1'!J27&gt;0,'5th 1'!AB27,0)</f>
        <v>0</v>
      </c>
      <c r="D27" s="133">
        <f>IF('5th 2'!J27&gt;0,'5th 2'!AC27,0)</f>
        <v>0</v>
      </c>
      <c r="E27" s="134">
        <f>IF('5th 2'!J27&gt;0,'5th 2'!AB27,0)</f>
        <v>0</v>
      </c>
      <c r="F27" s="134">
        <f>IF('5th 3'!J27&gt;0,'5th 3'!AC27,0)</f>
        <v>0</v>
      </c>
      <c r="G27" s="133">
        <f>IF('5th 3'!J27&gt;0,'5th 3'!AB27,0)</f>
        <v>0</v>
      </c>
      <c r="H27" s="133">
        <f>IF('5th 4'!J27&gt;0,'5th 4'!AC27,0)</f>
        <v>0</v>
      </c>
      <c r="I27" s="133">
        <f>IF('5th 4'!J27&gt;0,'5th 4'!AB27,0)</f>
        <v>0</v>
      </c>
      <c r="J27" s="134">
        <f>IF('5th 5'!J27&gt;0,'5th 5'!AC27,0)</f>
        <v>0</v>
      </c>
      <c r="K27" s="134">
        <f>IF('5th 5'!J27&gt;0,'5th 5'!AB27,0)</f>
        <v>0</v>
      </c>
      <c r="L27" s="133">
        <f>IF('5th 6'!J27&gt;0,'5th 6'!AC27,0)</f>
        <v>0</v>
      </c>
      <c r="M27" s="222">
        <f>IF('5th 6'!J27&gt;0,'5th 6'!AB27,0)</f>
        <v>0</v>
      </c>
      <c r="N27" s="132">
        <f>IF('5th 1'!R27&gt;0,'5th 1'!AC27,0)</f>
        <v>3.25</v>
      </c>
      <c r="O27" s="134" t="str">
        <f>IF('5th 1'!R27&gt;0,'5th 1'!AB27,0)</f>
        <v>B+</v>
      </c>
      <c r="P27" s="134">
        <f>IF('5th 2'!R27&gt;0,'5th 2'!AC27,0)</f>
        <v>3.25</v>
      </c>
      <c r="Q27" s="133" t="str">
        <f>IF('5th 2'!R27&gt;0,'5th 2'!AB27,0)</f>
        <v>B+</v>
      </c>
      <c r="R27" s="133">
        <f>IF('5th 3'!R27&gt;0,'5th 3'!AC27,0)</f>
        <v>3.75</v>
      </c>
      <c r="S27" s="133" t="str">
        <f>IF('5th 3'!R27&gt;0,'5th 3'!AB27,0)</f>
        <v>A</v>
      </c>
      <c r="T27" s="134">
        <f>IF('5th 4'!R27&gt;0,'5th 4'!AC27,0)</f>
        <v>3.25</v>
      </c>
      <c r="U27" s="134" t="str">
        <f>IF('5th 4'!R27&gt;0,'5th 4'!AB27,0)</f>
        <v>B+</v>
      </c>
      <c r="V27" s="133">
        <f>IF('5th 5'!R27&gt;0,'5th 5'!AC27,0)</f>
        <v>3</v>
      </c>
      <c r="W27" s="133" t="str">
        <f>IF('5th 5'!R27&gt;0,'5th 5'!AB27,0)</f>
        <v>B</v>
      </c>
      <c r="X27" s="133">
        <f>IF('5th 6'!R27&gt;0,'5th 6'!AC27,0)</f>
        <v>0</v>
      </c>
      <c r="Y27" s="135">
        <f>IF('5th 6'!R27&gt;0,'5th 6'!AB27,0)</f>
        <v>0</v>
      </c>
      <c r="Z27" s="223">
        <f>IF('5th 1'!Z27&gt;0,'5th 1'!AC27,0)</f>
        <v>0</v>
      </c>
      <c r="AA27" s="134">
        <f>IF('5th 1'!Z27&gt;0,'5th 1'!AB27,0)</f>
        <v>0</v>
      </c>
      <c r="AB27" s="134">
        <f>IF('5th 2'!Z27&gt;0,'5th 2'!AC27,0)</f>
        <v>0</v>
      </c>
      <c r="AC27" s="134">
        <f>IF('5th 2'!Z27&gt;0,'5th 2'!AB27,0)</f>
        <v>0</v>
      </c>
      <c r="AD27" s="134">
        <f>IF('5th 3'!Z27&gt;0,'5th 3'!AC27,0)</f>
        <v>0</v>
      </c>
      <c r="AE27" s="134">
        <f>IF('5th 3'!Z27&gt;0,'5th 3'!AB27,0)</f>
        <v>0</v>
      </c>
      <c r="AF27" s="134">
        <f>IF('5th 4'!Z27&gt;0,'5th 4'!AC27,0)</f>
        <v>0</v>
      </c>
      <c r="AG27" s="133">
        <f>IF('5th 4'!Z27&gt;0,'5th 4'!AB27,0)</f>
        <v>0</v>
      </c>
      <c r="AH27" s="133">
        <f>IF('5th 5'!Z27&gt;0,'5th 5'!AC27,0)</f>
        <v>0</v>
      </c>
      <c r="AI27" s="133">
        <f>IF('5th 5'!Z27&gt;0,'5th 5'!AB27,0)</f>
        <v>0</v>
      </c>
      <c r="AJ27" s="134">
        <f>IF('5th 6'!Z27&gt;0,'5th 6'!AC27,0)</f>
        <v>0</v>
      </c>
      <c r="AK27" s="225">
        <f>IF('5th 6'!Z27&gt;0,'5th 6'!AB27,0)</f>
        <v>0</v>
      </c>
      <c r="AL27" s="226">
        <f>(B27*C6)+(D27*E6)+(F27*G6)+(H27*I6)+(J27*K6)+(L27*M6)+(N27*O6)+(P27*Q6)+(R27*S6)+(T27*U6)+(V27*W6)+(X27*Y6)+(Z27*AA6)+(AB27*AC6)+(AD27*AE6)+(AF27*AG6)+(AH27*AI6)+(AJ27*AK6)</f>
        <v>49.5</v>
      </c>
      <c r="AM27" s="137">
        <f t="shared" si="0"/>
        <v>3.3</v>
      </c>
      <c r="AN27" s="215" t="str">
        <f t="shared" si="1"/>
        <v>B+</v>
      </c>
      <c r="AO27" s="227" t="str">
        <f t="shared" si="2"/>
        <v>B+</v>
      </c>
      <c r="AP27" s="139">
        <f t="shared" si="3"/>
        <v>20</v>
      </c>
    </row>
    <row r="28" spans="1:42" ht="14.25" customHeight="1">
      <c r="A28" s="217">
        <f>'1st 1'!A28</f>
        <v>21</v>
      </c>
      <c r="B28" s="132">
        <f>IF('5th 1'!J28&gt;0,'5th 1'!AC28,0)</f>
        <v>0</v>
      </c>
      <c r="C28" s="133">
        <f>IF('5th 1'!J28&gt;0,'5th 1'!AB28,0)</f>
        <v>0</v>
      </c>
      <c r="D28" s="133">
        <f>IF('5th 2'!J28&gt;0,'5th 2'!AC28,0)</f>
        <v>0</v>
      </c>
      <c r="E28" s="134">
        <f>IF('5th 2'!J28&gt;0,'5th 2'!AB28,0)</f>
        <v>0</v>
      </c>
      <c r="F28" s="134">
        <f>IF('5th 3'!J28&gt;0,'5th 3'!AC28,0)</f>
        <v>0</v>
      </c>
      <c r="G28" s="133">
        <f>IF('5th 3'!J28&gt;0,'5th 3'!AB28,0)</f>
        <v>0</v>
      </c>
      <c r="H28" s="133">
        <f>IF('5th 4'!J28&gt;0,'5th 4'!AC28,0)</f>
        <v>0</v>
      </c>
      <c r="I28" s="133">
        <f>IF('5th 4'!J28&gt;0,'5th 4'!AB28,0)</f>
        <v>0</v>
      </c>
      <c r="J28" s="134">
        <f>IF('5th 5'!J28&gt;0,'5th 5'!AC28,0)</f>
        <v>0</v>
      </c>
      <c r="K28" s="134">
        <f>IF('5th 5'!J28&gt;0,'5th 5'!AB28,0)</f>
        <v>0</v>
      </c>
      <c r="L28" s="133">
        <f>IF('5th 6'!J28&gt;0,'5th 6'!AC28,0)</f>
        <v>0</v>
      </c>
      <c r="M28" s="222">
        <f>IF('5th 6'!J28&gt;0,'5th 6'!AB28,0)</f>
        <v>0</v>
      </c>
      <c r="N28" s="132">
        <f>IF('5th 1'!R28&gt;0,'5th 1'!AC28,0)</f>
        <v>3.75</v>
      </c>
      <c r="O28" s="134" t="str">
        <f>IF('5th 1'!R28&gt;0,'5th 1'!AB28,0)</f>
        <v>A</v>
      </c>
      <c r="P28" s="134">
        <f>IF('5th 2'!R28&gt;0,'5th 2'!AC28,0)</f>
        <v>2.75</v>
      </c>
      <c r="Q28" s="133" t="str">
        <f>IF('5th 2'!R28&gt;0,'5th 2'!AB28,0)</f>
        <v>B-</v>
      </c>
      <c r="R28" s="133">
        <f>IF('5th 3'!R28&gt;0,'5th 3'!AC28,0)</f>
        <v>3.25</v>
      </c>
      <c r="S28" s="133" t="str">
        <f>IF('5th 3'!R28&gt;0,'5th 3'!AB28,0)</f>
        <v>B+</v>
      </c>
      <c r="T28" s="134">
        <f>IF('5th 4'!R28&gt;0,'5th 4'!AC28,0)</f>
        <v>3.5</v>
      </c>
      <c r="U28" s="134" t="str">
        <f>IF('5th 4'!R28&gt;0,'5th 4'!AB28,0)</f>
        <v>A-</v>
      </c>
      <c r="V28" s="133">
        <f>IF('5th 5'!R28&gt;0,'5th 5'!AC28,0)</f>
        <v>3.25</v>
      </c>
      <c r="W28" s="133" t="str">
        <f>IF('5th 5'!R28&gt;0,'5th 5'!AB28,0)</f>
        <v>B+</v>
      </c>
      <c r="X28" s="133">
        <f>IF('5th 6'!R28&gt;0,'5th 6'!AC28,0)</f>
        <v>0</v>
      </c>
      <c r="Y28" s="135">
        <f>IF('5th 6'!R28&gt;0,'5th 6'!AB28,0)</f>
        <v>0</v>
      </c>
      <c r="Z28" s="223">
        <f>IF('5th 1'!Z28&gt;0,'5th 1'!AC28,0)</f>
        <v>0</v>
      </c>
      <c r="AA28" s="134">
        <f>IF('5th 1'!Z28&gt;0,'5th 1'!AB28,0)</f>
        <v>0</v>
      </c>
      <c r="AB28" s="134">
        <f>IF('5th 2'!Z28&gt;0,'5th 2'!AC28,0)</f>
        <v>0</v>
      </c>
      <c r="AC28" s="134">
        <f>IF('5th 2'!Z28&gt;0,'5th 2'!AB28,0)</f>
        <v>0</v>
      </c>
      <c r="AD28" s="134">
        <f>IF('5th 3'!Z28&gt;0,'5th 3'!AC28,0)</f>
        <v>0</v>
      </c>
      <c r="AE28" s="134">
        <f>IF('5th 3'!Z28&gt;0,'5th 3'!AB28,0)</f>
        <v>0</v>
      </c>
      <c r="AF28" s="134">
        <f>IF('5th 4'!Z28&gt;0,'5th 4'!AC28,0)</f>
        <v>0</v>
      </c>
      <c r="AG28" s="133">
        <f>IF('5th 4'!Z28&gt;0,'5th 4'!AB28,0)</f>
        <v>0</v>
      </c>
      <c r="AH28" s="133">
        <f>IF('5th 5'!Z28&gt;0,'5th 5'!AC28,0)</f>
        <v>0</v>
      </c>
      <c r="AI28" s="133">
        <f>IF('5th 5'!Z28&gt;0,'5th 5'!AB28,0)</f>
        <v>0</v>
      </c>
      <c r="AJ28" s="134">
        <f>IF('5th 6'!Z28&gt;0,'5th 6'!AC28,0)</f>
        <v>0</v>
      </c>
      <c r="AK28" s="225">
        <f>IF('5th 6'!Z28&gt;0,'5th 6'!AB28,0)</f>
        <v>0</v>
      </c>
      <c r="AL28" s="226">
        <f>(B28*C6)+(D28*E6)+(F28*G6)+(H28*I6)+(J28*K6)+(L28*M6)+(N28*O6)+(P28*Q6)+(R28*S6)+(T28*U6)+(V28*W6)+(X28*Y6)+(Z28*AA6)+(AB28*AC6)+(AD28*AE6)+(AF28*AG6)+(AH28*AI6)+(AJ28*AK6)</f>
        <v>49.5</v>
      </c>
      <c r="AM28" s="137">
        <f t="shared" si="0"/>
        <v>3.3</v>
      </c>
      <c r="AN28" s="215" t="str">
        <f t="shared" si="1"/>
        <v>B+</v>
      </c>
      <c r="AO28" s="227" t="str">
        <f t="shared" si="2"/>
        <v>B+</v>
      </c>
      <c r="AP28" s="139">
        <f t="shared" si="3"/>
        <v>21</v>
      </c>
    </row>
    <row r="29" spans="1:42" ht="14.25" customHeight="1">
      <c r="A29" s="217">
        <f>'1st 1'!A29</f>
        <v>22</v>
      </c>
      <c r="B29" s="132">
        <f>IF('5th 1'!J29&gt;0,'5th 1'!AC29,0)</f>
        <v>0</v>
      </c>
      <c r="C29" s="133">
        <f>IF('5th 1'!J29&gt;0,'5th 1'!AB29,0)</f>
        <v>0</v>
      </c>
      <c r="D29" s="133">
        <f>IF('5th 2'!J29&gt;0,'5th 2'!AC29,0)</f>
        <v>0</v>
      </c>
      <c r="E29" s="134">
        <f>IF('5th 2'!J29&gt;0,'5th 2'!AB29,0)</f>
        <v>0</v>
      </c>
      <c r="F29" s="134">
        <f>IF('5th 3'!J29&gt;0,'5th 3'!AC29,0)</f>
        <v>0</v>
      </c>
      <c r="G29" s="133">
        <f>IF('5th 3'!J29&gt;0,'5th 3'!AB29,0)</f>
        <v>0</v>
      </c>
      <c r="H29" s="133">
        <f>IF('5th 4'!J29&gt;0,'5th 4'!AC29,0)</f>
        <v>0</v>
      </c>
      <c r="I29" s="133">
        <f>IF('5th 4'!J29&gt;0,'5th 4'!AB29,0)</f>
        <v>0</v>
      </c>
      <c r="J29" s="134">
        <f>IF('5th 5'!J29&gt;0,'5th 5'!AC29,0)</f>
        <v>0</v>
      </c>
      <c r="K29" s="134">
        <f>IF('5th 5'!J29&gt;0,'5th 5'!AB29,0)</f>
        <v>0</v>
      </c>
      <c r="L29" s="133">
        <f>IF('5th 6'!J29&gt;0,'5th 6'!AC29,0)</f>
        <v>0</v>
      </c>
      <c r="M29" s="222">
        <f>IF('5th 6'!J29&gt;0,'5th 6'!AB29,0)</f>
        <v>0</v>
      </c>
      <c r="N29" s="132">
        <f>IF('5th 1'!R29&gt;0,'5th 1'!AC29,0)</f>
        <v>3</v>
      </c>
      <c r="O29" s="134" t="str">
        <f>IF('5th 1'!R29&gt;0,'5th 1'!AB29,0)</f>
        <v>B</v>
      </c>
      <c r="P29" s="134">
        <f>IF('5th 2'!R29&gt;0,'5th 2'!AC29,0)</f>
        <v>2.75</v>
      </c>
      <c r="Q29" s="133" t="str">
        <f>IF('5th 2'!R29&gt;0,'5th 2'!AB29,0)</f>
        <v>B-</v>
      </c>
      <c r="R29" s="133">
        <f>IF('5th 3'!R29&gt;0,'5th 3'!AC29,0)</f>
        <v>2.75</v>
      </c>
      <c r="S29" s="133" t="str">
        <f>IF('5th 3'!R29&gt;0,'5th 3'!AB29,0)</f>
        <v>B-</v>
      </c>
      <c r="T29" s="134">
        <f>IF('5th 4'!R29&gt;0,'5th 4'!AC29,0)</f>
        <v>3.25</v>
      </c>
      <c r="U29" s="134" t="str">
        <f>IF('5th 4'!R29&gt;0,'5th 4'!AB29,0)</f>
        <v>B+</v>
      </c>
      <c r="V29" s="133">
        <f>IF('5th 5'!R29&gt;0,'5th 5'!AC29,0)</f>
        <v>2.5</v>
      </c>
      <c r="W29" s="133" t="str">
        <f>IF('5th 5'!R29&gt;0,'5th 5'!AB29,0)</f>
        <v>C+</v>
      </c>
      <c r="X29" s="133">
        <f>IF('5th 6'!R29&gt;0,'5th 6'!AC29,0)</f>
        <v>0</v>
      </c>
      <c r="Y29" s="135">
        <f>IF('5th 6'!R29&gt;0,'5th 6'!AB29,0)</f>
        <v>0</v>
      </c>
      <c r="Z29" s="223">
        <f>IF('5th 1'!Z29&gt;0,'5th 1'!AC29,0)</f>
        <v>0</v>
      </c>
      <c r="AA29" s="134">
        <f>IF('5th 1'!Z29&gt;0,'5th 1'!AB29,0)</f>
        <v>0</v>
      </c>
      <c r="AB29" s="134">
        <f>IF('5th 2'!Z29&gt;0,'5th 2'!AC29,0)</f>
        <v>0</v>
      </c>
      <c r="AC29" s="134">
        <f>IF('5th 2'!Z29&gt;0,'5th 2'!AB29,0)</f>
        <v>0</v>
      </c>
      <c r="AD29" s="134">
        <f>IF('5th 3'!Z29&gt;0,'5th 3'!AC29,0)</f>
        <v>0</v>
      </c>
      <c r="AE29" s="134">
        <f>IF('5th 3'!Z29&gt;0,'5th 3'!AB29,0)</f>
        <v>0</v>
      </c>
      <c r="AF29" s="134">
        <f>IF('5th 4'!Z29&gt;0,'5th 4'!AC29,0)</f>
        <v>0</v>
      </c>
      <c r="AG29" s="133">
        <f>IF('5th 4'!Z29&gt;0,'5th 4'!AB29,0)</f>
        <v>0</v>
      </c>
      <c r="AH29" s="133">
        <f>IF('5th 5'!Z29&gt;0,'5th 5'!AC29,0)</f>
        <v>0</v>
      </c>
      <c r="AI29" s="133">
        <f>IF('5th 5'!Z29&gt;0,'5th 5'!AB29,0)</f>
        <v>0</v>
      </c>
      <c r="AJ29" s="134">
        <f>IF('5th 6'!Z29&gt;0,'5th 6'!AC29,0)</f>
        <v>0</v>
      </c>
      <c r="AK29" s="225">
        <f>IF('5th 6'!Z29&gt;0,'5th 6'!AB29,0)</f>
        <v>0</v>
      </c>
      <c r="AL29" s="226">
        <f>(B29*C6)+(D29*E6)+(F29*G6)+(H29*I6)+(J29*K6)+(L29*M6)+(N29*O6)+(P29*Q6)+(R29*S6)+(T29*U6)+(V29*W6)+(X29*Y6)+(Z29*AA6)+(AB29*AC6)+(AD29*AE6)+(AF29*AG6)+(AH29*AI6)+(AJ29*AK6)</f>
        <v>42.75</v>
      </c>
      <c r="AM29" s="137">
        <f t="shared" si="0"/>
        <v>2.85</v>
      </c>
      <c r="AN29" s="215" t="str">
        <f t="shared" si="1"/>
        <v>B-</v>
      </c>
      <c r="AO29" s="227" t="str">
        <f t="shared" si="2"/>
        <v>B-</v>
      </c>
      <c r="AP29" s="139">
        <f t="shared" si="3"/>
        <v>22</v>
      </c>
    </row>
    <row r="30" spans="1:42" ht="14.25" customHeight="1">
      <c r="A30" s="217">
        <f>'1st 1'!A30</f>
        <v>23</v>
      </c>
      <c r="B30" s="132">
        <f>IF('5th 1'!J30&gt;0,'5th 1'!AC30,0)</f>
        <v>0</v>
      </c>
      <c r="C30" s="133">
        <f>IF('5th 1'!J30&gt;0,'5th 1'!AB30,0)</f>
        <v>0</v>
      </c>
      <c r="D30" s="133">
        <f>IF('5th 2'!J30&gt;0,'5th 2'!AC30,0)</f>
        <v>0</v>
      </c>
      <c r="E30" s="134">
        <f>IF('5th 2'!J30&gt;0,'5th 2'!AB30,0)</f>
        <v>0</v>
      </c>
      <c r="F30" s="134">
        <f>IF('5th 3'!J30&gt;0,'5th 3'!AC30,0)</f>
        <v>0</v>
      </c>
      <c r="G30" s="133">
        <f>IF('5th 3'!J30&gt;0,'5th 3'!AB30,0)</f>
        <v>0</v>
      </c>
      <c r="H30" s="133">
        <f>IF('5th 4'!J30&gt;0,'5th 4'!AC30,0)</f>
        <v>0</v>
      </c>
      <c r="I30" s="133">
        <f>IF('5th 4'!J30&gt;0,'5th 4'!AB30,0)</f>
        <v>0</v>
      </c>
      <c r="J30" s="134">
        <f>IF('5th 5'!J30&gt;0,'5th 5'!AC30,0)</f>
        <v>0</v>
      </c>
      <c r="K30" s="134">
        <f>IF('5th 5'!J30&gt;0,'5th 5'!AB30,0)</f>
        <v>0</v>
      </c>
      <c r="L30" s="133">
        <f>IF('5th 6'!J30&gt;0,'5th 6'!AC30,0)</f>
        <v>0</v>
      </c>
      <c r="M30" s="222">
        <f>IF('5th 6'!J30&gt;0,'5th 6'!AB30,0)</f>
        <v>0</v>
      </c>
      <c r="N30" s="132">
        <f>IF('5th 1'!R30&gt;0,'5th 1'!AC30,0)</f>
        <v>3</v>
      </c>
      <c r="O30" s="134" t="str">
        <f>IF('5th 1'!R30&gt;0,'5th 1'!AB30,0)</f>
        <v>B</v>
      </c>
      <c r="P30" s="134">
        <f>IF('5th 2'!R30&gt;0,'5th 2'!AC30,0)</f>
        <v>3.5</v>
      </c>
      <c r="Q30" s="133" t="str">
        <f>IF('5th 2'!R30&gt;0,'5th 2'!AB30,0)</f>
        <v>A-</v>
      </c>
      <c r="R30" s="133">
        <f>IF('5th 3'!R30&gt;0,'5th 3'!AC30,0)</f>
        <v>3.5</v>
      </c>
      <c r="S30" s="133" t="str">
        <f>IF('5th 3'!R30&gt;0,'5th 3'!AB30,0)</f>
        <v>A-</v>
      </c>
      <c r="T30" s="134">
        <f>IF('5th 4'!R30&gt;0,'5th 4'!AC30,0)</f>
        <v>3</v>
      </c>
      <c r="U30" s="134" t="str">
        <f>IF('5th 4'!R30&gt;0,'5th 4'!AB30,0)</f>
        <v>B</v>
      </c>
      <c r="V30" s="133">
        <f>IF('5th 5'!R30&gt;0,'5th 5'!AC30,0)</f>
        <v>3</v>
      </c>
      <c r="W30" s="133" t="str">
        <f>IF('5th 5'!R30&gt;0,'5th 5'!AB30,0)</f>
        <v>B</v>
      </c>
      <c r="X30" s="133">
        <f>IF('5th 6'!R30&gt;0,'5th 6'!AC30,0)</f>
        <v>0</v>
      </c>
      <c r="Y30" s="135">
        <f>IF('5th 6'!R30&gt;0,'5th 6'!AB30,0)</f>
        <v>0</v>
      </c>
      <c r="Z30" s="223">
        <f>IF('5th 1'!Z30&gt;0,'5th 1'!AC30,0)</f>
        <v>0</v>
      </c>
      <c r="AA30" s="134">
        <f>IF('5th 1'!Z30&gt;0,'5th 1'!AB30,0)</f>
        <v>0</v>
      </c>
      <c r="AB30" s="134">
        <f>IF('5th 2'!Z30&gt;0,'5th 2'!AC30,0)</f>
        <v>0</v>
      </c>
      <c r="AC30" s="134">
        <f>IF('5th 2'!Z30&gt;0,'5th 2'!AB30,0)</f>
        <v>0</v>
      </c>
      <c r="AD30" s="134">
        <f>IF('5th 3'!Z30&gt;0,'5th 3'!AC30,0)</f>
        <v>0</v>
      </c>
      <c r="AE30" s="134">
        <f>IF('5th 3'!Z30&gt;0,'5th 3'!AB30,0)</f>
        <v>0</v>
      </c>
      <c r="AF30" s="134">
        <f>IF('5th 4'!Z30&gt;0,'5th 4'!AC30,0)</f>
        <v>0</v>
      </c>
      <c r="AG30" s="133">
        <f>IF('5th 4'!Z30&gt;0,'5th 4'!AB30,0)</f>
        <v>0</v>
      </c>
      <c r="AH30" s="133">
        <f>IF('5th 5'!Z30&gt;0,'5th 5'!AC30,0)</f>
        <v>0</v>
      </c>
      <c r="AI30" s="133">
        <f>IF('5th 5'!Z30&gt;0,'5th 5'!AB30,0)</f>
        <v>0</v>
      </c>
      <c r="AJ30" s="134">
        <f>IF('5th 6'!Z30&gt;0,'5th 6'!AC30,0)</f>
        <v>0</v>
      </c>
      <c r="AK30" s="225">
        <f>IF('5th 6'!Z30&gt;0,'5th 6'!AB30,0)</f>
        <v>0</v>
      </c>
      <c r="AL30" s="226">
        <f>(B30*C6)+(D30*E6)+(F30*G6)+(H30*I6)+(J30*K6)+(L30*M6)+(N30*O6)+(P30*Q6)+(R30*S6)+(T30*U6)+(V30*W6)+(X30*Y6)+(Z30*AA6)+(AB30*AC6)+(AD30*AE6)+(AF30*AG6)+(AH30*AI6)+(AJ30*AK6)</f>
        <v>48</v>
      </c>
      <c r="AM30" s="137">
        <f t="shared" si="0"/>
        <v>3.2</v>
      </c>
      <c r="AN30" s="215" t="str">
        <f t="shared" si="1"/>
        <v>B</v>
      </c>
      <c r="AO30" s="227" t="str">
        <f t="shared" si="2"/>
        <v>B</v>
      </c>
      <c r="AP30" s="139">
        <f t="shared" si="3"/>
        <v>23</v>
      </c>
    </row>
    <row r="31" spans="1:42" ht="14.25" customHeight="1">
      <c r="A31" s="217">
        <f>'1st 1'!A31</f>
        <v>24</v>
      </c>
      <c r="B31" s="132">
        <f>IF('5th 1'!J31&gt;0,'5th 1'!AC31,0)</f>
        <v>0</v>
      </c>
      <c r="C31" s="133">
        <f>IF('5th 1'!J31&gt;0,'5th 1'!AB31,0)</f>
        <v>0</v>
      </c>
      <c r="D31" s="133">
        <f>IF('5th 2'!J31&gt;0,'5th 2'!AC31,0)</f>
        <v>0</v>
      </c>
      <c r="E31" s="134">
        <f>IF('5th 2'!J31&gt;0,'5th 2'!AB31,0)</f>
        <v>0</v>
      </c>
      <c r="F31" s="134">
        <f>IF('5th 3'!J31&gt;0,'5th 3'!AC31,0)</f>
        <v>0</v>
      </c>
      <c r="G31" s="133">
        <f>IF('5th 3'!J31&gt;0,'5th 3'!AB31,0)</f>
        <v>0</v>
      </c>
      <c r="H31" s="133">
        <f>IF('5th 4'!J31&gt;0,'5th 4'!AC31,0)</f>
        <v>0</v>
      </c>
      <c r="I31" s="133">
        <f>IF('5th 4'!J31&gt;0,'5th 4'!AB31,0)</f>
        <v>0</v>
      </c>
      <c r="J31" s="134">
        <f>IF('5th 5'!J31&gt;0,'5th 5'!AC31,0)</f>
        <v>0</v>
      </c>
      <c r="K31" s="134">
        <f>IF('5th 5'!J31&gt;0,'5th 5'!AB31,0)</f>
        <v>0</v>
      </c>
      <c r="L31" s="133">
        <f>IF('5th 6'!J31&gt;0,'5th 6'!AC31,0)</f>
        <v>0</v>
      </c>
      <c r="M31" s="222">
        <f>IF('5th 6'!J31&gt;0,'5th 6'!AB31,0)</f>
        <v>0</v>
      </c>
      <c r="N31" s="132">
        <f>IF('5th 1'!R31&gt;0,'5th 1'!AC31,0)</f>
        <v>3</v>
      </c>
      <c r="O31" s="134" t="str">
        <f>IF('5th 1'!R31&gt;0,'5th 1'!AB31,0)</f>
        <v>B</v>
      </c>
      <c r="P31" s="134">
        <f>IF('5th 2'!R31&gt;0,'5th 2'!AC31,0)</f>
        <v>2.75</v>
      </c>
      <c r="Q31" s="133" t="str">
        <f>IF('5th 2'!R31&gt;0,'5th 2'!AB31,0)</f>
        <v>B-</v>
      </c>
      <c r="R31" s="133">
        <f>IF('5th 3'!R31&gt;0,'5th 3'!AC31,0)</f>
        <v>3</v>
      </c>
      <c r="S31" s="133" t="str">
        <f>IF('5th 3'!R31&gt;0,'5th 3'!AB31,0)</f>
        <v>B</v>
      </c>
      <c r="T31" s="134">
        <f>IF('5th 4'!R31&gt;0,'5th 4'!AC31,0)</f>
        <v>3.25</v>
      </c>
      <c r="U31" s="134" t="str">
        <f>IF('5th 4'!R31&gt;0,'5th 4'!AB31,0)</f>
        <v>B+</v>
      </c>
      <c r="V31" s="133">
        <f>IF('5th 5'!R31&gt;0,'5th 5'!AC31,0)</f>
        <v>2.25</v>
      </c>
      <c r="W31" s="133" t="str">
        <f>IF('5th 5'!R31&gt;0,'5th 5'!AB31,0)</f>
        <v>C</v>
      </c>
      <c r="X31" s="133">
        <f>IF('5th 6'!R31&gt;0,'5th 6'!AC31,0)</f>
        <v>0</v>
      </c>
      <c r="Y31" s="135">
        <f>IF('5th 6'!R31&gt;0,'5th 6'!AB31,0)</f>
        <v>0</v>
      </c>
      <c r="Z31" s="223">
        <f>IF('5th 1'!Z31&gt;0,'5th 1'!AC31,0)</f>
        <v>0</v>
      </c>
      <c r="AA31" s="134">
        <f>IF('5th 1'!Z31&gt;0,'5th 1'!AB31,0)</f>
        <v>0</v>
      </c>
      <c r="AB31" s="134">
        <f>IF('5th 2'!Z31&gt;0,'5th 2'!AC31,0)</f>
        <v>0</v>
      </c>
      <c r="AC31" s="134">
        <f>IF('5th 2'!Z31&gt;0,'5th 2'!AB31,0)</f>
        <v>0</v>
      </c>
      <c r="AD31" s="134">
        <f>IF('5th 3'!Z31&gt;0,'5th 3'!AC31,0)</f>
        <v>0</v>
      </c>
      <c r="AE31" s="134">
        <f>IF('5th 3'!Z31&gt;0,'5th 3'!AB31,0)</f>
        <v>0</v>
      </c>
      <c r="AF31" s="134">
        <f>IF('5th 4'!Z31&gt;0,'5th 4'!AC31,0)</f>
        <v>0</v>
      </c>
      <c r="AG31" s="133">
        <f>IF('5th 4'!Z31&gt;0,'5th 4'!AB31,0)</f>
        <v>0</v>
      </c>
      <c r="AH31" s="133">
        <f>IF('5th 5'!Z31&gt;0,'5th 5'!AC31,0)</f>
        <v>0</v>
      </c>
      <c r="AI31" s="133">
        <f>IF('5th 5'!Z31&gt;0,'5th 5'!AB31,0)</f>
        <v>0</v>
      </c>
      <c r="AJ31" s="134">
        <f>IF('5th 6'!Z31&gt;0,'5th 6'!AC31,0)</f>
        <v>0</v>
      </c>
      <c r="AK31" s="225">
        <f>IF('5th 6'!Z31&gt;0,'5th 6'!AB31,0)</f>
        <v>0</v>
      </c>
      <c r="AL31" s="226">
        <f>(B31*C6)+(D31*E6)+(F31*G6)+(H31*I6)+(J31*K6)+(L31*M6)+(N31*O6)+(P31*Q6)+(R31*S6)+(T31*U6)+(V31*W6)+(X31*Y6)+(Z31*AA6)+(AB31*AC6)+(AD31*AE6)+(AF31*AG6)+(AH31*AI6)+(AJ31*AK6)</f>
        <v>42.75</v>
      </c>
      <c r="AM31" s="137">
        <f t="shared" si="0"/>
        <v>2.85</v>
      </c>
      <c r="AN31" s="215" t="str">
        <f t="shared" si="1"/>
        <v>B-</v>
      </c>
      <c r="AO31" s="227" t="str">
        <f t="shared" si="2"/>
        <v>B-</v>
      </c>
      <c r="AP31" s="139">
        <f t="shared" si="3"/>
        <v>24</v>
      </c>
    </row>
    <row r="32" spans="1:42" ht="14.25" customHeight="1">
      <c r="A32" s="217">
        <f>'1st 1'!A32</f>
        <v>25</v>
      </c>
      <c r="B32" s="132">
        <f>IF('5th 1'!J32&gt;0,'5th 1'!AC32,0)</f>
        <v>0</v>
      </c>
      <c r="C32" s="133">
        <f>IF('5th 1'!J32&gt;0,'5th 1'!AB32,0)</f>
        <v>0</v>
      </c>
      <c r="D32" s="133">
        <f>IF('5th 2'!J32&gt;0,'5th 2'!AC32,0)</f>
        <v>0</v>
      </c>
      <c r="E32" s="134">
        <f>IF('5th 2'!J32&gt;0,'5th 2'!AB32,0)</f>
        <v>0</v>
      </c>
      <c r="F32" s="134">
        <f>IF('5th 3'!J32&gt;0,'5th 3'!AC32,0)</f>
        <v>0</v>
      </c>
      <c r="G32" s="133">
        <f>IF('5th 3'!J32&gt;0,'5th 3'!AB32,0)</f>
        <v>0</v>
      </c>
      <c r="H32" s="133">
        <f>IF('5th 4'!J32&gt;0,'5th 4'!AC32,0)</f>
        <v>0</v>
      </c>
      <c r="I32" s="133">
        <f>IF('5th 4'!J32&gt;0,'5th 4'!AB32,0)</f>
        <v>0</v>
      </c>
      <c r="J32" s="134">
        <f>IF('5th 5'!J32&gt;0,'5th 5'!AC32,0)</f>
        <v>0</v>
      </c>
      <c r="K32" s="134">
        <f>IF('5th 5'!J32&gt;0,'5th 5'!AB32,0)</f>
        <v>0</v>
      </c>
      <c r="L32" s="133">
        <f>IF('5th 6'!J32&gt;0,'5th 6'!AC32,0)</f>
        <v>0</v>
      </c>
      <c r="M32" s="222">
        <f>IF('5th 6'!J32&gt;0,'5th 6'!AB32,0)</f>
        <v>0</v>
      </c>
      <c r="N32" s="132">
        <f>IF('5th 1'!R32&gt;0,'5th 1'!AC32,0)</f>
        <v>2.5</v>
      </c>
      <c r="O32" s="134" t="str">
        <f>IF('5th 1'!R32&gt;0,'5th 1'!AB32,0)</f>
        <v>C+</v>
      </c>
      <c r="P32" s="134">
        <f>IF('5th 2'!R32&gt;0,'5th 2'!AC32,0)</f>
        <v>2.5</v>
      </c>
      <c r="Q32" s="133" t="str">
        <f>IF('5th 2'!R32&gt;0,'5th 2'!AB32,0)</f>
        <v>C+</v>
      </c>
      <c r="R32" s="133">
        <f>IF('5th 3'!R32&gt;0,'5th 3'!AC32,0)</f>
        <v>2.75</v>
      </c>
      <c r="S32" s="133" t="str">
        <f>IF('5th 3'!R32&gt;0,'5th 3'!AB32,0)</f>
        <v>B-</v>
      </c>
      <c r="T32" s="134">
        <f>IF('5th 4'!R32&gt;0,'5th 4'!AC32,0)</f>
        <v>3.25</v>
      </c>
      <c r="U32" s="134" t="str">
        <f>IF('5th 4'!R32&gt;0,'5th 4'!AB32,0)</f>
        <v>B+</v>
      </c>
      <c r="V32" s="133">
        <f>IF('5th 5'!R32&gt;0,'5th 5'!AC32,0)</f>
        <v>2.5</v>
      </c>
      <c r="W32" s="133" t="str">
        <f>IF('5th 5'!R32&gt;0,'5th 5'!AB32,0)</f>
        <v>C+</v>
      </c>
      <c r="X32" s="133">
        <f>IF('5th 6'!R32&gt;0,'5th 6'!AC32,0)</f>
        <v>0</v>
      </c>
      <c r="Y32" s="135">
        <f>IF('5th 6'!R32&gt;0,'5th 6'!AB32,0)</f>
        <v>0</v>
      </c>
      <c r="Z32" s="223">
        <f>IF('5th 1'!Z32&gt;0,'5th 1'!AC32,0)</f>
        <v>0</v>
      </c>
      <c r="AA32" s="134">
        <f>IF('5th 1'!Z32&gt;0,'5th 1'!AB32,0)</f>
        <v>0</v>
      </c>
      <c r="AB32" s="134">
        <f>IF('5th 2'!Z32&gt;0,'5th 2'!AC32,0)</f>
        <v>0</v>
      </c>
      <c r="AC32" s="134">
        <f>IF('5th 2'!Z32&gt;0,'5th 2'!AB32,0)</f>
        <v>0</v>
      </c>
      <c r="AD32" s="134">
        <f>IF('5th 3'!Z32&gt;0,'5th 3'!AC32,0)</f>
        <v>0</v>
      </c>
      <c r="AE32" s="134">
        <f>IF('5th 3'!Z32&gt;0,'5th 3'!AB32,0)</f>
        <v>0</v>
      </c>
      <c r="AF32" s="134">
        <f>IF('5th 4'!Z32&gt;0,'5th 4'!AC32,0)</f>
        <v>0</v>
      </c>
      <c r="AG32" s="133">
        <f>IF('5th 4'!Z32&gt;0,'5th 4'!AB32,0)</f>
        <v>0</v>
      </c>
      <c r="AH32" s="133">
        <f>IF('5th 5'!Z32&gt;0,'5th 5'!AC32,0)</f>
        <v>0</v>
      </c>
      <c r="AI32" s="133">
        <f>IF('5th 5'!Z32&gt;0,'5th 5'!AB32,0)</f>
        <v>0</v>
      </c>
      <c r="AJ32" s="134">
        <f>IF('5th 6'!Z32&gt;0,'5th 6'!AC32,0)</f>
        <v>0</v>
      </c>
      <c r="AK32" s="225">
        <f>IF('5th 6'!Z32&gt;0,'5th 6'!AB32,0)</f>
        <v>0</v>
      </c>
      <c r="AL32" s="226">
        <f>(B32*C6)+(D32*E6)+(F32*G6)+(H32*I6)+(J32*K6)+(L32*M6)+(N32*O6)+(P32*Q6)+(R32*S6)+(T32*U6)+(V32*W6)+(X32*Y6)+(Z32*AA6)+(AB32*AC6)+(AD32*AE6)+(AF32*AG6)+(AH32*AI6)+(AJ32*AK6)</f>
        <v>40.5</v>
      </c>
      <c r="AM32" s="137">
        <f t="shared" si="0"/>
        <v>2.7</v>
      </c>
      <c r="AN32" s="215" t="str">
        <f t="shared" si="1"/>
        <v>C+</v>
      </c>
      <c r="AO32" s="227" t="str">
        <f t="shared" si="2"/>
        <v>C+</v>
      </c>
      <c r="AP32" s="139">
        <f t="shared" si="3"/>
        <v>25</v>
      </c>
    </row>
    <row r="33" spans="1:42" ht="14.25" customHeight="1">
      <c r="A33" s="217">
        <f>'1st 1'!A33</f>
        <v>26</v>
      </c>
      <c r="B33" s="132">
        <f>IF('5th 1'!J33&gt;0,'5th 1'!AC33,0)</f>
        <v>0</v>
      </c>
      <c r="C33" s="133">
        <f>IF('5th 1'!J33&gt;0,'5th 1'!AB33,0)</f>
        <v>0</v>
      </c>
      <c r="D33" s="133">
        <f>IF('5th 2'!J33&gt;0,'5th 2'!AC33,0)</f>
        <v>0</v>
      </c>
      <c r="E33" s="134">
        <f>IF('5th 2'!J33&gt;0,'5th 2'!AB33,0)</f>
        <v>0</v>
      </c>
      <c r="F33" s="134">
        <f>IF('5th 3'!J33&gt;0,'5th 3'!AC33,0)</f>
        <v>0</v>
      </c>
      <c r="G33" s="133">
        <f>IF('5th 3'!J33&gt;0,'5th 3'!AB33,0)</f>
        <v>0</v>
      </c>
      <c r="H33" s="133">
        <f>IF('5th 4'!J33&gt;0,'5th 4'!AC33,0)</f>
        <v>0</v>
      </c>
      <c r="I33" s="133">
        <f>IF('5th 4'!J33&gt;0,'5th 4'!AB33,0)</f>
        <v>0</v>
      </c>
      <c r="J33" s="134">
        <f>IF('5th 5'!J33&gt;0,'5th 5'!AC33,0)</f>
        <v>0</v>
      </c>
      <c r="K33" s="134">
        <f>IF('5th 5'!J33&gt;0,'5th 5'!AB33,0)</f>
        <v>0</v>
      </c>
      <c r="L33" s="133">
        <f>IF('5th 6'!J33&gt;0,'5th 6'!AC33,0)</f>
        <v>0</v>
      </c>
      <c r="M33" s="222">
        <f>IF('5th 6'!J33&gt;0,'5th 6'!AB33,0)</f>
        <v>0</v>
      </c>
      <c r="N33" s="132">
        <f>IF('5th 1'!R33&gt;0,'5th 1'!AC33,0)</f>
        <v>2.75</v>
      </c>
      <c r="O33" s="134" t="str">
        <f>IF('5th 1'!R33&gt;0,'5th 1'!AB33,0)</f>
        <v>B-</v>
      </c>
      <c r="P33" s="134">
        <f>IF('5th 2'!R33&gt;0,'5th 2'!AC33,0)</f>
        <v>2.75</v>
      </c>
      <c r="Q33" s="133" t="str">
        <f>IF('5th 2'!R33&gt;0,'5th 2'!AB33,0)</f>
        <v>B-</v>
      </c>
      <c r="R33" s="133">
        <f>IF('5th 3'!R33&gt;0,'5th 3'!AC33,0)</f>
        <v>2.5</v>
      </c>
      <c r="S33" s="133" t="str">
        <f>IF('5th 3'!R33&gt;0,'5th 3'!AB33,0)</f>
        <v>C+</v>
      </c>
      <c r="T33" s="134">
        <f>IF('5th 4'!R33&gt;0,'5th 4'!AC33,0)</f>
        <v>3</v>
      </c>
      <c r="U33" s="134" t="str">
        <f>IF('5th 4'!R33&gt;0,'5th 4'!AB33,0)</f>
        <v>B</v>
      </c>
      <c r="V33" s="133">
        <f>IF('5th 5'!R33&gt;0,'5th 5'!AC33,0)</f>
        <v>2.5</v>
      </c>
      <c r="W33" s="133" t="str">
        <f>IF('5th 5'!R33&gt;0,'5th 5'!AB33,0)</f>
        <v>C+</v>
      </c>
      <c r="X33" s="133">
        <f>IF('5th 6'!R33&gt;0,'5th 6'!AC33,0)</f>
        <v>0</v>
      </c>
      <c r="Y33" s="135">
        <f>IF('5th 6'!R33&gt;0,'5th 6'!AB33,0)</f>
        <v>0</v>
      </c>
      <c r="Z33" s="223">
        <f>IF('5th 1'!Z33&gt;0,'5th 1'!AC33,0)</f>
        <v>0</v>
      </c>
      <c r="AA33" s="134">
        <f>IF('5th 1'!Z33&gt;0,'5th 1'!AB33,0)</f>
        <v>0</v>
      </c>
      <c r="AB33" s="134">
        <f>IF('5th 2'!Z33&gt;0,'5th 2'!AC33,0)</f>
        <v>0</v>
      </c>
      <c r="AC33" s="134">
        <f>IF('5th 2'!Z33&gt;0,'5th 2'!AB33,0)</f>
        <v>0</v>
      </c>
      <c r="AD33" s="134">
        <f>IF('5th 3'!Z33&gt;0,'5th 3'!AC33,0)</f>
        <v>0</v>
      </c>
      <c r="AE33" s="134">
        <f>IF('5th 3'!Z33&gt;0,'5th 3'!AB33,0)</f>
        <v>0</v>
      </c>
      <c r="AF33" s="134">
        <f>IF('5th 4'!Z33&gt;0,'5th 4'!AC33,0)</f>
        <v>0</v>
      </c>
      <c r="AG33" s="133">
        <f>IF('5th 4'!Z33&gt;0,'5th 4'!AB33,0)</f>
        <v>0</v>
      </c>
      <c r="AH33" s="133">
        <f>IF('5th 5'!Z33&gt;0,'5th 5'!AC33,0)</f>
        <v>0</v>
      </c>
      <c r="AI33" s="133">
        <f>IF('5th 5'!Z33&gt;0,'5th 5'!AB33,0)</f>
        <v>0</v>
      </c>
      <c r="AJ33" s="134">
        <f>IF('5th 6'!Z33&gt;0,'5th 6'!AC33,0)</f>
        <v>0</v>
      </c>
      <c r="AK33" s="225">
        <f>IF('5th 6'!Z33&gt;0,'5th 6'!AB33,0)</f>
        <v>0</v>
      </c>
      <c r="AL33" s="226">
        <f>(B33*C6)+(D33*E6)+(F33*G6)+(H33*I6)+(J33*K6)+(L33*M6)+(N33*O6)+(P33*Q6)+(R33*S6)+(T33*U6)+(V33*W6)+(X33*Y6)+(Z33*AA6)+(AB33*AC6)+(AD33*AE6)+(AF33*AG6)+(AH33*AI6)+(AJ33*AK6)</f>
        <v>40.5</v>
      </c>
      <c r="AM33" s="137">
        <f t="shared" si="0"/>
        <v>2.7</v>
      </c>
      <c r="AN33" s="215" t="str">
        <f t="shared" si="1"/>
        <v>C+</v>
      </c>
      <c r="AO33" s="227" t="str">
        <f t="shared" si="2"/>
        <v>C+</v>
      </c>
      <c r="AP33" s="139">
        <f t="shared" si="3"/>
        <v>26</v>
      </c>
    </row>
    <row r="34" spans="1:42" ht="14.25" customHeight="1">
      <c r="A34" s="217">
        <f>'1st 1'!A34</f>
        <v>27</v>
      </c>
      <c r="B34" s="132">
        <f>IF('5th 1'!J34&gt;0,'5th 1'!AC34,0)</f>
        <v>0</v>
      </c>
      <c r="C34" s="133">
        <f>IF('5th 1'!J34&gt;0,'5th 1'!AB34,0)</f>
        <v>0</v>
      </c>
      <c r="D34" s="133">
        <f>IF('5th 2'!J34&gt;0,'5th 2'!AC34,0)</f>
        <v>0</v>
      </c>
      <c r="E34" s="134">
        <f>IF('5th 2'!J34&gt;0,'5th 2'!AB34,0)</f>
        <v>0</v>
      </c>
      <c r="F34" s="134">
        <f>IF('5th 3'!J34&gt;0,'5th 3'!AC34,0)</f>
        <v>0</v>
      </c>
      <c r="G34" s="133">
        <f>IF('5th 3'!J34&gt;0,'5th 3'!AB34,0)</f>
        <v>0</v>
      </c>
      <c r="H34" s="133">
        <f>IF('5th 4'!J34&gt;0,'5th 4'!AC34,0)</f>
        <v>0</v>
      </c>
      <c r="I34" s="133">
        <f>IF('5th 4'!J34&gt;0,'5th 4'!AB34,0)</f>
        <v>0</v>
      </c>
      <c r="J34" s="134">
        <f>IF('5th 5'!J34&gt;0,'5th 5'!AC34,0)</f>
        <v>0</v>
      </c>
      <c r="K34" s="134">
        <f>IF('5th 5'!J34&gt;0,'5th 5'!AB34,0)</f>
        <v>0</v>
      </c>
      <c r="L34" s="133">
        <f>IF('5th 6'!J34&gt;0,'5th 6'!AC34,0)</f>
        <v>0</v>
      </c>
      <c r="M34" s="222">
        <f>IF('5th 6'!J34&gt;0,'5th 6'!AB34,0)</f>
        <v>0</v>
      </c>
      <c r="N34" s="132">
        <f>IF('5th 1'!R34&gt;0,'5th 1'!AC34,0)</f>
        <v>4</v>
      </c>
      <c r="O34" s="134" t="str">
        <f>IF('5th 1'!R34&gt;0,'5th 1'!AB34,0)</f>
        <v>A+</v>
      </c>
      <c r="P34" s="134">
        <f>IF('5th 2'!R34&gt;0,'5th 2'!AC34,0)</f>
        <v>3.75</v>
      </c>
      <c r="Q34" s="133" t="str">
        <f>IF('5th 2'!R34&gt;0,'5th 2'!AB34,0)</f>
        <v>A</v>
      </c>
      <c r="R34" s="133">
        <f>IF('5th 3'!R34&gt;0,'5th 3'!AC34,0)</f>
        <v>4</v>
      </c>
      <c r="S34" s="133" t="str">
        <f>IF('5th 3'!R34&gt;0,'5th 3'!AB34,0)</f>
        <v>A+</v>
      </c>
      <c r="T34" s="134">
        <f>IF('5th 4'!R34&gt;0,'5th 4'!AC34,0)</f>
        <v>3.5</v>
      </c>
      <c r="U34" s="134" t="str">
        <f>IF('5th 4'!R34&gt;0,'5th 4'!AB34,0)</f>
        <v>A-</v>
      </c>
      <c r="V34" s="133">
        <f>IF('5th 5'!R34&gt;0,'5th 5'!AC34,0)</f>
        <v>3.75</v>
      </c>
      <c r="W34" s="133" t="str">
        <f>IF('5th 5'!R34&gt;0,'5th 5'!AB34,0)</f>
        <v>A</v>
      </c>
      <c r="X34" s="133">
        <f>IF('5th 6'!R34&gt;0,'5th 6'!AC34,0)</f>
        <v>0</v>
      </c>
      <c r="Y34" s="135">
        <f>IF('5th 6'!R34&gt;0,'5th 6'!AB34,0)</f>
        <v>0</v>
      </c>
      <c r="Z34" s="223">
        <f>IF('5th 1'!Z34&gt;0,'5th 1'!AC34,0)</f>
        <v>0</v>
      </c>
      <c r="AA34" s="134">
        <f>IF('5th 1'!Z34&gt;0,'5th 1'!AB34,0)</f>
        <v>0</v>
      </c>
      <c r="AB34" s="134">
        <f>IF('5th 2'!Z34&gt;0,'5th 2'!AC34,0)</f>
        <v>0</v>
      </c>
      <c r="AC34" s="134">
        <f>IF('5th 2'!Z34&gt;0,'5th 2'!AB34,0)</f>
        <v>0</v>
      </c>
      <c r="AD34" s="134">
        <f>IF('5th 3'!Z34&gt;0,'5th 3'!AC34,0)</f>
        <v>0</v>
      </c>
      <c r="AE34" s="134">
        <f>IF('5th 3'!Z34&gt;0,'5th 3'!AB34,0)</f>
        <v>0</v>
      </c>
      <c r="AF34" s="134">
        <f>IF('5th 4'!Z34&gt;0,'5th 4'!AC34,0)</f>
        <v>0</v>
      </c>
      <c r="AG34" s="133">
        <f>IF('5th 4'!Z34&gt;0,'5th 4'!AB34,0)</f>
        <v>0</v>
      </c>
      <c r="AH34" s="133">
        <f>IF('5th 5'!Z34&gt;0,'5th 5'!AC34,0)</f>
        <v>0</v>
      </c>
      <c r="AI34" s="133">
        <f>IF('5th 5'!Z34&gt;0,'5th 5'!AB34,0)</f>
        <v>0</v>
      </c>
      <c r="AJ34" s="134">
        <f>IF('5th 6'!Z34&gt;0,'5th 6'!AC34,0)</f>
        <v>0</v>
      </c>
      <c r="AK34" s="225">
        <f>IF('5th 6'!Z34&gt;0,'5th 6'!AB34,0)</f>
        <v>0</v>
      </c>
      <c r="AL34" s="226">
        <f>(B34*C6)+(D34*E6)+(F34*G6)+(H34*I6)+(J34*K6)+(L34*M6)+(N34*O6)+(P34*Q6)+(R34*S6)+(T34*U6)+(V34*W6)+(X34*Y6)+(Z34*AA6)+(AB34*AC6)+(AD34*AE6)+(AF34*AG6)+(AH34*AI6)+(AJ34*AK6)</f>
        <v>57</v>
      </c>
      <c r="AM34" s="137">
        <f t="shared" si="0"/>
        <v>3.8</v>
      </c>
      <c r="AN34" s="215" t="str">
        <f t="shared" si="1"/>
        <v>A</v>
      </c>
      <c r="AO34" s="227" t="str">
        <f t="shared" si="2"/>
        <v>A</v>
      </c>
      <c r="AP34" s="139">
        <f t="shared" si="3"/>
        <v>27</v>
      </c>
    </row>
    <row r="35" spans="1:42" ht="14.25" customHeight="1">
      <c r="A35" s="217">
        <f>'1st 1'!A35</f>
        <v>28</v>
      </c>
      <c r="B35" s="132">
        <f>IF('5th 1'!J35&gt;0,'5th 1'!AC35,0)</f>
        <v>0</v>
      </c>
      <c r="C35" s="133">
        <f>IF('5th 1'!J35&gt;0,'5th 1'!AB35,0)</f>
        <v>0</v>
      </c>
      <c r="D35" s="133">
        <f>IF('5th 2'!J35&gt;0,'5th 2'!AC35,0)</f>
        <v>0</v>
      </c>
      <c r="E35" s="134">
        <f>IF('5th 2'!J35&gt;0,'5th 2'!AB35,0)</f>
        <v>0</v>
      </c>
      <c r="F35" s="134">
        <f>IF('5th 3'!J35&gt;0,'5th 3'!AC35,0)</f>
        <v>0</v>
      </c>
      <c r="G35" s="133">
        <f>IF('5th 3'!J35&gt;0,'5th 3'!AB35,0)</f>
        <v>0</v>
      </c>
      <c r="H35" s="133">
        <f>IF('5th 4'!J35&gt;0,'5th 4'!AC35,0)</f>
        <v>0</v>
      </c>
      <c r="I35" s="133">
        <f>IF('5th 4'!J35&gt;0,'5th 4'!AB35,0)</f>
        <v>0</v>
      </c>
      <c r="J35" s="134">
        <f>IF('5th 5'!J35&gt;0,'5th 5'!AC35,0)</f>
        <v>0</v>
      </c>
      <c r="K35" s="134">
        <f>IF('5th 5'!J35&gt;0,'5th 5'!AB35,0)</f>
        <v>0</v>
      </c>
      <c r="L35" s="133">
        <f>IF('5th 6'!J35&gt;0,'5th 6'!AC35,0)</f>
        <v>0</v>
      </c>
      <c r="M35" s="222">
        <f>IF('5th 6'!J35&gt;0,'5th 6'!AB35,0)</f>
        <v>0</v>
      </c>
      <c r="N35" s="132">
        <f>IF('5th 1'!R35&gt;0,'5th 1'!AC35,0)</f>
        <v>2.75</v>
      </c>
      <c r="O35" s="134" t="str">
        <f>IF('5th 1'!R35&gt;0,'5th 1'!AB35,0)</f>
        <v>B-</v>
      </c>
      <c r="P35" s="134">
        <f>IF('5th 2'!R35&gt;0,'5th 2'!AC35,0)</f>
        <v>2.5</v>
      </c>
      <c r="Q35" s="133" t="str">
        <f>IF('5th 2'!R35&gt;0,'5th 2'!AB35,0)</f>
        <v>C+</v>
      </c>
      <c r="R35" s="133">
        <f>IF('5th 3'!R35&gt;0,'5th 3'!AC35,0)</f>
        <v>2.25</v>
      </c>
      <c r="S35" s="133" t="str">
        <f>IF('5th 3'!R35&gt;0,'5th 3'!AB35,0)</f>
        <v>C</v>
      </c>
      <c r="T35" s="134">
        <f>IF('5th 4'!R35&gt;0,'5th 4'!AC35,0)</f>
        <v>2.75</v>
      </c>
      <c r="U35" s="134" t="str">
        <f>IF('5th 4'!R35&gt;0,'5th 4'!AB35,0)</f>
        <v>B-</v>
      </c>
      <c r="V35" s="133">
        <f>IF('5th 5'!R35&gt;0,'5th 5'!AC35,0)</f>
        <v>3.25</v>
      </c>
      <c r="W35" s="133" t="str">
        <f>IF('5th 5'!R35&gt;0,'5th 5'!AB35,0)</f>
        <v>B+</v>
      </c>
      <c r="X35" s="133">
        <f>IF('5th 6'!R35&gt;0,'5th 6'!AC35,0)</f>
        <v>0</v>
      </c>
      <c r="Y35" s="135">
        <f>IF('5th 6'!R35&gt;0,'5th 6'!AB35,0)</f>
        <v>0</v>
      </c>
      <c r="Z35" s="223">
        <f>IF('5th 1'!Z35&gt;0,'5th 1'!AC35,0)</f>
        <v>0</v>
      </c>
      <c r="AA35" s="134">
        <f>IF('5th 1'!Z35&gt;0,'5th 1'!AB35,0)</f>
        <v>0</v>
      </c>
      <c r="AB35" s="134">
        <f>IF('5th 2'!Z35&gt;0,'5th 2'!AC35,0)</f>
        <v>0</v>
      </c>
      <c r="AC35" s="134">
        <f>IF('5th 2'!Z35&gt;0,'5th 2'!AB35,0)</f>
        <v>0</v>
      </c>
      <c r="AD35" s="134">
        <f>IF('5th 3'!Z35&gt;0,'5th 3'!AC35,0)</f>
        <v>0</v>
      </c>
      <c r="AE35" s="134">
        <f>IF('5th 3'!Z35&gt;0,'5th 3'!AB35,0)</f>
        <v>0</v>
      </c>
      <c r="AF35" s="134">
        <f>IF('5th 4'!Z35&gt;0,'5th 4'!AC35,0)</f>
        <v>0</v>
      </c>
      <c r="AG35" s="133">
        <f>IF('5th 4'!Z35&gt;0,'5th 4'!AB35,0)</f>
        <v>0</v>
      </c>
      <c r="AH35" s="133">
        <f>IF('5th 5'!Z35&gt;0,'5th 5'!AC35,0)</f>
        <v>0</v>
      </c>
      <c r="AI35" s="133">
        <f>IF('5th 5'!Z35&gt;0,'5th 5'!AB35,0)</f>
        <v>0</v>
      </c>
      <c r="AJ35" s="134">
        <f>IF('5th 6'!Z35&gt;0,'5th 6'!AC35,0)</f>
        <v>0</v>
      </c>
      <c r="AK35" s="225">
        <f>IF('5th 6'!Z35&gt;0,'5th 6'!AB35,0)</f>
        <v>0</v>
      </c>
      <c r="AL35" s="226">
        <f>(B35*C6)+(D35*E6)+(F35*G6)+(H35*I6)+(J35*K6)+(L35*M6)+(N35*O6)+(P35*Q6)+(R35*S6)+(T35*U6)+(V35*W6)+(X35*Y6)+(Z35*AA6)+(AB35*AC6)+(AD35*AE6)+(AF35*AG6)+(AH35*AI6)+(AJ35*AK6)</f>
        <v>40.5</v>
      </c>
      <c r="AM35" s="137">
        <f t="shared" si="0"/>
        <v>2.7</v>
      </c>
      <c r="AN35" s="215" t="str">
        <f t="shared" si="1"/>
        <v>C+</v>
      </c>
      <c r="AO35" s="227" t="str">
        <f t="shared" si="2"/>
        <v>C+</v>
      </c>
      <c r="AP35" s="139">
        <f t="shared" si="3"/>
        <v>28</v>
      </c>
    </row>
    <row r="36" spans="1:42" ht="14.25" customHeight="1">
      <c r="A36" s="217">
        <f>'1st 1'!A36</f>
        <v>29</v>
      </c>
      <c r="B36" s="132">
        <f>IF('5th 1'!J36&gt;0,'5th 1'!AC36,0)</f>
        <v>0</v>
      </c>
      <c r="C36" s="133">
        <f>IF('5th 1'!J36&gt;0,'5th 1'!AB36,0)</f>
        <v>0</v>
      </c>
      <c r="D36" s="133">
        <f>IF('5th 2'!J36&gt;0,'5th 2'!AC36,0)</f>
        <v>0</v>
      </c>
      <c r="E36" s="134">
        <f>IF('5th 2'!J36&gt;0,'5th 2'!AB36,0)</f>
        <v>0</v>
      </c>
      <c r="F36" s="134">
        <f>IF('5th 3'!J36&gt;0,'5th 3'!AC36,0)</f>
        <v>0</v>
      </c>
      <c r="G36" s="133">
        <f>IF('5th 3'!J36&gt;0,'5th 3'!AB36,0)</f>
        <v>0</v>
      </c>
      <c r="H36" s="133">
        <f>IF('5th 4'!J36&gt;0,'5th 4'!AC36,0)</f>
        <v>0</v>
      </c>
      <c r="I36" s="133">
        <f>IF('5th 4'!J36&gt;0,'5th 4'!AB36,0)</f>
        <v>0</v>
      </c>
      <c r="J36" s="134">
        <f>IF('5th 5'!J36&gt;0,'5th 5'!AC36,0)</f>
        <v>0</v>
      </c>
      <c r="K36" s="134">
        <f>IF('5th 5'!J36&gt;0,'5th 5'!AB36,0)</f>
        <v>0</v>
      </c>
      <c r="L36" s="133">
        <f>IF('5th 6'!J36&gt;0,'5th 6'!AC36,0)</f>
        <v>0</v>
      </c>
      <c r="M36" s="222">
        <f>IF('5th 6'!J36&gt;0,'5th 6'!AB36,0)</f>
        <v>0</v>
      </c>
      <c r="N36" s="132">
        <f>IF('5th 1'!R36&gt;0,'5th 1'!AC36,0)</f>
        <v>3.25</v>
      </c>
      <c r="O36" s="134" t="str">
        <f>IF('5th 1'!R36&gt;0,'5th 1'!AB36,0)</f>
        <v>B+</v>
      </c>
      <c r="P36" s="134">
        <f>IF('5th 2'!R36&gt;0,'5th 2'!AC36,0)</f>
        <v>2.75</v>
      </c>
      <c r="Q36" s="133" t="str">
        <f>IF('5th 2'!R36&gt;0,'5th 2'!AB36,0)</f>
        <v>B-</v>
      </c>
      <c r="R36" s="133">
        <f>IF('5th 3'!R36&gt;0,'5th 3'!AC36,0)</f>
        <v>3.25</v>
      </c>
      <c r="S36" s="133" t="str">
        <f>IF('5th 3'!R36&gt;0,'5th 3'!AB36,0)</f>
        <v>B+</v>
      </c>
      <c r="T36" s="134">
        <f>IF('5th 4'!R36&gt;0,'5th 4'!AC36,0)</f>
        <v>3.5</v>
      </c>
      <c r="U36" s="134" t="str">
        <f>IF('5th 4'!R36&gt;0,'5th 4'!AB36,0)</f>
        <v>A-</v>
      </c>
      <c r="V36" s="133">
        <f>IF('5th 5'!R36&gt;0,'5th 5'!AC36,0)</f>
        <v>3.25</v>
      </c>
      <c r="W36" s="133" t="str">
        <f>IF('5th 5'!R36&gt;0,'5th 5'!AB36,0)</f>
        <v>B+</v>
      </c>
      <c r="X36" s="133">
        <f>IF('5th 6'!R36&gt;0,'5th 6'!AC36,0)</f>
        <v>0</v>
      </c>
      <c r="Y36" s="135">
        <f>IF('5th 6'!R36&gt;0,'5th 6'!AB36,0)</f>
        <v>0</v>
      </c>
      <c r="Z36" s="223">
        <f>IF('5th 1'!Z36&gt;0,'5th 1'!AC36,0)</f>
        <v>0</v>
      </c>
      <c r="AA36" s="134">
        <f>IF('5th 1'!Z36&gt;0,'5th 1'!AB36,0)</f>
        <v>0</v>
      </c>
      <c r="AB36" s="134">
        <f>IF('5th 2'!Z36&gt;0,'5th 2'!AC36,0)</f>
        <v>0</v>
      </c>
      <c r="AC36" s="134">
        <f>IF('5th 2'!Z36&gt;0,'5th 2'!AB36,0)</f>
        <v>0</v>
      </c>
      <c r="AD36" s="134">
        <f>IF('5th 3'!Z36&gt;0,'5th 3'!AC36,0)</f>
        <v>0</v>
      </c>
      <c r="AE36" s="134">
        <f>IF('5th 3'!Z36&gt;0,'5th 3'!AB36,0)</f>
        <v>0</v>
      </c>
      <c r="AF36" s="134">
        <f>IF('5th 4'!Z36&gt;0,'5th 4'!AC36,0)</f>
        <v>0</v>
      </c>
      <c r="AG36" s="133">
        <f>IF('5th 4'!Z36&gt;0,'5th 4'!AB36,0)</f>
        <v>0</v>
      </c>
      <c r="AH36" s="133">
        <f>IF('5th 5'!Z36&gt;0,'5th 5'!AC36,0)</f>
        <v>0</v>
      </c>
      <c r="AI36" s="133">
        <f>IF('5th 5'!Z36&gt;0,'5th 5'!AB36,0)</f>
        <v>0</v>
      </c>
      <c r="AJ36" s="134">
        <f>IF('5th 6'!Z36&gt;0,'5th 6'!AC36,0)</f>
        <v>0</v>
      </c>
      <c r="AK36" s="225">
        <f>IF('5th 6'!Z36&gt;0,'5th 6'!AB36,0)</f>
        <v>0</v>
      </c>
      <c r="AL36" s="226">
        <f>(B36*C6)+(D36*E6)+(F36*G6)+(H36*I6)+(J36*K6)+(L36*M6)+(N36*O6)+(P36*Q6)+(R36*S6)+(T36*U6)+(V36*W6)+(X36*Y6)+(Z36*AA6)+(AB36*AC6)+(AD36*AE6)+(AF36*AG6)+(AH36*AI6)+(AJ36*AK6)</f>
        <v>48</v>
      </c>
      <c r="AM36" s="137">
        <f t="shared" si="0"/>
        <v>3.2</v>
      </c>
      <c r="AN36" s="215" t="str">
        <f t="shared" si="1"/>
        <v>B</v>
      </c>
      <c r="AO36" s="227" t="str">
        <f t="shared" si="2"/>
        <v>B</v>
      </c>
      <c r="AP36" s="139">
        <f t="shared" si="3"/>
        <v>29</v>
      </c>
    </row>
    <row r="37" spans="1:42" ht="14.25" customHeight="1">
      <c r="A37" s="217">
        <f>'1st 1'!A37</f>
        <v>30</v>
      </c>
      <c r="B37" s="132">
        <f>IF('5th 1'!J37&gt;0,'5th 1'!AC37,0)</f>
        <v>0</v>
      </c>
      <c r="C37" s="133">
        <f>IF('5th 1'!J37&gt;0,'5th 1'!AB37,0)</f>
        <v>0</v>
      </c>
      <c r="D37" s="133">
        <f>IF('5th 2'!J37&gt;0,'5th 2'!AC37,0)</f>
        <v>0</v>
      </c>
      <c r="E37" s="134">
        <f>IF('5th 2'!J37&gt;0,'5th 2'!AB37,0)</f>
        <v>0</v>
      </c>
      <c r="F37" s="134">
        <f>IF('5th 3'!J37&gt;0,'5th 3'!AC37,0)</f>
        <v>0</v>
      </c>
      <c r="G37" s="133">
        <f>IF('5th 3'!J37&gt;0,'5th 3'!AB37,0)</f>
        <v>0</v>
      </c>
      <c r="H37" s="133">
        <f>IF('5th 4'!J37&gt;0,'5th 4'!AC37,0)</f>
        <v>0</v>
      </c>
      <c r="I37" s="133">
        <f>IF('5th 4'!J37&gt;0,'5th 4'!AB37,0)</f>
        <v>0</v>
      </c>
      <c r="J37" s="134">
        <f>IF('5th 5'!J37&gt;0,'5th 5'!AC37,0)</f>
        <v>0</v>
      </c>
      <c r="K37" s="134">
        <f>IF('5th 5'!J37&gt;0,'5th 5'!AB37,0)</f>
        <v>0</v>
      </c>
      <c r="L37" s="133">
        <f>IF('5th 6'!J37&gt;0,'5th 6'!AC37,0)</f>
        <v>0</v>
      </c>
      <c r="M37" s="222">
        <f>IF('5th 6'!J37&gt;0,'5th 6'!AB37,0)</f>
        <v>0</v>
      </c>
      <c r="N37" s="132">
        <f>IF('5th 1'!R37&gt;0,'5th 1'!AC37,0)</f>
        <v>2.75</v>
      </c>
      <c r="O37" s="134" t="str">
        <f>IF('5th 1'!R37&gt;0,'5th 1'!AB37,0)</f>
        <v>B-</v>
      </c>
      <c r="P37" s="134">
        <f>IF('5th 2'!R37&gt;0,'5th 2'!AC37,0)</f>
        <v>3.25</v>
      </c>
      <c r="Q37" s="133" t="str">
        <f>IF('5th 2'!R37&gt;0,'5th 2'!AB37,0)</f>
        <v>B+</v>
      </c>
      <c r="R37" s="133">
        <f>IF('5th 3'!R37&gt;0,'5th 3'!AC37,0)</f>
        <v>2.75</v>
      </c>
      <c r="S37" s="133" t="str">
        <f>IF('5th 3'!R37&gt;0,'5th 3'!AB37,0)</f>
        <v>B-</v>
      </c>
      <c r="T37" s="134">
        <f>IF('5th 4'!R37&gt;0,'5th 4'!AC37,0)</f>
        <v>3.5</v>
      </c>
      <c r="U37" s="134" t="str">
        <f>IF('5th 4'!R37&gt;0,'5th 4'!AB37,0)</f>
        <v>A-</v>
      </c>
      <c r="V37" s="133">
        <f>IF('5th 5'!R37&gt;0,'5th 5'!AC37,0)</f>
        <v>2.75</v>
      </c>
      <c r="W37" s="133" t="str">
        <f>IF('5th 5'!R37&gt;0,'5th 5'!AB37,0)</f>
        <v>B-</v>
      </c>
      <c r="X37" s="133">
        <f>IF('5th 6'!R37&gt;0,'5th 6'!AC37,0)</f>
        <v>0</v>
      </c>
      <c r="Y37" s="135">
        <f>IF('5th 6'!R37&gt;0,'5th 6'!AB37,0)</f>
        <v>0</v>
      </c>
      <c r="Z37" s="223">
        <f>IF('5th 1'!Z37&gt;0,'5th 1'!AC37,0)</f>
        <v>0</v>
      </c>
      <c r="AA37" s="134">
        <f>IF('5th 1'!Z37&gt;0,'5th 1'!AB37,0)</f>
        <v>0</v>
      </c>
      <c r="AB37" s="134">
        <f>IF('5th 2'!Z37&gt;0,'5th 2'!AC37,0)</f>
        <v>0</v>
      </c>
      <c r="AC37" s="134">
        <f>IF('5th 2'!Z37&gt;0,'5th 2'!AB37,0)</f>
        <v>0</v>
      </c>
      <c r="AD37" s="134">
        <f>IF('5th 3'!Z37&gt;0,'5th 3'!AC37,0)</f>
        <v>0</v>
      </c>
      <c r="AE37" s="134">
        <f>IF('5th 3'!Z37&gt;0,'5th 3'!AB37,0)</f>
        <v>0</v>
      </c>
      <c r="AF37" s="134">
        <f>IF('5th 4'!Z37&gt;0,'5th 4'!AC37,0)</f>
        <v>0</v>
      </c>
      <c r="AG37" s="133">
        <f>IF('5th 4'!Z37&gt;0,'5th 4'!AB37,0)</f>
        <v>0</v>
      </c>
      <c r="AH37" s="133">
        <f>IF('5th 5'!Z37&gt;0,'5th 5'!AC37,0)</f>
        <v>0</v>
      </c>
      <c r="AI37" s="133">
        <f>IF('5th 5'!Z37&gt;0,'5th 5'!AB37,0)</f>
        <v>0</v>
      </c>
      <c r="AJ37" s="134">
        <f>IF('5th 6'!Z37&gt;0,'5th 6'!AC37,0)</f>
        <v>0</v>
      </c>
      <c r="AK37" s="225">
        <f>IF('5th 6'!Z37&gt;0,'5th 6'!AB37,0)</f>
        <v>0</v>
      </c>
      <c r="AL37" s="226">
        <f>(B37*C6)+(D37*E6)+(F37*G6)+(H37*I6)+(J37*K6)+(L37*M6)+(N37*O6)+(P37*Q6)+(R37*S6)+(T37*U6)+(V37*W6)+(X37*Y6)+(Z37*AA6)+(AB37*AC6)+(AD37*AE6)+(AF37*AG6)+(AH37*AI6)+(AJ37*AK6)</f>
        <v>45</v>
      </c>
      <c r="AM37" s="137">
        <f t="shared" si="0"/>
        <v>3</v>
      </c>
      <c r="AN37" s="215" t="str">
        <f t="shared" si="1"/>
        <v>B</v>
      </c>
      <c r="AO37" s="227" t="str">
        <f t="shared" si="2"/>
        <v>B</v>
      </c>
      <c r="AP37" s="139">
        <f t="shared" si="3"/>
        <v>30</v>
      </c>
    </row>
    <row r="38" spans="1:42" ht="14.25" customHeight="1">
      <c r="A38" s="217">
        <f>'1st 1'!A38</f>
        <v>31</v>
      </c>
      <c r="B38" s="132">
        <f>IF('5th 1'!J38&gt;0,'5th 1'!AC38,0)</f>
        <v>0</v>
      </c>
      <c r="C38" s="133">
        <f>IF('5th 1'!J38&gt;0,'5th 1'!AB38,0)</f>
        <v>0</v>
      </c>
      <c r="D38" s="133">
        <f>IF('5th 2'!J38&gt;0,'5th 2'!AC38,0)</f>
        <v>0</v>
      </c>
      <c r="E38" s="134">
        <f>IF('5th 2'!J38&gt;0,'5th 2'!AB38,0)</f>
        <v>0</v>
      </c>
      <c r="F38" s="134">
        <f>IF('5th 3'!J38&gt;0,'5th 3'!AC38,0)</f>
        <v>0</v>
      </c>
      <c r="G38" s="133">
        <f>IF('5th 3'!J38&gt;0,'5th 3'!AB38,0)</f>
        <v>0</v>
      </c>
      <c r="H38" s="133">
        <f>IF('5th 4'!J38&gt;0,'5th 4'!AC38,0)</f>
        <v>0</v>
      </c>
      <c r="I38" s="133">
        <f>IF('5th 4'!J38&gt;0,'5th 4'!AB38,0)</f>
        <v>0</v>
      </c>
      <c r="J38" s="134">
        <f>IF('5th 5'!J38&gt;0,'5th 5'!AC38,0)</f>
        <v>0</v>
      </c>
      <c r="K38" s="134">
        <f>IF('5th 5'!J38&gt;0,'5th 5'!AB38,0)</f>
        <v>0</v>
      </c>
      <c r="L38" s="133">
        <f>IF('5th 6'!J38&gt;0,'5th 6'!AC38,0)</f>
        <v>0</v>
      </c>
      <c r="M38" s="222">
        <f>IF('5th 6'!J38&gt;0,'5th 6'!AB38,0)</f>
        <v>0</v>
      </c>
      <c r="N38" s="132">
        <f>IF('5th 1'!R38&gt;0,'5th 1'!AC38,0)</f>
        <v>3.25</v>
      </c>
      <c r="O38" s="134" t="str">
        <f>IF('5th 1'!R38&gt;0,'5th 1'!AB38,0)</f>
        <v>B+</v>
      </c>
      <c r="P38" s="134">
        <f>IF('5th 2'!R38&gt;0,'5th 2'!AC38,0)</f>
        <v>3</v>
      </c>
      <c r="Q38" s="133" t="str">
        <f>IF('5th 2'!R38&gt;0,'5th 2'!AB38,0)</f>
        <v>B</v>
      </c>
      <c r="R38" s="133">
        <f>IF('5th 3'!R38&gt;0,'5th 3'!AC38,0)</f>
        <v>3</v>
      </c>
      <c r="S38" s="133" t="str">
        <f>IF('5th 3'!R38&gt;0,'5th 3'!AB38,0)</f>
        <v>B</v>
      </c>
      <c r="T38" s="134">
        <f>IF('5th 4'!R38&gt;0,'5th 4'!AC38,0)</f>
        <v>3</v>
      </c>
      <c r="U38" s="134" t="str">
        <f>IF('5th 4'!R38&gt;0,'5th 4'!AB38,0)</f>
        <v>B</v>
      </c>
      <c r="V38" s="133">
        <f>IF('5th 5'!R38&gt;0,'5th 5'!AC38,0)</f>
        <v>3.5</v>
      </c>
      <c r="W38" s="133" t="str">
        <f>IF('5th 5'!R38&gt;0,'5th 5'!AB38,0)</f>
        <v>A-</v>
      </c>
      <c r="X38" s="133">
        <f>IF('5th 6'!R38&gt;0,'5th 6'!AC38,0)</f>
        <v>0</v>
      </c>
      <c r="Y38" s="135">
        <f>IF('5th 6'!R38&gt;0,'5th 6'!AB38,0)</f>
        <v>0</v>
      </c>
      <c r="Z38" s="223">
        <f>IF('5th 1'!Z38&gt;0,'5th 1'!AC38,0)</f>
        <v>0</v>
      </c>
      <c r="AA38" s="134">
        <f>IF('5th 1'!Z38&gt;0,'5th 1'!AB38,0)</f>
        <v>0</v>
      </c>
      <c r="AB38" s="134">
        <f>IF('5th 2'!Z38&gt;0,'5th 2'!AC38,0)</f>
        <v>0</v>
      </c>
      <c r="AC38" s="134">
        <f>IF('5th 2'!Z38&gt;0,'5th 2'!AB38,0)</f>
        <v>0</v>
      </c>
      <c r="AD38" s="134">
        <f>IF('5th 3'!Z38&gt;0,'5th 3'!AC38,0)</f>
        <v>0</v>
      </c>
      <c r="AE38" s="134">
        <f>IF('5th 3'!Z38&gt;0,'5th 3'!AB38,0)</f>
        <v>0</v>
      </c>
      <c r="AF38" s="134">
        <f>IF('5th 4'!Z38&gt;0,'5th 4'!AC38,0)</f>
        <v>0</v>
      </c>
      <c r="AG38" s="133">
        <f>IF('5th 4'!Z38&gt;0,'5th 4'!AB38,0)</f>
        <v>0</v>
      </c>
      <c r="AH38" s="133">
        <f>IF('5th 5'!Z38&gt;0,'5th 5'!AC38,0)</f>
        <v>0</v>
      </c>
      <c r="AI38" s="133">
        <f>IF('5th 5'!Z38&gt;0,'5th 5'!AB38,0)</f>
        <v>0</v>
      </c>
      <c r="AJ38" s="134">
        <f>IF('5th 6'!Z38&gt;0,'5th 6'!AC38,0)</f>
        <v>0</v>
      </c>
      <c r="AK38" s="225">
        <f>IF('5th 6'!Z38&gt;0,'5th 6'!AB38,0)</f>
        <v>0</v>
      </c>
      <c r="AL38" s="226">
        <f>(B38*C6)+(D38*E6)+(F38*G6)+(H38*I6)+(J38*K6)+(L38*M6)+(N38*O6)+(P38*Q6)+(R38*S6)+(T38*U6)+(V38*W6)+(X38*Y6)+(Z38*AA6)+(AB38*AC6)+(AD38*AE6)+(AF38*AG6)+(AH38*AI6)+(AJ38*AK6)</f>
        <v>47.25</v>
      </c>
      <c r="AM38" s="137">
        <f t="shared" si="0"/>
        <v>3.15</v>
      </c>
      <c r="AN38" s="215" t="str">
        <f t="shared" si="1"/>
        <v>B</v>
      </c>
      <c r="AO38" s="227" t="str">
        <f t="shared" si="2"/>
        <v>B</v>
      </c>
      <c r="AP38" s="139">
        <f t="shared" si="3"/>
        <v>31</v>
      </c>
    </row>
    <row r="39" spans="1:42" ht="14.25" customHeight="1">
      <c r="A39" s="217">
        <f>'1st 1'!A39</f>
        <v>32</v>
      </c>
      <c r="B39" s="132">
        <f>IF('5th 1'!J39&gt;0,'5th 1'!AC39,0)</f>
        <v>0</v>
      </c>
      <c r="C39" s="133">
        <f>IF('5th 1'!J39&gt;0,'5th 1'!AB39,0)</f>
        <v>0</v>
      </c>
      <c r="D39" s="133">
        <f>IF('5th 2'!J39&gt;0,'5th 2'!AC39,0)</f>
        <v>0</v>
      </c>
      <c r="E39" s="134">
        <f>IF('5th 2'!J39&gt;0,'5th 2'!AB39,0)</f>
        <v>0</v>
      </c>
      <c r="F39" s="134">
        <f>IF('5th 3'!J39&gt;0,'5th 3'!AC39,0)</f>
        <v>0</v>
      </c>
      <c r="G39" s="133">
        <f>IF('5th 3'!J39&gt;0,'5th 3'!AB39,0)</f>
        <v>0</v>
      </c>
      <c r="H39" s="133">
        <f>IF('5th 4'!J39&gt;0,'5th 4'!AC39,0)</f>
        <v>0</v>
      </c>
      <c r="I39" s="133">
        <f>IF('5th 4'!J39&gt;0,'5th 4'!AB39,0)</f>
        <v>0</v>
      </c>
      <c r="J39" s="134">
        <f>IF('5th 5'!J39&gt;0,'5th 5'!AC39,0)</f>
        <v>0</v>
      </c>
      <c r="K39" s="134">
        <f>IF('5th 5'!J39&gt;0,'5th 5'!AB39,0)</f>
        <v>0</v>
      </c>
      <c r="L39" s="133">
        <f>IF('5th 6'!J39&gt;0,'5th 6'!AC39,0)</f>
        <v>0</v>
      </c>
      <c r="M39" s="222">
        <f>IF('5th 6'!J39&gt;0,'5th 6'!AB39,0)</f>
        <v>0</v>
      </c>
      <c r="N39" s="132">
        <f>IF('5th 1'!R39&gt;0,'5th 1'!AC39,0)</f>
        <v>3.25</v>
      </c>
      <c r="O39" s="134" t="str">
        <f>IF('5th 1'!R39&gt;0,'5th 1'!AB39,0)</f>
        <v>B+</v>
      </c>
      <c r="P39" s="134">
        <f>IF('5th 2'!R39&gt;0,'5th 2'!AC39,0)</f>
        <v>2.75</v>
      </c>
      <c r="Q39" s="133" t="str">
        <f>IF('5th 2'!R39&gt;0,'5th 2'!AB39,0)</f>
        <v>B-</v>
      </c>
      <c r="R39" s="133">
        <f>IF('5th 3'!R39&gt;0,'5th 3'!AC39,0)</f>
        <v>3.5</v>
      </c>
      <c r="S39" s="133" t="str">
        <f>IF('5th 3'!R39&gt;0,'5th 3'!AB39,0)</f>
        <v>A-</v>
      </c>
      <c r="T39" s="134">
        <f>IF('5th 4'!R39&gt;0,'5th 4'!AC39,0)</f>
        <v>3.25</v>
      </c>
      <c r="U39" s="134" t="str">
        <f>IF('5th 4'!R39&gt;0,'5th 4'!AB39,0)</f>
        <v>B+</v>
      </c>
      <c r="V39" s="133">
        <f>IF('5th 5'!R39&gt;0,'5th 5'!AC39,0)</f>
        <v>3.5</v>
      </c>
      <c r="W39" s="133" t="str">
        <f>IF('5th 5'!R39&gt;0,'5th 5'!AB39,0)</f>
        <v>A-</v>
      </c>
      <c r="X39" s="133">
        <f>IF('5th 6'!R39&gt;0,'5th 6'!AC39,0)</f>
        <v>0</v>
      </c>
      <c r="Y39" s="135">
        <f>IF('5th 6'!R39&gt;0,'5th 6'!AB39,0)</f>
        <v>0</v>
      </c>
      <c r="Z39" s="223">
        <f>IF('5th 1'!Z39&gt;0,'5th 1'!AC39,0)</f>
        <v>0</v>
      </c>
      <c r="AA39" s="134">
        <f>IF('5th 1'!Z39&gt;0,'5th 1'!AB39,0)</f>
        <v>0</v>
      </c>
      <c r="AB39" s="134">
        <f>IF('5th 2'!Z39&gt;0,'5th 2'!AC39,0)</f>
        <v>0</v>
      </c>
      <c r="AC39" s="134">
        <f>IF('5th 2'!Z39&gt;0,'5th 2'!AB39,0)</f>
        <v>0</v>
      </c>
      <c r="AD39" s="134">
        <f>IF('5th 3'!Z39&gt;0,'5th 3'!AC39,0)</f>
        <v>0</v>
      </c>
      <c r="AE39" s="134">
        <f>IF('5th 3'!Z39&gt;0,'5th 3'!AB39,0)</f>
        <v>0</v>
      </c>
      <c r="AF39" s="134">
        <f>IF('5th 4'!Z39&gt;0,'5th 4'!AC39,0)</f>
        <v>0</v>
      </c>
      <c r="AG39" s="133">
        <f>IF('5th 4'!Z39&gt;0,'5th 4'!AB39,0)</f>
        <v>0</v>
      </c>
      <c r="AH39" s="133">
        <f>IF('5th 5'!Z39&gt;0,'5th 5'!AC39,0)</f>
        <v>0</v>
      </c>
      <c r="AI39" s="133">
        <f>IF('5th 5'!Z39&gt;0,'5th 5'!AB39,0)</f>
        <v>0</v>
      </c>
      <c r="AJ39" s="134">
        <f>IF('5th 6'!Z39&gt;0,'5th 6'!AC39,0)</f>
        <v>0</v>
      </c>
      <c r="AK39" s="225">
        <f>IF('5th 6'!Z39&gt;0,'5th 6'!AB39,0)</f>
        <v>0</v>
      </c>
      <c r="AL39" s="226">
        <f>(B39*C6)+(D39*E6)+(F39*G6)+(H39*I6)+(J39*K6)+(L39*M6)+(N39*O6)+(P39*Q6)+(R39*S6)+(T39*U6)+(V39*W6)+(X39*Y6)+(Z39*AA6)+(AB39*AC6)+(AD39*AE6)+(AF39*AG6)+(AH39*AI6)+(AJ39*AK6)</f>
        <v>48.75</v>
      </c>
      <c r="AM39" s="137">
        <f t="shared" si="0"/>
        <v>3.25</v>
      </c>
      <c r="AN39" s="215" t="str">
        <f t="shared" si="1"/>
        <v>B+</v>
      </c>
      <c r="AO39" s="227" t="str">
        <f t="shared" si="2"/>
        <v>B+</v>
      </c>
      <c r="AP39" s="139">
        <f t="shared" si="3"/>
        <v>32</v>
      </c>
    </row>
    <row r="40" spans="1:42" ht="14.25" customHeight="1">
      <c r="A40" s="217">
        <f>'1st 1'!A40</f>
        <v>33</v>
      </c>
      <c r="B40" s="132">
        <f>IF('5th 1'!J40&gt;0,'5th 1'!AC40,0)</f>
        <v>0</v>
      </c>
      <c r="C40" s="133">
        <f>IF('5th 1'!J40&gt;0,'5th 1'!AB40,0)</f>
        <v>0</v>
      </c>
      <c r="D40" s="133">
        <f>IF('5th 2'!J40&gt;0,'5th 2'!AC40,0)</f>
        <v>0</v>
      </c>
      <c r="E40" s="134">
        <f>IF('5th 2'!J40&gt;0,'5th 2'!AB40,0)</f>
        <v>0</v>
      </c>
      <c r="F40" s="134">
        <f>IF('5th 3'!J40&gt;0,'5th 3'!AC40,0)</f>
        <v>0</v>
      </c>
      <c r="G40" s="133">
        <f>IF('5th 3'!J40&gt;0,'5th 3'!AB40,0)</f>
        <v>0</v>
      </c>
      <c r="H40" s="133">
        <f>IF('5th 4'!J40&gt;0,'5th 4'!AC40,0)</f>
        <v>0</v>
      </c>
      <c r="I40" s="133">
        <f>IF('5th 4'!J40&gt;0,'5th 4'!AB40,0)</f>
        <v>0</v>
      </c>
      <c r="J40" s="134">
        <f>IF('5th 5'!J40&gt;0,'5th 5'!AC40,0)</f>
        <v>0</v>
      </c>
      <c r="K40" s="134">
        <f>IF('5th 5'!J40&gt;0,'5th 5'!AB40,0)</f>
        <v>0</v>
      </c>
      <c r="L40" s="133">
        <f>IF('5th 6'!J40&gt;0,'5th 6'!AC40,0)</f>
        <v>0</v>
      </c>
      <c r="M40" s="222">
        <f>IF('5th 6'!J40&gt;0,'5th 6'!AB40,0)</f>
        <v>0</v>
      </c>
      <c r="N40" s="132">
        <f>IF('5th 1'!R40&gt;0,'5th 1'!AC40,0)</f>
        <v>3.75</v>
      </c>
      <c r="O40" s="134" t="str">
        <f>IF('5th 1'!R40&gt;0,'5th 1'!AB40,0)</f>
        <v>A</v>
      </c>
      <c r="P40" s="134">
        <f>IF('5th 2'!R40&gt;0,'5th 2'!AC40,0)</f>
        <v>2.75</v>
      </c>
      <c r="Q40" s="133" t="str">
        <f>IF('5th 2'!R40&gt;0,'5th 2'!AB40,0)</f>
        <v>B-</v>
      </c>
      <c r="R40" s="133">
        <f>IF('5th 3'!R40&gt;0,'5th 3'!AC40,0)</f>
        <v>3</v>
      </c>
      <c r="S40" s="133" t="str">
        <f>IF('5th 3'!R40&gt;0,'5th 3'!AB40,0)</f>
        <v>B</v>
      </c>
      <c r="T40" s="134">
        <f>IF('5th 4'!R40&gt;0,'5th 4'!AC40,0)</f>
        <v>3.5</v>
      </c>
      <c r="U40" s="134" t="str">
        <f>IF('5th 4'!R40&gt;0,'5th 4'!AB40,0)</f>
        <v>A-</v>
      </c>
      <c r="V40" s="133">
        <f>IF('5th 5'!R40&gt;0,'5th 5'!AC40,0)</f>
        <v>3.25</v>
      </c>
      <c r="W40" s="133" t="str">
        <f>IF('5th 5'!R40&gt;0,'5th 5'!AB40,0)</f>
        <v>B+</v>
      </c>
      <c r="X40" s="133">
        <f>IF('5th 6'!R40&gt;0,'5th 6'!AC40,0)</f>
        <v>0</v>
      </c>
      <c r="Y40" s="135">
        <f>IF('5th 6'!R40&gt;0,'5th 6'!AB40,0)</f>
        <v>0</v>
      </c>
      <c r="Z40" s="223">
        <f>IF('5th 1'!Z40&gt;0,'5th 1'!AC40,0)</f>
        <v>0</v>
      </c>
      <c r="AA40" s="134">
        <f>IF('5th 1'!Z40&gt;0,'5th 1'!AB40,0)</f>
        <v>0</v>
      </c>
      <c r="AB40" s="134">
        <f>IF('5th 2'!Z40&gt;0,'5th 2'!AC40,0)</f>
        <v>0</v>
      </c>
      <c r="AC40" s="134">
        <f>IF('5th 2'!Z40&gt;0,'5th 2'!AB40,0)</f>
        <v>0</v>
      </c>
      <c r="AD40" s="134">
        <f>IF('5th 3'!Z40&gt;0,'5th 3'!AC40,0)</f>
        <v>0</v>
      </c>
      <c r="AE40" s="134">
        <f>IF('5th 3'!Z40&gt;0,'5th 3'!AB40,0)</f>
        <v>0</v>
      </c>
      <c r="AF40" s="134">
        <f>IF('5th 4'!Z40&gt;0,'5th 4'!AC40,0)</f>
        <v>0</v>
      </c>
      <c r="AG40" s="133">
        <f>IF('5th 4'!Z40&gt;0,'5th 4'!AB40,0)</f>
        <v>0</v>
      </c>
      <c r="AH40" s="133">
        <f>IF('5th 5'!Z40&gt;0,'5th 5'!AC40,0)</f>
        <v>0</v>
      </c>
      <c r="AI40" s="133">
        <f>IF('5th 5'!Z40&gt;0,'5th 5'!AB40,0)</f>
        <v>0</v>
      </c>
      <c r="AJ40" s="134">
        <f>IF('5th 6'!Z40&gt;0,'5th 6'!AC40,0)</f>
        <v>0</v>
      </c>
      <c r="AK40" s="225">
        <f>IF('5th 6'!Z40&gt;0,'5th 6'!AB40,0)</f>
        <v>0</v>
      </c>
      <c r="AL40" s="226">
        <f>(B40*C6)+(D40*E6)+(F40*G6)+(H40*I6)+(J40*K6)+(L40*M6)+(N40*O6)+(P40*Q6)+(R40*S6)+(T40*U6)+(V40*W6)+(X40*Y6)+(Z40*AA6)+(AB40*AC6)+(AD40*AE6)+(AF40*AG6)+(AH40*AI6)+(AJ40*AK6)</f>
        <v>48.75</v>
      </c>
      <c r="AM40" s="137">
        <f t="shared" si="0"/>
        <v>3.25</v>
      </c>
      <c r="AN40" s="215" t="str">
        <f t="shared" si="1"/>
        <v>B+</v>
      </c>
      <c r="AO40" s="227" t="str">
        <f t="shared" si="2"/>
        <v>B+</v>
      </c>
      <c r="AP40" s="139">
        <f t="shared" si="3"/>
        <v>33</v>
      </c>
    </row>
    <row r="41" spans="1:42" ht="14.25" customHeight="1">
      <c r="A41" s="217">
        <f>'1st 1'!A41</f>
        <v>34</v>
      </c>
      <c r="B41" s="132">
        <f>IF('5th 1'!J41&gt;0,'5th 1'!AC41,0)</f>
        <v>0</v>
      </c>
      <c r="C41" s="133">
        <f>IF('5th 1'!J41&gt;0,'5th 1'!AB41,0)</f>
        <v>0</v>
      </c>
      <c r="D41" s="133">
        <f>IF('5th 2'!J41&gt;0,'5th 2'!AC41,0)</f>
        <v>0</v>
      </c>
      <c r="E41" s="134">
        <f>IF('5th 2'!J41&gt;0,'5th 2'!AB41,0)</f>
        <v>0</v>
      </c>
      <c r="F41" s="134">
        <f>IF('5th 3'!J41&gt;0,'5th 3'!AC41,0)</f>
        <v>0</v>
      </c>
      <c r="G41" s="133">
        <f>IF('5th 3'!J41&gt;0,'5th 3'!AB41,0)</f>
        <v>0</v>
      </c>
      <c r="H41" s="133">
        <f>IF('5th 4'!J41&gt;0,'5th 4'!AC41,0)</f>
        <v>0</v>
      </c>
      <c r="I41" s="133">
        <f>IF('5th 4'!J41&gt;0,'5th 4'!AB41,0)</f>
        <v>0</v>
      </c>
      <c r="J41" s="134">
        <f>IF('5th 5'!J41&gt;0,'5th 5'!AC41,0)</f>
        <v>0</v>
      </c>
      <c r="K41" s="134">
        <f>IF('5th 5'!J41&gt;0,'5th 5'!AB41,0)</f>
        <v>0</v>
      </c>
      <c r="L41" s="133">
        <f>IF('5th 6'!J41&gt;0,'5th 6'!AC41,0)</f>
        <v>0</v>
      </c>
      <c r="M41" s="222">
        <f>IF('5th 6'!J41&gt;0,'5th 6'!AB41,0)</f>
        <v>0</v>
      </c>
      <c r="N41" s="132">
        <f>IF('5th 1'!R41&gt;0,'5th 1'!AC41,0)</f>
        <v>2.75</v>
      </c>
      <c r="O41" s="134" t="str">
        <f>IF('5th 1'!R41&gt;0,'5th 1'!AB41,0)</f>
        <v>B-</v>
      </c>
      <c r="P41" s="134">
        <f>IF('5th 2'!R41&gt;0,'5th 2'!AC41,0)</f>
        <v>3</v>
      </c>
      <c r="Q41" s="133" t="str">
        <f>IF('5th 2'!R41&gt;0,'5th 2'!AB41,0)</f>
        <v>B</v>
      </c>
      <c r="R41" s="133">
        <f>IF('5th 3'!R41&gt;0,'5th 3'!AC41,0)</f>
        <v>3</v>
      </c>
      <c r="S41" s="133" t="str">
        <f>IF('5th 3'!R41&gt;0,'5th 3'!AB41,0)</f>
        <v>B</v>
      </c>
      <c r="T41" s="134">
        <f>IF('5th 4'!R41&gt;0,'5th 4'!AC41,0)</f>
        <v>3</v>
      </c>
      <c r="U41" s="134" t="str">
        <f>IF('5th 4'!R41&gt;0,'5th 4'!AB41,0)</f>
        <v>B</v>
      </c>
      <c r="V41" s="133">
        <f>IF('5th 5'!R41&gt;0,'5th 5'!AC41,0)</f>
        <v>3.25</v>
      </c>
      <c r="W41" s="133" t="str">
        <f>IF('5th 5'!R41&gt;0,'5th 5'!AB41,0)</f>
        <v>B+</v>
      </c>
      <c r="X41" s="133">
        <f>IF('5th 6'!R41&gt;0,'5th 6'!AC41,0)</f>
        <v>0</v>
      </c>
      <c r="Y41" s="135">
        <f>IF('5th 6'!R41&gt;0,'5th 6'!AB41,0)</f>
        <v>0</v>
      </c>
      <c r="Z41" s="223">
        <f>IF('5th 1'!Z41&gt;0,'5th 1'!AC41,0)</f>
        <v>0</v>
      </c>
      <c r="AA41" s="134">
        <f>IF('5th 1'!Z41&gt;0,'5th 1'!AB41,0)</f>
        <v>0</v>
      </c>
      <c r="AB41" s="134">
        <f>IF('5th 2'!Z41&gt;0,'5th 2'!AC41,0)</f>
        <v>0</v>
      </c>
      <c r="AC41" s="134">
        <f>IF('5th 2'!Z41&gt;0,'5th 2'!AB41,0)</f>
        <v>0</v>
      </c>
      <c r="AD41" s="134">
        <f>IF('5th 3'!Z41&gt;0,'5th 3'!AC41,0)</f>
        <v>0</v>
      </c>
      <c r="AE41" s="134">
        <f>IF('5th 3'!Z41&gt;0,'5th 3'!AB41,0)</f>
        <v>0</v>
      </c>
      <c r="AF41" s="134">
        <f>IF('5th 4'!Z41&gt;0,'5th 4'!AC41,0)</f>
        <v>0</v>
      </c>
      <c r="AG41" s="133">
        <f>IF('5th 4'!Z41&gt;0,'5th 4'!AB41,0)</f>
        <v>0</v>
      </c>
      <c r="AH41" s="133">
        <f>IF('5th 5'!Z41&gt;0,'5th 5'!AC41,0)</f>
        <v>0</v>
      </c>
      <c r="AI41" s="133">
        <f>IF('5th 5'!Z41&gt;0,'5th 5'!AB41,0)</f>
        <v>0</v>
      </c>
      <c r="AJ41" s="134">
        <f>IF('5th 6'!Z41&gt;0,'5th 6'!AC41,0)</f>
        <v>0</v>
      </c>
      <c r="AK41" s="225">
        <f>IF('5th 6'!Z41&gt;0,'5th 6'!AB41,0)</f>
        <v>0</v>
      </c>
      <c r="AL41" s="226">
        <f>(B41*C6)+(D41*E6)+(F41*G6)+(H41*I6)+(J41*K6)+(L41*M6)+(N41*O6)+(P41*Q6)+(R41*S6)+(T41*U6)+(V41*W6)+(X41*Y6)+(Z41*AA6)+(AB41*AC6)+(AD41*AE6)+(AF41*AG6)+(AH41*AI6)+(AJ41*AK6)</f>
        <v>45</v>
      </c>
      <c r="AM41" s="137">
        <f t="shared" si="0"/>
        <v>3</v>
      </c>
      <c r="AN41" s="215" t="str">
        <f t="shared" si="1"/>
        <v>B</v>
      </c>
      <c r="AO41" s="227" t="str">
        <f t="shared" si="2"/>
        <v>B</v>
      </c>
      <c r="AP41" s="139">
        <f t="shared" si="3"/>
        <v>34</v>
      </c>
    </row>
    <row r="42" spans="1:42" ht="14.25" customHeight="1">
      <c r="A42" s="217">
        <f>'1st 1'!A42</f>
        <v>35</v>
      </c>
      <c r="B42" s="132">
        <f>IF('5th 1'!J42&gt;0,'5th 1'!AC42,0)</f>
        <v>0</v>
      </c>
      <c r="C42" s="133">
        <f>IF('5th 1'!J42&gt;0,'5th 1'!AB42,0)</f>
        <v>0</v>
      </c>
      <c r="D42" s="133">
        <f>IF('5th 2'!J42&gt;0,'5th 2'!AC42,0)</f>
        <v>0</v>
      </c>
      <c r="E42" s="134">
        <f>IF('5th 2'!J42&gt;0,'5th 2'!AB42,0)</f>
        <v>0</v>
      </c>
      <c r="F42" s="134">
        <f>IF('5th 3'!J42&gt;0,'5th 3'!AC42,0)</f>
        <v>0</v>
      </c>
      <c r="G42" s="133">
        <f>IF('5th 3'!J42&gt;0,'5th 3'!AB42,0)</f>
        <v>0</v>
      </c>
      <c r="H42" s="133">
        <f>IF('5th 4'!J42&gt;0,'5th 4'!AC42,0)</f>
        <v>0</v>
      </c>
      <c r="I42" s="133">
        <f>IF('5th 4'!J42&gt;0,'5th 4'!AB42,0)</f>
        <v>0</v>
      </c>
      <c r="J42" s="134">
        <f>IF('5th 5'!J42&gt;0,'5th 5'!AC42,0)</f>
        <v>0</v>
      </c>
      <c r="K42" s="134">
        <f>IF('5th 5'!J42&gt;0,'5th 5'!AB42,0)</f>
        <v>0</v>
      </c>
      <c r="L42" s="133">
        <f>IF('5th 6'!J42&gt;0,'5th 6'!AC42,0)</f>
        <v>0</v>
      </c>
      <c r="M42" s="222">
        <f>IF('5th 6'!J42&gt;0,'5th 6'!AB42,0)</f>
        <v>0</v>
      </c>
      <c r="N42" s="132">
        <f>IF('5th 1'!R42&gt;0,'5th 1'!AC42,0)</f>
        <v>2.75</v>
      </c>
      <c r="O42" s="134" t="str">
        <f>IF('5th 1'!R42&gt;0,'5th 1'!AB42,0)</f>
        <v>B-</v>
      </c>
      <c r="P42" s="134">
        <f>IF('5th 2'!R42&gt;0,'5th 2'!AC42,0)</f>
        <v>2.5</v>
      </c>
      <c r="Q42" s="133" t="str">
        <f>IF('5th 2'!R42&gt;0,'5th 2'!AB42,0)</f>
        <v>C+</v>
      </c>
      <c r="R42" s="133">
        <f>IF('5th 3'!R42&gt;0,'5th 3'!AC42,0)</f>
        <v>3</v>
      </c>
      <c r="S42" s="133" t="str">
        <f>IF('5th 3'!R42&gt;0,'5th 3'!AB42,0)</f>
        <v>B</v>
      </c>
      <c r="T42" s="134">
        <f>IF('5th 4'!R42&gt;0,'5th 4'!AC42,0)</f>
        <v>3</v>
      </c>
      <c r="U42" s="134" t="str">
        <f>IF('5th 4'!R42&gt;0,'5th 4'!AB42,0)</f>
        <v>B</v>
      </c>
      <c r="V42" s="133">
        <f>IF('5th 5'!R42&gt;0,'5th 5'!AC42,0)</f>
        <v>3.5</v>
      </c>
      <c r="W42" s="133" t="str">
        <f>IF('5th 5'!R42&gt;0,'5th 5'!AB42,0)</f>
        <v>A-</v>
      </c>
      <c r="X42" s="133">
        <f>IF('5th 6'!R42&gt;0,'5th 6'!AC42,0)</f>
        <v>0</v>
      </c>
      <c r="Y42" s="135">
        <f>IF('5th 6'!R42&gt;0,'5th 6'!AB42,0)</f>
        <v>0</v>
      </c>
      <c r="Z42" s="223">
        <f>IF('5th 1'!Z42&gt;0,'5th 1'!AC42,0)</f>
        <v>0</v>
      </c>
      <c r="AA42" s="134">
        <f>IF('5th 1'!Z42&gt;0,'5th 1'!AB42,0)</f>
        <v>0</v>
      </c>
      <c r="AB42" s="134">
        <f>IF('5th 2'!Z42&gt;0,'5th 2'!AC42,0)</f>
        <v>0</v>
      </c>
      <c r="AC42" s="134">
        <f>IF('5th 2'!Z42&gt;0,'5th 2'!AB42,0)</f>
        <v>0</v>
      </c>
      <c r="AD42" s="134">
        <f>IF('5th 3'!Z42&gt;0,'5th 3'!AC42,0)</f>
        <v>0</v>
      </c>
      <c r="AE42" s="134">
        <f>IF('5th 3'!Z42&gt;0,'5th 3'!AB42,0)</f>
        <v>0</v>
      </c>
      <c r="AF42" s="134">
        <f>IF('5th 4'!Z42&gt;0,'5th 4'!AC42,0)</f>
        <v>0</v>
      </c>
      <c r="AG42" s="133">
        <f>IF('5th 4'!Z42&gt;0,'5th 4'!AB42,0)</f>
        <v>0</v>
      </c>
      <c r="AH42" s="133">
        <f>IF('5th 5'!Z42&gt;0,'5th 5'!AC42,0)</f>
        <v>0</v>
      </c>
      <c r="AI42" s="133">
        <f>IF('5th 5'!Z42&gt;0,'5th 5'!AB42,0)</f>
        <v>0</v>
      </c>
      <c r="AJ42" s="134">
        <f>IF('5th 6'!Z42&gt;0,'5th 6'!AC42,0)</f>
        <v>0</v>
      </c>
      <c r="AK42" s="225">
        <f>IF('5th 6'!Z42&gt;0,'5th 6'!AB42,0)</f>
        <v>0</v>
      </c>
      <c r="AL42" s="226">
        <f>(B42*C6)+(D42*E6)+(F42*G6)+(H42*I6)+(J42*K6)+(L42*M6)+(N42*O6)+(P42*Q6)+(R42*S6)+(T42*U6)+(V42*W6)+(X42*Y6)+(Z42*AA6)+(AB42*AC6)+(AD42*AE6)+(AF42*AG6)+(AH42*AI6)+(AJ42*AK6)</f>
        <v>44.25</v>
      </c>
      <c r="AM42" s="137">
        <f t="shared" si="0"/>
        <v>2.95</v>
      </c>
      <c r="AN42" s="215" t="str">
        <f t="shared" si="1"/>
        <v>B-</v>
      </c>
      <c r="AO42" s="227" t="str">
        <f t="shared" si="2"/>
        <v>B-</v>
      </c>
      <c r="AP42" s="139">
        <f t="shared" si="3"/>
        <v>35</v>
      </c>
    </row>
    <row r="43" spans="1:42" ht="14.25" customHeight="1">
      <c r="A43" s="217">
        <f>'1st 1'!A43</f>
        <v>36</v>
      </c>
      <c r="B43" s="132">
        <f>IF('5th 1'!J43&gt;0,'5th 1'!AC43,0)</f>
        <v>0</v>
      </c>
      <c r="C43" s="133">
        <f>IF('5th 1'!J43&gt;0,'5th 1'!AB43,0)</f>
        <v>0</v>
      </c>
      <c r="D43" s="133">
        <f>IF('5th 2'!J43&gt;0,'5th 2'!AC43,0)</f>
        <v>0</v>
      </c>
      <c r="E43" s="134">
        <f>IF('5th 2'!J43&gt;0,'5th 2'!AB43,0)</f>
        <v>0</v>
      </c>
      <c r="F43" s="134">
        <f>IF('5th 3'!J43&gt;0,'5th 3'!AC43,0)</f>
        <v>0</v>
      </c>
      <c r="G43" s="133">
        <f>IF('5th 3'!J43&gt;0,'5th 3'!AB43,0)</f>
        <v>0</v>
      </c>
      <c r="H43" s="133">
        <f>IF('5th 4'!J43&gt;0,'5th 4'!AC43,0)</f>
        <v>0</v>
      </c>
      <c r="I43" s="133">
        <f>IF('5th 4'!J43&gt;0,'5th 4'!AB43,0)</f>
        <v>0</v>
      </c>
      <c r="J43" s="134">
        <f>IF('5th 5'!J43&gt;0,'5th 5'!AC43,0)</f>
        <v>0</v>
      </c>
      <c r="K43" s="134">
        <f>IF('5th 5'!J43&gt;0,'5th 5'!AB43,0)</f>
        <v>0</v>
      </c>
      <c r="L43" s="133">
        <f>IF('5th 6'!J43&gt;0,'5th 6'!AC43,0)</f>
        <v>0</v>
      </c>
      <c r="M43" s="222">
        <f>IF('5th 6'!J43&gt;0,'5th 6'!AB43,0)</f>
        <v>0</v>
      </c>
      <c r="N43" s="132">
        <f>IF('5th 1'!R43&gt;0,'5th 1'!AC43,0)</f>
        <v>3.75</v>
      </c>
      <c r="O43" s="134" t="str">
        <f>IF('5th 1'!R43&gt;0,'5th 1'!AB43,0)</f>
        <v>A</v>
      </c>
      <c r="P43" s="134">
        <f>IF('5th 2'!R43&gt;0,'5th 2'!AC43,0)</f>
        <v>3.25</v>
      </c>
      <c r="Q43" s="133" t="str">
        <f>IF('5th 2'!R43&gt;0,'5th 2'!AB43,0)</f>
        <v>B+</v>
      </c>
      <c r="R43" s="133">
        <f>IF('5th 3'!R43&gt;0,'5th 3'!AC43,0)</f>
        <v>3.25</v>
      </c>
      <c r="S43" s="133" t="str">
        <f>IF('5th 3'!R43&gt;0,'5th 3'!AB43,0)</f>
        <v>B+</v>
      </c>
      <c r="T43" s="134">
        <f>IF('5th 4'!R43&gt;0,'5th 4'!AC43,0)</f>
        <v>3.75</v>
      </c>
      <c r="U43" s="134" t="str">
        <f>IF('5th 4'!R43&gt;0,'5th 4'!AB43,0)</f>
        <v>A</v>
      </c>
      <c r="V43" s="133">
        <f>IF('5th 5'!R43&gt;0,'5th 5'!AC43,0)</f>
        <v>3.5</v>
      </c>
      <c r="W43" s="133" t="str">
        <f>IF('5th 5'!R43&gt;0,'5th 5'!AB43,0)</f>
        <v>A-</v>
      </c>
      <c r="X43" s="133">
        <f>IF('5th 6'!R43&gt;0,'5th 6'!AC43,0)</f>
        <v>0</v>
      </c>
      <c r="Y43" s="135">
        <f>IF('5th 6'!R43&gt;0,'5th 6'!AB43,0)</f>
        <v>0</v>
      </c>
      <c r="Z43" s="223">
        <f>IF('5th 1'!Z43&gt;0,'5th 1'!AC43,0)</f>
        <v>0</v>
      </c>
      <c r="AA43" s="134">
        <f>IF('5th 1'!Z43&gt;0,'5th 1'!AB43,0)</f>
        <v>0</v>
      </c>
      <c r="AB43" s="134">
        <f>IF('5th 2'!Z43&gt;0,'5th 2'!AC43,0)</f>
        <v>0</v>
      </c>
      <c r="AC43" s="134">
        <f>IF('5th 2'!Z43&gt;0,'5th 2'!AB43,0)</f>
        <v>0</v>
      </c>
      <c r="AD43" s="134">
        <f>IF('5th 3'!Z43&gt;0,'5th 3'!AC43,0)</f>
        <v>0</v>
      </c>
      <c r="AE43" s="134">
        <f>IF('5th 3'!Z43&gt;0,'5th 3'!AB43,0)</f>
        <v>0</v>
      </c>
      <c r="AF43" s="134">
        <f>IF('5th 4'!Z43&gt;0,'5th 4'!AC43,0)</f>
        <v>0</v>
      </c>
      <c r="AG43" s="133">
        <f>IF('5th 4'!Z43&gt;0,'5th 4'!AB43,0)</f>
        <v>0</v>
      </c>
      <c r="AH43" s="133">
        <f>IF('5th 5'!Z43&gt;0,'5th 5'!AC43,0)</f>
        <v>0</v>
      </c>
      <c r="AI43" s="133">
        <f>IF('5th 5'!Z43&gt;0,'5th 5'!AB43,0)</f>
        <v>0</v>
      </c>
      <c r="AJ43" s="134">
        <f>IF('5th 6'!Z43&gt;0,'5th 6'!AC43,0)</f>
        <v>0</v>
      </c>
      <c r="AK43" s="225">
        <f>IF('5th 6'!Z43&gt;0,'5th 6'!AB43,0)</f>
        <v>0</v>
      </c>
      <c r="AL43" s="226">
        <f>(B43*C6)+(D43*E6)+(F43*G6)+(H43*I6)+(J43*K6)+(L43*M6)+(N43*O6)+(P43*Q6)+(R43*S6)+(T43*U6)+(V43*W6)+(X43*Y6)+(Z43*AA6)+(AB43*AC6)+(AD43*AE6)+(AF43*AG6)+(AH43*AI6)+(AJ43*AK6)</f>
        <v>52.5</v>
      </c>
      <c r="AM43" s="137">
        <f t="shared" si="0"/>
        <v>3.5</v>
      </c>
      <c r="AN43" s="215" t="str">
        <f t="shared" si="1"/>
        <v>A-</v>
      </c>
      <c r="AO43" s="227" t="str">
        <f t="shared" si="2"/>
        <v>A-</v>
      </c>
      <c r="AP43" s="139">
        <f t="shared" si="3"/>
        <v>36</v>
      </c>
    </row>
    <row r="44" spans="1:42" ht="14.25" customHeight="1">
      <c r="A44" s="217">
        <f>'1st 1'!A44</f>
        <v>37</v>
      </c>
      <c r="B44" s="132">
        <f>IF('5th 1'!J44&gt;0,'5th 1'!AC44,0)</f>
        <v>0</v>
      </c>
      <c r="C44" s="133">
        <f>IF('5th 1'!J44&gt;0,'5th 1'!AB44,0)</f>
        <v>0</v>
      </c>
      <c r="D44" s="133">
        <f>IF('5th 2'!J44&gt;0,'5th 2'!AC44,0)</f>
        <v>0</v>
      </c>
      <c r="E44" s="134">
        <f>IF('5th 2'!J44&gt;0,'5th 2'!AB44,0)</f>
        <v>0</v>
      </c>
      <c r="F44" s="134">
        <f>IF('5th 3'!J44&gt;0,'5th 3'!AC44,0)</f>
        <v>0</v>
      </c>
      <c r="G44" s="133">
        <f>IF('5th 3'!J44&gt;0,'5th 3'!AB44,0)</f>
        <v>0</v>
      </c>
      <c r="H44" s="133">
        <f>IF('5th 4'!J44&gt;0,'5th 4'!AC44,0)</f>
        <v>0</v>
      </c>
      <c r="I44" s="133">
        <f>IF('5th 4'!J44&gt;0,'5th 4'!AB44,0)</f>
        <v>0</v>
      </c>
      <c r="J44" s="134">
        <f>IF('5th 5'!J44&gt;0,'5th 5'!AC44,0)</f>
        <v>0</v>
      </c>
      <c r="K44" s="134">
        <f>IF('5th 5'!J44&gt;0,'5th 5'!AB44,0)</f>
        <v>0</v>
      </c>
      <c r="L44" s="133">
        <f>IF('5th 6'!J44&gt;0,'5th 6'!AC44,0)</f>
        <v>0</v>
      </c>
      <c r="M44" s="222">
        <f>IF('5th 6'!J44&gt;0,'5th 6'!AB44,0)</f>
        <v>0</v>
      </c>
      <c r="N44" s="132">
        <f>IF('5th 1'!R44&gt;0,'5th 1'!AC44,0)</f>
        <v>3.25</v>
      </c>
      <c r="O44" s="134" t="str">
        <f>IF('5th 1'!R44&gt;0,'5th 1'!AB44,0)</f>
        <v>B+</v>
      </c>
      <c r="P44" s="134">
        <f>IF('5th 2'!R44&gt;0,'5th 2'!AC44,0)</f>
        <v>3.25</v>
      </c>
      <c r="Q44" s="133" t="str">
        <f>IF('5th 2'!R44&gt;0,'5th 2'!AB44,0)</f>
        <v>B+</v>
      </c>
      <c r="R44" s="133">
        <f>IF('5th 3'!R44&gt;0,'5th 3'!AC44,0)</f>
        <v>3</v>
      </c>
      <c r="S44" s="133" t="str">
        <f>IF('5th 3'!R44&gt;0,'5th 3'!AB44,0)</f>
        <v>B</v>
      </c>
      <c r="T44" s="134">
        <f>IF('5th 4'!R44&gt;0,'5th 4'!AC44,0)</f>
        <v>3.25</v>
      </c>
      <c r="U44" s="134" t="str">
        <f>IF('5th 4'!R44&gt;0,'5th 4'!AB44,0)</f>
        <v>B+</v>
      </c>
      <c r="V44" s="133">
        <f>IF('5th 5'!R44&gt;0,'5th 5'!AC44,0)</f>
        <v>3.5</v>
      </c>
      <c r="W44" s="133" t="str">
        <f>IF('5th 5'!R44&gt;0,'5th 5'!AB44,0)</f>
        <v>A-</v>
      </c>
      <c r="X44" s="133">
        <f>IF('5th 6'!R44&gt;0,'5th 6'!AC44,0)</f>
        <v>0</v>
      </c>
      <c r="Y44" s="135">
        <f>IF('5th 6'!R44&gt;0,'5th 6'!AB44,0)</f>
        <v>0</v>
      </c>
      <c r="Z44" s="223">
        <f>IF('5th 1'!Z44&gt;0,'5th 1'!AC44,0)</f>
        <v>0</v>
      </c>
      <c r="AA44" s="134">
        <f>IF('5th 1'!Z44&gt;0,'5th 1'!AB44,0)</f>
        <v>0</v>
      </c>
      <c r="AB44" s="134">
        <f>IF('5th 2'!Z44&gt;0,'5th 2'!AC44,0)</f>
        <v>0</v>
      </c>
      <c r="AC44" s="134">
        <f>IF('5th 2'!Z44&gt;0,'5th 2'!AB44,0)</f>
        <v>0</v>
      </c>
      <c r="AD44" s="134">
        <f>IF('5th 3'!Z44&gt;0,'5th 3'!AC44,0)</f>
        <v>0</v>
      </c>
      <c r="AE44" s="134">
        <f>IF('5th 3'!Z44&gt;0,'5th 3'!AB44,0)</f>
        <v>0</v>
      </c>
      <c r="AF44" s="134">
        <f>IF('5th 4'!Z44&gt;0,'5th 4'!AC44,0)</f>
        <v>0</v>
      </c>
      <c r="AG44" s="133">
        <f>IF('5th 4'!Z44&gt;0,'5th 4'!AB44,0)</f>
        <v>0</v>
      </c>
      <c r="AH44" s="133">
        <f>IF('5th 5'!Z44&gt;0,'5th 5'!AC44,0)</f>
        <v>0</v>
      </c>
      <c r="AI44" s="133">
        <f>IF('5th 5'!Z44&gt;0,'5th 5'!AB44,0)</f>
        <v>0</v>
      </c>
      <c r="AJ44" s="134">
        <f>IF('5th 6'!Z44&gt;0,'5th 6'!AC44,0)</f>
        <v>0</v>
      </c>
      <c r="AK44" s="225">
        <f>IF('5th 6'!Z44&gt;0,'5th 6'!AB44,0)</f>
        <v>0</v>
      </c>
      <c r="AL44" s="226">
        <f>(B44*C6)+(D44*E6)+(F44*G6)+(H44*I6)+(J44*K6)+(L44*M6)+(N44*O6)+(P44*Q6)+(R44*S6)+(T44*U6)+(V44*W6)+(X44*Y6)+(Z44*AA6)+(AB44*AC6)+(AD44*AE6)+(AF44*AG6)+(AH44*AI6)+(AJ44*AK6)</f>
        <v>48.75</v>
      </c>
      <c r="AM44" s="137">
        <f t="shared" si="0"/>
        <v>3.25</v>
      </c>
      <c r="AN44" s="215" t="str">
        <f t="shared" si="1"/>
        <v>B+</v>
      </c>
      <c r="AO44" s="227" t="str">
        <f t="shared" si="2"/>
        <v>B+</v>
      </c>
      <c r="AP44" s="139">
        <f t="shared" si="3"/>
        <v>37</v>
      </c>
    </row>
    <row r="45" spans="1:42" ht="14.25" customHeight="1">
      <c r="A45" s="217">
        <f>'1st 1'!A45</f>
        <v>38</v>
      </c>
      <c r="B45" s="132">
        <f>IF('5th 1'!J45&gt;0,'5th 1'!AC45,0)</f>
        <v>0</v>
      </c>
      <c r="C45" s="133">
        <f>IF('5th 1'!J45&gt;0,'5th 1'!AB45,0)</f>
        <v>0</v>
      </c>
      <c r="D45" s="133">
        <f>IF('5th 2'!J45&gt;0,'5th 2'!AC45,0)</f>
        <v>0</v>
      </c>
      <c r="E45" s="134">
        <f>IF('5th 2'!J45&gt;0,'5th 2'!AB45,0)</f>
        <v>0</v>
      </c>
      <c r="F45" s="134">
        <f>IF('5th 3'!J45&gt;0,'5th 3'!AC45,0)</f>
        <v>0</v>
      </c>
      <c r="G45" s="133">
        <f>IF('5th 3'!J45&gt;0,'5th 3'!AB45,0)</f>
        <v>0</v>
      </c>
      <c r="H45" s="133">
        <f>IF('5th 4'!J45&gt;0,'5th 4'!AC45,0)</f>
        <v>0</v>
      </c>
      <c r="I45" s="133">
        <f>IF('5th 4'!J45&gt;0,'5th 4'!AB45,0)</f>
        <v>0</v>
      </c>
      <c r="J45" s="134">
        <f>IF('5th 5'!J45&gt;0,'5th 5'!AC45,0)</f>
        <v>0</v>
      </c>
      <c r="K45" s="134">
        <f>IF('5th 5'!J45&gt;0,'5th 5'!AB45,0)</f>
        <v>0</v>
      </c>
      <c r="L45" s="133">
        <f>IF('5th 6'!J45&gt;0,'5th 6'!AC45,0)</f>
        <v>0</v>
      </c>
      <c r="M45" s="222">
        <f>IF('5th 6'!J45&gt;0,'5th 6'!AB45,0)</f>
        <v>0</v>
      </c>
      <c r="N45" s="132">
        <f>IF('5th 1'!R45&gt;0,'5th 1'!AC45,0)</f>
        <v>2.75</v>
      </c>
      <c r="O45" s="134" t="str">
        <f>IF('5th 1'!R45&gt;0,'5th 1'!AB45,0)</f>
        <v>B-</v>
      </c>
      <c r="P45" s="134">
        <f>IF('5th 2'!R45&gt;0,'5th 2'!AC45,0)</f>
        <v>2.75</v>
      </c>
      <c r="Q45" s="133" t="str">
        <f>IF('5th 2'!R45&gt;0,'5th 2'!AB45,0)</f>
        <v>B-</v>
      </c>
      <c r="R45" s="133">
        <f>IF('5th 3'!R45&gt;0,'5th 3'!AC45,0)</f>
        <v>2.75</v>
      </c>
      <c r="S45" s="133" t="str">
        <f>IF('5th 3'!R45&gt;0,'5th 3'!AB45,0)</f>
        <v>B-</v>
      </c>
      <c r="T45" s="134">
        <f>IF('5th 4'!R45&gt;0,'5th 4'!AC45,0)</f>
        <v>2.75</v>
      </c>
      <c r="U45" s="134" t="str">
        <f>IF('5th 4'!R45&gt;0,'5th 4'!AB45,0)</f>
        <v>B-</v>
      </c>
      <c r="V45" s="133">
        <f>IF('5th 5'!R45&gt;0,'5th 5'!AC45,0)</f>
        <v>3</v>
      </c>
      <c r="W45" s="133" t="str">
        <f>IF('5th 5'!R45&gt;0,'5th 5'!AB45,0)</f>
        <v>B</v>
      </c>
      <c r="X45" s="133">
        <f>IF('5th 6'!R45&gt;0,'5th 6'!AC45,0)</f>
        <v>0</v>
      </c>
      <c r="Y45" s="135">
        <f>IF('5th 6'!R45&gt;0,'5th 6'!AB45,0)</f>
        <v>0</v>
      </c>
      <c r="Z45" s="223">
        <f>IF('5th 1'!Z45&gt;0,'5th 1'!AC45,0)</f>
        <v>0</v>
      </c>
      <c r="AA45" s="134">
        <f>IF('5th 1'!Z45&gt;0,'5th 1'!AB45,0)</f>
        <v>0</v>
      </c>
      <c r="AB45" s="134">
        <f>IF('5th 2'!Z45&gt;0,'5th 2'!AC45,0)</f>
        <v>0</v>
      </c>
      <c r="AC45" s="134">
        <f>IF('5th 2'!Z45&gt;0,'5th 2'!AB45,0)</f>
        <v>0</v>
      </c>
      <c r="AD45" s="134">
        <f>IF('5th 3'!Z45&gt;0,'5th 3'!AC45,0)</f>
        <v>0</v>
      </c>
      <c r="AE45" s="134">
        <f>IF('5th 3'!Z45&gt;0,'5th 3'!AB45,0)</f>
        <v>0</v>
      </c>
      <c r="AF45" s="134">
        <f>IF('5th 4'!Z45&gt;0,'5th 4'!AC45,0)</f>
        <v>0</v>
      </c>
      <c r="AG45" s="133">
        <f>IF('5th 4'!Z45&gt;0,'5th 4'!AB45,0)</f>
        <v>0</v>
      </c>
      <c r="AH45" s="133">
        <f>IF('5th 5'!Z45&gt;0,'5th 5'!AC45,0)</f>
        <v>0</v>
      </c>
      <c r="AI45" s="133">
        <f>IF('5th 5'!Z45&gt;0,'5th 5'!AB45,0)</f>
        <v>0</v>
      </c>
      <c r="AJ45" s="134">
        <f>IF('5th 6'!Z45&gt;0,'5th 6'!AC45,0)</f>
        <v>0</v>
      </c>
      <c r="AK45" s="225">
        <f>IF('5th 6'!Z45&gt;0,'5th 6'!AB45,0)</f>
        <v>0</v>
      </c>
      <c r="AL45" s="226">
        <f>(B45*C6)+(D45*E6)+(F45*G6)+(H45*I6)+(J45*K6)+(L45*M6)+(N45*O6)+(P45*Q6)+(R45*S6)+(T45*U6)+(V45*W6)+(X45*Y6)+(Z45*AA6)+(AB45*AC6)+(AD45*AE6)+(AF45*AG6)+(AH45*AI6)+(AJ45*AK6)</f>
        <v>42</v>
      </c>
      <c r="AM45" s="137">
        <f t="shared" si="0"/>
        <v>2.8</v>
      </c>
      <c r="AN45" s="215" t="str">
        <f t="shared" si="1"/>
        <v>B-</v>
      </c>
      <c r="AO45" s="227" t="str">
        <f t="shared" si="2"/>
        <v>B-</v>
      </c>
      <c r="AP45" s="139">
        <f t="shared" si="3"/>
        <v>38</v>
      </c>
    </row>
    <row r="46" spans="1:42" ht="14.25" customHeight="1">
      <c r="A46" s="217">
        <f>'1st 1'!A46</f>
        <v>39</v>
      </c>
      <c r="B46" s="132">
        <f>IF('5th 1'!J46&gt;0,'5th 1'!AC46,0)</f>
        <v>0</v>
      </c>
      <c r="C46" s="133">
        <f>IF('5th 1'!J46&gt;0,'5th 1'!AB46,0)</f>
        <v>0</v>
      </c>
      <c r="D46" s="133">
        <f>IF('5th 2'!J46&gt;0,'5th 2'!AC46,0)</f>
        <v>0</v>
      </c>
      <c r="E46" s="134">
        <f>IF('5th 2'!J46&gt;0,'5th 2'!AB46,0)</f>
        <v>0</v>
      </c>
      <c r="F46" s="134">
        <f>IF('5th 3'!J46&gt;0,'5th 3'!AC46,0)</f>
        <v>0</v>
      </c>
      <c r="G46" s="133">
        <f>IF('5th 3'!J46&gt;0,'5th 3'!AB46,0)</f>
        <v>0</v>
      </c>
      <c r="H46" s="133">
        <f>IF('5th 4'!J46&gt;0,'5th 4'!AC46,0)</f>
        <v>0</v>
      </c>
      <c r="I46" s="133">
        <f>IF('5th 4'!J46&gt;0,'5th 4'!AB46,0)</f>
        <v>0</v>
      </c>
      <c r="J46" s="134">
        <f>IF('5th 5'!J46&gt;0,'5th 5'!AC46,0)</f>
        <v>0</v>
      </c>
      <c r="K46" s="134">
        <f>IF('5th 5'!J46&gt;0,'5th 5'!AB46,0)</f>
        <v>0</v>
      </c>
      <c r="L46" s="133">
        <f>IF('5th 6'!J46&gt;0,'5th 6'!AC46,0)</f>
        <v>0</v>
      </c>
      <c r="M46" s="222">
        <f>IF('5th 6'!J46&gt;0,'5th 6'!AB46,0)</f>
        <v>0</v>
      </c>
      <c r="N46" s="132">
        <f>IF('5th 1'!R46&gt;0,'5th 1'!AC46,0)</f>
        <v>0</v>
      </c>
      <c r="O46" s="134">
        <f>IF('5th 1'!R46&gt;0,'5th 1'!AB46,0)</f>
        <v>0</v>
      </c>
      <c r="P46" s="134">
        <f>IF('5th 2'!R46&gt;0,'5th 2'!AC46,0)</f>
        <v>0</v>
      </c>
      <c r="Q46" s="133">
        <f>IF('5th 2'!R46&gt;0,'5th 2'!AB46,0)</f>
        <v>0</v>
      </c>
      <c r="R46" s="133">
        <f>IF('5th 3'!R46&gt;0,'5th 3'!AC46,0)</f>
        <v>0</v>
      </c>
      <c r="S46" s="133">
        <f>IF('5th 3'!R46&gt;0,'5th 3'!AB46,0)</f>
        <v>0</v>
      </c>
      <c r="T46" s="134">
        <f>IF('5th 4'!R46&gt;0,'5th 4'!AC46,0)</f>
        <v>0</v>
      </c>
      <c r="U46" s="134">
        <f>IF('5th 4'!R46&gt;0,'5th 4'!AB46,0)</f>
        <v>0</v>
      </c>
      <c r="V46" s="133">
        <f>IF('5th 5'!R46&gt;0,'5th 5'!AC46,0)</f>
        <v>0</v>
      </c>
      <c r="W46" s="133">
        <f>IF('5th 5'!R46&gt;0,'5th 5'!AB46,0)</f>
        <v>0</v>
      </c>
      <c r="X46" s="133">
        <f>IF('5th 6'!R46&gt;0,'5th 6'!AC46,0)</f>
        <v>0</v>
      </c>
      <c r="Y46" s="135">
        <f>IF('5th 6'!R46&gt;0,'5th 6'!AB46,0)</f>
        <v>0</v>
      </c>
      <c r="Z46" s="223">
        <f>IF('5th 1'!Z46&gt;0,'5th 1'!AC46,0)</f>
        <v>2.5</v>
      </c>
      <c r="AA46" s="134" t="str">
        <f>IF('5th 1'!Z46&gt;0,'5th 1'!AB46,0)</f>
        <v>C+</v>
      </c>
      <c r="AB46" s="134">
        <f>IF('5th 2'!Z46&gt;0,'5th 2'!AC46,0)</f>
        <v>2.5</v>
      </c>
      <c r="AC46" s="134" t="str">
        <f>IF('5th 2'!Z46&gt;0,'5th 2'!AB46,0)</f>
        <v>C+</v>
      </c>
      <c r="AD46" s="134">
        <f>IF('5th 3'!Z46&gt;0,'5th 3'!AC46,0)</f>
        <v>3</v>
      </c>
      <c r="AE46" s="134" t="str">
        <f>IF('5th 3'!Z46&gt;0,'5th 3'!AB46,0)</f>
        <v>B</v>
      </c>
      <c r="AF46" s="134">
        <f>IF('5th 4'!Z46&gt;0,'5th 4'!AC46,0)</f>
        <v>2.75</v>
      </c>
      <c r="AG46" s="133" t="str">
        <f>IF('5th 4'!Z46&gt;0,'5th 4'!AB46,0)</f>
        <v>B-</v>
      </c>
      <c r="AH46" s="133">
        <f>IF('5th 5'!Z46&gt;0,'5th 5'!AC46,0)</f>
        <v>2.25</v>
      </c>
      <c r="AI46" s="133" t="str">
        <f>IF('5th 5'!Z46&gt;0,'5th 5'!AB46,0)</f>
        <v>C</v>
      </c>
      <c r="AJ46" s="134">
        <f>IF('5th 6'!Z46&gt;0,'5th 6'!AC46,0)</f>
        <v>0</v>
      </c>
      <c r="AK46" s="225">
        <f>IF('5th 6'!Z46&gt;0,'5th 6'!AB46,0)</f>
        <v>0</v>
      </c>
      <c r="AL46" s="226">
        <f>(B46*C6)+(D46*E6)+(F46*G6)+(H46*I6)+(J46*K6)+(L46*M6)+(N46*O6)+(P46*Q6)+(R46*S6)+(T46*U6)+(V46*W6)+(X46*Y6)+(Z46*AA6)+(AB46*AC6)+(AD46*AE6)+(AF46*AG6)+(AH46*AI6)+(AJ46*AK6)</f>
        <v>39</v>
      </c>
      <c r="AM46" s="137">
        <f t="shared" si="0"/>
        <v>2.6</v>
      </c>
      <c r="AN46" s="215" t="str">
        <f t="shared" si="1"/>
        <v>C+</v>
      </c>
      <c r="AO46" s="227" t="str">
        <f t="shared" si="2"/>
        <v>C+</v>
      </c>
      <c r="AP46" s="139">
        <f t="shared" si="3"/>
        <v>39</v>
      </c>
    </row>
    <row r="47" spans="1:42" ht="14.25" customHeight="1">
      <c r="A47" s="217">
        <f>'1st 1'!A47</f>
        <v>40</v>
      </c>
      <c r="B47" s="132">
        <f>IF('5th 1'!J47&gt;0,'5th 1'!AC47,0)</f>
        <v>0</v>
      </c>
      <c r="C47" s="133">
        <f>IF('5th 1'!J47&gt;0,'5th 1'!AB47,0)</f>
        <v>0</v>
      </c>
      <c r="D47" s="133">
        <f>IF('5th 2'!J47&gt;0,'5th 2'!AC47,0)</f>
        <v>0</v>
      </c>
      <c r="E47" s="134">
        <f>IF('5th 2'!J47&gt;0,'5th 2'!AB47,0)</f>
        <v>0</v>
      </c>
      <c r="F47" s="134">
        <f>IF('5th 3'!J47&gt;0,'5th 3'!AC47,0)</f>
        <v>0</v>
      </c>
      <c r="G47" s="133">
        <f>IF('5th 3'!J47&gt;0,'5th 3'!AB47,0)</f>
        <v>0</v>
      </c>
      <c r="H47" s="133">
        <f>IF('5th 4'!J47&gt;0,'5th 4'!AC47,0)</f>
        <v>0</v>
      </c>
      <c r="I47" s="133">
        <f>IF('5th 4'!J47&gt;0,'5th 4'!AB47,0)</f>
        <v>0</v>
      </c>
      <c r="J47" s="134">
        <f>IF('5th 5'!J47&gt;0,'5th 5'!AC47,0)</f>
        <v>0</v>
      </c>
      <c r="K47" s="134">
        <f>IF('5th 5'!J47&gt;0,'5th 5'!AB47,0)</f>
        <v>0</v>
      </c>
      <c r="L47" s="133">
        <f>IF('5th 6'!J47&gt;0,'5th 6'!AC47,0)</f>
        <v>0</v>
      </c>
      <c r="M47" s="222">
        <f>IF('5th 6'!J47&gt;0,'5th 6'!AB47,0)</f>
        <v>0</v>
      </c>
      <c r="N47" s="132">
        <f>IF('5th 1'!R47&gt;0,'5th 1'!AC47,0)</f>
        <v>0</v>
      </c>
      <c r="O47" s="134">
        <f>IF('5th 1'!R47&gt;0,'5th 1'!AB47,0)</f>
        <v>0</v>
      </c>
      <c r="P47" s="134">
        <f>IF('5th 2'!R47&gt;0,'5th 2'!AC47,0)</f>
        <v>0</v>
      </c>
      <c r="Q47" s="133">
        <f>IF('5th 2'!R47&gt;0,'5th 2'!AB47,0)</f>
        <v>0</v>
      </c>
      <c r="R47" s="133">
        <f>IF('5th 3'!R47&gt;0,'5th 3'!AC47,0)</f>
        <v>0</v>
      </c>
      <c r="S47" s="133">
        <f>IF('5th 3'!R47&gt;0,'5th 3'!AB47,0)</f>
        <v>0</v>
      </c>
      <c r="T47" s="134">
        <f>IF('5th 4'!R47&gt;0,'5th 4'!AC47,0)</f>
        <v>0</v>
      </c>
      <c r="U47" s="134">
        <f>IF('5th 4'!R47&gt;0,'5th 4'!AB47,0)</f>
        <v>0</v>
      </c>
      <c r="V47" s="133">
        <f>IF('5th 5'!R47&gt;0,'5th 5'!AC47,0)</f>
        <v>0</v>
      </c>
      <c r="W47" s="133">
        <f>IF('5th 5'!R47&gt;0,'5th 5'!AB47,0)</f>
        <v>0</v>
      </c>
      <c r="X47" s="133">
        <f>IF('5th 6'!R47&gt;0,'5th 6'!AC47,0)</f>
        <v>0</v>
      </c>
      <c r="Y47" s="135">
        <f>IF('5th 6'!R47&gt;0,'5th 6'!AB47,0)</f>
        <v>0</v>
      </c>
      <c r="Z47" s="223">
        <f>IF('5th 1'!Z47&gt;0,'5th 1'!AC47,0)</f>
        <v>3.25</v>
      </c>
      <c r="AA47" s="134" t="str">
        <f>IF('5th 1'!Z47&gt;0,'5th 1'!AB47,0)</f>
        <v>B+</v>
      </c>
      <c r="AB47" s="134">
        <f>IF('5th 2'!Z47&gt;0,'5th 2'!AC47,0)</f>
        <v>2.75</v>
      </c>
      <c r="AC47" s="134" t="str">
        <f>IF('5th 2'!Z47&gt;0,'5th 2'!AB47,0)</f>
        <v>B-</v>
      </c>
      <c r="AD47" s="134">
        <f>IF('5th 3'!Z47&gt;0,'5th 3'!AC47,0)</f>
        <v>3</v>
      </c>
      <c r="AE47" s="134" t="str">
        <f>IF('5th 3'!Z47&gt;0,'5th 3'!AB47,0)</f>
        <v>B</v>
      </c>
      <c r="AF47" s="134">
        <f>IF('5th 4'!Z47&gt;0,'5th 4'!AC47,0)</f>
        <v>3</v>
      </c>
      <c r="AG47" s="133" t="str">
        <f>IF('5th 4'!Z47&gt;0,'5th 4'!AB47,0)</f>
        <v>B</v>
      </c>
      <c r="AH47" s="133">
        <f>IF('5th 5'!Z47&gt;0,'5th 5'!AC47,0)</f>
        <v>2.25</v>
      </c>
      <c r="AI47" s="133" t="str">
        <f>IF('5th 5'!Z47&gt;0,'5th 5'!AB47,0)</f>
        <v>C</v>
      </c>
      <c r="AJ47" s="134">
        <f>IF('5th 6'!Z47&gt;0,'5th 6'!AC47,0)</f>
        <v>0</v>
      </c>
      <c r="AK47" s="225">
        <f>IF('5th 6'!Z47&gt;0,'5th 6'!AB47,0)</f>
        <v>0</v>
      </c>
      <c r="AL47" s="226">
        <f>(B47*C6)+(D47*E6)+(F47*G6)+(H47*I6)+(J47*K6)+(L47*M6)+(N47*O6)+(P47*Q6)+(R47*S6)+(T47*U6)+(V47*W6)+(X47*Y6)+(Z47*AA6)+(AB47*AC6)+(AD47*AE6)+(AF47*AG6)+(AH47*AI6)+(AJ47*AK6)</f>
        <v>42.75</v>
      </c>
      <c r="AM47" s="137">
        <f t="shared" si="0"/>
        <v>2.85</v>
      </c>
      <c r="AN47" s="215" t="str">
        <f t="shared" si="1"/>
        <v>B-</v>
      </c>
      <c r="AO47" s="227" t="str">
        <f t="shared" si="2"/>
        <v>B-</v>
      </c>
      <c r="AP47" s="139">
        <f t="shared" si="3"/>
        <v>40</v>
      </c>
    </row>
    <row r="48" spans="1:42" ht="14.25" customHeight="1">
      <c r="A48" s="217">
        <f>'1st 1'!A48</f>
        <v>41</v>
      </c>
      <c r="B48" s="132">
        <f>IF('5th 1'!J48&gt;0,'5th 1'!AC48,0)</f>
        <v>0</v>
      </c>
      <c r="C48" s="133">
        <f>IF('5th 1'!J48&gt;0,'5th 1'!AB48,0)</f>
        <v>0</v>
      </c>
      <c r="D48" s="133">
        <f>IF('5th 2'!J48&gt;0,'5th 2'!AC48,0)</f>
        <v>0</v>
      </c>
      <c r="E48" s="134">
        <f>IF('5th 2'!J48&gt;0,'5th 2'!AB48,0)</f>
        <v>0</v>
      </c>
      <c r="F48" s="134">
        <f>IF('5th 3'!J48&gt;0,'5th 3'!AC48,0)</f>
        <v>0</v>
      </c>
      <c r="G48" s="133">
        <f>IF('5th 3'!J48&gt;0,'5th 3'!AB48,0)</f>
        <v>0</v>
      </c>
      <c r="H48" s="133">
        <f>IF('5th 4'!J48&gt;0,'5th 4'!AC48,0)</f>
        <v>0</v>
      </c>
      <c r="I48" s="133">
        <f>IF('5th 4'!J48&gt;0,'5th 4'!AB48,0)</f>
        <v>0</v>
      </c>
      <c r="J48" s="134">
        <f>IF('5th 5'!J48&gt;0,'5th 5'!AC48,0)</f>
        <v>0</v>
      </c>
      <c r="K48" s="134">
        <f>IF('5th 5'!J48&gt;0,'5th 5'!AB48,0)</f>
        <v>0</v>
      </c>
      <c r="L48" s="133">
        <f>IF('5th 6'!J48&gt;0,'5th 6'!AC48,0)</f>
        <v>0</v>
      </c>
      <c r="M48" s="222">
        <f>IF('5th 6'!J48&gt;0,'5th 6'!AB48,0)</f>
        <v>0</v>
      </c>
      <c r="N48" s="132">
        <f>IF('5th 1'!R48&gt;0,'5th 1'!AC48,0)</f>
        <v>0</v>
      </c>
      <c r="O48" s="134">
        <f>IF('5th 1'!R48&gt;0,'5th 1'!AB48,0)</f>
        <v>0</v>
      </c>
      <c r="P48" s="134">
        <f>IF('5th 2'!R48&gt;0,'5th 2'!AC48,0)</f>
        <v>0</v>
      </c>
      <c r="Q48" s="133">
        <f>IF('5th 2'!R48&gt;0,'5th 2'!AB48,0)</f>
        <v>0</v>
      </c>
      <c r="R48" s="133">
        <f>IF('5th 3'!R48&gt;0,'5th 3'!AC48,0)</f>
        <v>0</v>
      </c>
      <c r="S48" s="133">
        <f>IF('5th 3'!R48&gt;0,'5th 3'!AB48,0)</f>
        <v>0</v>
      </c>
      <c r="T48" s="134">
        <f>IF('5th 4'!R48&gt;0,'5th 4'!AC48,0)</f>
        <v>0</v>
      </c>
      <c r="U48" s="134">
        <f>IF('5th 4'!R48&gt;0,'5th 4'!AB48,0)</f>
        <v>0</v>
      </c>
      <c r="V48" s="133">
        <f>IF('5th 5'!R48&gt;0,'5th 5'!AC48,0)</f>
        <v>0</v>
      </c>
      <c r="W48" s="133">
        <f>IF('5th 5'!R48&gt;0,'5th 5'!AB48,0)</f>
        <v>0</v>
      </c>
      <c r="X48" s="133">
        <f>IF('5th 6'!R48&gt;0,'5th 6'!AC48,0)</f>
        <v>0</v>
      </c>
      <c r="Y48" s="135">
        <f>IF('5th 6'!R48&gt;0,'5th 6'!AB48,0)</f>
        <v>0</v>
      </c>
      <c r="Z48" s="223">
        <f>IF('5th 1'!Z48&gt;0,'5th 1'!AC48,0)</f>
        <v>4</v>
      </c>
      <c r="AA48" s="134" t="str">
        <f>IF('5th 1'!Z48&gt;0,'5th 1'!AB48,0)</f>
        <v>A+</v>
      </c>
      <c r="AB48" s="134">
        <f>IF('5th 2'!Z48&gt;0,'5th 2'!AC48,0)</f>
        <v>3.75</v>
      </c>
      <c r="AC48" s="134" t="str">
        <f>IF('5th 2'!Z48&gt;0,'5th 2'!AB48,0)</f>
        <v>A</v>
      </c>
      <c r="AD48" s="134">
        <f>IF('5th 3'!Z48&gt;0,'5th 3'!AC48,0)</f>
        <v>3.5</v>
      </c>
      <c r="AE48" s="134" t="str">
        <f>IF('5th 3'!Z48&gt;0,'5th 3'!AB48,0)</f>
        <v>A-</v>
      </c>
      <c r="AF48" s="134">
        <f>IF('5th 4'!Z48&gt;0,'5th 4'!AC48,0)</f>
        <v>3.25</v>
      </c>
      <c r="AG48" s="133" t="str">
        <f>IF('5th 4'!Z48&gt;0,'5th 4'!AB48,0)</f>
        <v>B+</v>
      </c>
      <c r="AH48" s="133">
        <f>IF('5th 5'!Z48&gt;0,'5th 5'!AC48,0)</f>
        <v>3.5</v>
      </c>
      <c r="AI48" s="133" t="str">
        <f>IF('5th 5'!Z48&gt;0,'5th 5'!AB48,0)</f>
        <v>A-</v>
      </c>
      <c r="AJ48" s="134">
        <f>IF('5th 6'!Z48&gt;0,'5th 6'!AC48,0)</f>
        <v>0</v>
      </c>
      <c r="AK48" s="225">
        <f>IF('5th 6'!Z48&gt;0,'5th 6'!AB48,0)</f>
        <v>0</v>
      </c>
      <c r="AL48" s="226">
        <f>(B48*C6)+(D48*E6)+(F48*G6)+(H48*I6)+(J48*K6)+(L48*M6)+(N48*O6)+(P48*Q6)+(R48*S6)+(T48*U6)+(V48*W6)+(X48*Y6)+(Z48*AA6)+(AB48*AC6)+(AD48*AE6)+(AF48*AG6)+(AH48*AI6)+(AJ48*AK6)</f>
        <v>54</v>
      </c>
      <c r="AM48" s="137">
        <f t="shared" si="0"/>
        <v>3.6</v>
      </c>
      <c r="AN48" s="215" t="str">
        <f t="shared" si="1"/>
        <v>A-</v>
      </c>
      <c r="AO48" s="227" t="str">
        <f t="shared" si="2"/>
        <v>A-</v>
      </c>
      <c r="AP48" s="139">
        <f t="shared" si="3"/>
        <v>41</v>
      </c>
    </row>
    <row r="49" spans="1:42" ht="14.25" customHeight="1">
      <c r="A49" s="217">
        <f>'1st 1'!A49</f>
        <v>42</v>
      </c>
      <c r="B49" s="132">
        <f>IF('5th 1'!J49&gt;0,'5th 1'!AC49,0)</f>
        <v>0</v>
      </c>
      <c r="C49" s="133">
        <f>IF('5th 1'!J49&gt;0,'5th 1'!AB49,0)</f>
        <v>0</v>
      </c>
      <c r="D49" s="133">
        <f>IF('5th 2'!J49&gt;0,'5th 2'!AC49,0)</f>
        <v>0</v>
      </c>
      <c r="E49" s="134">
        <f>IF('5th 2'!J49&gt;0,'5th 2'!AB49,0)</f>
        <v>0</v>
      </c>
      <c r="F49" s="134">
        <f>IF('5th 3'!J49&gt;0,'5th 3'!AC49,0)</f>
        <v>0</v>
      </c>
      <c r="G49" s="133">
        <f>IF('5th 3'!J49&gt;0,'5th 3'!AB49,0)</f>
        <v>0</v>
      </c>
      <c r="H49" s="133">
        <f>IF('5th 4'!J49&gt;0,'5th 4'!AC49,0)</f>
        <v>0</v>
      </c>
      <c r="I49" s="133">
        <f>IF('5th 4'!J49&gt;0,'5th 4'!AB49,0)</f>
        <v>0</v>
      </c>
      <c r="J49" s="134">
        <f>IF('5th 5'!J49&gt;0,'5th 5'!AC49,0)</f>
        <v>0</v>
      </c>
      <c r="K49" s="134">
        <f>IF('5th 5'!J49&gt;0,'5th 5'!AB49,0)</f>
        <v>0</v>
      </c>
      <c r="L49" s="133">
        <f>IF('5th 6'!J49&gt;0,'5th 6'!AC49,0)</f>
        <v>0</v>
      </c>
      <c r="M49" s="222">
        <f>IF('5th 6'!J49&gt;0,'5th 6'!AB49,0)</f>
        <v>0</v>
      </c>
      <c r="N49" s="132">
        <f>IF('5th 1'!R49&gt;0,'5th 1'!AC49,0)</f>
        <v>0</v>
      </c>
      <c r="O49" s="134">
        <f>IF('5th 1'!R49&gt;0,'5th 1'!AB49,0)</f>
        <v>0</v>
      </c>
      <c r="P49" s="134">
        <f>IF('5th 2'!R49&gt;0,'5th 2'!AC49,0)</f>
        <v>0</v>
      </c>
      <c r="Q49" s="133">
        <f>IF('5th 2'!R49&gt;0,'5th 2'!AB49,0)</f>
        <v>0</v>
      </c>
      <c r="R49" s="133">
        <f>IF('5th 3'!R49&gt;0,'5th 3'!AC49,0)</f>
        <v>0</v>
      </c>
      <c r="S49" s="133">
        <f>IF('5th 3'!R49&gt;0,'5th 3'!AB49,0)</f>
        <v>0</v>
      </c>
      <c r="T49" s="134">
        <f>IF('5th 4'!R49&gt;0,'5th 4'!AC49,0)</f>
        <v>0</v>
      </c>
      <c r="U49" s="134">
        <f>IF('5th 4'!R49&gt;0,'5th 4'!AB49,0)</f>
        <v>0</v>
      </c>
      <c r="V49" s="133">
        <f>IF('5th 5'!R49&gt;0,'5th 5'!AC49,0)</f>
        <v>0</v>
      </c>
      <c r="W49" s="133">
        <f>IF('5th 5'!R49&gt;0,'5th 5'!AB49,0)</f>
        <v>0</v>
      </c>
      <c r="X49" s="133">
        <f>IF('5th 6'!R49&gt;0,'5th 6'!AC49,0)</f>
        <v>0</v>
      </c>
      <c r="Y49" s="135">
        <f>IF('5th 6'!R49&gt;0,'5th 6'!AB49,0)</f>
        <v>0</v>
      </c>
      <c r="Z49" s="223">
        <f>IF('5th 1'!Z49&gt;0,'5th 1'!AC49,0)</f>
        <v>3.75</v>
      </c>
      <c r="AA49" s="134" t="str">
        <f>IF('5th 1'!Z49&gt;0,'5th 1'!AB49,0)</f>
        <v>A</v>
      </c>
      <c r="AB49" s="134">
        <f>IF('5th 2'!Z49&gt;0,'5th 2'!AC49,0)</f>
        <v>3.5</v>
      </c>
      <c r="AC49" s="134" t="str">
        <f>IF('5th 2'!Z49&gt;0,'5th 2'!AB49,0)</f>
        <v>A-</v>
      </c>
      <c r="AD49" s="134">
        <f>IF('5th 3'!Z49&gt;0,'5th 3'!AC49,0)</f>
        <v>3.75</v>
      </c>
      <c r="AE49" s="134" t="str">
        <f>IF('5th 3'!Z49&gt;0,'5th 3'!AB49,0)</f>
        <v>A</v>
      </c>
      <c r="AF49" s="134">
        <f>IF('5th 4'!Z49&gt;0,'5th 4'!AC49,0)</f>
        <v>3.25</v>
      </c>
      <c r="AG49" s="133" t="str">
        <f>IF('5th 4'!Z49&gt;0,'5th 4'!AB49,0)</f>
        <v>B+</v>
      </c>
      <c r="AH49" s="133">
        <f>IF('5th 5'!Z49&gt;0,'5th 5'!AC49,0)</f>
        <v>3.5</v>
      </c>
      <c r="AI49" s="133" t="str">
        <f>IF('5th 5'!Z49&gt;0,'5th 5'!AB49,0)</f>
        <v>A-</v>
      </c>
      <c r="AJ49" s="134">
        <f>IF('5th 6'!Z49&gt;0,'5th 6'!AC49,0)</f>
        <v>0</v>
      </c>
      <c r="AK49" s="225">
        <f>IF('5th 6'!Z49&gt;0,'5th 6'!AB49,0)</f>
        <v>0</v>
      </c>
      <c r="AL49" s="226">
        <f>(B49*C6)+(D49*E6)+(F49*G6)+(H49*I6)+(J49*K6)+(L49*M6)+(N49*O6)+(P49*Q6)+(R49*S6)+(T49*U6)+(V49*W6)+(X49*Y6)+(Z49*AA6)+(AB49*AC6)+(AD49*AE6)+(AF49*AG6)+(AH49*AI6)+(AJ49*AK6)</f>
        <v>53.25</v>
      </c>
      <c r="AM49" s="137">
        <f t="shared" si="0"/>
        <v>3.55</v>
      </c>
      <c r="AN49" s="215" t="str">
        <f t="shared" si="1"/>
        <v>A-</v>
      </c>
      <c r="AO49" s="227" t="str">
        <f t="shared" si="2"/>
        <v>A-</v>
      </c>
      <c r="AP49" s="139">
        <f t="shared" si="3"/>
        <v>42</v>
      </c>
    </row>
    <row r="50" spans="1:42" ht="14.25" customHeight="1">
      <c r="A50" s="217">
        <f>'1st 1'!A50</f>
        <v>43</v>
      </c>
      <c r="B50" s="132">
        <f>IF('5th 1'!J50&gt;0,'5th 1'!AC50,0)</f>
        <v>0</v>
      </c>
      <c r="C50" s="133">
        <f>IF('5th 1'!J50&gt;0,'5th 1'!AB50,0)</f>
        <v>0</v>
      </c>
      <c r="D50" s="133">
        <f>IF('5th 2'!J50&gt;0,'5th 2'!AC50,0)</f>
        <v>0</v>
      </c>
      <c r="E50" s="134">
        <f>IF('5th 2'!J50&gt;0,'5th 2'!AB50,0)</f>
        <v>0</v>
      </c>
      <c r="F50" s="134">
        <f>IF('5th 3'!J50&gt;0,'5th 3'!AC50,0)</f>
        <v>0</v>
      </c>
      <c r="G50" s="133">
        <f>IF('5th 3'!J50&gt;0,'5th 3'!AB50,0)</f>
        <v>0</v>
      </c>
      <c r="H50" s="133">
        <f>IF('5th 4'!J50&gt;0,'5th 4'!AC50,0)</f>
        <v>0</v>
      </c>
      <c r="I50" s="133">
        <f>IF('5th 4'!J50&gt;0,'5th 4'!AB50,0)</f>
        <v>0</v>
      </c>
      <c r="J50" s="134">
        <f>IF('5th 5'!J50&gt;0,'5th 5'!AC50,0)</f>
        <v>0</v>
      </c>
      <c r="K50" s="134">
        <f>IF('5th 5'!J50&gt;0,'5th 5'!AB50,0)</f>
        <v>0</v>
      </c>
      <c r="L50" s="133">
        <f>IF('5th 6'!J50&gt;0,'5th 6'!AC50,0)</f>
        <v>0</v>
      </c>
      <c r="M50" s="222">
        <f>IF('5th 6'!J50&gt;0,'5th 6'!AB50,0)</f>
        <v>0</v>
      </c>
      <c r="N50" s="132">
        <f>IF('5th 1'!R50&gt;0,'5th 1'!AC50,0)</f>
        <v>0</v>
      </c>
      <c r="O50" s="134">
        <f>IF('5th 1'!R50&gt;0,'5th 1'!AB50,0)</f>
        <v>0</v>
      </c>
      <c r="P50" s="134">
        <f>IF('5th 2'!R50&gt;0,'5th 2'!AC50,0)</f>
        <v>0</v>
      </c>
      <c r="Q50" s="133">
        <f>IF('5th 2'!R50&gt;0,'5th 2'!AB50,0)</f>
        <v>0</v>
      </c>
      <c r="R50" s="133">
        <f>IF('5th 3'!R50&gt;0,'5th 3'!AC50,0)</f>
        <v>0</v>
      </c>
      <c r="S50" s="133">
        <f>IF('5th 3'!R50&gt;0,'5th 3'!AB50,0)</f>
        <v>0</v>
      </c>
      <c r="T50" s="134">
        <f>IF('5th 4'!R50&gt;0,'5th 4'!AC50,0)</f>
        <v>0</v>
      </c>
      <c r="U50" s="134">
        <f>IF('5th 4'!R50&gt;0,'5th 4'!AB50,0)</f>
        <v>0</v>
      </c>
      <c r="V50" s="133">
        <f>IF('5th 5'!R50&gt;0,'5th 5'!AC50,0)</f>
        <v>0</v>
      </c>
      <c r="W50" s="133">
        <f>IF('5th 5'!R50&gt;0,'5th 5'!AB50,0)</f>
        <v>0</v>
      </c>
      <c r="X50" s="133">
        <f>IF('5th 6'!R50&gt;0,'5th 6'!AC50,0)</f>
        <v>0</v>
      </c>
      <c r="Y50" s="135">
        <f>IF('5th 6'!R50&gt;0,'5th 6'!AB50,0)</f>
        <v>0</v>
      </c>
      <c r="Z50" s="223">
        <f>IF('5th 1'!Z50&gt;0,'5th 1'!AC50,0)</f>
        <v>3.75</v>
      </c>
      <c r="AA50" s="134" t="str">
        <f>IF('5th 1'!Z50&gt;0,'5th 1'!AB50,0)</f>
        <v>A</v>
      </c>
      <c r="AB50" s="134">
        <f>IF('5th 2'!Z50&gt;0,'5th 2'!AC50,0)</f>
        <v>3.75</v>
      </c>
      <c r="AC50" s="134" t="str">
        <f>IF('5th 2'!Z50&gt;0,'5th 2'!AB50,0)</f>
        <v>A</v>
      </c>
      <c r="AD50" s="134">
        <f>IF('5th 3'!Z50&gt;0,'5th 3'!AC50,0)</f>
        <v>3.75</v>
      </c>
      <c r="AE50" s="134" t="str">
        <f>IF('5th 3'!Z50&gt;0,'5th 3'!AB50,0)</f>
        <v>A</v>
      </c>
      <c r="AF50" s="134">
        <f>IF('5th 4'!Z50&gt;0,'5th 4'!AC50,0)</f>
        <v>3.75</v>
      </c>
      <c r="AG50" s="133" t="str">
        <f>IF('5th 4'!Z50&gt;0,'5th 4'!AB50,0)</f>
        <v>A</v>
      </c>
      <c r="AH50" s="133">
        <f>IF('5th 5'!Z50&gt;0,'5th 5'!AC50,0)</f>
        <v>3.25</v>
      </c>
      <c r="AI50" s="133" t="str">
        <f>IF('5th 5'!Z50&gt;0,'5th 5'!AB50,0)</f>
        <v>B+</v>
      </c>
      <c r="AJ50" s="134">
        <f>IF('5th 6'!Z50&gt;0,'5th 6'!AC50,0)</f>
        <v>0</v>
      </c>
      <c r="AK50" s="225">
        <f>IF('5th 6'!Z50&gt;0,'5th 6'!AB50,0)</f>
        <v>0</v>
      </c>
      <c r="AL50" s="226">
        <f>(B50*C6)+(D50*E6)+(F50*G6)+(H50*I6)+(J50*K6)+(L50*M6)+(N50*O6)+(P50*Q6)+(R50*S6)+(T50*U6)+(V50*W6)+(X50*Y6)+(Z50*AA6)+(AB50*AC6)+(AD50*AE6)+(AF50*AG6)+(AH50*AI6)+(AJ50*AK6)</f>
        <v>54.75</v>
      </c>
      <c r="AM50" s="137">
        <f t="shared" si="0"/>
        <v>3.65</v>
      </c>
      <c r="AN50" s="215" t="str">
        <f t="shared" si="1"/>
        <v>A-</v>
      </c>
      <c r="AO50" s="227" t="str">
        <f t="shared" si="2"/>
        <v>A-</v>
      </c>
      <c r="AP50" s="139">
        <f t="shared" si="3"/>
        <v>43</v>
      </c>
    </row>
    <row r="51" spans="1:42" ht="14.25" customHeight="1">
      <c r="A51" s="217">
        <f>'1st 1'!A51</f>
        <v>44</v>
      </c>
      <c r="B51" s="132">
        <f>IF('5th 1'!J51&gt;0,'5th 1'!AC51,0)</f>
        <v>0</v>
      </c>
      <c r="C51" s="133">
        <f>IF('5th 1'!J51&gt;0,'5th 1'!AB51,0)</f>
        <v>0</v>
      </c>
      <c r="D51" s="133">
        <f>IF('5th 2'!J51&gt;0,'5th 2'!AC51,0)</f>
        <v>0</v>
      </c>
      <c r="E51" s="134">
        <f>IF('5th 2'!J51&gt;0,'5th 2'!AB51,0)</f>
        <v>0</v>
      </c>
      <c r="F51" s="134">
        <f>IF('5th 3'!J51&gt;0,'5th 3'!AC51,0)</f>
        <v>0</v>
      </c>
      <c r="G51" s="133">
        <f>IF('5th 3'!J51&gt;0,'5th 3'!AB51,0)</f>
        <v>0</v>
      </c>
      <c r="H51" s="133">
        <f>IF('5th 4'!J51&gt;0,'5th 4'!AC51,0)</f>
        <v>0</v>
      </c>
      <c r="I51" s="133">
        <f>IF('5th 4'!J51&gt;0,'5th 4'!AB51,0)</f>
        <v>0</v>
      </c>
      <c r="J51" s="134">
        <f>IF('5th 5'!J51&gt;0,'5th 5'!AC51,0)</f>
        <v>0</v>
      </c>
      <c r="K51" s="134">
        <f>IF('5th 5'!J51&gt;0,'5th 5'!AB51,0)</f>
        <v>0</v>
      </c>
      <c r="L51" s="133">
        <f>IF('5th 6'!J51&gt;0,'5th 6'!AC51,0)</f>
        <v>0</v>
      </c>
      <c r="M51" s="222">
        <f>IF('5th 6'!J51&gt;0,'5th 6'!AB51,0)</f>
        <v>0</v>
      </c>
      <c r="N51" s="132">
        <f>IF('5th 1'!R51&gt;0,'5th 1'!AC51,0)</f>
        <v>0</v>
      </c>
      <c r="O51" s="134">
        <f>IF('5th 1'!R51&gt;0,'5th 1'!AB51,0)</f>
        <v>0</v>
      </c>
      <c r="P51" s="134">
        <f>IF('5th 2'!R51&gt;0,'5th 2'!AC51,0)</f>
        <v>0</v>
      </c>
      <c r="Q51" s="133">
        <f>IF('5th 2'!R51&gt;0,'5th 2'!AB51,0)</f>
        <v>0</v>
      </c>
      <c r="R51" s="133">
        <f>IF('5th 3'!R51&gt;0,'5th 3'!AC51,0)</f>
        <v>0</v>
      </c>
      <c r="S51" s="133">
        <f>IF('5th 3'!R51&gt;0,'5th 3'!AB51,0)</f>
        <v>0</v>
      </c>
      <c r="T51" s="134">
        <f>IF('5th 4'!R51&gt;0,'5th 4'!AC51,0)</f>
        <v>0</v>
      </c>
      <c r="U51" s="134">
        <f>IF('5th 4'!R51&gt;0,'5th 4'!AB51,0)</f>
        <v>0</v>
      </c>
      <c r="V51" s="133">
        <f>IF('5th 5'!R51&gt;0,'5th 5'!AC51,0)</f>
        <v>0</v>
      </c>
      <c r="W51" s="133">
        <f>IF('5th 5'!R51&gt;0,'5th 5'!AB51,0)</f>
        <v>0</v>
      </c>
      <c r="X51" s="133">
        <f>IF('5th 6'!R51&gt;0,'5th 6'!AC51,0)</f>
        <v>0</v>
      </c>
      <c r="Y51" s="135">
        <f>IF('5th 6'!R51&gt;0,'5th 6'!AB51,0)</f>
        <v>0</v>
      </c>
      <c r="Z51" s="223">
        <f>IF('5th 1'!Z51&gt;0,'5th 1'!AC51,0)</f>
        <v>3</v>
      </c>
      <c r="AA51" s="134" t="str">
        <f>IF('5th 1'!Z51&gt;0,'5th 1'!AB51,0)</f>
        <v>B</v>
      </c>
      <c r="AB51" s="134">
        <f>IF('5th 2'!Z51&gt;0,'5th 2'!AC51,0)</f>
        <v>3</v>
      </c>
      <c r="AC51" s="134" t="str">
        <f>IF('5th 2'!Z51&gt;0,'5th 2'!AB51,0)</f>
        <v>B</v>
      </c>
      <c r="AD51" s="134">
        <f>IF('5th 3'!Z51&gt;0,'5th 3'!AC51,0)</f>
        <v>3.5</v>
      </c>
      <c r="AE51" s="134" t="str">
        <f>IF('5th 3'!Z51&gt;0,'5th 3'!AB51,0)</f>
        <v>A-</v>
      </c>
      <c r="AF51" s="134">
        <f>IF('5th 4'!Z51&gt;0,'5th 4'!AC51,0)</f>
        <v>3</v>
      </c>
      <c r="AG51" s="133" t="str">
        <f>IF('5th 4'!Z51&gt;0,'5th 4'!AB51,0)</f>
        <v>B</v>
      </c>
      <c r="AH51" s="133">
        <f>IF('5th 5'!Z51&gt;0,'5th 5'!AC51,0)</f>
        <v>2</v>
      </c>
      <c r="AI51" s="133" t="str">
        <f>IF('5th 5'!Z51&gt;0,'5th 5'!AB51,0)</f>
        <v>D</v>
      </c>
      <c r="AJ51" s="134">
        <f>IF('5th 6'!Z51&gt;0,'5th 6'!AC51,0)</f>
        <v>0</v>
      </c>
      <c r="AK51" s="225">
        <f>IF('5th 6'!Z51&gt;0,'5th 6'!AB51,0)</f>
        <v>0</v>
      </c>
      <c r="AL51" s="226">
        <f>(B51*C6)+(D51*E6)+(F51*G6)+(H51*I6)+(J51*K6)+(L51*M6)+(N51*O6)+(P51*Q6)+(R51*S6)+(T51*U6)+(V51*W6)+(X51*Y6)+(Z51*AA6)+(AB51*AC6)+(AD51*AE6)+(AF51*AG6)+(AH51*AI6)+(AJ51*AK6)</f>
        <v>43.5</v>
      </c>
      <c r="AM51" s="137">
        <f t="shared" si="0"/>
        <v>2.9</v>
      </c>
      <c r="AN51" s="215" t="str">
        <f t="shared" si="1"/>
        <v>B-</v>
      </c>
      <c r="AO51" s="227" t="str">
        <f t="shared" si="2"/>
        <v>B-</v>
      </c>
      <c r="AP51" s="139">
        <f t="shared" si="3"/>
        <v>44</v>
      </c>
    </row>
    <row r="52" spans="1:42" ht="14.25" customHeight="1">
      <c r="A52" s="217">
        <f>'1st 1'!A52</f>
        <v>45</v>
      </c>
      <c r="B52" s="132">
        <f>IF('5th 1'!J52&gt;0,'5th 1'!AC52,0)</f>
        <v>0</v>
      </c>
      <c r="C52" s="133">
        <f>IF('5th 1'!J52&gt;0,'5th 1'!AB52,0)</f>
        <v>0</v>
      </c>
      <c r="D52" s="133">
        <f>IF('5th 2'!J52&gt;0,'5th 2'!AC52,0)</f>
        <v>0</v>
      </c>
      <c r="E52" s="134">
        <f>IF('5th 2'!J52&gt;0,'5th 2'!AB52,0)</f>
        <v>0</v>
      </c>
      <c r="F52" s="134">
        <f>IF('5th 3'!J52&gt;0,'5th 3'!AC52,0)</f>
        <v>0</v>
      </c>
      <c r="G52" s="133">
        <f>IF('5th 3'!J52&gt;0,'5th 3'!AB52,0)</f>
        <v>0</v>
      </c>
      <c r="H52" s="133">
        <f>IF('5th 4'!J52&gt;0,'5th 4'!AC52,0)</f>
        <v>0</v>
      </c>
      <c r="I52" s="133">
        <f>IF('5th 4'!J52&gt;0,'5th 4'!AB52,0)</f>
        <v>0</v>
      </c>
      <c r="J52" s="134">
        <f>IF('5th 5'!J52&gt;0,'5th 5'!AC52,0)</f>
        <v>0</v>
      </c>
      <c r="K52" s="134">
        <f>IF('5th 5'!J52&gt;0,'5th 5'!AB52,0)</f>
        <v>0</v>
      </c>
      <c r="L52" s="133">
        <f>IF('5th 6'!J52&gt;0,'5th 6'!AC52,0)</f>
        <v>0</v>
      </c>
      <c r="M52" s="222">
        <f>IF('5th 6'!J52&gt;0,'5th 6'!AB52,0)</f>
        <v>0</v>
      </c>
      <c r="N52" s="132">
        <f>IF('5th 1'!R52&gt;0,'5th 1'!AC52,0)</f>
        <v>0</v>
      </c>
      <c r="O52" s="134">
        <f>IF('5th 1'!R52&gt;0,'5th 1'!AB52,0)</f>
        <v>0</v>
      </c>
      <c r="P52" s="134">
        <f>IF('5th 2'!R52&gt;0,'5th 2'!AC52,0)</f>
        <v>0</v>
      </c>
      <c r="Q52" s="133">
        <f>IF('5th 2'!R52&gt;0,'5th 2'!AB52,0)</f>
        <v>0</v>
      </c>
      <c r="R52" s="133">
        <f>IF('5th 3'!R52&gt;0,'5th 3'!AC52,0)</f>
        <v>0</v>
      </c>
      <c r="S52" s="133">
        <f>IF('5th 3'!R52&gt;0,'5th 3'!AB52,0)</f>
        <v>0</v>
      </c>
      <c r="T52" s="134">
        <f>IF('5th 4'!R52&gt;0,'5th 4'!AC52,0)</f>
        <v>0</v>
      </c>
      <c r="U52" s="134">
        <f>IF('5th 4'!R52&gt;0,'5th 4'!AB52,0)</f>
        <v>0</v>
      </c>
      <c r="V52" s="133">
        <f>IF('5th 5'!R52&gt;0,'5th 5'!AC52,0)</f>
        <v>0</v>
      </c>
      <c r="W52" s="133">
        <f>IF('5th 5'!R52&gt;0,'5th 5'!AB52,0)</f>
        <v>0</v>
      </c>
      <c r="X52" s="133">
        <f>IF('5th 6'!R52&gt;0,'5th 6'!AC52,0)</f>
        <v>0</v>
      </c>
      <c r="Y52" s="135">
        <f>IF('5th 6'!R52&gt;0,'5th 6'!AB52,0)</f>
        <v>0</v>
      </c>
      <c r="Z52" s="223">
        <f>IF('5th 1'!Z52&gt;0,'5th 1'!AC52,0)</f>
        <v>3</v>
      </c>
      <c r="AA52" s="134" t="str">
        <f>IF('5th 1'!Z52&gt;0,'5th 1'!AB52,0)</f>
        <v>B</v>
      </c>
      <c r="AB52" s="134">
        <f>IF('5th 2'!Z52&gt;0,'5th 2'!AC52,0)</f>
        <v>3</v>
      </c>
      <c r="AC52" s="134" t="str">
        <f>IF('5th 2'!Z52&gt;0,'5th 2'!AB52,0)</f>
        <v>B</v>
      </c>
      <c r="AD52" s="134">
        <f>IF('5th 3'!Z52&gt;0,'5th 3'!AC52,0)</f>
        <v>3</v>
      </c>
      <c r="AE52" s="134" t="str">
        <f>IF('5th 3'!Z52&gt;0,'5th 3'!AB52,0)</f>
        <v>B</v>
      </c>
      <c r="AF52" s="134">
        <f>IF('5th 4'!Z52&gt;0,'5th 4'!AC52,0)</f>
        <v>3</v>
      </c>
      <c r="AG52" s="133" t="str">
        <f>IF('5th 4'!Z52&gt;0,'5th 4'!AB52,0)</f>
        <v>B</v>
      </c>
      <c r="AH52" s="133">
        <f>IF('5th 5'!Z52&gt;0,'5th 5'!AC52,0)</f>
        <v>3</v>
      </c>
      <c r="AI52" s="133" t="str">
        <f>IF('5th 5'!Z52&gt;0,'5th 5'!AB52,0)</f>
        <v>B</v>
      </c>
      <c r="AJ52" s="134">
        <f>IF('5th 6'!Z52&gt;0,'5th 6'!AC52,0)</f>
        <v>0</v>
      </c>
      <c r="AK52" s="225">
        <f>IF('5th 6'!Z52&gt;0,'5th 6'!AB52,0)</f>
        <v>0</v>
      </c>
      <c r="AL52" s="226">
        <f>(B52*C6)+(D52*E6)+(F52*G6)+(H52*I6)+(J52*K6)+(L52*M6)+(N52*O6)+(P52*Q6)+(R52*S6)+(T52*U6)+(V52*W6)+(X52*Y6)+(Z52*AA6)+(AB52*AC6)+(AD52*AE6)+(AF52*AG6)+(AH52*AI6)+(AJ52*AK6)</f>
        <v>45</v>
      </c>
      <c r="AM52" s="137">
        <f t="shared" si="0"/>
        <v>3</v>
      </c>
      <c r="AN52" s="215" t="str">
        <f t="shared" si="1"/>
        <v>B</v>
      </c>
      <c r="AO52" s="227" t="str">
        <f t="shared" si="2"/>
        <v>B</v>
      </c>
      <c r="AP52" s="139">
        <f t="shared" si="3"/>
        <v>45</v>
      </c>
    </row>
    <row r="53" spans="1:42" ht="14.25" customHeight="1">
      <c r="A53" s="217">
        <f>'1st 1'!A53</f>
        <v>46</v>
      </c>
      <c r="B53" s="132">
        <f>IF('5th 1'!J53&gt;0,'5th 1'!AC53,0)</f>
        <v>0</v>
      </c>
      <c r="C53" s="133">
        <f>IF('5th 1'!J53&gt;0,'5th 1'!AB53,0)</f>
        <v>0</v>
      </c>
      <c r="D53" s="133">
        <f>IF('5th 2'!J53&gt;0,'5th 2'!AC53,0)</f>
        <v>0</v>
      </c>
      <c r="E53" s="134">
        <f>IF('5th 2'!J53&gt;0,'5th 2'!AB53,0)</f>
        <v>0</v>
      </c>
      <c r="F53" s="134">
        <f>IF('5th 3'!J53&gt;0,'5th 3'!AC53,0)</f>
        <v>0</v>
      </c>
      <c r="G53" s="133">
        <f>IF('5th 3'!J53&gt;0,'5th 3'!AB53,0)</f>
        <v>0</v>
      </c>
      <c r="H53" s="133">
        <f>IF('5th 4'!J53&gt;0,'5th 4'!AC53,0)</f>
        <v>0</v>
      </c>
      <c r="I53" s="133">
        <f>IF('5th 4'!J53&gt;0,'5th 4'!AB53,0)</f>
        <v>0</v>
      </c>
      <c r="J53" s="134">
        <f>IF('5th 5'!J53&gt;0,'5th 5'!AC53,0)</f>
        <v>0</v>
      </c>
      <c r="K53" s="134">
        <f>IF('5th 5'!J53&gt;0,'5th 5'!AB53,0)</f>
        <v>0</v>
      </c>
      <c r="L53" s="133">
        <f>IF('5th 6'!J53&gt;0,'5th 6'!AC53,0)</f>
        <v>0</v>
      </c>
      <c r="M53" s="222">
        <f>IF('5th 6'!J53&gt;0,'5th 6'!AB53,0)</f>
        <v>0</v>
      </c>
      <c r="N53" s="132">
        <f>IF('5th 1'!R53&gt;0,'5th 1'!AC53,0)</f>
        <v>0</v>
      </c>
      <c r="O53" s="134">
        <f>IF('5th 1'!R53&gt;0,'5th 1'!AB53,0)</f>
        <v>0</v>
      </c>
      <c r="P53" s="134">
        <f>IF('5th 2'!R53&gt;0,'5th 2'!AC53,0)</f>
        <v>0</v>
      </c>
      <c r="Q53" s="133">
        <f>IF('5th 2'!R53&gt;0,'5th 2'!AB53,0)</f>
        <v>0</v>
      </c>
      <c r="R53" s="133">
        <f>IF('5th 3'!R53&gt;0,'5th 3'!AC53,0)</f>
        <v>0</v>
      </c>
      <c r="S53" s="133">
        <f>IF('5th 3'!R53&gt;0,'5th 3'!AB53,0)</f>
        <v>0</v>
      </c>
      <c r="T53" s="134">
        <f>IF('5th 4'!R53&gt;0,'5th 4'!AC53,0)</f>
        <v>0</v>
      </c>
      <c r="U53" s="134">
        <f>IF('5th 4'!R53&gt;0,'5th 4'!AB53,0)</f>
        <v>0</v>
      </c>
      <c r="V53" s="133">
        <f>IF('5th 5'!R53&gt;0,'5th 5'!AC53,0)</f>
        <v>0</v>
      </c>
      <c r="W53" s="133">
        <f>IF('5th 5'!R53&gt;0,'5th 5'!AB53,0)</f>
        <v>0</v>
      </c>
      <c r="X53" s="133">
        <f>IF('5th 6'!R53&gt;0,'5th 6'!AC53,0)</f>
        <v>0</v>
      </c>
      <c r="Y53" s="135">
        <f>IF('5th 6'!R53&gt;0,'5th 6'!AB53,0)</f>
        <v>0</v>
      </c>
      <c r="Z53" s="223">
        <f>IF('5th 1'!Z53&gt;0,'5th 1'!AC53,0)</f>
        <v>3.75</v>
      </c>
      <c r="AA53" s="134" t="str">
        <f>IF('5th 1'!Z53&gt;0,'5th 1'!AB53,0)</f>
        <v>A</v>
      </c>
      <c r="AB53" s="134">
        <f>IF('5th 2'!Z53&gt;0,'5th 2'!AC53,0)</f>
        <v>3.75</v>
      </c>
      <c r="AC53" s="134" t="str">
        <f>IF('5th 2'!Z53&gt;0,'5th 2'!AB53,0)</f>
        <v>A</v>
      </c>
      <c r="AD53" s="134">
        <f>IF('5th 3'!Z53&gt;0,'5th 3'!AC53,0)</f>
        <v>3.75</v>
      </c>
      <c r="AE53" s="134" t="str">
        <f>IF('5th 3'!Z53&gt;0,'5th 3'!AB53,0)</f>
        <v>A</v>
      </c>
      <c r="AF53" s="134">
        <f>IF('5th 4'!Z53&gt;0,'5th 4'!AC53,0)</f>
        <v>3.5</v>
      </c>
      <c r="AG53" s="133" t="str">
        <f>IF('5th 4'!Z53&gt;0,'5th 4'!AB53,0)</f>
        <v>A-</v>
      </c>
      <c r="AH53" s="133">
        <f>IF('5th 5'!Z53&gt;0,'5th 5'!AC53,0)</f>
        <v>3.5</v>
      </c>
      <c r="AI53" s="133" t="str">
        <f>IF('5th 5'!Z53&gt;0,'5th 5'!AB53,0)</f>
        <v>A-</v>
      </c>
      <c r="AJ53" s="134">
        <f>IF('5th 6'!Z53&gt;0,'5th 6'!AC53,0)</f>
        <v>0</v>
      </c>
      <c r="AK53" s="225">
        <f>IF('5th 6'!Z53&gt;0,'5th 6'!AB53,0)</f>
        <v>0</v>
      </c>
      <c r="AL53" s="226">
        <f>(B53*C6)+(D53*E6)+(F53*G6)+(H53*I6)+(J53*K6)+(L53*M6)+(N53*O6)+(P53*Q6)+(R53*S6)+(T53*U6)+(V53*W6)+(X53*Y6)+(Z53*AA6)+(AB53*AC6)+(AD53*AE6)+(AF53*AG6)+(AH53*AI6)+(AJ53*AK6)</f>
        <v>54.75</v>
      </c>
      <c r="AM53" s="137">
        <f t="shared" si="0"/>
        <v>3.65</v>
      </c>
      <c r="AN53" s="215" t="str">
        <f t="shared" si="1"/>
        <v>A-</v>
      </c>
      <c r="AO53" s="227" t="str">
        <f t="shared" si="2"/>
        <v>A-</v>
      </c>
      <c r="AP53" s="139">
        <f t="shared" si="3"/>
        <v>46</v>
      </c>
    </row>
    <row r="54" spans="1:42" ht="14.25" customHeight="1">
      <c r="A54" s="217">
        <f>'1st 1'!A54</f>
        <v>47</v>
      </c>
      <c r="B54" s="132">
        <f>IF('5th 1'!J54&gt;0,'5th 1'!AC54,0)</f>
        <v>0</v>
      </c>
      <c r="C54" s="133">
        <f>IF('5th 1'!J54&gt;0,'5th 1'!AB54,0)</f>
        <v>0</v>
      </c>
      <c r="D54" s="133">
        <f>IF('5th 2'!J54&gt;0,'5th 2'!AC54,0)</f>
        <v>0</v>
      </c>
      <c r="E54" s="134">
        <f>IF('5th 2'!J54&gt;0,'5th 2'!AB54,0)</f>
        <v>0</v>
      </c>
      <c r="F54" s="134">
        <f>IF('5th 3'!J54&gt;0,'5th 3'!AC54,0)</f>
        <v>0</v>
      </c>
      <c r="G54" s="133">
        <f>IF('5th 3'!J54&gt;0,'5th 3'!AB54,0)</f>
        <v>0</v>
      </c>
      <c r="H54" s="133">
        <f>IF('5th 4'!J54&gt;0,'5th 4'!AC54,0)</f>
        <v>0</v>
      </c>
      <c r="I54" s="133">
        <f>IF('5th 4'!J54&gt;0,'5th 4'!AB54,0)</f>
        <v>0</v>
      </c>
      <c r="J54" s="134">
        <f>IF('5th 5'!J54&gt;0,'5th 5'!AC54,0)</f>
        <v>0</v>
      </c>
      <c r="K54" s="134">
        <f>IF('5th 5'!J54&gt;0,'5th 5'!AB54,0)</f>
        <v>0</v>
      </c>
      <c r="L54" s="133">
        <f>IF('5th 6'!J54&gt;0,'5th 6'!AC54,0)</f>
        <v>0</v>
      </c>
      <c r="M54" s="222">
        <f>IF('5th 6'!J54&gt;0,'5th 6'!AB54,0)</f>
        <v>0</v>
      </c>
      <c r="N54" s="132">
        <f>IF('5th 1'!R54&gt;0,'5th 1'!AC54,0)</f>
        <v>0</v>
      </c>
      <c r="O54" s="134">
        <f>IF('5th 1'!R54&gt;0,'5th 1'!AB54,0)</f>
        <v>0</v>
      </c>
      <c r="P54" s="134">
        <f>IF('5th 2'!R54&gt;0,'5th 2'!AC54,0)</f>
        <v>0</v>
      </c>
      <c r="Q54" s="133">
        <f>IF('5th 2'!R54&gt;0,'5th 2'!AB54,0)</f>
        <v>0</v>
      </c>
      <c r="R54" s="133">
        <f>IF('5th 3'!R54&gt;0,'5th 3'!AC54,0)</f>
        <v>0</v>
      </c>
      <c r="S54" s="133">
        <f>IF('5th 3'!R54&gt;0,'5th 3'!AB54,0)</f>
        <v>0</v>
      </c>
      <c r="T54" s="134">
        <f>IF('5th 4'!R54&gt;0,'5th 4'!AC54,0)</f>
        <v>0</v>
      </c>
      <c r="U54" s="134">
        <f>IF('5th 4'!R54&gt;0,'5th 4'!AB54,0)</f>
        <v>0</v>
      </c>
      <c r="V54" s="133">
        <f>IF('5th 5'!R54&gt;0,'5th 5'!AC54,0)</f>
        <v>0</v>
      </c>
      <c r="W54" s="133">
        <f>IF('5th 5'!R54&gt;0,'5th 5'!AB54,0)</f>
        <v>0</v>
      </c>
      <c r="X54" s="133">
        <f>IF('5th 6'!R54&gt;0,'5th 6'!AC54,0)</f>
        <v>0</v>
      </c>
      <c r="Y54" s="135">
        <f>IF('5th 6'!R54&gt;0,'5th 6'!AB54,0)</f>
        <v>0</v>
      </c>
      <c r="Z54" s="223">
        <f>IF('5th 1'!Z54&gt;0,'5th 1'!AC54,0)</f>
        <v>2.5</v>
      </c>
      <c r="AA54" s="134" t="str">
        <f>IF('5th 1'!Z54&gt;0,'5th 1'!AB54,0)</f>
        <v>C+</v>
      </c>
      <c r="AB54" s="134">
        <f>IF('5th 2'!Z54&gt;0,'5th 2'!AC54,0)</f>
        <v>2.5</v>
      </c>
      <c r="AC54" s="134" t="str">
        <f>IF('5th 2'!Z54&gt;0,'5th 2'!AB54,0)</f>
        <v>C+</v>
      </c>
      <c r="AD54" s="134">
        <f>IF('5th 3'!Z54&gt;0,'5th 3'!AC54,0)</f>
        <v>2.75</v>
      </c>
      <c r="AE54" s="134" t="str">
        <f>IF('5th 3'!Z54&gt;0,'5th 3'!AB54,0)</f>
        <v>B-</v>
      </c>
      <c r="AF54" s="134">
        <f>IF('5th 4'!Z54&gt;0,'5th 4'!AC54,0)</f>
        <v>2.75</v>
      </c>
      <c r="AG54" s="133" t="str">
        <f>IF('5th 4'!Z54&gt;0,'5th 4'!AB54,0)</f>
        <v>B-</v>
      </c>
      <c r="AH54" s="133">
        <f>IF('5th 5'!Z54&gt;0,'5th 5'!AC54,0)</f>
        <v>2</v>
      </c>
      <c r="AI54" s="133" t="str">
        <f>IF('5th 5'!Z54&gt;0,'5th 5'!AB54,0)</f>
        <v>D</v>
      </c>
      <c r="AJ54" s="134">
        <f>IF('5th 6'!Z54&gt;0,'5th 6'!AC54,0)</f>
        <v>0</v>
      </c>
      <c r="AK54" s="225">
        <f>IF('5th 6'!Z54&gt;0,'5th 6'!AB54,0)</f>
        <v>0</v>
      </c>
      <c r="AL54" s="226">
        <f>(B54*C6)+(D54*E6)+(F54*G6)+(H54*I6)+(J54*K6)+(L54*M6)+(N54*O6)+(P54*Q6)+(R54*S6)+(T54*U6)+(V54*W6)+(X54*Y6)+(Z54*AA6)+(AB54*AC6)+(AD54*AE6)+(AF54*AG6)+(AH54*AI6)+(AJ54*AK6)</f>
        <v>37.5</v>
      </c>
      <c r="AM54" s="137">
        <f t="shared" si="0"/>
        <v>2.5</v>
      </c>
      <c r="AN54" s="215" t="str">
        <f t="shared" si="1"/>
        <v>C+</v>
      </c>
      <c r="AO54" s="227" t="str">
        <f t="shared" si="2"/>
        <v>C+</v>
      </c>
      <c r="AP54" s="139">
        <f t="shared" si="3"/>
        <v>47</v>
      </c>
    </row>
    <row r="55" spans="1:42" ht="14.25" customHeight="1">
      <c r="A55" s="217">
        <f>'1st 1'!A55</f>
        <v>48</v>
      </c>
      <c r="B55" s="132">
        <f>IF('5th 1'!J55&gt;0,'5th 1'!AC55,0)</f>
        <v>0</v>
      </c>
      <c r="C55" s="133">
        <f>IF('5th 1'!J55&gt;0,'5th 1'!AB55,0)</f>
        <v>0</v>
      </c>
      <c r="D55" s="133">
        <f>IF('5th 2'!J55&gt;0,'5th 2'!AC55,0)</f>
        <v>0</v>
      </c>
      <c r="E55" s="134">
        <f>IF('5th 2'!J55&gt;0,'5th 2'!AB55,0)</f>
        <v>0</v>
      </c>
      <c r="F55" s="134">
        <f>IF('5th 3'!J55&gt;0,'5th 3'!AC55,0)</f>
        <v>0</v>
      </c>
      <c r="G55" s="133">
        <f>IF('5th 3'!J55&gt;0,'5th 3'!AB55,0)</f>
        <v>0</v>
      </c>
      <c r="H55" s="133">
        <f>IF('5th 4'!J55&gt;0,'5th 4'!AC55,0)</f>
        <v>0</v>
      </c>
      <c r="I55" s="133">
        <f>IF('5th 4'!J55&gt;0,'5th 4'!AB55,0)</f>
        <v>0</v>
      </c>
      <c r="J55" s="134">
        <f>IF('5th 5'!J55&gt;0,'5th 5'!AC55,0)</f>
        <v>0</v>
      </c>
      <c r="K55" s="134">
        <f>IF('5th 5'!J55&gt;0,'5th 5'!AB55,0)</f>
        <v>0</v>
      </c>
      <c r="L55" s="133">
        <f>IF('5th 6'!J55&gt;0,'5th 6'!AC55,0)</f>
        <v>0</v>
      </c>
      <c r="M55" s="222">
        <f>IF('5th 6'!J55&gt;0,'5th 6'!AB55,0)</f>
        <v>0</v>
      </c>
      <c r="N55" s="132">
        <f>IF('5th 1'!R55&gt;0,'5th 1'!AC55,0)</f>
        <v>0</v>
      </c>
      <c r="O55" s="134">
        <f>IF('5th 1'!R55&gt;0,'5th 1'!AB55,0)</f>
        <v>0</v>
      </c>
      <c r="P55" s="134">
        <f>IF('5th 2'!R55&gt;0,'5th 2'!AC55,0)</f>
        <v>0</v>
      </c>
      <c r="Q55" s="133">
        <f>IF('5th 2'!R55&gt;0,'5th 2'!AB55,0)</f>
        <v>0</v>
      </c>
      <c r="R55" s="133">
        <f>IF('5th 3'!R55&gt;0,'5th 3'!AC55,0)</f>
        <v>0</v>
      </c>
      <c r="S55" s="133">
        <f>IF('5th 3'!R55&gt;0,'5th 3'!AB55,0)</f>
        <v>0</v>
      </c>
      <c r="T55" s="134">
        <f>IF('5th 4'!R55&gt;0,'5th 4'!AC55,0)</f>
        <v>0</v>
      </c>
      <c r="U55" s="134">
        <f>IF('5th 4'!R55&gt;0,'5th 4'!AB55,0)</f>
        <v>0</v>
      </c>
      <c r="V55" s="133">
        <f>IF('5th 5'!R55&gt;0,'5th 5'!AC55,0)</f>
        <v>0</v>
      </c>
      <c r="W55" s="133">
        <f>IF('5th 5'!R55&gt;0,'5th 5'!AB55,0)</f>
        <v>0</v>
      </c>
      <c r="X55" s="133">
        <f>IF('5th 6'!R55&gt;0,'5th 6'!AC55,0)</f>
        <v>0</v>
      </c>
      <c r="Y55" s="135">
        <f>IF('5th 6'!R55&gt;0,'5th 6'!AB55,0)</f>
        <v>0</v>
      </c>
      <c r="Z55" s="223">
        <f>IF('5th 1'!Z55&gt;0,'5th 1'!AC55,0)</f>
        <v>3.25</v>
      </c>
      <c r="AA55" s="134" t="str">
        <f>IF('5th 1'!Z55&gt;0,'5th 1'!AB55,0)</f>
        <v>B+</v>
      </c>
      <c r="AB55" s="134">
        <f>IF('5th 2'!Z55&gt;0,'5th 2'!AC55,0)</f>
        <v>3</v>
      </c>
      <c r="AC55" s="134" t="str">
        <f>IF('5th 2'!Z55&gt;0,'5th 2'!AB55,0)</f>
        <v>B</v>
      </c>
      <c r="AD55" s="134">
        <f>IF('5th 3'!Z55&gt;0,'5th 3'!AC55,0)</f>
        <v>3.75</v>
      </c>
      <c r="AE55" s="134" t="str">
        <f>IF('5th 3'!Z55&gt;0,'5th 3'!AB55,0)</f>
        <v>A</v>
      </c>
      <c r="AF55" s="134">
        <f>IF('5th 4'!Z55&gt;0,'5th 4'!AC55,0)</f>
        <v>3</v>
      </c>
      <c r="AG55" s="133" t="str">
        <f>IF('5th 4'!Z55&gt;0,'5th 4'!AB55,0)</f>
        <v>B</v>
      </c>
      <c r="AH55" s="133">
        <f>IF('5th 5'!Z55&gt;0,'5th 5'!AC55,0)</f>
        <v>2.25</v>
      </c>
      <c r="AI55" s="133" t="str">
        <f>IF('5th 5'!Z55&gt;0,'5th 5'!AB55,0)</f>
        <v>C</v>
      </c>
      <c r="AJ55" s="134">
        <f>IF('5th 6'!Z55&gt;0,'5th 6'!AC55,0)</f>
        <v>0</v>
      </c>
      <c r="AK55" s="225">
        <f>IF('5th 6'!Z55&gt;0,'5th 6'!AB55,0)</f>
        <v>0</v>
      </c>
      <c r="AL55" s="226">
        <f>(B55*C6)+(D55*E6)+(F55*G6)+(H55*I6)+(J55*K6)+(L55*M6)+(N55*O6)+(P55*Q6)+(R55*S6)+(T55*U6)+(V55*W6)+(X55*Y6)+(Z55*AA6)+(AB55*AC6)+(AD55*AE6)+(AF55*AG6)+(AH55*AI6)+(AJ55*AK6)</f>
        <v>45.75</v>
      </c>
      <c r="AM55" s="137">
        <f t="shared" si="0"/>
        <v>3.05</v>
      </c>
      <c r="AN55" s="215" t="str">
        <f t="shared" si="1"/>
        <v>B</v>
      </c>
      <c r="AO55" s="227" t="str">
        <f t="shared" si="2"/>
        <v>B</v>
      </c>
      <c r="AP55" s="139">
        <f t="shared" si="3"/>
        <v>48</v>
      </c>
    </row>
    <row r="56" spans="1:42" ht="14.25" customHeight="1">
      <c r="A56" s="217">
        <f>'1st 1'!A56</f>
        <v>49</v>
      </c>
      <c r="B56" s="132">
        <f>IF('5th 1'!J56&gt;0,'5th 1'!AC56,0)</f>
        <v>0</v>
      </c>
      <c r="C56" s="133">
        <f>IF('5th 1'!J56&gt;0,'5th 1'!AB56,0)</f>
        <v>0</v>
      </c>
      <c r="D56" s="133">
        <f>IF('5th 2'!J56&gt;0,'5th 2'!AC56,0)</f>
        <v>0</v>
      </c>
      <c r="E56" s="134">
        <f>IF('5th 2'!J56&gt;0,'5th 2'!AB56,0)</f>
        <v>0</v>
      </c>
      <c r="F56" s="134">
        <f>IF('5th 3'!J56&gt;0,'5th 3'!AC56,0)</f>
        <v>0</v>
      </c>
      <c r="G56" s="133">
        <f>IF('5th 3'!J56&gt;0,'5th 3'!AB56,0)</f>
        <v>0</v>
      </c>
      <c r="H56" s="133">
        <f>IF('5th 4'!J56&gt;0,'5th 4'!AC56,0)</f>
        <v>0</v>
      </c>
      <c r="I56" s="133">
        <f>IF('5th 4'!J56&gt;0,'5th 4'!AB56,0)</f>
        <v>0</v>
      </c>
      <c r="J56" s="134">
        <f>IF('5th 5'!J56&gt;0,'5th 5'!AC56,0)</f>
        <v>0</v>
      </c>
      <c r="K56" s="134">
        <f>IF('5th 5'!J56&gt;0,'5th 5'!AB56,0)</f>
        <v>0</v>
      </c>
      <c r="L56" s="133">
        <f>IF('5th 6'!J56&gt;0,'5th 6'!AC56,0)</f>
        <v>0</v>
      </c>
      <c r="M56" s="222">
        <f>IF('5th 6'!J56&gt;0,'5th 6'!AB56,0)</f>
        <v>0</v>
      </c>
      <c r="N56" s="132">
        <f>IF('5th 1'!R56&gt;0,'5th 1'!AC56,0)</f>
        <v>0</v>
      </c>
      <c r="O56" s="134">
        <f>IF('5th 1'!R56&gt;0,'5th 1'!AB56,0)</f>
        <v>0</v>
      </c>
      <c r="P56" s="134">
        <f>IF('5th 2'!R56&gt;0,'5th 2'!AC56,0)</f>
        <v>0</v>
      </c>
      <c r="Q56" s="133">
        <f>IF('5th 2'!R56&gt;0,'5th 2'!AB56,0)</f>
        <v>0</v>
      </c>
      <c r="R56" s="133">
        <f>IF('5th 3'!R56&gt;0,'5th 3'!AC56,0)</f>
        <v>0</v>
      </c>
      <c r="S56" s="133">
        <f>IF('5th 3'!R56&gt;0,'5th 3'!AB56,0)</f>
        <v>0</v>
      </c>
      <c r="T56" s="134">
        <f>IF('5th 4'!R56&gt;0,'5th 4'!AC56,0)</f>
        <v>0</v>
      </c>
      <c r="U56" s="134">
        <f>IF('5th 4'!R56&gt;0,'5th 4'!AB56,0)</f>
        <v>0</v>
      </c>
      <c r="V56" s="133">
        <f>IF('5th 5'!R56&gt;0,'5th 5'!AC56,0)</f>
        <v>0</v>
      </c>
      <c r="W56" s="133">
        <f>IF('5th 5'!R56&gt;0,'5th 5'!AB56,0)</f>
        <v>0</v>
      </c>
      <c r="X56" s="133">
        <f>IF('5th 6'!R56&gt;0,'5th 6'!AC56,0)</f>
        <v>0</v>
      </c>
      <c r="Y56" s="135">
        <f>IF('5th 6'!R56&gt;0,'5th 6'!AB56,0)</f>
        <v>0</v>
      </c>
      <c r="Z56" s="223">
        <f>IF('5th 1'!Z56&gt;0,'5th 1'!AC56,0)</f>
        <v>2.75</v>
      </c>
      <c r="AA56" s="134" t="str">
        <f>IF('5th 1'!Z56&gt;0,'5th 1'!AB56,0)</f>
        <v>B-</v>
      </c>
      <c r="AB56" s="134">
        <f>IF('5th 2'!Z56&gt;0,'5th 2'!AC56,0)</f>
        <v>2.75</v>
      </c>
      <c r="AC56" s="134" t="str">
        <f>IF('5th 2'!Z56&gt;0,'5th 2'!AB56,0)</f>
        <v>B-</v>
      </c>
      <c r="AD56" s="134">
        <f>IF('5th 3'!Z56&gt;0,'5th 3'!AC56,0)</f>
        <v>3</v>
      </c>
      <c r="AE56" s="134" t="str">
        <f>IF('5th 3'!Z56&gt;0,'5th 3'!AB56,0)</f>
        <v>B</v>
      </c>
      <c r="AF56" s="134">
        <f>IF('5th 4'!Z56&gt;0,'5th 4'!AC56,0)</f>
        <v>2.75</v>
      </c>
      <c r="AG56" s="133" t="str">
        <f>IF('5th 4'!Z56&gt;0,'5th 4'!AB56,0)</f>
        <v>B-</v>
      </c>
      <c r="AH56" s="133">
        <f>IF('5th 5'!Z56&gt;0,'5th 5'!AC56,0)</f>
        <v>2</v>
      </c>
      <c r="AI56" s="133" t="str">
        <f>IF('5th 5'!Z56&gt;0,'5th 5'!AB56,0)</f>
        <v>D</v>
      </c>
      <c r="AJ56" s="134">
        <f>IF('5th 6'!Z56&gt;0,'5th 6'!AC56,0)</f>
        <v>0</v>
      </c>
      <c r="AK56" s="225">
        <f>IF('5th 6'!Z56&gt;0,'5th 6'!AB56,0)</f>
        <v>0</v>
      </c>
      <c r="AL56" s="226">
        <f>(B56*C6)+(D56*E6)+(F56*G6)+(H56*I6)+(J56*K6)+(L56*M6)+(N56*O6)+(P56*Q6)+(R56*S6)+(T56*U6)+(V56*W6)+(X56*Y6)+(Z56*AA6)+(AB56*AC6)+(AD56*AE6)+(AF56*AG6)+(AH56*AI6)+(AJ56*AK6)</f>
        <v>39.75</v>
      </c>
      <c r="AM56" s="137">
        <f t="shared" si="0"/>
        <v>2.65</v>
      </c>
      <c r="AN56" s="215" t="str">
        <f t="shared" si="1"/>
        <v>C+</v>
      </c>
      <c r="AO56" s="227" t="str">
        <f t="shared" si="2"/>
        <v>C+</v>
      </c>
      <c r="AP56" s="139">
        <f t="shared" si="3"/>
        <v>49</v>
      </c>
    </row>
    <row r="57" spans="1:42" ht="14.25" customHeight="1">
      <c r="A57" s="217">
        <f>'1st 1'!A57</f>
        <v>50</v>
      </c>
      <c r="B57" s="132">
        <f>IF('5th 1'!J57&gt;0,'5th 1'!AC57,0)</f>
        <v>0</v>
      </c>
      <c r="C57" s="133">
        <f>IF('5th 1'!J57&gt;0,'5th 1'!AB57,0)</f>
        <v>0</v>
      </c>
      <c r="D57" s="133">
        <f>IF('5th 2'!J57&gt;0,'5th 2'!AC57,0)</f>
        <v>0</v>
      </c>
      <c r="E57" s="134">
        <f>IF('5th 2'!J57&gt;0,'5th 2'!AB57,0)</f>
        <v>0</v>
      </c>
      <c r="F57" s="134">
        <f>IF('5th 3'!J57&gt;0,'5th 3'!AC57,0)</f>
        <v>0</v>
      </c>
      <c r="G57" s="133">
        <f>IF('5th 3'!J57&gt;0,'5th 3'!AB57,0)</f>
        <v>0</v>
      </c>
      <c r="H57" s="133">
        <f>IF('5th 4'!J57&gt;0,'5th 4'!AC57,0)</f>
        <v>0</v>
      </c>
      <c r="I57" s="133">
        <f>IF('5th 4'!J57&gt;0,'5th 4'!AB57,0)</f>
        <v>0</v>
      </c>
      <c r="J57" s="134">
        <f>IF('5th 5'!J57&gt;0,'5th 5'!AC57,0)</f>
        <v>0</v>
      </c>
      <c r="K57" s="134">
        <f>IF('5th 5'!J57&gt;0,'5th 5'!AB57,0)</f>
        <v>0</v>
      </c>
      <c r="L57" s="133">
        <f>IF('5th 6'!J57&gt;0,'5th 6'!AC57,0)</f>
        <v>0</v>
      </c>
      <c r="M57" s="222">
        <f>IF('5th 6'!J57&gt;0,'5th 6'!AB57,0)</f>
        <v>0</v>
      </c>
      <c r="N57" s="132">
        <f>IF('5th 1'!R57&gt;0,'5th 1'!AC57,0)</f>
        <v>0</v>
      </c>
      <c r="O57" s="134">
        <f>IF('5th 1'!R57&gt;0,'5th 1'!AB57,0)</f>
        <v>0</v>
      </c>
      <c r="P57" s="134">
        <f>IF('5th 2'!R57&gt;0,'5th 2'!AC57,0)</f>
        <v>0</v>
      </c>
      <c r="Q57" s="133">
        <f>IF('5th 2'!R57&gt;0,'5th 2'!AB57,0)</f>
        <v>0</v>
      </c>
      <c r="R57" s="133">
        <f>IF('5th 3'!R57&gt;0,'5th 3'!AC57,0)</f>
        <v>0</v>
      </c>
      <c r="S57" s="133">
        <f>IF('5th 3'!R57&gt;0,'5th 3'!AB57,0)</f>
        <v>0</v>
      </c>
      <c r="T57" s="134">
        <f>IF('5th 4'!R57&gt;0,'5th 4'!AC57,0)</f>
        <v>0</v>
      </c>
      <c r="U57" s="134">
        <f>IF('5th 4'!R57&gt;0,'5th 4'!AB57,0)</f>
        <v>0</v>
      </c>
      <c r="V57" s="133">
        <f>IF('5th 5'!R57&gt;0,'5th 5'!AC57,0)</f>
        <v>0</v>
      </c>
      <c r="W57" s="133">
        <f>IF('5th 5'!R57&gt;0,'5th 5'!AB57,0)</f>
        <v>0</v>
      </c>
      <c r="X57" s="133">
        <f>IF('5th 6'!R57&gt;0,'5th 6'!AC57,0)</f>
        <v>0</v>
      </c>
      <c r="Y57" s="135">
        <f>IF('5th 6'!R57&gt;0,'5th 6'!AB57,0)</f>
        <v>0</v>
      </c>
      <c r="Z57" s="223">
        <f>IF('5th 1'!Z57&gt;0,'5th 1'!AC57,0)</f>
        <v>2.75</v>
      </c>
      <c r="AA57" s="134" t="str">
        <f>IF('5th 1'!Z57&gt;0,'5th 1'!AB57,0)</f>
        <v>B-</v>
      </c>
      <c r="AB57" s="134">
        <f>IF('5th 2'!Z57&gt;0,'5th 2'!AC57,0)</f>
        <v>3.25</v>
      </c>
      <c r="AC57" s="134" t="str">
        <f>IF('5th 2'!Z57&gt;0,'5th 2'!AB57,0)</f>
        <v>B+</v>
      </c>
      <c r="AD57" s="134">
        <f>IF('5th 3'!Z57&gt;0,'5th 3'!AC57,0)</f>
        <v>3.25</v>
      </c>
      <c r="AE57" s="134" t="str">
        <f>IF('5th 3'!Z57&gt;0,'5th 3'!AB57,0)</f>
        <v>B+</v>
      </c>
      <c r="AF57" s="134">
        <f>IF('5th 4'!Z57&gt;0,'5th 4'!AC57,0)</f>
        <v>3</v>
      </c>
      <c r="AG57" s="133" t="str">
        <f>IF('5th 4'!Z57&gt;0,'5th 4'!AB57,0)</f>
        <v>B</v>
      </c>
      <c r="AH57" s="133">
        <f>IF('5th 5'!Z57&gt;0,'5th 5'!AC57,0)</f>
        <v>3</v>
      </c>
      <c r="AI57" s="133" t="str">
        <f>IF('5th 5'!Z57&gt;0,'5th 5'!AB57,0)</f>
        <v>B</v>
      </c>
      <c r="AJ57" s="134">
        <f>IF('5th 6'!Z57&gt;0,'5th 6'!AC57,0)</f>
        <v>0</v>
      </c>
      <c r="AK57" s="225">
        <f>IF('5th 6'!Z57&gt;0,'5th 6'!AB57,0)</f>
        <v>0</v>
      </c>
      <c r="AL57" s="226">
        <f>(B57*C6)+(D57*E6)+(F57*G6)+(H57*I6)+(J57*K6)+(L57*M6)+(N57*O6)+(P57*Q6)+(R57*S6)+(T57*U6)+(V57*W6)+(X57*Y6)+(Z57*AA6)+(AB57*AC6)+(AD57*AE6)+(AF57*AG6)+(AH57*AI6)+(AJ57*AK6)</f>
        <v>45.75</v>
      </c>
      <c r="AM57" s="137">
        <f t="shared" si="0"/>
        <v>3.05</v>
      </c>
      <c r="AN57" s="215" t="str">
        <f t="shared" si="1"/>
        <v>B</v>
      </c>
      <c r="AO57" s="227" t="str">
        <f t="shared" si="2"/>
        <v>B</v>
      </c>
      <c r="AP57" s="139">
        <f t="shared" si="3"/>
        <v>50</v>
      </c>
    </row>
    <row r="58" spans="1:42" ht="14.25" customHeight="1">
      <c r="A58" s="217" t="str">
        <f>'1st 1'!A58</f>
        <v>51</v>
      </c>
      <c r="B58" s="132">
        <f>IF('5th 1'!J58&gt;0,'5th 1'!AC58,0)</f>
        <v>0</v>
      </c>
      <c r="C58" s="133">
        <f>IF('5th 1'!J58&gt;0,'5th 1'!AB58,0)</f>
        <v>0</v>
      </c>
      <c r="D58" s="133">
        <f>IF('5th 2'!J58&gt;0,'5th 2'!AC58,0)</f>
        <v>0</v>
      </c>
      <c r="E58" s="134">
        <f>IF('5th 2'!J58&gt;0,'5th 2'!AB58,0)</f>
        <v>0</v>
      </c>
      <c r="F58" s="134">
        <f>IF('5th 3'!J58&gt;0,'5th 3'!AC58,0)</f>
        <v>0</v>
      </c>
      <c r="G58" s="133">
        <f>IF('5th 3'!J58&gt;0,'5th 3'!AB58,0)</f>
        <v>0</v>
      </c>
      <c r="H58" s="133">
        <f>IF('5th 4'!J58&gt;0,'5th 4'!AC58,0)</f>
        <v>0</v>
      </c>
      <c r="I58" s="133">
        <f>IF('5th 4'!J58&gt;0,'5th 4'!AB58,0)</f>
        <v>0</v>
      </c>
      <c r="J58" s="134">
        <f>IF('5th 5'!J58&gt;0,'5th 5'!AC58,0)</f>
        <v>0</v>
      </c>
      <c r="K58" s="134">
        <f>IF('5th 5'!J58&gt;0,'5th 5'!AB58,0)</f>
        <v>0</v>
      </c>
      <c r="L58" s="133">
        <f>IF('5th 6'!J58&gt;0,'5th 6'!AC58,0)</f>
        <v>0</v>
      </c>
      <c r="M58" s="222">
        <f>IF('5th 6'!J58&gt;0,'5th 6'!AB58,0)</f>
        <v>0</v>
      </c>
      <c r="N58" s="132">
        <f>IF('5th 1'!R58&gt;0,'5th 1'!AC58,0)</f>
        <v>3</v>
      </c>
      <c r="O58" s="134" t="str">
        <f>IF('5th 1'!R58&gt;0,'5th 1'!AB58,0)</f>
        <v>B</v>
      </c>
      <c r="P58" s="134">
        <f>IF('5th 2'!R58&gt;0,'5th 2'!AC58,0)</f>
        <v>3.25</v>
      </c>
      <c r="Q58" s="133" t="str">
        <f>IF('5th 2'!R58&gt;0,'5th 2'!AB58,0)</f>
        <v>B+</v>
      </c>
      <c r="R58" s="133">
        <f>IF('5th 3'!R58&gt;0,'5th 3'!AC58,0)</f>
        <v>2.75</v>
      </c>
      <c r="S58" s="133" t="str">
        <f>IF('5th 3'!R58&gt;0,'5th 3'!AB58,0)</f>
        <v>B-</v>
      </c>
      <c r="T58" s="134">
        <f>IF('5th 4'!R58&gt;0,'5th 4'!AC58,0)</f>
        <v>2.5</v>
      </c>
      <c r="U58" s="134" t="str">
        <f>IF('5th 4'!R58&gt;0,'5th 4'!AB58,0)</f>
        <v>C+</v>
      </c>
      <c r="V58" s="133">
        <f>IF('5th 5'!R58&gt;0,'5th 5'!AC58,0)</f>
        <v>2.5</v>
      </c>
      <c r="W58" s="133" t="str">
        <f>IF('5th 5'!R58&gt;0,'5th 5'!AB58,0)</f>
        <v>C+</v>
      </c>
      <c r="X58" s="133">
        <f>IF('5th 6'!R58&gt;0,'5th 6'!AC58,0)</f>
        <v>0</v>
      </c>
      <c r="Y58" s="135">
        <f>IF('5th 6'!R58&gt;0,'5th 6'!AB58,0)</f>
        <v>0</v>
      </c>
      <c r="Z58" s="223">
        <f>IF('5th 1'!Z58&gt;0,'5th 1'!AC58,0)</f>
        <v>0</v>
      </c>
      <c r="AA58" s="134">
        <f>IF('5th 1'!Z58&gt;0,'5th 1'!AB58,0)</f>
        <v>0</v>
      </c>
      <c r="AB58" s="134">
        <f>IF('5th 2'!Z58&gt;0,'5th 2'!AC58,0)</f>
        <v>0</v>
      </c>
      <c r="AC58" s="134">
        <f>IF('5th 2'!Z58&gt;0,'5th 2'!AB58,0)</f>
        <v>0</v>
      </c>
      <c r="AD58" s="134">
        <f>IF('5th 3'!Z58&gt;0,'5th 3'!AC58,0)</f>
        <v>0</v>
      </c>
      <c r="AE58" s="134">
        <f>IF('5th 3'!Z58&gt;0,'5th 3'!AB58,0)</f>
        <v>0</v>
      </c>
      <c r="AF58" s="134">
        <f>IF('5th 4'!Z58&gt;0,'5th 4'!AC58,0)</f>
        <v>0</v>
      </c>
      <c r="AG58" s="133">
        <f>IF('5th 4'!Z58&gt;0,'5th 4'!AB58,0)</f>
        <v>0</v>
      </c>
      <c r="AH58" s="133">
        <f>IF('5th 5'!Z58&gt;0,'5th 5'!AC58,0)</f>
        <v>0</v>
      </c>
      <c r="AI58" s="133">
        <f>IF('5th 5'!Z58&gt;0,'5th 5'!AB58,0)</f>
        <v>0</v>
      </c>
      <c r="AJ58" s="134">
        <f>IF('5th 6'!Z58&gt;0,'5th 6'!AC58,0)</f>
        <v>0</v>
      </c>
      <c r="AK58" s="225">
        <f>IF('5th 6'!Z58&gt;0,'5th 6'!AB58,0)</f>
        <v>0</v>
      </c>
      <c r="AL58" s="226">
        <f>(B58*C6)+(D58*E6)+(F58*G6)+(H58*I6)+(J58*K6)+(L58*M6)+(N58*O6)+(P58*Q6)+(R58*S6)+(T58*U6)+(V58*W6)+(X58*Y6)+(Z58*AA6)+(AB58*AC6)+(AD58*AE6)+(AF58*AG6)+(AH58*AI6)+(AJ58*AK6)</f>
        <v>42</v>
      </c>
      <c r="AM58" s="137">
        <f t="shared" si="0"/>
        <v>2.8</v>
      </c>
      <c r="AN58" s="215" t="str">
        <f t="shared" si="1"/>
        <v>B-</v>
      </c>
      <c r="AO58" s="227" t="str">
        <f t="shared" si="2"/>
        <v>B-</v>
      </c>
      <c r="AP58" s="139" t="str">
        <f t="shared" si="3"/>
        <v>51</v>
      </c>
    </row>
    <row r="59" spans="1:42" ht="14.25" customHeight="1">
      <c r="A59" s="217" t="str">
        <f>'1st 1'!A59</f>
        <v>52</v>
      </c>
      <c r="B59" s="132">
        <f>IF('5th 1'!J59&gt;0,'5th 1'!AC59,0)</f>
        <v>2.75</v>
      </c>
      <c r="C59" s="133" t="str">
        <f>IF('5th 1'!J59&gt;0,'5th 1'!AB59,0)</f>
        <v>B-</v>
      </c>
      <c r="D59" s="133">
        <f>IF('5th 2'!J59&gt;0,'5th 2'!AC59,0)</f>
        <v>3.25</v>
      </c>
      <c r="E59" s="134" t="str">
        <f>IF('5th 2'!J59&gt;0,'5th 2'!AB59,0)</f>
        <v>B+</v>
      </c>
      <c r="F59" s="134">
        <f>IF('5th 3'!J59&gt;0,'5th 3'!AC59,0)</f>
        <v>2.25</v>
      </c>
      <c r="G59" s="133" t="str">
        <f>IF('5th 3'!J59&gt;0,'5th 3'!AB59,0)</f>
        <v>C</v>
      </c>
      <c r="H59" s="133">
        <f>IF('5th 4'!J59&gt;0,'5th 4'!AC59,0)</f>
        <v>2.5</v>
      </c>
      <c r="I59" s="133" t="str">
        <f>IF('5th 4'!J59&gt;0,'5th 4'!AB59,0)</f>
        <v>C+</v>
      </c>
      <c r="J59" s="134">
        <f>IF('5th 5'!J59&gt;0,'5th 5'!AC59,0)</f>
        <v>2.5</v>
      </c>
      <c r="K59" s="134" t="str">
        <f>IF('5th 5'!J59&gt;0,'5th 5'!AB59,0)</f>
        <v>C+</v>
      </c>
      <c r="L59" s="133">
        <f>IF('5th 6'!J59&gt;0,'5th 6'!AC59,0)</f>
        <v>0</v>
      </c>
      <c r="M59" s="222">
        <f>IF('5th 6'!J59&gt;0,'5th 6'!AB59,0)</f>
        <v>0</v>
      </c>
      <c r="N59" s="132">
        <f>IF('5th 1'!R59&gt;0,'5th 1'!AC59,0)</f>
        <v>0</v>
      </c>
      <c r="O59" s="134">
        <f>IF('5th 1'!R59&gt;0,'5th 1'!AB59,0)</f>
        <v>0</v>
      </c>
      <c r="P59" s="134">
        <f>IF('5th 2'!R59&gt;0,'5th 2'!AC59,0)</f>
        <v>0</v>
      </c>
      <c r="Q59" s="133">
        <f>IF('5th 2'!R59&gt;0,'5th 2'!AB59,0)</f>
        <v>0</v>
      </c>
      <c r="R59" s="133">
        <f>IF('5th 3'!R59&gt;0,'5th 3'!AC59,0)</f>
        <v>0</v>
      </c>
      <c r="S59" s="133">
        <f>IF('5th 3'!R59&gt;0,'5th 3'!AB59,0)</f>
        <v>0</v>
      </c>
      <c r="T59" s="134">
        <f>IF('5th 4'!R59&gt;0,'5th 4'!AC59,0)</f>
        <v>0</v>
      </c>
      <c r="U59" s="134">
        <f>IF('5th 4'!R59&gt;0,'5th 4'!AB59,0)</f>
        <v>0</v>
      </c>
      <c r="V59" s="133">
        <f>IF('5th 5'!R59&gt;0,'5th 5'!AC59,0)</f>
        <v>0</v>
      </c>
      <c r="W59" s="133">
        <f>IF('5th 5'!R59&gt;0,'5th 5'!AB59,0)</f>
        <v>0</v>
      </c>
      <c r="X59" s="133">
        <f>IF('5th 6'!R59&gt;0,'5th 6'!AC59,0)</f>
        <v>0</v>
      </c>
      <c r="Y59" s="135">
        <f>IF('5th 6'!R59&gt;0,'5th 6'!AB59,0)</f>
        <v>0</v>
      </c>
      <c r="Z59" s="223">
        <f>IF('5th 1'!Z59&gt;0,'5th 1'!AC59,0)</f>
        <v>0</v>
      </c>
      <c r="AA59" s="134">
        <f>IF('5th 1'!Z59&gt;0,'5th 1'!AB59,0)</f>
        <v>0</v>
      </c>
      <c r="AB59" s="134">
        <f>IF('5th 2'!Z59&gt;0,'5th 2'!AC59,0)</f>
        <v>0</v>
      </c>
      <c r="AC59" s="134">
        <f>IF('5th 2'!Z59&gt;0,'5th 2'!AB59,0)</f>
        <v>0</v>
      </c>
      <c r="AD59" s="134">
        <f>IF('5th 3'!Z59&gt;0,'5th 3'!AC59,0)</f>
        <v>0</v>
      </c>
      <c r="AE59" s="134">
        <f>IF('5th 3'!Z59&gt;0,'5th 3'!AB59,0)</f>
        <v>0</v>
      </c>
      <c r="AF59" s="134">
        <f>IF('5th 4'!Z59&gt;0,'5th 4'!AC59,0)</f>
        <v>0</v>
      </c>
      <c r="AG59" s="133">
        <f>IF('5th 4'!Z59&gt;0,'5th 4'!AB59,0)</f>
        <v>0</v>
      </c>
      <c r="AH59" s="133">
        <f>IF('5th 5'!Z59&gt;0,'5th 5'!AC59,0)</f>
        <v>0</v>
      </c>
      <c r="AI59" s="133">
        <f>IF('5th 5'!Z59&gt;0,'5th 5'!AB59,0)</f>
        <v>0</v>
      </c>
      <c r="AJ59" s="134">
        <f>IF('5th 6'!Z59&gt;0,'5th 6'!AC59,0)</f>
        <v>0</v>
      </c>
      <c r="AK59" s="225">
        <f>IF('5th 6'!Z59&gt;0,'5th 6'!AB59,0)</f>
        <v>0</v>
      </c>
      <c r="AL59" s="226">
        <f>(B59*C6)+(D59*E6)+(F59*G6)+(H59*I6)+(J59*K6)+(L59*M6)+(N59*O6)+(P59*Q6)+(R59*S6)+(T59*U6)+(V59*W6)+(X59*Y6)+(Z59*AA6)+(AB59*AC6)+(AD59*AE6)+(AF59*AG6)+(AH59*AI6)+(AJ59*AK6)</f>
        <v>39.75</v>
      </c>
      <c r="AM59" s="137">
        <f t="shared" si="0"/>
        <v>2.65</v>
      </c>
      <c r="AN59" s="215" t="str">
        <f t="shared" si="1"/>
        <v>C+</v>
      </c>
      <c r="AO59" s="227" t="str">
        <f t="shared" si="2"/>
        <v>C+</v>
      </c>
      <c r="AP59" s="139" t="str">
        <f t="shared" si="3"/>
        <v>52</v>
      </c>
    </row>
    <row r="60" spans="1:42" ht="14.25" customHeight="1">
      <c r="A60" s="217">
        <f>'1st 1'!A60</f>
        <v>0</v>
      </c>
      <c r="B60" s="132">
        <f>IF('5th 1'!J60&gt;0,'5th 1'!AC60,0)</f>
        <v>0</v>
      </c>
      <c r="C60" s="133">
        <f>IF('5th 1'!J60&gt;0,'5th 1'!AB60,0)</f>
        <v>0</v>
      </c>
      <c r="D60" s="133">
        <f>IF('5th 2'!J60&gt;0,'5th 2'!AC60,0)</f>
        <v>0</v>
      </c>
      <c r="E60" s="134">
        <f>IF('5th 2'!J60&gt;0,'5th 2'!AB60,0)</f>
        <v>0</v>
      </c>
      <c r="F60" s="134">
        <f>IF('5th 3'!J60&gt;0,'5th 3'!AC60,0)</f>
        <v>0</v>
      </c>
      <c r="G60" s="133">
        <f>IF('5th 3'!J60&gt;0,'5th 3'!AB60,0)</f>
        <v>0</v>
      </c>
      <c r="H60" s="133">
        <f>IF('5th 4'!J60&gt;0,'5th 4'!AC60,0)</f>
        <v>0</v>
      </c>
      <c r="I60" s="133">
        <f>IF('5th 4'!J60&gt;0,'5th 4'!AB60,0)</f>
        <v>0</v>
      </c>
      <c r="J60" s="134">
        <f>IF('5th 5'!J60&gt;0,'5th 5'!AC60,0)</f>
        <v>0</v>
      </c>
      <c r="K60" s="134">
        <f>IF('5th 5'!J60&gt;0,'5th 5'!AB60,0)</f>
        <v>0</v>
      </c>
      <c r="L60" s="133">
        <f>IF('5th 6'!J60&gt;0,'5th 6'!AC60,0)</f>
        <v>0</v>
      </c>
      <c r="M60" s="222">
        <f>IF('5th 6'!J60&gt;0,'5th 6'!AB60,0)</f>
        <v>0</v>
      </c>
      <c r="N60" s="132">
        <f>IF('5th 1'!R60&gt;0,'5th 1'!AC60,0)</f>
        <v>0</v>
      </c>
      <c r="O60" s="134">
        <f>IF('5th 1'!R60&gt;0,'5th 1'!AB60,0)</f>
        <v>0</v>
      </c>
      <c r="P60" s="134">
        <f>IF('5th 2'!R60&gt;0,'5th 2'!AC60,0)</f>
        <v>0</v>
      </c>
      <c r="Q60" s="133">
        <f>IF('5th 2'!R60&gt;0,'5th 2'!AB60,0)</f>
        <v>0</v>
      </c>
      <c r="R60" s="133">
        <f>IF('5th 3'!R60&gt;0,'5th 3'!AC60,0)</f>
        <v>0</v>
      </c>
      <c r="S60" s="133">
        <f>IF('5th 3'!R60&gt;0,'5th 3'!AB60,0)</f>
        <v>0</v>
      </c>
      <c r="T60" s="134">
        <f>IF('5th 4'!R60&gt;0,'5th 4'!AC60,0)</f>
        <v>0</v>
      </c>
      <c r="U60" s="134">
        <f>IF('5th 4'!R60&gt;0,'5th 4'!AB60,0)</f>
        <v>0</v>
      </c>
      <c r="V60" s="133">
        <f>IF('5th 5'!R60&gt;0,'5th 5'!AC60,0)</f>
        <v>0</v>
      </c>
      <c r="W60" s="133">
        <f>IF('5th 5'!R60&gt;0,'5th 5'!AB60,0)</f>
        <v>0</v>
      </c>
      <c r="X60" s="133">
        <f>IF('5th 6'!R60&gt;0,'5th 6'!AC60,0)</f>
        <v>0</v>
      </c>
      <c r="Y60" s="135">
        <f>IF('5th 6'!R60&gt;0,'5th 6'!AB60,0)</f>
        <v>0</v>
      </c>
      <c r="Z60" s="223">
        <f>IF('5th 1'!Z60&gt;0,'5th 1'!AC60,0)</f>
        <v>0</v>
      </c>
      <c r="AA60" s="134">
        <f>IF('5th 1'!Z60&gt;0,'5th 1'!AB60,0)</f>
        <v>0</v>
      </c>
      <c r="AB60" s="134">
        <f>IF('5th 2'!Z60&gt;0,'5th 2'!AC60,0)</f>
        <v>0</v>
      </c>
      <c r="AC60" s="134">
        <f>IF('5th 2'!Z60&gt;0,'5th 2'!AB60,0)</f>
        <v>0</v>
      </c>
      <c r="AD60" s="134">
        <f>IF('5th 3'!Z60&gt;0,'5th 3'!AC60,0)</f>
        <v>0</v>
      </c>
      <c r="AE60" s="134">
        <f>IF('5th 3'!Z60&gt;0,'5th 3'!AB60,0)</f>
        <v>0</v>
      </c>
      <c r="AF60" s="134">
        <f>IF('5th 4'!Z60&gt;0,'5th 4'!AC60,0)</f>
        <v>0</v>
      </c>
      <c r="AG60" s="133">
        <f>IF('5th 4'!Z60&gt;0,'5th 4'!AB60,0)</f>
        <v>0</v>
      </c>
      <c r="AH60" s="133">
        <f>IF('5th 5'!Z60&gt;0,'5th 5'!AC60,0)</f>
        <v>0</v>
      </c>
      <c r="AI60" s="133">
        <f>IF('5th 5'!Z60&gt;0,'5th 5'!AB60,0)</f>
        <v>0</v>
      </c>
      <c r="AJ60" s="134">
        <f>IF('5th 6'!Z60&gt;0,'5th 6'!AC60,0)</f>
        <v>0</v>
      </c>
      <c r="AK60" s="225">
        <f>IF('5th 6'!Z60&gt;0,'5th 6'!AB60,0)</f>
        <v>0</v>
      </c>
      <c r="AL60" s="226">
        <f>(B60*C6)+(D60*E6)+(F60*G6)+(H60*I6)+(J60*K6)+(L60*M6)+(N60*O6)+(P60*Q6)+(R60*S6)+(T60*U6)+(V60*W6)+(X60*Y6)+(Z60*AA6)+(AB60*AC6)+(AD60*AE6)+(AF60*AG6)+(AH60*AI6)+(AJ60*AK6)</f>
        <v>0</v>
      </c>
      <c r="AM60" s="137">
        <f t="shared" si="0"/>
        <v>0</v>
      </c>
      <c r="AN60" s="215" t="str">
        <f t="shared" si="1"/>
        <v>F</v>
      </c>
      <c r="AO60" s="227">
        <f t="shared" si="2"/>
        <v>0</v>
      </c>
      <c r="AP60" s="139">
        <f t="shared" si="3"/>
        <v>0</v>
      </c>
    </row>
    <row r="61" spans="1:42" ht="14.25" customHeight="1">
      <c r="A61" s="217">
        <f>'1st 1'!A61</f>
        <v>0</v>
      </c>
      <c r="B61" s="132">
        <f>IF('5th 1'!J61&gt;0,'5th 1'!AC61,0)</f>
        <v>0</v>
      </c>
      <c r="C61" s="133">
        <f>IF('5th 1'!J61&gt;0,'5th 1'!AB61,0)</f>
        <v>0</v>
      </c>
      <c r="D61" s="133">
        <f>IF('5th 2'!J61&gt;0,'5th 2'!AC61,0)</f>
        <v>0</v>
      </c>
      <c r="E61" s="134">
        <f>IF('5th 2'!J61&gt;0,'5th 2'!AB61,0)</f>
        <v>0</v>
      </c>
      <c r="F61" s="134">
        <f>IF('5th 3'!J61&gt;0,'5th 3'!AC61,0)</f>
        <v>0</v>
      </c>
      <c r="G61" s="133">
        <f>IF('5th 3'!J61&gt;0,'5th 3'!AB61,0)</f>
        <v>0</v>
      </c>
      <c r="H61" s="133">
        <f>IF('5th 4'!J61&gt;0,'5th 4'!AC61,0)</f>
        <v>0</v>
      </c>
      <c r="I61" s="133">
        <f>IF('5th 4'!J61&gt;0,'5th 4'!AB61,0)</f>
        <v>0</v>
      </c>
      <c r="J61" s="134">
        <f>IF('5th 5'!J61&gt;0,'5th 5'!AC61,0)</f>
        <v>0</v>
      </c>
      <c r="K61" s="134">
        <f>IF('5th 5'!J61&gt;0,'5th 5'!AB61,0)</f>
        <v>0</v>
      </c>
      <c r="L61" s="133">
        <f>IF('5th 6'!J61&gt;0,'5th 6'!AC61,0)</f>
        <v>0</v>
      </c>
      <c r="M61" s="222">
        <f>IF('5th 6'!J61&gt;0,'5th 6'!AB61,0)</f>
        <v>0</v>
      </c>
      <c r="N61" s="132">
        <f>IF('5th 1'!R61&gt;0,'5th 1'!AC61,0)</f>
        <v>0</v>
      </c>
      <c r="O61" s="134">
        <f>IF('5th 1'!R61&gt;0,'5th 1'!AB61,0)</f>
        <v>0</v>
      </c>
      <c r="P61" s="134">
        <f>IF('5th 2'!R61&gt;0,'5th 2'!AC61,0)</f>
        <v>0</v>
      </c>
      <c r="Q61" s="133">
        <f>IF('5th 2'!R61&gt;0,'5th 2'!AB61,0)</f>
        <v>0</v>
      </c>
      <c r="R61" s="133">
        <f>IF('5th 3'!R61&gt;0,'5th 3'!AC61,0)</f>
        <v>0</v>
      </c>
      <c r="S61" s="133">
        <f>IF('5th 3'!R61&gt;0,'5th 3'!AB61,0)</f>
        <v>0</v>
      </c>
      <c r="T61" s="134">
        <f>IF('5th 4'!R61&gt;0,'5th 4'!AC61,0)</f>
        <v>0</v>
      </c>
      <c r="U61" s="134">
        <f>IF('5th 4'!R61&gt;0,'5th 4'!AB61,0)</f>
        <v>0</v>
      </c>
      <c r="V61" s="133">
        <f>IF('5th 5'!R61&gt;0,'5th 5'!AC61,0)</f>
        <v>0</v>
      </c>
      <c r="W61" s="133">
        <f>IF('5th 5'!R61&gt;0,'5th 5'!AB61,0)</f>
        <v>0</v>
      </c>
      <c r="X61" s="133">
        <f>IF('5th 6'!R61&gt;0,'5th 6'!AC61,0)</f>
        <v>0</v>
      </c>
      <c r="Y61" s="135">
        <f>IF('5th 6'!R61&gt;0,'5th 6'!AB61,0)</f>
        <v>0</v>
      </c>
      <c r="Z61" s="223">
        <f>IF('5th 1'!Z61&gt;0,'5th 1'!AC61,0)</f>
        <v>0</v>
      </c>
      <c r="AA61" s="134">
        <f>IF('5th 1'!Z61&gt;0,'5th 1'!AB61,0)</f>
        <v>0</v>
      </c>
      <c r="AB61" s="134">
        <f>IF('5th 2'!Z61&gt;0,'5th 2'!AC61,0)</f>
        <v>0</v>
      </c>
      <c r="AC61" s="134">
        <f>IF('5th 2'!Z61&gt;0,'5th 2'!AB61,0)</f>
        <v>0</v>
      </c>
      <c r="AD61" s="134">
        <f>IF('5th 3'!Z61&gt;0,'5th 3'!AC61,0)</f>
        <v>0</v>
      </c>
      <c r="AE61" s="134">
        <f>IF('5th 3'!Z61&gt;0,'5th 3'!AB61,0)</f>
        <v>0</v>
      </c>
      <c r="AF61" s="134">
        <f>IF('5th 4'!Z61&gt;0,'5th 4'!AC61,0)</f>
        <v>0</v>
      </c>
      <c r="AG61" s="133">
        <f>IF('5th 4'!Z61&gt;0,'5th 4'!AB61,0)</f>
        <v>0</v>
      </c>
      <c r="AH61" s="133">
        <f>IF('5th 5'!Z61&gt;0,'5th 5'!AC61,0)</f>
        <v>0</v>
      </c>
      <c r="AI61" s="133">
        <f>IF('5th 5'!Z61&gt;0,'5th 5'!AB61,0)</f>
        <v>0</v>
      </c>
      <c r="AJ61" s="134">
        <f>IF('5th 6'!Z61&gt;0,'5th 6'!AC61,0)</f>
        <v>0</v>
      </c>
      <c r="AK61" s="225">
        <f>IF('5th 6'!Z61&gt;0,'5th 6'!AB61,0)</f>
        <v>0</v>
      </c>
      <c r="AL61" s="226">
        <f>(B61*C6)+(D61*E6)+(F61*G6)+(H61*I6)+(J61*K6)+(L61*M6)+(N61*O6)+(P61*Q6)+(R61*S6)+(T61*U6)+(V61*W6)+(X61*Y6)+(Z61*AA6)+(AB61*AC6)+(AD61*AE6)+(AF61*AG6)+(AH61*AI6)+(AJ61*AK6)</f>
        <v>0</v>
      </c>
      <c r="AM61" s="137">
        <f t="shared" si="0"/>
        <v>0</v>
      </c>
      <c r="AN61" s="215" t="str">
        <f t="shared" si="1"/>
        <v>F</v>
      </c>
      <c r="AO61" s="227">
        <f t="shared" si="2"/>
        <v>0</v>
      </c>
      <c r="AP61" s="139">
        <f t="shared" si="3"/>
        <v>0</v>
      </c>
    </row>
    <row r="62" spans="1:42" ht="14.25" customHeight="1">
      <c r="A62" s="217">
        <f>'1st 1'!A62</f>
        <v>0</v>
      </c>
      <c r="B62" s="132">
        <f>IF('5th 1'!J62&gt;0,'5th 1'!AC62,0)</f>
        <v>0</v>
      </c>
      <c r="C62" s="133">
        <f>IF('5th 1'!J62&gt;0,'5th 1'!AB62,0)</f>
        <v>0</v>
      </c>
      <c r="D62" s="133">
        <f>IF('5th 2'!J62&gt;0,'5th 2'!AC62,0)</f>
        <v>0</v>
      </c>
      <c r="E62" s="134">
        <f>IF('5th 2'!J62&gt;0,'5th 2'!AB62,0)</f>
        <v>0</v>
      </c>
      <c r="F62" s="134">
        <f>IF('5th 3'!J62&gt;0,'5th 3'!AC62,0)</f>
        <v>0</v>
      </c>
      <c r="G62" s="133">
        <f>IF('5th 3'!J62&gt;0,'5th 3'!AB62,0)</f>
        <v>0</v>
      </c>
      <c r="H62" s="133">
        <f>IF('5th 4'!J62&gt;0,'5th 4'!AC62,0)</f>
        <v>0</v>
      </c>
      <c r="I62" s="133">
        <f>IF('5th 4'!J62&gt;0,'5th 4'!AB62,0)</f>
        <v>0</v>
      </c>
      <c r="J62" s="134">
        <f>IF('5th 5'!J62&gt;0,'5th 5'!AC62,0)</f>
        <v>0</v>
      </c>
      <c r="K62" s="134">
        <f>IF('5th 5'!J62&gt;0,'5th 5'!AB62,0)</f>
        <v>0</v>
      </c>
      <c r="L62" s="133">
        <f>IF('5th 6'!J62&gt;0,'5th 6'!AC62,0)</f>
        <v>0</v>
      </c>
      <c r="M62" s="222">
        <f>IF('5th 6'!J62&gt;0,'5th 6'!AB62,0)</f>
        <v>0</v>
      </c>
      <c r="N62" s="132">
        <f>IF('5th 1'!R62&gt;0,'5th 1'!AC62,0)</f>
        <v>0</v>
      </c>
      <c r="O62" s="134">
        <f>IF('5th 1'!R62&gt;0,'5th 1'!AB62,0)</f>
        <v>0</v>
      </c>
      <c r="P62" s="134">
        <f>IF('5th 2'!R62&gt;0,'5th 2'!AC62,0)</f>
        <v>0</v>
      </c>
      <c r="Q62" s="133">
        <f>IF('5th 2'!R62&gt;0,'5th 2'!AB62,0)</f>
        <v>0</v>
      </c>
      <c r="R62" s="133">
        <f>IF('5th 3'!R62&gt;0,'5th 3'!AC62,0)</f>
        <v>0</v>
      </c>
      <c r="S62" s="133">
        <f>IF('5th 3'!R62&gt;0,'5th 3'!AB62,0)</f>
        <v>0</v>
      </c>
      <c r="T62" s="134">
        <f>IF('5th 4'!R62&gt;0,'5th 4'!AC62,0)</f>
        <v>0</v>
      </c>
      <c r="U62" s="134">
        <f>IF('5th 4'!R62&gt;0,'5th 4'!AB62,0)</f>
        <v>0</v>
      </c>
      <c r="V62" s="133">
        <f>IF('5th 5'!R62&gt;0,'5th 5'!AC62,0)</f>
        <v>0</v>
      </c>
      <c r="W62" s="133">
        <f>IF('5th 5'!R62&gt;0,'5th 5'!AB62,0)</f>
        <v>0</v>
      </c>
      <c r="X62" s="133">
        <f>IF('5th 6'!R62&gt;0,'5th 6'!AC62,0)</f>
        <v>0</v>
      </c>
      <c r="Y62" s="135">
        <f>IF('5th 6'!R62&gt;0,'5th 6'!AB62,0)</f>
        <v>0</v>
      </c>
      <c r="Z62" s="223">
        <f>IF('5th 1'!Z62&gt;0,'5th 1'!AC62,0)</f>
        <v>0</v>
      </c>
      <c r="AA62" s="134">
        <f>IF('5th 1'!Z62&gt;0,'5th 1'!AB62,0)</f>
        <v>0</v>
      </c>
      <c r="AB62" s="134">
        <f>IF('5th 2'!Z62&gt;0,'5th 2'!AC62,0)</f>
        <v>0</v>
      </c>
      <c r="AC62" s="134">
        <f>IF('5th 2'!Z62&gt;0,'5th 2'!AB62,0)</f>
        <v>0</v>
      </c>
      <c r="AD62" s="134">
        <f>IF('5th 3'!Z62&gt;0,'5th 3'!AC62,0)</f>
        <v>0</v>
      </c>
      <c r="AE62" s="134">
        <f>IF('5th 3'!Z62&gt;0,'5th 3'!AB62,0)</f>
        <v>0</v>
      </c>
      <c r="AF62" s="134">
        <f>IF('5th 4'!Z62&gt;0,'5th 4'!AC62,0)</f>
        <v>0</v>
      </c>
      <c r="AG62" s="133">
        <f>IF('5th 4'!Z62&gt;0,'5th 4'!AB62,0)</f>
        <v>0</v>
      </c>
      <c r="AH62" s="133">
        <f>IF('5th 5'!Z62&gt;0,'5th 5'!AC62,0)</f>
        <v>0</v>
      </c>
      <c r="AI62" s="133">
        <f>IF('5th 5'!Z62&gt;0,'5th 5'!AB62,0)</f>
        <v>0</v>
      </c>
      <c r="AJ62" s="134">
        <f>IF('5th 6'!Z62&gt;0,'5th 6'!AC62,0)</f>
        <v>0</v>
      </c>
      <c r="AK62" s="225">
        <f>IF('5th 6'!Z62&gt;0,'5th 6'!AB62,0)</f>
        <v>0</v>
      </c>
      <c r="AL62" s="226">
        <f>(B62*C6)+(D62*E6)+(F62*G6)+(H62*I6)+(J62*K6)+(L62*M6)+(N62*O6)+(P62*Q6)+(R62*S6)+(T62*U6)+(V62*W6)+(X62*Y6)+(Z62*AA6)+(AB62*AC6)+(AD62*AE6)+(AF62*AG6)+(AH62*AI6)+(AJ62*AK6)</f>
        <v>0</v>
      </c>
      <c r="AM62" s="137">
        <f t="shared" si="0"/>
        <v>0</v>
      </c>
      <c r="AN62" s="215" t="str">
        <f t="shared" si="1"/>
        <v>F</v>
      </c>
      <c r="AO62" s="227">
        <f t="shared" si="2"/>
        <v>0</v>
      </c>
      <c r="AP62" s="139">
        <f t="shared" si="3"/>
        <v>0</v>
      </c>
    </row>
    <row r="63" spans="1:42" ht="14.25" customHeight="1">
      <c r="A63" s="217">
        <f>'1st 1'!A63</f>
        <v>0</v>
      </c>
      <c r="B63" s="132">
        <f>IF('5th 1'!J63&gt;0,'5th 1'!AC63,0)</f>
        <v>0</v>
      </c>
      <c r="C63" s="133">
        <f>IF('5th 1'!J63&gt;0,'5th 1'!AB63,0)</f>
        <v>0</v>
      </c>
      <c r="D63" s="133">
        <f>IF('5th 2'!J63&gt;0,'5th 2'!AC63,0)</f>
        <v>0</v>
      </c>
      <c r="E63" s="134">
        <f>IF('5th 2'!J63&gt;0,'5th 2'!AB63,0)</f>
        <v>0</v>
      </c>
      <c r="F63" s="134">
        <f>IF('5th 3'!J63&gt;0,'5th 3'!AC63,0)</f>
        <v>0</v>
      </c>
      <c r="G63" s="133">
        <f>IF('5th 3'!J63&gt;0,'5th 3'!AB63,0)</f>
        <v>0</v>
      </c>
      <c r="H63" s="133">
        <f>IF('5th 4'!J63&gt;0,'5th 4'!AC63,0)</f>
        <v>0</v>
      </c>
      <c r="I63" s="133">
        <f>IF('5th 4'!J63&gt;0,'5th 4'!AB63,0)</f>
        <v>0</v>
      </c>
      <c r="J63" s="134">
        <f>IF('5th 5'!J63&gt;0,'5th 5'!AC63,0)</f>
        <v>0</v>
      </c>
      <c r="K63" s="134">
        <f>IF('5th 5'!J63&gt;0,'5th 5'!AB63,0)</f>
        <v>0</v>
      </c>
      <c r="L63" s="133">
        <f>IF('5th 6'!J63&gt;0,'5th 6'!AC63,0)</f>
        <v>0</v>
      </c>
      <c r="M63" s="222">
        <f>IF('5th 6'!J63&gt;0,'5th 6'!AB63,0)</f>
        <v>0</v>
      </c>
      <c r="N63" s="132">
        <f>IF('5th 1'!R63&gt;0,'5th 1'!AC63,0)</f>
        <v>0</v>
      </c>
      <c r="O63" s="134">
        <f>IF('5th 1'!R63&gt;0,'5th 1'!AB63,0)</f>
        <v>0</v>
      </c>
      <c r="P63" s="134">
        <f>IF('5th 2'!R63&gt;0,'5th 2'!AC63,0)</f>
        <v>0</v>
      </c>
      <c r="Q63" s="133">
        <f>IF('5th 2'!R63&gt;0,'5th 2'!AB63,0)</f>
        <v>0</v>
      </c>
      <c r="R63" s="133">
        <f>IF('5th 3'!R63&gt;0,'5th 3'!AC63,0)</f>
        <v>0</v>
      </c>
      <c r="S63" s="133">
        <f>IF('5th 3'!R63&gt;0,'5th 3'!AB63,0)</f>
        <v>0</v>
      </c>
      <c r="T63" s="134">
        <f>IF('5th 4'!R63&gt;0,'5th 4'!AC63,0)</f>
        <v>0</v>
      </c>
      <c r="U63" s="134">
        <f>IF('5th 4'!R63&gt;0,'5th 4'!AB63,0)</f>
        <v>0</v>
      </c>
      <c r="V63" s="133">
        <f>IF('5th 5'!R63&gt;0,'5th 5'!AC63,0)</f>
        <v>0</v>
      </c>
      <c r="W63" s="133">
        <f>IF('5th 5'!R63&gt;0,'5th 5'!AB63,0)</f>
        <v>0</v>
      </c>
      <c r="X63" s="133">
        <f>IF('5th 6'!R63&gt;0,'5th 6'!AC63,0)</f>
        <v>0</v>
      </c>
      <c r="Y63" s="135">
        <f>IF('5th 6'!R63&gt;0,'5th 6'!AB63,0)</f>
        <v>0</v>
      </c>
      <c r="Z63" s="223">
        <f>IF('5th 1'!Z63&gt;0,'5th 1'!AC63,0)</f>
        <v>0</v>
      </c>
      <c r="AA63" s="134">
        <f>IF('5th 1'!Z63&gt;0,'5th 1'!AB63,0)</f>
        <v>0</v>
      </c>
      <c r="AB63" s="134">
        <f>IF('5th 2'!Z63&gt;0,'5th 2'!AC63,0)</f>
        <v>0</v>
      </c>
      <c r="AC63" s="134">
        <f>IF('5th 2'!Z63&gt;0,'5th 2'!AB63,0)</f>
        <v>0</v>
      </c>
      <c r="AD63" s="134">
        <f>IF('5th 3'!Z63&gt;0,'5th 3'!AC63,0)</f>
        <v>0</v>
      </c>
      <c r="AE63" s="134">
        <f>IF('5th 3'!Z63&gt;0,'5th 3'!AB63,0)</f>
        <v>0</v>
      </c>
      <c r="AF63" s="134">
        <f>IF('5th 4'!Z63&gt;0,'5th 4'!AC63,0)</f>
        <v>0</v>
      </c>
      <c r="AG63" s="133">
        <f>IF('5th 4'!Z63&gt;0,'5th 4'!AB63,0)</f>
        <v>0</v>
      </c>
      <c r="AH63" s="133">
        <f>IF('5th 5'!Z63&gt;0,'5th 5'!AC63,0)</f>
        <v>0</v>
      </c>
      <c r="AI63" s="133">
        <f>IF('5th 5'!Z63&gt;0,'5th 5'!AB63,0)</f>
        <v>0</v>
      </c>
      <c r="AJ63" s="134">
        <f>IF('5th 6'!Z63&gt;0,'5th 6'!AC63,0)</f>
        <v>0</v>
      </c>
      <c r="AK63" s="225">
        <f>IF('5th 6'!Z63&gt;0,'5th 6'!AB63,0)</f>
        <v>0</v>
      </c>
      <c r="AL63" s="226">
        <f>(B63*C6)+(D63*E6)+(F63*G6)+(H63*I6)+(J63*K6)+(L63*M6)+(N63*O6)+(P63*Q6)+(R63*S6)+(T63*U6)+(V63*W6)+(X63*Y6)+(Z63*AA6)+(AB63*AC6)+(AD63*AE6)+(AF63*AG6)+(AH63*AI6)+(AJ63*AK6)</f>
        <v>0</v>
      </c>
      <c r="AM63" s="137">
        <f t="shared" si="0"/>
        <v>0</v>
      </c>
      <c r="AN63" s="215" t="str">
        <f t="shared" si="1"/>
        <v>F</v>
      </c>
      <c r="AO63" s="227">
        <f t="shared" si="2"/>
        <v>0</v>
      </c>
      <c r="AP63" s="139">
        <f t="shared" si="3"/>
        <v>0</v>
      </c>
    </row>
    <row r="64" spans="1:42" ht="14.25" customHeight="1">
      <c r="A64" s="217">
        <f>'1st 1'!A64</f>
        <v>0</v>
      </c>
      <c r="B64" s="132">
        <f>IF('5th 1'!J64&gt;0,'5th 1'!AC64,0)</f>
        <v>0</v>
      </c>
      <c r="C64" s="133">
        <f>IF('5th 1'!J64&gt;0,'5th 1'!AB64,0)</f>
        <v>0</v>
      </c>
      <c r="D64" s="133">
        <f>IF('5th 2'!J64&gt;0,'5th 2'!AC64,0)</f>
        <v>0</v>
      </c>
      <c r="E64" s="134">
        <f>IF('5th 2'!J64&gt;0,'5th 2'!AB64,0)</f>
        <v>0</v>
      </c>
      <c r="F64" s="134">
        <f>IF('5th 3'!J64&gt;0,'5th 3'!AC64,0)</f>
        <v>0</v>
      </c>
      <c r="G64" s="133">
        <f>IF('5th 3'!J64&gt;0,'5th 3'!AB64,0)</f>
        <v>0</v>
      </c>
      <c r="H64" s="133">
        <f>IF('5th 4'!J64&gt;0,'5th 4'!AC64,0)</f>
        <v>0</v>
      </c>
      <c r="I64" s="133">
        <f>IF('5th 4'!J64&gt;0,'5th 4'!AB64,0)</f>
        <v>0</v>
      </c>
      <c r="J64" s="134">
        <f>IF('5th 5'!J64&gt;0,'5th 5'!AC64,0)</f>
        <v>0</v>
      </c>
      <c r="K64" s="134">
        <f>IF('5th 5'!J64&gt;0,'5th 5'!AB64,0)</f>
        <v>0</v>
      </c>
      <c r="L64" s="133">
        <f>IF('5th 6'!J64&gt;0,'5th 6'!AC64,0)</f>
        <v>0</v>
      </c>
      <c r="M64" s="222">
        <f>IF('5th 6'!J64&gt;0,'5th 6'!AB64,0)</f>
        <v>0</v>
      </c>
      <c r="N64" s="132">
        <f>IF('5th 1'!R64&gt;0,'5th 1'!AC64,0)</f>
        <v>0</v>
      </c>
      <c r="O64" s="134">
        <f>IF('5th 1'!R64&gt;0,'5th 1'!AB64,0)</f>
        <v>0</v>
      </c>
      <c r="P64" s="134">
        <f>IF('5th 2'!R64&gt;0,'5th 2'!AC64,0)</f>
        <v>0</v>
      </c>
      <c r="Q64" s="133">
        <f>IF('5th 2'!R64&gt;0,'5th 2'!AB64,0)</f>
        <v>0</v>
      </c>
      <c r="R64" s="133">
        <f>IF('5th 3'!R64&gt;0,'5th 3'!AC64,0)</f>
        <v>0</v>
      </c>
      <c r="S64" s="133">
        <f>IF('5th 3'!R64&gt;0,'5th 3'!AB64,0)</f>
        <v>0</v>
      </c>
      <c r="T64" s="134">
        <f>IF('5th 4'!R64&gt;0,'5th 4'!AC64,0)</f>
        <v>0</v>
      </c>
      <c r="U64" s="134">
        <f>IF('5th 4'!R64&gt;0,'5th 4'!AB64,0)</f>
        <v>0</v>
      </c>
      <c r="V64" s="133">
        <f>IF('5th 5'!R64&gt;0,'5th 5'!AC64,0)</f>
        <v>0</v>
      </c>
      <c r="W64" s="133">
        <f>IF('5th 5'!R64&gt;0,'5th 5'!AB64,0)</f>
        <v>0</v>
      </c>
      <c r="X64" s="133">
        <f>IF('5th 6'!R64&gt;0,'5th 6'!AC64,0)</f>
        <v>0</v>
      </c>
      <c r="Y64" s="135">
        <f>IF('5th 6'!R64&gt;0,'5th 6'!AB64,0)</f>
        <v>0</v>
      </c>
      <c r="Z64" s="223">
        <f>IF('5th 1'!Z64&gt;0,'5th 1'!AC64,0)</f>
        <v>0</v>
      </c>
      <c r="AA64" s="134">
        <f>IF('5th 1'!Z64&gt;0,'5th 1'!AB64,0)</f>
        <v>0</v>
      </c>
      <c r="AB64" s="134">
        <f>IF('5th 2'!Z64&gt;0,'5th 2'!AC64,0)</f>
        <v>0</v>
      </c>
      <c r="AC64" s="134">
        <f>IF('5th 2'!Z64&gt;0,'5th 2'!AB64,0)</f>
        <v>0</v>
      </c>
      <c r="AD64" s="134">
        <f>IF('5th 3'!Z64&gt;0,'5th 3'!AC64,0)</f>
        <v>0</v>
      </c>
      <c r="AE64" s="134">
        <f>IF('5th 3'!Z64&gt;0,'5th 3'!AB64,0)</f>
        <v>0</v>
      </c>
      <c r="AF64" s="134">
        <f>IF('5th 4'!Z64&gt;0,'5th 4'!AC64,0)</f>
        <v>0</v>
      </c>
      <c r="AG64" s="133">
        <f>IF('5th 4'!Z64&gt;0,'5th 4'!AB64,0)</f>
        <v>0</v>
      </c>
      <c r="AH64" s="133">
        <f>IF('5th 5'!Z64&gt;0,'5th 5'!AC64,0)</f>
        <v>0</v>
      </c>
      <c r="AI64" s="133">
        <f>IF('5th 5'!Z64&gt;0,'5th 5'!AB64,0)</f>
        <v>0</v>
      </c>
      <c r="AJ64" s="134">
        <f>IF('5th 6'!Z64&gt;0,'5th 6'!AC64,0)</f>
        <v>0</v>
      </c>
      <c r="AK64" s="225">
        <f>IF('5th 6'!Z64&gt;0,'5th 6'!AB64,0)</f>
        <v>0</v>
      </c>
      <c r="AL64" s="226">
        <f>(B64*C6)+(D64*E6)+(F64*G6)+(H64*I6)+(J64*K6)+(L64*M6)+(N64*O6)+(P64*Q6)+(R64*S6)+(T64*U6)+(V64*W6)+(X64*Y6)+(Z64*AA6)+(AB64*AC6)+(AD64*AE6)+(AF64*AG6)+(AH64*AI6)+(AJ64*AK6)</f>
        <v>0</v>
      </c>
      <c r="AM64" s="137">
        <f t="shared" si="0"/>
        <v>0</v>
      </c>
      <c r="AN64" s="215" t="str">
        <f t="shared" si="1"/>
        <v>F</v>
      </c>
      <c r="AO64" s="227">
        <f t="shared" si="2"/>
        <v>0</v>
      </c>
      <c r="AP64" s="139">
        <f t="shared" si="3"/>
        <v>0</v>
      </c>
    </row>
    <row r="65" spans="1:42" ht="14.25" customHeight="1">
      <c r="A65" s="217">
        <f>'1st 1'!A65</f>
        <v>0</v>
      </c>
      <c r="B65" s="132">
        <f>IF('5th 1'!J65&gt;0,'5th 1'!AC65,0)</f>
        <v>0</v>
      </c>
      <c r="C65" s="133">
        <f>IF('5th 1'!J65&gt;0,'5th 1'!AB65,0)</f>
        <v>0</v>
      </c>
      <c r="D65" s="133">
        <f>IF('5th 2'!J65&gt;0,'5th 2'!AC65,0)</f>
        <v>0</v>
      </c>
      <c r="E65" s="134">
        <f>IF('5th 2'!J65&gt;0,'5th 2'!AB65,0)</f>
        <v>0</v>
      </c>
      <c r="F65" s="134">
        <f>IF('5th 3'!J65&gt;0,'5th 3'!AC65,0)</f>
        <v>0</v>
      </c>
      <c r="G65" s="133">
        <f>IF('5th 3'!J65&gt;0,'5th 3'!AB65,0)</f>
        <v>0</v>
      </c>
      <c r="H65" s="133">
        <f>IF('5th 4'!J65&gt;0,'5th 4'!AC65,0)</f>
        <v>0</v>
      </c>
      <c r="I65" s="133">
        <f>IF('5th 4'!J65&gt;0,'5th 4'!AB65,0)</f>
        <v>0</v>
      </c>
      <c r="J65" s="134">
        <f>IF('5th 5'!J65&gt;0,'5th 5'!AC65,0)</f>
        <v>0</v>
      </c>
      <c r="K65" s="134">
        <f>IF('5th 5'!J65&gt;0,'5th 5'!AB65,0)</f>
        <v>0</v>
      </c>
      <c r="L65" s="133">
        <f>IF('5th 6'!J65&gt;0,'5th 6'!AC65,0)</f>
        <v>0</v>
      </c>
      <c r="M65" s="222">
        <f>IF('5th 6'!J65&gt;0,'5th 6'!AB65,0)</f>
        <v>0</v>
      </c>
      <c r="N65" s="132">
        <f>IF('5th 1'!R65&gt;0,'5th 1'!AC65,0)</f>
        <v>0</v>
      </c>
      <c r="O65" s="134">
        <f>IF('5th 1'!R65&gt;0,'5th 1'!AB65,0)</f>
        <v>0</v>
      </c>
      <c r="P65" s="134">
        <f>IF('5th 2'!R65&gt;0,'5th 2'!AC65,0)</f>
        <v>0</v>
      </c>
      <c r="Q65" s="133">
        <f>IF('5th 2'!R65&gt;0,'5th 2'!AB65,0)</f>
        <v>0</v>
      </c>
      <c r="R65" s="133">
        <f>IF('5th 3'!R65&gt;0,'5th 3'!AC65,0)</f>
        <v>0</v>
      </c>
      <c r="S65" s="133">
        <f>IF('5th 3'!R65&gt;0,'5th 3'!AB65,0)</f>
        <v>0</v>
      </c>
      <c r="T65" s="134">
        <f>IF('5th 4'!R65&gt;0,'5th 4'!AC65,0)</f>
        <v>0</v>
      </c>
      <c r="U65" s="134">
        <f>IF('5th 4'!R65&gt;0,'5th 4'!AB65,0)</f>
        <v>0</v>
      </c>
      <c r="V65" s="133">
        <f>IF('5th 5'!R65&gt;0,'5th 5'!AC65,0)</f>
        <v>0</v>
      </c>
      <c r="W65" s="133">
        <f>IF('5th 5'!R65&gt;0,'5th 5'!AB65,0)</f>
        <v>0</v>
      </c>
      <c r="X65" s="133">
        <f>IF('5th 6'!R65&gt;0,'5th 6'!AC65,0)</f>
        <v>0</v>
      </c>
      <c r="Y65" s="135">
        <f>IF('5th 6'!R65&gt;0,'5th 6'!AB65,0)</f>
        <v>0</v>
      </c>
      <c r="Z65" s="223">
        <f>IF('5th 1'!Z65&gt;0,'5th 1'!AC65,0)</f>
        <v>0</v>
      </c>
      <c r="AA65" s="134">
        <f>IF('5th 1'!Z65&gt;0,'5th 1'!AB65,0)</f>
        <v>0</v>
      </c>
      <c r="AB65" s="134">
        <f>IF('5th 2'!Z65&gt;0,'5th 2'!AC65,0)</f>
        <v>0</v>
      </c>
      <c r="AC65" s="134">
        <f>IF('5th 2'!Z65&gt;0,'5th 2'!AB65,0)</f>
        <v>0</v>
      </c>
      <c r="AD65" s="134">
        <f>IF('5th 3'!Z65&gt;0,'5th 3'!AC65,0)</f>
        <v>0</v>
      </c>
      <c r="AE65" s="134">
        <f>IF('5th 3'!Z65&gt;0,'5th 3'!AB65,0)</f>
        <v>0</v>
      </c>
      <c r="AF65" s="134">
        <f>IF('5th 4'!Z65&gt;0,'5th 4'!AC65,0)</f>
        <v>0</v>
      </c>
      <c r="AG65" s="133">
        <f>IF('5th 4'!Z65&gt;0,'5th 4'!AB65,0)</f>
        <v>0</v>
      </c>
      <c r="AH65" s="133">
        <f>IF('5th 5'!Z65&gt;0,'5th 5'!AC65,0)</f>
        <v>0</v>
      </c>
      <c r="AI65" s="133">
        <f>IF('5th 5'!Z65&gt;0,'5th 5'!AB65,0)</f>
        <v>0</v>
      </c>
      <c r="AJ65" s="134">
        <f>IF('5th 6'!Z65&gt;0,'5th 6'!AC65,0)</f>
        <v>0</v>
      </c>
      <c r="AK65" s="225">
        <f>IF('5th 6'!Z65&gt;0,'5th 6'!AB65,0)</f>
        <v>0</v>
      </c>
      <c r="AL65" s="226">
        <f>(B65*C6)+(D65*E6)+(F65*G6)+(H65*I6)+(J65*K6)+(L65*M6)+(N65*O6)+(P65*Q6)+(R65*S6)+(T65*U6)+(V65*W6)+(X65*Y6)+(Z65*AA6)+(AB65*AC6)+(AD65*AE6)+(AF65*AG6)+(AH65*AI6)+(AJ65*AK6)</f>
        <v>0</v>
      </c>
      <c r="AM65" s="137">
        <f t="shared" si="0"/>
        <v>0</v>
      </c>
      <c r="AN65" s="215" t="str">
        <f t="shared" si="1"/>
        <v>F</v>
      </c>
      <c r="AO65" s="227">
        <f t="shared" si="2"/>
        <v>0</v>
      </c>
      <c r="AP65" s="139">
        <f t="shared" si="3"/>
        <v>0</v>
      </c>
    </row>
    <row r="66" spans="1:42" ht="14.25" customHeight="1">
      <c r="A66" s="217">
        <f>'1st 1'!A66</f>
        <v>0</v>
      </c>
      <c r="B66" s="132">
        <f>IF('5th 1'!J66&gt;0,'5th 1'!AC66,0)</f>
        <v>0</v>
      </c>
      <c r="C66" s="133">
        <f>IF('5th 1'!J66&gt;0,'5th 1'!AB66,0)</f>
        <v>0</v>
      </c>
      <c r="D66" s="133">
        <f>IF('5th 2'!J66&gt;0,'5th 2'!AC66,0)</f>
        <v>0</v>
      </c>
      <c r="E66" s="134">
        <f>IF('5th 2'!J66&gt;0,'5th 2'!AB66,0)</f>
        <v>0</v>
      </c>
      <c r="F66" s="134">
        <f>IF('5th 3'!J66&gt;0,'5th 3'!AC66,0)</f>
        <v>0</v>
      </c>
      <c r="G66" s="133">
        <f>IF('5th 3'!J66&gt;0,'5th 3'!AB66,0)</f>
        <v>0</v>
      </c>
      <c r="H66" s="133">
        <f>IF('5th 4'!J66&gt;0,'5th 4'!AC66,0)</f>
        <v>0</v>
      </c>
      <c r="I66" s="133">
        <f>IF('5th 4'!J66&gt;0,'5th 4'!AB66,0)</f>
        <v>0</v>
      </c>
      <c r="J66" s="134">
        <f>IF('5th 5'!J66&gt;0,'5th 5'!AC66,0)</f>
        <v>0</v>
      </c>
      <c r="K66" s="134">
        <f>IF('5th 5'!J66&gt;0,'5th 5'!AB66,0)</f>
        <v>0</v>
      </c>
      <c r="L66" s="133">
        <f>IF('5th 6'!J66&gt;0,'5th 6'!AC66,0)</f>
        <v>0</v>
      </c>
      <c r="M66" s="222">
        <f>IF('5th 6'!J66&gt;0,'5th 6'!AB66,0)</f>
        <v>0</v>
      </c>
      <c r="N66" s="132">
        <f>IF('5th 1'!R66&gt;0,'5th 1'!AC66,0)</f>
        <v>0</v>
      </c>
      <c r="O66" s="134">
        <f>IF('5th 1'!R66&gt;0,'5th 1'!AB66,0)</f>
        <v>0</v>
      </c>
      <c r="P66" s="134">
        <f>IF('5th 2'!R66&gt;0,'5th 2'!AC66,0)</f>
        <v>0</v>
      </c>
      <c r="Q66" s="133">
        <f>IF('5th 2'!R66&gt;0,'5th 2'!AB66,0)</f>
        <v>0</v>
      </c>
      <c r="R66" s="133">
        <f>IF('5th 3'!R66&gt;0,'5th 3'!AC66,0)</f>
        <v>0</v>
      </c>
      <c r="S66" s="133">
        <f>IF('5th 3'!R66&gt;0,'5th 3'!AB66,0)</f>
        <v>0</v>
      </c>
      <c r="T66" s="134">
        <f>IF('5th 4'!R66&gt;0,'5th 4'!AC66,0)</f>
        <v>0</v>
      </c>
      <c r="U66" s="134">
        <f>IF('5th 4'!R66&gt;0,'5th 4'!AB66,0)</f>
        <v>0</v>
      </c>
      <c r="V66" s="133">
        <f>IF('5th 5'!R66&gt;0,'5th 5'!AC66,0)</f>
        <v>0</v>
      </c>
      <c r="W66" s="133">
        <f>IF('5th 5'!R66&gt;0,'5th 5'!AB66,0)</f>
        <v>0</v>
      </c>
      <c r="X66" s="133">
        <f>IF('5th 6'!R66&gt;0,'5th 6'!AC66,0)</f>
        <v>0</v>
      </c>
      <c r="Y66" s="135">
        <f>IF('5th 6'!R66&gt;0,'5th 6'!AB66,0)</f>
        <v>0</v>
      </c>
      <c r="Z66" s="223">
        <f>IF('5th 1'!Z66&gt;0,'5th 1'!AC66,0)</f>
        <v>0</v>
      </c>
      <c r="AA66" s="134">
        <f>IF('5th 1'!Z66&gt;0,'5th 1'!AB66,0)</f>
        <v>0</v>
      </c>
      <c r="AB66" s="134">
        <f>IF('5th 2'!Z66&gt;0,'5th 2'!AC66,0)</f>
        <v>0</v>
      </c>
      <c r="AC66" s="134">
        <f>IF('5th 2'!Z66&gt;0,'5th 2'!AB66,0)</f>
        <v>0</v>
      </c>
      <c r="AD66" s="134">
        <f>IF('5th 3'!Z66&gt;0,'5th 3'!AC66,0)</f>
        <v>0</v>
      </c>
      <c r="AE66" s="134">
        <f>IF('5th 3'!Z66&gt;0,'5th 3'!AB66,0)</f>
        <v>0</v>
      </c>
      <c r="AF66" s="134">
        <f>IF('5th 4'!Z66&gt;0,'5th 4'!AC66,0)</f>
        <v>0</v>
      </c>
      <c r="AG66" s="133">
        <f>IF('5th 4'!Z66&gt;0,'5th 4'!AB66,0)</f>
        <v>0</v>
      </c>
      <c r="AH66" s="133">
        <f>IF('5th 5'!Z66&gt;0,'5th 5'!AC66,0)</f>
        <v>0</v>
      </c>
      <c r="AI66" s="133">
        <f>IF('5th 5'!Z66&gt;0,'5th 5'!AB66,0)</f>
        <v>0</v>
      </c>
      <c r="AJ66" s="134">
        <f>IF('5th 6'!Z66&gt;0,'5th 6'!AC66,0)</f>
        <v>0</v>
      </c>
      <c r="AK66" s="225">
        <f>IF('5th 6'!Z66&gt;0,'5th 6'!AB66,0)</f>
        <v>0</v>
      </c>
      <c r="AL66" s="226">
        <f>(B66*C6)+(D66*E6)+(F66*G6)+(H66*I6)+(J66*K6)+(L66*M6)+(N66*O6)+(P66*Q6)+(R66*S6)+(T66*U6)+(V66*W6)+(X66*Y6)+(Z66*AA6)+(AB66*AC6)+(AD66*AE6)+(AF66*AG6)+(AH66*AI6)+(AJ66*AK6)</f>
        <v>0</v>
      </c>
      <c r="AM66" s="137">
        <f t="shared" si="0"/>
        <v>0</v>
      </c>
      <c r="AN66" s="215" t="str">
        <f t="shared" si="1"/>
        <v>F</v>
      </c>
      <c r="AO66" s="227">
        <f t="shared" si="2"/>
        <v>0</v>
      </c>
      <c r="AP66" s="139">
        <f t="shared" si="3"/>
        <v>0</v>
      </c>
    </row>
    <row r="67" spans="1:42" ht="14.25" customHeight="1">
      <c r="A67" s="217">
        <f>'1st 1'!A67</f>
        <v>0</v>
      </c>
      <c r="B67" s="132">
        <f>IF('5th 1'!J67&gt;0,'5th 1'!AC67,0)</f>
        <v>0</v>
      </c>
      <c r="C67" s="133">
        <f>IF('5th 1'!J67&gt;0,'5th 1'!AB67,0)</f>
        <v>0</v>
      </c>
      <c r="D67" s="133">
        <f>IF('5th 2'!J67&gt;0,'5th 2'!AC67,0)</f>
        <v>0</v>
      </c>
      <c r="E67" s="134">
        <f>IF('5th 2'!J67&gt;0,'5th 2'!AB67,0)</f>
        <v>0</v>
      </c>
      <c r="F67" s="134">
        <f>IF('5th 3'!J67&gt;0,'5th 3'!AC67,0)</f>
        <v>0</v>
      </c>
      <c r="G67" s="133">
        <f>IF('5th 3'!J67&gt;0,'5th 3'!AB67,0)</f>
        <v>0</v>
      </c>
      <c r="H67" s="133">
        <f>IF('5th 4'!J67&gt;0,'5th 4'!AC67,0)</f>
        <v>0</v>
      </c>
      <c r="I67" s="133">
        <f>IF('5th 4'!J67&gt;0,'5th 4'!AB67,0)</f>
        <v>0</v>
      </c>
      <c r="J67" s="134">
        <f>IF('5th 5'!J67&gt;0,'5th 5'!AC67,0)</f>
        <v>0</v>
      </c>
      <c r="K67" s="134">
        <f>IF('5th 5'!J67&gt;0,'5th 5'!AB67,0)</f>
        <v>0</v>
      </c>
      <c r="L67" s="133">
        <f>IF('5th 6'!J67&gt;0,'5th 6'!AC67,0)</f>
        <v>0</v>
      </c>
      <c r="M67" s="222">
        <f>IF('5th 6'!J67&gt;0,'5th 6'!AB67,0)</f>
        <v>0</v>
      </c>
      <c r="N67" s="132">
        <f>IF('5th 1'!R67&gt;0,'5th 1'!AC67,0)</f>
        <v>0</v>
      </c>
      <c r="O67" s="134">
        <f>IF('5th 1'!R67&gt;0,'5th 1'!AB67,0)</f>
        <v>0</v>
      </c>
      <c r="P67" s="134">
        <f>IF('5th 2'!R67&gt;0,'5th 2'!AC67,0)</f>
        <v>0</v>
      </c>
      <c r="Q67" s="133">
        <f>IF('5th 2'!R67&gt;0,'5th 2'!AB67,0)</f>
        <v>0</v>
      </c>
      <c r="R67" s="133">
        <f>IF('5th 3'!R67&gt;0,'5th 3'!AC67,0)</f>
        <v>0</v>
      </c>
      <c r="S67" s="133">
        <f>IF('5th 3'!R67&gt;0,'5th 3'!AB67,0)</f>
        <v>0</v>
      </c>
      <c r="T67" s="134">
        <f>IF('5th 4'!R67&gt;0,'5th 4'!AC67,0)</f>
        <v>0</v>
      </c>
      <c r="U67" s="134">
        <f>IF('5th 4'!R67&gt;0,'5th 4'!AB67,0)</f>
        <v>0</v>
      </c>
      <c r="V67" s="133">
        <f>IF('5th 5'!R67&gt;0,'5th 5'!AC67,0)</f>
        <v>0</v>
      </c>
      <c r="W67" s="133">
        <f>IF('5th 5'!R67&gt;0,'5th 5'!AB67,0)</f>
        <v>0</v>
      </c>
      <c r="X67" s="133">
        <f>IF('5th 6'!R67&gt;0,'5th 6'!AC67,0)</f>
        <v>0</v>
      </c>
      <c r="Y67" s="135">
        <f>IF('5th 6'!R67&gt;0,'5th 6'!AB67,0)</f>
        <v>0</v>
      </c>
      <c r="Z67" s="223">
        <f>IF('5th 1'!Z67&gt;0,'5th 1'!AC67,0)</f>
        <v>0</v>
      </c>
      <c r="AA67" s="134">
        <f>IF('5th 1'!Z67&gt;0,'5th 1'!AB67,0)</f>
        <v>0</v>
      </c>
      <c r="AB67" s="134">
        <f>IF('5th 2'!Z67&gt;0,'5th 2'!AC67,0)</f>
        <v>0</v>
      </c>
      <c r="AC67" s="134">
        <f>IF('5th 2'!Z67&gt;0,'5th 2'!AB67,0)</f>
        <v>0</v>
      </c>
      <c r="AD67" s="134">
        <f>IF('5th 3'!Z67&gt;0,'5th 3'!AC67,0)</f>
        <v>0</v>
      </c>
      <c r="AE67" s="134">
        <f>IF('5th 3'!Z67&gt;0,'5th 3'!AB67,0)</f>
        <v>0</v>
      </c>
      <c r="AF67" s="134">
        <f>IF('5th 4'!Z67&gt;0,'5th 4'!AC67,0)</f>
        <v>0</v>
      </c>
      <c r="AG67" s="133">
        <f>IF('5th 4'!Z67&gt;0,'5th 4'!AB67,0)</f>
        <v>0</v>
      </c>
      <c r="AH67" s="133">
        <f>IF('5th 5'!Z67&gt;0,'5th 5'!AC67,0)</f>
        <v>0</v>
      </c>
      <c r="AI67" s="133">
        <f>IF('5th 5'!Z67&gt;0,'5th 5'!AB67,0)</f>
        <v>0</v>
      </c>
      <c r="AJ67" s="134">
        <f>IF('5th 6'!Z67&gt;0,'5th 6'!AC67,0)</f>
        <v>0</v>
      </c>
      <c r="AK67" s="225">
        <f>IF('5th 6'!Z67&gt;0,'5th 6'!AB67,0)</f>
        <v>0</v>
      </c>
      <c r="AL67" s="226">
        <f>(B67*C6)+(D67*E6)+(F67*G6)+(H67*I6)+(J67*K6)+(L67*M6)+(N67*O6)+(P67*Q6)+(R67*S6)+(T67*U6)+(V67*W6)+(X67*Y6)+(Z67*AA6)+(AB67*AC6)+(AD67*AE6)+(AF67*AG6)+(AH67*AI6)+(AJ67*AK6)</f>
        <v>0</v>
      </c>
      <c r="AM67" s="137">
        <f t="shared" si="0"/>
        <v>0</v>
      </c>
      <c r="AN67" s="215" t="str">
        <f t="shared" si="1"/>
        <v>F</v>
      </c>
      <c r="AO67" s="227">
        <f t="shared" si="2"/>
        <v>0</v>
      </c>
      <c r="AP67" s="139">
        <f t="shared" si="3"/>
        <v>0</v>
      </c>
    </row>
    <row r="68" spans="1:42" ht="14.25" customHeight="1">
      <c r="A68" s="217">
        <f>'1st 1'!A68</f>
        <v>0</v>
      </c>
      <c r="B68" s="132">
        <f>IF('5th 1'!J68&gt;0,'5th 1'!AC68,0)</f>
        <v>0</v>
      </c>
      <c r="C68" s="133">
        <f>IF('5th 1'!J68&gt;0,'5th 1'!AB68,0)</f>
        <v>0</v>
      </c>
      <c r="D68" s="133">
        <f>IF('5th 2'!J68&gt;0,'5th 2'!AC68,0)</f>
        <v>0</v>
      </c>
      <c r="E68" s="134">
        <f>IF('5th 2'!J68&gt;0,'5th 2'!AB68,0)</f>
        <v>0</v>
      </c>
      <c r="F68" s="134">
        <f>IF('5th 3'!J68&gt;0,'5th 3'!AC68,0)</f>
        <v>0</v>
      </c>
      <c r="G68" s="133">
        <f>IF('5th 3'!J68&gt;0,'5th 3'!AB68,0)</f>
        <v>0</v>
      </c>
      <c r="H68" s="133">
        <f>IF('5th 4'!J68&gt;0,'5th 4'!AC68,0)</f>
        <v>0</v>
      </c>
      <c r="I68" s="133">
        <f>IF('5th 4'!J68&gt;0,'5th 4'!AB68,0)</f>
        <v>0</v>
      </c>
      <c r="J68" s="134">
        <f>IF('5th 5'!J68&gt;0,'5th 5'!AC68,0)</f>
        <v>0</v>
      </c>
      <c r="K68" s="134">
        <f>IF('5th 5'!J68&gt;0,'5th 5'!AB68,0)</f>
        <v>0</v>
      </c>
      <c r="L68" s="133">
        <f>IF('5th 6'!J68&gt;0,'5th 6'!AC68,0)</f>
        <v>0</v>
      </c>
      <c r="M68" s="222">
        <f>IF('5th 6'!J68&gt;0,'5th 6'!AB68,0)</f>
        <v>0</v>
      </c>
      <c r="N68" s="132">
        <f>IF('5th 1'!R68&gt;0,'5th 1'!AC68,0)</f>
        <v>0</v>
      </c>
      <c r="O68" s="134">
        <f>IF('5th 1'!R68&gt;0,'5th 1'!AB68,0)</f>
        <v>0</v>
      </c>
      <c r="P68" s="134">
        <f>IF('5th 2'!R68&gt;0,'5th 2'!AC68,0)</f>
        <v>0</v>
      </c>
      <c r="Q68" s="133">
        <f>IF('5th 2'!R68&gt;0,'5th 2'!AB68,0)</f>
        <v>0</v>
      </c>
      <c r="R68" s="133">
        <f>IF('5th 3'!R68&gt;0,'5th 3'!AC68,0)</f>
        <v>0</v>
      </c>
      <c r="S68" s="133">
        <f>IF('5th 3'!R68&gt;0,'5th 3'!AB68,0)</f>
        <v>0</v>
      </c>
      <c r="T68" s="134">
        <f>IF('5th 4'!R68&gt;0,'5th 4'!AC68,0)</f>
        <v>0</v>
      </c>
      <c r="U68" s="134">
        <f>IF('5th 4'!R68&gt;0,'5th 4'!AB68,0)</f>
        <v>0</v>
      </c>
      <c r="V68" s="133">
        <f>IF('5th 5'!R68&gt;0,'5th 5'!AC68,0)</f>
        <v>0</v>
      </c>
      <c r="W68" s="133">
        <f>IF('5th 5'!R68&gt;0,'5th 5'!AB68,0)</f>
        <v>0</v>
      </c>
      <c r="X68" s="133">
        <f>IF('5th 6'!R68&gt;0,'5th 6'!AC68,0)</f>
        <v>0</v>
      </c>
      <c r="Y68" s="135">
        <f>IF('5th 6'!R68&gt;0,'5th 6'!AB68,0)</f>
        <v>0</v>
      </c>
      <c r="Z68" s="223">
        <f>IF('5th 1'!Z68&gt;0,'5th 1'!AC68,0)</f>
        <v>0</v>
      </c>
      <c r="AA68" s="134">
        <f>IF('5th 1'!Z68&gt;0,'5th 1'!AB68,0)</f>
        <v>0</v>
      </c>
      <c r="AB68" s="134">
        <f>IF('5th 2'!Z68&gt;0,'5th 2'!AC68,0)</f>
        <v>0</v>
      </c>
      <c r="AC68" s="134">
        <f>IF('5th 2'!Z68&gt;0,'5th 2'!AB68,0)</f>
        <v>0</v>
      </c>
      <c r="AD68" s="134">
        <f>IF('5th 3'!Z68&gt;0,'5th 3'!AC68,0)</f>
        <v>0</v>
      </c>
      <c r="AE68" s="134">
        <f>IF('5th 3'!Z68&gt;0,'5th 3'!AB68,0)</f>
        <v>0</v>
      </c>
      <c r="AF68" s="134">
        <f>IF('5th 4'!Z68&gt;0,'5th 4'!AC68,0)</f>
        <v>0</v>
      </c>
      <c r="AG68" s="133">
        <f>IF('5th 4'!Z68&gt;0,'5th 4'!AB68,0)</f>
        <v>0</v>
      </c>
      <c r="AH68" s="133">
        <f>IF('5th 5'!Z68&gt;0,'5th 5'!AC68,0)</f>
        <v>0</v>
      </c>
      <c r="AI68" s="133">
        <f>IF('5th 5'!Z68&gt;0,'5th 5'!AB68,0)</f>
        <v>0</v>
      </c>
      <c r="AJ68" s="134">
        <f>IF('5th 6'!Z68&gt;0,'5th 6'!AC68,0)</f>
        <v>0</v>
      </c>
      <c r="AK68" s="225">
        <f>IF('5th 6'!Z68&gt;0,'5th 6'!AB68,0)</f>
        <v>0</v>
      </c>
      <c r="AL68" s="226">
        <f>(B68*C6)+(D68*E6)+(F68*G6)+(H68*I6)+(J68*K6)+(L68*M6)+(N68*O6)+(P68*Q6)+(R68*S6)+(T68*U6)+(V68*W6)+(X68*Y6)+(Z68*AA6)+(AB68*AC6)+(AD68*AE6)+(AF68*AG6)+(AH68*AI6)+(AJ68*AK6)</f>
        <v>0</v>
      </c>
      <c r="AM68" s="137">
        <f t="shared" si="0"/>
        <v>0</v>
      </c>
      <c r="AN68" s="215" t="str">
        <f t="shared" si="1"/>
        <v>F</v>
      </c>
      <c r="AO68" s="227">
        <f t="shared" si="2"/>
        <v>0</v>
      </c>
      <c r="AP68" s="139">
        <f t="shared" si="3"/>
        <v>0</v>
      </c>
    </row>
    <row r="69" spans="1:42" ht="14.25" customHeight="1">
      <c r="A69" s="217">
        <f>'1st 1'!A69</f>
        <v>0</v>
      </c>
      <c r="B69" s="132">
        <f>IF('5th 1'!J69&gt;0,'5th 1'!AC69,0)</f>
        <v>0</v>
      </c>
      <c r="C69" s="133">
        <f>IF('5th 1'!J69&gt;0,'5th 1'!AB69,0)</f>
        <v>0</v>
      </c>
      <c r="D69" s="133">
        <f>IF('5th 2'!J69&gt;0,'5th 2'!AC69,0)</f>
        <v>0</v>
      </c>
      <c r="E69" s="134">
        <f>IF('5th 2'!J69&gt;0,'5th 2'!AB69,0)</f>
        <v>0</v>
      </c>
      <c r="F69" s="134">
        <f>IF('5th 3'!J69&gt;0,'5th 3'!AC69,0)</f>
        <v>0</v>
      </c>
      <c r="G69" s="133">
        <f>IF('5th 3'!J69&gt;0,'5th 3'!AB69,0)</f>
        <v>0</v>
      </c>
      <c r="H69" s="133">
        <f>IF('5th 4'!J69&gt;0,'5th 4'!AC69,0)</f>
        <v>0</v>
      </c>
      <c r="I69" s="133">
        <f>IF('5th 4'!J69&gt;0,'5th 4'!AB69,0)</f>
        <v>0</v>
      </c>
      <c r="J69" s="134">
        <f>IF('5th 5'!J69&gt;0,'5th 5'!AC69,0)</f>
        <v>0</v>
      </c>
      <c r="K69" s="134">
        <f>IF('5th 5'!J69&gt;0,'5th 5'!AB69,0)</f>
        <v>0</v>
      </c>
      <c r="L69" s="133">
        <f>IF('5th 6'!J69&gt;0,'5th 6'!AC69,0)</f>
        <v>0</v>
      </c>
      <c r="M69" s="222">
        <f>IF('5th 6'!J69&gt;0,'5th 6'!AB69,0)</f>
        <v>0</v>
      </c>
      <c r="N69" s="132">
        <f>IF('5th 1'!R69&gt;0,'5th 1'!AC69,0)</f>
        <v>0</v>
      </c>
      <c r="O69" s="134">
        <f>IF('5th 1'!R69&gt;0,'5th 1'!AB69,0)</f>
        <v>0</v>
      </c>
      <c r="P69" s="134">
        <f>IF('5th 2'!R69&gt;0,'5th 2'!AC69,0)</f>
        <v>0</v>
      </c>
      <c r="Q69" s="133">
        <f>IF('5th 2'!R69&gt;0,'5th 2'!AB69,0)</f>
        <v>0</v>
      </c>
      <c r="R69" s="133">
        <f>IF('5th 3'!R69&gt;0,'5th 3'!AC69,0)</f>
        <v>0</v>
      </c>
      <c r="S69" s="133">
        <f>IF('5th 3'!R69&gt;0,'5th 3'!AB69,0)</f>
        <v>0</v>
      </c>
      <c r="T69" s="134">
        <f>IF('5th 4'!R69&gt;0,'5th 4'!AC69,0)</f>
        <v>0</v>
      </c>
      <c r="U69" s="134">
        <f>IF('5th 4'!R69&gt;0,'5th 4'!AB69,0)</f>
        <v>0</v>
      </c>
      <c r="V69" s="133">
        <f>IF('5th 5'!R69&gt;0,'5th 5'!AC69,0)</f>
        <v>0</v>
      </c>
      <c r="W69" s="133">
        <f>IF('5th 5'!R69&gt;0,'5th 5'!AB69,0)</f>
        <v>0</v>
      </c>
      <c r="X69" s="133">
        <f>IF('5th 6'!R69&gt;0,'5th 6'!AC69,0)</f>
        <v>0</v>
      </c>
      <c r="Y69" s="135">
        <f>IF('5th 6'!R69&gt;0,'5th 6'!AB69,0)</f>
        <v>0</v>
      </c>
      <c r="Z69" s="223">
        <f>IF('5th 1'!Z69&gt;0,'5th 1'!AC69,0)</f>
        <v>0</v>
      </c>
      <c r="AA69" s="134">
        <f>IF('5th 1'!Z69&gt;0,'5th 1'!AB69,0)</f>
        <v>0</v>
      </c>
      <c r="AB69" s="134">
        <f>IF('5th 2'!Z69&gt;0,'5th 2'!AC69,0)</f>
        <v>0</v>
      </c>
      <c r="AC69" s="134">
        <f>IF('5th 2'!Z69&gt;0,'5th 2'!AB69,0)</f>
        <v>0</v>
      </c>
      <c r="AD69" s="134">
        <f>IF('5th 3'!Z69&gt;0,'5th 3'!AC69,0)</f>
        <v>0</v>
      </c>
      <c r="AE69" s="134">
        <f>IF('5th 3'!Z69&gt;0,'5th 3'!AB69,0)</f>
        <v>0</v>
      </c>
      <c r="AF69" s="134">
        <f>IF('5th 4'!Z69&gt;0,'5th 4'!AC69,0)</f>
        <v>0</v>
      </c>
      <c r="AG69" s="133">
        <f>IF('5th 4'!Z69&gt;0,'5th 4'!AB69,0)</f>
        <v>0</v>
      </c>
      <c r="AH69" s="133">
        <f>IF('5th 5'!Z69&gt;0,'5th 5'!AC69,0)</f>
        <v>0</v>
      </c>
      <c r="AI69" s="133">
        <f>IF('5th 5'!Z69&gt;0,'5th 5'!AB69,0)</f>
        <v>0</v>
      </c>
      <c r="AJ69" s="134">
        <f>IF('5th 6'!Z69&gt;0,'5th 6'!AC69,0)</f>
        <v>0</v>
      </c>
      <c r="AK69" s="225">
        <f>IF('5th 6'!Z69&gt;0,'5th 6'!AB69,0)</f>
        <v>0</v>
      </c>
      <c r="AL69" s="226">
        <f>(B69*C6)+(D69*E6)+(F69*G6)+(H69*I6)+(J69*K6)+(L69*M6)+(N69*O6)+(P69*Q6)+(R69*S6)+(T69*U6)+(V69*W6)+(X69*Y6)+(Z69*AA6)+(AB69*AC6)+(AD69*AE6)+(AF69*AG6)+(AH69*AI6)+(AJ69*AK6)</f>
        <v>0</v>
      </c>
      <c r="AM69" s="137">
        <f t="shared" si="0"/>
        <v>0</v>
      </c>
      <c r="AN69" s="215" t="str">
        <f t="shared" si="1"/>
        <v>F</v>
      </c>
      <c r="AO69" s="227">
        <f t="shared" si="2"/>
        <v>0</v>
      </c>
      <c r="AP69" s="139">
        <f t="shared" si="3"/>
        <v>0</v>
      </c>
    </row>
    <row r="70" spans="1:42" ht="14.25" customHeight="1">
      <c r="A70" s="217">
        <f>'1st 1'!A70</f>
        <v>0</v>
      </c>
      <c r="B70" s="132">
        <f>IF('5th 1'!J70&gt;0,'5th 1'!AC70,0)</f>
        <v>0</v>
      </c>
      <c r="C70" s="133">
        <f>IF('5th 1'!J70&gt;0,'5th 1'!AB70,0)</f>
        <v>0</v>
      </c>
      <c r="D70" s="133">
        <f>IF('5th 2'!J70&gt;0,'5th 2'!AC70,0)</f>
        <v>0</v>
      </c>
      <c r="E70" s="134">
        <f>IF('5th 2'!J70&gt;0,'5th 2'!AB70,0)</f>
        <v>0</v>
      </c>
      <c r="F70" s="134">
        <f>IF('5th 3'!J70&gt;0,'5th 3'!AC70,0)</f>
        <v>0</v>
      </c>
      <c r="G70" s="133">
        <f>IF('5th 3'!J70&gt;0,'5th 3'!AB70,0)</f>
        <v>0</v>
      </c>
      <c r="H70" s="133">
        <f>IF('5th 4'!J70&gt;0,'5th 4'!AC70,0)</f>
        <v>0</v>
      </c>
      <c r="I70" s="133">
        <f>IF('5th 4'!J70&gt;0,'5th 4'!AB70,0)</f>
        <v>0</v>
      </c>
      <c r="J70" s="134">
        <f>IF('5th 5'!J70&gt;0,'5th 5'!AC70,0)</f>
        <v>0</v>
      </c>
      <c r="K70" s="134">
        <f>IF('5th 5'!J70&gt;0,'5th 5'!AB70,0)</f>
        <v>0</v>
      </c>
      <c r="L70" s="133">
        <f>IF('5th 6'!J70&gt;0,'5th 6'!AC70,0)</f>
        <v>0</v>
      </c>
      <c r="M70" s="222">
        <f>IF('5th 6'!J70&gt;0,'5th 6'!AB70,0)</f>
        <v>0</v>
      </c>
      <c r="N70" s="132">
        <f>IF('5th 1'!R70&gt;0,'5th 1'!AC70,0)</f>
        <v>0</v>
      </c>
      <c r="O70" s="134">
        <f>IF('5th 1'!R70&gt;0,'5th 1'!AB70,0)</f>
        <v>0</v>
      </c>
      <c r="P70" s="134">
        <f>IF('5th 2'!R70&gt;0,'5th 2'!AC70,0)</f>
        <v>0</v>
      </c>
      <c r="Q70" s="133">
        <f>IF('5th 2'!R70&gt;0,'5th 2'!AB70,0)</f>
        <v>0</v>
      </c>
      <c r="R70" s="133">
        <f>IF('5th 3'!R70&gt;0,'5th 3'!AC70,0)</f>
        <v>0</v>
      </c>
      <c r="S70" s="133">
        <f>IF('5th 3'!R70&gt;0,'5th 3'!AB70,0)</f>
        <v>0</v>
      </c>
      <c r="T70" s="134">
        <f>IF('5th 4'!R70&gt;0,'5th 4'!AC70,0)</f>
        <v>0</v>
      </c>
      <c r="U70" s="134">
        <f>IF('5th 4'!R70&gt;0,'5th 4'!AB70,0)</f>
        <v>0</v>
      </c>
      <c r="V70" s="133">
        <f>IF('5th 5'!R70&gt;0,'5th 5'!AC70,0)</f>
        <v>0</v>
      </c>
      <c r="W70" s="133">
        <f>IF('5th 5'!R70&gt;0,'5th 5'!AB70,0)</f>
        <v>0</v>
      </c>
      <c r="X70" s="133">
        <f>IF('5th 6'!R70&gt;0,'5th 6'!AC70,0)</f>
        <v>0</v>
      </c>
      <c r="Y70" s="135">
        <f>IF('5th 6'!R70&gt;0,'5th 6'!AB70,0)</f>
        <v>0</v>
      </c>
      <c r="Z70" s="223">
        <f>IF('5th 1'!Z70&gt;0,'5th 1'!AC70,0)</f>
        <v>0</v>
      </c>
      <c r="AA70" s="134">
        <f>IF('5th 1'!Z70&gt;0,'5th 1'!AB70,0)</f>
        <v>0</v>
      </c>
      <c r="AB70" s="134">
        <f>IF('5th 2'!Z70&gt;0,'5th 2'!AC70,0)</f>
        <v>0</v>
      </c>
      <c r="AC70" s="134">
        <f>IF('5th 2'!Z70&gt;0,'5th 2'!AB70,0)</f>
        <v>0</v>
      </c>
      <c r="AD70" s="134">
        <f>IF('5th 3'!Z70&gt;0,'5th 3'!AC70,0)</f>
        <v>0</v>
      </c>
      <c r="AE70" s="134">
        <f>IF('5th 3'!Z70&gt;0,'5th 3'!AB70,0)</f>
        <v>0</v>
      </c>
      <c r="AF70" s="134">
        <f>IF('5th 4'!Z70&gt;0,'5th 4'!AC70,0)</f>
        <v>0</v>
      </c>
      <c r="AG70" s="133">
        <f>IF('5th 4'!Z70&gt;0,'5th 4'!AB70,0)</f>
        <v>0</v>
      </c>
      <c r="AH70" s="133">
        <f>IF('5th 5'!Z70&gt;0,'5th 5'!AC70,0)</f>
        <v>0</v>
      </c>
      <c r="AI70" s="133">
        <f>IF('5th 5'!Z70&gt;0,'5th 5'!AB70,0)</f>
        <v>0</v>
      </c>
      <c r="AJ70" s="134">
        <f>IF('5th 6'!Z70&gt;0,'5th 6'!AC70,0)</f>
        <v>0</v>
      </c>
      <c r="AK70" s="225">
        <f>IF('5th 6'!Z70&gt;0,'5th 6'!AB70,0)</f>
        <v>0</v>
      </c>
      <c r="AL70" s="226">
        <f>(B70*C6)+(D70*E6)+(F70*G6)+(H70*I6)+(J70*K6)+(L70*M6)+(N70*O6)+(P70*Q6)+(R70*S6)+(T70*U6)+(V70*W6)+(X70*Y6)+(Z70*AA6)+(AB70*AC6)+(AD70*AE6)+(AF70*AG6)+(AH70*AI6)+(AJ70*AK6)</f>
        <v>0</v>
      </c>
      <c r="AM70" s="137">
        <f t="shared" si="0"/>
        <v>0</v>
      </c>
      <c r="AN70" s="215" t="str">
        <f t="shared" si="1"/>
        <v>F</v>
      </c>
      <c r="AO70" s="227">
        <f t="shared" si="2"/>
        <v>0</v>
      </c>
      <c r="AP70" s="139">
        <f t="shared" si="3"/>
        <v>0</v>
      </c>
    </row>
    <row r="71" spans="1:42" ht="14.25" customHeight="1">
      <c r="A71" s="217">
        <f>'1st 1'!A71</f>
        <v>0</v>
      </c>
      <c r="B71" s="132">
        <f>IF('5th 1'!J71&gt;0,'5th 1'!AC71,0)</f>
        <v>0</v>
      </c>
      <c r="C71" s="133">
        <f>IF('5th 1'!J71&gt;0,'5th 1'!AB71,0)</f>
        <v>0</v>
      </c>
      <c r="D71" s="133">
        <f>IF('5th 2'!J71&gt;0,'5th 2'!AC71,0)</f>
        <v>0</v>
      </c>
      <c r="E71" s="134">
        <f>IF('5th 2'!J71&gt;0,'5th 2'!AB71,0)</f>
        <v>0</v>
      </c>
      <c r="F71" s="134">
        <f>IF('5th 3'!J71&gt;0,'5th 3'!AC71,0)</f>
        <v>0</v>
      </c>
      <c r="G71" s="133">
        <f>IF('5th 3'!J71&gt;0,'5th 3'!AB71,0)</f>
        <v>0</v>
      </c>
      <c r="H71" s="133">
        <f>IF('5th 4'!J71&gt;0,'5th 4'!AC71,0)</f>
        <v>0</v>
      </c>
      <c r="I71" s="133">
        <f>IF('5th 4'!J71&gt;0,'5th 4'!AB71,0)</f>
        <v>0</v>
      </c>
      <c r="J71" s="134">
        <f>IF('5th 5'!J71&gt;0,'5th 5'!AC71,0)</f>
        <v>0</v>
      </c>
      <c r="K71" s="134">
        <f>IF('5th 5'!J71&gt;0,'5th 5'!AB71,0)</f>
        <v>0</v>
      </c>
      <c r="L71" s="133">
        <f>IF('5th 6'!J71&gt;0,'5th 6'!AC71,0)</f>
        <v>0</v>
      </c>
      <c r="M71" s="222">
        <f>IF('5th 6'!J71&gt;0,'5th 6'!AB71,0)</f>
        <v>0</v>
      </c>
      <c r="N71" s="132">
        <f>IF('5th 1'!R71&gt;0,'5th 1'!AC71,0)</f>
        <v>0</v>
      </c>
      <c r="O71" s="134">
        <f>IF('5th 1'!R71&gt;0,'5th 1'!AB71,0)</f>
        <v>0</v>
      </c>
      <c r="P71" s="134">
        <f>IF('5th 2'!R71&gt;0,'5th 2'!AC71,0)</f>
        <v>0</v>
      </c>
      <c r="Q71" s="133">
        <f>IF('5th 2'!R71&gt;0,'5th 2'!AB71,0)</f>
        <v>0</v>
      </c>
      <c r="R71" s="133">
        <f>IF('5th 3'!R71&gt;0,'5th 3'!AC71,0)</f>
        <v>0</v>
      </c>
      <c r="S71" s="133">
        <f>IF('5th 3'!R71&gt;0,'5th 3'!AB71,0)</f>
        <v>0</v>
      </c>
      <c r="T71" s="134">
        <f>IF('5th 4'!R71&gt;0,'5th 4'!AC71,0)</f>
        <v>0</v>
      </c>
      <c r="U71" s="134">
        <f>IF('5th 4'!R71&gt;0,'5th 4'!AB71,0)</f>
        <v>0</v>
      </c>
      <c r="V71" s="133">
        <f>IF('5th 5'!R71&gt;0,'5th 5'!AC71,0)</f>
        <v>0</v>
      </c>
      <c r="W71" s="133">
        <f>IF('5th 5'!R71&gt;0,'5th 5'!AB71,0)</f>
        <v>0</v>
      </c>
      <c r="X71" s="133">
        <f>IF('5th 6'!R71&gt;0,'5th 6'!AC71,0)</f>
        <v>0</v>
      </c>
      <c r="Y71" s="135">
        <f>IF('5th 6'!R71&gt;0,'5th 6'!AB71,0)</f>
        <v>0</v>
      </c>
      <c r="Z71" s="223">
        <f>IF('5th 1'!Z71&gt;0,'5th 1'!AC71,0)</f>
        <v>0</v>
      </c>
      <c r="AA71" s="134">
        <f>IF('5th 1'!Z71&gt;0,'5th 1'!AB71,0)</f>
        <v>0</v>
      </c>
      <c r="AB71" s="134">
        <f>IF('5th 2'!Z71&gt;0,'5th 2'!AC71,0)</f>
        <v>0</v>
      </c>
      <c r="AC71" s="134">
        <f>IF('5th 2'!Z71&gt;0,'5th 2'!AB71,0)</f>
        <v>0</v>
      </c>
      <c r="AD71" s="134">
        <f>IF('5th 3'!Z71&gt;0,'5th 3'!AC71,0)</f>
        <v>0</v>
      </c>
      <c r="AE71" s="134">
        <f>IF('5th 3'!Z71&gt;0,'5th 3'!AB71,0)</f>
        <v>0</v>
      </c>
      <c r="AF71" s="134">
        <f>IF('5th 4'!Z71&gt;0,'5th 4'!AC71,0)</f>
        <v>0</v>
      </c>
      <c r="AG71" s="133">
        <f>IF('5th 4'!Z71&gt;0,'5th 4'!AB71,0)</f>
        <v>0</v>
      </c>
      <c r="AH71" s="133">
        <f>IF('5th 5'!Z71&gt;0,'5th 5'!AC71,0)</f>
        <v>0</v>
      </c>
      <c r="AI71" s="133">
        <f>IF('5th 5'!Z71&gt;0,'5th 5'!AB71,0)</f>
        <v>0</v>
      </c>
      <c r="AJ71" s="134">
        <f>IF('5th 6'!Z71&gt;0,'5th 6'!AC71,0)</f>
        <v>0</v>
      </c>
      <c r="AK71" s="225">
        <f>IF('5th 6'!Z71&gt;0,'5th 6'!AB71,0)</f>
        <v>0</v>
      </c>
      <c r="AL71" s="226">
        <f>(B71*C6)+(D71*E6)+(F71*G6)+(H71*I6)+(J71*K6)+(L71*M6)+(N71*O6)+(P71*Q6)+(R71*S6)+(T71*U6)+(V71*W6)+(X71*Y6)+(Z71*AA6)+(AB71*AC6)+(AD71*AE6)+(AF71*AG6)+(AH71*AI6)+(AJ71*AK6)</f>
        <v>0</v>
      </c>
      <c r="AM71" s="137">
        <f t="shared" si="0"/>
        <v>0</v>
      </c>
      <c r="AN71" s="215" t="str">
        <f t="shared" si="1"/>
        <v>F</v>
      </c>
      <c r="AO71" s="227">
        <f t="shared" si="2"/>
        <v>0</v>
      </c>
      <c r="AP71" s="139">
        <f t="shared" si="3"/>
        <v>0</v>
      </c>
    </row>
    <row r="72" spans="1:42" ht="14.25" customHeight="1">
      <c r="A72" s="217">
        <f>'1st 1'!A72</f>
        <v>0</v>
      </c>
      <c r="B72" s="132">
        <f>IF('5th 1'!J72&gt;0,'5th 1'!AC72,0)</f>
        <v>0</v>
      </c>
      <c r="C72" s="133">
        <f>IF('5th 1'!J72&gt;0,'5th 1'!AB72,0)</f>
        <v>0</v>
      </c>
      <c r="D72" s="133">
        <f>IF('5th 2'!J72&gt;0,'5th 2'!AC72,0)</f>
        <v>0</v>
      </c>
      <c r="E72" s="134">
        <f>IF('5th 2'!J72&gt;0,'5th 2'!AB72,0)</f>
        <v>0</v>
      </c>
      <c r="F72" s="134">
        <f>IF('5th 3'!J72&gt;0,'5th 3'!AC72,0)</f>
        <v>0</v>
      </c>
      <c r="G72" s="133">
        <f>IF('5th 3'!J72&gt;0,'5th 3'!AB72,0)</f>
        <v>0</v>
      </c>
      <c r="H72" s="133">
        <f>IF('5th 4'!J72&gt;0,'5th 4'!AC72,0)</f>
        <v>0</v>
      </c>
      <c r="I72" s="133">
        <f>IF('5th 4'!J72&gt;0,'5th 4'!AB72,0)</f>
        <v>0</v>
      </c>
      <c r="J72" s="134">
        <f>IF('5th 5'!J72&gt;0,'5th 5'!AC72,0)</f>
        <v>0</v>
      </c>
      <c r="K72" s="134">
        <f>IF('5th 5'!J72&gt;0,'5th 5'!AB72,0)</f>
        <v>0</v>
      </c>
      <c r="L72" s="133">
        <f>IF('5th 6'!J72&gt;0,'5th 6'!AC72,0)</f>
        <v>0</v>
      </c>
      <c r="M72" s="222">
        <f>IF('5th 6'!J72&gt;0,'5th 6'!AB72,0)</f>
        <v>0</v>
      </c>
      <c r="N72" s="132">
        <f>IF('5th 1'!R72&gt;0,'5th 1'!AC72,0)</f>
        <v>0</v>
      </c>
      <c r="O72" s="134">
        <f>IF('5th 1'!R72&gt;0,'5th 1'!AB72,0)</f>
        <v>0</v>
      </c>
      <c r="P72" s="134">
        <f>IF('5th 2'!R72&gt;0,'5th 2'!AC72,0)</f>
        <v>0</v>
      </c>
      <c r="Q72" s="133">
        <f>IF('5th 2'!R72&gt;0,'5th 2'!AB72,0)</f>
        <v>0</v>
      </c>
      <c r="R72" s="133">
        <f>IF('5th 3'!R72&gt;0,'5th 3'!AC72,0)</f>
        <v>0</v>
      </c>
      <c r="S72" s="133">
        <f>IF('5th 3'!R72&gt;0,'5th 3'!AB72,0)</f>
        <v>0</v>
      </c>
      <c r="T72" s="134">
        <f>IF('5th 4'!R72&gt;0,'5th 4'!AC72,0)</f>
        <v>0</v>
      </c>
      <c r="U72" s="134">
        <f>IF('5th 4'!R72&gt;0,'5th 4'!AB72,0)</f>
        <v>0</v>
      </c>
      <c r="V72" s="133">
        <f>IF('5th 5'!R72&gt;0,'5th 5'!AC72,0)</f>
        <v>0</v>
      </c>
      <c r="W72" s="133">
        <f>IF('5th 5'!R72&gt;0,'5th 5'!AB72,0)</f>
        <v>0</v>
      </c>
      <c r="X72" s="133">
        <f>IF('5th 6'!R72&gt;0,'5th 6'!AC72,0)</f>
        <v>0</v>
      </c>
      <c r="Y72" s="135">
        <f>IF('5th 6'!R72&gt;0,'5th 6'!AB72,0)</f>
        <v>0</v>
      </c>
      <c r="Z72" s="223">
        <f>IF('5th 1'!Z72&gt;0,'5th 1'!AC72,0)</f>
        <v>0</v>
      </c>
      <c r="AA72" s="134">
        <f>IF('5th 1'!Z72&gt;0,'5th 1'!AB72,0)</f>
        <v>0</v>
      </c>
      <c r="AB72" s="134">
        <f>IF('5th 2'!Z72&gt;0,'5th 2'!AC72,0)</f>
        <v>0</v>
      </c>
      <c r="AC72" s="134">
        <f>IF('5th 2'!Z72&gt;0,'5th 2'!AB72,0)</f>
        <v>0</v>
      </c>
      <c r="AD72" s="134">
        <f>IF('5th 3'!Z72&gt;0,'5th 3'!AC72,0)</f>
        <v>0</v>
      </c>
      <c r="AE72" s="134">
        <f>IF('5th 3'!Z72&gt;0,'5th 3'!AB72,0)</f>
        <v>0</v>
      </c>
      <c r="AF72" s="134">
        <f>IF('5th 4'!Z72&gt;0,'5th 4'!AC72,0)</f>
        <v>0</v>
      </c>
      <c r="AG72" s="133">
        <f>IF('5th 4'!Z72&gt;0,'5th 4'!AB72,0)</f>
        <v>0</v>
      </c>
      <c r="AH72" s="133">
        <f>IF('5th 5'!Z72&gt;0,'5th 5'!AC72,0)</f>
        <v>0</v>
      </c>
      <c r="AI72" s="133">
        <f>IF('5th 5'!Z72&gt;0,'5th 5'!AB72,0)</f>
        <v>0</v>
      </c>
      <c r="AJ72" s="134">
        <f>IF('5th 6'!Z72&gt;0,'5th 6'!AC72,0)</f>
        <v>0</v>
      </c>
      <c r="AK72" s="225">
        <f>IF('5th 6'!Z72&gt;0,'5th 6'!AB72,0)</f>
        <v>0</v>
      </c>
      <c r="AL72" s="226">
        <f>(B72*C6)+(D72*E6)+(F72*G6)+(H72*I6)+(J72*K6)+(L72*M6)+(N72*O6)+(P72*Q6)+(R72*S6)+(T72*U6)+(V72*W6)+(X72*Y6)+(Z72*AA6)+(AB72*AC6)+(AD72*AE6)+(AF72*AG6)+(AH72*AI6)+(AJ72*AK6)</f>
        <v>0</v>
      </c>
      <c r="AM72" s="137">
        <f t="shared" si="0"/>
        <v>0</v>
      </c>
      <c r="AN72" s="215" t="str">
        <f t="shared" si="1"/>
        <v>F</v>
      </c>
      <c r="AO72" s="227">
        <f t="shared" si="2"/>
        <v>0</v>
      </c>
      <c r="AP72" s="139">
        <f t="shared" si="3"/>
        <v>0</v>
      </c>
    </row>
    <row r="73" spans="1:42" ht="14.25" customHeight="1">
      <c r="A73" s="217">
        <f>'1st 1'!A73</f>
        <v>0</v>
      </c>
      <c r="B73" s="132">
        <f>IF('5th 1'!J73&gt;0,'5th 1'!AC73,0)</f>
        <v>0</v>
      </c>
      <c r="C73" s="133">
        <f>IF('5th 1'!J73&gt;0,'5th 1'!AB73,0)</f>
        <v>0</v>
      </c>
      <c r="D73" s="133">
        <f>IF('5th 2'!J73&gt;0,'5th 2'!AC73,0)</f>
        <v>0</v>
      </c>
      <c r="E73" s="134">
        <f>IF('5th 2'!J73&gt;0,'5th 2'!AB73,0)</f>
        <v>0</v>
      </c>
      <c r="F73" s="134">
        <f>IF('5th 3'!J73&gt;0,'5th 3'!AC73,0)</f>
        <v>0</v>
      </c>
      <c r="G73" s="133">
        <f>IF('5th 3'!J73&gt;0,'5th 3'!AB73,0)</f>
        <v>0</v>
      </c>
      <c r="H73" s="133">
        <f>IF('5th 4'!J73&gt;0,'5th 4'!AC73,0)</f>
        <v>0</v>
      </c>
      <c r="I73" s="133">
        <f>IF('5th 4'!J73&gt;0,'5th 4'!AB73,0)</f>
        <v>0</v>
      </c>
      <c r="J73" s="134">
        <f>IF('5th 5'!J73&gt;0,'5th 5'!AC73,0)</f>
        <v>0</v>
      </c>
      <c r="K73" s="134">
        <f>IF('5th 5'!J73&gt;0,'5th 5'!AB73,0)</f>
        <v>0</v>
      </c>
      <c r="L73" s="133">
        <f>IF('5th 6'!J73&gt;0,'5th 6'!AC73,0)</f>
        <v>0</v>
      </c>
      <c r="M73" s="222">
        <f>IF('5th 6'!J73&gt;0,'5th 6'!AB73,0)</f>
        <v>0</v>
      </c>
      <c r="N73" s="132">
        <f>IF('5th 1'!R73&gt;0,'5th 1'!AC73,0)</f>
        <v>0</v>
      </c>
      <c r="O73" s="134">
        <f>IF('5th 1'!R73&gt;0,'5th 1'!AB73,0)</f>
        <v>0</v>
      </c>
      <c r="P73" s="134">
        <f>IF('5th 2'!R73&gt;0,'5th 2'!AC73,0)</f>
        <v>0</v>
      </c>
      <c r="Q73" s="133">
        <f>IF('5th 2'!R73&gt;0,'5th 2'!AB73,0)</f>
        <v>0</v>
      </c>
      <c r="R73" s="133">
        <f>IF('5th 3'!R73&gt;0,'5th 3'!AC73,0)</f>
        <v>0</v>
      </c>
      <c r="S73" s="133">
        <f>IF('5th 3'!R73&gt;0,'5th 3'!AB73,0)</f>
        <v>0</v>
      </c>
      <c r="T73" s="134">
        <f>IF('5th 4'!R73&gt;0,'5th 4'!AC73,0)</f>
        <v>0</v>
      </c>
      <c r="U73" s="134">
        <f>IF('5th 4'!R73&gt;0,'5th 4'!AB73,0)</f>
        <v>0</v>
      </c>
      <c r="V73" s="133">
        <f>IF('5th 5'!R73&gt;0,'5th 5'!AC73,0)</f>
        <v>0</v>
      </c>
      <c r="W73" s="133">
        <f>IF('5th 5'!R73&gt;0,'5th 5'!AB73,0)</f>
        <v>0</v>
      </c>
      <c r="X73" s="133">
        <f>IF('5th 6'!R73&gt;0,'5th 6'!AC73,0)</f>
        <v>0</v>
      </c>
      <c r="Y73" s="135">
        <f>IF('5th 6'!R73&gt;0,'5th 6'!AB73,0)</f>
        <v>0</v>
      </c>
      <c r="Z73" s="223">
        <f>IF('5th 1'!Z73&gt;0,'5th 1'!AC73,0)</f>
        <v>0</v>
      </c>
      <c r="AA73" s="134">
        <f>IF('5th 1'!Z73&gt;0,'5th 1'!AB73,0)</f>
        <v>0</v>
      </c>
      <c r="AB73" s="134">
        <f>IF('5th 2'!Z73&gt;0,'5th 2'!AC73,0)</f>
        <v>0</v>
      </c>
      <c r="AC73" s="134">
        <f>IF('5th 2'!Z73&gt;0,'5th 2'!AB73,0)</f>
        <v>0</v>
      </c>
      <c r="AD73" s="134">
        <f>IF('5th 3'!Z73&gt;0,'5th 3'!AC73,0)</f>
        <v>0</v>
      </c>
      <c r="AE73" s="134">
        <f>IF('5th 3'!Z73&gt;0,'5th 3'!AB73,0)</f>
        <v>0</v>
      </c>
      <c r="AF73" s="134">
        <f>IF('5th 4'!Z73&gt;0,'5th 4'!AC73,0)</f>
        <v>0</v>
      </c>
      <c r="AG73" s="133">
        <f>IF('5th 4'!Z73&gt;0,'5th 4'!AB73,0)</f>
        <v>0</v>
      </c>
      <c r="AH73" s="133">
        <f>IF('5th 5'!Z73&gt;0,'5th 5'!AC73,0)</f>
        <v>0</v>
      </c>
      <c r="AI73" s="133">
        <f>IF('5th 5'!Z73&gt;0,'5th 5'!AB73,0)</f>
        <v>0</v>
      </c>
      <c r="AJ73" s="134">
        <f>IF('5th 6'!Z73&gt;0,'5th 6'!AC73,0)</f>
        <v>0</v>
      </c>
      <c r="AK73" s="225">
        <f>IF('5th 6'!Z73&gt;0,'5th 6'!AB73,0)</f>
        <v>0</v>
      </c>
      <c r="AL73" s="226">
        <f>(B73*C6)+(D73*E6)+(F73*G6)+(H73*I6)+(J73*K6)+(L73*M6)+(N73*O6)+(P73*Q6)+(R73*S6)+(T73*U6)+(V73*W6)+(X73*Y6)+(Z73*AA6)+(AB73*AC6)+(AD73*AE6)+(AF73*AG6)+(AH73*AI6)+(AJ73*AK6)</f>
        <v>0</v>
      </c>
      <c r="AM73" s="137">
        <f>AL73/15</f>
        <v>0</v>
      </c>
      <c r="AN73" s="215" t="str">
        <f>IF(AM73&gt;=4,"A+",IF(AM73&gt;=3.75,"A",IF(AM73&gt;=3.5,"A-",IF(AM73&gt;=3.25,"B+",IF(AM73&gt;=3,"B",IF(AM73&gt;=2.75,"B-",IF(AM73&gt;=2.5,"C+",IF(AM73&gt;=2,"C","F"))))))))</f>
        <v>F</v>
      </c>
      <c r="AO73" s="227">
        <f>IF(AM73&gt;=2.5,AN73,IF(AM73&gt;=2.25,"C",IF(AM73&gt;=2,"D",IF(AM73=0,0,"F"))))</f>
        <v>0</v>
      </c>
      <c r="AP73" s="139">
        <f>A73</f>
        <v>0</v>
      </c>
    </row>
    <row r="74" spans="1:42" ht="14.25" customHeight="1">
      <c r="A74" s="217">
        <f>'1st 1'!A74</f>
        <v>0</v>
      </c>
      <c r="B74" s="132">
        <f>IF('5th 1'!J74&gt;0,'5th 1'!AC74,0)</f>
        <v>0</v>
      </c>
      <c r="C74" s="133">
        <f>IF('5th 1'!J74&gt;0,'5th 1'!AB74,0)</f>
        <v>0</v>
      </c>
      <c r="D74" s="133">
        <f>IF('5th 2'!J74&gt;0,'5th 2'!AC74,0)</f>
        <v>0</v>
      </c>
      <c r="E74" s="134">
        <f>IF('5th 2'!J74&gt;0,'5th 2'!AB74,0)</f>
        <v>0</v>
      </c>
      <c r="F74" s="134">
        <f>IF('5th 3'!J74&gt;0,'5th 3'!AC74,0)</f>
        <v>0</v>
      </c>
      <c r="G74" s="133">
        <f>IF('5th 3'!J74&gt;0,'5th 3'!AB74,0)</f>
        <v>0</v>
      </c>
      <c r="H74" s="133">
        <f>IF('5th 4'!J74&gt;0,'5th 4'!AC74,0)</f>
        <v>0</v>
      </c>
      <c r="I74" s="133">
        <f>IF('5th 4'!J74&gt;0,'5th 4'!AB74,0)</f>
        <v>0</v>
      </c>
      <c r="J74" s="134">
        <f>IF('5th 5'!J74&gt;0,'5th 5'!AC74,0)</f>
        <v>0</v>
      </c>
      <c r="K74" s="134">
        <f>IF('5th 5'!J74&gt;0,'5th 5'!AB74,0)</f>
        <v>0</v>
      </c>
      <c r="L74" s="133">
        <f>IF('5th 6'!J74&gt;0,'5th 6'!AC74,0)</f>
        <v>0</v>
      </c>
      <c r="M74" s="222">
        <f>IF('5th 6'!J74&gt;0,'5th 6'!AB74,0)</f>
        <v>0</v>
      </c>
      <c r="N74" s="132">
        <f>IF('5th 1'!R74&gt;0,'5th 1'!AC74,0)</f>
        <v>0</v>
      </c>
      <c r="O74" s="134">
        <f>IF('5th 1'!R74&gt;0,'5th 1'!AB74,0)</f>
        <v>0</v>
      </c>
      <c r="P74" s="134">
        <f>IF('5th 2'!R74&gt;0,'5th 2'!AC74,0)</f>
        <v>0</v>
      </c>
      <c r="Q74" s="133">
        <f>IF('5th 2'!R74&gt;0,'5th 2'!AB74,0)</f>
        <v>0</v>
      </c>
      <c r="R74" s="133">
        <f>IF('5th 3'!R74&gt;0,'5th 3'!AC74,0)</f>
        <v>0</v>
      </c>
      <c r="S74" s="133">
        <f>IF('5th 3'!R74&gt;0,'5th 3'!AB74,0)</f>
        <v>0</v>
      </c>
      <c r="T74" s="134">
        <f>IF('5th 4'!R74&gt;0,'5th 4'!AC74,0)</f>
        <v>0</v>
      </c>
      <c r="U74" s="134">
        <f>IF('5th 4'!R74&gt;0,'5th 4'!AB74,0)</f>
        <v>0</v>
      </c>
      <c r="V74" s="133">
        <f>IF('5th 5'!R74&gt;0,'5th 5'!AC74,0)</f>
        <v>0</v>
      </c>
      <c r="W74" s="133">
        <f>IF('5th 5'!R74&gt;0,'5th 5'!AB74,0)</f>
        <v>0</v>
      </c>
      <c r="X74" s="133">
        <f>IF('5th 6'!R74&gt;0,'5th 6'!AC74,0)</f>
        <v>0</v>
      </c>
      <c r="Y74" s="135">
        <f>IF('5th 6'!R74&gt;0,'5th 6'!AB74,0)</f>
        <v>0</v>
      </c>
      <c r="Z74" s="223">
        <f>IF('5th 1'!Z74&gt;0,'5th 1'!AC74,0)</f>
        <v>0</v>
      </c>
      <c r="AA74" s="134">
        <f>IF('5th 1'!Z74&gt;0,'5th 1'!AB74,0)</f>
        <v>0</v>
      </c>
      <c r="AB74" s="134">
        <f>IF('5th 2'!Z74&gt;0,'5th 2'!AC74,0)</f>
        <v>0</v>
      </c>
      <c r="AC74" s="134">
        <f>IF('5th 2'!Z74&gt;0,'5th 2'!AB74,0)</f>
        <v>0</v>
      </c>
      <c r="AD74" s="134">
        <f>IF('5th 3'!Z74&gt;0,'5th 3'!AC74,0)</f>
        <v>0</v>
      </c>
      <c r="AE74" s="134">
        <f>IF('5th 3'!Z74&gt;0,'5th 3'!AB74,0)</f>
        <v>0</v>
      </c>
      <c r="AF74" s="134">
        <f>IF('5th 4'!Z74&gt;0,'5th 4'!AC74,0)</f>
        <v>0</v>
      </c>
      <c r="AG74" s="133">
        <f>IF('5th 4'!Z74&gt;0,'5th 4'!AB74,0)</f>
        <v>0</v>
      </c>
      <c r="AH74" s="133">
        <f>IF('5th 5'!Z74&gt;0,'5th 5'!AC74,0)</f>
        <v>0</v>
      </c>
      <c r="AI74" s="133">
        <f>IF('5th 5'!Z74&gt;0,'5th 5'!AB74,0)</f>
        <v>0</v>
      </c>
      <c r="AJ74" s="134">
        <f>IF('5th 6'!Z74&gt;0,'5th 6'!AC74,0)</f>
        <v>0</v>
      </c>
      <c r="AK74" s="225">
        <f>IF('5th 6'!Z74&gt;0,'5th 6'!AB74,0)</f>
        <v>0</v>
      </c>
      <c r="AL74" s="226">
        <f>(B74*C6)+(D74*E6)+(F74*G6)+(H74*I6)+(J74*K6)+(L74*M6)+(N74*O6)+(P74*Q6)+(R74*S6)+(T74*U6)+(V74*W6)+(X74*Y6)+(Z74*AA6)+(AB74*AC6)+(AD74*AE6)+(AF74*AG6)+(AH74*AI6)+(AJ74*AK6)</f>
        <v>0</v>
      </c>
      <c r="AM74" s="137">
        <f>AL74/15</f>
        <v>0</v>
      </c>
      <c r="AN74" s="215" t="str">
        <f>IF(AM74&gt;=4,"A+",IF(AM74&gt;=3.75,"A",IF(AM74&gt;=3.5,"A-",IF(AM74&gt;=3.25,"B+",IF(AM74&gt;=3,"B",IF(AM74&gt;=2.75,"B-",IF(AM74&gt;=2.5,"C+",IF(AM74&gt;=2,"C","F"))))))))</f>
        <v>F</v>
      </c>
      <c r="AO74" s="227">
        <f>IF(AM74&gt;=2.5,AN74,IF(AM74&gt;=2.25,"C",IF(AM74&gt;=2,"D",IF(AM74=0,0,"F"))))</f>
        <v>0</v>
      </c>
      <c r="AP74" s="139">
        <f>A74</f>
        <v>0</v>
      </c>
    </row>
    <row r="75" spans="1:42" ht="14.25" customHeight="1">
      <c r="A75" s="217">
        <f>'1st 1'!A75</f>
        <v>0</v>
      </c>
      <c r="B75" s="132">
        <f>IF('5th 1'!J75&gt;0,'5th 1'!AC75,0)</f>
        <v>0</v>
      </c>
      <c r="C75" s="133">
        <f>IF('5th 1'!J75&gt;0,'5th 1'!AB75,0)</f>
        <v>0</v>
      </c>
      <c r="D75" s="133">
        <f>IF('5th 2'!J75&gt;0,'5th 2'!AC75,0)</f>
        <v>0</v>
      </c>
      <c r="E75" s="134">
        <f>IF('5th 2'!J75&gt;0,'5th 2'!AB75,0)</f>
        <v>0</v>
      </c>
      <c r="F75" s="134">
        <f>IF('5th 3'!J75&gt;0,'5th 3'!AC75,0)</f>
        <v>0</v>
      </c>
      <c r="G75" s="133">
        <f>IF('5th 3'!J75&gt;0,'5th 3'!AB75,0)</f>
        <v>0</v>
      </c>
      <c r="H75" s="133">
        <f>IF('5th 4'!J75&gt;0,'5th 4'!AC75,0)</f>
        <v>0</v>
      </c>
      <c r="I75" s="133">
        <f>IF('5th 4'!J75&gt;0,'5th 4'!AB75,0)</f>
        <v>0</v>
      </c>
      <c r="J75" s="134">
        <f>IF('5th 5'!J75&gt;0,'5th 5'!AC75,0)</f>
        <v>0</v>
      </c>
      <c r="K75" s="134">
        <f>IF('5th 5'!J75&gt;0,'5th 5'!AB75,0)</f>
        <v>0</v>
      </c>
      <c r="L75" s="133">
        <f>IF('5th 6'!J75&gt;0,'5th 6'!AC75,0)</f>
        <v>0</v>
      </c>
      <c r="M75" s="222">
        <f>IF('5th 6'!J75&gt;0,'5th 6'!AB75,0)</f>
        <v>0</v>
      </c>
      <c r="N75" s="132">
        <f>IF('5th 1'!R75&gt;0,'5th 1'!AC75,0)</f>
        <v>0</v>
      </c>
      <c r="O75" s="134">
        <f>IF('5th 1'!R75&gt;0,'5th 1'!AB75,0)</f>
        <v>0</v>
      </c>
      <c r="P75" s="134">
        <f>IF('5th 2'!R75&gt;0,'5th 2'!AC75,0)</f>
        <v>0</v>
      </c>
      <c r="Q75" s="133">
        <f>IF('5th 2'!R75&gt;0,'5th 2'!AB75,0)</f>
        <v>0</v>
      </c>
      <c r="R75" s="133">
        <f>IF('5th 3'!R75&gt;0,'5th 3'!AC75,0)</f>
        <v>0</v>
      </c>
      <c r="S75" s="133">
        <f>IF('5th 3'!R75&gt;0,'5th 3'!AB75,0)</f>
        <v>0</v>
      </c>
      <c r="T75" s="134">
        <f>IF('5th 4'!R75&gt;0,'5th 4'!AC75,0)</f>
        <v>0</v>
      </c>
      <c r="U75" s="134">
        <f>IF('5th 4'!R75&gt;0,'5th 4'!AB75,0)</f>
        <v>0</v>
      </c>
      <c r="V75" s="133">
        <f>IF('5th 5'!R75&gt;0,'5th 5'!AC75,0)</f>
        <v>0</v>
      </c>
      <c r="W75" s="133">
        <f>IF('5th 5'!R75&gt;0,'5th 5'!AB75,0)</f>
        <v>0</v>
      </c>
      <c r="X75" s="133">
        <f>IF('5th 6'!R75&gt;0,'5th 6'!AC75,0)</f>
        <v>0</v>
      </c>
      <c r="Y75" s="135">
        <f>IF('5th 6'!R75&gt;0,'5th 6'!AB75,0)</f>
        <v>0</v>
      </c>
      <c r="Z75" s="223">
        <f>IF('5th 1'!Z75&gt;0,'5th 1'!AC75,0)</f>
        <v>0</v>
      </c>
      <c r="AA75" s="134">
        <f>IF('5th 1'!Z75&gt;0,'5th 1'!AB75,0)</f>
        <v>0</v>
      </c>
      <c r="AB75" s="134">
        <f>IF('5th 2'!Z75&gt;0,'5th 2'!AC75,0)</f>
        <v>0</v>
      </c>
      <c r="AC75" s="134">
        <f>IF('5th 2'!Z75&gt;0,'5th 2'!AB75,0)</f>
        <v>0</v>
      </c>
      <c r="AD75" s="134">
        <f>IF('5th 3'!Z75&gt;0,'5th 3'!AC75,0)</f>
        <v>0</v>
      </c>
      <c r="AE75" s="134">
        <f>IF('5th 3'!Z75&gt;0,'5th 3'!AB75,0)</f>
        <v>0</v>
      </c>
      <c r="AF75" s="134">
        <f>IF('5th 4'!Z75&gt;0,'5th 4'!AC75,0)</f>
        <v>0</v>
      </c>
      <c r="AG75" s="133">
        <f>IF('5th 4'!Z75&gt;0,'5th 4'!AB75,0)</f>
        <v>0</v>
      </c>
      <c r="AH75" s="133">
        <f>IF('5th 5'!Z75&gt;0,'5th 5'!AC75,0)</f>
        <v>0</v>
      </c>
      <c r="AI75" s="133">
        <f>IF('5th 5'!Z75&gt;0,'5th 5'!AB75,0)</f>
        <v>0</v>
      </c>
      <c r="AJ75" s="134">
        <f>IF('5th 6'!Z75&gt;0,'5th 6'!AC75,0)</f>
        <v>0</v>
      </c>
      <c r="AK75" s="225">
        <f>IF('5th 6'!Z75&gt;0,'5th 6'!AB75,0)</f>
        <v>0</v>
      </c>
      <c r="AL75" s="226">
        <f>(B75*C6)+(D75*E6)+(F75*G6)+(H75*I6)+(J75*K6)+(L75*M6)+(N75*O6)+(P75*Q6)+(R75*S6)+(T75*U6)+(V75*W6)+(X75*Y6)+(Z75*AA6)+(AB75*AC6)+(AD75*AE6)+(AF75*AG6)+(AH75*AI6)+(AJ75*AK6)</f>
        <v>0</v>
      </c>
      <c r="AM75" s="137">
        <f>AL75/15</f>
        <v>0</v>
      </c>
      <c r="AN75" s="215" t="str">
        <f>IF(AM75&gt;=4,"A+",IF(AM75&gt;=3.75,"A",IF(AM75&gt;=3.5,"A-",IF(AM75&gt;=3.25,"B+",IF(AM75&gt;=3,"B",IF(AM75&gt;=2.75,"B-",IF(AM75&gt;=2.5,"C+",IF(AM75&gt;=2,"C","F"))))))))</f>
        <v>F</v>
      </c>
      <c r="AO75" s="227">
        <f>IF(AM75&gt;=2.5,AN75,IF(AM75&gt;=2.25,"C",IF(AM75&gt;=2,"D",IF(AM75=0,0,"F"))))</f>
        <v>0</v>
      </c>
      <c r="AP75" s="139">
        <f>A75</f>
        <v>0</v>
      </c>
    </row>
    <row r="76" spans="1:42" ht="14.25" customHeight="1">
      <c r="A76" s="217">
        <f>'1st 1'!A76</f>
        <v>0</v>
      </c>
      <c r="B76" s="132">
        <f>IF('5th 1'!J76&gt;0,'5th 1'!AC76,0)</f>
        <v>0</v>
      </c>
      <c r="C76" s="133">
        <f>IF('5th 1'!J76&gt;0,'5th 1'!AB76,0)</f>
        <v>0</v>
      </c>
      <c r="D76" s="133">
        <f>IF('5th 2'!J76&gt;0,'5th 2'!AC76,0)</f>
        <v>0</v>
      </c>
      <c r="E76" s="134">
        <f>IF('5th 2'!J76&gt;0,'5th 2'!AB76,0)</f>
        <v>0</v>
      </c>
      <c r="F76" s="134">
        <f>IF('5th 3'!J76&gt;0,'5th 3'!AC76,0)</f>
        <v>0</v>
      </c>
      <c r="G76" s="133">
        <f>IF('5th 3'!J76&gt;0,'5th 3'!AB76,0)</f>
        <v>0</v>
      </c>
      <c r="H76" s="133">
        <f>IF('5th 4'!J76&gt;0,'5th 4'!AC76,0)</f>
        <v>0</v>
      </c>
      <c r="I76" s="133">
        <f>IF('5th 4'!J76&gt;0,'5th 4'!AB76,0)</f>
        <v>0</v>
      </c>
      <c r="J76" s="134">
        <f>IF('5th 5'!J76&gt;0,'5th 5'!AC76,0)</f>
        <v>0</v>
      </c>
      <c r="K76" s="134">
        <f>IF('5th 5'!J76&gt;0,'5th 5'!AB76,0)</f>
        <v>0</v>
      </c>
      <c r="L76" s="133">
        <f>IF('5th 6'!J76&gt;0,'5th 6'!AC76,0)</f>
        <v>0</v>
      </c>
      <c r="M76" s="222">
        <f>IF('5th 6'!J76&gt;0,'5th 6'!AB76,0)</f>
        <v>0</v>
      </c>
      <c r="N76" s="132">
        <f>IF('5th 1'!R76&gt;0,'5th 1'!AC76,0)</f>
        <v>0</v>
      </c>
      <c r="O76" s="134">
        <f>IF('5th 1'!R76&gt;0,'5th 1'!AB76,0)</f>
        <v>0</v>
      </c>
      <c r="P76" s="134">
        <f>IF('5th 2'!R76&gt;0,'5th 2'!AC76,0)</f>
        <v>0</v>
      </c>
      <c r="Q76" s="133">
        <f>IF('5th 2'!R76&gt;0,'5th 2'!AB76,0)</f>
        <v>0</v>
      </c>
      <c r="R76" s="133">
        <f>IF('5th 3'!R76&gt;0,'5th 3'!AC76,0)</f>
        <v>0</v>
      </c>
      <c r="S76" s="133">
        <f>IF('5th 3'!R76&gt;0,'5th 3'!AB76,0)</f>
        <v>0</v>
      </c>
      <c r="T76" s="134">
        <f>IF('5th 4'!R76&gt;0,'5th 4'!AC76,0)</f>
        <v>0</v>
      </c>
      <c r="U76" s="134">
        <f>IF('5th 4'!R76&gt;0,'5th 4'!AB76,0)</f>
        <v>0</v>
      </c>
      <c r="V76" s="133">
        <f>IF('5th 5'!R76&gt;0,'5th 5'!AC76,0)</f>
        <v>0</v>
      </c>
      <c r="W76" s="133">
        <f>IF('5th 5'!R76&gt;0,'5th 5'!AB76,0)</f>
        <v>0</v>
      </c>
      <c r="X76" s="133">
        <f>IF('5th 6'!R76&gt;0,'5th 6'!AC76,0)</f>
        <v>0</v>
      </c>
      <c r="Y76" s="135">
        <f>IF('5th 6'!R76&gt;0,'5th 6'!AB76,0)</f>
        <v>0</v>
      </c>
      <c r="Z76" s="223">
        <f>IF('5th 1'!Z76&gt;0,'5th 1'!AC76,0)</f>
        <v>0</v>
      </c>
      <c r="AA76" s="134">
        <f>IF('5th 1'!Z76&gt;0,'5th 1'!AB76,0)</f>
        <v>0</v>
      </c>
      <c r="AB76" s="134">
        <f>IF('5th 2'!Z76&gt;0,'5th 2'!AC76,0)</f>
        <v>0</v>
      </c>
      <c r="AC76" s="134">
        <f>IF('5th 2'!Z76&gt;0,'5th 2'!AB76,0)</f>
        <v>0</v>
      </c>
      <c r="AD76" s="134">
        <f>IF('5th 3'!Z76&gt;0,'5th 3'!AC76,0)</f>
        <v>0</v>
      </c>
      <c r="AE76" s="134">
        <f>IF('5th 3'!Z76&gt;0,'5th 3'!AB76,0)</f>
        <v>0</v>
      </c>
      <c r="AF76" s="134">
        <f>IF('5th 4'!Z76&gt;0,'5th 4'!AC76,0)</f>
        <v>0</v>
      </c>
      <c r="AG76" s="133">
        <f>IF('5th 4'!Z76&gt;0,'5th 4'!AB76,0)</f>
        <v>0</v>
      </c>
      <c r="AH76" s="133">
        <f>IF('5th 5'!Z76&gt;0,'5th 5'!AC76,0)</f>
        <v>0</v>
      </c>
      <c r="AI76" s="133">
        <f>IF('5th 5'!Z76&gt;0,'5th 5'!AB76,0)</f>
        <v>0</v>
      </c>
      <c r="AJ76" s="134">
        <f>IF('5th 6'!Z76&gt;0,'5th 6'!AC76,0)</f>
        <v>0</v>
      </c>
      <c r="AK76" s="225">
        <f>IF('5th 6'!Z76&gt;0,'5th 6'!AB76,0)</f>
        <v>0</v>
      </c>
      <c r="AL76" s="226">
        <f>(B76*C6)+(D76*E6)+(F76*G6)+(H76*I6)+(J76*K6)+(L76*M6)+(N76*O6)+(P76*Q6)+(R76*S6)+(T76*U6)+(V76*W6)+(X76*Y6)+(Z76*AA6)+(AB76*AC6)+(AD76*AE6)+(AF76*AG6)+(AH76*AI6)+(AJ76*AK6)</f>
        <v>0</v>
      </c>
      <c r="AM76" s="137">
        <f>AL76/15</f>
        <v>0</v>
      </c>
      <c r="AN76" s="215" t="str">
        <f>IF(AM76&gt;=4,"A+",IF(AM76&gt;=3.75,"A",IF(AM76&gt;=3.5,"A-",IF(AM76&gt;=3.25,"B+",IF(AM76&gt;=3,"B",IF(AM76&gt;=2.75,"B-",IF(AM76&gt;=2.5,"C+",IF(AM76&gt;=2,"C","F"))))))))</f>
        <v>F</v>
      </c>
      <c r="AO76" s="227">
        <f>IF(AM76&gt;=2.5,AN76,IF(AM76&gt;=2.25,"C",IF(AM76&gt;=2,"D",IF(AM76=0,0,"F"))))</f>
        <v>0</v>
      </c>
      <c r="AP76" s="139">
        <f>A76</f>
        <v>0</v>
      </c>
    </row>
    <row r="77" spans="1:42" ht="14.25" customHeight="1">
      <c r="A77" s="217">
        <f>'1st 1'!A77</f>
        <v>0</v>
      </c>
      <c r="B77" s="132">
        <f>IF('5th 1'!J77&gt;0,'5th 1'!AC77,0)</f>
        <v>0</v>
      </c>
      <c r="C77" s="133">
        <f>IF('5th 1'!J77&gt;0,'5th 1'!AB77,0)</f>
        <v>0</v>
      </c>
      <c r="D77" s="133">
        <f>IF('5th 2'!J77&gt;0,'5th 2'!AC77,0)</f>
        <v>0</v>
      </c>
      <c r="E77" s="134">
        <f>IF('5th 2'!J77&gt;0,'5th 2'!AB77,0)</f>
        <v>0</v>
      </c>
      <c r="F77" s="134">
        <f>IF('5th 3'!J77&gt;0,'5th 3'!AC77,0)</f>
        <v>0</v>
      </c>
      <c r="G77" s="133">
        <f>IF('5th 3'!J77&gt;0,'5th 3'!AB77,0)</f>
        <v>0</v>
      </c>
      <c r="H77" s="133">
        <f>IF('5th 4'!J77&gt;0,'5th 4'!AC77,0)</f>
        <v>0</v>
      </c>
      <c r="I77" s="133">
        <f>IF('5th 4'!J77&gt;0,'5th 4'!AB77,0)</f>
        <v>0</v>
      </c>
      <c r="J77" s="134">
        <f>IF('5th 5'!J77&gt;0,'5th 5'!AC77,0)</f>
        <v>0</v>
      </c>
      <c r="K77" s="134">
        <f>IF('5th 5'!J77&gt;0,'5th 5'!AB77,0)</f>
        <v>0</v>
      </c>
      <c r="L77" s="133">
        <f>IF('5th 6'!J77&gt;0,'5th 6'!AC77,0)</f>
        <v>0</v>
      </c>
      <c r="M77" s="222">
        <f>IF('5th 6'!J77&gt;0,'5th 6'!AB77,0)</f>
        <v>0</v>
      </c>
      <c r="N77" s="132">
        <f>IF('5th 1'!R77&gt;0,'5th 1'!AC77,0)</f>
        <v>0</v>
      </c>
      <c r="O77" s="134">
        <f>IF('5th 1'!R77&gt;0,'5th 1'!AB77,0)</f>
        <v>0</v>
      </c>
      <c r="P77" s="134">
        <f>IF('5th 2'!R77&gt;0,'5th 2'!AC77,0)</f>
        <v>0</v>
      </c>
      <c r="Q77" s="133">
        <f>IF('5th 2'!R77&gt;0,'5th 2'!AB77,0)</f>
        <v>0</v>
      </c>
      <c r="R77" s="133">
        <f>IF('5th 3'!R77&gt;0,'5th 3'!AC77,0)</f>
        <v>0</v>
      </c>
      <c r="S77" s="133">
        <f>IF('5th 3'!R77&gt;0,'5th 3'!AB77,0)</f>
        <v>0</v>
      </c>
      <c r="T77" s="134">
        <f>IF('5th 4'!R77&gt;0,'5th 4'!AC77,0)</f>
        <v>0</v>
      </c>
      <c r="U77" s="134">
        <f>IF('5th 4'!R77&gt;0,'5th 4'!AB77,0)</f>
        <v>0</v>
      </c>
      <c r="V77" s="133">
        <f>IF('5th 5'!R77&gt;0,'5th 5'!AC77,0)</f>
        <v>0</v>
      </c>
      <c r="W77" s="133">
        <f>IF('5th 5'!R77&gt;0,'5th 5'!AB77,0)</f>
        <v>0</v>
      </c>
      <c r="X77" s="133">
        <f>IF('5th 6'!R77&gt;0,'5th 6'!AC77,0)</f>
        <v>0</v>
      </c>
      <c r="Y77" s="135">
        <f>IF('5th 6'!R77&gt;0,'5th 6'!AB77,0)</f>
        <v>0</v>
      </c>
      <c r="Z77" s="223">
        <f>IF('5th 1'!Z77&gt;0,'5th 1'!AC77,0)</f>
        <v>0</v>
      </c>
      <c r="AA77" s="134">
        <f>IF('5th 1'!Z77&gt;0,'5th 1'!AB77,0)</f>
        <v>0</v>
      </c>
      <c r="AB77" s="134">
        <f>IF('5th 2'!Z77&gt;0,'5th 2'!AC77,0)</f>
        <v>0</v>
      </c>
      <c r="AC77" s="134">
        <f>IF('5th 2'!Z77&gt;0,'5th 2'!AB77,0)</f>
        <v>0</v>
      </c>
      <c r="AD77" s="134">
        <f>IF('5th 3'!Z77&gt;0,'5th 3'!AC77,0)</f>
        <v>0</v>
      </c>
      <c r="AE77" s="134">
        <f>IF('5th 3'!Z77&gt;0,'5th 3'!AB77,0)</f>
        <v>0</v>
      </c>
      <c r="AF77" s="134">
        <f>IF('5th 4'!Z77&gt;0,'5th 4'!AC77,0)</f>
        <v>0</v>
      </c>
      <c r="AG77" s="133">
        <f>IF('5th 4'!Z77&gt;0,'5th 4'!AB77,0)</f>
        <v>0</v>
      </c>
      <c r="AH77" s="133">
        <f>IF('5th 5'!Z77&gt;0,'5th 5'!AC77,0)</f>
        <v>0</v>
      </c>
      <c r="AI77" s="133">
        <f>IF('5th 5'!Z77&gt;0,'5th 5'!AB77,0)</f>
        <v>0</v>
      </c>
      <c r="AJ77" s="134">
        <f>IF('5th 6'!Z77&gt;0,'5th 6'!AC77,0)</f>
        <v>0</v>
      </c>
      <c r="AK77" s="225">
        <f>IF('5th 6'!Z77&gt;0,'5th 6'!AB77,0)</f>
        <v>0</v>
      </c>
      <c r="AL77" s="226">
        <f>(B77*C6)+(D77*E6)+(F77*G6)+(H77*I6)+(J77*K6)+(L77*M6)+(N77*O6)+(P77*Q6)+(R77*S6)+(T77*U6)+(V77*W6)+(X77*Y6)+(Z77*AA6)+(AB77*AC6)+(AD77*AE6)+(AF77*AG6)+(AH77*AI6)+(AJ77*AK6)</f>
        <v>0</v>
      </c>
      <c r="AM77" s="137">
        <f>AL77/15</f>
        <v>0</v>
      </c>
      <c r="AN77" s="215" t="str">
        <f>IF(AM77&gt;=4,"A+",IF(AM77&gt;=3.75,"A",IF(AM77&gt;=3.5,"A-",IF(AM77&gt;=3.25,"B+",IF(AM77&gt;=3,"B",IF(AM77&gt;=2.75,"B-",IF(AM77&gt;=2.5,"C+",IF(AM77&gt;=2,"C","F"))))))))</f>
        <v>F</v>
      </c>
      <c r="AO77" s="227">
        <f>IF(AM77&gt;=2.5,AN77,IF(AM77&gt;=2.25,"C",IF(AM77&gt;=2,"D",IF(AM77=0,0,"F"))))</f>
        <v>0</v>
      </c>
      <c r="AP77" s="139">
        <f>A77</f>
        <v>0</v>
      </c>
    </row>
  </sheetData>
  <sheetProtection sheet="1" objects="1" scenarios="1" formatCells="0" formatColumns="0" formatRows="0"/>
  <mergeCells count="29">
    <mergeCell ref="AP4:AP7"/>
    <mergeCell ref="AL4:AL7"/>
    <mergeCell ref="AM4:AM7"/>
    <mergeCell ref="AO4:AO7"/>
    <mergeCell ref="F5:G5"/>
    <mergeCell ref="H5:I5"/>
    <mergeCell ref="P5:Q5"/>
    <mergeCell ref="T5:U5"/>
    <mergeCell ref="J5:K5"/>
    <mergeCell ref="B5:C5"/>
    <mergeCell ref="AH5:AI5"/>
    <mergeCell ref="D5:E5"/>
    <mergeCell ref="AJ5:AK5"/>
    <mergeCell ref="A6:A7"/>
    <mergeCell ref="R5:S5"/>
    <mergeCell ref="L5:M5"/>
    <mergeCell ref="AB5:AC5"/>
    <mergeCell ref="AD5:AE5"/>
    <mergeCell ref="N5:O5"/>
    <mergeCell ref="V5:W5"/>
    <mergeCell ref="X5:Y5"/>
    <mergeCell ref="Z5:AA5"/>
    <mergeCell ref="AF5:AG5"/>
    <mergeCell ref="A1:AK1"/>
    <mergeCell ref="A2:AK2"/>
    <mergeCell ref="A3:AK3"/>
    <mergeCell ref="B4:M4"/>
    <mergeCell ref="N4:Y4"/>
    <mergeCell ref="Z4:AK4"/>
  </mergeCells>
  <pageMargins left="0.31496062992126" right="0.118110236220472" top="0.31496062992126" bottom="0.761811024" header="0" footer="0.118110236220472"/>
  <pageSetup paperSize="9" scale="55" fitToHeight="2" orientation="landscape" verticalDpi="300" r:id="rId1"/>
  <headerFooter>
    <oddFooter>&amp;CTabulator   01 ............                                02 .............                                     03  ..............                                                                                          Checked by the Controler of Exam: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0" zoomScale="85" zoomScalePageLayoutView="85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1.75" customHeight="1">
      <c r="A4" s="338" t="s">
        <v>21</v>
      </c>
      <c r="B4" s="294">
        <v>306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6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238</v>
      </c>
      <c r="E6" s="614"/>
      <c r="F6" s="614"/>
      <c r="G6" s="614"/>
      <c r="H6" s="614"/>
      <c r="I6" s="614"/>
      <c r="J6" s="614"/>
      <c r="K6" s="275" t="s">
        <v>65</v>
      </c>
      <c r="L6" s="646" t="s">
        <v>239</v>
      </c>
      <c r="M6" s="646"/>
      <c r="N6" s="646"/>
      <c r="O6" s="646"/>
      <c r="P6" s="646"/>
      <c r="Q6" s="646"/>
      <c r="R6" s="647"/>
      <c r="S6" s="277" t="s">
        <v>65</v>
      </c>
      <c r="T6" s="614" t="s">
        <v>238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6.95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30.5</v>
      </c>
      <c r="D8" s="284">
        <v>44</v>
      </c>
      <c r="E8" s="285">
        <v>41</v>
      </c>
      <c r="F8" s="286"/>
      <c r="G8" s="287">
        <f>IF(H4=3,(ABS(IF(D8&gt;60,0,D8)-IF(E8&gt;60,0,E8))),(ABS(IF(D8&gt;30,0,D8)-IF(E8&gt;30,0,E8))))</f>
        <v>3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42.5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42.5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73</v>
      </c>
      <c r="AB8" s="253" t="str">
        <f>LOOKUP(AA8,{0,0.01,40,45,50,55,60,65,70,75,80},{"","F","D","C","C+","B-","B","B+","A-","A","A+"})</f>
        <v>A-</v>
      </c>
      <c r="AC8" s="330">
        <f>LOOKUP(AA8,{0,0.01,40,45,50,55,60,65,70,75,80},{0,"0",2,2.25,2.5,2.75,3,3.25,3.5,3.75,4})</f>
        <v>3.5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20.5</v>
      </c>
      <c r="D9" s="284">
        <v>37</v>
      </c>
      <c r="E9" s="285">
        <v>30</v>
      </c>
      <c r="F9" s="291"/>
      <c r="G9" s="287">
        <f>IF(H4=3,(ABS(IF(D9&gt;60,0,D9)-IF(E9&gt;60,0,E9))),(ABS(IF(D9&gt;30,0,D9)-IF(E9&gt;30,0,E9))))</f>
        <v>7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33.5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33.5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54</v>
      </c>
      <c r="AB9" s="253" t="str">
        <f>LOOKUP(AA9,{0,0.01,40,45,50,55,60,65,70,75,80},{"","F","D","C","C+","B-","B","B+","A-","A","A+"})</f>
        <v>C+</v>
      </c>
      <c r="AC9" s="330">
        <f>LOOKUP(AA9,{0,0.01,40,45,50,55,60,65,70,75,80},{0,"0",2,2.25,2.5,2.75,3,3.25,3.5,3.75,4})</f>
        <v>2.5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19.25</v>
      </c>
      <c r="D10" s="284">
        <v>35</v>
      </c>
      <c r="E10" s="285">
        <v>29</v>
      </c>
      <c r="F10" s="291"/>
      <c r="G10" s="287">
        <f>IF(H4=3,(ABS(IF(D10&gt;60,0,D10)-IF(E10&gt;60,0,E10))),(ABS(IF(D10&gt;30,0,D10)-IF(E10&gt;30,0,E10))))</f>
        <v>6</v>
      </c>
      <c r="H10" s="288" t="str">
        <f>IF(H4=3,(IF(G10&gt;12,"Y","")),(IF(G10&gt;6,"Y","")))</f>
        <v/>
      </c>
      <c r="I10" s="289">
        <f t="shared" si="1"/>
        <v>32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32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52</v>
      </c>
      <c r="AB10" s="253" t="str">
        <f>LOOKUP(AA10,{0,0.01,40,45,50,55,60,65,70,75,80},{"","F","D","C","C+","B-","B","B+","A-","A","A+"})</f>
        <v>C+</v>
      </c>
      <c r="AC10" s="330">
        <f>LOOKUP(AA10,{0,0.01,40,45,50,55,60,65,70,75,80},{0,"0",2,2.25,2.5,2.75,3,3.25,3.5,3.75,4})</f>
        <v>2.5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27.5</v>
      </c>
      <c r="D11" s="284">
        <v>46</v>
      </c>
      <c r="E11" s="285">
        <v>42</v>
      </c>
      <c r="F11" s="291"/>
      <c r="G11" s="287">
        <f>IF(H4=3,(ABS(IF(D11&gt;60,0,D11)-IF(E11&gt;60,0,E11))),(ABS(IF(D11&gt;30,0,D11)-IF(E11&gt;30,0,E11))))</f>
        <v>4</v>
      </c>
      <c r="H11" s="288" t="str">
        <f>IF(H4=3,(IF(G11&gt;12,"Y","")),(IF(G11&gt;6,"Y","")))</f>
        <v/>
      </c>
      <c r="I11" s="289">
        <f t="shared" si="1"/>
        <v>44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44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72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19.75</v>
      </c>
      <c r="D12" s="284">
        <v>32</v>
      </c>
      <c r="E12" s="285">
        <v>33</v>
      </c>
      <c r="F12" s="291"/>
      <c r="G12" s="287">
        <f>IF(H4=3,(ABS(IF(D12&gt;60,0,D12)-IF(E12&gt;60,0,E12))),(ABS(IF(D12&gt;30,0,D12)-IF(E12&gt;30,0,E12))))</f>
        <v>1</v>
      </c>
      <c r="H12" s="288" t="str">
        <f>IF(H4=3,(IF(G12&gt;12,"Y","")),(IF(G12&gt;6,"Y","")))</f>
        <v/>
      </c>
      <c r="I12" s="289">
        <f t="shared" si="1"/>
        <v>32.5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32.5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53</v>
      </c>
      <c r="AB12" s="253" t="str">
        <f>LOOKUP(AA12,{0,0.01,40,45,50,55,60,65,70,75,80},{"","F","D","C","C+","B-","B","B+","A-","A","A+"})</f>
        <v>C+</v>
      </c>
      <c r="AC12" s="330">
        <f>LOOKUP(AA12,{0,0.01,40,45,50,55,60,65,70,75,80},{0,"0",2,2.25,2.5,2.75,3,3.25,3.5,3.75,4})</f>
        <v>2.5</v>
      </c>
      <c r="AD12" s="331"/>
      <c r="AE12" s="332" t="str">
        <f t="shared" si="4"/>
        <v/>
      </c>
    </row>
    <row r="13" spans="1:36" s="23" customFormat="1" ht="18">
      <c r="A13" s="267">
        <f>'1st 1'!A13</f>
        <v>6</v>
      </c>
      <c r="B13" s="271" t="str">
        <f>'1st 1'!B13</f>
        <v>P</v>
      </c>
      <c r="C13" s="283">
        <v>27.25</v>
      </c>
      <c r="D13" s="284">
        <v>50</v>
      </c>
      <c r="E13" s="285">
        <v>43</v>
      </c>
      <c r="F13" s="291"/>
      <c r="G13" s="287">
        <f>IF(H4=3,(ABS(IF(D13&gt;60,0,D13)-IF(E13&gt;60,0,E13))),(ABS(IF(D13&gt;30,0,D13)-IF(E13&gt;30,0,E13))))</f>
        <v>7</v>
      </c>
      <c r="H13" s="288" t="str">
        <f>IF(H4=3,(IF(G13&gt;12,"Y","")),(IF(G13&gt;6,"Y","")))</f>
        <v/>
      </c>
      <c r="I13" s="289">
        <f t="shared" si="1"/>
        <v>46.5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46.5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74</v>
      </c>
      <c r="AB13" s="253" t="str">
        <f>LOOKUP(AA13,{0,0.01,40,45,50,55,60,65,70,75,80},{"","F","D","C","C+","B-","B","B+","A-","A","A+"})</f>
        <v>A-</v>
      </c>
      <c r="AC13" s="330">
        <f>LOOKUP(AA13,{0,0.01,40,45,50,55,60,65,70,75,80},{0,"0",2,2.25,2.5,2.75,3,3.25,3.5,3.75,4})</f>
        <v>3.5</v>
      </c>
      <c r="AD13" s="331"/>
      <c r="AE13" s="332" t="str">
        <f t="shared" si="4"/>
        <v/>
      </c>
    </row>
    <row r="14" spans="1:36" ht="18">
      <c r="A14" s="267">
        <f>'1st 1'!A14</f>
        <v>7</v>
      </c>
      <c r="B14" s="271" t="str">
        <f>'1st 1'!B14</f>
        <v>M</v>
      </c>
      <c r="C14" s="283">
        <v>32.75</v>
      </c>
      <c r="D14" s="284">
        <v>47</v>
      </c>
      <c r="E14" s="285">
        <v>36</v>
      </c>
      <c r="F14" s="291"/>
      <c r="G14" s="287">
        <f>IF(H4=3,(ABS(IF(D14&gt;60,0,D14)-IF(E14&gt;60,0,E14))),(ABS(IF(D14&gt;30,0,D14)-IF(E14&gt;30,0,E14))))</f>
        <v>11</v>
      </c>
      <c r="H14" s="288" t="str">
        <f>IF(H4=3,(IF(G14&gt;12,"Y","")),(IF(G14&gt;6,"Y","")))</f>
        <v/>
      </c>
      <c r="I14" s="289">
        <f t="shared" si="1"/>
        <v>41.5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41.5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75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25.5</v>
      </c>
      <c r="D15" s="284">
        <v>33</v>
      </c>
      <c r="E15" s="285">
        <v>34</v>
      </c>
      <c r="F15" s="291"/>
      <c r="G15" s="287">
        <f>IF(H4=3,(ABS(IF(D15&gt;60,0,D15)-IF(E15&gt;60,0,E15))),(ABS(IF(D15&gt;30,0,D15)-IF(E15&gt;30,0,E15))))</f>
        <v>1</v>
      </c>
      <c r="H15" s="288" t="str">
        <f>IF(H4=3,(IF(G15&gt;12,"Y","")),(IF(G15&gt;6,"Y","")))</f>
        <v/>
      </c>
      <c r="I15" s="289">
        <f t="shared" si="1"/>
        <v>33.5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33.5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59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24.5</v>
      </c>
      <c r="D16" s="284">
        <v>43</v>
      </c>
      <c r="E16" s="285">
        <v>34</v>
      </c>
      <c r="F16" s="291"/>
      <c r="G16" s="287">
        <f>IF(H4=3,(ABS(IF(D16&gt;60,0,D16)-IF(E16&gt;60,0,E16))),(ABS(IF(D16&gt;30,0,D16)-IF(E16&gt;30,0,E16))))</f>
        <v>9</v>
      </c>
      <c r="H16" s="288" t="str">
        <f>IF(H4=3,(IF(G16&gt;12,"Y","")),(IF(G16&gt;6,"Y","")))</f>
        <v/>
      </c>
      <c r="I16" s="289">
        <f t="shared" si="1"/>
        <v>38.5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38.5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63</v>
      </c>
      <c r="AB16" s="253" t="str">
        <f>LOOKUP(AA16,{0,0.01,40,45,50,55,60,65,70,75,80},{"","F","D","C","C+","B-","B","B+","A-","A","A+"})</f>
        <v>B</v>
      </c>
      <c r="AC16" s="330">
        <f>LOOKUP(AA16,{0,0.01,40,45,50,55,60,65,70,75,80},{0,"0",2,2.25,2.5,2.75,3,3.25,3.5,3.75,4})</f>
        <v>3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30.75</v>
      </c>
      <c r="D17" s="284">
        <v>50</v>
      </c>
      <c r="E17" s="285">
        <v>42</v>
      </c>
      <c r="F17" s="291"/>
      <c r="G17" s="287">
        <f>IF(H4=3,(ABS(IF(D17&gt;60,0,D17)-IF(E17&gt;60,0,E17))),(ABS(IF(D17&gt;30,0,D17)-IF(E17&gt;30,0,E17))))</f>
        <v>8</v>
      </c>
      <c r="H17" s="288" t="str">
        <f>IF(H4=3,(IF(G17&gt;12,"Y","")),(IF(G17&gt;6,"Y","")))</f>
        <v/>
      </c>
      <c r="I17" s="289">
        <f t="shared" si="1"/>
        <v>46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46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77</v>
      </c>
      <c r="AB17" s="253" t="str">
        <f>LOOKUP(AA17,{0,0.01,40,45,50,55,60,65,70,75,80},{"","F","D","C","C+","B-","B","B+","A-","A","A+"})</f>
        <v>A</v>
      </c>
      <c r="AC17" s="330">
        <f>LOOKUP(AA17,{0,0.01,40,45,50,55,60,65,70,75,80},{0,"0",2,2.25,2.5,2.75,3,3.25,3.5,3.75,4})</f>
        <v>3.75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36.5</v>
      </c>
      <c r="D18" s="284">
        <v>52</v>
      </c>
      <c r="E18" s="285">
        <v>38</v>
      </c>
      <c r="F18" s="291">
        <v>50</v>
      </c>
      <c r="G18" s="287">
        <f>IF(H4=3,(ABS(IF(D18&gt;60,0,D18)-IF(E18&gt;60,0,E18))),(ABS(IF(D18&gt;30,0,D18)-IF(E18&gt;30,0,E18))))</f>
        <v>14</v>
      </c>
      <c r="H18" s="288" t="str">
        <f>IF(H4=3,(IF(G18&gt;12,"Y","")),(IF(G18&gt;6,"Y","")))</f>
        <v>Y</v>
      </c>
      <c r="I18" s="289">
        <f t="shared" si="1"/>
        <v>51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51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88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17</v>
      </c>
      <c r="D19" s="284">
        <v>28</v>
      </c>
      <c r="E19" s="285">
        <v>30</v>
      </c>
      <c r="F19" s="291"/>
      <c r="G19" s="287">
        <f>IF(H4=3,(ABS(IF(D19&gt;60,0,D19)-IF(E19&gt;60,0,E19))),(ABS(IF(D19&gt;30,0,D19)-IF(E19&gt;30,0,E19))))</f>
        <v>2</v>
      </c>
      <c r="H19" s="288" t="str">
        <f>IF(H4=3,(IF(G19&gt;12,"Y","")),(IF(G19&gt;6,"Y","")))</f>
        <v/>
      </c>
      <c r="I19" s="289">
        <f t="shared" si="1"/>
        <v>29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29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46</v>
      </c>
      <c r="AB19" s="253" t="str">
        <f>LOOKUP(AA19,{0,0.01,40,45,50,55,60,65,70,75,80},{"","F","D","C","C+","B-","B","B+","A-","A","A+"})</f>
        <v>C</v>
      </c>
      <c r="AC19" s="330">
        <f>LOOKUP(AA19,{0,0.01,40,45,50,55,60,65,70,75,80},{0,"0",2,2.25,2.5,2.75,3,3.25,3.5,3.75,4})</f>
        <v>2.25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30</v>
      </c>
      <c r="D20" s="284">
        <v>38</v>
      </c>
      <c r="E20" s="285">
        <v>34</v>
      </c>
      <c r="F20" s="291"/>
      <c r="G20" s="287">
        <f>IF(H4=3,(ABS(IF(D20&gt;60,0,D20)-IF(E20&gt;60,0,E20))),(ABS(IF(D20&gt;30,0,D20)-IF(E20&gt;30,0,E20))))</f>
        <v>4</v>
      </c>
      <c r="H20" s="288" t="str">
        <f>IF(H4=3,(IF(G20&gt;12,"Y","")),(IF(G20&gt;6,"Y","")))</f>
        <v/>
      </c>
      <c r="I20" s="289">
        <f t="shared" si="1"/>
        <v>36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36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66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27</v>
      </c>
      <c r="D21" s="284">
        <v>42</v>
      </c>
      <c r="E21" s="285">
        <v>34</v>
      </c>
      <c r="F21" s="291"/>
      <c r="G21" s="287">
        <f>IF(H4=3,(ABS(IF(D21&gt;60,0,D21)-IF(E21&gt;60,0,E21))),(ABS(IF(D21&gt;30,0,D21)-IF(E21&gt;30,0,E21))))</f>
        <v>8</v>
      </c>
      <c r="H21" s="288" t="str">
        <f>IF(H4=3,(IF(G21&gt;12,"Y","")),(IF(G21&gt;6,"Y","")))</f>
        <v/>
      </c>
      <c r="I21" s="289">
        <f t="shared" si="1"/>
        <v>38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38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65</v>
      </c>
      <c r="AB21" s="253" t="str">
        <f>LOOKUP(AA21,{0,0.01,40,45,50,55,60,65,70,75,80},{"","F","D","C","C+","B-","B","B+","A-","A","A+"})</f>
        <v>B+</v>
      </c>
      <c r="AC21" s="330">
        <f>LOOKUP(AA21,{0,0.01,40,45,50,55,60,65,70,75,80},{0,"0",2,2.25,2.5,2.75,3,3.25,3.5,3.75,4})</f>
        <v>3.25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31.25</v>
      </c>
      <c r="D22" s="284">
        <v>42</v>
      </c>
      <c r="E22" s="285">
        <v>31</v>
      </c>
      <c r="F22" s="291"/>
      <c r="G22" s="287">
        <f>IF(H4=3,(ABS(IF(D22&gt;60,0,D22)-IF(E22&gt;60,0,E22))),(ABS(IF(D22&gt;30,0,D22)-IF(E22&gt;30,0,E22))))</f>
        <v>11</v>
      </c>
      <c r="H22" s="288" t="str">
        <f>IF(H4=3,(IF(G22&gt;12,"Y","")),(IF(G22&gt;6,"Y","")))</f>
        <v/>
      </c>
      <c r="I22" s="289">
        <f t="shared" si="1"/>
        <v>36.5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36.5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68</v>
      </c>
      <c r="AB22" s="253" t="str">
        <f>LOOKUP(AA22,{0,0.01,40,45,50,55,60,65,70,75,80},{"","F","D","C","C+","B-","B","B+","A-","A","A+"})</f>
        <v>B+</v>
      </c>
      <c r="AC22" s="330">
        <f>LOOKUP(AA22,{0,0.01,40,45,50,55,60,65,70,75,80},{0,"0",2,2.25,2.5,2.75,3,3.25,3.5,3.75,4})</f>
        <v>3.25</v>
      </c>
      <c r="AD22" s="331"/>
      <c r="AE22" s="332" t="str">
        <f t="shared" si="4"/>
        <v/>
      </c>
    </row>
    <row r="23" spans="1:36" s="12" customFormat="1" ht="18">
      <c r="A23" s="267">
        <f>'1st 1'!A23</f>
        <v>16</v>
      </c>
      <c r="B23" s="271" t="str">
        <f>'1st 1'!B23</f>
        <v>F</v>
      </c>
      <c r="C23" s="283">
        <v>25.75</v>
      </c>
      <c r="D23" s="284">
        <v>48</v>
      </c>
      <c r="E23" s="285">
        <v>32</v>
      </c>
      <c r="F23" s="291">
        <v>42</v>
      </c>
      <c r="G23" s="287">
        <f>IF(H4=3,(ABS(IF(D23&gt;60,0,D23)-IF(E23&gt;60,0,E23))),(ABS(IF(D23&gt;30,0,D23)-IF(E23&gt;30,0,E23))))</f>
        <v>16</v>
      </c>
      <c r="H23" s="288" t="str">
        <f>IF(H4=3,(IF(G23&gt;12,"Y","")),(IF(G23&gt;6,"Y","")))</f>
        <v>Y</v>
      </c>
      <c r="I23" s="289">
        <f t="shared" si="1"/>
        <v>45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71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26.5</v>
      </c>
      <c r="L24" s="183">
        <v>33</v>
      </c>
      <c r="M24" s="183">
        <v>38</v>
      </c>
      <c r="N24" s="183"/>
      <c r="O24" s="249">
        <f>IF(P4=3,(ABS(IF(L24&gt;60,0,L24)-IF(M24&gt;60,0,M24))),(ABS(IF(L24&gt;30,0,L24)-IF(M24&gt;30,0,M24))))</f>
        <v>5</v>
      </c>
      <c r="P24" s="200" t="str">
        <f>IF(P4=3,(IF(O24&gt;12,"Y","")),(IF(O24&gt;6,"Y","")))</f>
        <v/>
      </c>
      <c r="Q24" s="42">
        <f t="shared" si="2"/>
        <v>35.5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35.5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62</v>
      </c>
      <c r="AB24" s="253" t="str">
        <f>LOOKUP(AA24,{0,0.01,40,45,50,55,60,65,70,75,80},{"","F","D","C","C+","B-","B","B+","A-","A","A+"})</f>
        <v>B</v>
      </c>
      <c r="AC24" s="330">
        <f>LOOKUP(AA24,{0,0.01,40,45,50,55,60,65,70,75,80},{0,"0",2,2.25,2.5,2.75,3,3.25,3.5,3.75,4})</f>
        <v>3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23.5</v>
      </c>
      <c r="L25" s="183">
        <v>36</v>
      </c>
      <c r="M25" s="183">
        <v>39</v>
      </c>
      <c r="N25" s="183"/>
      <c r="O25" s="249">
        <f>IF(P4=3,(ABS(IF(L25&gt;60,0,L25)-IF(M25&gt;60,0,M25))),(ABS(IF(L25&gt;30,0,L25)-IF(M25&gt;30,0,M25))))</f>
        <v>3</v>
      </c>
      <c r="P25" s="200" t="str">
        <f>IF(P4=3,(IF(O25&gt;12,"Y","")),(IF(O25&gt;6,"Y","")))</f>
        <v/>
      </c>
      <c r="Q25" s="42">
        <f t="shared" si="2"/>
        <v>37.5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37.5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61</v>
      </c>
      <c r="AB25" s="253" t="str">
        <f>LOOKUP(AA25,{0,0.01,40,45,50,55,60,65,70,75,80},{"","F","D","C","C+","B-","B","B+","A-","A","A+"})</f>
        <v>B</v>
      </c>
      <c r="AC25" s="330">
        <f>LOOKUP(AA25,{0,0.01,40,45,50,55,60,65,70,75,80},{0,"0",2,2.25,2.5,2.75,3,3.25,3.5,3.75,4})</f>
        <v>3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28.5</v>
      </c>
      <c r="L26" s="183">
        <v>41</v>
      </c>
      <c r="M26" s="183">
        <v>48</v>
      </c>
      <c r="N26" s="183"/>
      <c r="O26" s="249">
        <f>IF(P4=3,(ABS(IF(L26&gt;60,0,L26)-IF(M26&gt;60,0,M26))),(ABS(IF(L26&gt;30,0,L26)-IF(M26&gt;30,0,M26))))</f>
        <v>7</v>
      </c>
      <c r="P26" s="200" t="str">
        <f>IF(P4=3,(IF(O26&gt;12,"Y","")),(IF(O26&gt;6,"Y","")))</f>
        <v/>
      </c>
      <c r="Q26" s="42">
        <f t="shared" si="2"/>
        <v>44.5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44.5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73</v>
      </c>
      <c r="AB26" s="253" t="str">
        <f>LOOKUP(AA26,{0,0.01,40,45,50,55,60,65,70,75,80},{"","F","D","C","C+","B-","B","B+","A-","A","A+"})</f>
        <v>A-</v>
      </c>
      <c r="AC26" s="330">
        <f>LOOKUP(AA26,{0,0.01,40,45,50,55,60,65,70,75,80},{0,"0",2,2.25,2.5,2.75,3,3.25,3.5,3.75,4})</f>
        <v>3.5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30.5</v>
      </c>
      <c r="L27" s="183">
        <v>38</v>
      </c>
      <c r="M27" s="183">
        <v>39</v>
      </c>
      <c r="N27" s="183"/>
      <c r="O27" s="249">
        <f>IF(P4=3,(ABS(IF(L27&gt;60,0,L27)-IF(M27&gt;60,0,M27))),(ABS(IF(L27&gt;30,0,L27)-IF(M27&gt;30,0,M27))))</f>
        <v>1</v>
      </c>
      <c r="P27" s="200" t="str">
        <f>IF(P4=3,(IF(O27&gt;12,"Y","")),(IF(O27&gt;6,"Y","")))</f>
        <v/>
      </c>
      <c r="Q27" s="42">
        <f t="shared" si="2"/>
        <v>38.5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38.5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69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32</v>
      </c>
      <c r="L28" s="183">
        <v>30</v>
      </c>
      <c r="M28" s="183">
        <v>40</v>
      </c>
      <c r="N28" s="183"/>
      <c r="O28" s="249">
        <f>IF(P4=3,(ABS(IF(L28&gt;60,0,L28)-IF(M28&gt;60,0,M28))),(ABS(IF(L28&gt;30,0,L28)-IF(M28&gt;30,0,M28))))</f>
        <v>10</v>
      </c>
      <c r="P28" s="200" t="str">
        <f>IF(P4=3,(IF(O28&gt;12,"Y","")),(IF(O28&gt;6,"Y","")))</f>
        <v/>
      </c>
      <c r="Q28" s="42">
        <f t="shared" si="2"/>
        <v>35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67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20.5</v>
      </c>
      <c r="L29" s="183">
        <v>30</v>
      </c>
      <c r="M29" s="183">
        <v>35</v>
      </c>
      <c r="N29" s="183"/>
      <c r="O29" s="249">
        <f>IF(P4=3,(ABS(IF(L29&gt;60,0,L29)-IF(M29&gt;60,0,M29))),(ABS(IF(L29&gt;30,0,L29)-IF(M29&gt;30,0,M29))))</f>
        <v>5</v>
      </c>
      <c r="P29" s="200" t="str">
        <f>IF(P4=3,(IF(O29&gt;12,"Y","")),(IF(O29&gt;6,"Y","")))</f>
        <v/>
      </c>
      <c r="Q29" s="42">
        <f t="shared" si="2"/>
        <v>32.5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32.5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53</v>
      </c>
      <c r="AB29" s="253" t="str">
        <f>LOOKUP(AA29,{0,0.01,40,45,50,55,60,65,70,75,80},{"","F","D","C","C+","B-","B","B+","A-","A","A+"})</f>
        <v>C+</v>
      </c>
      <c r="AC29" s="330">
        <f>LOOKUP(AA29,{0,0.01,40,45,50,55,60,65,70,75,80},{0,"0",2,2.25,2.5,2.75,3,3.25,3.5,3.75,4})</f>
        <v>2.5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23.5</v>
      </c>
      <c r="L30" s="183">
        <v>42</v>
      </c>
      <c r="M30" s="183">
        <v>52</v>
      </c>
      <c r="N30" s="183"/>
      <c r="O30" s="249">
        <f>IF(P4=3,(ABS(IF(L30&gt;60,0,L30)-IF(M30&gt;60,0,M30))),(ABS(IF(L30&gt;30,0,L30)-IF(M30&gt;30,0,M30))))</f>
        <v>10</v>
      </c>
      <c r="P30" s="200" t="str">
        <f>IF(P4=3,(IF(O30&gt;12,"Y","")),(IF(O30&gt;6,"Y","")))</f>
        <v/>
      </c>
      <c r="Q30" s="42">
        <f t="shared" si="2"/>
        <v>47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47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71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27</v>
      </c>
      <c r="L31" s="183">
        <v>36</v>
      </c>
      <c r="M31" s="183">
        <v>38</v>
      </c>
      <c r="N31" s="183"/>
      <c r="O31" s="249">
        <f>IF(P4=3,(ABS(IF(L31&gt;60,0,L31)-IF(M31&gt;60,0,M31))),(ABS(IF(L31&gt;30,0,L31)-IF(M31&gt;30,0,M31))))</f>
        <v>2</v>
      </c>
      <c r="P31" s="200" t="str">
        <f>IF(P4=3,(IF(O31&gt;12,"Y","")),(IF(O31&gt;6,"Y","")))</f>
        <v/>
      </c>
      <c r="Q31" s="42">
        <f t="shared" si="2"/>
        <v>37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37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64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11.5</v>
      </c>
      <c r="L32" s="183">
        <v>33</v>
      </c>
      <c r="M32" s="183">
        <v>44</v>
      </c>
      <c r="N32" s="183"/>
      <c r="O32" s="249">
        <f>IF(P4=3,(ABS(IF(L32&gt;60,0,L32)-IF(M32&gt;60,0,M32))),(ABS(IF(L32&gt;30,0,L32)-IF(M32&gt;30,0,M32))))</f>
        <v>11</v>
      </c>
      <c r="P32" s="200" t="str">
        <f>IF(P4=3,(IF(O32&gt;12,"Y","")),(IF(O32&gt;6,"Y","")))</f>
        <v/>
      </c>
      <c r="Q32" s="42">
        <f t="shared" si="2"/>
        <v>38.5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38.5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50</v>
      </c>
      <c r="AB32" s="253" t="str">
        <f>LOOKUP(AA32,{0,0.01,40,45,50,55,60,65,70,75,80},{"","F","D","C","C+","B-","B","B+","A-","A","A+"})</f>
        <v>C+</v>
      </c>
      <c r="AC32" s="330">
        <f>LOOKUP(AA32,{0,0.01,40,45,50,55,60,65,70,75,80},{0,"0",2,2.25,2.5,2.75,3,3.25,3.5,3.75,4})</f>
        <v>2.5</v>
      </c>
      <c r="AD32" s="331"/>
      <c r="AE32" s="332" t="str">
        <f t="shared" si="4"/>
        <v/>
      </c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23.5</v>
      </c>
      <c r="L33" s="183">
        <v>34</v>
      </c>
      <c r="M33" s="183">
        <v>41</v>
      </c>
      <c r="N33" s="183"/>
      <c r="O33" s="249">
        <f>IF(P4=3,(ABS(IF(L33&gt;60,0,L33)-IF(M33&gt;60,0,M33))),(ABS(IF(L33&gt;30,0,L33)-IF(M33&gt;30,0,M33))))</f>
        <v>7</v>
      </c>
      <c r="P33" s="200" t="str">
        <f>IF(P4=3,(IF(O33&gt;12,"Y","")),(IF(O33&gt;6,"Y","")))</f>
        <v/>
      </c>
      <c r="Q33" s="42">
        <f t="shared" si="2"/>
        <v>37.5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37.5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61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6" s="12" customFormat="1" ht="16.5" customHeight="1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31</v>
      </c>
      <c r="L34" s="183">
        <v>50</v>
      </c>
      <c r="M34" s="183">
        <v>51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50.5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50.5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82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  <c r="AF34" s="2"/>
      <c r="AG34" s="2"/>
      <c r="AH34" s="2"/>
      <c r="AI34" s="2"/>
      <c r="AJ34" s="2"/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26.5</v>
      </c>
      <c r="L35" s="183">
        <v>29</v>
      </c>
      <c r="M35" s="183">
        <v>28</v>
      </c>
      <c r="N35" s="183"/>
      <c r="O35" s="249">
        <f>IF(P4=3,(ABS(IF(L35&gt;60,0,L35)-IF(M35&gt;60,0,M35))),(ABS(IF(L35&gt;30,0,L35)-IF(M35&gt;30,0,M35))))</f>
        <v>1</v>
      </c>
      <c r="P35" s="200" t="str">
        <f>IF(P4=3,(IF(O35&gt;12,"Y","")),(IF(O35&gt;6,"Y","")))</f>
        <v/>
      </c>
      <c r="Q35" s="42">
        <f t="shared" si="2"/>
        <v>28.5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28.5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55</v>
      </c>
      <c r="AB35" s="253" t="str">
        <f>LOOKUP(AA35,{0,0.01,40,45,50,55,60,65,70,75,80},{"","F","D","C","C+","B-","B","B+","A-","A","A+"})</f>
        <v>B-</v>
      </c>
      <c r="AC35" s="330">
        <f>LOOKUP(AA35,{0,0.01,40,45,50,55,60,65,70,75,80},{0,"0",2,2.25,2.5,2.75,3,3.25,3.5,3.75,4})</f>
        <v>2.75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26</v>
      </c>
      <c r="L36" s="183">
        <v>38</v>
      </c>
      <c r="M36" s="183">
        <v>46</v>
      </c>
      <c r="N36" s="183"/>
      <c r="O36" s="249">
        <f>IF(P4=3,(ABS(IF(L36&gt;60,0,L36)-IF(M36&gt;60,0,M36))),(ABS(IF(L36&gt;30,0,L36)-IF(M36&gt;30,0,M36))))</f>
        <v>8</v>
      </c>
      <c r="P36" s="200" t="str">
        <f>IF(P4=3,(IF(O36&gt;12,"Y","")),(IF(O36&gt;6,"Y","")))</f>
        <v/>
      </c>
      <c r="Q36" s="42">
        <f t="shared" si="2"/>
        <v>42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42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68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26.5</v>
      </c>
      <c r="L37" s="183">
        <v>48</v>
      </c>
      <c r="M37" s="183">
        <v>45</v>
      </c>
      <c r="N37" s="183"/>
      <c r="O37" s="249">
        <f>IF(P4=3,(ABS(IF(L37&gt;60,0,L37)-IF(M37&gt;60,0,M37))),(ABS(IF(L37&gt;30,0,L37)-IF(M37&gt;30,0,M37))))</f>
        <v>3</v>
      </c>
      <c r="P37" s="200" t="str">
        <f>IF(P4=3,(IF(O37&gt;12,"Y","")),(IF(O37&gt;6,"Y","")))</f>
        <v/>
      </c>
      <c r="Q37" s="42">
        <f t="shared" si="2"/>
        <v>46.5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46.5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73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25</v>
      </c>
      <c r="L38" s="183">
        <v>35</v>
      </c>
      <c r="M38" s="183">
        <v>43</v>
      </c>
      <c r="N38" s="183"/>
      <c r="O38" s="249">
        <f>IF(P4=3,(ABS(IF(L38&gt;60,0,L38)-IF(M38&gt;60,0,M38))),(ABS(IF(L38&gt;30,0,L38)-IF(M38&gt;30,0,M38))))</f>
        <v>8</v>
      </c>
      <c r="P38" s="200" t="str">
        <f>IF(P4=3,(IF(O38&gt;12,"Y","")),(IF(O38&gt;6,"Y","")))</f>
        <v/>
      </c>
      <c r="Q38" s="42">
        <f t="shared" si="2"/>
        <v>39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39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64</v>
      </c>
      <c r="AB38" s="253" t="str">
        <f>LOOKUP(AA38,{0,0.01,40,45,50,55,60,65,70,75,80},{"","F","D","C","C+","B-","B","B+","A-","A","A+"})</f>
        <v>B</v>
      </c>
      <c r="AC38" s="330">
        <f>LOOKUP(AA38,{0,0.01,40,45,50,55,60,65,70,75,80},{0,"0",2,2.25,2.5,2.75,3,3.25,3.5,3.75,4})</f>
        <v>3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31</v>
      </c>
      <c r="L39" s="183">
        <v>38</v>
      </c>
      <c r="M39" s="183">
        <v>45</v>
      </c>
      <c r="N39" s="183"/>
      <c r="O39" s="249">
        <f>IF(P4=3,(ABS(IF(L39&gt;60,0,L39)-IF(M39&gt;60,0,M39))),(ABS(IF(L39&gt;30,0,L39)-IF(M39&gt;30,0,M39))))</f>
        <v>7</v>
      </c>
      <c r="P39" s="200" t="str">
        <f>IF(P4=3,(IF(O39&gt;12,"Y","")),(IF(O39&gt;6,"Y","")))</f>
        <v/>
      </c>
      <c r="Q39" s="42">
        <f t="shared" si="2"/>
        <v>41.5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41.5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73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24.5</v>
      </c>
      <c r="L40" s="183">
        <v>36</v>
      </c>
      <c r="M40" s="183">
        <v>44</v>
      </c>
      <c r="N40" s="183"/>
      <c r="O40" s="249">
        <f>IF(P4=3,(ABS(IF(L40&gt;60,0,L40)-IF(M40&gt;60,0,M40))),(ABS(IF(L40&gt;30,0,L40)-IF(M40&gt;30,0,M40))))</f>
        <v>8</v>
      </c>
      <c r="P40" s="200" t="str">
        <f>IF(P4=3,(IF(O40&gt;12,"Y","")),(IF(O40&gt;6,"Y","")))</f>
        <v/>
      </c>
      <c r="Q40" s="42">
        <f t="shared" si="2"/>
        <v>40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40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65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30</v>
      </c>
      <c r="L41" s="183">
        <v>34</v>
      </c>
      <c r="M41" s="183">
        <v>45</v>
      </c>
      <c r="N41" s="183"/>
      <c r="O41" s="249">
        <f>IF(P4=3,(ABS(IF(L41&gt;60,0,L41)-IF(M41&gt;60,0,M41))),(ABS(IF(L41&gt;30,0,L41)-IF(M41&gt;30,0,M41))))</f>
        <v>11</v>
      </c>
      <c r="P41" s="200" t="str">
        <f>IF(P4=3,(IF(O41&gt;12,"Y","")),(IF(O41&gt;6,"Y","")))</f>
        <v/>
      </c>
      <c r="Q41" s="42">
        <f t="shared" si="2"/>
        <v>39.5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39.5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70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27.5</v>
      </c>
      <c r="L42" s="183">
        <v>37</v>
      </c>
      <c r="M42" s="183">
        <v>42</v>
      </c>
      <c r="N42" s="183"/>
      <c r="O42" s="249">
        <f>IF(P4=3,(ABS(IF(L42&gt;60,0,L42)-IF(M42&gt;60,0,M42))),(ABS(IF(L42&gt;30,0,L42)-IF(M42&gt;30,0,M42))))</f>
        <v>5</v>
      </c>
      <c r="P42" s="200" t="str">
        <f>IF(P4=3,(IF(O42&gt;12,"Y","")),(IF(O42&gt;6,"Y","")))</f>
        <v/>
      </c>
      <c r="Q42" s="42">
        <f t="shared" si="2"/>
        <v>39.5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39.5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67</v>
      </c>
      <c r="AB42" s="253" t="str">
        <f>LOOKUP(AA42,{0,0.01,40,45,50,55,60,65,70,75,80},{"","F","D","C","C+","B-","B","B+","A-","A","A+"})</f>
        <v>B+</v>
      </c>
      <c r="AC42" s="330">
        <f>LOOKUP(AA42,{0,0.01,40,45,50,55,60,65,70,75,80},{0,"0",2,2.25,2.5,2.75,3,3.25,3.5,3.75,4})</f>
        <v>3.25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32</v>
      </c>
      <c r="L43" s="183">
        <v>45</v>
      </c>
      <c r="M43" s="183">
        <v>50</v>
      </c>
      <c r="N43" s="183"/>
      <c r="O43" s="249">
        <f>IF(P4=3,(ABS(IF(L43&gt;60,0,L43)-IF(M43&gt;60,0,M43))),(ABS(IF(L43&gt;30,0,L43)-IF(M43&gt;30,0,M43))))</f>
        <v>5</v>
      </c>
      <c r="P43" s="200" t="str">
        <f>IF(P4=3,(IF(O43&gt;12,"Y","")),(IF(O43&gt;6,"Y","")))</f>
        <v/>
      </c>
      <c r="Q43" s="42">
        <f t="shared" si="2"/>
        <v>47.5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47.5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80</v>
      </c>
      <c r="AB43" s="253" t="str">
        <f>LOOKUP(AA43,{0,0.01,40,45,50,55,60,65,70,75,80},{"","F","D","C","C+","B-","B","B+","A-","A","A+"})</f>
        <v>A+</v>
      </c>
      <c r="AC43" s="330">
        <f>LOOKUP(AA43,{0,0.01,40,45,50,55,60,65,70,75,80},{0,"0",2,2.25,2.5,2.75,3,3.25,3.5,3.75,4})</f>
        <v>4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29</v>
      </c>
      <c r="L44" s="183">
        <v>35</v>
      </c>
      <c r="M44" s="183">
        <v>46</v>
      </c>
      <c r="N44" s="183"/>
      <c r="O44" s="249">
        <f>IF(P4=3,(ABS(IF(L44&gt;60,0,L44)-IF(M44&gt;60,0,M44))),(ABS(IF(L44&gt;30,0,L44)-IF(M44&gt;30,0,M44))))</f>
        <v>11</v>
      </c>
      <c r="P44" s="200" t="str">
        <f>IF(P4=3,(IF(O44&gt;12,"Y","")),(IF(O44&gt;6,"Y","")))</f>
        <v/>
      </c>
      <c r="Q44" s="42">
        <f t="shared" si="2"/>
        <v>40.5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40.5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70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25.5</v>
      </c>
      <c r="L45" s="183">
        <v>30</v>
      </c>
      <c r="M45" s="183">
        <v>37</v>
      </c>
      <c r="N45" s="183"/>
      <c r="O45" s="249">
        <f>IF(P4=3,(ABS(IF(L45&gt;60,0,L45)-IF(M45&gt;60,0,M45))),(ABS(IF(L45&gt;30,0,L45)-IF(M45&gt;30,0,M45))))</f>
        <v>7</v>
      </c>
      <c r="P45" s="200" t="str">
        <f>IF(P4=3,(IF(O45&gt;12,"Y","")),(IF(O45&gt;6,"Y","")))</f>
        <v/>
      </c>
      <c r="Q45" s="42">
        <f t="shared" si="2"/>
        <v>33.5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33.5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59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22.75</v>
      </c>
      <c r="T46" s="291">
        <v>30</v>
      </c>
      <c r="U46" s="291">
        <v>29</v>
      </c>
      <c r="V46" s="291"/>
      <c r="W46" s="287">
        <f>IF(X4=3,(ABS(IF(T46&gt;60,0,T46)-IF(U46&gt;60,0,U46))),(ABS(IF(T46&gt;30,0,T46)-IF(U46&gt;30,0,U46))))</f>
        <v>1</v>
      </c>
      <c r="X46" s="288" t="str">
        <f>IF(X4=3,(IF(W46&gt;12,"Y","")),(IF(W46&gt;6,"Y","")))</f>
        <v/>
      </c>
      <c r="Y46" s="289">
        <f t="shared" si="3"/>
        <v>29.5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29.5</v>
      </c>
      <c r="AA46" s="197">
        <f t="shared" si="0"/>
        <v>53</v>
      </c>
      <c r="AB46" s="253" t="str">
        <f>LOOKUP(AA46,{0,0.01,40,45,50,55,60,65,70,75,80},{"","F","D","C","C+","B-","B","B+","A-","A","A+"})</f>
        <v>C+</v>
      </c>
      <c r="AC46" s="330">
        <f>LOOKUP(AA46,{0,0.01,40,45,50,55,60,65,70,75,80},{0,"0",2,2.25,2.5,2.75,3,3.25,3.5,3.75,4})</f>
        <v>2.5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21.75</v>
      </c>
      <c r="T47" s="291">
        <v>28</v>
      </c>
      <c r="U47" s="291">
        <v>29</v>
      </c>
      <c r="V47" s="291"/>
      <c r="W47" s="287">
        <f>IF(X4=3,(ABS(IF(T47&gt;60,0,T47)-IF(U47&gt;60,0,U47))),(ABS(IF(T47&gt;30,0,T47)-IF(U47&gt;30,0,U47))))</f>
        <v>1</v>
      </c>
      <c r="X47" s="288" t="str">
        <f>IF(X4=3,(IF(W47&gt;12,"Y","")),(IF(W47&gt;6,"Y","")))</f>
        <v/>
      </c>
      <c r="Y47" s="289">
        <f t="shared" si="3"/>
        <v>28.5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28.5</v>
      </c>
      <c r="AA47" s="197">
        <f t="shared" si="0"/>
        <v>51</v>
      </c>
      <c r="AB47" s="253" t="str">
        <f>LOOKUP(AA47,{0,0.01,40,45,50,55,60,65,70,75,80},{"","F","D","C","C+","B-","B","B+","A-","A","A+"})</f>
        <v>C+</v>
      </c>
      <c r="AC47" s="330">
        <f>LOOKUP(AA47,{0,0.01,40,45,50,55,60,65,70,75,80},{0,"0",2,2.25,2.5,2.75,3,3.25,3.5,3.75,4})</f>
        <v>2.5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34.25</v>
      </c>
      <c r="T48" s="291">
        <v>45</v>
      </c>
      <c r="U48" s="291">
        <v>37</v>
      </c>
      <c r="V48" s="291"/>
      <c r="W48" s="287">
        <f>IF(X4=3,(ABS(IF(T48&gt;60,0,T48)-IF(U48&gt;60,0,U48))),(ABS(IF(T48&gt;30,0,T48)-IF(U48&gt;30,0,U48))))</f>
        <v>8</v>
      </c>
      <c r="X48" s="288" t="str">
        <f>IF(X4=3,(IF(W48&gt;12,"Y","")),(IF(W48&gt;6,"Y","")))</f>
        <v/>
      </c>
      <c r="Y48" s="289">
        <f t="shared" si="3"/>
        <v>41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41</v>
      </c>
      <c r="AA48" s="197">
        <f t="shared" si="0"/>
        <v>76</v>
      </c>
      <c r="AB48" s="253" t="str">
        <f>LOOKUP(AA48,{0,0.01,40,45,50,55,60,65,70,75,80},{"","F","D","C","C+","B-","B","B+","A-","A","A+"})</f>
        <v>A</v>
      </c>
      <c r="AC48" s="330">
        <f>LOOKUP(AA48,{0,0.01,40,45,50,55,60,65,70,75,80},{0,"0",2,2.25,2.5,2.75,3,3.25,3.5,3.75,4})</f>
        <v>3.75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30.75</v>
      </c>
      <c r="T49" s="291">
        <v>44</v>
      </c>
      <c r="U49" s="291">
        <v>36</v>
      </c>
      <c r="V49" s="291"/>
      <c r="W49" s="287">
        <f>IF(X4=3,(ABS(IF(T49&gt;60,0,T49)-IF(U49&gt;60,0,U49))),(ABS(IF(T49&gt;30,0,T49)-IF(U49&gt;30,0,U49))))</f>
        <v>8</v>
      </c>
      <c r="X49" s="288" t="str">
        <f>IF(X4=3,(IF(W49&gt;12,"Y","")),(IF(W49&gt;6,"Y","")))</f>
        <v/>
      </c>
      <c r="Y49" s="289">
        <f t="shared" si="3"/>
        <v>40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40</v>
      </c>
      <c r="AA49" s="197">
        <f t="shared" si="0"/>
        <v>71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31</v>
      </c>
      <c r="T50" s="291">
        <v>35</v>
      </c>
      <c r="U50" s="291">
        <v>41</v>
      </c>
      <c r="V50" s="291"/>
      <c r="W50" s="287">
        <f>IF(X4=3,(ABS(IF(T50&gt;60,0,T50)-IF(U50&gt;60,0,U50))),(ABS(IF(T50&gt;30,0,T50)-IF(U50&gt;30,0,U50))))</f>
        <v>6</v>
      </c>
      <c r="X50" s="288" t="str">
        <f>IF(X4=3,(IF(W50&gt;12,"Y","")),(IF(W50&gt;6,"Y","")))</f>
        <v/>
      </c>
      <c r="Y50" s="289">
        <f t="shared" si="3"/>
        <v>38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38</v>
      </c>
      <c r="AA50" s="197">
        <f t="shared" si="0"/>
        <v>69</v>
      </c>
      <c r="AB50" s="253" t="str">
        <f>LOOKUP(AA50,{0,0.01,40,45,50,55,60,65,70,75,80},{"","F","D","C","C+","B-","B","B+","A-","A","A+"})</f>
        <v>B+</v>
      </c>
      <c r="AC50" s="330">
        <f>LOOKUP(AA50,{0,0.01,40,45,50,55,60,65,70,75,80},{0,"0",2,2.25,2.5,2.75,3,3.25,3.5,3.75,4})</f>
        <v>3.25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17.75</v>
      </c>
      <c r="T51" s="291">
        <v>37</v>
      </c>
      <c r="U51" s="291">
        <v>32</v>
      </c>
      <c r="V51" s="291"/>
      <c r="W51" s="287">
        <f>IF(X4=3,(ABS(IF(T51&gt;60,0,T51)-IF(U51&gt;60,0,U51))),(ABS(IF(T51&gt;30,0,T51)-IF(U51&gt;30,0,U51))))</f>
        <v>5</v>
      </c>
      <c r="X51" s="288" t="str">
        <f>IF(X4=3,(IF(W51&gt;12,"Y","")),(IF(W51&gt;6,"Y","")))</f>
        <v/>
      </c>
      <c r="Y51" s="289">
        <f t="shared" si="3"/>
        <v>34.5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34.5</v>
      </c>
      <c r="AA51" s="197">
        <f t="shared" si="0"/>
        <v>53</v>
      </c>
      <c r="AB51" s="253" t="str">
        <f>LOOKUP(AA51,{0,0.01,40,45,50,55,60,65,70,75,80},{"","F","D","C","C+","B-","B","B+","A-","A","A+"})</f>
        <v>C+</v>
      </c>
      <c r="AC51" s="330">
        <f>LOOKUP(AA51,{0,0.01,40,45,50,55,60,65,70,75,80},{0,"0",2,2.25,2.5,2.75,3,3.25,3.5,3.75,4})</f>
        <v>2.5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21.5</v>
      </c>
      <c r="T52" s="291">
        <v>34</v>
      </c>
      <c r="U52" s="291">
        <v>30</v>
      </c>
      <c r="V52" s="291"/>
      <c r="W52" s="287">
        <f>IF(X4=3,(ABS(IF(T52&gt;60,0,T52)-IF(U52&gt;60,0,U52))),(ABS(IF(T52&gt;30,0,T52)-IF(U52&gt;30,0,U52))))</f>
        <v>4</v>
      </c>
      <c r="X52" s="288" t="str">
        <f>IF(X4=3,(IF(W52&gt;12,"Y","")),(IF(W52&gt;6,"Y","")))</f>
        <v/>
      </c>
      <c r="Y52" s="289">
        <f t="shared" si="3"/>
        <v>32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32</v>
      </c>
      <c r="AA52" s="197">
        <f t="shared" si="0"/>
        <v>54</v>
      </c>
      <c r="AB52" s="253" t="str">
        <f>LOOKUP(AA52,{0,0.01,40,45,50,55,60,65,70,75,80},{"","F","D","C","C+","B-","B","B+","A-","A","A+"})</f>
        <v>C+</v>
      </c>
      <c r="AC52" s="330">
        <f>LOOKUP(AA52,{0,0.01,40,45,50,55,60,65,70,75,80},{0,"0",2,2.25,2.5,2.75,3,3.25,3.5,3.75,4})</f>
        <v>2.5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29.5</v>
      </c>
      <c r="T53" s="291">
        <v>33</v>
      </c>
      <c r="U53" s="291">
        <v>36</v>
      </c>
      <c r="V53" s="291"/>
      <c r="W53" s="287">
        <f>IF(X4=3,(ABS(IF(T53&gt;60,0,T53)-IF(U53&gt;60,0,U53))),(ABS(IF(T53&gt;30,0,T53)-IF(U53&gt;30,0,U53))))</f>
        <v>3</v>
      </c>
      <c r="X53" s="288" t="str">
        <f>IF(X4=3,(IF(W53&gt;12,"Y","")),(IF(W53&gt;6,"Y","")))</f>
        <v/>
      </c>
      <c r="Y53" s="289">
        <f t="shared" si="3"/>
        <v>34.5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34.5</v>
      </c>
      <c r="AA53" s="197">
        <f t="shared" si="0"/>
        <v>64</v>
      </c>
      <c r="AB53" s="253" t="str">
        <f>LOOKUP(AA53,{0,0.01,40,45,50,55,60,65,70,75,80},{"","F","D","C","C+","B-","B","B+","A-","A","A+"})</f>
        <v>B</v>
      </c>
      <c r="AC53" s="330">
        <f>LOOKUP(AA53,{0,0.01,40,45,50,55,60,65,70,75,80},{0,"0",2,2.25,2.5,2.75,3,3.25,3.5,3.75,4})</f>
        <v>3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21.5</v>
      </c>
      <c r="T54" s="291">
        <v>30</v>
      </c>
      <c r="U54" s="291">
        <v>32</v>
      </c>
      <c r="V54" s="291"/>
      <c r="W54" s="287">
        <f>IF(X4=3,(ABS(IF(T54&gt;60,0,T54)-IF(U54&gt;60,0,U54))),(ABS(IF(T54&gt;30,0,T54)-IF(U54&gt;30,0,U54))))</f>
        <v>2</v>
      </c>
      <c r="X54" s="288" t="str">
        <f>IF(X4=3,(IF(W54&gt;12,"Y","")),(IF(W54&gt;6,"Y","")))</f>
        <v/>
      </c>
      <c r="Y54" s="289">
        <f t="shared" si="3"/>
        <v>31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31</v>
      </c>
      <c r="AA54" s="197">
        <f t="shared" si="0"/>
        <v>53</v>
      </c>
      <c r="AB54" s="253" t="str">
        <f>LOOKUP(AA54,{0,0.01,40,45,50,55,60,65,70,75,80},{"","F","D","C","C+","B-","B","B+","A-","A","A+"})</f>
        <v>C+</v>
      </c>
      <c r="AC54" s="330">
        <f>LOOKUP(AA54,{0,0.01,40,45,50,55,60,65,70,75,80},{0,"0",2,2.25,2.5,2.75,3,3.25,3.5,3.75,4})</f>
        <v>2.5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21</v>
      </c>
      <c r="T55" s="291">
        <v>34</v>
      </c>
      <c r="U55" s="291">
        <v>31</v>
      </c>
      <c r="V55" s="291"/>
      <c r="W55" s="287">
        <f>IF(X4=3,(ABS(IF(T55&gt;60,0,T55)-IF(U55&gt;60,0,U55))),(ABS(IF(T55&gt;30,0,T55)-IF(U55&gt;30,0,U55))))</f>
        <v>3</v>
      </c>
      <c r="X55" s="288" t="str">
        <f>IF(X4=3,(IF(W55&gt;12,"Y","")),(IF(W55&gt;6,"Y","")))</f>
        <v/>
      </c>
      <c r="Y55" s="289">
        <f t="shared" si="3"/>
        <v>32.5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32.5</v>
      </c>
      <c r="AA55" s="197">
        <f t="shared" si="0"/>
        <v>54</v>
      </c>
      <c r="AB55" s="253" t="str">
        <f>LOOKUP(AA55,{0,0.01,40,45,50,55,60,65,70,75,80},{"","F","D","C","C+","B-","B","B+","A-","A","A+"})</f>
        <v>C+</v>
      </c>
      <c r="AC55" s="330">
        <f>LOOKUP(AA55,{0,0.01,40,45,50,55,60,65,70,75,80},{0,"0",2,2.25,2.5,2.75,3,3.25,3.5,3.75,4})</f>
        <v>2.5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21.25</v>
      </c>
      <c r="T56" s="291">
        <v>31</v>
      </c>
      <c r="U56" s="291">
        <v>29</v>
      </c>
      <c r="V56" s="291"/>
      <c r="W56" s="287">
        <f>IF(X4=3,(ABS(IF(T56&gt;60,0,T56)-IF(U56&gt;60,0,U56))),(ABS(IF(T56&gt;30,0,T56)-IF(U56&gt;30,0,U56))))</f>
        <v>2</v>
      </c>
      <c r="X56" s="288" t="str">
        <f>IF(X4=3,(IF(W56&gt;12,"Y","")),(IF(W56&gt;6,"Y","")))</f>
        <v/>
      </c>
      <c r="Y56" s="289">
        <f t="shared" si="3"/>
        <v>30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30</v>
      </c>
      <c r="AA56" s="197">
        <f t="shared" si="0"/>
        <v>52</v>
      </c>
      <c r="AB56" s="253" t="str">
        <f>LOOKUP(AA56,{0,0.01,40,45,50,55,60,65,70,75,80},{"","F","D","C","C+","B-","B","B+","A-","A","A+"})</f>
        <v>C+</v>
      </c>
      <c r="AC56" s="330">
        <f>LOOKUP(AA56,{0,0.01,40,45,50,55,60,65,70,75,80},{0,"0",2,2.25,2.5,2.75,3,3.25,3.5,3.75,4})</f>
        <v>2.5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24</v>
      </c>
      <c r="T57" s="291">
        <v>33</v>
      </c>
      <c r="U57" s="291">
        <v>32</v>
      </c>
      <c r="V57" s="291"/>
      <c r="W57" s="287">
        <f>IF(X4=3,(ABS(IF(T57&gt;60,0,T57)-IF(U57&gt;60,0,U57))),(ABS(IF(T57&gt;30,0,T57)-IF(U57&gt;30,0,U57))))</f>
        <v>1</v>
      </c>
      <c r="X57" s="288" t="str">
        <f>IF(X4=3,(IF(W57&gt;12,"Y","")),(IF(W57&gt;6,"Y","")))</f>
        <v/>
      </c>
      <c r="Y57" s="289">
        <f t="shared" si="3"/>
        <v>32.5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32.5</v>
      </c>
      <c r="AA57" s="197">
        <f t="shared" si="0"/>
        <v>57</v>
      </c>
      <c r="AB57" s="253" t="str">
        <f>LOOKUP(AA57,{0,0.01,40,45,50,55,60,65,70,75,80},{"","F","D","C","C+","B-","B","B+","A-","A","A+"})</f>
        <v>B-</v>
      </c>
      <c r="AC57" s="330">
        <f>LOOKUP(AA57,{0,0.01,40,45,50,55,60,65,70,75,80},{0,"0",2,2.25,2.5,2.75,3,3.25,3.5,3.75,4})</f>
        <v>2.75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20.5</v>
      </c>
      <c r="L58" s="183">
        <v>36</v>
      </c>
      <c r="M58" s="183">
        <v>37</v>
      </c>
      <c r="N58" s="183"/>
      <c r="O58" s="249">
        <f>IF(P4=3,(ABS(IF(L58&gt;60,0,L58)-IF(M58&gt;60,0,M58))),(ABS(IF(L58&gt;30,0,L58)-IF(M58&gt;30,0,M58))))</f>
        <v>1</v>
      </c>
      <c r="P58" s="200" t="str">
        <f>IF(P4=3,(IF(O58&gt;12,"Y","")),(IF(O58&gt;6,"Y","")))</f>
        <v/>
      </c>
      <c r="Q58" s="42">
        <f t="shared" si="2"/>
        <v>36.5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36.5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57</v>
      </c>
      <c r="AB58" s="253" t="str">
        <f>LOOKUP(AA58,{0,0.01,40,45,50,55,60,65,70,75,80},{"","F","D","C","C+","B-","B","B+","A-","A","A+"})</f>
        <v>B-</v>
      </c>
      <c r="AC58" s="330">
        <f>LOOKUP(AA58,{0,0.01,40,45,50,55,60,65,70,75,80},{0,"0",2,2.25,2.5,2.75,3,3.25,3.5,3.75,4})</f>
        <v>2.75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25</v>
      </c>
      <c r="D59" s="284">
        <v>33</v>
      </c>
      <c r="E59" s="285">
        <v>27</v>
      </c>
      <c r="F59" s="291"/>
      <c r="G59" s="287">
        <f>IF(H4=3,(ABS(IF(D59&gt;60,0,D59)-IF(E59&gt;60,0,E59))),(ABS(IF(D59&gt;30,0,D59)-IF(E59&gt;30,0,E59))))</f>
        <v>6</v>
      </c>
      <c r="H59" s="288" t="str">
        <f>IF(H4=3,(IF(G59&gt;12,"Y","")),(IF(G59&gt;6,"Y","")))</f>
        <v/>
      </c>
      <c r="I59" s="289">
        <f t="shared" si="1"/>
        <v>30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55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F4:G4"/>
    <mergeCell ref="H4:J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15" priority="7">
      <formula>$I$7="Y"</formula>
    </cfRule>
    <cfRule type="expression" dxfId="214" priority="8">
      <formula>$I$7="Y"</formula>
    </cfRule>
    <cfRule type="expression" dxfId="213" priority="9">
      <formula>$I$7="Y"</formula>
    </cfRule>
  </conditionalFormatting>
  <conditionalFormatting sqref="O8:O77">
    <cfRule type="expression" dxfId="212" priority="4">
      <formula>$I$7="Y"</formula>
    </cfRule>
    <cfRule type="expression" dxfId="211" priority="5">
      <formula>$I$7="Y"</formula>
    </cfRule>
    <cfRule type="expression" dxfId="210" priority="6">
      <formula>$I$7="Y"</formula>
    </cfRule>
  </conditionalFormatting>
  <conditionalFormatting sqref="W8:W77">
    <cfRule type="expression" dxfId="209" priority="1">
      <formula>$I$7="Y"</formula>
    </cfRule>
    <cfRule type="expression" dxfId="208" priority="2">
      <formula>$I$7="Y"</formula>
    </cfRule>
    <cfRule type="expression" dxfId="207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3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1" customHeight="1">
      <c r="A4" s="338" t="s">
        <v>21</v>
      </c>
      <c r="B4" s="294">
        <v>307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240</v>
      </c>
      <c r="E6" s="614"/>
      <c r="F6" s="614"/>
      <c r="G6" s="614"/>
      <c r="H6" s="614"/>
      <c r="I6" s="614"/>
      <c r="J6" s="615"/>
      <c r="K6" s="275" t="s">
        <v>65</v>
      </c>
      <c r="L6" s="646" t="s">
        <v>241</v>
      </c>
      <c r="M6" s="646"/>
      <c r="N6" s="646"/>
      <c r="O6" s="646"/>
      <c r="P6" s="646"/>
      <c r="Q6" s="646"/>
      <c r="R6" s="647"/>
      <c r="S6" s="277" t="s">
        <v>65</v>
      </c>
      <c r="T6" s="614" t="s">
        <v>240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19</v>
      </c>
      <c r="D8" s="284">
        <v>46</v>
      </c>
      <c r="E8" s="285">
        <v>49</v>
      </c>
      <c r="F8" s="286"/>
      <c r="G8" s="287">
        <f>IF(H4=3,(ABS(IF(D8&gt;60,0,D8)-IF(E8&gt;60,0,E8))),(ABS(IF(D8&gt;30,0,D8)-IF(E8&gt;30,0,E8))))</f>
        <v>3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47.5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47.5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67</v>
      </c>
      <c r="AB8" s="253" t="str">
        <f>LOOKUP(AA8,{0,0.01,40,45,50,55,60,65,70,75,80},{"","F","D","C","C+","B-","B","B+","A-","A","A+"})</f>
        <v>B+</v>
      </c>
      <c r="AC8" s="330">
        <f>LOOKUP(AA8,{0,0.01,40,45,50,55,60,65,70,75,80},{0,"0",2,2.25,2.5,2.75,3,3.25,3.5,3.75,4})</f>
        <v>3.25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11</v>
      </c>
      <c r="D9" s="284">
        <v>39</v>
      </c>
      <c r="E9" s="285">
        <v>41</v>
      </c>
      <c r="F9" s="291"/>
      <c r="G9" s="287">
        <f>IF(H4=3,(ABS(IF(D9&gt;60,0,D9)-IF(E9&gt;60,0,E9))),(ABS(IF(D9&gt;30,0,D9)-IF(E9&gt;30,0,E9))))</f>
        <v>2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40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40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51</v>
      </c>
      <c r="AB9" s="253" t="str">
        <f>LOOKUP(AA9,{0,0.01,40,45,50,55,60,65,70,75,80},{"","F","D","C","C+","B-","B","B+","A-","A","A+"})</f>
        <v>C+</v>
      </c>
      <c r="AC9" s="330">
        <f>LOOKUP(AA9,{0,0.01,40,45,50,55,60,65,70,75,80},{0,"0",2,2.25,2.5,2.75,3,3.25,3.5,3.75,4})</f>
        <v>2.5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17</v>
      </c>
      <c r="D10" s="284">
        <v>34</v>
      </c>
      <c r="E10" s="285">
        <v>41</v>
      </c>
      <c r="F10" s="291"/>
      <c r="G10" s="287">
        <f>IF(H4=3,(ABS(IF(D10&gt;60,0,D10)-IF(E10&gt;60,0,E10))),(ABS(IF(D10&gt;30,0,D10)-IF(E10&gt;30,0,E10))))</f>
        <v>7</v>
      </c>
      <c r="H10" s="288" t="str">
        <f>IF(H4=3,(IF(G10&gt;12,"Y","")),(IF(G10&gt;6,"Y","")))</f>
        <v/>
      </c>
      <c r="I10" s="289">
        <f t="shared" si="1"/>
        <v>37.5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37.5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55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13</v>
      </c>
      <c r="D11" s="284">
        <v>41</v>
      </c>
      <c r="E11" s="285">
        <v>48</v>
      </c>
      <c r="F11" s="291"/>
      <c r="G11" s="287">
        <f>IF(H4=3,(ABS(IF(D11&gt;60,0,D11)-IF(E11&gt;60,0,E11))),(ABS(IF(D11&gt;30,0,D11)-IF(E11&gt;30,0,E11))))</f>
        <v>7</v>
      </c>
      <c r="H11" s="288" t="str">
        <f>IF(H4=3,(IF(G11&gt;12,"Y","")),(IF(G11&gt;6,"Y","")))</f>
        <v/>
      </c>
      <c r="I11" s="289">
        <f t="shared" si="1"/>
        <v>44.5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44.5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58</v>
      </c>
      <c r="AB11" s="253" t="str">
        <f>LOOKUP(AA11,{0,0.01,40,45,50,55,60,65,70,75,80},{"","F","D","C","C+","B-","B","B+","A-","A","A+"})</f>
        <v>B-</v>
      </c>
      <c r="AC11" s="330">
        <f>LOOKUP(AA11,{0,0.01,40,45,50,55,60,65,70,75,80},{0,"0",2,2.25,2.5,2.75,3,3.25,3.5,3.75,4})</f>
        <v>2.75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16.5</v>
      </c>
      <c r="D12" s="284">
        <v>37</v>
      </c>
      <c r="E12" s="285">
        <v>42</v>
      </c>
      <c r="F12" s="291"/>
      <c r="G12" s="287">
        <f>IF(H4=3,(ABS(IF(D12&gt;60,0,D12)-IF(E12&gt;60,0,E12))),(ABS(IF(D12&gt;30,0,D12)-IF(E12&gt;30,0,E12))))</f>
        <v>5</v>
      </c>
      <c r="H12" s="288" t="str">
        <f>IF(H4=3,(IF(G12&gt;12,"Y","")),(IF(G12&gt;6,"Y","")))</f>
        <v/>
      </c>
      <c r="I12" s="289">
        <f t="shared" si="1"/>
        <v>39.5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39.5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56</v>
      </c>
      <c r="AB12" s="253" t="str">
        <f>LOOKUP(AA12,{0,0.01,40,45,50,55,60,65,70,75,80},{"","F","D","C","C+","B-","B","B+","A-","A","A+"})</f>
        <v>B-</v>
      </c>
      <c r="AC12" s="330">
        <f>LOOKUP(AA12,{0,0.01,40,45,50,55,60,65,70,75,80},{0,"0",2,2.25,2.5,2.75,3,3.25,3.5,3.75,4})</f>
        <v>2.75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23</v>
      </c>
      <c r="D13" s="284">
        <v>43</v>
      </c>
      <c r="E13" s="285">
        <v>46</v>
      </c>
      <c r="F13" s="291"/>
      <c r="G13" s="287">
        <f>IF(H4=3,(ABS(IF(D13&gt;60,0,D13)-IF(E13&gt;60,0,E13))),(ABS(IF(D13&gt;30,0,D13)-IF(E13&gt;30,0,E13))))</f>
        <v>3</v>
      </c>
      <c r="H13" s="288" t="str">
        <f>IF(H4=3,(IF(G13&gt;12,"Y","")),(IF(G13&gt;6,"Y","")))</f>
        <v/>
      </c>
      <c r="I13" s="289">
        <f t="shared" si="1"/>
        <v>44.5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44.5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68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28.5</v>
      </c>
      <c r="D14" s="284">
        <v>46</v>
      </c>
      <c r="E14" s="285">
        <v>49</v>
      </c>
      <c r="F14" s="291"/>
      <c r="G14" s="287">
        <f>IF(H4=3,(ABS(IF(D14&gt;60,0,D14)-IF(E14&gt;60,0,E14))),(ABS(IF(D14&gt;30,0,D14)-IF(E14&gt;30,0,E14))))</f>
        <v>3</v>
      </c>
      <c r="H14" s="288" t="str">
        <f>IF(H4=3,(IF(G14&gt;12,"Y","")),(IF(G14&gt;6,"Y","")))</f>
        <v/>
      </c>
      <c r="I14" s="289">
        <f t="shared" si="1"/>
        <v>47.5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47.5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76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21</v>
      </c>
      <c r="D15" s="284">
        <v>40</v>
      </c>
      <c r="E15" s="285">
        <v>43</v>
      </c>
      <c r="F15" s="291"/>
      <c r="G15" s="287">
        <f>IF(H4=3,(ABS(IF(D15&gt;60,0,D15)-IF(E15&gt;60,0,E15))),(ABS(IF(D15&gt;30,0,D15)-IF(E15&gt;30,0,E15))))</f>
        <v>3</v>
      </c>
      <c r="H15" s="288" t="str">
        <f>IF(H4=3,(IF(G15&gt;12,"Y","")),(IF(G15&gt;6,"Y","")))</f>
        <v/>
      </c>
      <c r="I15" s="289">
        <f t="shared" si="1"/>
        <v>41.5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41.5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63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23</v>
      </c>
      <c r="D16" s="284">
        <v>37</v>
      </c>
      <c r="E16" s="285">
        <v>40</v>
      </c>
      <c r="F16" s="291"/>
      <c r="G16" s="287">
        <f>IF(H4=3,(ABS(IF(D16&gt;60,0,D16)-IF(E16&gt;60,0,E16))),(ABS(IF(D16&gt;30,0,D16)-IF(E16&gt;30,0,E16))))</f>
        <v>3</v>
      </c>
      <c r="H16" s="288" t="str">
        <f>IF(H4=3,(IF(G16&gt;12,"Y","")),(IF(G16&gt;6,"Y","")))</f>
        <v/>
      </c>
      <c r="I16" s="289">
        <f t="shared" si="1"/>
        <v>38.5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38.5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62</v>
      </c>
      <c r="AB16" s="253" t="str">
        <f>LOOKUP(AA16,{0,0.01,40,45,50,55,60,65,70,75,80},{"","F","D","C","C+","B-","B","B+","A-","A","A+"})</f>
        <v>B</v>
      </c>
      <c r="AC16" s="330">
        <f>LOOKUP(AA16,{0,0.01,40,45,50,55,60,65,70,75,80},{0,"0",2,2.25,2.5,2.75,3,3.25,3.5,3.75,4})</f>
        <v>3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20</v>
      </c>
      <c r="D17" s="284">
        <v>39</v>
      </c>
      <c r="E17" s="285">
        <v>42</v>
      </c>
      <c r="F17" s="291"/>
      <c r="G17" s="287">
        <f>IF(H4=3,(ABS(IF(D17&gt;60,0,D17)-IF(E17&gt;60,0,E17))),(ABS(IF(D17&gt;30,0,D17)-IF(E17&gt;30,0,E17))))</f>
        <v>3</v>
      </c>
      <c r="H17" s="288" t="str">
        <f>IF(H4=3,(IF(G17&gt;12,"Y","")),(IF(G17&gt;6,"Y","")))</f>
        <v/>
      </c>
      <c r="I17" s="289">
        <f t="shared" si="1"/>
        <v>40.5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40.5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61</v>
      </c>
      <c r="AB17" s="253" t="str">
        <f>LOOKUP(AA17,{0,0.01,40,45,50,55,60,65,70,75,80},{"","F","D","C","C+","B-","B","B+","A-","A","A+"})</f>
        <v>B</v>
      </c>
      <c r="AC17" s="330">
        <f>LOOKUP(AA17,{0,0.01,40,45,50,55,60,65,70,75,80},{0,"0",2,2.25,2.5,2.75,3,3.25,3.5,3.75,4})</f>
        <v>3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28</v>
      </c>
      <c r="D18" s="284">
        <v>50</v>
      </c>
      <c r="E18" s="285">
        <v>51</v>
      </c>
      <c r="F18" s="291"/>
      <c r="G18" s="287">
        <f>IF(H4=3,(ABS(IF(D18&gt;60,0,D18)-IF(E18&gt;60,0,E18))),(ABS(IF(D18&gt;30,0,D18)-IF(E18&gt;30,0,E18))))</f>
        <v>1</v>
      </c>
      <c r="H18" s="288" t="str">
        <f>IF(H4=3,(IF(G18&gt;12,"Y","")),(IF(G18&gt;6,"Y","")))</f>
        <v/>
      </c>
      <c r="I18" s="289">
        <f t="shared" si="1"/>
        <v>50.5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50.5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79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20</v>
      </c>
      <c r="D19" s="284">
        <v>36</v>
      </c>
      <c r="E19" s="285">
        <v>43</v>
      </c>
      <c r="F19" s="291"/>
      <c r="G19" s="287">
        <f>IF(H4=3,(ABS(IF(D19&gt;60,0,D19)-IF(E19&gt;60,0,E19))),(ABS(IF(D19&gt;30,0,D19)-IF(E19&gt;30,0,E19))))</f>
        <v>7</v>
      </c>
      <c r="H19" s="288" t="str">
        <f>IF(H4=3,(IF(G19&gt;12,"Y","")),(IF(G19&gt;6,"Y","")))</f>
        <v/>
      </c>
      <c r="I19" s="289">
        <f t="shared" si="1"/>
        <v>39.5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39.5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60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22</v>
      </c>
      <c r="D20" s="284">
        <v>39</v>
      </c>
      <c r="E20" s="285">
        <v>40</v>
      </c>
      <c r="F20" s="291"/>
      <c r="G20" s="287">
        <f>IF(H4=3,(ABS(IF(D20&gt;60,0,D20)-IF(E20&gt;60,0,E20))),(ABS(IF(D20&gt;30,0,D20)-IF(E20&gt;30,0,E20))))</f>
        <v>1</v>
      </c>
      <c r="H20" s="288" t="str">
        <f>IF(H4=3,(IF(G20&gt;12,"Y","")),(IF(G20&gt;6,"Y","")))</f>
        <v/>
      </c>
      <c r="I20" s="289">
        <f t="shared" si="1"/>
        <v>39.5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39.5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62</v>
      </c>
      <c r="AB20" s="253" t="str">
        <f>LOOKUP(AA20,{0,0.01,40,45,50,55,60,65,70,75,80},{"","F","D","C","C+","B-","B","B+","A-","A","A+"})</f>
        <v>B</v>
      </c>
      <c r="AC20" s="330">
        <f>LOOKUP(AA20,{0,0.01,40,45,50,55,60,65,70,75,80},{0,"0",2,2.25,2.5,2.75,3,3.25,3.5,3.75,4})</f>
        <v>3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17</v>
      </c>
      <c r="D21" s="284">
        <v>42</v>
      </c>
      <c r="E21" s="285">
        <v>45</v>
      </c>
      <c r="F21" s="291"/>
      <c r="G21" s="287">
        <f>IF(H4=3,(ABS(IF(D21&gt;60,0,D21)-IF(E21&gt;60,0,E21))),(ABS(IF(D21&gt;30,0,D21)-IF(E21&gt;30,0,E21))))</f>
        <v>3</v>
      </c>
      <c r="H21" s="288" t="str">
        <f>IF(H4=3,(IF(G21&gt;12,"Y","")),(IF(G21&gt;6,"Y","")))</f>
        <v/>
      </c>
      <c r="I21" s="289">
        <f t="shared" si="1"/>
        <v>43.5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43.5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61</v>
      </c>
      <c r="AB21" s="253" t="str">
        <f>LOOKUP(AA21,{0,0.01,40,45,50,55,60,65,70,75,80},{"","F","D","C","C+","B-","B","B+","A-","A","A+"})</f>
        <v>B</v>
      </c>
      <c r="AC21" s="330">
        <f>LOOKUP(AA21,{0,0.01,40,45,50,55,60,65,70,75,80},{0,"0",2,2.25,2.5,2.75,3,3.25,3.5,3.75,4})</f>
        <v>3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26.5</v>
      </c>
      <c r="D22" s="284">
        <v>45</v>
      </c>
      <c r="E22" s="285">
        <v>49</v>
      </c>
      <c r="F22" s="291"/>
      <c r="G22" s="287">
        <f>IF(H4=3,(ABS(IF(D22&gt;60,0,D22)-IF(E22&gt;60,0,E22))),(ABS(IF(D22&gt;30,0,D22)-IF(E22&gt;30,0,E22))))</f>
        <v>4</v>
      </c>
      <c r="H22" s="288" t="str">
        <f>IF(H4=3,(IF(G22&gt;12,"Y","")),(IF(G22&gt;6,"Y","")))</f>
        <v/>
      </c>
      <c r="I22" s="289">
        <f t="shared" si="1"/>
        <v>47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47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74</v>
      </c>
      <c r="AB22" s="253" t="str">
        <f>LOOKUP(AA22,{0,0.01,40,45,50,55,60,65,70,75,80},{"","F","D","C","C+","B-","B","B+","A-","A","A+"})</f>
        <v>A-</v>
      </c>
      <c r="AC22" s="330">
        <f>LOOKUP(AA22,{0,0.01,40,45,50,55,60,65,70,75,80},{0,"0",2,2.25,2.5,2.75,3,3.25,3.5,3.75,4})</f>
        <v>3.5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17</v>
      </c>
      <c r="D23" s="284">
        <v>42</v>
      </c>
      <c r="E23" s="285">
        <v>47</v>
      </c>
      <c r="F23" s="291"/>
      <c r="G23" s="287">
        <f>IF(H4=3,(ABS(IF(D23&gt;60,0,D23)-IF(E23&gt;60,0,E23))),(ABS(IF(D23&gt;30,0,D23)-IF(E23&gt;30,0,E23))))</f>
        <v>5</v>
      </c>
      <c r="H23" s="288" t="str">
        <f>IF(H4=3,(IF(G23&gt;12,"Y","")),(IF(G23&gt;6,"Y","")))</f>
        <v/>
      </c>
      <c r="I23" s="289">
        <f t="shared" si="1"/>
        <v>44.5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44.5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62</v>
      </c>
      <c r="AB23" s="253" t="str">
        <f>LOOKUP(AA23,{0,0.01,40,45,50,55,60,65,70,75,80},{"","F","D","C","C+","B-","B","B+","A-","A","A+"})</f>
        <v>B</v>
      </c>
      <c r="AC23" s="330">
        <f>LOOKUP(AA23,{0,0.01,40,45,50,55,60,65,70,75,80},{0,"0",2,2.25,2.5,2.75,3,3.25,3.5,3.75,4})</f>
        <v>3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28.5</v>
      </c>
      <c r="L24" s="183">
        <v>30</v>
      </c>
      <c r="M24" s="183">
        <v>42</v>
      </c>
      <c r="N24" s="183"/>
      <c r="O24" s="249">
        <f>IF(P4=3,(ABS(IF(L24&gt;60,0,L24)-IF(M24&gt;60,0,M24))),(ABS(IF(L24&gt;30,0,L24)-IF(M24&gt;30,0,M24))))</f>
        <v>12</v>
      </c>
      <c r="P24" s="200" t="str">
        <f>IF(P4=3,(IF(O24&gt;12,"Y","")),(IF(O24&gt;6,"Y","")))</f>
        <v/>
      </c>
      <c r="Q24" s="42">
        <f t="shared" si="2"/>
        <v>36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36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65</v>
      </c>
      <c r="AB24" s="253" t="str">
        <f>LOOKUP(AA24,{0,0.01,40,45,50,55,60,65,70,75,80},{"","F","D","C","C+","B-","B","B+","A-","A","A+"})</f>
        <v>B+</v>
      </c>
      <c r="AC24" s="330">
        <f>LOOKUP(AA24,{0,0.01,40,45,50,55,60,65,70,75,80},{0,"0",2,2.25,2.5,2.75,3,3.25,3.5,3.75,4})</f>
        <v>3.25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25.5</v>
      </c>
      <c r="L25" s="183">
        <v>39</v>
      </c>
      <c r="M25" s="183">
        <v>41.5</v>
      </c>
      <c r="N25" s="183"/>
      <c r="O25" s="249">
        <f>IF(P4=3,(ABS(IF(L25&gt;60,0,L25)-IF(M25&gt;60,0,M25))),(ABS(IF(L25&gt;30,0,L25)-IF(M25&gt;30,0,M25))))</f>
        <v>2.5</v>
      </c>
      <c r="P25" s="200" t="str">
        <f>IF(P4=3,(IF(O25&gt;12,"Y","")),(IF(O25&gt;6,"Y","")))</f>
        <v/>
      </c>
      <c r="Q25" s="42">
        <f t="shared" si="2"/>
        <v>40.25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40.25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66</v>
      </c>
      <c r="AB25" s="253" t="str">
        <f>LOOKUP(AA25,{0,0.01,40,45,50,55,60,65,70,75,80},{"","F","D","C","C+","B-","B","B+","A-","A","A+"})</f>
        <v>B+</v>
      </c>
      <c r="AC25" s="330">
        <f>LOOKUP(AA25,{0,0.01,40,45,50,55,60,65,70,75,80},{0,"0",2,2.25,2.5,2.75,3,3.25,3.5,3.75,4})</f>
        <v>3.25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28</v>
      </c>
      <c r="L26" s="183">
        <v>34</v>
      </c>
      <c r="M26" s="183">
        <v>42</v>
      </c>
      <c r="N26" s="183"/>
      <c r="O26" s="249">
        <f>IF(P4=3,(ABS(IF(L26&gt;60,0,L26)-IF(M26&gt;60,0,M26))),(ABS(IF(L26&gt;30,0,L26)-IF(M26&gt;30,0,M26))))</f>
        <v>8</v>
      </c>
      <c r="P26" s="200" t="str">
        <f>IF(P4=3,(IF(O26&gt;12,"Y","")),(IF(O26&gt;6,"Y","")))</f>
        <v/>
      </c>
      <c r="Q26" s="42">
        <f t="shared" si="2"/>
        <v>38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38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66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29.5</v>
      </c>
      <c r="L27" s="183">
        <v>32</v>
      </c>
      <c r="M27" s="183">
        <v>41</v>
      </c>
      <c r="N27" s="183"/>
      <c r="O27" s="249">
        <f>IF(P4=3,(ABS(IF(L27&gt;60,0,L27)-IF(M27&gt;60,0,M27))),(ABS(IF(L27&gt;30,0,L27)-IF(M27&gt;30,0,M27))))</f>
        <v>9</v>
      </c>
      <c r="P27" s="200" t="str">
        <f>IF(P4=3,(IF(O27&gt;12,"Y","")),(IF(O27&gt;6,"Y","")))</f>
        <v/>
      </c>
      <c r="Q27" s="42">
        <f t="shared" si="2"/>
        <v>36.5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36.5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66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29.5</v>
      </c>
      <c r="L28" s="183">
        <v>37</v>
      </c>
      <c r="M28" s="183">
        <v>40</v>
      </c>
      <c r="N28" s="183"/>
      <c r="O28" s="249">
        <f>IF(P4=3,(ABS(IF(L28&gt;60,0,L28)-IF(M28&gt;60,0,M28))),(ABS(IF(L28&gt;30,0,L28)-IF(M28&gt;30,0,M28))))</f>
        <v>3</v>
      </c>
      <c r="P28" s="200" t="str">
        <f>IF(P4=3,(IF(O28&gt;12,"Y","")),(IF(O28&gt;6,"Y","")))</f>
        <v/>
      </c>
      <c r="Q28" s="42">
        <f t="shared" si="2"/>
        <v>38.5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38.5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68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21</v>
      </c>
      <c r="L29" s="183">
        <v>31</v>
      </c>
      <c r="M29" s="183">
        <v>44</v>
      </c>
      <c r="N29" s="183">
        <v>41</v>
      </c>
      <c r="O29" s="249">
        <f>IF(P4=3,(ABS(IF(L29&gt;60,0,L29)-IF(M29&gt;60,0,M29))),(ABS(IF(L29&gt;30,0,L29)-IF(M29&gt;30,0,M29))))</f>
        <v>13</v>
      </c>
      <c r="P29" s="200" t="str">
        <f>IF(P4=3,(IF(O29&gt;12,"Y","")),(IF(O29&gt;6,"Y","")))</f>
        <v>Y</v>
      </c>
      <c r="Q29" s="42">
        <f t="shared" si="2"/>
        <v>42.5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42.5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64</v>
      </c>
      <c r="AB29" s="253" t="str">
        <f>LOOKUP(AA29,{0,0.01,40,45,50,55,60,65,70,75,80},{"","F","D","C","C+","B-","B","B+","A-","A","A+"})</f>
        <v>B</v>
      </c>
      <c r="AC29" s="330">
        <f>LOOKUP(AA29,{0,0.01,40,45,50,55,60,65,70,75,80},{0,"0",2,2.25,2.5,2.75,3,3.25,3.5,3.75,4})</f>
        <v>3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32.5</v>
      </c>
      <c r="L30" s="183">
        <v>42</v>
      </c>
      <c r="M30" s="183">
        <v>46</v>
      </c>
      <c r="N30" s="183"/>
      <c r="O30" s="249">
        <f>IF(P4=3,(ABS(IF(L30&gt;60,0,L30)-IF(M30&gt;60,0,M30))),(ABS(IF(L30&gt;30,0,L30)-IF(M30&gt;30,0,M30))))</f>
        <v>4</v>
      </c>
      <c r="P30" s="200" t="str">
        <f>IF(P4=3,(IF(O30&gt;12,"Y","")),(IF(O30&gt;6,"Y","")))</f>
        <v/>
      </c>
      <c r="Q30" s="42">
        <f t="shared" si="2"/>
        <v>44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44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77</v>
      </c>
      <c r="AB30" s="253" t="str">
        <f>LOOKUP(AA30,{0,0.01,40,45,50,55,60,65,70,75,80},{"","F","D","C","C+","B-","B","B+","A-","A","A+"})</f>
        <v>A</v>
      </c>
      <c r="AC30" s="330">
        <f>LOOKUP(AA30,{0,0.01,40,45,50,55,60,65,70,75,80},{0,"0",2,2.25,2.5,2.75,3,3.25,3.5,3.75,4})</f>
        <v>3.75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31</v>
      </c>
      <c r="L31" s="183">
        <v>38</v>
      </c>
      <c r="M31" s="183">
        <v>42</v>
      </c>
      <c r="N31" s="183"/>
      <c r="O31" s="249">
        <f>IF(P4=3,(ABS(IF(L31&gt;60,0,L31)-IF(M31&gt;60,0,M31))),(ABS(IF(L31&gt;30,0,L31)-IF(M31&gt;30,0,M31))))</f>
        <v>4</v>
      </c>
      <c r="P31" s="200" t="str">
        <f>IF(P4=3,(IF(O31&gt;12,"Y","")),(IF(O31&gt;6,"Y","")))</f>
        <v/>
      </c>
      <c r="Q31" s="42">
        <f t="shared" si="2"/>
        <v>40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40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71</v>
      </c>
      <c r="AB31" s="253" t="str">
        <f>LOOKUP(AA31,{0,0.01,40,45,50,55,60,65,70,75,80},{"","F","D","C","C+","B-","B","B+","A-","A","A+"})</f>
        <v>A-</v>
      </c>
      <c r="AC31" s="330">
        <f>LOOKUP(AA31,{0,0.01,40,45,50,55,60,65,70,75,80},{0,"0",2,2.25,2.5,2.75,3,3.25,3.5,3.75,4})</f>
        <v>3.5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24.5</v>
      </c>
      <c r="L32" s="183">
        <v>33</v>
      </c>
      <c r="M32" s="183">
        <v>41.5</v>
      </c>
      <c r="N32" s="183"/>
      <c r="O32" s="249">
        <f>IF(P4=3,(ABS(IF(L32&gt;60,0,L32)-IF(M32&gt;60,0,M32))),(ABS(IF(L32&gt;30,0,L32)-IF(M32&gt;30,0,M32))))</f>
        <v>8.5</v>
      </c>
      <c r="P32" s="200" t="str">
        <f>IF(P4=3,(IF(O32&gt;12,"Y","")),(IF(O32&gt;6,"Y","")))</f>
        <v/>
      </c>
      <c r="Q32" s="42">
        <f t="shared" si="2"/>
        <v>37.25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37.25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62</v>
      </c>
      <c r="AB32" s="253" t="str">
        <f>LOOKUP(AA32,{0,0.01,40,45,50,55,60,65,70,75,80},{"","F","D","C","C+","B-","B","B+","A-","A","A+"})</f>
        <v>B</v>
      </c>
      <c r="AC32" s="330">
        <f>LOOKUP(AA32,{0,0.01,40,45,50,55,60,65,70,75,80},{0,"0",2,2.25,2.5,2.75,3,3.25,3.5,3.75,4})</f>
        <v>3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1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26</v>
      </c>
      <c r="L33" s="183">
        <v>34</v>
      </c>
      <c r="M33" s="183">
        <v>41.5</v>
      </c>
      <c r="N33" s="183"/>
      <c r="O33" s="249">
        <f>IF(P4=3,(ABS(IF(L33&gt;60,0,L33)-IF(M33&gt;60,0,M33))),(ABS(IF(L33&gt;30,0,L33)-IF(M33&gt;30,0,M33))))</f>
        <v>7.5</v>
      </c>
      <c r="P33" s="200" t="str">
        <f>IF(P4=3,(IF(O33&gt;12,"Y","")),(IF(O33&gt;6,"Y","")))</f>
        <v/>
      </c>
      <c r="Q33" s="42">
        <f t="shared" si="2"/>
        <v>37.75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37.75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64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1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32.5</v>
      </c>
      <c r="L34" s="183">
        <v>41</v>
      </c>
      <c r="M34" s="183">
        <v>50</v>
      </c>
      <c r="N34" s="183"/>
      <c r="O34" s="249">
        <f>IF(P4=3,(ABS(IF(L34&gt;60,0,L34)-IF(M34&gt;60,0,M34))),(ABS(IF(L34&gt;30,0,L34)-IF(M34&gt;30,0,M34))))</f>
        <v>9</v>
      </c>
      <c r="P34" s="200" t="str">
        <f>IF(P4=3,(IF(O34&gt;12,"Y","")),(IF(O34&gt;6,"Y","")))</f>
        <v/>
      </c>
      <c r="Q34" s="42">
        <f t="shared" si="2"/>
        <v>45.5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45.5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78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1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27</v>
      </c>
      <c r="L35" s="183">
        <v>30</v>
      </c>
      <c r="M35" s="183">
        <v>43.5</v>
      </c>
      <c r="N35" s="183"/>
      <c r="O35" s="249">
        <f>IF(P4=3,(ABS(IF(L35&gt;60,0,L35)-IF(M35&gt;60,0,M35))),(ABS(IF(L35&gt;30,0,L35)-IF(M35&gt;30,0,M35))))</f>
        <v>13.5</v>
      </c>
      <c r="P35" s="200" t="str">
        <f>IF(P4=3,(IF(O35&gt;12,"Y","")),(IF(O35&gt;6,"Y","")))</f>
        <v>Y</v>
      </c>
      <c r="Q35" s="42">
        <f t="shared" si="2"/>
        <v>40.125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40.125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68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28.5</v>
      </c>
      <c r="L36" s="183">
        <v>35</v>
      </c>
      <c r="M36" s="183">
        <v>46</v>
      </c>
      <c r="N36" s="183"/>
      <c r="O36" s="249">
        <f>IF(P4=3,(ABS(IF(L36&gt;60,0,L36)-IF(M36&gt;60,0,M36))),(ABS(IF(L36&gt;30,0,L36)-IF(M36&gt;30,0,M36))))</f>
        <v>11</v>
      </c>
      <c r="P36" s="200" t="str">
        <f>IF(P4=3,(IF(O36&gt;12,"Y","")),(IF(O36&gt;6,"Y","")))</f>
        <v/>
      </c>
      <c r="Q36" s="42">
        <f t="shared" si="2"/>
        <v>40.5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40.5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69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1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29</v>
      </c>
      <c r="L37" s="183">
        <v>38</v>
      </c>
      <c r="M37" s="183">
        <v>42</v>
      </c>
      <c r="N37" s="183"/>
      <c r="O37" s="249">
        <f>IF(P4=3,(ABS(IF(L37&gt;60,0,L37)-IF(M37&gt;60,0,M37))),(ABS(IF(L37&gt;30,0,L37)-IF(M37&gt;30,0,M37))))</f>
        <v>4</v>
      </c>
      <c r="P37" s="200" t="str">
        <f>IF(P4=3,(IF(O37&gt;12,"Y","")),(IF(O37&gt;6,"Y","")))</f>
        <v/>
      </c>
      <c r="Q37" s="42">
        <f t="shared" si="2"/>
        <v>40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40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69</v>
      </c>
      <c r="AB37" s="253" t="str">
        <f>LOOKUP(AA37,{0,0.01,40,45,50,55,60,65,70,75,80},{"","F","D","C","C+","B-","B","B+","A-","A","A+"})</f>
        <v>B+</v>
      </c>
      <c r="AC37" s="330">
        <f>LOOKUP(AA37,{0,0.01,40,45,50,55,60,65,70,75,80},{0,"0",2,2.25,2.5,2.75,3,3.25,3.5,3.75,4})</f>
        <v>3.25</v>
      </c>
      <c r="AD37" s="331"/>
      <c r="AE37" s="332" t="str">
        <f t="shared" si="4"/>
        <v/>
      </c>
    </row>
    <row r="38" spans="1:3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28.5</v>
      </c>
      <c r="L38" s="183">
        <v>41</v>
      </c>
      <c r="M38" s="183">
        <v>44.5</v>
      </c>
      <c r="N38" s="183"/>
      <c r="O38" s="249">
        <f>IF(P4=3,(ABS(IF(L38&gt;60,0,L38)-IF(M38&gt;60,0,M38))),(ABS(IF(L38&gt;30,0,L38)-IF(M38&gt;30,0,M38))))</f>
        <v>3.5</v>
      </c>
      <c r="P38" s="200" t="str">
        <f>IF(P4=3,(IF(O38&gt;12,"Y","")),(IF(O38&gt;6,"Y","")))</f>
        <v/>
      </c>
      <c r="Q38" s="42">
        <f t="shared" si="2"/>
        <v>42.75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42.75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72</v>
      </c>
      <c r="AB38" s="253" t="str">
        <f>LOOKUP(AA38,{0,0.01,40,45,50,55,60,65,70,75,80},{"","F","D","C","C+","B-","B","B+","A-","A","A+"})</f>
        <v>A-</v>
      </c>
      <c r="AC38" s="330">
        <f>LOOKUP(AA38,{0,0.01,40,45,50,55,60,65,70,75,80},{0,"0",2,2.25,2.5,2.75,3,3.25,3.5,3.75,4})</f>
        <v>3.5</v>
      </c>
      <c r="AD38" s="331"/>
      <c r="AE38" s="332" t="str">
        <f t="shared" si="4"/>
        <v/>
      </c>
    </row>
    <row r="39" spans="1:31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29</v>
      </c>
      <c r="L39" s="183">
        <v>41</v>
      </c>
      <c r="M39" s="183">
        <v>46</v>
      </c>
      <c r="N39" s="183"/>
      <c r="O39" s="249">
        <f>IF(P4=3,(ABS(IF(L39&gt;60,0,L39)-IF(M39&gt;60,0,M39))),(ABS(IF(L39&gt;30,0,L39)-IF(M39&gt;30,0,M39))))</f>
        <v>5</v>
      </c>
      <c r="P39" s="200" t="str">
        <f>IF(P4=3,(IF(O39&gt;12,"Y","")),(IF(O39&gt;6,"Y","")))</f>
        <v/>
      </c>
      <c r="Q39" s="42">
        <f t="shared" si="2"/>
        <v>43.5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43.5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73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1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29</v>
      </c>
      <c r="L40" s="183">
        <v>32</v>
      </c>
      <c r="M40" s="183">
        <v>43.5</v>
      </c>
      <c r="N40" s="183"/>
      <c r="O40" s="249">
        <f>IF(P4=3,(ABS(IF(L40&gt;60,0,L40)-IF(M40&gt;60,0,M40))),(ABS(IF(L40&gt;30,0,L40)-IF(M40&gt;30,0,M40))))</f>
        <v>11.5</v>
      </c>
      <c r="P40" s="200" t="str">
        <f>IF(P4=3,(IF(O40&gt;12,"Y","")),(IF(O40&gt;6,"Y","")))</f>
        <v/>
      </c>
      <c r="Q40" s="42">
        <f t="shared" si="2"/>
        <v>37.75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37.75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67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1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28.5</v>
      </c>
      <c r="L41" s="183">
        <v>31</v>
      </c>
      <c r="M41" s="183">
        <v>39</v>
      </c>
      <c r="N41" s="183"/>
      <c r="O41" s="249">
        <f>IF(P4=3,(ABS(IF(L41&gt;60,0,L41)-IF(M41&gt;60,0,M41))),(ABS(IF(L41&gt;30,0,L41)-IF(M41&gt;30,0,M41))))</f>
        <v>8</v>
      </c>
      <c r="P41" s="200" t="str">
        <f>IF(P4=3,(IF(O41&gt;12,"Y","")),(IF(O41&gt;6,"Y","")))</f>
        <v/>
      </c>
      <c r="Q41" s="42">
        <f t="shared" si="2"/>
        <v>35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64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1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30.5</v>
      </c>
      <c r="L42" s="183">
        <v>32</v>
      </c>
      <c r="M42" s="183">
        <v>40</v>
      </c>
      <c r="N42" s="183"/>
      <c r="O42" s="249">
        <f>IF(P4=3,(ABS(IF(L42&gt;60,0,L42)-IF(M42&gt;60,0,M42))),(ABS(IF(L42&gt;30,0,L42)-IF(M42&gt;30,0,M42))))</f>
        <v>8</v>
      </c>
      <c r="P42" s="200" t="str">
        <f>IF(P4=3,(IF(O42&gt;12,"Y","")),(IF(O42&gt;6,"Y","")))</f>
        <v/>
      </c>
      <c r="Q42" s="42">
        <f t="shared" si="2"/>
        <v>36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36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67</v>
      </c>
      <c r="AB42" s="253" t="str">
        <f>LOOKUP(AA42,{0,0.01,40,45,50,55,60,65,70,75,80},{"","F","D","C","C+","B-","B","B+","A-","A","A+"})</f>
        <v>B+</v>
      </c>
      <c r="AC42" s="330">
        <f>LOOKUP(AA42,{0,0.01,40,45,50,55,60,65,70,75,80},{0,"0",2,2.25,2.5,2.75,3,3.25,3.5,3.75,4})</f>
        <v>3.25</v>
      </c>
      <c r="AD42" s="331"/>
      <c r="AE42" s="332" t="str">
        <f t="shared" si="4"/>
        <v/>
      </c>
    </row>
    <row r="43" spans="1:31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30.5</v>
      </c>
      <c r="L43" s="183">
        <v>36</v>
      </c>
      <c r="M43" s="183">
        <v>47</v>
      </c>
      <c r="N43" s="183"/>
      <c r="O43" s="249">
        <f>IF(P4=3,(ABS(IF(L43&gt;60,0,L43)-IF(M43&gt;60,0,M43))),(ABS(IF(L43&gt;30,0,L43)-IF(M43&gt;30,0,M43))))</f>
        <v>11</v>
      </c>
      <c r="P43" s="200" t="str">
        <f>IF(P4=3,(IF(O43&gt;12,"Y","")),(IF(O43&gt;6,"Y","")))</f>
        <v/>
      </c>
      <c r="Q43" s="42">
        <f t="shared" si="2"/>
        <v>41.5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41.5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72</v>
      </c>
      <c r="AB43" s="253" t="str">
        <f>LOOKUP(AA43,{0,0.01,40,45,50,55,60,65,70,75,80},{"","F","D","C","C+","B-","B","B+","A-","A","A+"})</f>
        <v>A-</v>
      </c>
      <c r="AC43" s="330">
        <f>LOOKUP(AA43,{0,0.01,40,45,50,55,60,65,70,75,80},{0,"0",2,2.25,2.5,2.75,3,3.25,3.5,3.75,4})</f>
        <v>3.5</v>
      </c>
      <c r="AD43" s="331"/>
      <c r="AE43" s="332" t="str">
        <f t="shared" si="4"/>
        <v/>
      </c>
    </row>
    <row r="44" spans="1:31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29.5</v>
      </c>
      <c r="L44" s="183">
        <v>35</v>
      </c>
      <c r="M44" s="183">
        <v>43.5</v>
      </c>
      <c r="N44" s="183"/>
      <c r="O44" s="249">
        <f>IF(P4=3,(ABS(IF(L44&gt;60,0,L44)-IF(M44&gt;60,0,M44))),(ABS(IF(L44&gt;30,0,L44)-IF(M44&gt;30,0,M44))))</f>
        <v>8.5</v>
      </c>
      <c r="P44" s="200" t="str">
        <f>IF(P4=3,(IF(O44&gt;12,"Y","")),(IF(O44&gt;6,"Y","")))</f>
        <v/>
      </c>
      <c r="Q44" s="42">
        <f t="shared" si="2"/>
        <v>39.25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39.25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69</v>
      </c>
      <c r="AB44" s="253" t="str">
        <f>LOOKUP(AA44,{0,0.01,40,45,50,55,60,65,70,75,80},{"","F","D","C","C+","B-","B","B+","A-","A","A+"})</f>
        <v>B+</v>
      </c>
      <c r="AC44" s="330">
        <f>LOOKUP(AA44,{0,0.01,40,45,50,55,60,65,70,75,80},{0,"0",2,2.25,2.5,2.75,3,3.25,3.5,3.75,4})</f>
        <v>3.25</v>
      </c>
      <c r="AD44" s="331"/>
      <c r="AE44" s="332" t="str">
        <f t="shared" si="4"/>
        <v/>
      </c>
    </row>
    <row r="45" spans="1:31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28</v>
      </c>
      <c r="L45" s="183">
        <v>30</v>
      </c>
      <c r="M45" s="183">
        <v>41</v>
      </c>
      <c r="N45" s="183"/>
      <c r="O45" s="249">
        <f>IF(P4=3,(ABS(IF(L45&gt;60,0,L45)-IF(M45&gt;60,0,M45))),(ABS(IF(L45&gt;30,0,L45)-IF(M45&gt;30,0,M45))))</f>
        <v>11</v>
      </c>
      <c r="P45" s="200" t="str">
        <f>IF(P4=3,(IF(O45&gt;12,"Y","")),(IF(O45&gt;6,"Y","")))</f>
        <v/>
      </c>
      <c r="Q45" s="42">
        <f t="shared" si="2"/>
        <v>35.5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35.5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64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1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22</v>
      </c>
      <c r="T46" s="291">
        <v>39</v>
      </c>
      <c r="U46" s="291">
        <v>28</v>
      </c>
      <c r="V46" s="291"/>
      <c r="W46" s="287">
        <f>IF(X4=3,(ABS(IF(T46&gt;60,0,T46)-IF(U46&gt;60,0,U46))),(ABS(IF(T46&gt;30,0,T46)-IF(U46&gt;30,0,U46))))</f>
        <v>11</v>
      </c>
      <c r="X46" s="288" t="str">
        <f>IF(X4=3,(IF(W46&gt;12,"Y","")),(IF(W46&gt;6,"Y","")))</f>
        <v/>
      </c>
      <c r="Y46" s="289">
        <f t="shared" si="3"/>
        <v>33.5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33.5</v>
      </c>
      <c r="AA46" s="197">
        <f t="shared" si="0"/>
        <v>56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1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18</v>
      </c>
      <c r="T47" s="291">
        <v>35</v>
      </c>
      <c r="U47" s="291">
        <v>26</v>
      </c>
      <c r="V47" s="291"/>
      <c r="W47" s="287">
        <f>IF(X4=3,(ABS(IF(T47&gt;60,0,T47)-IF(U47&gt;60,0,U47))),(ABS(IF(T47&gt;30,0,T47)-IF(U47&gt;30,0,U47))))</f>
        <v>9</v>
      </c>
      <c r="X47" s="288" t="str">
        <f>IF(X4=3,(IF(W47&gt;12,"Y","")),(IF(W47&gt;6,"Y","")))</f>
        <v/>
      </c>
      <c r="Y47" s="289">
        <f t="shared" si="3"/>
        <v>30.5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30.5</v>
      </c>
      <c r="AA47" s="197">
        <f t="shared" si="0"/>
        <v>49</v>
      </c>
      <c r="AB47" s="253" t="str">
        <f>LOOKUP(AA47,{0,0.01,40,45,50,55,60,65,70,75,80},{"","F","D","C","C+","B-","B","B+","A-","A","A+"})</f>
        <v>C</v>
      </c>
      <c r="AC47" s="330">
        <f>LOOKUP(AA47,{0,0.01,40,45,50,55,60,65,70,75,80},{0,"0",2,2.25,2.5,2.75,3,3.25,3.5,3.75,4})</f>
        <v>2.25</v>
      </c>
      <c r="AD47" s="331"/>
      <c r="AE47" s="332" t="str">
        <f t="shared" si="4"/>
        <v/>
      </c>
    </row>
    <row r="48" spans="1:31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</v>
      </c>
      <c r="T48" s="291">
        <v>43</v>
      </c>
      <c r="U48" s="291">
        <v>37</v>
      </c>
      <c r="V48" s="291"/>
      <c r="W48" s="287">
        <f>IF(X4=3,(ABS(IF(T48&gt;60,0,T48)-IF(U48&gt;60,0,U48))),(ABS(IF(T48&gt;30,0,T48)-IF(U48&gt;30,0,U48))))</f>
        <v>6</v>
      </c>
      <c r="X48" s="288" t="str">
        <f>IF(X4=3,(IF(W48&gt;12,"Y","")),(IF(W48&gt;6,"Y","")))</f>
        <v/>
      </c>
      <c r="Y48" s="289">
        <f t="shared" si="3"/>
        <v>40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40</v>
      </c>
      <c r="AA48" s="197">
        <f t="shared" si="0"/>
        <v>71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28</v>
      </c>
      <c r="T49" s="291">
        <v>46</v>
      </c>
      <c r="U49" s="291">
        <v>33</v>
      </c>
      <c r="V49" s="291">
        <v>47</v>
      </c>
      <c r="W49" s="287">
        <f>IF(X4=3,(ABS(IF(T49&gt;60,0,T49)-IF(U49&gt;60,0,U49))),(ABS(IF(T49&gt;30,0,T49)-IF(U49&gt;30,0,U49))))</f>
        <v>13</v>
      </c>
      <c r="X49" s="288" t="str">
        <f>IF(X4=3,(IF(W49&gt;12,"Y","")),(IF(W49&gt;6,"Y","")))</f>
        <v>Y</v>
      </c>
      <c r="Y49" s="289">
        <f t="shared" si="3"/>
        <v>46.5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46.5</v>
      </c>
      <c r="AA49" s="197">
        <f t="shared" si="0"/>
        <v>75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</v>
      </c>
      <c r="T50" s="291">
        <v>50</v>
      </c>
      <c r="U50" s="291">
        <v>42</v>
      </c>
      <c r="V50" s="291"/>
      <c r="W50" s="287">
        <f>IF(X4=3,(ABS(IF(T50&gt;60,0,T50)-IF(U50&gt;60,0,U50))),(ABS(IF(T50&gt;30,0,T50)-IF(U50&gt;30,0,U50))))</f>
        <v>8</v>
      </c>
      <c r="X50" s="288" t="str">
        <f>IF(X4=3,(IF(W50&gt;12,"Y","")),(IF(W50&gt;6,"Y","")))</f>
        <v/>
      </c>
      <c r="Y50" s="289">
        <f t="shared" si="3"/>
        <v>46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46</v>
      </c>
      <c r="AA50" s="197">
        <f t="shared" si="0"/>
        <v>78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23</v>
      </c>
      <c r="T51" s="291">
        <v>43</v>
      </c>
      <c r="U51" s="291">
        <v>29</v>
      </c>
      <c r="V51" s="291">
        <v>41</v>
      </c>
      <c r="W51" s="287">
        <f>IF(X4=3,(ABS(IF(T51&gt;60,0,T51)-IF(U51&gt;60,0,U51))),(ABS(IF(T51&gt;30,0,T51)-IF(U51&gt;30,0,U51))))</f>
        <v>14</v>
      </c>
      <c r="X51" s="288" t="str">
        <f>IF(X4=3,(IF(W51&gt;12,"Y","")),(IF(W51&gt;6,"Y","")))</f>
        <v>Y</v>
      </c>
      <c r="Y51" s="289">
        <f t="shared" si="3"/>
        <v>42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42</v>
      </c>
      <c r="AA51" s="197">
        <f t="shared" si="0"/>
        <v>65</v>
      </c>
      <c r="AB51" s="253" t="str">
        <f>LOOKUP(AA51,{0,0.01,40,45,50,55,60,65,70,75,80},{"","F","D","C","C+","B-","B","B+","A-","A","A+"})</f>
        <v>B+</v>
      </c>
      <c r="AC51" s="330">
        <f>LOOKUP(AA51,{0,0.01,40,45,50,55,60,65,70,75,80},{0,"0",2,2.25,2.5,2.75,3,3.25,3.5,3.75,4})</f>
        <v>3.25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22.5</v>
      </c>
      <c r="T52" s="291">
        <v>39</v>
      </c>
      <c r="U52" s="291">
        <v>31</v>
      </c>
      <c r="V52" s="291"/>
      <c r="W52" s="287">
        <f>IF(X4=3,(ABS(IF(T52&gt;60,0,T52)-IF(U52&gt;60,0,U52))),(ABS(IF(T52&gt;30,0,T52)-IF(U52&gt;30,0,U52))))</f>
        <v>8</v>
      </c>
      <c r="X52" s="288" t="str">
        <f>IF(X4=3,(IF(W52&gt;12,"Y","")),(IF(W52&gt;6,"Y","")))</f>
        <v/>
      </c>
      <c r="Y52" s="289">
        <f t="shared" si="3"/>
        <v>35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35</v>
      </c>
      <c r="AA52" s="197">
        <f t="shared" si="0"/>
        <v>58</v>
      </c>
      <c r="AB52" s="253" t="str">
        <f>LOOKUP(AA52,{0,0.01,40,45,50,55,60,65,70,75,80},{"","F","D","C","C+","B-","B","B+","A-","A","A+"})</f>
        <v>B-</v>
      </c>
      <c r="AC52" s="330">
        <f>LOOKUP(AA52,{0,0.01,40,45,50,55,60,65,70,75,80},{0,"0",2,2.25,2.5,2.75,3,3.25,3.5,3.75,4})</f>
        <v>2.75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30</v>
      </c>
      <c r="T53" s="291">
        <v>49</v>
      </c>
      <c r="U53" s="291">
        <v>32</v>
      </c>
      <c r="V53" s="291">
        <v>45</v>
      </c>
      <c r="W53" s="287">
        <f>IF(X4=3,(ABS(IF(T53&gt;60,0,T53)-IF(U53&gt;60,0,U53))),(ABS(IF(T53&gt;30,0,T53)-IF(U53&gt;30,0,U53))))</f>
        <v>17</v>
      </c>
      <c r="X53" s="288" t="str">
        <f>IF(X4=3,(IF(W53&gt;12,"Y","")),(IF(W53&gt;6,"Y","")))</f>
        <v>Y</v>
      </c>
      <c r="Y53" s="289">
        <f t="shared" si="3"/>
        <v>47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47</v>
      </c>
      <c r="AA53" s="197">
        <f t="shared" si="0"/>
        <v>77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16.5</v>
      </c>
      <c r="T54" s="291">
        <v>35</v>
      </c>
      <c r="U54" s="291">
        <v>26</v>
      </c>
      <c r="V54" s="291"/>
      <c r="W54" s="287">
        <f>IF(X4=3,(ABS(IF(T54&gt;60,0,T54)-IF(U54&gt;60,0,U54))),(ABS(IF(T54&gt;30,0,T54)-IF(U54&gt;30,0,U54))))</f>
        <v>9</v>
      </c>
      <c r="X54" s="288" t="str">
        <f>IF(X4=3,(IF(W54&gt;12,"Y","")),(IF(W54&gt;6,"Y","")))</f>
        <v/>
      </c>
      <c r="Y54" s="289">
        <f t="shared" si="3"/>
        <v>30.5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30.5</v>
      </c>
      <c r="AA54" s="197">
        <f t="shared" si="0"/>
        <v>47</v>
      </c>
      <c r="AB54" s="253" t="str">
        <f>LOOKUP(AA54,{0,0.01,40,45,50,55,60,65,70,75,80},{"","F","D","C","C+","B-","B","B+","A-","A","A+"})</f>
        <v>C</v>
      </c>
      <c r="AC54" s="330">
        <f>LOOKUP(AA54,{0,0.01,40,45,50,55,60,65,70,75,80},{0,"0",2,2.25,2.5,2.75,3,3.25,3.5,3.75,4})</f>
        <v>2.25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20</v>
      </c>
      <c r="T55" s="291">
        <v>45</v>
      </c>
      <c r="U55" s="291">
        <v>38</v>
      </c>
      <c r="V55" s="291"/>
      <c r="W55" s="287">
        <f>IF(X4=3,(ABS(IF(T55&gt;60,0,T55)-IF(U55&gt;60,0,U55))),(ABS(IF(T55&gt;30,0,T55)-IF(U55&gt;30,0,U55))))</f>
        <v>7</v>
      </c>
      <c r="X55" s="288" t="str">
        <f>IF(X4=3,(IF(W55&gt;12,"Y","")),(IF(W55&gt;6,"Y","")))</f>
        <v/>
      </c>
      <c r="Y55" s="289">
        <f t="shared" si="3"/>
        <v>41.5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41.5</v>
      </c>
      <c r="AA55" s="197">
        <f t="shared" si="0"/>
        <v>62</v>
      </c>
      <c r="AB55" s="253" t="str">
        <f>LOOKUP(AA55,{0,0.01,40,45,50,55,60,65,70,75,80},{"","F","D","C","C+","B-","B","B+","A-","A","A+"})</f>
        <v>B</v>
      </c>
      <c r="AC55" s="330">
        <f>LOOKUP(AA55,{0,0.01,40,45,50,55,60,65,70,75,80},{0,"0",2,2.25,2.5,2.75,3,3.25,3.5,3.75,4})</f>
        <v>3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14.5</v>
      </c>
      <c r="T56" s="291">
        <v>37</v>
      </c>
      <c r="U56" s="291">
        <v>26</v>
      </c>
      <c r="V56" s="291"/>
      <c r="W56" s="287">
        <f>IF(X4=3,(ABS(IF(T56&gt;60,0,T56)-IF(U56&gt;60,0,U56))),(ABS(IF(T56&gt;30,0,T56)-IF(U56&gt;30,0,U56))))</f>
        <v>11</v>
      </c>
      <c r="X56" s="288" t="str">
        <f>IF(X4=3,(IF(W56&gt;12,"Y","")),(IF(W56&gt;6,"Y","")))</f>
        <v/>
      </c>
      <c r="Y56" s="289">
        <f t="shared" si="3"/>
        <v>31.5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31.5</v>
      </c>
      <c r="AA56" s="197">
        <f t="shared" si="0"/>
        <v>46</v>
      </c>
      <c r="AB56" s="253" t="str">
        <f>LOOKUP(AA56,{0,0.01,40,45,50,55,60,65,70,75,80},{"","F","D","C","C+","B-","B","B+","A-","A","A+"})</f>
        <v>C</v>
      </c>
      <c r="AC56" s="330">
        <f>LOOKUP(AA56,{0,0.01,40,45,50,55,60,65,70,75,80},{0,"0",2,2.25,2.5,2.75,3,3.25,3.5,3.75,4})</f>
        <v>2.25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22.5</v>
      </c>
      <c r="T57" s="291">
        <v>46</v>
      </c>
      <c r="U57" s="291">
        <v>31</v>
      </c>
      <c r="V57" s="291">
        <v>32</v>
      </c>
      <c r="W57" s="287">
        <f>IF(X4=3,(ABS(IF(T57&gt;60,0,T57)-IF(U57&gt;60,0,U57))),(ABS(IF(T57&gt;30,0,T57)-IF(U57&gt;30,0,U57))))</f>
        <v>15</v>
      </c>
      <c r="X57" s="288" t="str">
        <f>IF(X4=3,(IF(W57&gt;12,"Y","")),(IF(W57&gt;6,"Y","")))</f>
        <v>Y</v>
      </c>
      <c r="Y57" s="289">
        <f t="shared" si="3"/>
        <v>31.5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31.5</v>
      </c>
      <c r="AA57" s="197">
        <f t="shared" si="0"/>
        <v>54</v>
      </c>
      <c r="AB57" s="253" t="str">
        <f>LOOKUP(AA57,{0,0.01,40,45,50,55,60,65,70,75,80},{"","F","D","C","C+","B-","B","B+","A-","A","A+"})</f>
        <v>C+</v>
      </c>
      <c r="AC57" s="330">
        <f>LOOKUP(AA57,{0,0.01,40,45,50,55,60,65,70,75,80},{0,"0",2,2.25,2.5,2.75,3,3.25,3.5,3.75,4})</f>
        <v>2.5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22.5</v>
      </c>
      <c r="L58" s="183">
        <v>32</v>
      </c>
      <c r="M58" s="183">
        <v>42</v>
      </c>
      <c r="N58" s="183"/>
      <c r="O58" s="249">
        <f>IF(P4=3,(ABS(IF(L58&gt;60,0,L58)-IF(M58&gt;60,0,M58))),(ABS(IF(L58&gt;30,0,L58)-IF(M58&gt;30,0,M58))))</f>
        <v>10</v>
      </c>
      <c r="P58" s="200" t="str">
        <f>IF(P4=3,(IF(O58&gt;12,"Y","")),(IF(O58&gt;6,"Y","")))</f>
        <v/>
      </c>
      <c r="Q58" s="42">
        <f t="shared" si="2"/>
        <v>37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37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60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15.25</v>
      </c>
      <c r="D59" s="284">
        <v>36</v>
      </c>
      <c r="E59" s="285">
        <v>38</v>
      </c>
      <c r="F59" s="291"/>
      <c r="G59" s="287">
        <f>IF(H4=3,(ABS(IF(D59&gt;60,0,D59)-IF(E59&gt;60,0,E59))),(ABS(IF(D59&gt;30,0,D59)-IF(E59&gt;30,0,E59))))</f>
        <v>2</v>
      </c>
      <c r="H59" s="288" t="str">
        <f>IF(H4=3,(IF(G59&gt;12,"Y","")),(IF(G59&gt;6,"Y","")))</f>
        <v/>
      </c>
      <c r="I59" s="289">
        <f t="shared" si="1"/>
        <v>37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37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53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06" priority="7">
      <formula>$I$7="Y"</formula>
    </cfRule>
    <cfRule type="expression" dxfId="205" priority="8">
      <formula>$I$7="Y"</formula>
    </cfRule>
    <cfRule type="expression" dxfId="204" priority="9">
      <formula>$I$7="Y"</formula>
    </cfRule>
  </conditionalFormatting>
  <conditionalFormatting sqref="O8:O77">
    <cfRule type="expression" dxfId="203" priority="4">
      <formula>$I$7="Y"</formula>
    </cfRule>
    <cfRule type="expression" dxfId="202" priority="5">
      <formula>$I$7="Y"</formula>
    </cfRule>
    <cfRule type="expression" dxfId="201" priority="6">
      <formula>$I$7="Y"</formula>
    </cfRule>
  </conditionalFormatting>
  <conditionalFormatting sqref="W8:W77">
    <cfRule type="expression" dxfId="200" priority="1">
      <formula>$I$7="Y"</formula>
    </cfRule>
    <cfRule type="expression" dxfId="199" priority="2">
      <formula>$I$7="Y"</formula>
    </cfRule>
    <cfRule type="expression" dxfId="198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0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7" customHeight="1">
      <c r="A4" s="338" t="s">
        <v>21</v>
      </c>
      <c r="B4" s="294">
        <v>308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11" customFormat="1" ht="20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244</v>
      </c>
      <c r="E6" s="614"/>
      <c r="F6" s="614"/>
      <c r="G6" s="614"/>
      <c r="H6" s="614"/>
      <c r="I6" s="614"/>
      <c r="J6" s="614"/>
      <c r="K6" s="275" t="s">
        <v>65</v>
      </c>
      <c r="L6" s="646" t="s">
        <v>243</v>
      </c>
      <c r="M6" s="646"/>
      <c r="N6" s="646"/>
      <c r="O6" s="646"/>
      <c r="P6" s="646"/>
      <c r="Q6" s="646"/>
      <c r="R6" s="647"/>
      <c r="S6" s="277" t="s">
        <v>65</v>
      </c>
      <c r="T6" s="614" t="s">
        <v>242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29.5</v>
      </c>
      <c r="D8" s="284">
        <v>38</v>
      </c>
      <c r="E8" s="285">
        <v>38</v>
      </c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38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38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68</v>
      </c>
      <c r="AB8" s="253" t="str">
        <f>LOOKUP(AA8,{0,0.01,40,45,50,55,60,65,70,75,80},{"","F","D","C","C+","B-","B","B+","A-","A","A+"})</f>
        <v>B+</v>
      </c>
      <c r="AC8" s="330">
        <f>LOOKUP(AA8,{0,0.01,40,45,50,55,60,65,70,75,80},{0,"0",2,2.25,2.5,2.75,3,3.25,3.5,3.75,4})</f>
        <v>3.25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23</v>
      </c>
      <c r="D9" s="284">
        <v>33</v>
      </c>
      <c r="E9" s="285">
        <v>30</v>
      </c>
      <c r="F9" s="291"/>
      <c r="G9" s="287">
        <f>IF(H4=3,(ABS(IF(D9&gt;60,0,D9)-IF(E9&gt;60,0,E9))),(ABS(IF(D9&gt;30,0,D9)-IF(E9&gt;30,0,E9))))</f>
        <v>3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31.5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31.5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55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25.25</v>
      </c>
      <c r="D10" s="284">
        <v>31</v>
      </c>
      <c r="E10" s="285">
        <v>29</v>
      </c>
      <c r="F10" s="291"/>
      <c r="G10" s="287">
        <f>IF(H4=3,(ABS(IF(D10&gt;60,0,D10)-IF(E10&gt;60,0,E10))),(ABS(IF(D10&gt;30,0,D10)-IF(E10&gt;30,0,E10))))</f>
        <v>2</v>
      </c>
      <c r="H10" s="288" t="str">
        <f>IF(H4=3,(IF(G10&gt;12,"Y","")),(IF(G10&gt;6,"Y","")))</f>
        <v/>
      </c>
      <c r="I10" s="289">
        <f t="shared" si="1"/>
        <v>30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56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23.25</v>
      </c>
      <c r="D11" s="284">
        <v>32</v>
      </c>
      <c r="E11" s="285">
        <v>32</v>
      </c>
      <c r="F11" s="291"/>
      <c r="G11" s="287">
        <f>IF(H4=3,(ABS(IF(D11&gt;60,0,D11)-IF(E11&gt;60,0,E11))),(ABS(IF(D11&gt;30,0,D11)-IF(E11&gt;30,0,E11))))</f>
        <v>0</v>
      </c>
      <c r="H11" s="288" t="str">
        <f>IF(H4=3,(IF(G11&gt;12,"Y","")),(IF(G11&gt;6,"Y","")))</f>
        <v/>
      </c>
      <c r="I11" s="289">
        <f t="shared" si="1"/>
        <v>32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32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56</v>
      </c>
      <c r="AB11" s="253" t="str">
        <f>LOOKUP(AA11,{0,0.01,40,45,50,55,60,65,70,75,80},{"","F","D","C","C+","B-","B","B+","A-","A","A+"})</f>
        <v>B-</v>
      </c>
      <c r="AC11" s="330">
        <f>LOOKUP(AA11,{0,0.01,40,45,50,55,60,65,70,75,80},{0,"0",2,2.25,2.5,2.75,3,3.25,3.5,3.75,4})</f>
        <v>2.75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16</v>
      </c>
      <c r="D12" s="284">
        <v>41</v>
      </c>
      <c r="E12" s="285">
        <v>35</v>
      </c>
      <c r="F12" s="291"/>
      <c r="G12" s="287">
        <f>IF(H4=3,(ABS(IF(D12&gt;60,0,D12)-IF(E12&gt;60,0,E12))),(ABS(IF(D12&gt;30,0,D12)-IF(E12&gt;30,0,E12))))</f>
        <v>6</v>
      </c>
      <c r="H12" s="288" t="str">
        <f>IF(H4=3,(IF(G12&gt;12,"Y","")),(IF(G12&gt;6,"Y","")))</f>
        <v/>
      </c>
      <c r="I12" s="289">
        <f t="shared" si="1"/>
        <v>38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38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54</v>
      </c>
      <c r="AB12" s="253" t="str">
        <f>LOOKUP(AA12,{0,0.01,40,45,50,55,60,65,70,75,80},{"","F","D","C","C+","B-","B","B+","A-","A","A+"})</f>
        <v>C+</v>
      </c>
      <c r="AC12" s="330">
        <f>LOOKUP(AA12,{0,0.01,40,45,50,55,60,65,70,75,80},{0,"0",2,2.25,2.5,2.75,3,3.25,3.5,3.75,4})</f>
        <v>2.5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29.25</v>
      </c>
      <c r="D13" s="284">
        <v>39</v>
      </c>
      <c r="E13" s="285">
        <v>35</v>
      </c>
      <c r="F13" s="291"/>
      <c r="G13" s="287">
        <f>IF(H4=3,(ABS(IF(D13&gt;60,0,D13)-IF(E13&gt;60,0,E13))),(ABS(IF(D13&gt;30,0,D13)-IF(E13&gt;30,0,E13))))</f>
        <v>4</v>
      </c>
      <c r="H13" s="288" t="str">
        <f>IF(H4=3,(IF(G13&gt;12,"Y","")),(IF(G13&gt;6,"Y","")))</f>
        <v/>
      </c>
      <c r="I13" s="289">
        <f t="shared" si="1"/>
        <v>37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37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67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32.5</v>
      </c>
      <c r="D14" s="284">
        <v>40</v>
      </c>
      <c r="E14" s="285">
        <v>35</v>
      </c>
      <c r="F14" s="291"/>
      <c r="G14" s="287">
        <f>IF(H4=3,(ABS(IF(D14&gt;60,0,D14)-IF(E14&gt;60,0,E14))),(ABS(IF(D14&gt;30,0,D14)-IF(E14&gt;30,0,E14))))</f>
        <v>5</v>
      </c>
      <c r="H14" s="288" t="str">
        <f>IF(H4=3,(IF(G14&gt;12,"Y","")),(IF(G14&gt;6,"Y","")))</f>
        <v/>
      </c>
      <c r="I14" s="289">
        <f t="shared" si="1"/>
        <v>37.5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37.5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70</v>
      </c>
      <c r="AB14" s="253" t="str">
        <f>LOOKUP(AA14,{0,0.01,40,45,50,55,60,65,70,75,80},{"","F","D","C","C+","B-","B","B+","A-","A","A+"})</f>
        <v>A-</v>
      </c>
      <c r="AC14" s="330">
        <f>LOOKUP(AA14,{0,0.01,40,45,50,55,60,65,70,75,80},{0,"0",2,2.25,2.5,2.75,3,3.25,3.5,3.75,4})</f>
        <v>3.5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26.5</v>
      </c>
      <c r="D15" s="284">
        <v>32</v>
      </c>
      <c r="E15" s="285">
        <v>34</v>
      </c>
      <c r="F15" s="291"/>
      <c r="G15" s="287">
        <f>IF(H4=3,(ABS(IF(D15&gt;60,0,D15)-IF(E15&gt;60,0,E15))),(ABS(IF(D15&gt;30,0,D15)-IF(E15&gt;30,0,E15))))</f>
        <v>2</v>
      </c>
      <c r="H15" s="288" t="str">
        <f>IF(H4=3,(IF(G15&gt;12,"Y","")),(IF(G15&gt;6,"Y","")))</f>
        <v/>
      </c>
      <c r="I15" s="289">
        <f t="shared" si="1"/>
        <v>33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33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60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25.5</v>
      </c>
      <c r="D16" s="284">
        <v>47</v>
      </c>
      <c r="E16" s="285">
        <v>39</v>
      </c>
      <c r="F16" s="291"/>
      <c r="G16" s="287">
        <f>IF(H4=3,(ABS(IF(D16&gt;60,0,D16)-IF(E16&gt;60,0,E16))),(ABS(IF(D16&gt;30,0,D16)-IF(E16&gt;30,0,E16))))</f>
        <v>8</v>
      </c>
      <c r="H16" s="288" t="str">
        <f>IF(H4=3,(IF(G16&gt;12,"Y","")),(IF(G16&gt;6,"Y","")))</f>
        <v/>
      </c>
      <c r="I16" s="289">
        <f t="shared" si="1"/>
        <v>43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43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69</v>
      </c>
      <c r="AB16" s="253" t="str">
        <f>LOOKUP(AA16,{0,0.01,40,45,50,55,60,65,70,75,80},{"","F","D","C","C+","B-","B","B+","A-","A","A+"})</f>
        <v>B+</v>
      </c>
      <c r="AC16" s="330">
        <f>LOOKUP(AA16,{0,0.01,40,45,50,55,60,65,70,75,80},{0,"0",2,2.25,2.5,2.75,3,3.25,3.5,3.75,4})</f>
        <v>3.25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31.5</v>
      </c>
      <c r="D17" s="284">
        <v>32</v>
      </c>
      <c r="E17" s="285">
        <v>39</v>
      </c>
      <c r="F17" s="291"/>
      <c r="G17" s="287">
        <f>IF(H4=3,(ABS(IF(D17&gt;60,0,D17)-IF(E17&gt;60,0,E17))),(ABS(IF(D17&gt;30,0,D17)-IF(E17&gt;30,0,E17))))</f>
        <v>7</v>
      </c>
      <c r="H17" s="288" t="str">
        <f>IF(H4=3,(IF(G17&gt;12,"Y","")),(IF(G17&gt;6,"Y","")))</f>
        <v/>
      </c>
      <c r="I17" s="289">
        <f t="shared" si="1"/>
        <v>35.5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35.5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67</v>
      </c>
      <c r="AB17" s="253" t="str">
        <f>LOOKUP(AA17,{0,0.01,40,45,50,55,60,65,70,75,80},{"","F","D","C","C+","B-","B","B+","A-","A","A+"})</f>
        <v>B+</v>
      </c>
      <c r="AC17" s="330">
        <f>LOOKUP(AA17,{0,0.01,40,45,50,55,60,65,70,75,80},{0,"0",2,2.25,2.5,2.75,3,3.25,3.5,3.75,4})</f>
        <v>3.25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28</v>
      </c>
      <c r="D18" s="284">
        <v>49</v>
      </c>
      <c r="E18" s="285">
        <v>43</v>
      </c>
      <c r="F18" s="291"/>
      <c r="G18" s="287">
        <f>IF(H4=3,(ABS(IF(D18&gt;60,0,D18)-IF(E18&gt;60,0,E18))),(ABS(IF(D18&gt;30,0,D18)-IF(E18&gt;30,0,E18))))</f>
        <v>6</v>
      </c>
      <c r="H18" s="288" t="str">
        <f>IF(H4=3,(IF(G18&gt;12,"Y","")),(IF(G18&gt;6,"Y","")))</f>
        <v/>
      </c>
      <c r="I18" s="289">
        <f t="shared" si="1"/>
        <v>46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46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74</v>
      </c>
      <c r="AB18" s="253" t="str">
        <f>LOOKUP(AA18,{0,0.01,40,45,50,55,60,65,70,75,80},{"","F","D","C","C+","B-","B","B+","A-","A","A+"})</f>
        <v>A-</v>
      </c>
      <c r="AC18" s="330">
        <f>LOOKUP(AA18,{0,0.01,40,45,50,55,60,65,70,75,80},{0,"0",2,2.25,2.5,2.75,3,3.25,3.5,3.75,4})</f>
        <v>3.5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22.75</v>
      </c>
      <c r="D19" s="284">
        <v>31</v>
      </c>
      <c r="E19" s="285">
        <v>29</v>
      </c>
      <c r="F19" s="291"/>
      <c r="G19" s="287">
        <f>IF(H4=3,(ABS(IF(D19&gt;60,0,D19)-IF(E19&gt;60,0,E19))),(ABS(IF(D19&gt;30,0,D19)-IF(E19&gt;30,0,E19))))</f>
        <v>2</v>
      </c>
      <c r="H19" s="288" t="str">
        <f>IF(H4=3,(IF(G19&gt;12,"Y","")),(IF(G19&gt;6,"Y","")))</f>
        <v/>
      </c>
      <c r="I19" s="289">
        <f t="shared" si="1"/>
        <v>30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53</v>
      </c>
      <c r="AB19" s="253" t="str">
        <f>LOOKUP(AA19,{0,0.01,40,45,50,55,60,65,70,75,80},{"","F","D","C","C+","B-","B","B+","A-","A","A+"})</f>
        <v>C+</v>
      </c>
      <c r="AC19" s="330">
        <f>LOOKUP(AA19,{0,0.01,40,45,50,55,60,65,70,75,80},{0,"0",2,2.25,2.5,2.75,3,3.25,3.5,3.75,4})</f>
        <v>2.5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28.5</v>
      </c>
      <c r="D20" s="284">
        <v>36</v>
      </c>
      <c r="E20" s="285">
        <v>40</v>
      </c>
      <c r="F20" s="291"/>
      <c r="G20" s="287">
        <f>IF(H4=3,(ABS(IF(D20&gt;60,0,D20)-IF(E20&gt;60,0,E20))),(ABS(IF(D20&gt;30,0,D20)-IF(E20&gt;30,0,E20))))</f>
        <v>4</v>
      </c>
      <c r="H20" s="288" t="str">
        <f>IF(H4=3,(IF(G20&gt;12,"Y","")),(IF(G20&gt;6,"Y","")))</f>
        <v/>
      </c>
      <c r="I20" s="289">
        <f t="shared" si="1"/>
        <v>38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38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67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27.25</v>
      </c>
      <c r="D21" s="284">
        <v>37</v>
      </c>
      <c r="E21" s="285">
        <v>30</v>
      </c>
      <c r="F21" s="291"/>
      <c r="G21" s="287">
        <f>IF(H4=3,(ABS(IF(D21&gt;60,0,D21)-IF(E21&gt;60,0,E21))),(ABS(IF(D21&gt;30,0,D21)-IF(E21&gt;30,0,E21))))</f>
        <v>7</v>
      </c>
      <c r="H21" s="288" t="str">
        <f>IF(H4=3,(IF(G21&gt;12,"Y","")),(IF(G21&gt;6,"Y","")))</f>
        <v/>
      </c>
      <c r="I21" s="289">
        <f t="shared" si="1"/>
        <v>33.5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33.5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61</v>
      </c>
      <c r="AB21" s="253" t="str">
        <f>LOOKUP(AA21,{0,0.01,40,45,50,55,60,65,70,75,80},{"","F","D","C","C+","B-","B","B+","A-","A","A+"})</f>
        <v>B</v>
      </c>
      <c r="AC21" s="330">
        <f>LOOKUP(AA21,{0,0.01,40,45,50,55,60,65,70,75,80},{0,"0",2,2.25,2.5,2.75,3,3.25,3.5,3.75,4})</f>
        <v>3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30.5</v>
      </c>
      <c r="D22" s="284">
        <v>39</v>
      </c>
      <c r="E22" s="285">
        <v>35</v>
      </c>
      <c r="F22" s="291"/>
      <c r="G22" s="287">
        <f>IF(H4=3,(ABS(IF(D22&gt;60,0,D22)-IF(E22&gt;60,0,E22))),(ABS(IF(D22&gt;30,0,D22)-IF(E22&gt;30,0,E22))))</f>
        <v>4</v>
      </c>
      <c r="H22" s="288" t="str">
        <f>IF(H4=3,(IF(G22&gt;12,"Y","")),(IF(G22&gt;6,"Y","")))</f>
        <v/>
      </c>
      <c r="I22" s="289">
        <f t="shared" si="1"/>
        <v>37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37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68</v>
      </c>
      <c r="AB22" s="253" t="str">
        <f>LOOKUP(AA22,{0,0.01,40,45,50,55,60,65,70,75,80},{"","F","D","C","C+","B-","B","B+","A-","A","A+"})</f>
        <v>B+</v>
      </c>
      <c r="AC22" s="330">
        <f>LOOKUP(AA22,{0,0.01,40,45,50,55,60,65,70,75,80},{0,"0",2,2.25,2.5,2.75,3,3.25,3.5,3.75,4})</f>
        <v>3.25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29.5</v>
      </c>
      <c r="D23" s="284">
        <v>39</v>
      </c>
      <c r="E23" s="285">
        <v>39</v>
      </c>
      <c r="F23" s="291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39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39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69</v>
      </c>
      <c r="AB23" s="253" t="str">
        <f>LOOKUP(AA23,{0,0.01,40,45,50,55,60,65,70,75,80},{"","F","D","C","C+","B-","B","B+","A-","A","A+"})</f>
        <v>B+</v>
      </c>
      <c r="AC23" s="330">
        <f>LOOKUP(AA23,{0,0.01,40,45,50,55,60,65,70,75,80},{0,"0",2,2.25,2.5,2.75,3,3.25,3.5,3.75,4})</f>
        <v>3.25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27</v>
      </c>
      <c r="L24" s="183">
        <v>31</v>
      </c>
      <c r="M24" s="183">
        <v>45</v>
      </c>
      <c r="N24" s="183">
        <v>39</v>
      </c>
      <c r="O24" s="249">
        <f>IF(P4=3,(ABS(IF(L24&gt;60,0,L24)-IF(M24&gt;60,0,M24))),(ABS(IF(L24&gt;30,0,L24)-IF(M24&gt;30,0,M24))))</f>
        <v>14</v>
      </c>
      <c r="P24" s="200" t="str">
        <f>IF(P4=3,(IF(O24&gt;12,"Y","")),(IF(O24&gt;6,"Y","")))</f>
        <v>Y</v>
      </c>
      <c r="Q24" s="42">
        <f t="shared" si="2"/>
        <v>42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42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69</v>
      </c>
      <c r="AB24" s="253" t="str">
        <f>LOOKUP(AA24,{0,0.01,40,45,50,55,60,65,70,75,80},{"","F","D","C","C+","B-","B","B+","A-","A","A+"})</f>
        <v>B+</v>
      </c>
      <c r="AC24" s="330">
        <f>LOOKUP(AA24,{0,0.01,40,45,50,55,60,65,70,75,80},{0,"0",2,2.25,2.5,2.75,3,3.25,3.5,3.75,4})</f>
        <v>3.25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24</v>
      </c>
      <c r="L25" s="183">
        <v>30.5</v>
      </c>
      <c r="M25" s="183">
        <v>40</v>
      </c>
      <c r="N25" s="183"/>
      <c r="O25" s="249">
        <f>IF(P4=3,(ABS(IF(L25&gt;60,0,L25)-IF(M25&gt;60,0,M25))),(ABS(IF(L25&gt;30,0,L25)-IF(M25&gt;30,0,M25))))</f>
        <v>9.5</v>
      </c>
      <c r="P25" s="200" t="str">
        <f>IF(P4=3,(IF(O25&gt;12,"Y","")),(IF(O25&gt;6,"Y","")))</f>
        <v/>
      </c>
      <c r="Q25" s="42">
        <f t="shared" si="2"/>
        <v>35.25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35.25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60</v>
      </c>
      <c r="AB25" s="253" t="str">
        <f>LOOKUP(AA25,{0,0.01,40,45,50,55,60,65,70,75,80},{"","F","D","C","C+","B-","B","B+","A-","A","A+"})</f>
        <v>B</v>
      </c>
      <c r="AC25" s="330">
        <f>LOOKUP(AA25,{0,0.01,40,45,50,55,60,65,70,75,80},{0,"0",2,2.25,2.5,2.75,3,3.25,3.5,3.75,4})</f>
        <v>3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26.5</v>
      </c>
      <c r="L26" s="183">
        <v>30</v>
      </c>
      <c r="M26" s="183">
        <v>49</v>
      </c>
      <c r="N26" s="183">
        <v>37</v>
      </c>
      <c r="O26" s="249">
        <f>IF(P4=3,(ABS(IF(L26&gt;60,0,L26)-IF(M26&gt;60,0,M26))),(ABS(IF(L26&gt;30,0,L26)-IF(M26&gt;30,0,M26))))</f>
        <v>19</v>
      </c>
      <c r="P26" s="200" t="str">
        <f>IF(P4=3,(IF(O26&gt;12,"Y","")),(IF(O26&gt;6,"Y","")))</f>
        <v>Y</v>
      </c>
      <c r="Q26" s="42">
        <f t="shared" si="2"/>
        <v>33.5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33.5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60</v>
      </c>
      <c r="AB26" s="253" t="str">
        <f>LOOKUP(AA26,{0,0.01,40,45,50,55,60,65,70,75,80},{"","F","D","C","C+","B-","B","B+","A-","A","A+"})</f>
        <v>B</v>
      </c>
      <c r="AC26" s="330">
        <f>LOOKUP(AA26,{0,0.01,40,45,50,55,60,65,70,75,80},{0,"0",2,2.25,2.5,2.75,3,3.25,3.5,3.75,4})</f>
        <v>3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29</v>
      </c>
      <c r="L27" s="183">
        <v>36</v>
      </c>
      <c r="M27" s="183">
        <v>44</v>
      </c>
      <c r="N27" s="183"/>
      <c r="O27" s="249">
        <f>IF(P4=3,(ABS(IF(L27&gt;60,0,L27)-IF(M27&gt;60,0,M27))),(ABS(IF(L27&gt;30,0,L27)-IF(M27&gt;30,0,M27))))</f>
        <v>8</v>
      </c>
      <c r="P27" s="200" t="str">
        <f>IF(P4=3,(IF(O27&gt;12,"Y","")),(IF(O27&gt;6,"Y","")))</f>
        <v/>
      </c>
      <c r="Q27" s="42">
        <f t="shared" si="2"/>
        <v>40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69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28.5</v>
      </c>
      <c r="L28" s="183">
        <v>42</v>
      </c>
      <c r="M28" s="183">
        <v>51</v>
      </c>
      <c r="N28" s="183"/>
      <c r="O28" s="249">
        <f>IF(P4=3,(ABS(IF(L28&gt;60,0,L28)-IF(M28&gt;60,0,M28))),(ABS(IF(L28&gt;30,0,L28)-IF(M28&gt;30,0,M28))))</f>
        <v>9</v>
      </c>
      <c r="P28" s="200" t="str">
        <f>IF(P4=3,(IF(O28&gt;12,"Y","")),(IF(O28&gt;6,"Y","")))</f>
        <v/>
      </c>
      <c r="Q28" s="42">
        <f t="shared" si="2"/>
        <v>46.5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46.5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75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16.5</v>
      </c>
      <c r="L29" s="183">
        <v>29</v>
      </c>
      <c r="M29" s="183">
        <v>36</v>
      </c>
      <c r="N29" s="183"/>
      <c r="O29" s="249">
        <f>IF(P4=3,(ABS(IF(L29&gt;60,0,L29)-IF(M29&gt;60,0,M29))),(ABS(IF(L29&gt;30,0,L29)-IF(M29&gt;30,0,M29))))</f>
        <v>7</v>
      </c>
      <c r="P29" s="200" t="str">
        <f>IF(P4=3,(IF(O29&gt;12,"Y","")),(IF(O29&gt;6,"Y","")))</f>
        <v/>
      </c>
      <c r="Q29" s="42">
        <f t="shared" si="2"/>
        <v>32.5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32.5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49</v>
      </c>
      <c r="AB29" s="253" t="str">
        <f>LOOKUP(AA29,{0,0.01,40,45,50,55,60,65,70,75,80},{"","F","D","C","C+","B-","B","B+","A-","A","A+"})</f>
        <v>C</v>
      </c>
      <c r="AC29" s="330">
        <f>LOOKUP(AA29,{0,0.01,40,45,50,55,60,65,70,75,80},{0,"0",2,2.25,2.5,2.75,3,3.25,3.5,3.75,4})</f>
        <v>2.25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22</v>
      </c>
      <c r="L30" s="183">
        <v>32</v>
      </c>
      <c r="M30" s="183">
        <v>46</v>
      </c>
      <c r="N30" s="183">
        <v>42</v>
      </c>
      <c r="O30" s="249">
        <f>IF(P4=3,(ABS(IF(L30&gt;60,0,L30)-IF(M30&gt;60,0,M30))),(ABS(IF(L30&gt;30,0,L30)-IF(M30&gt;30,0,M30))))</f>
        <v>14</v>
      </c>
      <c r="P30" s="200" t="str">
        <f>IF(P4=3,(IF(O30&gt;12,"Y","")),(IF(O30&gt;6,"Y","")))</f>
        <v>Y</v>
      </c>
      <c r="Q30" s="42">
        <f t="shared" si="2"/>
        <v>44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44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66</v>
      </c>
      <c r="AB30" s="253" t="str">
        <f>LOOKUP(AA30,{0,0.01,40,45,50,55,60,65,70,75,80},{"","F","D","C","C+","B-","B","B+","A-","A","A+"})</f>
        <v>B+</v>
      </c>
      <c r="AC30" s="330">
        <f>LOOKUP(AA30,{0,0.01,40,45,50,55,60,65,70,75,80},{0,"0",2,2.25,2.5,2.75,3,3.25,3.5,3.75,4})</f>
        <v>3.25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27.5</v>
      </c>
      <c r="L31" s="183">
        <v>31</v>
      </c>
      <c r="M31" s="183">
        <v>39</v>
      </c>
      <c r="N31" s="183"/>
      <c r="O31" s="249">
        <f>IF(P4=3,(ABS(IF(L31&gt;60,0,L31)-IF(M31&gt;60,0,M31))),(ABS(IF(L31&gt;30,0,L31)-IF(M31&gt;30,0,M31))))</f>
        <v>8</v>
      </c>
      <c r="P31" s="200" t="str">
        <f>IF(P4=3,(IF(O31&gt;12,"Y","")),(IF(O31&gt;6,"Y","")))</f>
        <v/>
      </c>
      <c r="Q31" s="42">
        <f t="shared" si="2"/>
        <v>35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63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s="23" customFormat="1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22</v>
      </c>
      <c r="L32" s="183">
        <v>30</v>
      </c>
      <c r="M32" s="183">
        <v>32</v>
      </c>
      <c r="N32" s="183"/>
      <c r="O32" s="249">
        <f>IF(P4=3,(ABS(IF(L32&gt;60,0,L32)-IF(M32&gt;60,0,M32))),(ABS(IF(L32&gt;30,0,L32)-IF(M32&gt;30,0,M32))))</f>
        <v>2</v>
      </c>
      <c r="P32" s="200" t="str">
        <f>IF(P4=3,(IF(O32&gt;12,"Y","")),(IF(O32&gt;6,"Y","")))</f>
        <v/>
      </c>
      <c r="Q32" s="42">
        <f t="shared" si="2"/>
        <v>31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31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53</v>
      </c>
      <c r="AB32" s="253" t="str">
        <f>LOOKUP(AA32,{0,0.01,40,45,50,55,60,65,70,75,80},{"","F","D","C","C+","B-","B","B+","A-","A","A+"})</f>
        <v>C+</v>
      </c>
      <c r="AC32" s="330">
        <f>LOOKUP(AA32,{0,0.01,40,45,50,55,60,65,70,75,80},{0,"0",2,2.25,2.5,2.75,3,3.25,3.5,3.75,4})</f>
        <v>2.5</v>
      </c>
      <c r="AD32" s="331"/>
      <c r="AE32" s="332" t="str">
        <f t="shared" si="4"/>
        <v/>
      </c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22</v>
      </c>
      <c r="L33" s="183">
        <v>30.5</v>
      </c>
      <c r="M33" s="183">
        <v>42</v>
      </c>
      <c r="N33" s="183"/>
      <c r="O33" s="249">
        <f>IF(P4=3,(ABS(IF(L33&gt;60,0,L33)-IF(M33&gt;60,0,M33))),(ABS(IF(L33&gt;30,0,L33)-IF(M33&gt;30,0,M33))))</f>
        <v>11.5</v>
      </c>
      <c r="P33" s="200" t="str">
        <f>IF(P4=3,(IF(O33&gt;12,"Y","")),(IF(O33&gt;6,"Y","")))</f>
        <v/>
      </c>
      <c r="Q33" s="42">
        <f t="shared" si="2"/>
        <v>36.25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36.25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59</v>
      </c>
      <c r="AB33" s="253" t="str">
        <f>LOOKUP(AA33,{0,0.01,40,45,50,55,60,65,70,75,80},{"","F","D","C","C+","B-","B","B+","A-","A","A+"})</f>
        <v>B-</v>
      </c>
      <c r="AC33" s="330">
        <f>LOOKUP(AA33,{0,0.01,40,45,50,55,60,65,70,75,80},{0,"0",2,2.25,2.5,2.75,3,3.25,3.5,3.75,4})</f>
        <v>2.75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31</v>
      </c>
      <c r="L34" s="183">
        <v>45</v>
      </c>
      <c r="M34" s="183">
        <v>52</v>
      </c>
      <c r="N34" s="183"/>
      <c r="O34" s="249">
        <f>IF(P4=3,(ABS(IF(L34&gt;60,0,L34)-IF(M34&gt;60,0,M34))),(ABS(IF(L34&gt;30,0,L34)-IF(M34&gt;30,0,M34))))</f>
        <v>7</v>
      </c>
      <c r="P34" s="200" t="str">
        <f>IF(P4=3,(IF(O34&gt;12,"Y","")),(IF(O34&gt;6,"Y","")))</f>
        <v/>
      </c>
      <c r="Q34" s="42">
        <f t="shared" si="2"/>
        <v>48.5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48.5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80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19.5</v>
      </c>
      <c r="L35" s="183">
        <v>28</v>
      </c>
      <c r="M35" s="183">
        <v>32</v>
      </c>
      <c r="N35" s="183"/>
      <c r="O35" s="249">
        <f>IF(P4=3,(ABS(IF(L35&gt;60,0,L35)-IF(M35&gt;60,0,M35))),(ABS(IF(L35&gt;30,0,L35)-IF(M35&gt;30,0,M35))))</f>
        <v>4</v>
      </c>
      <c r="P35" s="200" t="str">
        <f>IF(P4=3,(IF(O35&gt;12,"Y","")),(IF(O35&gt;6,"Y","")))</f>
        <v/>
      </c>
      <c r="Q35" s="42">
        <f t="shared" si="2"/>
        <v>30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30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50</v>
      </c>
      <c r="AB35" s="253" t="str">
        <f>LOOKUP(AA35,{0,0.01,40,45,50,55,60,65,70,75,80},{"","F","D","C","C+","B-","B","B+","A-","A","A+"})</f>
        <v>C+</v>
      </c>
      <c r="AC35" s="330">
        <f>LOOKUP(AA35,{0,0.01,40,45,50,55,60,65,70,75,80},{0,"0",2,2.25,2.5,2.75,3,3.25,3.5,3.75,4})</f>
        <v>2.5</v>
      </c>
      <c r="AD35" s="331"/>
      <c r="AE35" s="332" t="str">
        <f t="shared" si="4"/>
        <v/>
      </c>
    </row>
    <row r="36" spans="1:36" s="23" customFormat="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25.5</v>
      </c>
      <c r="L36" s="183">
        <v>33</v>
      </c>
      <c r="M36" s="183">
        <v>43</v>
      </c>
      <c r="N36" s="183"/>
      <c r="O36" s="249">
        <f>IF(P4=3,(ABS(IF(L36&gt;60,0,L36)-IF(M36&gt;60,0,M36))),(ABS(IF(L36&gt;30,0,L36)-IF(M36&gt;30,0,M36))))</f>
        <v>10</v>
      </c>
      <c r="P36" s="200" t="str">
        <f>IF(P4=3,(IF(O36&gt;12,"Y","")),(IF(O36&gt;6,"Y","")))</f>
        <v/>
      </c>
      <c r="Q36" s="42">
        <f t="shared" si="2"/>
        <v>38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38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64</v>
      </c>
      <c r="AB36" s="253" t="str">
        <f>LOOKUP(AA36,{0,0.01,40,45,50,55,60,65,70,75,80},{"","F","D","C","C+","B-","B","B+","A-","A","A+"})</f>
        <v>B</v>
      </c>
      <c r="AC36" s="330">
        <f>LOOKUP(AA36,{0,0.01,40,45,50,55,60,65,70,75,80},{0,"0",2,2.25,2.5,2.75,3,3.25,3.5,3.75,4})</f>
        <v>3</v>
      </c>
      <c r="AD36" s="331"/>
      <c r="AE36" s="332" t="str">
        <f t="shared" si="4"/>
        <v/>
      </c>
      <c r="AF36" s="2"/>
      <c r="AG36" s="2"/>
      <c r="AH36" s="2"/>
      <c r="AI36" s="2"/>
      <c r="AJ36" s="2"/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19.5</v>
      </c>
      <c r="L37" s="183">
        <v>33</v>
      </c>
      <c r="M37" s="183">
        <v>44</v>
      </c>
      <c r="N37" s="183"/>
      <c r="O37" s="249">
        <f>IF(P4=3,(ABS(IF(L37&gt;60,0,L37)-IF(M37&gt;60,0,M37))),(ABS(IF(L37&gt;30,0,L37)-IF(M37&gt;30,0,M37))))</f>
        <v>11</v>
      </c>
      <c r="P37" s="200" t="str">
        <f>IF(P4=3,(IF(O37&gt;12,"Y","")),(IF(O37&gt;6,"Y","")))</f>
        <v/>
      </c>
      <c r="Q37" s="42">
        <f t="shared" si="2"/>
        <v>38.5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38.5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58</v>
      </c>
      <c r="AB37" s="253" t="str">
        <f>LOOKUP(AA37,{0,0.01,40,45,50,55,60,65,70,75,80},{"","F","D","C","C+","B-","B","B+","A-","A","A+"})</f>
        <v>B-</v>
      </c>
      <c r="AC37" s="330">
        <f>LOOKUP(AA37,{0,0.01,40,45,50,55,60,65,70,75,80},{0,"0",2,2.25,2.5,2.75,3,3.25,3.5,3.75,4})</f>
        <v>2.75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21</v>
      </c>
      <c r="L38" s="183">
        <v>36</v>
      </c>
      <c r="M38" s="183">
        <v>43</v>
      </c>
      <c r="N38" s="183"/>
      <c r="O38" s="249">
        <f>IF(P4=3,(ABS(IF(L38&gt;60,0,L38)-IF(M38&gt;60,0,M38))),(ABS(IF(L38&gt;30,0,L38)-IF(M38&gt;30,0,M38))))</f>
        <v>7</v>
      </c>
      <c r="P38" s="200" t="str">
        <f>IF(P4=3,(IF(O38&gt;12,"Y","")),(IF(O38&gt;6,"Y","")))</f>
        <v/>
      </c>
      <c r="Q38" s="42">
        <f t="shared" si="2"/>
        <v>39.5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39.5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61</v>
      </c>
      <c r="AB38" s="253" t="str">
        <f>LOOKUP(AA38,{0,0.01,40,45,50,55,60,65,70,75,80},{"","F","D","C","C+","B-","B","B+","A-","A","A+"})</f>
        <v>B</v>
      </c>
      <c r="AC38" s="330">
        <f>LOOKUP(AA38,{0,0.01,40,45,50,55,60,65,70,75,80},{0,"0",2,2.25,2.5,2.75,3,3.25,3.5,3.75,4})</f>
        <v>3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30.5</v>
      </c>
      <c r="L39" s="183">
        <v>42</v>
      </c>
      <c r="M39" s="183">
        <v>48</v>
      </c>
      <c r="N39" s="183"/>
      <c r="O39" s="249">
        <f>IF(P4=3,(ABS(IF(L39&gt;60,0,L39)-IF(M39&gt;60,0,M39))),(ABS(IF(L39&gt;30,0,L39)-IF(M39&gt;30,0,M39))))</f>
        <v>6</v>
      </c>
      <c r="P39" s="200" t="str">
        <f>IF(P4=3,(IF(O39&gt;12,"Y","")),(IF(O39&gt;6,"Y","")))</f>
        <v/>
      </c>
      <c r="Q39" s="42">
        <f t="shared" si="2"/>
        <v>45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76</v>
      </c>
      <c r="AB39" s="253" t="str">
        <f>LOOKUP(AA39,{0,0.01,40,45,50,55,60,65,70,75,80},{"","F","D","C","C+","B-","B","B+","A-","A","A+"})</f>
        <v>A</v>
      </c>
      <c r="AC39" s="330">
        <f>LOOKUP(AA39,{0,0.01,40,45,50,55,60,65,70,75,80},{0,"0",2,2.25,2.5,2.75,3,3.25,3.5,3.75,4})</f>
        <v>3.75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26</v>
      </c>
      <c r="L40" s="183">
        <v>34</v>
      </c>
      <c r="M40" s="183">
        <v>43</v>
      </c>
      <c r="N40" s="183"/>
      <c r="O40" s="249">
        <f>IF(P4=3,(ABS(IF(L40&gt;60,0,L40)-IF(M40&gt;60,0,M40))),(ABS(IF(L40&gt;30,0,L40)-IF(M40&gt;30,0,M40))))</f>
        <v>9</v>
      </c>
      <c r="P40" s="200" t="str">
        <f>IF(P4=3,(IF(O40&gt;12,"Y","")),(IF(O40&gt;6,"Y","")))</f>
        <v/>
      </c>
      <c r="Q40" s="42">
        <f t="shared" si="2"/>
        <v>38.5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38.5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65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26.5</v>
      </c>
      <c r="L41" s="183">
        <v>31</v>
      </c>
      <c r="M41" s="183">
        <v>40</v>
      </c>
      <c r="N41" s="183"/>
      <c r="O41" s="249">
        <f>IF(P4=3,(ABS(IF(L41&gt;60,0,L41)-IF(M41&gt;60,0,M41))),(ABS(IF(L41&gt;30,0,L41)-IF(M41&gt;30,0,M41))))</f>
        <v>9</v>
      </c>
      <c r="P41" s="200" t="str">
        <f>IF(P4=3,(IF(O41&gt;12,"Y","")),(IF(O41&gt;6,"Y","")))</f>
        <v/>
      </c>
      <c r="Q41" s="42">
        <f t="shared" si="2"/>
        <v>35.5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35.5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62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28</v>
      </c>
      <c r="L42" s="183">
        <v>32</v>
      </c>
      <c r="M42" s="183">
        <v>32</v>
      </c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32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32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60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6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30.5</v>
      </c>
      <c r="L43" s="183">
        <v>41</v>
      </c>
      <c r="M43" s="183">
        <v>44</v>
      </c>
      <c r="N43" s="183"/>
      <c r="O43" s="249">
        <f>IF(P4=3,(ABS(IF(L43&gt;60,0,L43)-IF(M43&gt;60,0,M43))),(ABS(IF(L43&gt;30,0,L43)-IF(M43&gt;30,0,M43))))</f>
        <v>3</v>
      </c>
      <c r="P43" s="200" t="str">
        <f>IF(P4=3,(IF(O43&gt;12,"Y","")),(IF(O43&gt;6,"Y","")))</f>
        <v/>
      </c>
      <c r="Q43" s="42">
        <f t="shared" si="2"/>
        <v>42.5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42.5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73</v>
      </c>
      <c r="AB43" s="253" t="str">
        <f>LOOKUP(AA43,{0,0.01,40,45,50,55,60,65,70,75,80},{"","F","D","C","C+","B-","B","B+","A-","A","A+"})</f>
        <v>A-</v>
      </c>
      <c r="AC43" s="330">
        <f>LOOKUP(AA43,{0,0.01,40,45,50,55,60,65,70,75,80},{0,"0",2,2.25,2.5,2.75,3,3.25,3.5,3.75,4})</f>
        <v>3.5</v>
      </c>
      <c r="AD43" s="331"/>
      <c r="AE43" s="332" t="str">
        <f t="shared" si="4"/>
        <v/>
      </c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27</v>
      </c>
      <c r="L44" s="183">
        <v>31</v>
      </c>
      <c r="M44" s="183">
        <v>41</v>
      </c>
      <c r="N44" s="183"/>
      <c r="O44" s="249">
        <f>IF(P4=3,(ABS(IF(L44&gt;60,0,L44)-IF(M44&gt;60,0,M44))),(ABS(IF(L44&gt;30,0,L44)-IF(M44&gt;30,0,M44))))</f>
        <v>10</v>
      </c>
      <c r="P44" s="200" t="str">
        <f>IF(P4=3,(IF(O44&gt;12,"Y","")),(IF(O44&gt;6,"Y","")))</f>
        <v/>
      </c>
      <c r="Q44" s="42">
        <f t="shared" si="2"/>
        <v>36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36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63</v>
      </c>
      <c r="AB44" s="253" t="str">
        <f>LOOKUP(AA44,{0,0.01,40,45,50,55,60,65,70,75,80},{"","F","D","C","C+","B-","B","B+","A-","A","A+"})</f>
        <v>B</v>
      </c>
      <c r="AC44" s="330">
        <f>LOOKUP(AA44,{0,0.01,40,45,50,55,60,65,70,75,80},{0,"0",2,2.25,2.5,2.75,3,3.25,3.5,3.75,4})</f>
        <v>3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23.5</v>
      </c>
      <c r="L45" s="183">
        <v>29</v>
      </c>
      <c r="M45" s="183">
        <v>45</v>
      </c>
      <c r="N45" s="183">
        <v>35.5</v>
      </c>
      <c r="O45" s="249">
        <f>IF(P4=3,(ABS(IF(L45&gt;60,0,L45)-IF(M45&gt;60,0,M45))),(ABS(IF(L45&gt;30,0,L45)-IF(M45&gt;30,0,M45))))</f>
        <v>16</v>
      </c>
      <c r="P45" s="200" t="str">
        <f>IF(P4=3,(IF(O45&gt;12,"Y","")),(IF(O45&gt;6,"Y","")))</f>
        <v>Y</v>
      </c>
      <c r="Q45" s="42">
        <f t="shared" si="2"/>
        <v>32.25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32.25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56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23.5</v>
      </c>
      <c r="T46" s="291">
        <v>42</v>
      </c>
      <c r="U46" s="291">
        <v>35.5</v>
      </c>
      <c r="V46" s="291"/>
      <c r="W46" s="287">
        <f>IF(X4=3,(ABS(IF(T46&gt;60,0,T46)-IF(U46&gt;60,0,U46))),(ABS(IF(T46&gt;30,0,T46)-IF(U46&gt;30,0,U46))))</f>
        <v>6.5</v>
      </c>
      <c r="X46" s="288" t="str">
        <f>IF(X4=3,(IF(W46&gt;12,"Y","")),(IF(W46&gt;6,"Y","")))</f>
        <v/>
      </c>
      <c r="Y46" s="289">
        <f t="shared" si="3"/>
        <v>38.75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38.75</v>
      </c>
      <c r="AA46" s="197">
        <f t="shared" si="0"/>
        <v>63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21.5</v>
      </c>
      <c r="T47" s="291">
        <v>41</v>
      </c>
      <c r="U47" s="291">
        <v>41</v>
      </c>
      <c r="V47" s="291"/>
      <c r="W47" s="287">
        <f>IF(X4=3,(ABS(IF(T47&gt;60,0,T47)-IF(U47&gt;60,0,U47))),(ABS(IF(T47&gt;30,0,T47)-IF(U47&gt;30,0,U47))))</f>
        <v>0</v>
      </c>
      <c r="X47" s="288" t="str">
        <f>IF(X4=3,(IF(W47&gt;12,"Y","")),(IF(W47&gt;6,"Y","")))</f>
        <v/>
      </c>
      <c r="Y47" s="289">
        <f t="shared" si="3"/>
        <v>41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41</v>
      </c>
      <c r="AA47" s="197">
        <f t="shared" si="0"/>
        <v>63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</v>
      </c>
      <c r="T48" s="291">
        <v>48</v>
      </c>
      <c r="U48" s="291">
        <v>40</v>
      </c>
      <c r="V48" s="291"/>
      <c r="W48" s="287">
        <f>IF(X4=3,(ABS(IF(T48&gt;60,0,T48)-IF(U48&gt;60,0,U48))),(ABS(IF(T48&gt;30,0,T48)-IF(U48&gt;30,0,U48))))</f>
        <v>8</v>
      </c>
      <c r="X48" s="288" t="str">
        <f>IF(X4=3,(IF(W48&gt;12,"Y","")),(IF(W48&gt;6,"Y","")))</f>
        <v/>
      </c>
      <c r="Y48" s="289">
        <f t="shared" si="3"/>
        <v>44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44</v>
      </c>
      <c r="AA48" s="197">
        <f t="shared" si="0"/>
        <v>75</v>
      </c>
      <c r="AB48" s="253" t="str">
        <f>LOOKUP(AA48,{0,0.01,40,45,50,55,60,65,70,75,80},{"","F","D","C","C+","B-","B","B+","A-","A","A+"})</f>
        <v>A</v>
      </c>
      <c r="AC48" s="330">
        <f>LOOKUP(AA48,{0,0.01,40,45,50,55,60,65,70,75,80},{0,"0",2,2.25,2.5,2.75,3,3.25,3.5,3.75,4})</f>
        <v>3.75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30.75</v>
      </c>
      <c r="T49" s="291">
        <v>49</v>
      </c>
      <c r="U49" s="291">
        <v>44</v>
      </c>
      <c r="V49" s="291"/>
      <c r="W49" s="287">
        <f>IF(X4=3,(ABS(IF(T49&gt;60,0,T49)-IF(U49&gt;60,0,U49))),(ABS(IF(T49&gt;30,0,T49)-IF(U49&gt;30,0,U49))))</f>
        <v>5</v>
      </c>
      <c r="X49" s="288" t="str">
        <f>IF(X4=3,(IF(W49&gt;12,"Y","")),(IF(W49&gt;6,"Y","")))</f>
        <v/>
      </c>
      <c r="Y49" s="289">
        <f t="shared" si="3"/>
        <v>46.5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46.5</v>
      </c>
      <c r="AA49" s="197">
        <f t="shared" si="0"/>
        <v>78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30.5</v>
      </c>
      <c r="T50" s="291">
        <v>48</v>
      </c>
      <c r="U50" s="291">
        <v>47</v>
      </c>
      <c r="V50" s="291"/>
      <c r="W50" s="287">
        <f>IF(X4=3,(ABS(IF(T50&gt;60,0,T50)-IF(U50&gt;60,0,U50))),(ABS(IF(T50&gt;30,0,T50)-IF(U50&gt;30,0,U50))))</f>
        <v>1</v>
      </c>
      <c r="X50" s="288" t="str">
        <f>IF(X4=3,(IF(W50&gt;12,"Y","")),(IF(W50&gt;6,"Y","")))</f>
        <v/>
      </c>
      <c r="Y50" s="289">
        <f t="shared" si="3"/>
        <v>47.5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47.5</v>
      </c>
      <c r="AA50" s="197">
        <f t="shared" si="0"/>
        <v>78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22.5</v>
      </c>
      <c r="T51" s="291">
        <v>46</v>
      </c>
      <c r="U51" s="291">
        <v>41</v>
      </c>
      <c r="V51" s="291"/>
      <c r="W51" s="287">
        <f>IF(X4=3,(ABS(IF(T51&gt;60,0,T51)-IF(U51&gt;60,0,U51))),(ABS(IF(T51&gt;30,0,T51)-IF(U51&gt;30,0,U51))))</f>
        <v>5</v>
      </c>
      <c r="X51" s="288" t="str">
        <f>IF(X4=3,(IF(W51&gt;12,"Y","")),(IF(W51&gt;6,"Y","")))</f>
        <v/>
      </c>
      <c r="Y51" s="289">
        <f t="shared" si="3"/>
        <v>43.5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43.5</v>
      </c>
      <c r="AA51" s="197">
        <f t="shared" si="0"/>
        <v>66</v>
      </c>
      <c r="AB51" s="253" t="str">
        <f>LOOKUP(AA51,{0,0.01,40,45,50,55,60,65,70,75,80},{"","F","D","C","C+","B-","B","B+","A-","A","A+"})</f>
        <v>B+</v>
      </c>
      <c r="AC51" s="330">
        <f>LOOKUP(AA51,{0,0.01,40,45,50,55,60,65,70,75,80},{0,"0",2,2.25,2.5,2.75,3,3.25,3.5,3.75,4})</f>
        <v>3.25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22.5</v>
      </c>
      <c r="T52" s="291">
        <v>41</v>
      </c>
      <c r="U52" s="291">
        <v>36.5</v>
      </c>
      <c r="V52" s="291"/>
      <c r="W52" s="287">
        <f>IF(X4=3,(ABS(IF(T52&gt;60,0,T52)-IF(U52&gt;60,0,U52))),(ABS(IF(T52&gt;30,0,T52)-IF(U52&gt;30,0,U52))))</f>
        <v>4.5</v>
      </c>
      <c r="X52" s="288" t="str">
        <f>IF(X4=3,(IF(W52&gt;12,"Y","")),(IF(W52&gt;6,"Y","")))</f>
        <v/>
      </c>
      <c r="Y52" s="289">
        <f t="shared" si="3"/>
        <v>38.75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38.75</v>
      </c>
      <c r="AA52" s="197">
        <f t="shared" si="0"/>
        <v>62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31</v>
      </c>
      <c r="T53" s="291">
        <v>46</v>
      </c>
      <c r="U53" s="291">
        <v>39</v>
      </c>
      <c r="V53" s="291"/>
      <c r="W53" s="287">
        <f>IF(X4=3,(ABS(IF(T53&gt;60,0,T53)-IF(U53&gt;60,0,U53))),(ABS(IF(T53&gt;30,0,T53)-IF(U53&gt;30,0,U53))))</f>
        <v>7</v>
      </c>
      <c r="X53" s="288" t="str">
        <f>IF(X4=3,(IF(W53&gt;12,"Y","")),(IF(W53&gt;6,"Y","")))</f>
        <v/>
      </c>
      <c r="Y53" s="289">
        <f t="shared" si="3"/>
        <v>42.5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42.5</v>
      </c>
      <c r="AA53" s="197">
        <f t="shared" si="0"/>
        <v>74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18</v>
      </c>
      <c r="T54" s="291">
        <v>41</v>
      </c>
      <c r="U54" s="291">
        <v>48</v>
      </c>
      <c r="V54" s="291"/>
      <c r="W54" s="287">
        <f>IF(X4=3,(ABS(IF(T54&gt;60,0,T54)-IF(U54&gt;60,0,U54))),(ABS(IF(T54&gt;30,0,T54)-IF(U54&gt;30,0,U54))))</f>
        <v>7</v>
      </c>
      <c r="X54" s="288" t="str">
        <f>IF(X4=3,(IF(W54&gt;12,"Y","")),(IF(W54&gt;6,"Y","")))</f>
        <v/>
      </c>
      <c r="Y54" s="289">
        <f t="shared" si="3"/>
        <v>44.5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44.5</v>
      </c>
      <c r="AA54" s="197">
        <f t="shared" si="0"/>
        <v>63</v>
      </c>
      <c r="AB54" s="253" t="str">
        <f>LOOKUP(AA54,{0,0.01,40,45,50,55,60,65,70,75,80},{"","F","D","C","C+","B-","B","B+","A-","A","A+"})</f>
        <v>B</v>
      </c>
      <c r="AC54" s="330">
        <f>LOOKUP(AA54,{0,0.01,40,45,50,55,60,65,70,75,80},{0,"0",2,2.25,2.5,2.75,3,3.25,3.5,3.75,4})</f>
        <v>3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23.5</v>
      </c>
      <c r="T55" s="291">
        <v>43</v>
      </c>
      <c r="U55" s="291">
        <v>50</v>
      </c>
      <c r="V55" s="291"/>
      <c r="W55" s="287">
        <f>IF(X4=3,(ABS(IF(T55&gt;60,0,T55)-IF(U55&gt;60,0,U55))),(ABS(IF(T55&gt;30,0,T55)-IF(U55&gt;30,0,U55))))</f>
        <v>7</v>
      </c>
      <c r="X55" s="288" t="str">
        <f>IF(X4=3,(IF(W55&gt;12,"Y","")),(IF(W55&gt;6,"Y","")))</f>
        <v/>
      </c>
      <c r="Y55" s="289">
        <f t="shared" si="3"/>
        <v>46.5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46.5</v>
      </c>
      <c r="AA55" s="197">
        <f t="shared" si="0"/>
        <v>70</v>
      </c>
      <c r="AB55" s="253" t="str">
        <f>LOOKUP(AA55,{0,0.01,40,45,50,55,60,65,70,75,80},{"","F","D","C","C+","B-","B","B+","A-","A","A+"})</f>
        <v>A-</v>
      </c>
      <c r="AC55" s="330">
        <f>LOOKUP(AA55,{0,0.01,40,45,50,55,60,65,70,75,80},{0,"0",2,2.25,2.5,2.75,3,3.25,3.5,3.75,4})</f>
        <v>3.5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20.5</v>
      </c>
      <c r="T56" s="291">
        <v>42</v>
      </c>
      <c r="U56" s="291">
        <v>37</v>
      </c>
      <c r="V56" s="291"/>
      <c r="W56" s="287">
        <f>IF(X4=3,(ABS(IF(T56&gt;60,0,T56)-IF(U56&gt;60,0,U56))),(ABS(IF(T56&gt;30,0,T56)-IF(U56&gt;30,0,U56))))</f>
        <v>5</v>
      </c>
      <c r="X56" s="288" t="str">
        <f>IF(X4=3,(IF(W56&gt;12,"Y","")),(IF(W56&gt;6,"Y","")))</f>
        <v/>
      </c>
      <c r="Y56" s="289">
        <f t="shared" si="3"/>
        <v>39.5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39.5</v>
      </c>
      <c r="AA56" s="197">
        <f t="shared" si="0"/>
        <v>60</v>
      </c>
      <c r="AB56" s="253" t="str">
        <f>LOOKUP(AA56,{0,0.01,40,45,50,55,60,65,70,75,80},{"","F","D","C","C+","B-","B","B+","A-","A","A+"})</f>
        <v>B</v>
      </c>
      <c r="AC56" s="330">
        <f>LOOKUP(AA56,{0,0.01,40,45,50,55,60,65,70,75,80},{0,"0",2,2.25,2.5,2.75,3,3.25,3.5,3.75,4})</f>
        <v>3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27.5</v>
      </c>
      <c r="T57" s="291">
        <v>46</v>
      </c>
      <c r="U57" s="291">
        <v>40</v>
      </c>
      <c r="V57" s="291"/>
      <c r="W57" s="287">
        <f>IF(X4=3,(ABS(IF(T57&gt;60,0,T57)-IF(U57&gt;60,0,U57))),(ABS(IF(T57&gt;30,0,T57)-IF(U57&gt;30,0,U57))))</f>
        <v>6</v>
      </c>
      <c r="X57" s="288" t="str">
        <f>IF(X4=3,(IF(W57&gt;12,"Y","")),(IF(W57&gt;6,"Y","")))</f>
        <v/>
      </c>
      <c r="Y57" s="289">
        <f t="shared" si="3"/>
        <v>43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43</v>
      </c>
      <c r="AA57" s="197">
        <f t="shared" si="0"/>
        <v>71</v>
      </c>
      <c r="AB57" s="253" t="str">
        <f>LOOKUP(AA57,{0,0.01,40,45,50,55,60,65,70,75,80},{"","F","D","C","C+","B-","B","B+","A-","A","A+"})</f>
        <v>A-</v>
      </c>
      <c r="AC57" s="330">
        <f>LOOKUP(AA57,{0,0.01,40,45,50,55,60,65,70,75,80},{0,"0",2,2.25,2.5,2.75,3,3.25,3.5,3.75,4})</f>
        <v>3.5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16.5</v>
      </c>
      <c r="L58" s="183">
        <v>32</v>
      </c>
      <c r="M58" s="183">
        <v>45</v>
      </c>
      <c r="N58" s="183">
        <v>35</v>
      </c>
      <c r="O58" s="249">
        <f>IF(P4=3,(ABS(IF(L58&gt;60,0,L58)-IF(M58&gt;60,0,M58))),(ABS(IF(L58&gt;30,0,L58)-IF(M58&gt;30,0,M58))))</f>
        <v>13</v>
      </c>
      <c r="P58" s="200" t="str">
        <f>IF(P4=3,(IF(O58&gt;12,"Y","")),(IF(O58&gt;6,"Y","")))</f>
        <v>Y</v>
      </c>
      <c r="Q58" s="42">
        <f t="shared" si="2"/>
        <v>33.5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33.5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50</v>
      </c>
      <c r="AB58" s="253" t="str">
        <f>LOOKUP(AA58,{0,0.01,40,45,50,55,60,65,70,75,80},{"","F","D","C","C+","B-","B","B+","A-","A","A+"})</f>
        <v>C+</v>
      </c>
      <c r="AC58" s="330">
        <f>LOOKUP(AA58,{0,0.01,40,45,50,55,60,65,70,75,80},{0,"0",2,2.25,2.5,2.75,3,3.25,3.5,3.75,4})</f>
        <v>2.5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18.5</v>
      </c>
      <c r="D59" s="284">
        <v>34</v>
      </c>
      <c r="E59" s="285">
        <v>40</v>
      </c>
      <c r="F59" s="291"/>
      <c r="G59" s="287">
        <f>IF(H4=3,(ABS(IF(D59&gt;60,0,D59)-IF(E59&gt;60,0,E59))),(ABS(IF(D59&gt;30,0,D59)-IF(E59&gt;30,0,E59))))</f>
        <v>6</v>
      </c>
      <c r="H59" s="288" t="str">
        <f>IF(H4=3,(IF(G59&gt;12,"Y","")),(IF(G59&gt;6,"Y","")))</f>
        <v/>
      </c>
      <c r="I59" s="289">
        <f t="shared" si="1"/>
        <v>37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37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56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97" priority="7">
      <formula>$I$7="Y"</formula>
    </cfRule>
    <cfRule type="expression" dxfId="196" priority="8">
      <formula>$I$7="Y"</formula>
    </cfRule>
    <cfRule type="expression" dxfId="195" priority="9">
      <formula>$I$7="Y"</formula>
    </cfRule>
  </conditionalFormatting>
  <conditionalFormatting sqref="O8:O77">
    <cfRule type="expression" dxfId="194" priority="4">
      <formula>$I$7="Y"</formula>
    </cfRule>
    <cfRule type="expression" dxfId="193" priority="5">
      <formula>$I$7="Y"</formula>
    </cfRule>
    <cfRule type="expression" dxfId="192" priority="6">
      <formula>$I$7="Y"</formula>
    </cfRule>
  </conditionalFormatting>
  <conditionalFormatting sqref="W8:W77">
    <cfRule type="expression" dxfId="191" priority="1">
      <formula>$I$7="Y"</formula>
    </cfRule>
    <cfRule type="expression" dxfId="190" priority="2">
      <formula>$I$7="Y"</formula>
    </cfRule>
    <cfRule type="expression" dxfId="189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0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6.25" customHeight="1">
      <c r="A4" s="338" t="s">
        <v>21</v>
      </c>
      <c r="B4" s="294">
        <v>309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245</v>
      </c>
      <c r="E6" s="614"/>
      <c r="F6" s="614"/>
      <c r="G6" s="614"/>
      <c r="H6" s="614"/>
      <c r="I6" s="614"/>
      <c r="J6" s="615"/>
      <c r="K6" s="275" t="s">
        <v>65</v>
      </c>
      <c r="L6" s="646" t="s">
        <v>246</v>
      </c>
      <c r="M6" s="646"/>
      <c r="N6" s="646"/>
      <c r="O6" s="646"/>
      <c r="P6" s="646"/>
      <c r="Q6" s="646"/>
      <c r="R6" s="647"/>
      <c r="S6" s="277" t="s">
        <v>65</v>
      </c>
      <c r="T6" s="614" t="s">
        <v>245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25.25</v>
      </c>
      <c r="D8" s="284">
        <v>37</v>
      </c>
      <c r="E8" s="285">
        <v>50</v>
      </c>
      <c r="F8" s="286">
        <v>42</v>
      </c>
      <c r="G8" s="287">
        <f>IF(H4=3,(ABS(IF(D8&gt;60,0,D8)-IF(E8&gt;60,0,E8))),(ABS(IF(D8&gt;30,0,D8)-IF(E8&gt;30,0,E8))))</f>
        <v>13</v>
      </c>
      <c r="H8" s="288" t="str">
        <f>IF(H4=3,(IF(G8&gt;12,"Y","")),(IF(G8&gt;6,"Y","")))</f>
        <v>Y</v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39.5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39.5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65</v>
      </c>
      <c r="AB8" s="253" t="str">
        <f>LOOKUP(AA8,{0,0.01,40,45,50,55,60,65,70,75,80},{"","F","D","C","C+","B-","B","B+","A-","A","A+"})</f>
        <v>B+</v>
      </c>
      <c r="AC8" s="330">
        <f>LOOKUP(AA8,{0,0.01,40,45,50,55,60,65,70,75,80},{0,"0",2,2.25,2.5,2.75,3,3.25,3.5,3.75,4})</f>
        <v>3.25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19</v>
      </c>
      <c r="D9" s="284">
        <v>40</v>
      </c>
      <c r="E9" s="285">
        <v>36</v>
      </c>
      <c r="F9" s="291"/>
      <c r="G9" s="287">
        <f>IF(H4=3,(ABS(IF(D9&gt;60,0,D9)-IF(E9&gt;60,0,E9))),(ABS(IF(D9&gt;30,0,D9)-IF(E9&gt;30,0,E9))))</f>
        <v>4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38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38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57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23.5</v>
      </c>
      <c r="D10" s="284">
        <v>32</v>
      </c>
      <c r="E10" s="285">
        <v>37</v>
      </c>
      <c r="F10" s="291"/>
      <c r="G10" s="287">
        <f>IF(H4=3,(ABS(IF(D10&gt;60,0,D10)-IF(E10&gt;60,0,E10))),(ABS(IF(D10&gt;30,0,D10)-IF(E10&gt;30,0,E10))))</f>
        <v>5</v>
      </c>
      <c r="H10" s="288" t="str">
        <f>IF(H4=3,(IF(G10&gt;12,"Y","")),(IF(G10&gt;6,"Y","")))</f>
        <v/>
      </c>
      <c r="I10" s="289">
        <f t="shared" si="1"/>
        <v>34.5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34.5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58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25</v>
      </c>
      <c r="D11" s="284">
        <v>40</v>
      </c>
      <c r="E11" s="285">
        <v>44</v>
      </c>
      <c r="F11" s="291"/>
      <c r="G11" s="287">
        <f>IF(H4=3,(ABS(IF(D11&gt;60,0,D11)-IF(E11&gt;60,0,E11))),(ABS(IF(D11&gt;30,0,D11)-IF(E11&gt;30,0,E11))))</f>
        <v>4</v>
      </c>
      <c r="H11" s="288" t="str">
        <f>IF(H4=3,(IF(G11&gt;12,"Y","")),(IF(G11&gt;6,"Y","")))</f>
        <v/>
      </c>
      <c r="I11" s="289">
        <f t="shared" si="1"/>
        <v>42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42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67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21</v>
      </c>
      <c r="D12" s="284">
        <v>36</v>
      </c>
      <c r="E12" s="285">
        <v>38</v>
      </c>
      <c r="F12" s="291"/>
      <c r="G12" s="287">
        <f>IF(H4=3,(ABS(IF(D12&gt;60,0,D12)-IF(E12&gt;60,0,E12))),(ABS(IF(D12&gt;30,0,D12)-IF(E12&gt;30,0,E12))))</f>
        <v>2</v>
      </c>
      <c r="H12" s="288" t="str">
        <f>IF(H4=3,(IF(G12&gt;12,"Y","")),(IF(G12&gt;6,"Y","")))</f>
        <v/>
      </c>
      <c r="I12" s="289">
        <f t="shared" si="1"/>
        <v>37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37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58</v>
      </c>
      <c r="AB12" s="253" t="str">
        <f>LOOKUP(AA12,{0,0.01,40,45,50,55,60,65,70,75,80},{"","F","D","C","C+","B-","B","B+","A-","A","A+"})</f>
        <v>B-</v>
      </c>
      <c r="AC12" s="330">
        <f>LOOKUP(AA12,{0,0.01,40,45,50,55,60,65,70,75,80},{0,"0",2,2.25,2.5,2.75,3,3.25,3.5,3.75,4})</f>
        <v>2.75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32</v>
      </c>
      <c r="D13" s="284">
        <v>35</v>
      </c>
      <c r="E13" s="285">
        <v>38</v>
      </c>
      <c r="F13" s="291"/>
      <c r="G13" s="287">
        <f>IF(H4=3,(ABS(IF(D13&gt;60,0,D13)-IF(E13&gt;60,0,E13))),(ABS(IF(D13&gt;30,0,D13)-IF(E13&gt;30,0,E13))))</f>
        <v>3</v>
      </c>
      <c r="H13" s="288" t="str">
        <f>IF(H4=3,(IF(G13&gt;12,"Y","")),(IF(G13&gt;6,"Y","")))</f>
        <v/>
      </c>
      <c r="I13" s="289">
        <f t="shared" si="1"/>
        <v>36.5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36.5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69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32.25</v>
      </c>
      <c r="D14" s="284">
        <v>45</v>
      </c>
      <c r="E14" s="285">
        <v>42</v>
      </c>
      <c r="F14" s="291"/>
      <c r="G14" s="287">
        <f>IF(H4=3,(ABS(IF(D14&gt;60,0,D14)-IF(E14&gt;60,0,E14))),(ABS(IF(D14&gt;30,0,D14)-IF(E14&gt;30,0,E14))))</f>
        <v>3</v>
      </c>
      <c r="H14" s="288" t="str">
        <f>IF(H4=3,(IF(G14&gt;12,"Y","")),(IF(G14&gt;6,"Y","")))</f>
        <v/>
      </c>
      <c r="I14" s="289">
        <f t="shared" si="1"/>
        <v>43.5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43.5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76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26</v>
      </c>
      <c r="D15" s="284">
        <v>34</v>
      </c>
      <c r="E15" s="285">
        <v>31</v>
      </c>
      <c r="F15" s="291"/>
      <c r="G15" s="287">
        <f>IF(H4=3,(ABS(IF(D15&gt;60,0,D15)-IF(E15&gt;60,0,E15))),(ABS(IF(D15&gt;30,0,D15)-IF(E15&gt;30,0,E15))))</f>
        <v>3</v>
      </c>
      <c r="H15" s="288" t="str">
        <f>IF(H4=3,(IF(G15&gt;12,"Y","")),(IF(G15&gt;6,"Y","")))</f>
        <v/>
      </c>
      <c r="I15" s="289">
        <f t="shared" si="1"/>
        <v>32.5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32.5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59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22</v>
      </c>
      <c r="D16" s="284">
        <v>35</v>
      </c>
      <c r="E16" s="285">
        <v>31</v>
      </c>
      <c r="F16" s="291"/>
      <c r="G16" s="287">
        <f>IF(H4=3,(ABS(IF(D16&gt;60,0,D16)-IF(E16&gt;60,0,E16))),(ABS(IF(D16&gt;30,0,D16)-IF(E16&gt;30,0,E16))))</f>
        <v>4</v>
      </c>
      <c r="H16" s="288" t="str">
        <f>IF(H4=3,(IF(G16&gt;12,"Y","")),(IF(G16&gt;6,"Y","")))</f>
        <v/>
      </c>
      <c r="I16" s="289">
        <f t="shared" si="1"/>
        <v>33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33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55</v>
      </c>
      <c r="AB16" s="253" t="str">
        <f>LOOKUP(AA16,{0,0.01,40,45,50,55,60,65,70,75,80},{"","F","D","C","C+","B-","B","B+","A-","A","A+"})</f>
        <v>B-</v>
      </c>
      <c r="AC16" s="330">
        <f>LOOKUP(AA16,{0,0.01,40,45,50,55,60,65,70,75,80},{0,"0",2,2.25,2.5,2.75,3,3.25,3.5,3.75,4})</f>
        <v>2.75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34.5</v>
      </c>
      <c r="D17" s="284">
        <v>50</v>
      </c>
      <c r="E17" s="285">
        <v>47</v>
      </c>
      <c r="F17" s="291"/>
      <c r="G17" s="287">
        <f>IF(H4=3,(ABS(IF(D17&gt;60,0,D17)-IF(E17&gt;60,0,E17))),(ABS(IF(D17&gt;30,0,D17)-IF(E17&gt;30,0,E17))))</f>
        <v>3</v>
      </c>
      <c r="H17" s="288" t="str">
        <f>IF(H4=3,(IF(G17&gt;12,"Y","")),(IF(G17&gt;6,"Y","")))</f>
        <v/>
      </c>
      <c r="I17" s="289">
        <f t="shared" si="1"/>
        <v>48.5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48.5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83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33.75</v>
      </c>
      <c r="D18" s="284">
        <v>49</v>
      </c>
      <c r="E18" s="285">
        <v>46</v>
      </c>
      <c r="F18" s="291"/>
      <c r="G18" s="287">
        <f>IF(H4=3,(ABS(IF(D18&gt;60,0,D18)-IF(E18&gt;60,0,E18))),(ABS(IF(D18&gt;30,0,D18)-IF(E18&gt;30,0,E18))))</f>
        <v>3</v>
      </c>
      <c r="H18" s="288" t="str">
        <f>IF(H4=3,(IF(G18&gt;12,"Y","")),(IF(G18&gt;6,"Y","")))</f>
        <v/>
      </c>
      <c r="I18" s="289">
        <f t="shared" si="1"/>
        <v>47.5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47.5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82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19.5</v>
      </c>
      <c r="D19" s="284">
        <v>43</v>
      </c>
      <c r="E19" s="285">
        <v>36</v>
      </c>
      <c r="F19" s="291"/>
      <c r="G19" s="287">
        <f>IF(H4=3,(ABS(IF(D19&gt;60,0,D19)-IF(E19&gt;60,0,E19))),(ABS(IF(D19&gt;30,0,D19)-IF(E19&gt;30,0,E19))))</f>
        <v>7</v>
      </c>
      <c r="H19" s="288" t="str">
        <f>IF(H4=3,(IF(G19&gt;12,"Y","")),(IF(G19&gt;6,"Y","")))</f>
        <v/>
      </c>
      <c r="I19" s="289">
        <f t="shared" si="1"/>
        <v>39.5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39.5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59</v>
      </c>
      <c r="AB19" s="253" t="str">
        <f>LOOKUP(AA19,{0,0.01,40,45,50,55,60,65,70,75,80},{"","F","D","C","C+","B-","B","B+","A-","A","A+"})</f>
        <v>B-</v>
      </c>
      <c r="AC19" s="330">
        <f>LOOKUP(AA19,{0,0.01,40,45,50,55,60,65,70,75,80},{0,"0",2,2.25,2.5,2.75,3,3.25,3.5,3.75,4})</f>
        <v>2.75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29.5</v>
      </c>
      <c r="D20" s="284">
        <v>41</v>
      </c>
      <c r="E20" s="285">
        <v>39</v>
      </c>
      <c r="F20" s="291"/>
      <c r="G20" s="287">
        <f>IF(H4=3,(ABS(IF(D20&gt;60,0,D20)-IF(E20&gt;60,0,E20))),(ABS(IF(D20&gt;30,0,D20)-IF(E20&gt;30,0,E20))))</f>
        <v>2</v>
      </c>
      <c r="H20" s="288" t="str">
        <f>IF(H4=3,(IF(G20&gt;12,"Y","")),(IF(G20&gt;6,"Y","")))</f>
        <v/>
      </c>
      <c r="I20" s="289">
        <f t="shared" si="1"/>
        <v>40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70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29.5</v>
      </c>
      <c r="D21" s="284">
        <v>43</v>
      </c>
      <c r="E21" s="285">
        <v>40</v>
      </c>
      <c r="F21" s="291"/>
      <c r="G21" s="287">
        <f>IF(H4=3,(ABS(IF(D21&gt;60,0,D21)-IF(E21&gt;60,0,E21))),(ABS(IF(D21&gt;30,0,D21)-IF(E21&gt;30,0,E21))))</f>
        <v>3</v>
      </c>
      <c r="H21" s="288" t="str">
        <f>IF(H4=3,(IF(G21&gt;12,"Y","")),(IF(G21&gt;6,"Y","")))</f>
        <v/>
      </c>
      <c r="I21" s="289">
        <f t="shared" si="1"/>
        <v>41.5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41.5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71</v>
      </c>
      <c r="AB21" s="253" t="str">
        <f>LOOKUP(AA21,{0,0.01,40,45,50,55,60,65,70,75,80},{"","F","D","C","C+","B-","B","B+","A-","A","A+"})</f>
        <v>A-</v>
      </c>
      <c r="AC21" s="330">
        <f>LOOKUP(AA21,{0,0.01,40,45,50,55,60,65,70,75,80},{0,"0",2,2.25,2.5,2.75,3,3.25,3.5,3.75,4})</f>
        <v>3.5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34.25</v>
      </c>
      <c r="D22" s="284">
        <v>48</v>
      </c>
      <c r="E22" s="285">
        <v>49</v>
      </c>
      <c r="F22" s="291"/>
      <c r="G22" s="287">
        <f>IF(H4=3,(ABS(IF(D22&gt;60,0,D22)-IF(E22&gt;60,0,E22))),(ABS(IF(D22&gt;30,0,D22)-IF(E22&gt;30,0,E22))))</f>
        <v>1</v>
      </c>
      <c r="H22" s="288" t="str">
        <f>IF(H4=3,(IF(G22&gt;12,"Y","")),(IF(G22&gt;6,"Y","")))</f>
        <v/>
      </c>
      <c r="I22" s="289">
        <f t="shared" si="1"/>
        <v>48.5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48.5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83</v>
      </c>
      <c r="AB22" s="253" t="str">
        <f>LOOKUP(AA22,{0,0.01,40,45,50,55,60,65,70,75,80},{"","F","D","C","C+","B-","B","B+","A-","A","A+"})</f>
        <v>A+</v>
      </c>
      <c r="AC22" s="330">
        <f>LOOKUP(AA22,{0,0.01,40,45,50,55,60,65,70,75,80},{0,"0",2,2.25,2.5,2.75,3,3.25,3.5,3.75,4})</f>
        <v>4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27.75</v>
      </c>
      <c r="D23" s="284">
        <v>40</v>
      </c>
      <c r="E23" s="285">
        <v>38</v>
      </c>
      <c r="F23" s="291"/>
      <c r="G23" s="287">
        <f>IF(H4=3,(ABS(IF(D23&gt;60,0,D23)-IF(E23&gt;60,0,E23))),(ABS(IF(D23&gt;30,0,D23)-IF(E23&gt;30,0,E23))))</f>
        <v>2</v>
      </c>
      <c r="H23" s="288" t="str">
        <f>IF(H4=3,(IF(G23&gt;12,"Y","")),(IF(G23&gt;6,"Y","")))</f>
        <v/>
      </c>
      <c r="I23" s="289">
        <f t="shared" si="1"/>
        <v>39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39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67</v>
      </c>
      <c r="AB23" s="253" t="str">
        <f>LOOKUP(AA23,{0,0.01,40,45,50,55,60,65,70,75,80},{"","F","D","C","C+","B-","B","B+","A-","A","A+"})</f>
        <v>B+</v>
      </c>
      <c r="AC23" s="330">
        <f>LOOKUP(AA23,{0,0.01,40,45,50,55,60,65,70,75,80},{0,"0",2,2.25,2.5,2.75,3,3.25,3.5,3.75,4})</f>
        <v>3.25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30</v>
      </c>
      <c r="L24" s="183">
        <v>33.5</v>
      </c>
      <c r="M24" s="183">
        <v>42</v>
      </c>
      <c r="N24" s="183"/>
      <c r="O24" s="249">
        <f>IF(P4=3,(ABS(IF(L24&gt;60,0,L24)-IF(M24&gt;60,0,M24))),(ABS(IF(L24&gt;30,0,L24)-IF(M24&gt;30,0,M24))))</f>
        <v>8.5</v>
      </c>
      <c r="P24" s="200" t="str">
        <f>IF(P4=3,(IF(O24&gt;12,"Y","")),(IF(O24&gt;6,"Y","")))</f>
        <v/>
      </c>
      <c r="Q24" s="42">
        <f t="shared" si="2"/>
        <v>37.75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37.75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68</v>
      </c>
      <c r="AB24" s="253" t="str">
        <f>LOOKUP(AA24,{0,0.01,40,45,50,55,60,65,70,75,80},{"","F","D","C","C+","B-","B","B+","A-","A","A+"})</f>
        <v>B+</v>
      </c>
      <c r="AC24" s="330">
        <f>LOOKUP(AA24,{0,0.01,40,45,50,55,60,65,70,75,80},{0,"0",2,2.25,2.5,2.75,3,3.25,3.5,3.75,4})</f>
        <v>3.25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19</v>
      </c>
      <c r="L25" s="183">
        <v>30</v>
      </c>
      <c r="M25" s="183">
        <v>27</v>
      </c>
      <c r="N25" s="183"/>
      <c r="O25" s="249">
        <f>IF(P4=3,(ABS(IF(L25&gt;60,0,L25)-IF(M25&gt;60,0,M25))),(ABS(IF(L25&gt;30,0,L25)-IF(M25&gt;30,0,M25))))</f>
        <v>3</v>
      </c>
      <c r="P25" s="200" t="str">
        <f>IF(P4=3,(IF(O25&gt;12,"Y","")),(IF(O25&gt;6,"Y","")))</f>
        <v/>
      </c>
      <c r="Q25" s="42">
        <f t="shared" si="2"/>
        <v>28.5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28.5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48</v>
      </c>
      <c r="AB25" s="253" t="str">
        <f>LOOKUP(AA25,{0,0.01,40,45,50,55,60,65,70,75,80},{"","F","D","C","C+","B-","B","B+","A-","A","A+"})</f>
        <v>C</v>
      </c>
      <c r="AC25" s="330">
        <f>LOOKUP(AA25,{0,0.01,40,45,50,55,60,65,70,75,80},{0,"0",2,2.25,2.5,2.75,3,3.25,3.5,3.75,4})</f>
        <v>2.25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25.5</v>
      </c>
      <c r="L26" s="183">
        <v>34</v>
      </c>
      <c r="M26" s="183">
        <v>40</v>
      </c>
      <c r="N26" s="183"/>
      <c r="O26" s="249">
        <f>IF(P4=3,(ABS(IF(L26&gt;60,0,L26)-IF(M26&gt;60,0,M26))),(ABS(IF(L26&gt;30,0,L26)-IF(M26&gt;30,0,M26))))</f>
        <v>6</v>
      </c>
      <c r="P26" s="200" t="str">
        <f>IF(P4=3,(IF(O26&gt;12,"Y","")),(IF(O26&gt;6,"Y","")))</f>
        <v/>
      </c>
      <c r="Q26" s="42">
        <f t="shared" si="2"/>
        <v>37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37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63</v>
      </c>
      <c r="AB26" s="253" t="str">
        <f>LOOKUP(AA26,{0,0.01,40,45,50,55,60,65,70,75,80},{"","F","D","C","C+","B-","B","B+","A-","A","A+"})</f>
        <v>B</v>
      </c>
      <c r="AC26" s="330">
        <f>LOOKUP(AA26,{0,0.01,40,45,50,55,60,65,70,75,80},{0,"0",2,2.25,2.5,2.75,3,3.25,3.5,3.75,4})</f>
        <v>3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28.5</v>
      </c>
      <c r="L27" s="183">
        <v>40.5</v>
      </c>
      <c r="M27" s="183">
        <v>33</v>
      </c>
      <c r="N27" s="183"/>
      <c r="O27" s="249">
        <f>IF(P4=3,(ABS(IF(L27&gt;60,0,L27)-IF(M27&gt;60,0,M27))),(ABS(IF(L27&gt;30,0,L27)-IF(M27&gt;30,0,M27))))</f>
        <v>7.5</v>
      </c>
      <c r="P27" s="200" t="str">
        <f>IF(P4=3,(IF(O27&gt;12,"Y","")),(IF(O27&gt;6,"Y","")))</f>
        <v/>
      </c>
      <c r="Q27" s="42">
        <f t="shared" si="2"/>
        <v>36.75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36.75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66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24</v>
      </c>
      <c r="L28" s="183">
        <v>33</v>
      </c>
      <c r="M28" s="183">
        <v>36</v>
      </c>
      <c r="N28" s="183"/>
      <c r="O28" s="249">
        <f>IF(P4=3,(ABS(IF(L28&gt;60,0,L28)-IF(M28&gt;60,0,M28))),(ABS(IF(L28&gt;30,0,L28)-IF(M28&gt;30,0,M28))))</f>
        <v>3</v>
      </c>
      <c r="P28" s="200" t="str">
        <f>IF(P4=3,(IF(O28&gt;12,"Y","")),(IF(O28&gt;6,"Y","")))</f>
        <v/>
      </c>
      <c r="Q28" s="42">
        <f t="shared" si="2"/>
        <v>34.5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34.5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59</v>
      </c>
      <c r="AB28" s="253" t="str">
        <f>LOOKUP(AA28,{0,0.01,40,45,50,55,60,65,70,75,80},{"","F","D","C","C+","B-","B","B+","A-","A","A+"})</f>
        <v>B-</v>
      </c>
      <c r="AC28" s="330">
        <f>LOOKUP(AA28,{0,0.01,40,45,50,55,60,65,70,75,80},{0,"0",2,2.25,2.5,2.75,3,3.25,3.5,3.75,4})</f>
        <v>2.75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21.5</v>
      </c>
      <c r="L29" s="183">
        <v>34.5</v>
      </c>
      <c r="M29" s="183">
        <v>32</v>
      </c>
      <c r="N29" s="183"/>
      <c r="O29" s="249">
        <f>IF(P4=3,(ABS(IF(L29&gt;60,0,L29)-IF(M29&gt;60,0,M29))),(ABS(IF(L29&gt;30,0,L29)-IF(M29&gt;30,0,M29))))</f>
        <v>2.5</v>
      </c>
      <c r="P29" s="200" t="str">
        <f>IF(P4=3,(IF(O29&gt;12,"Y","")),(IF(O29&gt;6,"Y","")))</f>
        <v/>
      </c>
      <c r="Q29" s="42">
        <f t="shared" si="2"/>
        <v>33.25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33.25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55</v>
      </c>
      <c r="AB29" s="253" t="str">
        <f>LOOKUP(AA29,{0,0.01,40,45,50,55,60,65,70,75,80},{"","F","D","C","C+","B-","B","B+","A-","A","A+"})</f>
        <v>B-</v>
      </c>
      <c r="AC29" s="330">
        <f>LOOKUP(AA29,{0,0.01,40,45,50,55,60,65,70,75,80},{0,"0",2,2.25,2.5,2.75,3,3.25,3.5,3.75,4})</f>
        <v>2.75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30</v>
      </c>
      <c r="L30" s="183">
        <v>42.5</v>
      </c>
      <c r="M30" s="183">
        <v>50</v>
      </c>
      <c r="N30" s="183"/>
      <c r="O30" s="249">
        <f>IF(P4=3,(ABS(IF(L30&gt;60,0,L30)-IF(M30&gt;60,0,M30))),(ABS(IF(L30&gt;30,0,L30)-IF(M30&gt;30,0,M30))))</f>
        <v>7.5</v>
      </c>
      <c r="P30" s="200" t="str">
        <f>IF(P4=3,(IF(O30&gt;12,"Y","")),(IF(O30&gt;6,"Y","")))</f>
        <v/>
      </c>
      <c r="Q30" s="42">
        <f t="shared" si="2"/>
        <v>46.25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46.25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77</v>
      </c>
      <c r="AB30" s="253" t="str">
        <f>LOOKUP(AA30,{0,0.01,40,45,50,55,60,65,70,75,80},{"","F","D","C","C+","B-","B","B+","A-","A","A+"})</f>
        <v>A</v>
      </c>
      <c r="AC30" s="330">
        <f>LOOKUP(AA30,{0,0.01,40,45,50,55,60,65,70,75,80},{0,"0",2,2.25,2.5,2.75,3,3.25,3.5,3.75,4})</f>
        <v>3.75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26</v>
      </c>
      <c r="L31" s="183">
        <v>32.25</v>
      </c>
      <c r="M31" s="183">
        <v>34</v>
      </c>
      <c r="N31" s="183"/>
      <c r="O31" s="249">
        <f>IF(P4=3,(ABS(IF(L31&gt;60,0,L31)-IF(M31&gt;60,0,M31))),(ABS(IF(L31&gt;30,0,L31)-IF(M31&gt;30,0,M31))))</f>
        <v>1.75</v>
      </c>
      <c r="P31" s="200" t="str">
        <f>IF(P4=3,(IF(O31&gt;12,"Y","")),(IF(O31&gt;6,"Y","")))</f>
        <v/>
      </c>
      <c r="Q31" s="42">
        <f t="shared" si="2"/>
        <v>33.125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33.125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60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23</v>
      </c>
      <c r="L32" s="183">
        <v>41</v>
      </c>
      <c r="M32" s="183">
        <v>40</v>
      </c>
      <c r="N32" s="183"/>
      <c r="O32" s="249">
        <f>IF(P4=3,(ABS(IF(L32&gt;60,0,L32)-IF(M32&gt;60,0,M32))),(ABS(IF(L32&gt;30,0,L32)-IF(M32&gt;30,0,M32))))</f>
        <v>1</v>
      </c>
      <c r="P32" s="200" t="str">
        <f>IF(P4=3,(IF(O32&gt;12,"Y","")),(IF(O32&gt;6,"Y","")))</f>
        <v/>
      </c>
      <c r="Q32" s="42">
        <f t="shared" si="2"/>
        <v>40.5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40.5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64</v>
      </c>
      <c r="AB32" s="253" t="str">
        <f>LOOKUP(AA32,{0,0.01,40,45,50,55,60,65,70,75,80},{"","F","D","C","C+","B-","B","B+","A-","A","A+"})</f>
        <v>B</v>
      </c>
      <c r="AC32" s="330">
        <f>LOOKUP(AA32,{0,0.01,40,45,50,55,60,65,70,75,80},{0,"0",2,2.25,2.5,2.75,3,3.25,3.5,3.75,4})</f>
        <v>3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30</v>
      </c>
      <c r="L33" s="183">
        <v>34.5</v>
      </c>
      <c r="M33" s="183">
        <v>28</v>
      </c>
      <c r="N33" s="183"/>
      <c r="O33" s="249">
        <f>IF(P4=3,(ABS(IF(L33&gt;60,0,L33)-IF(M33&gt;60,0,M33))),(ABS(IF(L33&gt;30,0,L33)-IF(M33&gt;30,0,M33))))</f>
        <v>6.5</v>
      </c>
      <c r="P33" s="200" t="str">
        <f>IF(P4=3,(IF(O33&gt;12,"Y","")),(IF(O33&gt;6,"Y","")))</f>
        <v/>
      </c>
      <c r="Q33" s="42">
        <f t="shared" si="2"/>
        <v>31.25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31.25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62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32.5</v>
      </c>
      <c r="L34" s="183">
        <v>48</v>
      </c>
      <c r="M34" s="183">
        <v>47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47.5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47.5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80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21.5</v>
      </c>
      <c r="L35" s="183">
        <v>37</v>
      </c>
      <c r="M35" s="183">
        <v>42</v>
      </c>
      <c r="N35" s="183"/>
      <c r="O35" s="249">
        <f>IF(P4=3,(ABS(IF(L35&gt;60,0,L35)-IF(M35&gt;60,0,M35))),(ABS(IF(L35&gt;30,0,L35)-IF(M35&gt;30,0,M35))))</f>
        <v>5</v>
      </c>
      <c r="P35" s="200" t="str">
        <f>IF(P4=3,(IF(O35&gt;12,"Y","")),(IF(O35&gt;6,"Y","")))</f>
        <v/>
      </c>
      <c r="Q35" s="42">
        <f t="shared" si="2"/>
        <v>39.5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39.5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61</v>
      </c>
      <c r="AB35" s="253" t="str">
        <f>LOOKUP(AA35,{0,0.01,40,45,50,55,60,65,70,75,80},{"","F","D","C","C+","B-","B","B+","A-","A","A+"})</f>
        <v>B</v>
      </c>
      <c r="AC35" s="330">
        <f>LOOKUP(AA35,{0,0.01,40,45,50,55,60,65,70,75,80},{0,"0",2,2.25,2.5,2.75,3,3.25,3.5,3.75,4})</f>
        <v>3</v>
      </c>
      <c r="AD35" s="331"/>
      <c r="AE35" s="332" t="str">
        <f t="shared" si="4"/>
        <v/>
      </c>
    </row>
    <row r="36" spans="1:36" s="23" customFormat="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25.5</v>
      </c>
      <c r="L36" s="183">
        <v>31</v>
      </c>
      <c r="M36" s="183">
        <v>32</v>
      </c>
      <c r="N36" s="183"/>
      <c r="O36" s="249">
        <f>IF(P4=3,(ABS(IF(L36&gt;60,0,L36)-IF(M36&gt;60,0,M36))),(ABS(IF(L36&gt;30,0,L36)-IF(M36&gt;30,0,M36))))</f>
        <v>1</v>
      </c>
      <c r="P36" s="200" t="str">
        <f>IF(P4=3,(IF(O36&gt;12,"Y","")),(IF(O36&gt;6,"Y","")))</f>
        <v/>
      </c>
      <c r="Q36" s="42">
        <f t="shared" si="2"/>
        <v>31.5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31.5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57</v>
      </c>
      <c r="AB36" s="253" t="str">
        <f>LOOKUP(AA36,{0,0.01,40,45,50,55,60,65,70,75,80},{"","F","D","C","C+","B-","B","B+","A-","A","A+"})</f>
        <v>B-</v>
      </c>
      <c r="AC36" s="330">
        <f>LOOKUP(AA36,{0,0.01,40,45,50,55,60,65,70,75,80},{0,"0",2,2.25,2.5,2.75,3,3.25,3.5,3.75,4})</f>
        <v>2.75</v>
      </c>
      <c r="AD36" s="331"/>
      <c r="AE36" s="332" t="str">
        <f t="shared" si="4"/>
        <v/>
      </c>
      <c r="AF36" s="2"/>
      <c r="AG36" s="2"/>
      <c r="AH36" s="2"/>
      <c r="AI36" s="2"/>
      <c r="AJ36" s="2"/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19.5</v>
      </c>
      <c r="L37" s="183">
        <v>30.5</v>
      </c>
      <c r="M37" s="183">
        <v>29</v>
      </c>
      <c r="N37" s="183"/>
      <c r="O37" s="249">
        <f>IF(P4=3,(ABS(IF(L37&gt;60,0,L37)-IF(M37&gt;60,0,M37))),(ABS(IF(L37&gt;30,0,L37)-IF(M37&gt;30,0,M37))))</f>
        <v>1.5</v>
      </c>
      <c r="P37" s="200" t="str">
        <f>IF(P4=3,(IF(O37&gt;12,"Y","")),(IF(O37&gt;6,"Y","")))</f>
        <v/>
      </c>
      <c r="Q37" s="42">
        <f t="shared" si="2"/>
        <v>29.75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29.75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50</v>
      </c>
      <c r="AB37" s="253" t="str">
        <f>LOOKUP(AA37,{0,0.01,40,45,50,55,60,65,70,75,80},{"","F","D","C","C+","B-","B","B+","A-","A","A+"})</f>
        <v>C+</v>
      </c>
      <c r="AC37" s="330">
        <f>LOOKUP(AA37,{0,0.01,40,45,50,55,60,65,70,75,80},{0,"0",2,2.25,2.5,2.75,3,3.25,3.5,3.75,4})</f>
        <v>2.5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29.5</v>
      </c>
      <c r="L38" s="183">
        <v>42</v>
      </c>
      <c r="M38" s="183">
        <v>48</v>
      </c>
      <c r="N38" s="183"/>
      <c r="O38" s="249">
        <f>IF(P4=3,(ABS(IF(L38&gt;60,0,L38)-IF(M38&gt;60,0,M38))),(ABS(IF(L38&gt;30,0,L38)-IF(M38&gt;30,0,M38))))</f>
        <v>6</v>
      </c>
      <c r="P38" s="200" t="str">
        <f>IF(P4=3,(IF(O38&gt;12,"Y","")),(IF(O38&gt;6,"Y","")))</f>
        <v/>
      </c>
      <c r="Q38" s="42">
        <f t="shared" si="2"/>
        <v>45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75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28.5</v>
      </c>
      <c r="L39" s="183">
        <v>41.5</v>
      </c>
      <c r="M39" s="183">
        <v>33</v>
      </c>
      <c r="N39" s="183"/>
      <c r="O39" s="249">
        <f>IF(P4=3,(ABS(IF(L39&gt;60,0,L39)-IF(M39&gt;60,0,M39))),(ABS(IF(L39&gt;30,0,L39)-IF(M39&gt;30,0,M39))))</f>
        <v>8.5</v>
      </c>
      <c r="P39" s="200" t="str">
        <f>IF(P4=3,(IF(O39&gt;12,"Y","")),(IF(O39&gt;6,"Y","")))</f>
        <v/>
      </c>
      <c r="Q39" s="42">
        <f t="shared" si="2"/>
        <v>37.25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37.25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66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22.5</v>
      </c>
      <c r="L40" s="183">
        <v>32.5</v>
      </c>
      <c r="M40" s="183">
        <v>45</v>
      </c>
      <c r="N40" s="183">
        <v>42</v>
      </c>
      <c r="O40" s="249">
        <f>IF(P4=3,(ABS(IF(L40&gt;60,0,L40)-IF(M40&gt;60,0,M40))),(ABS(IF(L40&gt;30,0,L40)-IF(M40&gt;30,0,M40))))</f>
        <v>12.5</v>
      </c>
      <c r="P40" s="200" t="str">
        <f>IF(P4=3,(IF(O40&gt;12,"Y","")),(IF(O40&gt;6,"Y","")))</f>
        <v>Y</v>
      </c>
      <c r="Q40" s="42">
        <f t="shared" si="2"/>
        <v>43.5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43.5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66</v>
      </c>
      <c r="AB40" s="253" t="str">
        <f>LOOKUP(AA40,{0,0.01,40,45,50,55,60,65,70,75,80},{"","F","D","C","C+","B-","B","B+","A-","A","A+"})</f>
        <v>B+</v>
      </c>
      <c r="AC40" s="330">
        <f>LOOKUP(AA40,{0,0.01,40,45,50,55,60,65,70,75,80},{0,"0",2,2.25,2.5,2.75,3,3.25,3.5,3.75,4})</f>
        <v>3.25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29.5</v>
      </c>
      <c r="L41" s="183">
        <v>45</v>
      </c>
      <c r="M41" s="183">
        <v>44.5</v>
      </c>
      <c r="N41" s="183"/>
      <c r="O41" s="249">
        <f>IF(P4=3,(ABS(IF(L41&gt;60,0,L41)-IF(M41&gt;60,0,M41))),(ABS(IF(L41&gt;30,0,L41)-IF(M41&gt;30,0,M41))))</f>
        <v>0.5</v>
      </c>
      <c r="P41" s="200" t="str">
        <f>IF(P4=3,(IF(O41&gt;12,"Y","")),(IF(O41&gt;6,"Y","")))</f>
        <v/>
      </c>
      <c r="Q41" s="42">
        <f t="shared" si="2"/>
        <v>44.75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44.75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75</v>
      </c>
      <c r="AB41" s="253" t="str">
        <f>LOOKUP(AA41,{0,0.01,40,45,50,55,60,65,70,75,80},{"","F","D","C","C+","B-","B","B+","A-","A","A+"})</f>
        <v>A</v>
      </c>
      <c r="AC41" s="330">
        <f>LOOKUP(AA41,{0,0.01,40,45,50,55,60,65,70,75,80},{0,"0",2,2.25,2.5,2.75,3,3.25,3.5,3.75,4})</f>
        <v>3.75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29</v>
      </c>
      <c r="L42" s="183">
        <v>42</v>
      </c>
      <c r="M42" s="183">
        <v>36</v>
      </c>
      <c r="N42" s="183"/>
      <c r="O42" s="249">
        <f>IF(P4=3,(ABS(IF(L42&gt;60,0,L42)-IF(M42&gt;60,0,M42))),(ABS(IF(L42&gt;30,0,L42)-IF(M42&gt;30,0,M42))))</f>
        <v>6</v>
      </c>
      <c r="P42" s="200" t="str">
        <f>IF(P4=3,(IF(O42&gt;12,"Y","")),(IF(O42&gt;6,"Y","")))</f>
        <v/>
      </c>
      <c r="Q42" s="42">
        <f t="shared" si="2"/>
        <v>39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39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68</v>
      </c>
      <c r="AB42" s="253" t="str">
        <f>LOOKUP(AA42,{0,0.01,40,45,50,55,60,65,70,75,80},{"","F","D","C","C+","B-","B","B+","A-","A","A+"})</f>
        <v>B+</v>
      </c>
      <c r="AC42" s="330">
        <f>LOOKUP(AA42,{0,0.01,40,45,50,55,60,65,70,75,80},{0,"0",2,2.25,2.5,2.75,3,3.25,3.5,3.75,4})</f>
        <v>3.25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30.5</v>
      </c>
      <c r="L43" s="183">
        <v>43</v>
      </c>
      <c r="M43" s="183">
        <v>49</v>
      </c>
      <c r="N43" s="183"/>
      <c r="O43" s="249">
        <f>IF(P4=3,(ABS(IF(L43&gt;60,0,L43)-IF(M43&gt;60,0,M43))),(ABS(IF(L43&gt;30,0,L43)-IF(M43&gt;30,0,M43))))</f>
        <v>6</v>
      </c>
      <c r="P43" s="200" t="str">
        <f>IF(P4=3,(IF(O43&gt;12,"Y","")),(IF(O43&gt;6,"Y","")))</f>
        <v/>
      </c>
      <c r="Q43" s="42">
        <f t="shared" si="2"/>
        <v>46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46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77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27</v>
      </c>
      <c r="L44" s="183">
        <v>37</v>
      </c>
      <c r="M44" s="183">
        <v>50</v>
      </c>
      <c r="N44" s="183">
        <v>44</v>
      </c>
      <c r="O44" s="249">
        <f>IF(P4=3,(ABS(IF(L44&gt;60,0,L44)-IF(M44&gt;60,0,M44))),(ABS(IF(L44&gt;30,0,L44)-IF(M44&gt;30,0,M44))))</f>
        <v>13</v>
      </c>
      <c r="P44" s="200" t="str">
        <f>IF(P4=3,(IF(O44&gt;12,"Y","")),(IF(O44&gt;6,"Y","")))</f>
        <v>Y</v>
      </c>
      <c r="Q44" s="42">
        <f t="shared" si="2"/>
        <v>47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47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74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27</v>
      </c>
      <c r="L45" s="183">
        <v>30.5</v>
      </c>
      <c r="M45" s="183">
        <v>35</v>
      </c>
      <c r="N45" s="183"/>
      <c r="O45" s="249">
        <f>IF(P4=3,(ABS(IF(L45&gt;60,0,L45)-IF(M45&gt;60,0,M45))),(ABS(IF(L45&gt;30,0,L45)-IF(M45&gt;30,0,M45))))</f>
        <v>4.5</v>
      </c>
      <c r="P45" s="200" t="str">
        <f>IF(P4=3,(IF(O45&gt;12,"Y","")),(IF(O45&gt;6,"Y","")))</f>
        <v/>
      </c>
      <c r="Q45" s="42">
        <f t="shared" si="2"/>
        <v>32.75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32.75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60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23.5</v>
      </c>
      <c r="T46" s="291">
        <v>37.5</v>
      </c>
      <c r="U46" s="291">
        <v>40</v>
      </c>
      <c r="V46" s="291"/>
      <c r="W46" s="287">
        <f>IF(X4=3,(ABS(IF(T46&gt;60,0,T46)-IF(U46&gt;60,0,U46))),(ABS(IF(T46&gt;30,0,T46)-IF(U46&gt;30,0,U46))))</f>
        <v>2.5</v>
      </c>
      <c r="X46" s="288" t="str">
        <f>IF(X4=3,(IF(W46&gt;12,"Y","")),(IF(W46&gt;6,"Y","")))</f>
        <v/>
      </c>
      <c r="Y46" s="289">
        <f t="shared" si="3"/>
        <v>38.75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38.75</v>
      </c>
      <c r="AA46" s="197">
        <f t="shared" si="0"/>
        <v>63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21.5</v>
      </c>
      <c r="T47" s="291">
        <v>41.5</v>
      </c>
      <c r="U47" s="291">
        <v>37</v>
      </c>
      <c r="V47" s="291"/>
      <c r="W47" s="287">
        <f>IF(X4=3,(ABS(IF(T47&gt;60,0,T47)-IF(U47&gt;60,0,U47))),(ABS(IF(T47&gt;30,0,T47)-IF(U47&gt;30,0,U47))))</f>
        <v>4.5</v>
      </c>
      <c r="X47" s="288" t="str">
        <f>IF(X4=3,(IF(W47&gt;12,"Y","")),(IF(W47&gt;6,"Y","")))</f>
        <v/>
      </c>
      <c r="Y47" s="289">
        <f t="shared" si="3"/>
        <v>39.25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39.25</v>
      </c>
      <c r="AA47" s="197">
        <f t="shared" si="0"/>
        <v>61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30</v>
      </c>
      <c r="T48" s="291">
        <v>44</v>
      </c>
      <c r="U48" s="291">
        <v>38</v>
      </c>
      <c r="V48" s="291"/>
      <c r="W48" s="287">
        <f>IF(X4=3,(ABS(IF(T48&gt;60,0,T48)-IF(U48&gt;60,0,U48))),(ABS(IF(T48&gt;30,0,T48)-IF(U48&gt;30,0,U48))))</f>
        <v>6</v>
      </c>
      <c r="X48" s="288" t="str">
        <f>IF(X4=3,(IF(W48&gt;12,"Y","")),(IF(W48&gt;6,"Y","")))</f>
        <v/>
      </c>
      <c r="Y48" s="289">
        <f t="shared" si="3"/>
        <v>41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41</v>
      </c>
      <c r="AA48" s="197">
        <f t="shared" si="0"/>
        <v>71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30.5</v>
      </c>
      <c r="T49" s="291">
        <v>47</v>
      </c>
      <c r="U49" s="291">
        <v>48</v>
      </c>
      <c r="V49" s="291"/>
      <c r="W49" s="287">
        <f>IF(X4=3,(ABS(IF(T49&gt;60,0,T49)-IF(U49&gt;60,0,U49))),(ABS(IF(T49&gt;30,0,T49)-IF(U49&gt;30,0,U49))))</f>
        <v>1</v>
      </c>
      <c r="X49" s="288" t="str">
        <f>IF(X4=3,(IF(W49&gt;12,"Y","")),(IF(W49&gt;6,"Y","")))</f>
        <v/>
      </c>
      <c r="Y49" s="289">
        <f t="shared" si="3"/>
        <v>47.5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47.5</v>
      </c>
      <c r="AA49" s="197">
        <f t="shared" si="0"/>
        <v>78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32.25</v>
      </c>
      <c r="T50" s="291">
        <v>46</v>
      </c>
      <c r="U50" s="291">
        <v>40</v>
      </c>
      <c r="V50" s="291"/>
      <c r="W50" s="287">
        <f>IF(X4=3,(ABS(IF(T50&gt;60,0,T50)-IF(U50&gt;60,0,U50))),(ABS(IF(T50&gt;30,0,T50)-IF(U50&gt;30,0,U50))))</f>
        <v>6</v>
      </c>
      <c r="X50" s="288" t="str">
        <f>IF(X4=3,(IF(W50&gt;12,"Y","")),(IF(W50&gt;6,"Y","")))</f>
        <v/>
      </c>
      <c r="Y50" s="289">
        <f t="shared" si="3"/>
        <v>43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43</v>
      </c>
      <c r="AA50" s="197">
        <f t="shared" si="0"/>
        <v>76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25.5</v>
      </c>
      <c r="T51" s="291">
        <v>44</v>
      </c>
      <c r="U51" s="291">
        <v>44</v>
      </c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44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44</v>
      </c>
      <c r="AA51" s="197">
        <f t="shared" si="0"/>
        <v>70</v>
      </c>
      <c r="AB51" s="253" t="str">
        <f>LOOKUP(AA51,{0,0.01,40,45,50,55,60,65,70,75,80},{"","F","D","C","C+","B-","B","B+","A-","A","A+"})</f>
        <v>A-</v>
      </c>
      <c r="AC51" s="330">
        <f>LOOKUP(AA51,{0,0.01,40,45,50,55,60,65,70,75,80},{0,"0",2,2.25,2.5,2.75,3,3.25,3.5,3.75,4})</f>
        <v>3.5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25</v>
      </c>
      <c r="T52" s="291">
        <v>41</v>
      </c>
      <c r="U52" s="291">
        <v>36</v>
      </c>
      <c r="V52" s="291"/>
      <c r="W52" s="287">
        <f>IF(X4=3,(ABS(IF(T52&gt;60,0,T52)-IF(U52&gt;60,0,U52))),(ABS(IF(T52&gt;30,0,T52)-IF(U52&gt;30,0,U52))))</f>
        <v>5</v>
      </c>
      <c r="X52" s="288" t="str">
        <f>IF(X4=3,(IF(W52&gt;12,"Y","")),(IF(W52&gt;6,"Y","")))</f>
        <v/>
      </c>
      <c r="Y52" s="289">
        <f t="shared" si="3"/>
        <v>38.5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38.5</v>
      </c>
      <c r="AA52" s="197">
        <f t="shared" si="0"/>
        <v>64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31.75</v>
      </c>
      <c r="T53" s="291">
        <v>47</v>
      </c>
      <c r="U53" s="291">
        <v>40</v>
      </c>
      <c r="V53" s="291"/>
      <c r="W53" s="287">
        <f>IF(X4=3,(ABS(IF(T53&gt;60,0,T53)-IF(U53&gt;60,0,U53))),(ABS(IF(T53&gt;30,0,T53)-IF(U53&gt;30,0,U53))))</f>
        <v>7</v>
      </c>
      <c r="X53" s="288" t="str">
        <f>IF(X4=3,(IF(W53&gt;12,"Y","")),(IF(W53&gt;6,"Y","")))</f>
        <v/>
      </c>
      <c r="Y53" s="289">
        <f t="shared" si="3"/>
        <v>43.5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43.5</v>
      </c>
      <c r="AA53" s="197">
        <f t="shared" si="0"/>
        <v>76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18.5</v>
      </c>
      <c r="T54" s="291">
        <v>36</v>
      </c>
      <c r="U54" s="291">
        <v>41</v>
      </c>
      <c r="V54" s="291"/>
      <c r="W54" s="287">
        <f>IF(X4=3,(ABS(IF(T54&gt;60,0,T54)-IF(U54&gt;60,0,U54))),(ABS(IF(T54&gt;30,0,T54)-IF(U54&gt;30,0,U54))))</f>
        <v>5</v>
      </c>
      <c r="X54" s="288" t="str">
        <f>IF(X4=3,(IF(W54&gt;12,"Y","")),(IF(W54&gt;6,"Y","")))</f>
        <v/>
      </c>
      <c r="Y54" s="289">
        <f t="shared" si="3"/>
        <v>38.5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38.5</v>
      </c>
      <c r="AA54" s="197">
        <f t="shared" si="0"/>
        <v>57</v>
      </c>
      <c r="AB54" s="253" t="str">
        <f>LOOKUP(AA54,{0,0.01,40,45,50,55,60,65,70,75,80},{"","F","D","C","C+","B-","B","B+","A-","A","A+"})</f>
        <v>B-</v>
      </c>
      <c r="AC54" s="330">
        <f>LOOKUP(AA54,{0,0.01,40,45,50,55,60,65,70,75,80},{0,"0",2,2.25,2.5,2.75,3,3.25,3.5,3.75,4})</f>
        <v>2.75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23</v>
      </c>
      <c r="T55" s="291">
        <v>46.5</v>
      </c>
      <c r="U55" s="291">
        <v>43</v>
      </c>
      <c r="V55" s="291"/>
      <c r="W55" s="287">
        <f>IF(X4=3,(ABS(IF(T55&gt;60,0,T55)-IF(U55&gt;60,0,U55))),(ABS(IF(T55&gt;30,0,T55)-IF(U55&gt;30,0,U55))))</f>
        <v>3.5</v>
      </c>
      <c r="X55" s="288" t="str">
        <f>IF(X4=3,(IF(W55&gt;12,"Y","")),(IF(W55&gt;6,"Y","")))</f>
        <v/>
      </c>
      <c r="Y55" s="289">
        <f t="shared" si="3"/>
        <v>44.75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44.75</v>
      </c>
      <c r="AA55" s="197">
        <f t="shared" si="0"/>
        <v>68</v>
      </c>
      <c r="AB55" s="253" t="str">
        <f>LOOKUP(AA55,{0,0.01,40,45,50,55,60,65,70,75,80},{"","F","D","C","C+","B-","B","B+","A-","A","A+"})</f>
        <v>B+</v>
      </c>
      <c r="AC55" s="330">
        <f>LOOKUP(AA55,{0,0.01,40,45,50,55,60,65,70,75,80},{0,"0",2,2.25,2.5,2.75,3,3.25,3.5,3.75,4})</f>
        <v>3.25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21.5</v>
      </c>
      <c r="T56" s="291">
        <v>40</v>
      </c>
      <c r="U56" s="291">
        <v>37</v>
      </c>
      <c r="V56" s="291"/>
      <c r="W56" s="287">
        <f>IF(X4=3,(ABS(IF(T56&gt;60,0,T56)-IF(U56&gt;60,0,U56))),(ABS(IF(T56&gt;30,0,T56)-IF(U56&gt;30,0,U56))))</f>
        <v>3</v>
      </c>
      <c r="X56" s="288" t="str">
        <f>IF(X4=3,(IF(W56&gt;12,"Y","")),(IF(W56&gt;6,"Y","")))</f>
        <v/>
      </c>
      <c r="Y56" s="289">
        <f t="shared" si="3"/>
        <v>38.5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38.5</v>
      </c>
      <c r="AA56" s="197">
        <f t="shared" si="0"/>
        <v>60</v>
      </c>
      <c r="AB56" s="253" t="str">
        <f>LOOKUP(AA56,{0,0.01,40,45,50,55,60,65,70,75,80},{"","F","D","C","C+","B-","B","B+","A-","A","A+"})</f>
        <v>B</v>
      </c>
      <c r="AC56" s="330">
        <f>LOOKUP(AA56,{0,0.01,40,45,50,55,60,65,70,75,80},{0,"0",2,2.25,2.5,2.75,3,3.25,3.5,3.75,4})</f>
        <v>3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27</v>
      </c>
      <c r="T57" s="291">
        <v>41</v>
      </c>
      <c r="U57" s="291">
        <v>36</v>
      </c>
      <c r="V57" s="291"/>
      <c r="W57" s="287">
        <f>IF(X4=3,(ABS(IF(T57&gt;60,0,T57)-IF(U57&gt;60,0,U57))),(ABS(IF(T57&gt;30,0,T57)-IF(U57&gt;30,0,U57))))</f>
        <v>5</v>
      </c>
      <c r="X57" s="288" t="str">
        <f>IF(X4=3,(IF(W57&gt;12,"Y","")),(IF(W57&gt;6,"Y","")))</f>
        <v/>
      </c>
      <c r="Y57" s="289">
        <f t="shared" si="3"/>
        <v>38.5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38.5</v>
      </c>
      <c r="AA57" s="197">
        <f t="shared" si="0"/>
        <v>66</v>
      </c>
      <c r="AB57" s="253" t="str">
        <f>LOOKUP(AA57,{0,0.01,40,45,50,55,60,65,70,75,80},{"","F","D","C","C+","B-","B","B+","A-","A","A+"})</f>
        <v>B+</v>
      </c>
      <c r="AC57" s="330">
        <f>LOOKUP(AA57,{0,0.01,40,45,50,55,60,65,70,75,80},{0,"0",2,2.25,2.5,2.75,3,3.25,3.5,3.75,4})</f>
        <v>3.25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20</v>
      </c>
      <c r="L58" s="183">
        <v>44</v>
      </c>
      <c r="M58" s="183">
        <v>44</v>
      </c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44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44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64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20.5</v>
      </c>
      <c r="D59" s="284">
        <v>39</v>
      </c>
      <c r="E59" s="285">
        <v>37</v>
      </c>
      <c r="F59" s="291"/>
      <c r="G59" s="287">
        <f>IF(H4=3,(ABS(IF(D59&gt;60,0,D59)-IF(E59&gt;60,0,E59))),(ABS(IF(D59&gt;30,0,D59)-IF(E59&gt;30,0,E59))))</f>
        <v>2</v>
      </c>
      <c r="H59" s="288" t="str">
        <f>IF(H4=3,(IF(G59&gt;12,"Y","")),(IF(G59&gt;6,"Y","")))</f>
        <v/>
      </c>
      <c r="I59" s="289">
        <f t="shared" si="1"/>
        <v>38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38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59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88" priority="7">
      <formula>$I$7="Y"</formula>
    </cfRule>
    <cfRule type="expression" dxfId="187" priority="8">
      <formula>$I$7="Y"</formula>
    </cfRule>
    <cfRule type="expression" dxfId="186" priority="9">
      <formula>$I$7="Y"</formula>
    </cfRule>
  </conditionalFormatting>
  <conditionalFormatting sqref="O8:O77">
    <cfRule type="expression" dxfId="185" priority="4">
      <formula>$I$7="Y"</formula>
    </cfRule>
    <cfRule type="expression" dxfId="184" priority="5">
      <formula>$I$7="Y"</formula>
    </cfRule>
    <cfRule type="expression" dxfId="183" priority="6">
      <formula>$I$7="Y"</formula>
    </cfRule>
  </conditionalFormatting>
  <conditionalFormatting sqref="W8:W77">
    <cfRule type="expression" dxfId="182" priority="1">
      <formula>$I$7="Y"</formula>
    </cfRule>
    <cfRule type="expression" dxfId="181" priority="2">
      <formula>$I$7="Y"</formula>
    </cfRule>
    <cfRule type="expression" dxfId="180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3" workbookViewId="0">
      <selection activeCell="F59" sqref="F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31.5" customHeight="1">
      <c r="A4" s="338" t="s">
        <v>21</v>
      </c>
      <c r="B4" s="294">
        <v>310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247</v>
      </c>
      <c r="E6" s="614"/>
      <c r="F6" s="614"/>
      <c r="G6" s="614"/>
      <c r="H6" s="614"/>
      <c r="I6" s="614"/>
      <c r="J6" s="614"/>
      <c r="K6" s="275" t="s">
        <v>65</v>
      </c>
      <c r="L6" s="646" t="s">
        <v>247</v>
      </c>
      <c r="M6" s="646"/>
      <c r="N6" s="646"/>
      <c r="O6" s="646"/>
      <c r="P6" s="646"/>
      <c r="Q6" s="646"/>
      <c r="R6" s="647"/>
      <c r="S6" s="277" t="s">
        <v>65</v>
      </c>
      <c r="T6" s="614" t="s">
        <v>247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30.25</v>
      </c>
      <c r="D8" s="284">
        <v>27</v>
      </c>
      <c r="E8" s="285">
        <v>35</v>
      </c>
      <c r="F8" s="286"/>
      <c r="G8" s="287">
        <f>IF(H4=3,(ABS(IF(D8&gt;60,0,D8)-IF(E8&gt;60,0,E8))),(ABS(IF(D8&gt;30,0,D8)-IF(E8&gt;30,0,E8))))</f>
        <v>8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31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31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62</v>
      </c>
      <c r="AB8" s="253" t="str">
        <f>LOOKUP(AA8,{0,0.01,40,45,50,55,60,65,70,75,80},{"","F","D","C","C+","B-","B","B+","A-","A","A+"})</f>
        <v>B</v>
      </c>
      <c r="AC8" s="330">
        <f>LOOKUP(AA8,{0,0.01,40,45,50,55,60,65,70,75,80},{0,"0",2,2.25,2.5,2.75,3,3.25,3.5,3.75,4})</f>
        <v>3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30</v>
      </c>
      <c r="D9" s="284">
        <v>7.5</v>
      </c>
      <c r="E9" s="285">
        <v>9</v>
      </c>
      <c r="F9" s="291"/>
      <c r="G9" s="287">
        <f>IF(H4=3,(ABS(IF(D9&gt;60,0,D9)-IF(E9&gt;60,0,E9))),(ABS(IF(D9&gt;30,0,D9)-IF(E9&gt;30,0,E9))))</f>
        <v>1.5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8.25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8.25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39</v>
      </c>
      <c r="AB9" s="253" t="str">
        <f>LOOKUP(AA9,{0,0.01,40,45,50,55,60,65,70,75,80},{"","F","D","C","C+","B-","B","B+","A-","A","A+"})</f>
        <v>F</v>
      </c>
      <c r="AC9" s="330" t="str">
        <f>LOOKUP(AA9,{0,0.01,40,45,50,55,60,65,70,75,80},{0,"0",2,2.25,2.5,2.75,3,3.25,3.5,3.75,4})</f>
        <v>0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30</v>
      </c>
      <c r="D10" s="284">
        <v>25.5</v>
      </c>
      <c r="E10" s="285">
        <v>31</v>
      </c>
      <c r="F10" s="291"/>
      <c r="G10" s="287">
        <f>IF(H4=3,(ABS(IF(D10&gt;60,0,D10)-IF(E10&gt;60,0,E10))),(ABS(IF(D10&gt;30,0,D10)-IF(E10&gt;30,0,E10))))</f>
        <v>5.5</v>
      </c>
      <c r="H10" s="288" t="str">
        <f>IF(H4=3,(IF(G10&gt;12,"Y","")),(IF(G10&gt;6,"Y","")))</f>
        <v/>
      </c>
      <c r="I10" s="289">
        <f t="shared" si="1"/>
        <v>28.25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28.25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59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30</v>
      </c>
      <c r="D11" s="284">
        <v>32.5</v>
      </c>
      <c r="E11" s="285">
        <v>43</v>
      </c>
      <c r="F11" s="291"/>
      <c r="G11" s="287">
        <f>IF(H4=3,(ABS(IF(D11&gt;60,0,D11)-IF(E11&gt;60,0,E11))),(ABS(IF(D11&gt;30,0,D11)-IF(E11&gt;30,0,E11))))</f>
        <v>10.5</v>
      </c>
      <c r="H11" s="288" t="str">
        <f>IF(H4=3,(IF(G11&gt;12,"Y","")),(IF(G11&gt;6,"Y","")))</f>
        <v/>
      </c>
      <c r="I11" s="289">
        <f t="shared" si="1"/>
        <v>37.75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37.75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68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26.5</v>
      </c>
      <c r="D12" s="284">
        <v>22</v>
      </c>
      <c r="E12" s="285">
        <v>22</v>
      </c>
      <c r="F12" s="291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22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22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49</v>
      </c>
      <c r="AB12" s="253" t="str">
        <f>LOOKUP(AA12,{0,0.01,40,45,50,55,60,65,70,75,80},{"","F","D","C","C+","B-","B","B+","A-","A","A+"})</f>
        <v>C</v>
      </c>
      <c r="AC12" s="330">
        <f>LOOKUP(AA12,{0,0.01,40,45,50,55,60,65,70,75,80},{0,"0",2,2.25,2.5,2.75,3,3.25,3.5,3.75,4})</f>
        <v>2.25</v>
      </c>
      <c r="AD12" s="331"/>
      <c r="AE12" s="332" t="str">
        <f t="shared" si="4"/>
        <v/>
      </c>
    </row>
    <row r="13" spans="1:36" s="23" customFormat="1" ht="18">
      <c r="A13" s="267">
        <f>'1st 1'!A13</f>
        <v>6</v>
      </c>
      <c r="B13" s="271" t="str">
        <f>'1st 1'!B13</f>
        <v>P</v>
      </c>
      <c r="C13" s="283">
        <v>29</v>
      </c>
      <c r="D13" s="284">
        <v>24.5</v>
      </c>
      <c r="E13" s="285">
        <v>28</v>
      </c>
      <c r="F13" s="291"/>
      <c r="G13" s="287">
        <f>IF(H4=3,(ABS(IF(D13&gt;60,0,D13)-IF(E13&gt;60,0,E13))),(ABS(IF(D13&gt;30,0,D13)-IF(E13&gt;30,0,E13))))</f>
        <v>3.5</v>
      </c>
      <c r="H13" s="288" t="str">
        <f>IF(H4=3,(IF(G13&gt;12,"Y","")),(IF(G13&gt;6,"Y","")))</f>
        <v/>
      </c>
      <c r="I13" s="289">
        <f t="shared" si="1"/>
        <v>26.25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26.25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56</v>
      </c>
      <c r="AB13" s="253" t="str">
        <f>LOOKUP(AA13,{0,0.01,40,45,50,55,60,65,70,75,80},{"","F","D","C","C+","B-","B","B+","A-","A","A+"})</f>
        <v>B-</v>
      </c>
      <c r="AC13" s="330">
        <f>LOOKUP(AA13,{0,0.01,40,45,50,55,60,65,70,75,80},{0,"0",2,2.25,2.5,2.75,3,3.25,3.5,3.75,4})</f>
        <v>2.75</v>
      </c>
      <c r="AD13" s="331"/>
      <c r="AE13" s="332" t="str">
        <f t="shared" si="4"/>
        <v/>
      </c>
    </row>
    <row r="14" spans="1:36" ht="18">
      <c r="A14" s="267">
        <f>'1st 1'!A14</f>
        <v>7</v>
      </c>
      <c r="B14" s="271" t="str">
        <f>'1st 1'!B14</f>
        <v>M</v>
      </c>
      <c r="C14" s="283">
        <v>30.5</v>
      </c>
      <c r="D14" s="284">
        <v>30.5</v>
      </c>
      <c r="E14" s="285">
        <v>24</v>
      </c>
      <c r="F14" s="291"/>
      <c r="G14" s="287">
        <f>IF(H4=3,(ABS(IF(D14&gt;60,0,D14)-IF(E14&gt;60,0,E14))),(ABS(IF(D14&gt;30,0,D14)-IF(E14&gt;30,0,E14))))</f>
        <v>6.5</v>
      </c>
      <c r="H14" s="288" t="str">
        <f>IF(H4=3,(IF(G14&gt;12,"Y","")),(IF(G14&gt;6,"Y","")))</f>
        <v/>
      </c>
      <c r="I14" s="289">
        <f t="shared" si="1"/>
        <v>27.25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27.25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58</v>
      </c>
      <c r="AB14" s="253" t="str">
        <f>LOOKUP(AA14,{0,0.01,40,45,50,55,60,65,70,75,80},{"","F","D","C","C+","B-","B","B+","A-","A","A+"})</f>
        <v>B-</v>
      </c>
      <c r="AC14" s="330">
        <f>LOOKUP(AA14,{0,0.01,40,45,50,55,60,65,70,75,80},{0,"0",2,2.25,2.5,2.75,3,3.25,3.5,3.75,4})</f>
        <v>2.75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30.5</v>
      </c>
      <c r="D15" s="284">
        <v>30.5</v>
      </c>
      <c r="E15" s="285">
        <v>36</v>
      </c>
      <c r="F15" s="291"/>
      <c r="G15" s="287">
        <f>IF(H4=3,(ABS(IF(D15&gt;60,0,D15)-IF(E15&gt;60,0,E15))),(ABS(IF(D15&gt;30,0,D15)-IF(E15&gt;30,0,E15))))</f>
        <v>5.5</v>
      </c>
      <c r="H15" s="288" t="str">
        <f>IF(H4=3,(IF(G15&gt;12,"Y","")),(IF(G15&gt;6,"Y","")))</f>
        <v/>
      </c>
      <c r="I15" s="289">
        <f t="shared" si="1"/>
        <v>33.25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33.25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64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28</v>
      </c>
      <c r="D16" s="284">
        <v>23</v>
      </c>
      <c r="E16" s="285">
        <v>27</v>
      </c>
      <c r="F16" s="291"/>
      <c r="G16" s="287">
        <f>IF(H4=3,(ABS(IF(D16&gt;60,0,D16)-IF(E16&gt;60,0,E16))),(ABS(IF(D16&gt;30,0,D16)-IF(E16&gt;30,0,E16))))</f>
        <v>4</v>
      </c>
      <c r="H16" s="288" t="str">
        <f>IF(H4=3,(IF(G16&gt;12,"Y","")),(IF(G16&gt;6,"Y","")))</f>
        <v/>
      </c>
      <c r="I16" s="289">
        <f t="shared" si="1"/>
        <v>25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53</v>
      </c>
      <c r="AB16" s="253" t="str">
        <f>LOOKUP(AA16,{0,0.01,40,45,50,55,60,65,70,75,80},{"","F","D","C","C+","B-","B","B+","A-","A","A+"})</f>
        <v>C+</v>
      </c>
      <c r="AC16" s="330">
        <f>LOOKUP(AA16,{0,0.01,40,45,50,55,60,65,70,75,80},{0,"0",2,2.25,2.5,2.75,3,3.25,3.5,3.75,4})</f>
        <v>2.5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30.5</v>
      </c>
      <c r="D17" s="284">
        <v>36.5</v>
      </c>
      <c r="E17" s="285">
        <v>43.5</v>
      </c>
      <c r="F17" s="291"/>
      <c r="G17" s="287">
        <f>IF(H4=3,(ABS(IF(D17&gt;60,0,D17)-IF(E17&gt;60,0,E17))),(ABS(IF(D17&gt;30,0,D17)-IF(E17&gt;30,0,E17))))</f>
        <v>7</v>
      </c>
      <c r="H17" s="288" t="str">
        <f>IF(H4=3,(IF(G17&gt;12,"Y","")),(IF(G17&gt;6,"Y","")))</f>
        <v/>
      </c>
      <c r="I17" s="289">
        <f t="shared" si="1"/>
        <v>40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40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71</v>
      </c>
      <c r="AB17" s="253" t="str">
        <f>LOOKUP(AA17,{0,0.01,40,45,50,55,60,65,70,75,80},{"","F","D","C","C+","B-","B","B+","A-","A","A+"})</f>
        <v>A-</v>
      </c>
      <c r="AC17" s="330">
        <f>LOOKUP(AA17,{0,0.01,40,45,50,55,60,65,70,75,80},{0,"0",2,2.25,2.5,2.75,3,3.25,3.5,3.75,4})</f>
        <v>3.5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30.5</v>
      </c>
      <c r="D18" s="284">
        <v>27</v>
      </c>
      <c r="E18" s="285">
        <v>31</v>
      </c>
      <c r="F18" s="291"/>
      <c r="G18" s="287">
        <f>IF(H4=3,(ABS(IF(D18&gt;60,0,D18)-IF(E18&gt;60,0,E18))),(ABS(IF(D18&gt;30,0,D18)-IF(E18&gt;30,0,E18))))</f>
        <v>4</v>
      </c>
      <c r="H18" s="288" t="str">
        <f>IF(H4=3,(IF(G18&gt;12,"Y","")),(IF(G18&gt;6,"Y","")))</f>
        <v/>
      </c>
      <c r="I18" s="289">
        <f t="shared" si="1"/>
        <v>29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29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60</v>
      </c>
      <c r="AB18" s="253" t="str">
        <f>LOOKUP(AA18,{0,0.01,40,45,50,55,60,65,70,75,80},{"","F","D","C","C+","B-","B","B+","A-","A","A+"})</f>
        <v>B</v>
      </c>
      <c r="AC18" s="330">
        <f>LOOKUP(AA18,{0,0.01,40,45,50,55,60,65,70,75,80},{0,"0",2,2.25,2.5,2.75,3,3.25,3.5,3.75,4})</f>
        <v>3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28.5</v>
      </c>
      <c r="D19" s="284">
        <v>29.5</v>
      </c>
      <c r="E19" s="285">
        <v>37</v>
      </c>
      <c r="F19" s="291"/>
      <c r="G19" s="287">
        <f>IF(H4=3,(ABS(IF(D19&gt;60,0,D19)-IF(E19&gt;60,0,E19))),(ABS(IF(D19&gt;30,0,D19)-IF(E19&gt;30,0,E19))))</f>
        <v>7.5</v>
      </c>
      <c r="H19" s="288" t="str">
        <f>IF(H4=3,(IF(G19&gt;12,"Y","")),(IF(G19&gt;6,"Y","")))</f>
        <v/>
      </c>
      <c r="I19" s="289">
        <f t="shared" si="1"/>
        <v>33.25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33.25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62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28.5</v>
      </c>
      <c r="D20" s="284">
        <v>37.5</v>
      </c>
      <c r="E20" s="285">
        <v>44</v>
      </c>
      <c r="F20" s="291"/>
      <c r="G20" s="287">
        <f>IF(H4=3,(ABS(IF(D20&gt;60,0,D20)-IF(E20&gt;60,0,E20))),(ABS(IF(D20&gt;30,0,D20)-IF(E20&gt;30,0,E20))))</f>
        <v>6.5</v>
      </c>
      <c r="H20" s="288" t="str">
        <f>IF(H4=3,(IF(G20&gt;12,"Y","")),(IF(G20&gt;6,"Y","")))</f>
        <v/>
      </c>
      <c r="I20" s="289">
        <f t="shared" si="1"/>
        <v>40.75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40.75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70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32</v>
      </c>
      <c r="D21" s="284">
        <v>30.5</v>
      </c>
      <c r="E21" s="285">
        <v>40</v>
      </c>
      <c r="F21" s="291"/>
      <c r="G21" s="287">
        <f>IF(H4=3,(ABS(IF(D21&gt;60,0,D21)-IF(E21&gt;60,0,E21))),(ABS(IF(D21&gt;30,0,D21)-IF(E21&gt;30,0,E21))))</f>
        <v>9.5</v>
      </c>
      <c r="H21" s="288" t="str">
        <f>IF(H4=3,(IF(G21&gt;12,"Y","")),(IF(G21&gt;6,"Y","")))</f>
        <v/>
      </c>
      <c r="I21" s="289">
        <f t="shared" si="1"/>
        <v>35.25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35.25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68</v>
      </c>
      <c r="AB21" s="253" t="str">
        <f>LOOKUP(AA21,{0,0.01,40,45,50,55,60,65,70,75,80},{"","F","D","C","C+","B-","B","B+","A-","A","A+"})</f>
        <v>B+</v>
      </c>
      <c r="AC21" s="330">
        <f>LOOKUP(AA21,{0,0.01,40,45,50,55,60,65,70,75,80},{0,"0",2,2.25,2.5,2.75,3,3.25,3.5,3.75,4})</f>
        <v>3.25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30</v>
      </c>
      <c r="D22" s="284">
        <v>36</v>
      </c>
      <c r="E22" s="285">
        <v>41</v>
      </c>
      <c r="F22" s="291"/>
      <c r="G22" s="287">
        <f>IF(H4=3,(ABS(IF(D22&gt;60,0,D22)-IF(E22&gt;60,0,E22))),(ABS(IF(D22&gt;30,0,D22)-IF(E22&gt;30,0,E22))))</f>
        <v>5</v>
      </c>
      <c r="H22" s="288" t="str">
        <f>IF(H4=3,(IF(G22&gt;12,"Y","")),(IF(G22&gt;6,"Y","")))</f>
        <v/>
      </c>
      <c r="I22" s="289">
        <f t="shared" si="1"/>
        <v>38.5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38.5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69</v>
      </c>
      <c r="AB22" s="253" t="str">
        <f>LOOKUP(AA22,{0,0.01,40,45,50,55,60,65,70,75,80},{"","F","D","C","C+","B-","B","B+","A-","A","A+"})</f>
        <v>B+</v>
      </c>
      <c r="AC22" s="330">
        <f>LOOKUP(AA22,{0,0.01,40,45,50,55,60,65,70,75,80},{0,"0",2,2.25,2.5,2.75,3,3.25,3.5,3.75,4})</f>
        <v>3.25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28</v>
      </c>
      <c r="D23" s="284">
        <v>22</v>
      </c>
      <c r="E23" s="285">
        <v>38</v>
      </c>
      <c r="F23" s="291">
        <v>27</v>
      </c>
      <c r="G23" s="287">
        <f>IF(H4=3,(ABS(IF(D23&gt;60,0,D23)-IF(E23&gt;60,0,E23))),(ABS(IF(D23&gt;30,0,D23)-IF(E23&gt;30,0,E23))))</f>
        <v>16</v>
      </c>
      <c r="H23" s="288" t="str">
        <f>IF(H4=3,(IF(G23&gt;12,"Y","")),(IF(G23&gt;6,"Y","")))</f>
        <v>Y</v>
      </c>
      <c r="I23" s="289">
        <f t="shared" si="1"/>
        <v>24.5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24.5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53</v>
      </c>
      <c r="AB23" s="253" t="str">
        <f>LOOKUP(AA23,{0,0.01,40,45,50,55,60,65,70,75,80},{"","F","D","C","C+","B-","B","B+","A-","A","A+"})</f>
        <v>C+</v>
      </c>
      <c r="AC23" s="330">
        <f>LOOKUP(AA23,{0,0.01,40,45,50,55,60,65,70,75,80},{0,"0",2,2.25,2.5,2.75,3,3.25,3.5,3.75,4})</f>
        <v>2.5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32</v>
      </c>
      <c r="L24" s="183">
        <v>40</v>
      </c>
      <c r="M24" s="183">
        <v>36</v>
      </c>
      <c r="N24" s="183"/>
      <c r="O24" s="249">
        <f>IF(P4=3,(ABS(IF(L24&gt;60,0,L24)-IF(M24&gt;60,0,M24))),(ABS(IF(L24&gt;30,0,L24)-IF(M24&gt;30,0,M24))))</f>
        <v>4</v>
      </c>
      <c r="P24" s="200" t="str">
        <f>IF(P4=3,(IF(O24&gt;12,"Y","")),(IF(O24&gt;6,"Y","")))</f>
        <v/>
      </c>
      <c r="Q24" s="42">
        <f t="shared" si="2"/>
        <v>38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38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70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26.5</v>
      </c>
      <c r="L25" s="183">
        <v>32</v>
      </c>
      <c r="M25" s="183">
        <v>35</v>
      </c>
      <c r="N25" s="183"/>
      <c r="O25" s="249">
        <f>IF(P4=3,(ABS(IF(L25&gt;60,0,L25)-IF(M25&gt;60,0,M25))),(ABS(IF(L25&gt;30,0,L25)-IF(M25&gt;30,0,M25))))</f>
        <v>3</v>
      </c>
      <c r="P25" s="200" t="str">
        <f>IF(P4=3,(IF(O25&gt;12,"Y","")),(IF(O25&gt;6,"Y","")))</f>
        <v/>
      </c>
      <c r="Q25" s="42">
        <f t="shared" si="2"/>
        <v>33.5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33.5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60</v>
      </c>
      <c r="AB25" s="253" t="str">
        <f>LOOKUP(AA25,{0,0.01,40,45,50,55,60,65,70,75,80},{"","F","D","C","C+","B-","B","B+","A-","A","A+"})</f>
        <v>B</v>
      </c>
      <c r="AC25" s="330">
        <f>LOOKUP(AA25,{0,0.01,40,45,50,55,60,65,70,75,80},{0,"0",2,2.25,2.5,2.75,3,3.25,3.5,3.75,4})</f>
        <v>3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31</v>
      </c>
      <c r="L26" s="183">
        <v>37.5</v>
      </c>
      <c r="M26" s="183">
        <v>34</v>
      </c>
      <c r="N26" s="183"/>
      <c r="O26" s="249">
        <f>IF(P4=3,(ABS(IF(L26&gt;60,0,L26)-IF(M26&gt;60,0,M26))),(ABS(IF(L26&gt;30,0,L26)-IF(M26&gt;30,0,M26))))</f>
        <v>3.5</v>
      </c>
      <c r="P26" s="200" t="str">
        <f>IF(P4=3,(IF(O26&gt;12,"Y","")),(IF(O26&gt;6,"Y","")))</f>
        <v/>
      </c>
      <c r="Q26" s="42">
        <f t="shared" si="2"/>
        <v>35.75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35.75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67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30</v>
      </c>
      <c r="L27" s="183">
        <v>37</v>
      </c>
      <c r="M27" s="183">
        <v>40</v>
      </c>
      <c r="N27" s="183"/>
      <c r="O27" s="249">
        <f>IF(P4=3,(ABS(IF(L27&gt;60,0,L27)-IF(M27&gt;60,0,M27))),(ABS(IF(L27&gt;30,0,L27)-IF(M27&gt;30,0,M27))))</f>
        <v>3</v>
      </c>
      <c r="P27" s="200" t="str">
        <f>IF(P4=3,(IF(O27&gt;12,"Y","")),(IF(O27&gt;6,"Y","")))</f>
        <v/>
      </c>
      <c r="Q27" s="42">
        <f t="shared" si="2"/>
        <v>38.5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38.5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69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31</v>
      </c>
      <c r="L28" s="183">
        <v>37</v>
      </c>
      <c r="M28" s="183">
        <v>33</v>
      </c>
      <c r="N28" s="183"/>
      <c r="O28" s="249">
        <f>IF(P4=3,(ABS(IF(L28&gt;60,0,L28)-IF(M28&gt;60,0,M28))),(ABS(IF(L28&gt;30,0,L28)-IF(M28&gt;30,0,M28))))</f>
        <v>4</v>
      </c>
      <c r="P28" s="200" t="str">
        <f>IF(P4=3,(IF(O28&gt;12,"Y","")),(IF(O28&gt;6,"Y","")))</f>
        <v/>
      </c>
      <c r="Q28" s="42">
        <f t="shared" si="2"/>
        <v>35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66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16.5</v>
      </c>
      <c r="L29" s="183">
        <v>25</v>
      </c>
      <c r="M29" s="183">
        <v>30</v>
      </c>
      <c r="N29" s="183"/>
      <c r="O29" s="249">
        <f>IF(P4=3,(ABS(IF(L29&gt;60,0,L29)-IF(M29&gt;60,0,M29))),(ABS(IF(L29&gt;30,0,L29)-IF(M29&gt;30,0,M29))))</f>
        <v>5</v>
      </c>
      <c r="P29" s="200" t="str">
        <f>IF(P4=3,(IF(O29&gt;12,"Y","")),(IF(O29&gt;6,"Y","")))</f>
        <v/>
      </c>
      <c r="Q29" s="42">
        <f t="shared" si="2"/>
        <v>27.5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27.5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44</v>
      </c>
      <c r="AB29" s="253" t="str">
        <f>LOOKUP(AA29,{0,0.01,40,45,50,55,60,65,70,75,80},{"","F","D","C","C+","B-","B","B+","A-","A","A+"})</f>
        <v>D</v>
      </c>
      <c r="AC29" s="330">
        <f>LOOKUP(AA29,{0,0.01,40,45,50,55,60,65,70,75,80},{0,"0",2,2.25,2.5,2.75,3,3.25,3.5,3.75,4})</f>
        <v>2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30.5</v>
      </c>
      <c r="L30" s="183">
        <v>36</v>
      </c>
      <c r="M30" s="183">
        <v>39</v>
      </c>
      <c r="N30" s="183"/>
      <c r="O30" s="249">
        <f>IF(P4=3,(ABS(IF(L30&gt;60,0,L30)-IF(M30&gt;60,0,M30))),(ABS(IF(L30&gt;30,0,L30)-IF(M30&gt;30,0,M30))))</f>
        <v>3</v>
      </c>
      <c r="P30" s="200" t="str">
        <f>IF(P4=3,(IF(O30&gt;12,"Y","")),(IF(O30&gt;6,"Y","")))</f>
        <v/>
      </c>
      <c r="Q30" s="42">
        <f t="shared" si="2"/>
        <v>37.5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37.5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68</v>
      </c>
      <c r="AB30" s="253" t="str">
        <f>LOOKUP(AA30,{0,0.01,40,45,50,55,60,65,70,75,80},{"","F","D","C","C+","B-","B","B+","A-","A","A+"})</f>
        <v>B+</v>
      </c>
      <c r="AC30" s="330">
        <f>LOOKUP(AA30,{0,0.01,40,45,50,55,60,65,70,75,80},{0,"0",2,2.25,2.5,2.75,3,3.25,3.5,3.75,4})</f>
        <v>3.25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29.5</v>
      </c>
      <c r="L31" s="183">
        <v>18.5</v>
      </c>
      <c r="M31" s="183">
        <v>20</v>
      </c>
      <c r="N31" s="183"/>
      <c r="O31" s="249">
        <f>IF(P4=3,(ABS(IF(L31&gt;60,0,L31)-IF(M31&gt;60,0,M31))),(ABS(IF(L31&gt;30,0,L31)-IF(M31&gt;30,0,M31))))</f>
        <v>1.5</v>
      </c>
      <c r="P31" s="200" t="str">
        <f>IF(P4=3,(IF(O31&gt;12,"Y","")),(IF(O31&gt;6,"Y","")))</f>
        <v/>
      </c>
      <c r="Q31" s="42">
        <f t="shared" si="2"/>
        <v>19.25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19.25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49</v>
      </c>
      <c r="AB31" s="253" t="str">
        <f>LOOKUP(AA31,{0,0.01,40,45,50,55,60,65,70,75,80},{"","F","D","C","C+","B-","B","B+","A-","A","A+"})</f>
        <v>C</v>
      </c>
      <c r="AC31" s="330">
        <f>LOOKUP(AA31,{0,0.01,40,45,50,55,60,65,70,75,80},{0,"0",2,2.25,2.5,2.75,3,3.25,3.5,3.75,4})</f>
        <v>2.25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22.5</v>
      </c>
      <c r="L32" s="183">
        <v>30</v>
      </c>
      <c r="M32" s="183">
        <v>30.5</v>
      </c>
      <c r="N32" s="183"/>
      <c r="O32" s="249">
        <f>IF(P4=3,(ABS(IF(L32&gt;60,0,L32)-IF(M32&gt;60,0,M32))),(ABS(IF(L32&gt;30,0,L32)-IF(M32&gt;30,0,M32))))</f>
        <v>0.5</v>
      </c>
      <c r="P32" s="200" t="str">
        <f>IF(P4=3,(IF(O32&gt;12,"Y","")),(IF(O32&gt;6,"Y","")))</f>
        <v/>
      </c>
      <c r="Q32" s="42">
        <f t="shared" si="2"/>
        <v>30.25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30.25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53</v>
      </c>
      <c r="AB32" s="253" t="str">
        <f>LOOKUP(AA32,{0,0.01,40,45,50,55,60,65,70,75,80},{"","F","D","C","C+","B-","B","B+","A-","A","A+"})</f>
        <v>C+</v>
      </c>
      <c r="AC32" s="330">
        <f>LOOKUP(AA32,{0,0.01,40,45,50,55,60,65,70,75,80},{0,"0",2,2.25,2.5,2.75,3,3.25,3.5,3.75,4})</f>
        <v>2.5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28.5</v>
      </c>
      <c r="L33" s="183">
        <v>34</v>
      </c>
      <c r="M33" s="183">
        <v>38</v>
      </c>
      <c r="N33" s="183"/>
      <c r="O33" s="249">
        <f>IF(P4=3,(ABS(IF(L33&gt;60,0,L33)-IF(M33&gt;60,0,M33))),(ABS(IF(L33&gt;30,0,L33)-IF(M33&gt;30,0,M33))))</f>
        <v>4</v>
      </c>
      <c r="P33" s="200" t="str">
        <f>IF(P4=3,(IF(O33&gt;12,"Y","")),(IF(O33&gt;6,"Y","")))</f>
        <v/>
      </c>
      <c r="Q33" s="42">
        <f t="shared" si="2"/>
        <v>36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36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65</v>
      </c>
      <c r="AB33" s="253" t="str">
        <f>LOOKUP(AA33,{0,0.01,40,45,50,55,60,65,70,75,80},{"","F","D","C","C+","B-","B","B+","A-","A","A+"})</f>
        <v>B+</v>
      </c>
      <c r="AC33" s="330">
        <f>LOOKUP(AA33,{0,0.01,40,45,50,55,60,65,70,75,80},{0,"0",2,2.25,2.5,2.75,3,3.25,3.5,3.75,4})</f>
        <v>3.25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33</v>
      </c>
      <c r="L34" s="183">
        <v>48</v>
      </c>
      <c r="M34" s="183">
        <v>49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48.5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48.5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82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27</v>
      </c>
      <c r="L35" s="183">
        <v>45</v>
      </c>
      <c r="M35" s="183">
        <v>46</v>
      </c>
      <c r="N35" s="183"/>
      <c r="O35" s="249">
        <f>IF(P4=3,(ABS(IF(L35&gt;60,0,L35)-IF(M35&gt;60,0,M35))),(ABS(IF(L35&gt;30,0,L35)-IF(M35&gt;30,0,M35))))</f>
        <v>1</v>
      </c>
      <c r="P35" s="200" t="str">
        <f>IF(P4=3,(IF(O35&gt;12,"Y","")),(IF(O35&gt;6,"Y","")))</f>
        <v/>
      </c>
      <c r="Q35" s="42">
        <f t="shared" si="2"/>
        <v>45.5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45.5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73</v>
      </c>
      <c r="AB35" s="253" t="str">
        <f>LOOKUP(AA35,{0,0.01,40,45,50,55,60,65,70,75,80},{"","F","D","C","C+","B-","B","B+","A-","A","A+"})</f>
        <v>A-</v>
      </c>
      <c r="AC35" s="330">
        <f>LOOKUP(AA35,{0,0.01,40,45,50,55,60,65,70,75,80},{0,"0",2,2.25,2.5,2.75,3,3.25,3.5,3.75,4})</f>
        <v>3.5</v>
      </c>
      <c r="AD35" s="331"/>
      <c r="AE35" s="332" t="str">
        <f t="shared" si="4"/>
        <v/>
      </c>
    </row>
    <row r="36" spans="1:36" s="23" customFormat="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31</v>
      </c>
      <c r="L36" s="183">
        <v>44</v>
      </c>
      <c r="M36" s="183">
        <v>45</v>
      </c>
      <c r="N36" s="183"/>
      <c r="O36" s="249">
        <f>IF(P4=3,(ABS(IF(L36&gt;60,0,L36)-IF(M36&gt;60,0,M36))),(ABS(IF(L36&gt;30,0,L36)-IF(M36&gt;30,0,M36))))</f>
        <v>1</v>
      </c>
      <c r="P36" s="200" t="str">
        <f>IF(P4=3,(IF(O36&gt;12,"Y","")),(IF(O36&gt;6,"Y","")))</f>
        <v/>
      </c>
      <c r="Q36" s="42">
        <f t="shared" si="2"/>
        <v>44.5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44.5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76</v>
      </c>
      <c r="AB36" s="253" t="str">
        <f>LOOKUP(AA36,{0,0.01,40,45,50,55,60,65,70,75,80},{"","F","D","C","C+","B-","B","B+","A-","A","A+"})</f>
        <v>A</v>
      </c>
      <c r="AC36" s="330">
        <f>LOOKUP(AA36,{0,0.01,40,45,50,55,60,65,70,75,80},{0,"0",2,2.25,2.5,2.75,3,3.25,3.5,3.75,4})</f>
        <v>3.75</v>
      </c>
      <c r="AD36" s="331"/>
      <c r="AE36" s="332" t="str">
        <f t="shared" si="4"/>
        <v/>
      </c>
      <c r="AF36" s="2"/>
      <c r="AG36" s="2"/>
      <c r="AH36" s="2"/>
      <c r="AI36" s="2"/>
      <c r="AJ36" s="2"/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30.5</v>
      </c>
      <c r="L37" s="183">
        <v>32</v>
      </c>
      <c r="M37" s="183">
        <v>32</v>
      </c>
      <c r="N37" s="183"/>
      <c r="O37" s="249">
        <f>IF(P4=3,(ABS(IF(L37&gt;60,0,L37)-IF(M37&gt;60,0,M37))),(ABS(IF(L37&gt;30,0,L37)-IF(M37&gt;30,0,M37))))</f>
        <v>0</v>
      </c>
      <c r="P37" s="200" t="str">
        <f>IF(P4=3,(IF(O37&gt;12,"Y","")),(IF(O37&gt;6,"Y","")))</f>
        <v/>
      </c>
      <c r="Q37" s="42">
        <f t="shared" si="2"/>
        <v>32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32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63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32</v>
      </c>
      <c r="L38" s="183">
        <v>42.5</v>
      </c>
      <c r="M38" s="183">
        <v>37</v>
      </c>
      <c r="N38" s="183"/>
      <c r="O38" s="249">
        <f>IF(P4=3,(ABS(IF(L38&gt;60,0,L38)-IF(M38&gt;60,0,M38))),(ABS(IF(L38&gt;30,0,L38)-IF(M38&gt;30,0,M38))))</f>
        <v>5.5</v>
      </c>
      <c r="P38" s="200" t="str">
        <f>IF(P4=3,(IF(O38&gt;12,"Y","")),(IF(O38&gt;6,"Y","")))</f>
        <v/>
      </c>
      <c r="Q38" s="42">
        <f t="shared" si="2"/>
        <v>39.75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39.75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72</v>
      </c>
      <c r="AB38" s="253" t="str">
        <f>LOOKUP(AA38,{0,0.01,40,45,50,55,60,65,70,75,80},{"","F","D","C","C+","B-","B","B+","A-","A","A+"})</f>
        <v>A-</v>
      </c>
      <c r="AC38" s="330">
        <f>LOOKUP(AA38,{0,0.01,40,45,50,55,60,65,70,75,80},{0,"0",2,2.25,2.5,2.75,3,3.25,3.5,3.75,4})</f>
        <v>3.5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33</v>
      </c>
      <c r="L39" s="183">
        <v>42</v>
      </c>
      <c r="M39" s="183">
        <v>40</v>
      </c>
      <c r="N39" s="183"/>
      <c r="O39" s="249">
        <f>IF(P4=3,(ABS(IF(L39&gt;60,0,L39)-IF(M39&gt;60,0,M39))),(ABS(IF(L39&gt;30,0,L39)-IF(M39&gt;30,0,M39))))</f>
        <v>2</v>
      </c>
      <c r="P39" s="200" t="str">
        <f>IF(P4=3,(IF(O39&gt;12,"Y","")),(IF(O39&gt;6,"Y","")))</f>
        <v/>
      </c>
      <c r="Q39" s="42">
        <f t="shared" si="2"/>
        <v>41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41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74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32.5</v>
      </c>
      <c r="L40" s="183">
        <v>36.5</v>
      </c>
      <c r="M40" s="183">
        <v>40</v>
      </c>
      <c r="N40" s="183"/>
      <c r="O40" s="249">
        <f>IF(P4=3,(ABS(IF(L40&gt;60,0,L40)-IF(M40&gt;60,0,M40))),(ABS(IF(L40&gt;30,0,L40)-IF(M40&gt;30,0,M40))))</f>
        <v>3.5</v>
      </c>
      <c r="P40" s="200" t="str">
        <f>IF(P4=3,(IF(O40&gt;12,"Y","")),(IF(O40&gt;6,"Y","")))</f>
        <v/>
      </c>
      <c r="Q40" s="42">
        <f t="shared" si="2"/>
        <v>38.25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38.25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71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30.5</v>
      </c>
      <c r="L41" s="183">
        <v>39.5</v>
      </c>
      <c r="M41" s="183">
        <v>42</v>
      </c>
      <c r="N41" s="183"/>
      <c r="O41" s="249">
        <f>IF(P4=3,(ABS(IF(L41&gt;60,0,L41)-IF(M41&gt;60,0,M41))),(ABS(IF(L41&gt;30,0,L41)-IF(M41&gt;30,0,M41))))</f>
        <v>2.5</v>
      </c>
      <c r="P41" s="200" t="str">
        <f>IF(P4=3,(IF(O41&gt;12,"Y","")),(IF(O41&gt;6,"Y","")))</f>
        <v/>
      </c>
      <c r="Q41" s="42">
        <f t="shared" si="2"/>
        <v>40.75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40.75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72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32</v>
      </c>
      <c r="L42" s="183">
        <v>34.5</v>
      </c>
      <c r="M42" s="183">
        <v>28</v>
      </c>
      <c r="N42" s="183"/>
      <c r="O42" s="249">
        <f>IF(P4=3,(ABS(IF(L42&gt;60,0,L42)-IF(M42&gt;60,0,M42))),(ABS(IF(L42&gt;30,0,L42)-IF(M42&gt;30,0,M42))))</f>
        <v>6.5</v>
      </c>
      <c r="P42" s="200" t="str">
        <f>IF(P4=3,(IF(O42&gt;12,"Y","")),(IF(O42&gt;6,"Y","")))</f>
        <v/>
      </c>
      <c r="Q42" s="42">
        <f t="shared" si="2"/>
        <v>31.25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31.25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64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6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32</v>
      </c>
      <c r="L43" s="183">
        <v>40</v>
      </c>
      <c r="M43" s="183">
        <v>37</v>
      </c>
      <c r="N43" s="183"/>
      <c r="O43" s="249">
        <f>IF(P4=3,(ABS(IF(L43&gt;60,0,L43)-IF(M43&gt;60,0,M43))),(ABS(IF(L43&gt;30,0,L43)-IF(M43&gt;30,0,M43))))</f>
        <v>3</v>
      </c>
      <c r="P43" s="200" t="str">
        <f>IF(P4=3,(IF(O43&gt;12,"Y","")),(IF(O43&gt;6,"Y","")))</f>
        <v/>
      </c>
      <c r="Q43" s="42">
        <f t="shared" si="2"/>
        <v>38.5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38.5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71</v>
      </c>
      <c r="AB43" s="253" t="str">
        <f>LOOKUP(AA43,{0,0.01,40,45,50,55,60,65,70,75,80},{"","F","D","C","C+","B-","B","B+","A-","A","A+"})</f>
        <v>A-</v>
      </c>
      <c r="AC43" s="330">
        <f>LOOKUP(AA43,{0,0.01,40,45,50,55,60,65,70,75,80},{0,"0",2,2.25,2.5,2.75,3,3.25,3.5,3.75,4})</f>
        <v>3.5</v>
      </c>
      <c r="AD43" s="331"/>
      <c r="AE43" s="332" t="str">
        <f t="shared" si="4"/>
        <v/>
      </c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32</v>
      </c>
      <c r="L44" s="183">
        <v>43</v>
      </c>
      <c r="M44" s="183">
        <v>42.5</v>
      </c>
      <c r="N44" s="183"/>
      <c r="O44" s="249">
        <f>IF(P4=3,(ABS(IF(L44&gt;60,0,L44)-IF(M44&gt;60,0,M44))),(ABS(IF(L44&gt;30,0,L44)-IF(M44&gt;30,0,M44))))</f>
        <v>0.5</v>
      </c>
      <c r="P44" s="200" t="str">
        <f>IF(P4=3,(IF(O44&gt;12,"Y","")),(IF(O44&gt;6,"Y","")))</f>
        <v/>
      </c>
      <c r="Q44" s="42">
        <f t="shared" si="2"/>
        <v>42.75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42.75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75</v>
      </c>
      <c r="AB44" s="253" t="str">
        <f>LOOKUP(AA44,{0,0.01,40,45,50,55,60,65,70,75,80},{"","F","D","C","C+","B-","B","B+","A-","A","A+"})</f>
        <v>A</v>
      </c>
      <c r="AC44" s="330">
        <f>LOOKUP(AA44,{0,0.01,40,45,50,55,60,65,70,75,80},{0,"0",2,2.25,2.5,2.75,3,3.25,3.5,3.75,4})</f>
        <v>3.75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30</v>
      </c>
      <c r="L45" s="183">
        <v>41</v>
      </c>
      <c r="M45" s="183">
        <v>39.5</v>
      </c>
      <c r="N45" s="183"/>
      <c r="O45" s="249">
        <f>IF(P4=3,(ABS(IF(L45&gt;60,0,L45)-IF(M45&gt;60,0,M45))),(ABS(IF(L45&gt;30,0,L45)-IF(M45&gt;30,0,M45))))</f>
        <v>1.5</v>
      </c>
      <c r="P45" s="200" t="str">
        <f>IF(P4=3,(IF(O45&gt;12,"Y","")),(IF(O45&gt;6,"Y","")))</f>
        <v/>
      </c>
      <c r="Q45" s="42">
        <f t="shared" si="2"/>
        <v>40.25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40.25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71</v>
      </c>
      <c r="AB45" s="253" t="str">
        <f>LOOKUP(AA45,{0,0.01,40,45,50,55,60,65,70,75,80},{"","F","D","C","C+","B-","B","B+","A-","A","A+"})</f>
        <v>A-</v>
      </c>
      <c r="AC45" s="330">
        <f>LOOKUP(AA45,{0,0.01,40,45,50,55,60,65,70,75,80},{0,"0",2,2.25,2.5,2.75,3,3.25,3.5,3.75,4})</f>
        <v>3.5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27</v>
      </c>
      <c r="T46" s="291">
        <v>18</v>
      </c>
      <c r="U46" s="291">
        <v>20</v>
      </c>
      <c r="V46" s="291"/>
      <c r="W46" s="287">
        <f>IF(X4=3,(ABS(IF(T46&gt;60,0,T46)-IF(U46&gt;60,0,U46))),(ABS(IF(T46&gt;30,0,T46)-IF(U46&gt;30,0,U46))))</f>
        <v>2</v>
      </c>
      <c r="X46" s="288" t="str">
        <f>IF(X4=3,(IF(W46&gt;12,"Y","")),(IF(W46&gt;6,"Y","")))</f>
        <v/>
      </c>
      <c r="Y46" s="289">
        <f t="shared" si="3"/>
        <v>19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19</v>
      </c>
      <c r="AA46" s="197">
        <f t="shared" si="0"/>
        <v>46</v>
      </c>
      <c r="AB46" s="253" t="str">
        <f>LOOKUP(AA46,{0,0.01,40,45,50,55,60,65,70,75,80},{"","F","D","C","C+","B-","B","B+","A-","A","A+"})</f>
        <v>C</v>
      </c>
      <c r="AC46" s="330">
        <f>LOOKUP(AA46,{0,0.01,40,45,50,55,60,65,70,75,80},{0,"0",2,2.25,2.5,2.75,3,3.25,3.5,3.75,4})</f>
        <v>2.25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27</v>
      </c>
      <c r="T47" s="291">
        <v>32.5</v>
      </c>
      <c r="U47" s="291">
        <v>33</v>
      </c>
      <c r="V47" s="291"/>
      <c r="W47" s="287">
        <f>IF(X4=3,(ABS(IF(T47&gt;60,0,T47)-IF(U47&gt;60,0,U47))),(ABS(IF(T47&gt;30,0,T47)-IF(U47&gt;30,0,U47))))</f>
        <v>0.5</v>
      </c>
      <c r="X47" s="288" t="str">
        <f>IF(X4=3,(IF(W47&gt;12,"Y","")),(IF(W47&gt;6,"Y","")))</f>
        <v/>
      </c>
      <c r="Y47" s="289">
        <f t="shared" si="3"/>
        <v>32.75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32.75</v>
      </c>
      <c r="AA47" s="197">
        <f t="shared" si="0"/>
        <v>60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31.5</v>
      </c>
      <c r="T48" s="291">
        <v>42</v>
      </c>
      <c r="U48" s="291">
        <v>40</v>
      </c>
      <c r="V48" s="291"/>
      <c r="W48" s="287">
        <f>IF(X4=3,(ABS(IF(T48&gt;60,0,T48)-IF(U48&gt;60,0,U48))),(ABS(IF(T48&gt;30,0,T48)-IF(U48&gt;30,0,U48))))</f>
        <v>2</v>
      </c>
      <c r="X48" s="288" t="str">
        <f>IF(X4=3,(IF(W48&gt;12,"Y","")),(IF(W48&gt;6,"Y","")))</f>
        <v/>
      </c>
      <c r="Y48" s="289">
        <f t="shared" si="3"/>
        <v>41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41</v>
      </c>
      <c r="AA48" s="197">
        <f t="shared" si="0"/>
        <v>73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32</v>
      </c>
      <c r="T49" s="291">
        <v>43</v>
      </c>
      <c r="U49" s="291">
        <v>46</v>
      </c>
      <c r="V49" s="291"/>
      <c r="W49" s="287">
        <f>IF(X4=3,(ABS(IF(T49&gt;60,0,T49)-IF(U49&gt;60,0,U49))),(ABS(IF(T49&gt;30,0,T49)-IF(U49&gt;30,0,U49))))</f>
        <v>3</v>
      </c>
      <c r="X49" s="288" t="str">
        <f>IF(X4=3,(IF(W49&gt;12,"Y","")),(IF(W49&gt;6,"Y","")))</f>
        <v/>
      </c>
      <c r="Y49" s="289">
        <f t="shared" si="3"/>
        <v>44.5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44.5</v>
      </c>
      <c r="AA49" s="197">
        <f t="shared" si="0"/>
        <v>77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30.5</v>
      </c>
      <c r="T50" s="291">
        <v>39.5</v>
      </c>
      <c r="U50" s="291">
        <v>43</v>
      </c>
      <c r="V50" s="291"/>
      <c r="W50" s="287">
        <f>IF(X4=3,(ABS(IF(T50&gt;60,0,T50)-IF(U50&gt;60,0,U50))),(ABS(IF(T50&gt;30,0,T50)-IF(U50&gt;30,0,U50))))</f>
        <v>3.5</v>
      </c>
      <c r="X50" s="288" t="str">
        <f>IF(X4=3,(IF(W50&gt;12,"Y","")),(IF(W50&gt;6,"Y","")))</f>
        <v/>
      </c>
      <c r="Y50" s="289">
        <f t="shared" si="3"/>
        <v>41.25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41.25</v>
      </c>
      <c r="AA50" s="197">
        <f t="shared" si="0"/>
        <v>72</v>
      </c>
      <c r="AB50" s="253" t="str">
        <f>LOOKUP(AA50,{0,0.01,40,45,50,55,60,65,70,75,80},{"","F","D","C","C+","B-","B","B+","A-","A","A+"})</f>
        <v>A-</v>
      </c>
      <c r="AC50" s="330">
        <f>LOOKUP(AA50,{0,0.01,40,45,50,55,60,65,70,75,80},{0,"0",2,2.25,2.5,2.75,3,3.25,3.5,3.75,4})</f>
        <v>3.5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19</v>
      </c>
      <c r="T51" s="291">
        <v>27</v>
      </c>
      <c r="U51" s="291">
        <v>28</v>
      </c>
      <c r="V51" s="291"/>
      <c r="W51" s="287">
        <f>IF(X4=3,(ABS(IF(T51&gt;60,0,T51)-IF(U51&gt;60,0,U51))),(ABS(IF(T51&gt;30,0,T51)-IF(U51&gt;30,0,U51))))</f>
        <v>1</v>
      </c>
      <c r="X51" s="288" t="str">
        <f>IF(X4=3,(IF(W51&gt;12,"Y","")),(IF(W51&gt;6,"Y","")))</f>
        <v/>
      </c>
      <c r="Y51" s="289">
        <f t="shared" si="3"/>
        <v>27.5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27.5</v>
      </c>
      <c r="AA51" s="197">
        <f t="shared" si="0"/>
        <v>47</v>
      </c>
      <c r="AB51" s="253" t="str">
        <f>LOOKUP(AA51,{0,0.01,40,45,50,55,60,65,70,75,80},{"","F","D","C","C+","B-","B","B+","A-","A","A+"})</f>
        <v>C</v>
      </c>
      <c r="AC51" s="330">
        <f>LOOKUP(AA51,{0,0.01,40,45,50,55,60,65,70,75,80},{0,"0",2,2.25,2.5,2.75,3,3.25,3.5,3.75,4})</f>
        <v>2.25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29</v>
      </c>
      <c r="T52" s="291">
        <v>32.5</v>
      </c>
      <c r="U52" s="291">
        <v>33</v>
      </c>
      <c r="V52" s="291"/>
      <c r="W52" s="287">
        <f>IF(X4=3,(ABS(IF(T52&gt;60,0,T52)-IF(U52&gt;60,0,U52))),(ABS(IF(T52&gt;30,0,T52)-IF(U52&gt;30,0,U52))))</f>
        <v>0.5</v>
      </c>
      <c r="X52" s="288" t="str">
        <f>IF(X4=3,(IF(W52&gt;12,"Y","")),(IF(W52&gt;6,"Y","")))</f>
        <v/>
      </c>
      <c r="Y52" s="289">
        <f t="shared" si="3"/>
        <v>32.75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32.75</v>
      </c>
      <c r="AA52" s="197">
        <f t="shared" si="0"/>
        <v>62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32.5</v>
      </c>
      <c r="T53" s="291">
        <v>39.5</v>
      </c>
      <c r="U53" s="291">
        <v>41</v>
      </c>
      <c r="V53" s="291"/>
      <c r="W53" s="287">
        <f>IF(X4=3,(ABS(IF(T53&gt;60,0,T53)-IF(U53&gt;60,0,U53))),(ABS(IF(T53&gt;30,0,T53)-IF(U53&gt;30,0,U53))))</f>
        <v>1.5</v>
      </c>
      <c r="X53" s="288" t="str">
        <f>IF(X4=3,(IF(W53&gt;12,"Y","")),(IF(W53&gt;6,"Y","")))</f>
        <v/>
      </c>
      <c r="Y53" s="289">
        <f t="shared" si="3"/>
        <v>40.25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40.25</v>
      </c>
      <c r="AA53" s="197">
        <f t="shared" si="0"/>
        <v>73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27.5</v>
      </c>
      <c r="T54" s="291">
        <v>14.5</v>
      </c>
      <c r="U54" s="291">
        <v>19</v>
      </c>
      <c r="V54" s="291"/>
      <c r="W54" s="287">
        <f>IF(X4=3,(ABS(IF(T54&gt;60,0,T54)-IF(U54&gt;60,0,U54))),(ABS(IF(T54&gt;30,0,T54)-IF(U54&gt;30,0,U54))))</f>
        <v>4.5</v>
      </c>
      <c r="X54" s="288" t="str">
        <f>IF(X4=3,(IF(W54&gt;12,"Y","")),(IF(W54&gt;6,"Y","")))</f>
        <v/>
      </c>
      <c r="Y54" s="289">
        <f t="shared" si="3"/>
        <v>16.75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16.75</v>
      </c>
      <c r="AA54" s="197">
        <f t="shared" si="0"/>
        <v>45</v>
      </c>
      <c r="AB54" s="253" t="str">
        <f>LOOKUP(AA54,{0,0.01,40,45,50,55,60,65,70,75,80},{"","F","D","C","C+","B-","B","B+","A-","A","A+"})</f>
        <v>C</v>
      </c>
      <c r="AC54" s="330">
        <f>LOOKUP(AA54,{0,0.01,40,45,50,55,60,65,70,75,80},{0,"0",2,2.25,2.5,2.75,3,3.25,3.5,3.75,4})</f>
        <v>2.25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27</v>
      </c>
      <c r="T55" s="291">
        <v>33</v>
      </c>
      <c r="U55" s="291">
        <v>30</v>
      </c>
      <c r="V55" s="291"/>
      <c r="W55" s="287">
        <f>IF(X4=3,(ABS(IF(T55&gt;60,0,T55)-IF(U55&gt;60,0,U55))),(ABS(IF(T55&gt;30,0,T55)-IF(U55&gt;30,0,U55))))</f>
        <v>3</v>
      </c>
      <c r="X55" s="288" t="str">
        <f>IF(X4=3,(IF(W55&gt;12,"Y","")),(IF(W55&gt;6,"Y","")))</f>
        <v/>
      </c>
      <c r="Y55" s="289">
        <f t="shared" si="3"/>
        <v>31.5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31.5</v>
      </c>
      <c r="AA55" s="197">
        <f t="shared" si="0"/>
        <v>59</v>
      </c>
      <c r="AB55" s="253" t="str">
        <f>LOOKUP(AA55,{0,0.01,40,45,50,55,60,65,70,75,80},{"","F","D","C","C+","B-","B","B+","A-","A","A+"})</f>
        <v>B-</v>
      </c>
      <c r="AC55" s="330">
        <f>LOOKUP(AA55,{0,0.01,40,45,50,55,60,65,70,75,80},{0,"0",2,2.25,2.5,2.75,3,3.25,3.5,3.75,4})</f>
        <v>2.75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23.5</v>
      </c>
      <c r="T56" s="291">
        <v>21.5</v>
      </c>
      <c r="U56" s="291">
        <v>24</v>
      </c>
      <c r="V56" s="291"/>
      <c r="W56" s="287">
        <f>IF(X4=3,(ABS(IF(T56&gt;60,0,T56)-IF(U56&gt;60,0,U56))),(ABS(IF(T56&gt;30,0,T56)-IF(U56&gt;30,0,U56))))</f>
        <v>2.5</v>
      </c>
      <c r="X56" s="288" t="str">
        <f>IF(X4=3,(IF(W56&gt;12,"Y","")),(IF(W56&gt;6,"Y","")))</f>
        <v/>
      </c>
      <c r="Y56" s="289">
        <f t="shared" si="3"/>
        <v>22.75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22.75</v>
      </c>
      <c r="AA56" s="197">
        <f t="shared" si="0"/>
        <v>47</v>
      </c>
      <c r="AB56" s="253" t="str">
        <f>LOOKUP(AA56,{0,0.01,40,45,50,55,60,65,70,75,80},{"","F","D","C","C+","B-","B","B+","A-","A","A+"})</f>
        <v>C</v>
      </c>
      <c r="AC56" s="330">
        <f>LOOKUP(AA56,{0,0.01,40,45,50,55,60,65,70,75,80},{0,"0",2,2.25,2.5,2.75,3,3.25,3.5,3.75,4})</f>
        <v>2.25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28</v>
      </c>
      <c r="T57" s="291">
        <v>21</v>
      </c>
      <c r="U57" s="291">
        <v>27</v>
      </c>
      <c r="V57" s="291"/>
      <c r="W57" s="287">
        <f>IF(X4=3,(ABS(IF(T57&gt;60,0,T57)-IF(U57&gt;60,0,U57))),(ABS(IF(T57&gt;30,0,T57)-IF(U57&gt;30,0,U57))))</f>
        <v>6</v>
      </c>
      <c r="X57" s="288" t="str">
        <f>IF(X4=3,(IF(W57&gt;12,"Y","")),(IF(W57&gt;6,"Y","")))</f>
        <v/>
      </c>
      <c r="Y57" s="289">
        <f t="shared" si="3"/>
        <v>24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24</v>
      </c>
      <c r="AA57" s="197">
        <f t="shared" si="0"/>
        <v>52</v>
      </c>
      <c r="AB57" s="253" t="str">
        <f>LOOKUP(AA57,{0,0.01,40,45,50,55,60,65,70,75,80},{"","F","D","C","C+","B-","B","B+","A-","A","A+"})</f>
        <v>C+</v>
      </c>
      <c r="AC57" s="330">
        <f>LOOKUP(AA57,{0,0.01,40,45,50,55,60,65,70,75,80},{0,"0",2,2.25,2.5,2.75,3,3.25,3.5,3.75,4})</f>
        <v>2.5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18</v>
      </c>
      <c r="L58" s="183">
        <v>29</v>
      </c>
      <c r="M58" s="183">
        <v>39</v>
      </c>
      <c r="N58" s="183"/>
      <c r="O58" s="249">
        <f>IF(P4=3,(ABS(IF(L58&gt;60,0,L58)-IF(M58&gt;60,0,M58))),(ABS(IF(L58&gt;30,0,L58)-IF(M58&gt;30,0,M58))))</f>
        <v>10</v>
      </c>
      <c r="P58" s="200" t="str">
        <f>IF(P4=3,(IF(O58&gt;12,"Y","")),(IF(O58&gt;6,"Y","")))</f>
        <v/>
      </c>
      <c r="Q58" s="42">
        <f t="shared" si="2"/>
        <v>34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34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52</v>
      </c>
      <c r="AB58" s="253" t="str">
        <f>LOOKUP(AA58,{0,0.01,40,45,50,55,60,65,70,75,80},{"","F","D","C","C+","B-","B","B+","A-","A","A+"})</f>
        <v>C+</v>
      </c>
      <c r="AC58" s="330">
        <f>LOOKUP(AA58,{0,0.01,40,45,50,55,60,65,70,75,80},{0,"0",2,2.25,2.5,2.75,3,3.25,3.5,3.75,4})</f>
        <v>2.5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24.5</v>
      </c>
      <c r="D59" s="284">
        <v>33</v>
      </c>
      <c r="E59" s="285">
        <v>31</v>
      </c>
      <c r="F59" s="291"/>
      <c r="G59" s="287">
        <f>IF(H4=3,(ABS(IF(D59&gt;60,0,D59)-IF(E59&gt;60,0,E59))),(ABS(IF(D59&gt;30,0,D59)-IF(E59&gt;30,0,E59))))</f>
        <v>2</v>
      </c>
      <c r="H59" s="288" t="str">
        <f>IF(H4=3,(IF(G59&gt;12,"Y","")),(IF(G59&gt;6,"Y","")))</f>
        <v/>
      </c>
      <c r="I59" s="289">
        <f t="shared" si="1"/>
        <v>32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32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57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79" priority="7">
      <formula>$I$7="Y"</formula>
    </cfRule>
    <cfRule type="expression" dxfId="178" priority="8">
      <formula>$I$7="Y"</formula>
    </cfRule>
    <cfRule type="expression" dxfId="177" priority="9">
      <formula>$I$7="Y"</formula>
    </cfRule>
  </conditionalFormatting>
  <conditionalFormatting sqref="O8:O77">
    <cfRule type="expression" dxfId="176" priority="4">
      <formula>$I$7="Y"</formula>
    </cfRule>
    <cfRule type="expression" dxfId="175" priority="5">
      <formula>$I$7="Y"</formula>
    </cfRule>
    <cfRule type="expression" dxfId="174" priority="6">
      <formula>$I$7="Y"</formula>
    </cfRule>
  </conditionalFormatting>
  <conditionalFormatting sqref="W8:W77">
    <cfRule type="expression" dxfId="173" priority="1">
      <formula>$I$7="Y"</formula>
    </cfRule>
    <cfRule type="expression" dxfId="172" priority="2">
      <formula>$I$7="Y"</formula>
    </cfRule>
    <cfRule type="expression" dxfId="171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C1" zoomScale="85" zoomScalePageLayoutView="85" workbookViewId="0">
      <selection activeCell="C8" sqref="C8:E77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9.25" customHeight="1">
      <c r="A4" s="338" t="s">
        <v>21</v>
      </c>
      <c r="B4" s="294"/>
      <c r="C4" s="292"/>
      <c r="D4" s="293"/>
      <c r="E4" s="276"/>
      <c r="F4" s="645" t="s">
        <v>95</v>
      </c>
      <c r="G4" s="645"/>
      <c r="H4" s="619"/>
      <c r="I4" s="619"/>
      <c r="J4" s="620"/>
      <c r="K4" s="625" t="s">
        <v>95</v>
      </c>
      <c r="L4" s="626"/>
      <c r="M4" s="626"/>
      <c r="N4" s="626"/>
      <c r="O4" s="626"/>
      <c r="P4" s="623"/>
      <c r="Q4" s="623"/>
      <c r="R4" s="624"/>
      <c r="S4" s="621" t="s">
        <v>95</v>
      </c>
      <c r="T4" s="622"/>
      <c r="U4" s="622"/>
      <c r="V4" s="622"/>
      <c r="W4" s="622"/>
      <c r="X4" s="619"/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/>
      <c r="E6" s="614"/>
      <c r="F6" s="614"/>
      <c r="G6" s="614"/>
      <c r="H6" s="614"/>
      <c r="I6" s="614"/>
      <c r="J6" s="614"/>
      <c r="K6" s="275" t="s">
        <v>65</v>
      </c>
      <c r="L6" s="646"/>
      <c r="M6" s="646"/>
      <c r="N6" s="646"/>
      <c r="O6" s="646"/>
      <c r="P6" s="646"/>
      <c r="Q6" s="646"/>
      <c r="R6" s="647"/>
      <c r="S6" s="277" t="s">
        <v>65</v>
      </c>
      <c r="T6" s="614"/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>
        <f>IF(H4=3,"Exam: Int:[60]",IF(H4=1.5,"Exam: Int:[30]",0))</f>
        <v>0</v>
      </c>
      <c r="E7" s="279">
        <f>IF(H4=3,"Exam: Ext:[60]",IF(H4=1.5,"Exam: Ext:[30]",0))</f>
        <v>0</v>
      </c>
      <c r="F7" s="279">
        <f>IF(H4=3,"Exam: 3rd:[60]",IF(H4=1.5,"Exam: 3rd:[30]",0))</f>
        <v>0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>
        <f>IF(P4=3,"Exam: Int:[60]",IF(P4=1.5,"Exam: Int:[30]",0))</f>
        <v>0</v>
      </c>
      <c r="M7" s="34">
        <f>IF(P4=3,"Exam: Ext:[60]",IF(P4=1.5,"Exam: Ext:[30]",0))</f>
        <v>0</v>
      </c>
      <c r="N7" s="34">
        <f>IF(P4=3,"Exam: 3rd:[60]",IF(P4=1.5,"Exam: 3rd:[30]",0))</f>
        <v>0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>
        <f>IF(X4=3,"Exam: Int:[60]",IF(X4=1.5,"Exam: Int:[30]",0))</f>
        <v>0</v>
      </c>
      <c r="U7" s="279">
        <f>IF(X4=3,"Exam: Ext:[60]",IF(X4=1.5,"Exam: Ext:[30]",0))</f>
        <v>0</v>
      </c>
      <c r="V7" s="279">
        <f>IF(X4=3,"Exam: 3rd:[60]",IF(X4=1.5,"Exam: 3rd:[30]",0))</f>
        <v>0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/>
      <c r="D8" s="284"/>
      <c r="E8" s="285"/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0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0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0</v>
      </c>
      <c r="AB8" s="253" t="str">
        <f>LOOKUP(AA8,{0,0.01,40,45,50,55,60,65,70,75,80},{"","F","D","C","C+","B-","B","B+","A-","A","A+"})</f>
        <v/>
      </c>
      <c r="AC8" s="330">
        <f>LOOKUP(AA8,{0,0.01,40,45,50,55,60,65,70,75,80},{0,"0",2,2.25,2.5,2.75,3,3.25,3.5,3.75,4})</f>
        <v>0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/>
      <c r="D9" s="284"/>
      <c r="E9" s="285"/>
      <c r="F9" s="291"/>
      <c r="G9" s="287">
        <f>IF(H4=3,(ABS(IF(D9&gt;60,0,D9)-IF(E9&gt;60,0,E9))),(ABS(IF(D9&gt;30,0,D9)-IF(E9&gt;30,0,E9))))</f>
        <v>0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0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0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0</v>
      </c>
      <c r="AB9" s="253" t="str">
        <f>LOOKUP(AA9,{0,0.01,40,45,50,55,60,65,70,75,80},{"","F","D","C","C+","B-","B","B+","A-","A","A+"})</f>
        <v/>
      </c>
      <c r="AC9" s="330">
        <f>LOOKUP(AA9,{0,0.01,40,45,50,55,60,65,70,75,80},{0,"0",2,2.25,2.5,2.75,3,3.25,3.5,3.75,4})</f>
        <v>0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/>
      <c r="D10" s="284"/>
      <c r="E10" s="285"/>
      <c r="F10" s="291"/>
      <c r="G10" s="287">
        <f>IF(H4=3,(ABS(IF(D10&gt;60,0,D10)-IF(E10&gt;60,0,E10))),(ABS(IF(D10&gt;30,0,D10)-IF(E10&gt;30,0,E10))))</f>
        <v>0</v>
      </c>
      <c r="H10" s="288" t="str">
        <f>IF(H4=3,(IF(G10&gt;12,"Y","")),(IF(G10&gt;6,"Y","")))</f>
        <v/>
      </c>
      <c r="I10" s="289">
        <f t="shared" si="1"/>
        <v>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0</v>
      </c>
      <c r="AB10" s="253" t="str">
        <f>LOOKUP(AA10,{0,0.01,40,45,50,55,60,65,70,75,80},{"","F","D","C","C+","B-","B","B+","A-","A","A+"})</f>
        <v/>
      </c>
      <c r="AC10" s="330">
        <f>LOOKUP(AA10,{0,0.01,40,45,50,55,60,65,70,75,80},{0,"0",2,2.25,2.5,2.75,3,3.25,3.5,3.75,4})</f>
        <v>0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/>
      <c r="D11" s="284"/>
      <c r="E11" s="285"/>
      <c r="F11" s="291"/>
      <c r="G11" s="287">
        <f>IF(H4=3,(ABS(IF(D11&gt;60,0,D11)-IF(E11&gt;60,0,E11))),(ABS(IF(D11&gt;30,0,D11)-IF(E11&gt;30,0,E11))))</f>
        <v>0</v>
      </c>
      <c r="H11" s="288" t="str">
        <f>IF(H4=3,(IF(G11&gt;12,"Y","")),(IF(G11&gt;6,"Y","")))</f>
        <v/>
      </c>
      <c r="I11" s="289">
        <f t="shared" si="1"/>
        <v>0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0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0</v>
      </c>
      <c r="AB11" s="253" t="str">
        <f>LOOKUP(AA11,{0,0.01,40,45,50,55,60,65,70,75,80},{"","F","D","C","C+","B-","B","B+","A-","A","A+"})</f>
        <v/>
      </c>
      <c r="AC11" s="330">
        <f>LOOKUP(AA11,{0,0.01,40,45,50,55,60,65,70,75,80},{0,"0",2,2.25,2.5,2.75,3,3.25,3.5,3.75,4})</f>
        <v>0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/>
      <c r="D12" s="284"/>
      <c r="E12" s="285"/>
      <c r="F12" s="291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0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0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0</v>
      </c>
      <c r="AB12" s="253" t="str">
        <f>LOOKUP(AA12,{0,0.01,40,45,50,55,60,65,70,75,80},{"","F","D","C","C+","B-","B","B+","A-","A","A+"})</f>
        <v/>
      </c>
      <c r="AC12" s="330">
        <f>LOOKUP(AA12,{0,0.01,40,45,50,55,60,65,70,75,80},{0,"0",2,2.25,2.5,2.75,3,3.25,3.5,3.75,4})</f>
        <v>0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/>
      <c r="D13" s="284"/>
      <c r="E13" s="285"/>
      <c r="F13" s="291"/>
      <c r="G13" s="287">
        <f>IF(H4=3,(ABS(IF(D13&gt;60,0,D13)-IF(E13&gt;60,0,E13))),(ABS(IF(D13&gt;30,0,D13)-IF(E13&gt;30,0,E13))))</f>
        <v>0</v>
      </c>
      <c r="H13" s="288" t="str">
        <f>IF(H4=3,(IF(G13&gt;12,"Y","")),(IF(G13&gt;6,"Y","")))</f>
        <v/>
      </c>
      <c r="I13" s="289">
        <f t="shared" si="1"/>
        <v>0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0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0</v>
      </c>
      <c r="AB13" s="253" t="str">
        <f>LOOKUP(AA13,{0,0.01,40,45,50,55,60,65,70,75,80},{"","F","D","C","C+","B-","B","B+","A-","A","A+"})</f>
        <v/>
      </c>
      <c r="AC13" s="330">
        <f>LOOKUP(AA13,{0,0.01,40,45,50,55,60,65,70,75,80},{0,"0",2,2.25,2.5,2.75,3,3.25,3.5,3.75,4})</f>
        <v>0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/>
      <c r="D14" s="284"/>
      <c r="E14" s="285"/>
      <c r="F14" s="291"/>
      <c r="G14" s="287">
        <f>IF(H4=3,(ABS(IF(D14&gt;60,0,D14)-IF(E14&gt;60,0,E14))),(ABS(IF(D14&gt;30,0,D14)-IF(E14&gt;30,0,E14))))</f>
        <v>0</v>
      </c>
      <c r="H14" s="288" t="str">
        <f>IF(H4=3,(IF(G14&gt;12,"Y","")),(IF(G14&gt;6,"Y","")))</f>
        <v/>
      </c>
      <c r="I14" s="289">
        <f t="shared" si="1"/>
        <v>0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0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0</v>
      </c>
      <c r="AB14" s="253" t="str">
        <f>LOOKUP(AA14,{0,0.01,40,45,50,55,60,65,70,75,80},{"","F","D","C","C+","B-","B","B+","A-","A","A+"})</f>
        <v/>
      </c>
      <c r="AC14" s="330">
        <f>LOOKUP(AA14,{0,0.01,40,45,50,55,60,65,70,75,80},{0,"0",2,2.25,2.5,2.75,3,3.25,3.5,3.75,4})</f>
        <v>0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/>
      <c r="D15" s="284"/>
      <c r="E15" s="285"/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0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0</v>
      </c>
      <c r="AB15" s="253" t="str">
        <f>LOOKUP(AA15,{0,0.01,40,45,50,55,60,65,70,75,80},{"","F","D","C","C+","B-","B","B+","A-","A","A+"})</f>
        <v/>
      </c>
      <c r="AC15" s="330">
        <f>LOOKUP(AA15,{0,0.01,40,45,50,55,60,65,70,75,80},{0,"0",2,2.25,2.5,2.75,3,3.25,3.5,3.75,4})</f>
        <v>0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/>
      <c r="D16" s="284"/>
      <c r="E16" s="285"/>
      <c r="F16" s="291"/>
      <c r="G16" s="287">
        <f>IF(H4=3,(ABS(IF(D16&gt;60,0,D16)-IF(E16&gt;60,0,E16))),(ABS(IF(D16&gt;30,0,D16)-IF(E16&gt;30,0,E16))))</f>
        <v>0</v>
      </c>
      <c r="H16" s="288" t="str">
        <f>IF(H4=3,(IF(G16&gt;12,"Y","")),(IF(G16&gt;6,"Y","")))</f>
        <v/>
      </c>
      <c r="I16" s="289">
        <f t="shared" si="1"/>
        <v>0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0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0</v>
      </c>
      <c r="AB16" s="253" t="str">
        <f>LOOKUP(AA16,{0,0.01,40,45,50,55,60,65,70,75,80},{"","F","D","C","C+","B-","B","B+","A-","A","A+"})</f>
        <v/>
      </c>
      <c r="AC16" s="330">
        <f>LOOKUP(AA16,{0,0.01,40,45,50,55,60,65,70,75,80},{0,"0",2,2.25,2.5,2.75,3,3.25,3.5,3.75,4})</f>
        <v>0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/>
      <c r="D17" s="284"/>
      <c r="E17" s="285"/>
      <c r="F17" s="291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0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0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0</v>
      </c>
      <c r="AB17" s="253" t="str">
        <f>LOOKUP(AA17,{0,0.01,40,45,50,55,60,65,70,75,80},{"","F","D","C","C+","B-","B","B+","A-","A","A+"})</f>
        <v/>
      </c>
      <c r="AC17" s="330">
        <f>LOOKUP(AA17,{0,0.01,40,45,50,55,60,65,70,75,80},{0,"0",2,2.25,2.5,2.75,3,3.25,3.5,3.75,4})</f>
        <v>0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/>
      <c r="D18" s="284"/>
      <c r="E18" s="285"/>
      <c r="F18" s="291"/>
      <c r="G18" s="287">
        <f>IF(H4=3,(ABS(IF(D18&gt;60,0,D18)-IF(E18&gt;60,0,E18))),(ABS(IF(D18&gt;30,0,D18)-IF(E18&gt;30,0,E18))))</f>
        <v>0</v>
      </c>
      <c r="H18" s="288" t="str">
        <f>IF(H4=3,(IF(G18&gt;12,"Y","")),(IF(G18&gt;6,"Y","")))</f>
        <v/>
      </c>
      <c r="I18" s="289">
        <f t="shared" si="1"/>
        <v>0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0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0</v>
      </c>
      <c r="AB18" s="253" t="str">
        <f>LOOKUP(AA18,{0,0.01,40,45,50,55,60,65,70,75,80},{"","F","D","C","C+","B-","B","B+","A-","A","A+"})</f>
        <v/>
      </c>
      <c r="AC18" s="330">
        <f>LOOKUP(AA18,{0,0.01,40,45,50,55,60,65,70,75,80},{0,"0",2,2.25,2.5,2.75,3,3.25,3.5,3.75,4})</f>
        <v>0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/>
      <c r="D19" s="284"/>
      <c r="E19" s="285"/>
      <c r="F19" s="291"/>
      <c r="G19" s="287">
        <f>IF(H4=3,(ABS(IF(D19&gt;60,0,D19)-IF(E19&gt;60,0,E19))),(ABS(IF(D19&gt;30,0,D19)-IF(E19&gt;30,0,E19))))</f>
        <v>0</v>
      </c>
      <c r="H19" s="288" t="str">
        <f>IF(H4=3,(IF(G19&gt;12,"Y","")),(IF(G19&gt;6,"Y","")))</f>
        <v/>
      </c>
      <c r="I19" s="289">
        <f t="shared" si="1"/>
        <v>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0</v>
      </c>
      <c r="AB19" s="253" t="str">
        <f>LOOKUP(AA19,{0,0.01,40,45,50,55,60,65,70,75,80},{"","F","D","C","C+","B-","B","B+","A-","A","A+"})</f>
        <v/>
      </c>
      <c r="AC19" s="330">
        <f>LOOKUP(AA19,{0,0.01,40,45,50,55,60,65,70,75,80},{0,"0",2,2.25,2.5,2.75,3,3.25,3.5,3.75,4})</f>
        <v>0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/>
      <c r="D20" s="284"/>
      <c r="E20" s="285"/>
      <c r="F20" s="291"/>
      <c r="G20" s="287">
        <f>IF(H4=3,(ABS(IF(D20&gt;60,0,D20)-IF(E20&gt;60,0,E20))),(ABS(IF(D20&gt;30,0,D20)-IF(E20&gt;30,0,E20))))</f>
        <v>0</v>
      </c>
      <c r="H20" s="288" t="str">
        <f>IF(H4=3,(IF(G20&gt;12,"Y","")),(IF(G20&gt;6,"Y","")))</f>
        <v/>
      </c>
      <c r="I20" s="289">
        <f t="shared" si="1"/>
        <v>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0</v>
      </c>
      <c r="AB20" s="253" t="str">
        <f>LOOKUP(AA20,{0,0.01,40,45,50,55,60,65,70,75,80},{"","F","D","C","C+","B-","B","B+","A-","A","A+"})</f>
        <v/>
      </c>
      <c r="AC20" s="330">
        <f>LOOKUP(AA20,{0,0.01,40,45,50,55,60,65,70,75,80},{0,"0",2,2.25,2.5,2.75,3,3.25,3.5,3.75,4})</f>
        <v>0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/>
      <c r="D21" s="284"/>
      <c r="E21" s="285"/>
      <c r="F21" s="291"/>
      <c r="G21" s="287">
        <f>IF(H4=3,(ABS(IF(D21&gt;60,0,D21)-IF(E21&gt;60,0,E21))),(ABS(IF(D21&gt;30,0,D21)-IF(E21&gt;30,0,E21))))</f>
        <v>0</v>
      </c>
      <c r="H21" s="288" t="str">
        <f>IF(H4=3,(IF(G21&gt;12,"Y","")),(IF(G21&gt;6,"Y","")))</f>
        <v/>
      </c>
      <c r="I21" s="289">
        <f t="shared" si="1"/>
        <v>0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0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0</v>
      </c>
      <c r="AB21" s="253" t="str">
        <f>LOOKUP(AA21,{0,0.01,40,45,50,55,60,65,70,75,80},{"","F","D","C","C+","B-","B","B+","A-","A","A+"})</f>
        <v/>
      </c>
      <c r="AC21" s="330">
        <f>LOOKUP(AA21,{0,0.01,40,45,50,55,60,65,70,75,80},{0,"0",2,2.25,2.5,2.75,3,3.25,3.5,3.75,4})</f>
        <v>0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/>
      <c r="D22" s="284"/>
      <c r="E22" s="285"/>
      <c r="F22" s="291"/>
      <c r="G22" s="287">
        <f>IF(H4=3,(ABS(IF(D22&gt;60,0,D22)-IF(E22&gt;60,0,E22))),(ABS(IF(D22&gt;30,0,D22)-IF(E22&gt;30,0,E22))))</f>
        <v>0</v>
      </c>
      <c r="H22" s="288" t="str">
        <f>IF(H4=3,(IF(G22&gt;12,"Y","")),(IF(G22&gt;6,"Y","")))</f>
        <v/>
      </c>
      <c r="I22" s="289">
        <f t="shared" si="1"/>
        <v>0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0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0</v>
      </c>
      <c r="AB22" s="253" t="str">
        <f>LOOKUP(AA22,{0,0.01,40,45,50,55,60,65,70,75,80},{"","F","D","C","C+","B-","B","B+","A-","A","A+"})</f>
        <v/>
      </c>
      <c r="AC22" s="330">
        <f>LOOKUP(AA22,{0,0.01,40,45,50,55,60,65,70,75,80},{0,"0",2,2.25,2.5,2.75,3,3.25,3.5,3.75,4})</f>
        <v>0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/>
      <c r="D23" s="284"/>
      <c r="E23" s="285"/>
      <c r="F23" s="291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0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0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0</v>
      </c>
      <c r="AB23" s="253" t="str">
        <f>LOOKUP(AA23,{0,0.01,40,45,50,55,60,65,70,75,80},{"","F","D","C","C+","B-","B","B+","A-","A","A+"})</f>
        <v/>
      </c>
      <c r="AC23" s="330">
        <f>LOOKUP(AA23,{0,0.01,40,45,50,55,60,65,70,75,80},{0,"0",2,2.25,2.5,2.75,3,3.25,3.5,3.75,4})</f>
        <v>0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/>
      <c r="L24" s="183"/>
      <c r="M24" s="183"/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0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0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0</v>
      </c>
      <c r="AB24" s="253" t="str">
        <f>LOOKUP(AA24,{0,0.01,40,45,50,55,60,65,70,75,80},{"","F","D","C","C+","B-","B","B+","A-","A","A+"})</f>
        <v/>
      </c>
      <c r="AC24" s="330">
        <f>LOOKUP(AA24,{0,0.01,40,45,50,55,60,65,70,75,80},{0,"0",2,2.25,2.5,2.75,3,3.25,3.5,3.75,4})</f>
        <v>0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/>
      <c r="L25" s="183"/>
      <c r="M25" s="183"/>
      <c r="N25" s="183"/>
      <c r="O25" s="249">
        <f>IF(P4=3,(ABS(IF(L25&gt;60,0,L25)-IF(M25&gt;60,0,M25))),(ABS(IF(L25&gt;30,0,L25)-IF(M25&gt;30,0,M25))))</f>
        <v>0</v>
      </c>
      <c r="P25" s="200" t="str">
        <f>IF(P4=3,(IF(O25&gt;12,"Y","")),(IF(O25&gt;6,"Y","")))</f>
        <v/>
      </c>
      <c r="Q25" s="42">
        <f t="shared" si="2"/>
        <v>0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0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0</v>
      </c>
      <c r="AB25" s="253" t="str">
        <f>LOOKUP(AA25,{0,0.01,40,45,50,55,60,65,70,75,80},{"","F","D","C","C+","B-","B","B+","A-","A","A+"})</f>
        <v/>
      </c>
      <c r="AC25" s="330">
        <f>LOOKUP(AA25,{0,0.01,40,45,50,55,60,65,70,75,80},{0,"0",2,2.25,2.5,2.75,3,3.25,3.5,3.75,4})</f>
        <v>0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/>
      <c r="L26" s="183"/>
      <c r="M26" s="183"/>
      <c r="N26" s="183"/>
      <c r="O26" s="249">
        <f>IF(P4=3,(ABS(IF(L26&gt;60,0,L26)-IF(M26&gt;60,0,M26))),(ABS(IF(L26&gt;30,0,L26)-IF(M26&gt;30,0,M26))))</f>
        <v>0</v>
      </c>
      <c r="P26" s="200" t="str">
        <f>IF(P4=3,(IF(O26&gt;12,"Y","")),(IF(O26&gt;6,"Y","")))</f>
        <v/>
      </c>
      <c r="Q26" s="42">
        <f t="shared" si="2"/>
        <v>0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0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0</v>
      </c>
      <c r="AB26" s="253" t="str">
        <f>LOOKUP(AA26,{0,0.01,40,45,50,55,60,65,70,75,80},{"","F","D","C","C+","B-","B","B+","A-","A","A+"})</f>
        <v/>
      </c>
      <c r="AC26" s="330">
        <f>LOOKUP(AA26,{0,0.01,40,45,50,55,60,65,70,75,80},{0,"0",2,2.25,2.5,2.75,3,3.25,3.5,3.75,4})</f>
        <v>0</v>
      </c>
      <c r="AD26" s="331"/>
      <c r="AE26" s="332" t="str">
        <f t="shared" si="4"/>
        <v/>
      </c>
    </row>
    <row r="27" spans="1:36" s="23" customFormat="1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/>
      <c r="L27" s="183"/>
      <c r="M27" s="183"/>
      <c r="N27" s="183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0</v>
      </c>
      <c r="AB27" s="253" t="str">
        <f>LOOKUP(AA27,{0,0.01,40,45,50,55,60,65,70,75,80},{"","F","D","C","C+","B-","B","B+","A-","A","A+"})</f>
        <v/>
      </c>
      <c r="AC27" s="330">
        <f>LOOKUP(AA27,{0,0.01,40,45,50,55,60,65,70,75,80},{0,"0",2,2.25,2.5,2.75,3,3.25,3.5,3.75,4})</f>
        <v>0</v>
      </c>
      <c r="AD27" s="331"/>
      <c r="AE27" s="332" t="str">
        <f t="shared" si="4"/>
        <v/>
      </c>
      <c r="AF27" s="2"/>
      <c r="AG27" s="2"/>
      <c r="AH27" s="2"/>
      <c r="AI27" s="2"/>
      <c r="AJ27" s="2"/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/>
      <c r="L28" s="183"/>
      <c r="M28" s="183"/>
      <c r="N28" s="183"/>
      <c r="O28" s="249">
        <f>IF(P4=3,(ABS(IF(L28&gt;60,0,L28)-IF(M28&gt;60,0,M28))),(ABS(IF(L28&gt;30,0,L28)-IF(M28&gt;30,0,M28))))</f>
        <v>0</v>
      </c>
      <c r="P28" s="200" t="str">
        <f>IF(P4=3,(IF(O28&gt;12,"Y","")),(IF(O28&gt;6,"Y","")))</f>
        <v/>
      </c>
      <c r="Q28" s="42">
        <f t="shared" si="2"/>
        <v>0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0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0</v>
      </c>
      <c r="AB28" s="253" t="str">
        <f>LOOKUP(AA28,{0,0.01,40,45,50,55,60,65,70,75,80},{"","F","D","C","C+","B-","B","B+","A-","A","A+"})</f>
        <v/>
      </c>
      <c r="AC28" s="330">
        <f>LOOKUP(AA28,{0,0.01,40,45,50,55,60,65,70,75,80},{0,"0",2,2.25,2.5,2.75,3,3.25,3.5,3.75,4})</f>
        <v>0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/>
      <c r="L29" s="183"/>
      <c r="M29" s="183"/>
      <c r="N29" s="183"/>
      <c r="O29" s="249">
        <f>IF(P4=3,(ABS(IF(L29&gt;60,0,L29)-IF(M29&gt;60,0,M29))),(ABS(IF(L29&gt;30,0,L29)-IF(M29&gt;30,0,M29))))</f>
        <v>0</v>
      </c>
      <c r="P29" s="200" t="str">
        <f>IF(P4=3,(IF(O29&gt;12,"Y","")),(IF(O29&gt;6,"Y","")))</f>
        <v/>
      </c>
      <c r="Q29" s="42">
        <f t="shared" si="2"/>
        <v>0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0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0</v>
      </c>
      <c r="AB29" s="253" t="str">
        <f>LOOKUP(AA29,{0,0.01,40,45,50,55,60,65,70,75,80},{"","F","D","C","C+","B-","B","B+","A-","A","A+"})</f>
        <v/>
      </c>
      <c r="AC29" s="330">
        <f>LOOKUP(AA29,{0,0.01,40,45,50,55,60,65,70,75,80},{0,"0",2,2.25,2.5,2.75,3,3.25,3.5,3.75,4})</f>
        <v>0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/>
      <c r="L30" s="183"/>
      <c r="M30" s="183"/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0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0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0</v>
      </c>
      <c r="AB30" s="253" t="str">
        <f>LOOKUP(AA30,{0,0.01,40,45,50,55,60,65,70,75,80},{"","F","D","C","C+","B-","B","B+","A-","A","A+"})</f>
        <v/>
      </c>
      <c r="AC30" s="330">
        <f>LOOKUP(AA30,{0,0.01,40,45,50,55,60,65,70,75,80},{0,"0",2,2.25,2.5,2.75,3,3.25,3.5,3.75,4})</f>
        <v>0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/>
      <c r="L31" s="183"/>
      <c r="M31" s="183"/>
      <c r="N31" s="183"/>
      <c r="O31" s="249">
        <f>IF(P4=3,(ABS(IF(L31&gt;60,0,L31)-IF(M31&gt;60,0,M31))),(ABS(IF(L31&gt;30,0,L31)-IF(M31&gt;30,0,M31))))</f>
        <v>0</v>
      </c>
      <c r="P31" s="200" t="str">
        <f>IF(P4=3,(IF(O31&gt;12,"Y","")),(IF(O31&gt;6,"Y","")))</f>
        <v/>
      </c>
      <c r="Q31" s="42">
        <f t="shared" si="2"/>
        <v>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0</v>
      </c>
      <c r="AB31" s="253" t="str">
        <f>LOOKUP(AA31,{0,0.01,40,45,50,55,60,65,70,75,80},{"","F","D","C","C+","B-","B","B+","A-","A","A+"})</f>
        <v/>
      </c>
      <c r="AC31" s="330">
        <f>LOOKUP(AA31,{0,0.01,40,45,50,55,60,65,70,75,80},{0,"0",2,2.25,2.5,2.75,3,3.25,3.5,3.75,4})</f>
        <v>0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/>
      <c r="L32" s="183"/>
      <c r="M32" s="183"/>
      <c r="N32" s="183"/>
      <c r="O32" s="249">
        <f>IF(P4=3,(ABS(IF(L32&gt;60,0,L32)-IF(M32&gt;60,0,M32))),(ABS(IF(L32&gt;30,0,L32)-IF(M32&gt;30,0,M32))))</f>
        <v>0</v>
      </c>
      <c r="P32" s="200" t="str">
        <f>IF(P4=3,(IF(O32&gt;12,"Y","")),(IF(O32&gt;6,"Y","")))</f>
        <v/>
      </c>
      <c r="Q32" s="42">
        <f t="shared" si="2"/>
        <v>0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0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0</v>
      </c>
      <c r="AB32" s="253" t="str">
        <f>LOOKUP(AA32,{0,0.01,40,45,50,55,60,65,70,75,80},{"","F","D","C","C+","B-","B","B+","A-","A","A+"})</f>
        <v/>
      </c>
      <c r="AC32" s="330">
        <f>LOOKUP(AA32,{0,0.01,40,45,50,55,60,65,70,75,80},{0,"0",2,2.25,2.5,2.75,3,3.25,3.5,3.75,4})</f>
        <v>0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/>
      <c r="L33" s="183"/>
      <c r="M33" s="183"/>
      <c r="N33" s="183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0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0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0</v>
      </c>
      <c r="AB33" s="253" t="str">
        <f>LOOKUP(AA33,{0,0.01,40,45,50,55,60,65,70,75,80},{"","F","D","C","C+","B-","B","B+","A-","A","A+"})</f>
        <v/>
      </c>
      <c r="AC33" s="330">
        <f>LOOKUP(AA33,{0,0.01,40,45,50,55,60,65,70,75,80},{0,"0",2,2.25,2.5,2.75,3,3.25,3.5,3.75,4})</f>
        <v>0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/>
      <c r="L34" s="183"/>
      <c r="M34" s="183"/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0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0</v>
      </c>
      <c r="AB34" s="253" t="str">
        <f>LOOKUP(AA34,{0,0.01,40,45,50,55,60,65,70,75,80},{"","F","D","C","C+","B-","B","B+","A-","A","A+"})</f>
        <v/>
      </c>
      <c r="AC34" s="330">
        <f>LOOKUP(AA34,{0,0.01,40,45,50,55,60,65,70,75,80},{0,"0",2,2.25,2.5,2.75,3,3.25,3.5,3.75,4})</f>
        <v>0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/>
      <c r="L35" s="183"/>
      <c r="M35" s="183"/>
      <c r="N35" s="183"/>
      <c r="O35" s="249">
        <f>IF(P4=3,(ABS(IF(L35&gt;60,0,L35)-IF(M35&gt;60,0,M35))),(ABS(IF(L35&gt;30,0,L35)-IF(M35&gt;30,0,M35))))</f>
        <v>0</v>
      </c>
      <c r="P35" s="200" t="str">
        <f>IF(P4=3,(IF(O35&gt;12,"Y","")),(IF(O35&gt;6,"Y","")))</f>
        <v/>
      </c>
      <c r="Q35" s="42">
        <f t="shared" si="2"/>
        <v>0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0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0</v>
      </c>
      <c r="AB35" s="253" t="str">
        <f>LOOKUP(AA35,{0,0.01,40,45,50,55,60,65,70,75,80},{"","F","D","C","C+","B-","B","B+","A-","A","A+"})</f>
        <v/>
      </c>
      <c r="AC35" s="330">
        <f>LOOKUP(AA35,{0,0.01,40,45,50,55,60,65,70,75,80},{0,"0",2,2.25,2.5,2.75,3,3.25,3.5,3.75,4})</f>
        <v>0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/>
      <c r="L36" s="183"/>
      <c r="M36" s="183"/>
      <c r="N36" s="183"/>
      <c r="O36" s="249">
        <f>IF(P4=3,(ABS(IF(L36&gt;60,0,L36)-IF(M36&gt;60,0,M36))),(ABS(IF(L36&gt;30,0,L36)-IF(M36&gt;30,0,M36))))</f>
        <v>0</v>
      </c>
      <c r="P36" s="200" t="str">
        <f>IF(P4=3,(IF(O36&gt;12,"Y","")),(IF(O36&gt;6,"Y","")))</f>
        <v/>
      </c>
      <c r="Q36" s="42">
        <f t="shared" si="2"/>
        <v>0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0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0</v>
      </c>
      <c r="AB36" s="253" t="str">
        <f>LOOKUP(AA36,{0,0.01,40,45,50,55,60,65,70,75,80},{"","F","D","C","C+","B-","B","B+","A-","A","A+"})</f>
        <v/>
      </c>
      <c r="AC36" s="330">
        <f>LOOKUP(AA36,{0,0.01,40,45,50,55,60,65,70,75,80},{0,"0",2,2.25,2.5,2.75,3,3.25,3.5,3.75,4})</f>
        <v>0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/>
      <c r="L37" s="183"/>
      <c r="M37" s="183"/>
      <c r="N37" s="183"/>
      <c r="O37" s="249">
        <f>IF(P4=3,(ABS(IF(L37&gt;60,0,L37)-IF(M37&gt;60,0,M37))),(ABS(IF(L37&gt;30,0,L37)-IF(M37&gt;30,0,M37))))</f>
        <v>0</v>
      </c>
      <c r="P37" s="200" t="str">
        <f>IF(P4=3,(IF(O37&gt;12,"Y","")),(IF(O37&gt;6,"Y","")))</f>
        <v/>
      </c>
      <c r="Q37" s="42">
        <f t="shared" si="2"/>
        <v>0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0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0</v>
      </c>
      <c r="AB37" s="253" t="str">
        <f>LOOKUP(AA37,{0,0.01,40,45,50,55,60,65,70,75,80},{"","F","D","C","C+","B-","B","B+","A-","A","A+"})</f>
        <v/>
      </c>
      <c r="AC37" s="330">
        <f>LOOKUP(AA37,{0,0.01,40,45,50,55,60,65,70,75,80},{0,"0",2,2.25,2.5,2.75,3,3.25,3.5,3.75,4})</f>
        <v>0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/>
      <c r="L38" s="183"/>
      <c r="M38" s="183"/>
      <c r="N38" s="183"/>
      <c r="O38" s="249">
        <f>IF(P4=3,(ABS(IF(L38&gt;60,0,L38)-IF(M38&gt;60,0,M38))),(ABS(IF(L38&gt;30,0,L38)-IF(M38&gt;30,0,M38))))</f>
        <v>0</v>
      </c>
      <c r="P38" s="200" t="str">
        <f>IF(P4=3,(IF(O38&gt;12,"Y","")),(IF(O38&gt;6,"Y","")))</f>
        <v/>
      </c>
      <c r="Q38" s="42">
        <f t="shared" si="2"/>
        <v>0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0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0</v>
      </c>
      <c r="AB38" s="253" t="str">
        <f>LOOKUP(AA38,{0,0.01,40,45,50,55,60,65,70,75,80},{"","F","D","C","C+","B-","B","B+","A-","A","A+"})</f>
        <v/>
      </c>
      <c r="AC38" s="330">
        <f>LOOKUP(AA38,{0,0.01,40,45,50,55,60,65,70,75,80},{0,"0",2,2.25,2.5,2.75,3,3.25,3.5,3.75,4})</f>
        <v>0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/>
      <c r="L39" s="183"/>
      <c r="M39" s="183"/>
      <c r="N39" s="183"/>
      <c r="O39" s="249">
        <f>IF(P4=3,(ABS(IF(L39&gt;60,0,L39)-IF(M39&gt;60,0,M39))),(ABS(IF(L39&gt;30,0,L39)-IF(M39&gt;30,0,M39))))</f>
        <v>0</v>
      </c>
      <c r="P39" s="200" t="str">
        <f>IF(P4=3,(IF(O39&gt;12,"Y","")),(IF(O39&gt;6,"Y","")))</f>
        <v/>
      </c>
      <c r="Q39" s="42">
        <f t="shared" si="2"/>
        <v>0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0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0</v>
      </c>
      <c r="AB39" s="253" t="str">
        <f>LOOKUP(AA39,{0,0.01,40,45,50,55,60,65,70,75,80},{"","F","D","C","C+","B-","B","B+","A-","A","A+"})</f>
        <v/>
      </c>
      <c r="AC39" s="330">
        <f>LOOKUP(AA39,{0,0.01,40,45,50,55,60,65,70,75,80},{0,"0",2,2.25,2.5,2.75,3,3.25,3.5,3.75,4})</f>
        <v>0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/>
      <c r="L40" s="183"/>
      <c r="M40" s="183"/>
      <c r="N40" s="183"/>
      <c r="O40" s="249">
        <f>IF(P4=3,(ABS(IF(L40&gt;60,0,L40)-IF(M40&gt;60,0,M40))),(ABS(IF(L40&gt;30,0,L40)-IF(M40&gt;30,0,M40))))</f>
        <v>0</v>
      </c>
      <c r="P40" s="200" t="str">
        <f>IF(P4=3,(IF(O40&gt;12,"Y","")),(IF(O40&gt;6,"Y","")))</f>
        <v/>
      </c>
      <c r="Q40" s="42">
        <f t="shared" si="2"/>
        <v>0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0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0</v>
      </c>
      <c r="AB40" s="253" t="str">
        <f>LOOKUP(AA40,{0,0.01,40,45,50,55,60,65,70,75,80},{"","F","D","C","C+","B-","B","B+","A-","A","A+"})</f>
        <v/>
      </c>
      <c r="AC40" s="330">
        <f>LOOKUP(AA40,{0,0.01,40,45,50,55,60,65,70,75,80},{0,"0",2,2.25,2.5,2.75,3,3.25,3.5,3.75,4})</f>
        <v>0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/>
      <c r="L41" s="183"/>
      <c r="M41" s="183"/>
      <c r="N41" s="183"/>
      <c r="O41" s="249">
        <f>IF(P4=3,(ABS(IF(L41&gt;60,0,L41)-IF(M41&gt;60,0,M41))),(ABS(IF(L41&gt;30,0,L41)-IF(M41&gt;30,0,M41))))</f>
        <v>0</v>
      </c>
      <c r="P41" s="200" t="str">
        <f>IF(P4=3,(IF(O41&gt;12,"Y","")),(IF(O41&gt;6,"Y","")))</f>
        <v/>
      </c>
      <c r="Q41" s="42">
        <f t="shared" si="2"/>
        <v>0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0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0</v>
      </c>
      <c r="AB41" s="253" t="str">
        <f>LOOKUP(AA41,{0,0.01,40,45,50,55,60,65,70,75,80},{"","F","D","C","C+","B-","B","B+","A-","A","A+"})</f>
        <v/>
      </c>
      <c r="AC41" s="330">
        <f>LOOKUP(AA41,{0,0.01,40,45,50,55,60,65,70,75,80},{0,"0",2,2.25,2.5,2.75,3,3.25,3.5,3.75,4})</f>
        <v>0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/>
      <c r="L42" s="183"/>
      <c r="M42" s="183"/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0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0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0</v>
      </c>
      <c r="AB42" s="253" t="str">
        <f>LOOKUP(AA42,{0,0.01,40,45,50,55,60,65,70,75,80},{"","F","D","C","C+","B-","B","B+","A-","A","A+"})</f>
        <v/>
      </c>
      <c r="AC42" s="330">
        <f>LOOKUP(AA42,{0,0.01,40,45,50,55,60,65,70,75,80},{0,"0",2,2.25,2.5,2.75,3,3.25,3.5,3.75,4})</f>
        <v>0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/>
      <c r="L43" s="183"/>
      <c r="M43" s="183"/>
      <c r="N43" s="183"/>
      <c r="O43" s="249">
        <f>IF(P4=3,(ABS(IF(L43&gt;60,0,L43)-IF(M43&gt;60,0,M43))),(ABS(IF(L43&gt;30,0,L43)-IF(M43&gt;30,0,M43))))</f>
        <v>0</v>
      </c>
      <c r="P43" s="200" t="str">
        <f>IF(P4=3,(IF(O43&gt;12,"Y","")),(IF(O43&gt;6,"Y","")))</f>
        <v/>
      </c>
      <c r="Q43" s="42">
        <f t="shared" si="2"/>
        <v>0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0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0</v>
      </c>
      <c r="AB43" s="253" t="str">
        <f>LOOKUP(AA43,{0,0.01,40,45,50,55,60,65,70,75,80},{"","F","D","C","C+","B-","B","B+","A-","A","A+"})</f>
        <v/>
      </c>
      <c r="AC43" s="330">
        <f>LOOKUP(AA43,{0,0.01,40,45,50,55,60,65,70,75,80},{0,"0",2,2.25,2.5,2.75,3,3.25,3.5,3.75,4})</f>
        <v>0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/>
      <c r="L44" s="183"/>
      <c r="M44" s="183"/>
      <c r="N44" s="183"/>
      <c r="O44" s="249">
        <f>IF(P4=3,(ABS(IF(L44&gt;60,0,L44)-IF(M44&gt;60,0,M44))),(ABS(IF(L44&gt;30,0,L44)-IF(M44&gt;30,0,M44))))</f>
        <v>0</v>
      </c>
      <c r="P44" s="200" t="str">
        <f>IF(P4=3,(IF(O44&gt;12,"Y","")),(IF(O44&gt;6,"Y","")))</f>
        <v/>
      </c>
      <c r="Q44" s="42">
        <f t="shared" si="2"/>
        <v>0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0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0</v>
      </c>
      <c r="AB44" s="253" t="str">
        <f>LOOKUP(AA44,{0,0.01,40,45,50,55,60,65,70,75,80},{"","F","D","C","C+","B-","B","B+","A-","A","A+"})</f>
        <v/>
      </c>
      <c r="AC44" s="330">
        <f>LOOKUP(AA44,{0,0.01,40,45,50,55,60,65,70,75,80},{0,"0",2,2.25,2.5,2.75,3,3.25,3.5,3.75,4})</f>
        <v>0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/>
      <c r="L45" s="183"/>
      <c r="M45" s="183"/>
      <c r="N45" s="183"/>
      <c r="O45" s="249">
        <f>IF(P4=3,(ABS(IF(L45&gt;60,0,L45)-IF(M45&gt;60,0,M45))),(ABS(IF(L45&gt;30,0,L45)-IF(M45&gt;30,0,M45))))</f>
        <v>0</v>
      </c>
      <c r="P45" s="200" t="str">
        <f>IF(P4=3,(IF(O45&gt;12,"Y","")),(IF(O45&gt;6,"Y","")))</f>
        <v/>
      </c>
      <c r="Q45" s="42">
        <f t="shared" si="2"/>
        <v>0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0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0</v>
      </c>
      <c r="AB45" s="253" t="str">
        <f>LOOKUP(AA45,{0,0.01,40,45,50,55,60,65,70,75,80},{"","F","D","C","C+","B-","B","B+","A-","A","A+"})</f>
        <v/>
      </c>
      <c r="AC45" s="330">
        <f>LOOKUP(AA45,{0,0.01,40,45,50,55,60,65,70,75,80},{0,"0",2,2.25,2.5,2.75,3,3.25,3.5,3.75,4})</f>
        <v>0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/>
      <c r="T46" s="291"/>
      <c r="U46" s="291"/>
      <c r="V46" s="291"/>
      <c r="W46" s="287">
        <f>IF(X4=3,(ABS(IF(T46&gt;60,0,T46)-IF(U46&gt;60,0,U46))),(ABS(IF(T46&gt;30,0,T46)-IF(U46&gt;30,0,U46))))</f>
        <v>0</v>
      </c>
      <c r="X46" s="288" t="str">
        <f>IF(X4=3,(IF(W46&gt;12,"Y","")),(IF(W46&gt;6,"Y","")))</f>
        <v/>
      </c>
      <c r="Y46" s="289">
        <f t="shared" si="3"/>
        <v>0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0</v>
      </c>
      <c r="AA46" s="197">
        <f t="shared" si="0"/>
        <v>0</v>
      </c>
      <c r="AB46" s="253" t="str">
        <f>LOOKUP(AA46,{0,0.01,40,45,50,55,60,65,70,75,80},{"","F","D","C","C+","B-","B","B+","A-","A","A+"})</f>
        <v/>
      </c>
      <c r="AC46" s="330">
        <f>LOOKUP(AA46,{0,0.01,40,45,50,55,60,65,70,75,80},{0,"0",2,2.25,2.5,2.75,3,3.25,3.5,3.75,4})</f>
        <v>0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/>
      <c r="T47" s="291"/>
      <c r="U47" s="291"/>
      <c r="V47" s="291"/>
      <c r="W47" s="287">
        <f>IF(X4=3,(ABS(IF(T47&gt;60,0,T47)-IF(U47&gt;60,0,U47))),(ABS(IF(T47&gt;30,0,T47)-IF(U47&gt;30,0,U47))))</f>
        <v>0</v>
      </c>
      <c r="X47" s="288" t="str">
        <f>IF(X4=3,(IF(W47&gt;12,"Y","")),(IF(W47&gt;6,"Y","")))</f>
        <v/>
      </c>
      <c r="Y47" s="289">
        <f t="shared" si="3"/>
        <v>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0</v>
      </c>
      <c r="AA47" s="197">
        <f t="shared" si="0"/>
        <v>0</v>
      </c>
      <c r="AB47" s="253" t="str">
        <f>LOOKUP(AA47,{0,0.01,40,45,50,55,60,65,70,75,80},{"","F","D","C","C+","B-","B","B+","A-","A","A+"})</f>
        <v/>
      </c>
      <c r="AC47" s="330">
        <f>LOOKUP(AA47,{0,0.01,40,45,50,55,60,65,70,75,80},{0,"0",2,2.25,2.5,2.75,3,3.25,3.5,3.75,4})</f>
        <v>0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/>
      <c r="T48" s="291"/>
      <c r="U48" s="291"/>
      <c r="V48" s="291"/>
      <c r="W48" s="287">
        <f>IF(X4=3,(ABS(IF(T48&gt;60,0,T48)-IF(U48&gt;60,0,U48))),(ABS(IF(T48&gt;30,0,T48)-IF(U48&gt;30,0,U48))))</f>
        <v>0</v>
      </c>
      <c r="X48" s="288" t="str">
        <f>IF(X4=3,(IF(W48&gt;12,"Y","")),(IF(W48&gt;6,"Y","")))</f>
        <v/>
      </c>
      <c r="Y48" s="289">
        <f t="shared" si="3"/>
        <v>0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0</v>
      </c>
      <c r="AA48" s="197">
        <f t="shared" si="0"/>
        <v>0</v>
      </c>
      <c r="AB48" s="253" t="str">
        <f>LOOKUP(AA48,{0,0.01,40,45,50,55,60,65,70,75,80},{"","F","D","C","C+","B-","B","B+","A-","A","A+"})</f>
        <v/>
      </c>
      <c r="AC48" s="330">
        <f>LOOKUP(AA48,{0,0.01,40,45,50,55,60,65,70,75,80},{0,"0",2,2.25,2.5,2.75,3,3.25,3.5,3.75,4})</f>
        <v>0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/>
      <c r="T49" s="291"/>
      <c r="U49" s="291"/>
      <c r="V49" s="291"/>
      <c r="W49" s="287">
        <f>IF(X4=3,(ABS(IF(T49&gt;60,0,T49)-IF(U49&gt;60,0,U49))),(ABS(IF(T49&gt;30,0,T49)-IF(U49&gt;30,0,U49))))</f>
        <v>0</v>
      </c>
      <c r="X49" s="288" t="str">
        <f>IF(X4=3,(IF(W49&gt;12,"Y","")),(IF(W49&gt;6,"Y","")))</f>
        <v/>
      </c>
      <c r="Y49" s="289">
        <f t="shared" si="3"/>
        <v>0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0</v>
      </c>
      <c r="AA49" s="197">
        <f t="shared" si="0"/>
        <v>0</v>
      </c>
      <c r="AB49" s="253" t="str">
        <f>LOOKUP(AA49,{0,0.01,40,45,50,55,60,65,70,75,80},{"","F","D","C","C+","B-","B","B+","A-","A","A+"})</f>
        <v/>
      </c>
      <c r="AC49" s="330">
        <f>LOOKUP(AA49,{0,0.01,40,45,50,55,60,65,70,75,80},{0,"0",2,2.25,2.5,2.75,3,3.25,3.5,3.75,4})</f>
        <v>0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/>
      <c r="T50" s="291"/>
      <c r="U50" s="291"/>
      <c r="V50" s="291"/>
      <c r="W50" s="287">
        <f>IF(X4=3,(ABS(IF(T50&gt;60,0,T50)-IF(U50&gt;60,0,U50))),(ABS(IF(T50&gt;30,0,T50)-IF(U50&gt;30,0,U50))))</f>
        <v>0</v>
      </c>
      <c r="X50" s="288" t="str">
        <f>IF(X4=3,(IF(W50&gt;12,"Y","")),(IF(W50&gt;6,"Y","")))</f>
        <v/>
      </c>
      <c r="Y50" s="289">
        <f t="shared" si="3"/>
        <v>0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0</v>
      </c>
      <c r="AA50" s="197">
        <f t="shared" si="0"/>
        <v>0</v>
      </c>
      <c r="AB50" s="253" t="str">
        <f>LOOKUP(AA50,{0,0.01,40,45,50,55,60,65,70,75,80},{"","F","D","C","C+","B-","B","B+","A-","A","A+"})</f>
        <v/>
      </c>
      <c r="AC50" s="330">
        <f>LOOKUP(AA50,{0,0.01,40,45,50,55,60,65,70,75,80},{0,"0",2,2.25,2.5,2.75,3,3.25,3.5,3.75,4})</f>
        <v>0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/>
      <c r="T51" s="291"/>
      <c r="U51" s="291"/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0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0</v>
      </c>
      <c r="AA51" s="197">
        <f t="shared" si="0"/>
        <v>0</v>
      </c>
      <c r="AB51" s="253" t="str">
        <f>LOOKUP(AA51,{0,0.01,40,45,50,55,60,65,70,75,80},{"","F","D","C","C+","B-","B","B+","A-","A","A+"})</f>
        <v/>
      </c>
      <c r="AC51" s="330">
        <f>LOOKUP(AA51,{0,0.01,40,45,50,55,60,65,70,75,80},{0,"0",2,2.25,2.5,2.75,3,3.25,3.5,3.75,4})</f>
        <v>0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/>
      <c r="T52" s="291"/>
      <c r="U52" s="291"/>
      <c r="V52" s="291"/>
      <c r="W52" s="287">
        <f>IF(X4=3,(ABS(IF(T52&gt;60,0,T52)-IF(U52&gt;60,0,U52))),(ABS(IF(T52&gt;30,0,T52)-IF(U52&gt;30,0,U52))))</f>
        <v>0</v>
      </c>
      <c r="X52" s="288" t="str">
        <f>IF(X4=3,(IF(W52&gt;12,"Y","")),(IF(W52&gt;6,"Y","")))</f>
        <v/>
      </c>
      <c r="Y52" s="289">
        <f t="shared" si="3"/>
        <v>0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0</v>
      </c>
      <c r="AA52" s="197">
        <f t="shared" si="0"/>
        <v>0</v>
      </c>
      <c r="AB52" s="253" t="str">
        <f>LOOKUP(AA52,{0,0.01,40,45,50,55,60,65,70,75,80},{"","F","D","C","C+","B-","B","B+","A-","A","A+"})</f>
        <v/>
      </c>
      <c r="AC52" s="330">
        <f>LOOKUP(AA52,{0,0.01,40,45,50,55,60,65,70,75,80},{0,"0",2,2.25,2.5,2.75,3,3.25,3.5,3.75,4})</f>
        <v>0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/>
      <c r="T53" s="291"/>
      <c r="U53" s="291"/>
      <c r="V53" s="291"/>
      <c r="W53" s="287">
        <f>IF(X4=3,(ABS(IF(T53&gt;60,0,T53)-IF(U53&gt;60,0,U53))),(ABS(IF(T53&gt;30,0,T53)-IF(U53&gt;30,0,U53))))</f>
        <v>0</v>
      </c>
      <c r="X53" s="288" t="str">
        <f>IF(X4=3,(IF(W53&gt;12,"Y","")),(IF(W53&gt;6,"Y","")))</f>
        <v/>
      </c>
      <c r="Y53" s="289">
        <f t="shared" si="3"/>
        <v>0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0</v>
      </c>
      <c r="AA53" s="197">
        <f t="shared" si="0"/>
        <v>0</v>
      </c>
      <c r="AB53" s="253" t="str">
        <f>LOOKUP(AA53,{0,0.01,40,45,50,55,60,65,70,75,80},{"","F","D","C","C+","B-","B","B+","A-","A","A+"})</f>
        <v/>
      </c>
      <c r="AC53" s="330">
        <f>LOOKUP(AA53,{0,0.01,40,45,50,55,60,65,70,75,80},{0,"0",2,2.25,2.5,2.75,3,3.25,3.5,3.75,4})</f>
        <v>0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/>
      <c r="T54" s="291"/>
      <c r="U54" s="291"/>
      <c r="V54" s="291"/>
      <c r="W54" s="287">
        <f>IF(X4=3,(ABS(IF(T54&gt;60,0,T54)-IF(U54&gt;60,0,U54))),(ABS(IF(T54&gt;30,0,T54)-IF(U54&gt;30,0,U54))))</f>
        <v>0</v>
      </c>
      <c r="X54" s="288" t="str">
        <f>IF(X4=3,(IF(W54&gt;12,"Y","")),(IF(W54&gt;6,"Y","")))</f>
        <v/>
      </c>
      <c r="Y54" s="289">
        <f t="shared" si="3"/>
        <v>0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0</v>
      </c>
      <c r="AA54" s="197">
        <f t="shared" si="0"/>
        <v>0</v>
      </c>
      <c r="AB54" s="253" t="str">
        <f>LOOKUP(AA54,{0,0.01,40,45,50,55,60,65,70,75,80},{"","F","D","C","C+","B-","B","B+","A-","A","A+"})</f>
        <v/>
      </c>
      <c r="AC54" s="330">
        <f>LOOKUP(AA54,{0,0.01,40,45,50,55,60,65,70,75,80},{0,"0",2,2.25,2.5,2.75,3,3.25,3.5,3.75,4})</f>
        <v>0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/>
      <c r="T55" s="291"/>
      <c r="U55" s="291"/>
      <c r="V55" s="291"/>
      <c r="W55" s="287">
        <f>IF(X4=3,(ABS(IF(T55&gt;60,0,T55)-IF(U55&gt;60,0,U55))),(ABS(IF(T55&gt;30,0,T55)-IF(U55&gt;30,0,U55))))</f>
        <v>0</v>
      </c>
      <c r="X55" s="288" t="str">
        <f>IF(X4=3,(IF(W55&gt;12,"Y","")),(IF(W55&gt;6,"Y","")))</f>
        <v/>
      </c>
      <c r="Y55" s="289">
        <f t="shared" si="3"/>
        <v>0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0</v>
      </c>
      <c r="AA55" s="197">
        <f t="shared" si="0"/>
        <v>0</v>
      </c>
      <c r="AB55" s="253" t="str">
        <f>LOOKUP(AA55,{0,0.01,40,45,50,55,60,65,70,75,80},{"","F","D","C","C+","B-","B","B+","A-","A","A+"})</f>
        <v/>
      </c>
      <c r="AC55" s="330">
        <f>LOOKUP(AA55,{0,0.01,40,45,50,55,60,65,70,75,80},{0,"0",2,2.25,2.5,2.75,3,3.25,3.5,3.75,4})</f>
        <v>0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/>
      <c r="T56" s="291"/>
      <c r="U56" s="291"/>
      <c r="V56" s="291"/>
      <c r="W56" s="287">
        <f>IF(X4=3,(ABS(IF(T56&gt;60,0,T56)-IF(U56&gt;60,0,U56))),(ABS(IF(T56&gt;30,0,T56)-IF(U56&gt;30,0,U56))))</f>
        <v>0</v>
      </c>
      <c r="X56" s="288" t="str">
        <f>IF(X4=3,(IF(W56&gt;12,"Y","")),(IF(W56&gt;6,"Y","")))</f>
        <v/>
      </c>
      <c r="Y56" s="289">
        <f t="shared" si="3"/>
        <v>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0</v>
      </c>
      <c r="AA56" s="197">
        <f t="shared" si="0"/>
        <v>0</v>
      </c>
      <c r="AB56" s="253" t="str">
        <f>LOOKUP(AA56,{0,0.01,40,45,50,55,60,65,70,75,80},{"","F","D","C","C+","B-","B","B+","A-","A","A+"})</f>
        <v/>
      </c>
      <c r="AC56" s="330">
        <f>LOOKUP(AA56,{0,0.01,40,45,50,55,60,65,70,75,80},{0,"0",2,2.25,2.5,2.75,3,3.25,3.5,3.75,4})</f>
        <v>0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/>
      <c r="T57" s="291"/>
      <c r="U57" s="291"/>
      <c r="V57" s="291"/>
      <c r="W57" s="287">
        <f>IF(X4=3,(ABS(IF(T57&gt;60,0,T57)-IF(U57&gt;60,0,U57))),(ABS(IF(T57&gt;30,0,T57)-IF(U57&gt;30,0,U57))))</f>
        <v>0</v>
      </c>
      <c r="X57" s="288" t="str">
        <f>IF(X4=3,(IF(W57&gt;12,"Y","")),(IF(W57&gt;6,"Y","")))</f>
        <v/>
      </c>
      <c r="Y57" s="289">
        <f t="shared" si="3"/>
        <v>0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0</v>
      </c>
      <c r="AA57" s="197">
        <f t="shared" si="0"/>
        <v>0</v>
      </c>
      <c r="AB57" s="253" t="str">
        <f>LOOKUP(AA57,{0,0.01,40,45,50,55,60,65,70,75,80},{"","F","D","C","C+","B-","B","B+","A-","A","A+"})</f>
        <v/>
      </c>
      <c r="AC57" s="330">
        <f>LOOKUP(AA57,{0,0.01,40,45,50,55,60,65,70,75,80},{0,"0",2,2.25,2.5,2.75,3,3.25,3.5,3.75,4})</f>
        <v>0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/>
      <c r="L58" s="183"/>
      <c r="M58" s="183"/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0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0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0</v>
      </c>
      <c r="AB58" s="253" t="str">
        <f>LOOKUP(AA58,{0,0.01,40,45,50,55,60,65,70,75,80},{"","F","D","C","C+","B-","B","B+","A-","A","A+"})</f>
        <v/>
      </c>
      <c r="AC58" s="330">
        <f>LOOKUP(AA58,{0,0.01,40,45,50,55,60,65,70,75,80},{0,"0",2,2.25,2.5,2.75,3,3.25,3.5,3.75,4})</f>
        <v>0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/>
      <c r="D59" s="284"/>
      <c r="E59" s="285"/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0</v>
      </c>
      <c r="AB59" s="253" t="str">
        <f>LOOKUP(AA59,{0,0.01,40,45,50,55,60,65,70,75,80},{"","F","D","C","C+","B-","B","B+","A-","A","A+"})</f>
        <v/>
      </c>
      <c r="AC59" s="330">
        <f>LOOKUP(AA59,{0,0.01,40,45,50,55,60,65,70,75,80},{0,"0",2,2.25,2.5,2.75,3,3.25,3.5,3.75,4})</f>
        <v>0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70" priority="7">
      <formula>$I$7="Y"</formula>
    </cfRule>
    <cfRule type="expression" dxfId="169" priority="8">
      <formula>$I$7="Y"</formula>
    </cfRule>
    <cfRule type="expression" dxfId="168" priority="9">
      <formula>$I$7="Y"</formula>
    </cfRule>
  </conditionalFormatting>
  <conditionalFormatting sqref="O8:O77">
    <cfRule type="expression" dxfId="167" priority="4">
      <formula>$I$7="Y"</formula>
    </cfRule>
    <cfRule type="expression" dxfId="166" priority="5">
      <formula>$I$7="Y"</formula>
    </cfRule>
    <cfRule type="expression" dxfId="165" priority="6">
      <formula>$I$7="Y"</formula>
    </cfRule>
  </conditionalFormatting>
  <conditionalFormatting sqref="W8:W77">
    <cfRule type="expression" dxfId="164" priority="1">
      <formula>$I$7="Y"</formula>
    </cfRule>
    <cfRule type="expression" dxfId="163" priority="2">
      <formula>$I$7="Y"</formula>
    </cfRule>
    <cfRule type="expression" dxfId="162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2" workbookViewId="0">
      <selection activeCell="C8" sqref="C8:E77"/>
    </sheetView>
  </sheetViews>
  <sheetFormatPr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25.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ht="24" customHeight="1">
      <c r="A4" s="338" t="s">
        <v>21</v>
      </c>
      <c r="B4" s="294"/>
      <c r="C4" s="292"/>
      <c r="D4" s="293"/>
      <c r="E4" s="276"/>
      <c r="F4" s="645" t="s">
        <v>95</v>
      </c>
      <c r="G4" s="645"/>
      <c r="H4" s="619"/>
      <c r="I4" s="619"/>
      <c r="J4" s="620"/>
      <c r="K4" s="625" t="s">
        <v>95</v>
      </c>
      <c r="L4" s="626"/>
      <c r="M4" s="626"/>
      <c r="N4" s="626"/>
      <c r="O4" s="626"/>
      <c r="P4" s="623"/>
      <c r="Q4" s="623"/>
      <c r="R4" s="624"/>
      <c r="S4" s="621" t="s">
        <v>95</v>
      </c>
      <c r="T4" s="622"/>
      <c r="U4" s="622"/>
      <c r="V4" s="622"/>
      <c r="W4" s="622"/>
      <c r="X4" s="619"/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/>
      <c r="E6" s="614"/>
      <c r="F6" s="614"/>
      <c r="G6" s="614"/>
      <c r="H6" s="614"/>
      <c r="I6" s="614"/>
      <c r="J6" s="614"/>
      <c r="K6" s="275" t="s">
        <v>65</v>
      </c>
      <c r="L6" s="646"/>
      <c r="M6" s="646"/>
      <c r="N6" s="646"/>
      <c r="O6" s="646"/>
      <c r="P6" s="646"/>
      <c r="Q6" s="646"/>
      <c r="R6" s="647"/>
      <c r="S6" s="277" t="s">
        <v>65</v>
      </c>
      <c r="T6" s="614"/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>
        <f>IF(H4=3,"Exam: Int:[60]",IF(H4=1.5,"Exam: Int:[30]",0))</f>
        <v>0</v>
      </c>
      <c r="E7" s="279">
        <f>IF(H4=3,"Exam: Ext:[60]",IF(H4=1.5,"Exam: Ext:[30]",0))</f>
        <v>0</v>
      </c>
      <c r="F7" s="279">
        <f>IF(H4=3,"Exam: 3rd:[60]",IF(H4=1.5,"Exam: 3rd:[30]",0))</f>
        <v>0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>
        <f>IF(P4=3,"Exam: Int:[60]",IF(P4=1.5,"Exam: Int:[30]",0))</f>
        <v>0</v>
      </c>
      <c r="M7" s="34">
        <f>IF(P4=3,"Exam: Ext:[60]",IF(P4=1.5,"Exam: Ext:[30]",0))</f>
        <v>0</v>
      </c>
      <c r="N7" s="34">
        <f>IF(P4=3,"Exam: 3rd:[60]",IF(P4=1.5,"Exam: 3rd:[30]",0))</f>
        <v>0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>
        <f>IF(X4=3,"Exam: Int:[60]",IF(X4=1.5,"Exam: Int:[30]",0))</f>
        <v>0</v>
      </c>
      <c r="U7" s="279">
        <f>IF(X4=3,"Exam: Ext:[60]",IF(X4=1.5,"Exam: Ext:[30]",0))</f>
        <v>0</v>
      </c>
      <c r="V7" s="279">
        <f>IF(X4=3,"Exam: 3rd:[60]",IF(X4=1.5,"Exam: 3rd:[30]",0))</f>
        <v>0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/>
      <c r="D8" s="284"/>
      <c r="E8" s="285"/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0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0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0</v>
      </c>
      <c r="AB8" s="253" t="str">
        <f>LOOKUP(AA8,{0,0.01,40,45,50,55,60,65,70,75,80},{"","F","D","C","C+","B-","B","B+","A-","A","A+"})</f>
        <v/>
      </c>
      <c r="AC8" s="330">
        <f>LOOKUP(AA8,{0,0.01,40,45,50,55,60,65,70,75,80},{0,"0",2,2.25,2.5,2.75,3,3.25,3.5,3.75,4})</f>
        <v>0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/>
      <c r="D9" s="284"/>
      <c r="E9" s="285"/>
      <c r="F9" s="291"/>
      <c r="G9" s="287">
        <f>IF(H4=3,(ABS(IF(D9&gt;60,0,D9)-IF(E9&gt;60,0,E9))),(ABS(IF(D9&gt;30,0,D9)-IF(E9&gt;30,0,E9))))</f>
        <v>0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0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0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0</v>
      </c>
      <c r="AB9" s="253" t="str">
        <f>LOOKUP(AA9,{0,0.01,40,45,50,55,60,65,70,75,80},{"","F","D","C","C+","B-","B","B+","A-","A","A+"})</f>
        <v/>
      </c>
      <c r="AC9" s="330">
        <f>LOOKUP(AA9,{0,0.01,40,45,50,55,60,65,70,75,80},{0,"0",2,2.25,2.5,2.75,3,3.25,3.5,3.75,4})</f>
        <v>0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/>
      <c r="D10" s="284"/>
      <c r="E10" s="285"/>
      <c r="F10" s="291"/>
      <c r="G10" s="287">
        <f>IF(H4=3,(ABS(IF(D10&gt;60,0,D10)-IF(E10&gt;60,0,E10))),(ABS(IF(D10&gt;30,0,D10)-IF(E10&gt;30,0,E10))))</f>
        <v>0</v>
      </c>
      <c r="H10" s="288" t="str">
        <f>IF(H4=3,(IF(G10&gt;12,"Y","")),(IF(G10&gt;6,"Y","")))</f>
        <v/>
      </c>
      <c r="I10" s="289">
        <f t="shared" si="1"/>
        <v>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0</v>
      </c>
      <c r="AB10" s="253" t="str">
        <f>LOOKUP(AA10,{0,0.01,40,45,50,55,60,65,70,75,80},{"","F","D","C","C+","B-","B","B+","A-","A","A+"})</f>
        <v/>
      </c>
      <c r="AC10" s="330">
        <f>LOOKUP(AA10,{0,0.01,40,45,50,55,60,65,70,75,80},{0,"0",2,2.25,2.5,2.75,3,3.25,3.5,3.75,4})</f>
        <v>0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/>
      <c r="D11" s="284"/>
      <c r="E11" s="285"/>
      <c r="F11" s="291"/>
      <c r="G11" s="287">
        <f>IF(H4=3,(ABS(IF(D11&gt;60,0,D11)-IF(E11&gt;60,0,E11))),(ABS(IF(D11&gt;30,0,D11)-IF(E11&gt;30,0,E11))))</f>
        <v>0</v>
      </c>
      <c r="H11" s="288" t="str">
        <f>IF(H4=3,(IF(G11&gt;12,"Y","")),(IF(G11&gt;6,"Y","")))</f>
        <v/>
      </c>
      <c r="I11" s="289">
        <f t="shared" si="1"/>
        <v>0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0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0</v>
      </c>
      <c r="AB11" s="253" t="str">
        <f>LOOKUP(AA11,{0,0.01,40,45,50,55,60,65,70,75,80},{"","F","D","C","C+","B-","B","B+","A-","A","A+"})</f>
        <v/>
      </c>
      <c r="AC11" s="330">
        <f>LOOKUP(AA11,{0,0.01,40,45,50,55,60,65,70,75,80},{0,"0",2,2.25,2.5,2.75,3,3.25,3.5,3.75,4})</f>
        <v>0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/>
      <c r="D12" s="284"/>
      <c r="E12" s="285"/>
      <c r="F12" s="291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0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0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0</v>
      </c>
      <c r="AB12" s="253" t="str">
        <f>LOOKUP(AA12,{0,0.01,40,45,50,55,60,65,70,75,80},{"","F","D","C","C+","B-","B","B+","A-","A","A+"})</f>
        <v/>
      </c>
      <c r="AC12" s="330">
        <f>LOOKUP(AA12,{0,0.01,40,45,50,55,60,65,70,75,80},{0,"0",2,2.25,2.5,2.75,3,3.25,3.5,3.75,4})</f>
        <v>0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/>
      <c r="D13" s="284"/>
      <c r="E13" s="285"/>
      <c r="F13" s="291"/>
      <c r="G13" s="287">
        <f>IF(H4=3,(ABS(IF(D13&gt;60,0,D13)-IF(E13&gt;60,0,E13))),(ABS(IF(D13&gt;30,0,D13)-IF(E13&gt;30,0,E13))))</f>
        <v>0</v>
      </c>
      <c r="H13" s="288" t="str">
        <f>IF(H4=3,(IF(G13&gt;12,"Y","")),(IF(G13&gt;6,"Y","")))</f>
        <v/>
      </c>
      <c r="I13" s="289">
        <f t="shared" si="1"/>
        <v>0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0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0</v>
      </c>
      <c r="AB13" s="253" t="str">
        <f>LOOKUP(AA13,{0,0.01,40,45,50,55,60,65,70,75,80},{"","F","D","C","C+","B-","B","B+","A-","A","A+"})</f>
        <v/>
      </c>
      <c r="AC13" s="330">
        <f>LOOKUP(AA13,{0,0.01,40,45,50,55,60,65,70,75,80},{0,"0",2,2.25,2.5,2.75,3,3.25,3.5,3.75,4})</f>
        <v>0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/>
      <c r="D14" s="284"/>
      <c r="E14" s="285"/>
      <c r="F14" s="291"/>
      <c r="G14" s="287">
        <f>IF(H4=3,(ABS(IF(D14&gt;60,0,D14)-IF(E14&gt;60,0,E14))),(ABS(IF(D14&gt;30,0,D14)-IF(E14&gt;30,0,E14))))</f>
        <v>0</v>
      </c>
      <c r="H14" s="288" t="str">
        <f>IF(H4=3,(IF(G14&gt;12,"Y","")),(IF(G14&gt;6,"Y","")))</f>
        <v/>
      </c>
      <c r="I14" s="289">
        <f t="shared" si="1"/>
        <v>0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0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0</v>
      </c>
      <c r="AB14" s="253" t="str">
        <f>LOOKUP(AA14,{0,0.01,40,45,50,55,60,65,70,75,80},{"","F","D","C","C+","B-","B","B+","A-","A","A+"})</f>
        <v/>
      </c>
      <c r="AC14" s="330">
        <f>LOOKUP(AA14,{0,0.01,40,45,50,55,60,65,70,75,80},{0,"0",2,2.25,2.5,2.75,3,3.25,3.5,3.75,4})</f>
        <v>0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/>
      <c r="D15" s="284"/>
      <c r="E15" s="285"/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0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0</v>
      </c>
      <c r="AB15" s="253" t="str">
        <f>LOOKUP(AA15,{0,0.01,40,45,50,55,60,65,70,75,80},{"","F","D","C","C+","B-","B","B+","A-","A","A+"})</f>
        <v/>
      </c>
      <c r="AC15" s="330">
        <f>LOOKUP(AA15,{0,0.01,40,45,50,55,60,65,70,75,80},{0,"0",2,2.25,2.5,2.75,3,3.25,3.5,3.75,4})</f>
        <v>0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/>
      <c r="D16" s="284"/>
      <c r="E16" s="285"/>
      <c r="F16" s="291"/>
      <c r="G16" s="287">
        <f>IF(H4=3,(ABS(IF(D16&gt;60,0,D16)-IF(E16&gt;60,0,E16))),(ABS(IF(D16&gt;30,0,D16)-IF(E16&gt;30,0,E16))))</f>
        <v>0</v>
      </c>
      <c r="H16" s="288" t="str">
        <f>IF(H4=3,(IF(G16&gt;12,"Y","")),(IF(G16&gt;6,"Y","")))</f>
        <v/>
      </c>
      <c r="I16" s="289">
        <f t="shared" si="1"/>
        <v>0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0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0</v>
      </c>
      <c r="AB16" s="253" t="str">
        <f>LOOKUP(AA16,{0,0.01,40,45,50,55,60,65,70,75,80},{"","F","D","C","C+","B-","B","B+","A-","A","A+"})</f>
        <v/>
      </c>
      <c r="AC16" s="330">
        <f>LOOKUP(AA16,{0,0.01,40,45,50,55,60,65,70,75,80},{0,"0",2,2.25,2.5,2.75,3,3.25,3.5,3.75,4})</f>
        <v>0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/>
      <c r="D17" s="284"/>
      <c r="E17" s="285"/>
      <c r="F17" s="291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0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0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0</v>
      </c>
      <c r="AB17" s="253" t="str">
        <f>LOOKUP(AA17,{0,0.01,40,45,50,55,60,65,70,75,80},{"","F","D","C","C+","B-","B","B+","A-","A","A+"})</f>
        <v/>
      </c>
      <c r="AC17" s="330">
        <f>LOOKUP(AA17,{0,0.01,40,45,50,55,60,65,70,75,80},{0,"0",2,2.25,2.5,2.75,3,3.25,3.5,3.75,4})</f>
        <v>0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/>
      <c r="D18" s="284"/>
      <c r="E18" s="285"/>
      <c r="F18" s="291"/>
      <c r="G18" s="287">
        <f>IF(H4=3,(ABS(IF(D18&gt;60,0,D18)-IF(E18&gt;60,0,E18))),(ABS(IF(D18&gt;30,0,D18)-IF(E18&gt;30,0,E18))))</f>
        <v>0</v>
      </c>
      <c r="H18" s="288" t="str">
        <f>IF(H4=3,(IF(G18&gt;12,"Y","")),(IF(G18&gt;6,"Y","")))</f>
        <v/>
      </c>
      <c r="I18" s="289">
        <f t="shared" si="1"/>
        <v>0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0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0</v>
      </c>
      <c r="AB18" s="253" t="str">
        <f>LOOKUP(AA18,{0,0.01,40,45,50,55,60,65,70,75,80},{"","F","D","C","C+","B-","B","B+","A-","A","A+"})</f>
        <v/>
      </c>
      <c r="AC18" s="330">
        <f>LOOKUP(AA18,{0,0.01,40,45,50,55,60,65,70,75,80},{0,"0",2,2.25,2.5,2.75,3,3.25,3.5,3.75,4})</f>
        <v>0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/>
      <c r="D19" s="284"/>
      <c r="E19" s="285"/>
      <c r="F19" s="291"/>
      <c r="G19" s="287">
        <f>IF(H4=3,(ABS(IF(D19&gt;60,0,D19)-IF(E19&gt;60,0,E19))),(ABS(IF(D19&gt;30,0,D19)-IF(E19&gt;30,0,E19))))</f>
        <v>0</v>
      </c>
      <c r="H19" s="288" t="str">
        <f>IF(H4=3,(IF(G19&gt;12,"Y","")),(IF(G19&gt;6,"Y","")))</f>
        <v/>
      </c>
      <c r="I19" s="289">
        <f t="shared" si="1"/>
        <v>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0</v>
      </c>
      <c r="AB19" s="253" t="str">
        <f>LOOKUP(AA19,{0,0.01,40,45,50,55,60,65,70,75,80},{"","F","D","C","C+","B-","B","B+","A-","A","A+"})</f>
        <v/>
      </c>
      <c r="AC19" s="330">
        <f>LOOKUP(AA19,{0,0.01,40,45,50,55,60,65,70,75,80},{0,"0",2,2.25,2.5,2.75,3,3.25,3.5,3.75,4})</f>
        <v>0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/>
      <c r="D20" s="284"/>
      <c r="E20" s="285"/>
      <c r="F20" s="291"/>
      <c r="G20" s="287">
        <f>IF(H4=3,(ABS(IF(D20&gt;60,0,D20)-IF(E20&gt;60,0,E20))),(ABS(IF(D20&gt;30,0,D20)-IF(E20&gt;30,0,E20))))</f>
        <v>0</v>
      </c>
      <c r="H20" s="288" t="str">
        <f>IF(H4=3,(IF(G20&gt;12,"Y","")),(IF(G20&gt;6,"Y","")))</f>
        <v/>
      </c>
      <c r="I20" s="289">
        <f t="shared" si="1"/>
        <v>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0</v>
      </c>
      <c r="AB20" s="253" t="str">
        <f>LOOKUP(AA20,{0,0.01,40,45,50,55,60,65,70,75,80},{"","F","D","C","C+","B-","B","B+","A-","A","A+"})</f>
        <v/>
      </c>
      <c r="AC20" s="330">
        <f>LOOKUP(AA20,{0,0.01,40,45,50,55,60,65,70,75,80},{0,"0",2,2.25,2.5,2.75,3,3.25,3.5,3.75,4})</f>
        <v>0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/>
      <c r="D21" s="284"/>
      <c r="E21" s="285"/>
      <c r="F21" s="291"/>
      <c r="G21" s="287">
        <f>IF(H4=3,(ABS(IF(D21&gt;60,0,D21)-IF(E21&gt;60,0,E21))),(ABS(IF(D21&gt;30,0,D21)-IF(E21&gt;30,0,E21))))</f>
        <v>0</v>
      </c>
      <c r="H21" s="288" t="str">
        <f>IF(H4=3,(IF(G21&gt;12,"Y","")),(IF(G21&gt;6,"Y","")))</f>
        <v/>
      </c>
      <c r="I21" s="289">
        <f t="shared" si="1"/>
        <v>0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0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0</v>
      </c>
      <c r="AB21" s="253" t="str">
        <f>LOOKUP(AA21,{0,0.01,40,45,50,55,60,65,70,75,80},{"","F","D","C","C+","B-","B","B+","A-","A","A+"})</f>
        <v/>
      </c>
      <c r="AC21" s="330">
        <f>LOOKUP(AA21,{0,0.01,40,45,50,55,60,65,70,75,80},{0,"0",2,2.25,2.5,2.75,3,3.25,3.5,3.75,4})</f>
        <v>0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/>
      <c r="D22" s="284"/>
      <c r="E22" s="285"/>
      <c r="F22" s="291"/>
      <c r="G22" s="287">
        <f>IF(H4=3,(ABS(IF(D22&gt;60,0,D22)-IF(E22&gt;60,0,E22))),(ABS(IF(D22&gt;30,0,D22)-IF(E22&gt;30,0,E22))))</f>
        <v>0</v>
      </c>
      <c r="H22" s="288" t="str">
        <f>IF(H4=3,(IF(G22&gt;12,"Y","")),(IF(G22&gt;6,"Y","")))</f>
        <v/>
      </c>
      <c r="I22" s="289">
        <f t="shared" si="1"/>
        <v>0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0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0</v>
      </c>
      <c r="AB22" s="253" t="str">
        <f>LOOKUP(AA22,{0,0.01,40,45,50,55,60,65,70,75,80},{"","F","D","C","C+","B-","B","B+","A-","A","A+"})</f>
        <v/>
      </c>
      <c r="AC22" s="330">
        <f>LOOKUP(AA22,{0,0.01,40,45,50,55,60,65,70,75,80},{0,"0",2,2.25,2.5,2.75,3,3.25,3.5,3.75,4})</f>
        <v>0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/>
      <c r="D23" s="284"/>
      <c r="E23" s="285"/>
      <c r="F23" s="291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0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0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0</v>
      </c>
      <c r="AB23" s="253" t="str">
        <f>LOOKUP(AA23,{0,0.01,40,45,50,55,60,65,70,75,80},{"","F","D","C","C+","B-","B","B+","A-","A","A+"})</f>
        <v/>
      </c>
      <c r="AC23" s="330">
        <f>LOOKUP(AA23,{0,0.01,40,45,50,55,60,65,70,75,80},{0,"0",2,2.25,2.5,2.75,3,3.25,3.5,3.75,4})</f>
        <v>0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/>
      <c r="L24" s="183"/>
      <c r="M24" s="183"/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0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0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0</v>
      </c>
      <c r="AB24" s="253" t="str">
        <f>LOOKUP(AA24,{0,0.01,40,45,50,55,60,65,70,75,80},{"","F","D","C","C+","B-","B","B+","A-","A","A+"})</f>
        <v/>
      </c>
      <c r="AC24" s="330">
        <f>LOOKUP(AA24,{0,0.01,40,45,50,55,60,65,70,75,80},{0,"0",2,2.25,2.5,2.75,3,3.25,3.5,3.75,4})</f>
        <v>0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/>
      <c r="L25" s="183"/>
      <c r="M25" s="183"/>
      <c r="N25" s="183"/>
      <c r="O25" s="249">
        <f>IF(P4=3,(ABS(IF(L25&gt;60,0,L25)-IF(M25&gt;60,0,M25))),(ABS(IF(L25&gt;30,0,L25)-IF(M25&gt;30,0,M25))))</f>
        <v>0</v>
      </c>
      <c r="P25" s="200" t="str">
        <f>IF(P4=3,(IF(O25&gt;12,"Y","")),(IF(O25&gt;6,"Y","")))</f>
        <v/>
      </c>
      <c r="Q25" s="42">
        <f t="shared" si="2"/>
        <v>0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0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0</v>
      </c>
      <c r="AB25" s="253" t="str">
        <f>LOOKUP(AA25,{0,0.01,40,45,50,55,60,65,70,75,80},{"","F","D","C","C+","B-","B","B+","A-","A","A+"})</f>
        <v/>
      </c>
      <c r="AC25" s="330">
        <f>LOOKUP(AA25,{0,0.01,40,45,50,55,60,65,70,75,80},{0,"0",2,2.25,2.5,2.75,3,3.25,3.5,3.75,4})</f>
        <v>0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/>
      <c r="L26" s="183"/>
      <c r="M26" s="183"/>
      <c r="N26" s="183"/>
      <c r="O26" s="249">
        <f>IF(P4=3,(ABS(IF(L26&gt;60,0,L26)-IF(M26&gt;60,0,M26))),(ABS(IF(L26&gt;30,0,L26)-IF(M26&gt;30,0,M26))))</f>
        <v>0</v>
      </c>
      <c r="P26" s="200" t="str">
        <f>IF(P4=3,(IF(O26&gt;12,"Y","")),(IF(O26&gt;6,"Y","")))</f>
        <v/>
      </c>
      <c r="Q26" s="42">
        <f t="shared" si="2"/>
        <v>0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0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0</v>
      </c>
      <c r="AB26" s="253" t="str">
        <f>LOOKUP(AA26,{0,0.01,40,45,50,55,60,65,70,75,80},{"","F","D","C","C+","B-","B","B+","A-","A","A+"})</f>
        <v/>
      </c>
      <c r="AC26" s="330">
        <f>LOOKUP(AA26,{0,0.01,40,45,50,55,60,65,70,75,80},{0,"0",2,2.25,2.5,2.75,3,3.25,3.5,3.75,4})</f>
        <v>0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/>
      <c r="L27" s="183"/>
      <c r="M27" s="183"/>
      <c r="N27" s="183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0</v>
      </c>
      <c r="AB27" s="253" t="str">
        <f>LOOKUP(AA27,{0,0.01,40,45,50,55,60,65,70,75,80},{"","F","D","C","C+","B-","B","B+","A-","A","A+"})</f>
        <v/>
      </c>
      <c r="AC27" s="330">
        <f>LOOKUP(AA27,{0,0.01,40,45,50,55,60,65,70,75,80},{0,"0",2,2.25,2.5,2.75,3,3.25,3.5,3.75,4})</f>
        <v>0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/>
      <c r="L28" s="183"/>
      <c r="M28" s="183"/>
      <c r="N28" s="183"/>
      <c r="O28" s="249">
        <f>IF(P4=3,(ABS(IF(L28&gt;60,0,L28)-IF(M28&gt;60,0,M28))),(ABS(IF(L28&gt;30,0,L28)-IF(M28&gt;30,0,M28))))</f>
        <v>0</v>
      </c>
      <c r="P28" s="200" t="str">
        <f>IF(P4=3,(IF(O28&gt;12,"Y","")),(IF(O28&gt;6,"Y","")))</f>
        <v/>
      </c>
      <c r="Q28" s="42">
        <f t="shared" si="2"/>
        <v>0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0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0</v>
      </c>
      <c r="AB28" s="253" t="str">
        <f>LOOKUP(AA28,{0,0.01,40,45,50,55,60,65,70,75,80},{"","F","D","C","C+","B-","B","B+","A-","A","A+"})</f>
        <v/>
      </c>
      <c r="AC28" s="330">
        <f>LOOKUP(AA28,{0,0.01,40,45,50,55,60,65,70,75,80},{0,"0",2,2.25,2.5,2.75,3,3.25,3.5,3.75,4})</f>
        <v>0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/>
      <c r="L29" s="183"/>
      <c r="M29" s="183"/>
      <c r="N29" s="183"/>
      <c r="O29" s="249">
        <f>IF(P4=3,(ABS(IF(L29&gt;60,0,L29)-IF(M29&gt;60,0,M29))),(ABS(IF(L29&gt;30,0,L29)-IF(M29&gt;30,0,M29))))</f>
        <v>0</v>
      </c>
      <c r="P29" s="200" t="str">
        <f>IF(P4=3,(IF(O29&gt;12,"Y","")),(IF(O29&gt;6,"Y","")))</f>
        <v/>
      </c>
      <c r="Q29" s="42">
        <f t="shared" si="2"/>
        <v>0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0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0</v>
      </c>
      <c r="AB29" s="253" t="str">
        <f>LOOKUP(AA29,{0,0.01,40,45,50,55,60,65,70,75,80},{"","F","D","C","C+","B-","B","B+","A-","A","A+"})</f>
        <v/>
      </c>
      <c r="AC29" s="330">
        <f>LOOKUP(AA29,{0,0.01,40,45,50,55,60,65,70,75,80},{0,"0",2,2.25,2.5,2.75,3,3.25,3.5,3.75,4})</f>
        <v>0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/>
      <c r="L30" s="183"/>
      <c r="M30" s="183"/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0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0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0</v>
      </c>
      <c r="AB30" s="253" t="str">
        <f>LOOKUP(AA30,{0,0.01,40,45,50,55,60,65,70,75,80},{"","F","D","C","C+","B-","B","B+","A-","A","A+"})</f>
        <v/>
      </c>
      <c r="AC30" s="330">
        <f>LOOKUP(AA30,{0,0.01,40,45,50,55,60,65,70,75,80},{0,"0",2,2.25,2.5,2.75,3,3.25,3.5,3.75,4})</f>
        <v>0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/>
      <c r="L31" s="183"/>
      <c r="M31" s="183"/>
      <c r="N31" s="183"/>
      <c r="O31" s="249">
        <f>IF(P4=3,(ABS(IF(L31&gt;60,0,L31)-IF(M31&gt;60,0,M31))),(ABS(IF(L31&gt;30,0,L31)-IF(M31&gt;30,0,M31))))</f>
        <v>0</v>
      </c>
      <c r="P31" s="200" t="str">
        <f>IF(P4=3,(IF(O31&gt;12,"Y","")),(IF(O31&gt;6,"Y","")))</f>
        <v/>
      </c>
      <c r="Q31" s="42">
        <f t="shared" si="2"/>
        <v>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0</v>
      </c>
      <c r="AB31" s="253" t="str">
        <f>LOOKUP(AA31,{0,0.01,40,45,50,55,60,65,70,75,80},{"","F","D","C","C+","B-","B","B+","A-","A","A+"})</f>
        <v/>
      </c>
      <c r="AC31" s="330">
        <f>LOOKUP(AA31,{0,0.01,40,45,50,55,60,65,70,75,80},{0,"0",2,2.25,2.5,2.75,3,3.25,3.5,3.75,4})</f>
        <v>0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/>
      <c r="L32" s="183"/>
      <c r="M32" s="183"/>
      <c r="N32" s="183"/>
      <c r="O32" s="249">
        <f>IF(P4=3,(ABS(IF(L32&gt;60,0,L32)-IF(M32&gt;60,0,M32))),(ABS(IF(L32&gt;30,0,L32)-IF(M32&gt;30,0,M32))))</f>
        <v>0</v>
      </c>
      <c r="P32" s="200" t="str">
        <f>IF(P4=3,(IF(O32&gt;12,"Y","")),(IF(O32&gt;6,"Y","")))</f>
        <v/>
      </c>
      <c r="Q32" s="42">
        <f t="shared" si="2"/>
        <v>0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0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0</v>
      </c>
      <c r="AB32" s="253" t="str">
        <f>LOOKUP(AA32,{0,0.01,40,45,50,55,60,65,70,75,80},{"","F","D","C","C+","B-","B","B+","A-","A","A+"})</f>
        <v/>
      </c>
      <c r="AC32" s="330">
        <f>LOOKUP(AA32,{0,0.01,40,45,50,55,60,65,70,75,80},{0,"0",2,2.25,2.5,2.75,3,3.25,3.5,3.75,4})</f>
        <v>0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/>
      <c r="L33" s="183"/>
      <c r="M33" s="183"/>
      <c r="N33" s="183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0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0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0</v>
      </c>
      <c r="AB33" s="253" t="str">
        <f>LOOKUP(AA33,{0,0.01,40,45,50,55,60,65,70,75,80},{"","F","D","C","C+","B-","B","B+","A-","A","A+"})</f>
        <v/>
      </c>
      <c r="AC33" s="330">
        <f>LOOKUP(AA33,{0,0.01,40,45,50,55,60,65,70,75,80},{0,"0",2,2.25,2.5,2.75,3,3.25,3.5,3.75,4})</f>
        <v>0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/>
      <c r="L34" s="183"/>
      <c r="M34" s="183"/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0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0</v>
      </c>
      <c r="AB34" s="253" t="str">
        <f>LOOKUP(AA34,{0,0.01,40,45,50,55,60,65,70,75,80},{"","F","D","C","C+","B-","B","B+","A-","A","A+"})</f>
        <v/>
      </c>
      <c r="AC34" s="330">
        <f>LOOKUP(AA34,{0,0.01,40,45,50,55,60,65,70,75,80},{0,"0",2,2.25,2.5,2.75,3,3.25,3.5,3.75,4})</f>
        <v>0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/>
      <c r="L35" s="183"/>
      <c r="M35" s="183"/>
      <c r="N35" s="183"/>
      <c r="O35" s="249">
        <f>IF(P4=3,(ABS(IF(L35&gt;60,0,L35)-IF(M35&gt;60,0,M35))),(ABS(IF(L35&gt;30,0,L35)-IF(M35&gt;30,0,M35))))</f>
        <v>0</v>
      </c>
      <c r="P35" s="200" t="str">
        <f>IF(P4=3,(IF(O35&gt;12,"Y","")),(IF(O35&gt;6,"Y","")))</f>
        <v/>
      </c>
      <c r="Q35" s="42">
        <f t="shared" si="2"/>
        <v>0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0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0</v>
      </c>
      <c r="AB35" s="253" t="str">
        <f>LOOKUP(AA35,{0,0.01,40,45,50,55,60,65,70,75,80},{"","F","D","C","C+","B-","B","B+","A-","A","A+"})</f>
        <v/>
      </c>
      <c r="AC35" s="330">
        <f>LOOKUP(AA35,{0,0.01,40,45,50,55,60,65,70,75,80},{0,"0",2,2.25,2.5,2.75,3,3.25,3.5,3.75,4})</f>
        <v>0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/>
      <c r="L36" s="183"/>
      <c r="M36" s="183"/>
      <c r="N36" s="183"/>
      <c r="O36" s="249">
        <f>IF(P4=3,(ABS(IF(L36&gt;60,0,L36)-IF(M36&gt;60,0,M36))),(ABS(IF(L36&gt;30,0,L36)-IF(M36&gt;30,0,M36))))</f>
        <v>0</v>
      </c>
      <c r="P36" s="200" t="str">
        <f>IF(P4=3,(IF(O36&gt;12,"Y","")),(IF(O36&gt;6,"Y","")))</f>
        <v/>
      </c>
      <c r="Q36" s="42">
        <f t="shared" si="2"/>
        <v>0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0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0</v>
      </c>
      <c r="AB36" s="253" t="str">
        <f>LOOKUP(AA36,{0,0.01,40,45,50,55,60,65,70,75,80},{"","F","D","C","C+","B-","B","B+","A-","A","A+"})</f>
        <v/>
      </c>
      <c r="AC36" s="330">
        <f>LOOKUP(AA36,{0,0.01,40,45,50,55,60,65,70,75,80},{0,"0",2,2.25,2.5,2.75,3,3.25,3.5,3.75,4})</f>
        <v>0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/>
      <c r="L37" s="183"/>
      <c r="M37" s="183"/>
      <c r="N37" s="183"/>
      <c r="O37" s="249">
        <f>IF(P4=3,(ABS(IF(L37&gt;60,0,L37)-IF(M37&gt;60,0,M37))),(ABS(IF(L37&gt;30,0,L37)-IF(M37&gt;30,0,M37))))</f>
        <v>0</v>
      </c>
      <c r="P37" s="200" t="str">
        <f>IF(P4=3,(IF(O37&gt;12,"Y","")),(IF(O37&gt;6,"Y","")))</f>
        <v/>
      </c>
      <c r="Q37" s="42">
        <f t="shared" si="2"/>
        <v>0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0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0</v>
      </c>
      <c r="AB37" s="253" t="str">
        <f>LOOKUP(AA37,{0,0.01,40,45,50,55,60,65,70,75,80},{"","F","D","C","C+","B-","B","B+","A-","A","A+"})</f>
        <v/>
      </c>
      <c r="AC37" s="330">
        <f>LOOKUP(AA37,{0,0.01,40,45,50,55,60,65,70,75,80},{0,"0",2,2.25,2.5,2.75,3,3.25,3.5,3.75,4})</f>
        <v>0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/>
      <c r="L38" s="183"/>
      <c r="M38" s="183"/>
      <c r="N38" s="183"/>
      <c r="O38" s="249">
        <f>IF(P4=3,(ABS(IF(L38&gt;60,0,L38)-IF(M38&gt;60,0,M38))),(ABS(IF(L38&gt;30,0,L38)-IF(M38&gt;30,0,M38))))</f>
        <v>0</v>
      </c>
      <c r="P38" s="200" t="str">
        <f>IF(P4=3,(IF(O38&gt;12,"Y","")),(IF(O38&gt;6,"Y","")))</f>
        <v/>
      </c>
      <c r="Q38" s="42">
        <f t="shared" si="2"/>
        <v>0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0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0</v>
      </c>
      <c r="AB38" s="253" t="str">
        <f>LOOKUP(AA38,{0,0.01,40,45,50,55,60,65,70,75,80},{"","F","D","C","C+","B-","B","B+","A-","A","A+"})</f>
        <v/>
      </c>
      <c r="AC38" s="330">
        <f>LOOKUP(AA38,{0,0.01,40,45,50,55,60,65,70,75,80},{0,"0",2,2.25,2.5,2.75,3,3.25,3.5,3.75,4})</f>
        <v>0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/>
      <c r="L39" s="183"/>
      <c r="M39" s="183"/>
      <c r="N39" s="183"/>
      <c r="O39" s="249">
        <f>IF(P4=3,(ABS(IF(L39&gt;60,0,L39)-IF(M39&gt;60,0,M39))),(ABS(IF(L39&gt;30,0,L39)-IF(M39&gt;30,0,M39))))</f>
        <v>0</v>
      </c>
      <c r="P39" s="200" t="str">
        <f>IF(P4=3,(IF(O39&gt;12,"Y","")),(IF(O39&gt;6,"Y","")))</f>
        <v/>
      </c>
      <c r="Q39" s="42">
        <f t="shared" si="2"/>
        <v>0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0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0</v>
      </c>
      <c r="AB39" s="253" t="str">
        <f>LOOKUP(AA39,{0,0.01,40,45,50,55,60,65,70,75,80},{"","F","D","C","C+","B-","B","B+","A-","A","A+"})</f>
        <v/>
      </c>
      <c r="AC39" s="330">
        <f>LOOKUP(AA39,{0,0.01,40,45,50,55,60,65,70,75,80},{0,"0",2,2.25,2.5,2.75,3,3.25,3.5,3.75,4})</f>
        <v>0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/>
      <c r="L40" s="183"/>
      <c r="M40" s="183"/>
      <c r="N40" s="183"/>
      <c r="O40" s="249">
        <f>IF(P4=3,(ABS(IF(L40&gt;60,0,L40)-IF(M40&gt;60,0,M40))),(ABS(IF(L40&gt;30,0,L40)-IF(M40&gt;30,0,M40))))</f>
        <v>0</v>
      </c>
      <c r="P40" s="200" t="str">
        <f>IF(P4=3,(IF(O40&gt;12,"Y","")),(IF(O40&gt;6,"Y","")))</f>
        <v/>
      </c>
      <c r="Q40" s="42">
        <f t="shared" si="2"/>
        <v>0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0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0</v>
      </c>
      <c r="AB40" s="253" t="str">
        <f>LOOKUP(AA40,{0,0.01,40,45,50,55,60,65,70,75,80},{"","F","D","C","C+","B-","B","B+","A-","A","A+"})</f>
        <v/>
      </c>
      <c r="AC40" s="330">
        <f>LOOKUP(AA40,{0,0.01,40,45,50,55,60,65,70,75,80},{0,"0",2,2.25,2.5,2.75,3,3.25,3.5,3.75,4})</f>
        <v>0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/>
      <c r="L41" s="183"/>
      <c r="M41" s="183"/>
      <c r="N41" s="183"/>
      <c r="O41" s="249">
        <f>IF(P4=3,(ABS(IF(L41&gt;60,0,L41)-IF(M41&gt;60,0,M41))),(ABS(IF(L41&gt;30,0,L41)-IF(M41&gt;30,0,M41))))</f>
        <v>0</v>
      </c>
      <c r="P41" s="200" t="str">
        <f>IF(P4=3,(IF(O41&gt;12,"Y","")),(IF(O41&gt;6,"Y","")))</f>
        <v/>
      </c>
      <c r="Q41" s="42">
        <f t="shared" si="2"/>
        <v>0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0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0</v>
      </c>
      <c r="AB41" s="253" t="str">
        <f>LOOKUP(AA41,{0,0.01,40,45,50,55,60,65,70,75,80},{"","F","D","C","C+","B-","B","B+","A-","A","A+"})</f>
        <v/>
      </c>
      <c r="AC41" s="330">
        <f>LOOKUP(AA41,{0,0.01,40,45,50,55,60,65,70,75,80},{0,"0",2,2.25,2.5,2.75,3,3.25,3.5,3.75,4})</f>
        <v>0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/>
      <c r="L42" s="183"/>
      <c r="M42" s="183"/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0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0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0</v>
      </c>
      <c r="AB42" s="253" t="str">
        <f>LOOKUP(AA42,{0,0.01,40,45,50,55,60,65,70,75,80},{"","F","D","C","C+","B-","B","B+","A-","A","A+"})</f>
        <v/>
      </c>
      <c r="AC42" s="330">
        <f>LOOKUP(AA42,{0,0.01,40,45,50,55,60,65,70,75,80},{0,"0",2,2.25,2.5,2.75,3,3.25,3.5,3.75,4})</f>
        <v>0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/>
      <c r="L43" s="183"/>
      <c r="M43" s="183"/>
      <c r="N43" s="183"/>
      <c r="O43" s="249">
        <f>IF(P4=3,(ABS(IF(L43&gt;60,0,L43)-IF(M43&gt;60,0,M43))),(ABS(IF(L43&gt;30,0,L43)-IF(M43&gt;30,0,M43))))</f>
        <v>0</v>
      </c>
      <c r="P43" s="200" t="str">
        <f>IF(P4=3,(IF(O43&gt;12,"Y","")),(IF(O43&gt;6,"Y","")))</f>
        <v/>
      </c>
      <c r="Q43" s="42">
        <f t="shared" si="2"/>
        <v>0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0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0</v>
      </c>
      <c r="AB43" s="253" t="str">
        <f>LOOKUP(AA43,{0,0.01,40,45,50,55,60,65,70,75,80},{"","F","D","C","C+","B-","B","B+","A-","A","A+"})</f>
        <v/>
      </c>
      <c r="AC43" s="330">
        <f>LOOKUP(AA43,{0,0.01,40,45,50,55,60,65,70,75,80},{0,"0",2,2.25,2.5,2.75,3,3.25,3.5,3.75,4})</f>
        <v>0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/>
      <c r="L44" s="183"/>
      <c r="M44" s="183"/>
      <c r="N44" s="183"/>
      <c r="O44" s="249">
        <f>IF(P4=3,(ABS(IF(L44&gt;60,0,L44)-IF(M44&gt;60,0,M44))),(ABS(IF(L44&gt;30,0,L44)-IF(M44&gt;30,0,M44))))</f>
        <v>0</v>
      </c>
      <c r="P44" s="200" t="str">
        <f>IF(P4=3,(IF(O44&gt;12,"Y","")),(IF(O44&gt;6,"Y","")))</f>
        <v/>
      </c>
      <c r="Q44" s="42">
        <f t="shared" si="2"/>
        <v>0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0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0</v>
      </c>
      <c r="AB44" s="253" t="str">
        <f>LOOKUP(AA44,{0,0.01,40,45,50,55,60,65,70,75,80},{"","F","D","C","C+","B-","B","B+","A-","A","A+"})</f>
        <v/>
      </c>
      <c r="AC44" s="330">
        <f>LOOKUP(AA44,{0,0.01,40,45,50,55,60,65,70,75,80},{0,"0",2,2.25,2.5,2.75,3,3.25,3.5,3.75,4})</f>
        <v>0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/>
      <c r="L45" s="183"/>
      <c r="M45" s="183"/>
      <c r="N45" s="183"/>
      <c r="O45" s="249">
        <f>IF(P4=3,(ABS(IF(L45&gt;60,0,L45)-IF(M45&gt;60,0,M45))),(ABS(IF(L45&gt;30,0,L45)-IF(M45&gt;30,0,M45))))</f>
        <v>0</v>
      </c>
      <c r="P45" s="200" t="str">
        <f>IF(P4=3,(IF(O45&gt;12,"Y","")),(IF(O45&gt;6,"Y","")))</f>
        <v/>
      </c>
      <c r="Q45" s="42">
        <f t="shared" si="2"/>
        <v>0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0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0</v>
      </c>
      <c r="AB45" s="253" t="str">
        <f>LOOKUP(AA45,{0,0.01,40,45,50,55,60,65,70,75,80},{"","F","D","C","C+","B-","B","B+","A-","A","A+"})</f>
        <v/>
      </c>
      <c r="AC45" s="330">
        <f>LOOKUP(AA45,{0,0.01,40,45,50,55,60,65,70,75,80},{0,"0",2,2.25,2.5,2.75,3,3.25,3.5,3.75,4})</f>
        <v>0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/>
      <c r="T46" s="291"/>
      <c r="U46" s="291"/>
      <c r="V46" s="291"/>
      <c r="W46" s="287">
        <f>IF(X4=3,(ABS(IF(T46&gt;60,0,T46)-IF(U46&gt;60,0,U46))),(ABS(IF(T46&gt;30,0,T46)-IF(U46&gt;30,0,U46))))</f>
        <v>0</v>
      </c>
      <c r="X46" s="288" t="str">
        <f>IF(X4=3,(IF(W46&gt;12,"Y","")),(IF(W46&gt;6,"Y","")))</f>
        <v/>
      </c>
      <c r="Y46" s="289">
        <f t="shared" si="3"/>
        <v>0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0</v>
      </c>
      <c r="AA46" s="197">
        <f t="shared" si="0"/>
        <v>0</v>
      </c>
      <c r="AB46" s="253" t="str">
        <f>LOOKUP(AA46,{0,0.01,40,45,50,55,60,65,70,75,80},{"","F","D","C","C+","B-","B","B+","A-","A","A+"})</f>
        <v/>
      </c>
      <c r="AC46" s="330">
        <f>LOOKUP(AA46,{0,0.01,40,45,50,55,60,65,70,75,80},{0,"0",2,2.25,2.5,2.75,3,3.25,3.5,3.75,4})</f>
        <v>0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/>
      <c r="T47" s="291"/>
      <c r="U47" s="291"/>
      <c r="V47" s="291"/>
      <c r="W47" s="287">
        <f>IF(X4=3,(ABS(IF(T47&gt;60,0,T47)-IF(U47&gt;60,0,U47))),(ABS(IF(T47&gt;30,0,T47)-IF(U47&gt;30,0,U47))))</f>
        <v>0</v>
      </c>
      <c r="X47" s="288" t="str">
        <f>IF(X4=3,(IF(W47&gt;12,"Y","")),(IF(W47&gt;6,"Y","")))</f>
        <v/>
      </c>
      <c r="Y47" s="289">
        <f t="shared" si="3"/>
        <v>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0</v>
      </c>
      <c r="AA47" s="197">
        <f t="shared" si="0"/>
        <v>0</v>
      </c>
      <c r="AB47" s="253" t="str">
        <f>LOOKUP(AA47,{0,0.01,40,45,50,55,60,65,70,75,80},{"","F","D","C","C+","B-","B","B+","A-","A","A+"})</f>
        <v/>
      </c>
      <c r="AC47" s="330">
        <f>LOOKUP(AA47,{0,0.01,40,45,50,55,60,65,70,75,80},{0,"0",2,2.25,2.5,2.75,3,3.25,3.5,3.75,4})</f>
        <v>0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/>
      <c r="T48" s="291"/>
      <c r="U48" s="291"/>
      <c r="V48" s="291"/>
      <c r="W48" s="287">
        <f>IF(X4=3,(ABS(IF(T48&gt;60,0,T48)-IF(U48&gt;60,0,U48))),(ABS(IF(T48&gt;30,0,T48)-IF(U48&gt;30,0,U48))))</f>
        <v>0</v>
      </c>
      <c r="X48" s="288" t="str">
        <f>IF(X4=3,(IF(W48&gt;12,"Y","")),(IF(W48&gt;6,"Y","")))</f>
        <v/>
      </c>
      <c r="Y48" s="289">
        <f t="shared" si="3"/>
        <v>0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0</v>
      </c>
      <c r="AA48" s="197">
        <f t="shared" si="0"/>
        <v>0</v>
      </c>
      <c r="AB48" s="253" t="str">
        <f>LOOKUP(AA48,{0,0.01,40,45,50,55,60,65,70,75,80},{"","F","D","C","C+","B-","B","B+","A-","A","A+"})</f>
        <v/>
      </c>
      <c r="AC48" s="330">
        <f>LOOKUP(AA48,{0,0.01,40,45,50,55,60,65,70,75,80},{0,"0",2,2.25,2.5,2.75,3,3.25,3.5,3.75,4})</f>
        <v>0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/>
      <c r="T49" s="291"/>
      <c r="U49" s="291"/>
      <c r="V49" s="291"/>
      <c r="W49" s="287">
        <f>IF(X4=3,(ABS(IF(T49&gt;60,0,T49)-IF(U49&gt;60,0,U49))),(ABS(IF(T49&gt;30,0,T49)-IF(U49&gt;30,0,U49))))</f>
        <v>0</v>
      </c>
      <c r="X49" s="288" t="str">
        <f>IF(X4=3,(IF(W49&gt;12,"Y","")),(IF(W49&gt;6,"Y","")))</f>
        <v/>
      </c>
      <c r="Y49" s="289">
        <f t="shared" si="3"/>
        <v>0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0</v>
      </c>
      <c r="AA49" s="197">
        <f t="shared" si="0"/>
        <v>0</v>
      </c>
      <c r="AB49" s="253" t="str">
        <f>LOOKUP(AA49,{0,0.01,40,45,50,55,60,65,70,75,80},{"","F","D","C","C+","B-","B","B+","A-","A","A+"})</f>
        <v/>
      </c>
      <c r="AC49" s="330">
        <f>LOOKUP(AA49,{0,0.01,40,45,50,55,60,65,70,75,80},{0,"0",2,2.25,2.5,2.75,3,3.25,3.5,3.75,4})</f>
        <v>0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/>
      <c r="T50" s="291"/>
      <c r="U50" s="291"/>
      <c r="V50" s="291"/>
      <c r="W50" s="287">
        <f>IF(X4=3,(ABS(IF(T50&gt;60,0,T50)-IF(U50&gt;60,0,U50))),(ABS(IF(T50&gt;30,0,T50)-IF(U50&gt;30,0,U50))))</f>
        <v>0</v>
      </c>
      <c r="X50" s="288" t="str">
        <f>IF(X4=3,(IF(W50&gt;12,"Y","")),(IF(W50&gt;6,"Y","")))</f>
        <v/>
      </c>
      <c r="Y50" s="289">
        <f t="shared" si="3"/>
        <v>0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0</v>
      </c>
      <c r="AA50" s="197">
        <f t="shared" si="0"/>
        <v>0</v>
      </c>
      <c r="AB50" s="253" t="str">
        <f>LOOKUP(AA50,{0,0.01,40,45,50,55,60,65,70,75,80},{"","F","D","C","C+","B-","B","B+","A-","A","A+"})</f>
        <v/>
      </c>
      <c r="AC50" s="330">
        <f>LOOKUP(AA50,{0,0.01,40,45,50,55,60,65,70,75,80},{0,"0",2,2.25,2.5,2.75,3,3.25,3.5,3.75,4})</f>
        <v>0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/>
      <c r="T51" s="291"/>
      <c r="U51" s="291"/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0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0</v>
      </c>
      <c r="AA51" s="197">
        <f t="shared" si="0"/>
        <v>0</v>
      </c>
      <c r="AB51" s="253" t="str">
        <f>LOOKUP(AA51,{0,0.01,40,45,50,55,60,65,70,75,80},{"","F","D","C","C+","B-","B","B+","A-","A","A+"})</f>
        <v/>
      </c>
      <c r="AC51" s="330">
        <f>LOOKUP(AA51,{0,0.01,40,45,50,55,60,65,70,75,80},{0,"0",2,2.25,2.5,2.75,3,3.25,3.5,3.75,4})</f>
        <v>0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/>
      <c r="T52" s="291"/>
      <c r="U52" s="291"/>
      <c r="V52" s="291"/>
      <c r="W52" s="287">
        <f>IF(X4=3,(ABS(IF(T52&gt;60,0,T52)-IF(U52&gt;60,0,U52))),(ABS(IF(T52&gt;30,0,T52)-IF(U52&gt;30,0,U52))))</f>
        <v>0</v>
      </c>
      <c r="X52" s="288" t="str">
        <f>IF(X4=3,(IF(W52&gt;12,"Y","")),(IF(W52&gt;6,"Y","")))</f>
        <v/>
      </c>
      <c r="Y52" s="289">
        <f t="shared" si="3"/>
        <v>0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0</v>
      </c>
      <c r="AA52" s="197">
        <f t="shared" si="0"/>
        <v>0</v>
      </c>
      <c r="AB52" s="253" t="str">
        <f>LOOKUP(AA52,{0,0.01,40,45,50,55,60,65,70,75,80},{"","F","D","C","C+","B-","B","B+","A-","A","A+"})</f>
        <v/>
      </c>
      <c r="AC52" s="330">
        <f>LOOKUP(AA52,{0,0.01,40,45,50,55,60,65,70,75,80},{0,"0",2,2.25,2.5,2.75,3,3.25,3.5,3.75,4})</f>
        <v>0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/>
      <c r="T53" s="291"/>
      <c r="U53" s="291"/>
      <c r="V53" s="291"/>
      <c r="W53" s="287">
        <f>IF(X4=3,(ABS(IF(T53&gt;60,0,T53)-IF(U53&gt;60,0,U53))),(ABS(IF(T53&gt;30,0,T53)-IF(U53&gt;30,0,U53))))</f>
        <v>0</v>
      </c>
      <c r="X53" s="288" t="str">
        <f>IF(X4=3,(IF(W53&gt;12,"Y","")),(IF(W53&gt;6,"Y","")))</f>
        <v/>
      </c>
      <c r="Y53" s="289">
        <f t="shared" si="3"/>
        <v>0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0</v>
      </c>
      <c r="AA53" s="197">
        <f t="shared" si="0"/>
        <v>0</v>
      </c>
      <c r="AB53" s="253" t="str">
        <f>LOOKUP(AA53,{0,0.01,40,45,50,55,60,65,70,75,80},{"","F","D","C","C+","B-","B","B+","A-","A","A+"})</f>
        <v/>
      </c>
      <c r="AC53" s="330">
        <f>LOOKUP(AA53,{0,0.01,40,45,50,55,60,65,70,75,80},{0,"0",2,2.25,2.5,2.75,3,3.25,3.5,3.75,4})</f>
        <v>0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/>
      <c r="T54" s="291"/>
      <c r="U54" s="291"/>
      <c r="V54" s="291"/>
      <c r="W54" s="287">
        <f>IF(X4=3,(ABS(IF(T54&gt;60,0,T54)-IF(U54&gt;60,0,U54))),(ABS(IF(T54&gt;30,0,T54)-IF(U54&gt;30,0,U54))))</f>
        <v>0</v>
      </c>
      <c r="X54" s="288" t="str">
        <f>IF(X4=3,(IF(W54&gt;12,"Y","")),(IF(W54&gt;6,"Y","")))</f>
        <v/>
      </c>
      <c r="Y54" s="289">
        <f t="shared" si="3"/>
        <v>0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0</v>
      </c>
      <c r="AA54" s="197">
        <f t="shared" si="0"/>
        <v>0</v>
      </c>
      <c r="AB54" s="253" t="str">
        <f>LOOKUP(AA54,{0,0.01,40,45,50,55,60,65,70,75,80},{"","F","D","C","C+","B-","B","B+","A-","A","A+"})</f>
        <v/>
      </c>
      <c r="AC54" s="330">
        <f>LOOKUP(AA54,{0,0.01,40,45,50,55,60,65,70,75,80},{0,"0",2,2.25,2.5,2.75,3,3.25,3.5,3.75,4})</f>
        <v>0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/>
      <c r="T55" s="291"/>
      <c r="U55" s="291"/>
      <c r="V55" s="291"/>
      <c r="W55" s="287">
        <f>IF(X4=3,(ABS(IF(T55&gt;60,0,T55)-IF(U55&gt;60,0,U55))),(ABS(IF(T55&gt;30,0,T55)-IF(U55&gt;30,0,U55))))</f>
        <v>0</v>
      </c>
      <c r="X55" s="288" t="str">
        <f>IF(X4=3,(IF(W55&gt;12,"Y","")),(IF(W55&gt;6,"Y","")))</f>
        <v/>
      </c>
      <c r="Y55" s="289">
        <f t="shared" si="3"/>
        <v>0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0</v>
      </c>
      <c r="AA55" s="197">
        <f t="shared" si="0"/>
        <v>0</v>
      </c>
      <c r="AB55" s="253" t="str">
        <f>LOOKUP(AA55,{0,0.01,40,45,50,55,60,65,70,75,80},{"","F","D","C","C+","B-","B","B+","A-","A","A+"})</f>
        <v/>
      </c>
      <c r="AC55" s="330">
        <f>LOOKUP(AA55,{0,0.01,40,45,50,55,60,65,70,75,80},{0,"0",2,2.25,2.5,2.75,3,3.25,3.5,3.75,4})</f>
        <v>0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/>
      <c r="T56" s="291"/>
      <c r="U56" s="291"/>
      <c r="V56" s="291"/>
      <c r="W56" s="287">
        <f>IF(X4=3,(ABS(IF(T56&gt;60,0,T56)-IF(U56&gt;60,0,U56))),(ABS(IF(T56&gt;30,0,T56)-IF(U56&gt;30,0,U56))))</f>
        <v>0</v>
      </c>
      <c r="X56" s="288" t="str">
        <f>IF(X4=3,(IF(W56&gt;12,"Y","")),(IF(W56&gt;6,"Y","")))</f>
        <v/>
      </c>
      <c r="Y56" s="289">
        <f t="shared" si="3"/>
        <v>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0</v>
      </c>
      <c r="AA56" s="197">
        <f t="shared" si="0"/>
        <v>0</v>
      </c>
      <c r="AB56" s="253" t="str">
        <f>LOOKUP(AA56,{0,0.01,40,45,50,55,60,65,70,75,80},{"","F","D","C","C+","B-","B","B+","A-","A","A+"})</f>
        <v/>
      </c>
      <c r="AC56" s="330">
        <f>LOOKUP(AA56,{0,0.01,40,45,50,55,60,65,70,75,80},{0,"0",2,2.25,2.5,2.75,3,3.25,3.5,3.75,4})</f>
        <v>0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/>
      <c r="T57" s="291"/>
      <c r="U57" s="291"/>
      <c r="V57" s="291"/>
      <c r="W57" s="287">
        <f>IF(X4=3,(ABS(IF(T57&gt;60,0,T57)-IF(U57&gt;60,0,U57))),(ABS(IF(T57&gt;30,0,T57)-IF(U57&gt;30,0,U57))))</f>
        <v>0</v>
      </c>
      <c r="X57" s="288" t="str">
        <f>IF(X4=3,(IF(W57&gt;12,"Y","")),(IF(W57&gt;6,"Y","")))</f>
        <v/>
      </c>
      <c r="Y57" s="289">
        <f t="shared" si="3"/>
        <v>0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0</v>
      </c>
      <c r="AA57" s="197">
        <f t="shared" si="0"/>
        <v>0</v>
      </c>
      <c r="AB57" s="253" t="str">
        <f>LOOKUP(AA57,{0,0.01,40,45,50,55,60,65,70,75,80},{"","F","D","C","C+","B-","B","B+","A-","A","A+"})</f>
        <v/>
      </c>
      <c r="AC57" s="330">
        <f>LOOKUP(AA57,{0,0.01,40,45,50,55,60,65,70,75,80},{0,"0",2,2.25,2.5,2.75,3,3.25,3.5,3.75,4})</f>
        <v>0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/>
      <c r="L58" s="183"/>
      <c r="M58" s="183"/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0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0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0</v>
      </c>
      <c r="AB58" s="253" t="str">
        <f>LOOKUP(AA58,{0,0.01,40,45,50,55,60,65,70,75,80},{"","F","D","C","C+","B-","B","B+","A-","A","A+"})</f>
        <v/>
      </c>
      <c r="AC58" s="330">
        <f>LOOKUP(AA58,{0,0.01,40,45,50,55,60,65,70,75,80},{0,"0",2,2.25,2.5,2.75,3,3.25,3.5,3.75,4})</f>
        <v>0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/>
      <c r="D59" s="284"/>
      <c r="E59" s="285"/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0</v>
      </c>
      <c r="AB59" s="253" t="str">
        <f>LOOKUP(AA59,{0,0.01,40,45,50,55,60,65,70,75,80},{"","F","D","C","C+","B-","B","B+","A-","A","A+"})</f>
        <v/>
      </c>
      <c r="AC59" s="330">
        <f>LOOKUP(AA59,{0,0.01,40,45,50,55,60,65,70,75,80},{0,"0",2,2.25,2.5,2.75,3,3.25,3.5,3.75,4})</f>
        <v>0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  <mergeCell ref="F4:G4"/>
    <mergeCell ref="H4:J4"/>
  </mergeCells>
  <conditionalFormatting sqref="G8:G77">
    <cfRule type="expression" dxfId="161" priority="7">
      <formula>$I$7="Y"</formula>
    </cfRule>
    <cfRule type="expression" dxfId="160" priority="8">
      <formula>$I$7="Y"</formula>
    </cfRule>
    <cfRule type="expression" dxfId="159" priority="9">
      <formula>$I$7="Y"</formula>
    </cfRule>
  </conditionalFormatting>
  <conditionalFormatting sqref="O8:O77">
    <cfRule type="expression" dxfId="158" priority="4">
      <formula>$I$7="Y"</formula>
    </cfRule>
    <cfRule type="expression" dxfId="157" priority="5">
      <formula>$I$7="Y"</formula>
    </cfRule>
    <cfRule type="expression" dxfId="156" priority="6">
      <formula>$I$7="Y"</formula>
    </cfRule>
  </conditionalFormatting>
  <conditionalFormatting sqref="W8:W77">
    <cfRule type="expression" dxfId="155" priority="1">
      <formula>$I$7="Y"</formula>
    </cfRule>
    <cfRule type="expression" dxfId="154" priority="2">
      <formula>$I$7="Y"</formula>
    </cfRule>
    <cfRule type="expression" dxfId="153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>
    <tabColor rgb="FFFFC000"/>
  </sheetPr>
  <dimension ref="A1:L75"/>
  <sheetViews>
    <sheetView showZeros="0" view="pageLayout" topLeftCell="A61" workbookViewId="0">
      <selection activeCell="G57" sqref="G57"/>
    </sheetView>
  </sheetViews>
  <sheetFormatPr defaultColWidth="9.140625" defaultRowHeight="15"/>
  <cols>
    <col min="1" max="1" width="18.140625" style="16" customWidth="1"/>
    <col min="2" max="2" width="43.28515625" style="16" customWidth="1"/>
    <col min="3" max="3" width="9.28515625" style="16" hidden="1" customWidth="1"/>
    <col min="4" max="4" width="8.7109375" style="16" hidden="1" customWidth="1"/>
    <col min="5" max="5" width="8.5703125" style="16" hidden="1" customWidth="1"/>
    <col min="6" max="6" width="18.28515625" style="16" customWidth="1"/>
    <col min="7" max="7" width="11.5703125" style="16" customWidth="1"/>
    <col min="8" max="8" width="2" style="16" hidden="1" customWidth="1"/>
    <col min="9" max="9" width="7.85546875" style="16" customWidth="1"/>
    <col min="10" max="10" width="6.42578125" style="16" hidden="1" customWidth="1"/>
    <col min="11" max="11" width="14.85546875" style="17" customWidth="1"/>
    <col min="12" max="12" width="9.140625" style="16"/>
    <col min="13" max="16384" width="9.140625" style="1"/>
  </cols>
  <sheetData>
    <row r="1" spans="1:12" ht="26.25">
      <c r="A1" s="545" t="s">
        <v>64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</row>
    <row r="2" spans="1:12" ht="18.75" customHeight="1">
      <c r="A2" s="604" t="s">
        <v>24</v>
      </c>
      <c r="B2" s="604"/>
      <c r="C2" s="604"/>
      <c r="D2" s="604"/>
      <c r="E2" s="604"/>
      <c r="F2" s="604"/>
      <c r="G2" s="604"/>
      <c r="H2" s="604"/>
      <c r="I2" s="604"/>
      <c r="J2" s="604"/>
      <c r="K2" s="605"/>
    </row>
    <row r="3" spans="1:12" ht="18">
      <c r="A3" s="606" t="s">
        <v>88</v>
      </c>
      <c r="B3" s="606"/>
      <c r="C3" s="606"/>
      <c r="D3" s="606"/>
      <c r="E3" s="606"/>
      <c r="F3" s="606"/>
      <c r="G3" s="606"/>
      <c r="H3" s="606"/>
      <c r="I3" s="606"/>
      <c r="J3" s="606"/>
      <c r="K3" s="607"/>
    </row>
    <row r="4" spans="1:12">
      <c r="A4" s="603" t="s">
        <v>69</v>
      </c>
      <c r="B4" s="603"/>
      <c r="C4" s="603"/>
      <c r="D4" s="603"/>
      <c r="E4" s="603"/>
      <c r="F4" s="603"/>
      <c r="G4" s="603"/>
      <c r="H4" s="603"/>
      <c r="I4" s="603"/>
      <c r="J4" s="603"/>
      <c r="K4" s="603"/>
      <c r="L4" s="17"/>
    </row>
    <row r="5" spans="1:12" s="5" customFormat="1" ht="81.75" customHeight="1">
      <c r="A5" s="18" t="s">
        <v>15</v>
      </c>
      <c r="B5" s="39" t="s">
        <v>16</v>
      </c>
      <c r="C5" s="18" t="s">
        <v>17</v>
      </c>
      <c r="D5" s="18" t="s">
        <v>18</v>
      </c>
      <c r="E5" s="18" t="s">
        <v>19</v>
      </c>
      <c r="F5" s="18" t="s">
        <v>54</v>
      </c>
      <c r="G5" s="18" t="s">
        <v>53</v>
      </c>
      <c r="H5" s="18"/>
      <c r="I5" s="18" t="s">
        <v>2</v>
      </c>
      <c r="J5" s="18"/>
      <c r="K5" s="18" t="s">
        <v>1</v>
      </c>
      <c r="L5" s="15"/>
    </row>
    <row r="6" spans="1:12" ht="18">
      <c r="A6" s="205">
        <f>'1st 1'!A8</f>
        <v>1</v>
      </c>
      <c r="B6" s="206" t="str">
        <f>'1st 1'!B8</f>
        <v>N</v>
      </c>
      <c r="C6" s="207"/>
      <c r="D6" s="207"/>
      <c r="E6" s="207"/>
      <c r="F6" s="211">
        <v>25.75</v>
      </c>
      <c r="G6" s="201">
        <f>ROUNDUP(F6*2,0)</f>
        <v>52</v>
      </c>
      <c r="H6" s="201" t="str">
        <f>IF(G6&gt;79,"A+",IF(G6&gt;74,"A",IF(G6&gt;69,"A-",IF(G6&gt;64,"B+",IF(G6&gt;59,"B",IF(G6&gt;54,"B-","-"))))))</f>
        <v>-</v>
      </c>
      <c r="I6" s="208" t="str">
        <f>IF(G6&gt;54,H6,IF(G6&gt;49,"C+",IF(G6&gt;44,"C",IF(G6&gt;39,"D",IF(G6=0,0,"F")))))</f>
        <v>C+</v>
      </c>
      <c r="J6" s="201" t="str">
        <f>IF(G6&gt;79,"4.00",IF(G6&gt;74,"3.75",IF(G6&gt;69,"3.50",IF(G6&gt;64,"3.25",IF(G6&gt;59,"3.00",IF(G6&gt;54,"2.75","-"))))))</f>
        <v>-</v>
      </c>
      <c r="K6" s="209" t="str">
        <f>IF(G6&gt;54,J6,IF(G6&gt;49,"2.50",IF(G6&gt;44,"2.25",IF(G6&gt;39,"2.00",IF(G6=0,0,"00")))))</f>
        <v>2.50</v>
      </c>
    </row>
    <row r="7" spans="1:12" ht="18">
      <c r="A7" s="205">
        <f>'1st 1'!A9</f>
        <v>2</v>
      </c>
      <c r="B7" s="206" t="str">
        <f>'1st 1'!B9</f>
        <v>K</v>
      </c>
      <c r="C7" s="210"/>
      <c r="D7" s="210"/>
      <c r="E7" s="207"/>
      <c r="F7" s="211">
        <v>25.25</v>
      </c>
      <c r="G7" s="201">
        <f t="shared" ref="G7:G40" si="0">ROUNDUP(F7*2,0)</f>
        <v>51</v>
      </c>
      <c r="H7" s="201" t="str">
        <f t="shared" ref="H7:H40" si="1">IF(G7&gt;79,"A+",IF(G7&gt;74,"A",IF(G7&gt;69,"A-",IF(G7&gt;64,"B+",IF(G7&gt;59,"B",IF(G7&gt;54,"B-","-"))))))</f>
        <v>-</v>
      </c>
      <c r="I7" s="208" t="str">
        <f t="shared" ref="I7:I53" si="2">IF(G7&gt;54,H7,IF(G7&gt;49,"C+",IF(G7&gt;44,"C",IF(G7&gt;39,"D",IF(G7=0,0,"F")))))</f>
        <v>C+</v>
      </c>
      <c r="J7" s="201" t="str">
        <f t="shared" ref="J7:J40" si="3">IF(G7&gt;79,"4.00",IF(G7&gt;74,"3.75",IF(G7&gt;69,"3.50",IF(G7&gt;64,"3.25",IF(G7&gt;59,"3.00",IF(G7&gt;54,"2.75","-"))))))</f>
        <v>-</v>
      </c>
      <c r="K7" s="209" t="str">
        <f t="shared" ref="K7:K53" si="4">IF(G7&gt;54,J7,IF(G7&gt;49,"2.50",IF(G7&gt;44,"2.25",IF(G7&gt;39,"2.00",IF(G7=0,0,"00")))))</f>
        <v>2.50</v>
      </c>
    </row>
    <row r="8" spans="1:12" ht="18">
      <c r="A8" s="205">
        <f>'1st 1'!A10</f>
        <v>3</v>
      </c>
      <c r="B8" s="206" t="str">
        <f>'1st 1'!B10</f>
        <v>M</v>
      </c>
      <c r="C8" s="207"/>
      <c r="D8" s="207"/>
      <c r="E8" s="207"/>
      <c r="F8" s="211">
        <v>31.25</v>
      </c>
      <c r="G8" s="201">
        <f t="shared" si="0"/>
        <v>63</v>
      </c>
      <c r="H8" s="201" t="str">
        <f t="shared" si="1"/>
        <v>B</v>
      </c>
      <c r="I8" s="208" t="str">
        <f t="shared" si="2"/>
        <v>B</v>
      </c>
      <c r="J8" s="201" t="str">
        <f t="shared" si="3"/>
        <v>3.00</v>
      </c>
      <c r="K8" s="209" t="str">
        <f t="shared" si="4"/>
        <v>3.00</v>
      </c>
    </row>
    <row r="9" spans="1:12" ht="18">
      <c r="A9" s="205">
        <f>'1st 1'!A11</f>
        <v>4</v>
      </c>
      <c r="B9" s="206" t="str">
        <f>'1st 1'!B11</f>
        <v>D</v>
      </c>
      <c r="C9" s="210"/>
      <c r="D9" s="210"/>
      <c r="E9" s="207"/>
      <c r="F9" s="211">
        <v>26.5</v>
      </c>
      <c r="G9" s="201">
        <f t="shared" si="0"/>
        <v>53</v>
      </c>
      <c r="H9" s="201" t="str">
        <f t="shared" si="1"/>
        <v>-</v>
      </c>
      <c r="I9" s="208" t="str">
        <f t="shared" si="2"/>
        <v>C+</v>
      </c>
      <c r="J9" s="201" t="str">
        <f t="shared" si="3"/>
        <v>-</v>
      </c>
      <c r="K9" s="209" t="str">
        <f t="shared" si="4"/>
        <v>2.50</v>
      </c>
    </row>
    <row r="10" spans="1:12" ht="18">
      <c r="A10" s="205">
        <f>'1st 1'!A12</f>
        <v>5</v>
      </c>
      <c r="B10" s="206" t="str">
        <f>'1st 1'!B12</f>
        <v>F</v>
      </c>
      <c r="C10" s="207"/>
      <c r="D10" s="207"/>
      <c r="E10" s="207"/>
      <c r="F10" s="211">
        <v>28.75</v>
      </c>
      <c r="G10" s="201">
        <f t="shared" si="0"/>
        <v>58</v>
      </c>
      <c r="H10" s="201" t="str">
        <f t="shared" si="1"/>
        <v>B-</v>
      </c>
      <c r="I10" s="208" t="str">
        <f t="shared" si="2"/>
        <v>B-</v>
      </c>
      <c r="J10" s="201" t="str">
        <f t="shared" si="3"/>
        <v>2.75</v>
      </c>
      <c r="K10" s="209" t="str">
        <f t="shared" si="4"/>
        <v>2.75</v>
      </c>
    </row>
    <row r="11" spans="1:12" ht="18">
      <c r="A11" s="205">
        <f>'1st 1'!A13</f>
        <v>6</v>
      </c>
      <c r="B11" s="206" t="str">
        <f>'1st 1'!B13</f>
        <v>P</v>
      </c>
      <c r="C11" s="210"/>
      <c r="D11" s="210"/>
      <c r="E11" s="207"/>
      <c r="F11" s="211">
        <v>29.75</v>
      </c>
      <c r="G11" s="201">
        <f t="shared" si="0"/>
        <v>60</v>
      </c>
      <c r="H11" s="201" t="str">
        <f t="shared" si="1"/>
        <v>B</v>
      </c>
      <c r="I11" s="208" t="str">
        <f t="shared" si="2"/>
        <v>B</v>
      </c>
      <c r="J11" s="201" t="str">
        <f t="shared" si="3"/>
        <v>3.00</v>
      </c>
      <c r="K11" s="209" t="str">
        <f t="shared" si="4"/>
        <v>3.00</v>
      </c>
    </row>
    <row r="12" spans="1:12" ht="18">
      <c r="A12" s="205">
        <f>'1st 1'!A14</f>
        <v>7</v>
      </c>
      <c r="B12" s="206" t="str">
        <f>'1st 1'!B14</f>
        <v>M</v>
      </c>
      <c r="C12" s="207"/>
      <c r="D12" s="207"/>
      <c r="E12" s="207"/>
      <c r="F12" s="211">
        <v>36.75</v>
      </c>
      <c r="G12" s="201">
        <f t="shared" si="0"/>
        <v>74</v>
      </c>
      <c r="H12" s="201" t="str">
        <f t="shared" si="1"/>
        <v>A-</v>
      </c>
      <c r="I12" s="208" t="str">
        <f t="shared" si="2"/>
        <v>A-</v>
      </c>
      <c r="J12" s="201" t="str">
        <f t="shared" si="3"/>
        <v>3.50</v>
      </c>
      <c r="K12" s="209" t="str">
        <f t="shared" si="4"/>
        <v>3.50</v>
      </c>
    </row>
    <row r="13" spans="1:12" ht="18">
      <c r="A13" s="205">
        <f>'1st 1'!A15</f>
        <v>8</v>
      </c>
      <c r="B13" s="206" t="str">
        <f>'1st 1'!B15</f>
        <v>S</v>
      </c>
      <c r="C13" s="210"/>
      <c r="D13" s="210"/>
      <c r="E13" s="207"/>
      <c r="F13" s="211">
        <v>38.25</v>
      </c>
      <c r="G13" s="201">
        <f t="shared" si="0"/>
        <v>77</v>
      </c>
      <c r="H13" s="201" t="str">
        <f t="shared" si="1"/>
        <v>A</v>
      </c>
      <c r="I13" s="208" t="str">
        <f t="shared" si="2"/>
        <v>A</v>
      </c>
      <c r="J13" s="201" t="str">
        <f t="shared" si="3"/>
        <v>3.75</v>
      </c>
      <c r="K13" s="209" t="str">
        <f t="shared" si="4"/>
        <v>3.75</v>
      </c>
    </row>
    <row r="14" spans="1:12" ht="18">
      <c r="A14" s="205">
        <f>'1st 1'!A16</f>
        <v>9</v>
      </c>
      <c r="B14" s="206" t="str">
        <f>'1st 1'!B16</f>
        <v>M</v>
      </c>
      <c r="C14" s="207"/>
      <c r="D14" s="207"/>
      <c r="E14" s="207"/>
      <c r="F14" s="211">
        <v>28.75</v>
      </c>
      <c r="G14" s="201">
        <f t="shared" si="0"/>
        <v>58</v>
      </c>
      <c r="H14" s="201" t="str">
        <f t="shared" si="1"/>
        <v>B-</v>
      </c>
      <c r="I14" s="208" t="str">
        <f t="shared" si="2"/>
        <v>B-</v>
      </c>
      <c r="J14" s="201" t="str">
        <f t="shared" si="3"/>
        <v>2.75</v>
      </c>
      <c r="K14" s="209" t="str">
        <f t="shared" si="4"/>
        <v>2.75</v>
      </c>
    </row>
    <row r="15" spans="1:12" ht="18">
      <c r="A15" s="205">
        <f>'1st 1'!A17</f>
        <v>10</v>
      </c>
      <c r="B15" s="206" t="str">
        <f>'1st 1'!B17</f>
        <v>M</v>
      </c>
      <c r="C15" s="210"/>
      <c r="D15" s="210"/>
      <c r="E15" s="207"/>
      <c r="F15" s="211">
        <v>40.75</v>
      </c>
      <c r="G15" s="201">
        <f t="shared" si="0"/>
        <v>82</v>
      </c>
      <c r="H15" s="201" t="str">
        <f t="shared" si="1"/>
        <v>A+</v>
      </c>
      <c r="I15" s="208" t="str">
        <f t="shared" si="2"/>
        <v>A+</v>
      </c>
      <c r="J15" s="201" t="str">
        <f t="shared" si="3"/>
        <v>4.00</v>
      </c>
      <c r="K15" s="209" t="str">
        <f t="shared" si="4"/>
        <v>4.00</v>
      </c>
    </row>
    <row r="16" spans="1:12" ht="18">
      <c r="A16" s="205">
        <f>'1st 1'!A18</f>
        <v>11</v>
      </c>
      <c r="B16" s="206" t="str">
        <f>'1st 1'!B18</f>
        <v>S</v>
      </c>
      <c r="C16" s="207"/>
      <c r="D16" s="207"/>
      <c r="E16" s="207"/>
      <c r="F16" s="211">
        <v>42.5</v>
      </c>
      <c r="G16" s="201">
        <f t="shared" si="0"/>
        <v>85</v>
      </c>
      <c r="H16" s="201" t="str">
        <f t="shared" si="1"/>
        <v>A+</v>
      </c>
      <c r="I16" s="208" t="str">
        <f t="shared" si="2"/>
        <v>A+</v>
      </c>
      <c r="J16" s="201" t="str">
        <f t="shared" si="3"/>
        <v>4.00</v>
      </c>
      <c r="K16" s="209" t="str">
        <f t="shared" si="4"/>
        <v>4.00</v>
      </c>
    </row>
    <row r="17" spans="1:11" ht="18">
      <c r="A17" s="205">
        <f>'1st 1'!A19</f>
        <v>12</v>
      </c>
      <c r="B17" s="206" t="str">
        <f>'1st 1'!B19</f>
        <v>Z</v>
      </c>
      <c r="C17" s="210"/>
      <c r="D17" s="210"/>
      <c r="E17" s="207"/>
      <c r="F17" s="211">
        <v>35.25</v>
      </c>
      <c r="G17" s="201">
        <f t="shared" si="0"/>
        <v>71</v>
      </c>
      <c r="H17" s="201" t="str">
        <f t="shared" si="1"/>
        <v>A-</v>
      </c>
      <c r="I17" s="208" t="str">
        <f t="shared" si="2"/>
        <v>A-</v>
      </c>
      <c r="J17" s="201" t="str">
        <f t="shared" si="3"/>
        <v>3.50</v>
      </c>
      <c r="K17" s="209" t="str">
        <f t="shared" si="4"/>
        <v>3.50</v>
      </c>
    </row>
    <row r="18" spans="1:11" ht="18">
      <c r="A18" s="205">
        <f>'1st 1'!A20</f>
        <v>13</v>
      </c>
      <c r="B18" s="206" t="str">
        <f>'1st 1'!B20</f>
        <v>M</v>
      </c>
      <c r="C18" s="207"/>
      <c r="D18" s="207"/>
      <c r="E18" s="207"/>
      <c r="F18" s="211">
        <v>41</v>
      </c>
      <c r="G18" s="201">
        <f t="shared" si="0"/>
        <v>82</v>
      </c>
      <c r="H18" s="201" t="str">
        <f t="shared" si="1"/>
        <v>A+</v>
      </c>
      <c r="I18" s="208" t="str">
        <f t="shared" si="2"/>
        <v>A+</v>
      </c>
      <c r="J18" s="201" t="str">
        <f t="shared" si="3"/>
        <v>4.00</v>
      </c>
      <c r="K18" s="209" t="str">
        <f t="shared" si="4"/>
        <v>4.00</v>
      </c>
    </row>
    <row r="19" spans="1:11" ht="18">
      <c r="A19" s="205">
        <f>'1st 1'!A21</f>
        <v>14</v>
      </c>
      <c r="B19" s="206" t="str">
        <f>'1st 1'!B21</f>
        <v>K</v>
      </c>
      <c r="C19" s="210"/>
      <c r="D19" s="210"/>
      <c r="E19" s="207"/>
      <c r="F19" s="211">
        <v>31.5</v>
      </c>
      <c r="G19" s="201">
        <f t="shared" si="0"/>
        <v>63</v>
      </c>
      <c r="H19" s="201" t="str">
        <f t="shared" si="1"/>
        <v>B</v>
      </c>
      <c r="I19" s="208" t="str">
        <f t="shared" si="2"/>
        <v>B</v>
      </c>
      <c r="J19" s="201" t="str">
        <f t="shared" si="3"/>
        <v>3.00</v>
      </c>
      <c r="K19" s="209" t="str">
        <f t="shared" si="4"/>
        <v>3.00</v>
      </c>
    </row>
    <row r="20" spans="1:11" ht="18">
      <c r="A20" s="205">
        <f>'1st 1'!A22</f>
        <v>15</v>
      </c>
      <c r="B20" s="206" t="str">
        <f>'1st 1'!B22</f>
        <v>P</v>
      </c>
      <c r="C20" s="207"/>
      <c r="D20" s="207"/>
      <c r="E20" s="207"/>
      <c r="F20" s="211">
        <v>25</v>
      </c>
      <c r="G20" s="201">
        <f t="shared" si="0"/>
        <v>50</v>
      </c>
      <c r="H20" s="201" t="str">
        <f t="shared" si="1"/>
        <v>-</v>
      </c>
      <c r="I20" s="208" t="str">
        <f t="shared" si="2"/>
        <v>C+</v>
      </c>
      <c r="J20" s="201" t="str">
        <f t="shared" si="3"/>
        <v>-</v>
      </c>
      <c r="K20" s="209" t="str">
        <f t="shared" si="4"/>
        <v>2.50</v>
      </c>
    </row>
    <row r="21" spans="1:11" ht="18">
      <c r="A21" s="205">
        <f>'1st 1'!A23</f>
        <v>16</v>
      </c>
      <c r="B21" s="206" t="str">
        <f>'1st 1'!B23</f>
        <v>F</v>
      </c>
      <c r="C21" s="210"/>
      <c r="D21" s="210"/>
      <c r="E21" s="207"/>
      <c r="F21" s="211">
        <v>30</v>
      </c>
      <c r="G21" s="201">
        <f t="shared" si="0"/>
        <v>60</v>
      </c>
      <c r="H21" s="201" t="str">
        <f t="shared" si="1"/>
        <v>B</v>
      </c>
      <c r="I21" s="208" t="str">
        <f t="shared" si="2"/>
        <v>B</v>
      </c>
      <c r="J21" s="201" t="str">
        <f t="shared" si="3"/>
        <v>3.00</v>
      </c>
      <c r="K21" s="209" t="str">
        <f t="shared" si="4"/>
        <v>3.00</v>
      </c>
    </row>
    <row r="22" spans="1:11" ht="18">
      <c r="A22" s="205">
        <f>'1st 1'!A24</f>
        <v>17</v>
      </c>
      <c r="B22" s="206" t="str">
        <f>'1st 1'!B24</f>
        <v>K</v>
      </c>
      <c r="C22" s="207"/>
      <c r="D22" s="207"/>
      <c r="E22" s="207"/>
      <c r="F22" s="211">
        <v>27.75</v>
      </c>
      <c r="G22" s="201">
        <f t="shared" si="0"/>
        <v>56</v>
      </c>
      <c r="H22" s="201" t="str">
        <f t="shared" si="1"/>
        <v>B-</v>
      </c>
      <c r="I22" s="208" t="str">
        <f t="shared" si="2"/>
        <v>B-</v>
      </c>
      <c r="J22" s="201" t="str">
        <f t="shared" si="3"/>
        <v>2.75</v>
      </c>
      <c r="K22" s="209" t="str">
        <f t="shared" si="4"/>
        <v>2.75</v>
      </c>
    </row>
    <row r="23" spans="1:11" ht="18">
      <c r="A23" s="205">
        <f>'1st 1'!A25</f>
        <v>18</v>
      </c>
      <c r="B23" s="206" t="str">
        <f>'1st 1'!B25</f>
        <v>N</v>
      </c>
      <c r="C23" s="210"/>
      <c r="D23" s="210"/>
      <c r="E23" s="207"/>
      <c r="F23" s="211">
        <v>30.5</v>
      </c>
      <c r="G23" s="201">
        <f t="shared" si="0"/>
        <v>61</v>
      </c>
      <c r="H23" s="201" t="str">
        <f t="shared" si="1"/>
        <v>B</v>
      </c>
      <c r="I23" s="208" t="str">
        <f t="shared" si="2"/>
        <v>B</v>
      </c>
      <c r="J23" s="201" t="str">
        <f t="shared" si="3"/>
        <v>3.00</v>
      </c>
      <c r="K23" s="209" t="str">
        <f t="shared" si="4"/>
        <v>3.00</v>
      </c>
    </row>
    <row r="24" spans="1:11" ht="18">
      <c r="A24" s="205">
        <f>'1st 1'!A26</f>
        <v>19</v>
      </c>
      <c r="B24" s="206" t="str">
        <f>'1st 1'!B26</f>
        <v>J</v>
      </c>
      <c r="C24" s="207"/>
      <c r="D24" s="207"/>
      <c r="E24" s="207"/>
      <c r="F24" s="211">
        <v>27.25</v>
      </c>
      <c r="G24" s="201">
        <f t="shared" si="0"/>
        <v>55</v>
      </c>
      <c r="H24" s="201" t="str">
        <f t="shared" si="1"/>
        <v>B-</v>
      </c>
      <c r="I24" s="208" t="str">
        <f t="shared" si="2"/>
        <v>B-</v>
      </c>
      <c r="J24" s="201" t="str">
        <f t="shared" si="3"/>
        <v>2.75</v>
      </c>
      <c r="K24" s="209" t="str">
        <f t="shared" si="4"/>
        <v>2.75</v>
      </c>
    </row>
    <row r="25" spans="1:11" ht="18">
      <c r="A25" s="205">
        <f>'1st 1'!A27</f>
        <v>20</v>
      </c>
      <c r="B25" s="206" t="str">
        <f>'1st 1'!B27</f>
        <v>S</v>
      </c>
      <c r="C25" s="210"/>
      <c r="D25" s="210"/>
      <c r="E25" s="207"/>
      <c r="F25" s="211">
        <v>32.75</v>
      </c>
      <c r="G25" s="201">
        <f t="shared" si="0"/>
        <v>66</v>
      </c>
      <c r="H25" s="201" t="str">
        <f t="shared" si="1"/>
        <v>B+</v>
      </c>
      <c r="I25" s="208" t="str">
        <f t="shared" si="2"/>
        <v>B+</v>
      </c>
      <c r="J25" s="201" t="str">
        <f t="shared" si="3"/>
        <v>3.25</v>
      </c>
      <c r="K25" s="209" t="str">
        <f t="shared" si="4"/>
        <v>3.25</v>
      </c>
    </row>
    <row r="26" spans="1:11" ht="18">
      <c r="A26" s="205">
        <f>'1st 1'!A28</f>
        <v>21</v>
      </c>
      <c r="B26" s="206" t="str">
        <f>'1st 1'!B28</f>
        <v>S</v>
      </c>
      <c r="C26" s="207"/>
      <c r="D26" s="207"/>
      <c r="E26" s="207"/>
      <c r="F26" s="211">
        <v>28.75</v>
      </c>
      <c r="G26" s="201">
        <f t="shared" si="0"/>
        <v>58</v>
      </c>
      <c r="H26" s="201" t="str">
        <f t="shared" si="1"/>
        <v>B-</v>
      </c>
      <c r="I26" s="208" t="str">
        <f t="shared" si="2"/>
        <v>B-</v>
      </c>
      <c r="J26" s="201" t="str">
        <f t="shared" si="3"/>
        <v>2.75</v>
      </c>
      <c r="K26" s="209" t="str">
        <f t="shared" si="4"/>
        <v>2.75</v>
      </c>
    </row>
    <row r="27" spans="1:11" ht="18">
      <c r="A27" s="205">
        <f>'1st 1'!A29</f>
        <v>22</v>
      </c>
      <c r="B27" s="206" t="str">
        <f>'1st 1'!B29</f>
        <v>M</v>
      </c>
      <c r="C27" s="210"/>
      <c r="D27" s="210"/>
      <c r="E27" s="207"/>
      <c r="F27" s="211">
        <v>25.5</v>
      </c>
      <c r="G27" s="201">
        <f t="shared" si="0"/>
        <v>51</v>
      </c>
      <c r="H27" s="201" t="str">
        <f t="shared" si="1"/>
        <v>-</v>
      </c>
      <c r="I27" s="208" t="str">
        <f t="shared" si="2"/>
        <v>C+</v>
      </c>
      <c r="J27" s="201" t="str">
        <f t="shared" si="3"/>
        <v>-</v>
      </c>
      <c r="K27" s="209" t="str">
        <f t="shared" si="4"/>
        <v>2.50</v>
      </c>
    </row>
    <row r="28" spans="1:11" ht="18">
      <c r="A28" s="205">
        <f>'1st 1'!A30</f>
        <v>23</v>
      </c>
      <c r="B28" s="206" t="str">
        <f>'1st 1'!B30</f>
        <v>P</v>
      </c>
      <c r="C28" s="207"/>
      <c r="D28" s="207"/>
      <c r="E28" s="207"/>
      <c r="F28" s="211">
        <v>39.75</v>
      </c>
      <c r="G28" s="201">
        <f t="shared" si="0"/>
        <v>80</v>
      </c>
      <c r="H28" s="201" t="str">
        <f t="shared" si="1"/>
        <v>A+</v>
      </c>
      <c r="I28" s="208" t="str">
        <f t="shared" si="2"/>
        <v>A+</v>
      </c>
      <c r="J28" s="201" t="str">
        <f t="shared" si="3"/>
        <v>4.00</v>
      </c>
      <c r="K28" s="209" t="str">
        <f t="shared" si="4"/>
        <v>4.00</v>
      </c>
    </row>
    <row r="29" spans="1:11" ht="18">
      <c r="A29" s="205">
        <f>'1st 1'!A31</f>
        <v>24</v>
      </c>
      <c r="B29" s="206" t="str">
        <f>'1st 1'!B31</f>
        <v>R</v>
      </c>
      <c r="C29" s="210"/>
      <c r="D29" s="210"/>
      <c r="E29" s="207"/>
      <c r="F29" s="211">
        <v>25</v>
      </c>
      <c r="G29" s="201">
        <f t="shared" si="0"/>
        <v>50</v>
      </c>
      <c r="H29" s="201" t="str">
        <f t="shared" si="1"/>
        <v>-</v>
      </c>
      <c r="I29" s="208" t="str">
        <f t="shared" si="2"/>
        <v>C+</v>
      </c>
      <c r="J29" s="201" t="str">
        <f t="shared" si="3"/>
        <v>-</v>
      </c>
      <c r="K29" s="209" t="str">
        <f t="shared" si="4"/>
        <v>2.50</v>
      </c>
    </row>
    <row r="30" spans="1:11" ht="18">
      <c r="A30" s="205">
        <f>'1st 1'!A32</f>
        <v>25</v>
      </c>
      <c r="B30" s="206" t="str">
        <f>'1st 1'!B32</f>
        <v>F</v>
      </c>
      <c r="C30" s="207"/>
      <c r="D30" s="207"/>
      <c r="E30" s="207"/>
      <c r="F30" s="211">
        <v>27</v>
      </c>
      <c r="G30" s="201">
        <f t="shared" si="0"/>
        <v>54</v>
      </c>
      <c r="H30" s="201" t="str">
        <f t="shared" si="1"/>
        <v>-</v>
      </c>
      <c r="I30" s="208" t="str">
        <f t="shared" si="2"/>
        <v>C+</v>
      </c>
      <c r="J30" s="201" t="str">
        <f t="shared" si="3"/>
        <v>-</v>
      </c>
      <c r="K30" s="209" t="str">
        <f t="shared" si="4"/>
        <v>2.50</v>
      </c>
    </row>
    <row r="31" spans="1:11" ht="18">
      <c r="A31" s="205">
        <f>'1st 1'!A33</f>
        <v>26</v>
      </c>
      <c r="B31" s="206" t="str">
        <f>'1st 1'!B33</f>
        <v>P</v>
      </c>
      <c r="C31" s="210"/>
      <c r="D31" s="210"/>
      <c r="E31" s="207"/>
      <c r="F31" s="211">
        <v>31</v>
      </c>
      <c r="G31" s="201">
        <f t="shared" si="0"/>
        <v>62</v>
      </c>
      <c r="H31" s="201" t="str">
        <f t="shared" si="1"/>
        <v>B</v>
      </c>
      <c r="I31" s="208" t="str">
        <f t="shared" si="2"/>
        <v>B</v>
      </c>
      <c r="J31" s="201" t="str">
        <f t="shared" si="3"/>
        <v>3.00</v>
      </c>
      <c r="K31" s="209" t="str">
        <f t="shared" si="4"/>
        <v>3.00</v>
      </c>
    </row>
    <row r="32" spans="1:11" ht="18">
      <c r="A32" s="205">
        <f>'1st 1'!A34</f>
        <v>27</v>
      </c>
      <c r="B32" s="206" t="str">
        <f>'1st 1'!B34</f>
        <v>N</v>
      </c>
      <c r="C32" s="207"/>
      <c r="D32" s="207"/>
      <c r="E32" s="207"/>
      <c r="F32" s="211">
        <v>41</v>
      </c>
      <c r="G32" s="201">
        <f t="shared" si="0"/>
        <v>82</v>
      </c>
      <c r="H32" s="201" t="str">
        <f t="shared" si="1"/>
        <v>A+</v>
      </c>
      <c r="I32" s="208" t="str">
        <f t="shared" si="2"/>
        <v>A+</v>
      </c>
      <c r="J32" s="201" t="str">
        <f t="shared" si="3"/>
        <v>4.00</v>
      </c>
      <c r="K32" s="209" t="str">
        <f t="shared" si="4"/>
        <v>4.00</v>
      </c>
    </row>
    <row r="33" spans="1:11" ht="18">
      <c r="A33" s="205">
        <f>'1st 1'!A35</f>
        <v>28</v>
      </c>
      <c r="B33" s="206" t="str">
        <f>'1st 1'!B35</f>
        <v>J</v>
      </c>
      <c r="C33" s="210"/>
      <c r="D33" s="210"/>
      <c r="E33" s="207"/>
      <c r="F33" s="211">
        <v>30.25</v>
      </c>
      <c r="G33" s="201">
        <f t="shared" si="0"/>
        <v>61</v>
      </c>
      <c r="H33" s="201" t="str">
        <f t="shared" si="1"/>
        <v>B</v>
      </c>
      <c r="I33" s="208" t="str">
        <f t="shared" si="2"/>
        <v>B</v>
      </c>
      <c r="J33" s="201" t="str">
        <f t="shared" si="3"/>
        <v>3.00</v>
      </c>
      <c r="K33" s="209" t="str">
        <f t="shared" si="4"/>
        <v>3.00</v>
      </c>
    </row>
    <row r="34" spans="1:11" ht="18">
      <c r="A34" s="205">
        <f>'1st 1'!A36</f>
        <v>29</v>
      </c>
      <c r="B34" s="206" t="str">
        <f>'1st 1'!B36</f>
        <v>P</v>
      </c>
      <c r="C34" s="207"/>
      <c r="D34" s="207"/>
      <c r="E34" s="207"/>
      <c r="F34" s="211">
        <v>28</v>
      </c>
      <c r="G34" s="201">
        <f t="shared" si="0"/>
        <v>56</v>
      </c>
      <c r="H34" s="201" t="str">
        <f t="shared" si="1"/>
        <v>B-</v>
      </c>
      <c r="I34" s="208" t="str">
        <f t="shared" si="2"/>
        <v>B-</v>
      </c>
      <c r="J34" s="201" t="str">
        <f t="shared" si="3"/>
        <v>2.75</v>
      </c>
      <c r="K34" s="209" t="str">
        <f t="shared" si="4"/>
        <v>2.75</v>
      </c>
    </row>
    <row r="35" spans="1:11" ht="18">
      <c r="A35" s="205">
        <f>'1st 1'!A37</f>
        <v>30</v>
      </c>
      <c r="B35" s="206" t="str">
        <f>'1st 1'!B37</f>
        <v>N</v>
      </c>
      <c r="C35" s="210"/>
      <c r="D35" s="210"/>
      <c r="E35" s="207"/>
      <c r="F35" s="211">
        <v>33.25</v>
      </c>
      <c r="G35" s="201">
        <f t="shared" si="0"/>
        <v>67</v>
      </c>
      <c r="H35" s="201" t="str">
        <f t="shared" si="1"/>
        <v>B+</v>
      </c>
      <c r="I35" s="208" t="str">
        <f t="shared" si="2"/>
        <v>B+</v>
      </c>
      <c r="J35" s="201" t="str">
        <f t="shared" si="3"/>
        <v>3.25</v>
      </c>
      <c r="K35" s="209" t="str">
        <f t="shared" si="4"/>
        <v>3.25</v>
      </c>
    </row>
    <row r="36" spans="1:11" ht="18">
      <c r="A36" s="205">
        <f>'1st 1'!A38</f>
        <v>31</v>
      </c>
      <c r="B36" s="206" t="str">
        <f>'1st 1'!B38</f>
        <v>S</v>
      </c>
      <c r="C36" s="207"/>
      <c r="D36" s="207"/>
      <c r="E36" s="207"/>
      <c r="F36" s="211">
        <v>30.5</v>
      </c>
      <c r="G36" s="201">
        <f t="shared" si="0"/>
        <v>61</v>
      </c>
      <c r="H36" s="201" t="str">
        <f t="shared" si="1"/>
        <v>B</v>
      </c>
      <c r="I36" s="208" t="str">
        <f t="shared" si="2"/>
        <v>B</v>
      </c>
      <c r="J36" s="201" t="str">
        <f t="shared" si="3"/>
        <v>3.00</v>
      </c>
      <c r="K36" s="209" t="str">
        <f t="shared" si="4"/>
        <v>3.00</v>
      </c>
    </row>
    <row r="37" spans="1:11" ht="18">
      <c r="A37" s="205">
        <f>'1st 1'!A39</f>
        <v>32</v>
      </c>
      <c r="B37" s="206" t="str">
        <f>'1st 1'!B39</f>
        <v>F</v>
      </c>
      <c r="C37" s="210"/>
      <c r="D37" s="210"/>
      <c r="E37" s="207"/>
      <c r="F37" s="211">
        <v>40.75</v>
      </c>
      <c r="G37" s="201">
        <f t="shared" si="0"/>
        <v>82</v>
      </c>
      <c r="H37" s="201" t="str">
        <f t="shared" si="1"/>
        <v>A+</v>
      </c>
      <c r="I37" s="208" t="str">
        <f t="shared" si="2"/>
        <v>A+</v>
      </c>
      <c r="J37" s="201" t="str">
        <f t="shared" si="3"/>
        <v>4.00</v>
      </c>
      <c r="K37" s="209" t="str">
        <f t="shared" si="4"/>
        <v>4.00</v>
      </c>
    </row>
    <row r="38" spans="1:11" ht="18">
      <c r="A38" s="205">
        <f>'1st 1'!A40</f>
        <v>33</v>
      </c>
      <c r="B38" s="206" t="str">
        <f>'1st 1'!B40</f>
        <v>M</v>
      </c>
      <c r="C38" s="207"/>
      <c r="D38" s="207"/>
      <c r="E38" s="207"/>
      <c r="F38" s="211">
        <v>26.75</v>
      </c>
      <c r="G38" s="201">
        <f t="shared" si="0"/>
        <v>54</v>
      </c>
      <c r="H38" s="201" t="str">
        <f t="shared" si="1"/>
        <v>-</v>
      </c>
      <c r="I38" s="208" t="str">
        <f t="shared" si="2"/>
        <v>C+</v>
      </c>
      <c r="J38" s="201" t="str">
        <f t="shared" si="3"/>
        <v>-</v>
      </c>
      <c r="K38" s="209" t="str">
        <f t="shared" si="4"/>
        <v>2.50</v>
      </c>
    </row>
    <row r="39" spans="1:11" ht="18">
      <c r="A39" s="205">
        <f>'1st 1'!A41</f>
        <v>34</v>
      </c>
      <c r="B39" s="206" t="str">
        <f>'1st 1'!B41</f>
        <v>M</v>
      </c>
      <c r="C39" s="210"/>
      <c r="D39" s="210"/>
      <c r="E39" s="207"/>
      <c r="F39" s="211">
        <v>33</v>
      </c>
      <c r="G39" s="201">
        <f t="shared" si="0"/>
        <v>66</v>
      </c>
      <c r="H39" s="201" t="str">
        <f t="shared" si="1"/>
        <v>B+</v>
      </c>
      <c r="I39" s="208" t="str">
        <f t="shared" si="2"/>
        <v>B+</v>
      </c>
      <c r="J39" s="201" t="str">
        <f t="shared" si="3"/>
        <v>3.25</v>
      </c>
      <c r="K39" s="209" t="str">
        <f t="shared" si="4"/>
        <v>3.25</v>
      </c>
    </row>
    <row r="40" spans="1:11" ht="18">
      <c r="A40" s="205">
        <f>'1st 1'!A42</f>
        <v>35</v>
      </c>
      <c r="B40" s="206" t="str">
        <f>'1st 1'!B42</f>
        <v>T</v>
      </c>
      <c r="C40" s="207"/>
      <c r="D40" s="207"/>
      <c r="E40" s="207"/>
      <c r="F40" s="211">
        <v>32.5</v>
      </c>
      <c r="G40" s="201">
        <f t="shared" si="0"/>
        <v>65</v>
      </c>
      <c r="H40" s="201" t="str">
        <f t="shared" si="1"/>
        <v>B+</v>
      </c>
      <c r="I40" s="208" t="str">
        <f t="shared" si="2"/>
        <v>B+</v>
      </c>
      <c r="J40" s="201" t="str">
        <f t="shared" si="3"/>
        <v>3.25</v>
      </c>
      <c r="K40" s="209" t="str">
        <f t="shared" si="4"/>
        <v>3.25</v>
      </c>
    </row>
    <row r="41" spans="1:11" ht="18">
      <c r="A41" s="205">
        <f>'1st 1'!A43</f>
        <v>36</v>
      </c>
      <c r="B41" s="206" t="str">
        <f>'1st 1'!B43</f>
        <v>H</v>
      </c>
      <c r="C41" s="207"/>
      <c r="D41" s="207"/>
      <c r="E41" s="207"/>
      <c r="F41" s="211">
        <v>42</v>
      </c>
      <c r="G41" s="201">
        <f>ROUNDUP(F41*2,0)</f>
        <v>84</v>
      </c>
      <c r="H41" s="201" t="str">
        <f>IF(G41&gt;79,"A+",IF(G41&gt;74,"A",IF(G41&gt;69,"A-",IF(G41&gt;64,"B+",IF(G41&gt;59,"B",IF(G41&gt;54,"B-","-"))))))</f>
        <v>A+</v>
      </c>
      <c r="I41" s="208" t="str">
        <f t="shared" si="2"/>
        <v>A+</v>
      </c>
      <c r="J41" s="201" t="str">
        <f>IF(G41&gt;79,"4.00",IF(G41&gt;74,"3.75",IF(G41&gt;69,"3.50",IF(G41&gt;64,"3.25",IF(G41&gt;59,"3.00",IF(G41&gt;54,"2.75","-"))))))</f>
        <v>4.00</v>
      </c>
      <c r="K41" s="209" t="str">
        <f t="shared" si="4"/>
        <v>4.00</v>
      </c>
    </row>
    <row r="42" spans="1:11" ht="18">
      <c r="A42" s="205">
        <f>'1st 1'!A44</f>
        <v>37</v>
      </c>
      <c r="B42" s="206" t="str">
        <f>'1st 1'!B44</f>
        <v>S</v>
      </c>
      <c r="C42" s="210"/>
      <c r="D42" s="210"/>
      <c r="E42" s="207"/>
      <c r="F42" s="211">
        <v>40.75</v>
      </c>
      <c r="G42" s="201">
        <f>ROUNDUP(F42*2,0)</f>
        <v>82</v>
      </c>
      <c r="H42" s="201" t="str">
        <f>IF(G42&gt;79,"A+",IF(G42&gt;74,"A",IF(G42&gt;69,"A-",IF(G42&gt;64,"B+",IF(G42&gt;59,"B",IF(G42&gt;54,"B-","-"))))))</f>
        <v>A+</v>
      </c>
      <c r="I42" s="208" t="str">
        <f t="shared" si="2"/>
        <v>A+</v>
      </c>
      <c r="J42" s="201" t="str">
        <f>IF(G42&gt;79,"4.00",IF(G42&gt;74,"3.75",IF(G42&gt;69,"3.50",IF(G42&gt;64,"3.25",IF(G42&gt;59,"3.00",IF(G42&gt;54,"2.75","-"))))))</f>
        <v>4.00</v>
      </c>
      <c r="K42" s="209" t="str">
        <f t="shared" si="4"/>
        <v>4.00</v>
      </c>
    </row>
    <row r="43" spans="1:11" ht="18">
      <c r="A43" s="205">
        <f>'1st 1'!A45</f>
        <v>38</v>
      </c>
      <c r="B43" s="206" t="str">
        <f>'1st 1'!B45</f>
        <v>N</v>
      </c>
      <c r="C43" s="207"/>
      <c r="D43" s="207"/>
      <c r="E43" s="207"/>
      <c r="F43" s="211">
        <v>36.25</v>
      </c>
      <c r="G43" s="201">
        <f>ROUNDUP(F43*2,0)</f>
        <v>73</v>
      </c>
      <c r="H43" s="201" t="str">
        <f>IF(G43&gt;79,"A+",IF(G43&gt;74,"A",IF(G43&gt;69,"A-",IF(G43&gt;64,"B+",IF(G43&gt;59,"B",IF(G43&gt;54,"B-","-"))))))</f>
        <v>A-</v>
      </c>
      <c r="I43" s="208" t="str">
        <f t="shared" si="2"/>
        <v>A-</v>
      </c>
      <c r="J43" s="201" t="str">
        <f>IF(G43&gt;79,"4.00",IF(G43&gt;74,"3.75",IF(G43&gt;69,"3.50",IF(G43&gt;64,"3.25",IF(G43&gt;59,"3.00",IF(G43&gt;54,"2.75","-"))))))</f>
        <v>3.50</v>
      </c>
      <c r="K43" s="209" t="str">
        <f t="shared" si="4"/>
        <v>3.50</v>
      </c>
    </row>
    <row r="44" spans="1:11" ht="18">
      <c r="A44" s="205">
        <f>'1st 1'!A46</f>
        <v>39</v>
      </c>
      <c r="B44" s="206" t="str">
        <f>'1st 1'!B46</f>
        <v>R</v>
      </c>
      <c r="C44" s="207"/>
      <c r="D44" s="207"/>
      <c r="E44" s="207"/>
      <c r="F44" s="211">
        <v>25.25</v>
      </c>
      <c r="G44" s="201">
        <f>ROUNDUP(F44*2,0)</f>
        <v>51</v>
      </c>
      <c r="H44" s="201" t="str">
        <f>IF(G44&gt;79,"A+",IF(G44&gt;74,"A",IF(G44&gt;69,"A-",IF(G44&gt;64,"B+",IF(G44&gt;59,"B",IF(G44&gt;54,"B-","-"))))))</f>
        <v>-</v>
      </c>
      <c r="I44" s="208" t="str">
        <f t="shared" si="2"/>
        <v>C+</v>
      </c>
      <c r="J44" s="201" t="str">
        <f>IF(G44&gt;79,"4.00",IF(G44&gt;74,"3.75",IF(G44&gt;69,"3.50",IF(G44&gt;64,"3.25",IF(G44&gt;59,"3.00",IF(G44&gt;54,"2.75","-"))))))</f>
        <v>-</v>
      </c>
      <c r="K44" s="209" t="str">
        <f t="shared" si="4"/>
        <v>2.50</v>
      </c>
    </row>
    <row r="45" spans="1:11" ht="18">
      <c r="A45" s="205">
        <f>'1st 1'!A47</f>
        <v>40</v>
      </c>
      <c r="B45" s="206" t="str">
        <f>'1st 1'!B47</f>
        <v>U</v>
      </c>
      <c r="C45" s="207"/>
      <c r="D45" s="207"/>
      <c r="E45" s="207"/>
      <c r="F45" s="211">
        <v>29.75</v>
      </c>
      <c r="G45" s="201">
        <f t="shared" ref="G45:G53" si="5">ROUNDUP(F45*2,0)</f>
        <v>60</v>
      </c>
      <c r="H45" s="201" t="str">
        <f t="shared" ref="H45:H53" si="6">IF(G45&gt;79,"A+",IF(G45&gt;74,"A",IF(G45&gt;69,"A-",IF(G45&gt;64,"B+",IF(G45&gt;59,"B",IF(G45&gt;54,"B-","-"))))))</f>
        <v>B</v>
      </c>
      <c r="I45" s="208" t="str">
        <f t="shared" si="2"/>
        <v>B</v>
      </c>
      <c r="J45" s="201" t="str">
        <f t="shared" ref="J45:J53" si="7">IF(G45&gt;79,"4.00",IF(G45&gt;74,"3.75",IF(G45&gt;69,"3.50",IF(G45&gt;64,"3.25",IF(G45&gt;59,"3.00",IF(G45&gt;54,"2.75","-"))))))</f>
        <v>3.00</v>
      </c>
      <c r="K45" s="209" t="str">
        <f t="shared" si="4"/>
        <v>3.00</v>
      </c>
    </row>
    <row r="46" spans="1:11" ht="18">
      <c r="A46" s="205">
        <f>'1st 1'!A48</f>
        <v>41</v>
      </c>
      <c r="B46" s="206" t="str">
        <f>'1st 1'!B48</f>
        <v>B</v>
      </c>
      <c r="C46" s="207"/>
      <c r="D46" s="207"/>
      <c r="E46" s="207"/>
      <c r="F46" s="211">
        <v>35.5</v>
      </c>
      <c r="G46" s="201">
        <f t="shared" si="5"/>
        <v>71</v>
      </c>
      <c r="H46" s="201" t="str">
        <f t="shared" si="6"/>
        <v>A-</v>
      </c>
      <c r="I46" s="208" t="str">
        <f t="shared" si="2"/>
        <v>A-</v>
      </c>
      <c r="J46" s="201" t="str">
        <f t="shared" si="7"/>
        <v>3.50</v>
      </c>
      <c r="K46" s="209" t="str">
        <f t="shared" si="4"/>
        <v>3.50</v>
      </c>
    </row>
    <row r="47" spans="1:11" ht="18">
      <c r="A47" s="205">
        <f>'1st 1'!A49</f>
        <v>42</v>
      </c>
      <c r="B47" s="206" t="str">
        <f>'1st 1'!B49</f>
        <v>K</v>
      </c>
      <c r="C47" s="207"/>
      <c r="D47" s="207"/>
      <c r="E47" s="207"/>
      <c r="F47" s="211">
        <v>41.25</v>
      </c>
      <c r="G47" s="201">
        <f t="shared" si="5"/>
        <v>83</v>
      </c>
      <c r="H47" s="201" t="str">
        <f t="shared" si="6"/>
        <v>A+</v>
      </c>
      <c r="I47" s="208" t="str">
        <f t="shared" si="2"/>
        <v>A+</v>
      </c>
      <c r="J47" s="201" t="str">
        <f t="shared" si="7"/>
        <v>4.00</v>
      </c>
      <c r="K47" s="209" t="str">
        <f t="shared" si="4"/>
        <v>4.00</v>
      </c>
    </row>
    <row r="48" spans="1:11" ht="18">
      <c r="A48" s="205">
        <f>'1st 1'!A50</f>
        <v>43</v>
      </c>
      <c r="B48" s="206" t="str">
        <f>'1st 1'!B50</f>
        <v>N</v>
      </c>
      <c r="C48" s="207"/>
      <c r="D48" s="207"/>
      <c r="E48" s="207"/>
      <c r="F48" s="211">
        <v>39.75</v>
      </c>
      <c r="G48" s="201">
        <f t="shared" si="5"/>
        <v>80</v>
      </c>
      <c r="H48" s="201" t="str">
        <f t="shared" si="6"/>
        <v>A+</v>
      </c>
      <c r="I48" s="208" t="str">
        <f t="shared" si="2"/>
        <v>A+</v>
      </c>
      <c r="J48" s="201" t="str">
        <f t="shared" si="7"/>
        <v>4.00</v>
      </c>
      <c r="K48" s="209" t="str">
        <f t="shared" si="4"/>
        <v>4.00</v>
      </c>
    </row>
    <row r="49" spans="1:11" ht="18">
      <c r="A49" s="205">
        <f>'1st 1'!A51</f>
        <v>44</v>
      </c>
      <c r="B49" s="206" t="str">
        <f>'1st 1'!B51</f>
        <v>M</v>
      </c>
      <c r="C49" s="207"/>
      <c r="D49" s="207"/>
      <c r="E49" s="207"/>
      <c r="F49" s="211">
        <v>34</v>
      </c>
      <c r="G49" s="201">
        <f t="shared" si="5"/>
        <v>68</v>
      </c>
      <c r="H49" s="201" t="str">
        <f t="shared" si="6"/>
        <v>B+</v>
      </c>
      <c r="I49" s="208" t="str">
        <f t="shared" si="2"/>
        <v>B+</v>
      </c>
      <c r="J49" s="201" t="str">
        <f t="shared" si="7"/>
        <v>3.25</v>
      </c>
      <c r="K49" s="209" t="str">
        <f t="shared" si="4"/>
        <v>3.25</v>
      </c>
    </row>
    <row r="50" spans="1:11" ht="18">
      <c r="A50" s="205">
        <f>'1st 1'!A52</f>
        <v>45</v>
      </c>
      <c r="B50" s="206" t="str">
        <f>'1st 1'!B52</f>
        <v>H</v>
      </c>
      <c r="C50" s="207"/>
      <c r="D50" s="207"/>
      <c r="E50" s="207"/>
      <c r="F50" s="211">
        <v>31</v>
      </c>
      <c r="G50" s="201">
        <f t="shared" si="5"/>
        <v>62</v>
      </c>
      <c r="H50" s="201" t="str">
        <f t="shared" si="6"/>
        <v>B</v>
      </c>
      <c r="I50" s="208" t="str">
        <f t="shared" si="2"/>
        <v>B</v>
      </c>
      <c r="J50" s="201" t="str">
        <f t="shared" si="7"/>
        <v>3.00</v>
      </c>
      <c r="K50" s="209" t="str">
        <f t="shared" si="4"/>
        <v>3.00</v>
      </c>
    </row>
    <row r="51" spans="1:11" ht="18">
      <c r="A51" s="205">
        <f>'1st 1'!A53</f>
        <v>46</v>
      </c>
      <c r="B51" s="206" t="str">
        <f>'1st 1'!B53</f>
        <v>S</v>
      </c>
      <c r="C51" s="207"/>
      <c r="D51" s="207"/>
      <c r="E51" s="207"/>
      <c r="F51" s="211">
        <v>38.5</v>
      </c>
      <c r="G51" s="201">
        <f t="shared" si="5"/>
        <v>77</v>
      </c>
      <c r="H51" s="201" t="str">
        <f t="shared" si="6"/>
        <v>A</v>
      </c>
      <c r="I51" s="208" t="str">
        <f t="shared" si="2"/>
        <v>A</v>
      </c>
      <c r="J51" s="201" t="str">
        <f t="shared" si="7"/>
        <v>3.75</v>
      </c>
      <c r="K51" s="209" t="str">
        <f t="shared" si="4"/>
        <v>3.75</v>
      </c>
    </row>
    <row r="52" spans="1:11" ht="18">
      <c r="A52" s="205">
        <f>'1st 1'!A54</f>
        <v>47</v>
      </c>
      <c r="B52" s="206" t="str">
        <f>'1st 1'!B54</f>
        <v>K</v>
      </c>
      <c r="C52" s="207"/>
      <c r="D52" s="207"/>
      <c r="E52" s="207"/>
      <c r="F52" s="211">
        <v>30.25</v>
      </c>
      <c r="G52" s="201">
        <f t="shared" si="5"/>
        <v>61</v>
      </c>
      <c r="H52" s="201" t="str">
        <f t="shared" si="6"/>
        <v>B</v>
      </c>
      <c r="I52" s="208" t="str">
        <f t="shared" si="2"/>
        <v>B</v>
      </c>
      <c r="J52" s="201" t="str">
        <f t="shared" si="7"/>
        <v>3.00</v>
      </c>
      <c r="K52" s="209" t="str">
        <f t="shared" si="4"/>
        <v>3.00</v>
      </c>
    </row>
    <row r="53" spans="1:11" ht="18">
      <c r="A53" s="205">
        <f>'1st 1'!A55</f>
        <v>48</v>
      </c>
      <c r="B53" s="206" t="str">
        <f>'1st 1'!B55</f>
        <v>I</v>
      </c>
      <c r="C53" s="207"/>
      <c r="D53" s="207"/>
      <c r="E53" s="207"/>
      <c r="F53" s="211">
        <v>38.5</v>
      </c>
      <c r="G53" s="201">
        <f t="shared" si="5"/>
        <v>77</v>
      </c>
      <c r="H53" s="201" t="str">
        <f t="shared" si="6"/>
        <v>A</v>
      </c>
      <c r="I53" s="208" t="str">
        <f t="shared" si="2"/>
        <v>A</v>
      </c>
      <c r="J53" s="201" t="str">
        <f t="shared" si="7"/>
        <v>3.75</v>
      </c>
      <c r="K53" s="209" t="str">
        <f t="shared" si="4"/>
        <v>3.75</v>
      </c>
    </row>
    <row r="54" spans="1:11" ht="18">
      <c r="A54" s="205">
        <f>'1st 1'!A56</f>
        <v>49</v>
      </c>
      <c r="B54" s="206" t="str">
        <f>'1st 1'!B56</f>
        <v>I</v>
      </c>
      <c r="C54" s="207"/>
      <c r="D54" s="207"/>
      <c r="E54" s="207"/>
      <c r="F54" s="211">
        <v>25.5</v>
      </c>
      <c r="G54" s="201">
        <f t="shared" ref="G54:G75" si="8">ROUNDUP(F54*2,0)</f>
        <v>51</v>
      </c>
      <c r="H54" s="201" t="str">
        <f t="shared" ref="H54:H75" si="9">IF(G54&gt;79,"A+",IF(G54&gt;74,"A",IF(G54&gt;69,"A-",IF(G54&gt;64,"B+",IF(G54&gt;59,"B",IF(G54&gt;54,"B-","-"))))))</f>
        <v>-</v>
      </c>
      <c r="I54" s="208" t="str">
        <f t="shared" ref="I54:I75" si="10">IF(G54&gt;54,H54,IF(G54&gt;49,"C+",IF(G54&gt;44,"C",IF(G54&gt;39,"D",IF(G54=0,0,"F")))))</f>
        <v>C+</v>
      </c>
      <c r="J54" s="201" t="str">
        <f t="shared" ref="J54:J75" si="11">IF(G54&gt;79,"4.00",IF(G54&gt;74,"3.75",IF(G54&gt;69,"3.50",IF(G54&gt;64,"3.25",IF(G54&gt;59,"3.00",IF(G54&gt;54,"2.75","-"))))))</f>
        <v>-</v>
      </c>
      <c r="K54" s="209" t="str">
        <f t="shared" ref="K54:K75" si="12">IF(G54&gt;54,J54,IF(G54&gt;49,"2.50",IF(G54&gt;44,"2.25",IF(G54&gt;39,"2.00",IF(G54=0,0,"00")))))</f>
        <v>2.50</v>
      </c>
    </row>
    <row r="55" spans="1:11" ht="18">
      <c r="A55" s="205">
        <f>'1st 1'!A57</f>
        <v>50</v>
      </c>
      <c r="B55" s="206" t="str">
        <f>'1st 1'!B57</f>
        <v>A</v>
      </c>
      <c r="C55" s="207"/>
      <c r="D55" s="207"/>
      <c r="E55" s="207"/>
      <c r="F55" s="211">
        <v>36</v>
      </c>
      <c r="G55" s="201">
        <f t="shared" si="8"/>
        <v>72</v>
      </c>
      <c r="H55" s="201" t="str">
        <f t="shared" si="9"/>
        <v>A-</v>
      </c>
      <c r="I55" s="208" t="str">
        <f t="shared" si="10"/>
        <v>A-</v>
      </c>
      <c r="J55" s="201" t="str">
        <f t="shared" si="11"/>
        <v>3.50</v>
      </c>
      <c r="K55" s="209" t="str">
        <f t="shared" si="12"/>
        <v>3.50</v>
      </c>
    </row>
    <row r="56" spans="1:11" ht="18">
      <c r="A56" s="205" t="str">
        <f>'1st 1'!A58</f>
        <v>51</v>
      </c>
      <c r="B56" s="206" t="str">
        <f>'1st 1'!B58</f>
        <v>I</v>
      </c>
      <c r="C56" s="207"/>
      <c r="D56" s="207"/>
      <c r="E56" s="207"/>
      <c r="F56" s="211">
        <v>27.5</v>
      </c>
      <c r="G56" s="201">
        <f t="shared" si="8"/>
        <v>55</v>
      </c>
      <c r="H56" s="201" t="str">
        <f t="shared" si="9"/>
        <v>B-</v>
      </c>
      <c r="I56" s="208" t="str">
        <f t="shared" si="10"/>
        <v>B-</v>
      </c>
      <c r="J56" s="201" t="str">
        <f t="shared" si="11"/>
        <v>2.75</v>
      </c>
      <c r="K56" s="209" t="str">
        <f t="shared" si="12"/>
        <v>2.75</v>
      </c>
    </row>
    <row r="57" spans="1:11" ht="18">
      <c r="A57" s="205" t="str">
        <f>'1st 1'!A59</f>
        <v>52</v>
      </c>
      <c r="B57" s="206" t="str">
        <f>'1st 1'!B59</f>
        <v>M</v>
      </c>
      <c r="C57" s="207"/>
      <c r="D57" s="207"/>
      <c r="E57" s="207"/>
      <c r="F57" s="211">
        <v>26.33</v>
      </c>
      <c r="G57" s="201">
        <f t="shared" si="8"/>
        <v>53</v>
      </c>
      <c r="H57" s="201" t="str">
        <f t="shared" si="9"/>
        <v>-</v>
      </c>
      <c r="I57" s="208" t="str">
        <f t="shared" si="10"/>
        <v>C+</v>
      </c>
      <c r="J57" s="201" t="str">
        <f t="shared" si="11"/>
        <v>-</v>
      </c>
      <c r="K57" s="209" t="str">
        <f t="shared" si="12"/>
        <v>2.50</v>
      </c>
    </row>
    <row r="58" spans="1:11" ht="18">
      <c r="A58" s="205">
        <f>'1st 1'!A60</f>
        <v>0</v>
      </c>
      <c r="B58" s="206">
        <f>'1st 1'!B60</f>
        <v>0</v>
      </c>
      <c r="C58" s="207"/>
      <c r="D58" s="207"/>
      <c r="E58" s="207"/>
      <c r="F58" s="211"/>
      <c r="G58" s="201">
        <f t="shared" si="8"/>
        <v>0</v>
      </c>
      <c r="H58" s="201" t="str">
        <f t="shared" si="9"/>
        <v>-</v>
      </c>
      <c r="I58" s="208">
        <f t="shared" si="10"/>
        <v>0</v>
      </c>
      <c r="J58" s="201" t="str">
        <f t="shared" si="11"/>
        <v>-</v>
      </c>
      <c r="K58" s="209">
        <f t="shared" si="12"/>
        <v>0</v>
      </c>
    </row>
    <row r="59" spans="1:11" ht="18">
      <c r="A59" s="205">
        <f>'1st 1'!A61</f>
        <v>0</v>
      </c>
      <c r="B59" s="206">
        <f>'1st 1'!B61</f>
        <v>0</v>
      </c>
      <c r="C59" s="207"/>
      <c r="D59" s="207"/>
      <c r="E59" s="207"/>
      <c r="F59" s="211"/>
      <c r="G59" s="201">
        <f t="shared" si="8"/>
        <v>0</v>
      </c>
      <c r="H59" s="201" t="str">
        <f t="shared" si="9"/>
        <v>-</v>
      </c>
      <c r="I59" s="208">
        <f t="shared" si="10"/>
        <v>0</v>
      </c>
      <c r="J59" s="201" t="str">
        <f t="shared" si="11"/>
        <v>-</v>
      </c>
      <c r="K59" s="209">
        <f t="shared" si="12"/>
        <v>0</v>
      </c>
    </row>
    <row r="60" spans="1:11" ht="18">
      <c r="A60" s="205">
        <f>'1st 1'!A62</f>
        <v>0</v>
      </c>
      <c r="B60" s="206">
        <f>'1st 1'!B62</f>
        <v>0</v>
      </c>
      <c r="C60" s="207"/>
      <c r="D60" s="207"/>
      <c r="E60" s="207"/>
      <c r="F60" s="211"/>
      <c r="G60" s="201">
        <f t="shared" si="8"/>
        <v>0</v>
      </c>
      <c r="H60" s="201" t="str">
        <f t="shared" si="9"/>
        <v>-</v>
      </c>
      <c r="I60" s="208">
        <f t="shared" si="10"/>
        <v>0</v>
      </c>
      <c r="J60" s="201" t="str">
        <f t="shared" si="11"/>
        <v>-</v>
      </c>
      <c r="K60" s="209">
        <f t="shared" si="12"/>
        <v>0</v>
      </c>
    </row>
    <row r="61" spans="1:11" ht="18">
      <c r="A61" s="205">
        <f>'1st 1'!A63</f>
        <v>0</v>
      </c>
      <c r="B61" s="206">
        <f>'1st 1'!B63</f>
        <v>0</v>
      </c>
      <c r="C61" s="207"/>
      <c r="D61" s="207"/>
      <c r="E61" s="207"/>
      <c r="F61" s="211"/>
      <c r="G61" s="201">
        <f t="shared" si="8"/>
        <v>0</v>
      </c>
      <c r="H61" s="201" t="str">
        <f t="shared" si="9"/>
        <v>-</v>
      </c>
      <c r="I61" s="208">
        <f t="shared" si="10"/>
        <v>0</v>
      </c>
      <c r="J61" s="201" t="str">
        <f t="shared" si="11"/>
        <v>-</v>
      </c>
      <c r="K61" s="209">
        <f t="shared" si="12"/>
        <v>0</v>
      </c>
    </row>
    <row r="62" spans="1:11" ht="18">
      <c r="A62" s="205">
        <f>'1st 1'!A64</f>
        <v>0</v>
      </c>
      <c r="B62" s="206">
        <f>'1st 1'!B64</f>
        <v>0</v>
      </c>
      <c r="C62" s="207"/>
      <c r="D62" s="207"/>
      <c r="E62" s="207"/>
      <c r="F62" s="211"/>
      <c r="G62" s="201">
        <f t="shared" si="8"/>
        <v>0</v>
      </c>
      <c r="H62" s="201" t="str">
        <f t="shared" si="9"/>
        <v>-</v>
      </c>
      <c r="I62" s="208">
        <f t="shared" si="10"/>
        <v>0</v>
      </c>
      <c r="J62" s="201" t="str">
        <f t="shared" si="11"/>
        <v>-</v>
      </c>
      <c r="K62" s="209">
        <f t="shared" si="12"/>
        <v>0</v>
      </c>
    </row>
    <row r="63" spans="1:11" ht="18">
      <c r="A63" s="205">
        <f>'1st 1'!A65</f>
        <v>0</v>
      </c>
      <c r="B63" s="206">
        <f>'1st 1'!B65</f>
        <v>0</v>
      </c>
      <c r="C63" s="207"/>
      <c r="D63" s="207"/>
      <c r="E63" s="207"/>
      <c r="F63" s="211"/>
      <c r="G63" s="201">
        <f t="shared" si="8"/>
        <v>0</v>
      </c>
      <c r="H63" s="201" t="str">
        <f t="shared" si="9"/>
        <v>-</v>
      </c>
      <c r="I63" s="208">
        <f t="shared" si="10"/>
        <v>0</v>
      </c>
      <c r="J63" s="201" t="str">
        <f t="shared" si="11"/>
        <v>-</v>
      </c>
      <c r="K63" s="209">
        <f t="shared" si="12"/>
        <v>0</v>
      </c>
    </row>
    <row r="64" spans="1:11" ht="18">
      <c r="A64" s="205">
        <f>'1st 1'!A66</f>
        <v>0</v>
      </c>
      <c r="B64" s="206">
        <f>'1st 1'!B66</f>
        <v>0</v>
      </c>
      <c r="C64" s="207"/>
      <c r="D64" s="207"/>
      <c r="E64" s="207"/>
      <c r="F64" s="211"/>
      <c r="G64" s="201">
        <f t="shared" si="8"/>
        <v>0</v>
      </c>
      <c r="H64" s="201" t="str">
        <f t="shared" si="9"/>
        <v>-</v>
      </c>
      <c r="I64" s="208">
        <f t="shared" si="10"/>
        <v>0</v>
      </c>
      <c r="J64" s="201" t="str">
        <f t="shared" si="11"/>
        <v>-</v>
      </c>
      <c r="K64" s="209">
        <f t="shared" si="12"/>
        <v>0</v>
      </c>
    </row>
    <row r="65" spans="1:11" ht="18">
      <c r="A65" s="205">
        <f>'1st 1'!A67</f>
        <v>0</v>
      </c>
      <c r="B65" s="206">
        <f>'1st 1'!B67</f>
        <v>0</v>
      </c>
      <c r="C65" s="207"/>
      <c r="D65" s="207"/>
      <c r="E65" s="207"/>
      <c r="F65" s="211"/>
      <c r="G65" s="201">
        <f t="shared" si="8"/>
        <v>0</v>
      </c>
      <c r="H65" s="201" t="str">
        <f t="shared" si="9"/>
        <v>-</v>
      </c>
      <c r="I65" s="208">
        <f t="shared" si="10"/>
        <v>0</v>
      </c>
      <c r="J65" s="201" t="str">
        <f t="shared" si="11"/>
        <v>-</v>
      </c>
      <c r="K65" s="209">
        <f t="shared" si="12"/>
        <v>0</v>
      </c>
    </row>
    <row r="66" spans="1:11" ht="18">
      <c r="A66" s="205">
        <f>'1st 1'!A68</f>
        <v>0</v>
      </c>
      <c r="B66" s="206">
        <f>'1st 1'!B68</f>
        <v>0</v>
      </c>
      <c r="C66" s="207"/>
      <c r="D66" s="207"/>
      <c r="E66" s="207"/>
      <c r="F66" s="211"/>
      <c r="G66" s="201">
        <f t="shared" si="8"/>
        <v>0</v>
      </c>
      <c r="H66" s="201" t="str">
        <f t="shared" si="9"/>
        <v>-</v>
      </c>
      <c r="I66" s="208">
        <f t="shared" si="10"/>
        <v>0</v>
      </c>
      <c r="J66" s="201" t="str">
        <f t="shared" si="11"/>
        <v>-</v>
      </c>
      <c r="K66" s="209">
        <f t="shared" si="12"/>
        <v>0</v>
      </c>
    </row>
    <row r="67" spans="1:11" ht="18">
      <c r="A67" s="205">
        <f>'1st 1'!A69</f>
        <v>0</v>
      </c>
      <c r="B67" s="206">
        <f>'1st 1'!B69</f>
        <v>0</v>
      </c>
      <c r="C67" s="207"/>
      <c r="D67" s="207"/>
      <c r="E67" s="207"/>
      <c r="F67" s="211"/>
      <c r="G67" s="201">
        <f t="shared" si="8"/>
        <v>0</v>
      </c>
      <c r="H67" s="201" t="str">
        <f t="shared" si="9"/>
        <v>-</v>
      </c>
      <c r="I67" s="208">
        <f t="shared" si="10"/>
        <v>0</v>
      </c>
      <c r="J67" s="201" t="str">
        <f t="shared" si="11"/>
        <v>-</v>
      </c>
      <c r="K67" s="209">
        <f t="shared" si="12"/>
        <v>0</v>
      </c>
    </row>
    <row r="68" spans="1:11" ht="18">
      <c r="A68" s="205">
        <f>'1st 1'!A70</f>
        <v>0</v>
      </c>
      <c r="B68" s="206">
        <f>'1st 1'!B70</f>
        <v>0</v>
      </c>
      <c r="C68" s="207"/>
      <c r="D68" s="207"/>
      <c r="E68" s="207"/>
      <c r="F68" s="211"/>
      <c r="G68" s="201">
        <f t="shared" si="8"/>
        <v>0</v>
      </c>
      <c r="H68" s="201" t="str">
        <f t="shared" si="9"/>
        <v>-</v>
      </c>
      <c r="I68" s="208">
        <f t="shared" si="10"/>
        <v>0</v>
      </c>
      <c r="J68" s="201" t="str">
        <f t="shared" si="11"/>
        <v>-</v>
      </c>
      <c r="K68" s="209">
        <f t="shared" si="12"/>
        <v>0</v>
      </c>
    </row>
    <row r="69" spans="1:11" ht="18">
      <c r="A69" s="205">
        <f>'1st 1'!A71</f>
        <v>0</v>
      </c>
      <c r="B69" s="206">
        <f>'1st 1'!B71</f>
        <v>0</v>
      </c>
      <c r="C69" s="207"/>
      <c r="D69" s="207"/>
      <c r="E69" s="207"/>
      <c r="F69" s="211"/>
      <c r="G69" s="201">
        <f t="shared" si="8"/>
        <v>0</v>
      </c>
      <c r="H69" s="201" t="str">
        <f t="shared" si="9"/>
        <v>-</v>
      </c>
      <c r="I69" s="208">
        <f t="shared" si="10"/>
        <v>0</v>
      </c>
      <c r="J69" s="201" t="str">
        <f t="shared" si="11"/>
        <v>-</v>
      </c>
      <c r="K69" s="209">
        <f t="shared" si="12"/>
        <v>0</v>
      </c>
    </row>
    <row r="70" spans="1:11" ht="18">
      <c r="A70" s="205">
        <f>'1st 1'!A72</f>
        <v>0</v>
      </c>
      <c r="B70" s="206">
        <f>'1st 1'!B72</f>
        <v>0</v>
      </c>
      <c r="C70" s="207"/>
      <c r="D70" s="207"/>
      <c r="E70" s="207"/>
      <c r="F70" s="211"/>
      <c r="G70" s="201">
        <f t="shared" si="8"/>
        <v>0</v>
      </c>
      <c r="H70" s="201" t="str">
        <f t="shared" si="9"/>
        <v>-</v>
      </c>
      <c r="I70" s="208">
        <f t="shared" si="10"/>
        <v>0</v>
      </c>
      <c r="J70" s="201" t="str">
        <f t="shared" si="11"/>
        <v>-</v>
      </c>
      <c r="K70" s="209">
        <f t="shared" si="12"/>
        <v>0</v>
      </c>
    </row>
    <row r="71" spans="1:11" ht="18">
      <c r="A71" s="205">
        <f>'1st 1'!A73</f>
        <v>0</v>
      </c>
      <c r="B71" s="206">
        <f>'1st 1'!B73</f>
        <v>0</v>
      </c>
      <c r="C71" s="207"/>
      <c r="D71" s="207"/>
      <c r="E71" s="207"/>
      <c r="F71" s="211"/>
      <c r="G71" s="201">
        <f t="shared" si="8"/>
        <v>0</v>
      </c>
      <c r="H71" s="201" t="str">
        <f t="shared" si="9"/>
        <v>-</v>
      </c>
      <c r="I71" s="208">
        <f t="shared" si="10"/>
        <v>0</v>
      </c>
      <c r="J71" s="201" t="str">
        <f t="shared" si="11"/>
        <v>-</v>
      </c>
      <c r="K71" s="209">
        <f t="shared" si="12"/>
        <v>0</v>
      </c>
    </row>
    <row r="72" spans="1:11" ht="18">
      <c r="A72" s="205">
        <f>'1st 1'!A74</f>
        <v>0</v>
      </c>
      <c r="B72" s="206">
        <f>'1st 1'!B74</f>
        <v>0</v>
      </c>
      <c r="C72" s="207"/>
      <c r="D72" s="207"/>
      <c r="E72" s="207"/>
      <c r="F72" s="211"/>
      <c r="G72" s="201">
        <f t="shared" si="8"/>
        <v>0</v>
      </c>
      <c r="H72" s="201" t="str">
        <f t="shared" si="9"/>
        <v>-</v>
      </c>
      <c r="I72" s="208">
        <f t="shared" si="10"/>
        <v>0</v>
      </c>
      <c r="J72" s="201" t="str">
        <f t="shared" si="11"/>
        <v>-</v>
      </c>
      <c r="K72" s="209">
        <f t="shared" si="12"/>
        <v>0</v>
      </c>
    </row>
    <row r="73" spans="1:11" ht="18">
      <c r="A73" s="205">
        <f>'1st 1'!A75</f>
        <v>0</v>
      </c>
      <c r="B73" s="206">
        <f>'1st 1'!B75</f>
        <v>0</v>
      </c>
      <c r="C73" s="207"/>
      <c r="D73" s="207"/>
      <c r="E73" s="207"/>
      <c r="F73" s="211"/>
      <c r="G73" s="201">
        <f t="shared" si="8"/>
        <v>0</v>
      </c>
      <c r="H73" s="201" t="str">
        <f t="shared" si="9"/>
        <v>-</v>
      </c>
      <c r="I73" s="208">
        <f t="shared" si="10"/>
        <v>0</v>
      </c>
      <c r="J73" s="201" t="str">
        <f t="shared" si="11"/>
        <v>-</v>
      </c>
      <c r="K73" s="209">
        <f t="shared" si="12"/>
        <v>0</v>
      </c>
    </row>
    <row r="74" spans="1:11" ht="18">
      <c r="A74" s="205">
        <f>'1st 1'!A76</f>
        <v>0</v>
      </c>
      <c r="B74" s="206">
        <f>'1st 1'!B76</f>
        <v>0</v>
      </c>
      <c r="C74" s="207"/>
      <c r="D74" s="207"/>
      <c r="E74" s="207"/>
      <c r="F74" s="211"/>
      <c r="G74" s="201">
        <f t="shared" si="8"/>
        <v>0</v>
      </c>
      <c r="H74" s="201" t="str">
        <f t="shared" si="9"/>
        <v>-</v>
      </c>
      <c r="I74" s="208">
        <f t="shared" si="10"/>
        <v>0</v>
      </c>
      <c r="J74" s="201" t="str">
        <f t="shared" si="11"/>
        <v>-</v>
      </c>
      <c r="K74" s="209">
        <f t="shared" si="12"/>
        <v>0</v>
      </c>
    </row>
    <row r="75" spans="1:11" ht="18">
      <c r="A75" s="205">
        <f>'1st 1'!A77</f>
        <v>0</v>
      </c>
      <c r="B75" s="206">
        <f>'1st 1'!B77</f>
        <v>0</v>
      </c>
      <c r="C75" s="207"/>
      <c r="D75" s="207"/>
      <c r="E75" s="207"/>
      <c r="F75" s="211"/>
      <c r="G75" s="201">
        <f t="shared" si="8"/>
        <v>0</v>
      </c>
      <c r="H75" s="201" t="str">
        <f t="shared" si="9"/>
        <v>-</v>
      </c>
      <c r="I75" s="208">
        <f t="shared" si="10"/>
        <v>0</v>
      </c>
      <c r="J75" s="201" t="str">
        <f t="shared" si="11"/>
        <v>-</v>
      </c>
      <c r="K75" s="209">
        <f t="shared" si="12"/>
        <v>0</v>
      </c>
    </row>
  </sheetData>
  <sheetProtection password="CFC1" sheet="1" objects="1" scenarios="1" formatCells="0" formatColumns="0" formatRows="0"/>
  <mergeCells count="4">
    <mergeCell ref="A4:K4"/>
    <mergeCell ref="A1:K1"/>
    <mergeCell ref="A2:K2"/>
    <mergeCell ref="A3:K3"/>
  </mergeCells>
  <pageMargins left="0.70866141732283472" right="0.70866141732283472" top="0.31496062992125984" bottom="0.51181102362204722" header="0" footer="0.11811023622047245"/>
  <pageSetup paperSize="9" scale="75" orientation="portrait" horizontalDpi="300" verticalDpi="300" r:id="rId1"/>
  <headerFooter>
    <oddFooter>&amp;CTabulator 01...............                             02 ..............                   03 .................                                                          Checked by the Controler of Exam: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>
    <tabColor rgb="FFFFFF00"/>
  </sheetPr>
  <dimension ref="A1:BB77"/>
  <sheetViews>
    <sheetView showZeros="0" view="pageLayout" topLeftCell="U7" zoomScale="85" zoomScalePageLayoutView="85" workbookViewId="0">
      <selection activeCell="A21" sqref="A21:XFD50"/>
    </sheetView>
  </sheetViews>
  <sheetFormatPr defaultRowHeight="15"/>
  <cols>
    <col min="1" max="1" width="11.5703125" customWidth="1"/>
    <col min="2" max="2" width="5.85546875" customWidth="1"/>
    <col min="3" max="3" width="4.85546875" customWidth="1"/>
    <col min="4" max="4" width="5.85546875" customWidth="1"/>
    <col min="5" max="5" width="4.85546875" customWidth="1"/>
    <col min="6" max="6" width="5.85546875" customWidth="1"/>
    <col min="7" max="7" width="4.85546875" customWidth="1"/>
    <col min="8" max="8" width="5.85546875" customWidth="1"/>
    <col min="9" max="9" width="4.85546875" customWidth="1"/>
    <col min="10" max="10" width="5.85546875" customWidth="1"/>
    <col min="11" max="11" width="4.85546875" customWidth="1"/>
    <col min="12" max="12" width="5.85546875" customWidth="1"/>
    <col min="13" max="13" width="4.85546875" customWidth="1"/>
    <col min="14" max="14" width="5.85546875" customWidth="1"/>
    <col min="15" max="15" width="4.85546875" customWidth="1"/>
    <col min="16" max="16" width="5.85546875" customWidth="1"/>
    <col min="17" max="17" width="4.85546875" customWidth="1"/>
    <col min="18" max="18" width="5.85546875" customWidth="1"/>
    <col min="19" max="19" width="4.85546875" customWidth="1"/>
    <col min="20" max="20" width="5.85546875" customWidth="1"/>
    <col min="21" max="21" width="4.85546875" customWidth="1"/>
    <col min="22" max="22" width="5.85546875" customWidth="1"/>
    <col min="23" max="23" width="4.85546875" customWidth="1"/>
    <col min="24" max="24" width="5.85546875" customWidth="1"/>
    <col min="25" max="25" width="4.85546875" customWidth="1"/>
    <col min="26" max="26" width="5.85546875" customWidth="1"/>
    <col min="27" max="27" width="4.85546875" customWidth="1"/>
    <col min="28" max="28" width="5.85546875" customWidth="1"/>
    <col min="29" max="29" width="4.85546875" customWidth="1"/>
    <col min="30" max="30" width="6.140625" customWidth="1"/>
    <col min="31" max="31" width="4.85546875" customWidth="1"/>
    <col min="32" max="32" width="6.42578125" customWidth="1"/>
    <col min="33" max="33" width="4.85546875" customWidth="1"/>
    <col min="34" max="34" width="6.28515625" customWidth="1"/>
    <col min="35" max="35" width="4.85546875" customWidth="1"/>
    <col min="36" max="36" width="6.42578125" customWidth="1"/>
    <col min="37" max="37" width="4.85546875" customWidth="1"/>
    <col min="38" max="38" width="6.28515625" customWidth="1"/>
    <col min="39" max="39" width="4.85546875" customWidth="1"/>
    <col min="40" max="40" width="6.28515625" customWidth="1"/>
    <col min="41" max="41" width="4.85546875" customWidth="1"/>
    <col min="42" max="42" width="6.5703125" customWidth="1"/>
    <col min="43" max="43" width="4.85546875" customWidth="1"/>
    <col min="44" max="44" width="7.140625" customWidth="1"/>
    <col min="45" max="45" width="7.7109375" customWidth="1"/>
    <col min="46" max="50" width="7.42578125" customWidth="1"/>
    <col min="51" max="51" width="5.85546875" customWidth="1"/>
    <col min="52" max="52" width="5" hidden="1" customWidth="1"/>
    <col min="53" max="53" width="3.85546875" customWidth="1"/>
    <col min="54" max="54" width="11.7109375" customWidth="1"/>
    <col min="55" max="55" width="0.5703125" customWidth="1"/>
    <col min="56" max="56" width="0.85546875" customWidth="1"/>
    <col min="57" max="57" width="0.7109375" customWidth="1"/>
    <col min="58" max="58" width="1" customWidth="1"/>
    <col min="59" max="59" width="1.28515625" customWidth="1"/>
  </cols>
  <sheetData>
    <row r="1" spans="1:54" ht="37.5">
      <c r="A1" s="648" t="s">
        <v>81</v>
      </c>
      <c r="B1" s="649"/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  <c r="W1" s="649"/>
      <c r="X1" s="649"/>
      <c r="Y1" s="649"/>
      <c r="Z1" s="649"/>
      <c r="AA1" s="649"/>
      <c r="AB1" s="649"/>
      <c r="AC1" s="649"/>
      <c r="AD1" s="649"/>
      <c r="AE1" s="649"/>
      <c r="AF1" s="649"/>
      <c r="AG1" s="649"/>
      <c r="AH1" s="649"/>
      <c r="AI1" s="649"/>
      <c r="AJ1" s="649"/>
      <c r="AK1" s="649"/>
      <c r="AL1" s="649"/>
      <c r="AM1" s="649"/>
      <c r="AN1" s="649"/>
      <c r="AO1" s="649"/>
      <c r="AP1" s="649"/>
      <c r="AQ1" s="649"/>
      <c r="AR1" s="126"/>
      <c r="AS1" s="127"/>
      <c r="AT1" s="127"/>
      <c r="AU1" s="127"/>
      <c r="AV1" s="127"/>
      <c r="AW1" s="127"/>
      <c r="AX1" s="127"/>
      <c r="AY1" s="127"/>
      <c r="AZ1" s="127"/>
      <c r="BA1" s="127"/>
      <c r="BB1" s="126"/>
    </row>
    <row r="2" spans="1:54" ht="18">
      <c r="A2" s="650" t="s">
        <v>24</v>
      </c>
      <c r="B2" s="651"/>
      <c r="C2" s="651"/>
      <c r="D2" s="651"/>
      <c r="E2" s="651"/>
      <c r="F2" s="651"/>
      <c r="G2" s="651"/>
      <c r="H2" s="651"/>
      <c r="I2" s="651"/>
      <c r="J2" s="651"/>
      <c r="K2" s="651"/>
      <c r="L2" s="651"/>
      <c r="M2" s="651"/>
      <c r="N2" s="651"/>
      <c r="O2" s="651"/>
      <c r="P2" s="651"/>
      <c r="Q2" s="651"/>
      <c r="R2" s="651"/>
      <c r="S2" s="651"/>
      <c r="T2" s="651"/>
      <c r="U2" s="651"/>
      <c r="V2" s="651"/>
      <c r="W2" s="651"/>
      <c r="X2" s="651"/>
      <c r="Y2" s="651"/>
      <c r="Z2" s="651"/>
      <c r="AA2" s="651"/>
      <c r="AB2" s="651"/>
      <c r="AC2" s="651"/>
      <c r="AD2" s="651"/>
      <c r="AE2" s="651"/>
      <c r="AF2" s="651"/>
      <c r="AG2" s="651"/>
      <c r="AH2" s="651"/>
      <c r="AI2" s="651"/>
      <c r="AJ2" s="651"/>
      <c r="AK2" s="651"/>
      <c r="AL2" s="651"/>
      <c r="AM2" s="651"/>
      <c r="AN2" s="651"/>
      <c r="AO2" s="651"/>
      <c r="AP2" s="651"/>
      <c r="AQ2" s="651"/>
      <c r="AR2" s="126"/>
      <c r="AS2" s="127"/>
      <c r="AT2" s="127"/>
      <c r="AU2" s="127"/>
      <c r="AV2" s="127"/>
      <c r="AW2" s="127"/>
      <c r="AX2" s="127"/>
      <c r="AY2" s="127"/>
      <c r="AZ2" s="127"/>
      <c r="BA2" s="127"/>
      <c r="BB2" s="126"/>
    </row>
    <row r="3" spans="1:54" ht="16.5" thickBot="1">
      <c r="A3" s="652" t="s">
        <v>117</v>
      </c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126"/>
      <c r="AS3" s="127"/>
      <c r="AT3" s="127"/>
      <c r="AU3" s="127"/>
      <c r="AV3" s="127"/>
      <c r="AW3" s="127"/>
      <c r="AX3" s="127"/>
      <c r="AY3" s="127"/>
      <c r="AZ3" s="127"/>
      <c r="BA3" s="127"/>
      <c r="BB3" s="126"/>
    </row>
    <row r="4" spans="1:54" ht="21" customHeight="1" thickTop="1">
      <c r="A4" s="237" t="s">
        <v>91</v>
      </c>
      <c r="B4" s="677" t="s">
        <v>97</v>
      </c>
      <c r="C4" s="677"/>
      <c r="D4" s="677"/>
      <c r="E4" s="677"/>
      <c r="F4" s="677"/>
      <c r="G4" s="677"/>
      <c r="H4" s="677"/>
      <c r="I4" s="677"/>
      <c r="J4" s="677"/>
      <c r="K4" s="677"/>
      <c r="L4" s="677"/>
      <c r="M4" s="677"/>
      <c r="N4" s="677"/>
      <c r="O4" s="678"/>
      <c r="P4" s="677" t="s">
        <v>98</v>
      </c>
      <c r="Q4" s="677"/>
      <c r="R4" s="677"/>
      <c r="S4" s="677"/>
      <c r="T4" s="677"/>
      <c r="U4" s="677"/>
      <c r="V4" s="677"/>
      <c r="W4" s="677"/>
      <c r="X4" s="677"/>
      <c r="Y4" s="677"/>
      <c r="Z4" s="677"/>
      <c r="AA4" s="677"/>
      <c r="AB4" s="677"/>
      <c r="AC4" s="678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60"/>
      <c r="AR4" s="686" t="s">
        <v>110</v>
      </c>
      <c r="AS4" s="683" t="s">
        <v>115</v>
      </c>
      <c r="AT4" s="683" t="s">
        <v>111</v>
      </c>
      <c r="AU4" s="683" t="s">
        <v>112</v>
      </c>
      <c r="AV4" s="689" t="s">
        <v>113</v>
      </c>
      <c r="AW4" s="689" t="s">
        <v>114</v>
      </c>
      <c r="AX4" s="689" t="s">
        <v>116</v>
      </c>
      <c r="AY4" s="671" t="s">
        <v>108</v>
      </c>
      <c r="AZ4" s="214"/>
      <c r="BA4" s="671" t="s">
        <v>107</v>
      </c>
      <c r="BB4" s="661" t="s">
        <v>74</v>
      </c>
    </row>
    <row r="5" spans="1:54" ht="16.5" customHeight="1">
      <c r="A5" s="236" t="str">
        <f>'1st 1'!A6</f>
        <v>00-00</v>
      </c>
      <c r="B5" s="657">
        <f>'6th 1'!B4</f>
        <v>306</v>
      </c>
      <c r="C5" s="658"/>
      <c r="D5" s="653">
        <f>'6th 2'!B4</f>
        <v>307</v>
      </c>
      <c r="E5" s="658"/>
      <c r="F5" s="653">
        <f>'6th 3'!B4</f>
        <v>308</v>
      </c>
      <c r="G5" s="658"/>
      <c r="H5" s="653">
        <f>'6th 4'!B4</f>
        <v>309</v>
      </c>
      <c r="I5" s="658"/>
      <c r="J5" s="653">
        <f>'6th 5'!B4</f>
        <v>310</v>
      </c>
      <c r="K5" s="658"/>
      <c r="L5" s="653">
        <f>'6th 6'!B4</f>
        <v>0</v>
      </c>
      <c r="M5" s="658"/>
      <c r="N5" s="657">
        <f>'6th 7'!B4</f>
        <v>0</v>
      </c>
      <c r="O5" s="654"/>
      <c r="P5" s="657">
        <f>'6th 1'!B4</f>
        <v>306</v>
      </c>
      <c r="Q5" s="658"/>
      <c r="R5" s="653">
        <f>'6th 2'!B4</f>
        <v>307</v>
      </c>
      <c r="S5" s="658"/>
      <c r="T5" s="653">
        <f>'6th 3'!B4</f>
        <v>308</v>
      </c>
      <c r="U5" s="658"/>
      <c r="V5" s="653">
        <f>'6th 4'!B4</f>
        <v>309</v>
      </c>
      <c r="W5" s="658"/>
      <c r="X5" s="653">
        <f>'6th 5'!B4</f>
        <v>310</v>
      </c>
      <c r="Y5" s="658"/>
      <c r="Z5" s="653">
        <f>'6th 6'!B4</f>
        <v>0</v>
      </c>
      <c r="AA5" s="658"/>
      <c r="AB5" s="657">
        <f>'6th 7'!B4</f>
        <v>0</v>
      </c>
      <c r="AC5" s="654"/>
      <c r="AD5" s="657">
        <f>'6th 1'!B4</f>
        <v>306</v>
      </c>
      <c r="AE5" s="658"/>
      <c r="AF5" s="653">
        <f>'6th 2'!B4</f>
        <v>307</v>
      </c>
      <c r="AG5" s="658"/>
      <c r="AH5" s="653">
        <f>'6th 3'!B4</f>
        <v>308</v>
      </c>
      <c r="AI5" s="658"/>
      <c r="AJ5" s="653">
        <f>'6th 4'!B4</f>
        <v>309</v>
      </c>
      <c r="AK5" s="658"/>
      <c r="AL5" s="653">
        <f>'6th 5'!B4</f>
        <v>310</v>
      </c>
      <c r="AM5" s="658"/>
      <c r="AN5" s="653">
        <f>'6th 6'!B4</f>
        <v>0</v>
      </c>
      <c r="AO5" s="658"/>
      <c r="AP5" s="657">
        <f>'6th 7'!B4</f>
        <v>0</v>
      </c>
      <c r="AQ5" s="654"/>
      <c r="AR5" s="687"/>
      <c r="AS5" s="684"/>
      <c r="AT5" s="684"/>
      <c r="AU5" s="684"/>
      <c r="AV5" s="690"/>
      <c r="AW5" s="690"/>
      <c r="AX5" s="690"/>
      <c r="AY5" s="672"/>
      <c r="AZ5" s="214"/>
      <c r="BA5" s="672"/>
      <c r="BB5" s="662"/>
    </row>
    <row r="6" spans="1:54" ht="19.5" customHeight="1">
      <c r="A6" s="669" t="s">
        <v>74</v>
      </c>
      <c r="B6" s="229" t="s">
        <v>79</v>
      </c>
      <c r="C6" s="228">
        <f>'6th 1'!H4</f>
        <v>3</v>
      </c>
      <c r="D6" s="230" t="s">
        <v>79</v>
      </c>
      <c r="E6" s="228">
        <f>'6th 2'!H4</f>
        <v>3</v>
      </c>
      <c r="F6" s="230" t="s">
        <v>79</v>
      </c>
      <c r="G6" s="228">
        <f>'6th 3'!H4</f>
        <v>3</v>
      </c>
      <c r="H6" s="230" t="s">
        <v>79</v>
      </c>
      <c r="I6" s="228">
        <f>'6th 4'!H4</f>
        <v>3</v>
      </c>
      <c r="J6" s="230" t="s">
        <v>79</v>
      </c>
      <c r="K6" s="228">
        <f>'6th 5'!H4</f>
        <v>3</v>
      </c>
      <c r="L6" s="230" t="s">
        <v>79</v>
      </c>
      <c r="M6" s="234">
        <f>'6th 6'!H4</f>
        <v>0</v>
      </c>
      <c r="N6" s="229" t="s">
        <v>79</v>
      </c>
      <c r="O6" s="231">
        <f>'6th 7'!H4</f>
        <v>0</v>
      </c>
      <c r="P6" s="229" t="s">
        <v>79</v>
      </c>
      <c r="Q6" s="228">
        <f>'6th 1'!P4</f>
        <v>3</v>
      </c>
      <c r="R6" s="230" t="s">
        <v>79</v>
      </c>
      <c r="S6" s="228">
        <f>'6th 2'!P4</f>
        <v>3</v>
      </c>
      <c r="T6" s="230" t="s">
        <v>79</v>
      </c>
      <c r="U6" s="228">
        <f>'6th 3'!P4</f>
        <v>3</v>
      </c>
      <c r="V6" s="230" t="s">
        <v>79</v>
      </c>
      <c r="W6" s="228">
        <f>'6th 4'!P4</f>
        <v>3</v>
      </c>
      <c r="X6" s="230" t="s">
        <v>96</v>
      </c>
      <c r="Y6" s="228">
        <f>'6th 5'!P4</f>
        <v>3</v>
      </c>
      <c r="Z6" s="230" t="s">
        <v>79</v>
      </c>
      <c r="AA6" s="234">
        <f>'6th 6'!P4</f>
        <v>0</v>
      </c>
      <c r="AB6" s="229" t="s">
        <v>79</v>
      </c>
      <c r="AC6" s="231">
        <f>'6th 7'!P4</f>
        <v>0</v>
      </c>
      <c r="AD6" s="229" t="s">
        <v>96</v>
      </c>
      <c r="AE6" s="228">
        <f>'6th 1'!X4</f>
        <v>3</v>
      </c>
      <c r="AF6" s="230" t="s">
        <v>96</v>
      </c>
      <c r="AG6" s="228">
        <f>'6th 2'!X4</f>
        <v>3</v>
      </c>
      <c r="AH6" s="230" t="s">
        <v>96</v>
      </c>
      <c r="AI6" s="228">
        <f>'6th 3'!X4</f>
        <v>3</v>
      </c>
      <c r="AJ6" s="230" t="s">
        <v>96</v>
      </c>
      <c r="AK6" s="228">
        <f>'6th 4'!X4</f>
        <v>3</v>
      </c>
      <c r="AL6" s="230" t="s">
        <v>96</v>
      </c>
      <c r="AM6" s="228">
        <f>'6th 5'!X4</f>
        <v>3</v>
      </c>
      <c r="AN6" s="230" t="s">
        <v>96</v>
      </c>
      <c r="AO6" s="234">
        <f>'6th 6'!X4</f>
        <v>0</v>
      </c>
      <c r="AP6" s="229" t="s">
        <v>96</v>
      </c>
      <c r="AQ6" s="231">
        <f>'6th 7'!X4</f>
        <v>0</v>
      </c>
      <c r="AR6" s="687"/>
      <c r="AS6" s="684"/>
      <c r="AT6" s="684"/>
      <c r="AU6" s="684"/>
      <c r="AV6" s="690"/>
      <c r="AW6" s="690"/>
      <c r="AX6" s="690"/>
      <c r="AY6" s="672"/>
      <c r="AZ6" s="213"/>
      <c r="BA6" s="672"/>
      <c r="BB6" s="662"/>
    </row>
    <row r="7" spans="1:54" ht="15.75">
      <c r="A7" s="670"/>
      <c r="B7" s="219" t="s">
        <v>1</v>
      </c>
      <c r="C7" s="216" t="s">
        <v>2</v>
      </c>
      <c r="D7" s="216" t="s">
        <v>1</v>
      </c>
      <c r="E7" s="216" t="s">
        <v>2</v>
      </c>
      <c r="F7" s="216" t="s">
        <v>1</v>
      </c>
      <c r="G7" s="216" t="s">
        <v>2</v>
      </c>
      <c r="H7" s="216" t="s">
        <v>1</v>
      </c>
      <c r="I7" s="216" t="s">
        <v>2</v>
      </c>
      <c r="J7" s="216" t="s">
        <v>1</v>
      </c>
      <c r="K7" s="216" t="s">
        <v>2</v>
      </c>
      <c r="L7" s="219" t="s">
        <v>1</v>
      </c>
      <c r="M7" s="216" t="s">
        <v>2</v>
      </c>
      <c r="N7" s="219" t="s">
        <v>1</v>
      </c>
      <c r="O7" s="221" t="s">
        <v>2</v>
      </c>
      <c r="P7" s="219" t="s">
        <v>1</v>
      </c>
      <c r="Q7" s="216" t="s">
        <v>2</v>
      </c>
      <c r="R7" s="216" t="s">
        <v>1</v>
      </c>
      <c r="S7" s="216" t="s">
        <v>2</v>
      </c>
      <c r="T7" s="216" t="s">
        <v>1</v>
      </c>
      <c r="U7" s="216" t="s">
        <v>2</v>
      </c>
      <c r="V7" s="216" t="s">
        <v>1</v>
      </c>
      <c r="W7" s="216" t="s">
        <v>2</v>
      </c>
      <c r="X7" s="216" t="s">
        <v>1</v>
      </c>
      <c r="Y7" s="216" t="s">
        <v>2</v>
      </c>
      <c r="Z7" s="216" t="s">
        <v>1</v>
      </c>
      <c r="AA7" s="216" t="s">
        <v>2</v>
      </c>
      <c r="AB7" s="219" t="s">
        <v>1</v>
      </c>
      <c r="AC7" s="221" t="s">
        <v>2</v>
      </c>
      <c r="AD7" s="219" t="s">
        <v>1</v>
      </c>
      <c r="AE7" s="216" t="s">
        <v>2</v>
      </c>
      <c r="AF7" s="216" t="s">
        <v>1</v>
      </c>
      <c r="AG7" s="216" t="s">
        <v>2</v>
      </c>
      <c r="AH7" s="216" t="s">
        <v>1</v>
      </c>
      <c r="AI7" s="216" t="s">
        <v>2</v>
      </c>
      <c r="AJ7" s="216" t="s">
        <v>1</v>
      </c>
      <c r="AK7" s="216" t="s">
        <v>2</v>
      </c>
      <c r="AL7" s="216" t="s">
        <v>1</v>
      </c>
      <c r="AM7" s="216" t="s">
        <v>2</v>
      </c>
      <c r="AN7" s="216" t="s">
        <v>1</v>
      </c>
      <c r="AO7" s="216" t="s">
        <v>2</v>
      </c>
      <c r="AP7" s="219" t="s">
        <v>1</v>
      </c>
      <c r="AQ7" s="224" t="s">
        <v>2</v>
      </c>
      <c r="AR7" s="688"/>
      <c r="AS7" s="685"/>
      <c r="AT7" s="685"/>
      <c r="AU7" s="685"/>
      <c r="AV7" s="691"/>
      <c r="AW7" s="691"/>
      <c r="AX7" s="691"/>
      <c r="AY7" s="673"/>
      <c r="AZ7" s="213"/>
      <c r="BA7" s="673"/>
      <c r="BB7" s="595"/>
    </row>
    <row r="8" spans="1:54" ht="15.75">
      <c r="A8" s="217">
        <f>'1st 1'!A8</f>
        <v>1</v>
      </c>
      <c r="B8" s="132">
        <f>IF('6th 1'!J8&gt;0,'6th 1'!AC8,0)</f>
        <v>3.5</v>
      </c>
      <c r="C8" s="133" t="str">
        <f>IF('6th 1'!J8&gt;0,'6th 1'!AB8,0)</f>
        <v>A-</v>
      </c>
      <c r="D8" s="133">
        <f>IF('6th 2'!J8&gt;0,'6th 2'!AC8,0)</f>
        <v>3.25</v>
      </c>
      <c r="E8" s="134" t="str">
        <f>IF('6th 2'!J8&gt;0,'6th 2'!AB8,0)</f>
        <v>B+</v>
      </c>
      <c r="F8" s="134">
        <f>IF('6th 3'!J8&gt;0,'6th 3'!AC8,0)</f>
        <v>3.25</v>
      </c>
      <c r="G8" s="133" t="str">
        <f>IF('6th 3'!J8&gt;0,'6th 3'!AB8,0)</f>
        <v>B+</v>
      </c>
      <c r="H8" s="133">
        <f>IF('6th 4'!J8&gt;0,'6th 4'!AC8,0)</f>
        <v>3.25</v>
      </c>
      <c r="I8" s="133" t="str">
        <f>IF('6th 4'!J8&gt;0,'6th 4'!AB8,0)</f>
        <v>B+</v>
      </c>
      <c r="J8" s="134">
        <f>IF('6th 5'!J8&gt;0,'6th 5'!AC8,0)</f>
        <v>3</v>
      </c>
      <c r="K8" s="134" t="str">
        <f>IF('6th 5'!J8&gt;0,'6th 5'!AB8,0)</f>
        <v>B</v>
      </c>
      <c r="L8" s="134">
        <f>IF('6th 6'!J8&gt;0,'6th 6'!AC8,0)</f>
        <v>0</v>
      </c>
      <c r="M8" s="134">
        <f>IF('6th 6'!J8&gt;0,'6th 6'!AB8,0)</f>
        <v>0</v>
      </c>
      <c r="N8" s="133">
        <f>IF('6th 7'!J8&gt;0,'6th 7'!AC8,0)</f>
        <v>0</v>
      </c>
      <c r="O8" s="222">
        <f>IF('6th 7'!J8&gt;0,'6th 7'!AB8,0)</f>
        <v>0</v>
      </c>
      <c r="P8" s="132">
        <f>IF('6th 1'!R8&gt;0,'6th 1'!AC8,0)</f>
        <v>0</v>
      </c>
      <c r="Q8" s="134">
        <f>IF('6th 1'!R8&gt;0,'6th 1'!AB8,0)</f>
        <v>0</v>
      </c>
      <c r="R8" s="134">
        <f>IF('6th 2'!R8&gt;0,'6th 2'!AC8,0)</f>
        <v>0</v>
      </c>
      <c r="S8" s="133">
        <f>IF('6th 2'!R8&gt;0,'6th 2'!AB8,0)</f>
        <v>0</v>
      </c>
      <c r="T8" s="133">
        <f>IF('6th 3'!R8&gt;0,'6th 3'!AC8,0)</f>
        <v>0</v>
      </c>
      <c r="U8" s="133">
        <f>IF('6th 3'!R8&gt;0,'6th 3'!AB8,0)</f>
        <v>0</v>
      </c>
      <c r="V8" s="134">
        <f>IF('6th 4'!R8&gt;0,'6th 4'!AC8,0)</f>
        <v>0</v>
      </c>
      <c r="W8" s="134">
        <f>IF('6th 4'!R8&gt;0,'6th 4'!AB8,0)</f>
        <v>0</v>
      </c>
      <c r="X8" s="133">
        <f>IF('6th 5'!R8&gt;0,'6th 5'!AC8,0)</f>
        <v>0</v>
      </c>
      <c r="Y8" s="133">
        <f>IF('6th 5'!R8&gt;0,'6th 5'!AB8,0)</f>
        <v>0</v>
      </c>
      <c r="Z8" s="133">
        <f>IF('6th 6'!R8&gt;0,'6th 6'!AC8,0)</f>
        <v>0</v>
      </c>
      <c r="AA8" s="134">
        <f>IF('6th 6'!R8&gt;0,'6th 6'!AB8,0)</f>
        <v>0</v>
      </c>
      <c r="AB8" s="132">
        <f>IF('6th 7'!R8&gt;0,'6th 7'!AC8,0)</f>
        <v>0</v>
      </c>
      <c r="AC8" s="135">
        <f>IF('6th 7'!R8&gt;0,'6th 7'!AB8,0)</f>
        <v>0</v>
      </c>
      <c r="AD8" s="223">
        <f>IF('6th 1'!Z8&gt;0,'6th 1'!AC8,0)</f>
        <v>0</v>
      </c>
      <c r="AE8" s="134">
        <f>IF('6th 1'!Z8&gt;0,'6th 1'!AB8,0)</f>
        <v>0</v>
      </c>
      <c r="AF8" s="134">
        <f>IF('6th 2'!Z8&gt;0,'6th 2'!AC8,0)</f>
        <v>0</v>
      </c>
      <c r="AG8" s="134">
        <f>IF('6th 2'!Z8&gt;0,'6th 2'!AB8,0)</f>
        <v>0</v>
      </c>
      <c r="AH8" s="134">
        <f>IF('6th 3'!Z8&gt;0,'6th 3'!AC8,0)</f>
        <v>0</v>
      </c>
      <c r="AI8" s="134">
        <f>IF('6th 3'!Z8&gt;0,'6th 3'!AB8,0)</f>
        <v>0</v>
      </c>
      <c r="AJ8" s="134">
        <f>IF('6th 4'!Z8&gt;0,'6th 4'!AC8,0)</f>
        <v>0</v>
      </c>
      <c r="AK8" s="133">
        <f>IF('6th 4'!Z8&gt;0,'6th 4'!AB8,0)</f>
        <v>0</v>
      </c>
      <c r="AL8" s="133">
        <f>IF('6th 5'!Z8&gt;0,'6th 5'!AC8,0)</f>
        <v>0</v>
      </c>
      <c r="AM8" s="133">
        <f>IF('6th 5'!Z8&gt;0,'6th 5'!AB8,0)</f>
        <v>0</v>
      </c>
      <c r="AN8" s="134">
        <f>IF('6th 6'!Z8&gt;0,'6th 6'!AC8,0)</f>
        <v>0</v>
      </c>
      <c r="AO8" s="225">
        <f>IF('6th 6'!Z8&gt;0,'6th 6'!AB8,0)</f>
        <v>0</v>
      </c>
      <c r="AP8" s="134">
        <f>IF('6th 7'!Z8&gt;0,'6th 7'!AC8,0)</f>
        <v>0</v>
      </c>
      <c r="AQ8" s="225">
        <f>IF('6th 7'!Z8&gt;0,'6th 7'!AB8,0)</f>
        <v>0</v>
      </c>
      <c r="AR8" s="226">
        <f>(B8*C6)+(D8*E6)+(F8*G6)+(H8*I6)+(J8*K6)+(L8*M6)+(N8*O6)+(P8*Q6)+(R8*S6)+(T8*U6)+(V8*W6)+(X8*Y6)+(Z8*AA6)+(AB8*AC6)+(AD8*AE6)+(AF8*AG6)+(AH8*AI6)+(AJ8*AK6)+(AL8*AM6)+(AN8*AO6)+(AP8*AQ6)</f>
        <v>48.75</v>
      </c>
      <c r="AS8" s="137">
        <f>AR8/15</f>
        <v>3.25</v>
      </c>
      <c r="AT8" s="136">
        <f>'Tabu-1'!AF7</f>
        <v>47.625</v>
      </c>
      <c r="AU8" s="137">
        <f>'Tabu-2'!AM7</f>
        <v>48.375</v>
      </c>
      <c r="AV8" s="136">
        <f>'Tabu-3'!AL8</f>
        <v>45</v>
      </c>
      <c r="AW8" s="136">
        <f>'Tabu-4'!AR8</f>
        <v>49.875</v>
      </c>
      <c r="AX8" s="136">
        <f>'Tabu-5'!AL8</f>
        <v>52.5</v>
      </c>
      <c r="AY8" s="137">
        <f>(AR8+AT8+AU8+AV8+AW8+AX8+('viva-1'!K6*1.5)+('viva-2'!K6*1.5)+('viva-3'!K6*1.5))/94.5</f>
        <v>3.2261904761904763</v>
      </c>
      <c r="AZ8" s="215" t="str">
        <f>IF(AY8&gt;=4,"A+",IF(AY8&gt;=3.75,"A",IF(AY8&gt;=3.5,"A-",IF(AY8&gt;=3.25,"B+",IF(AY8&gt;=3,"B",IF(AY8&gt;=2.75,"B-",IF(AY8&gt;=2.5,"C+",IF(AY8&gt;=2,"C","F"))))))))</f>
        <v>B</v>
      </c>
      <c r="BA8" s="232" t="str">
        <f>IF(AY8&gt;=2.5,AZ8,IF(AY8&gt;=2.25,"C",IF(AY8&gt;=2,"D",IF(AY8=0,0,"F"))))</f>
        <v>B</v>
      </c>
      <c r="BB8" s="139">
        <f>A8</f>
        <v>1</v>
      </c>
    </row>
    <row r="9" spans="1:54" ht="15.75">
      <c r="A9" s="217">
        <f>'1st 1'!A9</f>
        <v>2</v>
      </c>
      <c r="B9" s="132">
        <f>IF('6th 1'!J9&gt;0,'6th 1'!AC9,0)</f>
        <v>2.5</v>
      </c>
      <c r="C9" s="133" t="str">
        <f>IF('6th 1'!J9&gt;0,'6th 1'!AB9,0)</f>
        <v>C+</v>
      </c>
      <c r="D9" s="133">
        <f>IF('6th 2'!J9&gt;0,'6th 2'!AC9,0)</f>
        <v>2.5</v>
      </c>
      <c r="E9" s="134" t="str">
        <f>IF('6th 2'!J9&gt;0,'6th 2'!AB9,0)</f>
        <v>C+</v>
      </c>
      <c r="F9" s="134">
        <f>IF('6th 3'!J9&gt;0,'6th 3'!AC9,0)</f>
        <v>2.75</v>
      </c>
      <c r="G9" s="133" t="str">
        <f>IF('6th 3'!J9&gt;0,'6th 3'!AB9,0)</f>
        <v>B-</v>
      </c>
      <c r="H9" s="133">
        <f>IF('6th 4'!J9&gt;0,'6th 4'!AC9,0)</f>
        <v>2.75</v>
      </c>
      <c r="I9" s="133" t="str">
        <f>IF('6th 4'!J9&gt;0,'6th 4'!AB9,0)</f>
        <v>B-</v>
      </c>
      <c r="J9" s="134" t="str">
        <f>IF('6th 5'!J9&gt;0,'6th 5'!AC9,0)</f>
        <v>0</v>
      </c>
      <c r="K9" s="134" t="str">
        <f>IF('6th 5'!J9&gt;0,'6th 5'!AB9,0)</f>
        <v>F</v>
      </c>
      <c r="L9" s="134">
        <f>IF('6th 6'!J9&gt;0,'6th 6'!AC9,0)</f>
        <v>0</v>
      </c>
      <c r="M9" s="134">
        <f>IF('6th 6'!J9&gt;0,'6th 6'!AB9,0)</f>
        <v>0</v>
      </c>
      <c r="N9" s="133">
        <f>IF('6th 7'!J9&gt;0,'6th 7'!AC9,0)</f>
        <v>0</v>
      </c>
      <c r="O9" s="222">
        <f>IF('6th 7'!J9&gt;0,'6th 7'!AB9,0)</f>
        <v>0</v>
      </c>
      <c r="P9" s="132">
        <f>IF('6th 1'!R9&gt;0,'6th 1'!AC9,0)</f>
        <v>0</v>
      </c>
      <c r="Q9" s="134">
        <f>IF('6th 1'!R9&gt;0,'6th 1'!AB9,0)</f>
        <v>0</v>
      </c>
      <c r="R9" s="134">
        <f>IF('6th 2'!R9&gt;0,'6th 2'!AC9,0)</f>
        <v>0</v>
      </c>
      <c r="S9" s="133">
        <f>IF('6th 2'!R9&gt;0,'6th 2'!AB9,0)</f>
        <v>0</v>
      </c>
      <c r="T9" s="133">
        <f>IF('6th 3'!R9&gt;0,'6th 3'!AC9,0)</f>
        <v>0</v>
      </c>
      <c r="U9" s="133">
        <f>IF('6th 3'!R9&gt;0,'6th 3'!AB9,0)</f>
        <v>0</v>
      </c>
      <c r="V9" s="134">
        <f>IF('6th 4'!R9&gt;0,'6th 4'!AC9,0)</f>
        <v>0</v>
      </c>
      <c r="W9" s="134">
        <f>IF('6th 4'!R9&gt;0,'6th 4'!AB9,0)</f>
        <v>0</v>
      </c>
      <c r="X9" s="133">
        <f>IF('6th 5'!R9&gt;0,'6th 5'!AC9,0)</f>
        <v>0</v>
      </c>
      <c r="Y9" s="133">
        <f>IF('6th 5'!R9&gt;0,'6th 5'!AB9,0)</f>
        <v>0</v>
      </c>
      <c r="Z9" s="133">
        <f>IF('6th 6'!R9&gt;0,'6th 6'!AC9,0)</f>
        <v>0</v>
      </c>
      <c r="AA9" s="134">
        <f>IF('6th 6'!R9&gt;0,'6th 6'!AB9,0)</f>
        <v>0</v>
      </c>
      <c r="AB9" s="132">
        <f>IF('6th 7'!R9&gt;0,'6th 7'!AC9,0)</f>
        <v>0</v>
      </c>
      <c r="AC9" s="135">
        <f>IF('6th 7'!R9&gt;0,'6th 7'!AB9,0)</f>
        <v>0</v>
      </c>
      <c r="AD9" s="223">
        <f>IF('6th 1'!Z9&gt;0,'6th 1'!AC9,0)</f>
        <v>0</v>
      </c>
      <c r="AE9" s="134">
        <f>IF('6th 1'!Z9&gt;0,'6th 1'!AB9,0)</f>
        <v>0</v>
      </c>
      <c r="AF9" s="134">
        <f>IF('6th 2'!Z9&gt;0,'6th 2'!AC9,0)</f>
        <v>0</v>
      </c>
      <c r="AG9" s="134">
        <f>IF('6th 2'!Z9&gt;0,'6th 2'!AB9,0)</f>
        <v>0</v>
      </c>
      <c r="AH9" s="134">
        <f>IF('6th 3'!Z9&gt;0,'6th 3'!AC9,0)</f>
        <v>0</v>
      </c>
      <c r="AI9" s="134">
        <f>IF('6th 3'!Z9&gt;0,'6th 3'!AB9,0)</f>
        <v>0</v>
      </c>
      <c r="AJ9" s="134">
        <f>IF('6th 4'!Z9&gt;0,'6th 4'!AC9,0)</f>
        <v>0</v>
      </c>
      <c r="AK9" s="133">
        <f>IF('6th 4'!Z9&gt;0,'6th 4'!AB9,0)</f>
        <v>0</v>
      </c>
      <c r="AL9" s="133">
        <f>IF('6th 5'!Z9&gt;0,'6th 5'!AC9,0)</f>
        <v>0</v>
      </c>
      <c r="AM9" s="133">
        <f>IF('6th 5'!Z9&gt;0,'6th 5'!AB9,0)</f>
        <v>0</v>
      </c>
      <c r="AN9" s="134">
        <f>IF('6th 6'!Z9&gt;0,'6th 6'!AC9,0)</f>
        <v>0</v>
      </c>
      <c r="AO9" s="225">
        <f>IF('6th 6'!Z9&gt;0,'6th 6'!AB9,0)</f>
        <v>0</v>
      </c>
      <c r="AP9" s="134">
        <f>IF('6th 7'!Z9&gt;0,'6th 7'!AC9,0)</f>
        <v>0</v>
      </c>
      <c r="AQ9" s="225">
        <f>IF('6th 7'!Z9&gt;0,'6th 7'!AB9,0)</f>
        <v>0</v>
      </c>
      <c r="AR9" s="226">
        <f>(B9*C6)+(D9*E6)+(F9*G6)+(H9*I6)+(J9*K6)+(L9*M6)+(N9*O6)+(P9*Q6)+(R9*S6)+(T9*U6)+(V9*W6)+(X9*Y6)+(Z9*AA6)+(AB9*AC6)+(AD9*AE6)+(AF9*AG6)+(AH9*AI6)+(AJ9*AK6)+(AL9*AM6)+(AN9*AO6)+(AP9*AQ6)</f>
        <v>31.5</v>
      </c>
      <c r="AS9" s="137">
        <f t="shared" ref="AS9:AS72" si="0">AR9/15</f>
        <v>2.1</v>
      </c>
      <c r="AT9" s="136">
        <f>'Tabu-1'!AF8</f>
        <v>50.25</v>
      </c>
      <c r="AU9" s="137">
        <f>'Tabu-2'!AM8</f>
        <v>44.625</v>
      </c>
      <c r="AV9" s="136">
        <f>'Tabu-3'!AL9</f>
        <v>42</v>
      </c>
      <c r="AW9" s="136">
        <f>'Tabu-4'!AR9</f>
        <v>38.625</v>
      </c>
      <c r="AX9" s="136">
        <f>'Tabu-5'!AL9</f>
        <v>42.75</v>
      </c>
      <c r="AY9" s="137">
        <f>(AR9+AT9+AU9+AV9+AW9+AX9+('viva-1'!K7*1.5)+('viva-2'!K7*1.5)+('viva-3'!K7*1.5))/94.5</f>
        <v>2.753968253968254</v>
      </c>
      <c r="AZ9" s="215" t="str">
        <f t="shared" ref="AZ9:AZ40" si="1">IF(AS9&gt;=4,"A+",IF(AS9&gt;=3.75,"A",IF(AS9&gt;=3.5,"A-",IF(AS9&gt;=3.25,"B+",IF(AS9&gt;=3,"B",IF(AS9&gt;=2.75,"B-",IF(AS9&gt;=2.5,"C+",IF(AS9&gt;=2,"C","F"))))))))</f>
        <v>C</v>
      </c>
      <c r="BA9" s="337" t="str">
        <f t="shared" ref="BA9:BA72" si="2">IF(AY9&gt;=2.5,AZ9,IF(AY9&gt;=2.25,"C",IF(AY9&gt;=2,"D",IF(AY9=0,0,"F"))))</f>
        <v>C</v>
      </c>
      <c r="BB9" s="139">
        <f t="shared" ref="BB9:BB72" si="3">A9</f>
        <v>2</v>
      </c>
    </row>
    <row r="10" spans="1:54" ht="31.5">
      <c r="A10" s="217">
        <f>'1st 1'!A10</f>
        <v>3</v>
      </c>
      <c r="B10" s="132">
        <f>IF('6th 1'!J10&gt;0,'6th 1'!AC10,0)</f>
        <v>2.5</v>
      </c>
      <c r="C10" s="133" t="str">
        <f>IF('6th 1'!J10&gt;0,'6th 1'!AB10,0)</f>
        <v>C+</v>
      </c>
      <c r="D10" s="133">
        <f>IF('6th 2'!J10&gt;0,'6th 2'!AC10,0)</f>
        <v>2.75</v>
      </c>
      <c r="E10" s="134" t="str">
        <f>IF('6th 2'!J10&gt;0,'6th 2'!AB10,0)</f>
        <v>B-</v>
      </c>
      <c r="F10" s="134">
        <f>IF('6th 3'!J10&gt;0,'6th 3'!AC10,0)</f>
        <v>2.75</v>
      </c>
      <c r="G10" s="133" t="str">
        <f>IF('6th 3'!J10&gt;0,'6th 3'!AB10,0)</f>
        <v>B-</v>
      </c>
      <c r="H10" s="133">
        <f>IF('6th 4'!J10&gt;0,'6th 4'!AC10,0)</f>
        <v>2.75</v>
      </c>
      <c r="I10" s="133" t="str">
        <f>IF('6th 4'!J10&gt;0,'6th 4'!AB10,0)</f>
        <v>B-</v>
      </c>
      <c r="J10" s="134">
        <f>IF('6th 5'!J10&gt;0,'6th 5'!AC10,0)</f>
        <v>2.75</v>
      </c>
      <c r="K10" s="134" t="str">
        <f>IF('6th 5'!J10&gt;0,'6th 5'!AB10,0)</f>
        <v>B-</v>
      </c>
      <c r="L10" s="134">
        <f>IF('6th 6'!J10&gt;0,'6th 6'!AC10,0)</f>
        <v>0</v>
      </c>
      <c r="M10" s="134">
        <f>IF('6th 6'!J10&gt;0,'6th 6'!AB10,0)</f>
        <v>0</v>
      </c>
      <c r="N10" s="133">
        <f>IF('6th 7'!J10&gt;0,'6th 7'!AC10,0)</f>
        <v>0</v>
      </c>
      <c r="O10" s="222">
        <f>IF('6th 7'!J10&gt;0,'6th 7'!AB10,0)</f>
        <v>0</v>
      </c>
      <c r="P10" s="132">
        <f>IF('6th 1'!R10&gt;0,'6th 1'!AC10,0)</f>
        <v>0</v>
      </c>
      <c r="Q10" s="134">
        <f>IF('6th 1'!R10&gt;0,'6th 1'!AB10,0)</f>
        <v>0</v>
      </c>
      <c r="R10" s="134">
        <f>IF('6th 2'!R10&gt;0,'6th 2'!AC10,0)</f>
        <v>0</v>
      </c>
      <c r="S10" s="133">
        <f>IF('6th 2'!R10&gt;0,'6th 2'!AB10,0)</f>
        <v>0</v>
      </c>
      <c r="T10" s="133">
        <f>IF('6th 3'!R10&gt;0,'6th 3'!AC10,0)</f>
        <v>0</v>
      </c>
      <c r="U10" s="133">
        <f>IF('6th 3'!R10&gt;0,'6th 3'!AB10,0)</f>
        <v>0</v>
      </c>
      <c r="V10" s="134">
        <f>IF('6th 4'!R10&gt;0,'6th 4'!AC10,0)</f>
        <v>0</v>
      </c>
      <c r="W10" s="134">
        <f>IF('6th 4'!R10&gt;0,'6th 4'!AB10,0)</f>
        <v>0</v>
      </c>
      <c r="X10" s="133">
        <f>IF('6th 5'!R10&gt;0,'6th 5'!AC10,0)</f>
        <v>0</v>
      </c>
      <c r="Y10" s="133">
        <f>IF('6th 5'!R10&gt;0,'6th 5'!AB10,0)</f>
        <v>0</v>
      </c>
      <c r="Z10" s="133">
        <f>IF('6th 6'!R10&gt;0,'6th 6'!AC10,0)</f>
        <v>0</v>
      </c>
      <c r="AA10" s="134">
        <f>IF('6th 6'!R10&gt;0,'6th 6'!AB10,0)</f>
        <v>0</v>
      </c>
      <c r="AB10" s="132">
        <f>IF('6th 7'!R10&gt;0,'6th 7'!AC10,0)</f>
        <v>0</v>
      </c>
      <c r="AC10" s="135">
        <f>IF('6th 7'!R10&gt;0,'6th 7'!AB10,0)</f>
        <v>0</v>
      </c>
      <c r="AD10" s="223">
        <f>IF('6th 1'!Z10&gt;0,'6th 1'!AC10,0)</f>
        <v>0</v>
      </c>
      <c r="AE10" s="134">
        <f>IF('6th 1'!Z10&gt;0,'6th 1'!AB10,0)</f>
        <v>0</v>
      </c>
      <c r="AF10" s="134">
        <f>IF('6th 2'!Z10&gt;0,'6th 2'!AC10,0)</f>
        <v>0</v>
      </c>
      <c r="AG10" s="134">
        <f>IF('6th 2'!Z10&gt;0,'6th 2'!AB10,0)</f>
        <v>0</v>
      </c>
      <c r="AH10" s="134">
        <f>IF('6th 3'!Z10&gt;0,'6th 3'!AC10,0)</f>
        <v>0</v>
      </c>
      <c r="AI10" s="134">
        <f>IF('6th 3'!Z10&gt;0,'6th 3'!AB10,0)</f>
        <v>0</v>
      </c>
      <c r="AJ10" s="134">
        <f>IF('6th 4'!Z10&gt;0,'6th 4'!AC10,0)</f>
        <v>0</v>
      </c>
      <c r="AK10" s="133">
        <f>IF('6th 4'!Z10&gt;0,'6th 4'!AB10,0)</f>
        <v>0</v>
      </c>
      <c r="AL10" s="133">
        <f>IF('6th 5'!Z10&gt;0,'6th 5'!AC10,0)</f>
        <v>0</v>
      </c>
      <c r="AM10" s="133">
        <f>IF('6th 5'!Z10&gt;0,'6th 5'!AB10,0)</f>
        <v>0</v>
      </c>
      <c r="AN10" s="134">
        <f>IF('6th 6'!Z10&gt;0,'6th 6'!AC10,0)</f>
        <v>0</v>
      </c>
      <c r="AO10" s="225">
        <f>IF('6th 6'!Z10&gt;0,'6th 6'!AB10,0)</f>
        <v>0</v>
      </c>
      <c r="AP10" s="134">
        <f>IF('6th 7'!Z10&gt;0,'6th 7'!AC10,0)</f>
        <v>0</v>
      </c>
      <c r="AQ10" s="225">
        <f>IF('6th 7'!Z10&gt;0,'6th 7'!AB10,0)</f>
        <v>0</v>
      </c>
      <c r="AR10" s="226">
        <f>(B10*C6)+(D10*E6)+(F10*G6)+(H10*I6)+(J10*K6)+(L10*M6)+(N10*O6)+(P10*Q6)+(R10*S6)+(T10*U6)+(V10*W6)+(X10*Y6)+(Z10*AA6)+(AB10*AC6)+(AD10*AE6)+(AF10*AG6)+(AH10*AI6)+(AJ10*AK6)+(AL10*AM6)+(AN10*AO6)+(AP10*AQ6)</f>
        <v>40.5</v>
      </c>
      <c r="AS10" s="137">
        <f t="shared" si="0"/>
        <v>2.7</v>
      </c>
      <c r="AT10" s="136">
        <f>'Tabu-1'!AF9</f>
        <v>43.125</v>
      </c>
      <c r="AU10" s="137">
        <f>'Tabu-2'!AM9</f>
        <v>42.75</v>
      </c>
      <c r="AV10" s="136">
        <f>'Tabu-3'!AL10</f>
        <v>39.75</v>
      </c>
      <c r="AW10" s="136">
        <f>'Tabu-4'!AR10</f>
        <v>43.875</v>
      </c>
      <c r="AX10" s="136">
        <f>'Tabu-5'!AL10</f>
        <v>48</v>
      </c>
      <c r="AY10" s="137">
        <f>(AR10+AT10+AU10+AV10+AW10+AX10+('viva-1'!K8*1.5)+('viva-2'!K8*1.5)+('viva-3'!K8*1.5))/94.5</f>
        <v>2.8492063492063493</v>
      </c>
      <c r="AZ10" s="215" t="str">
        <f t="shared" si="1"/>
        <v>C+</v>
      </c>
      <c r="BA10" s="337" t="str">
        <f t="shared" si="2"/>
        <v>C+</v>
      </c>
      <c r="BB10" s="139">
        <f t="shared" si="3"/>
        <v>3</v>
      </c>
    </row>
    <row r="11" spans="1:54" ht="15.75">
      <c r="A11" s="217">
        <f>'1st 1'!A11</f>
        <v>4</v>
      </c>
      <c r="B11" s="132">
        <f>IF('6th 1'!J11&gt;0,'6th 1'!AC11,0)</f>
        <v>3.5</v>
      </c>
      <c r="C11" s="133" t="str">
        <f>IF('6th 1'!J11&gt;0,'6th 1'!AB11,0)</f>
        <v>A-</v>
      </c>
      <c r="D11" s="133">
        <f>IF('6th 2'!J11&gt;0,'6th 2'!AC11,0)</f>
        <v>2.75</v>
      </c>
      <c r="E11" s="134" t="str">
        <f>IF('6th 2'!J11&gt;0,'6th 2'!AB11,0)</f>
        <v>B-</v>
      </c>
      <c r="F11" s="134">
        <f>IF('6th 3'!J11&gt;0,'6th 3'!AC11,0)</f>
        <v>2.75</v>
      </c>
      <c r="G11" s="133" t="str">
        <f>IF('6th 3'!J11&gt;0,'6th 3'!AB11,0)</f>
        <v>B-</v>
      </c>
      <c r="H11" s="133">
        <f>IF('6th 4'!J11&gt;0,'6th 4'!AC11,0)</f>
        <v>3.25</v>
      </c>
      <c r="I11" s="133" t="str">
        <f>IF('6th 4'!J11&gt;0,'6th 4'!AB11,0)</f>
        <v>B+</v>
      </c>
      <c r="J11" s="134">
        <f>IF('6th 5'!J11&gt;0,'6th 5'!AC11,0)</f>
        <v>3.25</v>
      </c>
      <c r="K11" s="134" t="str">
        <f>IF('6th 5'!J11&gt;0,'6th 5'!AB11,0)</f>
        <v>B+</v>
      </c>
      <c r="L11" s="134">
        <f>IF('6th 6'!J11&gt;0,'6th 6'!AC11,0)</f>
        <v>0</v>
      </c>
      <c r="M11" s="134">
        <f>IF('6th 6'!J11&gt;0,'6th 6'!AB11,0)</f>
        <v>0</v>
      </c>
      <c r="N11" s="133">
        <f>IF('6th 7'!J11&gt;0,'6th 7'!AC11,0)</f>
        <v>0</v>
      </c>
      <c r="O11" s="222">
        <f>IF('6th 7'!J11&gt;0,'6th 7'!AB11,0)</f>
        <v>0</v>
      </c>
      <c r="P11" s="132">
        <f>IF('6th 1'!R11&gt;0,'6th 1'!AC11,0)</f>
        <v>0</v>
      </c>
      <c r="Q11" s="134">
        <f>IF('6th 1'!R11&gt;0,'6th 1'!AB11,0)</f>
        <v>0</v>
      </c>
      <c r="R11" s="134">
        <f>IF('6th 2'!R11&gt;0,'6th 2'!AC11,0)</f>
        <v>0</v>
      </c>
      <c r="S11" s="133">
        <f>IF('6th 2'!R11&gt;0,'6th 2'!AB11,0)</f>
        <v>0</v>
      </c>
      <c r="T11" s="133">
        <f>IF('6th 3'!R11&gt;0,'6th 3'!AC11,0)</f>
        <v>0</v>
      </c>
      <c r="U11" s="133">
        <f>IF('6th 3'!R11&gt;0,'6th 3'!AB11,0)</f>
        <v>0</v>
      </c>
      <c r="V11" s="134">
        <f>IF('6th 4'!R11&gt;0,'6th 4'!AC11,0)</f>
        <v>0</v>
      </c>
      <c r="W11" s="134">
        <f>IF('6th 4'!R11&gt;0,'6th 4'!AB11,0)</f>
        <v>0</v>
      </c>
      <c r="X11" s="133">
        <f>IF('6th 5'!R11&gt;0,'6th 5'!AC11,0)</f>
        <v>0</v>
      </c>
      <c r="Y11" s="133">
        <f>IF('6th 5'!R11&gt;0,'6th 5'!AB11,0)</f>
        <v>0</v>
      </c>
      <c r="Z11" s="133">
        <f>IF('6th 6'!R11&gt;0,'6th 6'!AC11,0)</f>
        <v>0</v>
      </c>
      <c r="AA11" s="134">
        <f>IF('6th 6'!R11&gt;0,'6th 6'!AB11,0)</f>
        <v>0</v>
      </c>
      <c r="AB11" s="132">
        <f>IF('6th 7'!R11&gt;0,'6th 7'!AC11,0)</f>
        <v>0</v>
      </c>
      <c r="AC11" s="135">
        <f>IF('6th 7'!R11&gt;0,'6th 7'!AB11,0)</f>
        <v>0</v>
      </c>
      <c r="AD11" s="223">
        <f>IF('6th 1'!Z11&gt;0,'6th 1'!AC11,0)</f>
        <v>0</v>
      </c>
      <c r="AE11" s="134">
        <f>IF('6th 1'!Z11&gt;0,'6th 1'!AB11,0)</f>
        <v>0</v>
      </c>
      <c r="AF11" s="134">
        <f>IF('6th 2'!Z11&gt;0,'6th 2'!AC11,0)</f>
        <v>0</v>
      </c>
      <c r="AG11" s="134">
        <f>IF('6th 2'!Z11&gt;0,'6th 2'!AB11,0)</f>
        <v>0</v>
      </c>
      <c r="AH11" s="134">
        <f>IF('6th 3'!Z11&gt;0,'6th 3'!AC11,0)</f>
        <v>0</v>
      </c>
      <c r="AI11" s="134">
        <f>IF('6th 3'!Z11&gt;0,'6th 3'!AB11,0)</f>
        <v>0</v>
      </c>
      <c r="AJ11" s="134">
        <f>IF('6th 4'!Z11&gt;0,'6th 4'!AC11,0)</f>
        <v>0</v>
      </c>
      <c r="AK11" s="133">
        <f>IF('6th 4'!Z11&gt;0,'6th 4'!AB11,0)</f>
        <v>0</v>
      </c>
      <c r="AL11" s="133">
        <f>IF('6th 5'!Z11&gt;0,'6th 5'!AC11,0)</f>
        <v>0</v>
      </c>
      <c r="AM11" s="133">
        <f>IF('6th 5'!Z11&gt;0,'6th 5'!AB11,0)</f>
        <v>0</v>
      </c>
      <c r="AN11" s="134">
        <f>IF('6th 6'!Z11&gt;0,'6th 6'!AC11,0)</f>
        <v>0</v>
      </c>
      <c r="AO11" s="225">
        <f>IF('6th 6'!Z11&gt;0,'6th 6'!AB11,0)</f>
        <v>0</v>
      </c>
      <c r="AP11" s="134">
        <f>IF('6th 7'!Z11&gt;0,'6th 7'!AC11,0)</f>
        <v>0</v>
      </c>
      <c r="AQ11" s="225">
        <f>IF('6th 7'!Z11&gt;0,'6th 7'!AB11,0)</f>
        <v>0</v>
      </c>
      <c r="AR11" s="226">
        <f>(B11*C6)+(D11*E6)+(F11*G6)+(H11*I6)+(J11*K6)+(L11*M6)+(N11*O6)+(P11*Q6)+(R11*S6)+(T11*U6)+(V11*W6)+(X11*Y6)+(Z11*AA6)+(AB11*AC6)+(AD11*AE6)+(AF11*AG6)+(AH11*AI6)+(AJ11*AK6)+(AL11*AM6)+(AN11*AO6)+(AP11*AQ6)</f>
        <v>46.5</v>
      </c>
      <c r="AS11" s="137">
        <f t="shared" si="0"/>
        <v>3.1</v>
      </c>
      <c r="AT11" s="136">
        <f>'Tabu-1'!AF10</f>
        <v>49.125</v>
      </c>
      <c r="AU11" s="137">
        <f>'Tabu-2'!AM10</f>
        <v>48.75</v>
      </c>
      <c r="AV11" s="136">
        <f>'Tabu-3'!AL11</f>
        <v>48.75</v>
      </c>
      <c r="AW11" s="136">
        <f>'Tabu-4'!AR11</f>
        <v>51</v>
      </c>
      <c r="AX11" s="136">
        <f>'Tabu-5'!AL11</f>
        <v>53.25</v>
      </c>
      <c r="AY11" s="137">
        <f>(AR11+AT11+AU11+AV11+AW11+AX11+('viva-1'!K9*1.5)+('viva-2'!K9*1.5)+('viva-3'!K9*1.5))/94.5</f>
        <v>3.2658730158730158</v>
      </c>
      <c r="AZ11" s="215" t="str">
        <f t="shared" si="1"/>
        <v>B</v>
      </c>
      <c r="BA11" s="337" t="str">
        <f t="shared" si="2"/>
        <v>B</v>
      </c>
      <c r="BB11" s="139">
        <f t="shared" si="3"/>
        <v>4</v>
      </c>
    </row>
    <row r="12" spans="1:54" ht="31.5">
      <c r="A12" s="217">
        <f>'1st 1'!A12</f>
        <v>5</v>
      </c>
      <c r="B12" s="132">
        <f>IF('6th 1'!J12&gt;0,'6th 1'!AC12,0)</f>
        <v>2.5</v>
      </c>
      <c r="C12" s="133" t="str">
        <f>IF('6th 1'!J12&gt;0,'6th 1'!AB12,0)</f>
        <v>C+</v>
      </c>
      <c r="D12" s="133">
        <f>IF('6th 2'!J12&gt;0,'6th 2'!AC12,0)</f>
        <v>2.75</v>
      </c>
      <c r="E12" s="134" t="str">
        <f>IF('6th 2'!J12&gt;0,'6th 2'!AB12,0)</f>
        <v>B-</v>
      </c>
      <c r="F12" s="134">
        <f>IF('6th 3'!J12&gt;0,'6th 3'!AC12,0)</f>
        <v>2.5</v>
      </c>
      <c r="G12" s="133" t="str">
        <f>IF('6th 3'!J12&gt;0,'6th 3'!AB12,0)</f>
        <v>C+</v>
      </c>
      <c r="H12" s="133">
        <f>IF('6th 4'!J12&gt;0,'6th 4'!AC12,0)</f>
        <v>2.75</v>
      </c>
      <c r="I12" s="133" t="str">
        <f>IF('6th 4'!J12&gt;0,'6th 4'!AB12,0)</f>
        <v>B-</v>
      </c>
      <c r="J12" s="134">
        <f>IF('6th 5'!J12&gt;0,'6th 5'!AC12,0)</f>
        <v>2.25</v>
      </c>
      <c r="K12" s="134" t="str">
        <f>IF('6th 5'!J12&gt;0,'6th 5'!AB12,0)</f>
        <v>C</v>
      </c>
      <c r="L12" s="134">
        <f>IF('6th 6'!J12&gt;0,'6th 6'!AC12,0)</f>
        <v>0</v>
      </c>
      <c r="M12" s="134">
        <f>IF('6th 6'!J12&gt;0,'6th 6'!AB12,0)</f>
        <v>0</v>
      </c>
      <c r="N12" s="133">
        <f>IF('6th 7'!J12&gt;0,'6th 7'!AC12,0)</f>
        <v>0</v>
      </c>
      <c r="O12" s="222">
        <f>IF('6th 7'!J12&gt;0,'6th 7'!AB12,0)</f>
        <v>0</v>
      </c>
      <c r="P12" s="132">
        <f>IF('6th 1'!R12&gt;0,'6th 1'!AC12,0)</f>
        <v>0</v>
      </c>
      <c r="Q12" s="134">
        <f>IF('6th 1'!R12&gt;0,'6th 1'!AB12,0)</f>
        <v>0</v>
      </c>
      <c r="R12" s="134">
        <f>IF('6th 2'!R12&gt;0,'6th 2'!AC12,0)</f>
        <v>0</v>
      </c>
      <c r="S12" s="133">
        <f>IF('6th 2'!R12&gt;0,'6th 2'!AB12,0)</f>
        <v>0</v>
      </c>
      <c r="T12" s="133">
        <f>IF('6th 3'!R12&gt;0,'6th 3'!AC12,0)</f>
        <v>0</v>
      </c>
      <c r="U12" s="133">
        <f>IF('6th 3'!R12&gt;0,'6th 3'!AB12,0)</f>
        <v>0</v>
      </c>
      <c r="V12" s="134">
        <f>IF('6th 4'!R12&gt;0,'6th 4'!AC12,0)</f>
        <v>0</v>
      </c>
      <c r="W12" s="134">
        <f>IF('6th 4'!R12&gt;0,'6th 4'!AB12,0)</f>
        <v>0</v>
      </c>
      <c r="X12" s="133">
        <f>IF('6th 5'!R12&gt;0,'6th 5'!AC12,0)</f>
        <v>0</v>
      </c>
      <c r="Y12" s="133">
        <f>IF('6th 5'!R12&gt;0,'6th 5'!AB12,0)</f>
        <v>0</v>
      </c>
      <c r="Z12" s="133">
        <f>IF('6th 6'!R12&gt;0,'6th 6'!AC12,0)</f>
        <v>0</v>
      </c>
      <c r="AA12" s="134">
        <f>IF('6th 6'!R12&gt;0,'6th 6'!AB12,0)</f>
        <v>0</v>
      </c>
      <c r="AB12" s="132">
        <f>IF('6th 7'!R12&gt;0,'6th 7'!AC12,0)</f>
        <v>0</v>
      </c>
      <c r="AC12" s="135">
        <f>IF('6th 7'!R12&gt;0,'6th 7'!AB12,0)</f>
        <v>0</v>
      </c>
      <c r="AD12" s="223">
        <f>IF('6th 1'!Z12&gt;0,'6th 1'!AC12,0)</f>
        <v>0</v>
      </c>
      <c r="AE12" s="134">
        <f>IF('6th 1'!Z12&gt;0,'6th 1'!AB12,0)</f>
        <v>0</v>
      </c>
      <c r="AF12" s="134">
        <f>IF('6th 2'!Z12&gt;0,'6th 2'!AC12,0)</f>
        <v>0</v>
      </c>
      <c r="AG12" s="134">
        <f>IF('6th 2'!Z12&gt;0,'6th 2'!AB12,0)</f>
        <v>0</v>
      </c>
      <c r="AH12" s="134">
        <f>IF('6th 3'!Z12&gt;0,'6th 3'!AC12,0)</f>
        <v>0</v>
      </c>
      <c r="AI12" s="134">
        <f>IF('6th 3'!Z12&gt;0,'6th 3'!AB12,0)</f>
        <v>0</v>
      </c>
      <c r="AJ12" s="134">
        <f>IF('6th 4'!Z12&gt;0,'6th 4'!AC12,0)</f>
        <v>0</v>
      </c>
      <c r="AK12" s="133">
        <f>IF('6th 4'!Z12&gt;0,'6th 4'!AB12,0)</f>
        <v>0</v>
      </c>
      <c r="AL12" s="133">
        <f>IF('6th 5'!Z12&gt;0,'6th 5'!AC12,0)</f>
        <v>0</v>
      </c>
      <c r="AM12" s="133">
        <f>IF('6th 5'!Z12&gt;0,'6th 5'!AB12,0)</f>
        <v>0</v>
      </c>
      <c r="AN12" s="134">
        <f>IF('6th 6'!Z12&gt;0,'6th 6'!AC12,0)</f>
        <v>0</v>
      </c>
      <c r="AO12" s="225">
        <f>IF('6th 6'!Z12&gt;0,'6th 6'!AB12,0)</f>
        <v>0</v>
      </c>
      <c r="AP12" s="134">
        <f>IF('6th 7'!Z12&gt;0,'6th 7'!AC12,0)</f>
        <v>0</v>
      </c>
      <c r="AQ12" s="225">
        <f>IF('6th 7'!Z12&gt;0,'6th 7'!AB12,0)</f>
        <v>0</v>
      </c>
      <c r="AR12" s="226">
        <f>(B12*C6)+(D12*E6)+(F12*G6)+(H12*I6)+(J12*K6)+(L12*M6)+(N12*O6)+(P12*Q6)+(R12*S6)+(T12*U6)+(V12*W6)+(X12*Y6)+(Z12*AA6)+(AB12*AC6)+(AD12*AE6)+(AF12*AG6)+(AH12*AI6)+(AJ12*AK6)+(AL12*AM6)+(AN12*AO6)+(AP12*AQ6)</f>
        <v>38.25</v>
      </c>
      <c r="AS12" s="137">
        <f t="shared" si="0"/>
        <v>2.5499999999999998</v>
      </c>
      <c r="AT12" s="136">
        <f>'Tabu-1'!AF11</f>
        <v>42.75</v>
      </c>
      <c r="AU12" s="137">
        <f>'Tabu-2'!AM11</f>
        <v>45</v>
      </c>
      <c r="AV12" s="136">
        <f>'Tabu-3'!AL12</f>
        <v>44.25</v>
      </c>
      <c r="AW12" s="136">
        <f>'Tabu-4'!AR12</f>
        <v>45</v>
      </c>
      <c r="AX12" s="136">
        <f>'Tabu-5'!AL12</f>
        <v>45.75</v>
      </c>
      <c r="AY12" s="137">
        <f>(AR12+AT12+AU12+AV12+AW12+AX12+('viva-1'!K10*1.5)+('viva-2'!K10*1.5)+('viva-3'!K10*1.5))/94.5</f>
        <v>2.876984126984127</v>
      </c>
      <c r="AZ12" s="215" t="str">
        <f t="shared" si="1"/>
        <v>C+</v>
      </c>
      <c r="BA12" s="337" t="str">
        <f t="shared" si="2"/>
        <v>C+</v>
      </c>
      <c r="BB12" s="139">
        <f t="shared" si="3"/>
        <v>5</v>
      </c>
    </row>
    <row r="13" spans="1:54" ht="15.75">
      <c r="A13" s="217">
        <f>'1st 1'!A13</f>
        <v>6</v>
      </c>
      <c r="B13" s="132">
        <f>IF('6th 1'!J13&gt;0,'6th 1'!AC13,0)</f>
        <v>3.5</v>
      </c>
      <c r="C13" s="133" t="str">
        <f>IF('6th 1'!J13&gt;0,'6th 1'!AB13,0)</f>
        <v>A-</v>
      </c>
      <c r="D13" s="133">
        <f>IF('6th 2'!J13&gt;0,'6th 2'!AC13,0)</f>
        <v>3.25</v>
      </c>
      <c r="E13" s="134" t="str">
        <f>IF('6th 2'!J13&gt;0,'6th 2'!AB13,0)</f>
        <v>B+</v>
      </c>
      <c r="F13" s="134">
        <f>IF('6th 3'!J13&gt;0,'6th 3'!AC13,0)</f>
        <v>3.25</v>
      </c>
      <c r="G13" s="133" t="str">
        <f>IF('6th 3'!J13&gt;0,'6th 3'!AB13,0)</f>
        <v>B+</v>
      </c>
      <c r="H13" s="133">
        <f>IF('6th 4'!J13&gt;0,'6th 4'!AC13,0)</f>
        <v>3.25</v>
      </c>
      <c r="I13" s="133" t="str">
        <f>IF('6th 4'!J13&gt;0,'6th 4'!AB13,0)</f>
        <v>B+</v>
      </c>
      <c r="J13" s="134">
        <f>IF('6th 5'!J13&gt;0,'6th 5'!AC13,0)</f>
        <v>2.75</v>
      </c>
      <c r="K13" s="134" t="str">
        <f>IF('6th 5'!J13&gt;0,'6th 5'!AB13,0)</f>
        <v>B-</v>
      </c>
      <c r="L13" s="134">
        <f>IF('6th 6'!J13&gt;0,'6th 6'!AC13,0)</f>
        <v>0</v>
      </c>
      <c r="M13" s="134">
        <f>IF('6th 6'!J13&gt;0,'6th 6'!AB13,0)</f>
        <v>0</v>
      </c>
      <c r="N13" s="133">
        <f>IF('6th 7'!J13&gt;0,'6th 7'!AC13,0)</f>
        <v>0</v>
      </c>
      <c r="O13" s="222">
        <f>IF('6th 7'!J13&gt;0,'6th 7'!AB13,0)</f>
        <v>0</v>
      </c>
      <c r="P13" s="132">
        <f>IF('6th 1'!R13&gt;0,'6th 1'!AC13,0)</f>
        <v>0</v>
      </c>
      <c r="Q13" s="134">
        <f>IF('6th 1'!R13&gt;0,'6th 1'!AB13,0)</f>
        <v>0</v>
      </c>
      <c r="R13" s="134">
        <f>IF('6th 2'!R13&gt;0,'6th 2'!AC13,0)</f>
        <v>0</v>
      </c>
      <c r="S13" s="133">
        <f>IF('6th 2'!R13&gt;0,'6th 2'!AB13,0)</f>
        <v>0</v>
      </c>
      <c r="T13" s="133">
        <f>IF('6th 3'!R13&gt;0,'6th 3'!AC13,0)</f>
        <v>0</v>
      </c>
      <c r="U13" s="133">
        <f>IF('6th 3'!R13&gt;0,'6th 3'!AB13,0)</f>
        <v>0</v>
      </c>
      <c r="V13" s="134">
        <f>IF('6th 4'!R13&gt;0,'6th 4'!AC13,0)</f>
        <v>0</v>
      </c>
      <c r="W13" s="134">
        <f>IF('6th 4'!R13&gt;0,'6th 4'!AB13,0)</f>
        <v>0</v>
      </c>
      <c r="X13" s="133">
        <f>IF('6th 5'!R13&gt;0,'6th 5'!AC13,0)</f>
        <v>0</v>
      </c>
      <c r="Y13" s="133">
        <f>IF('6th 5'!R13&gt;0,'6th 5'!AB13,0)</f>
        <v>0</v>
      </c>
      <c r="Z13" s="133">
        <f>IF('6th 6'!R13&gt;0,'6th 6'!AC13,0)</f>
        <v>0</v>
      </c>
      <c r="AA13" s="134">
        <f>IF('6th 6'!R13&gt;0,'6th 6'!AB13,0)</f>
        <v>0</v>
      </c>
      <c r="AB13" s="132">
        <f>IF('6th 7'!R13&gt;0,'6th 7'!AC13,0)</f>
        <v>0</v>
      </c>
      <c r="AC13" s="135">
        <f>IF('6th 7'!R13&gt;0,'6th 7'!AB13,0)</f>
        <v>0</v>
      </c>
      <c r="AD13" s="223">
        <f>IF('6th 1'!Z13&gt;0,'6th 1'!AC13,0)</f>
        <v>0</v>
      </c>
      <c r="AE13" s="134">
        <f>IF('6th 1'!Z13&gt;0,'6th 1'!AB13,0)</f>
        <v>0</v>
      </c>
      <c r="AF13" s="134">
        <f>IF('6th 2'!Z13&gt;0,'6th 2'!AC13,0)</f>
        <v>0</v>
      </c>
      <c r="AG13" s="134">
        <f>IF('6th 2'!Z13&gt;0,'6th 2'!AB13,0)</f>
        <v>0</v>
      </c>
      <c r="AH13" s="134">
        <f>IF('6th 3'!Z13&gt;0,'6th 3'!AC13,0)</f>
        <v>0</v>
      </c>
      <c r="AI13" s="134">
        <f>IF('6th 3'!Z13&gt;0,'6th 3'!AB13,0)</f>
        <v>0</v>
      </c>
      <c r="AJ13" s="134">
        <f>IF('6th 4'!Z13&gt;0,'6th 4'!AC13,0)</f>
        <v>0</v>
      </c>
      <c r="AK13" s="133">
        <f>IF('6th 4'!Z13&gt;0,'6th 4'!AB13,0)</f>
        <v>0</v>
      </c>
      <c r="AL13" s="133">
        <f>IF('6th 5'!Z13&gt;0,'6th 5'!AC13,0)</f>
        <v>0</v>
      </c>
      <c r="AM13" s="133">
        <f>IF('6th 5'!Z13&gt;0,'6th 5'!AB13,0)</f>
        <v>0</v>
      </c>
      <c r="AN13" s="134">
        <f>IF('6th 6'!Z13&gt;0,'6th 6'!AC13,0)</f>
        <v>0</v>
      </c>
      <c r="AO13" s="225">
        <f>IF('6th 6'!Z13&gt;0,'6th 6'!AB13,0)</f>
        <v>0</v>
      </c>
      <c r="AP13" s="134">
        <f>IF('6th 7'!Z13&gt;0,'6th 7'!AC13,0)</f>
        <v>0</v>
      </c>
      <c r="AQ13" s="225">
        <f>IF('6th 7'!Z13&gt;0,'6th 7'!AB13,0)</f>
        <v>0</v>
      </c>
      <c r="AR13" s="226">
        <f>(B13*C6)+(D13*E6)+(F13*G6)+(H13*I6)+(J13*K6)+(L13*M6)+(N13*O6)+(P13*Q6)+(R13*S6)+(T13*U6)+(V13*W6)+(X13*Y6)+(Z13*AA6)+(AB13*AC6)+(AD13*AE6)+(AF13*AG6)+(AH13*AI6)+(AJ13*AK6)+(AL13*AM6)+(AN13*AO6)+(AP13*AQ6)</f>
        <v>48</v>
      </c>
      <c r="AS13" s="137">
        <f t="shared" si="0"/>
        <v>3.2</v>
      </c>
      <c r="AT13" s="136">
        <f>'Tabu-1'!AF12</f>
        <v>45</v>
      </c>
      <c r="AU13" s="137">
        <f>'Tabu-2'!AM12</f>
        <v>46.875</v>
      </c>
      <c r="AV13" s="136">
        <f>'Tabu-3'!AL13</f>
        <v>44.25</v>
      </c>
      <c r="AW13" s="136">
        <f>'Tabu-4'!AR13</f>
        <v>47.25</v>
      </c>
      <c r="AX13" s="136">
        <f>'Tabu-5'!AL13</f>
        <v>52.5</v>
      </c>
      <c r="AY13" s="137">
        <f>(AR13+AT13+AU13+AV13+AW13+AX13+('viva-1'!K11*1.5)+('viva-2'!K11*1.5)+('viva-3'!K11*1.5))/94.5</f>
        <v>3.1309523809523809</v>
      </c>
      <c r="AZ13" s="215" t="str">
        <f t="shared" si="1"/>
        <v>B</v>
      </c>
      <c r="BA13" s="337" t="str">
        <f t="shared" si="2"/>
        <v>B</v>
      </c>
      <c r="BB13" s="139">
        <f t="shared" si="3"/>
        <v>6</v>
      </c>
    </row>
    <row r="14" spans="1:54" ht="15.75">
      <c r="A14" s="217">
        <f>'1st 1'!A14</f>
        <v>7</v>
      </c>
      <c r="B14" s="132">
        <f>IF('6th 1'!J14&gt;0,'6th 1'!AC14,0)</f>
        <v>3.75</v>
      </c>
      <c r="C14" s="133" t="str">
        <f>IF('6th 1'!J14&gt;0,'6th 1'!AB14,0)</f>
        <v>A</v>
      </c>
      <c r="D14" s="133">
        <f>IF('6th 2'!J14&gt;0,'6th 2'!AC14,0)</f>
        <v>3.75</v>
      </c>
      <c r="E14" s="134" t="str">
        <f>IF('6th 2'!J14&gt;0,'6th 2'!AB14,0)</f>
        <v>A</v>
      </c>
      <c r="F14" s="134">
        <f>IF('6th 3'!J14&gt;0,'6th 3'!AC14,0)</f>
        <v>3.5</v>
      </c>
      <c r="G14" s="133" t="str">
        <f>IF('6th 3'!J14&gt;0,'6th 3'!AB14,0)</f>
        <v>A-</v>
      </c>
      <c r="H14" s="133">
        <f>IF('6th 4'!J14&gt;0,'6th 4'!AC14,0)</f>
        <v>3.75</v>
      </c>
      <c r="I14" s="133" t="str">
        <f>IF('6th 4'!J14&gt;0,'6th 4'!AB14,0)</f>
        <v>A</v>
      </c>
      <c r="J14" s="134">
        <f>IF('6th 5'!J14&gt;0,'6th 5'!AC14,0)</f>
        <v>2.75</v>
      </c>
      <c r="K14" s="134" t="str">
        <f>IF('6th 5'!J14&gt;0,'6th 5'!AB14,0)</f>
        <v>B-</v>
      </c>
      <c r="L14" s="134">
        <f>IF('6th 6'!J14&gt;0,'6th 6'!AC14,0)</f>
        <v>0</v>
      </c>
      <c r="M14" s="134">
        <f>IF('6th 6'!J14&gt;0,'6th 6'!AB14,0)</f>
        <v>0</v>
      </c>
      <c r="N14" s="133">
        <f>IF('6th 7'!J14&gt;0,'6th 7'!AC14,0)</f>
        <v>0</v>
      </c>
      <c r="O14" s="222">
        <f>IF('6th 7'!J14&gt;0,'6th 7'!AB14,0)</f>
        <v>0</v>
      </c>
      <c r="P14" s="132">
        <f>IF('6th 1'!R14&gt;0,'6th 1'!AC14,0)</f>
        <v>0</v>
      </c>
      <c r="Q14" s="134">
        <f>IF('6th 1'!R14&gt;0,'6th 1'!AB14,0)</f>
        <v>0</v>
      </c>
      <c r="R14" s="134">
        <f>IF('6th 2'!R14&gt;0,'6th 2'!AC14,0)</f>
        <v>0</v>
      </c>
      <c r="S14" s="133">
        <f>IF('6th 2'!R14&gt;0,'6th 2'!AB14,0)</f>
        <v>0</v>
      </c>
      <c r="T14" s="133">
        <f>IF('6th 3'!R14&gt;0,'6th 3'!AC14,0)</f>
        <v>0</v>
      </c>
      <c r="U14" s="133">
        <f>IF('6th 3'!R14&gt;0,'6th 3'!AB14,0)</f>
        <v>0</v>
      </c>
      <c r="V14" s="134">
        <f>IF('6th 4'!R14&gt;0,'6th 4'!AC14,0)</f>
        <v>0</v>
      </c>
      <c r="W14" s="134">
        <f>IF('6th 4'!R14&gt;0,'6th 4'!AB14,0)</f>
        <v>0</v>
      </c>
      <c r="X14" s="133">
        <f>IF('6th 5'!R14&gt;0,'6th 5'!AC14,0)</f>
        <v>0</v>
      </c>
      <c r="Y14" s="133">
        <f>IF('6th 5'!R14&gt;0,'6th 5'!AB14,0)</f>
        <v>0</v>
      </c>
      <c r="Z14" s="133">
        <f>IF('6th 6'!R14&gt;0,'6th 6'!AC14,0)</f>
        <v>0</v>
      </c>
      <c r="AA14" s="134">
        <f>IF('6th 6'!R14&gt;0,'6th 6'!AB14,0)</f>
        <v>0</v>
      </c>
      <c r="AB14" s="132">
        <f>IF('6th 7'!R14&gt;0,'6th 7'!AC14,0)</f>
        <v>0</v>
      </c>
      <c r="AC14" s="135">
        <f>IF('6th 7'!R14&gt;0,'6th 7'!AB14,0)</f>
        <v>0</v>
      </c>
      <c r="AD14" s="223">
        <f>IF('6th 1'!Z14&gt;0,'6th 1'!AC14,0)</f>
        <v>0</v>
      </c>
      <c r="AE14" s="134">
        <f>IF('6th 1'!Z14&gt;0,'6th 1'!AB14,0)</f>
        <v>0</v>
      </c>
      <c r="AF14" s="134">
        <f>IF('6th 2'!Z14&gt;0,'6th 2'!AC14,0)</f>
        <v>0</v>
      </c>
      <c r="AG14" s="134">
        <f>IF('6th 2'!Z14&gt;0,'6th 2'!AB14,0)</f>
        <v>0</v>
      </c>
      <c r="AH14" s="134">
        <f>IF('6th 3'!Z14&gt;0,'6th 3'!AC14,0)</f>
        <v>0</v>
      </c>
      <c r="AI14" s="134">
        <f>IF('6th 3'!Z14&gt;0,'6th 3'!AB14,0)</f>
        <v>0</v>
      </c>
      <c r="AJ14" s="134">
        <f>IF('6th 4'!Z14&gt;0,'6th 4'!AC14,0)</f>
        <v>0</v>
      </c>
      <c r="AK14" s="133">
        <f>IF('6th 4'!Z14&gt;0,'6th 4'!AB14,0)</f>
        <v>0</v>
      </c>
      <c r="AL14" s="133">
        <f>IF('6th 5'!Z14&gt;0,'6th 5'!AC14,0)</f>
        <v>0</v>
      </c>
      <c r="AM14" s="133">
        <f>IF('6th 5'!Z14&gt;0,'6th 5'!AB14,0)</f>
        <v>0</v>
      </c>
      <c r="AN14" s="134">
        <f>IF('6th 6'!Z14&gt;0,'6th 6'!AC14,0)</f>
        <v>0</v>
      </c>
      <c r="AO14" s="225">
        <f>IF('6th 6'!Z14&gt;0,'6th 6'!AB14,0)</f>
        <v>0</v>
      </c>
      <c r="AP14" s="134">
        <f>IF('6th 7'!Z14&gt;0,'6th 7'!AC14,0)</f>
        <v>0</v>
      </c>
      <c r="AQ14" s="225">
        <f>IF('6th 7'!Z14&gt;0,'6th 7'!AB14,0)</f>
        <v>0</v>
      </c>
      <c r="AR14" s="226">
        <f>(B14*C6)+(D14*E6)+(F14*G6)+(H14*I6)+(J14*K6)+(L14*M6)+(N14*O6)+(P14*Q6)+(R14*S6)+(T14*U6)+(V14*W6)+(X14*Y6)+(Z14*AA6)+(AB14*AC6)+(AD14*AE6)+(AF14*AG6)+(AH14*AI6)+(AJ14*AK6)+(AL14*AM6)+(AN14*AO6)+(AP14*AQ6)</f>
        <v>52.5</v>
      </c>
      <c r="AS14" s="137">
        <f t="shared" si="0"/>
        <v>3.5</v>
      </c>
      <c r="AT14" s="136">
        <f>'Tabu-1'!AF13</f>
        <v>52.5</v>
      </c>
      <c r="AU14" s="137">
        <f>'Tabu-2'!AM13</f>
        <v>50.625</v>
      </c>
      <c r="AV14" s="136">
        <f>'Tabu-3'!AL14</f>
        <v>52.5</v>
      </c>
      <c r="AW14" s="136">
        <f>'Tabu-4'!AR14</f>
        <v>52.5</v>
      </c>
      <c r="AX14" s="136">
        <f>'Tabu-5'!AL14</f>
        <v>58.5</v>
      </c>
      <c r="AY14" s="137">
        <f>(AR14+AT14+AU14+AV14+AW14+AX14+('viva-1'!K12*1.5)+('viva-2'!K12*1.5)+('viva-3'!K12*1.5))/94.5</f>
        <v>3.5198412698412698</v>
      </c>
      <c r="AZ14" s="215" t="str">
        <f t="shared" si="1"/>
        <v>A-</v>
      </c>
      <c r="BA14" s="337" t="str">
        <f t="shared" si="2"/>
        <v>A-</v>
      </c>
      <c r="BB14" s="139">
        <f t="shared" si="3"/>
        <v>7</v>
      </c>
    </row>
    <row r="15" spans="1:54" ht="15.75">
      <c r="A15" s="217">
        <f>'1st 1'!A15</f>
        <v>8</v>
      </c>
      <c r="B15" s="132">
        <f>IF('6th 1'!J15&gt;0,'6th 1'!AC15,0)</f>
        <v>2.75</v>
      </c>
      <c r="C15" s="133" t="str">
        <f>IF('6th 1'!J15&gt;0,'6th 1'!AB15,0)</f>
        <v>B-</v>
      </c>
      <c r="D15" s="133">
        <f>IF('6th 2'!J15&gt;0,'6th 2'!AC15,0)</f>
        <v>3</v>
      </c>
      <c r="E15" s="134" t="str">
        <f>IF('6th 2'!J15&gt;0,'6th 2'!AB15,0)</f>
        <v>B</v>
      </c>
      <c r="F15" s="134">
        <f>IF('6th 3'!J15&gt;0,'6th 3'!AC15,0)</f>
        <v>3</v>
      </c>
      <c r="G15" s="133" t="str">
        <f>IF('6th 3'!J15&gt;0,'6th 3'!AB15,0)</f>
        <v>B</v>
      </c>
      <c r="H15" s="133">
        <f>IF('6th 4'!J15&gt;0,'6th 4'!AC15,0)</f>
        <v>2.75</v>
      </c>
      <c r="I15" s="133" t="str">
        <f>IF('6th 4'!J15&gt;0,'6th 4'!AB15,0)</f>
        <v>B-</v>
      </c>
      <c r="J15" s="134">
        <f>IF('6th 5'!J15&gt;0,'6th 5'!AC15,0)</f>
        <v>3</v>
      </c>
      <c r="K15" s="134" t="str">
        <f>IF('6th 5'!J15&gt;0,'6th 5'!AB15,0)</f>
        <v>B</v>
      </c>
      <c r="L15" s="134">
        <f>IF('6th 6'!J15&gt;0,'6th 6'!AC15,0)</f>
        <v>0</v>
      </c>
      <c r="M15" s="134">
        <f>IF('6th 6'!J15&gt;0,'6th 6'!AB15,0)</f>
        <v>0</v>
      </c>
      <c r="N15" s="133">
        <f>IF('6th 7'!J15&gt;0,'6th 7'!AC15,0)</f>
        <v>0</v>
      </c>
      <c r="O15" s="222">
        <f>IF('6th 7'!J15&gt;0,'6th 7'!AB15,0)</f>
        <v>0</v>
      </c>
      <c r="P15" s="132">
        <f>IF('6th 1'!R15&gt;0,'6th 1'!AC15,0)</f>
        <v>0</v>
      </c>
      <c r="Q15" s="134">
        <f>IF('6th 1'!R15&gt;0,'6th 1'!AB15,0)</f>
        <v>0</v>
      </c>
      <c r="R15" s="134">
        <f>IF('6th 2'!R15&gt;0,'6th 2'!AC15,0)</f>
        <v>0</v>
      </c>
      <c r="S15" s="133">
        <f>IF('6th 2'!R15&gt;0,'6th 2'!AB15,0)</f>
        <v>0</v>
      </c>
      <c r="T15" s="133">
        <f>IF('6th 3'!R15&gt;0,'6th 3'!AC15,0)</f>
        <v>0</v>
      </c>
      <c r="U15" s="133">
        <f>IF('6th 3'!R15&gt;0,'6th 3'!AB15,0)</f>
        <v>0</v>
      </c>
      <c r="V15" s="134">
        <f>IF('6th 4'!R15&gt;0,'6th 4'!AC15,0)</f>
        <v>0</v>
      </c>
      <c r="W15" s="134">
        <f>IF('6th 4'!R15&gt;0,'6th 4'!AB15,0)</f>
        <v>0</v>
      </c>
      <c r="X15" s="133">
        <f>IF('6th 5'!R15&gt;0,'6th 5'!AC15,0)</f>
        <v>0</v>
      </c>
      <c r="Y15" s="133">
        <f>IF('6th 5'!R15&gt;0,'6th 5'!AB15,0)</f>
        <v>0</v>
      </c>
      <c r="Z15" s="133">
        <f>IF('6th 6'!R15&gt;0,'6th 6'!AC15,0)</f>
        <v>0</v>
      </c>
      <c r="AA15" s="134">
        <f>IF('6th 6'!R15&gt;0,'6th 6'!AB15,0)</f>
        <v>0</v>
      </c>
      <c r="AB15" s="132">
        <f>IF('6th 7'!R15&gt;0,'6th 7'!AC15,0)</f>
        <v>0</v>
      </c>
      <c r="AC15" s="135">
        <f>IF('6th 7'!R15&gt;0,'6th 7'!AB15,0)</f>
        <v>0</v>
      </c>
      <c r="AD15" s="223">
        <f>IF('6th 1'!Z15&gt;0,'6th 1'!AC15,0)</f>
        <v>0</v>
      </c>
      <c r="AE15" s="134">
        <f>IF('6th 1'!Z15&gt;0,'6th 1'!AB15,0)</f>
        <v>0</v>
      </c>
      <c r="AF15" s="134">
        <f>IF('6th 2'!Z15&gt;0,'6th 2'!AC15,0)</f>
        <v>0</v>
      </c>
      <c r="AG15" s="134">
        <f>IF('6th 2'!Z15&gt;0,'6th 2'!AB15,0)</f>
        <v>0</v>
      </c>
      <c r="AH15" s="134">
        <f>IF('6th 3'!Z15&gt;0,'6th 3'!AC15,0)</f>
        <v>0</v>
      </c>
      <c r="AI15" s="134">
        <f>IF('6th 3'!Z15&gt;0,'6th 3'!AB15,0)</f>
        <v>0</v>
      </c>
      <c r="AJ15" s="134">
        <f>IF('6th 4'!Z15&gt;0,'6th 4'!AC15,0)</f>
        <v>0</v>
      </c>
      <c r="AK15" s="133">
        <f>IF('6th 4'!Z15&gt;0,'6th 4'!AB15,0)</f>
        <v>0</v>
      </c>
      <c r="AL15" s="133">
        <f>IF('6th 5'!Z15&gt;0,'6th 5'!AC15,0)</f>
        <v>0</v>
      </c>
      <c r="AM15" s="133">
        <f>IF('6th 5'!Z15&gt;0,'6th 5'!AB15,0)</f>
        <v>0</v>
      </c>
      <c r="AN15" s="134">
        <f>IF('6th 6'!Z15&gt;0,'6th 6'!AC15,0)</f>
        <v>0</v>
      </c>
      <c r="AO15" s="225">
        <f>IF('6th 6'!Z15&gt;0,'6th 6'!AB15,0)</f>
        <v>0</v>
      </c>
      <c r="AP15" s="134">
        <f>IF('6th 7'!Z15&gt;0,'6th 7'!AC15,0)</f>
        <v>0</v>
      </c>
      <c r="AQ15" s="225">
        <f>IF('6th 7'!Z15&gt;0,'6th 7'!AB15,0)</f>
        <v>0</v>
      </c>
      <c r="AR15" s="226">
        <f>(B15*C6)+(D15*E6)+(F15*G6)+(H15*I6)+(J15*K6)+(L15*M6)+(N15*O6)+(P15*Q6)+(R15*S6)+(T15*U6)+(V15*W6)+(X15*Y6)+(Z15*AA6)+(AB15*AC6)+(AD15*AE6)+(AF15*AG6)+(AH15*AI6)+(AJ15*AK6)+(AL15*AM6)+(AN15*AO6)+(AP15*AQ6)</f>
        <v>43.5</v>
      </c>
      <c r="AS15" s="137">
        <f t="shared" si="0"/>
        <v>2.9</v>
      </c>
      <c r="AT15" s="136">
        <f>'Tabu-1'!AF14</f>
        <v>45.75</v>
      </c>
      <c r="AU15" s="137">
        <f>'Tabu-2'!AM14</f>
        <v>46.875</v>
      </c>
      <c r="AV15" s="136">
        <f>'Tabu-3'!AL15</f>
        <v>43.5</v>
      </c>
      <c r="AW15" s="136">
        <f>'Tabu-4'!AR15</f>
        <v>45.75</v>
      </c>
      <c r="AX15" s="136">
        <f>'Tabu-5'!AL15</f>
        <v>46.5</v>
      </c>
      <c r="AY15" s="137">
        <f>(AR15+AT15+AU15+AV15+AW15+AX15+('viva-1'!K13*1.5)+('viva-2'!K13*1.5)+('viva-3'!K13*1.5))/94.5</f>
        <v>3.0317460317460316</v>
      </c>
      <c r="AZ15" s="215" t="str">
        <f t="shared" si="1"/>
        <v>B-</v>
      </c>
      <c r="BA15" s="337" t="str">
        <f t="shared" si="2"/>
        <v>B-</v>
      </c>
      <c r="BB15" s="139">
        <f t="shared" si="3"/>
        <v>8</v>
      </c>
    </row>
    <row r="16" spans="1:54" ht="15.75">
      <c r="A16" s="217">
        <f>'1st 1'!A16</f>
        <v>9</v>
      </c>
      <c r="B16" s="132">
        <f>IF('6th 1'!J16&gt;0,'6th 1'!AC16,0)</f>
        <v>3</v>
      </c>
      <c r="C16" s="133" t="str">
        <f>IF('6th 1'!J16&gt;0,'6th 1'!AB16,0)</f>
        <v>B</v>
      </c>
      <c r="D16" s="133">
        <f>IF('6th 2'!J16&gt;0,'6th 2'!AC16,0)</f>
        <v>3</v>
      </c>
      <c r="E16" s="134" t="str">
        <f>IF('6th 2'!J16&gt;0,'6th 2'!AB16,0)</f>
        <v>B</v>
      </c>
      <c r="F16" s="134">
        <f>IF('6th 3'!J16&gt;0,'6th 3'!AC16,0)</f>
        <v>3.25</v>
      </c>
      <c r="G16" s="133" t="str">
        <f>IF('6th 3'!J16&gt;0,'6th 3'!AB16,0)</f>
        <v>B+</v>
      </c>
      <c r="H16" s="133">
        <f>IF('6th 4'!J16&gt;0,'6th 4'!AC16,0)</f>
        <v>2.75</v>
      </c>
      <c r="I16" s="133" t="str">
        <f>IF('6th 4'!J16&gt;0,'6th 4'!AB16,0)</f>
        <v>B-</v>
      </c>
      <c r="J16" s="134">
        <f>IF('6th 5'!J16&gt;0,'6th 5'!AC16,0)</f>
        <v>2.5</v>
      </c>
      <c r="K16" s="134" t="str">
        <f>IF('6th 5'!J16&gt;0,'6th 5'!AB16,0)</f>
        <v>C+</v>
      </c>
      <c r="L16" s="134">
        <f>IF('6th 6'!J16&gt;0,'6th 6'!AC16,0)</f>
        <v>0</v>
      </c>
      <c r="M16" s="134">
        <f>IF('6th 6'!J16&gt;0,'6th 6'!AB16,0)</f>
        <v>0</v>
      </c>
      <c r="N16" s="133">
        <f>IF('6th 7'!J16&gt;0,'6th 7'!AC16,0)</f>
        <v>0</v>
      </c>
      <c r="O16" s="222">
        <f>IF('6th 7'!J16&gt;0,'6th 7'!AB16,0)</f>
        <v>0</v>
      </c>
      <c r="P16" s="132">
        <f>IF('6th 1'!R16&gt;0,'6th 1'!AC16,0)</f>
        <v>0</v>
      </c>
      <c r="Q16" s="134">
        <f>IF('6th 1'!R16&gt;0,'6th 1'!AB16,0)</f>
        <v>0</v>
      </c>
      <c r="R16" s="134">
        <f>IF('6th 2'!R16&gt;0,'6th 2'!AC16,0)</f>
        <v>0</v>
      </c>
      <c r="S16" s="133">
        <f>IF('6th 2'!R16&gt;0,'6th 2'!AB16,0)</f>
        <v>0</v>
      </c>
      <c r="T16" s="133">
        <f>IF('6th 3'!R16&gt;0,'6th 3'!AC16,0)</f>
        <v>0</v>
      </c>
      <c r="U16" s="133">
        <f>IF('6th 3'!R16&gt;0,'6th 3'!AB16,0)</f>
        <v>0</v>
      </c>
      <c r="V16" s="134">
        <f>IF('6th 4'!R16&gt;0,'6th 4'!AC16,0)</f>
        <v>0</v>
      </c>
      <c r="W16" s="134">
        <f>IF('6th 4'!R16&gt;0,'6th 4'!AB16,0)</f>
        <v>0</v>
      </c>
      <c r="X16" s="133">
        <f>IF('6th 5'!R16&gt;0,'6th 5'!AC16,0)</f>
        <v>0</v>
      </c>
      <c r="Y16" s="133">
        <f>IF('6th 5'!R16&gt;0,'6th 5'!AB16,0)</f>
        <v>0</v>
      </c>
      <c r="Z16" s="133">
        <f>IF('6th 6'!R16&gt;0,'6th 6'!AC16,0)</f>
        <v>0</v>
      </c>
      <c r="AA16" s="134">
        <f>IF('6th 6'!R16&gt;0,'6th 6'!AB16,0)</f>
        <v>0</v>
      </c>
      <c r="AB16" s="132">
        <f>IF('6th 7'!R16&gt;0,'6th 7'!AC16,0)</f>
        <v>0</v>
      </c>
      <c r="AC16" s="135">
        <f>IF('6th 7'!R16&gt;0,'6th 7'!AB16,0)</f>
        <v>0</v>
      </c>
      <c r="AD16" s="223">
        <f>IF('6th 1'!Z16&gt;0,'6th 1'!AC16,0)</f>
        <v>0</v>
      </c>
      <c r="AE16" s="134">
        <f>IF('6th 1'!Z16&gt;0,'6th 1'!AB16,0)</f>
        <v>0</v>
      </c>
      <c r="AF16" s="134">
        <f>IF('6th 2'!Z16&gt;0,'6th 2'!AC16,0)</f>
        <v>0</v>
      </c>
      <c r="AG16" s="134">
        <f>IF('6th 2'!Z16&gt;0,'6th 2'!AB16,0)</f>
        <v>0</v>
      </c>
      <c r="AH16" s="134">
        <f>IF('6th 3'!Z16&gt;0,'6th 3'!AC16,0)</f>
        <v>0</v>
      </c>
      <c r="AI16" s="134">
        <f>IF('6th 3'!Z16&gt;0,'6th 3'!AB16,0)</f>
        <v>0</v>
      </c>
      <c r="AJ16" s="134">
        <f>IF('6th 4'!Z16&gt;0,'6th 4'!AC16,0)</f>
        <v>0</v>
      </c>
      <c r="AK16" s="133">
        <f>IF('6th 4'!Z16&gt;0,'6th 4'!AB16,0)</f>
        <v>0</v>
      </c>
      <c r="AL16" s="133">
        <f>IF('6th 5'!Z16&gt;0,'6th 5'!AC16,0)</f>
        <v>0</v>
      </c>
      <c r="AM16" s="133">
        <f>IF('6th 5'!Z16&gt;0,'6th 5'!AB16,0)</f>
        <v>0</v>
      </c>
      <c r="AN16" s="134">
        <f>IF('6th 6'!Z16&gt;0,'6th 6'!AC16,0)</f>
        <v>0</v>
      </c>
      <c r="AO16" s="225">
        <f>IF('6th 6'!Z16&gt;0,'6th 6'!AB16,0)</f>
        <v>0</v>
      </c>
      <c r="AP16" s="134">
        <f>IF('6th 7'!Z16&gt;0,'6th 7'!AC16,0)</f>
        <v>0</v>
      </c>
      <c r="AQ16" s="225">
        <f>IF('6th 7'!Z16&gt;0,'6th 7'!AB16,0)</f>
        <v>0</v>
      </c>
      <c r="AR16" s="226">
        <f>(B16*C6)+(D16*E6)+(F16*G6)+(H16*I6)+(J16*K6)+(L16*M6)+(N16*O6)+(P16*Q6)+(R16*S6)+(T16*U6)+(V16*W6)+(X16*Y6)+(Z16*AA6)+(AB16*AC6)+(AD16*AE6)+(AF16*AG6)+(AH16*AI6)+(AJ16*AK6)+(AL16*AM6)+(AN16*AO6)+(AP16*AQ6)</f>
        <v>43.5</v>
      </c>
      <c r="AS16" s="137">
        <f t="shared" si="0"/>
        <v>2.9</v>
      </c>
      <c r="AT16" s="136">
        <f>'Tabu-1'!AF15</f>
        <v>47.25</v>
      </c>
      <c r="AU16" s="137">
        <f>'Tabu-2'!AM15</f>
        <v>49.5</v>
      </c>
      <c r="AV16" s="136">
        <f>'Tabu-3'!AL16</f>
        <v>45.75</v>
      </c>
      <c r="AW16" s="136">
        <f>'Tabu-4'!AR16</f>
        <v>46.875</v>
      </c>
      <c r="AX16" s="136">
        <f>'Tabu-5'!AL16</f>
        <v>52.5</v>
      </c>
      <c r="AY16" s="137">
        <f>(AR16+AT16+AU16+AV16+AW16+AX16+('viva-1'!K14*1.5)+('viva-2'!K14*1.5)+('viva-3'!K14*1.5))/94.5</f>
        <v>3.1746031746031744</v>
      </c>
      <c r="AZ16" s="215" t="str">
        <f t="shared" si="1"/>
        <v>B-</v>
      </c>
      <c r="BA16" s="337" t="str">
        <f t="shared" si="2"/>
        <v>B-</v>
      </c>
      <c r="BB16" s="139">
        <f t="shared" si="3"/>
        <v>9</v>
      </c>
    </row>
    <row r="17" spans="1:54" ht="15.75">
      <c r="A17" s="217">
        <f>'1st 1'!A17</f>
        <v>10</v>
      </c>
      <c r="B17" s="132">
        <f>IF('6th 1'!J17&gt;0,'6th 1'!AC17,0)</f>
        <v>3.75</v>
      </c>
      <c r="C17" s="133" t="str">
        <f>IF('6th 1'!J17&gt;0,'6th 1'!AB17,0)</f>
        <v>A</v>
      </c>
      <c r="D17" s="133">
        <f>IF('6th 2'!J17&gt;0,'6th 2'!AC17,0)</f>
        <v>3</v>
      </c>
      <c r="E17" s="134" t="str">
        <f>IF('6th 2'!J17&gt;0,'6th 2'!AB17,0)</f>
        <v>B</v>
      </c>
      <c r="F17" s="134">
        <f>IF('6th 3'!J17&gt;0,'6th 3'!AC17,0)</f>
        <v>3.25</v>
      </c>
      <c r="G17" s="133" t="str">
        <f>IF('6th 3'!J17&gt;0,'6th 3'!AB17,0)</f>
        <v>B+</v>
      </c>
      <c r="H17" s="133">
        <f>IF('6th 4'!J17&gt;0,'6th 4'!AC17,0)</f>
        <v>4</v>
      </c>
      <c r="I17" s="133" t="str">
        <f>IF('6th 4'!J17&gt;0,'6th 4'!AB17,0)</f>
        <v>A+</v>
      </c>
      <c r="J17" s="134">
        <f>IF('6th 5'!J17&gt;0,'6th 5'!AC17,0)</f>
        <v>3.5</v>
      </c>
      <c r="K17" s="134" t="str">
        <f>IF('6th 5'!J17&gt;0,'6th 5'!AB17,0)</f>
        <v>A-</v>
      </c>
      <c r="L17" s="134">
        <f>IF('6th 6'!J17&gt;0,'6th 6'!AC17,0)</f>
        <v>0</v>
      </c>
      <c r="M17" s="134">
        <f>IF('6th 6'!J17&gt;0,'6th 6'!AB17,0)</f>
        <v>0</v>
      </c>
      <c r="N17" s="133">
        <f>IF('6th 7'!J17&gt;0,'6th 7'!AC17,0)</f>
        <v>0</v>
      </c>
      <c r="O17" s="222">
        <f>IF('6th 7'!J17&gt;0,'6th 7'!AB17,0)</f>
        <v>0</v>
      </c>
      <c r="P17" s="132">
        <f>IF('6th 1'!R17&gt;0,'6th 1'!AC17,0)</f>
        <v>0</v>
      </c>
      <c r="Q17" s="134">
        <f>IF('6th 1'!R17&gt;0,'6th 1'!AB17,0)</f>
        <v>0</v>
      </c>
      <c r="R17" s="134">
        <f>IF('6th 2'!R17&gt;0,'6th 2'!AC17,0)</f>
        <v>0</v>
      </c>
      <c r="S17" s="133">
        <f>IF('6th 2'!R17&gt;0,'6th 2'!AB17,0)</f>
        <v>0</v>
      </c>
      <c r="T17" s="133">
        <f>IF('6th 3'!R17&gt;0,'6th 3'!AC17,0)</f>
        <v>0</v>
      </c>
      <c r="U17" s="133">
        <f>IF('6th 3'!R17&gt;0,'6th 3'!AB17,0)</f>
        <v>0</v>
      </c>
      <c r="V17" s="134">
        <f>IF('6th 4'!R17&gt;0,'6th 4'!AC17,0)</f>
        <v>0</v>
      </c>
      <c r="W17" s="134">
        <f>IF('6th 4'!R17&gt;0,'6th 4'!AB17,0)</f>
        <v>0</v>
      </c>
      <c r="X17" s="133">
        <f>IF('6th 5'!R17&gt;0,'6th 5'!AC17,0)</f>
        <v>0</v>
      </c>
      <c r="Y17" s="133">
        <f>IF('6th 5'!R17&gt;0,'6th 5'!AB17,0)</f>
        <v>0</v>
      </c>
      <c r="Z17" s="133">
        <f>IF('6th 6'!R17&gt;0,'6th 6'!AC17,0)</f>
        <v>0</v>
      </c>
      <c r="AA17" s="134">
        <f>IF('6th 6'!R17&gt;0,'6th 6'!AB17,0)</f>
        <v>0</v>
      </c>
      <c r="AB17" s="132">
        <f>IF('6th 7'!R17&gt;0,'6th 7'!AC17,0)</f>
        <v>0</v>
      </c>
      <c r="AC17" s="135">
        <f>IF('6th 7'!R17&gt;0,'6th 7'!AB17,0)</f>
        <v>0</v>
      </c>
      <c r="AD17" s="223">
        <f>IF('6th 1'!Z17&gt;0,'6th 1'!AC17,0)</f>
        <v>0</v>
      </c>
      <c r="AE17" s="134">
        <f>IF('6th 1'!Z17&gt;0,'6th 1'!AB17,0)</f>
        <v>0</v>
      </c>
      <c r="AF17" s="134">
        <f>IF('6th 2'!Z17&gt;0,'6th 2'!AC17,0)</f>
        <v>0</v>
      </c>
      <c r="AG17" s="134">
        <f>IF('6th 2'!Z17&gt;0,'6th 2'!AB17,0)</f>
        <v>0</v>
      </c>
      <c r="AH17" s="134">
        <f>IF('6th 3'!Z17&gt;0,'6th 3'!AC17,0)</f>
        <v>0</v>
      </c>
      <c r="AI17" s="134">
        <f>IF('6th 3'!Z17&gt;0,'6th 3'!AB17,0)</f>
        <v>0</v>
      </c>
      <c r="AJ17" s="134">
        <f>IF('6th 4'!Z17&gt;0,'6th 4'!AC17,0)</f>
        <v>0</v>
      </c>
      <c r="AK17" s="133">
        <f>IF('6th 4'!Z17&gt;0,'6th 4'!AB17,0)</f>
        <v>0</v>
      </c>
      <c r="AL17" s="133">
        <f>IF('6th 5'!Z17&gt;0,'6th 5'!AC17,0)</f>
        <v>0</v>
      </c>
      <c r="AM17" s="133">
        <f>IF('6th 5'!Z17&gt;0,'6th 5'!AB17,0)</f>
        <v>0</v>
      </c>
      <c r="AN17" s="134">
        <f>IF('6th 6'!Z17&gt;0,'6th 6'!AC17,0)</f>
        <v>0</v>
      </c>
      <c r="AO17" s="225">
        <f>IF('6th 6'!Z17&gt;0,'6th 6'!AB17,0)</f>
        <v>0</v>
      </c>
      <c r="AP17" s="134">
        <f>IF('6th 7'!Z17&gt;0,'6th 7'!AC17,0)</f>
        <v>0</v>
      </c>
      <c r="AQ17" s="225">
        <f>IF('6th 7'!Z17&gt;0,'6th 7'!AB17,0)</f>
        <v>0</v>
      </c>
      <c r="AR17" s="226">
        <f>(B17*C6)+(D17*E6)+(F17*G6)+(H17*I6)+(J17*K6)+(L17*M6)+(N17*O6)+(P17*Q6)+(R17*S6)+(T17*U6)+(V17*W6)+(X17*Y6)+(Z17*AA6)+(AB17*AC6)+(AD17*AE6)+(AF17*AG6)+(AH17*AI6)+(AJ17*AK6)+(AL17*AM6)+(AN17*AO6)+(AP17*AQ6)</f>
        <v>52.5</v>
      </c>
      <c r="AS17" s="137">
        <f t="shared" si="0"/>
        <v>3.5</v>
      </c>
      <c r="AT17" s="136">
        <f>'Tabu-1'!AF16</f>
        <v>50.25</v>
      </c>
      <c r="AU17" s="137">
        <f>'Tabu-2'!AM16</f>
        <v>52.125</v>
      </c>
      <c r="AV17" s="136">
        <f>'Tabu-3'!AL17</f>
        <v>50.25</v>
      </c>
      <c r="AW17" s="136">
        <f>'Tabu-4'!AR17</f>
        <v>52.875</v>
      </c>
      <c r="AX17" s="136">
        <f>'Tabu-5'!AL17</f>
        <v>54.75</v>
      </c>
      <c r="AY17" s="137">
        <f>(AR17+AT17+AU17+AV17+AW17+AX17+('viva-1'!K15*1.5)+('viva-2'!K15*1.5)+('viva-3'!K15*1.5))/94.5</f>
        <v>3.4841269841269842</v>
      </c>
      <c r="AZ17" s="215" t="str">
        <f t="shared" si="1"/>
        <v>A-</v>
      </c>
      <c r="BA17" s="337" t="str">
        <f t="shared" si="2"/>
        <v>A-</v>
      </c>
      <c r="BB17" s="139">
        <f t="shared" si="3"/>
        <v>10</v>
      </c>
    </row>
    <row r="18" spans="1:54" ht="15.75">
      <c r="A18" s="217">
        <f>'1st 1'!A18</f>
        <v>11</v>
      </c>
      <c r="B18" s="132">
        <f>IF('6th 1'!J18&gt;0,'6th 1'!AC18,0)</f>
        <v>4</v>
      </c>
      <c r="C18" s="133" t="str">
        <f>IF('6th 1'!J18&gt;0,'6th 1'!AB18,0)</f>
        <v>A+</v>
      </c>
      <c r="D18" s="133">
        <f>IF('6th 2'!J18&gt;0,'6th 2'!AC18,0)</f>
        <v>3.75</v>
      </c>
      <c r="E18" s="134" t="str">
        <f>IF('6th 2'!J18&gt;0,'6th 2'!AB18,0)</f>
        <v>A</v>
      </c>
      <c r="F18" s="134">
        <f>IF('6th 3'!J18&gt;0,'6th 3'!AC18,0)</f>
        <v>3.5</v>
      </c>
      <c r="G18" s="133" t="str">
        <f>IF('6th 3'!J18&gt;0,'6th 3'!AB18,0)</f>
        <v>A-</v>
      </c>
      <c r="H18" s="133">
        <f>IF('6th 4'!J18&gt;0,'6th 4'!AC18,0)</f>
        <v>4</v>
      </c>
      <c r="I18" s="133" t="str">
        <f>IF('6th 4'!J18&gt;0,'6th 4'!AB18,0)</f>
        <v>A+</v>
      </c>
      <c r="J18" s="134">
        <f>IF('6th 5'!J18&gt;0,'6th 5'!AC18,0)</f>
        <v>3</v>
      </c>
      <c r="K18" s="134" t="str">
        <f>IF('6th 5'!J18&gt;0,'6th 5'!AB18,0)</f>
        <v>B</v>
      </c>
      <c r="L18" s="134">
        <f>IF('6th 6'!J18&gt;0,'6th 6'!AC18,0)</f>
        <v>0</v>
      </c>
      <c r="M18" s="134">
        <f>IF('6th 6'!J18&gt;0,'6th 6'!AB18,0)</f>
        <v>0</v>
      </c>
      <c r="N18" s="133">
        <f>IF('6th 7'!J18&gt;0,'6th 7'!AC18,0)</f>
        <v>0</v>
      </c>
      <c r="O18" s="222">
        <f>IF('6th 7'!J18&gt;0,'6th 7'!AB18,0)</f>
        <v>0</v>
      </c>
      <c r="P18" s="132">
        <f>IF('6th 1'!R18&gt;0,'6th 1'!AC18,0)</f>
        <v>0</v>
      </c>
      <c r="Q18" s="134">
        <f>IF('6th 1'!R18&gt;0,'6th 1'!AB18,0)</f>
        <v>0</v>
      </c>
      <c r="R18" s="134">
        <f>IF('6th 2'!R18&gt;0,'6th 2'!AC18,0)</f>
        <v>0</v>
      </c>
      <c r="S18" s="133">
        <f>IF('6th 2'!R18&gt;0,'6th 2'!AB18,0)</f>
        <v>0</v>
      </c>
      <c r="T18" s="133">
        <f>IF('6th 3'!R18&gt;0,'6th 3'!AC18,0)</f>
        <v>0</v>
      </c>
      <c r="U18" s="133">
        <f>IF('6th 3'!R18&gt;0,'6th 3'!AB18,0)</f>
        <v>0</v>
      </c>
      <c r="V18" s="134">
        <f>IF('6th 4'!R18&gt;0,'6th 4'!AC18,0)</f>
        <v>0</v>
      </c>
      <c r="W18" s="134">
        <f>IF('6th 4'!R18&gt;0,'6th 4'!AB18,0)</f>
        <v>0</v>
      </c>
      <c r="X18" s="133">
        <f>IF('6th 5'!R18&gt;0,'6th 5'!AC18,0)</f>
        <v>0</v>
      </c>
      <c r="Y18" s="133">
        <f>IF('6th 5'!R18&gt;0,'6th 5'!AB18,0)</f>
        <v>0</v>
      </c>
      <c r="Z18" s="133">
        <f>IF('6th 6'!R18&gt;0,'6th 6'!AC18,0)</f>
        <v>0</v>
      </c>
      <c r="AA18" s="134">
        <f>IF('6th 6'!R18&gt;0,'6th 6'!AB18,0)</f>
        <v>0</v>
      </c>
      <c r="AB18" s="132">
        <f>IF('6th 7'!R18&gt;0,'6th 7'!AC18,0)</f>
        <v>0</v>
      </c>
      <c r="AC18" s="135">
        <f>IF('6th 7'!R18&gt;0,'6th 7'!AB18,0)</f>
        <v>0</v>
      </c>
      <c r="AD18" s="223">
        <f>IF('6th 1'!Z18&gt;0,'6th 1'!AC18,0)</f>
        <v>0</v>
      </c>
      <c r="AE18" s="134">
        <f>IF('6th 1'!Z18&gt;0,'6th 1'!AB18,0)</f>
        <v>0</v>
      </c>
      <c r="AF18" s="134">
        <f>IF('6th 2'!Z18&gt;0,'6th 2'!AC18,0)</f>
        <v>0</v>
      </c>
      <c r="AG18" s="134">
        <f>IF('6th 2'!Z18&gt;0,'6th 2'!AB18,0)</f>
        <v>0</v>
      </c>
      <c r="AH18" s="134">
        <f>IF('6th 3'!Z18&gt;0,'6th 3'!AC18,0)</f>
        <v>0</v>
      </c>
      <c r="AI18" s="134">
        <f>IF('6th 3'!Z18&gt;0,'6th 3'!AB18,0)</f>
        <v>0</v>
      </c>
      <c r="AJ18" s="134">
        <f>IF('6th 4'!Z18&gt;0,'6th 4'!AC18,0)</f>
        <v>0</v>
      </c>
      <c r="AK18" s="133">
        <f>IF('6th 4'!Z18&gt;0,'6th 4'!AB18,0)</f>
        <v>0</v>
      </c>
      <c r="AL18" s="133">
        <f>IF('6th 5'!Z18&gt;0,'6th 5'!AC18,0)</f>
        <v>0</v>
      </c>
      <c r="AM18" s="133">
        <f>IF('6th 5'!Z18&gt;0,'6th 5'!AB18,0)</f>
        <v>0</v>
      </c>
      <c r="AN18" s="134">
        <f>IF('6th 6'!Z18&gt;0,'6th 6'!AC18,0)</f>
        <v>0</v>
      </c>
      <c r="AO18" s="225">
        <f>IF('6th 6'!Z18&gt;0,'6th 6'!AB18,0)</f>
        <v>0</v>
      </c>
      <c r="AP18" s="134">
        <f>IF('6th 7'!Z18&gt;0,'6th 7'!AC18,0)</f>
        <v>0</v>
      </c>
      <c r="AQ18" s="225">
        <f>IF('6th 7'!Z18&gt;0,'6th 7'!AB18,0)</f>
        <v>0</v>
      </c>
      <c r="AR18" s="226">
        <f>(B18*C6)+(D18*E6)+(F18*G6)+(H18*I6)+(J18*K6)+(L18*M6)+(N18*O6)+(P18*Q6)+(R18*S6)+(T18*U6)+(V18*W6)+(X18*Y6)+(Z18*AA6)+(AB18*AC6)+(AD18*AE6)+(AF18*AG6)+(AH18*AI6)+(AJ18*AK6)+(AL18*AM6)+(AN18*AO6)+(AP18*AQ6)</f>
        <v>54.75</v>
      </c>
      <c r="AS18" s="137">
        <f t="shared" si="0"/>
        <v>3.65</v>
      </c>
      <c r="AT18" s="136">
        <f>'Tabu-1'!AF17</f>
        <v>49.875</v>
      </c>
      <c r="AU18" s="137">
        <f>'Tabu-2'!AM17</f>
        <v>54.375</v>
      </c>
      <c r="AV18" s="136">
        <f>'Tabu-3'!AL18</f>
        <v>52.5</v>
      </c>
      <c r="AW18" s="136">
        <f>'Tabu-4'!AR18</f>
        <v>52.125</v>
      </c>
      <c r="AX18" s="136">
        <f>'Tabu-5'!AL18</f>
        <v>54.75</v>
      </c>
      <c r="AY18" s="137">
        <f>(AR18+AT18+AU18+AV18+AW18+AX18+('viva-1'!K16*1.5)+('viva-2'!K16*1.5)+('viva-3'!K16*1.5))/94.5</f>
        <v>3.5158730158730158</v>
      </c>
      <c r="AZ18" s="215" t="str">
        <f t="shared" si="1"/>
        <v>A-</v>
      </c>
      <c r="BA18" s="337" t="str">
        <f t="shared" si="2"/>
        <v>A-</v>
      </c>
      <c r="BB18" s="139">
        <f t="shared" si="3"/>
        <v>11</v>
      </c>
    </row>
    <row r="19" spans="1:54" ht="31.5">
      <c r="A19" s="217">
        <f>'1st 1'!A19</f>
        <v>12</v>
      </c>
      <c r="B19" s="132">
        <f>IF('6th 1'!J19&gt;0,'6th 1'!AC19,0)</f>
        <v>2.25</v>
      </c>
      <c r="C19" s="133" t="str">
        <f>IF('6th 1'!J19&gt;0,'6th 1'!AB19,0)</f>
        <v>C</v>
      </c>
      <c r="D19" s="133">
        <f>IF('6th 2'!J19&gt;0,'6th 2'!AC19,0)</f>
        <v>3</v>
      </c>
      <c r="E19" s="134" t="str">
        <f>IF('6th 2'!J19&gt;0,'6th 2'!AB19,0)</f>
        <v>B</v>
      </c>
      <c r="F19" s="134">
        <f>IF('6th 3'!J19&gt;0,'6th 3'!AC19,0)</f>
        <v>2.5</v>
      </c>
      <c r="G19" s="133" t="str">
        <f>IF('6th 3'!J19&gt;0,'6th 3'!AB19,0)</f>
        <v>C+</v>
      </c>
      <c r="H19" s="133">
        <f>IF('6th 4'!J19&gt;0,'6th 4'!AC19,0)</f>
        <v>2.75</v>
      </c>
      <c r="I19" s="133" t="str">
        <f>IF('6th 4'!J19&gt;0,'6th 4'!AB19,0)</f>
        <v>B-</v>
      </c>
      <c r="J19" s="134">
        <f>IF('6th 5'!J19&gt;0,'6th 5'!AC19,0)</f>
        <v>3</v>
      </c>
      <c r="K19" s="134" t="str">
        <f>IF('6th 5'!J19&gt;0,'6th 5'!AB19,0)</f>
        <v>B</v>
      </c>
      <c r="L19" s="134">
        <f>IF('6th 6'!J19&gt;0,'6th 6'!AC19,0)</f>
        <v>0</v>
      </c>
      <c r="M19" s="134">
        <f>IF('6th 6'!J19&gt;0,'6th 6'!AB19,0)</f>
        <v>0</v>
      </c>
      <c r="N19" s="133">
        <f>IF('6th 7'!J19&gt;0,'6th 7'!AC19,0)</f>
        <v>0</v>
      </c>
      <c r="O19" s="222">
        <f>IF('6th 7'!J19&gt;0,'6th 7'!AB19,0)</f>
        <v>0</v>
      </c>
      <c r="P19" s="132">
        <f>IF('6th 1'!R19&gt;0,'6th 1'!AC19,0)</f>
        <v>0</v>
      </c>
      <c r="Q19" s="134">
        <f>IF('6th 1'!R19&gt;0,'6th 1'!AB19,0)</f>
        <v>0</v>
      </c>
      <c r="R19" s="134">
        <f>IF('6th 2'!R19&gt;0,'6th 2'!AC19,0)</f>
        <v>0</v>
      </c>
      <c r="S19" s="133">
        <f>IF('6th 2'!R19&gt;0,'6th 2'!AB19,0)</f>
        <v>0</v>
      </c>
      <c r="T19" s="133">
        <f>IF('6th 3'!R19&gt;0,'6th 3'!AC19,0)</f>
        <v>0</v>
      </c>
      <c r="U19" s="133">
        <f>IF('6th 3'!R19&gt;0,'6th 3'!AB19,0)</f>
        <v>0</v>
      </c>
      <c r="V19" s="134">
        <f>IF('6th 4'!R19&gt;0,'6th 4'!AC19,0)</f>
        <v>0</v>
      </c>
      <c r="W19" s="134">
        <f>IF('6th 4'!R19&gt;0,'6th 4'!AB19,0)</f>
        <v>0</v>
      </c>
      <c r="X19" s="133">
        <f>IF('6th 5'!R19&gt;0,'6th 5'!AC19,0)</f>
        <v>0</v>
      </c>
      <c r="Y19" s="133">
        <f>IF('6th 5'!R19&gt;0,'6th 5'!AB19,0)</f>
        <v>0</v>
      </c>
      <c r="Z19" s="133">
        <f>IF('6th 6'!R19&gt;0,'6th 6'!AC19,0)</f>
        <v>0</v>
      </c>
      <c r="AA19" s="134">
        <f>IF('6th 6'!R19&gt;0,'6th 6'!AB19,0)</f>
        <v>0</v>
      </c>
      <c r="AB19" s="132">
        <f>IF('6th 7'!R19&gt;0,'6th 7'!AC19,0)</f>
        <v>0</v>
      </c>
      <c r="AC19" s="135">
        <f>IF('6th 7'!R19&gt;0,'6th 7'!AB19,0)</f>
        <v>0</v>
      </c>
      <c r="AD19" s="223">
        <f>IF('6th 1'!Z19&gt;0,'6th 1'!AC19,0)</f>
        <v>0</v>
      </c>
      <c r="AE19" s="134">
        <f>IF('6th 1'!Z19&gt;0,'6th 1'!AB19,0)</f>
        <v>0</v>
      </c>
      <c r="AF19" s="134">
        <f>IF('6th 2'!Z19&gt;0,'6th 2'!AC19,0)</f>
        <v>0</v>
      </c>
      <c r="AG19" s="134">
        <f>IF('6th 2'!Z19&gt;0,'6th 2'!AB19,0)</f>
        <v>0</v>
      </c>
      <c r="AH19" s="134">
        <f>IF('6th 3'!Z19&gt;0,'6th 3'!AC19,0)</f>
        <v>0</v>
      </c>
      <c r="AI19" s="134">
        <f>IF('6th 3'!Z19&gt;0,'6th 3'!AB19,0)</f>
        <v>0</v>
      </c>
      <c r="AJ19" s="134">
        <f>IF('6th 4'!Z19&gt;0,'6th 4'!AC19,0)</f>
        <v>0</v>
      </c>
      <c r="AK19" s="133">
        <f>IF('6th 4'!Z19&gt;0,'6th 4'!AB19,0)</f>
        <v>0</v>
      </c>
      <c r="AL19" s="133">
        <f>IF('6th 5'!Z19&gt;0,'6th 5'!AC19,0)</f>
        <v>0</v>
      </c>
      <c r="AM19" s="133">
        <f>IF('6th 5'!Z19&gt;0,'6th 5'!AB19,0)</f>
        <v>0</v>
      </c>
      <c r="AN19" s="134">
        <f>IF('6th 6'!Z19&gt;0,'6th 6'!AC19,0)</f>
        <v>0</v>
      </c>
      <c r="AO19" s="225">
        <f>IF('6th 6'!Z19&gt;0,'6th 6'!AB19,0)</f>
        <v>0</v>
      </c>
      <c r="AP19" s="134">
        <f>IF('6th 7'!Z19&gt;0,'6th 7'!AC19,0)</f>
        <v>0</v>
      </c>
      <c r="AQ19" s="225">
        <f>IF('6th 7'!Z19&gt;0,'6th 7'!AB19,0)</f>
        <v>0</v>
      </c>
      <c r="AR19" s="226">
        <f>(B19*C6)+(D19*E6)+(F19*G6)+(H19*I6)+(J19*K6)+(L19*M6)+(N19*O6)+(P19*Q6)+(R19*S6)+(T19*U6)+(V19*W6)+(X19*Y6)+(Z19*AA6)+(AB19*AC6)+(AD19*AE6)+(AF19*AG6)+(AH19*AI6)+(AJ19*AK6)+(AL19*AM6)+(AN19*AO6)+(AP19*AQ6)</f>
        <v>40.5</v>
      </c>
      <c r="AS19" s="137">
        <f t="shared" si="0"/>
        <v>2.7</v>
      </c>
      <c r="AT19" s="136">
        <f>'Tabu-1'!AF18</f>
        <v>47.25</v>
      </c>
      <c r="AU19" s="137">
        <f>'Tabu-2'!AM18</f>
        <v>43.125</v>
      </c>
      <c r="AV19" s="136">
        <f>'Tabu-3'!AL19</f>
        <v>36.75</v>
      </c>
      <c r="AW19" s="136">
        <f>'Tabu-4'!AR19</f>
        <v>45</v>
      </c>
      <c r="AX19" s="136">
        <f>'Tabu-5'!AL19</f>
        <v>45.75</v>
      </c>
      <c r="AY19" s="137">
        <f>(AR19+AT19+AU19+AV19+AW19+AX19+('viva-1'!K17*1.5)+('viva-2'!K17*1.5)+('viva-3'!K17*1.5))/94.5</f>
        <v>2.876984126984127</v>
      </c>
      <c r="AZ19" s="215" t="str">
        <f t="shared" si="1"/>
        <v>C+</v>
      </c>
      <c r="BA19" s="337" t="str">
        <f t="shared" si="2"/>
        <v>C+</v>
      </c>
      <c r="BB19" s="139">
        <f t="shared" si="3"/>
        <v>12</v>
      </c>
    </row>
    <row r="20" spans="1:54" ht="18.75" customHeight="1">
      <c r="A20" s="217">
        <f>'1st 1'!A20</f>
        <v>13</v>
      </c>
      <c r="B20" s="132">
        <f>IF('6th 1'!J20&gt;0,'6th 1'!AC20,0)</f>
        <v>3.25</v>
      </c>
      <c r="C20" s="133" t="str">
        <f>IF('6th 1'!J20&gt;0,'6th 1'!AB20,0)</f>
        <v>B+</v>
      </c>
      <c r="D20" s="133">
        <f>IF('6th 2'!J20&gt;0,'6th 2'!AC20,0)</f>
        <v>3</v>
      </c>
      <c r="E20" s="134" t="str">
        <f>IF('6th 2'!J20&gt;0,'6th 2'!AB20,0)</f>
        <v>B</v>
      </c>
      <c r="F20" s="134">
        <f>IF('6th 3'!J20&gt;0,'6th 3'!AC20,0)</f>
        <v>3.25</v>
      </c>
      <c r="G20" s="133" t="str">
        <f>IF('6th 3'!J20&gt;0,'6th 3'!AB20,0)</f>
        <v>B+</v>
      </c>
      <c r="H20" s="133">
        <f>IF('6th 4'!J20&gt;0,'6th 4'!AC20,0)</f>
        <v>3.5</v>
      </c>
      <c r="I20" s="133" t="str">
        <f>IF('6th 4'!J20&gt;0,'6th 4'!AB20,0)</f>
        <v>A-</v>
      </c>
      <c r="J20" s="134">
        <f>IF('6th 5'!J20&gt;0,'6th 5'!AC20,0)</f>
        <v>3.5</v>
      </c>
      <c r="K20" s="134" t="str">
        <f>IF('6th 5'!J20&gt;0,'6th 5'!AB20,0)</f>
        <v>A-</v>
      </c>
      <c r="L20" s="134">
        <f>IF('6th 6'!J20&gt;0,'6th 6'!AC20,0)</f>
        <v>0</v>
      </c>
      <c r="M20" s="134">
        <f>IF('6th 6'!J20&gt;0,'6th 6'!AB20,0)</f>
        <v>0</v>
      </c>
      <c r="N20" s="133">
        <f>IF('6th 7'!J20&gt;0,'6th 7'!AC20,0)</f>
        <v>0</v>
      </c>
      <c r="O20" s="222">
        <f>IF('6th 7'!J20&gt;0,'6th 7'!AB20,0)</f>
        <v>0</v>
      </c>
      <c r="P20" s="132">
        <f>IF('6th 1'!R20&gt;0,'6th 1'!AC20,0)</f>
        <v>0</v>
      </c>
      <c r="Q20" s="134">
        <f>IF('6th 1'!R20&gt;0,'6th 1'!AB20,0)</f>
        <v>0</v>
      </c>
      <c r="R20" s="134">
        <f>IF('6th 2'!R20&gt;0,'6th 2'!AC20,0)</f>
        <v>0</v>
      </c>
      <c r="S20" s="133">
        <f>IF('6th 2'!R20&gt;0,'6th 2'!AB20,0)</f>
        <v>0</v>
      </c>
      <c r="T20" s="133">
        <f>IF('6th 3'!R20&gt;0,'6th 3'!AC20,0)</f>
        <v>0</v>
      </c>
      <c r="U20" s="133">
        <f>IF('6th 3'!R20&gt;0,'6th 3'!AB20,0)</f>
        <v>0</v>
      </c>
      <c r="V20" s="134">
        <f>IF('6th 4'!R20&gt;0,'6th 4'!AC20,0)</f>
        <v>0</v>
      </c>
      <c r="W20" s="134">
        <f>IF('6th 4'!R20&gt;0,'6th 4'!AB20,0)</f>
        <v>0</v>
      </c>
      <c r="X20" s="133">
        <f>IF('6th 5'!R20&gt;0,'6th 5'!AC20,0)</f>
        <v>0</v>
      </c>
      <c r="Y20" s="133">
        <f>IF('6th 5'!R20&gt;0,'6th 5'!AB20,0)</f>
        <v>0</v>
      </c>
      <c r="Z20" s="133">
        <f>IF('6th 6'!R20&gt;0,'6th 6'!AC20,0)</f>
        <v>0</v>
      </c>
      <c r="AA20" s="134">
        <f>IF('6th 6'!R20&gt;0,'6th 6'!AB20,0)</f>
        <v>0</v>
      </c>
      <c r="AB20" s="132">
        <f>IF('6th 7'!R20&gt;0,'6th 7'!AC20,0)</f>
        <v>0</v>
      </c>
      <c r="AC20" s="135">
        <f>IF('6th 7'!R20&gt;0,'6th 7'!AB20,0)</f>
        <v>0</v>
      </c>
      <c r="AD20" s="223">
        <f>IF('6th 1'!Z20&gt;0,'6th 1'!AC20,0)</f>
        <v>0</v>
      </c>
      <c r="AE20" s="134">
        <f>IF('6th 1'!Z20&gt;0,'6th 1'!AB20,0)</f>
        <v>0</v>
      </c>
      <c r="AF20" s="134">
        <f>IF('6th 2'!Z20&gt;0,'6th 2'!AC20,0)</f>
        <v>0</v>
      </c>
      <c r="AG20" s="134">
        <f>IF('6th 2'!Z20&gt;0,'6th 2'!AB20,0)</f>
        <v>0</v>
      </c>
      <c r="AH20" s="134">
        <f>IF('6th 3'!Z20&gt;0,'6th 3'!AC20,0)</f>
        <v>0</v>
      </c>
      <c r="AI20" s="134">
        <f>IF('6th 3'!Z20&gt;0,'6th 3'!AB20,0)</f>
        <v>0</v>
      </c>
      <c r="AJ20" s="134">
        <f>IF('6th 4'!Z20&gt;0,'6th 4'!AC20,0)</f>
        <v>0</v>
      </c>
      <c r="AK20" s="133">
        <f>IF('6th 4'!Z20&gt;0,'6th 4'!AB20,0)</f>
        <v>0</v>
      </c>
      <c r="AL20" s="133">
        <f>IF('6th 5'!Z20&gt;0,'6th 5'!AC20,0)</f>
        <v>0</v>
      </c>
      <c r="AM20" s="133">
        <f>IF('6th 5'!Z20&gt;0,'6th 5'!AB20,0)</f>
        <v>0</v>
      </c>
      <c r="AN20" s="134">
        <f>IF('6th 6'!Z20&gt;0,'6th 6'!AC20,0)</f>
        <v>0</v>
      </c>
      <c r="AO20" s="225">
        <f>IF('6th 6'!Z20&gt;0,'6th 6'!AB20,0)</f>
        <v>0</v>
      </c>
      <c r="AP20" s="134">
        <f>IF('6th 7'!Z20&gt;0,'6th 7'!AC20,0)</f>
        <v>0</v>
      </c>
      <c r="AQ20" s="225">
        <f>IF('6th 7'!Z20&gt;0,'6th 7'!AB20,0)</f>
        <v>0</v>
      </c>
      <c r="AR20" s="226">
        <f>(B20*C6)+(D20*E6)+(F20*G6)+(H20*I6)+(J20*K6)+(L20*M6)+(N20*O6)+(P20*Q6)+(R20*S6)+(T20*U6)+(V20*W6)+(X20*Y6)+(Z20*AA6)+(AB20*AC6)+(AD20*AE6)+(AF20*AG6)+(AH20*AI6)+(AJ20*AK6)+(AL20*AM6)+(AN20*AO6)+(AP20*AQ6)</f>
        <v>49.5</v>
      </c>
      <c r="AS20" s="137">
        <f t="shared" si="0"/>
        <v>3.3</v>
      </c>
      <c r="AT20" s="136">
        <f>'Tabu-1'!AF19</f>
        <v>43.125</v>
      </c>
      <c r="AU20" s="137">
        <f>'Tabu-2'!AM19</f>
        <v>48.375</v>
      </c>
      <c r="AV20" s="136">
        <f>'Tabu-3'!AL20</f>
        <v>50.25</v>
      </c>
      <c r="AW20" s="136">
        <f>'Tabu-4'!AR20</f>
        <v>52.5</v>
      </c>
      <c r="AX20" s="136">
        <f>'Tabu-5'!AL20</f>
        <v>55.5</v>
      </c>
      <c r="AY20" s="137">
        <f>(AR20+AT20+AU20+AV20+AW20+AX20+('viva-1'!K18*1.5)+('viva-2'!K18*1.5)+('viva-3'!K18*1.5))/94.5</f>
        <v>3.3293650793650795</v>
      </c>
      <c r="AZ20" s="215" t="str">
        <f t="shared" si="1"/>
        <v>B+</v>
      </c>
      <c r="BA20" s="337" t="str">
        <f t="shared" si="2"/>
        <v>B+</v>
      </c>
      <c r="BB20" s="139">
        <f t="shared" si="3"/>
        <v>13</v>
      </c>
    </row>
    <row r="21" spans="1:54" ht="16.5" customHeight="1">
      <c r="A21" s="217">
        <f>'1st 1'!A21</f>
        <v>14</v>
      </c>
      <c r="B21" s="132">
        <f>IF('6th 1'!J21&gt;0,'6th 1'!AC21,0)</f>
        <v>3.25</v>
      </c>
      <c r="C21" s="133" t="str">
        <f>IF('6th 1'!J21&gt;0,'6th 1'!AB21,0)</f>
        <v>B+</v>
      </c>
      <c r="D21" s="133">
        <f>IF('6th 2'!J21&gt;0,'6th 2'!AC21,0)</f>
        <v>3</v>
      </c>
      <c r="E21" s="134" t="str">
        <f>IF('6th 2'!J21&gt;0,'6th 2'!AB21,0)</f>
        <v>B</v>
      </c>
      <c r="F21" s="134">
        <f>IF('6th 3'!J21&gt;0,'6th 3'!AC21,0)</f>
        <v>3</v>
      </c>
      <c r="G21" s="133" t="str">
        <f>IF('6th 3'!J21&gt;0,'6th 3'!AB21,0)</f>
        <v>B</v>
      </c>
      <c r="H21" s="133">
        <f>IF('6th 4'!J21&gt;0,'6th 4'!AC21,0)</f>
        <v>3.5</v>
      </c>
      <c r="I21" s="133" t="str">
        <f>IF('6th 4'!J21&gt;0,'6th 4'!AB21,0)</f>
        <v>A-</v>
      </c>
      <c r="J21" s="134">
        <f>IF('6th 5'!J21&gt;0,'6th 5'!AC21,0)</f>
        <v>3.25</v>
      </c>
      <c r="K21" s="134" t="str">
        <f>IF('6th 5'!J21&gt;0,'6th 5'!AB21,0)</f>
        <v>B+</v>
      </c>
      <c r="L21" s="134">
        <f>IF('6th 6'!J21&gt;0,'6th 6'!AC21,0)</f>
        <v>0</v>
      </c>
      <c r="M21" s="134">
        <f>IF('6th 6'!J21&gt;0,'6th 6'!AB21,0)</f>
        <v>0</v>
      </c>
      <c r="N21" s="133">
        <f>IF('6th 7'!J21&gt;0,'6th 7'!AC21,0)</f>
        <v>0</v>
      </c>
      <c r="O21" s="222">
        <f>IF('6th 7'!J21&gt;0,'6th 7'!AB21,0)</f>
        <v>0</v>
      </c>
      <c r="P21" s="132">
        <f>IF('6th 1'!R21&gt;0,'6th 1'!AC21,0)</f>
        <v>0</v>
      </c>
      <c r="Q21" s="134">
        <f>IF('6th 1'!R21&gt;0,'6th 1'!AB21,0)</f>
        <v>0</v>
      </c>
      <c r="R21" s="134">
        <f>IF('6th 2'!R21&gt;0,'6th 2'!AC21,0)</f>
        <v>0</v>
      </c>
      <c r="S21" s="133">
        <f>IF('6th 2'!R21&gt;0,'6th 2'!AB21,0)</f>
        <v>0</v>
      </c>
      <c r="T21" s="133">
        <f>IF('6th 3'!R21&gt;0,'6th 3'!AC21,0)</f>
        <v>0</v>
      </c>
      <c r="U21" s="133">
        <f>IF('6th 3'!R21&gt;0,'6th 3'!AB21,0)</f>
        <v>0</v>
      </c>
      <c r="V21" s="134">
        <f>IF('6th 4'!R21&gt;0,'6th 4'!AC21,0)</f>
        <v>0</v>
      </c>
      <c r="W21" s="134">
        <f>IF('6th 4'!R21&gt;0,'6th 4'!AB21,0)</f>
        <v>0</v>
      </c>
      <c r="X21" s="133">
        <f>IF('6th 5'!R21&gt;0,'6th 5'!AC21,0)</f>
        <v>0</v>
      </c>
      <c r="Y21" s="133">
        <f>IF('6th 5'!R21&gt;0,'6th 5'!AB21,0)</f>
        <v>0</v>
      </c>
      <c r="Z21" s="133">
        <f>IF('6th 6'!R21&gt;0,'6th 6'!AC21,0)</f>
        <v>0</v>
      </c>
      <c r="AA21" s="134">
        <f>IF('6th 6'!R21&gt;0,'6th 6'!AB21,0)</f>
        <v>0</v>
      </c>
      <c r="AB21" s="132">
        <f>IF('6th 7'!R21&gt;0,'6th 7'!AC21,0)</f>
        <v>0</v>
      </c>
      <c r="AC21" s="135">
        <f>IF('6th 7'!R21&gt;0,'6th 7'!AB21,0)</f>
        <v>0</v>
      </c>
      <c r="AD21" s="223">
        <f>IF('6th 1'!Z21&gt;0,'6th 1'!AC21,0)</f>
        <v>0</v>
      </c>
      <c r="AE21" s="134">
        <f>IF('6th 1'!Z21&gt;0,'6th 1'!AB21,0)</f>
        <v>0</v>
      </c>
      <c r="AF21" s="134">
        <f>IF('6th 2'!Z21&gt;0,'6th 2'!AC21,0)</f>
        <v>0</v>
      </c>
      <c r="AG21" s="134">
        <f>IF('6th 2'!Z21&gt;0,'6th 2'!AB21,0)</f>
        <v>0</v>
      </c>
      <c r="AH21" s="134">
        <f>IF('6th 3'!Z21&gt;0,'6th 3'!AC21,0)</f>
        <v>0</v>
      </c>
      <c r="AI21" s="134">
        <f>IF('6th 3'!Z21&gt;0,'6th 3'!AB21,0)</f>
        <v>0</v>
      </c>
      <c r="AJ21" s="134">
        <f>IF('6th 4'!Z21&gt;0,'6th 4'!AC21,0)</f>
        <v>0</v>
      </c>
      <c r="AK21" s="133">
        <f>IF('6th 4'!Z21&gt;0,'6th 4'!AB21,0)</f>
        <v>0</v>
      </c>
      <c r="AL21" s="133">
        <f>IF('6th 5'!Z21&gt;0,'6th 5'!AC21,0)</f>
        <v>0</v>
      </c>
      <c r="AM21" s="133">
        <f>IF('6th 5'!Z21&gt;0,'6th 5'!AB21,0)</f>
        <v>0</v>
      </c>
      <c r="AN21" s="134">
        <f>IF('6th 6'!Z21&gt;0,'6th 6'!AC21,0)</f>
        <v>0</v>
      </c>
      <c r="AO21" s="225">
        <f>IF('6th 6'!Z21&gt;0,'6th 6'!AB21,0)</f>
        <v>0</v>
      </c>
      <c r="AP21" s="134">
        <f>IF('6th 7'!Z21&gt;0,'6th 7'!AC21,0)</f>
        <v>0</v>
      </c>
      <c r="AQ21" s="225">
        <f>IF('6th 7'!Z21&gt;0,'6th 7'!AB21,0)</f>
        <v>0</v>
      </c>
      <c r="AR21" s="226">
        <f>(B21*C6)+(D21*E6)+(F21*G6)+(H21*I6)+(J21*K6)+(L21*M6)+(N21*O6)+(P21*Q6)+(R21*S6)+(T21*U6)+(V21*W6)+(X21*Y6)+(Z21*AA6)+(AB21*AC6)+(AD21*AE6)+(AF21*AG6)+(AH21*AI6)+(AJ21*AK6)+(AL21*AM6)+(AN21*AO6)+(AP21*AQ6)</f>
        <v>48</v>
      </c>
      <c r="AS21" s="137">
        <f t="shared" si="0"/>
        <v>3.2</v>
      </c>
      <c r="AT21" s="136">
        <f>'Tabu-1'!AF20</f>
        <v>45.75</v>
      </c>
      <c r="AU21" s="137">
        <f>'Tabu-2'!AM20</f>
        <v>42.375</v>
      </c>
      <c r="AV21" s="136">
        <f>'Tabu-3'!AL21</f>
        <v>50.25</v>
      </c>
      <c r="AW21" s="136">
        <f>'Tabu-4'!AR21</f>
        <v>54.375</v>
      </c>
      <c r="AX21" s="136">
        <f>'Tabu-5'!AL21</f>
        <v>53.25</v>
      </c>
      <c r="AY21" s="137">
        <f>(AR21+AT21+AU21+AV21+AW21+AX21+('viva-1'!K19*1.5)+('viva-2'!K19*1.5)+('viva-3'!K19*1.5))/94.5</f>
        <v>3.2579365079365079</v>
      </c>
      <c r="AZ21" s="215" t="str">
        <f t="shared" si="1"/>
        <v>B</v>
      </c>
      <c r="BA21" s="337" t="str">
        <f t="shared" si="2"/>
        <v>B</v>
      </c>
      <c r="BB21" s="139">
        <f t="shared" si="3"/>
        <v>14</v>
      </c>
    </row>
    <row r="22" spans="1:54" ht="16.5" customHeight="1">
      <c r="A22" s="217">
        <f>'1st 1'!A22</f>
        <v>15</v>
      </c>
      <c r="B22" s="132">
        <f>IF('6th 1'!J22&gt;0,'6th 1'!AC22,0)</f>
        <v>3.25</v>
      </c>
      <c r="C22" s="133" t="str">
        <f>IF('6th 1'!J22&gt;0,'6th 1'!AB22,0)</f>
        <v>B+</v>
      </c>
      <c r="D22" s="133">
        <f>IF('6th 2'!J22&gt;0,'6th 2'!AC22,0)</f>
        <v>3.5</v>
      </c>
      <c r="E22" s="134" t="str">
        <f>IF('6th 2'!J22&gt;0,'6th 2'!AB22,0)</f>
        <v>A-</v>
      </c>
      <c r="F22" s="134">
        <f>IF('6th 3'!J22&gt;0,'6th 3'!AC22,0)</f>
        <v>3.25</v>
      </c>
      <c r="G22" s="133" t="str">
        <f>IF('6th 3'!J22&gt;0,'6th 3'!AB22,0)</f>
        <v>B+</v>
      </c>
      <c r="H22" s="133">
        <f>IF('6th 4'!J22&gt;0,'6th 4'!AC22,0)</f>
        <v>4</v>
      </c>
      <c r="I22" s="133" t="str">
        <f>IF('6th 4'!J22&gt;0,'6th 4'!AB22,0)</f>
        <v>A+</v>
      </c>
      <c r="J22" s="134">
        <f>IF('6th 5'!J22&gt;0,'6th 5'!AC22,0)</f>
        <v>3.25</v>
      </c>
      <c r="K22" s="134" t="str">
        <f>IF('6th 5'!J22&gt;0,'6th 5'!AB22,0)</f>
        <v>B+</v>
      </c>
      <c r="L22" s="134">
        <f>IF('6th 6'!J22&gt;0,'6th 6'!AC22,0)</f>
        <v>0</v>
      </c>
      <c r="M22" s="134">
        <f>IF('6th 6'!J22&gt;0,'6th 6'!AB22,0)</f>
        <v>0</v>
      </c>
      <c r="N22" s="133">
        <f>IF('6th 7'!J22&gt;0,'6th 7'!AC22,0)</f>
        <v>0</v>
      </c>
      <c r="O22" s="222">
        <f>IF('6th 7'!J22&gt;0,'6th 7'!AB22,0)</f>
        <v>0</v>
      </c>
      <c r="P22" s="132">
        <f>IF('6th 1'!R22&gt;0,'6th 1'!AC22,0)</f>
        <v>0</v>
      </c>
      <c r="Q22" s="134">
        <f>IF('6th 1'!R22&gt;0,'6th 1'!AB22,0)</f>
        <v>0</v>
      </c>
      <c r="R22" s="134">
        <f>IF('6th 2'!R22&gt;0,'6th 2'!AC22,0)</f>
        <v>0</v>
      </c>
      <c r="S22" s="133">
        <f>IF('6th 2'!R22&gt;0,'6th 2'!AB22,0)</f>
        <v>0</v>
      </c>
      <c r="T22" s="133">
        <f>IF('6th 3'!R22&gt;0,'6th 3'!AC22,0)</f>
        <v>0</v>
      </c>
      <c r="U22" s="133">
        <f>IF('6th 3'!R22&gt;0,'6th 3'!AB22,0)</f>
        <v>0</v>
      </c>
      <c r="V22" s="134">
        <f>IF('6th 4'!R22&gt;0,'6th 4'!AC22,0)</f>
        <v>0</v>
      </c>
      <c r="W22" s="134">
        <f>IF('6th 4'!R22&gt;0,'6th 4'!AB22,0)</f>
        <v>0</v>
      </c>
      <c r="X22" s="133">
        <f>IF('6th 5'!R22&gt;0,'6th 5'!AC22,0)</f>
        <v>0</v>
      </c>
      <c r="Y22" s="133">
        <f>IF('6th 5'!R22&gt;0,'6th 5'!AB22,0)</f>
        <v>0</v>
      </c>
      <c r="Z22" s="133">
        <f>IF('6th 6'!R22&gt;0,'6th 6'!AC22,0)</f>
        <v>0</v>
      </c>
      <c r="AA22" s="134">
        <f>IF('6th 6'!R22&gt;0,'6th 6'!AB22,0)</f>
        <v>0</v>
      </c>
      <c r="AB22" s="132">
        <f>IF('6th 7'!R22&gt;0,'6th 7'!AC22,0)</f>
        <v>0</v>
      </c>
      <c r="AC22" s="135">
        <f>IF('6th 7'!R22&gt;0,'6th 7'!AB22,0)</f>
        <v>0</v>
      </c>
      <c r="AD22" s="223">
        <f>IF('6th 1'!Z22&gt;0,'6th 1'!AC22,0)</f>
        <v>0</v>
      </c>
      <c r="AE22" s="134">
        <f>IF('6th 1'!Z22&gt;0,'6th 1'!AB22,0)</f>
        <v>0</v>
      </c>
      <c r="AF22" s="134">
        <f>IF('6th 2'!Z22&gt;0,'6th 2'!AC22,0)</f>
        <v>0</v>
      </c>
      <c r="AG22" s="134">
        <f>IF('6th 2'!Z22&gt;0,'6th 2'!AB22,0)</f>
        <v>0</v>
      </c>
      <c r="AH22" s="134">
        <f>IF('6th 3'!Z22&gt;0,'6th 3'!AC22,0)</f>
        <v>0</v>
      </c>
      <c r="AI22" s="134">
        <f>IF('6th 3'!Z22&gt;0,'6th 3'!AB22,0)</f>
        <v>0</v>
      </c>
      <c r="AJ22" s="134">
        <f>IF('6th 4'!Z22&gt;0,'6th 4'!AC22,0)</f>
        <v>0</v>
      </c>
      <c r="AK22" s="133">
        <f>IF('6th 4'!Z22&gt;0,'6th 4'!AB22,0)</f>
        <v>0</v>
      </c>
      <c r="AL22" s="133">
        <f>IF('6th 5'!Z22&gt;0,'6th 5'!AC22,0)</f>
        <v>0</v>
      </c>
      <c r="AM22" s="133">
        <f>IF('6th 5'!Z22&gt;0,'6th 5'!AB22,0)</f>
        <v>0</v>
      </c>
      <c r="AN22" s="134">
        <f>IF('6th 6'!Z22&gt;0,'6th 6'!AC22,0)</f>
        <v>0</v>
      </c>
      <c r="AO22" s="225">
        <f>IF('6th 6'!Z22&gt;0,'6th 6'!AB22,0)</f>
        <v>0</v>
      </c>
      <c r="AP22" s="134">
        <f>IF('6th 7'!Z22&gt;0,'6th 7'!AC22,0)</f>
        <v>0</v>
      </c>
      <c r="AQ22" s="225">
        <f>IF('6th 7'!Z22&gt;0,'6th 7'!AB22,0)</f>
        <v>0</v>
      </c>
      <c r="AR22" s="226">
        <f>(B22*C6)+(D22*E6)+(F22*G6)+(H22*I6)+(J22*K6)+(L22*M6)+(N22*O6)+(P22*Q6)+(R22*S6)+(T22*U6)+(V22*W6)+(X22*Y6)+(Z22*AA6)+(AB22*AC6)+(AD22*AE6)+(AF22*AG6)+(AH22*AI6)+(AJ22*AK6)+(AL22*AM6)+(AN22*AO6)+(AP22*AQ6)</f>
        <v>51.75</v>
      </c>
      <c r="AS22" s="137">
        <f t="shared" si="0"/>
        <v>3.45</v>
      </c>
      <c r="AT22" s="136">
        <f>'Tabu-1'!AF21</f>
        <v>45.75</v>
      </c>
      <c r="AU22" s="137">
        <f>'Tabu-2'!AM21</f>
        <v>47.625</v>
      </c>
      <c r="AV22" s="136">
        <f>'Tabu-3'!AL22</f>
        <v>49.5</v>
      </c>
      <c r="AW22" s="136">
        <f>'Tabu-4'!AR22</f>
        <v>51</v>
      </c>
      <c r="AX22" s="136">
        <f>'Tabu-5'!AL22</f>
        <v>54.75</v>
      </c>
      <c r="AY22" s="137">
        <f>(AR22+AT22+AU22+AV22+AW22+AX22+('viva-1'!K20*1.5)+('viva-2'!K20*1.5)+('viva-3'!K20*1.5))/94.5</f>
        <v>3.3174603174603177</v>
      </c>
      <c r="AZ22" s="215" t="str">
        <f t="shared" si="1"/>
        <v>B+</v>
      </c>
      <c r="BA22" s="337" t="str">
        <f t="shared" si="2"/>
        <v>B+</v>
      </c>
      <c r="BB22" s="139">
        <f t="shared" si="3"/>
        <v>15</v>
      </c>
    </row>
    <row r="23" spans="1:54" ht="16.5" customHeight="1">
      <c r="A23" s="217">
        <f>'1st 1'!A23</f>
        <v>16</v>
      </c>
      <c r="B23" s="132">
        <f>IF('6th 1'!J23&gt;0,'6th 1'!AC23,0)</f>
        <v>3.5</v>
      </c>
      <c r="C23" s="133" t="str">
        <f>IF('6th 1'!J23&gt;0,'6th 1'!AB23,0)</f>
        <v>A-</v>
      </c>
      <c r="D23" s="133">
        <f>IF('6th 2'!J23&gt;0,'6th 2'!AC23,0)</f>
        <v>3</v>
      </c>
      <c r="E23" s="134" t="str">
        <f>IF('6th 2'!J23&gt;0,'6th 2'!AB23,0)</f>
        <v>B</v>
      </c>
      <c r="F23" s="134">
        <f>IF('6th 3'!J23&gt;0,'6th 3'!AC23,0)</f>
        <v>3.25</v>
      </c>
      <c r="G23" s="133" t="str">
        <f>IF('6th 3'!J23&gt;0,'6th 3'!AB23,0)</f>
        <v>B+</v>
      </c>
      <c r="H23" s="133">
        <f>IF('6th 4'!J23&gt;0,'6th 4'!AC23,0)</f>
        <v>3.25</v>
      </c>
      <c r="I23" s="133" t="str">
        <f>IF('6th 4'!J23&gt;0,'6th 4'!AB23,0)</f>
        <v>B+</v>
      </c>
      <c r="J23" s="134">
        <f>IF('6th 5'!J23&gt;0,'6th 5'!AC23,0)</f>
        <v>2.5</v>
      </c>
      <c r="K23" s="134" t="str">
        <f>IF('6th 5'!J23&gt;0,'6th 5'!AB23,0)</f>
        <v>C+</v>
      </c>
      <c r="L23" s="134">
        <f>IF('6th 6'!J23&gt;0,'6th 6'!AC23,0)</f>
        <v>0</v>
      </c>
      <c r="M23" s="134">
        <f>IF('6th 6'!J23&gt;0,'6th 6'!AB23,0)</f>
        <v>0</v>
      </c>
      <c r="N23" s="133">
        <f>IF('6th 7'!J23&gt;0,'6th 7'!AC23,0)</f>
        <v>0</v>
      </c>
      <c r="O23" s="222">
        <f>IF('6th 7'!J23&gt;0,'6th 7'!AB23,0)</f>
        <v>0</v>
      </c>
      <c r="P23" s="132">
        <f>IF('6th 1'!R23&gt;0,'6th 1'!AC23,0)</f>
        <v>0</v>
      </c>
      <c r="Q23" s="134">
        <f>IF('6th 1'!R23&gt;0,'6th 1'!AB23,0)</f>
        <v>0</v>
      </c>
      <c r="R23" s="134">
        <f>IF('6th 2'!R23&gt;0,'6th 2'!AC23,0)</f>
        <v>0</v>
      </c>
      <c r="S23" s="133">
        <f>IF('6th 2'!R23&gt;0,'6th 2'!AB23,0)</f>
        <v>0</v>
      </c>
      <c r="T23" s="133">
        <f>IF('6th 3'!R23&gt;0,'6th 3'!AC23,0)</f>
        <v>0</v>
      </c>
      <c r="U23" s="133">
        <f>IF('6th 3'!R23&gt;0,'6th 3'!AB23,0)</f>
        <v>0</v>
      </c>
      <c r="V23" s="134">
        <f>IF('6th 4'!R23&gt;0,'6th 4'!AC23,0)</f>
        <v>0</v>
      </c>
      <c r="W23" s="134">
        <f>IF('6th 4'!R23&gt;0,'6th 4'!AB23,0)</f>
        <v>0</v>
      </c>
      <c r="X23" s="133">
        <f>IF('6th 5'!R23&gt;0,'6th 5'!AC23,0)</f>
        <v>0</v>
      </c>
      <c r="Y23" s="133">
        <f>IF('6th 5'!R23&gt;0,'6th 5'!AB23,0)</f>
        <v>0</v>
      </c>
      <c r="Z23" s="133">
        <f>IF('6th 6'!R23&gt;0,'6th 6'!AC23,0)</f>
        <v>0</v>
      </c>
      <c r="AA23" s="134">
        <f>IF('6th 6'!R23&gt;0,'6th 6'!AB23,0)</f>
        <v>0</v>
      </c>
      <c r="AB23" s="132">
        <f>IF('6th 7'!R23&gt;0,'6th 7'!AC23,0)</f>
        <v>0</v>
      </c>
      <c r="AC23" s="135">
        <f>IF('6th 7'!R23&gt;0,'6th 7'!AB23,0)</f>
        <v>0</v>
      </c>
      <c r="AD23" s="223">
        <f>IF('6th 1'!Z23&gt;0,'6th 1'!AC23,0)</f>
        <v>0</v>
      </c>
      <c r="AE23" s="134">
        <f>IF('6th 1'!Z23&gt;0,'6th 1'!AB23,0)</f>
        <v>0</v>
      </c>
      <c r="AF23" s="134">
        <f>IF('6th 2'!Z23&gt;0,'6th 2'!AC23,0)</f>
        <v>0</v>
      </c>
      <c r="AG23" s="134">
        <f>IF('6th 2'!Z23&gt;0,'6th 2'!AB23,0)</f>
        <v>0</v>
      </c>
      <c r="AH23" s="134">
        <f>IF('6th 3'!Z23&gt;0,'6th 3'!AC23,0)</f>
        <v>0</v>
      </c>
      <c r="AI23" s="134">
        <f>IF('6th 3'!Z23&gt;0,'6th 3'!AB23,0)</f>
        <v>0</v>
      </c>
      <c r="AJ23" s="134">
        <f>IF('6th 4'!Z23&gt;0,'6th 4'!AC23,0)</f>
        <v>0</v>
      </c>
      <c r="AK23" s="133">
        <f>IF('6th 4'!Z23&gt;0,'6th 4'!AB23,0)</f>
        <v>0</v>
      </c>
      <c r="AL23" s="133">
        <f>IF('6th 5'!Z23&gt;0,'6th 5'!AC23,0)</f>
        <v>0</v>
      </c>
      <c r="AM23" s="133">
        <f>IF('6th 5'!Z23&gt;0,'6th 5'!AB23,0)</f>
        <v>0</v>
      </c>
      <c r="AN23" s="134">
        <f>IF('6th 6'!Z23&gt;0,'6th 6'!AC23,0)</f>
        <v>0</v>
      </c>
      <c r="AO23" s="225">
        <f>IF('6th 6'!Z23&gt;0,'6th 6'!AB23,0)</f>
        <v>0</v>
      </c>
      <c r="AP23" s="134">
        <f>IF('6th 7'!Z23&gt;0,'6th 7'!AC23,0)</f>
        <v>0</v>
      </c>
      <c r="AQ23" s="225">
        <f>IF('6th 7'!Z23&gt;0,'6th 7'!AB23,0)</f>
        <v>0</v>
      </c>
      <c r="AR23" s="226">
        <f>(B23*C6)+(D23*E6)+(F23*G6)+(H23*I6)+(J23*K6)+(L23*M6)+(N23*O6)+(P23*Q6)+(R23*S6)+(T23*U6)+(V23*W6)+(X23*Y6)+(Z23*AA6)+(AB23*AC6)+(AD23*AE6)+(AF23*AG6)+(AH23*AI6)+(AJ23*AK6)+(AL23*AM6)+(AN23*AO6)+(AP23*AQ6)</f>
        <v>46.5</v>
      </c>
      <c r="AS23" s="137">
        <f t="shared" si="0"/>
        <v>3.1</v>
      </c>
      <c r="AT23" s="136">
        <f>'Tabu-1'!AF22</f>
        <v>50.625</v>
      </c>
      <c r="AU23" s="137">
        <f>'Tabu-2'!AM22</f>
        <v>48.75</v>
      </c>
      <c r="AV23" s="136">
        <f>'Tabu-3'!AL23</f>
        <v>45.75</v>
      </c>
      <c r="AW23" s="136">
        <f>'Tabu-4'!AR23</f>
        <v>48.375</v>
      </c>
      <c r="AX23" s="136">
        <f>'Tabu-5'!AL23</f>
        <v>47.25</v>
      </c>
      <c r="AY23" s="137">
        <f>(AR23+AT23+AU23+AV23+AW23+AX23+('viva-1'!K21*1.5)+('viva-2'!K21*1.5)+('viva-3'!K21*1.5))/94.5</f>
        <v>3.1904761904761907</v>
      </c>
      <c r="AZ23" s="215" t="str">
        <f t="shared" si="1"/>
        <v>B</v>
      </c>
      <c r="BA23" s="337" t="str">
        <f t="shared" si="2"/>
        <v>B</v>
      </c>
      <c r="BB23" s="139">
        <f t="shared" si="3"/>
        <v>16</v>
      </c>
    </row>
    <row r="24" spans="1:54" ht="16.5" customHeight="1">
      <c r="A24" s="217">
        <f>'1st 1'!A24</f>
        <v>17</v>
      </c>
      <c r="B24" s="132">
        <f>IF('6th 1'!J24&gt;0,'6th 1'!AC24,0)</f>
        <v>0</v>
      </c>
      <c r="C24" s="133">
        <f>IF('6th 1'!J24&gt;0,'6th 1'!AB24,0)</f>
        <v>0</v>
      </c>
      <c r="D24" s="133">
        <f>IF('6th 2'!J24&gt;0,'6th 2'!AC24,0)</f>
        <v>0</v>
      </c>
      <c r="E24" s="134">
        <f>IF('6th 2'!J24&gt;0,'6th 2'!AB24,0)</f>
        <v>0</v>
      </c>
      <c r="F24" s="134">
        <f>IF('6th 3'!J24&gt;0,'6th 3'!AC24,0)</f>
        <v>0</v>
      </c>
      <c r="G24" s="133">
        <f>IF('6th 3'!J24&gt;0,'6th 3'!AB24,0)</f>
        <v>0</v>
      </c>
      <c r="H24" s="133">
        <f>IF('6th 4'!J24&gt;0,'6th 4'!AC24,0)</f>
        <v>0</v>
      </c>
      <c r="I24" s="133">
        <f>IF('6th 4'!J24&gt;0,'6th 4'!AB24,0)</f>
        <v>0</v>
      </c>
      <c r="J24" s="134">
        <f>IF('6th 5'!J24&gt;0,'6th 5'!AC24,0)</f>
        <v>0</v>
      </c>
      <c r="K24" s="134">
        <f>IF('6th 5'!J24&gt;0,'6th 5'!AB24,0)</f>
        <v>0</v>
      </c>
      <c r="L24" s="134">
        <f>IF('6th 6'!J24&gt;0,'6th 6'!AC24,0)</f>
        <v>0</v>
      </c>
      <c r="M24" s="134">
        <f>IF('6th 6'!J24&gt;0,'6th 6'!AB24,0)</f>
        <v>0</v>
      </c>
      <c r="N24" s="133">
        <f>IF('6th 7'!J24&gt;0,'6th 7'!AC24,0)</f>
        <v>0</v>
      </c>
      <c r="O24" s="222">
        <f>IF('6th 7'!J24&gt;0,'6th 7'!AB24,0)</f>
        <v>0</v>
      </c>
      <c r="P24" s="132">
        <f>IF('6th 1'!R24&gt;0,'6th 1'!AC24,0)</f>
        <v>3</v>
      </c>
      <c r="Q24" s="134" t="str">
        <f>IF('6th 1'!R24&gt;0,'6th 1'!AB24,0)</f>
        <v>B</v>
      </c>
      <c r="R24" s="134">
        <f>IF('6th 2'!R24&gt;0,'6th 2'!AC24,0)</f>
        <v>3.25</v>
      </c>
      <c r="S24" s="133" t="str">
        <f>IF('6th 2'!R24&gt;0,'6th 2'!AB24,0)</f>
        <v>B+</v>
      </c>
      <c r="T24" s="133">
        <f>IF('6th 3'!R24&gt;0,'6th 3'!AC24,0)</f>
        <v>3.25</v>
      </c>
      <c r="U24" s="133" t="str">
        <f>IF('6th 3'!R24&gt;0,'6th 3'!AB24,0)</f>
        <v>B+</v>
      </c>
      <c r="V24" s="134">
        <f>IF('6th 4'!R24&gt;0,'6th 4'!AC24,0)</f>
        <v>3.25</v>
      </c>
      <c r="W24" s="134" t="str">
        <f>IF('6th 4'!R24&gt;0,'6th 4'!AB24,0)</f>
        <v>B+</v>
      </c>
      <c r="X24" s="133">
        <f>IF('6th 5'!R24&gt;0,'6th 5'!AC24,0)</f>
        <v>3.5</v>
      </c>
      <c r="Y24" s="133" t="str">
        <f>IF('6th 5'!R24&gt;0,'6th 5'!AB24,0)</f>
        <v>A-</v>
      </c>
      <c r="Z24" s="133">
        <f>IF('6th 6'!R24&gt;0,'6th 6'!AC24,0)</f>
        <v>0</v>
      </c>
      <c r="AA24" s="134">
        <f>IF('6th 6'!R24&gt;0,'6th 6'!AB24,0)</f>
        <v>0</v>
      </c>
      <c r="AB24" s="132">
        <f>IF('6th 7'!R24&gt;0,'6th 7'!AC24,0)</f>
        <v>0</v>
      </c>
      <c r="AC24" s="135">
        <f>IF('6th 7'!R24&gt;0,'6th 7'!AB24,0)</f>
        <v>0</v>
      </c>
      <c r="AD24" s="223">
        <f>IF('6th 1'!Z24&gt;0,'6th 1'!AC24,0)</f>
        <v>0</v>
      </c>
      <c r="AE24" s="134">
        <f>IF('6th 1'!Z24&gt;0,'6th 1'!AB24,0)</f>
        <v>0</v>
      </c>
      <c r="AF24" s="134">
        <f>IF('6th 2'!Z24&gt;0,'6th 2'!AC24,0)</f>
        <v>0</v>
      </c>
      <c r="AG24" s="134">
        <f>IF('6th 2'!Z24&gt;0,'6th 2'!AB24,0)</f>
        <v>0</v>
      </c>
      <c r="AH24" s="134">
        <f>IF('6th 3'!Z24&gt;0,'6th 3'!AC24,0)</f>
        <v>0</v>
      </c>
      <c r="AI24" s="134">
        <f>IF('6th 3'!Z24&gt;0,'6th 3'!AB24,0)</f>
        <v>0</v>
      </c>
      <c r="AJ24" s="134">
        <f>IF('6th 4'!Z24&gt;0,'6th 4'!AC24,0)</f>
        <v>0</v>
      </c>
      <c r="AK24" s="133">
        <f>IF('6th 4'!Z24&gt;0,'6th 4'!AB24,0)</f>
        <v>0</v>
      </c>
      <c r="AL24" s="133">
        <f>IF('6th 5'!Z24&gt;0,'6th 5'!AC24,0)</f>
        <v>0</v>
      </c>
      <c r="AM24" s="133">
        <f>IF('6th 5'!Z24&gt;0,'6th 5'!AB24,0)</f>
        <v>0</v>
      </c>
      <c r="AN24" s="134">
        <f>IF('6th 6'!Z24&gt;0,'6th 6'!AC24,0)</f>
        <v>0</v>
      </c>
      <c r="AO24" s="225">
        <f>IF('6th 6'!Z24&gt;0,'6th 6'!AB24,0)</f>
        <v>0</v>
      </c>
      <c r="AP24" s="134">
        <f>IF('6th 7'!Z24&gt;0,'6th 7'!AC24,0)</f>
        <v>0</v>
      </c>
      <c r="AQ24" s="225">
        <f>IF('6th 7'!Z24&gt;0,'6th 7'!AB24,0)</f>
        <v>0</v>
      </c>
      <c r="AR24" s="226">
        <f>(B24*C6)+(D24*E6)+(F24*G6)+(H24*I6)+(J24*K6)+(L24*M6)+(N24*O6)+(P24*Q6)+(R24*S6)+(T24*U6)+(V24*W6)+(X24*Y6)+(Z24*AA6)+(AB24*AC6)+(AD24*AE6)+(AF24*AG6)+(AH24*AI6)+(AJ24*AK6)+(AL24*AM6)+(AN24*AO6)+(AP24*AQ6)</f>
        <v>48.75</v>
      </c>
      <c r="AS24" s="137">
        <f t="shared" si="0"/>
        <v>3.25</v>
      </c>
      <c r="AT24" s="136">
        <f>'Tabu-1'!AF23</f>
        <v>52.125</v>
      </c>
      <c r="AU24" s="137">
        <f>'Tabu-2'!AM23</f>
        <v>44.625</v>
      </c>
      <c r="AV24" s="136">
        <f>'Tabu-3'!AL24</f>
        <v>45.75</v>
      </c>
      <c r="AW24" s="136">
        <f>'Tabu-4'!AR24</f>
        <v>53.25</v>
      </c>
      <c r="AX24" s="136">
        <f>'Tabu-5'!AL24</f>
        <v>51</v>
      </c>
      <c r="AY24" s="137">
        <f>(AR24+AT24+AU24+AV24+AW24+AX24+('viva-1'!K22*1.5)+('viva-2'!K22*1.5)+('viva-3'!K22*1.5))/94.5</f>
        <v>3.2579365079365079</v>
      </c>
      <c r="AZ24" s="215" t="str">
        <f t="shared" si="1"/>
        <v>B+</v>
      </c>
      <c r="BA24" s="337" t="str">
        <f t="shared" si="2"/>
        <v>B+</v>
      </c>
      <c r="BB24" s="139">
        <f t="shared" si="3"/>
        <v>17</v>
      </c>
    </row>
    <row r="25" spans="1:54" ht="16.5" customHeight="1">
      <c r="A25" s="217">
        <f>'1st 1'!A25</f>
        <v>18</v>
      </c>
      <c r="B25" s="132">
        <f>IF('6th 1'!J25&gt;0,'6th 1'!AC25,0)</f>
        <v>0</v>
      </c>
      <c r="C25" s="133">
        <f>IF('6th 1'!J25&gt;0,'6th 1'!AB25,0)</f>
        <v>0</v>
      </c>
      <c r="D25" s="133">
        <f>IF('6th 2'!J25&gt;0,'6th 2'!AC25,0)</f>
        <v>0</v>
      </c>
      <c r="E25" s="134">
        <f>IF('6th 2'!J25&gt;0,'6th 2'!AB25,0)</f>
        <v>0</v>
      </c>
      <c r="F25" s="134">
        <f>IF('6th 3'!J25&gt;0,'6th 3'!AC25,0)</f>
        <v>0</v>
      </c>
      <c r="G25" s="133">
        <f>IF('6th 3'!J25&gt;0,'6th 3'!AB25,0)</f>
        <v>0</v>
      </c>
      <c r="H25" s="133">
        <f>IF('6th 4'!J25&gt;0,'6th 4'!AC25,0)</f>
        <v>0</v>
      </c>
      <c r="I25" s="133">
        <f>IF('6th 4'!J25&gt;0,'6th 4'!AB25,0)</f>
        <v>0</v>
      </c>
      <c r="J25" s="134">
        <f>IF('6th 5'!J25&gt;0,'6th 5'!AC25,0)</f>
        <v>0</v>
      </c>
      <c r="K25" s="134">
        <f>IF('6th 5'!J25&gt;0,'6th 5'!AB25,0)</f>
        <v>0</v>
      </c>
      <c r="L25" s="134">
        <f>IF('6th 6'!J25&gt;0,'6th 6'!AC25,0)</f>
        <v>0</v>
      </c>
      <c r="M25" s="134">
        <f>IF('6th 6'!J25&gt;0,'6th 6'!AB25,0)</f>
        <v>0</v>
      </c>
      <c r="N25" s="133">
        <f>IF('6th 7'!J25&gt;0,'6th 7'!AC25,0)</f>
        <v>0</v>
      </c>
      <c r="O25" s="222">
        <f>IF('6th 7'!J25&gt;0,'6th 7'!AB25,0)</f>
        <v>0</v>
      </c>
      <c r="P25" s="132">
        <f>IF('6th 1'!R25&gt;0,'6th 1'!AC25,0)</f>
        <v>3</v>
      </c>
      <c r="Q25" s="134" t="str">
        <f>IF('6th 1'!R25&gt;0,'6th 1'!AB25,0)</f>
        <v>B</v>
      </c>
      <c r="R25" s="134">
        <f>IF('6th 2'!R25&gt;0,'6th 2'!AC25,0)</f>
        <v>3.25</v>
      </c>
      <c r="S25" s="133" t="str">
        <f>IF('6th 2'!R25&gt;0,'6th 2'!AB25,0)</f>
        <v>B+</v>
      </c>
      <c r="T25" s="133">
        <f>IF('6th 3'!R25&gt;0,'6th 3'!AC25,0)</f>
        <v>3</v>
      </c>
      <c r="U25" s="133" t="str">
        <f>IF('6th 3'!R25&gt;0,'6th 3'!AB25,0)</f>
        <v>B</v>
      </c>
      <c r="V25" s="134">
        <f>IF('6th 4'!R25&gt;0,'6th 4'!AC25,0)</f>
        <v>2.25</v>
      </c>
      <c r="W25" s="134" t="str">
        <f>IF('6th 4'!R25&gt;0,'6th 4'!AB25,0)</f>
        <v>C</v>
      </c>
      <c r="X25" s="133">
        <f>IF('6th 5'!R25&gt;0,'6th 5'!AC25,0)</f>
        <v>3</v>
      </c>
      <c r="Y25" s="133" t="str">
        <f>IF('6th 5'!R25&gt;0,'6th 5'!AB25,0)</f>
        <v>B</v>
      </c>
      <c r="Z25" s="133">
        <f>IF('6th 6'!R25&gt;0,'6th 6'!AC25,0)</f>
        <v>0</v>
      </c>
      <c r="AA25" s="134">
        <f>IF('6th 6'!R25&gt;0,'6th 6'!AB25,0)</f>
        <v>0</v>
      </c>
      <c r="AB25" s="132">
        <f>IF('6th 7'!R25&gt;0,'6th 7'!AC25,0)</f>
        <v>0</v>
      </c>
      <c r="AC25" s="135">
        <f>IF('6th 7'!R25&gt;0,'6th 7'!AB25,0)</f>
        <v>0</v>
      </c>
      <c r="AD25" s="223">
        <f>IF('6th 1'!Z25&gt;0,'6th 1'!AC25,0)</f>
        <v>0</v>
      </c>
      <c r="AE25" s="134">
        <f>IF('6th 1'!Z25&gt;0,'6th 1'!AB25,0)</f>
        <v>0</v>
      </c>
      <c r="AF25" s="134">
        <f>IF('6th 2'!Z25&gt;0,'6th 2'!AC25,0)</f>
        <v>0</v>
      </c>
      <c r="AG25" s="134">
        <f>IF('6th 2'!Z25&gt;0,'6th 2'!AB25,0)</f>
        <v>0</v>
      </c>
      <c r="AH25" s="134">
        <f>IF('6th 3'!Z25&gt;0,'6th 3'!AC25,0)</f>
        <v>0</v>
      </c>
      <c r="AI25" s="134">
        <f>IF('6th 3'!Z25&gt;0,'6th 3'!AB25,0)</f>
        <v>0</v>
      </c>
      <c r="AJ25" s="134">
        <f>IF('6th 4'!Z25&gt;0,'6th 4'!AC25,0)</f>
        <v>0</v>
      </c>
      <c r="AK25" s="133">
        <f>IF('6th 4'!Z25&gt;0,'6th 4'!AB25,0)</f>
        <v>0</v>
      </c>
      <c r="AL25" s="133">
        <f>IF('6th 5'!Z25&gt;0,'6th 5'!AC25,0)</f>
        <v>0</v>
      </c>
      <c r="AM25" s="133">
        <f>IF('6th 5'!Z25&gt;0,'6th 5'!AB25,0)</f>
        <v>0</v>
      </c>
      <c r="AN25" s="134">
        <f>IF('6th 6'!Z25&gt;0,'6th 6'!AC25,0)</f>
        <v>0</v>
      </c>
      <c r="AO25" s="225">
        <f>IF('6th 6'!Z25&gt;0,'6th 6'!AB25,0)</f>
        <v>0</v>
      </c>
      <c r="AP25" s="134">
        <f>IF('6th 7'!Z25&gt;0,'6th 7'!AC25,0)</f>
        <v>0</v>
      </c>
      <c r="AQ25" s="225">
        <f>IF('6th 7'!Z25&gt;0,'6th 7'!AB25,0)</f>
        <v>0</v>
      </c>
      <c r="AR25" s="226">
        <f>(B25*C6)+(D25*E6)+(F25*G6)+(H25*I6)+(J25*K6)+(L25*M6)+(N25*O6)+(P25*Q6)+(R25*S6)+(T25*U6)+(V25*W6)+(X25*Y6)+(Z25*AA6)+(AB25*AC6)+(AD25*AE6)+(AF25*AG6)+(AH25*AI6)+(AJ25*AK6)+(AL25*AM6)+(AN25*AO6)+(AP25*AQ6)</f>
        <v>43.5</v>
      </c>
      <c r="AS25" s="137">
        <f t="shared" si="0"/>
        <v>2.9</v>
      </c>
      <c r="AT25" s="136">
        <f>'Tabu-1'!AF24</f>
        <v>47.625</v>
      </c>
      <c r="AU25" s="137">
        <f>'Tabu-2'!AM24</f>
        <v>42.75</v>
      </c>
      <c r="AV25" s="136">
        <f>'Tabu-3'!AL25</f>
        <v>44.25</v>
      </c>
      <c r="AW25" s="136">
        <f>'Tabu-4'!AR25</f>
        <v>47.625</v>
      </c>
      <c r="AX25" s="136">
        <f>'Tabu-5'!AL25</f>
        <v>41.25</v>
      </c>
      <c r="AY25" s="137">
        <f>(AR25+AT25+AU25+AV25+AW25+AX25+('viva-1'!K23*1.5)+('viva-2'!K23*1.5)+('viva-3'!K23*1.5))/94.5</f>
        <v>2.9563492063492065</v>
      </c>
      <c r="AZ25" s="215" t="str">
        <f t="shared" si="1"/>
        <v>B-</v>
      </c>
      <c r="BA25" s="337" t="str">
        <f t="shared" si="2"/>
        <v>B-</v>
      </c>
      <c r="BB25" s="139">
        <f t="shared" si="3"/>
        <v>18</v>
      </c>
    </row>
    <row r="26" spans="1:54" ht="16.5" customHeight="1">
      <c r="A26" s="217">
        <f>'1st 1'!A26</f>
        <v>19</v>
      </c>
      <c r="B26" s="132">
        <f>IF('6th 1'!J26&gt;0,'6th 1'!AC26,0)</f>
        <v>0</v>
      </c>
      <c r="C26" s="133">
        <f>IF('6th 1'!J26&gt;0,'6th 1'!AB26,0)</f>
        <v>0</v>
      </c>
      <c r="D26" s="133">
        <f>IF('6th 2'!J26&gt;0,'6th 2'!AC26,0)</f>
        <v>0</v>
      </c>
      <c r="E26" s="134">
        <f>IF('6th 2'!J26&gt;0,'6th 2'!AB26,0)</f>
        <v>0</v>
      </c>
      <c r="F26" s="134">
        <f>IF('6th 3'!J26&gt;0,'6th 3'!AC26,0)</f>
        <v>0</v>
      </c>
      <c r="G26" s="133">
        <f>IF('6th 3'!J26&gt;0,'6th 3'!AB26,0)</f>
        <v>0</v>
      </c>
      <c r="H26" s="133">
        <f>IF('6th 4'!J26&gt;0,'6th 4'!AC26,0)</f>
        <v>0</v>
      </c>
      <c r="I26" s="133">
        <f>IF('6th 4'!J26&gt;0,'6th 4'!AB26,0)</f>
        <v>0</v>
      </c>
      <c r="J26" s="134">
        <f>IF('6th 5'!J26&gt;0,'6th 5'!AC26,0)</f>
        <v>0</v>
      </c>
      <c r="K26" s="134">
        <f>IF('6th 5'!J26&gt;0,'6th 5'!AB26,0)</f>
        <v>0</v>
      </c>
      <c r="L26" s="134">
        <f>IF('6th 6'!J26&gt;0,'6th 6'!AC26,0)</f>
        <v>0</v>
      </c>
      <c r="M26" s="134">
        <f>IF('6th 6'!J26&gt;0,'6th 6'!AB26,0)</f>
        <v>0</v>
      </c>
      <c r="N26" s="133">
        <f>IF('6th 7'!J26&gt;0,'6th 7'!AC26,0)</f>
        <v>0</v>
      </c>
      <c r="O26" s="222">
        <f>IF('6th 7'!J26&gt;0,'6th 7'!AB26,0)</f>
        <v>0</v>
      </c>
      <c r="P26" s="132">
        <f>IF('6th 1'!R26&gt;0,'6th 1'!AC26,0)</f>
        <v>3.5</v>
      </c>
      <c r="Q26" s="134" t="str">
        <f>IF('6th 1'!R26&gt;0,'6th 1'!AB26,0)</f>
        <v>A-</v>
      </c>
      <c r="R26" s="134">
        <f>IF('6th 2'!R26&gt;0,'6th 2'!AC26,0)</f>
        <v>3.25</v>
      </c>
      <c r="S26" s="133" t="str">
        <f>IF('6th 2'!R26&gt;0,'6th 2'!AB26,0)</f>
        <v>B+</v>
      </c>
      <c r="T26" s="133">
        <f>IF('6th 3'!R26&gt;0,'6th 3'!AC26,0)</f>
        <v>3</v>
      </c>
      <c r="U26" s="133" t="str">
        <f>IF('6th 3'!R26&gt;0,'6th 3'!AB26,0)</f>
        <v>B</v>
      </c>
      <c r="V26" s="134">
        <f>IF('6th 4'!R26&gt;0,'6th 4'!AC26,0)</f>
        <v>3</v>
      </c>
      <c r="W26" s="134" t="str">
        <f>IF('6th 4'!R26&gt;0,'6th 4'!AB26,0)</f>
        <v>B</v>
      </c>
      <c r="X26" s="133">
        <f>IF('6th 5'!R26&gt;0,'6th 5'!AC26,0)</f>
        <v>3.25</v>
      </c>
      <c r="Y26" s="133" t="str">
        <f>IF('6th 5'!R26&gt;0,'6th 5'!AB26,0)</f>
        <v>B+</v>
      </c>
      <c r="Z26" s="133">
        <f>IF('6th 6'!R26&gt;0,'6th 6'!AC26,0)</f>
        <v>0</v>
      </c>
      <c r="AA26" s="134">
        <f>IF('6th 6'!R26&gt;0,'6th 6'!AB26,0)</f>
        <v>0</v>
      </c>
      <c r="AB26" s="132">
        <f>IF('6th 7'!R26&gt;0,'6th 7'!AC26,0)</f>
        <v>0</v>
      </c>
      <c r="AC26" s="135">
        <f>IF('6th 7'!R26&gt;0,'6th 7'!AB26,0)</f>
        <v>0</v>
      </c>
      <c r="AD26" s="223">
        <f>IF('6th 1'!Z26&gt;0,'6th 1'!AC26,0)</f>
        <v>0</v>
      </c>
      <c r="AE26" s="134">
        <f>IF('6th 1'!Z26&gt;0,'6th 1'!AB26,0)</f>
        <v>0</v>
      </c>
      <c r="AF26" s="134">
        <f>IF('6th 2'!Z26&gt;0,'6th 2'!AC26,0)</f>
        <v>0</v>
      </c>
      <c r="AG26" s="134">
        <f>IF('6th 2'!Z26&gt;0,'6th 2'!AB26,0)</f>
        <v>0</v>
      </c>
      <c r="AH26" s="134">
        <f>IF('6th 3'!Z26&gt;0,'6th 3'!AC26,0)</f>
        <v>0</v>
      </c>
      <c r="AI26" s="134">
        <f>IF('6th 3'!Z26&gt;0,'6th 3'!AB26,0)</f>
        <v>0</v>
      </c>
      <c r="AJ26" s="134">
        <f>IF('6th 4'!Z26&gt;0,'6th 4'!AC26,0)</f>
        <v>0</v>
      </c>
      <c r="AK26" s="133">
        <f>IF('6th 4'!Z26&gt;0,'6th 4'!AB26,0)</f>
        <v>0</v>
      </c>
      <c r="AL26" s="133">
        <f>IF('6th 5'!Z26&gt;0,'6th 5'!AC26,0)</f>
        <v>0</v>
      </c>
      <c r="AM26" s="133">
        <f>IF('6th 5'!Z26&gt;0,'6th 5'!AB26,0)</f>
        <v>0</v>
      </c>
      <c r="AN26" s="134">
        <f>IF('6th 6'!Z26&gt;0,'6th 6'!AC26,0)</f>
        <v>0</v>
      </c>
      <c r="AO26" s="225">
        <f>IF('6th 6'!Z26&gt;0,'6th 6'!AB26,0)</f>
        <v>0</v>
      </c>
      <c r="AP26" s="134">
        <f>IF('6th 7'!Z26&gt;0,'6th 7'!AC26,0)</f>
        <v>0</v>
      </c>
      <c r="AQ26" s="225">
        <f>IF('6th 7'!Z26&gt;0,'6th 7'!AB26,0)</f>
        <v>0</v>
      </c>
      <c r="AR26" s="226">
        <f>(B26*C6)+(D26*E6)+(F26*G6)+(H26*I6)+(J26*K6)+(L26*M6)+(N26*O6)+(P26*Q6)+(R26*S6)+(T26*U6)+(V26*W6)+(X26*Y6)+(Z26*AA6)+(AB26*AC6)+(AD26*AE6)+(AF26*AG6)+(AH26*AI6)+(AJ26*AK6)+(AL26*AM6)+(AN26*AO6)+(AP26*AQ6)</f>
        <v>48</v>
      </c>
      <c r="AS26" s="137">
        <f t="shared" si="0"/>
        <v>3.2</v>
      </c>
      <c r="AT26" s="136">
        <f>'Tabu-1'!AF25</f>
        <v>46.5</v>
      </c>
      <c r="AU26" s="137">
        <f>'Tabu-2'!AM25</f>
        <v>46.125</v>
      </c>
      <c r="AV26" s="136">
        <f>'Tabu-3'!AL26</f>
        <v>41.25</v>
      </c>
      <c r="AW26" s="136">
        <f>'Tabu-4'!AR26</f>
        <v>48</v>
      </c>
      <c r="AX26" s="136">
        <f>'Tabu-5'!AL26</f>
        <v>48.75</v>
      </c>
      <c r="AY26" s="137">
        <f>(AR26+AT26+AU26+AV26+AW26+AX26+('viva-1'!K24*1.5)+('viva-2'!K24*1.5)+('viva-3'!K24*1.5))/94.5</f>
        <v>3.0753968253968256</v>
      </c>
      <c r="AZ26" s="215" t="str">
        <f t="shared" si="1"/>
        <v>B</v>
      </c>
      <c r="BA26" s="337" t="str">
        <f t="shared" si="2"/>
        <v>B</v>
      </c>
      <c r="BB26" s="139">
        <f t="shared" si="3"/>
        <v>19</v>
      </c>
    </row>
    <row r="27" spans="1:54" ht="16.5" customHeight="1">
      <c r="A27" s="217">
        <f>'1st 1'!A27</f>
        <v>20</v>
      </c>
      <c r="B27" s="132">
        <f>IF('6th 1'!J27&gt;0,'6th 1'!AC27,0)</f>
        <v>0</v>
      </c>
      <c r="C27" s="133">
        <f>IF('6th 1'!J27&gt;0,'6th 1'!AB27,0)</f>
        <v>0</v>
      </c>
      <c r="D27" s="133">
        <f>IF('6th 2'!J27&gt;0,'6th 2'!AC27,0)</f>
        <v>0</v>
      </c>
      <c r="E27" s="134">
        <f>IF('6th 2'!J27&gt;0,'6th 2'!AB27,0)</f>
        <v>0</v>
      </c>
      <c r="F27" s="134">
        <f>IF('6th 3'!J27&gt;0,'6th 3'!AC27,0)</f>
        <v>0</v>
      </c>
      <c r="G27" s="133">
        <f>IF('6th 3'!J27&gt;0,'6th 3'!AB27,0)</f>
        <v>0</v>
      </c>
      <c r="H27" s="133">
        <f>IF('6th 4'!J27&gt;0,'6th 4'!AC27,0)</f>
        <v>0</v>
      </c>
      <c r="I27" s="133">
        <f>IF('6th 4'!J27&gt;0,'6th 4'!AB27,0)</f>
        <v>0</v>
      </c>
      <c r="J27" s="134">
        <f>IF('6th 5'!J27&gt;0,'6th 5'!AC27,0)</f>
        <v>0</v>
      </c>
      <c r="K27" s="134">
        <f>IF('6th 5'!J27&gt;0,'6th 5'!AB27,0)</f>
        <v>0</v>
      </c>
      <c r="L27" s="134">
        <f>IF('6th 6'!J27&gt;0,'6th 6'!AC27,0)</f>
        <v>0</v>
      </c>
      <c r="M27" s="134">
        <f>IF('6th 6'!J27&gt;0,'6th 6'!AB27,0)</f>
        <v>0</v>
      </c>
      <c r="N27" s="133">
        <f>IF('6th 7'!J27&gt;0,'6th 7'!AC27,0)</f>
        <v>0</v>
      </c>
      <c r="O27" s="222">
        <f>IF('6th 7'!J27&gt;0,'6th 7'!AB27,0)</f>
        <v>0</v>
      </c>
      <c r="P27" s="132">
        <f>IF('6th 1'!R27&gt;0,'6th 1'!AC27,0)</f>
        <v>3.25</v>
      </c>
      <c r="Q27" s="134" t="str">
        <f>IF('6th 1'!R27&gt;0,'6th 1'!AB27,0)</f>
        <v>B+</v>
      </c>
      <c r="R27" s="134">
        <f>IF('6th 2'!R27&gt;0,'6th 2'!AC27,0)</f>
        <v>3.25</v>
      </c>
      <c r="S27" s="133" t="str">
        <f>IF('6th 2'!R27&gt;0,'6th 2'!AB27,0)</f>
        <v>B+</v>
      </c>
      <c r="T27" s="133">
        <f>IF('6th 3'!R27&gt;0,'6th 3'!AC27,0)</f>
        <v>3.25</v>
      </c>
      <c r="U27" s="133" t="str">
        <f>IF('6th 3'!R27&gt;0,'6th 3'!AB27,0)</f>
        <v>B+</v>
      </c>
      <c r="V27" s="134">
        <f>IF('6th 4'!R27&gt;0,'6th 4'!AC27,0)</f>
        <v>3.25</v>
      </c>
      <c r="W27" s="134" t="str">
        <f>IF('6th 4'!R27&gt;0,'6th 4'!AB27,0)</f>
        <v>B+</v>
      </c>
      <c r="X27" s="133">
        <f>IF('6th 5'!R27&gt;0,'6th 5'!AC27,0)</f>
        <v>3.25</v>
      </c>
      <c r="Y27" s="133" t="str">
        <f>IF('6th 5'!R27&gt;0,'6th 5'!AB27,0)</f>
        <v>B+</v>
      </c>
      <c r="Z27" s="133">
        <f>IF('6th 6'!R27&gt;0,'6th 6'!AC27,0)</f>
        <v>0</v>
      </c>
      <c r="AA27" s="134">
        <f>IF('6th 6'!R27&gt;0,'6th 6'!AB27,0)</f>
        <v>0</v>
      </c>
      <c r="AB27" s="132">
        <f>IF('6th 7'!R27&gt;0,'6th 7'!AC27,0)</f>
        <v>0</v>
      </c>
      <c r="AC27" s="135">
        <f>IF('6th 7'!R27&gt;0,'6th 7'!AB27,0)</f>
        <v>0</v>
      </c>
      <c r="AD27" s="223">
        <f>IF('6th 1'!Z27&gt;0,'6th 1'!AC27,0)</f>
        <v>0</v>
      </c>
      <c r="AE27" s="134">
        <f>IF('6th 1'!Z27&gt;0,'6th 1'!AB27,0)</f>
        <v>0</v>
      </c>
      <c r="AF27" s="134">
        <f>IF('6th 2'!Z27&gt;0,'6th 2'!AC27,0)</f>
        <v>0</v>
      </c>
      <c r="AG27" s="134">
        <f>IF('6th 2'!Z27&gt;0,'6th 2'!AB27,0)</f>
        <v>0</v>
      </c>
      <c r="AH27" s="134">
        <f>IF('6th 3'!Z27&gt;0,'6th 3'!AC27,0)</f>
        <v>0</v>
      </c>
      <c r="AI27" s="134">
        <f>IF('6th 3'!Z27&gt;0,'6th 3'!AB27,0)</f>
        <v>0</v>
      </c>
      <c r="AJ27" s="134">
        <f>IF('6th 4'!Z27&gt;0,'6th 4'!AC27,0)</f>
        <v>0</v>
      </c>
      <c r="AK27" s="133">
        <f>IF('6th 4'!Z27&gt;0,'6th 4'!AB27,0)</f>
        <v>0</v>
      </c>
      <c r="AL27" s="133">
        <f>IF('6th 5'!Z27&gt;0,'6th 5'!AC27,0)</f>
        <v>0</v>
      </c>
      <c r="AM27" s="133">
        <f>IF('6th 5'!Z27&gt;0,'6th 5'!AB27,0)</f>
        <v>0</v>
      </c>
      <c r="AN27" s="134">
        <f>IF('6th 6'!Z27&gt;0,'6th 6'!AC27,0)</f>
        <v>0</v>
      </c>
      <c r="AO27" s="225">
        <f>IF('6th 6'!Z27&gt;0,'6th 6'!AB27,0)</f>
        <v>0</v>
      </c>
      <c r="AP27" s="134">
        <f>IF('6th 7'!Z27&gt;0,'6th 7'!AC27,0)</f>
        <v>0</v>
      </c>
      <c r="AQ27" s="225">
        <f>IF('6th 7'!Z27&gt;0,'6th 7'!AB27,0)</f>
        <v>0</v>
      </c>
      <c r="AR27" s="226">
        <f>(B27*C6)+(D27*E6)+(F27*G6)+(H27*I6)+(J27*K6)+(L27*M6)+(N27*O6)+(P27*Q6)+(R27*S6)+(T27*U6)+(V27*W6)+(X27*Y6)+(Z27*AA6)+(AB27*AC6)+(AD27*AE6)+(AF27*AG6)+(AH27*AI6)+(AJ27*AK6)+(AL27*AM6)+(AN27*AO6)+(AP27*AQ6)</f>
        <v>48.75</v>
      </c>
      <c r="AS27" s="137">
        <f t="shared" si="0"/>
        <v>3.25</v>
      </c>
      <c r="AT27" s="136">
        <f>'Tabu-1'!AF26</f>
        <v>49.875</v>
      </c>
      <c r="AU27" s="137">
        <f>'Tabu-2'!AM26</f>
        <v>52.125</v>
      </c>
      <c r="AV27" s="136">
        <f>'Tabu-3'!AL27</f>
        <v>52.5</v>
      </c>
      <c r="AW27" s="136">
        <f>'Tabu-4'!AR27</f>
        <v>52.125</v>
      </c>
      <c r="AX27" s="136">
        <f>'Tabu-5'!AL27</f>
        <v>49.5</v>
      </c>
      <c r="AY27" s="137">
        <f>(AR27+AT27+AU27+AV27+AW27+AX27+('viva-1'!K25*1.5)+('viva-2'!K25*1.5)+('viva-3'!K25*1.5))/94.5</f>
        <v>3.3492063492063493</v>
      </c>
      <c r="AZ27" s="215" t="str">
        <f t="shared" si="1"/>
        <v>B+</v>
      </c>
      <c r="BA27" s="337" t="str">
        <f t="shared" si="2"/>
        <v>B+</v>
      </c>
      <c r="BB27" s="139">
        <f t="shared" si="3"/>
        <v>20</v>
      </c>
    </row>
    <row r="28" spans="1:54" ht="16.5" customHeight="1">
      <c r="A28" s="217">
        <f>'1st 1'!A28</f>
        <v>21</v>
      </c>
      <c r="B28" s="132">
        <f>IF('6th 1'!J28&gt;0,'6th 1'!AC28,0)</f>
        <v>0</v>
      </c>
      <c r="C28" s="133">
        <f>IF('6th 1'!J28&gt;0,'6th 1'!AB28,0)</f>
        <v>0</v>
      </c>
      <c r="D28" s="133">
        <f>IF('6th 2'!J28&gt;0,'6th 2'!AC28,0)</f>
        <v>0</v>
      </c>
      <c r="E28" s="134">
        <f>IF('6th 2'!J28&gt;0,'6th 2'!AB28,0)</f>
        <v>0</v>
      </c>
      <c r="F28" s="134">
        <f>IF('6th 3'!J28&gt;0,'6th 3'!AC28,0)</f>
        <v>0</v>
      </c>
      <c r="G28" s="133">
        <f>IF('6th 3'!J28&gt;0,'6th 3'!AB28,0)</f>
        <v>0</v>
      </c>
      <c r="H28" s="133">
        <f>IF('6th 4'!J28&gt;0,'6th 4'!AC28,0)</f>
        <v>0</v>
      </c>
      <c r="I28" s="133">
        <f>IF('6th 4'!J28&gt;0,'6th 4'!AB28,0)</f>
        <v>0</v>
      </c>
      <c r="J28" s="134">
        <f>IF('6th 5'!J28&gt;0,'6th 5'!AC28,0)</f>
        <v>0</v>
      </c>
      <c r="K28" s="134">
        <f>IF('6th 5'!J28&gt;0,'6th 5'!AB28,0)</f>
        <v>0</v>
      </c>
      <c r="L28" s="134">
        <f>IF('6th 6'!J28&gt;0,'6th 6'!AC28,0)</f>
        <v>0</v>
      </c>
      <c r="M28" s="134">
        <f>IF('6th 6'!J28&gt;0,'6th 6'!AB28,0)</f>
        <v>0</v>
      </c>
      <c r="N28" s="133">
        <f>IF('6th 7'!J28&gt;0,'6th 7'!AC28,0)</f>
        <v>0</v>
      </c>
      <c r="O28" s="222">
        <f>IF('6th 7'!J28&gt;0,'6th 7'!AB28,0)</f>
        <v>0</v>
      </c>
      <c r="P28" s="132">
        <f>IF('6th 1'!R28&gt;0,'6th 1'!AC28,0)</f>
        <v>3.25</v>
      </c>
      <c r="Q28" s="134" t="str">
        <f>IF('6th 1'!R28&gt;0,'6th 1'!AB28,0)</f>
        <v>B+</v>
      </c>
      <c r="R28" s="134">
        <f>IF('6th 2'!R28&gt;0,'6th 2'!AC28,0)</f>
        <v>3.25</v>
      </c>
      <c r="S28" s="133" t="str">
        <f>IF('6th 2'!R28&gt;0,'6th 2'!AB28,0)</f>
        <v>B+</v>
      </c>
      <c r="T28" s="133">
        <f>IF('6th 3'!R28&gt;0,'6th 3'!AC28,0)</f>
        <v>3.75</v>
      </c>
      <c r="U28" s="133" t="str">
        <f>IF('6th 3'!R28&gt;0,'6th 3'!AB28,0)</f>
        <v>A</v>
      </c>
      <c r="V28" s="134">
        <f>IF('6th 4'!R28&gt;0,'6th 4'!AC28,0)</f>
        <v>2.75</v>
      </c>
      <c r="W28" s="134" t="str">
        <f>IF('6th 4'!R28&gt;0,'6th 4'!AB28,0)</f>
        <v>B-</v>
      </c>
      <c r="X28" s="133">
        <f>IF('6th 5'!R28&gt;0,'6th 5'!AC28,0)</f>
        <v>3.25</v>
      </c>
      <c r="Y28" s="133" t="str">
        <f>IF('6th 5'!R28&gt;0,'6th 5'!AB28,0)</f>
        <v>B+</v>
      </c>
      <c r="Z28" s="133">
        <f>IF('6th 6'!R28&gt;0,'6th 6'!AC28,0)</f>
        <v>0</v>
      </c>
      <c r="AA28" s="134">
        <f>IF('6th 6'!R28&gt;0,'6th 6'!AB28,0)</f>
        <v>0</v>
      </c>
      <c r="AB28" s="132">
        <f>IF('6th 7'!R28&gt;0,'6th 7'!AC28,0)</f>
        <v>0</v>
      </c>
      <c r="AC28" s="135">
        <f>IF('6th 7'!R28&gt;0,'6th 7'!AB28,0)</f>
        <v>0</v>
      </c>
      <c r="AD28" s="223">
        <f>IF('6th 1'!Z28&gt;0,'6th 1'!AC28,0)</f>
        <v>0</v>
      </c>
      <c r="AE28" s="134">
        <f>IF('6th 1'!Z28&gt;0,'6th 1'!AB28,0)</f>
        <v>0</v>
      </c>
      <c r="AF28" s="134">
        <f>IF('6th 2'!Z28&gt;0,'6th 2'!AC28,0)</f>
        <v>0</v>
      </c>
      <c r="AG28" s="134">
        <f>IF('6th 2'!Z28&gt;0,'6th 2'!AB28,0)</f>
        <v>0</v>
      </c>
      <c r="AH28" s="134">
        <f>IF('6th 3'!Z28&gt;0,'6th 3'!AC28,0)</f>
        <v>0</v>
      </c>
      <c r="AI28" s="134">
        <f>IF('6th 3'!Z28&gt;0,'6th 3'!AB28,0)</f>
        <v>0</v>
      </c>
      <c r="AJ28" s="134">
        <f>IF('6th 4'!Z28&gt;0,'6th 4'!AC28,0)</f>
        <v>0</v>
      </c>
      <c r="AK28" s="133">
        <f>IF('6th 4'!Z28&gt;0,'6th 4'!AB28,0)</f>
        <v>0</v>
      </c>
      <c r="AL28" s="133">
        <f>IF('6th 5'!Z28&gt;0,'6th 5'!AC28,0)</f>
        <v>0</v>
      </c>
      <c r="AM28" s="133">
        <f>IF('6th 5'!Z28&gt;0,'6th 5'!AB28,0)</f>
        <v>0</v>
      </c>
      <c r="AN28" s="134">
        <f>IF('6th 6'!Z28&gt;0,'6th 6'!AC28,0)</f>
        <v>0</v>
      </c>
      <c r="AO28" s="225">
        <f>IF('6th 6'!Z28&gt;0,'6th 6'!AB28,0)</f>
        <v>0</v>
      </c>
      <c r="AP28" s="134">
        <f>IF('6th 7'!Z28&gt;0,'6th 7'!AC28,0)</f>
        <v>0</v>
      </c>
      <c r="AQ28" s="225">
        <f>IF('6th 7'!Z28&gt;0,'6th 7'!AB28,0)</f>
        <v>0</v>
      </c>
      <c r="AR28" s="226">
        <f>(B28*C6)+(D28*E6)+(F28*G6)+(H28*I6)+(J28*K6)+(L28*M6)+(N28*O6)+(P28*Q6)+(R28*S6)+(T28*U6)+(V28*W6)+(X28*Y6)+(Z28*AA6)+(AB28*AC6)+(AD28*AE6)+(AF28*AG6)+(AH28*AI6)+(AJ28*AK6)+(AL28*AM6)+(AN28*AO6)+(AP28*AQ6)</f>
        <v>48.75</v>
      </c>
      <c r="AS28" s="137">
        <f t="shared" si="0"/>
        <v>3.25</v>
      </c>
      <c r="AT28" s="136">
        <f>'Tabu-1'!AF27</f>
        <v>53.625</v>
      </c>
      <c r="AU28" s="137">
        <f>'Tabu-2'!AM27</f>
        <v>54</v>
      </c>
      <c r="AV28" s="136">
        <f>'Tabu-3'!AL28</f>
        <v>51</v>
      </c>
      <c r="AW28" s="136">
        <f>'Tabu-4'!AR28</f>
        <v>51.75</v>
      </c>
      <c r="AX28" s="136">
        <f>'Tabu-5'!AL28</f>
        <v>49.5</v>
      </c>
      <c r="AY28" s="137">
        <f>(AR28+AT28+AU28+AV28+AW28+AX28+('viva-1'!K26*1.5)+('viva-2'!K26*1.5)+('viva-3'!K26*1.5))/94.5</f>
        <v>3.4166666666666665</v>
      </c>
      <c r="AZ28" s="215" t="str">
        <f t="shared" si="1"/>
        <v>B+</v>
      </c>
      <c r="BA28" s="337" t="str">
        <f t="shared" si="2"/>
        <v>B+</v>
      </c>
      <c r="BB28" s="139">
        <f t="shared" si="3"/>
        <v>21</v>
      </c>
    </row>
    <row r="29" spans="1:54" ht="16.5" customHeight="1">
      <c r="A29" s="217">
        <f>'1st 1'!A29</f>
        <v>22</v>
      </c>
      <c r="B29" s="132">
        <f>IF('6th 1'!J29&gt;0,'6th 1'!AC29,0)</f>
        <v>0</v>
      </c>
      <c r="C29" s="133">
        <f>IF('6th 1'!J29&gt;0,'6th 1'!AB29,0)</f>
        <v>0</v>
      </c>
      <c r="D29" s="133">
        <f>IF('6th 2'!J29&gt;0,'6th 2'!AC29,0)</f>
        <v>0</v>
      </c>
      <c r="E29" s="134">
        <f>IF('6th 2'!J29&gt;0,'6th 2'!AB29,0)</f>
        <v>0</v>
      </c>
      <c r="F29" s="134">
        <f>IF('6th 3'!J29&gt;0,'6th 3'!AC29,0)</f>
        <v>0</v>
      </c>
      <c r="G29" s="133">
        <f>IF('6th 3'!J29&gt;0,'6th 3'!AB29,0)</f>
        <v>0</v>
      </c>
      <c r="H29" s="133">
        <f>IF('6th 4'!J29&gt;0,'6th 4'!AC29,0)</f>
        <v>0</v>
      </c>
      <c r="I29" s="133">
        <f>IF('6th 4'!J29&gt;0,'6th 4'!AB29,0)</f>
        <v>0</v>
      </c>
      <c r="J29" s="134">
        <f>IF('6th 5'!J29&gt;0,'6th 5'!AC29,0)</f>
        <v>0</v>
      </c>
      <c r="K29" s="134">
        <f>IF('6th 5'!J29&gt;0,'6th 5'!AB29,0)</f>
        <v>0</v>
      </c>
      <c r="L29" s="134">
        <f>IF('6th 6'!J29&gt;0,'6th 6'!AC29,0)</f>
        <v>0</v>
      </c>
      <c r="M29" s="134">
        <f>IF('6th 6'!J29&gt;0,'6th 6'!AB29,0)</f>
        <v>0</v>
      </c>
      <c r="N29" s="133">
        <f>IF('6th 7'!J29&gt;0,'6th 7'!AC29,0)</f>
        <v>0</v>
      </c>
      <c r="O29" s="222">
        <f>IF('6th 7'!J29&gt;0,'6th 7'!AB29,0)</f>
        <v>0</v>
      </c>
      <c r="P29" s="132">
        <f>IF('6th 1'!R29&gt;0,'6th 1'!AC29,0)</f>
        <v>2.5</v>
      </c>
      <c r="Q29" s="134" t="str">
        <f>IF('6th 1'!R29&gt;0,'6th 1'!AB29,0)</f>
        <v>C+</v>
      </c>
      <c r="R29" s="134">
        <f>IF('6th 2'!R29&gt;0,'6th 2'!AC29,0)</f>
        <v>3</v>
      </c>
      <c r="S29" s="133" t="str">
        <f>IF('6th 2'!R29&gt;0,'6th 2'!AB29,0)</f>
        <v>B</v>
      </c>
      <c r="T29" s="133">
        <f>IF('6th 3'!R29&gt;0,'6th 3'!AC29,0)</f>
        <v>2.25</v>
      </c>
      <c r="U29" s="133" t="str">
        <f>IF('6th 3'!R29&gt;0,'6th 3'!AB29,0)</f>
        <v>C</v>
      </c>
      <c r="V29" s="134">
        <f>IF('6th 4'!R29&gt;0,'6th 4'!AC29,0)</f>
        <v>2.75</v>
      </c>
      <c r="W29" s="134" t="str">
        <f>IF('6th 4'!R29&gt;0,'6th 4'!AB29,0)</f>
        <v>B-</v>
      </c>
      <c r="X29" s="133">
        <f>IF('6th 5'!R29&gt;0,'6th 5'!AC29,0)</f>
        <v>2</v>
      </c>
      <c r="Y29" s="133" t="str">
        <f>IF('6th 5'!R29&gt;0,'6th 5'!AB29,0)</f>
        <v>D</v>
      </c>
      <c r="Z29" s="133">
        <f>IF('6th 6'!R29&gt;0,'6th 6'!AC29,0)</f>
        <v>0</v>
      </c>
      <c r="AA29" s="134">
        <f>IF('6th 6'!R29&gt;0,'6th 6'!AB29,0)</f>
        <v>0</v>
      </c>
      <c r="AB29" s="132">
        <f>IF('6th 7'!R29&gt;0,'6th 7'!AC29,0)</f>
        <v>0</v>
      </c>
      <c r="AC29" s="135">
        <f>IF('6th 7'!R29&gt;0,'6th 7'!AB29,0)</f>
        <v>0</v>
      </c>
      <c r="AD29" s="223">
        <f>IF('6th 1'!Z29&gt;0,'6th 1'!AC29,0)</f>
        <v>0</v>
      </c>
      <c r="AE29" s="134">
        <f>IF('6th 1'!Z29&gt;0,'6th 1'!AB29,0)</f>
        <v>0</v>
      </c>
      <c r="AF29" s="134">
        <f>IF('6th 2'!Z29&gt;0,'6th 2'!AC29,0)</f>
        <v>0</v>
      </c>
      <c r="AG29" s="134">
        <f>IF('6th 2'!Z29&gt;0,'6th 2'!AB29,0)</f>
        <v>0</v>
      </c>
      <c r="AH29" s="134">
        <f>IF('6th 3'!Z29&gt;0,'6th 3'!AC29,0)</f>
        <v>0</v>
      </c>
      <c r="AI29" s="134">
        <f>IF('6th 3'!Z29&gt;0,'6th 3'!AB29,0)</f>
        <v>0</v>
      </c>
      <c r="AJ29" s="134">
        <f>IF('6th 4'!Z29&gt;0,'6th 4'!AC29,0)</f>
        <v>0</v>
      </c>
      <c r="AK29" s="133">
        <f>IF('6th 4'!Z29&gt;0,'6th 4'!AB29,0)</f>
        <v>0</v>
      </c>
      <c r="AL29" s="133">
        <f>IF('6th 5'!Z29&gt;0,'6th 5'!AC29,0)</f>
        <v>0</v>
      </c>
      <c r="AM29" s="133">
        <f>IF('6th 5'!Z29&gt;0,'6th 5'!AB29,0)</f>
        <v>0</v>
      </c>
      <c r="AN29" s="134">
        <f>IF('6th 6'!Z29&gt;0,'6th 6'!AC29,0)</f>
        <v>0</v>
      </c>
      <c r="AO29" s="225">
        <f>IF('6th 6'!Z29&gt;0,'6th 6'!AB29,0)</f>
        <v>0</v>
      </c>
      <c r="AP29" s="134">
        <f>IF('6th 7'!Z29&gt;0,'6th 7'!AC29,0)</f>
        <v>0</v>
      </c>
      <c r="AQ29" s="225">
        <f>IF('6th 7'!Z29&gt;0,'6th 7'!AB29,0)</f>
        <v>0</v>
      </c>
      <c r="AR29" s="226">
        <f>(B29*C6)+(D29*E6)+(F29*G6)+(H29*I6)+(J29*K6)+(L29*M6)+(N29*O6)+(P29*Q6)+(R29*S6)+(T29*U6)+(V29*W6)+(X29*Y6)+(Z29*AA6)+(AB29*AC6)+(AD29*AE6)+(AF29*AG6)+(AH29*AI6)+(AJ29*AK6)+(AL29*AM6)+(AN29*AO6)+(AP29*AQ6)</f>
        <v>37.5</v>
      </c>
      <c r="AS29" s="137">
        <f t="shared" si="0"/>
        <v>2.5</v>
      </c>
      <c r="AT29" s="136">
        <f>'Tabu-1'!AF28</f>
        <v>50.625</v>
      </c>
      <c r="AU29" s="137">
        <f>'Tabu-2'!AM28</f>
        <v>43.5</v>
      </c>
      <c r="AV29" s="136">
        <f>'Tabu-3'!AL29</f>
        <v>43.5</v>
      </c>
      <c r="AW29" s="136">
        <f>'Tabu-4'!AR29</f>
        <v>42.75</v>
      </c>
      <c r="AX29" s="136">
        <f>'Tabu-5'!AL29</f>
        <v>42.75</v>
      </c>
      <c r="AY29" s="137">
        <f>(AR29+AT29+AU29+AV29+AW29+AX29+('viva-1'!K27*1.5)+('viva-2'!K27*1.5)+('viva-3'!K27*1.5))/94.5</f>
        <v>2.8968253968253967</v>
      </c>
      <c r="AZ29" s="215" t="str">
        <f t="shared" si="1"/>
        <v>C+</v>
      </c>
      <c r="BA29" s="337" t="str">
        <f t="shared" si="2"/>
        <v>C+</v>
      </c>
      <c r="BB29" s="139">
        <f t="shared" si="3"/>
        <v>22</v>
      </c>
    </row>
    <row r="30" spans="1:54" ht="16.5" customHeight="1">
      <c r="A30" s="217">
        <f>'1st 1'!A30</f>
        <v>23</v>
      </c>
      <c r="B30" s="132">
        <f>IF('6th 1'!J30&gt;0,'6th 1'!AC30,0)</f>
        <v>0</v>
      </c>
      <c r="C30" s="133">
        <f>IF('6th 1'!J30&gt;0,'6th 1'!AB30,0)</f>
        <v>0</v>
      </c>
      <c r="D30" s="133">
        <f>IF('6th 2'!J30&gt;0,'6th 2'!AC30,0)</f>
        <v>0</v>
      </c>
      <c r="E30" s="134">
        <f>IF('6th 2'!J30&gt;0,'6th 2'!AB30,0)</f>
        <v>0</v>
      </c>
      <c r="F30" s="134">
        <f>IF('6th 3'!J30&gt;0,'6th 3'!AC30,0)</f>
        <v>0</v>
      </c>
      <c r="G30" s="133">
        <f>IF('6th 3'!J30&gt;0,'6th 3'!AB30,0)</f>
        <v>0</v>
      </c>
      <c r="H30" s="133">
        <f>IF('6th 4'!J30&gt;0,'6th 4'!AC30,0)</f>
        <v>0</v>
      </c>
      <c r="I30" s="133">
        <f>IF('6th 4'!J30&gt;0,'6th 4'!AB30,0)</f>
        <v>0</v>
      </c>
      <c r="J30" s="134">
        <f>IF('6th 5'!J30&gt;0,'6th 5'!AC30,0)</f>
        <v>0</v>
      </c>
      <c r="K30" s="134">
        <f>IF('6th 5'!J30&gt;0,'6th 5'!AB30,0)</f>
        <v>0</v>
      </c>
      <c r="L30" s="134">
        <f>IF('6th 6'!J30&gt;0,'6th 6'!AC30,0)</f>
        <v>0</v>
      </c>
      <c r="M30" s="134">
        <f>IF('6th 6'!J30&gt;0,'6th 6'!AB30,0)</f>
        <v>0</v>
      </c>
      <c r="N30" s="133">
        <f>IF('6th 7'!J30&gt;0,'6th 7'!AC30,0)</f>
        <v>0</v>
      </c>
      <c r="O30" s="222">
        <f>IF('6th 7'!J30&gt;0,'6th 7'!AB30,0)</f>
        <v>0</v>
      </c>
      <c r="P30" s="132">
        <f>IF('6th 1'!R30&gt;0,'6th 1'!AC30,0)</f>
        <v>3.5</v>
      </c>
      <c r="Q30" s="134" t="str">
        <f>IF('6th 1'!R30&gt;0,'6th 1'!AB30,0)</f>
        <v>A-</v>
      </c>
      <c r="R30" s="134">
        <f>IF('6th 2'!R30&gt;0,'6th 2'!AC30,0)</f>
        <v>3.75</v>
      </c>
      <c r="S30" s="133" t="str">
        <f>IF('6th 2'!R30&gt;0,'6th 2'!AB30,0)</f>
        <v>A</v>
      </c>
      <c r="T30" s="133">
        <f>IF('6th 3'!R30&gt;0,'6th 3'!AC30,0)</f>
        <v>3.25</v>
      </c>
      <c r="U30" s="133" t="str">
        <f>IF('6th 3'!R30&gt;0,'6th 3'!AB30,0)</f>
        <v>B+</v>
      </c>
      <c r="V30" s="134">
        <f>IF('6th 4'!R30&gt;0,'6th 4'!AC30,0)</f>
        <v>3.75</v>
      </c>
      <c r="W30" s="134" t="str">
        <f>IF('6th 4'!R30&gt;0,'6th 4'!AB30,0)</f>
        <v>A</v>
      </c>
      <c r="X30" s="133">
        <f>IF('6th 5'!R30&gt;0,'6th 5'!AC30,0)</f>
        <v>3.25</v>
      </c>
      <c r="Y30" s="133" t="str">
        <f>IF('6th 5'!R30&gt;0,'6th 5'!AB30,0)</f>
        <v>B+</v>
      </c>
      <c r="Z30" s="133">
        <f>IF('6th 6'!R30&gt;0,'6th 6'!AC30,0)</f>
        <v>0</v>
      </c>
      <c r="AA30" s="134">
        <f>IF('6th 6'!R30&gt;0,'6th 6'!AB30,0)</f>
        <v>0</v>
      </c>
      <c r="AB30" s="132">
        <f>IF('6th 7'!R30&gt;0,'6th 7'!AC30,0)</f>
        <v>0</v>
      </c>
      <c r="AC30" s="135">
        <f>IF('6th 7'!R30&gt;0,'6th 7'!AB30,0)</f>
        <v>0</v>
      </c>
      <c r="AD30" s="223">
        <f>IF('6th 1'!Z30&gt;0,'6th 1'!AC30,0)</f>
        <v>0</v>
      </c>
      <c r="AE30" s="134">
        <f>IF('6th 1'!Z30&gt;0,'6th 1'!AB30,0)</f>
        <v>0</v>
      </c>
      <c r="AF30" s="134">
        <f>IF('6th 2'!Z30&gt;0,'6th 2'!AC30,0)</f>
        <v>0</v>
      </c>
      <c r="AG30" s="134">
        <f>IF('6th 2'!Z30&gt;0,'6th 2'!AB30,0)</f>
        <v>0</v>
      </c>
      <c r="AH30" s="134">
        <f>IF('6th 3'!Z30&gt;0,'6th 3'!AC30,0)</f>
        <v>0</v>
      </c>
      <c r="AI30" s="134">
        <f>IF('6th 3'!Z30&gt;0,'6th 3'!AB30,0)</f>
        <v>0</v>
      </c>
      <c r="AJ30" s="134">
        <f>IF('6th 4'!Z30&gt;0,'6th 4'!AC30,0)</f>
        <v>0</v>
      </c>
      <c r="AK30" s="133">
        <f>IF('6th 4'!Z30&gt;0,'6th 4'!AB30,0)</f>
        <v>0</v>
      </c>
      <c r="AL30" s="133">
        <f>IF('6th 5'!Z30&gt;0,'6th 5'!AC30,0)</f>
        <v>0</v>
      </c>
      <c r="AM30" s="133">
        <f>IF('6th 5'!Z30&gt;0,'6th 5'!AB30,0)</f>
        <v>0</v>
      </c>
      <c r="AN30" s="134">
        <f>IF('6th 6'!Z30&gt;0,'6th 6'!AC30,0)</f>
        <v>0</v>
      </c>
      <c r="AO30" s="225">
        <f>IF('6th 6'!Z30&gt;0,'6th 6'!AB30,0)</f>
        <v>0</v>
      </c>
      <c r="AP30" s="134">
        <f>IF('6th 7'!Z30&gt;0,'6th 7'!AC30,0)</f>
        <v>0</v>
      </c>
      <c r="AQ30" s="225">
        <f>IF('6th 7'!Z30&gt;0,'6th 7'!AB30,0)</f>
        <v>0</v>
      </c>
      <c r="AR30" s="226">
        <f>(B30*C6)+(D30*E6)+(F30*G6)+(H30*I6)+(J30*K6)+(L30*M6)+(N30*O6)+(P30*Q6)+(R30*S6)+(T30*U6)+(V30*W6)+(X30*Y6)+(Z30*AA6)+(AB30*AC6)+(AD30*AE6)+(AF30*AG6)+(AH30*AI6)+(AJ30*AK6)+(AL30*AM6)+(AN30*AO6)+(AP30*AQ6)</f>
        <v>52.5</v>
      </c>
      <c r="AS30" s="137">
        <f t="shared" si="0"/>
        <v>3.5</v>
      </c>
      <c r="AT30" s="136">
        <f>'Tabu-1'!AF29</f>
        <v>55.125</v>
      </c>
      <c r="AU30" s="137">
        <f>'Tabu-2'!AM29</f>
        <v>55.875</v>
      </c>
      <c r="AV30" s="136">
        <f>'Tabu-3'!AL30</f>
        <v>54</v>
      </c>
      <c r="AW30" s="136">
        <f>'Tabu-4'!AR30</f>
        <v>49.875</v>
      </c>
      <c r="AX30" s="136">
        <f>'Tabu-5'!AL30</f>
        <v>48</v>
      </c>
      <c r="AY30" s="137">
        <f>(AR30+AT30+AU30+AV30+AW30+AX30+('viva-1'!K28*1.5)+('viva-2'!K28*1.5)+('viva-3'!K28*1.5))/94.5</f>
        <v>3.5238095238095237</v>
      </c>
      <c r="AZ30" s="215" t="str">
        <f t="shared" si="1"/>
        <v>A-</v>
      </c>
      <c r="BA30" s="337" t="str">
        <f t="shared" si="2"/>
        <v>A-</v>
      </c>
      <c r="BB30" s="139">
        <f t="shared" si="3"/>
        <v>23</v>
      </c>
    </row>
    <row r="31" spans="1:54" ht="16.5" customHeight="1">
      <c r="A31" s="217">
        <f>'1st 1'!A31</f>
        <v>24</v>
      </c>
      <c r="B31" s="132">
        <f>IF('6th 1'!J31&gt;0,'6th 1'!AC31,0)</f>
        <v>0</v>
      </c>
      <c r="C31" s="133">
        <f>IF('6th 1'!J31&gt;0,'6th 1'!AB31,0)</f>
        <v>0</v>
      </c>
      <c r="D31" s="133">
        <f>IF('6th 2'!J31&gt;0,'6th 2'!AC31,0)</f>
        <v>0</v>
      </c>
      <c r="E31" s="134">
        <f>IF('6th 2'!J31&gt;0,'6th 2'!AB31,0)</f>
        <v>0</v>
      </c>
      <c r="F31" s="134">
        <f>IF('6th 3'!J31&gt;0,'6th 3'!AC31,0)</f>
        <v>0</v>
      </c>
      <c r="G31" s="133">
        <f>IF('6th 3'!J31&gt;0,'6th 3'!AB31,0)</f>
        <v>0</v>
      </c>
      <c r="H31" s="133">
        <f>IF('6th 4'!J31&gt;0,'6th 4'!AC31,0)</f>
        <v>0</v>
      </c>
      <c r="I31" s="133">
        <f>IF('6th 4'!J31&gt;0,'6th 4'!AB31,0)</f>
        <v>0</v>
      </c>
      <c r="J31" s="134">
        <f>IF('6th 5'!J31&gt;0,'6th 5'!AC31,0)</f>
        <v>0</v>
      </c>
      <c r="K31" s="134">
        <f>IF('6th 5'!J31&gt;0,'6th 5'!AB31,0)</f>
        <v>0</v>
      </c>
      <c r="L31" s="134">
        <f>IF('6th 6'!J31&gt;0,'6th 6'!AC31,0)</f>
        <v>0</v>
      </c>
      <c r="M31" s="134">
        <f>IF('6th 6'!J31&gt;0,'6th 6'!AB31,0)</f>
        <v>0</v>
      </c>
      <c r="N31" s="133">
        <f>IF('6th 7'!J31&gt;0,'6th 7'!AC31,0)</f>
        <v>0</v>
      </c>
      <c r="O31" s="222">
        <f>IF('6th 7'!J31&gt;0,'6th 7'!AB31,0)</f>
        <v>0</v>
      </c>
      <c r="P31" s="132">
        <f>IF('6th 1'!R31&gt;0,'6th 1'!AC31,0)</f>
        <v>3</v>
      </c>
      <c r="Q31" s="134" t="str">
        <f>IF('6th 1'!R31&gt;0,'6th 1'!AB31,0)</f>
        <v>B</v>
      </c>
      <c r="R31" s="134">
        <f>IF('6th 2'!R31&gt;0,'6th 2'!AC31,0)</f>
        <v>3.5</v>
      </c>
      <c r="S31" s="133" t="str">
        <f>IF('6th 2'!R31&gt;0,'6th 2'!AB31,0)</f>
        <v>A-</v>
      </c>
      <c r="T31" s="133">
        <f>IF('6th 3'!R31&gt;0,'6th 3'!AC31,0)</f>
        <v>3</v>
      </c>
      <c r="U31" s="133" t="str">
        <f>IF('6th 3'!R31&gt;0,'6th 3'!AB31,0)</f>
        <v>B</v>
      </c>
      <c r="V31" s="134">
        <f>IF('6th 4'!R31&gt;0,'6th 4'!AC31,0)</f>
        <v>3</v>
      </c>
      <c r="W31" s="134" t="str">
        <f>IF('6th 4'!R31&gt;0,'6th 4'!AB31,0)</f>
        <v>B</v>
      </c>
      <c r="X31" s="133">
        <f>IF('6th 5'!R31&gt;0,'6th 5'!AC31,0)</f>
        <v>2.25</v>
      </c>
      <c r="Y31" s="133" t="str">
        <f>IF('6th 5'!R31&gt;0,'6th 5'!AB31,0)</f>
        <v>C</v>
      </c>
      <c r="Z31" s="133">
        <f>IF('6th 6'!R31&gt;0,'6th 6'!AC31,0)</f>
        <v>0</v>
      </c>
      <c r="AA31" s="134">
        <f>IF('6th 6'!R31&gt;0,'6th 6'!AB31,0)</f>
        <v>0</v>
      </c>
      <c r="AB31" s="132">
        <f>IF('6th 7'!R31&gt;0,'6th 7'!AC31,0)</f>
        <v>0</v>
      </c>
      <c r="AC31" s="135">
        <f>IF('6th 7'!R31&gt;0,'6th 7'!AB31,0)</f>
        <v>0</v>
      </c>
      <c r="AD31" s="223">
        <f>IF('6th 1'!Z31&gt;0,'6th 1'!AC31,0)</f>
        <v>0</v>
      </c>
      <c r="AE31" s="134">
        <f>IF('6th 1'!Z31&gt;0,'6th 1'!AB31,0)</f>
        <v>0</v>
      </c>
      <c r="AF31" s="134">
        <f>IF('6th 2'!Z31&gt;0,'6th 2'!AC31,0)</f>
        <v>0</v>
      </c>
      <c r="AG31" s="134">
        <f>IF('6th 2'!Z31&gt;0,'6th 2'!AB31,0)</f>
        <v>0</v>
      </c>
      <c r="AH31" s="134">
        <f>IF('6th 3'!Z31&gt;0,'6th 3'!AC31,0)</f>
        <v>0</v>
      </c>
      <c r="AI31" s="134">
        <f>IF('6th 3'!Z31&gt;0,'6th 3'!AB31,0)</f>
        <v>0</v>
      </c>
      <c r="AJ31" s="134">
        <f>IF('6th 4'!Z31&gt;0,'6th 4'!AC31,0)</f>
        <v>0</v>
      </c>
      <c r="AK31" s="133">
        <f>IF('6th 4'!Z31&gt;0,'6th 4'!AB31,0)</f>
        <v>0</v>
      </c>
      <c r="AL31" s="133">
        <f>IF('6th 5'!Z31&gt;0,'6th 5'!AC31,0)</f>
        <v>0</v>
      </c>
      <c r="AM31" s="133">
        <f>IF('6th 5'!Z31&gt;0,'6th 5'!AB31,0)</f>
        <v>0</v>
      </c>
      <c r="AN31" s="134">
        <f>IF('6th 6'!Z31&gt;0,'6th 6'!AC31,0)</f>
        <v>0</v>
      </c>
      <c r="AO31" s="225">
        <f>IF('6th 6'!Z31&gt;0,'6th 6'!AB31,0)</f>
        <v>0</v>
      </c>
      <c r="AP31" s="134">
        <f>IF('6th 7'!Z31&gt;0,'6th 7'!AC31,0)</f>
        <v>0</v>
      </c>
      <c r="AQ31" s="225">
        <f>IF('6th 7'!Z31&gt;0,'6th 7'!AB31,0)</f>
        <v>0</v>
      </c>
      <c r="AR31" s="226">
        <f>(B31*C6)+(D31*E6)+(F31*G6)+(H31*I6)+(J31*K6)+(L31*M6)+(N31*O6)+(P31*Q6)+(R31*S6)+(T31*U6)+(V31*W6)+(X31*Y6)+(Z31*AA6)+(AB31*AC6)+(AD31*AE6)+(AF31*AG6)+(AH31*AI6)+(AJ31*AK6)+(AL31*AM6)+(AN31*AO6)+(AP31*AQ6)</f>
        <v>44.25</v>
      </c>
      <c r="AS31" s="137">
        <f t="shared" si="0"/>
        <v>2.95</v>
      </c>
      <c r="AT31" s="136">
        <f>'Tabu-1'!AF30</f>
        <v>50.625</v>
      </c>
      <c r="AU31" s="137">
        <f>'Tabu-2'!AM30</f>
        <v>48.375</v>
      </c>
      <c r="AV31" s="136">
        <f>'Tabu-3'!AL31</f>
        <v>43.5</v>
      </c>
      <c r="AW31" s="136">
        <f>'Tabu-4'!AR31</f>
        <v>45.375</v>
      </c>
      <c r="AX31" s="136">
        <f>'Tabu-5'!AL31</f>
        <v>42.75</v>
      </c>
      <c r="AY31" s="137">
        <f>(AR31+AT31+AU31+AV31+AW31+AX31+('viva-1'!K29*1.5)+('viva-2'!K29*1.5)+('viva-3'!K29*1.5))/94.5</f>
        <v>3.0277777777777777</v>
      </c>
      <c r="AZ31" s="215" t="str">
        <f t="shared" si="1"/>
        <v>B-</v>
      </c>
      <c r="BA31" s="337" t="str">
        <f t="shared" si="2"/>
        <v>B-</v>
      </c>
      <c r="BB31" s="139">
        <f t="shared" si="3"/>
        <v>24</v>
      </c>
    </row>
    <row r="32" spans="1:54" ht="16.5" customHeight="1">
      <c r="A32" s="217">
        <f>'1st 1'!A32</f>
        <v>25</v>
      </c>
      <c r="B32" s="132">
        <f>IF('6th 1'!J32&gt;0,'6th 1'!AC32,0)</f>
        <v>0</v>
      </c>
      <c r="C32" s="133">
        <f>IF('6th 1'!J32&gt;0,'6th 1'!AB32,0)</f>
        <v>0</v>
      </c>
      <c r="D32" s="133">
        <f>IF('6th 2'!J32&gt;0,'6th 2'!AC32,0)</f>
        <v>0</v>
      </c>
      <c r="E32" s="134">
        <f>IF('6th 2'!J32&gt;0,'6th 2'!AB32,0)</f>
        <v>0</v>
      </c>
      <c r="F32" s="134">
        <f>IF('6th 3'!J32&gt;0,'6th 3'!AC32,0)</f>
        <v>0</v>
      </c>
      <c r="G32" s="133">
        <f>IF('6th 3'!J32&gt;0,'6th 3'!AB32,0)</f>
        <v>0</v>
      </c>
      <c r="H32" s="133">
        <f>IF('6th 4'!J32&gt;0,'6th 4'!AC32,0)</f>
        <v>0</v>
      </c>
      <c r="I32" s="133">
        <f>IF('6th 4'!J32&gt;0,'6th 4'!AB32,0)</f>
        <v>0</v>
      </c>
      <c r="J32" s="134">
        <f>IF('6th 5'!J32&gt;0,'6th 5'!AC32,0)</f>
        <v>0</v>
      </c>
      <c r="K32" s="134">
        <f>IF('6th 5'!J32&gt;0,'6th 5'!AB32,0)</f>
        <v>0</v>
      </c>
      <c r="L32" s="134">
        <f>IF('6th 6'!J32&gt;0,'6th 6'!AC32,0)</f>
        <v>0</v>
      </c>
      <c r="M32" s="134">
        <f>IF('6th 6'!J32&gt;0,'6th 6'!AB32,0)</f>
        <v>0</v>
      </c>
      <c r="N32" s="133">
        <f>IF('6th 7'!J32&gt;0,'6th 7'!AC32,0)</f>
        <v>0</v>
      </c>
      <c r="O32" s="222">
        <f>IF('6th 7'!J32&gt;0,'6th 7'!AB32,0)</f>
        <v>0</v>
      </c>
      <c r="P32" s="132">
        <f>IF('6th 1'!R32&gt;0,'6th 1'!AC32,0)</f>
        <v>2.5</v>
      </c>
      <c r="Q32" s="134" t="str">
        <f>IF('6th 1'!R32&gt;0,'6th 1'!AB32,0)</f>
        <v>C+</v>
      </c>
      <c r="R32" s="134">
        <f>IF('6th 2'!R32&gt;0,'6th 2'!AC32,0)</f>
        <v>3</v>
      </c>
      <c r="S32" s="133" t="str">
        <f>IF('6th 2'!R32&gt;0,'6th 2'!AB32,0)</f>
        <v>B</v>
      </c>
      <c r="T32" s="133">
        <f>IF('6th 3'!R32&gt;0,'6th 3'!AC32,0)</f>
        <v>2.5</v>
      </c>
      <c r="U32" s="133" t="str">
        <f>IF('6th 3'!R32&gt;0,'6th 3'!AB32,0)</f>
        <v>C+</v>
      </c>
      <c r="V32" s="134">
        <f>IF('6th 4'!R32&gt;0,'6th 4'!AC32,0)</f>
        <v>3</v>
      </c>
      <c r="W32" s="134" t="str">
        <f>IF('6th 4'!R32&gt;0,'6th 4'!AB32,0)</f>
        <v>B</v>
      </c>
      <c r="X32" s="133">
        <f>IF('6th 5'!R32&gt;0,'6th 5'!AC32,0)</f>
        <v>2.5</v>
      </c>
      <c r="Y32" s="133" t="str">
        <f>IF('6th 5'!R32&gt;0,'6th 5'!AB32,0)</f>
        <v>C+</v>
      </c>
      <c r="Z32" s="133">
        <f>IF('6th 6'!R32&gt;0,'6th 6'!AC32,0)</f>
        <v>0</v>
      </c>
      <c r="AA32" s="134">
        <f>IF('6th 6'!R32&gt;0,'6th 6'!AB32,0)</f>
        <v>0</v>
      </c>
      <c r="AB32" s="132">
        <f>IF('6th 7'!R32&gt;0,'6th 7'!AC32,0)</f>
        <v>0</v>
      </c>
      <c r="AC32" s="135">
        <f>IF('6th 7'!R32&gt;0,'6th 7'!AB32,0)</f>
        <v>0</v>
      </c>
      <c r="AD32" s="223">
        <f>IF('6th 1'!Z32&gt;0,'6th 1'!AC32,0)</f>
        <v>0</v>
      </c>
      <c r="AE32" s="134">
        <f>IF('6th 1'!Z32&gt;0,'6th 1'!AB32,0)</f>
        <v>0</v>
      </c>
      <c r="AF32" s="134">
        <f>IF('6th 2'!Z32&gt;0,'6th 2'!AC32,0)</f>
        <v>0</v>
      </c>
      <c r="AG32" s="134">
        <f>IF('6th 2'!Z32&gt;0,'6th 2'!AB32,0)</f>
        <v>0</v>
      </c>
      <c r="AH32" s="134">
        <f>IF('6th 3'!Z32&gt;0,'6th 3'!AC32,0)</f>
        <v>0</v>
      </c>
      <c r="AI32" s="134">
        <f>IF('6th 3'!Z32&gt;0,'6th 3'!AB32,0)</f>
        <v>0</v>
      </c>
      <c r="AJ32" s="134">
        <f>IF('6th 4'!Z32&gt;0,'6th 4'!AC32,0)</f>
        <v>0</v>
      </c>
      <c r="AK32" s="133">
        <f>IF('6th 4'!Z32&gt;0,'6th 4'!AB32,0)</f>
        <v>0</v>
      </c>
      <c r="AL32" s="133">
        <f>IF('6th 5'!Z32&gt;0,'6th 5'!AC32,0)</f>
        <v>0</v>
      </c>
      <c r="AM32" s="133">
        <f>IF('6th 5'!Z32&gt;0,'6th 5'!AB32,0)</f>
        <v>0</v>
      </c>
      <c r="AN32" s="134">
        <f>IF('6th 6'!Z32&gt;0,'6th 6'!AC32,0)</f>
        <v>0</v>
      </c>
      <c r="AO32" s="225">
        <f>IF('6th 6'!Z32&gt;0,'6th 6'!AB32,0)</f>
        <v>0</v>
      </c>
      <c r="AP32" s="134">
        <f>IF('6th 7'!Z32&gt;0,'6th 7'!AC32,0)</f>
        <v>0</v>
      </c>
      <c r="AQ32" s="225">
        <f>IF('6th 7'!Z32&gt;0,'6th 7'!AB32,0)</f>
        <v>0</v>
      </c>
      <c r="AR32" s="226">
        <f>(B32*C6)+(D32*E6)+(F32*G6)+(H32*I6)+(J32*K6)+(L32*M6)+(N32*O6)+(P32*Q6)+(R32*S6)+(T32*U6)+(V32*W6)+(X32*Y6)+(Z32*AA6)+(AB32*AC6)+(AD32*AE6)+(AF32*AG6)+(AH32*AI6)+(AJ32*AK6)+(AL32*AM6)+(AN32*AO6)+(AP32*AQ6)</f>
        <v>40.5</v>
      </c>
      <c r="AS32" s="137">
        <f t="shared" si="0"/>
        <v>2.7</v>
      </c>
      <c r="AT32" s="136">
        <f>'Tabu-1'!AF31</f>
        <v>49.125</v>
      </c>
      <c r="AU32" s="137">
        <f>'Tabu-2'!AM31</f>
        <v>49.125</v>
      </c>
      <c r="AV32" s="136">
        <f>'Tabu-3'!AL32</f>
        <v>43.5</v>
      </c>
      <c r="AW32" s="136">
        <f>'Tabu-4'!AR32</f>
        <v>43.875</v>
      </c>
      <c r="AX32" s="136">
        <f>'Tabu-5'!AL32</f>
        <v>40.5</v>
      </c>
      <c r="AY32" s="137">
        <f>(AR32+AT32+AU32+AV32+AW32+AX32+('viva-1'!K30*1.5)+('viva-2'!K30*1.5)+('viva-3'!K30*1.5))/94.5</f>
        <v>2.9563492063492065</v>
      </c>
      <c r="AZ32" s="215" t="str">
        <f t="shared" si="1"/>
        <v>C+</v>
      </c>
      <c r="BA32" s="337" t="str">
        <f t="shared" si="2"/>
        <v>C+</v>
      </c>
      <c r="BB32" s="139">
        <f t="shared" si="3"/>
        <v>25</v>
      </c>
    </row>
    <row r="33" spans="1:54" ht="16.5" customHeight="1">
      <c r="A33" s="217">
        <f>'1st 1'!A33</f>
        <v>26</v>
      </c>
      <c r="B33" s="132">
        <f>IF('6th 1'!J33&gt;0,'6th 1'!AC33,0)</f>
        <v>0</v>
      </c>
      <c r="C33" s="133">
        <f>IF('6th 1'!J33&gt;0,'6th 1'!AB33,0)</f>
        <v>0</v>
      </c>
      <c r="D33" s="133">
        <f>IF('6th 2'!J33&gt;0,'6th 2'!AC33,0)</f>
        <v>0</v>
      </c>
      <c r="E33" s="134">
        <f>IF('6th 2'!J33&gt;0,'6th 2'!AB33,0)</f>
        <v>0</v>
      </c>
      <c r="F33" s="134">
        <f>IF('6th 3'!J33&gt;0,'6th 3'!AC33,0)</f>
        <v>0</v>
      </c>
      <c r="G33" s="133">
        <f>IF('6th 3'!J33&gt;0,'6th 3'!AB33,0)</f>
        <v>0</v>
      </c>
      <c r="H33" s="133">
        <f>IF('6th 4'!J33&gt;0,'6th 4'!AC33,0)</f>
        <v>0</v>
      </c>
      <c r="I33" s="133">
        <f>IF('6th 4'!J33&gt;0,'6th 4'!AB33,0)</f>
        <v>0</v>
      </c>
      <c r="J33" s="134">
        <f>IF('6th 5'!J33&gt;0,'6th 5'!AC33,0)</f>
        <v>0</v>
      </c>
      <c r="K33" s="134">
        <f>IF('6th 5'!J33&gt;0,'6th 5'!AB33,0)</f>
        <v>0</v>
      </c>
      <c r="L33" s="134">
        <f>IF('6th 6'!J33&gt;0,'6th 6'!AC33,0)</f>
        <v>0</v>
      </c>
      <c r="M33" s="134">
        <f>IF('6th 6'!J33&gt;0,'6th 6'!AB33,0)</f>
        <v>0</v>
      </c>
      <c r="N33" s="133">
        <f>IF('6th 7'!J33&gt;0,'6th 7'!AC33,0)</f>
        <v>0</v>
      </c>
      <c r="O33" s="222">
        <f>IF('6th 7'!J33&gt;0,'6th 7'!AB33,0)</f>
        <v>0</v>
      </c>
      <c r="P33" s="132">
        <f>IF('6th 1'!R33&gt;0,'6th 1'!AC33,0)</f>
        <v>3</v>
      </c>
      <c r="Q33" s="134" t="str">
        <f>IF('6th 1'!R33&gt;0,'6th 1'!AB33,0)</f>
        <v>B</v>
      </c>
      <c r="R33" s="134">
        <f>IF('6th 2'!R33&gt;0,'6th 2'!AC33,0)</f>
        <v>3</v>
      </c>
      <c r="S33" s="133" t="str">
        <f>IF('6th 2'!R33&gt;0,'6th 2'!AB33,0)</f>
        <v>B</v>
      </c>
      <c r="T33" s="133">
        <f>IF('6th 3'!R33&gt;0,'6th 3'!AC33,0)</f>
        <v>2.75</v>
      </c>
      <c r="U33" s="133" t="str">
        <f>IF('6th 3'!R33&gt;0,'6th 3'!AB33,0)</f>
        <v>B-</v>
      </c>
      <c r="V33" s="134">
        <f>IF('6th 4'!R33&gt;0,'6th 4'!AC33,0)</f>
        <v>3</v>
      </c>
      <c r="W33" s="134" t="str">
        <f>IF('6th 4'!R33&gt;0,'6th 4'!AB33,0)</f>
        <v>B</v>
      </c>
      <c r="X33" s="133">
        <f>IF('6th 5'!R33&gt;0,'6th 5'!AC33,0)</f>
        <v>3.25</v>
      </c>
      <c r="Y33" s="133" t="str">
        <f>IF('6th 5'!R33&gt;0,'6th 5'!AB33,0)</f>
        <v>B+</v>
      </c>
      <c r="Z33" s="133">
        <f>IF('6th 6'!R33&gt;0,'6th 6'!AC33,0)</f>
        <v>0</v>
      </c>
      <c r="AA33" s="134">
        <f>IF('6th 6'!R33&gt;0,'6th 6'!AB33,0)</f>
        <v>0</v>
      </c>
      <c r="AB33" s="132">
        <f>IF('6th 7'!R33&gt;0,'6th 7'!AC33,0)</f>
        <v>0</v>
      </c>
      <c r="AC33" s="135">
        <f>IF('6th 7'!R33&gt;0,'6th 7'!AB33,0)</f>
        <v>0</v>
      </c>
      <c r="AD33" s="223">
        <f>IF('6th 1'!Z33&gt;0,'6th 1'!AC33,0)</f>
        <v>0</v>
      </c>
      <c r="AE33" s="134">
        <f>IF('6th 1'!Z33&gt;0,'6th 1'!AB33,0)</f>
        <v>0</v>
      </c>
      <c r="AF33" s="134">
        <f>IF('6th 2'!Z33&gt;0,'6th 2'!AC33,0)</f>
        <v>0</v>
      </c>
      <c r="AG33" s="134">
        <f>IF('6th 2'!Z33&gt;0,'6th 2'!AB33,0)</f>
        <v>0</v>
      </c>
      <c r="AH33" s="134">
        <f>IF('6th 3'!Z33&gt;0,'6th 3'!AC33,0)</f>
        <v>0</v>
      </c>
      <c r="AI33" s="134">
        <f>IF('6th 3'!Z33&gt;0,'6th 3'!AB33,0)</f>
        <v>0</v>
      </c>
      <c r="AJ33" s="134">
        <f>IF('6th 4'!Z33&gt;0,'6th 4'!AC33,0)</f>
        <v>0</v>
      </c>
      <c r="AK33" s="133">
        <f>IF('6th 4'!Z33&gt;0,'6th 4'!AB33,0)</f>
        <v>0</v>
      </c>
      <c r="AL33" s="133">
        <f>IF('6th 5'!Z33&gt;0,'6th 5'!AC33,0)</f>
        <v>0</v>
      </c>
      <c r="AM33" s="133">
        <f>IF('6th 5'!Z33&gt;0,'6th 5'!AB33,0)</f>
        <v>0</v>
      </c>
      <c r="AN33" s="134">
        <f>IF('6th 6'!Z33&gt;0,'6th 6'!AC33,0)</f>
        <v>0</v>
      </c>
      <c r="AO33" s="225">
        <f>IF('6th 6'!Z33&gt;0,'6th 6'!AB33,0)</f>
        <v>0</v>
      </c>
      <c r="AP33" s="134">
        <f>IF('6th 7'!Z33&gt;0,'6th 7'!AC33,0)</f>
        <v>0</v>
      </c>
      <c r="AQ33" s="225">
        <f>IF('6th 7'!Z33&gt;0,'6th 7'!AB33,0)</f>
        <v>0</v>
      </c>
      <c r="AR33" s="226">
        <f>(B33*C6)+(D33*E6)+(F33*G6)+(H33*I6)+(J33*K6)+(L33*M6)+(N33*O6)+(P33*Q6)+(R33*S6)+(T33*U6)+(V33*W6)+(X33*Y6)+(Z33*AA6)+(AB33*AC6)+(AD33*AE6)+(AF33*AG6)+(AH33*AI6)+(AJ33*AK6)+(AL33*AM6)+(AN33*AO6)+(AP33*AQ6)</f>
        <v>45</v>
      </c>
      <c r="AS33" s="137">
        <f t="shared" si="0"/>
        <v>3</v>
      </c>
      <c r="AT33" s="136">
        <f>'Tabu-1'!AF32</f>
        <v>48.75</v>
      </c>
      <c r="AU33" s="137">
        <f>'Tabu-2'!AM32</f>
        <v>43.5</v>
      </c>
      <c r="AV33" s="136">
        <f>'Tabu-3'!AL33</f>
        <v>43.5</v>
      </c>
      <c r="AW33" s="136">
        <f>'Tabu-4'!AR33</f>
        <v>44.25</v>
      </c>
      <c r="AX33" s="136">
        <f>'Tabu-5'!AL33</f>
        <v>40.5</v>
      </c>
      <c r="AY33" s="137">
        <f>(AR33+AT33+AU33+AV33+AW33+AX33+('viva-1'!K31*1.5)+('viva-2'!K31*1.5)+('viva-3'!K31*1.5))/94.5</f>
        <v>2.9523809523809526</v>
      </c>
      <c r="AZ33" s="215" t="str">
        <f t="shared" si="1"/>
        <v>B</v>
      </c>
      <c r="BA33" s="337" t="str">
        <f t="shared" si="2"/>
        <v>B</v>
      </c>
      <c r="BB33" s="139">
        <f t="shared" si="3"/>
        <v>26</v>
      </c>
    </row>
    <row r="34" spans="1:54" ht="16.5" customHeight="1">
      <c r="A34" s="217">
        <f>'1st 1'!A34</f>
        <v>27</v>
      </c>
      <c r="B34" s="132">
        <f>IF('6th 1'!J34&gt;0,'6th 1'!AC34,0)</f>
        <v>0</v>
      </c>
      <c r="C34" s="133">
        <f>IF('6th 1'!J34&gt;0,'6th 1'!AB34,0)</f>
        <v>0</v>
      </c>
      <c r="D34" s="133">
        <f>IF('6th 2'!J34&gt;0,'6th 2'!AC34,0)</f>
        <v>0</v>
      </c>
      <c r="E34" s="134">
        <f>IF('6th 2'!J34&gt;0,'6th 2'!AB34,0)</f>
        <v>0</v>
      </c>
      <c r="F34" s="134">
        <f>IF('6th 3'!J34&gt;0,'6th 3'!AC34,0)</f>
        <v>0</v>
      </c>
      <c r="G34" s="133">
        <f>IF('6th 3'!J34&gt;0,'6th 3'!AB34,0)</f>
        <v>0</v>
      </c>
      <c r="H34" s="133">
        <f>IF('6th 4'!J34&gt;0,'6th 4'!AC34,0)</f>
        <v>0</v>
      </c>
      <c r="I34" s="133">
        <f>IF('6th 4'!J34&gt;0,'6th 4'!AB34,0)</f>
        <v>0</v>
      </c>
      <c r="J34" s="134">
        <f>IF('6th 5'!J34&gt;0,'6th 5'!AC34,0)</f>
        <v>0</v>
      </c>
      <c r="K34" s="134">
        <f>IF('6th 5'!J34&gt;0,'6th 5'!AB34,0)</f>
        <v>0</v>
      </c>
      <c r="L34" s="134">
        <f>IF('6th 6'!J34&gt;0,'6th 6'!AC34,0)</f>
        <v>0</v>
      </c>
      <c r="M34" s="134">
        <f>IF('6th 6'!J34&gt;0,'6th 6'!AB34,0)</f>
        <v>0</v>
      </c>
      <c r="N34" s="133">
        <f>IF('6th 7'!J34&gt;0,'6th 7'!AC34,0)</f>
        <v>0</v>
      </c>
      <c r="O34" s="222">
        <f>IF('6th 7'!J34&gt;0,'6th 7'!AB34,0)</f>
        <v>0</v>
      </c>
      <c r="P34" s="132">
        <f>IF('6th 1'!R34&gt;0,'6th 1'!AC34,0)</f>
        <v>4</v>
      </c>
      <c r="Q34" s="134" t="str">
        <f>IF('6th 1'!R34&gt;0,'6th 1'!AB34,0)</f>
        <v>A+</v>
      </c>
      <c r="R34" s="134">
        <f>IF('6th 2'!R34&gt;0,'6th 2'!AC34,0)</f>
        <v>3.75</v>
      </c>
      <c r="S34" s="133" t="str">
        <f>IF('6th 2'!R34&gt;0,'6th 2'!AB34,0)</f>
        <v>A</v>
      </c>
      <c r="T34" s="133">
        <f>IF('6th 3'!R34&gt;0,'6th 3'!AC34,0)</f>
        <v>4</v>
      </c>
      <c r="U34" s="133" t="str">
        <f>IF('6th 3'!R34&gt;0,'6th 3'!AB34,0)</f>
        <v>A+</v>
      </c>
      <c r="V34" s="134">
        <f>IF('6th 4'!R34&gt;0,'6th 4'!AC34,0)</f>
        <v>4</v>
      </c>
      <c r="W34" s="134" t="str">
        <f>IF('6th 4'!R34&gt;0,'6th 4'!AB34,0)</f>
        <v>A+</v>
      </c>
      <c r="X34" s="133">
        <f>IF('6th 5'!R34&gt;0,'6th 5'!AC34,0)</f>
        <v>4</v>
      </c>
      <c r="Y34" s="133" t="str">
        <f>IF('6th 5'!R34&gt;0,'6th 5'!AB34,0)</f>
        <v>A+</v>
      </c>
      <c r="Z34" s="133">
        <f>IF('6th 6'!R34&gt;0,'6th 6'!AC34,0)</f>
        <v>0</v>
      </c>
      <c r="AA34" s="134">
        <f>IF('6th 6'!R34&gt;0,'6th 6'!AB34,0)</f>
        <v>0</v>
      </c>
      <c r="AB34" s="132">
        <f>IF('6th 7'!R34&gt;0,'6th 7'!AC34,0)</f>
        <v>0</v>
      </c>
      <c r="AC34" s="135">
        <f>IF('6th 7'!R34&gt;0,'6th 7'!AB34,0)</f>
        <v>0</v>
      </c>
      <c r="AD34" s="223">
        <f>IF('6th 1'!Z34&gt;0,'6th 1'!AC34,0)</f>
        <v>0</v>
      </c>
      <c r="AE34" s="134">
        <f>IF('6th 1'!Z34&gt;0,'6th 1'!AB34,0)</f>
        <v>0</v>
      </c>
      <c r="AF34" s="134">
        <f>IF('6th 2'!Z34&gt;0,'6th 2'!AC34,0)</f>
        <v>0</v>
      </c>
      <c r="AG34" s="134">
        <f>IF('6th 2'!Z34&gt;0,'6th 2'!AB34,0)</f>
        <v>0</v>
      </c>
      <c r="AH34" s="134">
        <f>IF('6th 3'!Z34&gt;0,'6th 3'!AC34,0)</f>
        <v>0</v>
      </c>
      <c r="AI34" s="134">
        <f>IF('6th 3'!Z34&gt;0,'6th 3'!AB34,0)</f>
        <v>0</v>
      </c>
      <c r="AJ34" s="134">
        <f>IF('6th 4'!Z34&gt;0,'6th 4'!AC34,0)</f>
        <v>0</v>
      </c>
      <c r="AK34" s="133">
        <f>IF('6th 4'!Z34&gt;0,'6th 4'!AB34,0)</f>
        <v>0</v>
      </c>
      <c r="AL34" s="133">
        <f>IF('6th 5'!Z34&gt;0,'6th 5'!AC34,0)</f>
        <v>0</v>
      </c>
      <c r="AM34" s="133">
        <f>IF('6th 5'!Z34&gt;0,'6th 5'!AB34,0)</f>
        <v>0</v>
      </c>
      <c r="AN34" s="134">
        <f>IF('6th 6'!Z34&gt;0,'6th 6'!AC34,0)</f>
        <v>0</v>
      </c>
      <c r="AO34" s="225">
        <f>IF('6th 6'!Z34&gt;0,'6th 6'!AB34,0)</f>
        <v>0</v>
      </c>
      <c r="AP34" s="134">
        <f>IF('6th 7'!Z34&gt;0,'6th 7'!AC34,0)</f>
        <v>0</v>
      </c>
      <c r="AQ34" s="225">
        <f>IF('6th 7'!Z34&gt;0,'6th 7'!AB34,0)</f>
        <v>0</v>
      </c>
      <c r="AR34" s="226">
        <f>(B34*C6)+(D34*E6)+(F34*G6)+(H34*I6)+(J34*K6)+(L34*M6)+(N34*O6)+(P34*Q6)+(R34*S6)+(T34*U6)+(V34*W6)+(X34*Y6)+(Z34*AA6)+(AB34*AC6)+(AD34*AE6)+(AF34*AG6)+(AH34*AI6)+(AJ34*AK6)+(AL34*AM6)+(AN34*AO6)+(AP34*AQ6)</f>
        <v>59.25</v>
      </c>
      <c r="AS34" s="137">
        <f t="shared" si="0"/>
        <v>3.95</v>
      </c>
      <c r="AT34" s="136">
        <f>'Tabu-1'!AF33</f>
        <v>56.25</v>
      </c>
      <c r="AU34" s="137">
        <f>'Tabu-2'!AM33</f>
        <v>56.25</v>
      </c>
      <c r="AV34" s="136">
        <f>'Tabu-3'!AL34</f>
        <v>57</v>
      </c>
      <c r="AW34" s="136">
        <f>'Tabu-4'!AR34</f>
        <v>57</v>
      </c>
      <c r="AX34" s="136">
        <f>'Tabu-5'!AL34</f>
        <v>57</v>
      </c>
      <c r="AY34" s="137">
        <f>(AR34+AT34+AU34+AV34+AW34+AX34+('viva-1'!K32*1.5)+('viva-2'!K32*1.5)+('viva-3'!K32*1.5))/94.5</f>
        <v>3.8055555555555554</v>
      </c>
      <c r="AZ34" s="215" t="str">
        <f t="shared" si="1"/>
        <v>A</v>
      </c>
      <c r="BA34" s="337" t="str">
        <f t="shared" si="2"/>
        <v>A</v>
      </c>
      <c r="BB34" s="139">
        <f t="shared" si="3"/>
        <v>27</v>
      </c>
    </row>
    <row r="35" spans="1:54" ht="16.5" customHeight="1">
      <c r="A35" s="217">
        <f>'1st 1'!A35</f>
        <v>28</v>
      </c>
      <c r="B35" s="132">
        <f>IF('6th 1'!J35&gt;0,'6th 1'!AC35,0)</f>
        <v>0</v>
      </c>
      <c r="C35" s="133">
        <f>IF('6th 1'!J35&gt;0,'6th 1'!AB35,0)</f>
        <v>0</v>
      </c>
      <c r="D35" s="133">
        <f>IF('6th 2'!J35&gt;0,'6th 2'!AC35,0)</f>
        <v>0</v>
      </c>
      <c r="E35" s="134">
        <f>IF('6th 2'!J35&gt;0,'6th 2'!AB35,0)</f>
        <v>0</v>
      </c>
      <c r="F35" s="134">
        <f>IF('6th 3'!J35&gt;0,'6th 3'!AC35,0)</f>
        <v>0</v>
      </c>
      <c r="G35" s="133">
        <f>IF('6th 3'!J35&gt;0,'6th 3'!AB35,0)</f>
        <v>0</v>
      </c>
      <c r="H35" s="133">
        <f>IF('6th 4'!J35&gt;0,'6th 4'!AC35,0)</f>
        <v>0</v>
      </c>
      <c r="I35" s="133">
        <f>IF('6th 4'!J35&gt;0,'6th 4'!AB35,0)</f>
        <v>0</v>
      </c>
      <c r="J35" s="134">
        <f>IF('6th 5'!J35&gt;0,'6th 5'!AC35,0)</f>
        <v>0</v>
      </c>
      <c r="K35" s="134">
        <f>IF('6th 5'!J35&gt;0,'6th 5'!AB35,0)</f>
        <v>0</v>
      </c>
      <c r="L35" s="134">
        <f>IF('6th 6'!J35&gt;0,'6th 6'!AC35,0)</f>
        <v>0</v>
      </c>
      <c r="M35" s="134">
        <f>IF('6th 6'!J35&gt;0,'6th 6'!AB35,0)</f>
        <v>0</v>
      </c>
      <c r="N35" s="133">
        <f>IF('6th 7'!J35&gt;0,'6th 7'!AC35,0)</f>
        <v>0</v>
      </c>
      <c r="O35" s="222">
        <f>IF('6th 7'!J35&gt;0,'6th 7'!AB35,0)</f>
        <v>0</v>
      </c>
      <c r="P35" s="132">
        <f>IF('6th 1'!R35&gt;0,'6th 1'!AC35,0)</f>
        <v>2.75</v>
      </c>
      <c r="Q35" s="134" t="str">
        <f>IF('6th 1'!R35&gt;0,'6th 1'!AB35,0)</f>
        <v>B-</v>
      </c>
      <c r="R35" s="134">
        <f>IF('6th 2'!R35&gt;0,'6th 2'!AC35,0)</f>
        <v>3.25</v>
      </c>
      <c r="S35" s="133" t="str">
        <f>IF('6th 2'!R35&gt;0,'6th 2'!AB35,0)</f>
        <v>B+</v>
      </c>
      <c r="T35" s="133">
        <f>IF('6th 3'!R35&gt;0,'6th 3'!AC35,0)</f>
        <v>2.5</v>
      </c>
      <c r="U35" s="133" t="str">
        <f>IF('6th 3'!R35&gt;0,'6th 3'!AB35,0)</f>
        <v>C+</v>
      </c>
      <c r="V35" s="134">
        <f>IF('6th 4'!R35&gt;0,'6th 4'!AC35,0)</f>
        <v>3</v>
      </c>
      <c r="W35" s="134" t="str">
        <f>IF('6th 4'!R35&gt;0,'6th 4'!AB35,0)</f>
        <v>B</v>
      </c>
      <c r="X35" s="133">
        <f>IF('6th 5'!R35&gt;0,'6th 5'!AC35,0)</f>
        <v>3.5</v>
      </c>
      <c r="Y35" s="133" t="str">
        <f>IF('6th 5'!R35&gt;0,'6th 5'!AB35,0)</f>
        <v>A-</v>
      </c>
      <c r="Z35" s="133">
        <f>IF('6th 6'!R35&gt;0,'6th 6'!AC35,0)</f>
        <v>0</v>
      </c>
      <c r="AA35" s="134">
        <f>IF('6th 6'!R35&gt;0,'6th 6'!AB35,0)</f>
        <v>0</v>
      </c>
      <c r="AB35" s="132">
        <f>IF('6th 7'!R35&gt;0,'6th 7'!AC35,0)</f>
        <v>0</v>
      </c>
      <c r="AC35" s="135">
        <f>IF('6th 7'!R35&gt;0,'6th 7'!AB35,0)</f>
        <v>0</v>
      </c>
      <c r="AD35" s="223">
        <f>IF('6th 1'!Z35&gt;0,'6th 1'!AC35,0)</f>
        <v>0</v>
      </c>
      <c r="AE35" s="134">
        <f>IF('6th 1'!Z35&gt;0,'6th 1'!AB35,0)</f>
        <v>0</v>
      </c>
      <c r="AF35" s="134">
        <f>IF('6th 2'!Z35&gt;0,'6th 2'!AC35,0)</f>
        <v>0</v>
      </c>
      <c r="AG35" s="134">
        <f>IF('6th 2'!Z35&gt;0,'6th 2'!AB35,0)</f>
        <v>0</v>
      </c>
      <c r="AH35" s="134">
        <f>IF('6th 3'!Z35&gt;0,'6th 3'!AC35,0)</f>
        <v>0</v>
      </c>
      <c r="AI35" s="134">
        <f>IF('6th 3'!Z35&gt;0,'6th 3'!AB35,0)</f>
        <v>0</v>
      </c>
      <c r="AJ35" s="134">
        <f>IF('6th 4'!Z35&gt;0,'6th 4'!AC35,0)</f>
        <v>0</v>
      </c>
      <c r="AK35" s="133">
        <f>IF('6th 4'!Z35&gt;0,'6th 4'!AB35,0)</f>
        <v>0</v>
      </c>
      <c r="AL35" s="133">
        <f>IF('6th 5'!Z35&gt;0,'6th 5'!AC35,0)</f>
        <v>0</v>
      </c>
      <c r="AM35" s="133">
        <f>IF('6th 5'!Z35&gt;0,'6th 5'!AB35,0)</f>
        <v>0</v>
      </c>
      <c r="AN35" s="134">
        <f>IF('6th 6'!Z35&gt;0,'6th 6'!AC35,0)</f>
        <v>0</v>
      </c>
      <c r="AO35" s="225">
        <f>IF('6th 6'!Z35&gt;0,'6th 6'!AB35,0)</f>
        <v>0</v>
      </c>
      <c r="AP35" s="134">
        <f>IF('6th 7'!Z35&gt;0,'6th 7'!AC35,0)</f>
        <v>0</v>
      </c>
      <c r="AQ35" s="225">
        <f>IF('6th 7'!Z35&gt;0,'6th 7'!AB35,0)</f>
        <v>0</v>
      </c>
      <c r="AR35" s="226">
        <f>(B35*C6)+(D35*E6)+(F35*G6)+(H35*I6)+(J35*K6)+(L35*M6)+(N35*O6)+(P35*Q6)+(R35*S6)+(T35*U6)+(V35*W6)+(X35*Y6)+(Z35*AA6)+(AB35*AC6)+(AD35*AE6)+(AF35*AG6)+(AH35*AI6)+(AJ35*AK6)+(AL35*AM6)+(AN35*AO6)+(AP35*AQ6)</f>
        <v>45</v>
      </c>
      <c r="AS35" s="137">
        <f t="shared" si="0"/>
        <v>3</v>
      </c>
      <c r="AT35" s="136">
        <f>'Tabu-1'!AF34</f>
        <v>49.5</v>
      </c>
      <c r="AU35" s="137">
        <f>'Tabu-2'!AM34</f>
        <v>45.75</v>
      </c>
      <c r="AV35" s="136">
        <f>'Tabu-3'!AL35</f>
        <v>43.5</v>
      </c>
      <c r="AW35" s="136">
        <f>'Tabu-4'!AR35</f>
        <v>45.75</v>
      </c>
      <c r="AX35" s="136">
        <f>'Tabu-5'!AL35</f>
        <v>40.5</v>
      </c>
      <c r="AY35" s="137">
        <f>(AR35+AT35+AU35+AV35+AW35+AX35+('viva-1'!K33*1.5)+('viva-2'!K33*1.5)+('viva-3'!K33*1.5))/94.5</f>
        <v>2.9841269841269842</v>
      </c>
      <c r="AZ35" s="215" t="str">
        <f t="shared" si="1"/>
        <v>B</v>
      </c>
      <c r="BA35" s="337" t="str">
        <f t="shared" si="2"/>
        <v>B</v>
      </c>
      <c r="BB35" s="139">
        <f t="shared" si="3"/>
        <v>28</v>
      </c>
    </row>
    <row r="36" spans="1:54" ht="16.5" customHeight="1">
      <c r="A36" s="217">
        <f>'1st 1'!A36</f>
        <v>29</v>
      </c>
      <c r="B36" s="132">
        <f>IF('6th 1'!J36&gt;0,'6th 1'!AC36,0)</f>
        <v>0</v>
      </c>
      <c r="C36" s="133">
        <f>IF('6th 1'!J36&gt;0,'6th 1'!AB36,0)</f>
        <v>0</v>
      </c>
      <c r="D36" s="133">
        <f>IF('6th 2'!J36&gt;0,'6th 2'!AC36,0)</f>
        <v>0</v>
      </c>
      <c r="E36" s="134">
        <f>IF('6th 2'!J36&gt;0,'6th 2'!AB36,0)</f>
        <v>0</v>
      </c>
      <c r="F36" s="134">
        <f>IF('6th 3'!J36&gt;0,'6th 3'!AC36,0)</f>
        <v>0</v>
      </c>
      <c r="G36" s="133">
        <f>IF('6th 3'!J36&gt;0,'6th 3'!AB36,0)</f>
        <v>0</v>
      </c>
      <c r="H36" s="133">
        <f>IF('6th 4'!J36&gt;0,'6th 4'!AC36,0)</f>
        <v>0</v>
      </c>
      <c r="I36" s="133">
        <f>IF('6th 4'!J36&gt;0,'6th 4'!AB36,0)</f>
        <v>0</v>
      </c>
      <c r="J36" s="134">
        <f>IF('6th 5'!J36&gt;0,'6th 5'!AC36,0)</f>
        <v>0</v>
      </c>
      <c r="K36" s="134">
        <f>IF('6th 5'!J36&gt;0,'6th 5'!AB36,0)</f>
        <v>0</v>
      </c>
      <c r="L36" s="134">
        <f>IF('6th 6'!J36&gt;0,'6th 6'!AC36,0)</f>
        <v>0</v>
      </c>
      <c r="M36" s="134">
        <f>IF('6th 6'!J36&gt;0,'6th 6'!AB36,0)</f>
        <v>0</v>
      </c>
      <c r="N36" s="133">
        <f>IF('6th 7'!J36&gt;0,'6th 7'!AC36,0)</f>
        <v>0</v>
      </c>
      <c r="O36" s="222">
        <f>IF('6th 7'!J36&gt;0,'6th 7'!AB36,0)</f>
        <v>0</v>
      </c>
      <c r="P36" s="132">
        <f>IF('6th 1'!R36&gt;0,'6th 1'!AC36,0)</f>
        <v>3.25</v>
      </c>
      <c r="Q36" s="134" t="str">
        <f>IF('6th 1'!R36&gt;0,'6th 1'!AB36,0)</f>
        <v>B+</v>
      </c>
      <c r="R36" s="134">
        <f>IF('6th 2'!R36&gt;0,'6th 2'!AC36,0)</f>
        <v>3.25</v>
      </c>
      <c r="S36" s="133" t="str">
        <f>IF('6th 2'!R36&gt;0,'6th 2'!AB36,0)</f>
        <v>B+</v>
      </c>
      <c r="T36" s="133">
        <f>IF('6th 3'!R36&gt;0,'6th 3'!AC36,0)</f>
        <v>3</v>
      </c>
      <c r="U36" s="133" t="str">
        <f>IF('6th 3'!R36&gt;0,'6th 3'!AB36,0)</f>
        <v>B</v>
      </c>
      <c r="V36" s="134">
        <f>IF('6th 4'!R36&gt;0,'6th 4'!AC36,0)</f>
        <v>2.75</v>
      </c>
      <c r="W36" s="134" t="str">
        <f>IF('6th 4'!R36&gt;0,'6th 4'!AB36,0)</f>
        <v>B-</v>
      </c>
      <c r="X36" s="133">
        <f>IF('6th 5'!R36&gt;0,'6th 5'!AC36,0)</f>
        <v>3.75</v>
      </c>
      <c r="Y36" s="133" t="str">
        <f>IF('6th 5'!R36&gt;0,'6th 5'!AB36,0)</f>
        <v>A</v>
      </c>
      <c r="Z36" s="133">
        <f>IF('6th 6'!R36&gt;0,'6th 6'!AC36,0)</f>
        <v>0</v>
      </c>
      <c r="AA36" s="134">
        <f>IF('6th 6'!R36&gt;0,'6th 6'!AB36,0)</f>
        <v>0</v>
      </c>
      <c r="AB36" s="132">
        <f>IF('6th 7'!R36&gt;0,'6th 7'!AC36,0)</f>
        <v>0</v>
      </c>
      <c r="AC36" s="135">
        <f>IF('6th 7'!R36&gt;0,'6th 7'!AB36,0)</f>
        <v>0</v>
      </c>
      <c r="AD36" s="223">
        <f>IF('6th 1'!Z36&gt;0,'6th 1'!AC36,0)</f>
        <v>0</v>
      </c>
      <c r="AE36" s="134">
        <f>IF('6th 1'!Z36&gt;0,'6th 1'!AB36,0)</f>
        <v>0</v>
      </c>
      <c r="AF36" s="134">
        <f>IF('6th 2'!Z36&gt;0,'6th 2'!AC36,0)</f>
        <v>0</v>
      </c>
      <c r="AG36" s="134">
        <f>IF('6th 2'!Z36&gt;0,'6th 2'!AB36,0)</f>
        <v>0</v>
      </c>
      <c r="AH36" s="134">
        <f>IF('6th 3'!Z36&gt;0,'6th 3'!AC36,0)</f>
        <v>0</v>
      </c>
      <c r="AI36" s="134">
        <f>IF('6th 3'!Z36&gt;0,'6th 3'!AB36,0)</f>
        <v>0</v>
      </c>
      <c r="AJ36" s="134">
        <f>IF('6th 4'!Z36&gt;0,'6th 4'!AC36,0)</f>
        <v>0</v>
      </c>
      <c r="AK36" s="133">
        <f>IF('6th 4'!Z36&gt;0,'6th 4'!AB36,0)</f>
        <v>0</v>
      </c>
      <c r="AL36" s="133">
        <f>IF('6th 5'!Z36&gt;0,'6th 5'!AC36,0)</f>
        <v>0</v>
      </c>
      <c r="AM36" s="133">
        <f>IF('6th 5'!Z36&gt;0,'6th 5'!AB36,0)</f>
        <v>0</v>
      </c>
      <c r="AN36" s="134">
        <f>IF('6th 6'!Z36&gt;0,'6th 6'!AC36,0)</f>
        <v>0</v>
      </c>
      <c r="AO36" s="225">
        <f>IF('6th 6'!Z36&gt;0,'6th 6'!AB36,0)</f>
        <v>0</v>
      </c>
      <c r="AP36" s="134">
        <f>IF('6th 7'!Z36&gt;0,'6th 7'!AC36,0)</f>
        <v>0</v>
      </c>
      <c r="AQ36" s="225">
        <f>IF('6th 7'!Z36&gt;0,'6th 7'!AB36,0)</f>
        <v>0</v>
      </c>
      <c r="AR36" s="226">
        <f>(B36*C6)+(D36*E6)+(F36*G6)+(H36*I6)+(J36*K6)+(L36*M6)+(N36*O6)+(P36*Q6)+(R36*S6)+(T36*U6)+(V36*W6)+(X36*Y6)+(Z36*AA6)+(AB36*AC6)+(AD36*AE6)+(AF36*AG6)+(AH36*AI6)+(AJ36*AK6)+(AL36*AM6)+(AN36*AO6)+(AP36*AQ6)</f>
        <v>48</v>
      </c>
      <c r="AS36" s="137">
        <f t="shared" si="0"/>
        <v>3.2</v>
      </c>
      <c r="AT36" s="136">
        <f>'Tabu-1'!AF35</f>
        <v>48.375</v>
      </c>
      <c r="AU36" s="137">
        <f>'Tabu-2'!AM35</f>
        <v>51.375</v>
      </c>
      <c r="AV36" s="136">
        <f>'Tabu-3'!AL36</f>
        <v>45.75</v>
      </c>
      <c r="AW36" s="136">
        <f>'Tabu-4'!AR36</f>
        <v>47.625</v>
      </c>
      <c r="AX36" s="136">
        <f>'Tabu-5'!AL36</f>
        <v>48</v>
      </c>
      <c r="AY36" s="137">
        <f>(AR36+AT36+AU36+AV36+AW36+AX36+('viva-1'!K34*1.5)+('viva-2'!K34*1.5)+('viva-3'!K34*1.5))/94.5</f>
        <v>3.1825396825396823</v>
      </c>
      <c r="AZ36" s="215" t="str">
        <f t="shared" si="1"/>
        <v>B</v>
      </c>
      <c r="BA36" s="337" t="str">
        <f t="shared" si="2"/>
        <v>B</v>
      </c>
      <c r="BB36" s="139">
        <f t="shared" si="3"/>
        <v>29</v>
      </c>
    </row>
    <row r="37" spans="1:54" ht="16.5" customHeight="1">
      <c r="A37" s="217">
        <f>'1st 1'!A37</f>
        <v>30</v>
      </c>
      <c r="B37" s="132">
        <f>IF('6th 1'!J37&gt;0,'6th 1'!AC37,0)</f>
        <v>0</v>
      </c>
      <c r="C37" s="133">
        <f>IF('6th 1'!J37&gt;0,'6th 1'!AB37,0)</f>
        <v>0</v>
      </c>
      <c r="D37" s="133">
        <f>IF('6th 2'!J37&gt;0,'6th 2'!AC37,0)</f>
        <v>0</v>
      </c>
      <c r="E37" s="134">
        <f>IF('6th 2'!J37&gt;0,'6th 2'!AB37,0)</f>
        <v>0</v>
      </c>
      <c r="F37" s="134">
        <f>IF('6th 3'!J37&gt;0,'6th 3'!AC37,0)</f>
        <v>0</v>
      </c>
      <c r="G37" s="133">
        <f>IF('6th 3'!J37&gt;0,'6th 3'!AB37,0)</f>
        <v>0</v>
      </c>
      <c r="H37" s="133">
        <f>IF('6th 4'!J37&gt;0,'6th 4'!AC37,0)</f>
        <v>0</v>
      </c>
      <c r="I37" s="133">
        <f>IF('6th 4'!J37&gt;0,'6th 4'!AB37,0)</f>
        <v>0</v>
      </c>
      <c r="J37" s="134">
        <f>IF('6th 5'!J37&gt;0,'6th 5'!AC37,0)</f>
        <v>0</v>
      </c>
      <c r="K37" s="134">
        <f>IF('6th 5'!J37&gt;0,'6th 5'!AB37,0)</f>
        <v>0</v>
      </c>
      <c r="L37" s="134">
        <f>IF('6th 6'!J37&gt;0,'6th 6'!AC37,0)</f>
        <v>0</v>
      </c>
      <c r="M37" s="134">
        <f>IF('6th 6'!J37&gt;0,'6th 6'!AB37,0)</f>
        <v>0</v>
      </c>
      <c r="N37" s="133">
        <f>IF('6th 7'!J37&gt;0,'6th 7'!AC37,0)</f>
        <v>0</v>
      </c>
      <c r="O37" s="222">
        <f>IF('6th 7'!J37&gt;0,'6th 7'!AB37,0)</f>
        <v>0</v>
      </c>
      <c r="P37" s="132">
        <f>IF('6th 1'!R37&gt;0,'6th 1'!AC37,0)</f>
        <v>3.5</v>
      </c>
      <c r="Q37" s="134" t="str">
        <f>IF('6th 1'!R37&gt;0,'6th 1'!AB37,0)</f>
        <v>A-</v>
      </c>
      <c r="R37" s="134">
        <f>IF('6th 2'!R37&gt;0,'6th 2'!AC37,0)</f>
        <v>3.25</v>
      </c>
      <c r="S37" s="133" t="str">
        <f>IF('6th 2'!R37&gt;0,'6th 2'!AB37,0)</f>
        <v>B+</v>
      </c>
      <c r="T37" s="133">
        <f>IF('6th 3'!R37&gt;0,'6th 3'!AC37,0)</f>
        <v>2.75</v>
      </c>
      <c r="U37" s="133" t="str">
        <f>IF('6th 3'!R37&gt;0,'6th 3'!AB37,0)</f>
        <v>B-</v>
      </c>
      <c r="V37" s="134">
        <f>IF('6th 4'!R37&gt;0,'6th 4'!AC37,0)</f>
        <v>2.5</v>
      </c>
      <c r="W37" s="134" t="str">
        <f>IF('6th 4'!R37&gt;0,'6th 4'!AB37,0)</f>
        <v>C+</v>
      </c>
      <c r="X37" s="133">
        <f>IF('6th 5'!R37&gt;0,'6th 5'!AC37,0)</f>
        <v>3</v>
      </c>
      <c r="Y37" s="133" t="str">
        <f>IF('6th 5'!R37&gt;0,'6th 5'!AB37,0)</f>
        <v>B</v>
      </c>
      <c r="Z37" s="133">
        <f>IF('6th 6'!R37&gt;0,'6th 6'!AC37,0)</f>
        <v>0</v>
      </c>
      <c r="AA37" s="134">
        <f>IF('6th 6'!R37&gt;0,'6th 6'!AB37,0)</f>
        <v>0</v>
      </c>
      <c r="AB37" s="132">
        <f>IF('6th 7'!R37&gt;0,'6th 7'!AC37,0)</f>
        <v>0</v>
      </c>
      <c r="AC37" s="135">
        <f>IF('6th 7'!R37&gt;0,'6th 7'!AB37,0)</f>
        <v>0</v>
      </c>
      <c r="AD37" s="223">
        <f>IF('6th 1'!Z37&gt;0,'6th 1'!AC37,0)</f>
        <v>0</v>
      </c>
      <c r="AE37" s="134">
        <f>IF('6th 1'!Z37&gt;0,'6th 1'!AB37,0)</f>
        <v>0</v>
      </c>
      <c r="AF37" s="134">
        <f>IF('6th 2'!Z37&gt;0,'6th 2'!AC37,0)</f>
        <v>0</v>
      </c>
      <c r="AG37" s="134">
        <f>IF('6th 2'!Z37&gt;0,'6th 2'!AB37,0)</f>
        <v>0</v>
      </c>
      <c r="AH37" s="134">
        <f>IF('6th 3'!Z37&gt;0,'6th 3'!AC37,0)</f>
        <v>0</v>
      </c>
      <c r="AI37" s="134">
        <f>IF('6th 3'!Z37&gt;0,'6th 3'!AB37,0)</f>
        <v>0</v>
      </c>
      <c r="AJ37" s="134">
        <f>IF('6th 4'!Z37&gt;0,'6th 4'!AC37,0)</f>
        <v>0</v>
      </c>
      <c r="AK37" s="133">
        <f>IF('6th 4'!Z37&gt;0,'6th 4'!AB37,0)</f>
        <v>0</v>
      </c>
      <c r="AL37" s="133">
        <f>IF('6th 5'!Z37&gt;0,'6th 5'!AC37,0)</f>
        <v>0</v>
      </c>
      <c r="AM37" s="133">
        <f>IF('6th 5'!Z37&gt;0,'6th 5'!AB37,0)</f>
        <v>0</v>
      </c>
      <c r="AN37" s="134">
        <f>IF('6th 6'!Z37&gt;0,'6th 6'!AC37,0)</f>
        <v>0</v>
      </c>
      <c r="AO37" s="225">
        <f>IF('6th 6'!Z37&gt;0,'6th 6'!AB37,0)</f>
        <v>0</v>
      </c>
      <c r="AP37" s="134">
        <f>IF('6th 7'!Z37&gt;0,'6th 7'!AC37,0)</f>
        <v>0</v>
      </c>
      <c r="AQ37" s="225">
        <f>IF('6th 7'!Z37&gt;0,'6th 7'!AB37,0)</f>
        <v>0</v>
      </c>
      <c r="AR37" s="226">
        <f>(B37*C6)+(D37*E6)+(F37*G6)+(H37*I6)+(J37*K6)+(L37*M6)+(N37*O6)+(P37*Q6)+(R37*S6)+(T37*U6)+(V37*W6)+(X37*Y6)+(Z37*AA6)+(AB37*AC6)+(AD37*AE6)+(AF37*AG6)+(AH37*AI6)+(AJ37*AK6)+(AL37*AM6)+(AN37*AO6)+(AP37*AQ6)</f>
        <v>45</v>
      </c>
      <c r="AS37" s="137">
        <f t="shared" si="0"/>
        <v>3</v>
      </c>
      <c r="AT37" s="136">
        <f>'Tabu-1'!AF36</f>
        <v>50.25</v>
      </c>
      <c r="AU37" s="137">
        <f>'Tabu-2'!AM36</f>
        <v>48</v>
      </c>
      <c r="AV37" s="136">
        <f>'Tabu-3'!AL37</f>
        <v>43.5</v>
      </c>
      <c r="AW37" s="136">
        <f>'Tabu-4'!AR37</f>
        <v>47.625</v>
      </c>
      <c r="AX37" s="136">
        <f>'Tabu-5'!AL37</f>
        <v>45</v>
      </c>
      <c r="AY37" s="137">
        <f>(AR37+AT37+AU37+AV37+AW37+AX37+('viva-1'!K35*1.5)+('viva-2'!K35*1.5)+('viva-3'!K35*1.5))/94.5</f>
        <v>3.0793650793650795</v>
      </c>
      <c r="AZ37" s="215" t="str">
        <f t="shared" si="1"/>
        <v>B</v>
      </c>
      <c r="BA37" s="337" t="str">
        <f t="shared" si="2"/>
        <v>B</v>
      </c>
      <c r="BB37" s="139">
        <f t="shared" si="3"/>
        <v>30</v>
      </c>
    </row>
    <row r="38" spans="1:54" ht="16.5" customHeight="1">
      <c r="A38" s="217">
        <f>'1st 1'!A38</f>
        <v>31</v>
      </c>
      <c r="B38" s="132">
        <f>IF('6th 1'!J38&gt;0,'6th 1'!AC38,0)</f>
        <v>0</v>
      </c>
      <c r="C38" s="133">
        <f>IF('6th 1'!J38&gt;0,'6th 1'!AB38,0)</f>
        <v>0</v>
      </c>
      <c r="D38" s="133">
        <f>IF('6th 2'!J38&gt;0,'6th 2'!AC38,0)</f>
        <v>0</v>
      </c>
      <c r="E38" s="134">
        <f>IF('6th 2'!J38&gt;0,'6th 2'!AB38,0)</f>
        <v>0</v>
      </c>
      <c r="F38" s="134">
        <f>IF('6th 3'!J38&gt;0,'6th 3'!AC38,0)</f>
        <v>0</v>
      </c>
      <c r="G38" s="133">
        <f>IF('6th 3'!J38&gt;0,'6th 3'!AB38,0)</f>
        <v>0</v>
      </c>
      <c r="H38" s="133">
        <f>IF('6th 4'!J38&gt;0,'6th 4'!AC38,0)</f>
        <v>0</v>
      </c>
      <c r="I38" s="133">
        <f>IF('6th 4'!J38&gt;0,'6th 4'!AB38,0)</f>
        <v>0</v>
      </c>
      <c r="J38" s="134">
        <f>IF('6th 5'!J38&gt;0,'6th 5'!AC38,0)</f>
        <v>0</v>
      </c>
      <c r="K38" s="134">
        <f>IF('6th 5'!J38&gt;0,'6th 5'!AB38,0)</f>
        <v>0</v>
      </c>
      <c r="L38" s="134">
        <f>IF('6th 6'!J38&gt;0,'6th 6'!AC38,0)</f>
        <v>0</v>
      </c>
      <c r="M38" s="134">
        <f>IF('6th 6'!J38&gt;0,'6th 6'!AB38,0)</f>
        <v>0</v>
      </c>
      <c r="N38" s="133">
        <f>IF('6th 7'!J38&gt;0,'6th 7'!AC38,0)</f>
        <v>0</v>
      </c>
      <c r="O38" s="222">
        <f>IF('6th 7'!J38&gt;0,'6th 7'!AB38,0)</f>
        <v>0</v>
      </c>
      <c r="P38" s="132">
        <f>IF('6th 1'!R38&gt;0,'6th 1'!AC38,0)</f>
        <v>3</v>
      </c>
      <c r="Q38" s="134" t="str">
        <f>IF('6th 1'!R38&gt;0,'6th 1'!AB38,0)</f>
        <v>B</v>
      </c>
      <c r="R38" s="134">
        <f>IF('6th 2'!R38&gt;0,'6th 2'!AC38,0)</f>
        <v>3.5</v>
      </c>
      <c r="S38" s="133" t="str">
        <f>IF('6th 2'!R38&gt;0,'6th 2'!AB38,0)</f>
        <v>A-</v>
      </c>
      <c r="T38" s="133">
        <f>IF('6th 3'!R38&gt;0,'6th 3'!AC38,0)</f>
        <v>3</v>
      </c>
      <c r="U38" s="133" t="str">
        <f>IF('6th 3'!R38&gt;0,'6th 3'!AB38,0)</f>
        <v>B</v>
      </c>
      <c r="V38" s="134">
        <f>IF('6th 4'!R38&gt;0,'6th 4'!AC38,0)</f>
        <v>3.75</v>
      </c>
      <c r="W38" s="134" t="str">
        <f>IF('6th 4'!R38&gt;0,'6th 4'!AB38,0)</f>
        <v>A</v>
      </c>
      <c r="X38" s="133">
        <f>IF('6th 5'!R38&gt;0,'6th 5'!AC38,0)</f>
        <v>3.5</v>
      </c>
      <c r="Y38" s="133" t="str">
        <f>IF('6th 5'!R38&gt;0,'6th 5'!AB38,0)</f>
        <v>A-</v>
      </c>
      <c r="Z38" s="133">
        <f>IF('6th 6'!R38&gt;0,'6th 6'!AC38,0)</f>
        <v>0</v>
      </c>
      <c r="AA38" s="134">
        <f>IF('6th 6'!R38&gt;0,'6th 6'!AB38,0)</f>
        <v>0</v>
      </c>
      <c r="AB38" s="132">
        <f>IF('6th 7'!R38&gt;0,'6th 7'!AC38,0)</f>
        <v>0</v>
      </c>
      <c r="AC38" s="135">
        <f>IF('6th 7'!R38&gt;0,'6th 7'!AB38,0)</f>
        <v>0</v>
      </c>
      <c r="AD38" s="223">
        <f>IF('6th 1'!Z38&gt;0,'6th 1'!AC38,0)</f>
        <v>0</v>
      </c>
      <c r="AE38" s="134">
        <f>IF('6th 1'!Z38&gt;0,'6th 1'!AB38,0)</f>
        <v>0</v>
      </c>
      <c r="AF38" s="134">
        <f>IF('6th 2'!Z38&gt;0,'6th 2'!AC38,0)</f>
        <v>0</v>
      </c>
      <c r="AG38" s="134">
        <f>IF('6th 2'!Z38&gt;0,'6th 2'!AB38,0)</f>
        <v>0</v>
      </c>
      <c r="AH38" s="134">
        <f>IF('6th 3'!Z38&gt;0,'6th 3'!AC38,0)</f>
        <v>0</v>
      </c>
      <c r="AI38" s="134">
        <f>IF('6th 3'!Z38&gt;0,'6th 3'!AB38,0)</f>
        <v>0</v>
      </c>
      <c r="AJ38" s="134">
        <f>IF('6th 4'!Z38&gt;0,'6th 4'!AC38,0)</f>
        <v>0</v>
      </c>
      <c r="AK38" s="133">
        <f>IF('6th 4'!Z38&gt;0,'6th 4'!AB38,0)</f>
        <v>0</v>
      </c>
      <c r="AL38" s="133">
        <f>IF('6th 5'!Z38&gt;0,'6th 5'!AC38,0)</f>
        <v>0</v>
      </c>
      <c r="AM38" s="133">
        <f>IF('6th 5'!Z38&gt;0,'6th 5'!AB38,0)</f>
        <v>0</v>
      </c>
      <c r="AN38" s="134">
        <f>IF('6th 6'!Z38&gt;0,'6th 6'!AC38,0)</f>
        <v>0</v>
      </c>
      <c r="AO38" s="225">
        <f>IF('6th 6'!Z38&gt;0,'6th 6'!AB38,0)</f>
        <v>0</v>
      </c>
      <c r="AP38" s="134">
        <f>IF('6th 7'!Z38&gt;0,'6th 7'!AC38,0)</f>
        <v>0</v>
      </c>
      <c r="AQ38" s="225">
        <f>IF('6th 7'!Z38&gt;0,'6th 7'!AB38,0)</f>
        <v>0</v>
      </c>
      <c r="AR38" s="226">
        <f>(B38*C6)+(D38*E6)+(F38*G6)+(H38*I6)+(J38*K6)+(L38*M6)+(N38*O6)+(P38*Q6)+(R38*S6)+(T38*U6)+(V38*W6)+(X38*Y6)+(Z38*AA6)+(AB38*AC6)+(AD38*AE6)+(AF38*AG6)+(AH38*AI6)+(AJ38*AK6)+(AL38*AM6)+(AN38*AO6)+(AP38*AQ6)</f>
        <v>50.25</v>
      </c>
      <c r="AS38" s="137">
        <f t="shared" si="0"/>
        <v>3.35</v>
      </c>
      <c r="AT38" s="136">
        <f>'Tabu-1'!AF37</f>
        <v>50.625</v>
      </c>
      <c r="AU38" s="137">
        <f>'Tabu-2'!AM37</f>
        <v>52.875</v>
      </c>
      <c r="AV38" s="136">
        <f>'Tabu-3'!AL38</f>
        <v>48</v>
      </c>
      <c r="AW38" s="136">
        <f>'Tabu-4'!AR38</f>
        <v>51.375</v>
      </c>
      <c r="AX38" s="136">
        <f>'Tabu-5'!AL38</f>
        <v>47.25</v>
      </c>
      <c r="AY38" s="137">
        <f>(AR38+AT38+AU38+AV38+AW38+AX38+('viva-1'!K36*1.5)+('viva-2'!K36*1.5)+('viva-3'!K36*1.5))/94.5</f>
        <v>3.3174603174603177</v>
      </c>
      <c r="AZ38" s="215" t="str">
        <f t="shared" si="1"/>
        <v>B+</v>
      </c>
      <c r="BA38" s="337" t="str">
        <f t="shared" si="2"/>
        <v>B+</v>
      </c>
      <c r="BB38" s="139">
        <f t="shared" si="3"/>
        <v>31</v>
      </c>
    </row>
    <row r="39" spans="1:54" ht="16.5" customHeight="1">
      <c r="A39" s="217">
        <f>'1st 1'!A39</f>
        <v>32</v>
      </c>
      <c r="B39" s="132">
        <f>IF('6th 1'!J39&gt;0,'6th 1'!AC39,0)</f>
        <v>0</v>
      </c>
      <c r="C39" s="133">
        <f>IF('6th 1'!J39&gt;0,'6th 1'!AB39,0)</f>
        <v>0</v>
      </c>
      <c r="D39" s="133">
        <f>IF('6th 2'!J39&gt;0,'6th 2'!AC39,0)</f>
        <v>0</v>
      </c>
      <c r="E39" s="134">
        <f>IF('6th 2'!J39&gt;0,'6th 2'!AB39,0)</f>
        <v>0</v>
      </c>
      <c r="F39" s="134">
        <f>IF('6th 3'!J39&gt;0,'6th 3'!AC39,0)</f>
        <v>0</v>
      </c>
      <c r="G39" s="133">
        <f>IF('6th 3'!J39&gt;0,'6th 3'!AB39,0)</f>
        <v>0</v>
      </c>
      <c r="H39" s="133">
        <f>IF('6th 4'!J39&gt;0,'6th 4'!AC39,0)</f>
        <v>0</v>
      </c>
      <c r="I39" s="133">
        <f>IF('6th 4'!J39&gt;0,'6th 4'!AB39,0)</f>
        <v>0</v>
      </c>
      <c r="J39" s="134">
        <f>IF('6th 5'!J39&gt;0,'6th 5'!AC39,0)</f>
        <v>0</v>
      </c>
      <c r="K39" s="134">
        <f>IF('6th 5'!J39&gt;0,'6th 5'!AB39,0)</f>
        <v>0</v>
      </c>
      <c r="L39" s="134">
        <f>IF('6th 6'!J39&gt;0,'6th 6'!AC39,0)</f>
        <v>0</v>
      </c>
      <c r="M39" s="134">
        <f>IF('6th 6'!J39&gt;0,'6th 6'!AB39,0)</f>
        <v>0</v>
      </c>
      <c r="N39" s="133">
        <f>IF('6th 7'!J39&gt;0,'6th 7'!AC39,0)</f>
        <v>0</v>
      </c>
      <c r="O39" s="222">
        <f>IF('6th 7'!J39&gt;0,'6th 7'!AB39,0)</f>
        <v>0</v>
      </c>
      <c r="P39" s="132">
        <f>IF('6th 1'!R39&gt;0,'6th 1'!AC39,0)</f>
        <v>3.5</v>
      </c>
      <c r="Q39" s="134" t="str">
        <f>IF('6th 1'!R39&gt;0,'6th 1'!AB39,0)</f>
        <v>A-</v>
      </c>
      <c r="R39" s="134">
        <f>IF('6th 2'!R39&gt;0,'6th 2'!AC39,0)</f>
        <v>3.5</v>
      </c>
      <c r="S39" s="133" t="str">
        <f>IF('6th 2'!R39&gt;0,'6th 2'!AB39,0)</f>
        <v>A-</v>
      </c>
      <c r="T39" s="133">
        <f>IF('6th 3'!R39&gt;0,'6th 3'!AC39,0)</f>
        <v>3.75</v>
      </c>
      <c r="U39" s="133" t="str">
        <f>IF('6th 3'!R39&gt;0,'6th 3'!AB39,0)</f>
        <v>A</v>
      </c>
      <c r="V39" s="134">
        <f>IF('6th 4'!R39&gt;0,'6th 4'!AC39,0)</f>
        <v>3.25</v>
      </c>
      <c r="W39" s="134" t="str">
        <f>IF('6th 4'!R39&gt;0,'6th 4'!AB39,0)</f>
        <v>B+</v>
      </c>
      <c r="X39" s="133">
        <f>IF('6th 5'!R39&gt;0,'6th 5'!AC39,0)</f>
        <v>3.5</v>
      </c>
      <c r="Y39" s="133" t="str">
        <f>IF('6th 5'!R39&gt;0,'6th 5'!AB39,0)</f>
        <v>A-</v>
      </c>
      <c r="Z39" s="133">
        <f>IF('6th 6'!R39&gt;0,'6th 6'!AC39,0)</f>
        <v>0</v>
      </c>
      <c r="AA39" s="134">
        <f>IF('6th 6'!R39&gt;0,'6th 6'!AB39,0)</f>
        <v>0</v>
      </c>
      <c r="AB39" s="132">
        <f>IF('6th 7'!R39&gt;0,'6th 7'!AC39,0)</f>
        <v>0</v>
      </c>
      <c r="AC39" s="135">
        <f>IF('6th 7'!R39&gt;0,'6th 7'!AB39,0)</f>
        <v>0</v>
      </c>
      <c r="AD39" s="223">
        <f>IF('6th 1'!Z39&gt;0,'6th 1'!AC39,0)</f>
        <v>0</v>
      </c>
      <c r="AE39" s="134">
        <f>IF('6th 1'!Z39&gt;0,'6th 1'!AB39,0)</f>
        <v>0</v>
      </c>
      <c r="AF39" s="134">
        <f>IF('6th 2'!Z39&gt;0,'6th 2'!AC39,0)</f>
        <v>0</v>
      </c>
      <c r="AG39" s="134">
        <f>IF('6th 2'!Z39&gt;0,'6th 2'!AB39,0)</f>
        <v>0</v>
      </c>
      <c r="AH39" s="134">
        <f>IF('6th 3'!Z39&gt;0,'6th 3'!AC39,0)</f>
        <v>0</v>
      </c>
      <c r="AI39" s="134">
        <f>IF('6th 3'!Z39&gt;0,'6th 3'!AB39,0)</f>
        <v>0</v>
      </c>
      <c r="AJ39" s="134">
        <f>IF('6th 4'!Z39&gt;0,'6th 4'!AC39,0)</f>
        <v>0</v>
      </c>
      <c r="AK39" s="133">
        <f>IF('6th 4'!Z39&gt;0,'6th 4'!AB39,0)</f>
        <v>0</v>
      </c>
      <c r="AL39" s="133">
        <f>IF('6th 5'!Z39&gt;0,'6th 5'!AC39,0)</f>
        <v>0</v>
      </c>
      <c r="AM39" s="133">
        <f>IF('6th 5'!Z39&gt;0,'6th 5'!AB39,0)</f>
        <v>0</v>
      </c>
      <c r="AN39" s="134">
        <f>IF('6th 6'!Z39&gt;0,'6th 6'!AC39,0)</f>
        <v>0</v>
      </c>
      <c r="AO39" s="225">
        <f>IF('6th 6'!Z39&gt;0,'6th 6'!AB39,0)</f>
        <v>0</v>
      </c>
      <c r="AP39" s="134">
        <f>IF('6th 7'!Z39&gt;0,'6th 7'!AC39,0)</f>
        <v>0</v>
      </c>
      <c r="AQ39" s="225">
        <f>IF('6th 7'!Z39&gt;0,'6th 7'!AB39,0)</f>
        <v>0</v>
      </c>
      <c r="AR39" s="226">
        <f>(B39*C6)+(D39*E6)+(F39*G6)+(H39*I6)+(J39*K6)+(L39*M6)+(N39*O6)+(P39*Q6)+(R39*S6)+(T39*U6)+(V39*W6)+(X39*Y6)+(Z39*AA6)+(AB39*AC6)+(AD39*AE6)+(AF39*AG6)+(AH39*AI6)+(AJ39*AK6)+(AL39*AM6)+(AN39*AO6)+(AP39*AQ6)</f>
        <v>52.5</v>
      </c>
      <c r="AS39" s="137">
        <f t="shared" si="0"/>
        <v>3.5</v>
      </c>
      <c r="AT39" s="136">
        <f>'Tabu-1'!AF38</f>
        <v>50.25</v>
      </c>
      <c r="AU39" s="137">
        <f>'Tabu-2'!AM38</f>
        <v>49.875</v>
      </c>
      <c r="AV39" s="136">
        <f>'Tabu-3'!AL39</f>
        <v>45.75</v>
      </c>
      <c r="AW39" s="136">
        <f>'Tabu-4'!AR39</f>
        <v>49.125</v>
      </c>
      <c r="AX39" s="136">
        <f>'Tabu-5'!AL39</f>
        <v>48.75</v>
      </c>
      <c r="AY39" s="137">
        <f>(AR39+AT39+AU39+AV39+AW39+AX39+('viva-1'!K37*1.5)+('viva-2'!K37*1.5)+('viva-3'!K37*1.5))/94.5</f>
        <v>3.2976190476190474</v>
      </c>
      <c r="AZ39" s="215" t="str">
        <f t="shared" si="1"/>
        <v>A-</v>
      </c>
      <c r="BA39" s="337" t="str">
        <f t="shared" si="2"/>
        <v>A-</v>
      </c>
      <c r="BB39" s="139">
        <f t="shared" si="3"/>
        <v>32</v>
      </c>
    </row>
    <row r="40" spans="1:54" ht="16.5" customHeight="1">
      <c r="A40" s="217">
        <f>'1st 1'!A40</f>
        <v>33</v>
      </c>
      <c r="B40" s="132">
        <f>IF('6th 1'!J40&gt;0,'6th 1'!AC40,0)</f>
        <v>0</v>
      </c>
      <c r="C40" s="133">
        <f>IF('6th 1'!J40&gt;0,'6th 1'!AB40,0)</f>
        <v>0</v>
      </c>
      <c r="D40" s="133">
        <f>IF('6th 2'!J40&gt;0,'6th 2'!AC40,0)</f>
        <v>0</v>
      </c>
      <c r="E40" s="134">
        <f>IF('6th 2'!J40&gt;0,'6th 2'!AB40,0)</f>
        <v>0</v>
      </c>
      <c r="F40" s="134">
        <f>IF('6th 3'!J40&gt;0,'6th 3'!AC40,0)</f>
        <v>0</v>
      </c>
      <c r="G40" s="133">
        <f>IF('6th 3'!J40&gt;0,'6th 3'!AB40,0)</f>
        <v>0</v>
      </c>
      <c r="H40" s="133">
        <f>IF('6th 4'!J40&gt;0,'6th 4'!AC40,0)</f>
        <v>0</v>
      </c>
      <c r="I40" s="133">
        <f>IF('6th 4'!J40&gt;0,'6th 4'!AB40,0)</f>
        <v>0</v>
      </c>
      <c r="J40" s="134">
        <f>IF('6th 5'!J40&gt;0,'6th 5'!AC40,0)</f>
        <v>0</v>
      </c>
      <c r="K40" s="134">
        <f>IF('6th 5'!J40&gt;0,'6th 5'!AB40,0)</f>
        <v>0</v>
      </c>
      <c r="L40" s="134">
        <f>IF('6th 6'!J40&gt;0,'6th 6'!AC40,0)</f>
        <v>0</v>
      </c>
      <c r="M40" s="134">
        <f>IF('6th 6'!J40&gt;0,'6th 6'!AB40,0)</f>
        <v>0</v>
      </c>
      <c r="N40" s="133">
        <f>IF('6th 7'!J40&gt;0,'6th 7'!AC40,0)</f>
        <v>0</v>
      </c>
      <c r="O40" s="222">
        <f>IF('6th 7'!J40&gt;0,'6th 7'!AB40,0)</f>
        <v>0</v>
      </c>
      <c r="P40" s="132">
        <f>IF('6th 1'!R40&gt;0,'6th 1'!AC40,0)</f>
        <v>3.25</v>
      </c>
      <c r="Q40" s="134" t="str">
        <f>IF('6th 1'!R40&gt;0,'6th 1'!AB40,0)</f>
        <v>B+</v>
      </c>
      <c r="R40" s="134">
        <f>IF('6th 2'!R40&gt;0,'6th 2'!AC40,0)</f>
        <v>3.25</v>
      </c>
      <c r="S40" s="133" t="str">
        <f>IF('6th 2'!R40&gt;0,'6th 2'!AB40,0)</f>
        <v>B+</v>
      </c>
      <c r="T40" s="133">
        <f>IF('6th 3'!R40&gt;0,'6th 3'!AC40,0)</f>
        <v>3.25</v>
      </c>
      <c r="U40" s="133" t="str">
        <f>IF('6th 3'!R40&gt;0,'6th 3'!AB40,0)</f>
        <v>B+</v>
      </c>
      <c r="V40" s="134">
        <f>IF('6th 4'!R40&gt;0,'6th 4'!AC40,0)</f>
        <v>3.25</v>
      </c>
      <c r="W40" s="134" t="str">
        <f>IF('6th 4'!R40&gt;0,'6th 4'!AB40,0)</f>
        <v>B+</v>
      </c>
      <c r="X40" s="133">
        <f>IF('6th 5'!R40&gt;0,'6th 5'!AC40,0)</f>
        <v>3.5</v>
      </c>
      <c r="Y40" s="133" t="str">
        <f>IF('6th 5'!R40&gt;0,'6th 5'!AB40,0)</f>
        <v>A-</v>
      </c>
      <c r="Z40" s="133">
        <f>IF('6th 6'!R40&gt;0,'6th 6'!AC40,0)</f>
        <v>0</v>
      </c>
      <c r="AA40" s="134">
        <f>IF('6th 6'!R40&gt;0,'6th 6'!AB40,0)</f>
        <v>0</v>
      </c>
      <c r="AB40" s="132">
        <f>IF('6th 7'!R40&gt;0,'6th 7'!AC40,0)</f>
        <v>0</v>
      </c>
      <c r="AC40" s="135">
        <f>IF('6th 7'!R40&gt;0,'6th 7'!AB40,0)</f>
        <v>0</v>
      </c>
      <c r="AD40" s="223">
        <f>IF('6th 1'!Z40&gt;0,'6th 1'!AC40,0)</f>
        <v>0</v>
      </c>
      <c r="AE40" s="134">
        <f>IF('6th 1'!Z40&gt;0,'6th 1'!AB40,0)</f>
        <v>0</v>
      </c>
      <c r="AF40" s="134">
        <f>IF('6th 2'!Z40&gt;0,'6th 2'!AC40,0)</f>
        <v>0</v>
      </c>
      <c r="AG40" s="134">
        <f>IF('6th 2'!Z40&gt;0,'6th 2'!AB40,0)</f>
        <v>0</v>
      </c>
      <c r="AH40" s="134">
        <f>IF('6th 3'!Z40&gt;0,'6th 3'!AC40,0)</f>
        <v>0</v>
      </c>
      <c r="AI40" s="134">
        <f>IF('6th 3'!Z40&gt;0,'6th 3'!AB40,0)</f>
        <v>0</v>
      </c>
      <c r="AJ40" s="134">
        <f>IF('6th 4'!Z40&gt;0,'6th 4'!AC40,0)</f>
        <v>0</v>
      </c>
      <c r="AK40" s="133">
        <f>IF('6th 4'!Z40&gt;0,'6th 4'!AB40,0)</f>
        <v>0</v>
      </c>
      <c r="AL40" s="133">
        <f>IF('6th 5'!Z40&gt;0,'6th 5'!AC40,0)</f>
        <v>0</v>
      </c>
      <c r="AM40" s="133">
        <f>IF('6th 5'!Z40&gt;0,'6th 5'!AB40,0)</f>
        <v>0</v>
      </c>
      <c r="AN40" s="134">
        <f>IF('6th 6'!Z40&gt;0,'6th 6'!AC40,0)</f>
        <v>0</v>
      </c>
      <c r="AO40" s="225">
        <f>IF('6th 6'!Z40&gt;0,'6th 6'!AB40,0)</f>
        <v>0</v>
      </c>
      <c r="AP40" s="134">
        <f>IF('6th 7'!Z40&gt;0,'6th 7'!AC40,0)</f>
        <v>0</v>
      </c>
      <c r="AQ40" s="225">
        <f>IF('6th 7'!Z40&gt;0,'6th 7'!AB40,0)</f>
        <v>0</v>
      </c>
      <c r="AR40" s="226">
        <f>(B40*C6)+(D40*E6)+(F40*G6)+(H40*I6)+(J40*K6)+(L40*M6)+(N40*O6)+(P40*Q6)+(R40*S6)+(T40*U6)+(V40*W6)+(X40*Y6)+(Z40*AA6)+(AB40*AC6)+(AD40*AE6)+(AF40*AG6)+(AH40*AI6)+(AJ40*AK6)+(AL40*AM6)+(AN40*AO6)+(AP40*AQ6)</f>
        <v>49.5</v>
      </c>
      <c r="AS40" s="137">
        <f t="shared" si="0"/>
        <v>3.3</v>
      </c>
      <c r="AT40" s="136">
        <f>'Tabu-1'!AF39</f>
        <v>46.875</v>
      </c>
      <c r="AU40" s="137">
        <f>'Tabu-2'!AM39</f>
        <v>46.5</v>
      </c>
      <c r="AV40" s="136">
        <f>'Tabu-3'!AL40</f>
        <v>45.75</v>
      </c>
      <c r="AW40" s="136">
        <f>'Tabu-4'!AR40</f>
        <v>52.5</v>
      </c>
      <c r="AX40" s="136">
        <f>'Tabu-5'!AL40</f>
        <v>48.75</v>
      </c>
      <c r="AY40" s="137">
        <f>(AR40+AT40+AU40+AV40+AW40+AX40+('viva-1'!K38*1.5)+('viva-2'!K38*1.5)+('viva-3'!K38*1.5))/94.5</f>
        <v>3.2023809523809526</v>
      </c>
      <c r="AZ40" s="215" t="str">
        <f t="shared" si="1"/>
        <v>B+</v>
      </c>
      <c r="BA40" s="337" t="str">
        <f t="shared" si="2"/>
        <v>B+</v>
      </c>
      <c r="BB40" s="139">
        <f t="shared" si="3"/>
        <v>33</v>
      </c>
    </row>
    <row r="41" spans="1:54" ht="16.5" customHeight="1">
      <c r="A41" s="217">
        <f>'1st 1'!A41</f>
        <v>34</v>
      </c>
      <c r="B41" s="132">
        <f>IF('6th 1'!J41&gt;0,'6th 1'!AC41,0)</f>
        <v>0</v>
      </c>
      <c r="C41" s="133">
        <f>IF('6th 1'!J41&gt;0,'6th 1'!AB41,0)</f>
        <v>0</v>
      </c>
      <c r="D41" s="133">
        <f>IF('6th 2'!J41&gt;0,'6th 2'!AC41,0)</f>
        <v>0</v>
      </c>
      <c r="E41" s="134">
        <f>IF('6th 2'!J41&gt;0,'6th 2'!AB41,0)</f>
        <v>0</v>
      </c>
      <c r="F41" s="134">
        <f>IF('6th 3'!J41&gt;0,'6th 3'!AC41,0)</f>
        <v>0</v>
      </c>
      <c r="G41" s="133">
        <f>IF('6th 3'!J41&gt;0,'6th 3'!AB41,0)</f>
        <v>0</v>
      </c>
      <c r="H41" s="133">
        <f>IF('6th 4'!J41&gt;0,'6th 4'!AC41,0)</f>
        <v>0</v>
      </c>
      <c r="I41" s="133">
        <f>IF('6th 4'!J41&gt;0,'6th 4'!AB41,0)</f>
        <v>0</v>
      </c>
      <c r="J41" s="134">
        <f>IF('6th 5'!J41&gt;0,'6th 5'!AC41,0)</f>
        <v>0</v>
      </c>
      <c r="K41" s="134">
        <f>IF('6th 5'!J41&gt;0,'6th 5'!AB41,0)</f>
        <v>0</v>
      </c>
      <c r="L41" s="134">
        <f>IF('6th 6'!J41&gt;0,'6th 6'!AC41,0)</f>
        <v>0</v>
      </c>
      <c r="M41" s="134">
        <f>IF('6th 6'!J41&gt;0,'6th 6'!AB41,0)</f>
        <v>0</v>
      </c>
      <c r="N41" s="133">
        <f>IF('6th 7'!J41&gt;0,'6th 7'!AC41,0)</f>
        <v>0</v>
      </c>
      <c r="O41" s="222">
        <f>IF('6th 7'!J41&gt;0,'6th 7'!AB41,0)</f>
        <v>0</v>
      </c>
      <c r="P41" s="132">
        <f>IF('6th 1'!R41&gt;0,'6th 1'!AC41,0)</f>
        <v>3.5</v>
      </c>
      <c r="Q41" s="134" t="str">
        <f>IF('6th 1'!R41&gt;0,'6th 1'!AB41,0)</f>
        <v>A-</v>
      </c>
      <c r="R41" s="134">
        <f>IF('6th 2'!R41&gt;0,'6th 2'!AC41,0)</f>
        <v>3</v>
      </c>
      <c r="S41" s="133" t="str">
        <f>IF('6th 2'!R41&gt;0,'6th 2'!AB41,0)</f>
        <v>B</v>
      </c>
      <c r="T41" s="133">
        <f>IF('6th 3'!R41&gt;0,'6th 3'!AC41,0)</f>
        <v>3</v>
      </c>
      <c r="U41" s="133" t="str">
        <f>IF('6th 3'!R41&gt;0,'6th 3'!AB41,0)</f>
        <v>B</v>
      </c>
      <c r="V41" s="134">
        <f>IF('6th 4'!R41&gt;0,'6th 4'!AC41,0)</f>
        <v>3.75</v>
      </c>
      <c r="W41" s="134" t="str">
        <f>IF('6th 4'!R41&gt;0,'6th 4'!AB41,0)</f>
        <v>A</v>
      </c>
      <c r="X41" s="133">
        <f>IF('6th 5'!R41&gt;0,'6th 5'!AC41,0)</f>
        <v>3.5</v>
      </c>
      <c r="Y41" s="133" t="str">
        <f>IF('6th 5'!R41&gt;0,'6th 5'!AB41,0)</f>
        <v>A-</v>
      </c>
      <c r="Z41" s="133">
        <f>IF('6th 6'!R41&gt;0,'6th 6'!AC41,0)</f>
        <v>0</v>
      </c>
      <c r="AA41" s="134">
        <f>IF('6th 6'!R41&gt;0,'6th 6'!AB41,0)</f>
        <v>0</v>
      </c>
      <c r="AB41" s="132">
        <f>IF('6th 7'!R41&gt;0,'6th 7'!AC41,0)</f>
        <v>0</v>
      </c>
      <c r="AC41" s="135">
        <f>IF('6th 7'!R41&gt;0,'6th 7'!AB41,0)</f>
        <v>0</v>
      </c>
      <c r="AD41" s="223">
        <f>IF('6th 1'!Z41&gt;0,'6th 1'!AC41,0)</f>
        <v>0</v>
      </c>
      <c r="AE41" s="134">
        <f>IF('6th 1'!Z41&gt;0,'6th 1'!AB41,0)</f>
        <v>0</v>
      </c>
      <c r="AF41" s="134">
        <f>IF('6th 2'!Z41&gt;0,'6th 2'!AC41,0)</f>
        <v>0</v>
      </c>
      <c r="AG41" s="134">
        <f>IF('6th 2'!Z41&gt;0,'6th 2'!AB41,0)</f>
        <v>0</v>
      </c>
      <c r="AH41" s="134">
        <f>IF('6th 3'!Z41&gt;0,'6th 3'!AC41,0)</f>
        <v>0</v>
      </c>
      <c r="AI41" s="134">
        <f>IF('6th 3'!Z41&gt;0,'6th 3'!AB41,0)</f>
        <v>0</v>
      </c>
      <c r="AJ41" s="134">
        <f>IF('6th 4'!Z41&gt;0,'6th 4'!AC41,0)</f>
        <v>0</v>
      </c>
      <c r="AK41" s="133">
        <f>IF('6th 4'!Z41&gt;0,'6th 4'!AB41,0)</f>
        <v>0</v>
      </c>
      <c r="AL41" s="133">
        <f>IF('6th 5'!Z41&gt;0,'6th 5'!AC41,0)</f>
        <v>0</v>
      </c>
      <c r="AM41" s="133">
        <f>IF('6th 5'!Z41&gt;0,'6th 5'!AB41,0)</f>
        <v>0</v>
      </c>
      <c r="AN41" s="134">
        <f>IF('6th 6'!Z41&gt;0,'6th 6'!AC41,0)</f>
        <v>0</v>
      </c>
      <c r="AO41" s="225">
        <f>IF('6th 6'!Z41&gt;0,'6th 6'!AB41,0)</f>
        <v>0</v>
      </c>
      <c r="AP41" s="134">
        <f>IF('6th 7'!Z41&gt;0,'6th 7'!AC41,0)</f>
        <v>0</v>
      </c>
      <c r="AQ41" s="225">
        <f>IF('6th 7'!Z41&gt;0,'6th 7'!AB41,0)</f>
        <v>0</v>
      </c>
      <c r="AR41" s="226">
        <f>(B41*C6)+(D41*E6)+(F41*G6)+(H41*I6)+(J41*K6)+(L41*M6)+(N41*O6)+(P41*Q6)+(R41*S6)+(T41*U6)+(V41*W6)+(X41*Y6)+(Z41*AA6)+(AB41*AC6)+(AD41*AE6)+(AF41*AG6)+(AH41*AI6)+(AJ41*AK6)+(AL41*AM6)+(AN41*AO6)+(AP41*AQ6)</f>
        <v>50.25</v>
      </c>
      <c r="AS41" s="137">
        <f t="shared" si="0"/>
        <v>3.35</v>
      </c>
      <c r="AT41" s="136">
        <f>'Tabu-1'!AF40</f>
        <v>46.875</v>
      </c>
      <c r="AU41" s="137">
        <f>'Tabu-2'!AM40</f>
        <v>45.75</v>
      </c>
      <c r="AV41" s="136">
        <f>'Tabu-3'!AL41</f>
        <v>45.75</v>
      </c>
      <c r="AW41" s="136">
        <f>'Tabu-4'!AR41</f>
        <v>49.125</v>
      </c>
      <c r="AX41" s="136">
        <f>'Tabu-5'!AL41</f>
        <v>45</v>
      </c>
      <c r="AY41" s="137">
        <f>(AR41+AT41+AU41+AV41+AW41+AX41+('viva-1'!K39*1.5)+('viva-2'!K39*1.5)+('viva-3'!K39*1.5))/94.5</f>
        <v>3.126984126984127</v>
      </c>
      <c r="AZ41" s="215" t="str">
        <f t="shared" ref="AZ41:AZ77" si="4">IF(AS41&gt;=4,"A+",IF(AS41&gt;=3.75,"A",IF(AS41&gt;=3.5,"A-",IF(AS41&gt;=3.25,"B+",IF(AS41&gt;=3,"B",IF(AS41&gt;=2.75,"B-",IF(AS41&gt;=2.5,"C+",IF(AS41&gt;=2,"C","F"))))))))</f>
        <v>B+</v>
      </c>
      <c r="BA41" s="337" t="str">
        <f t="shared" si="2"/>
        <v>B+</v>
      </c>
      <c r="BB41" s="139">
        <f t="shared" si="3"/>
        <v>34</v>
      </c>
    </row>
    <row r="42" spans="1:54" ht="16.5" customHeight="1">
      <c r="A42" s="217">
        <f>'1st 1'!A42</f>
        <v>35</v>
      </c>
      <c r="B42" s="132">
        <f>IF('6th 1'!J42&gt;0,'6th 1'!AC42,0)</f>
        <v>0</v>
      </c>
      <c r="C42" s="133">
        <f>IF('6th 1'!J42&gt;0,'6th 1'!AB42,0)</f>
        <v>0</v>
      </c>
      <c r="D42" s="133">
        <f>IF('6th 2'!J42&gt;0,'6th 2'!AC42,0)</f>
        <v>0</v>
      </c>
      <c r="E42" s="134">
        <f>IF('6th 2'!J42&gt;0,'6th 2'!AB42,0)</f>
        <v>0</v>
      </c>
      <c r="F42" s="134">
        <f>IF('6th 3'!J42&gt;0,'6th 3'!AC42,0)</f>
        <v>0</v>
      </c>
      <c r="G42" s="133">
        <f>IF('6th 3'!J42&gt;0,'6th 3'!AB42,0)</f>
        <v>0</v>
      </c>
      <c r="H42" s="133">
        <f>IF('6th 4'!J42&gt;0,'6th 4'!AC42,0)</f>
        <v>0</v>
      </c>
      <c r="I42" s="133">
        <f>IF('6th 4'!J42&gt;0,'6th 4'!AB42,0)</f>
        <v>0</v>
      </c>
      <c r="J42" s="134">
        <f>IF('6th 5'!J42&gt;0,'6th 5'!AC42,0)</f>
        <v>0</v>
      </c>
      <c r="K42" s="134">
        <f>IF('6th 5'!J42&gt;0,'6th 5'!AB42,0)</f>
        <v>0</v>
      </c>
      <c r="L42" s="134">
        <f>IF('6th 6'!J42&gt;0,'6th 6'!AC42,0)</f>
        <v>0</v>
      </c>
      <c r="M42" s="134">
        <f>IF('6th 6'!J42&gt;0,'6th 6'!AB42,0)</f>
        <v>0</v>
      </c>
      <c r="N42" s="133">
        <f>IF('6th 7'!J42&gt;0,'6th 7'!AC42,0)</f>
        <v>0</v>
      </c>
      <c r="O42" s="222">
        <f>IF('6th 7'!J42&gt;0,'6th 7'!AB42,0)</f>
        <v>0</v>
      </c>
      <c r="P42" s="132">
        <f>IF('6th 1'!R42&gt;0,'6th 1'!AC42,0)</f>
        <v>3.25</v>
      </c>
      <c r="Q42" s="134" t="str">
        <f>IF('6th 1'!R42&gt;0,'6th 1'!AB42,0)</f>
        <v>B+</v>
      </c>
      <c r="R42" s="134">
        <f>IF('6th 2'!R42&gt;0,'6th 2'!AC42,0)</f>
        <v>3.25</v>
      </c>
      <c r="S42" s="133" t="str">
        <f>IF('6th 2'!R42&gt;0,'6th 2'!AB42,0)</f>
        <v>B+</v>
      </c>
      <c r="T42" s="133">
        <f>IF('6th 3'!R42&gt;0,'6th 3'!AC42,0)</f>
        <v>3</v>
      </c>
      <c r="U42" s="133" t="str">
        <f>IF('6th 3'!R42&gt;0,'6th 3'!AB42,0)</f>
        <v>B</v>
      </c>
      <c r="V42" s="134">
        <f>IF('6th 4'!R42&gt;0,'6th 4'!AC42,0)</f>
        <v>3.25</v>
      </c>
      <c r="W42" s="134" t="str">
        <f>IF('6th 4'!R42&gt;0,'6th 4'!AB42,0)</f>
        <v>B+</v>
      </c>
      <c r="X42" s="133">
        <f>IF('6th 5'!R42&gt;0,'6th 5'!AC42,0)</f>
        <v>3</v>
      </c>
      <c r="Y42" s="133" t="str">
        <f>IF('6th 5'!R42&gt;0,'6th 5'!AB42,0)</f>
        <v>B</v>
      </c>
      <c r="Z42" s="133">
        <f>IF('6th 6'!R42&gt;0,'6th 6'!AC42,0)</f>
        <v>0</v>
      </c>
      <c r="AA42" s="134">
        <f>IF('6th 6'!R42&gt;0,'6th 6'!AB42,0)</f>
        <v>0</v>
      </c>
      <c r="AB42" s="132">
        <f>IF('6th 7'!R42&gt;0,'6th 7'!AC42,0)</f>
        <v>0</v>
      </c>
      <c r="AC42" s="135">
        <f>IF('6th 7'!R42&gt;0,'6th 7'!AB42,0)</f>
        <v>0</v>
      </c>
      <c r="AD42" s="223">
        <f>IF('6th 1'!Z42&gt;0,'6th 1'!AC42,0)</f>
        <v>0</v>
      </c>
      <c r="AE42" s="134">
        <f>IF('6th 1'!Z42&gt;0,'6th 1'!AB42,0)</f>
        <v>0</v>
      </c>
      <c r="AF42" s="134">
        <f>IF('6th 2'!Z42&gt;0,'6th 2'!AC42,0)</f>
        <v>0</v>
      </c>
      <c r="AG42" s="134">
        <f>IF('6th 2'!Z42&gt;0,'6th 2'!AB42,0)</f>
        <v>0</v>
      </c>
      <c r="AH42" s="134">
        <f>IF('6th 3'!Z42&gt;0,'6th 3'!AC42,0)</f>
        <v>0</v>
      </c>
      <c r="AI42" s="134">
        <f>IF('6th 3'!Z42&gt;0,'6th 3'!AB42,0)</f>
        <v>0</v>
      </c>
      <c r="AJ42" s="134">
        <f>IF('6th 4'!Z42&gt;0,'6th 4'!AC42,0)</f>
        <v>0</v>
      </c>
      <c r="AK42" s="133">
        <f>IF('6th 4'!Z42&gt;0,'6th 4'!AB42,0)</f>
        <v>0</v>
      </c>
      <c r="AL42" s="133">
        <f>IF('6th 5'!Z42&gt;0,'6th 5'!AC42,0)</f>
        <v>0</v>
      </c>
      <c r="AM42" s="133">
        <f>IF('6th 5'!Z42&gt;0,'6th 5'!AB42,0)</f>
        <v>0</v>
      </c>
      <c r="AN42" s="134">
        <f>IF('6th 6'!Z42&gt;0,'6th 6'!AC42,0)</f>
        <v>0</v>
      </c>
      <c r="AO42" s="225">
        <f>IF('6th 6'!Z42&gt;0,'6th 6'!AB42,0)</f>
        <v>0</v>
      </c>
      <c r="AP42" s="134">
        <f>IF('6th 7'!Z42&gt;0,'6th 7'!AC42,0)</f>
        <v>0</v>
      </c>
      <c r="AQ42" s="225">
        <f>IF('6th 7'!Z42&gt;0,'6th 7'!AB42,0)</f>
        <v>0</v>
      </c>
      <c r="AR42" s="226">
        <f>(B42*C6)+(D42*E6)+(F42*G6)+(H42*I6)+(J42*K6)+(L42*M6)+(N42*O6)+(P42*Q6)+(R42*S6)+(T42*U6)+(V42*W6)+(X42*Y6)+(Z42*AA6)+(AB42*AC6)+(AD42*AE6)+(AF42*AG6)+(AH42*AI6)+(AJ42*AK6)+(AL42*AM6)+(AN42*AO6)+(AP42*AQ6)</f>
        <v>47.25</v>
      </c>
      <c r="AS42" s="137">
        <f t="shared" si="0"/>
        <v>3.15</v>
      </c>
      <c r="AT42" s="136">
        <f>'Tabu-1'!AF41</f>
        <v>49.5</v>
      </c>
      <c r="AU42" s="137">
        <f>'Tabu-2'!AM41</f>
        <v>49.125</v>
      </c>
      <c r="AV42" s="136">
        <f>'Tabu-3'!AL42</f>
        <v>48.75</v>
      </c>
      <c r="AW42" s="136">
        <f>'Tabu-4'!AR42</f>
        <v>47.25</v>
      </c>
      <c r="AX42" s="136">
        <f>'Tabu-5'!AL42</f>
        <v>44.25</v>
      </c>
      <c r="AY42" s="137">
        <f>(AR42+AT42+AU42+AV42+AW42+AX42+('viva-1'!K40*1.5)+('viva-2'!K40*1.5)+('viva-3'!K40*1.5))/94.5</f>
        <v>3.1904761904761907</v>
      </c>
      <c r="AZ42" s="215" t="str">
        <f t="shared" si="4"/>
        <v>B</v>
      </c>
      <c r="BA42" s="337" t="str">
        <f t="shared" si="2"/>
        <v>B</v>
      </c>
      <c r="BB42" s="139">
        <f t="shared" si="3"/>
        <v>35</v>
      </c>
    </row>
    <row r="43" spans="1:54" ht="16.5" customHeight="1">
      <c r="A43" s="217">
        <f>'1st 1'!A43</f>
        <v>36</v>
      </c>
      <c r="B43" s="132">
        <f>IF('6th 1'!J43&gt;0,'6th 1'!AC43,0)</f>
        <v>0</v>
      </c>
      <c r="C43" s="133">
        <f>IF('6th 1'!J43&gt;0,'6th 1'!AB43,0)</f>
        <v>0</v>
      </c>
      <c r="D43" s="133">
        <f>IF('6th 2'!J43&gt;0,'6th 2'!AC43,0)</f>
        <v>0</v>
      </c>
      <c r="E43" s="134">
        <f>IF('6th 2'!J43&gt;0,'6th 2'!AB43,0)</f>
        <v>0</v>
      </c>
      <c r="F43" s="134">
        <f>IF('6th 3'!J43&gt;0,'6th 3'!AC43,0)</f>
        <v>0</v>
      </c>
      <c r="G43" s="133">
        <f>IF('6th 3'!J43&gt;0,'6th 3'!AB43,0)</f>
        <v>0</v>
      </c>
      <c r="H43" s="133">
        <f>IF('6th 4'!J43&gt;0,'6th 4'!AC43,0)</f>
        <v>0</v>
      </c>
      <c r="I43" s="133">
        <f>IF('6th 4'!J43&gt;0,'6th 4'!AB43,0)</f>
        <v>0</v>
      </c>
      <c r="J43" s="134">
        <f>IF('6th 5'!J43&gt;0,'6th 5'!AC43,0)</f>
        <v>0</v>
      </c>
      <c r="K43" s="134">
        <f>IF('6th 5'!J43&gt;0,'6th 5'!AB43,0)</f>
        <v>0</v>
      </c>
      <c r="L43" s="134">
        <f>IF('6th 6'!J43&gt;0,'6th 6'!AC43,0)</f>
        <v>0</v>
      </c>
      <c r="M43" s="134">
        <f>IF('6th 6'!J43&gt;0,'6th 6'!AB43,0)</f>
        <v>0</v>
      </c>
      <c r="N43" s="133">
        <f>IF('6th 7'!J43&gt;0,'6th 7'!AC43,0)</f>
        <v>0</v>
      </c>
      <c r="O43" s="222">
        <f>IF('6th 7'!J43&gt;0,'6th 7'!AB43,0)</f>
        <v>0</v>
      </c>
      <c r="P43" s="132">
        <f>IF('6th 1'!R43&gt;0,'6th 1'!AC43,0)</f>
        <v>4</v>
      </c>
      <c r="Q43" s="134" t="str">
        <f>IF('6th 1'!R43&gt;0,'6th 1'!AB43,0)</f>
        <v>A+</v>
      </c>
      <c r="R43" s="134">
        <f>IF('6th 2'!R43&gt;0,'6th 2'!AC43,0)</f>
        <v>3.5</v>
      </c>
      <c r="S43" s="133" t="str">
        <f>IF('6th 2'!R43&gt;0,'6th 2'!AB43,0)</f>
        <v>A-</v>
      </c>
      <c r="T43" s="133">
        <f>IF('6th 3'!R43&gt;0,'6th 3'!AC43,0)</f>
        <v>3.5</v>
      </c>
      <c r="U43" s="133" t="str">
        <f>IF('6th 3'!R43&gt;0,'6th 3'!AB43,0)</f>
        <v>A-</v>
      </c>
      <c r="V43" s="134">
        <f>IF('6th 4'!R43&gt;0,'6th 4'!AC43,0)</f>
        <v>3.75</v>
      </c>
      <c r="W43" s="134" t="str">
        <f>IF('6th 4'!R43&gt;0,'6th 4'!AB43,0)</f>
        <v>A</v>
      </c>
      <c r="X43" s="133">
        <f>IF('6th 5'!R43&gt;0,'6th 5'!AC43,0)</f>
        <v>3.5</v>
      </c>
      <c r="Y43" s="133" t="str">
        <f>IF('6th 5'!R43&gt;0,'6th 5'!AB43,0)</f>
        <v>A-</v>
      </c>
      <c r="Z43" s="133">
        <f>IF('6th 6'!R43&gt;0,'6th 6'!AC43,0)</f>
        <v>0</v>
      </c>
      <c r="AA43" s="134">
        <f>IF('6th 6'!R43&gt;0,'6th 6'!AB43,0)</f>
        <v>0</v>
      </c>
      <c r="AB43" s="132">
        <f>IF('6th 7'!R43&gt;0,'6th 7'!AC43,0)</f>
        <v>0</v>
      </c>
      <c r="AC43" s="135">
        <f>IF('6th 7'!R43&gt;0,'6th 7'!AB43,0)</f>
        <v>0</v>
      </c>
      <c r="AD43" s="223">
        <f>IF('6th 1'!Z43&gt;0,'6th 1'!AC43,0)</f>
        <v>0</v>
      </c>
      <c r="AE43" s="134">
        <f>IF('6th 1'!Z43&gt;0,'6th 1'!AB43,0)</f>
        <v>0</v>
      </c>
      <c r="AF43" s="134">
        <f>IF('6th 2'!Z43&gt;0,'6th 2'!AC43,0)</f>
        <v>0</v>
      </c>
      <c r="AG43" s="134">
        <f>IF('6th 2'!Z43&gt;0,'6th 2'!AB43,0)</f>
        <v>0</v>
      </c>
      <c r="AH43" s="134">
        <f>IF('6th 3'!Z43&gt;0,'6th 3'!AC43,0)</f>
        <v>0</v>
      </c>
      <c r="AI43" s="134">
        <f>IF('6th 3'!Z43&gt;0,'6th 3'!AB43,0)</f>
        <v>0</v>
      </c>
      <c r="AJ43" s="134">
        <f>IF('6th 4'!Z43&gt;0,'6th 4'!AC43,0)</f>
        <v>0</v>
      </c>
      <c r="AK43" s="133">
        <f>IF('6th 4'!Z43&gt;0,'6th 4'!AB43,0)</f>
        <v>0</v>
      </c>
      <c r="AL43" s="133">
        <f>IF('6th 5'!Z43&gt;0,'6th 5'!AC43,0)</f>
        <v>0</v>
      </c>
      <c r="AM43" s="133">
        <f>IF('6th 5'!Z43&gt;0,'6th 5'!AB43,0)</f>
        <v>0</v>
      </c>
      <c r="AN43" s="134">
        <f>IF('6th 6'!Z43&gt;0,'6th 6'!AC43,0)</f>
        <v>0</v>
      </c>
      <c r="AO43" s="225">
        <f>IF('6th 6'!Z43&gt;0,'6th 6'!AB43,0)</f>
        <v>0</v>
      </c>
      <c r="AP43" s="134">
        <f>IF('6th 7'!Z43&gt;0,'6th 7'!AC43,0)</f>
        <v>0</v>
      </c>
      <c r="AQ43" s="225">
        <f>IF('6th 7'!Z43&gt;0,'6th 7'!AB43,0)</f>
        <v>0</v>
      </c>
      <c r="AR43" s="226">
        <f>(B43*C6)+(D43*E6)+(F43*G6)+(H43*I6)+(J43*K6)+(L43*M6)+(N43*O6)+(P43*Q6)+(R43*S6)+(T43*U6)+(V43*W6)+(X43*Y6)+(Z43*AA6)+(AB43*AC6)+(AD43*AE6)+(AF43*AG6)+(AH43*AI6)+(AJ43*AK6)+(AL43*AM6)+(AN43*AO6)+(AP43*AQ6)</f>
        <v>54.75</v>
      </c>
      <c r="AS43" s="137">
        <f t="shared" si="0"/>
        <v>3.65</v>
      </c>
      <c r="AT43" s="136">
        <f>'Tabu-1'!AF42</f>
        <v>55.5</v>
      </c>
      <c r="AU43" s="137">
        <f>'Tabu-2'!AM42</f>
        <v>53.625</v>
      </c>
      <c r="AV43" s="136">
        <f>'Tabu-3'!AL43</f>
        <v>52.5</v>
      </c>
      <c r="AW43" s="136">
        <f>'Tabu-4'!AR43</f>
        <v>54</v>
      </c>
      <c r="AX43" s="136">
        <f>'Tabu-5'!AL43</f>
        <v>52.5</v>
      </c>
      <c r="AY43" s="137">
        <f>(AR43+AT43+AU43+AV43+AW43+AX43+('viva-1'!K41*1.5)+('viva-2'!K41*1.5)+('viva-3'!K41*1.5))/94.5</f>
        <v>3.5912698412698414</v>
      </c>
      <c r="AZ43" s="215" t="str">
        <f t="shared" si="4"/>
        <v>A-</v>
      </c>
      <c r="BA43" s="337" t="str">
        <f t="shared" si="2"/>
        <v>A-</v>
      </c>
      <c r="BB43" s="139">
        <f t="shared" si="3"/>
        <v>36</v>
      </c>
    </row>
    <row r="44" spans="1:54" ht="16.5" customHeight="1">
      <c r="A44" s="217">
        <f>'1st 1'!A44</f>
        <v>37</v>
      </c>
      <c r="B44" s="132">
        <f>IF('6th 1'!J44&gt;0,'6th 1'!AC44,0)</f>
        <v>0</v>
      </c>
      <c r="C44" s="133">
        <f>IF('6th 1'!J44&gt;0,'6th 1'!AB44,0)</f>
        <v>0</v>
      </c>
      <c r="D44" s="133">
        <f>IF('6th 2'!J44&gt;0,'6th 2'!AC44,0)</f>
        <v>0</v>
      </c>
      <c r="E44" s="134">
        <f>IF('6th 2'!J44&gt;0,'6th 2'!AB44,0)</f>
        <v>0</v>
      </c>
      <c r="F44" s="134">
        <f>IF('6th 3'!J44&gt;0,'6th 3'!AC44,0)</f>
        <v>0</v>
      </c>
      <c r="G44" s="133">
        <f>IF('6th 3'!J44&gt;0,'6th 3'!AB44,0)</f>
        <v>0</v>
      </c>
      <c r="H44" s="133">
        <f>IF('6th 4'!J44&gt;0,'6th 4'!AC44,0)</f>
        <v>0</v>
      </c>
      <c r="I44" s="133">
        <f>IF('6th 4'!J44&gt;0,'6th 4'!AB44,0)</f>
        <v>0</v>
      </c>
      <c r="J44" s="134">
        <f>IF('6th 5'!J44&gt;0,'6th 5'!AC44,0)</f>
        <v>0</v>
      </c>
      <c r="K44" s="134">
        <f>IF('6th 5'!J44&gt;0,'6th 5'!AB44,0)</f>
        <v>0</v>
      </c>
      <c r="L44" s="134">
        <f>IF('6th 6'!J44&gt;0,'6th 6'!AC44,0)</f>
        <v>0</v>
      </c>
      <c r="M44" s="134">
        <f>IF('6th 6'!J44&gt;0,'6th 6'!AB44,0)</f>
        <v>0</v>
      </c>
      <c r="N44" s="133">
        <f>IF('6th 7'!J44&gt;0,'6th 7'!AC44,0)</f>
        <v>0</v>
      </c>
      <c r="O44" s="222">
        <f>IF('6th 7'!J44&gt;0,'6th 7'!AB44,0)</f>
        <v>0</v>
      </c>
      <c r="P44" s="132">
        <f>IF('6th 1'!R44&gt;0,'6th 1'!AC44,0)</f>
        <v>3.5</v>
      </c>
      <c r="Q44" s="134" t="str">
        <f>IF('6th 1'!R44&gt;0,'6th 1'!AB44,0)</f>
        <v>A-</v>
      </c>
      <c r="R44" s="134">
        <f>IF('6th 2'!R44&gt;0,'6th 2'!AC44,0)</f>
        <v>3.25</v>
      </c>
      <c r="S44" s="133" t="str">
        <f>IF('6th 2'!R44&gt;0,'6th 2'!AB44,0)</f>
        <v>B+</v>
      </c>
      <c r="T44" s="133">
        <f>IF('6th 3'!R44&gt;0,'6th 3'!AC44,0)</f>
        <v>3</v>
      </c>
      <c r="U44" s="133" t="str">
        <f>IF('6th 3'!R44&gt;0,'6th 3'!AB44,0)</f>
        <v>B</v>
      </c>
      <c r="V44" s="134">
        <f>IF('6th 4'!R44&gt;0,'6th 4'!AC44,0)</f>
        <v>3.5</v>
      </c>
      <c r="W44" s="134" t="str">
        <f>IF('6th 4'!R44&gt;0,'6th 4'!AB44,0)</f>
        <v>A-</v>
      </c>
      <c r="X44" s="133">
        <f>IF('6th 5'!R44&gt;0,'6th 5'!AC44,0)</f>
        <v>3.75</v>
      </c>
      <c r="Y44" s="133" t="str">
        <f>IF('6th 5'!R44&gt;0,'6th 5'!AB44,0)</f>
        <v>A</v>
      </c>
      <c r="Z44" s="133">
        <f>IF('6th 6'!R44&gt;0,'6th 6'!AC44,0)</f>
        <v>0</v>
      </c>
      <c r="AA44" s="134">
        <f>IF('6th 6'!R44&gt;0,'6th 6'!AB44,0)</f>
        <v>0</v>
      </c>
      <c r="AB44" s="132">
        <f>IF('6th 7'!R44&gt;0,'6th 7'!AC44,0)</f>
        <v>0</v>
      </c>
      <c r="AC44" s="135">
        <f>IF('6th 7'!R44&gt;0,'6th 7'!AB44,0)</f>
        <v>0</v>
      </c>
      <c r="AD44" s="223">
        <f>IF('6th 1'!Z44&gt;0,'6th 1'!AC44,0)</f>
        <v>0</v>
      </c>
      <c r="AE44" s="134">
        <f>IF('6th 1'!Z44&gt;0,'6th 1'!AB44,0)</f>
        <v>0</v>
      </c>
      <c r="AF44" s="134">
        <f>IF('6th 2'!Z44&gt;0,'6th 2'!AC44,0)</f>
        <v>0</v>
      </c>
      <c r="AG44" s="134">
        <f>IF('6th 2'!Z44&gt;0,'6th 2'!AB44,0)</f>
        <v>0</v>
      </c>
      <c r="AH44" s="134">
        <f>IF('6th 3'!Z44&gt;0,'6th 3'!AC44,0)</f>
        <v>0</v>
      </c>
      <c r="AI44" s="134">
        <f>IF('6th 3'!Z44&gt;0,'6th 3'!AB44,0)</f>
        <v>0</v>
      </c>
      <c r="AJ44" s="134">
        <f>IF('6th 4'!Z44&gt;0,'6th 4'!AC44,0)</f>
        <v>0</v>
      </c>
      <c r="AK44" s="133">
        <f>IF('6th 4'!Z44&gt;0,'6th 4'!AB44,0)</f>
        <v>0</v>
      </c>
      <c r="AL44" s="133">
        <f>IF('6th 5'!Z44&gt;0,'6th 5'!AC44,0)</f>
        <v>0</v>
      </c>
      <c r="AM44" s="133">
        <f>IF('6th 5'!Z44&gt;0,'6th 5'!AB44,0)</f>
        <v>0</v>
      </c>
      <c r="AN44" s="134">
        <f>IF('6th 6'!Z44&gt;0,'6th 6'!AC44,0)</f>
        <v>0</v>
      </c>
      <c r="AO44" s="225">
        <f>IF('6th 6'!Z44&gt;0,'6th 6'!AB44,0)</f>
        <v>0</v>
      </c>
      <c r="AP44" s="134">
        <f>IF('6th 7'!Z44&gt;0,'6th 7'!AC44,0)</f>
        <v>0</v>
      </c>
      <c r="AQ44" s="225">
        <f>IF('6th 7'!Z44&gt;0,'6th 7'!AB44,0)</f>
        <v>0</v>
      </c>
      <c r="AR44" s="226">
        <f>(B44*C6)+(D44*E6)+(F44*G6)+(H44*I6)+(J44*K6)+(L44*M6)+(N44*O6)+(P44*Q6)+(R44*S6)+(T44*U6)+(V44*W6)+(X44*Y6)+(Z44*AA6)+(AB44*AC6)+(AD44*AE6)+(AF44*AG6)+(AH44*AI6)+(AJ44*AK6)+(AL44*AM6)+(AN44*AO6)+(AP44*AQ6)</f>
        <v>51</v>
      </c>
      <c r="AS44" s="137">
        <f t="shared" si="0"/>
        <v>3.4</v>
      </c>
      <c r="AT44" s="136">
        <f>'Tabu-1'!AF43</f>
        <v>48.375</v>
      </c>
      <c r="AU44" s="137">
        <f>'Tabu-2'!AM43</f>
        <v>48.375</v>
      </c>
      <c r="AV44" s="136">
        <f>'Tabu-3'!AL44</f>
        <v>46.5</v>
      </c>
      <c r="AW44" s="136">
        <f>'Tabu-4'!AR44</f>
        <v>49.875</v>
      </c>
      <c r="AX44" s="136">
        <f>'Tabu-5'!AL44</f>
        <v>48.75</v>
      </c>
      <c r="AY44" s="137">
        <f>(AR44+AT44+AU44+AV44+AW44+AX44+('viva-1'!K42*1.5)+('viva-2'!K42*1.5)+('viva-3'!K42*1.5))/94.5</f>
        <v>3.2817460317460316</v>
      </c>
      <c r="AZ44" s="215" t="str">
        <f t="shared" si="4"/>
        <v>B+</v>
      </c>
      <c r="BA44" s="337" t="str">
        <f t="shared" si="2"/>
        <v>B+</v>
      </c>
      <c r="BB44" s="139">
        <f t="shared" si="3"/>
        <v>37</v>
      </c>
    </row>
    <row r="45" spans="1:54" ht="16.5" customHeight="1">
      <c r="A45" s="217">
        <f>'1st 1'!A45</f>
        <v>38</v>
      </c>
      <c r="B45" s="132">
        <f>IF('6th 1'!J45&gt;0,'6th 1'!AC45,0)</f>
        <v>0</v>
      </c>
      <c r="C45" s="133">
        <f>IF('6th 1'!J45&gt;0,'6th 1'!AB45,0)</f>
        <v>0</v>
      </c>
      <c r="D45" s="133">
        <f>IF('6th 2'!J45&gt;0,'6th 2'!AC45,0)</f>
        <v>0</v>
      </c>
      <c r="E45" s="134">
        <f>IF('6th 2'!J45&gt;0,'6th 2'!AB45,0)</f>
        <v>0</v>
      </c>
      <c r="F45" s="134">
        <f>IF('6th 3'!J45&gt;0,'6th 3'!AC45,0)</f>
        <v>0</v>
      </c>
      <c r="G45" s="133">
        <f>IF('6th 3'!J45&gt;0,'6th 3'!AB45,0)</f>
        <v>0</v>
      </c>
      <c r="H45" s="133">
        <f>IF('6th 4'!J45&gt;0,'6th 4'!AC45,0)</f>
        <v>0</v>
      </c>
      <c r="I45" s="133">
        <f>IF('6th 4'!J45&gt;0,'6th 4'!AB45,0)</f>
        <v>0</v>
      </c>
      <c r="J45" s="134">
        <f>IF('6th 5'!J45&gt;0,'6th 5'!AC45,0)</f>
        <v>0</v>
      </c>
      <c r="K45" s="134">
        <f>IF('6th 5'!J45&gt;0,'6th 5'!AB45,0)</f>
        <v>0</v>
      </c>
      <c r="L45" s="134">
        <f>IF('6th 6'!J45&gt;0,'6th 6'!AC45,0)</f>
        <v>0</v>
      </c>
      <c r="M45" s="134">
        <f>IF('6th 6'!J45&gt;0,'6th 6'!AB45,0)</f>
        <v>0</v>
      </c>
      <c r="N45" s="133">
        <f>IF('6th 7'!J45&gt;0,'6th 7'!AC45,0)</f>
        <v>0</v>
      </c>
      <c r="O45" s="222">
        <f>IF('6th 7'!J45&gt;0,'6th 7'!AB45,0)</f>
        <v>0</v>
      </c>
      <c r="P45" s="132">
        <f>IF('6th 1'!R45&gt;0,'6th 1'!AC45,0)</f>
        <v>2.75</v>
      </c>
      <c r="Q45" s="134" t="str">
        <f>IF('6th 1'!R45&gt;0,'6th 1'!AB45,0)</f>
        <v>B-</v>
      </c>
      <c r="R45" s="134">
        <f>IF('6th 2'!R45&gt;0,'6th 2'!AC45,0)</f>
        <v>3</v>
      </c>
      <c r="S45" s="133" t="str">
        <f>IF('6th 2'!R45&gt;0,'6th 2'!AB45,0)</f>
        <v>B</v>
      </c>
      <c r="T45" s="133">
        <f>IF('6th 3'!R45&gt;0,'6th 3'!AC45,0)</f>
        <v>2.75</v>
      </c>
      <c r="U45" s="133" t="str">
        <f>IF('6th 3'!R45&gt;0,'6th 3'!AB45,0)</f>
        <v>B-</v>
      </c>
      <c r="V45" s="134">
        <f>IF('6th 4'!R45&gt;0,'6th 4'!AC45,0)</f>
        <v>3</v>
      </c>
      <c r="W45" s="134" t="str">
        <f>IF('6th 4'!R45&gt;0,'6th 4'!AB45,0)</f>
        <v>B</v>
      </c>
      <c r="X45" s="133">
        <f>IF('6th 5'!R45&gt;0,'6th 5'!AC45,0)</f>
        <v>3.5</v>
      </c>
      <c r="Y45" s="133" t="str">
        <f>IF('6th 5'!R45&gt;0,'6th 5'!AB45,0)</f>
        <v>A-</v>
      </c>
      <c r="Z45" s="133">
        <f>IF('6th 6'!R45&gt;0,'6th 6'!AC45,0)</f>
        <v>0</v>
      </c>
      <c r="AA45" s="134">
        <f>IF('6th 6'!R45&gt;0,'6th 6'!AB45,0)</f>
        <v>0</v>
      </c>
      <c r="AB45" s="132">
        <f>IF('6th 7'!R45&gt;0,'6th 7'!AC45,0)</f>
        <v>0</v>
      </c>
      <c r="AC45" s="135">
        <f>IF('6th 7'!R45&gt;0,'6th 7'!AB45,0)</f>
        <v>0</v>
      </c>
      <c r="AD45" s="223">
        <f>IF('6th 1'!Z45&gt;0,'6th 1'!AC45,0)</f>
        <v>0</v>
      </c>
      <c r="AE45" s="134">
        <f>IF('6th 1'!Z45&gt;0,'6th 1'!AB45,0)</f>
        <v>0</v>
      </c>
      <c r="AF45" s="134">
        <f>IF('6th 2'!Z45&gt;0,'6th 2'!AC45,0)</f>
        <v>0</v>
      </c>
      <c r="AG45" s="134">
        <f>IF('6th 2'!Z45&gt;0,'6th 2'!AB45,0)</f>
        <v>0</v>
      </c>
      <c r="AH45" s="134">
        <f>IF('6th 3'!Z45&gt;0,'6th 3'!AC45,0)</f>
        <v>0</v>
      </c>
      <c r="AI45" s="134">
        <f>IF('6th 3'!Z45&gt;0,'6th 3'!AB45,0)</f>
        <v>0</v>
      </c>
      <c r="AJ45" s="134">
        <f>IF('6th 4'!Z45&gt;0,'6th 4'!AC45,0)</f>
        <v>0</v>
      </c>
      <c r="AK45" s="133">
        <f>IF('6th 4'!Z45&gt;0,'6th 4'!AB45,0)</f>
        <v>0</v>
      </c>
      <c r="AL45" s="133">
        <f>IF('6th 5'!Z45&gt;0,'6th 5'!AC45,0)</f>
        <v>0</v>
      </c>
      <c r="AM45" s="133">
        <f>IF('6th 5'!Z45&gt;0,'6th 5'!AB45,0)</f>
        <v>0</v>
      </c>
      <c r="AN45" s="134">
        <f>IF('6th 6'!Z45&gt;0,'6th 6'!AC45,0)</f>
        <v>0</v>
      </c>
      <c r="AO45" s="225">
        <f>IF('6th 6'!Z45&gt;0,'6th 6'!AB45,0)</f>
        <v>0</v>
      </c>
      <c r="AP45" s="134">
        <f>IF('6th 7'!Z45&gt;0,'6th 7'!AC45,0)</f>
        <v>0</v>
      </c>
      <c r="AQ45" s="225">
        <f>IF('6th 7'!Z45&gt;0,'6th 7'!AB45,0)</f>
        <v>0</v>
      </c>
      <c r="AR45" s="226">
        <f>(B45*C6)+(D45*E6)+(F45*G6)+(H45*I6)+(J45*K6)+(L45*M6)+(N45*O6)+(P45*Q6)+(R45*S6)+(T45*U6)+(V45*W6)+(X45*Y6)+(Z45*AA6)+(AB45*AC6)+(AD45*AE6)+(AF45*AG6)+(AH45*AI6)+(AJ45*AK6)+(AL45*AM6)+(AN45*AO6)+(AP45*AQ6)</f>
        <v>45</v>
      </c>
      <c r="AS45" s="137">
        <f t="shared" si="0"/>
        <v>3</v>
      </c>
      <c r="AT45" s="136">
        <f>'Tabu-1'!AF44</f>
        <v>42.75</v>
      </c>
      <c r="AU45" s="137">
        <f>'Tabu-2'!AM44</f>
        <v>48</v>
      </c>
      <c r="AV45" s="136">
        <f>'Tabu-3'!AL45</f>
        <v>44.25</v>
      </c>
      <c r="AW45" s="136">
        <f>'Tabu-4'!AR45</f>
        <v>47.625</v>
      </c>
      <c r="AX45" s="136">
        <f>'Tabu-5'!AL45</f>
        <v>42</v>
      </c>
      <c r="AY45" s="137">
        <f>(AR45+AT45+AU45+AV45+AW45+AX45+('viva-1'!K43*1.5)+('viva-2'!K43*1.5)+('viva-3'!K43*1.5))/94.5</f>
        <v>3.0198412698412698</v>
      </c>
      <c r="AZ45" s="215" t="str">
        <f t="shared" si="4"/>
        <v>B</v>
      </c>
      <c r="BA45" s="337" t="str">
        <f t="shared" si="2"/>
        <v>B</v>
      </c>
      <c r="BB45" s="139">
        <f t="shared" si="3"/>
        <v>38</v>
      </c>
    </row>
    <row r="46" spans="1:54" ht="16.5" customHeight="1">
      <c r="A46" s="217">
        <f>'1st 1'!A46</f>
        <v>39</v>
      </c>
      <c r="B46" s="132">
        <f>IF('6th 1'!J46&gt;0,'6th 1'!AC46,0)</f>
        <v>0</v>
      </c>
      <c r="C46" s="133">
        <f>IF('6th 1'!J46&gt;0,'6th 1'!AB46,0)</f>
        <v>0</v>
      </c>
      <c r="D46" s="133">
        <f>IF('6th 2'!J46&gt;0,'6th 2'!AC46,0)</f>
        <v>0</v>
      </c>
      <c r="E46" s="134">
        <f>IF('6th 2'!J46&gt;0,'6th 2'!AB46,0)</f>
        <v>0</v>
      </c>
      <c r="F46" s="134">
        <f>IF('6th 3'!J46&gt;0,'6th 3'!AC46,0)</f>
        <v>0</v>
      </c>
      <c r="G46" s="133">
        <f>IF('6th 3'!J46&gt;0,'6th 3'!AB46,0)</f>
        <v>0</v>
      </c>
      <c r="H46" s="133">
        <f>IF('6th 4'!J46&gt;0,'6th 4'!AC46,0)</f>
        <v>0</v>
      </c>
      <c r="I46" s="133">
        <f>IF('6th 4'!J46&gt;0,'6th 4'!AB46,0)</f>
        <v>0</v>
      </c>
      <c r="J46" s="134">
        <f>IF('6th 5'!J46&gt;0,'6th 5'!AC46,0)</f>
        <v>0</v>
      </c>
      <c r="K46" s="134">
        <f>IF('6th 5'!J46&gt;0,'6th 5'!AB46,0)</f>
        <v>0</v>
      </c>
      <c r="L46" s="134">
        <f>IF('6th 6'!J46&gt;0,'6th 6'!AC46,0)</f>
        <v>0</v>
      </c>
      <c r="M46" s="134">
        <f>IF('6th 6'!J46&gt;0,'6th 6'!AB46,0)</f>
        <v>0</v>
      </c>
      <c r="N46" s="133">
        <f>IF('6th 7'!J46&gt;0,'6th 7'!AC46,0)</f>
        <v>0</v>
      </c>
      <c r="O46" s="222">
        <f>IF('6th 7'!J46&gt;0,'6th 7'!AB46,0)</f>
        <v>0</v>
      </c>
      <c r="P46" s="132">
        <f>IF('6th 1'!R46&gt;0,'6th 1'!AC46,0)</f>
        <v>0</v>
      </c>
      <c r="Q46" s="134">
        <f>IF('6th 1'!R46&gt;0,'6th 1'!AB46,0)</f>
        <v>0</v>
      </c>
      <c r="R46" s="134">
        <f>IF('6th 2'!R46&gt;0,'6th 2'!AC46,0)</f>
        <v>0</v>
      </c>
      <c r="S46" s="133">
        <f>IF('6th 2'!R46&gt;0,'6th 2'!AB46,0)</f>
        <v>0</v>
      </c>
      <c r="T46" s="133">
        <f>IF('6th 3'!R46&gt;0,'6th 3'!AC46,0)</f>
        <v>0</v>
      </c>
      <c r="U46" s="133">
        <f>IF('6th 3'!R46&gt;0,'6th 3'!AB46,0)</f>
        <v>0</v>
      </c>
      <c r="V46" s="134">
        <f>IF('6th 4'!R46&gt;0,'6th 4'!AC46,0)</f>
        <v>0</v>
      </c>
      <c r="W46" s="134">
        <f>IF('6th 4'!R46&gt;0,'6th 4'!AB46,0)</f>
        <v>0</v>
      </c>
      <c r="X46" s="133">
        <f>IF('6th 5'!R46&gt;0,'6th 5'!AC46,0)</f>
        <v>0</v>
      </c>
      <c r="Y46" s="133">
        <f>IF('6th 5'!R46&gt;0,'6th 5'!AB46,0)</f>
        <v>0</v>
      </c>
      <c r="Z46" s="133">
        <f>IF('6th 6'!R46&gt;0,'6th 6'!AC46,0)</f>
        <v>0</v>
      </c>
      <c r="AA46" s="134">
        <f>IF('6th 6'!R46&gt;0,'6th 6'!AB46,0)</f>
        <v>0</v>
      </c>
      <c r="AB46" s="132">
        <f>IF('6th 7'!R46&gt;0,'6th 7'!AC46,0)</f>
        <v>0</v>
      </c>
      <c r="AC46" s="135">
        <f>IF('6th 7'!R46&gt;0,'6th 7'!AB46,0)</f>
        <v>0</v>
      </c>
      <c r="AD46" s="223">
        <f>IF('6th 1'!Z46&gt;0,'6th 1'!AC46,0)</f>
        <v>2.5</v>
      </c>
      <c r="AE46" s="134" t="str">
        <f>IF('6th 1'!Z46&gt;0,'6th 1'!AB46,0)</f>
        <v>C+</v>
      </c>
      <c r="AF46" s="134">
        <f>IF('6th 2'!Z46&gt;0,'6th 2'!AC46,0)</f>
        <v>2.75</v>
      </c>
      <c r="AG46" s="134" t="str">
        <f>IF('6th 2'!Z46&gt;0,'6th 2'!AB46,0)</f>
        <v>B-</v>
      </c>
      <c r="AH46" s="134">
        <f>IF('6th 3'!Z46&gt;0,'6th 3'!AC46,0)</f>
        <v>3</v>
      </c>
      <c r="AI46" s="134" t="str">
        <f>IF('6th 3'!Z46&gt;0,'6th 3'!AB46,0)</f>
        <v>B</v>
      </c>
      <c r="AJ46" s="134">
        <f>IF('6th 4'!Z46&gt;0,'6th 4'!AC46,0)</f>
        <v>3</v>
      </c>
      <c r="AK46" s="133" t="str">
        <f>IF('6th 4'!Z46&gt;0,'6th 4'!AB46,0)</f>
        <v>B</v>
      </c>
      <c r="AL46" s="133">
        <f>IF('6th 5'!Z46&gt;0,'6th 5'!AC46,0)</f>
        <v>2.25</v>
      </c>
      <c r="AM46" s="133" t="str">
        <f>IF('6th 5'!Z46&gt;0,'6th 5'!AB46,0)</f>
        <v>C</v>
      </c>
      <c r="AN46" s="134">
        <f>IF('6th 6'!Z46&gt;0,'6th 6'!AC46,0)</f>
        <v>0</v>
      </c>
      <c r="AO46" s="225">
        <f>IF('6th 6'!Z46&gt;0,'6th 6'!AB46,0)</f>
        <v>0</v>
      </c>
      <c r="AP46" s="134">
        <f>IF('6th 7'!Z46&gt;0,'6th 7'!AC46,0)</f>
        <v>0</v>
      </c>
      <c r="AQ46" s="225">
        <f>IF('6th 7'!Z46&gt;0,'6th 7'!AB46,0)</f>
        <v>0</v>
      </c>
      <c r="AR46" s="226">
        <f>(B46*C6)+(D46*E6)+(F46*G6)+(H46*I6)+(J46*K6)+(L46*M6)+(N46*O6)+(P46*Q6)+(R46*S6)+(T46*U6)+(V46*W6)+(X46*Y6)+(Z46*AA6)+(AB46*AC6)+(AD46*AE6)+(AF46*AG6)+(AH46*AI6)+(AJ46*AK6)+(AL46*AM6)+(AN46*AO6)+(AP46*AQ6)</f>
        <v>40.5</v>
      </c>
      <c r="AS46" s="137">
        <f t="shared" si="0"/>
        <v>2.7</v>
      </c>
      <c r="AT46" s="136">
        <f>'Tabu-1'!AF45</f>
        <v>40.875</v>
      </c>
      <c r="AU46" s="137">
        <f>'Tabu-2'!AM45</f>
        <v>40.875</v>
      </c>
      <c r="AV46" s="136">
        <f>'Tabu-3'!AL46</f>
        <v>41.25</v>
      </c>
      <c r="AW46" s="136">
        <f>'Tabu-4'!AR46</f>
        <v>40.875</v>
      </c>
      <c r="AX46" s="136">
        <f>'Tabu-5'!AL46</f>
        <v>39</v>
      </c>
      <c r="AY46" s="137">
        <f>(AR46+AT46+AU46+AV46+AW46+AX46+('viva-1'!K44*1.5)+('viva-2'!K44*1.5)+('viva-3'!K44*1.5))/94.5</f>
        <v>2.6865079365079363</v>
      </c>
      <c r="AZ46" s="215" t="str">
        <f t="shared" si="4"/>
        <v>C+</v>
      </c>
      <c r="BA46" s="337" t="str">
        <f t="shared" si="2"/>
        <v>C+</v>
      </c>
      <c r="BB46" s="139">
        <f t="shared" si="3"/>
        <v>39</v>
      </c>
    </row>
    <row r="47" spans="1:54" ht="16.5" customHeight="1">
      <c r="A47" s="217">
        <f>'1st 1'!A47</f>
        <v>40</v>
      </c>
      <c r="B47" s="132">
        <f>IF('6th 1'!J47&gt;0,'6th 1'!AC47,0)</f>
        <v>0</v>
      </c>
      <c r="C47" s="133">
        <f>IF('6th 1'!J47&gt;0,'6th 1'!AB47,0)</f>
        <v>0</v>
      </c>
      <c r="D47" s="133">
        <f>IF('6th 2'!J47&gt;0,'6th 2'!AC47,0)</f>
        <v>0</v>
      </c>
      <c r="E47" s="134">
        <f>IF('6th 2'!J47&gt;0,'6th 2'!AB47,0)</f>
        <v>0</v>
      </c>
      <c r="F47" s="134">
        <f>IF('6th 3'!J47&gt;0,'6th 3'!AC47,0)</f>
        <v>0</v>
      </c>
      <c r="G47" s="133">
        <f>IF('6th 3'!J47&gt;0,'6th 3'!AB47,0)</f>
        <v>0</v>
      </c>
      <c r="H47" s="133">
        <f>IF('6th 4'!J47&gt;0,'6th 4'!AC47,0)</f>
        <v>0</v>
      </c>
      <c r="I47" s="133">
        <f>IF('6th 4'!J47&gt;0,'6th 4'!AB47,0)</f>
        <v>0</v>
      </c>
      <c r="J47" s="134">
        <f>IF('6th 5'!J47&gt;0,'6th 5'!AC47,0)</f>
        <v>0</v>
      </c>
      <c r="K47" s="134">
        <f>IF('6th 5'!J47&gt;0,'6th 5'!AB47,0)</f>
        <v>0</v>
      </c>
      <c r="L47" s="134">
        <f>IF('6th 6'!J47&gt;0,'6th 6'!AC47,0)</f>
        <v>0</v>
      </c>
      <c r="M47" s="134">
        <f>IF('6th 6'!J47&gt;0,'6th 6'!AB47,0)</f>
        <v>0</v>
      </c>
      <c r="N47" s="133">
        <f>IF('6th 7'!J47&gt;0,'6th 7'!AC47,0)</f>
        <v>0</v>
      </c>
      <c r="O47" s="222">
        <f>IF('6th 7'!J47&gt;0,'6th 7'!AB47,0)</f>
        <v>0</v>
      </c>
      <c r="P47" s="132">
        <f>IF('6th 1'!R47&gt;0,'6th 1'!AC47,0)</f>
        <v>0</v>
      </c>
      <c r="Q47" s="134">
        <f>IF('6th 1'!R47&gt;0,'6th 1'!AB47,0)</f>
        <v>0</v>
      </c>
      <c r="R47" s="134">
        <f>IF('6th 2'!R47&gt;0,'6th 2'!AC47,0)</f>
        <v>0</v>
      </c>
      <c r="S47" s="133">
        <f>IF('6th 2'!R47&gt;0,'6th 2'!AB47,0)</f>
        <v>0</v>
      </c>
      <c r="T47" s="133">
        <f>IF('6th 3'!R47&gt;0,'6th 3'!AC47,0)</f>
        <v>0</v>
      </c>
      <c r="U47" s="133">
        <f>IF('6th 3'!R47&gt;0,'6th 3'!AB47,0)</f>
        <v>0</v>
      </c>
      <c r="V47" s="134">
        <f>IF('6th 4'!R47&gt;0,'6th 4'!AC47,0)</f>
        <v>0</v>
      </c>
      <c r="W47" s="134">
        <f>IF('6th 4'!R47&gt;0,'6th 4'!AB47,0)</f>
        <v>0</v>
      </c>
      <c r="X47" s="133">
        <f>IF('6th 5'!R47&gt;0,'6th 5'!AC47,0)</f>
        <v>0</v>
      </c>
      <c r="Y47" s="133">
        <f>IF('6th 5'!R47&gt;0,'6th 5'!AB47,0)</f>
        <v>0</v>
      </c>
      <c r="Z47" s="133">
        <f>IF('6th 6'!R47&gt;0,'6th 6'!AC47,0)</f>
        <v>0</v>
      </c>
      <c r="AA47" s="134">
        <f>IF('6th 6'!R47&gt;0,'6th 6'!AB47,0)</f>
        <v>0</v>
      </c>
      <c r="AB47" s="132">
        <f>IF('6th 7'!R47&gt;0,'6th 7'!AC47,0)</f>
        <v>0</v>
      </c>
      <c r="AC47" s="135">
        <f>IF('6th 7'!R47&gt;0,'6th 7'!AB47,0)</f>
        <v>0</v>
      </c>
      <c r="AD47" s="223">
        <f>IF('6th 1'!Z47&gt;0,'6th 1'!AC47,0)</f>
        <v>2.5</v>
      </c>
      <c r="AE47" s="134" t="str">
        <f>IF('6th 1'!Z47&gt;0,'6th 1'!AB47,0)</f>
        <v>C+</v>
      </c>
      <c r="AF47" s="134">
        <f>IF('6th 2'!Z47&gt;0,'6th 2'!AC47,0)</f>
        <v>2.25</v>
      </c>
      <c r="AG47" s="134" t="str">
        <f>IF('6th 2'!Z47&gt;0,'6th 2'!AB47,0)</f>
        <v>C</v>
      </c>
      <c r="AH47" s="134">
        <f>IF('6th 3'!Z47&gt;0,'6th 3'!AC47,0)</f>
        <v>3</v>
      </c>
      <c r="AI47" s="134" t="str">
        <f>IF('6th 3'!Z47&gt;0,'6th 3'!AB47,0)</f>
        <v>B</v>
      </c>
      <c r="AJ47" s="134">
        <f>IF('6th 4'!Z47&gt;0,'6th 4'!AC47,0)</f>
        <v>3</v>
      </c>
      <c r="AK47" s="133" t="str">
        <f>IF('6th 4'!Z47&gt;0,'6th 4'!AB47,0)</f>
        <v>B</v>
      </c>
      <c r="AL47" s="133">
        <f>IF('6th 5'!Z47&gt;0,'6th 5'!AC47,0)</f>
        <v>3</v>
      </c>
      <c r="AM47" s="133" t="str">
        <f>IF('6th 5'!Z47&gt;0,'6th 5'!AB47,0)</f>
        <v>B</v>
      </c>
      <c r="AN47" s="134">
        <f>IF('6th 6'!Z47&gt;0,'6th 6'!AC47,0)</f>
        <v>0</v>
      </c>
      <c r="AO47" s="225">
        <f>IF('6th 6'!Z47&gt;0,'6th 6'!AB47,0)</f>
        <v>0</v>
      </c>
      <c r="AP47" s="134">
        <f>IF('6th 7'!Z47&gt;0,'6th 7'!AC47,0)</f>
        <v>0</v>
      </c>
      <c r="AQ47" s="225">
        <f>IF('6th 7'!Z47&gt;0,'6th 7'!AB47,0)</f>
        <v>0</v>
      </c>
      <c r="AR47" s="226">
        <f>(B47*C6)+(D47*E6)+(F47*G6)+(H47*I6)+(J47*K6)+(L47*M6)+(N47*O6)+(P47*Q6)+(R47*S6)+(T47*U6)+(V47*W6)+(X47*Y6)+(Z47*AA6)+(AB47*AC6)+(AD47*AE6)+(AF47*AG6)+(AH47*AI6)+(AJ47*AK6)+(AL47*AM6)+(AN47*AO6)+(AP47*AQ6)</f>
        <v>41.25</v>
      </c>
      <c r="AS47" s="137">
        <f t="shared" si="0"/>
        <v>2.75</v>
      </c>
      <c r="AT47" s="136">
        <f>'Tabu-1'!AF46</f>
        <v>46.875</v>
      </c>
      <c r="AU47" s="137">
        <f>'Tabu-2'!AM46</f>
        <v>42</v>
      </c>
      <c r="AV47" s="136">
        <f>'Tabu-3'!AL47</f>
        <v>41.25</v>
      </c>
      <c r="AW47" s="136">
        <f>'Tabu-4'!AR47</f>
        <v>40.5</v>
      </c>
      <c r="AX47" s="136">
        <f>'Tabu-5'!AL47</f>
        <v>42.75</v>
      </c>
      <c r="AY47" s="137">
        <f>(AR47+AT47+AU47+AV47+AW47+AX47+('viva-1'!K45*1.5)+('viva-2'!K45*1.5)+('viva-3'!K45*1.5))/94.5</f>
        <v>2.8333333333333335</v>
      </c>
      <c r="AZ47" s="215" t="str">
        <f t="shared" si="4"/>
        <v>B-</v>
      </c>
      <c r="BA47" s="337" t="str">
        <f t="shared" si="2"/>
        <v>B-</v>
      </c>
      <c r="BB47" s="139">
        <f t="shared" si="3"/>
        <v>40</v>
      </c>
    </row>
    <row r="48" spans="1:54" ht="16.5" customHeight="1">
      <c r="A48" s="217">
        <f>'1st 1'!A48</f>
        <v>41</v>
      </c>
      <c r="B48" s="132">
        <f>IF('6th 1'!J48&gt;0,'6th 1'!AC48,0)</f>
        <v>0</v>
      </c>
      <c r="C48" s="133">
        <f>IF('6th 1'!J48&gt;0,'6th 1'!AB48,0)</f>
        <v>0</v>
      </c>
      <c r="D48" s="133">
        <f>IF('6th 2'!J48&gt;0,'6th 2'!AC48,0)</f>
        <v>0</v>
      </c>
      <c r="E48" s="134">
        <f>IF('6th 2'!J48&gt;0,'6th 2'!AB48,0)</f>
        <v>0</v>
      </c>
      <c r="F48" s="134">
        <f>IF('6th 3'!J48&gt;0,'6th 3'!AC48,0)</f>
        <v>0</v>
      </c>
      <c r="G48" s="133">
        <f>IF('6th 3'!J48&gt;0,'6th 3'!AB48,0)</f>
        <v>0</v>
      </c>
      <c r="H48" s="133">
        <f>IF('6th 4'!J48&gt;0,'6th 4'!AC48,0)</f>
        <v>0</v>
      </c>
      <c r="I48" s="133">
        <f>IF('6th 4'!J48&gt;0,'6th 4'!AB48,0)</f>
        <v>0</v>
      </c>
      <c r="J48" s="134">
        <f>IF('6th 5'!J48&gt;0,'6th 5'!AC48,0)</f>
        <v>0</v>
      </c>
      <c r="K48" s="134">
        <f>IF('6th 5'!J48&gt;0,'6th 5'!AB48,0)</f>
        <v>0</v>
      </c>
      <c r="L48" s="134">
        <f>IF('6th 6'!J48&gt;0,'6th 6'!AC48,0)</f>
        <v>0</v>
      </c>
      <c r="M48" s="134">
        <f>IF('6th 6'!J48&gt;0,'6th 6'!AB48,0)</f>
        <v>0</v>
      </c>
      <c r="N48" s="133">
        <f>IF('6th 7'!J48&gt;0,'6th 7'!AC48,0)</f>
        <v>0</v>
      </c>
      <c r="O48" s="222">
        <f>IF('6th 7'!J48&gt;0,'6th 7'!AB48,0)</f>
        <v>0</v>
      </c>
      <c r="P48" s="132">
        <f>IF('6th 1'!R48&gt;0,'6th 1'!AC48,0)</f>
        <v>0</v>
      </c>
      <c r="Q48" s="134">
        <f>IF('6th 1'!R48&gt;0,'6th 1'!AB48,0)</f>
        <v>0</v>
      </c>
      <c r="R48" s="134">
        <f>IF('6th 2'!R48&gt;0,'6th 2'!AC48,0)</f>
        <v>0</v>
      </c>
      <c r="S48" s="133">
        <f>IF('6th 2'!R48&gt;0,'6th 2'!AB48,0)</f>
        <v>0</v>
      </c>
      <c r="T48" s="133">
        <f>IF('6th 3'!R48&gt;0,'6th 3'!AC48,0)</f>
        <v>0</v>
      </c>
      <c r="U48" s="133">
        <f>IF('6th 3'!R48&gt;0,'6th 3'!AB48,0)</f>
        <v>0</v>
      </c>
      <c r="V48" s="134">
        <f>IF('6th 4'!R48&gt;0,'6th 4'!AC48,0)</f>
        <v>0</v>
      </c>
      <c r="W48" s="134">
        <f>IF('6th 4'!R48&gt;0,'6th 4'!AB48,0)</f>
        <v>0</v>
      </c>
      <c r="X48" s="133">
        <f>IF('6th 5'!R48&gt;0,'6th 5'!AC48,0)</f>
        <v>0</v>
      </c>
      <c r="Y48" s="133">
        <f>IF('6th 5'!R48&gt;0,'6th 5'!AB48,0)</f>
        <v>0</v>
      </c>
      <c r="Z48" s="133">
        <f>IF('6th 6'!R48&gt;0,'6th 6'!AC48,0)</f>
        <v>0</v>
      </c>
      <c r="AA48" s="134">
        <f>IF('6th 6'!R48&gt;0,'6th 6'!AB48,0)</f>
        <v>0</v>
      </c>
      <c r="AB48" s="132">
        <f>IF('6th 7'!R48&gt;0,'6th 7'!AC48,0)</f>
        <v>0</v>
      </c>
      <c r="AC48" s="135">
        <f>IF('6th 7'!R48&gt;0,'6th 7'!AB48,0)</f>
        <v>0</v>
      </c>
      <c r="AD48" s="223">
        <f>IF('6th 1'!Z48&gt;0,'6th 1'!AC48,0)</f>
        <v>3.75</v>
      </c>
      <c r="AE48" s="134" t="str">
        <f>IF('6th 1'!Z48&gt;0,'6th 1'!AB48,0)</f>
        <v>A</v>
      </c>
      <c r="AF48" s="134">
        <f>IF('6th 2'!Z48&gt;0,'6th 2'!AC48,0)</f>
        <v>3.5</v>
      </c>
      <c r="AG48" s="134" t="str">
        <f>IF('6th 2'!Z48&gt;0,'6th 2'!AB48,0)</f>
        <v>A-</v>
      </c>
      <c r="AH48" s="134">
        <f>IF('6th 3'!Z48&gt;0,'6th 3'!AC48,0)</f>
        <v>3.75</v>
      </c>
      <c r="AI48" s="134" t="str">
        <f>IF('6th 3'!Z48&gt;0,'6th 3'!AB48,0)</f>
        <v>A</v>
      </c>
      <c r="AJ48" s="134">
        <f>IF('6th 4'!Z48&gt;0,'6th 4'!AC48,0)</f>
        <v>3.5</v>
      </c>
      <c r="AK48" s="133" t="str">
        <f>IF('6th 4'!Z48&gt;0,'6th 4'!AB48,0)</f>
        <v>A-</v>
      </c>
      <c r="AL48" s="133">
        <f>IF('6th 5'!Z48&gt;0,'6th 5'!AC48,0)</f>
        <v>3.5</v>
      </c>
      <c r="AM48" s="133" t="str">
        <f>IF('6th 5'!Z48&gt;0,'6th 5'!AB48,0)</f>
        <v>A-</v>
      </c>
      <c r="AN48" s="134">
        <f>IF('6th 6'!Z48&gt;0,'6th 6'!AC48,0)</f>
        <v>0</v>
      </c>
      <c r="AO48" s="225">
        <f>IF('6th 6'!Z48&gt;0,'6th 6'!AB48,0)</f>
        <v>0</v>
      </c>
      <c r="AP48" s="134">
        <f>IF('6th 7'!Z48&gt;0,'6th 7'!AC48,0)</f>
        <v>0</v>
      </c>
      <c r="AQ48" s="225">
        <f>IF('6th 7'!Z48&gt;0,'6th 7'!AB48,0)</f>
        <v>0</v>
      </c>
      <c r="AR48" s="226">
        <f>(B48*C6)+(D48*E6)+(F48*G6)+(H48*I6)+(J48*K6)+(L48*M6)+(N48*O6)+(P48*Q6)+(R48*S6)+(T48*U6)+(V48*W6)+(X48*Y6)+(Z48*AA6)+(AB48*AC6)+(AD48*AE6)+(AF48*AG6)+(AH48*AI6)+(AJ48*AK6)+(AL48*AM6)+(AN48*AO6)+(AP48*AQ6)</f>
        <v>54</v>
      </c>
      <c r="AS48" s="137">
        <f t="shared" si="0"/>
        <v>3.6</v>
      </c>
      <c r="AT48" s="136">
        <f>'Tabu-1'!AF47</f>
        <v>50.25</v>
      </c>
      <c r="AU48" s="137">
        <f>'Tabu-2'!AM47</f>
        <v>49.875</v>
      </c>
      <c r="AV48" s="136">
        <f>'Tabu-3'!AL48</f>
        <v>49.5</v>
      </c>
      <c r="AW48" s="136">
        <f>'Tabu-4'!AR48</f>
        <v>47.625</v>
      </c>
      <c r="AX48" s="136">
        <f>'Tabu-5'!AL48</f>
        <v>54</v>
      </c>
      <c r="AY48" s="137">
        <f>(AR48+AT48+AU48+AV48+AW48+AX48+('viva-1'!K46*1.5)+('viva-2'!K46*1.5)+('viva-3'!K46*1.5))/94.5</f>
        <v>3.3690476190476191</v>
      </c>
      <c r="AZ48" s="215" t="str">
        <f t="shared" si="4"/>
        <v>A-</v>
      </c>
      <c r="BA48" s="337" t="str">
        <f t="shared" si="2"/>
        <v>A-</v>
      </c>
      <c r="BB48" s="139">
        <f t="shared" si="3"/>
        <v>41</v>
      </c>
    </row>
    <row r="49" spans="1:54" ht="16.5" customHeight="1">
      <c r="A49" s="217">
        <f>'1st 1'!A49</f>
        <v>42</v>
      </c>
      <c r="B49" s="132">
        <f>IF('6th 1'!J49&gt;0,'6th 1'!AC49,0)</f>
        <v>0</v>
      </c>
      <c r="C49" s="133">
        <f>IF('6th 1'!J49&gt;0,'6th 1'!AB49,0)</f>
        <v>0</v>
      </c>
      <c r="D49" s="133">
        <f>IF('6th 2'!J49&gt;0,'6th 2'!AC49,0)</f>
        <v>0</v>
      </c>
      <c r="E49" s="134">
        <f>IF('6th 2'!J49&gt;0,'6th 2'!AB49,0)</f>
        <v>0</v>
      </c>
      <c r="F49" s="134">
        <f>IF('6th 3'!J49&gt;0,'6th 3'!AC49,0)</f>
        <v>0</v>
      </c>
      <c r="G49" s="133">
        <f>IF('6th 3'!J49&gt;0,'6th 3'!AB49,0)</f>
        <v>0</v>
      </c>
      <c r="H49" s="133">
        <f>IF('6th 4'!J49&gt;0,'6th 4'!AC49,0)</f>
        <v>0</v>
      </c>
      <c r="I49" s="133">
        <f>IF('6th 4'!J49&gt;0,'6th 4'!AB49,0)</f>
        <v>0</v>
      </c>
      <c r="J49" s="134">
        <f>IF('6th 5'!J49&gt;0,'6th 5'!AC49,0)</f>
        <v>0</v>
      </c>
      <c r="K49" s="134">
        <f>IF('6th 5'!J49&gt;0,'6th 5'!AB49,0)</f>
        <v>0</v>
      </c>
      <c r="L49" s="134">
        <f>IF('6th 6'!J49&gt;0,'6th 6'!AC49,0)</f>
        <v>0</v>
      </c>
      <c r="M49" s="134">
        <f>IF('6th 6'!J49&gt;0,'6th 6'!AB49,0)</f>
        <v>0</v>
      </c>
      <c r="N49" s="133">
        <f>IF('6th 7'!J49&gt;0,'6th 7'!AC49,0)</f>
        <v>0</v>
      </c>
      <c r="O49" s="222">
        <f>IF('6th 7'!J49&gt;0,'6th 7'!AB49,0)</f>
        <v>0</v>
      </c>
      <c r="P49" s="132">
        <f>IF('6th 1'!R49&gt;0,'6th 1'!AC49,0)</f>
        <v>0</v>
      </c>
      <c r="Q49" s="134">
        <f>IF('6th 1'!R49&gt;0,'6th 1'!AB49,0)</f>
        <v>0</v>
      </c>
      <c r="R49" s="134">
        <f>IF('6th 2'!R49&gt;0,'6th 2'!AC49,0)</f>
        <v>0</v>
      </c>
      <c r="S49" s="133">
        <f>IF('6th 2'!R49&gt;0,'6th 2'!AB49,0)</f>
        <v>0</v>
      </c>
      <c r="T49" s="133">
        <f>IF('6th 3'!R49&gt;0,'6th 3'!AC49,0)</f>
        <v>0</v>
      </c>
      <c r="U49" s="133">
        <f>IF('6th 3'!R49&gt;0,'6th 3'!AB49,0)</f>
        <v>0</v>
      </c>
      <c r="V49" s="134">
        <f>IF('6th 4'!R49&gt;0,'6th 4'!AC49,0)</f>
        <v>0</v>
      </c>
      <c r="W49" s="134">
        <f>IF('6th 4'!R49&gt;0,'6th 4'!AB49,0)</f>
        <v>0</v>
      </c>
      <c r="X49" s="133">
        <f>IF('6th 5'!R49&gt;0,'6th 5'!AC49,0)</f>
        <v>0</v>
      </c>
      <c r="Y49" s="133">
        <f>IF('6th 5'!R49&gt;0,'6th 5'!AB49,0)</f>
        <v>0</v>
      </c>
      <c r="Z49" s="133">
        <f>IF('6th 6'!R49&gt;0,'6th 6'!AC49,0)</f>
        <v>0</v>
      </c>
      <c r="AA49" s="134">
        <f>IF('6th 6'!R49&gt;0,'6th 6'!AB49,0)</f>
        <v>0</v>
      </c>
      <c r="AB49" s="132">
        <f>IF('6th 7'!R49&gt;0,'6th 7'!AC49,0)</f>
        <v>0</v>
      </c>
      <c r="AC49" s="135">
        <f>IF('6th 7'!R49&gt;0,'6th 7'!AB49,0)</f>
        <v>0</v>
      </c>
      <c r="AD49" s="223">
        <f>IF('6th 1'!Z49&gt;0,'6th 1'!AC49,0)</f>
        <v>3.5</v>
      </c>
      <c r="AE49" s="134" t="str">
        <f>IF('6th 1'!Z49&gt;0,'6th 1'!AB49,0)</f>
        <v>A-</v>
      </c>
      <c r="AF49" s="134">
        <f>IF('6th 2'!Z49&gt;0,'6th 2'!AC49,0)</f>
        <v>3.75</v>
      </c>
      <c r="AG49" s="134" t="str">
        <f>IF('6th 2'!Z49&gt;0,'6th 2'!AB49,0)</f>
        <v>A</v>
      </c>
      <c r="AH49" s="134">
        <f>IF('6th 3'!Z49&gt;0,'6th 3'!AC49,0)</f>
        <v>3.75</v>
      </c>
      <c r="AI49" s="134" t="str">
        <f>IF('6th 3'!Z49&gt;0,'6th 3'!AB49,0)</f>
        <v>A</v>
      </c>
      <c r="AJ49" s="134">
        <f>IF('6th 4'!Z49&gt;0,'6th 4'!AC49,0)</f>
        <v>3.75</v>
      </c>
      <c r="AK49" s="133" t="str">
        <f>IF('6th 4'!Z49&gt;0,'6th 4'!AB49,0)</f>
        <v>A</v>
      </c>
      <c r="AL49" s="133">
        <f>IF('6th 5'!Z49&gt;0,'6th 5'!AC49,0)</f>
        <v>3.75</v>
      </c>
      <c r="AM49" s="133" t="str">
        <f>IF('6th 5'!Z49&gt;0,'6th 5'!AB49,0)</f>
        <v>A</v>
      </c>
      <c r="AN49" s="134">
        <f>IF('6th 6'!Z49&gt;0,'6th 6'!AC49,0)</f>
        <v>0</v>
      </c>
      <c r="AO49" s="225">
        <f>IF('6th 6'!Z49&gt;0,'6th 6'!AB49,0)</f>
        <v>0</v>
      </c>
      <c r="AP49" s="134">
        <f>IF('6th 7'!Z49&gt;0,'6th 7'!AC49,0)</f>
        <v>0</v>
      </c>
      <c r="AQ49" s="225">
        <f>IF('6th 7'!Z49&gt;0,'6th 7'!AB49,0)</f>
        <v>0</v>
      </c>
      <c r="AR49" s="226">
        <f>(B49*C6)+(D49*E6)+(F49*G6)+(H49*I6)+(J49*K6)+(L49*M6)+(N49*O6)+(P49*Q6)+(R49*S6)+(T49*U6)+(V49*W6)+(X49*Y6)+(Z49*AA6)+(AB49*AC6)+(AD49*AE6)+(AF49*AG6)+(AH49*AI6)+(AJ49*AK6)+(AL49*AM6)+(AN49*AO6)+(AP49*AQ6)</f>
        <v>55.5</v>
      </c>
      <c r="AS49" s="137">
        <f t="shared" si="0"/>
        <v>3.7</v>
      </c>
      <c r="AT49" s="136">
        <f>'Tabu-1'!AF48</f>
        <v>51.375</v>
      </c>
      <c r="AU49" s="137">
        <f>'Tabu-2'!AM48</f>
        <v>52.125</v>
      </c>
      <c r="AV49" s="136">
        <f>'Tabu-3'!AL49</f>
        <v>50.25</v>
      </c>
      <c r="AW49" s="136">
        <f>'Tabu-4'!AR49</f>
        <v>50.25</v>
      </c>
      <c r="AX49" s="136">
        <f>'Tabu-5'!AL49</f>
        <v>53.25</v>
      </c>
      <c r="AY49" s="137">
        <f>(AR49+AT49+AU49+AV49+AW49+AX49+('viva-1'!K47*1.5)+('viva-2'!K47*1.5)+('viva-3'!K47*1.5))/94.5</f>
        <v>3.4801587301587302</v>
      </c>
      <c r="AZ49" s="215" t="str">
        <f t="shared" si="4"/>
        <v>A-</v>
      </c>
      <c r="BA49" s="337" t="str">
        <f t="shared" si="2"/>
        <v>A-</v>
      </c>
      <c r="BB49" s="139">
        <f t="shared" si="3"/>
        <v>42</v>
      </c>
    </row>
    <row r="50" spans="1:54" ht="16.5" customHeight="1">
      <c r="A50" s="217">
        <f>'1st 1'!A50</f>
        <v>43</v>
      </c>
      <c r="B50" s="132">
        <f>IF('6th 1'!J50&gt;0,'6th 1'!AC50,0)</f>
        <v>0</v>
      </c>
      <c r="C50" s="133">
        <f>IF('6th 1'!J50&gt;0,'6th 1'!AB50,0)</f>
        <v>0</v>
      </c>
      <c r="D50" s="133">
        <f>IF('6th 2'!J50&gt;0,'6th 2'!AC50,0)</f>
        <v>0</v>
      </c>
      <c r="E50" s="134">
        <f>IF('6th 2'!J50&gt;0,'6th 2'!AB50,0)</f>
        <v>0</v>
      </c>
      <c r="F50" s="134">
        <f>IF('6th 3'!J50&gt;0,'6th 3'!AC50,0)</f>
        <v>0</v>
      </c>
      <c r="G50" s="133">
        <f>IF('6th 3'!J50&gt;0,'6th 3'!AB50,0)</f>
        <v>0</v>
      </c>
      <c r="H50" s="133">
        <f>IF('6th 4'!J50&gt;0,'6th 4'!AC50,0)</f>
        <v>0</v>
      </c>
      <c r="I50" s="133">
        <f>IF('6th 4'!J50&gt;0,'6th 4'!AB50,0)</f>
        <v>0</v>
      </c>
      <c r="J50" s="134">
        <f>IF('6th 5'!J50&gt;0,'6th 5'!AC50,0)</f>
        <v>0</v>
      </c>
      <c r="K50" s="134">
        <f>IF('6th 5'!J50&gt;0,'6th 5'!AB50,0)</f>
        <v>0</v>
      </c>
      <c r="L50" s="134">
        <f>IF('6th 6'!J50&gt;0,'6th 6'!AC50,0)</f>
        <v>0</v>
      </c>
      <c r="M50" s="134">
        <f>IF('6th 6'!J50&gt;0,'6th 6'!AB50,0)</f>
        <v>0</v>
      </c>
      <c r="N50" s="133">
        <f>IF('6th 7'!J50&gt;0,'6th 7'!AC50,0)</f>
        <v>0</v>
      </c>
      <c r="O50" s="222">
        <f>IF('6th 7'!J50&gt;0,'6th 7'!AB50,0)</f>
        <v>0</v>
      </c>
      <c r="P50" s="132">
        <f>IF('6th 1'!R50&gt;0,'6th 1'!AC50,0)</f>
        <v>0</v>
      </c>
      <c r="Q50" s="134">
        <f>IF('6th 1'!R50&gt;0,'6th 1'!AB50,0)</f>
        <v>0</v>
      </c>
      <c r="R50" s="134">
        <f>IF('6th 2'!R50&gt;0,'6th 2'!AC50,0)</f>
        <v>0</v>
      </c>
      <c r="S50" s="133">
        <f>IF('6th 2'!R50&gt;0,'6th 2'!AB50,0)</f>
        <v>0</v>
      </c>
      <c r="T50" s="133">
        <f>IF('6th 3'!R50&gt;0,'6th 3'!AC50,0)</f>
        <v>0</v>
      </c>
      <c r="U50" s="133">
        <f>IF('6th 3'!R50&gt;0,'6th 3'!AB50,0)</f>
        <v>0</v>
      </c>
      <c r="V50" s="134">
        <f>IF('6th 4'!R50&gt;0,'6th 4'!AC50,0)</f>
        <v>0</v>
      </c>
      <c r="W50" s="134">
        <f>IF('6th 4'!R50&gt;0,'6th 4'!AB50,0)</f>
        <v>0</v>
      </c>
      <c r="X50" s="133">
        <f>IF('6th 5'!R50&gt;0,'6th 5'!AC50,0)</f>
        <v>0</v>
      </c>
      <c r="Y50" s="133">
        <f>IF('6th 5'!R50&gt;0,'6th 5'!AB50,0)</f>
        <v>0</v>
      </c>
      <c r="Z50" s="133">
        <f>IF('6th 6'!R50&gt;0,'6th 6'!AC50,0)</f>
        <v>0</v>
      </c>
      <c r="AA50" s="134">
        <f>IF('6th 6'!R50&gt;0,'6th 6'!AB50,0)</f>
        <v>0</v>
      </c>
      <c r="AB50" s="132">
        <f>IF('6th 7'!R50&gt;0,'6th 7'!AC50,0)</f>
        <v>0</v>
      </c>
      <c r="AC50" s="135">
        <f>IF('6th 7'!R50&gt;0,'6th 7'!AB50,0)</f>
        <v>0</v>
      </c>
      <c r="AD50" s="223">
        <f>IF('6th 1'!Z50&gt;0,'6th 1'!AC50,0)</f>
        <v>3.25</v>
      </c>
      <c r="AE50" s="134" t="str">
        <f>IF('6th 1'!Z50&gt;0,'6th 1'!AB50,0)</f>
        <v>B+</v>
      </c>
      <c r="AF50" s="134">
        <f>IF('6th 2'!Z50&gt;0,'6th 2'!AC50,0)</f>
        <v>3.75</v>
      </c>
      <c r="AG50" s="134" t="str">
        <f>IF('6th 2'!Z50&gt;0,'6th 2'!AB50,0)</f>
        <v>A</v>
      </c>
      <c r="AH50" s="134">
        <f>IF('6th 3'!Z50&gt;0,'6th 3'!AC50,0)</f>
        <v>3.75</v>
      </c>
      <c r="AI50" s="134" t="str">
        <f>IF('6th 3'!Z50&gt;0,'6th 3'!AB50,0)</f>
        <v>A</v>
      </c>
      <c r="AJ50" s="134">
        <f>IF('6th 4'!Z50&gt;0,'6th 4'!AC50,0)</f>
        <v>3.75</v>
      </c>
      <c r="AK50" s="133" t="str">
        <f>IF('6th 4'!Z50&gt;0,'6th 4'!AB50,0)</f>
        <v>A</v>
      </c>
      <c r="AL50" s="133">
        <f>IF('6th 5'!Z50&gt;0,'6th 5'!AC50,0)</f>
        <v>3.5</v>
      </c>
      <c r="AM50" s="133" t="str">
        <f>IF('6th 5'!Z50&gt;0,'6th 5'!AB50,0)</f>
        <v>A-</v>
      </c>
      <c r="AN50" s="134">
        <f>IF('6th 6'!Z50&gt;0,'6th 6'!AC50,0)</f>
        <v>0</v>
      </c>
      <c r="AO50" s="225">
        <f>IF('6th 6'!Z50&gt;0,'6th 6'!AB50,0)</f>
        <v>0</v>
      </c>
      <c r="AP50" s="134">
        <f>IF('6th 7'!Z50&gt;0,'6th 7'!AC50,0)</f>
        <v>0</v>
      </c>
      <c r="AQ50" s="225">
        <f>IF('6th 7'!Z50&gt;0,'6th 7'!AB50,0)</f>
        <v>0</v>
      </c>
      <c r="AR50" s="226">
        <f>(B50*C6)+(D50*E6)+(F50*G6)+(H50*I6)+(J50*K6)+(L50*M6)+(N50*O6)+(P50*Q6)+(R50*S6)+(T50*U6)+(V50*W6)+(X50*Y6)+(Z50*AA6)+(AB50*AC6)+(AD50*AE6)+(AF50*AG6)+(AH50*AI6)+(AJ50*AK6)+(AL50*AM6)+(AN50*AO6)+(AP50*AQ6)</f>
        <v>54</v>
      </c>
      <c r="AS50" s="137">
        <f t="shared" si="0"/>
        <v>3.6</v>
      </c>
      <c r="AT50" s="136">
        <f>'Tabu-1'!AF49</f>
        <v>55.125</v>
      </c>
      <c r="AU50" s="137">
        <f>'Tabu-2'!AM49</f>
        <v>54</v>
      </c>
      <c r="AV50" s="136">
        <f>'Tabu-3'!AL50</f>
        <v>49.5</v>
      </c>
      <c r="AW50" s="136">
        <f>'Tabu-4'!AR50</f>
        <v>52.125</v>
      </c>
      <c r="AX50" s="136">
        <f>'Tabu-5'!AL50</f>
        <v>54.75</v>
      </c>
      <c r="AY50" s="137">
        <f>(AR50+AT50+AU50+AV50+AW50+AX50+('viva-1'!K48*1.5)+('viva-2'!K48*1.5)+('viva-3'!K48*1.5))/94.5</f>
        <v>3.5634920634920637</v>
      </c>
      <c r="AZ50" s="215" t="str">
        <f t="shared" si="4"/>
        <v>A-</v>
      </c>
      <c r="BA50" s="337" t="str">
        <f t="shared" si="2"/>
        <v>A-</v>
      </c>
      <c r="BB50" s="139">
        <f t="shared" si="3"/>
        <v>43</v>
      </c>
    </row>
    <row r="51" spans="1:54" ht="15.75">
      <c r="A51" s="217">
        <f>'1st 1'!A51</f>
        <v>44</v>
      </c>
      <c r="B51" s="132">
        <f>IF('6th 1'!J51&gt;0,'6th 1'!AC51,0)</f>
        <v>0</v>
      </c>
      <c r="C51" s="133">
        <f>IF('6th 1'!J51&gt;0,'6th 1'!AB51,0)</f>
        <v>0</v>
      </c>
      <c r="D51" s="133">
        <f>IF('6th 2'!J51&gt;0,'6th 2'!AC51,0)</f>
        <v>0</v>
      </c>
      <c r="E51" s="134">
        <f>IF('6th 2'!J51&gt;0,'6th 2'!AB51,0)</f>
        <v>0</v>
      </c>
      <c r="F51" s="134">
        <f>IF('6th 3'!J51&gt;0,'6th 3'!AC51,0)</f>
        <v>0</v>
      </c>
      <c r="G51" s="133">
        <f>IF('6th 3'!J51&gt;0,'6th 3'!AB51,0)</f>
        <v>0</v>
      </c>
      <c r="H51" s="133">
        <f>IF('6th 4'!J51&gt;0,'6th 4'!AC51,0)</f>
        <v>0</v>
      </c>
      <c r="I51" s="133">
        <f>IF('6th 4'!J51&gt;0,'6th 4'!AB51,0)</f>
        <v>0</v>
      </c>
      <c r="J51" s="134">
        <f>IF('6th 5'!J51&gt;0,'6th 5'!AC51,0)</f>
        <v>0</v>
      </c>
      <c r="K51" s="134">
        <f>IF('6th 5'!J51&gt;0,'6th 5'!AB51,0)</f>
        <v>0</v>
      </c>
      <c r="L51" s="134">
        <f>IF('6th 6'!J51&gt;0,'6th 6'!AC51,0)</f>
        <v>0</v>
      </c>
      <c r="M51" s="134">
        <f>IF('6th 6'!J51&gt;0,'6th 6'!AB51,0)</f>
        <v>0</v>
      </c>
      <c r="N51" s="133">
        <f>IF('6th 7'!J51&gt;0,'6th 7'!AC51,0)</f>
        <v>0</v>
      </c>
      <c r="O51" s="222">
        <f>IF('6th 7'!J51&gt;0,'6th 7'!AB51,0)</f>
        <v>0</v>
      </c>
      <c r="P51" s="132">
        <f>IF('6th 1'!R51&gt;0,'6th 1'!AC51,0)</f>
        <v>0</v>
      </c>
      <c r="Q51" s="134">
        <f>IF('6th 1'!R51&gt;0,'6th 1'!AB51,0)</f>
        <v>0</v>
      </c>
      <c r="R51" s="134">
        <f>IF('6th 2'!R51&gt;0,'6th 2'!AC51,0)</f>
        <v>0</v>
      </c>
      <c r="S51" s="133">
        <f>IF('6th 2'!R51&gt;0,'6th 2'!AB51,0)</f>
        <v>0</v>
      </c>
      <c r="T51" s="133">
        <f>IF('6th 3'!R51&gt;0,'6th 3'!AC51,0)</f>
        <v>0</v>
      </c>
      <c r="U51" s="133">
        <f>IF('6th 3'!R51&gt;0,'6th 3'!AB51,0)</f>
        <v>0</v>
      </c>
      <c r="V51" s="134">
        <f>IF('6th 4'!R51&gt;0,'6th 4'!AC51,0)</f>
        <v>0</v>
      </c>
      <c r="W51" s="134">
        <f>IF('6th 4'!R51&gt;0,'6th 4'!AB51,0)</f>
        <v>0</v>
      </c>
      <c r="X51" s="133">
        <f>IF('6th 5'!R51&gt;0,'6th 5'!AC51,0)</f>
        <v>0</v>
      </c>
      <c r="Y51" s="133">
        <f>IF('6th 5'!R51&gt;0,'6th 5'!AB51,0)</f>
        <v>0</v>
      </c>
      <c r="Z51" s="133">
        <f>IF('6th 6'!R51&gt;0,'6th 6'!AC51,0)</f>
        <v>0</v>
      </c>
      <c r="AA51" s="134">
        <f>IF('6th 6'!R51&gt;0,'6th 6'!AB51,0)</f>
        <v>0</v>
      </c>
      <c r="AB51" s="132">
        <f>IF('6th 7'!R51&gt;0,'6th 7'!AC51,0)</f>
        <v>0</v>
      </c>
      <c r="AC51" s="135">
        <f>IF('6th 7'!R51&gt;0,'6th 7'!AB51,0)</f>
        <v>0</v>
      </c>
      <c r="AD51" s="223">
        <f>IF('6th 1'!Z51&gt;0,'6th 1'!AC51,0)</f>
        <v>2.5</v>
      </c>
      <c r="AE51" s="134" t="str">
        <f>IF('6th 1'!Z51&gt;0,'6th 1'!AB51,0)</f>
        <v>C+</v>
      </c>
      <c r="AF51" s="134">
        <f>IF('6th 2'!Z51&gt;0,'6th 2'!AC51,0)</f>
        <v>3.25</v>
      </c>
      <c r="AG51" s="134" t="str">
        <f>IF('6th 2'!Z51&gt;0,'6th 2'!AB51,0)</f>
        <v>B+</v>
      </c>
      <c r="AH51" s="134">
        <f>IF('6th 3'!Z51&gt;0,'6th 3'!AC51,0)</f>
        <v>3.25</v>
      </c>
      <c r="AI51" s="134" t="str">
        <f>IF('6th 3'!Z51&gt;0,'6th 3'!AB51,0)</f>
        <v>B+</v>
      </c>
      <c r="AJ51" s="134">
        <f>IF('6th 4'!Z51&gt;0,'6th 4'!AC51,0)</f>
        <v>3.5</v>
      </c>
      <c r="AK51" s="133" t="str">
        <f>IF('6th 4'!Z51&gt;0,'6th 4'!AB51,0)</f>
        <v>A-</v>
      </c>
      <c r="AL51" s="133">
        <f>IF('6th 5'!Z51&gt;0,'6th 5'!AC51,0)</f>
        <v>2.25</v>
      </c>
      <c r="AM51" s="133" t="str">
        <f>IF('6th 5'!Z51&gt;0,'6th 5'!AB51,0)</f>
        <v>C</v>
      </c>
      <c r="AN51" s="134">
        <f>IF('6th 6'!Z51&gt;0,'6th 6'!AC51,0)</f>
        <v>0</v>
      </c>
      <c r="AO51" s="225">
        <f>IF('6th 6'!Z51&gt;0,'6th 6'!AB51,0)</f>
        <v>0</v>
      </c>
      <c r="AP51" s="134">
        <f>IF('6th 7'!Z51&gt;0,'6th 7'!AC51,0)</f>
        <v>0</v>
      </c>
      <c r="AQ51" s="225">
        <f>IF('6th 7'!Z51&gt;0,'6th 7'!AB51,0)</f>
        <v>0</v>
      </c>
      <c r="AR51" s="226">
        <f>(B51*C6)+(D51*E6)+(F51*G6)+(H51*I6)+(J51*K6)+(L51*M6)+(N51*O6)+(P51*Q6)+(R51*S6)+(T51*U6)+(V51*W6)+(X51*Y6)+(Z51*AA6)+(AB51*AC6)+(AD51*AE6)+(AF51*AG6)+(AH51*AI6)+(AJ51*AK6)+(AL51*AM6)+(AN51*AO6)+(AP51*AQ6)</f>
        <v>44.25</v>
      </c>
      <c r="AS51" s="137">
        <f t="shared" si="0"/>
        <v>2.95</v>
      </c>
      <c r="AT51" s="136">
        <f>'Tabu-1'!AF50</f>
        <v>43.125</v>
      </c>
      <c r="AU51" s="137">
        <f>'Tabu-2'!AM50</f>
        <v>38.625</v>
      </c>
      <c r="AV51" s="136">
        <f>'Tabu-3'!AL51</f>
        <v>37.5</v>
      </c>
      <c r="AW51" s="136">
        <f>'Tabu-4'!AR51</f>
        <v>40.875</v>
      </c>
      <c r="AX51" s="136">
        <f>'Tabu-5'!AL51</f>
        <v>43.5</v>
      </c>
      <c r="AY51" s="137">
        <f>(AR51+AT51+AU51+AV51+AW51+AX51+('viva-1'!K49*1.5)+('viva-2'!K49*1.5)+('viva-3'!K49*1.5))/94.5</f>
        <v>2.7579365079365079</v>
      </c>
      <c r="AZ51" s="215" t="str">
        <f t="shared" si="4"/>
        <v>B-</v>
      </c>
      <c r="BA51" s="337" t="str">
        <f t="shared" si="2"/>
        <v>B-</v>
      </c>
      <c r="BB51" s="139">
        <f t="shared" si="3"/>
        <v>44</v>
      </c>
    </row>
    <row r="52" spans="1:54" ht="15.75">
      <c r="A52" s="217">
        <f>'1st 1'!A52</f>
        <v>45</v>
      </c>
      <c r="B52" s="132">
        <f>IF('6th 1'!J52&gt;0,'6th 1'!AC52,0)</f>
        <v>0</v>
      </c>
      <c r="C52" s="133">
        <f>IF('6th 1'!J52&gt;0,'6th 1'!AB52,0)</f>
        <v>0</v>
      </c>
      <c r="D52" s="133">
        <f>IF('6th 2'!J52&gt;0,'6th 2'!AC52,0)</f>
        <v>0</v>
      </c>
      <c r="E52" s="134">
        <f>IF('6th 2'!J52&gt;0,'6th 2'!AB52,0)</f>
        <v>0</v>
      </c>
      <c r="F52" s="134">
        <f>IF('6th 3'!J52&gt;0,'6th 3'!AC52,0)</f>
        <v>0</v>
      </c>
      <c r="G52" s="133">
        <f>IF('6th 3'!J52&gt;0,'6th 3'!AB52,0)</f>
        <v>0</v>
      </c>
      <c r="H52" s="133">
        <f>IF('6th 4'!J52&gt;0,'6th 4'!AC52,0)</f>
        <v>0</v>
      </c>
      <c r="I52" s="133">
        <f>IF('6th 4'!J52&gt;0,'6th 4'!AB52,0)</f>
        <v>0</v>
      </c>
      <c r="J52" s="134">
        <f>IF('6th 5'!J52&gt;0,'6th 5'!AC52,0)</f>
        <v>0</v>
      </c>
      <c r="K52" s="134">
        <f>IF('6th 5'!J52&gt;0,'6th 5'!AB52,0)</f>
        <v>0</v>
      </c>
      <c r="L52" s="134">
        <f>IF('6th 6'!J52&gt;0,'6th 6'!AC52,0)</f>
        <v>0</v>
      </c>
      <c r="M52" s="134">
        <f>IF('6th 6'!J52&gt;0,'6th 6'!AB52,0)</f>
        <v>0</v>
      </c>
      <c r="N52" s="133">
        <f>IF('6th 7'!J52&gt;0,'6th 7'!AC52,0)</f>
        <v>0</v>
      </c>
      <c r="O52" s="222">
        <f>IF('6th 7'!J52&gt;0,'6th 7'!AB52,0)</f>
        <v>0</v>
      </c>
      <c r="P52" s="132">
        <f>IF('6th 1'!R52&gt;0,'6th 1'!AC52,0)</f>
        <v>0</v>
      </c>
      <c r="Q52" s="134">
        <f>IF('6th 1'!R52&gt;0,'6th 1'!AB52,0)</f>
        <v>0</v>
      </c>
      <c r="R52" s="134">
        <f>IF('6th 2'!R52&gt;0,'6th 2'!AC52,0)</f>
        <v>0</v>
      </c>
      <c r="S52" s="133">
        <f>IF('6th 2'!R52&gt;0,'6th 2'!AB52,0)</f>
        <v>0</v>
      </c>
      <c r="T52" s="133">
        <f>IF('6th 3'!R52&gt;0,'6th 3'!AC52,0)</f>
        <v>0</v>
      </c>
      <c r="U52" s="133">
        <f>IF('6th 3'!R52&gt;0,'6th 3'!AB52,0)</f>
        <v>0</v>
      </c>
      <c r="V52" s="134">
        <f>IF('6th 4'!R52&gt;0,'6th 4'!AC52,0)</f>
        <v>0</v>
      </c>
      <c r="W52" s="134">
        <f>IF('6th 4'!R52&gt;0,'6th 4'!AB52,0)</f>
        <v>0</v>
      </c>
      <c r="X52" s="133">
        <f>IF('6th 5'!R52&gt;0,'6th 5'!AC52,0)</f>
        <v>0</v>
      </c>
      <c r="Y52" s="133">
        <f>IF('6th 5'!R52&gt;0,'6th 5'!AB52,0)</f>
        <v>0</v>
      </c>
      <c r="Z52" s="133">
        <f>IF('6th 6'!R52&gt;0,'6th 6'!AC52,0)</f>
        <v>0</v>
      </c>
      <c r="AA52" s="134">
        <f>IF('6th 6'!R52&gt;0,'6th 6'!AB52,0)</f>
        <v>0</v>
      </c>
      <c r="AB52" s="132">
        <f>IF('6th 7'!R52&gt;0,'6th 7'!AC52,0)</f>
        <v>0</v>
      </c>
      <c r="AC52" s="135">
        <f>IF('6th 7'!R52&gt;0,'6th 7'!AB52,0)</f>
        <v>0</v>
      </c>
      <c r="AD52" s="223">
        <f>IF('6th 1'!Z52&gt;0,'6th 1'!AC52,0)</f>
        <v>2.5</v>
      </c>
      <c r="AE52" s="134" t="str">
        <f>IF('6th 1'!Z52&gt;0,'6th 1'!AB52,0)</f>
        <v>C+</v>
      </c>
      <c r="AF52" s="134">
        <f>IF('6th 2'!Z52&gt;0,'6th 2'!AC52,0)</f>
        <v>2.75</v>
      </c>
      <c r="AG52" s="134" t="str">
        <f>IF('6th 2'!Z52&gt;0,'6th 2'!AB52,0)</f>
        <v>B-</v>
      </c>
      <c r="AH52" s="134">
        <f>IF('6th 3'!Z52&gt;0,'6th 3'!AC52,0)</f>
        <v>3</v>
      </c>
      <c r="AI52" s="134" t="str">
        <f>IF('6th 3'!Z52&gt;0,'6th 3'!AB52,0)</f>
        <v>B</v>
      </c>
      <c r="AJ52" s="134">
        <f>IF('6th 4'!Z52&gt;0,'6th 4'!AC52,0)</f>
        <v>3</v>
      </c>
      <c r="AK52" s="133" t="str">
        <f>IF('6th 4'!Z52&gt;0,'6th 4'!AB52,0)</f>
        <v>B</v>
      </c>
      <c r="AL52" s="133">
        <f>IF('6th 5'!Z52&gt;0,'6th 5'!AC52,0)</f>
        <v>3</v>
      </c>
      <c r="AM52" s="133" t="str">
        <f>IF('6th 5'!Z52&gt;0,'6th 5'!AB52,0)</f>
        <v>B</v>
      </c>
      <c r="AN52" s="134">
        <f>IF('6th 6'!Z52&gt;0,'6th 6'!AC52,0)</f>
        <v>0</v>
      </c>
      <c r="AO52" s="225">
        <f>IF('6th 6'!Z52&gt;0,'6th 6'!AB52,0)</f>
        <v>0</v>
      </c>
      <c r="AP52" s="134">
        <f>IF('6th 7'!Z52&gt;0,'6th 7'!AC52,0)</f>
        <v>0</v>
      </c>
      <c r="AQ52" s="225">
        <f>IF('6th 7'!Z52&gt;0,'6th 7'!AB52,0)</f>
        <v>0</v>
      </c>
      <c r="AR52" s="226">
        <f>(B52*C6)+(D52*E6)+(F52*G6)+(H52*I6)+(J52*K6)+(L52*M6)+(N52*O6)+(P52*Q6)+(R52*S6)+(T52*U6)+(V52*W6)+(X52*Y6)+(Z52*AA6)+(AB52*AC6)+(AD52*AE6)+(AF52*AG6)+(AH52*AI6)+(AJ52*AK6)+(AL52*AM6)+(AN52*AO6)+(AP52*AQ6)</f>
        <v>42.75</v>
      </c>
      <c r="AS52" s="137">
        <f t="shared" si="0"/>
        <v>2.85</v>
      </c>
      <c r="AT52" s="136">
        <f>'Tabu-1'!AF51</f>
        <v>42.75</v>
      </c>
      <c r="AU52" s="137">
        <f>'Tabu-2'!AM51</f>
        <v>43.5</v>
      </c>
      <c r="AV52" s="136">
        <f>'Tabu-3'!AL52</f>
        <v>39</v>
      </c>
      <c r="AW52" s="136">
        <f>'Tabu-4'!AR52</f>
        <v>42</v>
      </c>
      <c r="AX52" s="136">
        <f>'Tabu-5'!AL52</f>
        <v>45</v>
      </c>
      <c r="AY52" s="137">
        <f>(AR52+AT52+AU52+AV52+AW52+AX52+('viva-1'!K50*1.5)+('viva-2'!K50*1.5)+('viva-3'!K50*1.5))/94.5</f>
        <v>2.8293650793650795</v>
      </c>
      <c r="AZ52" s="215" t="str">
        <f t="shared" si="4"/>
        <v>B-</v>
      </c>
      <c r="BA52" s="337" t="str">
        <f t="shared" si="2"/>
        <v>B-</v>
      </c>
      <c r="BB52" s="139">
        <f t="shared" si="3"/>
        <v>45</v>
      </c>
    </row>
    <row r="53" spans="1:54" ht="15.75">
      <c r="A53" s="217">
        <f>'1st 1'!A53</f>
        <v>46</v>
      </c>
      <c r="B53" s="132">
        <f>IF('6th 1'!J53&gt;0,'6th 1'!AC53,0)</f>
        <v>0</v>
      </c>
      <c r="C53" s="133">
        <f>IF('6th 1'!J53&gt;0,'6th 1'!AB53,0)</f>
        <v>0</v>
      </c>
      <c r="D53" s="133">
        <f>IF('6th 2'!J53&gt;0,'6th 2'!AC53,0)</f>
        <v>0</v>
      </c>
      <c r="E53" s="134">
        <f>IF('6th 2'!J53&gt;0,'6th 2'!AB53,0)</f>
        <v>0</v>
      </c>
      <c r="F53" s="134">
        <f>IF('6th 3'!J53&gt;0,'6th 3'!AC53,0)</f>
        <v>0</v>
      </c>
      <c r="G53" s="133">
        <f>IF('6th 3'!J53&gt;0,'6th 3'!AB53,0)</f>
        <v>0</v>
      </c>
      <c r="H53" s="133">
        <f>IF('6th 4'!J53&gt;0,'6th 4'!AC53,0)</f>
        <v>0</v>
      </c>
      <c r="I53" s="133">
        <f>IF('6th 4'!J53&gt;0,'6th 4'!AB53,0)</f>
        <v>0</v>
      </c>
      <c r="J53" s="134">
        <f>IF('6th 5'!J53&gt;0,'6th 5'!AC53,0)</f>
        <v>0</v>
      </c>
      <c r="K53" s="134">
        <f>IF('6th 5'!J53&gt;0,'6th 5'!AB53,0)</f>
        <v>0</v>
      </c>
      <c r="L53" s="134">
        <f>IF('6th 6'!J53&gt;0,'6th 6'!AC53,0)</f>
        <v>0</v>
      </c>
      <c r="M53" s="134">
        <f>IF('6th 6'!J53&gt;0,'6th 6'!AB53,0)</f>
        <v>0</v>
      </c>
      <c r="N53" s="133">
        <f>IF('6th 7'!J53&gt;0,'6th 7'!AC53,0)</f>
        <v>0</v>
      </c>
      <c r="O53" s="222">
        <f>IF('6th 7'!J53&gt;0,'6th 7'!AB53,0)</f>
        <v>0</v>
      </c>
      <c r="P53" s="132">
        <f>IF('6th 1'!R53&gt;0,'6th 1'!AC53,0)</f>
        <v>0</v>
      </c>
      <c r="Q53" s="134">
        <f>IF('6th 1'!R53&gt;0,'6th 1'!AB53,0)</f>
        <v>0</v>
      </c>
      <c r="R53" s="134">
        <f>IF('6th 2'!R53&gt;0,'6th 2'!AC53,0)</f>
        <v>0</v>
      </c>
      <c r="S53" s="133">
        <f>IF('6th 2'!R53&gt;0,'6th 2'!AB53,0)</f>
        <v>0</v>
      </c>
      <c r="T53" s="133">
        <f>IF('6th 3'!R53&gt;0,'6th 3'!AC53,0)</f>
        <v>0</v>
      </c>
      <c r="U53" s="133">
        <f>IF('6th 3'!R53&gt;0,'6th 3'!AB53,0)</f>
        <v>0</v>
      </c>
      <c r="V53" s="134">
        <f>IF('6th 4'!R53&gt;0,'6th 4'!AC53,0)</f>
        <v>0</v>
      </c>
      <c r="W53" s="134">
        <f>IF('6th 4'!R53&gt;0,'6th 4'!AB53,0)</f>
        <v>0</v>
      </c>
      <c r="X53" s="133">
        <f>IF('6th 5'!R53&gt;0,'6th 5'!AC53,0)</f>
        <v>0</v>
      </c>
      <c r="Y53" s="133">
        <f>IF('6th 5'!R53&gt;0,'6th 5'!AB53,0)</f>
        <v>0</v>
      </c>
      <c r="Z53" s="133">
        <f>IF('6th 6'!R53&gt;0,'6th 6'!AC53,0)</f>
        <v>0</v>
      </c>
      <c r="AA53" s="134">
        <f>IF('6th 6'!R53&gt;0,'6th 6'!AB53,0)</f>
        <v>0</v>
      </c>
      <c r="AB53" s="132">
        <f>IF('6th 7'!R53&gt;0,'6th 7'!AC53,0)</f>
        <v>0</v>
      </c>
      <c r="AC53" s="135">
        <f>IF('6th 7'!R53&gt;0,'6th 7'!AB53,0)</f>
        <v>0</v>
      </c>
      <c r="AD53" s="223">
        <f>IF('6th 1'!Z53&gt;0,'6th 1'!AC53,0)</f>
        <v>3</v>
      </c>
      <c r="AE53" s="134" t="str">
        <f>IF('6th 1'!Z53&gt;0,'6th 1'!AB53,0)</f>
        <v>B</v>
      </c>
      <c r="AF53" s="134">
        <f>IF('6th 2'!Z53&gt;0,'6th 2'!AC53,0)</f>
        <v>3.75</v>
      </c>
      <c r="AG53" s="134" t="str">
        <f>IF('6th 2'!Z53&gt;0,'6th 2'!AB53,0)</f>
        <v>A</v>
      </c>
      <c r="AH53" s="134">
        <f>IF('6th 3'!Z53&gt;0,'6th 3'!AC53,0)</f>
        <v>3.5</v>
      </c>
      <c r="AI53" s="134" t="str">
        <f>IF('6th 3'!Z53&gt;0,'6th 3'!AB53,0)</f>
        <v>A-</v>
      </c>
      <c r="AJ53" s="134">
        <f>IF('6th 4'!Z53&gt;0,'6th 4'!AC53,0)</f>
        <v>3.75</v>
      </c>
      <c r="AK53" s="133" t="str">
        <f>IF('6th 4'!Z53&gt;0,'6th 4'!AB53,0)</f>
        <v>A</v>
      </c>
      <c r="AL53" s="133">
        <f>IF('6th 5'!Z53&gt;0,'6th 5'!AC53,0)</f>
        <v>3.5</v>
      </c>
      <c r="AM53" s="133" t="str">
        <f>IF('6th 5'!Z53&gt;0,'6th 5'!AB53,0)</f>
        <v>A-</v>
      </c>
      <c r="AN53" s="134">
        <f>IF('6th 6'!Z53&gt;0,'6th 6'!AC53,0)</f>
        <v>0</v>
      </c>
      <c r="AO53" s="225">
        <f>IF('6th 6'!Z53&gt;0,'6th 6'!AB53,0)</f>
        <v>0</v>
      </c>
      <c r="AP53" s="134">
        <f>IF('6th 7'!Z53&gt;0,'6th 7'!AC53,0)</f>
        <v>0</v>
      </c>
      <c r="AQ53" s="225">
        <f>IF('6th 7'!Z53&gt;0,'6th 7'!AB53,0)</f>
        <v>0</v>
      </c>
      <c r="AR53" s="226">
        <f>(B53*C6)+(D53*E6)+(F53*G6)+(H53*I6)+(J53*K6)+(L53*M6)+(N53*O6)+(P53*Q6)+(R53*S6)+(T53*U6)+(V53*W6)+(X53*Y6)+(Z53*AA6)+(AB53*AC6)+(AD53*AE6)+(AF53*AG6)+(AH53*AI6)+(AJ53*AK6)+(AL53*AM6)+(AN53*AO6)+(AP53*AQ6)</f>
        <v>52.5</v>
      </c>
      <c r="AS53" s="137">
        <f t="shared" si="0"/>
        <v>3.5</v>
      </c>
      <c r="AT53" s="136">
        <f>'Tabu-1'!AF52</f>
        <v>47.25</v>
      </c>
      <c r="AU53" s="137">
        <f>'Tabu-2'!AM52</f>
        <v>50.25</v>
      </c>
      <c r="AV53" s="136">
        <f>'Tabu-3'!AL53</f>
        <v>48.75</v>
      </c>
      <c r="AW53" s="136">
        <f>'Tabu-4'!AR53</f>
        <v>54</v>
      </c>
      <c r="AX53" s="136">
        <f>'Tabu-5'!AL53</f>
        <v>54.75</v>
      </c>
      <c r="AY53" s="137">
        <f>(AR53+AT53+AU53+AV53+AW53+AX53+('viva-1'!K51*1.5)+('viva-2'!K51*1.5)+('viva-3'!K51*1.5))/94.5</f>
        <v>3.4206349206349205</v>
      </c>
      <c r="AZ53" s="215" t="str">
        <f t="shared" si="4"/>
        <v>A-</v>
      </c>
      <c r="BA53" s="337" t="str">
        <f t="shared" si="2"/>
        <v>A-</v>
      </c>
      <c r="BB53" s="139">
        <f t="shared" si="3"/>
        <v>46</v>
      </c>
    </row>
    <row r="54" spans="1:54" ht="18" customHeight="1">
      <c r="A54" s="217">
        <f>'1st 1'!A54</f>
        <v>47</v>
      </c>
      <c r="B54" s="132">
        <f>IF('6th 1'!J54&gt;0,'6th 1'!AC54,0)</f>
        <v>0</v>
      </c>
      <c r="C54" s="133">
        <f>IF('6th 1'!J54&gt;0,'6th 1'!AB54,0)</f>
        <v>0</v>
      </c>
      <c r="D54" s="133">
        <f>IF('6th 2'!J54&gt;0,'6th 2'!AC54,0)</f>
        <v>0</v>
      </c>
      <c r="E54" s="134">
        <f>IF('6th 2'!J54&gt;0,'6th 2'!AB54,0)</f>
        <v>0</v>
      </c>
      <c r="F54" s="134">
        <f>IF('6th 3'!J54&gt;0,'6th 3'!AC54,0)</f>
        <v>0</v>
      </c>
      <c r="G54" s="133">
        <f>IF('6th 3'!J54&gt;0,'6th 3'!AB54,0)</f>
        <v>0</v>
      </c>
      <c r="H54" s="133">
        <f>IF('6th 4'!J54&gt;0,'6th 4'!AC54,0)</f>
        <v>0</v>
      </c>
      <c r="I54" s="133">
        <f>IF('6th 4'!J54&gt;0,'6th 4'!AB54,0)</f>
        <v>0</v>
      </c>
      <c r="J54" s="134">
        <f>IF('6th 5'!J54&gt;0,'6th 5'!AC54,0)</f>
        <v>0</v>
      </c>
      <c r="K54" s="134">
        <f>IF('6th 5'!J54&gt;0,'6th 5'!AB54,0)</f>
        <v>0</v>
      </c>
      <c r="L54" s="134">
        <f>IF('6th 6'!J54&gt;0,'6th 6'!AC54,0)</f>
        <v>0</v>
      </c>
      <c r="M54" s="134">
        <f>IF('6th 6'!J54&gt;0,'6th 6'!AB54,0)</f>
        <v>0</v>
      </c>
      <c r="N54" s="133">
        <f>IF('6th 7'!J54&gt;0,'6th 7'!AC54,0)</f>
        <v>0</v>
      </c>
      <c r="O54" s="222">
        <f>IF('6th 7'!J54&gt;0,'6th 7'!AB54,0)</f>
        <v>0</v>
      </c>
      <c r="P54" s="132">
        <f>IF('6th 1'!R54&gt;0,'6th 1'!AC54,0)</f>
        <v>0</v>
      </c>
      <c r="Q54" s="134">
        <f>IF('6th 1'!R54&gt;0,'6th 1'!AB54,0)</f>
        <v>0</v>
      </c>
      <c r="R54" s="134">
        <f>IF('6th 2'!R54&gt;0,'6th 2'!AC54,0)</f>
        <v>0</v>
      </c>
      <c r="S54" s="133">
        <f>IF('6th 2'!R54&gt;0,'6th 2'!AB54,0)</f>
        <v>0</v>
      </c>
      <c r="T54" s="133">
        <f>IF('6th 3'!R54&gt;0,'6th 3'!AC54,0)</f>
        <v>0</v>
      </c>
      <c r="U54" s="133">
        <f>IF('6th 3'!R54&gt;0,'6th 3'!AB54,0)</f>
        <v>0</v>
      </c>
      <c r="V54" s="134">
        <f>IF('6th 4'!R54&gt;0,'6th 4'!AC54,0)</f>
        <v>0</v>
      </c>
      <c r="W54" s="134">
        <f>IF('6th 4'!R54&gt;0,'6th 4'!AB54,0)</f>
        <v>0</v>
      </c>
      <c r="X54" s="133">
        <f>IF('6th 5'!R54&gt;0,'6th 5'!AC54,0)</f>
        <v>0</v>
      </c>
      <c r="Y54" s="133">
        <f>IF('6th 5'!R54&gt;0,'6th 5'!AB54,0)</f>
        <v>0</v>
      </c>
      <c r="Z54" s="133">
        <f>IF('6th 6'!R54&gt;0,'6th 6'!AC54,0)</f>
        <v>0</v>
      </c>
      <c r="AA54" s="134">
        <f>IF('6th 6'!R54&gt;0,'6th 6'!AB54,0)</f>
        <v>0</v>
      </c>
      <c r="AB54" s="132">
        <f>IF('6th 7'!R54&gt;0,'6th 7'!AC54,0)</f>
        <v>0</v>
      </c>
      <c r="AC54" s="135">
        <f>IF('6th 7'!R54&gt;0,'6th 7'!AB54,0)</f>
        <v>0</v>
      </c>
      <c r="AD54" s="223">
        <f>IF('6th 1'!Z54&gt;0,'6th 1'!AC54,0)</f>
        <v>2.5</v>
      </c>
      <c r="AE54" s="134" t="str">
        <f>IF('6th 1'!Z54&gt;0,'6th 1'!AB54,0)</f>
        <v>C+</v>
      </c>
      <c r="AF54" s="134">
        <f>IF('6th 2'!Z54&gt;0,'6th 2'!AC54,0)</f>
        <v>2.25</v>
      </c>
      <c r="AG54" s="134" t="str">
        <f>IF('6th 2'!Z54&gt;0,'6th 2'!AB54,0)</f>
        <v>C</v>
      </c>
      <c r="AH54" s="134">
        <f>IF('6th 3'!Z54&gt;0,'6th 3'!AC54,0)</f>
        <v>3</v>
      </c>
      <c r="AI54" s="134" t="str">
        <f>IF('6th 3'!Z54&gt;0,'6th 3'!AB54,0)</f>
        <v>B</v>
      </c>
      <c r="AJ54" s="134">
        <f>IF('6th 4'!Z54&gt;0,'6th 4'!AC54,0)</f>
        <v>2.75</v>
      </c>
      <c r="AK54" s="133" t="str">
        <f>IF('6th 4'!Z54&gt;0,'6th 4'!AB54,0)</f>
        <v>B-</v>
      </c>
      <c r="AL54" s="133">
        <f>IF('6th 5'!Z54&gt;0,'6th 5'!AC54,0)</f>
        <v>2.25</v>
      </c>
      <c r="AM54" s="133" t="str">
        <f>IF('6th 5'!Z54&gt;0,'6th 5'!AB54,0)</f>
        <v>C</v>
      </c>
      <c r="AN54" s="134">
        <f>IF('6th 6'!Z54&gt;0,'6th 6'!AC54,0)</f>
        <v>0</v>
      </c>
      <c r="AO54" s="225">
        <f>IF('6th 6'!Z54&gt;0,'6th 6'!AB54,0)</f>
        <v>0</v>
      </c>
      <c r="AP54" s="134">
        <f>IF('6th 7'!Z54&gt;0,'6th 7'!AC54,0)</f>
        <v>0</v>
      </c>
      <c r="AQ54" s="225">
        <f>IF('6th 7'!Z54&gt;0,'6th 7'!AB54,0)</f>
        <v>0</v>
      </c>
      <c r="AR54" s="226">
        <f>(B54*C6)+(D54*E6)+(F54*G6)+(H54*I6)+(J54*K6)+(L54*M6)+(N54*O6)+(P54*Q6)+(R54*S6)+(T54*U6)+(V54*W6)+(X54*Y6)+(Z54*AA6)+(AB54*AC6)+(AD54*AE6)+(AF54*AG6)+(AH54*AI6)+(AJ54*AK6)+(AL54*AM6)+(AN54*AO6)+(AP54*AQ6)</f>
        <v>38.25</v>
      </c>
      <c r="AS54" s="137">
        <f t="shared" si="0"/>
        <v>2.5499999999999998</v>
      </c>
      <c r="AT54" s="136">
        <f>'Tabu-1'!AF53</f>
        <v>42.375</v>
      </c>
      <c r="AU54" s="137">
        <f>'Tabu-2'!AM53</f>
        <v>39.375</v>
      </c>
      <c r="AV54" s="136">
        <f>'Tabu-3'!AL54</f>
        <v>39</v>
      </c>
      <c r="AW54" s="136">
        <f>'Tabu-4'!AR54</f>
        <v>36.375</v>
      </c>
      <c r="AX54" s="136">
        <f>'Tabu-5'!AL54</f>
        <v>37.5</v>
      </c>
      <c r="AY54" s="137">
        <f>(AR54+AT54+AU54+AV54+AW54+AX54+('viva-1'!K52*1.5)+('viva-2'!K52*1.5)+('viva-3'!K52*1.5))/94.5</f>
        <v>2.6031746031746033</v>
      </c>
      <c r="AZ54" s="215" t="str">
        <f t="shared" si="4"/>
        <v>C+</v>
      </c>
      <c r="BA54" s="337" t="str">
        <f t="shared" si="2"/>
        <v>C+</v>
      </c>
      <c r="BB54" s="139">
        <f t="shared" si="3"/>
        <v>47</v>
      </c>
    </row>
    <row r="55" spans="1:54" ht="15.75">
      <c r="A55" s="217">
        <f>'1st 1'!A55</f>
        <v>48</v>
      </c>
      <c r="B55" s="132">
        <f>IF('6th 1'!J55&gt;0,'6th 1'!AC55,0)</f>
        <v>0</v>
      </c>
      <c r="C55" s="133">
        <f>IF('6th 1'!J55&gt;0,'6th 1'!AB55,0)</f>
        <v>0</v>
      </c>
      <c r="D55" s="133">
        <f>IF('6th 2'!J55&gt;0,'6th 2'!AC55,0)</f>
        <v>0</v>
      </c>
      <c r="E55" s="134">
        <f>IF('6th 2'!J55&gt;0,'6th 2'!AB55,0)</f>
        <v>0</v>
      </c>
      <c r="F55" s="134">
        <f>IF('6th 3'!J55&gt;0,'6th 3'!AC55,0)</f>
        <v>0</v>
      </c>
      <c r="G55" s="133">
        <f>IF('6th 3'!J55&gt;0,'6th 3'!AB55,0)</f>
        <v>0</v>
      </c>
      <c r="H55" s="133">
        <f>IF('6th 4'!J55&gt;0,'6th 4'!AC55,0)</f>
        <v>0</v>
      </c>
      <c r="I55" s="133">
        <f>IF('6th 4'!J55&gt;0,'6th 4'!AB55,0)</f>
        <v>0</v>
      </c>
      <c r="J55" s="134">
        <f>IF('6th 5'!J55&gt;0,'6th 5'!AC55,0)</f>
        <v>0</v>
      </c>
      <c r="K55" s="134">
        <f>IF('6th 5'!J55&gt;0,'6th 5'!AB55,0)</f>
        <v>0</v>
      </c>
      <c r="L55" s="134">
        <f>IF('6th 6'!J55&gt;0,'6th 6'!AC55,0)</f>
        <v>0</v>
      </c>
      <c r="M55" s="134">
        <f>IF('6th 6'!J55&gt;0,'6th 6'!AB55,0)</f>
        <v>0</v>
      </c>
      <c r="N55" s="133">
        <f>IF('6th 7'!J55&gt;0,'6th 7'!AC55,0)</f>
        <v>0</v>
      </c>
      <c r="O55" s="222">
        <f>IF('6th 7'!J55&gt;0,'6th 7'!AB55,0)</f>
        <v>0</v>
      </c>
      <c r="P55" s="132">
        <f>IF('6th 1'!R55&gt;0,'6th 1'!AC55,0)</f>
        <v>0</v>
      </c>
      <c r="Q55" s="134">
        <f>IF('6th 1'!R55&gt;0,'6th 1'!AB55,0)</f>
        <v>0</v>
      </c>
      <c r="R55" s="134">
        <f>IF('6th 2'!R55&gt;0,'6th 2'!AC55,0)</f>
        <v>0</v>
      </c>
      <c r="S55" s="133">
        <f>IF('6th 2'!R55&gt;0,'6th 2'!AB55,0)</f>
        <v>0</v>
      </c>
      <c r="T55" s="133">
        <f>IF('6th 3'!R55&gt;0,'6th 3'!AC55,0)</f>
        <v>0</v>
      </c>
      <c r="U55" s="133">
        <f>IF('6th 3'!R55&gt;0,'6th 3'!AB55,0)</f>
        <v>0</v>
      </c>
      <c r="V55" s="134">
        <f>IF('6th 4'!R55&gt;0,'6th 4'!AC55,0)</f>
        <v>0</v>
      </c>
      <c r="W55" s="134">
        <f>IF('6th 4'!R55&gt;0,'6th 4'!AB55,0)</f>
        <v>0</v>
      </c>
      <c r="X55" s="133">
        <f>IF('6th 5'!R55&gt;0,'6th 5'!AC55,0)</f>
        <v>0</v>
      </c>
      <c r="Y55" s="133">
        <f>IF('6th 5'!R55&gt;0,'6th 5'!AB55,0)</f>
        <v>0</v>
      </c>
      <c r="Z55" s="133">
        <f>IF('6th 6'!R55&gt;0,'6th 6'!AC55,0)</f>
        <v>0</v>
      </c>
      <c r="AA55" s="134">
        <f>IF('6th 6'!R55&gt;0,'6th 6'!AB55,0)</f>
        <v>0</v>
      </c>
      <c r="AB55" s="132">
        <f>IF('6th 7'!R55&gt;0,'6th 7'!AC55,0)</f>
        <v>0</v>
      </c>
      <c r="AC55" s="135">
        <f>IF('6th 7'!R55&gt;0,'6th 7'!AB55,0)</f>
        <v>0</v>
      </c>
      <c r="AD55" s="223">
        <f>IF('6th 1'!Z55&gt;0,'6th 1'!AC55,0)</f>
        <v>2.5</v>
      </c>
      <c r="AE55" s="134" t="str">
        <f>IF('6th 1'!Z55&gt;0,'6th 1'!AB55,0)</f>
        <v>C+</v>
      </c>
      <c r="AF55" s="134">
        <f>IF('6th 2'!Z55&gt;0,'6th 2'!AC55,0)</f>
        <v>3</v>
      </c>
      <c r="AG55" s="134" t="str">
        <f>IF('6th 2'!Z55&gt;0,'6th 2'!AB55,0)</f>
        <v>B</v>
      </c>
      <c r="AH55" s="134">
        <f>IF('6th 3'!Z55&gt;0,'6th 3'!AC55,0)</f>
        <v>3.5</v>
      </c>
      <c r="AI55" s="134" t="str">
        <f>IF('6th 3'!Z55&gt;0,'6th 3'!AB55,0)</f>
        <v>A-</v>
      </c>
      <c r="AJ55" s="134">
        <f>IF('6th 4'!Z55&gt;0,'6th 4'!AC55,0)</f>
        <v>3.25</v>
      </c>
      <c r="AK55" s="133" t="str">
        <f>IF('6th 4'!Z55&gt;0,'6th 4'!AB55,0)</f>
        <v>B+</v>
      </c>
      <c r="AL55" s="133">
        <f>IF('6th 5'!Z55&gt;0,'6th 5'!AC55,0)</f>
        <v>2.75</v>
      </c>
      <c r="AM55" s="133" t="str">
        <f>IF('6th 5'!Z55&gt;0,'6th 5'!AB55,0)</f>
        <v>B-</v>
      </c>
      <c r="AN55" s="134">
        <f>IF('6th 6'!Z55&gt;0,'6th 6'!AC55,0)</f>
        <v>0</v>
      </c>
      <c r="AO55" s="225">
        <f>IF('6th 6'!Z55&gt;0,'6th 6'!AB55,0)</f>
        <v>0</v>
      </c>
      <c r="AP55" s="134">
        <f>IF('6th 7'!Z55&gt;0,'6th 7'!AC55,0)</f>
        <v>0</v>
      </c>
      <c r="AQ55" s="225">
        <f>IF('6th 7'!Z55&gt;0,'6th 7'!AB55,0)</f>
        <v>0</v>
      </c>
      <c r="AR55" s="226">
        <f>(B55*C6)+(D55*E6)+(F55*G6)+(H55*I6)+(J55*K6)+(L55*M6)+(N55*O6)+(P55*Q6)+(R55*S6)+(T55*U6)+(V55*W6)+(X55*Y6)+(Z55*AA6)+(AB55*AC6)+(AD55*AE6)+(AF55*AG6)+(AH55*AI6)+(AJ55*AK6)+(AL55*AM6)+(AN55*AO6)+(AP55*AQ6)</f>
        <v>45</v>
      </c>
      <c r="AS55" s="137">
        <f t="shared" si="0"/>
        <v>3</v>
      </c>
      <c r="AT55" s="136">
        <f>'Tabu-1'!AF54</f>
        <v>46.5</v>
      </c>
      <c r="AU55" s="137">
        <f>'Tabu-2'!AM54</f>
        <v>40.875</v>
      </c>
      <c r="AV55" s="136">
        <f>'Tabu-3'!AL55</f>
        <v>41.25</v>
      </c>
      <c r="AW55" s="136">
        <f>'Tabu-4'!AR55</f>
        <v>43.875</v>
      </c>
      <c r="AX55" s="136">
        <f>'Tabu-5'!AL55</f>
        <v>45.75</v>
      </c>
      <c r="AY55" s="137">
        <f>(AR55+AT55+AU55+AV55+AW55+AX55+('viva-1'!K53*1.5)+('viva-2'!K53*1.5)+('viva-3'!K53*1.5))/94.5</f>
        <v>2.9404761904761907</v>
      </c>
      <c r="AZ55" s="215" t="str">
        <f t="shared" si="4"/>
        <v>B</v>
      </c>
      <c r="BA55" s="337" t="str">
        <f t="shared" si="2"/>
        <v>B</v>
      </c>
      <c r="BB55" s="139">
        <f t="shared" si="3"/>
        <v>48</v>
      </c>
    </row>
    <row r="56" spans="1:54" ht="17.25" customHeight="1">
      <c r="A56" s="217">
        <f>'1st 1'!A56</f>
        <v>49</v>
      </c>
      <c r="B56" s="132">
        <f>IF('6th 1'!J56&gt;0,'6th 1'!AC56,0)</f>
        <v>0</v>
      </c>
      <c r="C56" s="133">
        <f>IF('6th 1'!J56&gt;0,'6th 1'!AB56,0)</f>
        <v>0</v>
      </c>
      <c r="D56" s="133">
        <f>IF('6th 2'!J56&gt;0,'6th 2'!AC56,0)</f>
        <v>0</v>
      </c>
      <c r="E56" s="134">
        <f>IF('6th 2'!J56&gt;0,'6th 2'!AB56,0)</f>
        <v>0</v>
      </c>
      <c r="F56" s="134">
        <f>IF('6th 3'!J56&gt;0,'6th 3'!AC56,0)</f>
        <v>0</v>
      </c>
      <c r="G56" s="133">
        <f>IF('6th 3'!J56&gt;0,'6th 3'!AB56,0)</f>
        <v>0</v>
      </c>
      <c r="H56" s="133">
        <f>IF('6th 4'!J56&gt;0,'6th 4'!AC56,0)</f>
        <v>0</v>
      </c>
      <c r="I56" s="133">
        <f>IF('6th 4'!J56&gt;0,'6th 4'!AB56,0)</f>
        <v>0</v>
      </c>
      <c r="J56" s="134">
        <f>IF('6th 5'!J56&gt;0,'6th 5'!AC56,0)</f>
        <v>0</v>
      </c>
      <c r="K56" s="134">
        <f>IF('6th 5'!J56&gt;0,'6th 5'!AB56,0)</f>
        <v>0</v>
      </c>
      <c r="L56" s="134">
        <f>IF('6th 6'!J56&gt;0,'6th 6'!AC56,0)</f>
        <v>0</v>
      </c>
      <c r="M56" s="134">
        <f>IF('6th 6'!J56&gt;0,'6th 6'!AB56,0)</f>
        <v>0</v>
      </c>
      <c r="N56" s="133">
        <f>IF('6th 7'!J56&gt;0,'6th 7'!AC56,0)</f>
        <v>0</v>
      </c>
      <c r="O56" s="222">
        <f>IF('6th 7'!J56&gt;0,'6th 7'!AB56,0)</f>
        <v>0</v>
      </c>
      <c r="P56" s="132">
        <f>IF('6th 1'!R56&gt;0,'6th 1'!AC56,0)</f>
        <v>0</v>
      </c>
      <c r="Q56" s="134">
        <f>IF('6th 1'!R56&gt;0,'6th 1'!AB56,0)</f>
        <v>0</v>
      </c>
      <c r="R56" s="134">
        <f>IF('6th 2'!R56&gt;0,'6th 2'!AC56,0)</f>
        <v>0</v>
      </c>
      <c r="S56" s="133">
        <f>IF('6th 2'!R56&gt;0,'6th 2'!AB56,0)</f>
        <v>0</v>
      </c>
      <c r="T56" s="133">
        <f>IF('6th 3'!R56&gt;0,'6th 3'!AC56,0)</f>
        <v>0</v>
      </c>
      <c r="U56" s="133">
        <f>IF('6th 3'!R56&gt;0,'6th 3'!AB56,0)</f>
        <v>0</v>
      </c>
      <c r="V56" s="134">
        <f>IF('6th 4'!R56&gt;0,'6th 4'!AC56,0)</f>
        <v>0</v>
      </c>
      <c r="W56" s="134">
        <f>IF('6th 4'!R56&gt;0,'6th 4'!AB56,0)</f>
        <v>0</v>
      </c>
      <c r="X56" s="133">
        <f>IF('6th 5'!R56&gt;0,'6th 5'!AC56,0)</f>
        <v>0</v>
      </c>
      <c r="Y56" s="133">
        <f>IF('6th 5'!R56&gt;0,'6th 5'!AB56,0)</f>
        <v>0</v>
      </c>
      <c r="Z56" s="133">
        <f>IF('6th 6'!R56&gt;0,'6th 6'!AC56,0)</f>
        <v>0</v>
      </c>
      <c r="AA56" s="134">
        <f>IF('6th 6'!R56&gt;0,'6th 6'!AB56,0)</f>
        <v>0</v>
      </c>
      <c r="AB56" s="132">
        <f>IF('6th 7'!R56&gt;0,'6th 7'!AC56,0)</f>
        <v>0</v>
      </c>
      <c r="AC56" s="135">
        <f>IF('6th 7'!R56&gt;0,'6th 7'!AB56,0)</f>
        <v>0</v>
      </c>
      <c r="AD56" s="223">
        <f>IF('6th 1'!Z56&gt;0,'6th 1'!AC56,0)</f>
        <v>2.5</v>
      </c>
      <c r="AE56" s="134" t="str">
        <f>IF('6th 1'!Z56&gt;0,'6th 1'!AB56,0)</f>
        <v>C+</v>
      </c>
      <c r="AF56" s="134">
        <f>IF('6th 2'!Z56&gt;0,'6th 2'!AC56,0)</f>
        <v>2.25</v>
      </c>
      <c r="AG56" s="134" t="str">
        <f>IF('6th 2'!Z56&gt;0,'6th 2'!AB56,0)</f>
        <v>C</v>
      </c>
      <c r="AH56" s="134">
        <f>IF('6th 3'!Z56&gt;0,'6th 3'!AC56,0)</f>
        <v>3</v>
      </c>
      <c r="AI56" s="134" t="str">
        <f>IF('6th 3'!Z56&gt;0,'6th 3'!AB56,0)</f>
        <v>B</v>
      </c>
      <c r="AJ56" s="134">
        <f>IF('6th 4'!Z56&gt;0,'6th 4'!AC56,0)</f>
        <v>3</v>
      </c>
      <c r="AK56" s="133" t="str">
        <f>IF('6th 4'!Z56&gt;0,'6th 4'!AB56,0)</f>
        <v>B</v>
      </c>
      <c r="AL56" s="133">
        <f>IF('6th 5'!Z56&gt;0,'6th 5'!AC56,0)</f>
        <v>2.25</v>
      </c>
      <c r="AM56" s="133" t="str">
        <f>IF('6th 5'!Z56&gt;0,'6th 5'!AB56,0)</f>
        <v>C</v>
      </c>
      <c r="AN56" s="134">
        <f>IF('6th 6'!Z56&gt;0,'6th 6'!AC56,0)</f>
        <v>0</v>
      </c>
      <c r="AO56" s="225">
        <f>IF('6th 6'!Z56&gt;0,'6th 6'!AB56,0)</f>
        <v>0</v>
      </c>
      <c r="AP56" s="134">
        <f>IF('6th 7'!Z56&gt;0,'6th 7'!AC56,0)</f>
        <v>0</v>
      </c>
      <c r="AQ56" s="225">
        <f>IF('6th 7'!Z56&gt;0,'6th 7'!AB56,0)</f>
        <v>0</v>
      </c>
      <c r="AR56" s="226">
        <f>(B56*C6)+(D56*E6)+(F56*G6)+(H56*I6)+(J56*K6)+(L56*M6)+(N56*O6)+(P56*Q6)+(R56*S6)+(T56*U6)+(V56*W6)+(X56*Y6)+(Z56*AA6)+(AB56*AC6)+(AD56*AE6)+(AF56*AG6)+(AH56*AI6)+(AJ56*AK6)+(AL56*AM6)+(AN56*AO6)+(AP56*AQ6)</f>
        <v>39</v>
      </c>
      <c r="AS56" s="137">
        <f t="shared" si="0"/>
        <v>2.6</v>
      </c>
      <c r="AT56" s="136">
        <f>'Tabu-1'!AF55</f>
        <v>43.125</v>
      </c>
      <c r="AU56" s="137">
        <f>'Tabu-2'!AM55</f>
        <v>39.375</v>
      </c>
      <c r="AV56" s="136">
        <f>'Tabu-3'!AL56</f>
        <v>39.75</v>
      </c>
      <c r="AW56" s="136">
        <f>'Tabu-4'!AR56</f>
        <v>36.375</v>
      </c>
      <c r="AX56" s="136">
        <f>'Tabu-5'!AL56</f>
        <v>39.75</v>
      </c>
      <c r="AY56" s="137">
        <f>(AR56+AT56+AU56+AV56+AW56+AX56+('viva-1'!K54*1.5)+('viva-2'!K54*1.5)+('viva-3'!K54*1.5))/94.5</f>
        <v>2.6309523809523809</v>
      </c>
      <c r="AZ56" s="215" t="str">
        <f t="shared" si="4"/>
        <v>C+</v>
      </c>
      <c r="BA56" s="337" t="str">
        <f t="shared" si="2"/>
        <v>C+</v>
      </c>
      <c r="BB56" s="139">
        <f t="shared" si="3"/>
        <v>49</v>
      </c>
    </row>
    <row r="57" spans="1:54" ht="15.75">
      <c r="A57" s="217">
        <f>'1st 1'!A57</f>
        <v>50</v>
      </c>
      <c r="B57" s="132">
        <f>IF('6th 1'!J57&gt;0,'6th 1'!AC57,0)</f>
        <v>0</v>
      </c>
      <c r="C57" s="133">
        <f>IF('6th 1'!J57&gt;0,'6th 1'!AB57,0)</f>
        <v>0</v>
      </c>
      <c r="D57" s="133">
        <f>IF('6th 2'!J57&gt;0,'6th 2'!AC57,0)</f>
        <v>0</v>
      </c>
      <c r="E57" s="134">
        <f>IF('6th 2'!J57&gt;0,'6th 2'!AB57,0)</f>
        <v>0</v>
      </c>
      <c r="F57" s="134">
        <f>IF('6th 3'!J57&gt;0,'6th 3'!AC57,0)</f>
        <v>0</v>
      </c>
      <c r="G57" s="133">
        <f>IF('6th 3'!J57&gt;0,'6th 3'!AB57,0)</f>
        <v>0</v>
      </c>
      <c r="H57" s="133">
        <f>IF('6th 4'!J57&gt;0,'6th 4'!AC57,0)</f>
        <v>0</v>
      </c>
      <c r="I57" s="133">
        <f>IF('6th 4'!J57&gt;0,'6th 4'!AB57,0)</f>
        <v>0</v>
      </c>
      <c r="J57" s="134">
        <f>IF('6th 5'!J57&gt;0,'6th 5'!AC57,0)</f>
        <v>0</v>
      </c>
      <c r="K57" s="134">
        <f>IF('6th 5'!J57&gt;0,'6th 5'!AB57,0)</f>
        <v>0</v>
      </c>
      <c r="L57" s="134">
        <f>IF('6th 6'!J57&gt;0,'6th 6'!AC57,0)</f>
        <v>0</v>
      </c>
      <c r="M57" s="134">
        <f>IF('6th 6'!J57&gt;0,'6th 6'!AB57,0)</f>
        <v>0</v>
      </c>
      <c r="N57" s="133">
        <f>IF('6th 7'!J57&gt;0,'6th 7'!AC57,0)</f>
        <v>0</v>
      </c>
      <c r="O57" s="222">
        <f>IF('6th 7'!J57&gt;0,'6th 7'!AB57,0)</f>
        <v>0</v>
      </c>
      <c r="P57" s="132">
        <f>IF('6th 1'!R57&gt;0,'6th 1'!AC57,0)</f>
        <v>0</v>
      </c>
      <c r="Q57" s="134">
        <f>IF('6th 1'!R57&gt;0,'6th 1'!AB57,0)</f>
        <v>0</v>
      </c>
      <c r="R57" s="134">
        <f>IF('6th 2'!R57&gt;0,'6th 2'!AC57,0)</f>
        <v>0</v>
      </c>
      <c r="S57" s="133">
        <f>IF('6th 2'!R57&gt;0,'6th 2'!AB57,0)</f>
        <v>0</v>
      </c>
      <c r="T57" s="133">
        <f>IF('6th 3'!R57&gt;0,'6th 3'!AC57,0)</f>
        <v>0</v>
      </c>
      <c r="U57" s="133">
        <f>IF('6th 3'!R57&gt;0,'6th 3'!AB57,0)</f>
        <v>0</v>
      </c>
      <c r="V57" s="134">
        <f>IF('6th 4'!R57&gt;0,'6th 4'!AC57,0)</f>
        <v>0</v>
      </c>
      <c r="W57" s="134">
        <f>IF('6th 4'!R57&gt;0,'6th 4'!AB57,0)</f>
        <v>0</v>
      </c>
      <c r="X57" s="133">
        <f>IF('6th 5'!R57&gt;0,'6th 5'!AC57,0)</f>
        <v>0</v>
      </c>
      <c r="Y57" s="133">
        <f>IF('6th 5'!R57&gt;0,'6th 5'!AB57,0)</f>
        <v>0</v>
      </c>
      <c r="Z57" s="133">
        <f>IF('6th 6'!R57&gt;0,'6th 6'!AC57,0)</f>
        <v>0</v>
      </c>
      <c r="AA57" s="134">
        <f>IF('6th 6'!R57&gt;0,'6th 6'!AB57,0)</f>
        <v>0</v>
      </c>
      <c r="AB57" s="132">
        <f>IF('6th 7'!R57&gt;0,'6th 7'!AC57,0)</f>
        <v>0</v>
      </c>
      <c r="AC57" s="135">
        <f>IF('6th 7'!R57&gt;0,'6th 7'!AB57,0)</f>
        <v>0</v>
      </c>
      <c r="AD57" s="223">
        <f>IF('6th 1'!Z57&gt;0,'6th 1'!AC57,0)</f>
        <v>2.75</v>
      </c>
      <c r="AE57" s="134" t="str">
        <f>IF('6th 1'!Z57&gt;0,'6th 1'!AB57,0)</f>
        <v>B-</v>
      </c>
      <c r="AF57" s="134">
        <f>IF('6th 2'!Z57&gt;0,'6th 2'!AC57,0)</f>
        <v>2.5</v>
      </c>
      <c r="AG57" s="134" t="str">
        <f>IF('6th 2'!Z57&gt;0,'6th 2'!AB57,0)</f>
        <v>C+</v>
      </c>
      <c r="AH57" s="134">
        <f>IF('6th 3'!Z57&gt;0,'6th 3'!AC57,0)</f>
        <v>3.5</v>
      </c>
      <c r="AI57" s="134" t="str">
        <f>IF('6th 3'!Z57&gt;0,'6th 3'!AB57,0)</f>
        <v>A-</v>
      </c>
      <c r="AJ57" s="134">
        <f>IF('6th 4'!Z57&gt;0,'6th 4'!AC57,0)</f>
        <v>3.25</v>
      </c>
      <c r="AK57" s="133" t="str">
        <f>IF('6th 4'!Z57&gt;0,'6th 4'!AB57,0)</f>
        <v>B+</v>
      </c>
      <c r="AL57" s="133">
        <f>IF('6th 5'!Z57&gt;0,'6th 5'!AC57,0)</f>
        <v>2.5</v>
      </c>
      <c r="AM57" s="133" t="str">
        <f>IF('6th 5'!Z57&gt;0,'6th 5'!AB57,0)</f>
        <v>C+</v>
      </c>
      <c r="AN57" s="134">
        <f>IF('6th 6'!Z57&gt;0,'6th 6'!AC57,0)</f>
        <v>0</v>
      </c>
      <c r="AO57" s="225">
        <f>IF('6th 6'!Z57&gt;0,'6th 6'!AB57,0)</f>
        <v>0</v>
      </c>
      <c r="AP57" s="134">
        <f>IF('6th 7'!Z57&gt;0,'6th 7'!AC57,0)</f>
        <v>0</v>
      </c>
      <c r="AQ57" s="225">
        <f>IF('6th 7'!Z57&gt;0,'6th 7'!AB57,0)</f>
        <v>0</v>
      </c>
      <c r="AR57" s="226">
        <f>(B57*C6)+(D57*E6)+(F57*G6)+(H57*I6)+(J57*K6)+(L57*M6)+(N57*O6)+(P57*Q6)+(R57*S6)+(T57*U6)+(V57*W6)+(X57*Y6)+(Z57*AA6)+(AB57*AC6)+(AD57*AE6)+(AF57*AG6)+(AH57*AI6)+(AJ57*AK6)+(AL57*AM6)+(AN57*AO6)+(AP57*AQ6)</f>
        <v>43.5</v>
      </c>
      <c r="AS57" s="137">
        <f t="shared" si="0"/>
        <v>2.9</v>
      </c>
      <c r="AT57" s="136">
        <f>'Tabu-1'!AF56</f>
        <v>42</v>
      </c>
      <c r="AU57" s="137">
        <f>'Tabu-2'!AM56</f>
        <v>41.25</v>
      </c>
      <c r="AV57" s="136">
        <f>'Tabu-3'!AL57</f>
        <v>43.5</v>
      </c>
      <c r="AW57" s="136">
        <f>'Tabu-4'!AR57</f>
        <v>43.125</v>
      </c>
      <c r="AX57" s="136">
        <f>'Tabu-5'!AL57</f>
        <v>45.75</v>
      </c>
      <c r="AY57" s="137">
        <f>(AR57+AT57+AU57+AV57+AW57+AX57+('viva-1'!K55*1.5)+('viva-2'!K55*1.5)+('viva-3'!K55*1.5))/94.5</f>
        <v>2.8809523809523809</v>
      </c>
      <c r="AZ57" s="215" t="str">
        <f t="shared" si="4"/>
        <v>B-</v>
      </c>
      <c r="BA57" s="337" t="str">
        <f t="shared" si="2"/>
        <v>B-</v>
      </c>
      <c r="BB57" s="139">
        <f t="shared" si="3"/>
        <v>50</v>
      </c>
    </row>
    <row r="58" spans="1:54" ht="15.75">
      <c r="A58" s="217" t="str">
        <f>'1st 1'!A58</f>
        <v>51</v>
      </c>
      <c r="B58" s="132">
        <f>IF('6th 1'!J58&gt;0,'6th 1'!AC58,0)</f>
        <v>0</v>
      </c>
      <c r="C58" s="133">
        <f>IF('6th 1'!J58&gt;0,'6th 1'!AB58,0)</f>
        <v>0</v>
      </c>
      <c r="D58" s="133">
        <f>IF('6th 2'!J58&gt;0,'6th 2'!AC58,0)</f>
        <v>0</v>
      </c>
      <c r="E58" s="134">
        <f>IF('6th 2'!J58&gt;0,'6th 2'!AB58,0)</f>
        <v>0</v>
      </c>
      <c r="F58" s="134">
        <f>IF('6th 3'!J58&gt;0,'6th 3'!AC58,0)</f>
        <v>0</v>
      </c>
      <c r="G58" s="133">
        <f>IF('6th 3'!J58&gt;0,'6th 3'!AB58,0)</f>
        <v>0</v>
      </c>
      <c r="H58" s="133">
        <f>IF('6th 4'!J58&gt;0,'6th 4'!AC58,0)</f>
        <v>0</v>
      </c>
      <c r="I58" s="133">
        <f>IF('6th 4'!J58&gt;0,'6th 4'!AB58,0)</f>
        <v>0</v>
      </c>
      <c r="J58" s="134">
        <f>IF('6th 5'!J58&gt;0,'6th 5'!AC58,0)</f>
        <v>0</v>
      </c>
      <c r="K58" s="134">
        <f>IF('6th 5'!J58&gt;0,'6th 5'!AB58,0)</f>
        <v>0</v>
      </c>
      <c r="L58" s="134">
        <f>IF('6th 6'!J58&gt;0,'6th 6'!AC58,0)</f>
        <v>0</v>
      </c>
      <c r="M58" s="134">
        <f>IF('6th 6'!J58&gt;0,'6th 6'!AB58,0)</f>
        <v>0</v>
      </c>
      <c r="N58" s="133">
        <f>IF('6th 7'!J58&gt;0,'6th 7'!AC58,0)</f>
        <v>0</v>
      </c>
      <c r="O58" s="222">
        <f>IF('6th 7'!J58&gt;0,'6th 7'!AB58,0)</f>
        <v>0</v>
      </c>
      <c r="P58" s="132">
        <f>IF('6th 1'!R58&gt;0,'6th 1'!AC58,0)</f>
        <v>2.75</v>
      </c>
      <c r="Q58" s="134" t="str">
        <f>IF('6th 1'!R58&gt;0,'6th 1'!AB58,0)</f>
        <v>B-</v>
      </c>
      <c r="R58" s="134">
        <f>IF('6th 2'!R58&gt;0,'6th 2'!AC58,0)</f>
        <v>3</v>
      </c>
      <c r="S58" s="133" t="str">
        <f>IF('6th 2'!R58&gt;0,'6th 2'!AB58,0)</f>
        <v>B</v>
      </c>
      <c r="T58" s="133">
        <f>IF('6th 3'!R58&gt;0,'6th 3'!AC58,0)</f>
        <v>2.5</v>
      </c>
      <c r="U58" s="133" t="str">
        <f>IF('6th 3'!R58&gt;0,'6th 3'!AB58,0)</f>
        <v>C+</v>
      </c>
      <c r="V58" s="134">
        <f>IF('6th 4'!R58&gt;0,'6th 4'!AC58,0)</f>
        <v>3</v>
      </c>
      <c r="W58" s="134" t="str">
        <f>IF('6th 4'!R58&gt;0,'6th 4'!AB58,0)</f>
        <v>B</v>
      </c>
      <c r="X58" s="133">
        <f>IF('6th 5'!R58&gt;0,'6th 5'!AC58,0)</f>
        <v>2.5</v>
      </c>
      <c r="Y58" s="133" t="str">
        <f>IF('6th 5'!R58&gt;0,'6th 5'!AB58,0)</f>
        <v>C+</v>
      </c>
      <c r="Z58" s="133">
        <f>IF('6th 6'!R58&gt;0,'6th 6'!AC58,0)</f>
        <v>0</v>
      </c>
      <c r="AA58" s="134">
        <f>IF('6th 6'!R58&gt;0,'6th 6'!AB58,0)</f>
        <v>0</v>
      </c>
      <c r="AB58" s="132">
        <f>IF('6th 7'!R58&gt;0,'6th 7'!AC58,0)</f>
        <v>0</v>
      </c>
      <c r="AC58" s="135">
        <f>IF('6th 7'!R58&gt;0,'6th 7'!AB58,0)</f>
        <v>0</v>
      </c>
      <c r="AD58" s="223">
        <f>IF('6th 1'!Z58&gt;0,'6th 1'!AC58,0)</f>
        <v>0</v>
      </c>
      <c r="AE58" s="134">
        <f>IF('6th 1'!Z58&gt;0,'6th 1'!AB58,0)</f>
        <v>0</v>
      </c>
      <c r="AF58" s="134">
        <f>IF('6th 2'!Z58&gt;0,'6th 2'!AC58,0)</f>
        <v>0</v>
      </c>
      <c r="AG58" s="134">
        <f>IF('6th 2'!Z58&gt;0,'6th 2'!AB58,0)</f>
        <v>0</v>
      </c>
      <c r="AH58" s="134">
        <f>IF('6th 3'!Z58&gt;0,'6th 3'!AC58,0)</f>
        <v>0</v>
      </c>
      <c r="AI58" s="134">
        <f>IF('6th 3'!Z58&gt;0,'6th 3'!AB58,0)</f>
        <v>0</v>
      </c>
      <c r="AJ58" s="134">
        <f>IF('6th 4'!Z58&gt;0,'6th 4'!AC58,0)</f>
        <v>0</v>
      </c>
      <c r="AK58" s="133">
        <f>IF('6th 4'!Z58&gt;0,'6th 4'!AB58,0)</f>
        <v>0</v>
      </c>
      <c r="AL58" s="133">
        <f>IF('6th 5'!Z58&gt;0,'6th 5'!AC58,0)</f>
        <v>0</v>
      </c>
      <c r="AM58" s="133">
        <f>IF('6th 5'!Z58&gt;0,'6th 5'!AB58,0)</f>
        <v>0</v>
      </c>
      <c r="AN58" s="134">
        <f>IF('6th 6'!Z58&gt;0,'6th 6'!AC58,0)</f>
        <v>0</v>
      </c>
      <c r="AO58" s="225">
        <f>IF('6th 6'!Z58&gt;0,'6th 6'!AB58,0)</f>
        <v>0</v>
      </c>
      <c r="AP58" s="134">
        <f>IF('6th 7'!Z58&gt;0,'6th 7'!AC58,0)</f>
        <v>0</v>
      </c>
      <c r="AQ58" s="225">
        <f>IF('6th 7'!Z58&gt;0,'6th 7'!AB58,0)</f>
        <v>0</v>
      </c>
      <c r="AR58" s="226">
        <f>(B58*C6)+(D58*E6)+(F58*G6)+(H58*I6)+(J58*K6)+(L58*M6)+(N58*O6)+(P58*Q6)+(R58*S6)+(T58*U6)+(V58*W6)+(X58*Y6)+(Z58*AA6)+(AB58*AC6)+(AD58*AE6)+(AF58*AG6)+(AH58*AI6)+(AJ58*AK6)+(AL58*AM6)+(AN58*AO6)+(AP58*AQ6)</f>
        <v>41.25</v>
      </c>
      <c r="AS58" s="137">
        <f t="shared" si="0"/>
        <v>2.75</v>
      </c>
      <c r="AT58" s="136">
        <f>'Tabu-1'!AF57</f>
        <v>45.75</v>
      </c>
      <c r="AU58" s="137">
        <f>'Tabu-2'!AM57</f>
        <v>43.5</v>
      </c>
      <c r="AV58" s="136">
        <f>'Tabu-3'!AL58</f>
        <v>48.75</v>
      </c>
      <c r="AW58" s="136">
        <f>'Tabu-4'!AR58</f>
        <v>47.25</v>
      </c>
      <c r="AX58" s="136">
        <f>'Tabu-5'!AL58</f>
        <v>42</v>
      </c>
      <c r="AY58" s="137">
        <f>(AR58+AT58+AU58+AV58+AW58+AX58+('viva-1'!K56*1.5)+('viva-2'!K56*1.5)+('viva-3'!K56*1.5))/94.5</f>
        <v>2.9880952380952381</v>
      </c>
      <c r="AZ58" s="215" t="str">
        <f t="shared" si="4"/>
        <v>B-</v>
      </c>
      <c r="BA58" s="337" t="str">
        <f t="shared" si="2"/>
        <v>B-</v>
      </c>
      <c r="BB58" s="139" t="str">
        <f t="shared" si="3"/>
        <v>51</v>
      </c>
    </row>
    <row r="59" spans="1:54" ht="31.5">
      <c r="A59" s="217" t="str">
        <f>'1st 1'!A59</f>
        <v>52</v>
      </c>
      <c r="B59" s="132">
        <f>IF('6th 1'!J59&gt;0,'6th 1'!AC59,0)</f>
        <v>2.75</v>
      </c>
      <c r="C59" s="133" t="str">
        <f>IF('6th 1'!J59&gt;0,'6th 1'!AB59,0)</f>
        <v>B-</v>
      </c>
      <c r="D59" s="133">
        <f>IF('6th 2'!J59&gt;0,'6th 2'!AC59,0)</f>
        <v>2.5</v>
      </c>
      <c r="E59" s="134" t="str">
        <f>IF('6th 2'!J59&gt;0,'6th 2'!AB59,0)</f>
        <v>C+</v>
      </c>
      <c r="F59" s="134">
        <f>IF('6th 3'!J59&gt;0,'6th 3'!AC59,0)</f>
        <v>2.75</v>
      </c>
      <c r="G59" s="133" t="str">
        <f>IF('6th 3'!J59&gt;0,'6th 3'!AB59,0)</f>
        <v>B-</v>
      </c>
      <c r="H59" s="133">
        <f>IF('6th 4'!J59&gt;0,'6th 4'!AC59,0)</f>
        <v>2.75</v>
      </c>
      <c r="I59" s="133" t="str">
        <f>IF('6th 4'!J59&gt;0,'6th 4'!AB59,0)</f>
        <v>B-</v>
      </c>
      <c r="J59" s="134">
        <f>IF('6th 5'!J59&gt;0,'6th 5'!AC59,0)</f>
        <v>2.75</v>
      </c>
      <c r="K59" s="134" t="str">
        <f>IF('6th 5'!J59&gt;0,'6th 5'!AB59,0)</f>
        <v>B-</v>
      </c>
      <c r="L59" s="134">
        <f>IF('6th 6'!J59&gt;0,'6th 6'!AC59,0)</f>
        <v>0</v>
      </c>
      <c r="M59" s="134">
        <f>IF('6th 6'!J59&gt;0,'6th 6'!AB59,0)</f>
        <v>0</v>
      </c>
      <c r="N59" s="133">
        <f>IF('6th 7'!J59&gt;0,'6th 7'!AC59,0)</f>
        <v>0</v>
      </c>
      <c r="O59" s="222">
        <f>IF('6th 7'!J59&gt;0,'6th 7'!AB59,0)</f>
        <v>0</v>
      </c>
      <c r="P59" s="132">
        <f>IF('6th 1'!R59&gt;0,'6th 1'!AC59,0)</f>
        <v>0</v>
      </c>
      <c r="Q59" s="134">
        <f>IF('6th 1'!R59&gt;0,'6th 1'!AB59,0)</f>
        <v>0</v>
      </c>
      <c r="R59" s="134">
        <f>IF('6th 2'!R59&gt;0,'6th 2'!AC59,0)</f>
        <v>0</v>
      </c>
      <c r="S59" s="133">
        <f>IF('6th 2'!R59&gt;0,'6th 2'!AB59,0)</f>
        <v>0</v>
      </c>
      <c r="T59" s="133">
        <f>IF('6th 3'!R59&gt;0,'6th 3'!AC59,0)</f>
        <v>0</v>
      </c>
      <c r="U59" s="133">
        <f>IF('6th 3'!R59&gt;0,'6th 3'!AB59,0)</f>
        <v>0</v>
      </c>
      <c r="V59" s="134">
        <f>IF('6th 4'!R59&gt;0,'6th 4'!AC59,0)</f>
        <v>0</v>
      </c>
      <c r="W59" s="134">
        <f>IF('6th 4'!R59&gt;0,'6th 4'!AB59,0)</f>
        <v>0</v>
      </c>
      <c r="X59" s="133">
        <f>IF('6th 5'!R59&gt;0,'6th 5'!AC59,0)</f>
        <v>0</v>
      </c>
      <c r="Y59" s="133">
        <f>IF('6th 5'!R59&gt;0,'6th 5'!AB59,0)</f>
        <v>0</v>
      </c>
      <c r="Z59" s="133">
        <f>IF('6th 6'!R59&gt;0,'6th 6'!AC59,0)</f>
        <v>0</v>
      </c>
      <c r="AA59" s="134">
        <f>IF('6th 6'!R59&gt;0,'6th 6'!AB59,0)</f>
        <v>0</v>
      </c>
      <c r="AB59" s="132">
        <f>IF('6th 7'!R59&gt;0,'6th 7'!AC59,0)</f>
        <v>0</v>
      </c>
      <c r="AC59" s="135">
        <f>IF('6th 7'!R59&gt;0,'6th 7'!AB59,0)</f>
        <v>0</v>
      </c>
      <c r="AD59" s="223">
        <f>IF('6th 1'!Z59&gt;0,'6th 1'!AC59,0)</f>
        <v>0</v>
      </c>
      <c r="AE59" s="134">
        <f>IF('6th 1'!Z59&gt;0,'6th 1'!AB59,0)</f>
        <v>0</v>
      </c>
      <c r="AF59" s="134">
        <f>IF('6th 2'!Z59&gt;0,'6th 2'!AC59,0)</f>
        <v>0</v>
      </c>
      <c r="AG59" s="134">
        <f>IF('6th 2'!Z59&gt;0,'6th 2'!AB59,0)</f>
        <v>0</v>
      </c>
      <c r="AH59" s="134">
        <f>IF('6th 3'!Z59&gt;0,'6th 3'!AC59,0)</f>
        <v>0</v>
      </c>
      <c r="AI59" s="134">
        <f>IF('6th 3'!Z59&gt;0,'6th 3'!AB59,0)</f>
        <v>0</v>
      </c>
      <c r="AJ59" s="134">
        <f>IF('6th 4'!Z59&gt;0,'6th 4'!AC59,0)</f>
        <v>0</v>
      </c>
      <c r="AK59" s="133">
        <f>IF('6th 4'!Z59&gt;0,'6th 4'!AB59,0)</f>
        <v>0</v>
      </c>
      <c r="AL59" s="133">
        <f>IF('6th 5'!Z59&gt;0,'6th 5'!AC59,0)</f>
        <v>0</v>
      </c>
      <c r="AM59" s="133">
        <f>IF('6th 5'!Z59&gt;0,'6th 5'!AB59,0)</f>
        <v>0</v>
      </c>
      <c r="AN59" s="134">
        <f>IF('6th 6'!Z59&gt;0,'6th 6'!AC59,0)</f>
        <v>0</v>
      </c>
      <c r="AO59" s="225">
        <f>IF('6th 6'!Z59&gt;0,'6th 6'!AB59,0)</f>
        <v>0</v>
      </c>
      <c r="AP59" s="134">
        <f>IF('6th 7'!Z59&gt;0,'6th 7'!AC59,0)</f>
        <v>0</v>
      </c>
      <c r="AQ59" s="225">
        <f>IF('6th 7'!Z59&gt;0,'6th 7'!AB59,0)</f>
        <v>0</v>
      </c>
      <c r="AR59" s="226">
        <f>(B59*C6)+(D59*E6)+(F59*G6)+(H59*I6)+(J59*K6)+(L59*M6)+(N59*O6)+(P59*Q6)+(R59*S6)+(T59*U6)+(V59*W6)+(X59*Y6)+(Z59*AA6)+(AB59*AC6)+(AD59*AE6)+(AF59*AG6)+(AH59*AI6)+(AJ59*AK6)+(AL59*AM6)+(AN59*AO6)+(AP59*AQ6)</f>
        <v>40.5</v>
      </c>
      <c r="AS59" s="137">
        <f t="shared" si="0"/>
        <v>2.7</v>
      </c>
      <c r="AT59" s="136">
        <f>'Tabu-1'!AF58</f>
        <v>46.5</v>
      </c>
      <c r="AU59" s="137">
        <f>'Tabu-2'!AM58</f>
        <v>39.75</v>
      </c>
      <c r="AV59" s="136">
        <f>'Tabu-3'!AL59</f>
        <v>36.75</v>
      </c>
      <c r="AW59" s="136">
        <f>'Tabu-4'!AR59</f>
        <v>35.25</v>
      </c>
      <c r="AX59" s="136">
        <f>'Tabu-5'!AL59</f>
        <v>39.75</v>
      </c>
      <c r="AY59" s="137">
        <f>(AR59+AT59+AU59+AV59+AW59+AX59+('viva-1'!K57*1.5)+('viva-2'!K57*1.5)+('viva-3'!K57*1.5))/94.5</f>
        <v>2.6428571428571428</v>
      </c>
      <c r="AZ59" s="215" t="str">
        <f t="shared" si="4"/>
        <v>C+</v>
      </c>
      <c r="BA59" s="337" t="str">
        <f t="shared" si="2"/>
        <v>C+</v>
      </c>
      <c r="BB59" s="139" t="str">
        <f t="shared" si="3"/>
        <v>52</v>
      </c>
    </row>
    <row r="60" spans="1:54" ht="15.75">
      <c r="A60" s="217">
        <f>'1st 1'!A60</f>
        <v>0</v>
      </c>
      <c r="B60" s="132">
        <f>IF('6th 1'!J60&gt;0,'6th 1'!AC60,0)</f>
        <v>0</v>
      </c>
      <c r="C60" s="133">
        <f>IF('6th 1'!J60&gt;0,'6th 1'!AB60,0)</f>
        <v>0</v>
      </c>
      <c r="D60" s="133">
        <f>IF('6th 2'!J60&gt;0,'6th 2'!AC60,0)</f>
        <v>0</v>
      </c>
      <c r="E60" s="134">
        <f>IF('6th 2'!J60&gt;0,'6th 2'!AB60,0)</f>
        <v>0</v>
      </c>
      <c r="F60" s="134">
        <f>IF('6th 3'!J60&gt;0,'6th 3'!AC60,0)</f>
        <v>0</v>
      </c>
      <c r="G60" s="133">
        <f>IF('6th 3'!J60&gt;0,'6th 3'!AB60,0)</f>
        <v>0</v>
      </c>
      <c r="H60" s="133">
        <f>IF('6th 4'!J60&gt;0,'6th 4'!AC60,0)</f>
        <v>0</v>
      </c>
      <c r="I60" s="133">
        <f>IF('6th 4'!J60&gt;0,'6th 4'!AB60,0)</f>
        <v>0</v>
      </c>
      <c r="J60" s="134">
        <f>IF('6th 5'!J60&gt;0,'6th 5'!AC60,0)</f>
        <v>0</v>
      </c>
      <c r="K60" s="134">
        <f>IF('6th 5'!J60&gt;0,'6th 5'!AB60,0)</f>
        <v>0</v>
      </c>
      <c r="L60" s="134">
        <f>IF('6th 6'!J60&gt;0,'6th 6'!AC60,0)</f>
        <v>0</v>
      </c>
      <c r="M60" s="134">
        <f>IF('6th 6'!J60&gt;0,'6th 6'!AB60,0)</f>
        <v>0</v>
      </c>
      <c r="N60" s="133">
        <f>IF('6th 7'!J60&gt;0,'6th 7'!AC60,0)</f>
        <v>0</v>
      </c>
      <c r="O60" s="222">
        <f>IF('6th 7'!J60&gt;0,'6th 7'!AB60,0)</f>
        <v>0</v>
      </c>
      <c r="P60" s="132">
        <f>IF('6th 1'!R60&gt;0,'6th 1'!AC60,0)</f>
        <v>0</v>
      </c>
      <c r="Q60" s="134">
        <f>IF('6th 1'!R60&gt;0,'6th 1'!AB60,0)</f>
        <v>0</v>
      </c>
      <c r="R60" s="134">
        <f>IF('6th 2'!R60&gt;0,'6th 2'!AC60,0)</f>
        <v>0</v>
      </c>
      <c r="S60" s="133">
        <f>IF('6th 2'!R60&gt;0,'6th 2'!AB60,0)</f>
        <v>0</v>
      </c>
      <c r="T60" s="133">
        <f>IF('6th 3'!R60&gt;0,'6th 3'!AC60,0)</f>
        <v>0</v>
      </c>
      <c r="U60" s="133">
        <f>IF('6th 3'!R60&gt;0,'6th 3'!AB60,0)</f>
        <v>0</v>
      </c>
      <c r="V60" s="134">
        <f>IF('6th 4'!R60&gt;0,'6th 4'!AC60,0)</f>
        <v>0</v>
      </c>
      <c r="W60" s="134">
        <f>IF('6th 4'!R60&gt;0,'6th 4'!AB60,0)</f>
        <v>0</v>
      </c>
      <c r="X60" s="133">
        <f>IF('6th 5'!R60&gt;0,'6th 5'!AC60,0)</f>
        <v>0</v>
      </c>
      <c r="Y60" s="133">
        <f>IF('6th 5'!R60&gt;0,'6th 5'!AB60,0)</f>
        <v>0</v>
      </c>
      <c r="Z60" s="133">
        <f>IF('6th 6'!R60&gt;0,'6th 6'!AC60,0)</f>
        <v>0</v>
      </c>
      <c r="AA60" s="134">
        <f>IF('6th 6'!R60&gt;0,'6th 6'!AB60,0)</f>
        <v>0</v>
      </c>
      <c r="AB60" s="132">
        <f>IF('6th 7'!R60&gt;0,'6th 7'!AC60,0)</f>
        <v>0</v>
      </c>
      <c r="AC60" s="135">
        <f>IF('6th 7'!R60&gt;0,'6th 7'!AB60,0)</f>
        <v>0</v>
      </c>
      <c r="AD60" s="223">
        <f>IF('6th 1'!Z60&gt;0,'6th 1'!AC60,0)</f>
        <v>0</v>
      </c>
      <c r="AE60" s="134">
        <f>IF('6th 1'!Z60&gt;0,'6th 1'!AB60,0)</f>
        <v>0</v>
      </c>
      <c r="AF60" s="134">
        <f>IF('6th 2'!Z60&gt;0,'6th 2'!AC60,0)</f>
        <v>0</v>
      </c>
      <c r="AG60" s="134">
        <f>IF('6th 2'!Z60&gt;0,'6th 2'!AB60,0)</f>
        <v>0</v>
      </c>
      <c r="AH60" s="134">
        <f>IF('6th 3'!Z60&gt;0,'6th 3'!AC60,0)</f>
        <v>0</v>
      </c>
      <c r="AI60" s="134">
        <f>IF('6th 3'!Z60&gt;0,'6th 3'!AB60,0)</f>
        <v>0</v>
      </c>
      <c r="AJ60" s="134">
        <f>IF('6th 4'!Z60&gt;0,'6th 4'!AC60,0)</f>
        <v>0</v>
      </c>
      <c r="AK60" s="133">
        <f>IF('6th 4'!Z60&gt;0,'6th 4'!AB60,0)</f>
        <v>0</v>
      </c>
      <c r="AL60" s="133">
        <f>IF('6th 5'!Z60&gt;0,'6th 5'!AC60,0)</f>
        <v>0</v>
      </c>
      <c r="AM60" s="133">
        <f>IF('6th 5'!Z60&gt;0,'6th 5'!AB60,0)</f>
        <v>0</v>
      </c>
      <c r="AN60" s="134">
        <f>IF('6th 6'!Z60&gt;0,'6th 6'!AC60,0)</f>
        <v>0</v>
      </c>
      <c r="AO60" s="225">
        <f>IF('6th 6'!Z60&gt;0,'6th 6'!AB60,0)</f>
        <v>0</v>
      </c>
      <c r="AP60" s="134">
        <f>IF('6th 7'!Z60&gt;0,'6th 7'!AC60,0)</f>
        <v>0</v>
      </c>
      <c r="AQ60" s="225">
        <f>IF('6th 7'!Z60&gt;0,'6th 7'!AB60,0)</f>
        <v>0</v>
      </c>
      <c r="AR60" s="226">
        <f>(B60*C6)+(D60*E6)+(F60*G6)+(H60*I6)+(J60*K6)+(L60*M6)+(N60*O6)+(P60*Q6)+(R60*S6)+(T60*U6)+(V60*W6)+(X60*Y6)+(Z60*AA6)+(AB60*AC6)+(AD60*AE6)+(AF60*AG6)+(AH60*AI6)+(AJ60*AK6)+(AL60*AM6)+(AN60*AO6)+(AP60*AQ6)</f>
        <v>0</v>
      </c>
      <c r="AS60" s="137">
        <f t="shared" si="0"/>
        <v>0</v>
      </c>
      <c r="AT60" s="136">
        <f>'Tabu-1'!AF59</f>
        <v>0</v>
      </c>
      <c r="AU60" s="137">
        <f>'Tabu-2'!AM59</f>
        <v>0</v>
      </c>
      <c r="AV60" s="136">
        <f>'Tabu-3'!AL60</f>
        <v>0</v>
      </c>
      <c r="AW60" s="136">
        <f>'Tabu-4'!AR60</f>
        <v>0</v>
      </c>
      <c r="AX60" s="136">
        <f>'Tabu-5'!AL60</f>
        <v>0</v>
      </c>
      <c r="AY60" s="137">
        <f>(AR60+AT60+AU60+AV60+AW60+AX60+('viva-1'!K58*1.5)+('viva-2'!K58*1.5)+('viva-3'!K58*1.5))/94.5</f>
        <v>0</v>
      </c>
      <c r="AZ60" s="215" t="str">
        <f t="shared" si="4"/>
        <v>F</v>
      </c>
      <c r="BA60" s="337">
        <f t="shared" si="2"/>
        <v>0</v>
      </c>
      <c r="BB60" s="139">
        <f t="shared" si="3"/>
        <v>0</v>
      </c>
    </row>
    <row r="61" spans="1:54" ht="15.75">
      <c r="A61" s="217">
        <f>'1st 1'!A61</f>
        <v>0</v>
      </c>
      <c r="B61" s="132">
        <f>IF('6th 1'!J61&gt;0,'6th 1'!AC61,0)</f>
        <v>0</v>
      </c>
      <c r="C61" s="133">
        <f>IF('6th 1'!J61&gt;0,'6th 1'!AB61,0)</f>
        <v>0</v>
      </c>
      <c r="D61" s="133">
        <f>IF('6th 2'!J61&gt;0,'6th 2'!AC61,0)</f>
        <v>0</v>
      </c>
      <c r="E61" s="134">
        <f>IF('6th 2'!J61&gt;0,'6th 2'!AB61,0)</f>
        <v>0</v>
      </c>
      <c r="F61" s="134">
        <f>IF('6th 3'!J61&gt;0,'6th 3'!AC61,0)</f>
        <v>0</v>
      </c>
      <c r="G61" s="133">
        <f>IF('6th 3'!J61&gt;0,'6th 3'!AB61,0)</f>
        <v>0</v>
      </c>
      <c r="H61" s="133">
        <f>IF('6th 4'!J61&gt;0,'6th 4'!AC61,0)</f>
        <v>0</v>
      </c>
      <c r="I61" s="133">
        <f>IF('6th 4'!J61&gt;0,'6th 4'!AB61,0)</f>
        <v>0</v>
      </c>
      <c r="J61" s="134">
        <f>IF('6th 5'!J61&gt;0,'6th 5'!AC61,0)</f>
        <v>0</v>
      </c>
      <c r="K61" s="134">
        <f>IF('6th 5'!J61&gt;0,'6th 5'!AB61,0)</f>
        <v>0</v>
      </c>
      <c r="L61" s="134">
        <f>IF('6th 6'!J61&gt;0,'6th 6'!AC61,0)</f>
        <v>0</v>
      </c>
      <c r="M61" s="134">
        <f>IF('6th 6'!J61&gt;0,'6th 6'!AB61,0)</f>
        <v>0</v>
      </c>
      <c r="N61" s="133">
        <f>IF('6th 7'!J61&gt;0,'6th 7'!AC61,0)</f>
        <v>0</v>
      </c>
      <c r="O61" s="222">
        <f>IF('6th 7'!J61&gt;0,'6th 7'!AB61,0)</f>
        <v>0</v>
      </c>
      <c r="P61" s="132">
        <f>IF('6th 1'!R61&gt;0,'6th 1'!AC61,0)</f>
        <v>0</v>
      </c>
      <c r="Q61" s="134">
        <f>IF('6th 1'!R61&gt;0,'6th 1'!AB61,0)</f>
        <v>0</v>
      </c>
      <c r="R61" s="134">
        <f>IF('6th 2'!R61&gt;0,'6th 2'!AC61,0)</f>
        <v>0</v>
      </c>
      <c r="S61" s="133">
        <f>IF('6th 2'!R61&gt;0,'6th 2'!AB61,0)</f>
        <v>0</v>
      </c>
      <c r="T61" s="133">
        <f>IF('6th 3'!R61&gt;0,'6th 3'!AC61,0)</f>
        <v>0</v>
      </c>
      <c r="U61" s="133">
        <f>IF('6th 3'!R61&gt;0,'6th 3'!AB61,0)</f>
        <v>0</v>
      </c>
      <c r="V61" s="134">
        <f>IF('6th 4'!R61&gt;0,'6th 4'!AC61,0)</f>
        <v>0</v>
      </c>
      <c r="W61" s="134">
        <f>IF('6th 4'!R61&gt;0,'6th 4'!AB61,0)</f>
        <v>0</v>
      </c>
      <c r="X61" s="133">
        <f>IF('6th 5'!R61&gt;0,'6th 5'!AC61,0)</f>
        <v>0</v>
      </c>
      <c r="Y61" s="133">
        <f>IF('6th 5'!R61&gt;0,'6th 5'!AB61,0)</f>
        <v>0</v>
      </c>
      <c r="Z61" s="133">
        <f>IF('6th 6'!R61&gt;0,'6th 6'!AC61,0)</f>
        <v>0</v>
      </c>
      <c r="AA61" s="134">
        <f>IF('6th 6'!R61&gt;0,'6th 6'!AB61,0)</f>
        <v>0</v>
      </c>
      <c r="AB61" s="132">
        <f>IF('6th 7'!R61&gt;0,'6th 7'!AC61,0)</f>
        <v>0</v>
      </c>
      <c r="AC61" s="135">
        <f>IF('6th 7'!R61&gt;0,'6th 7'!AB61,0)</f>
        <v>0</v>
      </c>
      <c r="AD61" s="223">
        <f>IF('6th 1'!Z61&gt;0,'6th 1'!AC61,0)</f>
        <v>0</v>
      </c>
      <c r="AE61" s="134">
        <f>IF('6th 1'!Z61&gt;0,'6th 1'!AB61,0)</f>
        <v>0</v>
      </c>
      <c r="AF61" s="134">
        <f>IF('6th 2'!Z61&gt;0,'6th 2'!AC61,0)</f>
        <v>0</v>
      </c>
      <c r="AG61" s="134">
        <f>IF('6th 2'!Z61&gt;0,'6th 2'!AB61,0)</f>
        <v>0</v>
      </c>
      <c r="AH61" s="134">
        <f>IF('6th 3'!Z61&gt;0,'6th 3'!AC61,0)</f>
        <v>0</v>
      </c>
      <c r="AI61" s="134">
        <f>IF('6th 3'!Z61&gt;0,'6th 3'!AB61,0)</f>
        <v>0</v>
      </c>
      <c r="AJ61" s="134">
        <f>IF('6th 4'!Z61&gt;0,'6th 4'!AC61,0)</f>
        <v>0</v>
      </c>
      <c r="AK61" s="133">
        <f>IF('6th 4'!Z61&gt;0,'6th 4'!AB61,0)</f>
        <v>0</v>
      </c>
      <c r="AL61" s="133">
        <f>IF('6th 5'!Z61&gt;0,'6th 5'!AC61,0)</f>
        <v>0</v>
      </c>
      <c r="AM61" s="133">
        <f>IF('6th 5'!Z61&gt;0,'6th 5'!AB61,0)</f>
        <v>0</v>
      </c>
      <c r="AN61" s="134">
        <f>IF('6th 6'!Z61&gt;0,'6th 6'!AC61,0)</f>
        <v>0</v>
      </c>
      <c r="AO61" s="225">
        <f>IF('6th 6'!Z61&gt;0,'6th 6'!AB61,0)</f>
        <v>0</v>
      </c>
      <c r="AP61" s="134">
        <f>IF('6th 7'!Z61&gt;0,'6th 7'!AC61,0)</f>
        <v>0</v>
      </c>
      <c r="AQ61" s="225">
        <f>IF('6th 7'!Z61&gt;0,'6th 7'!AB61,0)</f>
        <v>0</v>
      </c>
      <c r="AR61" s="226">
        <f>(B61*C6)+(D61*E6)+(F61*G6)+(H61*I6)+(J61*K6)+(L61*M6)+(N61*O6)+(P61*Q6)+(R61*S6)+(T61*U6)+(V61*W6)+(X61*Y6)+(Z61*AA6)+(AB61*AC6)+(AD61*AE6)+(AF61*AG6)+(AH61*AI6)+(AJ61*AK6)+(AL61*AM6)+(AN61*AO6)+(AP61*AQ6)</f>
        <v>0</v>
      </c>
      <c r="AS61" s="137">
        <f t="shared" si="0"/>
        <v>0</v>
      </c>
      <c r="AT61" s="136">
        <f>'Tabu-1'!AF60</f>
        <v>0</v>
      </c>
      <c r="AU61" s="137">
        <f>'Tabu-2'!AM60</f>
        <v>0</v>
      </c>
      <c r="AV61" s="136">
        <f>'Tabu-3'!AL61</f>
        <v>0</v>
      </c>
      <c r="AW61" s="136">
        <f>'Tabu-4'!AR61</f>
        <v>0</v>
      </c>
      <c r="AX61" s="136">
        <f>'Tabu-5'!AL61</f>
        <v>0</v>
      </c>
      <c r="AY61" s="137">
        <f>(AR61+AT61+AU61+AV61+AW61+AX61+('viva-1'!K59*1.5)+('viva-2'!K59*1.5)+('viva-3'!K59*1.5))/94.5</f>
        <v>0</v>
      </c>
      <c r="AZ61" s="215" t="str">
        <f t="shared" si="4"/>
        <v>F</v>
      </c>
      <c r="BA61" s="337">
        <f t="shared" si="2"/>
        <v>0</v>
      </c>
      <c r="BB61" s="139">
        <f t="shared" si="3"/>
        <v>0</v>
      </c>
    </row>
    <row r="62" spans="1:54" ht="15.75">
      <c r="A62" s="217">
        <f>'1st 1'!A62</f>
        <v>0</v>
      </c>
      <c r="B62" s="132">
        <f>IF('6th 1'!J62&gt;0,'6th 1'!AC62,0)</f>
        <v>0</v>
      </c>
      <c r="C62" s="133">
        <f>IF('6th 1'!J62&gt;0,'6th 1'!AB62,0)</f>
        <v>0</v>
      </c>
      <c r="D62" s="133">
        <f>IF('6th 2'!J62&gt;0,'6th 2'!AC62,0)</f>
        <v>0</v>
      </c>
      <c r="E62" s="134">
        <f>IF('6th 2'!J62&gt;0,'6th 2'!AB62,0)</f>
        <v>0</v>
      </c>
      <c r="F62" s="134">
        <f>IF('6th 3'!J62&gt;0,'6th 3'!AC62,0)</f>
        <v>0</v>
      </c>
      <c r="G62" s="133">
        <f>IF('6th 3'!J62&gt;0,'6th 3'!AB62,0)</f>
        <v>0</v>
      </c>
      <c r="H62" s="133">
        <f>IF('6th 4'!J62&gt;0,'6th 4'!AC62,0)</f>
        <v>0</v>
      </c>
      <c r="I62" s="133">
        <f>IF('6th 4'!J62&gt;0,'6th 4'!AB62,0)</f>
        <v>0</v>
      </c>
      <c r="J62" s="134">
        <f>IF('6th 5'!J62&gt;0,'6th 5'!AC62,0)</f>
        <v>0</v>
      </c>
      <c r="K62" s="134">
        <f>IF('6th 5'!J62&gt;0,'6th 5'!AB62,0)</f>
        <v>0</v>
      </c>
      <c r="L62" s="134">
        <f>IF('6th 6'!J62&gt;0,'6th 6'!AC62,0)</f>
        <v>0</v>
      </c>
      <c r="M62" s="134">
        <f>IF('6th 6'!J62&gt;0,'6th 6'!AB62,0)</f>
        <v>0</v>
      </c>
      <c r="N62" s="133">
        <f>IF('6th 7'!J62&gt;0,'6th 7'!AC62,0)</f>
        <v>0</v>
      </c>
      <c r="O62" s="222">
        <f>IF('6th 7'!J62&gt;0,'6th 7'!AB62,0)</f>
        <v>0</v>
      </c>
      <c r="P62" s="132">
        <f>IF('6th 1'!R62&gt;0,'6th 1'!AC62,0)</f>
        <v>0</v>
      </c>
      <c r="Q62" s="134">
        <f>IF('6th 1'!R62&gt;0,'6th 1'!AB62,0)</f>
        <v>0</v>
      </c>
      <c r="R62" s="134">
        <f>IF('6th 2'!R62&gt;0,'6th 2'!AC62,0)</f>
        <v>0</v>
      </c>
      <c r="S62" s="133">
        <f>IF('6th 2'!R62&gt;0,'6th 2'!AB62,0)</f>
        <v>0</v>
      </c>
      <c r="T62" s="133">
        <f>IF('6th 3'!R62&gt;0,'6th 3'!AC62,0)</f>
        <v>0</v>
      </c>
      <c r="U62" s="133">
        <f>IF('6th 3'!R62&gt;0,'6th 3'!AB62,0)</f>
        <v>0</v>
      </c>
      <c r="V62" s="134">
        <f>IF('6th 4'!R62&gt;0,'6th 4'!AC62,0)</f>
        <v>0</v>
      </c>
      <c r="W62" s="134">
        <f>IF('6th 4'!R62&gt;0,'6th 4'!AB62,0)</f>
        <v>0</v>
      </c>
      <c r="X62" s="133">
        <f>IF('6th 5'!R62&gt;0,'6th 5'!AC62,0)</f>
        <v>0</v>
      </c>
      <c r="Y62" s="133">
        <f>IF('6th 5'!R62&gt;0,'6th 5'!AB62,0)</f>
        <v>0</v>
      </c>
      <c r="Z62" s="133">
        <f>IF('6th 6'!R62&gt;0,'6th 6'!AC62,0)</f>
        <v>0</v>
      </c>
      <c r="AA62" s="134">
        <f>IF('6th 6'!R62&gt;0,'6th 6'!AB62,0)</f>
        <v>0</v>
      </c>
      <c r="AB62" s="132">
        <f>IF('6th 7'!R62&gt;0,'6th 7'!AC62,0)</f>
        <v>0</v>
      </c>
      <c r="AC62" s="135">
        <f>IF('6th 7'!R62&gt;0,'6th 7'!AB62,0)</f>
        <v>0</v>
      </c>
      <c r="AD62" s="223">
        <f>IF('6th 1'!Z62&gt;0,'6th 1'!AC62,0)</f>
        <v>0</v>
      </c>
      <c r="AE62" s="134">
        <f>IF('6th 1'!Z62&gt;0,'6th 1'!AB62,0)</f>
        <v>0</v>
      </c>
      <c r="AF62" s="134">
        <f>IF('6th 2'!Z62&gt;0,'6th 2'!AC62,0)</f>
        <v>0</v>
      </c>
      <c r="AG62" s="134">
        <f>IF('6th 2'!Z62&gt;0,'6th 2'!AB62,0)</f>
        <v>0</v>
      </c>
      <c r="AH62" s="134">
        <f>IF('6th 3'!Z62&gt;0,'6th 3'!AC62,0)</f>
        <v>0</v>
      </c>
      <c r="AI62" s="134">
        <f>IF('6th 3'!Z62&gt;0,'6th 3'!AB62,0)</f>
        <v>0</v>
      </c>
      <c r="AJ62" s="134">
        <f>IF('6th 4'!Z62&gt;0,'6th 4'!AC62,0)</f>
        <v>0</v>
      </c>
      <c r="AK62" s="133">
        <f>IF('6th 4'!Z62&gt;0,'6th 4'!AB62,0)</f>
        <v>0</v>
      </c>
      <c r="AL62" s="133">
        <f>IF('6th 5'!Z62&gt;0,'6th 5'!AC62,0)</f>
        <v>0</v>
      </c>
      <c r="AM62" s="133">
        <f>IF('6th 5'!Z62&gt;0,'6th 5'!AB62,0)</f>
        <v>0</v>
      </c>
      <c r="AN62" s="134">
        <f>IF('6th 6'!Z62&gt;0,'6th 6'!AC62,0)</f>
        <v>0</v>
      </c>
      <c r="AO62" s="225">
        <f>IF('6th 6'!Z62&gt;0,'6th 6'!AB62,0)</f>
        <v>0</v>
      </c>
      <c r="AP62" s="134">
        <f>IF('6th 7'!Z62&gt;0,'6th 7'!AC62,0)</f>
        <v>0</v>
      </c>
      <c r="AQ62" s="225">
        <f>IF('6th 7'!Z62&gt;0,'6th 7'!AB62,0)</f>
        <v>0</v>
      </c>
      <c r="AR62" s="226">
        <f>(B62*C6)+(D62*E6)+(F62*G6)+(H62*I6)+(J62*K6)+(L62*M6)+(N62*O6)+(P62*Q6)+(R62*S6)+(T62*U6)+(V62*W6)+(X62*Y6)+(Z62*AA6)+(AB62*AC6)+(AD62*AE6)+(AF62*AG6)+(AH62*AI6)+(AJ62*AK6)+(AL62*AM6)+(AN62*AO6)+(AP62*AQ6)</f>
        <v>0</v>
      </c>
      <c r="AS62" s="137">
        <f t="shared" si="0"/>
        <v>0</v>
      </c>
      <c r="AT62" s="136">
        <f>'Tabu-1'!AF61</f>
        <v>0</v>
      </c>
      <c r="AU62" s="137">
        <f>'Tabu-2'!AM61</f>
        <v>0</v>
      </c>
      <c r="AV62" s="136">
        <f>'Tabu-3'!AL62</f>
        <v>0</v>
      </c>
      <c r="AW62" s="136">
        <f>'Tabu-4'!AR62</f>
        <v>0</v>
      </c>
      <c r="AX62" s="136">
        <f>'Tabu-5'!AL62</f>
        <v>0</v>
      </c>
      <c r="AY62" s="137">
        <f>(AR62+AT62+AU62+AV62+AW62+AX62+('viva-1'!K60*1.5)+('viva-2'!K60*1.5)+('viva-3'!K60*1.5))/94.5</f>
        <v>0</v>
      </c>
      <c r="AZ62" s="215" t="str">
        <f t="shared" si="4"/>
        <v>F</v>
      </c>
      <c r="BA62" s="337">
        <f t="shared" si="2"/>
        <v>0</v>
      </c>
      <c r="BB62" s="139">
        <f t="shared" si="3"/>
        <v>0</v>
      </c>
    </row>
    <row r="63" spans="1:54" ht="15.75">
      <c r="A63" s="217">
        <f>'1st 1'!A63</f>
        <v>0</v>
      </c>
      <c r="B63" s="132">
        <f>IF('6th 1'!J63&gt;0,'6th 1'!AC63,0)</f>
        <v>0</v>
      </c>
      <c r="C63" s="133">
        <f>IF('6th 1'!J63&gt;0,'6th 1'!AB63,0)</f>
        <v>0</v>
      </c>
      <c r="D63" s="133">
        <f>IF('6th 2'!J63&gt;0,'6th 2'!AC63,0)</f>
        <v>0</v>
      </c>
      <c r="E63" s="134">
        <f>IF('6th 2'!J63&gt;0,'6th 2'!AB63,0)</f>
        <v>0</v>
      </c>
      <c r="F63" s="134">
        <f>IF('6th 3'!J63&gt;0,'6th 3'!AC63,0)</f>
        <v>0</v>
      </c>
      <c r="G63" s="133">
        <f>IF('6th 3'!J63&gt;0,'6th 3'!AB63,0)</f>
        <v>0</v>
      </c>
      <c r="H63" s="133">
        <f>IF('6th 4'!J63&gt;0,'6th 4'!AC63,0)</f>
        <v>0</v>
      </c>
      <c r="I63" s="133">
        <f>IF('6th 4'!J63&gt;0,'6th 4'!AB63,0)</f>
        <v>0</v>
      </c>
      <c r="J63" s="134">
        <f>IF('6th 5'!J63&gt;0,'6th 5'!AC63,0)</f>
        <v>0</v>
      </c>
      <c r="K63" s="134">
        <f>IF('6th 5'!J63&gt;0,'6th 5'!AB63,0)</f>
        <v>0</v>
      </c>
      <c r="L63" s="134">
        <f>IF('6th 6'!J63&gt;0,'6th 6'!AC63,0)</f>
        <v>0</v>
      </c>
      <c r="M63" s="134">
        <f>IF('6th 6'!J63&gt;0,'6th 6'!AB63,0)</f>
        <v>0</v>
      </c>
      <c r="N63" s="133">
        <f>IF('6th 7'!J63&gt;0,'6th 7'!AC63,0)</f>
        <v>0</v>
      </c>
      <c r="O63" s="222">
        <f>IF('6th 7'!J63&gt;0,'6th 7'!AB63,0)</f>
        <v>0</v>
      </c>
      <c r="P63" s="132">
        <f>IF('6th 1'!R63&gt;0,'6th 1'!AC63,0)</f>
        <v>0</v>
      </c>
      <c r="Q63" s="134">
        <f>IF('6th 1'!R63&gt;0,'6th 1'!AB63,0)</f>
        <v>0</v>
      </c>
      <c r="R63" s="134">
        <f>IF('6th 2'!R63&gt;0,'6th 2'!AC63,0)</f>
        <v>0</v>
      </c>
      <c r="S63" s="133">
        <f>IF('6th 2'!R63&gt;0,'6th 2'!AB63,0)</f>
        <v>0</v>
      </c>
      <c r="T63" s="133">
        <f>IF('6th 3'!R63&gt;0,'6th 3'!AC63,0)</f>
        <v>0</v>
      </c>
      <c r="U63" s="133">
        <f>IF('6th 3'!R63&gt;0,'6th 3'!AB63,0)</f>
        <v>0</v>
      </c>
      <c r="V63" s="134">
        <f>IF('6th 4'!R63&gt;0,'6th 4'!AC63,0)</f>
        <v>0</v>
      </c>
      <c r="W63" s="134">
        <f>IF('6th 4'!R63&gt;0,'6th 4'!AB63,0)</f>
        <v>0</v>
      </c>
      <c r="X63" s="133">
        <f>IF('6th 5'!R63&gt;0,'6th 5'!AC63,0)</f>
        <v>0</v>
      </c>
      <c r="Y63" s="133">
        <f>IF('6th 5'!R63&gt;0,'6th 5'!AB63,0)</f>
        <v>0</v>
      </c>
      <c r="Z63" s="133">
        <f>IF('6th 6'!R63&gt;0,'6th 6'!AC63,0)</f>
        <v>0</v>
      </c>
      <c r="AA63" s="134">
        <f>IF('6th 6'!R63&gt;0,'6th 6'!AB63,0)</f>
        <v>0</v>
      </c>
      <c r="AB63" s="132">
        <f>IF('6th 7'!R63&gt;0,'6th 7'!AC63,0)</f>
        <v>0</v>
      </c>
      <c r="AC63" s="135">
        <f>IF('6th 7'!R63&gt;0,'6th 7'!AB63,0)</f>
        <v>0</v>
      </c>
      <c r="AD63" s="223">
        <f>IF('6th 1'!Z63&gt;0,'6th 1'!AC63,0)</f>
        <v>0</v>
      </c>
      <c r="AE63" s="134">
        <f>IF('6th 1'!Z63&gt;0,'6th 1'!AB63,0)</f>
        <v>0</v>
      </c>
      <c r="AF63" s="134">
        <f>IF('6th 2'!Z63&gt;0,'6th 2'!AC63,0)</f>
        <v>0</v>
      </c>
      <c r="AG63" s="134">
        <f>IF('6th 2'!Z63&gt;0,'6th 2'!AB63,0)</f>
        <v>0</v>
      </c>
      <c r="AH63" s="134">
        <f>IF('6th 3'!Z63&gt;0,'6th 3'!AC63,0)</f>
        <v>0</v>
      </c>
      <c r="AI63" s="134">
        <f>IF('6th 3'!Z63&gt;0,'6th 3'!AB63,0)</f>
        <v>0</v>
      </c>
      <c r="AJ63" s="134">
        <f>IF('6th 4'!Z63&gt;0,'6th 4'!AC63,0)</f>
        <v>0</v>
      </c>
      <c r="AK63" s="133">
        <f>IF('6th 4'!Z63&gt;0,'6th 4'!AB63,0)</f>
        <v>0</v>
      </c>
      <c r="AL63" s="133">
        <f>IF('6th 5'!Z63&gt;0,'6th 5'!AC63,0)</f>
        <v>0</v>
      </c>
      <c r="AM63" s="133">
        <f>IF('6th 5'!Z63&gt;0,'6th 5'!AB63,0)</f>
        <v>0</v>
      </c>
      <c r="AN63" s="134">
        <f>IF('6th 6'!Z63&gt;0,'6th 6'!AC63,0)</f>
        <v>0</v>
      </c>
      <c r="AO63" s="225">
        <f>IF('6th 6'!Z63&gt;0,'6th 6'!AB63,0)</f>
        <v>0</v>
      </c>
      <c r="AP63" s="134">
        <f>IF('6th 7'!Z63&gt;0,'6th 7'!AC63,0)</f>
        <v>0</v>
      </c>
      <c r="AQ63" s="225">
        <f>IF('6th 7'!Z63&gt;0,'6th 7'!AB63,0)</f>
        <v>0</v>
      </c>
      <c r="AR63" s="226">
        <f>(B63*C6)+(D63*E6)+(F63*G6)+(H63*I6)+(J63*K6)+(L63*M6)+(N63*O6)+(P63*Q6)+(R63*S6)+(T63*U6)+(V63*W6)+(X63*Y6)+(Z63*AA6)+(AB63*AC6)+(AD63*AE6)+(AF63*AG6)+(AH63*AI6)+(AJ63*AK6)+(AL63*AM6)+(AN63*AO6)+(AP63*AQ6)</f>
        <v>0</v>
      </c>
      <c r="AS63" s="137">
        <f t="shared" si="0"/>
        <v>0</v>
      </c>
      <c r="AT63" s="136">
        <f>'Tabu-1'!AF62</f>
        <v>0</v>
      </c>
      <c r="AU63" s="137">
        <f>'Tabu-2'!AM62</f>
        <v>0</v>
      </c>
      <c r="AV63" s="136">
        <f>'Tabu-3'!AL63</f>
        <v>0</v>
      </c>
      <c r="AW63" s="136">
        <f>'Tabu-4'!AR63</f>
        <v>0</v>
      </c>
      <c r="AX63" s="136">
        <f>'Tabu-5'!AL63</f>
        <v>0</v>
      </c>
      <c r="AY63" s="137">
        <f>(AR63+AT63+AU63+AV63+AW63+AX63+('viva-1'!K61*1.5)+('viva-2'!K61*1.5)+('viva-3'!K61*1.5))/94.5</f>
        <v>0</v>
      </c>
      <c r="AZ63" s="215" t="str">
        <f t="shared" si="4"/>
        <v>F</v>
      </c>
      <c r="BA63" s="337">
        <f t="shared" si="2"/>
        <v>0</v>
      </c>
      <c r="BB63" s="139">
        <f t="shared" si="3"/>
        <v>0</v>
      </c>
    </row>
    <row r="64" spans="1:54" ht="15.75">
      <c r="A64" s="217">
        <f>'1st 1'!A64</f>
        <v>0</v>
      </c>
      <c r="B64" s="132">
        <f>IF('6th 1'!J64&gt;0,'6th 1'!AC64,0)</f>
        <v>0</v>
      </c>
      <c r="C64" s="133">
        <f>IF('6th 1'!J64&gt;0,'6th 1'!AB64,0)</f>
        <v>0</v>
      </c>
      <c r="D64" s="133">
        <f>IF('6th 2'!J64&gt;0,'6th 2'!AC64,0)</f>
        <v>0</v>
      </c>
      <c r="E64" s="134">
        <f>IF('6th 2'!J64&gt;0,'6th 2'!AB64,0)</f>
        <v>0</v>
      </c>
      <c r="F64" s="134">
        <f>IF('6th 3'!J64&gt;0,'6th 3'!AC64,0)</f>
        <v>0</v>
      </c>
      <c r="G64" s="133">
        <f>IF('6th 3'!J64&gt;0,'6th 3'!AB64,0)</f>
        <v>0</v>
      </c>
      <c r="H64" s="133">
        <f>IF('6th 4'!J64&gt;0,'6th 4'!AC64,0)</f>
        <v>0</v>
      </c>
      <c r="I64" s="133">
        <f>IF('6th 4'!J64&gt;0,'6th 4'!AB64,0)</f>
        <v>0</v>
      </c>
      <c r="J64" s="134">
        <f>IF('6th 5'!J64&gt;0,'6th 5'!AC64,0)</f>
        <v>0</v>
      </c>
      <c r="K64" s="134">
        <f>IF('6th 5'!J64&gt;0,'6th 5'!AB64,0)</f>
        <v>0</v>
      </c>
      <c r="L64" s="134">
        <f>IF('6th 6'!J64&gt;0,'6th 6'!AC64,0)</f>
        <v>0</v>
      </c>
      <c r="M64" s="134">
        <f>IF('6th 6'!J64&gt;0,'6th 6'!AB64,0)</f>
        <v>0</v>
      </c>
      <c r="N64" s="133">
        <f>IF('6th 7'!J64&gt;0,'6th 7'!AC64,0)</f>
        <v>0</v>
      </c>
      <c r="O64" s="222">
        <f>IF('6th 7'!J64&gt;0,'6th 7'!AB64,0)</f>
        <v>0</v>
      </c>
      <c r="P64" s="132">
        <f>IF('6th 1'!R64&gt;0,'6th 1'!AC64,0)</f>
        <v>0</v>
      </c>
      <c r="Q64" s="134">
        <f>IF('6th 1'!R64&gt;0,'6th 1'!AB64,0)</f>
        <v>0</v>
      </c>
      <c r="R64" s="134">
        <f>IF('6th 2'!R64&gt;0,'6th 2'!AC64,0)</f>
        <v>0</v>
      </c>
      <c r="S64" s="133">
        <f>IF('6th 2'!R64&gt;0,'6th 2'!AB64,0)</f>
        <v>0</v>
      </c>
      <c r="T64" s="133">
        <f>IF('6th 3'!R64&gt;0,'6th 3'!AC64,0)</f>
        <v>0</v>
      </c>
      <c r="U64" s="133">
        <f>IF('6th 3'!R64&gt;0,'6th 3'!AB64,0)</f>
        <v>0</v>
      </c>
      <c r="V64" s="134">
        <f>IF('6th 4'!R64&gt;0,'6th 4'!AC64,0)</f>
        <v>0</v>
      </c>
      <c r="W64" s="134">
        <f>IF('6th 4'!R64&gt;0,'6th 4'!AB64,0)</f>
        <v>0</v>
      </c>
      <c r="X64" s="133">
        <f>IF('6th 5'!R64&gt;0,'6th 5'!AC64,0)</f>
        <v>0</v>
      </c>
      <c r="Y64" s="133">
        <f>IF('6th 5'!R64&gt;0,'6th 5'!AB64,0)</f>
        <v>0</v>
      </c>
      <c r="Z64" s="133">
        <f>IF('6th 6'!R64&gt;0,'6th 6'!AC64,0)</f>
        <v>0</v>
      </c>
      <c r="AA64" s="134">
        <f>IF('6th 6'!R64&gt;0,'6th 6'!AB64,0)</f>
        <v>0</v>
      </c>
      <c r="AB64" s="132">
        <f>IF('6th 7'!R64&gt;0,'6th 7'!AC64,0)</f>
        <v>0</v>
      </c>
      <c r="AC64" s="135">
        <f>IF('6th 7'!R64&gt;0,'6th 7'!AB64,0)</f>
        <v>0</v>
      </c>
      <c r="AD64" s="223">
        <f>IF('6th 1'!Z64&gt;0,'6th 1'!AC64,0)</f>
        <v>0</v>
      </c>
      <c r="AE64" s="134">
        <f>IF('6th 1'!Z64&gt;0,'6th 1'!AB64,0)</f>
        <v>0</v>
      </c>
      <c r="AF64" s="134">
        <f>IF('6th 2'!Z64&gt;0,'6th 2'!AC64,0)</f>
        <v>0</v>
      </c>
      <c r="AG64" s="134">
        <f>IF('6th 2'!Z64&gt;0,'6th 2'!AB64,0)</f>
        <v>0</v>
      </c>
      <c r="AH64" s="134">
        <f>IF('6th 3'!Z64&gt;0,'6th 3'!AC64,0)</f>
        <v>0</v>
      </c>
      <c r="AI64" s="134">
        <f>IF('6th 3'!Z64&gt;0,'6th 3'!AB64,0)</f>
        <v>0</v>
      </c>
      <c r="AJ64" s="134">
        <f>IF('6th 4'!Z64&gt;0,'6th 4'!AC64,0)</f>
        <v>0</v>
      </c>
      <c r="AK64" s="133">
        <f>IF('6th 4'!Z64&gt;0,'6th 4'!AB64,0)</f>
        <v>0</v>
      </c>
      <c r="AL64" s="133">
        <f>IF('6th 5'!Z64&gt;0,'6th 5'!AC64,0)</f>
        <v>0</v>
      </c>
      <c r="AM64" s="133">
        <f>IF('6th 5'!Z64&gt;0,'6th 5'!AB64,0)</f>
        <v>0</v>
      </c>
      <c r="AN64" s="134">
        <f>IF('6th 6'!Z64&gt;0,'6th 6'!AC64,0)</f>
        <v>0</v>
      </c>
      <c r="AO64" s="225">
        <f>IF('6th 6'!Z64&gt;0,'6th 6'!AB64,0)</f>
        <v>0</v>
      </c>
      <c r="AP64" s="134">
        <f>IF('6th 7'!Z64&gt;0,'6th 7'!AC64,0)</f>
        <v>0</v>
      </c>
      <c r="AQ64" s="225">
        <f>IF('6th 7'!Z64&gt;0,'6th 7'!AB64,0)</f>
        <v>0</v>
      </c>
      <c r="AR64" s="226">
        <f>(B64*C6)+(D64*E6)+(F64*G6)+(H64*I6)+(J64*K6)+(L64*M6)+(N64*O6)+(P64*Q6)+(R64*S6)+(T64*U6)+(V64*W6)+(X64*Y6)+(Z64*AA6)+(AB64*AC6)+(AD64*AE6)+(AF64*AG6)+(AH64*AI6)+(AJ64*AK6)+(AL64*AM6)+(AN64*AO6)+(AP64*AQ6)</f>
        <v>0</v>
      </c>
      <c r="AS64" s="137">
        <f t="shared" si="0"/>
        <v>0</v>
      </c>
      <c r="AT64" s="136">
        <f>'Tabu-1'!AF63</f>
        <v>0</v>
      </c>
      <c r="AU64" s="137">
        <f>'Tabu-2'!AM63</f>
        <v>0</v>
      </c>
      <c r="AV64" s="136">
        <f>'Tabu-3'!AL64</f>
        <v>0</v>
      </c>
      <c r="AW64" s="136">
        <f>'Tabu-4'!AR64</f>
        <v>0</v>
      </c>
      <c r="AX64" s="136">
        <f>'Tabu-5'!AL64</f>
        <v>0</v>
      </c>
      <c r="AY64" s="137">
        <f>(AR64+AT64+AU64+AV64+AW64+AX64+('viva-1'!K62*1.5)+('viva-2'!K62*1.5)+('viva-3'!K62*1.5))/94.5</f>
        <v>0</v>
      </c>
      <c r="AZ64" s="215" t="str">
        <f t="shared" si="4"/>
        <v>F</v>
      </c>
      <c r="BA64" s="337">
        <f t="shared" si="2"/>
        <v>0</v>
      </c>
      <c r="BB64" s="139">
        <f t="shared" si="3"/>
        <v>0</v>
      </c>
    </row>
    <row r="65" spans="1:54" ht="15.75">
      <c r="A65" s="217">
        <f>'1st 1'!A65</f>
        <v>0</v>
      </c>
      <c r="B65" s="132">
        <f>IF('6th 1'!J65&gt;0,'6th 1'!AC65,0)</f>
        <v>0</v>
      </c>
      <c r="C65" s="133">
        <f>IF('6th 1'!J65&gt;0,'6th 1'!AB65,0)</f>
        <v>0</v>
      </c>
      <c r="D65" s="133">
        <f>IF('6th 2'!J65&gt;0,'6th 2'!AC65,0)</f>
        <v>0</v>
      </c>
      <c r="E65" s="134">
        <f>IF('6th 2'!J65&gt;0,'6th 2'!AB65,0)</f>
        <v>0</v>
      </c>
      <c r="F65" s="134">
        <f>IF('6th 3'!J65&gt;0,'6th 3'!AC65,0)</f>
        <v>0</v>
      </c>
      <c r="G65" s="133">
        <f>IF('6th 3'!J65&gt;0,'6th 3'!AB65,0)</f>
        <v>0</v>
      </c>
      <c r="H65" s="133">
        <f>IF('6th 4'!J65&gt;0,'6th 4'!AC65,0)</f>
        <v>0</v>
      </c>
      <c r="I65" s="133">
        <f>IF('6th 4'!J65&gt;0,'6th 4'!AB65,0)</f>
        <v>0</v>
      </c>
      <c r="J65" s="134">
        <f>IF('6th 5'!J65&gt;0,'6th 5'!AC65,0)</f>
        <v>0</v>
      </c>
      <c r="K65" s="134">
        <f>IF('6th 5'!J65&gt;0,'6th 5'!AB65,0)</f>
        <v>0</v>
      </c>
      <c r="L65" s="134">
        <f>IF('6th 6'!J65&gt;0,'6th 6'!AC65,0)</f>
        <v>0</v>
      </c>
      <c r="M65" s="134">
        <f>IF('6th 6'!J65&gt;0,'6th 6'!AB65,0)</f>
        <v>0</v>
      </c>
      <c r="N65" s="133">
        <f>IF('6th 7'!J65&gt;0,'6th 7'!AC65,0)</f>
        <v>0</v>
      </c>
      <c r="O65" s="222">
        <f>IF('6th 7'!J65&gt;0,'6th 7'!AB65,0)</f>
        <v>0</v>
      </c>
      <c r="P65" s="132">
        <f>IF('6th 1'!R65&gt;0,'6th 1'!AC65,0)</f>
        <v>0</v>
      </c>
      <c r="Q65" s="134">
        <f>IF('6th 1'!R65&gt;0,'6th 1'!AB65,0)</f>
        <v>0</v>
      </c>
      <c r="R65" s="134">
        <f>IF('6th 2'!R65&gt;0,'6th 2'!AC65,0)</f>
        <v>0</v>
      </c>
      <c r="S65" s="133">
        <f>IF('6th 2'!R65&gt;0,'6th 2'!AB65,0)</f>
        <v>0</v>
      </c>
      <c r="T65" s="133">
        <f>IF('6th 3'!R65&gt;0,'6th 3'!AC65,0)</f>
        <v>0</v>
      </c>
      <c r="U65" s="133">
        <f>IF('6th 3'!R65&gt;0,'6th 3'!AB65,0)</f>
        <v>0</v>
      </c>
      <c r="V65" s="134">
        <f>IF('6th 4'!R65&gt;0,'6th 4'!AC65,0)</f>
        <v>0</v>
      </c>
      <c r="W65" s="134">
        <f>IF('6th 4'!R65&gt;0,'6th 4'!AB65,0)</f>
        <v>0</v>
      </c>
      <c r="X65" s="133">
        <f>IF('6th 5'!R65&gt;0,'6th 5'!AC65,0)</f>
        <v>0</v>
      </c>
      <c r="Y65" s="133">
        <f>IF('6th 5'!R65&gt;0,'6th 5'!AB65,0)</f>
        <v>0</v>
      </c>
      <c r="Z65" s="133">
        <f>IF('6th 6'!R65&gt;0,'6th 6'!AC65,0)</f>
        <v>0</v>
      </c>
      <c r="AA65" s="134">
        <f>IF('6th 6'!R65&gt;0,'6th 6'!AB65,0)</f>
        <v>0</v>
      </c>
      <c r="AB65" s="132">
        <f>IF('6th 7'!R65&gt;0,'6th 7'!AC65,0)</f>
        <v>0</v>
      </c>
      <c r="AC65" s="135">
        <f>IF('6th 7'!R65&gt;0,'6th 7'!AB65,0)</f>
        <v>0</v>
      </c>
      <c r="AD65" s="223">
        <f>IF('6th 1'!Z65&gt;0,'6th 1'!AC65,0)</f>
        <v>0</v>
      </c>
      <c r="AE65" s="134">
        <f>IF('6th 1'!Z65&gt;0,'6th 1'!AB65,0)</f>
        <v>0</v>
      </c>
      <c r="AF65" s="134">
        <f>IF('6th 2'!Z65&gt;0,'6th 2'!AC65,0)</f>
        <v>0</v>
      </c>
      <c r="AG65" s="134">
        <f>IF('6th 2'!Z65&gt;0,'6th 2'!AB65,0)</f>
        <v>0</v>
      </c>
      <c r="AH65" s="134">
        <f>IF('6th 3'!Z65&gt;0,'6th 3'!AC65,0)</f>
        <v>0</v>
      </c>
      <c r="AI65" s="134">
        <f>IF('6th 3'!Z65&gt;0,'6th 3'!AB65,0)</f>
        <v>0</v>
      </c>
      <c r="AJ65" s="134">
        <f>IF('6th 4'!Z65&gt;0,'6th 4'!AC65,0)</f>
        <v>0</v>
      </c>
      <c r="AK65" s="133">
        <f>IF('6th 4'!Z65&gt;0,'6th 4'!AB65,0)</f>
        <v>0</v>
      </c>
      <c r="AL65" s="133">
        <f>IF('6th 5'!Z65&gt;0,'6th 5'!AC65,0)</f>
        <v>0</v>
      </c>
      <c r="AM65" s="133">
        <f>IF('6th 5'!Z65&gt;0,'6th 5'!AB65,0)</f>
        <v>0</v>
      </c>
      <c r="AN65" s="134">
        <f>IF('6th 6'!Z65&gt;0,'6th 6'!AC65,0)</f>
        <v>0</v>
      </c>
      <c r="AO65" s="225">
        <f>IF('6th 6'!Z65&gt;0,'6th 6'!AB65,0)</f>
        <v>0</v>
      </c>
      <c r="AP65" s="134">
        <f>IF('6th 7'!Z65&gt;0,'6th 7'!AC65,0)</f>
        <v>0</v>
      </c>
      <c r="AQ65" s="225">
        <f>IF('6th 7'!Z65&gt;0,'6th 7'!AB65,0)</f>
        <v>0</v>
      </c>
      <c r="AR65" s="226">
        <f>(B65*C6)+(D65*E6)+(F65*G6)+(H65*I6)+(J65*K6)+(L65*M6)+(N65*O6)+(P65*Q6)+(R65*S6)+(T65*U6)+(V65*W6)+(X65*Y6)+(Z65*AA6)+(AB65*AC6)+(AD65*AE6)+(AF65*AG6)+(AH65*AI6)+(AJ65*AK6)+(AL65*AM6)+(AN65*AO6)+(AP65*AQ6)</f>
        <v>0</v>
      </c>
      <c r="AS65" s="137">
        <f t="shared" si="0"/>
        <v>0</v>
      </c>
      <c r="AT65" s="136">
        <f>'Tabu-1'!AF64</f>
        <v>0</v>
      </c>
      <c r="AU65" s="137">
        <f>'Tabu-2'!AM64</f>
        <v>0</v>
      </c>
      <c r="AV65" s="136">
        <f>'Tabu-3'!AL65</f>
        <v>0</v>
      </c>
      <c r="AW65" s="136">
        <f>'Tabu-4'!AR65</f>
        <v>0</v>
      </c>
      <c r="AX65" s="136">
        <f>'Tabu-5'!AL65</f>
        <v>0</v>
      </c>
      <c r="AY65" s="137">
        <f>(AR65+AT65+AU65+AV65+AW65+AX65+('viva-1'!K63*1.5)+('viva-2'!K63*1.5)+('viva-3'!K63*1.5))/94.5</f>
        <v>0</v>
      </c>
      <c r="AZ65" s="215" t="str">
        <f t="shared" si="4"/>
        <v>F</v>
      </c>
      <c r="BA65" s="337">
        <f t="shared" si="2"/>
        <v>0</v>
      </c>
      <c r="BB65" s="139">
        <f t="shared" si="3"/>
        <v>0</v>
      </c>
    </row>
    <row r="66" spans="1:54" ht="15.75">
      <c r="A66" s="217">
        <f>'1st 1'!A66</f>
        <v>0</v>
      </c>
      <c r="B66" s="132">
        <f>IF('6th 1'!J66&gt;0,'6th 1'!AC66,0)</f>
        <v>0</v>
      </c>
      <c r="C66" s="133">
        <f>IF('6th 1'!J66&gt;0,'6th 1'!AB66,0)</f>
        <v>0</v>
      </c>
      <c r="D66" s="133">
        <f>IF('6th 2'!J66&gt;0,'6th 2'!AC66,0)</f>
        <v>0</v>
      </c>
      <c r="E66" s="134">
        <f>IF('6th 2'!J66&gt;0,'6th 2'!AB66,0)</f>
        <v>0</v>
      </c>
      <c r="F66" s="134">
        <f>IF('6th 3'!J66&gt;0,'6th 3'!AC66,0)</f>
        <v>0</v>
      </c>
      <c r="G66" s="133">
        <f>IF('6th 3'!J66&gt;0,'6th 3'!AB66,0)</f>
        <v>0</v>
      </c>
      <c r="H66" s="133">
        <f>IF('6th 4'!J66&gt;0,'6th 4'!AC66,0)</f>
        <v>0</v>
      </c>
      <c r="I66" s="133">
        <f>IF('6th 4'!J66&gt;0,'6th 4'!AB66,0)</f>
        <v>0</v>
      </c>
      <c r="J66" s="134">
        <f>IF('6th 5'!J66&gt;0,'6th 5'!AC66,0)</f>
        <v>0</v>
      </c>
      <c r="K66" s="134">
        <f>IF('6th 5'!J66&gt;0,'6th 5'!AB66,0)</f>
        <v>0</v>
      </c>
      <c r="L66" s="134">
        <f>IF('6th 6'!J66&gt;0,'6th 6'!AC66,0)</f>
        <v>0</v>
      </c>
      <c r="M66" s="134">
        <f>IF('6th 6'!J66&gt;0,'6th 6'!AB66,0)</f>
        <v>0</v>
      </c>
      <c r="N66" s="133">
        <f>IF('6th 7'!J66&gt;0,'6th 7'!AC66,0)</f>
        <v>0</v>
      </c>
      <c r="O66" s="222">
        <f>IF('6th 7'!J66&gt;0,'6th 7'!AB66,0)</f>
        <v>0</v>
      </c>
      <c r="P66" s="132">
        <f>IF('6th 1'!R66&gt;0,'6th 1'!AC66,0)</f>
        <v>0</v>
      </c>
      <c r="Q66" s="134">
        <f>IF('6th 1'!R66&gt;0,'6th 1'!AB66,0)</f>
        <v>0</v>
      </c>
      <c r="R66" s="134">
        <f>IF('6th 2'!R66&gt;0,'6th 2'!AC66,0)</f>
        <v>0</v>
      </c>
      <c r="S66" s="133">
        <f>IF('6th 2'!R66&gt;0,'6th 2'!AB66,0)</f>
        <v>0</v>
      </c>
      <c r="T66" s="133">
        <f>IF('6th 3'!R66&gt;0,'6th 3'!AC66,0)</f>
        <v>0</v>
      </c>
      <c r="U66" s="133">
        <f>IF('6th 3'!R66&gt;0,'6th 3'!AB66,0)</f>
        <v>0</v>
      </c>
      <c r="V66" s="134">
        <f>IF('6th 4'!R66&gt;0,'6th 4'!AC66,0)</f>
        <v>0</v>
      </c>
      <c r="W66" s="134">
        <f>IF('6th 4'!R66&gt;0,'6th 4'!AB66,0)</f>
        <v>0</v>
      </c>
      <c r="X66" s="133">
        <f>IF('6th 5'!R66&gt;0,'6th 5'!AC66,0)</f>
        <v>0</v>
      </c>
      <c r="Y66" s="133">
        <f>IF('6th 5'!R66&gt;0,'6th 5'!AB66,0)</f>
        <v>0</v>
      </c>
      <c r="Z66" s="133">
        <f>IF('6th 6'!R66&gt;0,'6th 6'!AC66,0)</f>
        <v>0</v>
      </c>
      <c r="AA66" s="134">
        <f>IF('6th 6'!R66&gt;0,'6th 6'!AB66,0)</f>
        <v>0</v>
      </c>
      <c r="AB66" s="132">
        <f>IF('6th 7'!R66&gt;0,'6th 7'!AC66,0)</f>
        <v>0</v>
      </c>
      <c r="AC66" s="135">
        <f>IF('6th 7'!R66&gt;0,'6th 7'!AB66,0)</f>
        <v>0</v>
      </c>
      <c r="AD66" s="223">
        <f>IF('6th 1'!Z66&gt;0,'6th 1'!AC66,0)</f>
        <v>0</v>
      </c>
      <c r="AE66" s="134">
        <f>IF('6th 1'!Z66&gt;0,'6th 1'!AB66,0)</f>
        <v>0</v>
      </c>
      <c r="AF66" s="134">
        <f>IF('6th 2'!Z66&gt;0,'6th 2'!AC66,0)</f>
        <v>0</v>
      </c>
      <c r="AG66" s="134">
        <f>IF('6th 2'!Z66&gt;0,'6th 2'!AB66,0)</f>
        <v>0</v>
      </c>
      <c r="AH66" s="134">
        <f>IF('6th 3'!Z66&gt;0,'6th 3'!AC66,0)</f>
        <v>0</v>
      </c>
      <c r="AI66" s="134">
        <f>IF('6th 3'!Z66&gt;0,'6th 3'!AB66,0)</f>
        <v>0</v>
      </c>
      <c r="AJ66" s="134">
        <f>IF('6th 4'!Z66&gt;0,'6th 4'!AC66,0)</f>
        <v>0</v>
      </c>
      <c r="AK66" s="133">
        <f>IF('6th 4'!Z66&gt;0,'6th 4'!AB66,0)</f>
        <v>0</v>
      </c>
      <c r="AL66" s="133">
        <f>IF('6th 5'!Z66&gt;0,'6th 5'!AC66,0)</f>
        <v>0</v>
      </c>
      <c r="AM66" s="133">
        <f>IF('6th 5'!Z66&gt;0,'6th 5'!AB66,0)</f>
        <v>0</v>
      </c>
      <c r="AN66" s="134">
        <f>IF('6th 6'!Z66&gt;0,'6th 6'!AC66,0)</f>
        <v>0</v>
      </c>
      <c r="AO66" s="225">
        <f>IF('6th 6'!Z66&gt;0,'6th 6'!AB66,0)</f>
        <v>0</v>
      </c>
      <c r="AP66" s="134">
        <f>IF('6th 7'!Z66&gt;0,'6th 7'!AC66,0)</f>
        <v>0</v>
      </c>
      <c r="AQ66" s="225">
        <f>IF('6th 7'!Z66&gt;0,'6th 7'!AB66,0)</f>
        <v>0</v>
      </c>
      <c r="AR66" s="226">
        <f>(B66*C6)+(D66*E6)+(F66*G6)+(H66*I6)+(J66*K6)+(L66*M6)+(N66*O6)+(P66*Q6)+(R66*S6)+(T66*U6)+(V66*W6)+(X66*Y6)+(Z66*AA6)+(AB66*AC6)+(AD66*AE6)+(AF66*AG6)+(AH66*AI6)+(AJ66*AK6)+(AL66*AM6)+(AN66*AO6)+(AP66*AQ6)</f>
        <v>0</v>
      </c>
      <c r="AS66" s="137">
        <f t="shared" si="0"/>
        <v>0</v>
      </c>
      <c r="AT66" s="136">
        <f>'Tabu-1'!AF65</f>
        <v>0</v>
      </c>
      <c r="AU66" s="137">
        <f>'Tabu-2'!AM65</f>
        <v>0</v>
      </c>
      <c r="AV66" s="136">
        <f>'Tabu-3'!AL66</f>
        <v>0</v>
      </c>
      <c r="AW66" s="136">
        <f>'Tabu-4'!AR66</f>
        <v>0</v>
      </c>
      <c r="AX66" s="136">
        <f>'Tabu-5'!AL66</f>
        <v>0</v>
      </c>
      <c r="AY66" s="137">
        <f>(AR66+AT66+AU66+AV66+AW66+AX66+('viva-1'!K64*1.5)+('viva-2'!K64*1.5)+('viva-3'!K64*1.5))/94.5</f>
        <v>0</v>
      </c>
      <c r="AZ66" s="215" t="str">
        <f t="shared" si="4"/>
        <v>F</v>
      </c>
      <c r="BA66" s="337">
        <f t="shared" si="2"/>
        <v>0</v>
      </c>
      <c r="BB66" s="139">
        <f t="shared" si="3"/>
        <v>0</v>
      </c>
    </row>
    <row r="67" spans="1:54" ht="15.75">
      <c r="A67" s="217">
        <f>'1st 1'!A67</f>
        <v>0</v>
      </c>
      <c r="B67" s="132">
        <f>IF('6th 1'!J67&gt;0,'6th 1'!AC67,0)</f>
        <v>0</v>
      </c>
      <c r="C67" s="133">
        <f>IF('6th 1'!J67&gt;0,'6th 1'!AB67,0)</f>
        <v>0</v>
      </c>
      <c r="D67" s="133">
        <f>IF('6th 2'!J67&gt;0,'6th 2'!AC67,0)</f>
        <v>0</v>
      </c>
      <c r="E67" s="134">
        <f>IF('6th 2'!J67&gt;0,'6th 2'!AB67,0)</f>
        <v>0</v>
      </c>
      <c r="F67" s="134">
        <f>IF('6th 3'!J67&gt;0,'6th 3'!AC67,0)</f>
        <v>0</v>
      </c>
      <c r="G67" s="133">
        <f>IF('6th 3'!J67&gt;0,'6th 3'!AB67,0)</f>
        <v>0</v>
      </c>
      <c r="H67" s="133">
        <f>IF('6th 4'!J67&gt;0,'6th 4'!AC67,0)</f>
        <v>0</v>
      </c>
      <c r="I67" s="133">
        <f>IF('6th 4'!J67&gt;0,'6th 4'!AB67,0)</f>
        <v>0</v>
      </c>
      <c r="J67" s="134">
        <f>IF('6th 5'!J67&gt;0,'6th 5'!AC67,0)</f>
        <v>0</v>
      </c>
      <c r="K67" s="134">
        <f>IF('6th 5'!J67&gt;0,'6th 5'!AB67,0)</f>
        <v>0</v>
      </c>
      <c r="L67" s="134">
        <f>IF('6th 6'!J67&gt;0,'6th 6'!AC67,0)</f>
        <v>0</v>
      </c>
      <c r="M67" s="134">
        <f>IF('6th 6'!J67&gt;0,'6th 6'!AB67,0)</f>
        <v>0</v>
      </c>
      <c r="N67" s="133">
        <f>IF('6th 7'!J67&gt;0,'6th 7'!AC67,0)</f>
        <v>0</v>
      </c>
      <c r="O67" s="222">
        <f>IF('6th 7'!J67&gt;0,'6th 7'!AB67,0)</f>
        <v>0</v>
      </c>
      <c r="P67" s="132">
        <f>IF('6th 1'!R67&gt;0,'6th 1'!AC67,0)</f>
        <v>0</v>
      </c>
      <c r="Q67" s="134">
        <f>IF('6th 1'!R67&gt;0,'6th 1'!AB67,0)</f>
        <v>0</v>
      </c>
      <c r="R67" s="134">
        <f>IF('6th 2'!R67&gt;0,'6th 2'!AC67,0)</f>
        <v>0</v>
      </c>
      <c r="S67" s="133">
        <f>IF('6th 2'!R67&gt;0,'6th 2'!AB67,0)</f>
        <v>0</v>
      </c>
      <c r="T67" s="133">
        <f>IF('6th 3'!R67&gt;0,'6th 3'!AC67,0)</f>
        <v>0</v>
      </c>
      <c r="U67" s="133">
        <f>IF('6th 3'!R67&gt;0,'6th 3'!AB67,0)</f>
        <v>0</v>
      </c>
      <c r="V67" s="134">
        <f>IF('6th 4'!R67&gt;0,'6th 4'!AC67,0)</f>
        <v>0</v>
      </c>
      <c r="W67" s="134">
        <f>IF('6th 4'!R67&gt;0,'6th 4'!AB67,0)</f>
        <v>0</v>
      </c>
      <c r="X67" s="133">
        <f>IF('6th 5'!R67&gt;0,'6th 5'!AC67,0)</f>
        <v>0</v>
      </c>
      <c r="Y67" s="133">
        <f>IF('6th 5'!R67&gt;0,'6th 5'!AB67,0)</f>
        <v>0</v>
      </c>
      <c r="Z67" s="133">
        <f>IF('6th 6'!R67&gt;0,'6th 6'!AC67,0)</f>
        <v>0</v>
      </c>
      <c r="AA67" s="134">
        <f>IF('6th 6'!R67&gt;0,'6th 6'!AB67,0)</f>
        <v>0</v>
      </c>
      <c r="AB67" s="132">
        <f>IF('6th 7'!R67&gt;0,'6th 7'!AC67,0)</f>
        <v>0</v>
      </c>
      <c r="AC67" s="135">
        <f>IF('6th 7'!R67&gt;0,'6th 7'!AB67,0)</f>
        <v>0</v>
      </c>
      <c r="AD67" s="223">
        <f>IF('6th 1'!Z67&gt;0,'6th 1'!AC67,0)</f>
        <v>0</v>
      </c>
      <c r="AE67" s="134">
        <f>IF('6th 1'!Z67&gt;0,'6th 1'!AB67,0)</f>
        <v>0</v>
      </c>
      <c r="AF67" s="134">
        <f>IF('6th 2'!Z67&gt;0,'6th 2'!AC67,0)</f>
        <v>0</v>
      </c>
      <c r="AG67" s="134">
        <f>IF('6th 2'!Z67&gt;0,'6th 2'!AB67,0)</f>
        <v>0</v>
      </c>
      <c r="AH67" s="134">
        <f>IF('6th 3'!Z67&gt;0,'6th 3'!AC67,0)</f>
        <v>0</v>
      </c>
      <c r="AI67" s="134">
        <f>IF('6th 3'!Z67&gt;0,'6th 3'!AB67,0)</f>
        <v>0</v>
      </c>
      <c r="AJ67" s="134">
        <f>IF('6th 4'!Z67&gt;0,'6th 4'!AC67,0)</f>
        <v>0</v>
      </c>
      <c r="AK67" s="133">
        <f>IF('6th 4'!Z67&gt;0,'6th 4'!AB67,0)</f>
        <v>0</v>
      </c>
      <c r="AL67" s="133">
        <f>IF('6th 5'!Z67&gt;0,'6th 5'!AC67,0)</f>
        <v>0</v>
      </c>
      <c r="AM67" s="133">
        <f>IF('6th 5'!Z67&gt;0,'6th 5'!AB67,0)</f>
        <v>0</v>
      </c>
      <c r="AN67" s="134">
        <f>IF('6th 6'!Z67&gt;0,'6th 6'!AC67,0)</f>
        <v>0</v>
      </c>
      <c r="AO67" s="225">
        <f>IF('6th 6'!Z67&gt;0,'6th 6'!AB67,0)</f>
        <v>0</v>
      </c>
      <c r="AP67" s="134">
        <f>IF('6th 7'!Z67&gt;0,'6th 7'!AC67,0)</f>
        <v>0</v>
      </c>
      <c r="AQ67" s="225">
        <f>IF('6th 7'!Z67&gt;0,'6th 7'!AB67,0)</f>
        <v>0</v>
      </c>
      <c r="AR67" s="226">
        <f>(B67*C6)+(D67*E6)+(F67*G6)+(H67*I6)+(J67*K6)+(L67*M6)+(N67*O6)+(P67*Q6)+(R67*S6)+(T67*U6)+(V67*W6)+(X67*Y6)+(Z67*AA6)+(AB67*AC6)+(AD67*AE6)+(AF67*AG6)+(AH67*AI6)+(AJ67*AK6)+(AL67*AM6)+(AN67*AO6)+(AP67*AQ6)</f>
        <v>0</v>
      </c>
      <c r="AS67" s="137">
        <f t="shared" si="0"/>
        <v>0</v>
      </c>
      <c r="AT67" s="136">
        <f>'Tabu-1'!AF66</f>
        <v>0</v>
      </c>
      <c r="AU67" s="137">
        <f>'Tabu-2'!AM66</f>
        <v>0</v>
      </c>
      <c r="AV67" s="136">
        <f>'Tabu-3'!AL67</f>
        <v>0</v>
      </c>
      <c r="AW67" s="136">
        <f>'Tabu-4'!AR67</f>
        <v>0</v>
      </c>
      <c r="AX67" s="136">
        <f>'Tabu-5'!AL67</f>
        <v>0</v>
      </c>
      <c r="AY67" s="137">
        <f>(AR67+AT67+AU67+AV67+AW67+AX67+('viva-1'!K65*1.5)+('viva-2'!K65*1.5)+('viva-3'!K65*1.5))/94.5</f>
        <v>0</v>
      </c>
      <c r="AZ67" s="215" t="str">
        <f t="shared" si="4"/>
        <v>F</v>
      </c>
      <c r="BA67" s="337">
        <f t="shared" si="2"/>
        <v>0</v>
      </c>
      <c r="BB67" s="139">
        <f t="shared" si="3"/>
        <v>0</v>
      </c>
    </row>
    <row r="68" spans="1:54" ht="15.75">
      <c r="A68" s="217">
        <f>'1st 1'!A68</f>
        <v>0</v>
      </c>
      <c r="B68" s="132">
        <f>IF('6th 1'!J68&gt;0,'6th 1'!AC68,0)</f>
        <v>0</v>
      </c>
      <c r="C68" s="133">
        <f>IF('6th 1'!J68&gt;0,'6th 1'!AB68,0)</f>
        <v>0</v>
      </c>
      <c r="D68" s="133">
        <f>IF('6th 2'!J68&gt;0,'6th 2'!AC68,0)</f>
        <v>0</v>
      </c>
      <c r="E68" s="134">
        <f>IF('6th 2'!J68&gt;0,'6th 2'!AB68,0)</f>
        <v>0</v>
      </c>
      <c r="F68" s="134">
        <f>IF('6th 3'!J68&gt;0,'6th 3'!AC68,0)</f>
        <v>0</v>
      </c>
      <c r="G68" s="133">
        <f>IF('6th 3'!J68&gt;0,'6th 3'!AB68,0)</f>
        <v>0</v>
      </c>
      <c r="H68" s="133">
        <f>IF('6th 4'!J68&gt;0,'6th 4'!AC68,0)</f>
        <v>0</v>
      </c>
      <c r="I68" s="133">
        <f>IF('6th 4'!J68&gt;0,'6th 4'!AB68,0)</f>
        <v>0</v>
      </c>
      <c r="J68" s="134">
        <f>IF('6th 5'!J68&gt;0,'6th 5'!AC68,0)</f>
        <v>0</v>
      </c>
      <c r="K68" s="134">
        <f>IF('6th 5'!J68&gt;0,'6th 5'!AB68,0)</f>
        <v>0</v>
      </c>
      <c r="L68" s="134">
        <f>IF('6th 6'!J68&gt;0,'6th 6'!AC68,0)</f>
        <v>0</v>
      </c>
      <c r="M68" s="134">
        <f>IF('6th 6'!J68&gt;0,'6th 6'!AB68,0)</f>
        <v>0</v>
      </c>
      <c r="N68" s="133">
        <f>IF('6th 7'!J68&gt;0,'6th 7'!AC68,0)</f>
        <v>0</v>
      </c>
      <c r="O68" s="222">
        <f>IF('6th 7'!J68&gt;0,'6th 7'!AB68,0)</f>
        <v>0</v>
      </c>
      <c r="P68" s="132">
        <f>IF('6th 1'!R68&gt;0,'6th 1'!AC68,0)</f>
        <v>0</v>
      </c>
      <c r="Q68" s="134">
        <f>IF('6th 1'!R68&gt;0,'6th 1'!AB68,0)</f>
        <v>0</v>
      </c>
      <c r="R68" s="134">
        <f>IF('6th 2'!R68&gt;0,'6th 2'!AC68,0)</f>
        <v>0</v>
      </c>
      <c r="S68" s="133">
        <f>IF('6th 2'!R68&gt;0,'6th 2'!AB68,0)</f>
        <v>0</v>
      </c>
      <c r="T68" s="133">
        <f>IF('6th 3'!R68&gt;0,'6th 3'!AC68,0)</f>
        <v>0</v>
      </c>
      <c r="U68" s="133">
        <f>IF('6th 3'!R68&gt;0,'6th 3'!AB68,0)</f>
        <v>0</v>
      </c>
      <c r="V68" s="134">
        <f>IF('6th 4'!R68&gt;0,'6th 4'!AC68,0)</f>
        <v>0</v>
      </c>
      <c r="W68" s="134">
        <f>IF('6th 4'!R68&gt;0,'6th 4'!AB68,0)</f>
        <v>0</v>
      </c>
      <c r="X68" s="133">
        <f>IF('6th 5'!R68&gt;0,'6th 5'!AC68,0)</f>
        <v>0</v>
      </c>
      <c r="Y68" s="133">
        <f>IF('6th 5'!R68&gt;0,'6th 5'!AB68,0)</f>
        <v>0</v>
      </c>
      <c r="Z68" s="133">
        <f>IF('6th 6'!R68&gt;0,'6th 6'!AC68,0)</f>
        <v>0</v>
      </c>
      <c r="AA68" s="134">
        <f>IF('6th 6'!R68&gt;0,'6th 6'!AB68,0)</f>
        <v>0</v>
      </c>
      <c r="AB68" s="132">
        <f>IF('6th 7'!R68&gt;0,'6th 7'!AC68,0)</f>
        <v>0</v>
      </c>
      <c r="AC68" s="135">
        <f>IF('6th 7'!R68&gt;0,'6th 7'!AB68,0)</f>
        <v>0</v>
      </c>
      <c r="AD68" s="223">
        <f>IF('6th 1'!Z68&gt;0,'6th 1'!AC68,0)</f>
        <v>0</v>
      </c>
      <c r="AE68" s="134">
        <f>IF('6th 1'!Z68&gt;0,'6th 1'!AB68,0)</f>
        <v>0</v>
      </c>
      <c r="AF68" s="134">
        <f>IF('6th 2'!Z68&gt;0,'6th 2'!AC68,0)</f>
        <v>0</v>
      </c>
      <c r="AG68" s="134">
        <f>IF('6th 2'!Z68&gt;0,'6th 2'!AB68,0)</f>
        <v>0</v>
      </c>
      <c r="AH68" s="134">
        <f>IF('6th 3'!Z68&gt;0,'6th 3'!AC68,0)</f>
        <v>0</v>
      </c>
      <c r="AI68" s="134">
        <f>IF('6th 3'!Z68&gt;0,'6th 3'!AB68,0)</f>
        <v>0</v>
      </c>
      <c r="AJ68" s="134">
        <f>IF('6th 4'!Z68&gt;0,'6th 4'!AC68,0)</f>
        <v>0</v>
      </c>
      <c r="AK68" s="133">
        <f>IF('6th 4'!Z68&gt;0,'6th 4'!AB68,0)</f>
        <v>0</v>
      </c>
      <c r="AL68" s="133">
        <f>IF('6th 5'!Z68&gt;0,'6th 5'!AC68,0)</f>
        <v>0</v>
      </c>
      <c r="AM68" s="133">
        <f>IF('6th 5'!Z68&gt;0,'6th 5'!AB68,0)</f>
        <v>0</v>
      </c>
      <c r="AN68" s="134">
        <f>IF('6th 6'!Z68&gt;0,'6th 6'!AC68,0)</f>
        <v>0</v>
      </c>
      <c r="AO68" s="225">
        <f>IF('6th 6'!Z68&gt;0,'6th 6'!AB68,0)</f>
        <v>0</v>
      </c>
      <c r="AP68" s="134">
        <f>IF('6th 7'!Z68&gt;0,'6th 7'!AC68,0)</f>
        <v>0</v>
      </c>
      <c r="AQ68" s="225">
        <f>IF('6th 7'!Z68&gt;0,'6th 7'!AB68,0)</f>
        <v>0</v>
      </c>
      <c r="AR68" s="226">
        <f>(B68*C6)+(D68*E6)+(F68*G6)+(H68*I6)+(J68*K6)+(L68*M6)+(N68*O6)+(P68*Q6)+(R68*S6)+(T68*U6)+(V68*W6)+(X68*Y6)+(Z68*AA6)+(AB68*AC6)+(AD68*AE6)+(AF68*AG6)+(AH68*AI6)+(AJ68*AK6)+(AL68*AM6)+(AN68*AO6)+(AP68*AQ6)</f>
        <v>0</v>
      </c>
      <c r="AS68" s="137">
        <f t="shared" si="0"/>
        <v>0</v>
      </c>
      <c r="AT68" s="136">
        <f>'Tabu-1'!AF67</f>
        <v>0</v>
      </c>
      <c r="AU68" s="137">
        <f>'Tabu-2'!AM67</f>
        <v>0</v>
      </c>
      <c r="AV68" s="136">
        <f>'Tabu-3'!AL68</f>
        <v>0</v>
      </c>
      <c r="AW68" s="136">
        <f>'Tabu-4'!AR68</f>
        <v>0</v>
      </c>
      <c r="AX68" s="136">
        <f>'Tabu-5'!AL68</f>
        <v>0</v>
      </c>
      <c r="AY68" s="137">
        <f>(AR68+AT68+AU68+AV68+AW68+AX68+('viva-1'!K66*1.5)+('viva-2'!K66*1.5)+('viva-3'!K66*1.5))/94.5</f>
        <v>0</v>
      </c>
      <c r="AZ68" s="215" t="str">
        <f t="shared" si="4"/>
        <v>F</v>
      </c>
      <c r="BA68" s="337">
        <f t="shared" si="2"/>
        <v>0</v>
      </c>
      <c r="BB68" s="139">
        <f t="shared" si="3"/>
        <v>0</v>
      </c>
    </row>
    <row r="69" spans="1:54" ht="15.75">
      <c r="A69" s="217">
        <f>'1st 1'!A69</f>
        <v>0</v>
      </c>
      <c r="B69" s="132">
        <f>IF('6th 1'!J69&gt;0,'6th 1'!AC69,0)</f>
        <v>0</v>
      </c>
      <c r="C69" s="133">
        <f>IF('6th 1'!J69&gt;0,'6th 1'!AB69,0)</f>
        <v>0</v>
      </c>
      <c r="D69" s="133">
        <f>IF('6th 2'!J69&gt;0,'6th 2'!AC69,0)</f>
        <v>0</v>
      </c>
      <c r="E69" s="134">
        <f>IF('6th 2'!J69&gt;0,'6th 2'!AB69,0)</f>
        <v>0</v>
      </c>
      <c r="F69" s="134">
        <f>IF('6th 3'!J69&gt;0,'6th 3'!AC69,0)</f>
        <v>0</v>
      </c>
      <c r="G69" s="133">
        <f>IF('6th 3'!J69&gt;0,'6th 3'!AB69,0)</f>
        <v>0</v>
      </c>
      <c r="H69" s="133">
        <f>IF('6th 4'!J69&gt;0,'6th 4'!AC69,0)</f>
        <v>0</v>
      </c>
      <c r="I69" s="133">
        <f>IF('6th 4'!J69&gt;0,'6th 4'!AB69,0)</f>
        <v>0</v>
      </c>
      <c r="J69" s="134">
        <f>IF('6th 5'!J69&gt;0,'6th 5'!AC69,0)</f>
        <v>0</v>
      </c>
      <c r="K69" s="134">
        <f>IF('6th 5'!J69&gt;0,'6th 5'!AB69,0)</f>
        <v>0</v>
      </c>
      <c r="L69" s="134">
        <f>IF('6th 6'!J69&gt;0,'6th 6'!AC69,0)</f>
        <v>0</v>
      </c>
      <c r="M69" s="134">
        <f>IF('6th 6'!J69&gt;0,'6th 6'!AB69,0)</f>
        <v>0</v>
      </c>
      <c r="N69" s="133">
        <f>IF('6th 7'!J69&gt;0,'6th 7'!AC69,0)</f>
        <v>0</v>
      </c>
      <c r="O69" s="222">
        <f>IF('6th 7'!J69&gt;0,'6th 7'!AB69,0)</f>
        <v>0</v>
      </c>
      <c r="P69" s="132">
        <f>IF('6th 1'!R69&gt;0,'6th 1'!AC69,0)</f>
        <v>0</v>
      </c>
      <c r="Q69" s="134">
        <f>IF('6th 1'!R69&gt;0,'6th 1'!AB69,0)</f>
        <v>0</v>
      </c>
      <c r="R69" s="134">
        <f>IF('6th 2'!R69&gt;0,'6th 2'!AC69,0)</f>
        <v>0</v>
      </c>
      <c r="S69" s="133">
        <f>IF('6th 2'!R69&gt;0,'6th 2'!AB69,0)</f>
        <v>0</v>
      </c>
      <c r="T69" s="133">
        <f>IF('6th 3'!R69&gt;0,'6th 3'!AC69,0)</f>
        <v>0</v>
      </c>
      <c r="U69" s="133">
        <f>IF('6th 3'!R69&gt;0,'6th 3'!AB69,0)</f>
        <v>0</v>
      </c>
      <c r="V69" s="134">
        <f>IF('6th 4'!R69&gt;0,'6th 4'!AC69,0)</f>
        <v>0</v>
      </c>
      <c r="W69" s="134">
        <f>IF('6th 4'!R69&gt;0,'6th 4'!AB69,0)</f>
        <v>0</v>
      </c>
      <c r="X69" s="133">
        <f>IF('6th 5'!R69&gt;0,'6th 5'!AC69,0)</f>
        <v>0</v>
      </c>
      <c r="Y69" s="133">
        <f>IF('6th 5'!R69&gt;0,'6th 5'!AB69,0)</f>
        <v>0</v>
      </c>
      <c r="Z69" s="133">
        <f>IF('6th 6'!R69&gt;0,'6th 6'!AC69,0)</f>
        <v>0</v>
      </c>
      <c r="AA69" s="134">
        <f>IF('6th 6'!R69&gt;0,'6th 6'!AB69,0)</f>
        <v>0</v>
      </c>
      <c r="AB69" s="132">
        <f>IF('6th 7'!R69&gt;0,'6th 7'!AC69,0)</f>
        <v>0</v>
      </c>
      <c r="AC69" s="135">
        <f>IF('6th 7'!R69&gt;0,'6th 7'!AB69,0)</f>
        <v>0</v>
      </c>
      <c r="AD69" s="223">
        <f>IF('6th 1'!Z69&gt;0,'6th 1'!AC69,0)</f>
        <v>0</v>
      </c>
      <c r="AE69" s="134">
        <f>IF('6th 1'!Z69&gt;0,'6th 1'!AB69,0)</f>
        <v>0</v>
      </c>
      <c r="AF69" s="134">
        <f>IF('6th 2'!Z69&gt;0,'6th 2'!AC69,0)</f>
        <v>0</v>
      </c>
      <c r="AG69" s="134">
        <f>IF('6th 2'!Z69&gt;0,'6th 2'!AB69,0)</f>
        <v>0</v>
      </c>
      <c r="AH69" s="134">
        <f>IF('6th 3'!Z69&gt;0,'6th 3'!AC69,0)</f>
        <v>0</v>
      </c>
      <c r="AI69" s="134">
        <f>IF('6th 3'!Z69&gt;0,'6th 3'!AB69,0)</f>
        <v>0</v>
      </c>
      <c r="AJ69" s="134">
        <f>IF('6th 4'!Z69&gt;0,'6th 4'!AC69,0)</f>
        <v>0</v>
      </c>
      <c r="AK69" s="133">
        <f>IF('6th 4'!Z69&gt;0,'6th 4'!AB69,0)</f>
        <v>0</v>
      </c>
      <c r="AL69" s="133">
        <f>IF('6th 5'!Z69&gt;0,'6th 5'!AC69,0)</f>
        <v>0</v>
      </c>
      <c r="AM69" s="133">
        <f>IF('6th 5'!Z69&gt;0,'6th 5'!AB69,0)</f>
        <v>0</v>
      </c>
      <c r="AN69" s="134">
        <f>IF('6th 6'!Z69&gt;0,'6th 6'!AC69,0)</f>
        <v>0</v>
      </c>
      <c r="AO69" s="225">
        <f>IF('6th 6'!Z69&gt;0,'6th 6'!AB69,0)</f>
        <v>0</v>
      </c>
      <c r="AP69" s="134">
        <f>IF('6th 7'!Z69&gt;0,'6th 7'!AC69,0)</f>
        <v>0</v>
      </c>
      <c r="AQ69" s="225">
        <f>IF('6th 7'!Z69&gt;0,'6th 7'!AB69,0)</f>
        <v>0</v>
      </c>
      <c r="AR69" s="226">
        <f>(B69*C6)+(D69*E6)+(F69*G6)+(H69*I6)+(J69*K6)+(L69*M6)+(N69*O6)+(P69*Q6)+(R69*S6)+(T69*U6)+(V69*W6)+(X69*Y6)+(Z69*AA6)+(AB69*AC6)+(AD69*AE6)+(AF69*AG6)+(AH69*AI6)+(AJ69*AK6)+(AL69*AM6)+(AN69*AO6)+(AP69*AQ6)</f>
        <v>0</v>
      </c>
      <c r="AS69" s="137">
        <f t="shared" si="0"/>
        <v>0</v>
      </c>
      <c r="AT69" s="136">
        <f>'Tabu-1'!AF68</f>
        <v>0</v>
      </c>
      <c r="AU69" s="137">
        <f>'Tabu-2'!AM68</f>
        <v>0</v>
      </c>
      <c r="AV69" s="136">
        <f>'Tabu-3'!AL69</f>
        <v>0</v>
      </c>
      <c r="AW69" s="136">
        <f>'Tabu-4'!AR69</f>
        <v>0</v>
      </c>
      <c r="AX69" s="136">
        <f>'Tabu-5'!AL69</f>
        <v>0</v>
      </c>
      <c r="AY69" s="137">
        <f>(AR69+AT69+AU69+AV69+AW69+AX69+('viva-1'!K67*1.5)+('viva-2'!K67*1.5)+('viva-3'!K67*1.5))/94.5</f>
        <v>0</v>
      </c>
      <c r="AZ69" s="215" t="str">
        <f t="shared" si="4"/>
        <v>F</v>
      </c>
      <c r="BA69" s="337">
        <f t="shared" si="2"/>
        <v>0</v>
      </c>
      <c r="BB69" s="139">
        <f t="shared" si="3"/>
        <v>0</v>
      </c>
    </row>
    <row r="70" spans="1:54" ht="15.75">
      <c r="A70" s="217">
        <f>'1st 1'!A70</f>
        <v>0</v>
      </c>
      <c r="B70" s="132">
        <f>IF('6th 1'!J70&gt;0,'6th 1'!AC70,0)</f>
        <v>0</v>
      </c>
      <c r="C70" s="133">
        <f>IF('6th 1'!J70&gt;0,'6th 1'!AB70,0)</f>
        <v>0</v>
      </c>
      <c r="D70" s="133">
        <f>IF('6th 2'!J70&gt;0,'6th 2'!AC70,0)</f>
        <v>0</v>
      </c>
      <c r="E70" s="134">
        <f>IF('6th 2'!J70&gt;0,'6th 2'!AB70,0)</f>
        <v>0</v>
      </c>
      <c r="F70" s="134">
        <f>IF('6th 3'!J70&gt;0,'6th 3'!AC70,0)</f>
        <v>0</v>
      </c>
      <c r="G70" s="133">
        <f>IF('6th 3'!J70&gt;0,'6th 3'!AB70,0)</f>
        <v>0</v>
      </c>
      <c r="H70" s="133">
        <f>IF('6th 4'!J70&gt;0,'6th 4'!AC70,0)</f>
        <v>0</v>
      </c>
      <c r="I70" s="133">
        <f>IF('6th 4'!J70&gt;0,'6th 4'!AB70,0)</f>
        <v>0</v>
      </c>
      <c r="J70" s="134">
        <f>IF('6th 5'!J70&gt;0,'6th 5'!AC70,0)</f>
        <v>0</v>
      </c>
      <c r="K70" s="134">
        <f>IF('6th 5'!J70&gt;0,'6th 5'!AB70,0)</f>
        <v>0</v>
      </c>
      <c r="L70" s="134">
        <f>IF('6th 6'!J70&gt;0,'6th 6'!AC70,0)</f>
        <v>0</v>
      </c>
      <c r="M70" s="134">
        <f>IF('6th 6'!J70&gt;0,'6th 6'!AB70,0)</f>
        <v>0</v>
      </c>
      <c r="N70" s="133">
        <f>IF('6th 7'!J70&gt;0,'6th 7'!AC70,0)</f>
        <v>0</v>
      </c>
      <c r="O70" s="222">
        <f>IF('6th 7'!J70&gt;0,'6th 7'!AB70,0)</f>
        <v>0</v>
      </c>
      <c r="P70" s="132">
        <f>IF('6th 1'!R70&gt;0,'6th 1'!AC70,0)</f>
        <v>0</v>
      </c>
      <c r="Q70" s="134">
        <f>IF('6th 1'!R70&gt;0,'6th 1'!AB70,0)</f>
        <v>0</v>
      </c>
      <c r="R70" s="134">
        <f>IF('6th 2'!R70&gt;0,'6th 2'!AC70,0)</f>
        <v>0</v>
      </c>
      <c r="S70" s="133">
        <f>IF('6th 2'!R70&gt;0,'6th 2'!AB70,0)</f>
        <v>0</v>
      </c>
      <c r="T70" s="133">
        <f>IF('6th 3'!R70&gt;0,'6th 3'!AC70,0)</f>
        <v>0</v>
      </c>
      <c r="U70" s="133">
        <f>IF('6th 3'!R70&gt;0,'6th 3'!AB70,0)</f>
        <v>0</v>
      </c>
      <c r="V70" s="134">
        <f>IF('6th 4'!R70&gt;0,'6th 4'!AC70,0)</f>
        <v>0</v>
      </c>
      <c r="W70" s="134">
        <f>IF('6th 4'!R70&gt;0,'6th 4'!AB70,0)</f>
        <v>0</v>
      </c>
      <c r="X70" s="133">
        <f>IF('6th 5'!R70&gt;0,'6th 5'!AC70,0)</f>
        <v>0</v>
      </c>
      <c r="Y70" s="133">
        <f>IF('6th 5'!R70&gt;0,'6th 5'!AB70,0)</f>
        <v>0</v>
      </c>
      <c r="Z70" s="133">
        <f>IF('6th 6'!R70&gt;0,'6th 6'!AC70,0)</f>
        <v>0</v>
      </c>
      <c r="AA70" s="134">
        <f>IF('6th 6'!R70&gt;0,'6th 6'!AB70,0)</f>
        <v>0</v>
      </c>
      <c r="AB70" s="132">
        <f>IF('6th 7'!R70&gt;0,'6th 7'!AC70,0)</f>
        <v>0</v>
      </c>
      <c r="AC70" s="135">
        <f>IF('6th 7'!R70&gt;0,'6th 7'!AB70,0)</f>
        <v>0</v>
      </c>
      <c r="AD70" s="223">
        <f>IF('6th 1'!Z70&gt;0,'6th 1'!AC70,0)</f>
        <v>0</v>
      </c>
      <c r="AE70" s="134">
        <f>IF('6th 1'!Z70&gt;0,'6th 1'!AB70,0)</f>
        <v>0</v>
      </c>
      <c r="AF70" s="134">
        <f>IF('6th 2'!Z70&gt;0,'6th 2'!AC70,0)</f>
        <v>0</v>
      </c>
      <c r="AG70" s="134">
        <f>IF('6th 2'!Z70&gt;0,'6th 2'!AB70,0)</f>
        <v>0</v>
      </c>
      <c r="AH70" s="134">
        <f>IF('6th 3'!Z70&gt;0,'6th 3'!AC70,0)</f>
        <v>0</v>
      </c>
      <c r="AI70" s="134">
        <f>IF('6th 3'!Z70&gt;0,'6th 3'!AB70,0)</f>
        <v>0</v>
      </c>
      <c r="AJ70" s="134">
        <f>IF('6th 4'!Z70&gt;0,'6th 4'!AC70,0)</f>
        <v>0</v>
      </c>
      <c r="AK70" s="133">
        <f>IF('6th 4'!Z70&gt;0,'6th 4'!AB70,0)</f>
        <v>0</v>
      </c>
      <c r="AL70" s="133">
        <f>IF('6th 5'!Z70&gt;0,'6th 5'!AC70,0)</f>
        <v>0</v>
      </c>
      <c r="AM70" s="133">
        <f>IF('6th 5'!Z70&gt;0,'6th 5'!AB70,0)</f>
        <v>0</v>
      </c>
      <c r="AN70" s="134">
        <f>IF('6th 6'!Z70&gt;0,'6th 6'!AC70,0)</f>
        <v>0</v>
      </c>
      <c r="AO70" s="225">
        <f>IF('6th 6'!Z70&gt;0,'6th 6'!AB70,0)</f>
        <v>0</v>
      </c>
      <c r="AP70" s="134">
        <f>IF('6th 7'!Z70&gt;0,'6th 7'!AC70,0)</f>
        <v>0</v>
      </c>
      <c r="AQ70" s="225">
        <f>IF('6th 7'!Z70&gt;0,'6th 7'!AB70,0)</f>
        <v>0</v>
      </c>
      <c r="AR70" s="226">
        <f>(B70*C6)+(D70*E6)+(F70*G6)+(H70*I6)+(J70*K6)+(L70*M6)+(N70*O6)+(P70*Q6)+(R70*S6)+(T70*U6)+(V70*W6)+(X70*Y6)+(Z70*AA6)+(AB70*AC6)+(AD70*AE6)+(AF70*AG6)+(AH70*AI6)+(AJ70*AK6)+(AL70*AM6)+(AN70*AO6)+(AP70*AQ6)</f>
        <v>0</v>
      </c>
      <c r="AS70" s="137">
        <f t="shared" si="0"/>
        <v>0</v>
      </c>
      <c r="AT70" s="136">
        <f>'Tabu-1'!AF69</f>
        <v>0</v>
      </c>
      <c r="AU70" s="137">
        <f>'Tabu-2'!AM69</f>
        <v>0</v>
      </c>
      <c r="AV70" s="136">
        <f>'Tabu-3'!AL70</f>
        <v>0</v>
      </c>
      <c r="AW70" s="136">
        <f>'Tabu-4'!AR70</f>
        <v>0</v>
      </c>
      <c r="AX70" s="136">
        <f>'Tabu-5'!AL70</f>
        <v>0</v>
      </c>
      <c r="AY70" s="137">
        <f>(AR70+AT70+AU70+AV70+AW70+AX70+('viva-1'!K68*1.5)+('viva-2'!K68*1.5)+('viva-3'!K68*1.5))/94.5</f>
        <v>0</v>
      </c>
      <c r="AZ70" s="215" t="str">
        <f t="shared" si="4"/>
        <v>F</v>
      </c>
      <c r="BA70" s="337">
        <f t="shared" si="2"/>
        <v>0</v>
      </c>
      <c r="BB70" s="139">
        <f t="shared" si="3"/>
        <v>0</v>
      </c>
    </row>
    <row r="71" spans="1:54" ht="15.75">
      <c r="A71" s="217">
        <f>'1st 1'!A71</f>
        <v>0</v>
      </c>
      <c r="B71" s="132">
        <f>IF('6th 1'!J71&gt;0,'6th 1'!AC71,0)</f>
        <v>0</v>
      </c>
      <c r="C71" s="133">
        <f>IF('6th 1'!J71&gt;0,'6th 1'!AB71,0)</f>
        <v>0</v>
      </c>
      <c r="D71" s="133">
        <f>IF('6th 2'!J71&gt;0,'6th 2'!AC71,0)</f>
        <v>0</v>
      </c>
      <c r="E71" s="134">
        <f>IF('6th 2'!J71&gt;0,'6th 2'!AB71,0)</f>
        <v>0</v>
      </c>
      <c r="F71" s="134">
        <f>IF('6th 3'!J71&gt;0,'6th 3'!AC71,0)</f>
        <v>0</v>
      </c>
      <c r="G71" s="133">
        <f>IF('6th 3'!J71&gt;0,'6th 3'!AB71,0)</f>
        <v>0</v>
      </c>
      <c r="H71" s="133">
        <f>IF('6th 4'!J71&gt;0,'6th 4'!AC71,0)</f>
        <v>0</v>
      </c>
      <c r="I71" s="133">
        <f>IF('6th 4'!J71&gt;0,'6th 4'!AB71,0)</f>
        <v>0</v>
      </c>
      <c r="J71" s="134">
        <f>IF('6th 5'!J71&gt;0,'6th 5'!AC71,0)</f>
        <v>0</v>
      </c>
      <c r="K71" s="134">
        <f>IF('6th 5'!J71&gt;0,'6th 5'!AB71,0)</f>
        <v>0</v>
      </c>
      <c r="L71" s="134">
        <f>IF('6th 6'!J71&gt;0,'6th 6'!AC71,0)</f>
        <v>0</v>
      </c>
      <c r="M71" s="134">
        <f>IF('6th 6'!J71&gt;0,'6th 6'!AB71,0)</f>
        <v>0</v>
      </c>
      <c r="N71" s="133">
        <f>IF('6th 7'!J71&gt;0,'6th 7'!AC71,0)</f>
        <v>0</v>
      </c>
      <c r="O71" s="222">
        <f>IF('6th 7'!J71&gt;0,'6th 7'!AB71,0)</f>
        <v>0</v>
      </c>
      <c r="P71" s="132">
        <f>IF('6th 1'!R71&gt;0,'6th 1'!AC71,0)</f>
        <v>0</v>
      </c>
      <c r="Q71" s="134">
        <f>IF('6th 1'!R71&gt;0,'6th 1'!AB71,0)</f>
        <v>0</v>
      </c>
      <c r="R71" s="134">
        <f>IF('6th 2'!R71&gt;0,'6th 2'!AC71,0)</f>
        <v>0</v>
      </c>
      <c r="S71" s="133">
        <f>IF('6th 2'!R71&gt;0,'6th 2'!AB71,0)</f>
        <v>0</v>
      </c>
      <c r="T71" s="133">
        <f>IF('6th 3'!R71&gt;0,'6th 3'!AC71,0)</f>
        <v>0</v>
      </c>
      <c r="U71" s="133">
        <f>IF('6th 3'!R71&gt;0,'6th 3'!AB71,0)</f>
        <v>0</v>
      </c>
      <c r="V71" s="134">
        <f>IF('6th 4'!R71&gt;0,'6th 4'!AC71,0)</f>
        <v>0</v>
      </c>
      <c r="W71" s="134">
        <f>IF('6th 4'!R71&gt;0,'6th 4'!AB71,0)</f>
        <v>0</v>
      </c>
      <c r="X71" s="133">
        <f>IF('6th 5'!R71&gt;0,'6th 5'!AC71,0)</f>
        <v>0</v>
      </c>
      <c r="Y71" s="133">
        <f>IF('6th 5'!R71&gt;0,'6th 5'!AB71,0)</f>
        <v>0</v>
      </c>
      <c r="Z71" s="133">
        <f>IF('6th 6'!R71&gt;0,'6th 6'!AC71,0)</f>
        <v>0</v>
      </c>
      <c r="AA71" s="134">
        <f>IF('6th 6'!R71&gt;0,'6th 6'!AB71,0)</f>
        <v>0</v>
      </c>
      <c r="AB71" s="132">
        <f>IF('6th 7'!R71&gt;0,'6th 7'!AC71,0)</f>
        <v>0</v>
      </c>
      <c r="AC71" s="135">
        <f>IF('6th 7'!R71&gt;0,'6th 7'!AB71,0)</f>
        <v>0</v>
      </c>
      <c r="AD71" s="223">
        <f>IF('6th 1'!Z71&gt;0,'6th 1'!AC71,0)</f>
        <v>0</v>
      </c>
      <c r="AE71" s="134">
        <f>IF('6th 1'!Z71&gt;0,'6th 1'!AB71,0)</f>
        <v>0</v>
      </c>
      <c r="AF71" s="134">
        <f>IF('6th 2'!Z71&gt;0,'6th 2'!AC71,0)</f>
        <v>0</v>
      </c>
      <c r="AG71" s="134">
        <f>IF('6th 2'!Z71&gt;0,'6th 2'!AB71,0)</f>
        <v>0</v>
      </c>
      <c r="AH71" s="134">
        <f>IF('6th 3'!Z71&gt;0,'6th 3'!AC71,0)</f>
        <v>0</v>
      </c>
      <c r="AI71" s="134">
        <f>IF('6th 3'!Z71&gt;0,'6th 3'!AB71,0)</f>
        <v>0</v>
      </c>
      <c r="AJ71" s="134">
        <f>IF('6th 4'!Z71&gt;0,'6th 4'!AC71,0)</f>
        <v>0</v>
      </c>
      <c r="AK71" s="133">
        <f>IF('6th 4'!Z71&gt;0,'6th 4'!AB71,0)</f>
        <v>0</v>
      </c>
      <c r="AL71" s="133">
        <f>IF('6th 5'!Z71&gt;0,'6th 5'!AC71,0)</f>
        <v>0</v>
      </c>
      <c r="AM71" s="133">
        <f>IF('6th 5'!Z71&gt;0,'6th 5'!AB71,0)</f>
        <v>0</v>
      </c>
      <c r="AN71" s="134">
        <f>IF('6th 6'!Z71&gt;0,'6th 6'!AC71,0)</f>
        <v>0</v>
      </c>
      <c r="AO71" s="225">
        <f>IF('6th 6'!Z71&gt;0,'6th 6'!AB71,0)</f>
        <v>0</v>
      </c>
      <c r="AP71" s="134">
        <f>IF('6th 7'!Z71&gt;0,'6th 7'!AC71,0)</f>
        <v>0</v>
      </c>
      <c r="AQ71" s="225">
        <f>IF('6th 7'!Z71&gt;0,'6th 7'!AB71,0)</f>
        <v>0</v>
      </c>
      <c r="AR71" s="226">
        <f>(B71*C6)+(D71*E6)+(F71*G6)+(H71*I6)+(J71*K6)+(L71*M6)+(N71*O6)+(P71*Q6)+(R71*S6)+(T71*U6)+(V71*W6)+(X71*Y6)+(Z71*AA6)+(AB71*AC6)+(AD71*AE6)+(AF71*AG6)+(AH71*AI6)+(AJ71*AK6)+(AL71*AM6)+(AN71*AO6)+(AP71*AQ6)</f>
        <v>0</v>
      </c>
      <c r="AS71" s="137">
        <f t="shared" si="0"/>
        <v>0</v>
      </c>
      <c r="AT71" s="136">
        <f>'Tabu-1'!AF70</f>
        <v>0</v>
      </c>
      <c r="AU71" s="137">
        <f>'Tabu-2'!AM70</f>
        <v>0</v>
      </c>
      <c r="AV71" s="136">
        <f>'Tabu-3'!AL71</f>
        <v>0</v>
      </c>
      <c r="AW71" s="136">
        <f>'Tabu-4'!AR71</f>
        <v>0</v>
      </c>
      <c r="AX71" s="136">
        <f>'Tabu-5'!AL71</f>
        <v>0</v>
      </c>
      <c r="AY71" s="137">
        <f>(AR71+AT71+AU71+AV71+AW71+AX71+('viva-1'!K69*1.5)+('viva-2'!K69*1.5)+('viva-3'!K69*1.5))/94.5</f>
        <v>0</v>
      </c>
      <c r="AZ71" s="215" t="str">
        <f t="shared" si="4"/>
        <v>F</v>
      </c>
      <c r="BA71" s="337">
        <f t="shared" si="2"/>
        <v>0</v>
      </c>
      <c r="BB71" s="139">
        <f t="shared" si="3"/>
        <v>0</v>
      </c>
    </row>
    <row r="72" spans="1:54" ht="15.75">
      <c r="A72" s="217">
        <f>'1st 1'!A72</f>
        <v>0</v>
      </c>
      <c r="B72" s="132">
        <f>IF('6th 1'!J72&gt;0,'6th 1'!AC72,0)</f>
        <v>0</v>
      </c>
      <c r="C72" s="133">
        <f>IF('6th 1'!J72&gt;0,'6th 1'!AB72,0)</f>
        <v>0</v>
      </c>
      <c r="D72" s="133">
        <f>IF('6th 2'!J72&gt;0,'6th 2'!AC72,0)</f>
        <v>0</v>
      </c>
      <c r="E72" s="134">
        <f>IF('6th 2'!J72&gt;0,'6th 2'!AB72,0)</f>
        <v>0</v>
      </c>
      <c r="F72" s="134">
        <f>IF('6th 3'!J72&gt;0,'6th 3'!AC72,0)</f>
        <v>0</v>
      </c>
      <c r="G72" s="133">
        <f>IF('6th 3'!J72&gt;0,'6th 3'!AB72,0)</f>
        <v>0</v>
      </c>
      <c r="H72" s="133">
        <f>IF('6th 4'!J72&gt;0,'6th 4'!AC72,0)</f>
        <v>0</v>
      </c>
      <c r="I72" s="133">
        <f>IF('6th 4'!J72&gt;0,'6th 4'!AB72,0)</f>
        <v>0</v>
      </c>
      <c r="J72" s="134">
        <f>IF('6th 5'!J72&gt;0,'6th 5'!AC72,0)</f>
        <v>0</v>
      </c>
      <c r="K72" s="134">
        <f>IF('6th 5'!J72&gt;0,'6th 5'!AB72,0)</f>
        <v>0</v>
      </c>
      <c r="L72" s="134">
        <f>IF('6th 6'!J72&gt;0,'6th 6'!AC72,0)</f>
        <v>0</v>
      </c>
      <c r="M72" s="134">
        <f>IF('6th 6'!J72&gt;0,'6th 6'!AB72,0)</f>
        <v>0</v>
      </c>
      <c r="N72" s="133">
        <f>IF('6th 7'!J72&gt;0,'6th 7'!AC72,0)</f>
        <v>0</v>
      </c>
      <c r="O72" s="222">
        <f>IF('6th 7'!J72&gt;0,'6th 7'!AB72,0)</f>
        <v>0</v>
      </c>
      <c r="P72" s="132">
        <f>IF('6th 1'!R72&gt;0,'6th 1'!AC72,0)</f>
        <v>0</v>
      </c>
      <c r="Q72" s="134">
        <f>IF('6th 1'!R72&gt;0,'6th 1'!AB72,0)</f>
        <v>0</v>
      </c>
      <c r="R72" s="134">
        <f>IF('6th 2'!R72&gt;0,'6th 2'!AC72,0)</f>
        <v>0</v>
      </c>
      <c r="S72" s="133">
        <f>IF('6th 2'!R72&gt;0,'6th 2'!AB72,0)</f>
        <v>0</v>
      </c>
      <c r="T72" s="133">
        <f>IF('6th 3'!R72&gt;0,'6th 3'!AC72,0)</f>
        <v>0</v>
      </c>
      <c r="U72" s="133">
        <f>IF('6th 3'!R72&gt;0,'6th 3'!AB72,0)</f>
        <v>0</v>
      </c>
      <c r="V72" s="134">
        <f>IF('6th 4'!R72&gt;0,'6th 4'!AC72,0)</f>
        <v>0</v>
      </c>
      <c r="W72" s="134">
        <f>IF('6th 4'!R72&gt;0,'6th 4'!AB72,0)</f>
        <v>0</v>
      </c>
      <c r="X72" s="133">
        <f>IF('6th 5'!R72&gt;0,'6th 5'!AC72,0)</f>
        <v>0</v>
      </c>
      <c r="Y72" s="133">
        <f>IF('6th 5'!R72&gt;0,'6th 5'!AB72,0)</f>
        <v>0</v>
      </c>
      <c r="Z72" s="133">
        <f>IF('6th 6'!R72&gt;0,'6th 6'!AC72,0)</f>
        <v>0</v>
      </c>
      <c r="AA72" s="134">
        <f>IF('6th 6'!R72&gt;0,'6th 6'!AB72,0)</f>
        <v>0</v>
      </c>
      <c r="AB72" s="132">
        <f>IF('6th 7'!R72&gt;0,'6th 7'!AC72,0)</f>
        <v>0</v>
      </c>
      <c r="AC72" s="135">
        <f>IF('6th 7'!R72&gt;0,'6th 7'!AB72,0)</f>
        <v>0</v>
      </c>
      <c r="AD72" s="223">
        <f>IF('6th 1'!Z72&gt;0,'6th 1'!AC72,0)</f>
        <v>0</v>
      </c>
      <c r="AE72" s="134">
        <f>IF('6th 1'!Z72&gt;0,'6th 1'!AB72,0)</f>
        <v>0</v>
      </c>
      <c r="AF72" s="134">
        <f>IF('6th 2'!Z72&gt;0,'6th 2'!AC72,0)</f>
        <v>0</v>
      </c>
      <c r="AG72" s="134">
        <f>IF('6th 2'!Z72&gt;0,'6th 2'!AB72,0)</f>
        <v>0</v>
      </c>
      <c r="AH72" s="134">
        <f>IF('6th 3'!Z72&gt;0,'6th 3'!AC72,0)</f>
        <v>0</v>
      </c>
      <c r="AI72" s="134">
        <f>IF('6th 3'!Z72&gt;0,'6th 3'!AB72,0)</f>
        <v>0</v>
      </c>
      <c r="AJ72" s="134">
        <f>IF('6th 4'!Z72&gt;0,'6th 4'!AC72,0)</f>
        <v>0</v>
      </c>
      <c r="AK72" s="133">
        <f>IF('6th 4'!Z72&gt;0,'6th 4'!AB72,0)</f>
        <v>0</v>
      </c>
      <c r="AL72" s="133">
        <f>IF('6th 5'!Z72&gt;0,'6th 5'!AC72,0)</f>
        <v>0</v>
      </c>
      <c r="AM72" s="133">
        <f>IF('6th 5'!Z72&gt;0,'6th 5'!AB72,0)</f>
        <v>0</v>
      </c>
      <c r="AN72" s="134">
        <f>IF('6th 6'!Z72&gt;0,'6th 6'!AC72,0)</f>
        <v>0</v>
      </c>
      <c r="AO72" s="225">
        <f>IF('6th 6'!Z72&gt;0,'6th 6'!AB72,0)</f>
        <v>0</v>
      </c>
      <c r="AP72" s="134">
        <f>IF('6th 7'!Z72&gt;0,'6th 7'!AC72,0)</f>
        <v>0</v>
      </c>
      <c r="AQ72" s="225">
        <f>IF('6th 7'!Z72&gt;0,'6th 7'!AB72,0)</f>
        <v>0</v>
      </c>
      <c r="AR72" s="226">
        <f>(B72*C6)+(D72*E6)+(F72*G6)+(H72*I6)+(J72*K6)+(L72*M6)+(N72*O6)+(P72*Q6)+(R72*S6)+(T72*U6)+(V72*W6)+(X72*Y6)+(Z72*AA6)+(AB72*AC6)+(AD72*AE6)+(AF72*AG6)+(AH72*AI6)+(AJ72*AK6)+(AL72*AM6)+(AN72*AO6)+(AP72*AQ6)</f>
        <v>0</v>
      </c>
      <c r="AS72" s="137">
        <f t="shared" si="0"/>
        <v>0</v>
      </c>
      <c r="AT72" s="136">
        <f>'Tabu-1'!AF71</f>
        <v>0</v>
      </c>
      <c r="AU72" s="137">
        <f>'Tabu-2'!AM71</f>
        <v>0</v>
      </c>
      <c r="AV72" s="136">
        <f>'Tabu-3'!AL72</f>
        <v>0</v>
      </c>
      <c r="AW72" s="136">
        <f>'Tabu-4'!AR72</f>
        <v>0</v>
      </c>
      <c r="AX72" s="136">
        <f>'Tabu-5'!AL72</f>
        <v>0</v>
      </c>
      <c r="AY72" s="137">
        <f>(AR72+AT72+AU72+AV72+AW72+AX72+('viva-1'!K70*1.5)+('viva-2'!K70*1.5)+('viva-3'!K70*1.5))/94.5</f>
        <v>0</v>
      </c>
      <c r="AZ72" s="215" t="str">
        <f t="shared" si="4"/>
        <v>F</v>
      </c>
      <c r="BA72" s="337">
        <f t="shared" si="2"/>
        <v>0</v>
      </c>
      <c r="BB72" s="139">
        <f t="shared" si="3"/>
        <v>0</v>
      </c>
    </row>
    <row r="73" spans="1:54" ht="15.75">
      <c r="A73" s="217">
        <f>'1st 1'!A73</f>
        <v>0</v>
      </c>
      <c r="B73" s="132">
        <f>IF('6th 1'!J73&gt;0,'6th 1'!AC73,0)</f>
        <v>0</v>
      </c>
      <c r="C73" s="133">
        <f>IF('6th 1'!J73&gt;0,'6th 1'!AB73,0)</f>
        <v>0</v>
      </c>
      <c r="D73" s="133">
        <f>IF('6th 2'!J73&gt;0,'6th 2'!AC73,0)</f>
        <v>0</v>
      </c>
      <c r="E73" s="134">
        <f>IF('6th 2'!J73&gt;0,'6th 2'!AB73,0)</f>
        <v>0</v>
      </c>
      <c r="F73" s="134">
        <f>IF('6th 3'!J73&gt;0,'6th 3'!AC73,0)</f>
        <v>0</v>
      </c>
      <c r="G73" s="133">
        <f>IF('6th 3'!J73&gt;0,'6th 3'!AB73,0)</f>
        <v>0</v>
      </c>
      <c r="H73" s="133">
        <f>IF('6th 4'!J73&gt;0,'6th 4'!AC73,0)</f>
        <v>0</v>
      </c>
      <c r="I73" s="133">
        <f>IF('6th 4'!J73&gt;0,'6th 4'!AB73,0)</f>
        <v>0</v>
      </c>
      <c r="J73" s="134">
        <f>IF('6th 5'!J73&gt;0,'6th 5'!AC73,0)</f>
        <v>0</v>
      </c>
      <c r="K73" s="134">
        <f>IF('6th 5'!J73&gt;0,'6th 5'!AB73,0)</f>
        <v>0</v>
      </c>
      <c r="L73" s="134">
        <f>IF('6th 6'!J73&gt;0,'6th 6'!AC73,0)</f>
        <v>0</v>
      </c>
      <c r="M73" s="134">
        <f>IF('6th 6'!J73&gt;0,'6th 6'!AB73,0)</f>
        <v>0</v>
      </c>
      <c r="N73" s="133">
        <f>IF('6th 7'!J73&gt;0,'6th 7'!AC73,0)</f>
        <v>0</v>
      </c>
      <c r="O73" s="222">
        <f>IF('6th 7'!J73&gt;0,'6th 7'!AB73,0)</f>
        <v>0</v>
      </c>
      <c r="P73" s="132">
        <f>IF('6th 1'!R73&gt;0,'6th 1'!AC73,0)</f>
        <v>0</v>
      </c>
      <c r="Q73" s="134">
        <f>IF('6th 1'!R73&gt;0,'6th 1'!AB73,0)</f>
        <v>0</v>
      </c>
      <c r="R73" s="134">
        <f>IF('6th 2'!R73&gt;0,'6th 2'!AC73,0)</f>
        <v>0</v>
      </c>
      <c r="S73" s="133">
        <f>IF('6th 2'!R73&gt;0,'6th 2'!AB73,0)</f>
        <v>0</v>
      </c>
      <c r="T73" s="133">
        <f>IF('6th 3'!R73&gt;0,'6th 3'!AC73,0)</f>
        <v>0</v>
      </c>
      <c r="U73" s="133">
        <f>IF('6th 3'!R73&gt;0,'6th 3'!AB73,0)</f>
        <v>0</v>
      </c>
      <c r="V73" s="134">
        <f>IF('6th 4'!R73&gt;0,'6th 4'!AC73,0)</f>
        <v>0</v>
      </c>
      <c r="W73" s="134">
        <f>IF('6th 4'!R73&gt;0,'6th 4'!AB73,0)</f>
        <v>0</v>
      </c>
      <c r="X73" s="133">
        <f>IF('6th 5'!R73&gt;0,'6th 5'!AC73,0)</f>
        <v>0</v>
      </c>
      <c r="Y73" s="133">
        <f>IF('6th 5'!R73&gt;0,'6th 5'!AB73,0)</f>
        <v>0</v>
      </c>
      <c r="Z73" s="133">
        <f>IF('6th 6'!R73&gt;0,'6th 6'!AC73,0)</f>
        <v>0</v>
      </c>
      <c r="AA73" s="134">
        <f>IF('6th 6'!R73&gt;0,'6th 6'!AB73,0)</f>
        <v>0</v>
      </c>
      <c r="AB73" s="132">
        <f>IF('6th 7'!R73&gt;0,'6th 7'!AC73,0)</f>
        <v>0</v>
      </c>
      <c r="AC73" s="135">
        <f>IF('6th 7'!R73&gt;0,'6th 7'!AB73,0)</f>
        <v>0</v>
      </c>
      <c r="AD73" s="223">
        <f>IF('6th 1'!Z73&gt;0,'6th 1'!AC73,0)</f>
        <v>0</v>
      </c>
      <c r="AE73" s="134">
        <f>IF('6th 1'!Z73&gt;0,'6th 1'!AB73,0)</f>
        <v>0</v>
      </c>
      <c r="AF73" s="134">
        <f>IF('6th 2'!Z73&gt;0,'6th 2'!AC73,0)</f>
        <v>0</v>
      </c>
      <c r="AG73" s="134">
        <f>IF('6th 2'!Z73&gt;0,'6th 2'!AB73,0)</f>
        <v>0</v>
      </c>
      <c r="AH73" s="134">
        <f>IF('6th 3'!Z73&gt;0,'6th 3'!AC73,0)</f>
        <v>0</v>
      </c>
      <c r="AI73" s="134">
        <f>IF('6th 3'!Z73&gt;0,'6th 3'!AB73,0)</f>
        <v>0</v>
      </c>
      <c r="AJ73" s="134">
        <f>IF('6th 4'!Z73&gt;0,'6th 4'!AC73,0)</f>
        <v>0</v>
      </c>
      <c r="AK73" s="133">
        <f>IF('6th 4'!Z73&gt;0,'6th 4'!AB73,0)</f>
        <v>0</v>
      </c>
      <c r="AL73" s="133">
        <f>IF('6th 5'!Z73&gt;0,'6th 5'!AC73,0)</f>
        <v>0</v>
      </c>
      <c r="AM73" s="133">
        <f>IF('6th 5'!Z73&gt;0,'6th 5'!AB73,0)</f>
        <v>0</v>
      </c>
      <c r="AN73" s="134">
        <f>IF('6th 6'!Z73&gt;0,'6th 6'!AC73,0)</f>
        <v>0</v>
      </c>
      <c r="AO73" s="225">
        <f>IF('6th 6'!Z73&gt;0,'6th 6'!AB73,0)</f>
        <v>0</v>
      </c>
      <c r="AP73" s="134">
        <f>IF('6th 7'!Z73&gt;0,'6th 7'!AC73,0)</f>
        <v>0</v>
      </c>
      <c r="AQ73" s="225">
        <f>IF('6th 7'!Z73&gt;0,'6th 7'!AB73,0)</f>
        <v>0</v>
      </c>
      <c r="AR73" s="226">
        <f>(B73*C6)+(D73*E6)+(F73*G6)+(H73*I6)+(J73*K6)+(L73*M6)+(N73*O6)+(P73*Q6)+(R73*S6)+(T73*U6)+(V73*W6)+(X73*Y6)+(Z73*AA6)+(AB73*AC6)+(AD73*AE6)+(AF73*AG6)+(AH73*AI6)+(AJ73*AK6)+(AL73*AM6)+(AN73*AO6)+(AP73*AQ6)</f>
        <v>0</v>
      </c>
      <c r="AS73" s="137">
        <f>AR73/15</f>
        <v>0</v>
      </c>
      <c r="AT73" s="136">
        <f>'Tabu-1'!AF72</f>
        <v>0</v>
      </c>
      <c r="AU73" s="137">
        <f>'Tabu-2'!AM72</f>
        <v>0</v>
      </c>
      <c r="AV73" s="136">
        <f>'Tabu-3'!AL73</f>
        <v>0</v>
      </c>
      <c r="AW73" s="136">
        <f>'Tabu-4'!AR73</f>
        <v>0</v>
      </c>
      <c r="AX73" s="136">
        <f>'Tabu-5'!AL73</f>
        <v>0</v>
      </c>
      <c r="AY73" s="137">
        <f>(AR73+AT73+AU73+AV73+AW73+AX73+('viva-1'!K71*1.5)+('viva-2'!K71*1.5)+('viva-3'!K71*1.5))/94.5</f>
        <v>0</v>
      </c>
      <c r="AZ73" s="215" t="str">
        <f t="shared" si="4"/>
        <v>F</v>
      </c>
      <c r="BA73" s="337">
        <f t="shared" ref="BA73:BA77" si="5">IF(AY73&gt;=2.5,AZ73,IF(AY73&gt;=2.25,"C",IF(AY73&gt;=2,"D",IF(AY73=0,0,"F"))))</f>
        <v>0</v>
      </c>
      <c r="BB73" s="139">
        <f>A73</f>
        <v>0</v>
      </c>
    </row>
    <row r="74" spans="1:54" ht="15.75">
      <c r="A74" s="217">
        <f>'1st 1'!A74</f>
        <v>0</v>
      </c>
      <c r="B74" s="132">
        <f>IF('6th 1'!J74&gt;0,'6th 1'!AC74,0)</f>
        <v>0</v>
      </c>
      <c r="C74" s="133">
        <f>IF('6th 1'!J74&gt;0,'6th 1'!AB74,0)</f>
        <v>0</v>
      </c>
      <c r="D74" s="133">
        <f>IF('6th 2'!J74&gt;0,'6th 2'!AC74,0)</f>
        <v>0</v>
      </c>
      <c r="E74" s="134">
        <f>IF('6th 2'!J74&gt;0,'6th 2'!AB74,0)</f>
        <v>0</v>
      </c>
      <c r="F74" s="134">
        <f>IF('6th 3'!J74&gt;0,'6th 3'!AC74,0)</f>
        <v>0</v>
      </c>
      <c r="G74" s="133">
        <f>IF('6th 3'!J74&gt;0,'6th 3'!AB74,0)</f>
        <v>0</v>
      </c>
      <c r="H74" s="133">
        <f>IF('6th 4'!J74&gt;0,'6th 4'!AC74,0)</f>
        <v>0</v>
      </c>
      <c r="I74" s="133">
        <f>IF('6th 4'!J74&gt;0,'6th 4'!AB74,0)</f>
        <v>0</v>
      </c>
      <c r="J74" s="134">
        <f>IF('6th 5'!J74&gt;0,'6th 5'!AC74,0)</f>
        <v>0</v>
      </c>
      <c r="K74" s="134">
        <f>IF('6th 5'!J74&gt;0,'6th 5'!AB74,0)</f>
        <v>0</v>
      </c>
      <c r="L74" s="134">
        <f>IF('6th 6'!J74&gt;0,'6th 6'!AC74,0)</f>
        <v>0</v>
      </c>
      <c r="M74" s="134">
        <f>IF('6th 6'!J74&gt;0,'6th 6'!AB74,0)</f>
        <v>0</v>
      </c>
      <c r="N74" s="133">
        <f>IF('6th 7'!J74&gt;0,'6th 7'!AC74,0)</f>
        <v>0</v>
      </c>
      <c r="O74" s="222">
        <f>IF('6th 7'!J74&gt;0,'6th 7'!AB74,0)</f>
        <v>0</v>
      </c>
      <c r="P74" s="132">
        <f>IF('6th 1'!R74&gt;0,'6th 1'!AC74,0)</f>
        <v>0</v>
      </c>
      <c r="Q74" s="134">
        <f>IF('6th 1'!R74&gt;0,'6th 1'!AB74,0)</f>
        <v>0</v>
      </c>
      <c r="R74" s="134">
        <f>IF('6th 2'!R74&gt;0,'6th 2'!AC74,0)</f>
        <v>0</v>
      </c>
      <c r="S74" s="133">
        <f>IF('6th 2'!R74&gt;0,'6th 2'!AB74,0)</f>
        <v>0</v>
      </c>
      <c r="T74" s="133">
        <f>IF('6th 3'!R74&gt;0,'6th 3'!AC74,0)</f>
        <v>0</v>
      </c>
      <c r="U74" s="133">
        <f>IF('6th 3'!R74&gt;0,'6th 3'!AB74,0)</f>
        <v>0</v>
      </c>
      <c r="V74" s="134">
        <f>IF('6th 4'!R74&gt;0,'6th 4'!AC74,0)</f>
        <v>0</v>
      </c>
      <c r="W74" s="134">
        <f>IF('6th 4'!R74&gt;0,'6th 4'!AB74,0)</f>
        <v>0</v>
      </c>
      <c r="X74" s="133">
        <f>IF('6th 5'!R74&gt;0,'6th 5'!AC74,0)</f>
        <v>0</v>
      </c>
      <c r="Y74" s="133">
        <f>IF('6th 5'!R74&gt;0,'6th 5'!AB74,0)</f>
        <v>0</v>
      </c>
      <c r="Z74" s="133">
        <f>IF('6th 6'!R74&gt;0,'6th 6'!AC74,0)</f>
        <v>0</v>
      </c>
      <c r="AA74" s="134">
        <f>IF('6th 6'!R74&gt;0,'6th 6'!AB74,0)</f>
        <v>0</v>
      </c>
      <c r="AB74" s="132">
        <f>IF('6th 7'!R74&gt;0,'6th 7'!AC74,0)</f>
        <v>0</v>
      </c>
      <c r="AC74" s="135">
        <f>IF('6th 7'!R74&gt;0,'6th 7'!AB74,0)</f>
        <v>0</v>
      </c>
      <c r="AD74" s="223">
        <f>IF('6th 1'!Z74&gt;0,'6th 1'!AC74,0)</f>
        <v>0</v>
      </c>
      <c r="AE74" s="134">
        <f>IF('6th 1'!Z74&gt;0,'6th 1'!AB74,0)</f>
        <v>0</v>
      </c>
      <c r="AF74" s="134">
        <f>IF('6th 2'!Z74&gt;0,'6th 2'!AC74,0)</f>
        <v>0</v>
      </c>
      <c r="AG74" s="134">
        <f>IF('6th 2'!Z74&gt;0,'6th 2'!AB74,0)</f>
        <v>0</v>
      </c>
      <c r="AH74" s="134">
        <f>IF('6th 3'!Z74&gt;0,'6th 3'!AC74,0)</f>
        <v>0</v>
      </c>
      <c r="AI74" s="134">
        <f>IF('6th 3'!Z74&gt;0,'6th 3'!AB74,0)</f>
        <v>0</v>
      </c>
      <c r="AJ74" s="134">
        <f>IF('6th 4'!Z74&gt;0,'6th 4'!AC74,0)</f>
        <v>0</v>
      </c>
      <c r="AK74" s="133">
        <f>IF('6th 4'!Z74&gt;0,'6th 4'!AB74,0)</f>
        <v>0</v>
      </c>
      <c r="AL74" s="133">
        <f>IF('6th 5'!Z74&gt;0,'6th 5'!AC74,0)</f>
        <v>0</v>
      </c>
      <c r="AM74" s="133">
        <f>IF('6th 5'!Z74&gt;0,'6th 5'!AB74,0)</f>
        <v>0</v>
      </c>
      <c r="AN74" s="134">
        <f>IF('6th 6'!Z74&gt;0,'6th 6'!AC74,0)</f>
        <v>0</v>
      </c>
      <c r="AO74" s="225">
        <f>IF('6th 6'!Z74&gt;0,'6th 6'!AB74,0)</f>
        <v>0</v>
      </c>
      <c r="AP74" s="134">
        <f>IF('6th 7'!Z74&gt;0,'6th 7'!AC74,0)</f>
        <v>0</v>
      </c>
      <c r="AQ74" s="225">
        <f>IF('6th 7'!Z74&gt;0,'6th 7'!AB74,0)</f>
        <v>0</v>
      </c>
      <c r="AR74" s="226">
        <f>(B74*C6)+(D74*E6)+(F74*G6)+(H74*I6)+(J74*K6)+(L74*M6)+(N74*O6)+(P74*Q6)+(R74*S6)+(T74*U6)+(V74*W6)+(X74*Y6)+(Z74*AA6)+(AB74*AC6)+(AD74*AE6)+(AF74*AG6)+(AH74*AI6)+(AJ74*AK6)+(AL74*AM6)+(AN74*AO6)+(AP74*AQ6)</f>
        <v>0</v>
      </c>
      <c r="AS74" s="137">
        <f>AR74/15</f>
        <v>0</v>
      </c>
      <c r="AT74" s="136">
        <f>'Tabu-1'!AF73</f>
        <v>0</v>
      </c>
      <c r="AU74" s="137">
        <f>'Tabu-2'!AM73</f>
        <v>0</v>
      </c>
      <c r="AV74" s="136">
        <f>'Tabu-3'!AL74</f>
        <v>0</v>
      </c>
      <c r="AW74" s="136">
        <f>'Tabu-4'!AR74</f>
        <v>0</v>
      </c>
      <c r="AX74" s="136">
        <f>'Tabu-5'!AL74</f>
        <v>0</v>
      </c>
      <c r="AY74" s="137">
        <f>(AR74+AT74+AU74+AV74+AW74+AX74+('viva-1'!K72*1.5)+('viva-2'!K72*1.5)+('viva-3'!K72*1.5))/94.5</f>
        <v>0</v>
      </c>
      <c r="AZ74" s="215" t="str">
        <f t="shared" si="4"/>
        <v>F</v>
      </c>
      <c r="BA74" s="337">
        <f t="shared" si="5"/>
        <v>0</v>
      </c>
      <c r="BB74" s="139">
        <f>A74</f>
        <v>0</v>
      </c>
    </row>
    <row r="75" spans="1:54" ht="15.75">
      <c r="A75" s="217">
        <f>'1st 1'!A75</f>
        <v>0</v>
      </c>
      <c r="B75" s="132">
        <f>IF('6th 1'!J75&gt;0,'6th 1'!AC75,0)</f>
        <v>0</v>
      </c>
      <c r="C75" s="133">
        <f>IF('6th 1'!J75&gt;0,'6th 1'!AB75,0)</f>
        <v>0</v>
      </c>
      <c r="D75" s="133">
        <f>IF('6th 2'!J75&gt;0,'6th 2'!AC75,0)</f>
        <v>0</v>
      </c>
      <c r="E75" s="134">
        <f>IF('6th 2'!J75&gt;0,'6th 2'!AB75,0)</f>
        <v>0</v>
      </c>
      <c r="F75" s="134">
        <f>IF('6th 3'!J75&gt;0,'6th 3'!AC75,0)</f>
        <v>0</v>
      </c>
      <c r="G75" s="133">
        <f>IF('6th 3'!J75&gt;0,'6th 3'!AB75,0)</f>
        <v>0</v>
      </c>
      <c r="H75" s="133">
        <f>IF('6th 4'!J75&gt;0,'6th 4'!AC75,0)</f>
        <v>0</v>
      </c>
      <c r="I75" s="133">
        <f>IF('6th 4'!J75&gt;0,'6th 4'!AB75,0)</f>
        <v>0</v>
      </c>
      <c r="J75" s="134">
        <f>IF('6th 5'!J75&gt;0,'6th 5'!AC75,0)</f>
        <v>0</v>
      </c>
      <c r="K75" s="134">
        <f>IF('6th 5'!J75&gt;0,'6th 5'!AB75,0)</f>
        <v>0</v>
      </c>
      <c r="L75" s="134">
        <f>IF('6th 6'!J75&gt;0,'6th 6'!AC75,0)</f>
        <v>0</v>
      </c>
      <c r="M75" s="134">
        <f>IF('6th 6'!J75&gt;0,'6th 6'!AB75,0)</f>
        <v>0</v>
      </c>
      <c r="N75" s="133">
        <f>IF('6th 7'!J75&gt;0,'6th 7'!AC75,0)</f>
        <v>0</v>
      </c>
      <c r="O75" s="222">
        <f>IF('6th 7'!J75&gt;0,'6th 7'!AB75,0)</f>
        <v>0</v>
      </c>
      <c r="P75" s="132">
        <f>IF('6th 1'!R75&gt;0,'6th 1'!AC75,0)</f>
        <v>0</v>
      </c>
      <c r="Q75" s="134">
        <f>IF('6th 1'!R75&gt;0,'6th 1'!AB75,0)</f>
        <v>0</v>
      </c>
      <c r="R75" s="134">
        <f>IF('6th 2'!R75&gt;0,'6th 2'!AC75,0)</f>
        <v>0</v>
      </c>
      <c r="S75" s="133">
        <f>IF('6th 2'!R75&gt;0,'6th 2'!AB75,0)</f>
        <v>0</v>
      </c>
      <c r="T75" s="133">
        <f>IF('6th 3'!R75&gt;0,'6th 3'!AC75,0)</f>
        <v>0</v>
      </c>
      <c r="U75" s="133">
        <f>IF('6th 3'!R75&gt;0,'6th 3'!AB75,0)</f>
        <v>0</v>
      </c>
      <c r="V75" s="134">
        <f>IF('6th 4'!R75&gt;0,'6th 4'!AC75,0)</f>
        <v>0</v>
      </c>
      <c r="W75" s="134">
        <f>IF('6th 4'!R75&gt;0,'6th 4'!AB75,0)</f>
        <v>0</v>
      </c>
      <c r="X75" s="133">
        <f>IF('6th 5'!R75&gt;0,'6th 5'!AC75,0)</f>
        <v>0</v>
      </c>
      <c r="Y75" s="133">
        <f>IF('6th 5'!R75&gt;0,'6th 5'!AB75,0)</f>
        <v>0</v>
      </c>
      <c r="Z75" s="133">
        <f>IF('6th 6'!R75&gt;0,'6th 6'!AC75,0)</f>
        <v>0</v>
      </c>
      <c r="AA75" s="134">
        <f>IF('6th 6'!R75&gt;0,'6th 6'!AB75,0)</f>
        <v>0</v>
      </c>
      <c r="AB75" s="132">
        <f>IF('6th 7'!R75&gt;0,'6th 7'!AC75,0)</f>
        <v>0</v>
      </c>
      <c r="AC75" s="135">
        <f>IF('6th 7'!R75&gt;0,'6th 7'!AB75,0)</f>
        <v>0</v>
      </c>
      <c r="AD75" s="223">
        <f>IF('6th 1'!Z75&gt;0,'6th 1'!AC75,0)</f>
        <v>0</v>
      </c>
      <c r="AE75" s="134">
        <f>IF('6th 1'!Z75&gt;0,'6th 1'!AB75,0)</f>
        <v>0</v>
      </c>
      <c r="AF75" s="134">
        <f>IF('6th 2'!Z75&gt;0,'6th 2'!AC75,0)</f>
        <v>0</v>
      </c>
      <c r="AG75" s="134">
        <f>IF('6th 2'!Z75&gt;0,'6th 2'!AB75,0)</f>
        <v>0</v>
      </c>
      <c r="AH75" s="134">
        <f>IF('6th 3'!Z75&gt;0,'6th 3'!AC75,0)</f>
        <v>0</v>
      </c>
      <c r="AI75" s="134">
        <f>IF('6th 3'!Z75&gt;0,'6th 3'!AB75,0)</f>
        <v>0</v>
      </c>
      <c r="AJ75" s="134">
        <f>IF('6th 4'!Z75&gt;0,'6th 4'!AC75,0)</f>
        <v>0</v>
      </c>
      <c r="AK75" s="133">
        <f>IF('6th 4'!Z75&gt;0,'6th 4'!AB75,0)</f>
        <v>0</v>
      </c>
      <c r="AL75" s="133">
        <f>IF('6th 5'!Z75&gt;0,'6th 5'!AC75,0)</f>
        <v>0</v>
      </c>
      <c r="AM75" s="133">
        <f>IF('6th 5'!Z75&gt;0,'6th 5'!AB75,0)</f>
        <v>0</v>
      </c>
      <c r="AN75" s="134">
        <f>IF('6th 6'!Z75&gt;0,'6th 6'!AC75,0)</f>
        <v>0</v>
      </c>
      <c r="AO75" s="225">
        <f>IF('6th 6'!Z75&gt;0,'6th 6'!AB75,0)</f>
        <v>0</v>
      </c>
      <c r="AP75" s="134">
        <f>IF('6th 7'!Z75&gt;0,'6th 7'!AC75,0)</f>
        <v>0</v>
      </c>
      <c r="AQ75" s="225">
        <f>IF('6th 7'!Z75&gt;0,'6th 7'!AB75,0)</f>
        <v>0</v>
      </c>
      <c r="AR75" s="226">
        <f>(B75*C6)+(D75*E6)+(F75*G6)+(H75*I6)+(J75*K6)+(L75*M6)+(N75*O6)+(P75*Q6)+(R75*S6)+(T75*U6)+(V75*W6)+(X75*Y6)+(Z75*AA6)+(AB75*AC6)+(AD75*AE6)+(AF75*AG6)+(AH75*AI6)+(AJ75*AK6)+(AL75*AM6)+(AN75*AO6)+(AP75*AQ6)</f>
        <v>0</v>
      </c>
      <c r="AS75" s="137">
        <f>AR75/15</f>
        <v>0</v>
      </c>
      <c r="AT75" s="136">
        <f>'Tabu-1'!AF74</f>
        <v>0</v>
      </c>
      <c r="AU75" s="137">
        <f>'Tabu-2'!AM74</f>
        <v>0</v>
      </c>
      <c r="AV75" s="136">
        <f>'Tabu-3'!AL75</f>
        <v>0</v>
      </c>
      <c r="AW75" s="136">
        <f>'Tabu-4'!AR75</f>
        <v>0</v>
      </c>
      <c r="AX75" s="136">
        <f>'Tabu-5'!AL75</f>
        <v>0</v>
      </c>
      <c r="AY75" s="137">
        <f>(AR75+AT75+AU75+AV75+AW75+AX75+('viva-1'!K73*1.5)+('viva-2'!K73*1.5)+('viva-3'!K73*1.5))/94.5</f>
        <v>0</v>
      </c>
      <c r="AZ75" s="215" t="str">
        <f t="shared" si="4"/>
        <v>F</v>
      </c>
      <c r="BA75" s="337">
        <f t="shared" si="5"/>
        <v>0</v>
      </c>
      <c r="BB75" s="139">
        <f>A75</f>
        <v>0</v>
      </c>
    </row>
    <row r="76" spans="1:54" ht="15.75">
      <c r="A76" s="217">
        <f>'1st 1'!A76</f>
        <v>0</v>
      </c>
      <c r="B76" s="132">
        <f>IF('6th 1'!J76&gt;0,'6th 1'!AC76,0)</f>
        <v>0</v>
      </c>
      <c r="C76" s="133">
        <f>IF('6th 1'!J76&gt;0,'6th 1'!AB76,0)</f>
        <v>0</v>
      </c>
      <c r="D76" s="133">
        <f>IF('6th 2'!J76&gt;0,'6th 2'!AC76,0)</f>
        <v>0</v>
      </c>
      <c r="E76" s="134">
        <f>IF('6th 2'!J76&gt;0,'6th 2'!AB76,0)</f>
        <v>0</v>
      </c>
      <c r="F76" s="134">
        <f>IF('6th 3'!J76&gt;0,'6th 3'!AC76,0)</f>
        <v>0</v>
      </c>
      <c r="G76" s="133">
        <f>IF('6th 3'!J76&gt;0,'6th 3'!AB76,0)</f>
        <v>0</v>
      </c>
      <c r="H76" s="133">
        <f>IF('6th 4'!J76&gt;0,'6th 4'!AC76,0)</f>
        <v>0</v>
      </c>
      <c r="I76" s="133">
        <f>IF('6th 4'!J76&gt;0,'6th 4'!AB76,0)</f>
        <v>0</v>
      </c>
      <c r="J76" s="134">
        <f>IF('6th 5'!J76&gt;0,'6th 5'!AC76,0)</f>
        <v>0</v>
      </c>
      <c r="K76" s="134">
        <f>IF('6th 5'!J76&gt;0,'6th 5'!AB76,0)</f>
        <v>0</v>
      </c>
      <c r="L76" s="134">
        <f>IF('6th 6'!J76&gt;0,'6th 6'!AC76,0)</f>
        <v>0</v>
      </c>
      <c r="M76" s="134">
        <f>IF('6th 6'!J76&gt;0,'6th 6'!AB76,0)</f>
        <v>0</v>
      </c>
      <c r="N76" s="133">
        <f>IF('6th 7'!J76&gt;0,'6th 7'!AC76,0)</f>
        <v>0</v>
      </c>
      <c r="O76" s="222">
        <f>IF('6th 7'!J76&gt;0,'6th 7'!AB76,0)</f>
        <v>0</v>
      </c>
      <c r="P76" s="132">
        <f>IF('6th 1'!R76&gt;0,'6th 1'!AC76,0)</f>
        <v>0</v>
      </c>
      <c r="Q76" s="134">
        <f>IF('6th 1'!R76&gt;0,'6th 1'!AB76,0)</f>
        <v>0</v>
      </c>
      <c r="R76" s="134">
        <f>IF('6th 2'!R76&gt;0,'6th 2'!AC76,0)</f>
        <v>0</v>
      </c>
      <c r="S76" s="133">
        <f>IF('6th 2'!R76&gt;0,'6th 2'!AB76,0)</f>
        <v>0</v>
      </c>
      <c r="T76" s="133">
        <f>IF('6th 3'!R76&gt;0,'6th 3'!AC76,0)</f>
        <v>0</v>
      </c>
      <c r="U76" s="133">
        <f>IF('6th 3'!R76&gt;0,'6th 3'!AB76,0)</f>
        <v>0</v>
      </c>
      <c r="V76" s="134">
        <f>IF('6th 4'!R76&gt;0,'6th 4'!AC76,0)</f>
        <v>0</v>
      </c>
      <c r="W76" s="134">
        <f>IF('6th 4'!R76&gt;0,'6th 4'!AB76,0)</f>
        <v>0</v>
      </c>
      <c r="X76" s="133">
        <f>IF('6th 5'!R76&gt;0,'6th 5'!AC76,0)</f>
        <v>0</v>
      </c>
      <c r="Y76" s="133">
        <f>IF('6th 5'!R76&gt;0,'6th 5'!AB76,0)</f>
        <v>0</v>
      </c>
      <c r="Z76" s="133">
        <f>IF('6th 6'!R76&gt;0,'6th 6'!AC76,0)</f>
        <v>0</v>
      </c>
      <c r="AA76" s="134">
        <f>IF('6th 6'!R76&gt;0,'6th 6'!AB76,0)</f>
        <v>0</v>
      </c>
      <c r="AB76" s="132">
        <f>IF('6th 7'!R76&gt;0,'6th 7'!AC76,0)</f>
        <v>0</v>
      </c>
      <c r="AC76" s="135">
        <f>IF('6th 7'!R76&gt;0,'6th 7'!AB76,0)</f>
        <v>0</v>
      </c>
      <c r="AD76" s="223">
        <f>IF('6th 1'!Z76&gt;0,'6th 1'!AC76,0)</f>
        <v>0</v>
      </c>
      <c r="AE76" s="134">
        <f>IF('6th 1'!Z76&gt;0,'6th 1'!AB76,0)</f>
        <v>0</v>
      </c>
      <c r="AF76" s="134">
        <f>IF('6th 2'!Z76&gt;0,'6th 2'!AC76,0)</f>
        <v>0</v>
      </c>
      <c r="AG76" s="134">
        <f>IF('6th 2'!Z76&gt;0,'6th 2'!AB76,0)</f>
        <v>0</v>
      </c>
      <c r="AH76" s="134">
        <f>IF('6th 3'!Z76&gt;0,'6th 3'!AC76,0)</f>
        <v>0</v>
      </c>
      <c r="AI76" s="134">
        <f>IF('6th 3'!Z76&gt;0,'6th 3'!AB76,0)</f>
        <v>0</v>
      </c>
      <c r="AJ76" s="134">
        <f>IF('6th 4'!Z76&gt;0,'6th 4'!AC76,0)</f>
        <v>0</v>
      </c>
      <c r="AK76" s="133">
        <f>IF('6th 4'!Z76&gt;0,'6th 4'!AB76,0)</f>
        <v>0</v>
      </c>
      <c r="AL76" s="133">
        <f>IF('6th 5'!Z76&gt;0,'6th 5'!AC76,0)</f>
        <v>0</v>
      </c>
      <c r="AM76" s="133">
        <f>IF('6th 5'!Z76&gt;0,'6th 5'!AB76,0)</f>
        <v>0</v>
      </c>
      <c r="AN76" s="134">
        <f>IF('6th 6'!Z76&gt;0,'6th 6'!AC76,0)</f>
        <v>0</v>
      </c>
      <c r="AO76" s="225">
        <f>IF('6th 6'!Z76&gt;0,'6th 6'!AB76,0)</f>
        <v>0</v>
      </c>
      <c r="AP76" s="134">
        <f>IF('6th 7'!Z76&gt;0,'6th 7'!AC76,0)</f>
        <v>0</v>
      </c>
      <c r="AQ76" s="225">
        <f>IF('6th 7'!Z76&gt;0,'6th 7'!AB76,0)</f>
        <v>0</v>
      </c>
      <c r="AR76" s="226">
        <f>(B76*C6)+(D76*E6)+(F76*G6)+(H76*I6)+(J76*K6)+(L76*M6)+(N76*O6)+(P76*Q6)+(R76*S6)+(T76*U6)+(V76*W6)+(X76*Y6)+(Z76*AA6)+(AB76*AC6)+(AD76*AE6)+(AF76*AG6)+(AH76*AI6)+(AJ76*AK6)+(AL76*AM6)+(AN76*AO6)+(AP76*AQ6)</f>
        <v>0</v>
      </c>
      <c r="AS76" s="137">
        <f>AR76/15</f>
        <v>0</v>
      </c>
      <c r="AT76" s="136">
        <f>'Tabu-1'!AF75</f>
        <v>0</v>
      </c>
      <c r="AU76" s="137">
        <f>'Tabu-2'!AM75</f>
        <v>0</v>
      </c>
      <c r="AV76" s="136">
        <f>'Tabu-3'!AL76</f>
        <v>0</v>
      </c>
      <c r="AW76" s="136">
        <f>'Tabu-4'!AR76</f>
        <v>0</v>
      </c>
      <c r="AX76" s="136">
        <f>'Tabu-5'!AL76</f>
        <v>0</v>
      </c>
      <c r="AY76" s="137">
        <f>(AR76+AT76+AU76+AV76+AW76+AX76+('viva-1'!K74*1.5)+('viva-2'!K74*1.5)+('viva-3'!K74*1.5))/94.5</f>
        <v>0</v>
      </c>
      <c r="AZ76" s="215" t="str">
        <f t="shared" si="4"/>
        <v>F</v>
      </c>
      <c r="BA76" s="337">
        <f t="shared" si="5"/>
        <v>0</v>
      </c>
      <c r="BB76" s="139">
        <f>A76</f>
        <v>0</v>
      </c>
    </row>
    <row r="77" spans="1:54" ht="15.75">
      <c r="A77" s="217">
        <f>'1st 1'!A77</f>
        <v>0</v>
      </c>
      <c r="B77" s="132">
        <f>IF('6th 1'!J77&gt;0,'6th 1'!AC77,0)</f>
        <v>0</v>
      </c>
      <c r="C77" s="133">
        <f>IF('6th 1'!J77&gt;0,'6th 1'!AB77,0)</f>
        <v>0</v>
      </c>
      <c r="D77" s="133">
        <f>IF('6th 2'!J77&gt;0,'6th 2'!AC77,0)</f>
        <v>0</v>
      </c>
      <c r="E77" s="134">
        <f>IF('6th 2'!J77&gt;0,'6th 2'!AB77,0)</f>
        <v>0</v>
      </c>
      <c r="F77" s="134">
        <f>IF('6th 3'!J77&gt;0,'6th 3'!AC77,0)</f>
        <v>0</v>
      </c>
      <c r="G77" s="133">
        <f>IF('6th 3'!J77&gt;0,'6th 3'!AB77,0)</f>
        <v>0</v>
      </c>
      <c r="H77" s="133">
        <f>IF('6th 4'!J77&gt;0,'6th 4'!AC77,0)</f>
        <v>0</v>
      </c>
      <c r="I77" s="133">
        <f>IF('6th 4'!J77&gt;0,'6th 4'!AB77,0)</f>
        <v>0</v>
      </c>
      <c r="J77" s="134">
        <f>IF('6th 5'!J77&gt;0,'6th 5'!AC77,0)</f>
        <v>0</v>
      </c>
      <c r="K77" s="134">
        <f>IF('6th 5'!J77&gt;0,'6th 5'!AB77,0)</f>
        <v>0</v>
      </c>
      <c r="L77" s="134">
        <f>IF('6th 6'!J77&gt;0,'6th 6'!AC77,0)</f>
        <v>0</v>
      </c>
      <c r="M77" s="134">
        <f>IF('6th 6'!J77&gt;0,'6th 6'!AB77,0)</f>
        <v>0</v>
      </c>
      <c r="N77" s="133">
        <f>IF('6th 7'!J77&gt;0,'6th 7'!AC77,0)</f>
        <v>0</v>
      </c>
      <c r="O77" s="222">
        <f>IF('6th 7'!J77&gt;0,'6th 7'!AB77,0)</f>
        <v>0</v>
      </c>
      <c r="P77" s="132">
        <f>IF('6th 1'!R77&gt;0,'6th 1'!AC77,0)</f>
        <v>0</v>
      </c>
      <c r="Q77" s="134">
        <f>IF('6th 1'!R77&gt;0,'6th 1'!AB77,0)</f>
        <v>0</v>
      </c>
      <c r="R77" s="134">
        <f>IF('6th 2'!R77&gt;0,'6th 2'!AC77,0)</f>
        <v>0</v>
      </c>
      <c r="S77" s="133">
        <f>IF('6th 2'!R77&gt;0,'6th 2'!AB77,0)</f>
        <v>0</v>
      </c>
      <c r="T77" s="133">
        <f>IF('6th 3'!R77&gt;0,'6th 3'!AC77,0)</f>
        <v>0</v>
      </c>
      <c r="U77" s="133">
        <f>IF('6th 3'!R77&gt;0,'6th 3'!AB77,0)</f>
        <v>0</v>
      </c>
      <c r="V77" s="134">
        <f>IF('6th 4'!R77&gt;0,'6th 4'!AC77,0)</f>
        <v>0</v>
      </c>
      <c r="W77" s="134">
        <f>IF('6th 4'!R77&gt;0,'6th 4'!AB77,0)</f>
        <v>0</v>
      </c>
      <c r="X77" s="133">
        <f>IF('6th 5'!R77&gt;0,'6th 5'!AC77,0)</f>
        <v>0</v>
      </c>
      <c r="Y77" s="133">
        <f>IF('6th 5'!R77&gt;0,'6th 5'!AB77,0)</f>
        <v>0</v>
      </c>
      <c r="Z77" s="133">
        <f>IF('6th 6'!R77&gt;0,'6th 6'!AC77,0)</f>
        <v>0</v>
      </c>
      <c r="AA77" s="134">
        <f>IF('6th 6'!R77&gt;0,'6th 6'!AB77,0)</f>
        <v>0</v>
      </c>
      <c r="AB77" s="132">
        <f>IF('6th 7'!R77&gt;0,'6th 7'!AC77,0)</f>
        <v>0</v>
      </c>
      <c r="AC77" s="135">
        <f>IF('6th 7'!R77&gt;0,'6th 7'!AB77,0)</f>
        <v>0</v>
      </c>
      <c r="AD77" s="223">
        <f>IF('6th 1'!Z77&gt;0,'6th 1'!AC77,0)</f>
        <v>0</v>
      </c>
      <c r="AE77" s="134">
        <f>IF('6th 1'!Z77&gt;0,'6th 1'!AB77,0)</f>
        <v>0</v>
      </c>
      <c r="AF77" s="134">
        <f>IF('6th 2'!Z77&gt;0,'6th 2'!AC77,0)</f>
        <v>0</v>
      </c>
      <c r="AG77" s="134">
        <f>IF('6th 2'!Z77&gt;0,'6th 2'!AB77,0)</f>
        <v>0</v>
      </c>
      <c r="AH77" s="134">
        <f>IF('6th 3'!Z77&gt;0,'6th 3'!AC77,0)</f>
        <v>0</v>
      </c>
      <c r="AI77" s="134">
        <f>IF('6th 3'!Z77&gt;0,'6th 3'!AB77,0)</f>
        <v>0</v>
      </c>
      <c r="AJ77" s="134">
        <f>IF('6th 4'!Z77&gt;0,'6th 4'!AC77,0)</f>
        <v>0</v>
      </c>
      <c r="AK77" s="133">
        <f>IF('6th 4'!Z77&gt;0,'6th 4'!AB77,0)</f>
        <v>0</v>
      </c>
      <c r="AL77" s="133">
        <f>IF('6th 5'!Z77&gt;0,'6th 5'!AC77,0)</f>
        <v>0</v>
      </c>
      <c r="AM77" s="133">
        <f>IF('6th 5'!Z77&gt;0,'6th 5'!AB77,0)</f>
        <v>0</v>
      </c>
      <c r="AN77" s="134">
        <f>IF('6th 6'!Z77&gt;0,'6th 6'!AC77,0)</f>
        <v>0</v>
      </c>
      <c r="AO77" s="225">
        <f>IF('6th 6'!Z77&gt;0,'6th 6'!AB77,0)</f>
        <v>0</v>
      </c>
      <c r="AP77" s="134">
        <f>IF('6th 7'!Z77&gt;0,'6th 7'!AC77,0)</f>
        <v>0</v>
      </c>
      <c r="AQ77" s="225">
        <f>IF('6th 7'!Z77&gt;0,'6th 7'!AB77,0)</f>
        <v>0</v>
      </c>
      <c r="AR77" s="226">
        <f>(B77*C6)+(D77*E6)+(F77*G6)+(H77*I6)+(J77*K6)+(L77*M6)+(N77*O6)+(P77*Q6)+(R77*S6)+(T77*U6)+(V77*W6)+(X77*Y6)+(Z77*AA6)+(AB77*AC6)+(AD77*AE6)+(AF77*AG6)+(AH77*AI6)+(AJ77*AK6)+(AL77*AM6)+(AN77*AO6)+(AP77*AQ6)</f>
        <v>0</v>
      </c>
      <c r="AS77" s="137">
        <f>AR77/15</f>
        <v>0</v>
      </c>
      <c r="AT77" s="136">
        <f>'Tabu-1'!AF76</f>
        <v>0</v>
      </c>
      <c r="AU77" s="137">
        <f>'Tabu-2'!AM76</f>
        <v>0</v>
      </c>
      <c r="AV77" s="136">
        <f>'Tabu-3'!AL77</f>
        <v>0</v>
      </c>
      <c r="AW77" s="136">
        <f>'Tabu-4'!AR77</f>
        <v>0</v>
      </c>
      <c r="AX77" s="136">
        <f>'Tabu-5'!AL77</f>
        <v>0</v>
      </c>
      <c r="AY77" s="137">
        <f>(AR77+AT77+AU77+AV77+AW77+AX77+('viva-1'!K75*1.5)+('viva-2'!K75*1.5)+('viva-3'!K75*1.5))/94.5</f>
        <v>0</v>
      </c>
      <c r="AZ77" s="215" t="str">
        <f t="shared" si="4"/>
        <v>F</v>
      </c>
      <c r="BA77" s="337">
        <f t="shared" si="5"/>
        <v>0</v>
      </c>
      <c r="BB77" s="139">
        <f>A77</f>
        <v>0</v>
      </c>
    </row>
  </sheetData>
  <sheetProtection password="CFC1" sheet="1" objects="1" scenarios="1" formatCells="0" formatColumns="0" formatRows="0"/>
  <mergeCells count="38">
    <mergeCell ref="BB4:BB7"/>
    <mergeCell ref="N5:O5"/>
    <mergeCell ref="V5:W5"/>
    <mergeCell ref="X5:Y5"/>
    <mergeCell ref="AF5:AG5"/>
    <mergeCell ref="Z5:AA5"/>
    <mergeCell ref="AB5:AC5"/>
    <mergeCell ref="AJ5:AK5"/>
    <mergeCell ref="AL5:AM5"/>
    <mergeCell ref="AH5:AI5"/>
    <mergeCell ref="AY4:AY7"/>
    <mergeCell ref="BA4:BA7"/>
    <mergeCell ref="AW4:AW7"/>
    <mergeCell ref="AX4:AX7"/>
    <mergeCell ref="AU4:AU7"/>
    <mergeCell ref="AV4:AV7"/>
    <mergeCell ref="AR4:AR7"/>
    <mergeCell ref="A1:AQ1"/>
    <mergeCell ref="A2:AQ2"/>
    <mergeCell ref="A3:AQ3"/>
    <mergeCell ref="B4:O4"/>
    <mergeCell ref="P4:AC4"/>
    <mergeCell ref="AS4:AS7"/>
    <mergeCell ref="A6:A7"/>
    <mergeCell ref="AT4:AT7"/>
    <mergeCell ref="D5:E5"/>
    <mergeCell ref="F5:G5"/>
    <mergeCell ref="H5:I5"/>
    <mergeCell ref="J5:K5"/>
    <mergeCell ref="AD5:AE5"/>
    <mergeCell ref="P5:Q5"/>
    <mergeCell ref="AD4:AQ4"/>
    <mergeCell ref="B5:C5"/>
    <mergeCell ref="T5:U5"/>
    <mergeCell ref="L5:M5"/>
    <mergeCell ref="AN5:AO5"/>
    <mergeCell ref="R5:S5"/>
    <mergeCell ref="AP5:AQ5"/>
  </mergeCells>
  <pageMargins left="0.31496062992126" right="0.196850393700787" top="0.31496062992126" bottom="0.761811024" header="0" footer="0.118110236220472"/>
  <pageSetup paperSize="5" scale="55" fitToHeight="2" orientation="landscape" verticalDpi="300" r:id="rId1"/>
  <headerFooter>
    <oddFooter>&amp;CTabulator   01 ............                                02 .............                                     03  ..............                                                                                          Checked by the Controler of Exam:</oddFoot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Q58"/>
  <sheetViews>
    <sheetView showZeros="0" view="pageLayout" topLeftCell="B1" workbookViewId="0">
      <selection activeCell="G10" sqref="G10"/>
    </sheetView>
  </sheetViews>
  <sheetFormatPr defaultRowHeight="15"/>
  <cols>
    <col min="1" max="1" width="10.5703125" style="325" customWidth="1"/>
    <col min="2" max="2" width="12" style="325" customWidth="1"/>
    <col min="3" max="3" width="24.28515625" style="326" customWidth="1"/>
    <col min="4" max="4" width="6.42578125" style="327" customWidth="1"/>
    <col min="5" max="5" width="7.140625" style="327" customWidth="1"/>
    <col min="6" max="6" width="7.42578125" style="327" customWidth="1"/>
    <col min="7" max="7" width="7.28515625" style="327" customWidth="1"/>
    <col min="8" max="8" width="5" style="327" customWidth="1"/>
    <col min="9" max="9" width="4.5703125" style="327" customWidth="1"/>
    <col min="10" max="10" width="6.85546875" style="327" customWidth="1"/>
    <col min="11" max="11" width="6" style="327" customWidth="1"/>
    <col min="12" max="12" width="6.5703125" customWidth="1"/>
    <col min="13" max="13" width="4.28515625" style="327" customWidth="1"/>
    <col min="14" max="15" width="7.140625" style="325" customWidth="1"/>
    <col min="16" max="16" width="3.5703125" style="325" customWidth="1"/>
    <col min="17" max="17" width="10" style="327" customWidth="1"/>
    <col min="18" max="18" width="0.140625" customWidth="1"/>
    <col min="19" max="19" width="1.28515625" customWidth="1"/>
  </cols>
  <sheetData>
    <row r="1" spans="1:17" ht="26.25">
      <c r="A1" s="567" t="s">
        <v>24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568" t="s">
        <v>130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</row>
    <row r="3" spans="1:17">
      <c r="A3" s="296"/>
      <c r="B3" s="297"/>
      <c r="C3" s="568" t="s">
        <v>131</v>
      </c>
      <c r="D3" s="569"/>
      <c r="E3" s="569"/>
      <c r="F3" s="569"/>
      <c r="G3" s="569"/>
      <c r="H3" s="569"/>
      <c r="I3" s="569"/>
      <c r="J3" s="569"/>
      <c r="K3" s="569"/>
      <c r="L3" s="570"/>
      <c r="M3" s="570"/>
      <c r="N3" s="571"/>
      <c r="O3" s="571"/>
      <c r="P3" s="571"/>
      <c r="Q3" s="572"/>
    </row>
    <row r="4" spans="1:17">
      <c r="A4" s="561" t="s">
        <v>66</v>
      </c>
      <c r="B4" s="561"/>
      <c r="C4" s="561"/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</row>
    <row r="5" spans="1:17" ht="15.75" thickBot="1">
      <c r="A5" s="561" t="s">
        <v>132</v>
      </c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</row>
    <row r="6" spans="1:17" ht="16.5" thickTop="1">
      <c r="A6" s="581" t="s">
        <v>89</v>
      </c>
      <c r="B6" s="581" t="s">
        <v>91</v>
      </c>
      <c r="C6" s="582" t="s">
        <v>16</v>
      </c>
      <c r="D6" s="580" t="s">
        <v>133</v>
      </c>
      <c r="E6" s="580" t="s">
        <v>134</v>
      </c>
      <c r="F6" s="580" t="s">
        <v>135</v>
      </c>
      <c r="G6" s="580" t="s">
        <v>136</v>
      </c>
      <c r="H6" s="562" t="s">
        <v>137</v>
      </c>
      <c r="I6" s="580" t="s">
        <v>138</v>
      </c>
      <c r="J6" s="580" t="s">
        <v>139</v>
      </c>
      <c r="K6" s="562" t="s">
        <v>53</v>
      </c>
      <c r="L6" s="562" t="s">
        <v>140</v>
      </c>
      <c r="M6" s="562" t="s">
        <v>141</v>
      </c>
      <c r="N6" s="562" t="s">
        <v>142</v>
      </c>
      <c r="O6" s="563" t="s">
        <v>143</v>
      </c>
      <c r="P6" s="564"/>
      <c r="Q6" s="565" t="s">
        <v>23</v>
      </c>
    </row>
    <row r="7" spans="1:17" ht="16.5" thickBot="1">
      <c r="A7" s="581"/>
      <c r="B7" s="581"/>
      <c r="C7" s="582"/>
      <c r="D7" s="580"/>
      <c r="E7" s="580"/>
      <c r="F7" s="580"/>
      <c r="G7" s="580"/>
      <c r="H7" s="562"/>
      <c r="I7" s="580"/>
      <c r="J7" s="580"/>
      <c r="K7" s="562"/>
      <c r="L7" s="562"/>
      <c r="M7" s="562"/>
      <c r="N7" s="562"/>
      <c r="O7" s="298" t="s">
        <v>1</v>
      </c>
      <c r="P7" s="298" t="s">
        <v>2</v>
      </c>
      <c r="Q7" s="566"/>
    </row>
    <row r="8" spans="1:17" ht="19.5" thickTop="1" thickBot="1">
      <c r="A8" s="573" t="s">
        <v>144</v>
      </c>
      <c r="B8" s="574"/>
      <c r="C8" s="575"/>
      <c r="D8" s="575"/>
      <c r="E8" s="575"/>
      <c r="F8" s="575"/>
      <c r="G8" s="575"/>
      <c r="H8" s="575"/>
      <c r="I8" s="575"/>
      <c r="J8" s="575"/>
      <c r="K8" s="576" t="s">
        <v>21</v>
      </c>
      <c r="L8" s="576"/>
      <c r="M8" s="576"/>
      <c r="N8" s="577"/>
      <c r="O8" s="578"/>
      <c r="P8" s="578"/>
      <c r="Q8" s="579"/>
    </row>
    <row r="9" spans="1:17" ht="17.25" thickTop="1">
      <c r="A9" s="299"/>
      <c r="B9" s="300"/>
      <c r="C9" s="301"/>
      <c r="D9" s="302"/>
      <c r="E9" s="302"/>
      <c r="F9" s="302"/>
      <c r="G9" s="183"/>
      <c r="H9" s="249">
        <f>ABS(IF(E9&gt;60,0,E9)-IF(F9&gt;60,0,F9))</f>
        <v>0</v>
      </c>
      <c r="I9" s="43" t="str">
        <f>IF(H9&gt;12,"Y","")</f>
        <v/>
      </c>
      <c r="J9" s="42">
        <f>IF(H9&lt;=12,(IF(E9&gt;60,0,E9)+IF(F9&gt;60,0,F9))/2,IF(MEDIAN(E9:G9)-MIN(E9:G9)&gt;=MAX(E9:G9)-MEDIAN(E9:G9),(MAX(E9:G9)+MEDIAN(E9:G9))/2,IF(MEDIAN(E9:G9)-MIN(E9:G9)&lt;MAX(E9:G9)-MEDIAN(E9:G9),(MIN(E9:G9)+MEDIAN(E9:G9))/2)))</f>
        <v>0</v>
      </c>
      <c r="K9" s="43">
        <f>ROUNDUP(IF(D9&gt;40,0,IF(E9&gt;60,0,IF(F9&gt;60,0,(D9+J9)))),0)</f>
        <v>0</v>
      </c>
      <c r="L9" s="253">
        <f>IF(D9=0,0,IF(D9&gt;K9,"F",LOOKUP(K9,{0,0.01,40,45,50,55,60,65,70,75,80},{"","F","D","C","C+","B-","B","B+","A-","A","A+"})))</f>
        <v>0</v>
      </c>
      <c r="M9" s="253">
        <f>IF(D9=0,0,IF(D9&gt;K9,"00",LOOKUP(K9,{0,40,45,50,55,60,65,70,75,80},{"00","2.00","2.25","2.50","2.75","3.00","3.25","3.50","3.75","4.00"})))</f>
        <v>0</v>
      </c>
      <c r="N9" s="303"/>
      <c r="O9" s="304">
        <f>IF(M9&gt;"3.00","3.00",IF(M9&gt;N9,M9,N9))</f>
        <v>0</v>
      </c>
      <c r="P9" s="305">
        <f>LOOKUP(O9,{0,"00","2.00","2.25","2.50","2.75","3.00","3.25","3.50","3.75","4.00"},{0,"F","D","C","C+","B-","B","B+","A-","A","A+"})</f>
        <v>0</v>
      </c>
      <c r="Q9" s="306" t="str">
        <f>IF(M9=0,"",IF(N9="0","Passed",IF(M9&gt;N9,"Improved",IF(M9=N9,"Same","Not Imp:"))))</f>
        <v/>
      </c>
    </row>
    <row r="10" spans="1:17" ht="16.5">
      <c r="A10" s="307"/>
      <c r="B10" s="308"/>
      <c r="C10" s="309"/>
      <c r="D10" s="310"/>
      <c r="E10" s="310"/>
      <c r="F10" s="310"/>
      <c r="G10" s="310"/>
      <c r="H10" s="249">
        <f t="shared" ref="H10:H23" si="0">ABS(IF(E10&gt;60,0,E10)-IF(F10&gt;60,0,F10))</f>
        <v>0</v>
      </c>
      <c r="I10" s="43" t="str">
        <f t="shared" ref="I10:I23" si="1">IF(H10&gt;12,"Y","")</f>
        <v/>
      </c>
      <c r="J10" s="42">
        <f t="shared" ref="J10:J23" si="2">IF(H10&lt;=12,(IF(E10&gt;60,0,E10)+IF(F10&gt;60,0,F10))/2,IF(MEDIAN(E10:G10)-MIN(E10:G10)&gt;=MAX(E10:G10)-MEDIAN(E10:G10),(MAX(E10:G10)+MEDIAN(E10:G10))/2,IF(MEDIAN(E10:G10)-MIN(E10:G10)&lt;MAX(E10:G10)-MEDIAN(E10:G10),(MIN(E10:G10)+MEDIAN(E10:G10))/2)))</f>
        <v>0</v>
      </c>
      <c r="K10" s="43">
        <f t="shared" ref="K10:K23" si="3">ROUNDUP(IF(D10&gt;40,0,IF(E10&gt;60,0,IF(F10&gt;60,0,(D10+J10)))),0)</f>
        <v>0</v>
      </c>
      <c r="L10" s="253">
        <f>IF(D10=0,0,IF(D10&gt;K10,"F",LOOKUP(K10,{0,0.01,40,45,50,55,60,65,70,75,80},{"","F","D","C","C+","B-","B","B+","A-","A","A+"})))</f>
        <v>0</v>
      </c>
      <c r="M10" s="253">
        <f>IF(D10=0,0,IF(D10&gt;K10,"00",LOOKUP(K10,{0,40,45,50,55,60,65,70,75,80},{"00","2.00","2.25","2.50","2.75","3.00","3.25","3.50","3.75","4.00"})))</f>
        <v>0</v>
      </c>
      <c r="N10" s="303"/>
      <c r="O10" s="304">
        <f t="shared" ref="O10:O23" si="4">IF(M10&gt;"3.00","3.00",IF(M10&gt;N10,M10,N10))</f>
        <v>0</v>
      </c>
      <c r="P10" s="305">
        <f>LOOKUP(O10,{0,"00","2.00","2.25","2.50","2.75","3.00","3.25","3.50","3.75","4.00"},{0,"F","D","C","C+","B-","B","B+","A-","A","A+"})</f>
        <v>0</v>
      </c>
      <c r="Q10" s="306" t="str">
        <f t="shared" ref="Q10:Q23" si="5">IF(M10=0,"",IF(N10="0","Passed",IF(M10&gt;N10,"Improved",IF(M10=N10,"Same","Not Imp:"))))</f>
        <v/>
      </c>
    </row>
    <row r="11" spans="1:17" ht="16.5">
      <c r="A11" s="307"/>
      <c r="B11" s="308"/>
      <c r="C11" s="309"/>
      <c r="D11" s="310"/>
      <c r="E11" s="310"/>
      <c r="F11" s="310"/>
      <c r="G11" s="310"/>
      <c r="H11" s="249">
        <f t="shared" si="0"/>
        <v>0</v>
      </c>
      <c r="I11" s="43" t="str">
        <f t="shared" si="1"/>
        <v/>
      </c>
      <c r="J11" s="42">
        <f t="shared" si="2"/>
        <v>0</v>
      </c>
      <c r="K11" s="43">
        <f t="shared" si="3"/>
        <v>0</v>
      </c>
      <c r="L11" s="253">
        <f>IF(D11=0,0,IF(D11&gt;K11,"F",LOOKUP(K11,{0,0.01,40,45,50,55,60,65,70,75,80},{"","F","D","C","C+","B-","B","B+","A-","A","A+"})))</f>
        <v>0</v>
      </c>
      <c r="M11" s="253">
        <f>IF(D11=0,0,IF(D11&gt;K11,"00",LOOKUP(K11,{0,40,45,50,55,60,65,70,75,80},{"00","2.00","2.25","2.50","2.75","3.00","3.25","3.50","3.75","4.00"})))</f>
        <v>0</v>
      </c>
      <c r="N11" s="303"/>
      <c r="O11" s="304">
        <f t="shared" si="4"/>
        <v>0</v>
      </c>
      <c r="P11" s="305">
        <f>LOOKUP(O11,{0,"00","2.00","2.25","2.50","2.75","3.00","3.25","3.50","3.75","4.00"},{0,"F","D","C","C+","B-","B","B+","A-","A","A+"})</f>
        <v>0</v>
      </c>
      <c r="Q11" s="306" t="str">
        <f t="shared" si="5"/>
        <v/>
      </c>
    </row>
    <row r="12" spans="1:17" ht="16.5">
      <c r="A12" s="307"/>
      <c r="B12" s="308"/>
      <c r="C12" s="309"/>
      <c r="D12" s="310"/>
      <c r="E12" s="310"/>
      <c r="F12" s="310"/>
      <c r="G12" s="310"/>
      <c r="H12" s="249">
        <f t="shared" si="0"/>
        <v>0</v>
      </c>
      <c r="I12" s="43" t="str">
        <f t="shared" si="1"/>
        <v/>
      </c>
      <c r="J12" s="42">
        <f t="shared" si="2"/>
        <v>0</v>
      </c>
      <c r="K12" s="43">
        <f t="shared" si="3"/>
        <v>0</v>
      </c>
      <c r="L12" s="253">
        <f>IF(D12=0,0,IF(D12&gt;K12,"F",LOOKUP(K12,{0,0.01,40,45,50,55,60,65,70,75,80},{"","F","D","C","C+","B-","B","B+","A-","A","A+"})))</f>
        <v>0</v>
      </c>
      <c r="M12" s="253">
        <f>IF(D12=0,0,IF(D12&gt;K12,"00",LOOKUP(K12,{0,40,45,50,55,60,65,70,75,80},{"00","2.00","2.25","2.50","2.75","3.00","3.25","3.50","3.75","4.00"})))</f>
        <v>0</v>
      </c>
      <c r="N12" s="303"/>
      <c r="O12" s="304">
        <f t="shared" si="4"/>
        <v>0</v>
      </c>
      <c r="P12" s="305">
        <f>LOOKUP(O12,{0,"00","2.00","2.25","2.50","2.75","3.00","3.25","3.50","3.75","4.00"},{0,"F","D","C","C+","B-","B","B+","A-","A","A+"})</f>
        <v>0</v>
      </c>
      <c r="Q12" s="306" t="str">
        <f t="shared" si="5"/>
        <v/>
      </c>
    </row>
    <row r="13" spans="1:17" ht="16.5">
      <c r="A13" s="307"/>
      <c r="B13" s="308"/>
      <c r="C13" s="309"/>
      <c r="D13" s="310"/>
      <c r="E13" s="310"/>
      <c r="F13" s="310"/>
      <c r="G13" s="310"/>
      <c r="H13" s="249">
        <f t="shared" si="0"/>
        <v>0</v>
      </c>
      <c r="I13" s="43" t="str">
        <f t="shared" si="1"/>
        <v/>
      </c>
      <c r="J13" s="42">
        <f t="shared" si="2"/>
        <v>0</v>
      </c>
      <c r="K13" s="43">
        <f t="shared" si="3"/>
        <v>0</v>
      </c>
      <c r="L13" s="253">
        <f>IF(D13=0,0,IF(D13&gt;K13,"F",LOOKUP(K13,{0,0.01,40,45,50,55,60,65,70,75,80},{"","F","D","C","C+","B-","B","B+","A-","A","A+"})))</f>
        <v>0</v>
      </c>
      <c r="M13" s="253">
        <f>IF(D13=0,0,IF(D13&gt;K13,"00",LOOKUP(K13,{0,40,45,50,55,60,65,70,75,80},{"00","2.00","2.25","2.50","2.75","3.00","3.25","3.50","3.75","4.00"})))</f>
        <v>0</v>
      </c>
      <c r="N13" s="303"/>
      <c r="O13" s="304">
        <f t="shared" si="4"/>
        <v>0</v>
      </c>
      <c r="P13" s="305">
        <f>LOOKUP(O13,{0,"00","2.00","2.25","2.50","2.75","3.00","3.25","3.50","3.75","4.00"},{0,"F","D","C","C+","B-","B","B+","A-","A","A+"})</f>
        <v>0</v>
      </c>
      <c r="Q13" s="306" t="str">
        <f t="shared" si="5"/>
        <v/>
      </c>
    </row>
    <row r="14" spans="1:17" ht="16.5">
      <c r="A14" s="307"/>
      <c r="B14" s="308"/>
      <c r="C14" s="309"/>
      <c r="D14" s="310"/>
      <c r="E14" s="310"/>
      <c r="F14" s="310"/>
      <c r="G14" s="310"/>
      <c r="H14" s="249">
        <f t="shared" si="0"/>
        <v>0</v>
      </c>
      <c r="I14" s="43" t="str">
        <f t="shared" si="1"/>
        <v/>
      </c>
      <c r="J14" s="42">
        <f t="shared" si="2"/>
        <v>0</v>
      </c>
      <c r="K14" s="43">
        <f t="shared" si="3"/>
        <v>0</v>
      </c>
      <c r="L14" s="253">
        <f>IF(D14=0,0,IF(D14&gt;K14,"F",LOOKUP(K14,{0,0.01,40,45,50,55,60,65,70,75,80},{"","F","D","C","C+","B-","B","B+","A-","A","A+"})))</f>
        <v>0</v>
      </c>
      <c r="M14" s="253">
        <f>IF(D14=0,0,IF(D14&gt;K14,"00",LOOKUP(K14,{0,40,45,50,55,60,65,70,75,80},{"00","2.00","2.25","2.50","2.75","3.00","3.25","3.50","3.75","4.00"})))</f>
        <v>0</v>
      </c>
      <c r="N14" s="303"/>
      <c r="O14" s="304">
        <f t="shared" si="4"/>
        <v>0</v>
      </c>
      <c r="P14" s="305">
        <f>LOOKUP(O14,{0,"00","2.00","2.25","2.50","2.75","3.00","3.25","3.50","3.75","4.00"},{0,"F","D","C","C+","B-","B","B+","A-","A","A+"})</f>
        <v>0</v>
      </c>
      <c r="Q14" s="306" t="str">
        <f t="shared" si="5"/>
        <v/>
      </c>
    </row>
    <row r="15" spans="1:17" ht="16.5">
      <c r="A15" s="307"/>
      <c r="B15" s="308"/>
      <c r="C15" s="309"/>
      <c r="D15" s="310"/>
      <c r="E15" s="310"/>
      <c r="F15" s="310"/>
      <c r="G15" s="310"/>
      <c r="H15" s="249">
        <f t="shared" si="0"/>
        <v>0</v>
      </c>
      <c r="I15" s="43" t="str">
        <f t="shared" si="1"/>
        <v/>
      </c>
      <c r="J15" s="42">
        <f t="shared" si="2"/>
        <v>0</v>
      </c>
      <c r="K15" s="43">
        <f t="shared" si="3"/>
        <v>0</v>
      </c>
      <c r="L15" s="253">
        <f>IF(D15=0,0,IF(D15&gt;K15,"F",LOOKUP(K15,{0,0.01,40,45,50,55,60,65,70,75,80},{"","F","D","C","C+","B-","B","B+","A-","A","A+"})))</f>
        <v>0</v>
      </c>
      <c r="M15" s="253">
        <f>IF(D15=0,0,IF(D15&gt;K15,"00",LOOKUP(K15,{0,40,45,50,55,60,65,70,75,80},{"00","2.00","2.25","2.50","2.75","3.00","3.25","3.50","3.75","4.00"})))</f>
        <v>0</v>
      </c>
      <c r="N15" s="303"/>
      <c r="O15" s="304">
        <f t="shared" si="4"/>
        <v>0</v>
      </c>
      <c r="P15" s="305">
        <f>LOOKUP(O15,{0,"00","2.00","2.25","2.50","2.75","3.00","3.25","3.50","3.75","4.00"},{0,"F","D","C","C+","B-","B","B+","A-","A","A+"})</f>
        <v>0</v>
      </c>
      <c r="Q15" s="306" t="str">
        <f t="shared" si="5"/>
        <v/>
      </c>
    </row>
    <row r="16" spans="1:17" ht="16.5">
      <c r="A16" s="307"/>
      <c r="B16" s="308"/>
      <c r="C16" s="309"/>
      <c r="D16" s="310"/>
      <c r="E16" s="310"/>
      <c r="F16" s="310"/>
      <c r="G16" s="310"/>
      <c r="H16" s="249">
        <f t="shared" si="0"/>
        <v>0</v>
      </c>
      <c r="I16" s="43" t="str">
        <f t="shared" si="1"/>
        <v/>
      </c>
      <c r="J16" s="42">
        <f t="shared" si="2"/>
        <v>0</v>
      </c>
      <c r="K16" s="43">
        <f t="shared" si="3"/>
        <v>0</v>
      </c>
      <c r="L16" s="253">
        <f>IF(D16=0,0,IF(D16&gt;K16,"F",LOOKUP(K16,{0,0.01,40,45,50,55,60,65,70,75,80},{"","F","D","C","C+","B-","B","B+","A-","A","A+"})))</f>
        <v>0</v>
      </c>
      <c r="M16" s="253">
        <f>IF(D16=0,0,IF(D16&gt;K16,"00",LOOKUP(K16,{0,40,45,50,55,60,65,70,75,80},{"00","2.00","2.25","2.50","2.75","3.00","3.25","3.50","3.75","4.00"})))</f>
        <v>0</v>
      </c>
      <c r="N16" s="303"/>
      <c r="O16" s="304">
        <f t="shared" si="4"/>
        <v>0</v>
      </c>
      <c r="P16" s="305">
        <f>LOOKUP(O16,{0,"00","2.00","2.25","2.50","2.75","3.00","3.25","3.50","3.75","4.00"},{0,"F","D","C","C+","B-","B","B+","A-","A","A+"})</f>
        <v>0</v>
      </c>
      <c r="Q16" s="306" t="str">
        <f t="shared" si="5"/>
        <v/>
      </c>
    </row>
    <row r="17" spans="1:17" ht="16.5">
      <c r="A17" s="307"/>
      <c r="B17" s="308"/>
      <c r="C17" s="309"/>
      <c r="D17" s="310"/>
      <c r="E17" s="310"/>
      <c r="F17" s="310"/>
      <c r="G17" s="310"/>
      <c r="H17" s="249">
        <f t="shared" si="0"/>
        <v>0</v>
      </c>
      <c r="I17" s="43" t="str">
        <f t="shared" si="1"/>
        <v/>
      </c>
      <c r="J17" s="42">
        <f t="shared" si="2"/>
        <v>0</v>
      </c>
      <c r="K17" s="43">
        <f t="shared" si="3"/>
        <v>0</v>
      </c>
      <c r="L17" s="253">
        <f>IF(D17=0,0,IF(D17&gt;K17,"F",LOOKUP(K17,{0,0.01,40,45,50,55,60,65,70,75,80},{"","F","D","C","C+","B-","B","B+","A-","A","A+"})))</f>
        <v>0</v>
      </c>
      <c r="M17" s="253">
        <f>IF(D17=0,0,IF(D17&gt;K17,"00",LOOKUP(K17,{0,40,45,50,55,60,65,70,75,80},{"00","2.00","2.25","2.50","2.75","3.00","3.25","3.50","3.75","4.00"})))</f>
        <v>0</v>
      </c>
      <c r="N17" s="303"/>
      <c r="O17" s="304">
        <f t="shared" si="4"/>
        <v>0</v>
      </c>
      <c r="P17" s="305">
        <f>LOOKUP(O17,{0,"00","2.00","2.25","2.50","2.75","3.00","3.25","3.50","3.75","4.00"},{0,"F","D","C","C+","B-","B","B+","A-","A","A+"})</f>
        <v>0</v>
      </c>
      <c r="Q17" s="306" t="str">
        <f t="shared" si="5"/>
        <v/>
      </c>
    </row>
    <row r="18" spans="1:17" ht="16.5">
      <c r="A18" s="307"/>
      <c r="B18" s="308"/>
      <c r="C18" s="309"/>
      <c r="D18" s="310"/>
      <c r="E18" s="310"/>
      <c r="F18" s="310"/>
      <c r="G18" s="310"/>
      <c r="H18" s="249">
        <f t="shared" si="0"/>
        <v>0</v>
      </c>
      <c r="I18" s="43" t="str">
        <f t="shared" si="1"/>
        <v/>
      </c>
      <c r="J18" s="42">
        <f t="shared" si="2"/>
        <v>0</v>
      </c>
      <c r="K18" s="43">
        <f t="shared" si="3"/>
        <v>0</v>
      </c>
      <c r="L18" s="253">
        <f>IF(D18=0,0,IF(D18&gt;K18,"F",LOOKUP(K18,{0,0.01,40,45,50,55,60,65,70,75,80},{"","F","D","C","C+","B-","B","B+","A-","A","A+"})))</f>
        <v>0</v>
      </c>
      <c r="M18" s="253">
        <f>IF(D18=0,0,IF(D18&gt;K18,"00",LOOKUP(K18,{0,40,45,50,55,60,65,70,75,80},{"00","2.00","2.25","2.50","2.75","3.00","3.25","3.50","3.75","4.00"})))</f>
        <v>0</v>
      </c>
      <c r="N18" s="303"/>
      <c r="O18" s="304">
        <f t="shared" si="4"/>
        <v>0</v>
      </c>
      <c r="P18" s="305">
        <f>LOOKUP(O18,{0,"00","2.00","2.25","2.50","2.75","3.00","3.25","3.50","3.75","4.00"},{0,"F","D","C","C+","B-","B","B+","A-","A","A+"})</f>
        <v>0</v>
      </c>
      <c r="Q18" s="306" t="str">
        <f t="shared" si="5"/>
        <v/>
      </c>
    </row>
    <row r="19" spans="1:17" ht="16.5">
      <c r="A19" s="307"/>
      <c r="B19" s="308"/>
      <c r="C19" s="309"/>
      <c r="D19" s="310"/>
      <c r="E19" s="310"/>
      <c r="F19" s="310"/>
      <c r="G19" s="310"/>
      <c r="H19" s="249">
        <f t="shared" si="0"/>
        <v>0</v>
      </c>
      <c r="I19" s="43" t="str">
        <f t="shared" si="1"/>
        <v/>
      </c>
      <c r="J19" s="42">
        <f t="shared" si="2"/>
        <v>0</v>
      </c>
      <c r="K19" s="43">
        <f t="shared" si="3"/>
        <v>0</v>
      </c>
      <c r="L19" s="253">
        <f>IF(D19=0,0,IF(D19&gt;K19,"F",LOOKUP(K19,{0,0.01,40,45,50,55,60,65,70,75,80},{"","F","D","C","C+","B-","B","B+","A-","A","A+"})))</f>
        <v>0</v>
      </c>
      <c r="M19" s="253">
        <f>IF(D19=0,0,IF(D19&gt;K19,"00",LOOKUP(K19,{0,40,45,50,55,60,65,70,75,80},{"00","2.00","2.25","2.50","2.75","3.00","3.25","3.50","3.75","4.00"})))</f>
        <v>0</v>
      </c>
      <c r="N19" s="303"/>
      <c r="O19" s="304">
        <f t="shared" si="4"/>
        <v>0</v>
      </c>
      <c r="P19" s="305">
        <f>LOOKUP(O19,{0,"00","2.00","2.25","2.50","2.75","3.00","3.25","3.50","3.75","4.00"},{0,"F","D","C","C+","B-","B","B+","A-","A","A+"})</f>
        <v>0</v>
      </c>
      <c r="Q19" s="306" t="str">
        <f t="shared" si="5"/>
        <v/>
      </c>
    </row>
    <row r="20" spans="1:17" ht="16.5">
      <c r="A20" s="307"/>
      <c r="B20" s="308"/>
      <c r="C20" s="309"/>
      <c r="D20" s="310"/>
      <c r="E20" s="310"/>
      <c r="F20" s="310"/>
      <c r="G20" s="310"/>
      <c r="H20" s="249">
        <f t="shared" si="0"/>
        <v>0</v>
      </c>
      <c r="I20" s="43" t="str">
        <f t="shared" si="1"/>
        <v/>
      </c>
      <c r="J20" s="42">
        <f t="shared" si="2"/>
        <v>0</v>
      </c>
      <c r="K20" s="43">
        <f t="shared" si="3"/>
        <v>0</v>
      </c>
      <c r="L20" s="253">
        <f>IF(D20=0,0,IF(D20&gt;K20,"F",LOOKUP(K20,{0,0.01,40,45,50,55,60,65,70,75,80},{"","F","D","C","C+","B-","B","B+","A-","A","A+"})))</f>
        <v>0</v>
      </c>
      <c r="M20" s="253">
        <f>IF(D20=0,0,IF(D20&gt;K20,"00",LOOKUP(K20,{0,40,45,50,55,60,65,70,75,80},{"00","2.00","2.25","2.50","2.75","3.00","3.25","3.50","3.75","4.00"})))</f>
        <v>0</v>
      </c>
      <c r="N20" s="303"/>
      <c r="O20" s="304">
        <f t="shared" si="4"/>
        <v>0</v>
      </c>
      <c r="P20" s="305">
        <f>LOOKUP(O20,{0,"00","2.00","2.25","2.50","2.75","3.00","3.25","3.50","3.75","4.00"},{0,"F","D","C","C+","B-","B","B+","A-","A","A+"})</f>
        <v>0</v>
      </c>
      <c r="Q20" s="306" t="str">
        <f t="shared" si="5"/>
        <v/>
      </c>
    </row>
    <row r="21" spans="1:17" ht="16.5">
      <c r="A21" s="307"/>
      <c r="B21" s="308"/>
      <c r="C21" s="309"/>
      <c r="D21" s="310"/>
      <c r="E21" s="310"/>
      <c r="F21" s="310"/>
      <c r="G21" s="310"/>
      <c r="H21" s="249">
        <f t="shared" si="0"/>
        <v>0</v>
      </c>
      <c r="I21" s="43" t="str">
        <f t="shared" si="1"/>
        <v/>
      </c>
      <c r="J21" s="42">
        <f t="shared" si="2"/>
        <v>0</v>
      </c>
      <c r="K21" s="43">
        <f t="shared" si="3"/>
        <v>0</v>
      </c>
      <c r="L21" s="253">
        <f>IF(D21=0,0,IF(D21&gt;K21,"F",LOOKUP(K21,{0,0.01,40,45,50,55,60,65,70,75,80},{"","F","D","C","C+","B-","B","B+","A-","A","A+"})))</f>
        <v>0</v>
      </c>
      <c r="M21" s="253">
        <f>IF(D21=0,0,IF(D21&gt;K21,"00",LOOKUP(K21,{0,40,45,50,55,60,65,70,75,80},{"00","2.00","2.25","2.50","2.75","3.00","3.25","3.50","3.75","4.00"})))</f>
        <v>0</v>
      </c>
      <c r="N21" s="303"/>
      <c r="O21" s="304">
        <f t="shared" si="4"/>
        <v>0</v>
      </c>
      <c r="P21" s="305">
        <f>LOOKUP(O21,{0,"00","2.00","2.25","2.50","2.75","3.00","3.25","3.50","3.75","4.00"},{0,"F","D","C","C+","B-","B","B+","A-","A","A+"})</f>
        <v>0</v>
      </c>
      <c r="Q21" s="306" t="str">
        <f t="shared" si="5"/>
        <v/>
      </c>
    </row>
    <row r="22" spans="1:17" ht="16.5">
      <c r="A22" s="307"/>
      <c r="B22" s="308"/>
      <c r="C22" s="309"/>
      <c r="D22" s="310"/>
      <c r="E22" s="310"/>
      <c r="F22" s="310"/>
      <c r="G22" s="310"/>
      <c r="H22" s="249">
        <f t="shared" si="0"/>
        <v>0</v>
      </c>
      <c r="I22" s="43" t="str">
        <f t="shared" si="1"/>
        <v/>
      </c>
      <c r="J22" s="42">
        <f t="shared" si="2"/>
        <v>0</v>
      </c>
      <c r="K22" s="43">
        <f t="shared" si="3"/>
        <v>0</v>
      </c>
      <c r="L22" s="253">
        <f>IF(D22=0,0,IF(D22&gt;K22,"F",LOOKUP(K22,{0,0.01,40,45,50,55,60,65,70,75,80},{"","F","D","C","C+","B-","B","B+","A-","A","A+"})))</f>
        <v>0</v>
      </c>
      <c r="M22" s="253">
        <f>IF(D22=0,0,IF(D22&gt;K22,"00",LOOKUP(K22,{0,40,45,50,55,60,65,70,75,80},{"00","2.00","2.25","2.50","2.75","3.00","3.25","3.50","3.75","4.00"})))</f>
        <v>0</v>
      </c>
      <c r="N22" s="303"/>
      <c r="O22" s="304">
        <f t="shared" si="4"/>
        <v>0</v>
      </c>
      <c r="P22" s="305">
        <f>LOOKUP(O22,{0,"00","2.00","2.25","2.50","2.75","3.00","3.25","3.50","3.75","4.00"},{0,"F","D","C","C+","B-","B","B+","A-","A","A+"})</f>
        <v>0</v>
      </c>
      <c r="Q22" s="306" t="str">
        <f t="shared" si="5"/>
        <v/>
      </c>
    </row>
    <row r="23" spans="1:17" ht="17.25" thickBot="1">
      <c r="A23" s="307"/>
      <c r="B23" s="308"/>
      <c r="C23" s="309"/>
      <c r="D23" s="310"/>
      <c r="E23" s="310"/>
      <c r="F23" s="310"/>
      <c r="G23" s="310"/>
      <c r="H23" s="249">
        <f t="shared" si="0"/>
        <v>0</v>
      </c>
      <c r="I23" s="43" t="str">
        <f t="shared" si="1"/>
        <v/>
      </c>
      <c r="J23" s="42">
        <f t="shared" si="2"/>
        <v>0</v>
      </c>
      <c r="K23" s="43">
        <f t="shared" si="3"/>
        <v>0</v>
      </c>
      <c r="L23" s="253">
        <f>IF(D23=0,0,IF(D23&gt;K23,"F",LOOKUP(K23,{0,0.01,40,45,50,55,60,65,70,75,80},{"","F","D","C","C+","B-","B","B+","A-","A","A+"})))</f>
        <v>0</v>
      </c>
      <c r="M23" s="253">
        <f>IF(D23=0,0,IF(D23&gt;K23,"00",LOOKUP(K23,{0,40,45,50,55,60,65,70,75,80},{"00","2.00","2.25","2.50","2.75","3.00","3.25","3.50","3.75","4.00"})))</f>
        <v>0</v>
      </c>
      <c r="N23" s="303"/>
      <c r="O23" s="304">
        <f t="shared" si="4"/>
        <v>0</v>
      </c>
      <c r="P23" s="305">
        <f>LOOKUP(O23,{0,"00","2.00","2.25","2.50","2.75","3.00","3.25","3.50","3.75","4.00"},{0,"F","D","C","C+","B-","B","B+","A-","A","A+"})</f>
        <v>0</v>
      </c>
      <c r="Q23" s="306" t="str">
        <f t="shared" si="5"/>
        <v/>
      </c>
    </row>
    <row r="24" spans="1:17" ht="19.5" thickTop="1" thickBot="1">
      <c r="A24" s="583" t="s">
        <v>144</v>
      </c>
      <c r="B24" s="584"/>
      <c r="C24" s="587"/>
      <c r="D24" s="587"/>
      <c r="E24" s="587"/>
      <c r="F24" s="587"/>
      <c r="G24" s="587"/>
      <c r="H24" s="587"/>
      <c r="I24" s="587"/>
      <c r="J24" s="587"/>
      <c r="K24" s="586" t="s">
        <v>21</v>
      </c>
      <c r="L24" s="586"/>
      <c r="M24" s="586"/>
      <c r="N24" s="578"/>
      <c r="O24" s="578"/>
      <c r="P24" s="578"/>
      <c r="Q24" s="579"/>
    </row>
    <row r="25" spans="1:17" ht="17.25" thickTop="1">
      <c r="A25" s="311"/>
      <c r="B25" s="300"/>
      <c r="C25" s="301"/>
      <c r="D25" s="312"/>
      <c r="E25" s="312"/>
      <c r="F25" s="312"/>
      <c r="G25" s="312"/>
      <c r="H25" s="249">
        <f>ABS(IF(E25&gt;60,0,E25)-IF(F25&gt;60,0,F25))</f>
        <v>0</v>
      </c>
      <c r="I25" s="43" t="str">
        <f>IF(H25&gt;12,"Y","")</f>
        <v/>
      </c>
      <c r="J25" s="42">
        <f>IF(H25&lt;=12,(IF(E25&gt;60,0,E25)+IF(F25&gt;60,0,F25))/2,IF(MEDIAN(E25:G25)-MIN(E25:G25)&gt;=MAX(E25:G25)-MEDIAN(E25:G25),(MAX(E25:G25)+MEDIAN(E25:G25))/2,IF(MEDIAN(E25:G25)-MIN(E25:G25)&lt;MAX(E25:G25)-MEDIAN(E25:G25),(MIN(E25:G25)+MEDIAN(E25:G25))/2)))</f>
        <v>0</v>
      </c>
      <c r="K25" s="43">
        <f>ROUNDUP(IF(D25&gt;40,0,IF(E25&gt;60,0,IF(F25&gt;60,0,(D25+J25)))),0)</f>
        <v>0</v>
      </c>
      <c r="L25" s="253">
        <f>IF(D25=0,0,IF(D25&gt;K25,"F",LOOKUP(K25,{0,0.01,40,45,50,55,60,65,70,75,80},{"","F","D","C","C+","B-","B","B+","A-","A","A+"})))</f>
        <v>0</v>
      </c>
      <c r="M25" s="253">
        <f>IF(D25=0,0,IF(D25&gt;K25,"00",LOOKUP(K25,{0,40,45,50,55,60,65,70,75,80},{"00","2.00","2.25","2.50","2.75","3.00","3.25","3.50","3.75","4.00"})))</f>
        <v>0</v>
      </c>
      <c r="N25" s="303"/>
      <c r="O25" s="304">
        <f>IF(M25&gt;"3.00","3.00",IF(M25&gt;N25,M25,N25))</f>
        <v>0</v>
      </c>
      <c r="P25" s="305">
        <f>LOOKUP(O25,{0,"00","2.00","2.25","2.50","2.75","3.00","3.25","3.50","3.75","4.00"},{0,"F","D","C","C+","B-","B","B+","A-","A","A+"})</f>
        <v>0</v>
      </c>
      <c r="Q25" s="306" t="str">
        <f>IF(M25=0,"",IF(N25="0","Passed",IF(M25&gt;N25,"Improved",IF(M25=N25,"Same","Not Imp:"))))</f>
        <v/>
      </c>
    </row>
    <row r="26" spans="1:17" ht="16.5">
      <c r="A26" s="313"/>
      <c r="B26" s="308"/>
      <c r="C26" s="309"/>
      <c r="D26" s="310"/>
      <c r="E26" s="310"/>
      <c r="F26" s="310"/>
      <c r="G26" s="310"/>
      <c r="H26" s="249">
        <f t="shared" ref="H26:H34" si="6">ABS(IF(E26&gt;60,0,E26)-IF(F26&gt;60,0,F26))</f>
        <v>0</v>
      </c>
      <c r="I26" s="43" t="str">
        <f t="shared" ref="I26:I34" si="7">IF(H26&gt;12,"Y","")</f>
        <v/>
      </c>
      <c r="J26" s="42">
        <f t="shared" ref="J26:J34" si="8">IF(H26&lt;=12,(IF(E26&gt;60,0,E26)+IF(F26&gt;60,0,F26))/2,IF(MEDIAN(E26:G26)-MIN(E26:G26)&gt;=MAX(E26:G26)-MEDIAN(E26:G26),(MAX(E26:G26)+MEDIAN(E26:G26))/2,IF(MEDIAN(E26:G26)-MIN(E26:G26)&lt;MAX(E26:G26)-MEDIAN(E26:G26),(MIN(E26:G26)+MEDIAN(E26:G26))/2)))</f>
        <v>0</v>
      </c>
      <c r="K26" s="43">
        <f t="shared" ref="K26:K34" si="9">ROUNDUP(IF(D26&gt;40,0,IF(E26&gt;60,0,IF(F26&gt;60,0,(D26+J26)))),0)</f>
        <v>0</v>
      </c>
      <c r="L26" s="253">
        <f>IF(D26=0,0,IF(D26&gt;K26,"F",LOOKUP(K26,{0,0.01,40,45,50,55,60,65,70,75,80},{"","F","D","C","C+","B-","B","B+","A-","A","A+"})))</f>
        <v>0</v>
      </c>
      <c r="M26" s="253">
        <f>IF(D26=0,0,IF(D26&gt;K26,"00",LOOKUP(K26,{0,40,45,50,55,60,65,70,75,80},{"00","2.00","2.25","2.50","2.75","3.00","3.25","3.50","3.75","4.00"})))</f>
        <v>0</v>
      </c>
      <c r="N26" s="303"/>
      <c r="O26" s="304">
        <f t="shared" ref="O26:O34" si="10">IF(M26&gt;"3.00","3.00",IF(M26&gt;N26,M26,N26))</f>
        <v>0</v>
      </c>
      <c r="P26" s="305">
        <f>LOOKUP(O26,{0,"00","2.00","2.25","2.50","2.75","3.00","3.25","3.50","3.75","4.00"},{0,"F","D","C","C+","B-","B","B+","A-","A","A+"})</f>
        <v>0</v>
      </c>
      <c r="Q26" s="306" t="str">
        <f t="shared" ref="Q26:Q34" si="11">IF(M26=0,"",IF(N26="0","Passed",IF(M26&gt;N26,"Improved",IF(M26=N26,"Same","Not Imp:"))))</f>
        <v/>
      </c>
    </row>
    <row r="27" spans="1:17" ht="16.5">
      <c r="A27" s="313"/>
      <c r="B27" s="308"/>
      <c r="C27" s="309"/>
      <c r="D27" s="310"/>
      <c r="E27" s="310"/>
      <c r="F27" s="310"/>
      <c r="G27" s="310"/>
      <c r="H27" s="249">
        <f t="shared" si="6"/>
        <v>0</v>
      </c>
      <c r="I27" s="43" t="str">
        <f t="shared" si="7"/>
        <v/>
      </c>
      <c r="J27" s="42">
        <f t="shared" si="8"/>
        <v>0</v>
      </c>
      <c r="K27" s="43">
        <f t="shared" si="9"/>
        <v>0</v>
      </c>
      <c r="L27" s="253">
        <f>IF(D27=0,0,IF(D27&gt;K27,"F",LOOKUP(K27,{0,0.01,40,45,50,55,60,65,70,75,80},{"","F","D","C","C+","B-","B","B+","A-","A","A+"})))</f>
        <v>0</v>
      </c>
      <c r="M27" s="253">
        <f>IF(D27=0,0,IF(D27&gt;K27,"00",LOOKUP(K27,{0,40,45,50,55,60,65,70,75,80},{"00","2.00","2.25","2.50","2.75","3.00","3.25","3.50","3.75","4.00"})))</f>
        <v>0</v>
      </c>
      <c r="N27" s="303"/>
      <c r="O27" s="304">
        <f t="shared" si="10"/>
        <v>0</v>
      </c>
      <c r="P27" s="305">
        <f>LOOKUP(O27,{0,"00","2.00","2.25","2.50","2.75","3.00","3.25","3.50","3.75","4.00"},{0,"F","D","C","C+","B-","B","B+","A-","A","A+"})</f>
        <v>0</v>
      </c>
      <c r="Q27" s="306" t="str">
        <f t="shared" si="11"/>
        <v/>
      </c>
    </row>
    <row r="28" spans="1:17" ht="16.5">
      <c r="A28" s="313"/>
      <c r="B28" s="308"/>
      <c r="C28" s="309"/>
      <c r="D28" s="310"/>
      <c r="E28" s="310"/>
      <c r="F28" s="310"/>
      <c r="G28" s="310"/>
      <c r="H28" s="249">
        <f t="shared" si="6"/>
        <v>0</v>
      </c>
      <c r="I28" s="43" t="str">
        <f t="shared" si="7"/>
        <v/>
      </c>
      <c r="J28" s="42">
        <f t="shared" si="8"/>
        <v>0</v>
      </c>
      <c r="K28" s="43">
        <f t="shared" si="9"/>
        <v>0</v>
      </c>
      <c r="L28" s="253">
        <f>IF(D28=0,0,IF(D28&gt;K28,"F",LOOKUP(K28,{0,0.01,40,45,50,55,60,65,70,75,80},{"","F","D","C","C+","B-","B","B+","A-","A","A+"})))</f>
        <v>0</v>
      </c>
      <c r="M28" s="253">
        <f>IF(D28=0,0,IF(D28&gt;K28,"00",LOOKUP(K28,{0,40,45,50,55,60,65,70,75,80},{"00","2.00","2.25","2.50","2.75","3.00","3.25","3.50","3.75","4.00"})))</f>
        <v>0</v>
      </c>
      <c r="N28" s="303"/>
      <c r="O28" s="304">
        <f t="shared" si="10"/>
        <v>0</v>
      </c>
      <c r="P28" s="305">
        <f>LOOKUP(O28,{0,"00","2.00","2.25","2.50","2.75","3.00","3.25","3.50","3.75","4.00"},{0,"F","D","C","C+","B-","B","B+","A-","A","A+"})</f>
        <v>0</v>
      </c>
      <c r="Q28" s="306" t="str">
        <f t="shared" si="11"/>
        <v/>
      </c>
    </row>
    <row r="29" spans="1:17" ht="16.5">
      <c r="A29" s="314"/>
      <c r="B29" s="308"/>
      <c r="C29" s="309"/>
      <c r="D29" s="310"/>
      <c r="E29" s="310"/>
      <c r="F29" s="310"/>
      <c r="G29" s="310"/>
      <c r="H29" s="249">
        <f t="shared" si="6"/>
        <v>0</v>
      </c>
      <c r="I29" s="43" t="str">
        <f t="shared" si="7"/>
        <v/>
      </c>
      <c r="J29" s="42">
        <f t="shared" si="8"/>
        <v>0</v>
      </c>
      <c r="K29" s="43">
        <f t="shared" si="9"/>
        <v>0</v>
      </c>
      <c r="L29" s="253">
        <f>IF(D29=0,0,IF(D29&gt;K29,"F",LOOKUP(K29,{0,0.01,40,45,50,55,60,65,70,75,80},{"","F","D","C","C+","B-","B","B+","A-","A","A+"})))</f>
        <v>0</v>
      </c>
      <c r="M29" s="253">
        <f>IF(D29=0,0,IF(D29&gt;K29,"00",LOOKUP(K29,{0,40,45,50,55,60,65,70,75,80},{"00","2.00","2.25","2.50","2.75","3.00","3.25","3.50","3.75","4.00"})))</f>
        <v>0</v>
      </c>
      <c r="N29" s="303"/>
      <c r="O29" s="304">
        <f t="shared" si="10"/>
        <v>0</v>
      </c>
      <c r="P29" s="305">
        <f>LOOKUP(O29,{0,"00","2.00","2.25","2.50","2.75","3.00","3.25","3.50","3.75","4.00"},{0,"F","D","C","C+","B-","B","B+","A-","A","A+"})</f>
        <v>0</v>
      </c>
      <c r="Q29" s="306" t="str">
        <f t="shared" si="11"/>
        <v/>
      </c>
    </row>
    <row r="30" spans="1:17" ht="16.5">
      <c r="A30" s="314"/>
      <c r="B30" s="308"/>
      <c r="C30" s="309"/>
      <c r="D30" s="310"/>
      <c r="E30" s="310"/>
      <c r="F30" s="310"/>
      <c r="G30" s="310"/>
      <c r="H30" s="249">
        <f t="shared" si="6"/>
        <v>0</v>
      </c>
      <c r="I30" s="43" t="str">
        <f t="shared" si="7"/>
        <v/>
      </c>
      <c r="J30" s="42">
        <f t="shared" si="8"/>
        <v>0</v>
      </c>
      <c r="K30" s="43">
        <f t="shared" si="9"/>
        <v>0</v>
      </c>
      <c r="L30" s="253">
        <f>IF(D30=0,0,IF(D30&gt;K30,"F",LOOKUP(K30,{0,0.01,40,45,50,55,60,65,70,75,80},{"","F","D","C","C+","B-","B","B+","A-","A","A+"})))</f>
        <v>0</v>
      </c>
      <c r="M30" s="253">
        <f>IF(D30=0,0,IF(D30&gt;K30,"00",LOOKUP(K30,{0,40,45,50,55,60,65,70,75,80},{"00","2.00","2.25","2.50","2.75","3.00","3.25","3.50","3.75","4.00"})))</f>
        <v>0</v>
      </c>
      <c r="N30" s="303"/>
      <c r="O30" s="304">
        <f t="shared" si="10"/>
        <v>0</v>
      </c>
      <c r="P30" s="305">
        <f>LOOKUP(O30,{0,"00","2.00","2.25","2.50","2.75","3.00","3.25","3.50","3.75","4.00"},{0,"F","D","C","C+","B-","B","B+","A-","A","A+"})</f>
        <v>0</v>
      </c>
      <c r="Q30" s="306" t="str">
        <f t="shared" si="11"/>
        <v/>
      </c>
    </row>
    <row r="31" spans="1:17" ht="16.5">
      <c r="A31" s="314"/>
      <c r="B31" s="308"/>
      <c r="C31" s="309"/>
      <c r="D31" s="310"/>
      <c r="E31" s="310"/>
      <c r="F31" s="310"/>
      <c r="G31" s="310"/>
      <c r="H31" s="249">
        <f t="shared" si="6"/>
        <v>0</v>
      </c>
      <c r="I31" s="43" t="str">
        <f t="shared" si="7"/>
        <v/>
      </c>
      <c r="J31" s="42">
        <f t="shared" si="8"/>
        <v>0</v>
      </c>
      <c r="K31" s="43">
        <f t="shared" si="9"/>
        <v>0</v>
      </c>
      <c r="L31" s="253">
        <f>IF(D31=0,0,IF(D31&gt;K31,"F",LOOKUP(K31,{0,0.01,40,45,50,55,60,65,70,75,80},{"","F","D","C","C+","B-","B","B+","A-","A","A+"})))</f>
        <v>0</v>
      </c>
      <c r="M31" s="253">
        <f>IF(D31=0,0,IF(D31&gt;K31,"00",LOOKUP(K31,{0,40,45,50,55,60,65,70,75,80},{"00","2.00","2.25","2.50","2.75","3.00","3.25","3.50","3.75","4.00"})))</f>
        <v>0</v>
      </c>
      <c r="N31" s="303"/>
      <c r="O31" s="304">
        <f t="shared" si="10"/>
        <v>0</v>
      </c>
      <c r="P31" s="305">
        <f>LOOKUP(O31,{0,"00","2.00","2.25","2.50","2.75","3.00","3.25","3.50","3.75","4.00"},{0,"F","D","C","C+","B-","B","B+","A-","A","A+"})</f>
        <v>0</v>
      </c>
      <c r="Q31" s="306" t="str">
        <f t="shared" si="11"/>
        <v/>
      </c>
    </row>
    <row r="32" spans="1:17" ht="16.5">
      <c r="A32" s="314"/>
      <c r="B32" s="308"/>
      <c r="C32" s="309"/>
      <c r="D32" s="310"/>
      <c r="E32" s="310"/>
      <c r="F32" s="310"/>
      <c r="G32" s="310"/>
      <c r="H32" s="249">
        <f t="shared" si="6"/>
        <v>0</v>
      </c>
      <c r="I32" s="43" t="str">
        <f t="shared" si="7"/>
        <v/>
      </c>
      <c r="J32" s="42">
        <f t="shared" si="8"/>
        <v>0</v>
      </c>
      <c r="K32" s="43">
        <f t="shared" si="9"/>
        <v>0</v>
      </c>
      <c r="L32" s="253">
        <f>IF(D32=0,0,IF(D32&gt;K32,"F",LOOKUP(K32,{0,0.01,40,45,50,55,60,65,70,75,80},{"","F","D","C","C+","B-","B","B+","A-","A","A+"})))</f>
        <v>0</v>
      </c>
      <c r="M32" s="253">
        <f>IF(D32=0,0,IF(D32&gt;K32,"00",LOOKUP(K32,{0,40,45,50,55,60,65,70,75,80},{"00","2.00","2.25","2.50","2.75","3.00","3.25","3.50","3.75","4.00"})))</f>
        <v>0</v>
      </c>
      <c r="N32" s="303"/>
      <c r="O32" s="304">
        <f t="shared" si="10"/>
        <v>0</v>
      </c>
      <c r="P32" s="305">
        <f>LOOKUP(O32,{0,"00","2.00","2.25","2.50","2.75","3.00","3.25","3.50","3.75","4.00"},{0,"F","D","C","C+","B-","B","B+","A-","A","A+"})</f>
        <v>0</v>
      </c>
      <c r="Q32" s="306" t="str">
        <f t="shared" si="11"/>
        <v/>
      </c>
    </row>
    <row r="33" spans="1:17" ht="16.5">
      <c r="A33" s="313"/>
      <c r="B33" s="308"/>
      <c r="C33" s="309"/>
      <c r="D33" s="310"/>
      <c r="E33" s="310"/>
      <c r="F33" s="310"/>
      <c r="G33" s="310"/>
      <c r="H33" s="249">
        <f t="shared" si="6"/>
        <v>0</v>
      </c>
      <c r="I33" s="43" t="str">
        <f t="shared" si="7"/>
        <v/>
      </c>
      <c r="J33" s="42">
        <f t="shared" si="8"/>
        <v>0</v>
      </c>
      <c r="K33" s="43">
        <f t="shared" si="9"/>
        <v>0</v>
      </c>
      <c r="L33" s="253">
        <f>IF(D33=0,0,IF(D33&gt;K33,"F",LOOKUP(K33,{0,0.01,40,45,50,55,60,65,70,75,80},{"","F","D","C","C+","B-","B","B+","A-","A","A+"})))</f>
        <v>0</v>
      </c>
      <c r="M33" s="253">
        <f>IF(D33=0,0,IF(D33&gt;K33,"00",LOOKUP(K33,{0,40,45,50,55,60,65,70,75,80},{"00","2.00","2.25","2.50","2.75","3.00","3.25","3.50","3.75","4.00"})))</f>
        <v>0</v>
      </c>
      <c r="N33" s="303"/>
      <c r="O33" s="304">
        <f t="shared" si="10"/>
        <v>0</v>
      </c>
      <c r="P33" s="305">
        <f>LOOKUP(O33,{0,"00","2.00","2.25","2.50","2.75","3.00","3.25","3.50","3.75","4.00"},{0,"F","D","C","C+","B-","B","B+","A-","A","A+"})</f>
        <v>0</v>
      </c>
      <c r="Q33" s="306" t="str">
        <f t="shared" si="11"/>
        <v/>
      </c>
    </row>
    <row r="34" spans="1:17" ht="17.25" thickBot="1">
      <c r="A34" s="313"/>
      <c r="B34" s="308"/>
      <c r="C34" s="309"/>
      <c r="D34" s="310"/>
      <c r="E34" s="310"/>
      <c r="F34" s="310"/>
      <c r="G34" s="310"/>
      <c r="H34" s="249">
        <f t="shared" si="6"/>
        <v>0</v>
      </c>
      <c r="I34" s="43" t="str">
        <f t="shared" si="7"/>
        <v/>
      </c>
      <c r="J34" s="42">
        <f t="shared" si="8"/>
        <v>0</v>
      </c>
      <c r="K34" s="43">
        <f t="shared" si="9"/>
        <v>0</v>
      </c>
      <c r="L34" s="253">
        <f>IF(D34=0,0,IF(D34&gt;K34,"F",LOOKUP(K34,{0,0.01,40,45,50,55,60,65,70,75,80},{"","F","D","C","C+","B-","B","B+","A-","A","A+"})))</f>
        <v>0</v>
      </c>
      <c r="M34" s="253">
        <f>IF(D34=0,0,IF(D34&gt;K34,"00",LOOKUP(K34,{0,40,45,50,55,60,65,70,75,80},{"00","2.00","2.25","2.50","2.75","3.00","3.25","3.50","3.75","4.00"})))</f>
        <v>0</v>
      </c>
      <c r="N34" s="303"/>
      <c r="O34" s="304">
        <f t="shared" si="10"/>
        <v>0</v>
      </c>
      <c r="P34" s="305">
        <f>LOOKUP(O34,{0,"00","2.00","2.25","2.50","2.75","3.00","3.25","3.50","3.75","4.00"},{0,"F","D","C","C+","B-","B","B+","A-","A","A+"})</f>
        <v>0</v>
      </c>
      <c r="Q34" s="306" t="str">
        <f t="shared" si="11"/>
        <v/>
      </c>
    </row>
    <row r="35" spans="1:17" ht="19.5" thickTop="1" thickBot="1">
      <c r="A35" s="583" t="s">
        <v>144</v>
      </c>
      <c r="B35" s="584"/>
      <c r="C35" s="587"/>
      <c r="D35" s="587"/>
      <c r="E35" s="587"/>
      <c r="F35" s="587"/>
      <c r="G35" s="587"/>
      <c r="H35" s="587"/>
      <c r="I35" s="587"/>
      <c r="J35" s="587"/>
      <c r="K35" s="586" t="s">
        <v>145</v>
      </c>
      <c r="L35" s="586"/>
      <c r="M35" s="586"/>
      <c r="N35" s="578"/>
      <c r="O35" s="578"/>
      <c r="P35" s="578"/>
      <c r="Q35" s="579"/>
    </row>
    <row r="36" spans="1:17" ht="17.25" thickTop="1">
      <c r="A36" s="315"/>
      <c r="B36" s="300"/>
      <c r="C36" s="301"/>
      <c r="D36" s="316"/>
      <c r="E36" s="316"/>
      <c r="F36" s="316"/>
      <c r="G36" s="316"/>
      <c r="H36" s="249">
        <f>ABS(IF(E36&gt;60,0,E36)-IF(F36&gt;60,0,F36))</f>
        <v>0</v>
      </c>
      <c r="I36" s="43" t="str">
        <f>IF(H36&gt;12,"Y","")</f>
        <v/>
      </c>
      <c r="J36" s="42">
        <f>IF(H36&lt;=12,(IF(E36&gt;60,0,E36)+IF(F36&gt;60,0,F36))/2,IF(MEDIAN(E36:G36)-MIN(E36:G36)&gt;=MAX(E36:G36)-MEDIAN(E36:G36),(MAX(E36:G36)+MEDIAN(E36:G36))/2,IF(MEDIAN(E36:G36)-MIN(E36:G36)&lt;MAX(E36:G36)-MEDIAN(E36:G36),(MIN(E36:G36)+MEDIAN(E36:G36))/2)))</f>
        <v>0</v>
      </c>
      <c r="K36" s="43">
        <f>ROUNDUP(IF(D36&gt;40,0,IF(E36&gt;60,0,IF(F36&gt;60,0,(D36+J36)))),0)</f>
        <v>0</v>
      </c>
      <c r="L36" s="253">
        <f>IF(D36=0,0,IF(D36&gt;K36,"F",LOOKUP(K36,{0,0.01,40,45,50,55,60,65,70,75,80},{"","F","D","C","C+","B-","B","B+","A-","A","A+"})))</f>
        <v>0</v>
      </c>
      <c r="M36" s="253">
        <f>IF(D36=0,0,IF(D36&gt;K36,"00",LOOKUP(K36,{0,40,45,50,55,60,65,70,75,80},{"00","2.00","2.25","2.50","2.75","3.00","3.25","3.50","3.75","4.00"})))</f>
        <v>0</v>
      </c>
      <c r="N36" s="303"/>
      <c r="O36" s="304">
        <f>IF(M36&gt;"3.00","3.00",IF(M36&gt;N36,M36,N36))</f>
        <v>0</v>
      </c>
      <c r="P36" s="305">
        <f>LOOKUP(O36,{0,"00","2.00","2.25","2.50","2.75","3.00","3.25","3.50","3.75","4.00"},{0,"F","D","C","C+","B-","B","B+","A-","A","A+"})</f>
        <v>0</v>
      </c>
      <c r="Q36" s="306" t="str">
        <f>IF(M36=0,"",IF(N36="0","Passed",IF(M36&gt;N36,"Improved",IF(M36=N36,"Same","Not Imp:"))))</f>
        <v/>
      </c>
    </row>
    <row r="37" spans="1:17" ht="16.5">
      <c r="A37" s="313"/>
      <c r="B37" s="308"/>
      <c r="C37" s="309"/>
      <c r="D37" s="317"/>
      <c r="E37" s="317"/>
      <c r="F37" s="317"/>
      <c r="G37" s="317"/>
      <c r="H37" s="249">
        <f t="shared" ref="H37:H45" si="12">ABS(IF(E37&gt;60,0,E37)-IF(F37&gt;60,0,F37))</f>
        <v>0</v>
      </c>
      <c r="I37" s="43" t="str">
        <f t="shared" ref="I37:I45" si="13">IF(H37&gt;12,"Y","")</f>
        <v/>
      </c>
      <c r="J37" s="42">
        <f t="shared" ref="J37:J45" si="14">IF(H37&lt;=12,(IF(E37&gt;60,0,E37)+IF(F37&gt;60,0,F37))/2,IF(MEDIAN(E37:G37)-MIN(E37:G37)&gt;=MAX(E37:G37)-MEDIAN(E37:G37),(MAX(E37:G37)+MEDIAN(E37:G37))/2,IF(MEDIAN(E37:G37)-MIN(E37:G37)&lt;MAX(E37:G37)-MEDIAN(E37:G37),(MIN(E37:G37)+MEDIAN(E37:G37))/2)))</f>
        <v>0</v>
      </c>
      <c r="K37" s="43">
        <f t="shared" ref="K37:K45" si="15">ROUNDUP(IF(D37&gt;40,0,IF(E37&gt;60,0,IF(F37&gt;60,0,(D37+J37)))),0)</f>
        <v>0</v>
      </c>
      <c r="L37" s="253">
        <f>IF(D37=0,0,IF(D37&gt;K37,"F",LOOKUP(K37,{0,0.01,40,45,50,55,60,65,70,75,80},{"","F","D","C","C+","B-","B","B+","A-","A","A+"})))</f>
        <v>0</v>
      </c>
      <c r="M37" s="253">
        <f>IF(D37=0,0,IF(D37&gt;K37,"00",LOOKUP(K37,{0,40,45,50,55,60,65,70,75,80},{"00","2.00","2.25","2.50","2.75","3.00","3.25","3.50","3.75","4.00"})))</f>
        <v>0</v>
      </c>
      <c r="N37" s="303"/>
      <c r="O37" s="304">
        <f t="shared" ref="O37:O45" si="16">IF(M37&gt;"3.00","3.00",IF(M37&gt;N37,M37,N37))</f>
        <v>0</v>
      </c>
      <c r="P37" s="305">
        <f>LOOKUP(O37,{0,"00","2.00","2.25","2.50","2.75","3.00","3.25","3.50","3.75","4.00"},{0,"F","D","C","C+","B-","B","B+","A-","A","A+"})</f>
        <v>0</v>
      </c>
      <c r="Q37" s="306" t="str">
        <f t="shared" ref="Q37:Q45" si="17">IF(M37=0,"",IF(N37="0","Passed",IF(M37&gt;N37,"Improved",IF(M37=N37,"Same","Not Imp:"))))</f>
        <v/>
      </c>
    </row>
    <row r="38" spans="1:17" ht="16.5">
      <c r="A38" s="313"/>
      <c r="B38" s="308"/>
      <c r="C38" s="309"/>
      <c r="D38" s="317"/>
      <c r="E38" s="317"/>
      <c r="F38" s="317"/>
      <c r="G38" s="317"/>
      <c r="H38" s="249">
        <f t="shared" si="12"/>
        <v>0</v>
      </c>
      <c r="I38" s="43" t="str">
        <f t="shared" si="13"/>
        <v/>
      </c>
      <c r="J38" s="42">
        <f t="shared" si="14"/>
        <v>0</v>
      </c>
      <c r="K38" s="43">
        <f t="shared" si="15"/>
        <v>0</v>
      </c>
      <c r="L38" s="253">
        <f>IF(D38=0,0,IF(D38&gt;K38,"F",LOOKUP(K38,{0,0.01,40,45,50,55,60,65,70,75,80},{"","F","D","C","C+","B-","B","B+","A-","A","A+"})))</f>
        <v>0</v>
      </c>
      <c r="M38" s="253">
        <f>IF(D38=0,0,IF(D38&gt;K38,"00",LOOKUP(K38,{0,40,45,50,55,60,65,70,75,80},{"00","2.00","2.25","2.50","2.75","3.00","3.25","3.50","3.75","4.00"})))</f>
        <v>0</v>
      </c>
      <c r="N38" s="303"/>
      <c r="O38" s="304">
        <f t="shared" si="16"/>
        <v>0</v>
      </c>
      <c r="P38" s="305">
        <f>LOOKUP(O38,{0,"00","2.00","2.25","2.50","2.75","3.00","3.25","3.50","3.75","4.00"},{0,"F","D","C","C+","B-","B","B+","A-","A","A+"})</f>
        <v>0</v>
      </c>
      <c r="Q38" s="306" t="str">
        <f t="shared" si="17"/>
        <v/>
      </c>
    </row>
    <row r="39" spans="1:17" ht="16.5">
      <c r="A39" s="313"/>
      <c r="B39" s="308"/>
      <c r="C39" s="309"/>
      <c r="D39" s="317"/>
      <c r="E39" s="317"/>
      <c r="F39" s="317"/>
      <c r="G39" s="317"/>
      <c r="H39" s="249">
        <f t="shared" si="12"/>
        <v>0</v>
      </c>
      <c r="I39" s="43" t="str">
        <f t="shared" si="13"/>
        <v/>
      </c>
      <c r="J39" s="42">
        <f t="shared" si="14"/>
        <v>0</v>
      </c>
      <c r="K39" s="43">
        <f t="shared" si="15"/>
        <v>0</v>
      </c>
      <c r="L39" s="253">
        <f>IF(D39=0,0,IF(D39&gt;K39,"F",LOOKUP(K39,{0,0.01,40,45,50,55,60,65,70,75,80},{"","F","D","C","C+","B-","B","B+","A-","A","A+"})))</f>
        <v>0</v>
      </c>
      <c r="M39" s="253">
        <f>IF(D39=0,0,IF(D39&gt;K39,"00",LOOKUP(K39,{0,40,45,50,55,60,65,70,75,80},{"00","2.00","2.25","2.50","2.75","3.00","3.25","3.50","3.75","4.00"})))</f>
        <v>0</v>
      </c>
      <c r="N39" s="303"/>
      <c r="O39" s="304">
        <f t="shared" si="16"/>
        <v>0</v>
      </c>
      <c r="P39" s="305">
        <f>LOOKUP(O39,{0,"00","2.00","2.25","2.50","2.75","3.00","3.25","3.50","3.75","4.00"},{0,"F","D","C","C+","B-","B","B+","A-","A","A+"})</f>
        <v>0</v>
      </c>
      <c r="Q39" s="306" t="str">
        <f t="shared" si="17"/>
        <v/>
      </c>
    </row>
    <row r="40" spans="1:17" ht="16.5">
      <c r="A40" s="313"/>
      <c r="B40" s="308"/>
      <c r="C40" s="309"/>
      <c r="D40" s="317"/>
      <c r="E40" s="317"/>
      <c r="F40" s="317"/>
      <c r="G40" s="317"/>
      <c r="H40" s="249">
        <f t="shared" si="12"/>
        <v>0</v>
      </c>
      <c r="I40" s="43" t="str">
        <f t="shared" si="13"/>
        <v/>
      </c>
      <c r="J40" s="42">
        <f t="shared" si="14"/>
        <v>0</v>
      </c>
      <c r="K40" s="43">
        <f t="shared" si="15"/>
        <v>0</v>
      </c>
      <c r="L40" s="253">
        <f>IF(D40=0,0,IF(D40&gt;K40,"F",LOOKUP(K40,{0,0.01,40,45,50,55,60,65,70,75,80},{"","F","D","C","C+","B-","B","B+","A-","A","A+"})))</f>
        <v>0</v>
      </c>
      <c r="M40" s="253">
        <f>IF(D40=0,0,IF(D40&gt;K40,"00",LOOKUP(K40,{0,40,45,50,55,60,65,70,75,80},{"00","2.00","2.25","2.50","2.75","3.00","3.25","3.50","3.75","4.00"})))</f>
        <v>0</v>
      </c>
      <c r="N40" s="303"/>
      <c r="O40" s="304">
        <f t="shared" si="16"/>
        <v>0</v>
      </c>
      <c r="P40" s="305">
        <f>LOOKUP(O40,{0,"00","2.00","2.25","2.50","2.75","3.00","3.25","3.50","3.75","4.00"},{0,"F","D","C","C+","B-","B","B+","A-","A","A+"})</f>
        <v>0</v>
      </c>
      <c r="Q40" s="306" t="str">
        <f t="shared" si="17"/>
        <v/>
      </c>
    </row>
    <row r="41" spans="1:17" ht="16.5">
      <c r="A41" s="313"/>
      <c r="B41" s="308"/>
      <c r="C41" s="309"/>
      <c r="D41" s="317"/>
      <c r="E41" s="317"/>
      <c r="F41" s="317"/>
      <c r="G41" s="317"/>
      <c r="H41" s="249">
        <f t="shared" si="12"/>
        <v>0</v>
      </c>
      <c r="I41" s="43" t="str">
        <f t="shared" si="13"/>
        <v/>
      </c>
      <c r="J41" s="42">
        <f t="shared" si="14"/>
        <v>0</v>
      </c>
      <c r="K41" s="43">
        <f t="shared" si="15"/>
        <v>0</v>
      </c>
      <c r="L41" s="253">
        <f>IF(D41=0,0,IF(D41&gt;K41,"F",LOOKUP(K41,{0,0.01,40,45,50,55,60,65,70,75,80},{"","F","D","C","C+","B-","B","B+","A-","A","A+"})))</f>
        <v>0</v>
      </c>
      <c r="M41" s="253">
        <f>IF(D41=0,0,IF(D41&gt;K41,"00",LOOKUP(K41,{0,40,45,50,55,60,65,70,75,80},{"00","2.00","2.25","2.50","2.75","3.00","3.25","3.50","3.75","4.00"})))</f>
        <v>0</v>
      </c>
      <c r="N41" s="303"/>
      <c r="O41" s="304">
        <f t="shared" si="16"/>
        <v>0</v>
      </c>
      <c r="P41" s="305">
        <f>LOOKUP(O41,{0,"00","2.00","2.25","2.50","2.75","3.00","3.25","3.50","3.75","4.00"},{0,"F","D","C","C+","B-","B","B+","A-","A","A+"})</f>
        <v>0</v>
      </c>
      <c r="Q41" s="306" t="str">
        <f t="shared" si="17"/>
        <v/>
      </c>
    </row>
    <row r="42" spans="1:17" ht="16.5">
      <c r="A42" s="313"/>
      <c r="B42" s="308"/>
      <c r="C42" s="309"/>
      <c r="D42" s="317"/>
      <c r="E42" s="317"/>
      <c r="F42" s="317"/>
      <c r="G42" s="317"/>
      <c r="H42" s="249">
        <f t="shared" si="12"/>
        <v>0</v>
      </c>
      <c r="I42" s="43" t="str">
        <f t="shared" si="13"/>
        <v/>
      </c>
      <c r="J42" s="42">
        <f t="shared" si="14"/>
        <v>0</v>
      </c>
      <c r="K42" s="43">
        <f t="shared" si="15"/>
        <v>0</v>
      </c>
      <c r="L42" s="253">
        <f>IF(D42=0,0,IF(D42&gt;K42,"F",LOOKUP(K42,{0,0.01,40,45,50,55,60,65,70,75,80},{"","F","D","C","C+","B-","B","B+","A-","A","A+"})))</f>
        <v>0</v>
      </c>
      <c r="M42" s="253">
        <f>IF(D42=0,0,IF(D42&gt;K42,"00",LOOKUP(K42,{0,40,45,50,55,60,65,70,75,80},{"00","2.00","2.25","2.50","2.75","3.00","3.25","3.50","3.75","4.00"})))</f>
        <v>0</v>
      </c>
      <c r="N42" s="303"/>
      <c r="O42" s="304">
        <f t="shared" si="16"/>
        <v>0</v>
      </c>
      <c r="P42" s="305">
        <f>LOOKUP(O42,{0,"00","2.00","2.25","2.50","2.75","3.00","3.25","3.50","3.75","4.00"},{0,"F","D","C","C+","B-","B","B+","A-","A","A+"})</f>
        <v>0</v>
      </c>
      <c r="Q42" s="306" t="str">
        <f t="shared" si="17"/>
        <v/>
      </c>
    </row>
    <row r="43" spans="1:17" ht="16.5">
      <c r="A43" s="313"/>
      <c r="B43" s="308"/>
      <c r="C43" s="309"/>
      <c r="D43" s="317"/>
      <c r="E43" s="317"/>
      <c r="F43" s="317"/>
      <c r="G43" s="317"/>
      <c r="H43" s="249">
        <f t="shared" si="12"/>
        <v>0</v>
      </c>
      <c r="I43" s="43" t="str">
        <f t="shared" si="13"/>
        <v/>
      </c>
      <c r="J43" s="42">
        <f t="shared" si="14"/>
        <v>0</v>
      </c>
      <c r="K43" s="43">
        <f t="shared" si="15"/>
        <v>0</v>
      </c>
      <c r="L43" s="253">
        <f>IF(D43=0,0,IF(D43&gt;K43,"F",LOOKUP(K43,{0,0.01,40,45,50,55,60,65,70,75,80},{"","F","D","C","C+","B-","B","B+","A-","A","A+"})))</f>
        <v>0</v>
      </c>
      <c r="M43" s="253">
        <f>IF(D43=0,0,IF(D43&gt;K43,"00",LOOKUP(K43,{0,40,45,50,55,60,65,70,75,80},{"00","2.00","2.25","2.50","2.75","3.00","3.25","3.50","3.75","4.00"})))</f>
        <v>0</v>
      </c>
      <c r="N43" s="303"/>
      <c r="O43" s="304">
        <f t="shared" si="16"/>
        <v>0</v>
      </c>
      <c r="P43" s="305">
        <f>LOOKUP(O43,{0,"00","2.00","2.25","2.50","2.75","3.00","3.25","3.50","3.75","4.00"},{0,"F","D","C","C+","B-","B","B+","A-","A","A+"})</f>
        <v>0</v>
      </c>
      <c r="Q43" s="306" t="str">
        <f t="shared" si="17"/>
        <v/>
      </c>
    </row>
    <row r="44" spans="1:17" ht="16.5">
      <c r="A44" s="313"/>
      <c r="B44" s="308"/>
      <c r="C44" s="309"/>
      <c r="D44" s="317"/>
      <c r="E44" s="317"/>
      <c r="F44" s="317"/>
      <c r="G44" s="317"/>
      <c r="H44" s="249">
        <f t="shared" si="12"/>
        <v>0</v>
      </c>
      <c r="I44" s="43" t="str">
        <f t="shared" si="13"/>
        <v/>
      </c>
      <c r="J44" s="42">
        <f t="shared" si="14"/>
        <v>0</v>
      </c>
      <c r="K44" s="43">
        <f t="shared" si="15"/>
        <v>0</v>
      </c>
      <c r="L44" s="253">
        <f>IF(D44=0,0,IF(D44&gt;K44,"F",LOOKUP(K44,{0,0.01,40,45,50,55,60,65,70,75,80},{"","F","D","C","C+","B-","B","B+","A-","A","A+"})))</f>
        <v>0</v>
      </c>
      <c r="M44" s="253">
        <f>IF(D44=0,0,IF(D44&gt;K44,"00",LOOKUP(K44,{0,40,45,50,55,60,65,70,75,80},{"00","2.00","2.25","2.50","2.75","3.00","3.25","3.50","3.75","4.00"})))</f>
        <v>0</v>
      </c>
      <c r="N44" s="303"/>
      <c r="O44" s="304">
        <f t="shared" si="16"/>
        <v>0</v>
      </c>
      <c r="P44" s="305">
        <f>LOOKUP(O44,{0,"00","2.00","2.25","2.50","2.75","3.00","3.25","3.50","3.75","4.00"},{0,"F","D","C","C+","B-","B","B+","A-","A","A+"})</f>
        <v>0</v>
      </c>
      <c r="Q44" s="306" t="str">
        <f t="shared" si="17"/>
        <v/>
      </c>
    </row>
    <row r="45" spans="1:17" ht="17.25" thickBot="1">
      <c r="A45" s="313"/>
      <c r="B45" s="308"/>
      <c r="C45" s="309"/>
      <c r="D45" s="317"/>
      <c r="E45" s="317"/>
      <c r="F45" s="317"/>
      <c r="G45" s="317"/>
      <c r="H45" s="249">
        <f t="shared" si="12"/>
        <v>0</v>
      </c>
      <c r="I45" s="43" t="str">
        <f t="shared" si="13"/>
        <v/>
      </c>
      <c r="J45" s="42">
        <f t="shared" si="14"/>
        <v>0</v>
      </c>
      <c r="K45" s="43">
        <f t="shared" si="15"/>
        <v>0</v>
      </c>
      <c r="L45" s="253">
        <f>IF(D45=0,0,IF(D45&gt;K45,"F",LOOKUP(K45,{0,0.01,40,45,50,55,60,65,70,75,80},{"","F","D","C","C+","B-","B","B+","A-","A","A+"})))</f>
        <v>0</v>
      </c>
      <c r="M45" s="253">
        <f>IF(D45=0,0,IF(D45&gt;K45,"00",LOOKUP(K45,{0,40,45,50,55,60,65,70,75,80},{"00","2.00","2.25","2.50","2.75","3.00","3.25","3.50","3.75","4.00"})))</f>
        <v>0</v>
      </c>
      <c r="N45" s="303"/>
      <c r="O45" s="304">
        <f t="shared" si="16"/>
        <v>0</v>
      </c>
      <c r="P45" s="305">
        <f>LOOKUP(O45,{0,"00","2.00","2.25","2.50","2.75","3.00","3.25","3.50","3.75","4.00"},{0,"F","D","C","C+","B-","B","B+","A-","A","A+"})</f>
        <v>0</v>
      </c>
      <c r="Q45" s="306" t="str">
        <f t="shared" si="17"/>
        <v/>
      </c>
    </row>
    <row r="46" spans="1:17" ht="18" thickTop="1" thickBot="1">
      <c r="A46" s="583" t="s">
        <v>144</v>
      </c>
      <c r="B46" s="584"/>
      <c r="C46" s="585"/>
      <c r="D46" s="585"/>
      <c r="E46" s="585"/>
      <c r="F46" s="585"/>
      <c r="G46" s="585"/>
      <c r="H46" s="585"/>
      <c r="I46" s="585"/>
      <c r="J46" s="585"/>
      <c r="K46" s="586" t="s">
        <v>21</v>
      </c>
      <c r="L46" s="586"/>
      <c r="M46" s="586"/>
      <c r="N46" s="578"/>
      <c r="O46" s="578"/>
      <c r="P46" s="578"/>
      <c r="Q46" s="579"/>
    </row>
    <row r="47" spans="1:17" ht="17.25" thickTop="1">
      <c r="A47" s="315"/>
      <c r="B47" s="300"/>
      <c r="C47" s="318"/>
      <c r="D47" s="312"/>
      <c r="E47" s="312"/>
      <c r="F47" s="312"/>
      <c r="G47" s="312"/>
      <c r="H47" s="249">
        <f>ABS(IF(E47&gt;60,0,E47)-IF(F47&gt;60,0,F47))</f>
        <v>0</v>
      </c>
      <c r="I47" s="43" t="str">
        <f>IF(H47&gt;12,"Y","")</f>
        <v/>
      </c>
      <c r="J47" s="42">
        <f>IF(H47&lt;=12,(IF(E47&gt;60,0,E47)+IF(F47&gt;60,0,F47))/2,IF(MEDIAN(E47:G47)-MIN(E47:G47)&gt;=MAX(E47:G47)-MEDIAN(E47:G47),(MAX(E47:G47)+MEDIAN(E47:G47))/2,IF(MEDIAN(E47:G47)-MIN(E47:G47)&lt;MAX(E47:G47)-MEDIAN(E47:G47),(MIN(E47:G47)+MEDIAN(E47:G47))/2)))</f>
        <v>0</v>
      </c>
      <c r="K47" s="43">
        <f>ROUNDUP(IF(D47&gt;40,0,IF(E47&gt;60,0,IF(F47&gt;60,0,(D47+J47)))),0)</f>
        <v>0</v>
      </c>
      <c r="L47" s="253">
        <f>IF(D47=0,0,IF(D47&gt;K47,"F",LOOKUP(K47,{0,0.01,40,45,50,55,60,65,70,75,80},{"","F","D","C","C+","B-","B","B+","A-","A","A+"})))</f>
        <v>0</v>
      </c>
      <c r="M47" s="253">
        <f>IF(D47=0,0,IF(D47&gt;K47,"00",LOOKUP(K47,{0,40,45,50,55,60,65,70,75,80},{"00","2.00","2.25","2.50","2.75","3.00","3.25","3.50","3.75","4.00"})))</f>
        <v>0</v>
      </c>
      <c r="N47" s="303"/>
      <c r="O47" s="304">
        <f>IF(M47&gt;"3.00","3.00",IF(M47&gt;N47,M47,N47))</f>
        <v>0</v>
      </c>
      <c r="P47" s="305">
        <f>LOOKUP(O47,{0,"00","2.00","2.25","2.50","2.75","3.00","3.25","3.50","3.75","4.00"},{0,"F","D","C","C+","B-","B","B+","A-","A","A+"})</f>
        <v>0</v>
      </c>
      <c r="Q47" s="306" t="str">
        <f>IF(M47=0,"",IF(N47="0","Passed",IF(M47&gt;N47,"Improved",IF(M47=N47,"Same","Not Imp:"))))</f>
        <v/>
      </c>
    </row>
    <row r="48" spans="1:17" ht="16.5">
      <c r="A48" s="314"/>
      <c r="B48" s="308"/>
      <c r="C48" s="319"/>
      <c r="D48" s="310"/>
      <c r="E48" s="310"/>
      <c r="F48" s="310"/>
      <c r="G48" s="310"/>
      <c r="H48" s="249">
        <f t="shared" ref="H48:H58" si="18">ABS(IF(E48&gt;60,0,E48)-IF(F48&gt;60,0,F48))</f>
        <v>0</v>
      </c>
      <c r="I48" s="43" t="str">
        <f t="shared" ref="I48:I58" si="19">IF(H48&gt;12,"Y","")</f>
        <v/>
      </c>
      <c r="J48" s="42">
        <f t="shared" ref="J48:J58" si="20">IF(H48&lt;=12,(IF(E48&gt;60,0,E48)+IF(F48&gt;60,0,F48))/2,IF(MEDIAN(E48:G48)-MIN(E48:G48)&gt;=MAX(E48:G48)-MEDIAN(E48:G48),(MAX(E48:G48)+MEDIAN(E48:G48))/2,IF(MEDIAN(E48:G48)-MIN(E48:G48)&lt;MAX(E48:G48)-MEDIAN(E48:G48),(MIN(E48:G48)+MEDIAN(E48:G48))/2)))</f>
        <v>0</v>
      </c>
      <c r="K48" s="43">
        <f t="shared" ref="K48:K58" si="21">ROUNDUP(IF(D48&gt;40,0,IF(E48&gt;60,0,IF(F48&gt;60,0,(D48+J48)))),0)</f>
        <v>0</v>
      </c>
      <c r="L48" s="253">
        <f>IF(D48=0,0,IF(D48&gt;K48,"F",LOOKUP(K48,{0,0.01,40,45,50,55,60,65,70,75,80},{"","F","D","C","C+","B-","B","B+","A-","A","A+"})))</f>
        <v>0</v>
      </c>
      <c r="M48" s="253">
        <f>IF(D48=0,0,IF(D48&gt;K48,"00",LOOKUP(K48,{0,40,45,50,55,60,65,70,75,80},{"00","2.00","2.25","2.50","2.75","3.00","3.25","3.50","3.75","4.00"})))</f>
        <v>0</v>
      </c>
      <c r="N48" s="303"/>
      <c r="O48" s="304">
        <f t="shared" ref="O48:O58" si="22">IF(M48&gt;"3.00","3.00",IF(M48&gt;N48,M48,N48))</f>
        <v>0</v>
      </c>
      <c r="P48" s="305">
        <f>LOOKUP(O48,{0,"00","2.00","2.25","2.50","2.75","3.00","3.25","3.50","3.75","4.00"},{0,"F","D","C","C+","B-","B","B+","A-","A","A+"})</f>
        <v>0</v>
      </c>
      <c r="Q48" s="306" t="str">
        <f t="shared" ref="Q48:Q58" si="23">IF(M48=0,"",IF(N48="0","Passed",IF(M48&gt;N48,"Improved",IF(M48=N48,"Same","Not Imp:"))))</f>
        <v/>
      </c>
    </row>
    <row r="49" spans="1:17" ht="16.5">
      <c r="A49" s="314"/>
      <c r="B49" s="308"/>
      <c r="C49" s="319"/>
      <c r="D49" s="310"/>
      <c r="E49" s="310"/>
      <c r="F49" s="310"/>
      <c r="G49" s="310"/>
      <c r="H49" s="249">
        <f t="shared" si="18"/>
        <v>0</v>
      </c>
      <c r="I49" s="43" t="str">
        <f t="shared" si="19"/>
        <v/>
      </c>
      <c r="J49" s="42">
        <f t="shared" si="20"/>
        <v>0</v>
      </c>
      <c r="K49" s="43">
        <f t="shared" si="21"/>
        <v>0</v>
      </c>
      <c r="L49" s="253">
        <f>IF(D49=0,0,IF(D49&gt;K49,"F",LOOKUP(K49,{0,0.01,40,45,50,55,60,65,70,75,80},{"","F","D","C","C+","B-","B","B+","A-","A","A+"})))</f>
        <v>0</v>
      </c>
      <c r="M49" s="253">
        <f>IF(D49=0,0,IF(D49&gt;K49,"00",LOOKUP(K49,{0,40,45,50,55,60,65,70,75,80},{"00","2.00","2.25","2.50","2.75","3.00","3.25","3.50","3.75","4.00"})))</f>
        <v>0</v>
      </c>
      <c r="N49" s="303"/>
      <c r="O49" s="304">
        <f t="shared" si="22"/>
        <v>0</v>
      </c>
      <c r="P49" s="305">
        <f>LOOKUP(O49,{0,"00","2.00","2.25","2.50","2.75","3.00","3.25","3.50","3.75","4.00"},{0,"F","D","C","C+","B-","B","B+","A-","A","A+"})</f>
        <v>0</v>
      </c>
      <c r="Q49" s="306" t="str">
        <f t="shared" si="23"/>
        <v/>
      </c>
    </row>
    <row r="50" spans="1:17" ht="16.5">
      <c r="A50" s="314"/>
      <c r="B50" s="308"/>
      <c r="C50" s="319"/>
      <c r="D50" s="310"/>
      <c r="E50" s="310"/>
      <c r="F50" s="310"/>
      <c r="G50" s="310"/>
      <c r="H50" s="249">
        <f t="shared" si="18"/>
        <v>0</v>
      </c>
      <c r="I50" s="43" t="str">
        <f t="shared" si="19"/>
        <v/>
      </c>
      <c r="J50" s="42">
        <f t="shared" si="20"/>
        <v>0</v>
      </c>
      <c r="K50" s="43">
        <f t="shared" si="21"/>
        <v>0</v>
      </c>
      <c r="L50" s="253">
        <f>IF(D50=0,0,IF(D50&gt;K50,"F",LOOKUP(K50,{0,0.01,40,45,50,55,60,65,70,75,80},{"","F","D","C","C+","B-","B","B+","A-","A","A+"})))</f>
        <v>0</v>
      </c>
      <c r="M50" s="253">
        <f>IF(D50=0,0,IF(D50&gt;K50,"00",LOOKUP(K50,{0,40,45,50,55,60,65,70,75,80},{"00","2.00","2.25","2.50","2.75","3.00","3.25","3.50","3.75","4.00"})))</f>
        <v>0</v>
      </c>
      <c r="N50" s="303"/>
      <c r="O50" s="304">
        <f t="shared" si="22"/>
        <v>0</v>
      </c>
      <c r="P50" s="305">
        <f>LOOKUP(O50,{0,"00","2.00","2.25","2.50","2.75","3.00","3.25","3.50","3.75","4.00"},{0,"F","D","C","C+","B-","B","B+","A-","A","A+"})</f>
        <v>0</v>
      </c>
      <c r="Q50" s="306" t="str">
        <f t="shared" si="23"/>
        <v/>
      </c>
    </row>
    <row r="51" spans="1:17" ht="16.5">
      <c r="A51" s="314"/>
      <c r="B51" s="308"/>
      <c r="C51" s="319"/>
      <c r="D51" s="310"/>
      <c r="E51" s="310"/>
      <c r="F51" s="310"/>
      <c r="G51" s="310"/>
      <c r="H51" s="249">
        <f t="shared" si="18"/>
        <v>0</v>
      </c>
      <c r="I51" s="43" t="str">
        <f t="shared" si="19"/>
        <v/>
      </c>
      <c r="J51" s="42">
        <f t="shared" si="20"/>
        <v>0</v>
      </c>
      <c r="K51" s="43">
        <f t="shared" si="21"/>
        <v>0</v>
      </c>
      <c r="L51" s="253">
        <f>IF(D51=0,0,IF(D51&gt;K51,"F",LOOKUP(K51,{0,0.01,40,45,50,55,60,65,70,75,80},{"","F","D","C","C+","B-","B","B+","A-","A","A+"})))</f>
        <v>0</v>
      </c>
      <c r="M51" s="253">
        <f>IF(D51=0,0,IF(D51&gt;K51,"00",LOOKUP(K51,{0,40,45,50,55,60,65,70,75,80},{"00","2.00","2.25","2.50","2.75","3.00","3.25","3.50","3.75","4.00"})))</f>
        <v>0</v>
      </c>
      <c r="N51" s="303"/>
      <c r="O51" s="304">
        <f t="shared" si="22"/>
        <v>0</v>
      </c>
      <c r="P51" s="305">
        <f>LOOKUP(O51,{0,"00","2.00","2.25","2.50","2.75","3.00","3.25","3.50","3.75","4.00"},{0,"F","D","C","C+","B-","B","B+","A-","A","A+"})</f>
        <v>0</v>
      </c>
      <c r="Q51" s="306" t="str">
        <f t="shared" si="23"/>
        <v/>
      </c>
    </row>
    <row r="52" spans="1:17" ht="16.5">
      <c r="A52" s="320"/>
      <c r="B52" s="308"/>
      <c r="C52" s="319"/>
      <c r="D52" s="310"/>
      <c r="E52" s="310"/>
      <c r="F52" s="310"/>
      <c r="G52" s="310"/>
      <c r="H52" s="249">
        <f t="shared" si="18"/>
        <v>0</v>
      </c>
      <c r="I52" s="43" t="str">
        <f t="shared" si="19"/>
        <v/>
      </c>
      <c r="J52" s="42">
        <f t="shared" si="20"/>
        <v>0</v>
      </c>
      <c r="K52" s="43">
        <f t="shared" si="21"/>
        <v>0</v>
      </c>
      <c r="L52" s="253">
        <f>IF(D52=0,0,IF(D52&gt;K52,"F",LOOKUP(K52,{0,0.01,40,45,50,55,60,65,70,75,80},{"","F","D","C","C+","B-","B","B+","A-","A","A+"})))</f>
        <v>0</v>
      </c>
      <c r="M52" s="253">
        <f>IF(D52=0,0,IF(D52&gt;K52,"00",LOOKUP(K52,{0,40,45,50,55,60,65,70,75,80},{"00","2.00","2.25","2.50","2.75","3.00","3.25","3.50","3.75","4.00"})))</f>
        <v>0</v>
      </c>
      <c r="N52" s="303"/>
      <c r="O52" s="304">
        <f t="shared" si="22"/>
        <v>0</v>
      </c>
      <c r="P52" s="305">
        <f>LOOKUP(O52,{0,"00","2.00","2.25","2.50","2.75","3.00","3.25","3.50","3.75","4.00"},{0,"F","D","C","C+","B-","B","B+","A-","A","A+"})</f>
        <v>0</v>
      </c>
      <c r="Q52" s="306" t="str">
        <f t="shared" si="23"/>
        <v/>
      </c>
    </row>
    <row r="53" spans="1:17" ht="16.5">
      <c r="A53" s="314"/>
      <c r="B53" s="308"/>
      <c r="C53" s="319"/>
      <c r="D53" s="310"/>
      <c r="E53" s="310"/>
      <c r="F53" s="310"/>
      <c r="G53" s="310"/>
      <c r="H53" s="249">
        <f t="shared" si="18"/>
        <v>0</v>
      </c>
      <c r="I53" s="43" t="str">
        <f t="shared" si="19"/>
        <v/>
      </c>
      <c r="J53" s="42">
        <f t="shared" si="20"/>
        <v>0</v>
      </c>
      <c r="K53" s="43">
        <f t="shared" si="21"/>
        <v>0</v>
      </c>
      <c r="L53" s="253">
        <f>IF(D53=0,0,IF(D53&gt;K53,"F",LOOKUP(K53,{0,0.01,40,45,50,55,60,65,70,75,80},{"","F","D","C","C+","B-","B","B+","A-","A","A+"})))</f>
        <v>0</v>
      </c>
      <c r="M53" s="253">
        <f>IF(D53=0,0,IF(D53&gt;K53,"00",LOOKUP(K53,{0,40,45,50,55,60,65,70,75,80},{"00","2.00","2.25","2.50","2.75","3.00","3.25","3.50","3.75","4.00"})))</f>
        <v>0</v>
      </c>
      <c r="N53" s="303"/>
      <c r="O53" s="304">
        <f t="shared" si="22"/>
        <v>0</v>
      </c>
      <c r="P53" s="305">
        <f>LOOKUP(O53,{0,"00","2.00","2.25","2.50","2.75","3.00","3.25","3.50","3.75","4.00"},{0,"F","D","C","C+","B-","B","B+","A-","A","A+"})</f>
        <v>0</v>
      </c>
      <c r="Q53" s="306" t="str">
        <f t="shared" si="23"/>
        <v/>
      </c>
    </row>
    <row r="54" spans="1:17" ht="16.5">
      <c r="A54" s="307"/>
      <c r="B54" s="308"/>
      <c r="C54" s="319"/>
      <c r="D54" s="310"/>
      <c r="E54" s="310"/>
      <c r="F54" s="310"/>
      <c r="G54" s="310"/>
      <c r="H54" s="249">
        <f t="shared" si="18"/>
        <v>0</v>
      </c>
      <c r="I54" s="43" t="str">
        <f t="shared" si="19"/>
        <v/>
      </c>
      <c r="J54" s="42">
        <f t="shared" si="20"/>
        <v>0</v>
      </c>
      <c r="K54" s="43">
        <f t="shared" si="21"/>
        <v>0</v>
      </c>
      <c r="L54" s="253">
        <f>IF(D54=0,0,IF(D54&gt;K54,"F",LOOKUP(K54,{0,0.01,40,45,50,55,60,65,70,75,80},{"","F","D","C","C+","B-","B","B+","A-","A","A+"})))</f>
        <v>0</v>
      </c>
      <c r="M54" s="253">
        <f>IF(D54=0,0,IF(D54&gt;K54,"00",LOOKUP(K54,{0,40,45,50,55,60,65,70,75,80},{"00","2.00","2.25","2.50","2.75","3.00","3.25","3.50","3.75","4.00"})))</f>
        <v>0</v>
      </c>
      <c r="N54" s="303"/>
      <c r="O54" s="304">
        <f t="shared" si="22"/>
        <v>0</v>
      </c>
      <c r="P54" s="305">
        <f>LOOKUP(O54,{0,"00","2.00","2.25","2.50","2.75","3.00","3.25","3.50","3.75","4.00"},{0,"F","D","C","C+","B-","B","B+","A-","A","A+"})</f>
        <v>0</v>
      </c>
      <c r="Q54" s="306" t="str">
        <f t="shared" si="23"/>
        <v/>
      </c>
    </row>
    <row r="55" spans="1:17" ht="16.5">
      <c r="A55" s="307"/>
      <c r="B55" s="308"/>
      <c r="C55" s="319"/>
      <c r="D55" s="310"/>
      <c r="E55" s="310"/>
      <c r="F55" s="310"/>
      <c r="G55" s="310"/>
      <c r="H55" s="249">
        <f t="shared" si="18"/>
        <v>0</v>
      </c>
      <c r="I55" s="43" t="str">
        <f t="shared" si="19"/>
        <v/>
      </c>
      <c r="J55" s="42">
        <f t="shared" si="20"/>
        <v>0</v>
      </c>
      <c r="K55" s="43">
        <f t="shared" si="21"/>
        <v>0</v>
      </c>
      <c r="L55" s="253">
        <f>IF(D55=0,0,IF(D55&gt;K55,"F",LOOKUP(K55,{0,0.01,40,45,50,55,60,65,70,75,80},{"","F","D","C","C+","B-","B","B+","A-","A","A+"})))</f>
        <v>0</v>
      </c>
      <c r="M55" s="253">
        <f>IF(D55=0,0,IF(D55&gt;K55,"00",LOOKUP(K55,{0,40,45,50,55,60,65,70,75,80},{"00","2.00","2.25","2.50","2.75","3.00","3.25","3.50","3.75","4.00"})))</f>
        <v>0</v>
      </c>
      <c r="N55" s="303"/>
      <c r="O55" s="304">
        <f t="shared" si="22"/>
        <v>0</v>
      </c>
      <c r="P55" s="305">
        <f>LOOKUP(O55,{0,"00","2.00","2.25","2.50","2.75","3.00","3.25","3.50","3.75","4.00"},{0,"F","D","C","C+","B-","B","B+","A-","A","A+"})</f>
        <v>0</v>
      </c>
      <c r="Q55" s="306" t="str">
        <f t="shared" si="23"/>
        <v/>
      </c>
    </row>
    <row r="56" spans="1:17" ht="16.5">
      <c r="A56" s="321"/>
      <c r="B56" s="322"/>
      <c r="C56" s="323"/>
      <c r="D56" s="324"/>
      <c r="E56" s="324"/>
      <c r="F56" s="324"/>
      <c r="G56" s="324"/>
      <c r="H56" s="249">
        <f t="shared" si="18"/>
        <v>0</v>
      </c>
      <c r="I56" s="43" t="str">
        <f t="shared" si="19"/>
        <v/>
      </c>
      <c r="J56" s="42">
        <f t="shared" si="20"/>
        <v>0</v>
      </c>
      <c r="K56" s="43">
        <f t="shared" si="21"/>
        <v>0</v>
      </c>
      <c r="L56" s="253">
        <f>IF(D56=0,0,IF(D56&gt;K56,"F",LOOKUP(K56,{0,0.01,40,45,50,55,60,65,70,75,80},{"","F","D","C","C+","B-","B","B+","A-","A","A+"})))</f>
        <v>0</v>
      </c>
      <c r="M56" s="253">
        <f>IF(D56=0,0,IF(D56&gt;K56,"00",LOOKUP(K56,{0,40,45,50,55,60,65,70,75,80},{"00","2.00","2.25","2.50","2.75","3.00","3.25","3.50","3.75","4.00"})))</f>
        <v>0</v>
      </c>
      <c r="N56" s="303"/>
      <c r="O56" s="304">
        <f t="shared" si="22"/>
        <v>0</v>
      </c>
      <c r="P56" s="305">
        <f>LOOKUP(O56,{0,"00","2.00","2.25","2.50","2.75","3.00","3.25","3.50","3.75","4.00"},{0,"F","D","C","C+","B-","B","B+","A-","A","A+"})</f>
        <v>0</v>
      </c>
      <c r="Q56" s="306" t="str">
        <f t="shared" si="23"/>
        <v/>
      </c>
    </row>
    <row r="57" spans="1:17" ht="16.5">
      <c r="A57" s="307"/>
      <c r="B57" s="308"/>
      <c r="C57" s="319"/>
      <c r="D57" s="310"/>
      <c r="E57" s="310"/>
      <c r="F57" s="310"/>
      <c r="G57" s="310"/>
      <c r="H57" s="249">
        <f t="shared" si="18"/>
        <v>0</v>
      </c>
      <c r="I57" s="43" t="str">
        <f t="shared" si="19"/>
        <v/>
      </c>
      <c r="J57" s="42">
        <f t="shared" si="20"/>
        <v>0</v>
      </c>
      <c r="K57" s="43">
        <f t="shared" si="21"/>
        <v>0</v>
      </c>
      <c r="L57" s="253">
        <f>IF(D57=0,0,IF(D57&gt;K57,"F",LOOKUP(K57,{0,0.01,40,45,50,55,60,65,70,75,80},{"","F","D","C","C+","B-","B","B+","A-","A","A+"})))</f>
        <v>0</v>
      </c>
      <c r="M57" s="253">
        <f>IF(D57=0,0,IF(D57&gt;K57,"00",LOOKUP(K57,{0,40,45,50,55,60,65,70,75,80},{"00","2.00","2.25","2.50","2.75","3.00","3.25","3.50","3.75","4.00"})))</f>
        <v>0</v>
      </c>
      <c r="N57" s="303"/>
      <c r="O57" s="304">
        <f t="shared" si="22"/>
        <v>0</v>
      </c>
      <c r="P57" s="305">
        <f>LOOKUP(O57,{0,"00","2.00","2.25","2.50","2.75","3.00","3.25","3.50","3.75","4.00"},{0,"F","D","C","C+","B-","B","B+","A-","A","A+"})</f>
        <v>0</v>
      </c>
      <c r="Q57" s="306" t="str">
        <f t="shared" si="23"/>
        <v/>
      </c>
    </row>
    <row r="58" spans="1:17" ht="16.5">
      <c r="A58" s="307"/>
      <c r="B58" s="308"/>
      <c r="C58" s="319"/>
      <c r="D58" s="310"/>
      <c r="E58" s="310"/>
      <c r="F58" s="310"/>
      <c r="G58" s="310"/>
      <c r="H58" s="249">
        <f t="shared" si="18"/>
        <v>0</v>
      </c>
      <c r="I58" s="43" t="str">
        <f t="shared" si="19"/>
        <v/>
      </c>
      <c r="J58" s="42">
        <f t="shared" si="20"/>
        <v>0</v>
      </c>
      <c r="K58" s="43">
        <f t="shared" si="21"/>
        <v>0</v>
      </c>
      <c r="L58" s="253">
        <f>IF(D58=0,0,IF(D58&gt;K58,"F",LOOKUP(K58,{0,0.01,40,45,50,55,60,65,70,75,80},{"","F","D","C","C+","B-","B","B+","A-","A","A+"})))</f>
        <v>0</v>
      </c>
      <c r="M58" s="253">
        <f>IF(D58=0,0,IF(D58&gt;K58,"00",LOOKUP(K58,{0,40,45,50,55,60,65,70,75,80},{"00","2.00","2.25","2.50","2.75","3.00","3.25","3.50","3.75","4.00"})))</f>
        <v>0</v>
      </c>
      <c r="N58" s="303"/>
      <c r="O58" s="304">
        <f t="shared" si="22"/>
        <v>0</v>
      </c>
      <c r="P58" s="305">
        <f>LOOKUP(O58,{0,"00","2.00","2.25","2.50","2.75","3.00","3.25","3.50","3.75","4.00"},{0,"F","D","C","C+","B-","B","B+","A-","A","A+"})</f>
        <v>0</v>
      </c>
      <c r="Q58" s="306" t="str">
        <f t="shared" si="23"/>
        <v/>
      </c>
    </row>
  </sheetData>
  <sheetProtection sheet="1" objects="1" scenarios="1" formatCells="0" formatColumns="0" formatRows="0"/>
  <mergeCells count="38">
    <mergeCell ref="A46:B46"/>
    <mergeCell ref="C46:J46"/>
    <mergeCell ref="K46:M46"/>
    <mergeCell ref="N46:Q46"/>
    <mergeCell ref="A24:B24"/>
    <mergeCell ref="C24:J24"/>
    <mergeCell ref="K24:M24"/>
    <mergeCell ref="N24:Q24"/>
    <mergeCell ref="A35:B35"/>
    <mergeCell ref="C35:J35"/>
    <mergeCell ref="K35:M35"/>
    <mergeCell ref="N35:Q35"/>
    <mergeCell ref="A8:B8"/>
    <mergeCell ref="C8:J8"/>
    <mergeCell ref="K8:M8"/>
    <mergeCell ref="N8:Q8"/>
    <mergeCell ref="G6:G7"/>
    <mergeCell ref="H6:H7"/>
    <mergeCell ref="I6:I7"/>
    <mergeCell ref="J6:J7"/>
    <mergeCell ref="K6:K7"/>
    <mergeCell ref="L6:L7"/>
    <mergeCell ref="A6:A7"/>
    <mergeCell ref="B6:B7"/>
    <mergeCell ref="C6:C7"/>
    <mergeCell ref="D6:D7"/>
    <mergeCell ref="E6:E7"/>
    <mergeCell ref="F6:F7"/>
    <mergeCell ref="A1:Q1"/>
    <mergeCell ref="A2:Q2"/>
    <mergeCell ref="C3:M3"/>
    <mergeCell ref="N3:Q3"/>
    <mergeCell ref="A4:Q4"/>
    <mergeCell ref="A5:Q5"/>
    <mergeCell ref="M6:M7"/>
    <mergeCell ref="N6:N7"/>
    <mergeCell ref="O6:P6"/>
    <mergeCell ref="Q6:Q7"/>
  </mergeCells>
  <conditionalFormatting sqref="D9:I9 H10:I23">
    <cfRule type="expression" dxfId="152" priority="10">
      <formula>$H$6="Y"</formula>
    </cfRule>
    <cfRule type="expression" dxfId="151" priority="11">
      <formula>$H$6="Y"</formula>
    </cfRule>
    <cfRule type="expression" dxfId="150" priority="12">
      <formula>$H$6="Y"</formula>
    </cfRule>
  </conditionalFormatting>
  <conditionalFormatting sqref="H25:I34">
    <cfRule type="expression" dxfId="149" priority="7">
      <formula>$H$6="Y"</formula>
    </cfRule>
    <cfRule type="expression" dxfId="148" priority="8">
      <formula>$H$6="Y"</formula>
    </cfRule>
    <cfRule type="expression" dxfId="147" priority="9">
      <formula>$H$6="Y"</formula>
    </cfRule>
  </conditionalFormatting>
  <conditionalFormatting sqref="H36:I45">
    <cfRule type="expression" dxfId="146" priority="4">
      <formula>$H$6="Y"</formula>
    </cfRule>
    <cfRule type="expression" dxfId="145" priority="5">
      <formula>$H$6="Y"</formula>
    </cfRule>
    <cfRule type="expression" dxfId="144" priority="6">
      <formula>$H$6="Y"</formula>
    </cfRule>
  </conditionalFormatting>
  <conditionalFormatting sqref="H47:I58">
    <cfRule type="expression" dxfId="143" priority="1">
      <formula>$H$6="Y"</formula>
    </cfRule>
    <cfRule type="expression" dxfId="142" priority="2">
      <formula>$H$6="Y"</formula>
    </cfRule>
    <cfRule type="expression" dxfId="141" priority="3">
      <formula>$H$6="Y"</formula>
    </cfRule>
  </conditionalFormatting>
  <pageMargins left="0.45" right="0.2" top="0.5" bottom="0.75" header="0.3" footer="0.3"/>
  <pageSetup paperSize="9" scale="70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N45" sqref="N45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7" customHeight="1">
      <c r="A4" s="338" t="s">
        <v>21</v>
      </c>
      <c r="B4" s="294">
        <v>401</v>
      </c>
      <c r="C4" s="292"/>
      <c r="D4" s="293"/>
      <c r="E4" s="276"/>
      <c r="F4" s="645" t="s">
        <v>95</v>
      </c>
      <c r="G4" s="645"/>
      <c r="H4" s="619">
        <v>1.5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265</v>
      </c>
      <c r="E6" s="614"/>
      <c r="F6" s="614"/>
      <c r="G6" s="614"/>
      <c r="H6" s="614"/>
      <c r="I6" s="614"/>
      <c r="J6" s="614"/>
      <c r="K6" s="275" t="s">
        <v>65</v>
      </c>
      <c r="L6" s="646" t="s">
        <v>266</v>
      </c>
      <c r="M6" s="646"/>
      <c r="N6" s="646"/>
      <c r="O6" s="646"/>
      <c r="P6" s="646"/>
      <c r="Q6" s="646"/>
      <c r="R6" s="647"/>
      <c r="S6" s="277" t="s">
        <v>65</v>
      </c>
      <c r="T6" s="614" t="s">
        <v>265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Int:[30]</v>
      </c>
      <c r="E7" s="279" t="str">
        <f>IF(H4=3,"Exam: Ext:[60]",IF(H4=1.5,"Exam: Ext:[30]",0))</f>
        <v>Exam: Ext:[30]</v>
      </c>
      <c r="F7" s="279" t="str">
        <f>IF(H4=3,"Exam: 3rd:[60]",IF(H4=1.5,"Exam: 3rd:[30]",0))</f>
        <v>Exam: 3rd:[30]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22</v>
      </c>
      <c r="D8" s="284">
        <v>25</v>
      </c>
      <c r="E8" s="285">
        <v>23.5</v>
      </c>
      <c r="F8" s="286"/>
      <c r="G8" s="287">
        <f>IF(H4=3,(ABS(IF(D8&gt;60,0,D8)-IF(E8&gt;60,0,E8))),(ABS(IF(D8&gt;30,0,D8)-IF(E8&gt;30,0,E8))))</f>
        <v>1.5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24.25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48.5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71</v>
      </c>
      <c r="AB8" s="253" t="str">
        <f>LOOKUP(AA8,{0,0.01,40,45,50,55,60,65,70,75,80},{"","F","D","C","C+","B-","B","B+","A-","A","A+"})</f>
        <v>A-</v>
      </c>
      <c r="AC8" s="330">
        <f>LOOKUP(AA8,{0,0.01,40,45,50,55,60,65,70,75,80},{0,"0",2,2.25,2.5,2.75,3,3.25,3.5,3.75,4})</f>
        <v>3.5</v>
      </c>
      <c r="AD8" s="331" t="s">
        <v>146</v>
      </c>
      <c r="AE8" s="332" t="str">
        <f>IF(AD8=0,"",IF(AD8=AC8,"Same",IF(AC8="0","Passed",IF(AD8&gt;AC8,"Imp:","Not Imp:"))))</f>
        <v>Imp:</v>
      </c>
    </row>
    <row r="9" spans="1:36" ht="18">
      <c r="A9" s="267">
        <f>'1st 1'!A9</f>
        <v>2</v>
      </c>
      <c r="B9" s="271" t="str">
        <f>'1st 1'!B9</f>
        <v>K</v>
      </c>
      <c r="C9" s="283">
        <v>20.58</v>
      </c>
      <c r="D9" s="284">
        <v>16</v>
      </c>
      <c r="E9" s="285">
        <v>19.5</v>
      </c>
      <c r="F9" s="291"/>
      <c r="G9" s="287">
        <f>IF(H4=3,(ABS(IF(D9&gt;60,0,D9)-IF(E9&gt;60,0,E9))),(ABS(IF(D9&gt;30,0,D9)-IF(E9&gt;30,0,E9))))</f>
        <v>3.5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17.75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35.5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57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 t="s">
        <v>147</v>
      </c>
      <c r="AE9" s="332" t="str">
        <f t="shared" ref="AE9:AE72" si="4">IF(AD9=0,"",IF(AD9=AC9,"Same",IF(AC9="0","Passed",IF(AD9&gt;AC9,"Imp:","Not Imp:"))))</f>
        <v>Imp:</v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25</v>
      </c>
      <c r="D10" s="284">
        <v>16</v>
      </c>
      <c r="E10" s="285">
        <v>21</v>
      </c>
      <c r="F10" s="291"/>
      <c r="G10" s="287">
        <f>IF(H4=3,(ABS(IF(D10&gt;60,0,D10)-IF(E10&gt;60,0,E10))),(ABS(IF(D10&gt;30,0,D10)-IF(E10&gt;30,0,E10))))</f>
        <v>5</v>
      </c>
      <c r="H10" s="288" t="str">
        <f>IF(H4=3,(IF(G10&gt;12,"Y","")),(IF(G10&gt;6,"Y","")))</f>
        <v/>
      </c>
      <c r="I10" s="289">
        <f t="shared" si="1"/>
        <v>18.5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37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62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 t="s">
        <v>148</v>
      </c>
      <c r="AE10" s="332" t="str">
        <f t="shared" si="4"/>
        <v>Imp:</v>
      </c>
    </row>
    <row r="11" spans="1:36" ht="18">
      <c r="A11" s="267">
        <f>'1st 1'!A11</f>
        <v>4</v>
      </c>
      <c r="B11" s="271" t="str">
        <f>'1st 1'!B11</f>
        <v>D</v>
      </c>
      <c r="C11" s="283">
        <v>28</v>
      </c>
      <c r="D11" s="284">
        <v>23</v>
      </c>
      <c r="E11" s="285">
        <v>22.5</v>
      </c>
      <c r="F11" s="291"/>
      <c r="G11" s="287">
        <f>IF(H4=3,(ABS(IF(D11&gt;60,0,D11)-IF(E11&gt;60,0,E11))),(ABS(IF(D11&gt;30,0,D11)-IF(E11&gt;30,0,E11))))</f>
        <v>0.5</v>
      </c>
      <c r="H11" s="288" t="str">
        <f>IF(H4=3,(IF(G11&gt;12,"Y","")),(IF(G11&gt;6,"Y","")))</f>
        <v/>
      </c>
      <c r="I11" s="289">
        <f t="shared" si="1"/>
        <v>22.75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45.5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74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 t="s">
        <v>149</v>
      </c>
      <c r="AE11" s="332" t="str">
        <f t="shared" si="4"/>
        <v>Imp:</v>
      </c>
    </row>
    <row r="12" spans="1:36" ht="18">
      <c r="A12" s="267">
        <f>'1st 1'!A12</f>
        <v>5</v>
      </c>
      <c r="B12" s="271" t="str">
        <f>'1st 1'!B12</f>
        <v>F</v>
      </c>
      <c r="C12" s="283">
        <v>24</v>
      </c>
      <c r="D12" s="284">
        <v>19</v>
      </c>
      <c r="E12" s="285">
        <v>18.5</v>
      </c>
      <c r="F12" s="291"/>
      <c r="G12" s="287">
        <f>IF(H4=3,(ABS(IF(D12&gt;60,0,D12)-IF(E12&gt;60,0,E12))),(ABS(IF(D12&gt;30,0,D12)-IF(E12&gt;30,0,E12))))</f>
        <v>0.5</v>
      </c>
      <c r="H12" s="288" t="str">
        <f>IF(H4=3,(IF(G12&gt;12,"Y","")),(IF(G12&gt;6,"Y","")))</f>
        <v/>
      </c>
      <c r="I12" s="289">
        <f t="shared" si="1"/>
        <v>18.75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37.5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62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 t="s">
        <v>150</v>
      </c>
      <c r="AE12" s="332" t="str">
        <f t="shared" si="4"/>
        <v>Imp:</v>
      </c>
    </row>
    <row r="13" spans="1:36" s="23" customFormat="1" ht="18">
      <c r="A13" s="267">
        <f>'1st 1'!A13</f>
        <v>6</v>
      </c>
      <c r="B13" s="271" t="str">
        <f>'1st 1'!B13</f>
        <v>P</v>
      </c>
      <c r="C13" s="283">
        <v>29.5</v>
      </c>
      <c r="D13" s="284">
        <v>22.5</v>
      </c>
      <c r="E13" s="285">
        <v>21</v>
      </c>
      <c r="F13" s="291"/>
      <c r="G13" s="287">
        <f>IF(H4=3,(ABS(IF(D13&gt;60,0,D13)-IF(E13&gt;60,0,E13))),(ABS(IF(D13&gt;30,0,D13)-IF(E13&gt;30,0,E13))))</f>
        <v>1.5</v>
      </c>
      <c r="H13" s="288" t="str">
        <f>IF(H4=3,(IF(G13&gt;12,"Y","")),(IF(G13&gt;6,"Y","")))</f>
        <v/>
      </c>
      <c r="I13" s="289">
        <f t="shared" si="1"/>
        <v>21.75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43.5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73</v>
      </c>
      <c r="AB13" s="253" t="str">
        <f>LOOKUP(AA13,{0,0.01,40,45,50,55,60,65,70,75,80},{"","F","D","C","C+","B-","B","B+","A-","A","A+"})</f>
        <v>A-</v>
      </c>
      <c r="AC13" s="330">
        <f>LOOKUP(AA13,{0,0.01,40,45,50,55,60,65,70,75,80},{0,"0",2,2.25,2.5,2.75,3,3.25,3.5,3.75,4})</f>
        <v>3.5</v>
      </c>
      <c r="AD13" s="331" t="s">
        <v>151</v>
      </c>
      <c r="AE13" s="332" t="str">
        <f t="shared" si="4"/>
        <v>Imp:</v>
      </c>
    </row>
    <row r="14" spans="1:36" ht="18">
      <c r="A14" s="267">
        <f>'1st 1'!A14</f>
        <v>7</v>
      </c>
      <c r="B14" s="271" t="str">
        <f>'1st 1'!B14</f>
        <v>M</v>
      </c>
      <c r="C14" s="283">
        <v>29</v>
      </c>
      <c r="D14" s="284">
        <v>24</v>
      </c>
      <c r="E14" s="285">
        <v>24</v>
      </c>
      <c r="F14" s="291"/>
      <c r="G14" s="287">
        <f>IF(H4=3,(ABS(IF(D14&gt;60,0,D14)-IF(E14&gt;60,0,E14))),(ABS(IF(D14&gt;30,0,D14)-IF(E14&gt;30,0,E14))))</f>
        <v>0</v>
      </c>
      <c r="H14" s="288" t="str">
        <f>IF(H4=3,(IF(G14&gt;12,"Y","")),(IF(G14&gt;6,"Y","")))</f>
        <v/>
      </c>
      <c r="I14" s="289">
        <f t="shared" si="1"/>
        <v>24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48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77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 t="s">
        <v>152</v>
      </c>
      <c r="AE14" s="332" t="str">
        <f t="shared" si="4"/>
        <v>Imp:</v>
      </c>
    </row>
    <row r="15" spans="1:36" ht="18">
      <c r="A15" s="267">
        <f>'1st 1'!A15</f>
        <v>8</v>
      </c>
      <c r="B15" s="271" t="str">
        <f>'1st 1'!B15</f>
        <v>S</v>
      </c>
      <c r="C15" s="283">
        <v>24</v>
      </c>
      <c r="D15" s="284">
        <v>15</v>
      </c>
      <c r="E15" s="285">
        <v>18.5</v>
      </c>
      <c r="F15" s="291"/>
      <c r="G15" s="287">
        <f>IF(H4=3,(ABS(IF(D15&gt;60,0,D15)-IF(E15&gt;60,0,E15))),(ABS(IF(D15&gt;30,0,D15)-IF(E15&gt;30,0,E15))))</f>
        <v>3.5</v>
      </c>
      <c r="H15" s="288" t="str">
        <f>IF(H4=3,(IF(G15&gt;12,"Y","")),(IF(G15&gt;6,"Y","")))</f>
        <v/>
      </c>
      <c r="I15" s="289">
        <f t="shared" si="1"/>
        <v>16.75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33.5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58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 t="s">
        <v>153</v>
      </c>
      <c r="AE15" s="332" t="str">
        <f t="shared" si="4"/>
        <v>Imp:</v>
      </c>
    </row>
    <row r="16" spans="1:36" ht="18">
      <c r="A16" s="267">
        <f>'1st 1'!A16</f>
        <v>9</v>
      </c>
      <c r="B16" s="271" t="str">
        <f>'1st 1'!B16</f>
        <v>M</v>
      </c>
      <c r="C16" s="283">
        <v>29.75</v>
      </c>
      <c r="D16" s="284">
        <v>21</v>
      </c>
      <c r="E16" s="285">
        <v>22.5</v>
      </c>
      <c r="F16" s="291"/>
      <c r="G16" s="287">
        <f>IF(H4=3,(ABS(IF(D16&gt;60,0,D16)-IF(E16&gt;60,0,E16))),(ABS(IF(D16&gt;30,0,D16)-IF(E16&gt;30,0,E16))))</f>
        <v>1.5</v>
      </c>
      <c r="H16" s="288" t="str">
        <f>IF(H4=3,(IF(G16&gt;12,"Y","")),(IF(G16&gt;6,"Y","")))</f>
        <v/>
      </c>
      <c r="I16" s="289">
        <f t="shared" si="1"/>
        <v>21.75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43.5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74</v>
      </c>
      <c r="AB16" s="253" t="str">
        <f>LOOKUP(AA16,{0,0.01,40,45,50,55,60,65,70,75,80},{"","F","D","C","C+","B-","B","B+","A-","A","A+"})</f>
        <v>A-</v>
      </c>
      <c r="AC16" s="330">
        <f>LOOKUP(AA16,{0,0.01,40,45,50,55,60,65,70,75,80},{0,"0",2,2.25,2.5,2.75,3,3.25,3.5,3.75,4})</f>
        <v>3.5</v>
      </c>
      <c r="AD16" s="331" t="s">
        <v>154</v>
      </c>
      <c r="AE16" s="332" t="str">
        <f t="shared" si="4"/>
        <v>Imp:</v>
      </c>
    </row>
    <row r="17" spans="1:36" s="23" customFormat="1" ht="18">
      <c r="A17" s="267">
        <f>'1st 1'!A17</f>
        <v>10</v>
      </c>
      <c r="B17" s="271" t="str">
        <f>'1st 1'!B17</f>
        <v>M</v>
      </c>
      <c r="C17" s="283">
        <v>33.5</v>
      </c>
      <c r="D17" s="284">
        <v>24</v>
      </c>
      <c r="E17" s="285">
        <v>24.5</v>
      </c>
      <c r="F17" s="291"/>
      <c r="G17" s="287">
        <f>IF(H4=3,(ABS(IF(D17&gt;60,0,D17)-IF(E17&gt;60,0,E17))),(ABS(IF(D17&gt;30,0,D17)-IF(E17&gt;30,0,E17))))</f>
        <v>0.5</v>
      </c>
      <c r="H17" s="288" t="str">
        <f>IF(H4=3,(IF(G17&gt;12,"Y","")),(IF(G17&gt;6,"Y","")))</f>
        <v/>
      </c>
      <c r="I17" s="289">
        <f t="shared" si="1"/>
        <v>24.25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48.5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82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 t="s">
        <v>155</v>
      </c>
      <c r="AE17" s="332" t="str">
        <f t="shared" si="4"/>
        <v>Imp:</v>
      </c>
    </row>
    <row r="18" spans="1:36" ht="18">
      <c r="A18" s="267">
        <f>'1st 1'!A18</f>
        <v>11</v>
      </c>
      <c r="B18" s="271" t="str">
        <f>'1st 1'!B18</f>
        <v>S</v>
      </c>
      <c r="C18" s="283">
        <v>32</v>
      </c>
      <c r="D18" s="284">
        <v>24.5</v>
      </c>
      <c r="E18" s="285">
        <v>21.5</v>
      </c>
      <c r="F18" s="291"/>
      <c r="G18" s="287">
        <f>IF(H4=3,(ABS(IF(D18&gt;60,0,D18)-IF(E18&gt;60,0,E18))),(ABS(IF(D18&gt;30,0,D18)-IF(E18&gt;30,0,E18))))</f>
        <v>3</v>
      </c>
      <c r="H18" s="288" t="str">
        <f>IF(H4=3,(IF(G18&gt;12,"Y","")),(IF(G18&gt;6,"Y","")))</f>
        <v/>
      </c>
      <c r="I18" s="289">
        <f t="shared" si="1"/>
        <v>23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46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78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 t="s">
        <v>156</v>
      </c>
      <c r="AE18" s="332" t="str">
        <f t="shared" si="4"/>
        <v>Imp:</v>
      </c>
    </row>
    <row r="19" spans="1:36" ht="18">
      <c r="A19" s="267">
        <f>'1st 1'!A19</f>
        <v>12</v>
      </c>
      <c r="B19" s="271" t="str">
        <f>'1st 1'!B19</f>
        <v>Z</v>
      </c>
      <c r="C19" s="283">
        <v>28.5</v>
      </c>
      <c r="D19" s="284">
        <v>15.5</v>
      </c>
      <c r="E19" s="285">
        <v>21</v>
      </c>
      <c r="F19" s="291"/>
      <c r="G19" s="287">
        <f>IF(H4=3,(ABS(IF(D19&gt;60,0,D19)-IF(E19&gt;60,0,E19))),(ABS(IF(D19&gt;30,0,D19)-IF(E19&gt;30,0,E19))))</f>
        <v>5.5</v>
      </c>
      <c r="H19" s="288" t="str">
        <f>IF(H4=3,(IF(G19&gt;12,"Y","")),(IF(G19&gt;6,"Y","")))</f>
        <v/>
      </c>
      <c r="I19" s="289">
        <f t="shared" si="1"/>
        <v>18.25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36.5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65</v>
      </c>
      <c r="AB19" s="253" t="str">
        <f>LOOKUP(AA19,{0,0.01,40,45,50,55,60,65,70,75,80},{"","F","D","C","C+","B-","B","B+","A-","A","A+"})</f>
        <v>B+</v>
      </c>
      <c r="AC19" s="330">
        <f>LOOKUP(AA19,{0,0.01,40,45,50,55,60,65,70,75,80},{0,"0",2,2.25,2.5,2.75,3,3.25,3.5,3.75,4})</f>
        <v>3.25</v>
      </c>
      <c r="AD19" s="331" t="s">
        <v>157</v>
      </c>
      <c r="AE19" s="332" t="str">
        <f t="shared" si="4"/>
        <v>Imp:</v>
      </c>
    </row>
    <row r="20" spans="1:36" ht="18">
      <c r="A20" s="267">
        <f>'1st 1'!A20</f>
        <v>13</v>
      </c>
      <c r="B20" s="271" t="str">
        <f>'1st 1'!B20</f>
        <v>M</v>
      </c>
      <c r="C20" s="283">
        <v>23.5</v>
      </c>
      <c r="D20" s="284">
        <v>16</v>
      </c>
      <c r="E20" s="285">
        <v>21.5</v>
      </c>
      <c r="F20" s="291"/>
      <c r="G20" s="287">
        <f>IF(H4=3,(ABS(IF(D20&gt;60,0,D20)-IF(E20&gt;60,0,E20))),(ABS(IF(D20&gt;30,0,D20)-IF(E20&gt;30,0,E20))))</f>
        <v>5.5</v>
      </c>
      <c r="H20" s="288" t="str">
        <f>IF(H4=3,(IF(G20&gt;12,"Y","")),(IF(G20&gt;6,"Y","")))</f>
        <v/>
      </c>
      <c r="I20" s="289">
        <f t="shared" si="1"/>
        <v>18.75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37.5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61</v>
      </c>
      <c r="AB20" s="253" t="str">
        <f>LOOKUP(AA20,{0,0.01,40,45,50,55,60,65,70,75,80},{"","F","D","C","C+","B-","B","B+","A-","A","A+"})</f>
        <v>B</v>
      </c>
      <c r="AC20" s="330">
        <f>LOOKUP(AA20,{0,0.01,40,45,50,55,60,65,70,75,80},{0,"0",2,2.25,2.5,2.75,3,3.25,3.5,3.75,4})</f>
        <v>3</v>
      </c>
      <c r="AD20" s="331" t="s">
        <v>158</v>
      </c>
      <c r="AE20" s="332" t="str">
        <f t="shared" si="4"/>
        <v>Imp:</v>
      </c>
    </row>
    <row r="21" spans="1:36" ht="18">
      <c r="A21" s="267">
        <f>'1st 1'!A21</f>
        <v>14</v>
      </c>
      <c r="B21" s="271" t="str">
        <f>'1st 1'!B21</f>
        <v>K</v>
      </c>
      <c r="C21" s="283">
        <v>29.5</v>
      </c>
      <c r="D21" s="284">
        <v>24</v>
      </c>
      <c r="E21" s="285">
        <v>22</v>
      </c>
      <c r="F21" s="291"/>
      <c r="G21" s="287">
        <f>IF(H4=3,(ABS(IF(D21&gt;60,0,D21)-IF(E21&gt;60,0,E21))),(ABS(IF(D21&gt;30,0,D21)-IF(E21&gt;30,0,E21))))</f>
        <v>2</v>
      </c>
      <c r="H21" s="288" t="str">
        <f>IF(H4=3,(IF(G21&gt;12,"Y","")),(IF(G21&gt;6,"Y","")))</f>
        <v/>
      </c>
      <c r="I21" s="289">
        <f t="shared" si="1"/>
        <v>23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46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76</v>
      </c>
      <c r="AB21" s="253" t="str">
        <f>LOOKUP(AA21,{0,0.01,40,45,50,55,60,65,70,75,80},{"","F","D","C","C+","B-","B","B+","A-","A","A+"})</f>
        <v>A</v>
      </c>
      <c r="AC21" s="330">
        <f>LOOKUP(AA21,{0,0.01,40,45,50,55,60,65,70,75,80},{0,"0",2,2.25,2.5,2.75,3,3.25,3.5,3.75,4})</f>
        <v>3.75</v>
      </c>
      <c r="AD21" s="331" t="s">
        <v>159</v>
      </c>
      <c r="AE21" s="332" t="str">
        <f t="shared" si="4"/>
        <v>Imp:</v>
      </c>
    </row>
    <row r="22" spans="1:36" ht="18">
      <c r="A22" s="267">
        <f>'1st 1'!A22</f>
        <v>15</v>
      </c>
      <c r="B22" s="271" t="str">
        <f>'1st 1'!B22</f>
        <v>P</v>
      </c>
      <c r="C22" s="283">
        <v>33</v>
      </c>
      <c r="D22" s="284">
        <v>24</v>
      </c>
      <c r="E22" s="285">
        <v>22</v>
      </c>
      <c r="F22" s="291"/>
      <c r="G22" s="287">
        <f>IF(H4=3,(ABS(IF(D22&gt;60,0,D22)-IF(E22&gt;60,0,E22))),(ABS(IF(D22&gt;30,0,D22)-IF(E22&gt;30,0,E22))))</f>
        <v>2</v>
      </c>
      <c r="H22" s="288" t="str">
        <f>IF(H4=3,(IF(G22&gt;12,"Y","")),(IF(G22&gt;6,"Y","")))</f>
        <v/>
      </c>
      <c r="I22" s="289">
        <f t="shared" si="1"/>
        <v>23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46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79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 t="s">
        <v>160</v>
      </c>
      <c r="AE22" s="332" t="str">
        <f t="shared" si="4"/>
        <v>Imp:</v>
      </c>
    </row>
    <row r="23" spans="1:36" ht="18">
      <c r="A23" s="267">
        <f>'1st 1'!A23</f>
        <v>16</v>
      </c>
      <c r="B23" s="271" t="str">
        <f>'1st 1'!B23</f>
        <v>F</v>
      </c>
      <c r="C23" s="283">
        <v>29.75</v>
      </c>
      <c r="D23" s="284">
        <v>23.5</v>
      </c>
      <c r="E23" s="285">
        <v>23</v>
      </c>
      <c r="F23" s="291"/>
      <c r="G23" s="287">
        <f>IF(H4=3,(ABS(IF(D23&gt;60,0,D23)-IF(E23&gt;60,0,E23))),(ABS(IF(D23&gt;30,0,D23)-IF(E23&gt;30,0,E23))))</f>
        <v>0.5</v>
      </c>
      <c r="H23" s="288" t="str">
        <f>IF(H4=3,(IF(G23&gt;12,"Y","")),(IF(G23&gt;6,"Y","")))</f>
        <v/>
      </c>
      <c r="I23" s="289">
        <f t="shared" si="1"/>
        <v>23.25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46.5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77</v>
      </c>
      <c r="AB23" s="253" t="str">
        <f>LOOKUP(AA23,{0,0.01,40,45,50,55,60,65,70,75,80},{"","F","D","C","C+","B-","B","B+","A-","A","A+"})</f>
        <v>A</v>
      </c>
      <c r="AC23" s="330">
        <f>LOOKUP(AA23,{0,0.01,40,45,50,55,60,65,70,75,80},{0,"0",2,2.25,2.5,2.75,3,3.25,3.5,3.75,4})</f>
        <v>3.75</v>
      </c>
      <c r="AD23" s="331" t="s">
        <v>161</v>
      </c>
      <c r="AE23" s="332" t="str">
        <f t="shared" si="4"/>
        <v>Imp:</v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33">
        <v>31.5</v>
      </c>
      <c r="L24" s="183">
        <v>43</v>
      </c>
      <c r="M24" s="183">
        <v>40</v>
      </c>
      <c r="N24" s="183"/>
      <c r="O24" s="249">
        <f>IF(P4=3,(ABS(IF(L24&gt;60,0,L24)-IF(M24&gt;60,0,M24))),(ABS(IF(L24&gt;30,0,L24)-IF(M24&gt;30,0,M24))))</f>
        <v>3</v>
      </c>
      <c r="P24" s="200" t="str">
        <f>IF(P4=3,(IF(O24&gt;12,"Y","")),(IF(O24&gt;6,"Y","")))</f>
        <v/>
      </c>
      <c r="Q24" s="42">
        <f t="shared" si="2"/>
        <v>41.5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41.5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73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 t="s">
        <v>162</v>
      </c>
      <c r="AE24" s="332" t="str">
        <f t="shared" si="4"/>
        <v>Imp:</v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33">
        <v>21</v>
      </c>
      <c r="L25" s="183">
        <v>39</v>
      </c>
      <c r="M25" s="183">
        <v>36</v>
      </c>
      <c r="N25" s="183"/>
      <c r="O25" s="249">
        <f>IF(P4=3,(ABS(IF(L25&gt;60,0,L25)-IF(M25&gt;60,0,M25))),(ABS(IF(L25&gt;30,0,L25)-IF(M25&gt;30,0,M25))))</f>
        <v>3</v>
      </c>
      <c r="P25" s="200" t="str">
        <f>IF(P4=3,(IF(O25&gt;12,"Y","")),(IF(O25&gt;6,"Y","")))</f>
        <v/>
      </c>
      <c r="Q25" s="42">
        <f t="shared" si="2"/>
        <v>37.5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37.5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59</v>
      </c>
      <c r="AB25" s="253" t="str">
        <f>LOOKUP(AA25,{0,0.01,40,45,50,55,60,65,70,75,80},{"","F","D","C","C+","B-","B","B+","A-","A","A+"})</f>
        <v>B-</v>
      </c>
      <c r="AC25" s="330">
        <f>LOOKUP(AA25,{0,0.01,40,45,50,55,60,65,70,75,80},{0,"0",2,2.25,2.5,2.75,3,3.25,3.5,3.75,4})</f>
        <v>2.75</v>
      </c>
      <c r="AD25" s="331" t="s">
        <v>163</v>
      </c>
      <c r="AE25" s="332" t="str">
        <f t="shared" si="4"/>
        <v>Imp:</v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33">
        <v>29</v>
      </c>
      <c r="L26" s="183">
        <v>39</v>
      </c>
      <c r="M26" s="183">
        <v>37</v>
      </c>
      <c r="N26" s="183"/>
      <c r="O26" s="249">
        <f>IF(P4=3,(ABS(IF(L26&gt;60,0,L26)-IF(M26&gt;60,0,M26))),(ABS(IF(L26&gt;30,0,L26)-IF(M26&gt;30,0,M26))))</f>
        <v>2</v>
      </c>
      <c r="P26" s="200" t="str">
        <f>IF(P4=3,(IF(O26&gt;12,"Y","")),(IF(O26&gt;6,"Y","")))</f>
        <v/>
      </c>
      <c r="Q26" s="42">
        <f t="shared" si="2"/>
        <v>38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38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67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 t="s">
        <v>164</v>
      </c>
      <c r="AE26" s="332" t="str">
        <f t="shared" si="4"/>
        <v>Imp:</v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33">
        <v>32</v>
      </c>
      <c r="L27" s="183">
        <v>43</v>
      </c>
      <c r="M27" s="183">
        <v>50</v>
      </c>
      <c r="N27" s="183"/>
      <c r="O27" s="249">
        <f>IF(P4=3,(ABS(IF(L27&gt;60,0,L27)-IF(M27&gt;60,0,M27))),(ABS(IF(L27&gt;30,0,L27)-IF(M27&gt;30,0,M27))))</f>
        <v>7</v>
      </c>
      <c r="P27" s="200" t="str">
        <f>IF(P4=3,(IF(O27&gt;12,"Y","")),(IF(O27&gt;6,"Y","")))</f>
        <v/>
      </c>
      <c r="Q27" s="42">
        <f t="shared" si="2"/>
        <v>46.5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46.5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79</v>
      </c>
      <c r="AB27" s="253" t="str">
        <f>LOOKUP(AA27,{0,0.01,40,45,50,55,60,65,70,75,80},{"","F","D","C","C+","B-","B","B+","A-","A","A+"})</f>
        <v>A</v>
      </c>
      <c r="AC27" s="330">
        <f>LOOKUP(AA27,{0,0.01,40,45,50,55,60,65,70,75,80},{0,"0",2,2.25,2.5,2.75,3,3.25,3.5,3.75,4})</f>
        <v>3.75</v>
      </c>
      <c r="AD27" s="331" t="s">
        <v>165</v>
      </c>
      <c r="AE27" s="332" t="str">
        <f t="shared" si="4"/>
        <v>Imp:</v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33">
        <v>32</v>
      </c>
      <c r="L28" s="183">
        <v>47</v>
      </c>
      <c r="M28" s="183">
        <v>29</v>
      </c>
      <c r="N28" s="183">
        <v>40.5</v>
      </c>
      <c r="O28" s="249">
        <f>IF(P4=3,(ABS(IF(L28&gt;60,0,L28)-IF(M28&gt;60,0,M28))),(ABS(IF(L28&gt;30,0,L28)-IF(M28&gt;30,0,M28))))</f>
        <v>18</v>
      </c>
      <c r="P28" s="200" t="str">
        <f>IF(P4=3,(IF(O28&gt;12,"Y","")),(IF(O28&gt;6,"Y","")))</f>
        <v>Y</v>
      </c>
      <c r="Q28" s="42">
        <f t="shared" si="2"/>
        <v>43.75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43.75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76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 t="s">
        <v>166</v>
      </c>
      <c r="AE28" s="332" t="str">
        <f t="shared" si="4"/>
        <v>Imp:</v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33">
        <v>24</v>
      </c>
      <c r="L29" s="183">
        <v>40</v>
      </c>
      <c r="M29" s="183">
        <v>28</v>
      </c>
      <c r="N29" s="183"/>
      <c r="O29" s="249">
        <f>IF(P4=3,(ABS(IF(L29&gt;60,0,L29)-IF(M29&gt;60,0,M29))),(ABS(IF(L29&gt;30,0,L29)-IF(M29&gt;30,0,M29))))</f>
        <v>12</v>
      </c>
      <c r="P29" s="200" t="str">
        <f>IF(P4=3,(IF(O29&gt;12,"Y","")),(IF(O29&gt;6,"Y","")))</f>
        <v/>
      </c>
      <c r="Q29" s="42">
        <f t="shared" si="2"/>
        <v>34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34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58</v>
      </c>
      <c r="AB29" s="253" t="str">
        <f>LOOKUP(AA29,{0,0.01,40,45,50,55,60,65,70,75,80},{"","F","D","C","C+","B-","B","B+","A-","A","A+"})</f>
        <v>B-</v>
      </c>
      <c r="AC29" s="330">
        <f>LOOKUP(AA29,{0,0.01,40,45,50,55,60,65,70,75,80},{0,"0",2,2.25,2.5,2.75,3,3.25,3.5,3.75,4})</f>
        <v>2.75</v>
      </c>
      <c r="AD29" s="331" t="s">
        <v>167</v>
      </c>
      <c r="AE29" s="332" t="str">
        <f t="shared" si="4"/>
        <v>Imp:</v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33">
        <v>32.5</v>
      </c>
      <c r="L30" s="183">
        <v>44</v>
      </c>
      <c r="M30" s="183">
        <v>43</v>
      </c>
      <c r="N30" s="183"/>
      <c r="O30" s="249">
        <f>IF(P4=3,(ABS(IF(L30&gt;60,0,L30)-IF(M30&gt;60,0,M30))),(ABS(IF(L30&gt;30,0,L30)-IF(M30&gt;30,0,M30))))</f>
        <v>1</v>
      </c>
      <c r="P30" s="200" t="str">
        <f>IF(P4=3,(IF(O30&gt;12,"Y","")),(IF(O30&gt;6,"Y","")))</f>
        <v/>
      </c>
      <c r="Q30" s="42">
        <f t="shared" si="2"/>
        <v>43.5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43.5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76</v>
      </c>
      <c r="AB30" s="253" t="str">
        <f>LOOKUP(AA30,{0,0.01,40,45,50,55,60,65,70,75,80},{"","F","D","C","C+","B-","B","B+","A-","A","A+"})</f>
        <v>A</v>
      </c>
      <c r="AC30" s="330">
        <f>LOOKUP(AA30,{0,0.01,40,45,50,55,60,65,70,75,80},{0,"0",2,2.25,2.5,2.75,3,3.25,3.5,3.75,4})</f>
        <v>3.75</v>
      </c>
      <c r="AD30" s="331" t="s">
        <v>168</v>
      </c>
      <c r="AE30" s="332" t="str">
        <f t="shared" si="4"/>
        <v>Imp:</v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33">
        <v>32.5</v>
      </c>
      <c r="L31" s="183">
        <v>37</v>
      </c>
      <c r="M31" s="183">
        <v>36</v>
      </c>
      <c r="N31" s="183"/>
      <c r="O31" s="249">
        <f>IF(P4=3,(ABS(IF(L31&gt;60,0,L31)-IF(M31&gt;60,0,M31))),(ABS(IF(L31&gt;30,0,L31)-IF(M31&gt;30,0,M31))))</f>
        <v>1</v>
      </c>
      <c r="P31" s="200" t="str">
        <f>IF(P4=3,(IF(O31&gt;12,"Y","")),(IF(O31&gt;6,"Y","")))</f>
        <v/>
      </c>
      <c r="Q31" s="42">
        <f t="shared" si="2"/>
        <v>36.5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36.5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69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 t="s">
        <v>169</v>
      </c>
      <c r="AE31" s="332" t="str">
        <f t="shared" si="4"/>
        <v>Imp:</v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33">
        <v>31</v>
      </c>
      <c r="L32" s="183">
        <v>40</v>
      </c>
      <c r="M32" s="183">
        <v>37</v>
      </c>
      <c r="N32" s="183"/>
      <c r="O32" s="249">
        <f>IF(P4=3,(ABS(IF(L32&gt;60,0,L32)-IF(M32&gt;60,0,M32))),(ABS(IF(L32&gt;30,0,L32)-IF(M32&gt;30,0,M32))))</f>
        <v>3</v>
      </c>
      <c r="P32" s="200" t="str">
        <f>IF(P4=3,(IF(O32&gt;12,"Y","")),(IF(O32&gt;6,"Y","")))</f>
        <v/>
      </c>
      <c r="Q32" s="42">
        <f t="shared" si="2"/>
        <v>38.5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38.5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70</v>
      </c>
      <c r="AB32" s="253" t="str">
        <f>LOOKUP(AA32,{0,0.01,40,45,50,55,60,65,70,75,80},{"","F","D","C","C+","B-","B","B+","A-","A","A+"})</f>
        <v>A-</v>
      </c>
      <c r="AC32" s="330">
        <f>LOOKUP(AA32,{0,0.01,40,45,50,55,60,65,70,75,80},{0,"0",2,2.25,2.5,2.75,3,3.25,3.5,3.75,4})</f>
        <v>3.5</v>
      </c>
      <c r="AD32" s="331" t="s">
        <v>170</v>
      </c>
      <c r="AE32" s="332" t="str">
        <f t="shared" si="4"/>
        <v>Imp:</v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33">
        <v>30</v>
      </c>
      <c r="L33" s="183">
        <v>44</v>
      </c>
      <c r="M33" s="183">
        <v>38</v>
      </c>
      <c r="N33" s="183"/>
      <c r="O33" s="249">
        <f>IF(P4=3,(ABS(IF(L33&gt;60,0,L33)-IF(M33&gt;60,0,M33))),(ABS(IF(L33&gt;30,0,L33)-IF(M33&gt;30,0,M33))))</f>
        <v>6</v>
      </c>
      <c r="P33" s="200" t="str">
        <f>IF(P4=3,(IF(O33&gt;12,"Y","")),(IF(O33&gt;6,"Y","")))</f>
        <v/>
      </c>
      <c r="Q33" s="42">
        <f t="shared" si="2"/>
        <v>41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41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71</v>
      </c>
      <c r="AB33" s="253" t="str">
        <f>LOOKUP(AA33,{0,0.01,40,45,50,55,60,65,70,75,80},{"","F","D","C","C+","B-","B","B+","A-","A","A+"})</f>
        <v>A-</v>
      </c>
      <c r="AC33" s="330">
        <f>LOOKUP(AA33,{0,0.01,40,45,50,55,60,65,70,75,80},{0,"0",2,2.25,2.5,2.75,3,3.25,3.5,3.75,4})</f>
        <v>3.5</v>
      </c>
      <c r="AD33" s="331" t="s">
        <v>171</v>
      </c>
      <c r="AE33" s="332" t="str">
        <f t="shared" si="4"/>
        <v>Imp:</v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34</v>
      </c>
      <c r="L34" s="183">
        <v>50</v>
      </c>
      <c r="M34" s="183">
        <v>50</v>
      </c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50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50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84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 t="s">
        <v>172</v>
      </c>
      <c r="AE34" s="332" t="str">
        <f t="shared" si="4"/>
        <v>Imp:</v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33">
        <v>29</v>
      </c>
      <c r="L35" s="183">
        <v>40</v>
      </c>
      <c r="M35" s="183">
        <v>38</v>
      </c>
      <c r="N35" s="183"/>
      <c r="O35" s="249">
        <f>IF(P4=3,(ABS(IF(L35&gt;60,0,L35)-IF(M35&gt;60,0,M35))),(ABS(IF(L35&gt;30,0,L35)-IF(M35&gt;30,0,M35))))</f>
        <v>2</v>
      </c>
      <c r="P35" s="200" t="str">
        <f>IF(P4=3,(IF(O35&gt;12,"Y","")),(IF(O35&gt;6,"Y","")))</f>
        <v/>
      </c>
      <c r="Q35" s="42">
        <f t="shared" si="2"/>
        <v>39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39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68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 t="s">
        <v>173</v>
      </c>
      <c r="AE35" s="332" t="str">
        <f t="shared" si="4"/>
        <v>Imp:</v>
      </c>
    </row>
    <row r="36" spans="1:36" s="23" customFormat="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33">
        <v>30</v>
      </c>
      <c r="L36" s="183">
        <v>43</v>
      </c>
      <c r="M36" s="183">
        <v>35</v>
      </c>
      <c r="N36" s="183"/>
      <c r="O36" s="249">
        <f>IF(P4=3,(ABS(IF(L36&gt;60,0,L36)-IF(M36&gt;60,0,M36))),(ABS(IF(L36&gt;30,0,L36)-IF(M36&gt;30,0,M36))))</f>
        <v>8</v>
      </c>
      <c r="P36" s="200" t="str">
        <f>IF(P4=3,(IF(O36&gt;12,"Y","")),(IF(O36&gt;6,"Y","")))</f>
        <v/>
      </c>
      <c r="Q36" s="42">
        <f t="shared" si="2"/>
        <v>39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39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69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 t="s">
        <v>174</v>
      </c>
      <c r="AE36" s="332" t="str">
        <f t="shared" si="4"/>
        <v>Imp:</v>
      </c>
      <c r="AF36" s="2"/>
      <c r="AG36" s="2"/>
      <c r="AH36" s="2"/>
      <c r="AI36" s="2"/>
      <c r="AJ36" s="2"/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33">
        <v>30.5</v>
      </c>
      <c r="L37" s="183">
        <v>42</v>
      </c>
      <c r="M37" s="183">
        <v>46</v>
      </c>
      <c r="N37" s="183"/>
      <c r="O37" s="249">
        <f>IF(P4=3,(ABS(IF(L37&gt;60,0,L37)-IF(M37&gt;60,0,M37))),(ABS(IF(L37&gt;30,0,L37)-IF(M37&gt;30,0,M37))))</f>
        <v>4</v>
      </c>
      <c r="P37" s="200" t="str">
        <f>IF(P4=3,(IF(O37&gt;12,"Y","")),(IF(O37&gt;6,"Y","")))</f>
        <v/>
      </c>
      <c r="Q37" s="42">
        <f t="shared" si="2"/>
        <v>44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44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75</v>
      </c>
      <c r="AB37" s="253" t="str">
        <f>LOOKUP(AA37,{0,0.01,40,45,50,55,60,65,70,75,80},{"","F","D","C","C+","B-","B","B+","A-","A","A+"})</f>
        <v>A</v>
      </c>
      <c r="AC37" s="330">
        <f>LOOKUP(AA37,{0,0.01,40,45,50,55,60,65,70,75,80},{0,"0",2,2.25,2.5,2.75,3,3.25,3.5,3.75,4})</f>
        <v>3.75</v>
      </c>
      <c r="AD37" s="331" t="s">
        <v>175</v>
      </c>
      <c r="AE37" s="332" t="str">
        <f t="shared" si="4"/>
        <v>Imp:</v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33">
        <v>32.5</v>
      </c>
      <c r="L38" s="183">
        <v>44</v>
      </c>
      <c r="M38" s="183">
        <v>48</v>
      </c>
      <c r="N38" s="183"/>
      <c r="O38" s="249">
        <f>IF(P4=3,(ABS(IF(L38&gt;60,0,L38)-IF(M38&gt;60,0,M38))),(ABS(IF(L38&gt;30,0,L38)-IF(M38&gt;30,0,M38))))</f>
        <v>4</v>
      </c>
      <c r="P38" s="200" t="str">
        <f>IF(P4=3,(IF(O38&gt;12,"Y","")),(IF(O38&gt;6,"Y","")))</f>
        <v/>
      </c>
      <c r="Q38" s="42">
        <f t="shared" si="2"/>
        <v>46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46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79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 t="s">
        <v>176</v>
      </c>
      <c r="AE38" s="332" t="str">
        <f t="shared" si="4"/>
        <v>Imp:</v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33">
        <v>32.5</v>
      </c>
      <c r="L39" s="183">
        <v>43</v>
      </c>
      <c r="M39" s="183">
        <v>45</v>
      </c>
      <c r="N39" s="183"/>
      <c r="O39" s="249">
        <f>IF(P4=3,(ABS(IF(L39&gt;60,0,L39)-IF(M39&gt;60,0,M39))),(ABS(IF(L39&gt;30,0,L39)-IF(M39&gt;30,0,M39))))</f>
        <v>2</v>
      </c>
      <c r="P39" s="200" t="str">
        <f>IF(P4=3,(IF(O39&gt;12,"Y","")),(IF(O39&gt;6,"Y","")))</f>
        <v/>
      </c>
      <c r="Q39" s="42">
        <f t="shared" si="2"/>
        <v>44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44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77</v>
      </c>
      <c r="AB39" s="253" t="str">
        <f>LOOKUP(AA39,{0,0.01,40,45,50,55,60,65,70,75,80},{"","F","D","C","C+","B-","B","B+","A-","A","A+"})</f>
        <v>A</v>
      </c>
      <c r="AC39" s="330">
        <f>LOOKUP(AA39,{0,0.01,40,45,50,55,60,65,70,75,80},{0,"0",2,2.25,2.5,2.75,3,3.25,3.5,3.75,4})</f>
        <v>3.75</v>
      </c>
      <c r="AD39" s="331" t="s">
        <v>177</v>
      </c>
      <c r="AE39" s="332" t="str">
        <f t="shared" si="4"/>
        <v>Imp:</v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33">
        <v>31</v>
      </c>
      <c r="L40" s="183">
        <v>44</v>
      </c>
      <c r="M40" s="183">
        <v>48</v>
      </c>
      <c r="N40" s="183"/>
      <c r="O40" s="249">
        <f>IF(P4=3,(ABS(IF(L40&gt;60,0,L40)-IF(M40&gt;60,0,M40))),(ABS(IF(L40&gt;30,0,L40)-IF(M40&gt;30,0,M40))))</f>
        <v>4</v>
      </c>
      <c r="P40" s="200" t="str">
        <f>IF(P4=3,(IF(O40&gt;12,"Y","")),(IF(O40&gt;6,"Y","")))</f>
        <v/>
      </c>
      <c r="Q40" s="42">
        <f t="shared" si="2"/>
        <v>46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46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77</v>
      </c>
      <c r="AB40" s="253" t="str">
        <f>LOOKUP(AA40,{0,0.01,40,45,50,55,60,65,70,75,80},{"","F","D","C","C+","B-","B","B+","A-","A","A+"})</f>
        <v>A</v>
      </c>
      <c r="AC40" s="330">
        <f>LOOKUP(AA40,{0,0.01,40,45,50,55,60,65,70,75,80},{0,"0",2,2.25,2.5,2.75,3,3.25,3.5,3.75,4})</f>
        <v>3.75</v>
      </c>
      <c r="AD40" s="331" t="s">
        <v>178</v>
      </c>
      <c r="AE40" s="332" t="str">
        <f t="shared" si="4"/>
        <v>Imp:</v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33">
        <v>28.5</v>
      </c>
      <c r="L41" s="183">
        <v>39</v>
      </c>
      <c r="M41" s="183">
        <v>43</v>
      </c>
      <c r="N41" s="183"/>
      <c r="O41" s="249">
        <f>IF(P4=3,(ABS(IF(L41&gt;60,0,L41)-IF(M41&gt;60,0,M41))),(ABS(IF(L41&gt;30,0,L41)-IF(M41&gt;30,0,M41))))</f>
        <v>4</v>
      </c>
      <c r="P41" s="200" t="str">
        <f>IF(P4=3,(IF(O41&gt;12,"Y","")),(IF(O41&gt;6,"Y","")))</f>
        <v/>
      </c>
      <c r="Q41" s="42">
        <f t="shared" si="2"/>
        <v>41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41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70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 t="s">
        <v>179</v>
      </c>
      <c r="AE41" s="332" t="str">
        <f t="shared" si="4"/>
        <v>Imp:</v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33">
        <v>31.5</v>
      </c>
      <c r="L42" s="183">
        <v>44</v>
      </c>
      <c r="M42" s="183">
        <v>39</v>
      </c>
      <c r="N42" s="183"/>
      <c r="O42" s="249">
        <f>IF(P4=3,(ABS(IF(L42&gt;60,0,L42)-IF(M42&gt;60,0,M42))),(ABS(IF(L42&gt;30,0,L42)-IF(M42&gt;30,0,M42))))</f>
        <v>5</v>
      </c>
      <c r="P42" s="200" t="str">
        <f>IF(P4=3,(IF(O42&gt;12,"Y","")),(IF(O42&gt;6,"Y","")))</f>
        <v/>
      </c>
      <c r="Q42" s="42">
        <f t="shared" si="2"/>
        <v>41.5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41.5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73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 t="s">
        <v>180</v>
      </c>
      <c r="AE42" s="332" t="str">
        <f t="shared" si="4"/>
        <v>Imp:</v>
      </c>
    </row>
    <row r="43" spans="1:36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33">
        <v>33.5</v>
      </c>
      <c r="L43" s="183">
        <v>48</v>
      </c>
      <c r="M43" s="183">
        <v>40</v>
      </c>
      <c r="N43" s="183"/>
      <c r="O43" s="249">
        <f>IF(P4=3,(ABS(IF(L43&gt;60,0,L43)-IF(M43&gt;60,0,M43))),(ABS(IF(L43&gt;30,0,L43)-IF(M43&gt;30,0,M43))))</f>
        <v>8</v>
      </c>
      <c r="P43" s="200" t="str">
        <f>IF(P4=3,(IF(O43&gt;12,"Y","")),(IF(O43&gt;6,"Y","")))</f>
        <v/>
      </c>
      <c r="Q43" s="42">
        <f t="shared" si="2"/>
        <v>44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44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78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 t="s">
        <v>181</v>
      </c>
      <c r="AE43" s="332" t="str">
        <f t="shared" si="4"/>
        <v>Imp:</v>
      </c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33">
        <v>32</v>
      </c>
      <c r="L44" s="183">
        <v>43</v>
      </c>
      <c r="M44" s="183">
        <v>30</v>
      </c>
      <c r="N44" s="183">
        <v>40</v>
      </c>
      <c r="O44" s="249">
        <f>IF(P4=3,(ABS(IF(L44&gt;60,0,L44)-IF(M44&gt;60,0,M44))),(ABS(IF(L44&gt;30,0,L44)-IF(M44&gt;30,0,M44))))</f>
        <v>13</v>
      </c>
      <c r="P44" s="200" t="str">
        <f>IF(P4=3,(IF(O44&gt;12,"Y","")),(IF(O44&gt;6,"Y","")))</f>
        <v>Y</v>
      </c>
      <c r="Q44" s="42">
        <f t="shared" si="2"/>
        <v>41.5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41.5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74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 t="s">
        <v>182</v>
      </c>
      <c r="AE44" s="332" t="str">
        <f t="shared" si="4"/>
        <v>Imp:</v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33">
        <v>25</v>
      </c>
      <c r="L45" s="183">
        <v>48</v>
      </c>
      <c r="M45" s="183">
        <v>45</v>
      </c>
      <c r="N45" s="183"/>
      <c r="O45" s="249">
        <f>IF(P4=3,(ABS(IF(L45&gt;60,0,L45)-IF(M45&gt;60,0,M45))),(ABS(IF(L45&gt;30,0,L45)-IF(M45&gt;30,0,M45))))</f>
        <v>3</v>
      </c>
      <c r="P45" s="200" t="str">
        <f>IF(P4=3,(IF(O45&gt;12,"Y","")),(IF(O45&gt;6,"Y","")))</f>
        <v/>
      </c>
      <c r="Q45" s="42">
        <f t="shared" si="2"/>
        <v>46.5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46.5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72</v>
      </c>
      <c r="AB45" s="253" t="str">
        <f>LOOKUP(AA45,{0,0.01,40,45,50,55,60,65,70,75,80},{"","F","D","C","C+","B-","B","B+","A-","A","A+"})</f>
        <v>A-</v>
      </c>
      <c r="AC45" s="330">
        <f>LOOKUP(AA45,{0,0.01,40,45,50,55,60,65,70,75,80},{0,"0",2,2.25,2.5,2.75,3,3.25,3.5,3.75,4})</f>
        <v>3.5</v>
      </c>
      <c r="AD45" s="331" t="s">
        <v>183</v>
      </c>
      <c r="AE45" s="332" t="str">
        <f t="shared" si="4"/>
        <v>Imp:</v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25</v>
      </c>
      <c r="T46" s="291">
        <v>34</v>
      </c>
      <c r="U46" s="291">
        <v>39</v>
      </c>
      <c r="V46" s="291"/>
      <c r="W46" s="287">
        <f>IF(X4=3,(ABS(IF(T46&gt;60,0,T46)-IF(U46&gt;60,0,U46))),(ABS(IF(T46&gt;30,0,T46)-IF(U46&gt;30,0,U46))))</f>
        <v>5</v>
      </c>
      <c r="X46" s="288" t="str">
        <f>IF(X4=3,(IF(W46&gt;12,"Y","")),(IF(W46&gt;6,"Y","")))</f>
        <v/>
      </c>
      <c r="Y46" s="289">
        <f t="shared" si="3"/>
        <v>36.5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36.5</v>
      </c>
      <c r="AA46" s="197">
        <f t="shared" si="0"/>
        <v>62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 t="s">
        <v>184</v>
      </c>
      <c r="AE46" s="332" t="str">
        <f t="shared" si="4"/>
        <v>Imp:</v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17.5</v>
      </c>
      <c r="T47" s="291">
        <v>35</v>
      </c>
      <c r="U47" s="291">
        <v>38</v>
      </c>
      <c r="V47" s="291"/>
      <c r="W47" s="287">
        <f>IF(X4=3,(ABS(IF(T47&gt;60,0,T47)-IF(U47&gt;60,0,U47))),(ABS(IF(T47&gt;30,0,T47)-IF(U47&gt;30,0,U47))))</f>
        <v>3</v>
      </c>
      <c r="X47" s="288" t="str">
        <f>IF(X4=3,(IF(W47&gt;12,"Y","")),(IF(W47&gt;6,"Y","")))</f>
        <v/>
      </c>
      <c r="Y47" s="289">
        <f t="shared" si="3"/>
        <v>36.5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36.5</v>
      </c>
      <c r="AA47" s="197">
        <f t="shared" si="0"/>
        <v>54</v>
      </c>
      <c r="AB47" s="253" t="str">
        <f>LOOKUP(AA47,{0,0.01,40,45,50,55,60,65,70,75,80},{"","F","D","C","C+","B-","B","B+","A-","A","A+"})</f>
        <v>C+</v>
      </c>
      <c r="AC47" s="330">
        <f>LOOKUP(AA47,{0,0.01,40,45,50,55,60,65,70,75,80},{0,"0",2,2.25,2.5,2.75,3,3.25,3.5,3.75,4})</f>
        <v>2.5</v>
      </c>
      <c r="AD47" s="331" t="s">
        <v>185</v>
      </c>
      <c r="AE47" s="332" t="str">
        <f t="shared" si="4"/>
        <v>Imp:</v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30</v>
      </c>
      <c r="T48" s="291">
        <v>43</v>
      </c>
      <c r="U48" s="291">
        <v>48</v>
      </c>
      <c r="V48" s="291"/>
      <c r="W48" s="287">
        <f>IF(X4=3,(ABS(IF(T48&gt;60,0,T48)-IF(U48&gt;60,0,U48))),(ABS(IF(T48&gt;30,0,T48)-IF(U48&gt;30,0,U48))))</f>
        <v>5</v>
      </c>
      <c r="X48" s="288" t="str">
        <f>IF(X4=3,(IF(W48&gt;12,"Y","")),(IF(W48&gt;6,"Y","")))</f>
        <v/>
      </c>
      <c r="Y48" s="289">
        <f t="shared" si="3"/>
        <v>45.5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45.5</v>
      </c>
      <c r="AA48" s="197">
        <f t="shared" si="0"/>
        <v>76</v>
      </c>
      <c r="AB48" s="253" t="str">
        <f>LOOKUP(AA48,{0,0.01,40,45,50,55,60,65,70,75,80},{"","F","D","C","C+","B-","B","B+","A-","A","A+"})</f>
        <v>A</v>
      </c>
      <c r="AC48" s="330">
        <f>LOOKUP(AA48,{0,0.01,40,45,50,55,60,65,70,75,80},{0,"0",2,2.25,2.5,2.75,3,3.25,3.5,3.75,4})</f>
        <v>3.75</v>
      </c>
      <c r="AD48" s="331" t="s">
        <v>186</v>
      </c>
      <c r="AE48" s="332" t="str">
        <f t="shared" si="4"/>
        <v>Imp:</v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31.25</v>
      </c>
      <c r="T49" s="291">
        <v>40</v>
      </c>
      <c r="U49" s="291">
        <v>42</v>
      </c>
      <c r="V49" s="291"/>
      <c r="W49" s="287">
        <f>IF(X4=3,(ABS(IF(T49&gt;60,0,T49)-IF(U49&gt;60,0,U49))),(ABS(IF(T49&gt;30,0,T49)-IF(U49&gt;30,0,U49))))</f>
        <v>2</v>
      </c>
      <c r="X49" s="288" t="str">
        <f>IF(X4=3,(IF(W49&gt;12,"Y","")),(IF(W49&gt;6,"Y","")))</f>
        <v/>
      </c>
      <c r="Y49" s="289">
        <f t="shared" si="3"/>
        <v>41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41</v>
      </c>
      <c r="AA49" s="197">
        <f t="shared" si="0"/>
        <v>73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 t="s">
        <v>187</v>
      </c>
      <c r="AE49" s="332" t="str">
        <f t="shared" si="4"/>
        <v>Imp:</v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28.5</v>
      </c>
      <c r="T50" s="291">
        <v>48</v>
      </c>
      <c r="U50" s="291">
        <v>48</v>
      </c>
      <c r="V50" s="291"/>
      <c r="W50" s="287">
        <f>IF(X4=3,(ABS(IF(T50&gt;60,0,T50)-IF(U50&gt;60,0,U50))),(ABS(IF(T50&gt;30,0,T50)-IF(U50&gt;30,0,U50))))</f>
        <v>0</v>
      </c>
      <c r="X50" s="288" t="str">
        <f>IF(X4=3,(IF(W50&gt;12,"Y","")),(IF(W50&gt;6,"Y","")))</f>
        <v/>
      </c>
      <c r="Y50" s="289">
        <f t="shared" si="3"/>
        <v>48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48</v>
      </c>
      <c r="AA50" s="197">
        <f t="shared" si="0"/>
        <v>77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 t="s">
        <v>188</v>
      </c>
      <c r="AE50" s="332" t="str">
        <f t="shared" si="4"/>
        <v>Imp:</v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31</v>
      </c>
      <c r="T51" s="291">
        <v>48</v>
      </c>
      <c r="U51" s="291">
        <v>43</v>
      </c>
      <c r="V51" s="291"/>
      <c r="W51" s="287">
        <f>IF(X4=3,(ABS(IF(T51&gt;60,0,T51)-IF(U51&gt;60,0,U51))),(ABS(IF(T51&gt;30,0,T51)-IF(U51&gt;30,0,U51))))</f>
        <v>5</v>
      </c>
      <c r="X51" s="288" t="str">
        <f>IF(X4=3,(IF(W51&gt;12,"Y","")),(IF(W51&gt;6,"Y","")))</f>
        <v/>
      </c>
      <c r="Y51" s="289">
        <f t="shared" si="3"/>
        <v>45.5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45.5</v>
      </c>
      <c r="AA51" s="197">
        <f t="shared" si="0"/>
        <v>77</v>
      </c>
      <c r="AB51" s="253" t="str">
        <f>LOOKUP(AA51,{0,0.01,40,45,50,55,60,65,70,75,80},{"","F","D","C","C+","B-","B","B+","A-","A","A+"})</f>
        <v>A</v>
      </c>
      <c r="AC51" s="330">
        <f>LOOKUP(AA51,{0,0.01,40,45,50,55,60,65,70,75,80},{0,"0",2,2.25,2.5,2.75,3,3.25,3.5,3.75,4})</f>
        <v>3.75</v>
      </c>
      <c r="AD51" s="331" t="s">
        <v>189</v>
      </c>
      <c r="AE51" s="332" t="str">
        <f t="shared" si="4"/>
        <v>Imp:</v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24</v>
      </c>
      <c r="T52" s="291">
        <v>45</v>
      </c>
      <c r="U52" s="291">
        <v>36</v>
      </c>
      <c r="V52" s="291"/>
      <c r="W52" s="287">
        <f>IF(X4=3,(ABS(IF(T52&gt;60,0,T52)-IF(U52&gt;60,0,U52))),(ABS(IF(T52&gt;30,0,T52)-IF(U52&gt;30,0,U52))))</f>
        <v>9</v>
      </c>
      <c r="X52" s="288" t="str">
        <f>IF(X4=3,(IF(W52&gt;12,"Y","")),(IF(W52&gt;6,"Y","")))</f>
        <v/>
      </c>
      <c r="Y52" s="289">
        <f t="shared" si="3"/>
        <v>40.5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40.5</v>
      </c>
      <c r="AA52" s="197">
        <f t="shared" si="0"/>
        <v>65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 t="s">
        <v>190</v>
      </c>
      <c r="AE52" s="332" t="str">
        <f t="shared" si="4"/>
        <v>Imp:</v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31</v>
      </c>
      <c r="T53" s="291">
        <v>44</v>
      </c>
      <c r="U53" s="291">
        <v>45</v>
      </c>
      <c r="V53" s="291"/>
      <c r="W53" s="287">
        <f>IF(X4=3,(ABS(IF(T53&gt;60,0,T53)-IF(U53&gt;60,0,U53))),(ABS(IF(T53&gt;30,0,T53)-IF(U53&gt;30,0,U53))))</f>
        <v>1</v>
      </c>
      <c r="X53" s="288" t="str">
        <f>IF(X4=3,(IF(W53&gt;12,"Y","")),(IF(W53&gt;6,"Y","")))</f>
        <v/>
      </c>
      <c r="Y53" s="289">
        <f t="shared" si="3"/>
        <v>44.5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44.5</v>
      </c>
      <c r="AA53" s="197">
        <f t="shared" si="0"/>
        <v>76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 t="s">
        <v>191</v>
      </c>
      <c r="AE53" s="332" t="str">
        <f t="shared" si="4"/>
        <v>Imp:</v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24.5</v>
      </c>
      <c r="T54" s="291">
        <v>40</v>
      </c>
      <c r="U54" s="291">
        <v>34</v>
      </c>
      <c r="V54" s="291"/>
      <c r="W54" s="287">
        <f>IF(X4=3,(ABS(IF(T54&gt;60,0,T54)-IF(U54&gt;60,0,U54))),(ABS(IF(T54&gt;30,0,T54)-IF(U54&gt;30,0,U54))))</f>
        <v>6</v>
      </c>
      <c r="X54" s="288" t="str">
        <f>IF(X4=3,(IF(W54&gt;12,"Y","")),(IF(W54&gt;6,"Y","")))</f>
        <v/>
      </c>
      <c r="Y54" s="289">
        <f t="shared" si="3"/>
        <v>37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37</v>
      </c>
      <c r="AA54" s="197">
        <f t="shared" si="0"/>
        <v>62</v>
      </c>
      <c r="AB54" s="253" t="str">
        <f>LOOKUP(AA54,{0,0.01,40,45,50,55,60,65,70,75,80},{"","F","D","C","C+","B-","B","B+","A-","A","A+"})</f>
        <v>B</v>
      </c>
      <c r="AC54" s="330">
        <f>LOOKUP(AA54,{0,0.01,40,45,50,55,60,65,70,75,80},{0,"0",2,2.25,2.5,2.75,3,3.25,3.5,3.75,4})</f>
        <v>3</v>
      </c>
      <c r="AD54" s="331" t="s">
        <v>192</v>
      </c>
      <c r="AE54" s="332" t="str">
        <f t="shared" si="4"/>
        <v>Imp:</v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24.75</v>
      </c>
      <c r="T55" s="291">
        <v>45</v>
      </c>
      <c r="U55" s="291">
        <v>38</v>
      </c>
      <c r="V55" s="291"/>
      <c r="W55" s="287">
        <f>IF(X4=3,(ABS(IF(T55&gt;60,0,T55)-IF(U55&gt;60,0,U55))),(ABS(IF(T55&gt;30,0,T55)-IF(U55&gt;30,0,U55))))</f>
        <v>7</v>
      </c>
      <c r="X55" s="288" t="str">
        <f>IF(X4=3,(IF(W55&gt;12,"Y","")),(IF(W55&gt;6,"Y","")))</f>
        <v/>
      </c>
      <c r="Y55" s="289">
        <f t="shared" si="3"/>
        <v>41.5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41.5</v>
      </c>
      <c r="AA55" s="197">
        <f t="shared" si="0"/>
        <v>67</v>
      </c>
      <c r="AB55" s="253" t="str">
        <f>LOOKUP(AA55,{0,0.01,40,45,50,55,60,65,70,75,80},{"","F","D","C","C+","B-","B","B+","A-","A","A+"})</f>
        <v>B+</v>
      </c>
      <c r="AC55" s="330">
        <f>LOOKUP(AA55,{0,0.01,40,45,50,55,60,65,70,75,80},{0,"0",2,2.25,2.5,2.75,3,3.25,3.5,3.75,4})</f>
        <v>3.25</v>
      </c>
      <c r="AD55" s="331" t="s">
        <v>193</v>
      </c>
      <c r="AE55" s="332" t="str">
        <f t="shared" si="4"/>
        <v>Imp:</v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26.75</v>
      </c>
      <c r="T56" s="291">
        <v>40</v>
      </c>
      <c r="U56" s="291">
        <v>42</v>
      </c>
      <c r="V56" s="291"/>
      <c r="W56" s="287">
        <f>IF(X4=3,(ABS(IF(T56&gt;60,0,T56)-IF(U56&gt;60,0,U56))),(ABS(IF(T56&gt;30,0,T56)-IF(U56&gt;30,0,U56))))</f>
        <v>2</v>
      </c>
      <c r="X56" s="288" t="str">
        <f>IF(X4=3,(IF(W56&gt;12,"Y","")),(IF(W56&gt;6,"Y","")))</f>
        <v/>
      </c>
      <c r="Y56" s="289">
        <f t="shared" si="3"/>
        <v>41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41</v>
      </c>
      <c r="AA56" s="197">
        <f t="shared" si="0"/>
        <v>68</v>
      </c>
      <c r="AB56" s="253" t="str">
        <f>LOOKUP(AA56,{0,0.01,40,45,50,55,60,65,70,75,80},{"","F","D","C","C+","B-","B","B+","A-","A","A+"})</f>
        <v>B+</v>
      </c>
      <c r="AC56" s="330">
        <f>LOOKUP(AA56,{0,0.01,40,45,50,55,60,65,70,75,80},{0,"0",2,2.25,2.5,2.75,3,3.25,3.5,3.75,4})</f>
        <v>3.25</v>
      </c>
      <c r="AD56" s="331" t="s">
        <v>194</v>
      </c>
      <c r="AE56" s="332" t="str">
        <f t="shared" si="4"/>
        <v>Imp:</v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19.5</v>
      </c>
      <c r="T57" s="291">
        <v>43</v>
      </c>
      <c r="U57" s="291">
        <v>39</v>
      </c>
      <c r="V57" s="291"/>
      <c r="W57" s="287">
        <f>IF(X4=3,(ABS(IF(T57&gt;60,0,T57)-IF(U57&gt;60,0,U57))),(ABS(IF(T57&gt;30,0,T57)-IF(U57&gt;30,0,U57))))</f>
        <v>4</v>
      </c>
      <c r="X57" s="288" t="str">
        <f>IF(X4=3,(IF(W57&gt;12,"Y","")),(IF(W57&gt;6,"Y","")))</f>
        <v/>
      </c>
      <c r="Y57" s="289">
        <f t="shared" si="3"/>
        <v>41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41</v>
      </c>
      <c r="AA57" s="197">
        <f t="shared" si="0"/>
        <v>61</v>
      </c>
      <c r="AB57" s="253" t="str">
        <f>LOOKUP(AA57,{0,0.01,40,45,50,55,60,65,70,75,80},{"","F","D","C","C+","B-","B","B+","A-","A","A+"})</f>
        <v>B</v>
      </c>
      <c r="AC57" s="330">
        <f>LOOKUP(AA57,{0,0.01,40,45,50,55,60,65,70,75,80},{0,"0",2,2.25,2.5,2.75,3,3.25,3.5,3.75,4})</f>
        <v>3</v>
      </c>
      <c r="AD57" s="331" t="s">
        <v>195</v>
      </c>
      <c r="AE57" s="332" t="str">
        <f t="shared" si="4"/>
        <v>Imp:</v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333">
        <v>28.5</v>
      </c>
      <c r="L58" s="183">
        <v>37</v>
      </c>
      <c r="M58" s="183">
        <v>32</v>
      </c>
      <c r="N58" s="183"/>
      <c r="O58" s="249">
        <f>IF(P4=3,(ABS(IF(L58&gt;60,0,L58)-IF(M58&gt;60,0,M58))),(ABS(IF(L58&gt;30,0,L58)-IF(M58&gt;30,0,M58))))</f>
        <v>5</v>
      </c>
      <c r="P58" s="200" t="str">
        <f>IF(P4=3,(IF(O58&gt;12,"Y","")),(IF(O58&gt;6,"Y","")))</f>
        <v/>
      </c>
      <c r="Q58" s="42">
        <f t="shared" si="2"/>
        <v>34.5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34.5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63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 t="s">
        <v>196</v>
      </c>
      <c r="AE58" s="332" t="str">
        <f t="shared" si="4"/>
        <v>Imp:</v>
      </c>
    </row>
    <row r="59" spans="1:31" ht="18">
      <c r="A59" s="267" t="str">
        <f>'1st 1'!A59</f>
        <v>52</v>
      </c>
      <c r="B59" s="271" t="str">
        <f>'1st 1'!B59</f>
        <v>M</v>
      </c>
      <c r="C59" s="283">
        <v>26</v>
      </c>
      <c r="D59" s="284">
        <v>16.5</v>
      </c>
      <c r="E59" s="285">
        <v>18</v>
      </c>
      <c r="F59" s="291"/>
      <c r="G59" s="287">
        <f>IF(H4=3,(ABS(IF(D59&gt;60,0,D59)-IF(E59&gt;60,0,E59))),(ABS(IF(D59&gt;30,0,D59)-IF(E59&gt;30,0,E59))))</f>
        <v>1.5</v>
      </c>
      <c r="H59" s="288" t="str">
        <f>IF(H4=3,(IF(G59&gt;12,"Y","")),(IF(G59&gt;6,"Y","")))</f>
        <v/>
      </c>
      <c r="I59" s="289">
        <f t="shared" si="1"/>
        <v>17.25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34.5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61</v>
      </c>
      <c r="AB59" s="253" t="str">
        <f>LOOKUP(AA59,{0,0.01,40,45,50,55,60,65,70,75,80},{"","F","D","C","C+","B-","B","B+","A-","A","A+"})</f>
        <v>B</v>
      </c>
      <c r="AC59" s="330">
        <f>LOOKUP(AA59,{0,0.01,40,45,50,55,60,65,70,75,80},{0,"0",2,2.25,2.5,2.75,3,3.25,3.5,3.75,4})</f>
        <v>3</v>
      </c>
      <c r="AD59" s="331" t="s">
        <v>197</v>
      </c>
      <c r="AE59" s="332" t="str">
        <f t="shared" si="4"/>
        <v>Imp:</v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 t="s">
        <v>198</v>
      </c>
      <c r="AE60" s="332" t="str">
        <f t="shared" si="4"/>
        <v>Imp:</v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 t="s">
        <v>199</v>
      </c>
      <c r="AE61" s="332" t="str">
        <f t="shared" si="4"/>
        <v>Imp:</v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 t="s">
        <v>200</v>
      </c>
      <c r="AE62" s="332" t="str">
        <f t="shared" si="4"/>
        <v>Imp:</v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 t="s">
        <v>201</v>
      </c>
      <c r="AE63" s="332" t="str">
        <f t="shared" si="4"/>
        <v>Imp:</v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 t="s">
        <v>202</v>
      </c>
      <c r="AE64" s="332" t="str">
        <f t="shared" si="4"/>
        <v>Imp:</v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 t="s">
        <v>203</v>
      </c>
      <c r="AE65" s="332" t="str">
        <f t="shared" si="4"/>
        <v>Imp:</v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 t="s">
        <v>204</v>
      </c>
      <c r="AE66" s="332" t="str">
        <f t="shared" si="4"/>
        <v>Imp:</v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 t="s">
        <v>205</v>
      </c>
      <c r="AE67" s="332" t="str">
        <f t="shared" si="4"/>
        <v>Imp:</v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 t="s">
        <v>206</v>
      </c>
      <c r="AE68" s="332" t="str">
        <f t="shared" si="4"/>
        <v>Imp:</v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 t="s">
        <v>207</v>
      </c>
      <c r="AE69" s="332" t="str">
        <f t="shared" si="4"/>
        <v>Imp:</v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 t="s">
        <v>208</v>
      </c>
      <c r="AE70" s="332" t="str">
        <f t="shared" si="4"/>
        <v>Imp:</v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 t="s">
        <v>209</v>
      </c>
      <c r="AE71" s="332" t="str">
        <f t="shared" si="4"/>
        <v>Imp:</v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 t="s">
        <v>210</v>
      </c>
      <c r="AE72" s="332" t="str">
        <f t="shared" si="4"/>
        <v>Imp:</v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 t="s">
        <v>211</v>
      </c>
      <c r="AE73" s="332" t="str">
        <f t="shared" ref="AE73:AE77" si="9">IF(AD73=0,"",IF(AD73=AC73,"Same",IF(AC73="0","Passed",IF(AD73&gt;AC73,"Imp:","Not Imp:"))))</f>
        <v>Imp:</v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 t="s">
        <v>212</v>
      </c>
      <c r="AE74" s="332" t="str">
        <f t="shared" si="9"/>
        <v>Imp:</v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 t="s">
        <v>213</v>
      </c>
      <c r="AE75" s="332" t="str">
        <f t="shared" si="9"/>
        <v>Imp:</v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 t="s">
        <v>214</v>
      </c>
      <c r="AE76" s="332" t="str">
        <f t="shared" si="9"/>
        <v>Imp:</v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 t="s">
        <v>215</v>
      </c>
      <c r="AE77" s="332" t="str">
        <f t="shared" si="9"/>
        <v>Imp:</v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40" priority="7">
      <formula>$I$7="Y"</formula>
    </cfRule>
    <cfRule type="expression" dxfId="139" priority="8">
      <formula>$I$7="Y"</formula>
    </cfRule>
    <cfRule type="expression" dxfId="138" priority="9">
      <formula>$I$7="Y"</formula>
    </cfRule>
  </conditionalFormatting>
  <conditionalFormatting sqref="O8:O77">
    <cfRule type="expression" dxfId="137" priority="4">
      <formula>$I$7="Y"</formula>
    </cfRule>
    <cfRule type="expression" dxfId="136" priority="5">
      <formula>$I$7="Y"</formula>
    </cfRule>
    <cfRule type="expression" dxfId="135" priority="6">
      <formula>$I$7="Y"</formula>
    </cfRule>
  </conditionalFormatting>
  <conditionalFormatting sqref="W8:W77">
    <cfRule type="expression" dxfId="134" priority="1">
      <formula>$I$7="Y"</formula>
    </cfRule>
    <cfRule type="expression" dxfId="133" priority="2">
      <formula>$I$7="Y"</formula>
    </cfRule>
    <cfRule type="expression" dxfId="132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B60" sqref="B60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4" customFormat="1" ht="21.75" customHeight="1">
      <c r="A4" s="338" t="s">
        <v>21</v>
      </c>
      <c r="B4" s="294">
        <v>402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1.5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268</v>
      </c>
      <c r="E6" s="614"/>
      <c r="F6" s="614"/>
      <c r="G6" s="614"/>
      <c r="H6" s="614"/>
      <c r="I6" s="614"/>
      <c r="J6" s="614"/>
      <c r="K6" s="275" t="s">
        <v>65</v>
      </c>
      <c r="L6" s="646" t="s">
        <v>267</v>
      </c>
      <c r="M6" s="646"/>
      <c r="N6" s="646"/>
      <c r="O6" s="646"/>
      <c r="P6" s="646"/>
      <c r="Q6" s="646"/>
      <c r="R6" s="647"/>
      <c r="S6" s="277" t="s">
        <v>65</v>
      </c>
      <c r="T6" s="614" t="s">
        <v>279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Int:[30]</v>
      </c>
      <c r="M7" s="34" t="str">
        <f>IF(P4=3,"Exam: Ext:[60]",IF(P4=1.5,"Exam: Ext:[30]",0))</f>
        <v>Exam: Ext:[30]</v>
      </c>
      <c r="N7" s="34" t="str">
        <f>IF(P4=3,"Exam: 3rd:[60]",IF(P4=1.5,"Exam: 3rd:[30]",0))</f>
        <v>Exam: 3rd:[30]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30</v>
      </c>
      <c r="D8" s="284">
        <v>44.5</v>
      </c>
      <c r="E8" s="285">
        <v>33</v>
      </c>
      <c r="F8" s="286"/>
      <c r="G8" s="287">
        <f>IF(H4=3,(ABS(IF(D8&gt;60,0,D8)-IF(E8&gt;60,0,E8))),(ABS(IF(D8&gt;30,0,D8)-IF(E8&gt;30,0,E8))))</f>
        <v>11.5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38.75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38.75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69</v>
      </c>
      <c r="AB8" s="253" t="str">
        <f>LOOKUP(AA8,{0,0.01,40,45,50,55,60,65,70,75,80},{"","F","D","C","C+","B-","B","B+","A-","A","A+"})</f>
        <v>B+</v>
      </c>
      <c r="AC8" s="330">
        <f>LOOKUP(AA8,{0,0.01,40,45,50,55,60,65,70,75,80},{0,"0",2,2.25,2.5,2.75,3,3.25,3.5,3.75,4})</f>
        <v>3.25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28</v>
      </c>
      <c r="D9" s="284">
        <v>37</v>
      </c>
      <c r="E9" s="285">
        <v>33</v>
      </c>
      <c r="F9" s="291"/>
      <c r="G9" s="287">
        <f>IF(H4=3,(ABS(IF(D9&gt;60,0,D9)-IF(E9&gt;60,0,E9))),(ABS(IF(D9&gt;30,0,D9)-IF(E9&gt;30,0,E9))))</f>
        <v>4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63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22</v>
      </c>
      <c r="D10" s="284">
        <v>37</v>
      </c>
      <c r="E10" s="285">
        <v>29</v>
      </c>
      <c r="F10" s="291"/>
      <c r="G10" s="287">
        <f>IF(H4=3,(ABS(IF(D10&gt;60,0,D10)-IF(E10&gt;60,0,E10))),(ABS(IF(D10&gt;30,0,D10)-IF(E10&gt;30,0,E10))))</f>
        <v>8</v>
      </c>
      <c r="H10" s="288" t="str">
        <f>IF(H4=3,(IF(G10&gt;12,"Y","")),(IF(G10&gt;6,"Y","")))</f>
        <v/>
      </c>
      <c r="I10" s="289">
        <f t="shared" si="1"/>
        <v>33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33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55</v>
      </c>
      <c r="AB10" s="253" t="str">
        <f>LOOKUP(AA10,{0,0.01,40,45,50,55,60,65,70,75,80},{"","F","D","C","C+","B-","B","B+","A-","A","A+"})</f>
        <v>B-</v>
      </c>
      <c r="AC10" s="330">
        <f>LOOKUP(AA10,{0,0.01,40,45,50,55,60,65,70,75,80},{0,"0",2,2.25,2.5,2.75,3,3.25,3.5,3.75,4})</f>
        <v>2.75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28.5</v>
      </c>
      <c r="D11" s="284">
        <v>36.5</v>
      </c>
      <c r="E11" s="285">
        <v>30</v>
      </c>
      <c r="F11" s="291"/>
      <c r="G11" s="287">
        <f>IF(H4=3,(ABS(IF(D11&gt;60,0,D11)-IF(E11&gt;60,0,E11))),(ABS(IF(D11&gt;30,0,D11)-IF(E11&gt;30,0,E11))))</f>
        <v>6.5</v>
      </c>
      <c r="H11" s="288" t="str">
        <f>IF(H4=3,(IF(G11&gt;12,"Y","")),(IF(G11&gt;6,"Y","")))</f>
        <v/>
      </c>
      <c r="I11" s="289">
        <f t="shared" si="1"/>
        <v>33.25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33.25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62</v>
      </c>
      <c r="AB11" s="253" t="str">
        <f>LOOKUP(AA11,{0,0.01,40,45,50,55,60,65,70,75,80},{"","F","D","C","C+","B-","B","B+","A-","A","A+"})</f>
        <v>B</v>
      </c>
      <c r="AC11" s="330">
        <f>LOOKUP(AA11,{0,0.01,40,45,50,55,60,65,70,75,80},{0,"0",2,2.25,2.5,2.75,3,3.25,3.5,3.75,4})</f>
        <v>3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28</v>
      </c>
      <c r="D12" s="284">
        <v>34.5</v>
      </c>
      <c r="E12" s="285">
        <v>28</v>
      </c>
      <c r="F12" s="291"/>
      <c r="G12" s="287">
        <f>IF(H4=3,(ABS(IF(D12&gt;60,0,D12)-IF(E12&gt;60,0,E12))),(ABS(IF(D12&gt;30,0,D12)-IF(E12&gt;30,0,E12))))</f>
        <v>6.5</v>
      </c>
      <c r="H12" s="288" t="str">
        <f>IF(H4=3,(IF(G12&gt;12,"Y","")),(IF(G12&gt;6,"Y","")))</f>
        <v/>
      </c>
      <c r="I12" s="289">
        <f t="shared" si="1"/>
        <v>31.25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31.25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60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29.5</v>
      </c>
      <c r="D13" s="284">
        <v>41</v>
      </c>
      <c r="E13" s="285">
        <v>28</v>
      </c>
      <c r="F13" s="291">
        <v>37</v>
      </c>
      <c r="G13" s="287">
        <f>IF(H4=3,(ABS(IF(D13&gt;60,0,D13)-IF(E13&gt;60,0,E13))),(ABS(IF(D13&gt;30,0,D13)-IF(E13&gt;30,0,E13))))</f>
        <v>13</v>
      </c>
      <c r="H13" s="288" t="str">
        <f>IF(H4=3,(IF(G13&gt;12,"Y","")),(IF(G13&gt;6,"Y","")))</f>
        <v>Y</v>
      </c>
      <c r="I13" s="289">
        <f t="shared" si="1"/>
        <v>39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39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69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32</v>
      </c>
      <c r="D14" s="284">
        <v>45</v>
      </c>
      <c r="E14" s="285">
        <v>30</v>
      </c>
      <c r="F14" s="291">
        <v>43</v>
      </c>
      <c r="G14" s="287">
        <f>IF(H4=3,(ABS(IF(D14&gt;60,0,D14)-IF(E14&gt;60,0,E14))),(ABS(IF(D14&gt;30,0,D14)-IF(E14&gt;30,0,E14))))</f>
        <v>15</v>
      </c>
      <c r="H14" s="288" t="str">
        <f>IF(H4=3,(IF(G14&gt;12,"Y","")),(IF(G14&gt;6,"Y","")))</f>
        <v>Y</v>
      </c>
      <c r="I14" s="289">
        <f t="shared" si="1"/>
        <v>44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44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76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24.5</v>
      </c>
      <c r="D15" s="284">
        <v>33</v>
      </c>
      <c r="E15" s="285">
        <v>27</v>
      </c>
      <c r="F15" s="291"/>
      <c r="G15" s="287">
        <f>IF(H4=3,(ABS(IF(D15&gt;60,0,D15)-IF(E15&gt;60,0,E15))),(ABS(IF(D15&gt;30,0,D15)-IF(E15&gt;30,0,E15))))</f>
        <v>6</v>
      </c>
      <c r="H15" s="288" t="str">
        <f>IF(H4=3,(IF(G15&gt;12,"Y","")),(IF(G15&gt;6,"Y","")))</f>
        <v/>
      </c>
      <c r="I15" s="289">
        <f t="shared" si="1"/>
        <v>30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55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29.5</v>
      </c>
      <c r="D16" s="284">
        <v>42.5</v>
      </c>
      <c r="E16" s="285">
        <v>32</v>
      </c>
      <c r="F16" s="291"/>
      <c r="G16" s="287">
        <f>IF(H4=3,(ABS(IF(D16&gt;60,0,D16)-IF(E16&gt;60,0,E16))),(ABS(IF(D16&gt;30,0,D16)-IF(E16&gt;30,0,E16))))</f>
        <v>10.5</v>
      </c>
      <c r="H16" s="288" t="str">
        <f>IF(H4=3,(IF(G16&gt;12,"Y","")),(IF(G16&gt;6,"Y","")))</f>
        <v/>
      </c>
      <c r="I16" s="289">
        <f t="shared" si="1"/>
        <v>37.25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37.25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67</v>
      </c>
      <c r="AB16" s="253" t="str">
        <f>LOOKUP(AA16,{0,0.01,40,45,50,55,60,65,70,75,80},{"","F","D","C","C+","B-","B","B+","A-","A","A+"})</f>
        <v>B+</v>
      </c>
      <c r="AC16" s="330">
        <f>LOOKUP(AA16,{0,0.01,40,45,50,55,60,65,70,75,80},{0,"0",2,2.25,2.5,2.75,3,3.25,3.5,3.75,4})</f>
        <v>3.25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32.5</v>
      </c>
      <c r="D17" s="284">
        <v>50.5</v>
      </c>
      <c r="E17" s="285">
        <v>37</v>
      </c>
      <c r="F17" s="291">
        <v>47</v>
      </c>
      <c r="G17" s="287">
        <f>IF(H4=3,(ABS(IF(D17&gt;60,0,D17)-IF(E17&gt;60,0,E17))),(ABS(IF(D17&gt;30,0,D17)-IF(E17&gt;30,0,E17))))</f>
        <v>13.5</v>
      </c>
      <c r="H17" s="288" t="str">
        <f>IF(H4=3,(IF(G17&gt;12,"Y","")),(IF(G17&gt;6,"Y","")))</f>
        <v>Y</v>
      </c>
      <c r="I17" s="289">
        <f t="shared" si="1"/>
        <v>48.75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48.75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82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35</v>
      </c>
      <c r="D18" s="284">
        <v>50</v>
      </c>
      <c r="E18" s="285">
        <v>31</v>
      </c>
      <c r="F18" s="291">
        <v>45</v>
      </c>
      <c r="G18" s="287">
        <f>IF(H4=3,(ABS(IF(D18&gt;60,0,D18)-IF(E18&gt;60,0,E18))),(ABS(IF(D18&gt;30,0,D18)-IF(E18&gt;30,0,E18))))</f>
        <v>19</v>
      </c>
      <c r="H18" s="288" t="str">
        <f>IF(H4=3,(IF(G18&gt;12,"Y","")),(IF(G18&gt;6,"Y","")))</f>
        <v>Y</v>
      </c>
      <c r="I18" s="289">
        <f t="shared" si="1"/>
        <v>47.5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47.5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83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24.5</v>
      </c>
      <c r="D19" s="284">
        <v>36.5</v>
      </c>
      <c r="E19" s="285">
        <v>26</v>
      </c>
      <c r="F19" s="291"/>
      <c r="G19" s="287">
        <f>IF(H4=3,(ABS(IF(D19&gt;60,0,D19)-IF(E19&gt;60,0,E19))),(ABS(IF(D19&gt;30,0,D19)-IF(E19&gt;30,0,E19))))</f>
        <v>10.5</v>
      </c>
      <c r="H19" s="288" t="str">
        <f>IF(H4=3,(IF(G19&gt;12,"Y","")),(IF(G19&gt;6,"Y","")))</f>
        <v/>
      </c>
      <c r="I19" s="289">
        <f t="shared" si="1"/>
        <v>31.25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31.25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56</v>
      </c>
      <c r="AB19" s="253" t="str">
        <f>LOOKUP(AA19,{0,0.01,40,45,50,55,60,65,70,75,80},{"","F","D","C","C+","B-","B","B+","A-","A","A+"})</f>
        <v>B-</v>
      </c>
      <c r="AC19" s="330">
        <f>LOOKUP(AA19,{0,0.01,40,45,50,55,60,65,70,75,80},{0,"0",2,2.25,2.5,2.75,3,3.25,3.5,3.75,4})</f>
        <v>2.75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29.5</v>
      </c>
      <c r="D20" s="284">
        <v>45</v>
      </c>
      <c r="E20" s="285">
        <v>27</v>
      </c>
      <c r="F20" s="291">
        <v>41</v>
      </c>
      <c r="G20" s="287">
        <f>IF(H4=3,(ABS(IF(D20&gt;60,0,D20)-IF(E20&gt;60,0,E20))),(ABS(IF(D20&gt;30,0,D20)-IF(E20&gt;30,0,E20))))</f>
        <v>18</v>
      </c>
      <c r="H20" s="288" t="str">
        <f>IF(H4=3,(IF(G20&gt;12,"Y","")),(IF(G20&gt;6,"Y","")))</f>
        <v>Y</v>
      </c>
      <c r="I20" s="289">
        <f t="shared" si="1"/>
        <v>43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43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73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31.5</v>
      </c>
      <c r="D21" s="284">
        <v>35</v>
      </c>
      <c r="E21" s="285">
        <v>29</v>
      </c>
      <c r="F21" s="291"/>
      <c r="G21" s="287">
        <f>IF(H4=3,(ABS(IF(D21&gt;60,0,D21)-IF(E21&gt;60,0,E21))),(ABS(IF(D21&gt;30,0,D21)-IF(E21&gt;30,0,E21))))</f>
        <v>6</v>
      </c>
      <c r="H21" s="288" t="str">
        <f>IF(H4=3,(IF(G21&gt;12,"Y","")),(IF(G21&gt;6,"Y","")))</f>
        <v/>
      </c>
      <c r="I21" s="289">
        <f t="shared" si="1"/>
        <v>32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32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64</v>
      </c>
      <c r="AB21" s="253" t="str">
        <f>LOOKUP(AA21,{0,0.01,40,45,50,55,60,65,70,75,80},{"","F","D","C","C+","B-","B","B+","A-","A","A+"})</f>
        <v>B</v>
      </c>
      <c r="AC21" s="330">
        <f>LOOKUP(AA21,{0,0.01,40,45,50,55,60,65,70,75,80},{0,"0",2,2.25,2.5,2.75,3,3.25,3.5,3.75,4})</f>
        <v>3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33</v>
      </c>
      <c r="D22" s="284">
        <v>46.5</v>
      </c>
      <c r="E22" s="285">
        <v>35</v>
      </c>
      <c r="F22" s="291"/>
      <c r="G22" s="287">
        <f>IF(H4=3,(ABS(IF(D22&gt;60,0,D22)-IF(E22&gt;60,0,E22))),(ABS(IF(D22&gt;30,0,D22)-IF(E22&gt;30,0,E22))))</f>
        <v>11.5</v>
      </c>
      <c r="H22" s="288" t="str">
        <f>IF(H4=3,(IF(G22&gt;12,"Y","")),(IF(G22&gt;6,"Y","")))</f>
        <v/>
      </c>
      <c r="I22" s="289">
        <f t="shared" si="1"/>
        <v>40.75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40.75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74</v>
      </c>
      <c r="AB22" s="253" t="str">
        <f>LOOKUP(AA22,{0,0.01,40,45,50,55,60,65,70,75,80},{"","F","D","C","C+","B-","B","B+","A-","A","A+"})</f>
        <v>A-</v>
      </c>
      <c r="AC22" s="330">
        <f>LOOKUP(AA22,{0,0.01,40,45,50,55,60,65,70,75,80},{0,"0",2,2.25,2.5,2.75,3,3.25,3.5,3.75,4})</f>
        <v>3.5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29.5</v>
      </c>
      <c r="D23" s="284">
        <v>42</v>
      </c>
      <c r="E23" s="285">
        <v>26</v>
      </c>
      <c r="F23" s="291">
        <v>43</v>
      </c>
      <c r="G23" s="287">
        <f>IF(H4=3,(ABS(IF(D23&gt;60,0,D23)-IF(E23&gt;60,0,E23))),(ABS(IF(D23&gt;30,0,D23)-IF(E23&gt;30,0,E23))))</f>
        <v>16</v>
      </c>
      <c r="H23" s="288" t="str">
        <f>IF(H4=3,(IF(G23&gt;12,"Y","")),(IF(G23&gt;6,"Y","")))</f>
        <v>Y</v>
      </c>
      <c r="I23" s="289">
        <f t="shared" si="1"/>
        <v>42.5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42.5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72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33">
        <v>29.5</v>
      </c>
      <c r="L24" s="183">
        <v>22</v>
      </c>
      <c r="M24" s="183">
        <v>18</v>
      </c>
      <c r="N24" s="183"/>
      <c r="O24" s="249">
        <f>IF(P4=3,(ABS(IF(L24&gt;60,0,L24)-IF(M24&gt;60,0,M24))),(ABS(IF(L24&gt;30,0,L24)-IF(M24&gt;30,0,M24))))</f>
        <v>4</v>
      </c>
      <c r="P24" s="200" t="str">
        <f>IF(P4=3,(IF(O24&gt;12,"Y","")),(IF(O24&gt;6,"Y","")))</f>
        <v/>
      </c>
      <c r="Q24" s="42">
        <f t="shared" si="2"/>
        <v>20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40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70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33">
        <v>22</v>
      </c>
      <c r="L25" s="183">
        <v>17</v>
      </c>
      <c r="M25" s="183">
        <v>20</v>
      </c>
      <c r="N25" s="183"/>
      <c r="O25" s="249">
        <f>IF(P4=3,(ABS(IF(L25&gt;60,0,L25)-IF(M25&gt;60,0,M25))),(ABS(IF(L25&gt;30,0,L25)-IF(M25&gt;30,0,M25))))</f>
        <v>3</v>
      </c>
      <c r="P25" s="200" t="str">
        <f>IF(P4=3,(IF(O25&gt;12,"Y","")),(IF(O25&gt;6,"Y","")))</f>
        <v/>
      </c>
      <c r="Q25" s="42">
        <f t="shared" si="2"/>
        <v>18.5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37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59</v>
      </c>
      <c r="AB25" s="253" t="str">
        <f>LOOKUP(AA25,{0,0.01,40,45,50,55,60,65,70,75,80},{"","F","D","C","C+","B-","B","B+","A-","A","A+"})</f>
        <v>B-</v>
      </c>
      <c r="AC25" s="330">
        <f>LOOKUP(AA25,{0,0.01,40,45,50,55,60,65,70,75,80},{0,"0",2,2.25,2.5,2.75,3,3.25,3.5,3.75,4})</f>
        <v>2.75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33">
        <v>28.5</v>
      </c>
      <c r="L26" s="183">
        <v>18</v>
      </c>
      <c r="M26" s="183">
        <v>20</v>
      </c>
      <c r="N26" s="183"/>
      <c r="O26" s="249">
        <f>IF(P4=3,(ABS(IF(L26&gt;60,0,L26)-IF(M26&gt;60,0,M26))),(ABS(IF(L26&gt;30,0,L26)-IF(M26&gt;30,0,M26))))</f>
        <v>2</v>
      </c>
      <c r="P26" s="200" t="str">
        <f>IF(P4=3,(IF(O26&gt;12,"Y","")),(IF(O26&gt;6,"Y","")))</f>
        <v/>
      </c>
      <c r="Q26" s="42">
        <f t="shared" si="2"/>
        <v>19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38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67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33">
        <v>32.5</v>
      </c>
      <c r="L27" s="183">
        <v>24</v>
      </c>
      <c r="M27" s="183">
        <v>20</v>
      </c>
      <c r="N27" s="183"/>
      <c r="O27" s="249">
        <f>IF(P4=3,(ABS(IF(L27&gt;60,0,L27)-IF(M27&gt;60,0,M27))),(ABS(IF(L27&gt;30,0,L27)-IF(M27&gt;30,0,M27))))</f>
        <v>4</v>
      </c>
      <c r="P27" s="200" t="str">
        <f>IF(P4=3,(IF(O27&gt;12,"Y","")),(IF(O27&gt;6,"Y","")))</f>
        <v/>
      </c>
      <c r="Q27" s="42">
        <f t="shared" si="2"/>
        <v>22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44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77</v>
      </c>
      <c r="AB27" s="253" t="str">
        <f>LOOKUP(AA27,{0,0.01,40,45,50,55,60,65,70,75,80},{"","F","D","C","C+","B-","B","B+","A-","A","A+"})</f>
        <v>A</v>
      </c>
      <c r="AC27" s="330">
        <f>LOOKUP(AA27,{0,0.01,40,45,50,55,60,65,70,75,80},{0,"0",2,2.25,2.5,2.75,3,3.25,3.5,3.75,4})</f>
        <v>3.75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33">
        <v>32.5</v>
      </c>
      <c r="L28" s="183">
        <v>23</v>
      </c>
      <c r="M28" s="183">
        <v>22.5</v>
      </c>
      <c r="N28" s="183"/>
      <c r="O28" s="249">
        <f>IF(P4=3,(ABS(IF(L28&gt;60,0,L28)-IF(M28&gt;60,0,M28))),(ABS(IF(L28&gt;30,0,L28)-IF(M28&gt;30,0,M28))))</f>
        <v>0.5</v>
      </c>
      <c r="P28" s="200" t="str">
        <f>IF(P4=3,(IF(O28&gt;12,"Y","")),(IF(O28&gt;6,"Y","")))</f>
        <v/>
      </c>
      <c r="Q28" s="42">
        <f t="shared" si="2"/>
        <v>22.75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45.5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78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33">
        <v>27</v>
      </c>
      <c r="L29" s="183">
        <v>20</v>
      </c>
      <c r="M29" s="183">
        <v>19</v>
      </c>
      <c r="N29" s="183"/>
      <c r="O29" s="249">
        <f>IF(P4=3,(ABS(IF(L29&gt;60,0,L29)-IF(M29&gt;60,0,M29))),(ABS(IF(L29&gt;30,0,L29)-IF(M29&gt;30,0,M29))))</f>
        <v>1</v>
      </c>
      <c r="P29" s="200" t="str">
        <f>IF(P4=3,(IF(O29&gt;12,"Y","")),(IF(O29&gt;6,"Y","")))</f>
        <v/>
      </c>
      <c r="Q29" s="42">
        <f t="shared" si="2"/>
        <v>19.5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39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66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33">
        <v>33</v>
      </c>
      <c r="L30" s="183">
        <v>23</v>
      </c>
      <c r="M30" s="183">
        <v>23</v>
      </c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23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46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79</v>
      </c>
      <c r="AB30" s="253" t="str">
        <f>LOOKUP(AA30,{0,0.01,40,45,50,55,60,65,70,75,80},{"","F","D","C","C+","B-","B","B+","A-","A","A+"})</f>
        <v>A</v>
      </c>
      <c r="AC30" s="330">
        <f>LOOKUP(AA30,{0,0.01,40,45,50,55,60,65,70,75,80},{0,"0",2,2.25,2.5,2.75,3,3.25,3.5,3.75,4})</f>
        <v>3.75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33">
        <v>29.5</v>
      </c>
      <c r="L31" s="183">
        <v>18</v>
      </c>
      <c r="M31" s="183">
        <v>19.5</v>
      </c>
      <c r="N31" s="183"/>
      <c r="O31" s="249">
        <f>IF(P4=3,(ABS(IF(L31&gt;60,0,L31)-IF(M31&gt;60,0,M31))),(ABS(IF(L31&gt;30,0,L31)-IF(M31&gt;30,0,M31))))</f>
        <v>1.5</v>
      </c>
      <c r="P31" s="200" t="str">
        <f>IF(P4=3,(IF(O31&gt;12,"Y","")),(IF(O31&gt;6,"Y","")))</f>
        <v/>
      </c>
      <c r="Q31" s="42">
        <f t="shared" si="2"/>
        <v>18.75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37.5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67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33">
        <v>28.5</v>
      </c>
      <c r="L32" s="183">
        <v>21</v>
      </c>
      <c r="M32" s="183">
        <v>16.75</v>
      </c>
      <c r="N32" s="183"/>
      <c r="O32" s="249">
        <f>IF(P4=3,(ABS(IF(L32&gt;60,0,L32)-IF(M32&gt;60,0,M32))),(ABS(IF(L32&gt;30,0,L32)-IF(M32&gt;30,0,M32))))</f>
        <v>4.25</v>
      </c>
      <c r="P32" s="200" t="str">
        <f>IF(P4=3,(IF(O32&gt;12,"Y","")),(IF(O32&gt;6,"Y","")))</f>
        <v/>
      </c>
      <c r="Q32" s="42">
        <f t="shared" si="2"/>
        <v>18.875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37.75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67</v>
      </c>
      <c r="AB32" s="253" t="str">
        <f>LOOKUP(AA32,{0,0.01,40,45,50,55,60,65,70,75,80},{"","F","D","C","C+","B-","B","B+","A-","A","A+"})</f>
        <v>B+</v>
      </c>
      <c r="AC32" s="330">
        <f>LOOKUP(AA32,{0,0.01,40,45,50,55,60,65,70,75,80},{0,"0",2,2.25,2.5,2.75,3,3.25,3.5,3.75,4})</f>
        <v>3.25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33">
        <v>27.5</v>
      </c>
      <c r="L33" s="183">
        <v>23</v>
      </c>
      <c r="M33" s="183">
        <v>18</v>
      </c>
      <c r="N33" s="183"/>
      <c r="O33" s="249">
        <f>IF(P4=3,(ABS(IF(L33&gt;60,0,L33)-IF(M33&gt;60,0,M33))),(ABS(IF(L33&gt;30,0,L33)-IF(M33&gt;30,0,M33))))</f>
        <v>5</v>
      </c>
      <c r="P33" s="200" t="str">
        <f>IF(P4=3,(IF(O33&gt;12,"Y","")),(IF(O33&gt;6,"Y","")))</f>
        <v/>
      </c>
      <c r="Q33" s="42">
        <f t="shared" si="2"/>
        <v>20.5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41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69</v>
      </c>
      <c r="AB33" s="253" t="str">
        <f>LOOKUP(AA33,{0,0.01,40,45,50,55,60,65,70,75,80},{"","F","D","C","C+","B-","B","B+","A-","A","A+"})</f>
        <v>B+</v>
      </c>
      <c r="AC33" s="330">
        <f>LOOKUP(AA33,{0,0.01,40,45,50,55,60,65,70,75,80},{0,"0",2,2.25,2.5,2.75,3,3.25,3.5,3.75,4})</f>
        <v>3.25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33">
        <v>34</v>
      </c>
      <c r="L34" s="183">
        <v>25</v>
      </c>
      <c r="M34" s="183">
        <v>25</v>
      </c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25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50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84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33">
        <v>26.5</v>
      </c>
      <c r="L35" s="183">
        <v>23</v>
      </c>
      <c r="M35" s="183">
        <v>18</v>
      </c>
      <c r="N35" s="183"/>
      <c r="O35" s="249">
        <f>IF(P4=3,(ABS(IF(L35&gt;60,0,L35)-IF(M35&gt;60,0,M35))),(ABS(IF(L35&gt;30,0,L35)-IF(M35&gt;30,0,M35))))</f>
        <v>5</v>
      </c>
      <c r="P35" s="200" t="str">
        <f>IF(P4=3,(IF(O35&gt;12,"Y","")),(IF(O35&gt;6,"Y","")))</f>
        <v/>
      </c>
      <c r="Q35" s="42">
        <f t="shared" si="2"/>
        <v>20.5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41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68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6" s="23" customFormat="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33">
        <v>30</v>
      </c>
      <c r="L36" s="183">
        <v>21</v>
      </c>
      <c r="M36" s="183">
        <v>22.5</v>
      </c>
      <c r="N36" s="183"/>
      <c r="O36" s="249">
        <f>IF(P4=3,(ABS(IF(L36&gt;60,0,L36)-IF(M36&gt;60,0,M36))),(ABS(IF(L36&gt;30,0,L36)-IF(M36&gt;30,0,M36))))</f>
        <v>1.5</v>
      </c>
      <c r="P36" s="200" t="str">
        <f>IF(P4=3,(IF(O36&gt;12,"Y","")),(IF(O36&gt;6,"Y","")))</f>
        <v/>
      </c>
      <c r="Q36" s="42">
        <f t="shared" si="2"/>
        <v>21.75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43.5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74</v>
      </c>
      <c r="AB36" s="253" t="str">
        <f>LOOKUP(AA36,{0,0.01,40,45,50,55,60,65,70,75,80},{"","F","D","C","C+","B-","B","B+","A-","A","A+"})</f>
        <v>A-</v>
      </c>
      <c r="AC36" s="330">
        <f>LOOKUP(AA36,{0,0.01,40,45,50,55,60,65,70,75,80},{0,"0",2,2.25,2.5,2.75,3,3.25,3.5,3.75,4})</f>
        <v>3.5</v>
      </c>
      <c r="AD36" s="331"/>
      <c r="AE36" s="332" t="str">
        <f t="shared" si="4"/>
        <v/>
      </c>
      <c r="AF36" s="2"/>
      <c r="AG36" s="2"/>
      <c r="AH36" s="2"/>
      <c r="AI36" s="2"/>
      <c r="AJ36" s="2"/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33">
        <v>30.5</v>
      </c>
      <c r="L37" s="183">
        <v>18</v>
      </c>
      <c r="M37" s="183">
        <v>23.5</v>
      </c>
      <c r="N37" s="183"/>
      <c r="O37" s="249">
        <f>IF(P4=3,(ABS(IF(L37&gt;60,0,L37)-IF(M37&gt;60,0,M37))),(ABS(IF(L37&gt;30,0,L37)-IF(M37&gt;30,0,M37))))</f>
        <v>5.5</v>
      </c>
      <c r="P37" s="200" t="str">
        <f>IF(P4=3,(IF(O37&gt;12,"Y","")),(IF(O37&gt;6,"Y","")))</f>
        <v/>
      </c>
      <c r="Q37" s="42">
        <f t="shared" si="2"/>
        <v>20.75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41.5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72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33">
        <v>32.5</v>
      </c>
      <c r="L38" s="183">
        <v>21</v>
      </c>
      <c r="M38" s="183">
        <v>21</v>
      </c>
      <c r="N38" s="183"/>
      <c r="O38" s="249">
        <f>IF(P4=3,(ABS(IF(L38&gt;60,0,L38)-IF(M38&gt;60,0,M38))),(ABS(IF(L38&gt;30,0,L38)-IF(M38&gt;30,0,M38))))</f>
        <v>0</v>
      </c>
      <c r="P38" s="200" t="str">
        <f>IF(P4=3,(IF(O38&gt;12,"Y","")),(IF(O38&gt;6,"Y","")))</f>
        <v/>
      </c>
      <c r="Q38" s="42">
        <f t="shared" si="2"/>
        <v>21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42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75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33">
        <v>33.5</v>
      </c>
      <c r="L39" s="183">
        <v>21</v>
      </c>
      <c r="M39" s="183">
        <v>21</v>
      </c>
      <c r="N39" s="183"/>
      <c r="O39" s="249">
        <f>IF(P4=3,(ABS(IF(L39&gt;60,0,L39)-IF(M39&gt;60,0,M39))),(ABS(IF(L39&gt;30,0,L39)-IF(M39&gt;30,0,M39))))</f>
        <v>0</v>
      </c>
      <c r="P39" s="200" t="str">
        <f>IF(P4=3,(IF(O39&gt;12,"Y","")),(IF(O39&gt;6,"Y","")))</f>
        <v/>
      </c>
      <c r="Q39" s="42">
        <f t="shared" si="2"/>
        <v>21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42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76</v>
      </c>
      <c r="AB39" s="253" t="str">
        <f>LOOKUP(AA39,{0,0.01,40,45,50,55,60,65,70,75,80},{"","F","D","C","C+","B-","B","B+","A-","A","A+"})</f>
        <v>A</v>
      </c>
      <c r="AC39" s="330">
        <f>LOOKUP(AA39,{0,0.01,40,45,50,55,60,65,70,75,80},{0,"0",2,2.25,2.5,2.75,3,3.25,3.5,3.75,4})</f>
        <v>3.75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33">
        <v>33</v>
      </c>
      <c r="L40" s="183">
        <v>20</v>
      </c>
      <c r="M40" s="183">
        <v>25</v>
      </c>
      <c r="N40" s="183"/>
      <c r="O40" s="249">
        <f>IF(P4=3,(ABS(IF(L40&gt;60,0,L40)-IF(M40&gt;60,0,M40))),(ABS(IF(L40&gt;30,0,L40)-IF(M40&gt;30,0,M40))))</f>
        <v>5</v>
      </c>
      <c r="P40" s="200" t="str">
        <f>IF(P4=3,(IF(O40&gt;12,"Y","")),(IF(O40&gt;6,"Y","")))</f>
        <v/>
      </c>
      <c r="Q40" s="42">
        <f t="shared" si="2"/>
        <v>22.5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78</v>
      </c>
      <c r="AB40" s="253" t="str">
        <f>LOOKUP(AA40,{0,0.01,40,45,50,55,60,65,70,75,80},{"","F","D","C","C+","B-","B","B+","A-","A","A+"})</f>
        <v>A</v>
      </c>
      <c r="AC40" s="330">
        <f>LOOKUP(AA40,{0,0.01,40,45,50,55,60,65,70,75,80},{0,"0",2,2.25,2.5,2.75,3,3.25,3.5,3.75,4})</f>
        <v>3.75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33">
        <v>29.5</v>
      </c>
      <c r="L41" s="183">
        <v>22</v>
      </c>
      <c r="M41" s="183">
        <v>25.5</v>
      </c>
      <c r="N41" s="183"/>
      <c r="O41" s="249">
        <f>IF(P4=3,(ABS(IF(L41&gt;60,0,L41)-IF(M41&gt;60,0,M41))),(ABS(IF(L41&gt;30,0,L41)-IF(M41&gt;30,0,M41))))</f>
        <v>3.5</v>
      </c>
      <c r="P41" s="200" t="str">
        <f>IF(P4=3,(IF(O41&gt;12,"Y","")),(IF(O41&gt;6,"Y","")))</f>
        <v/>
      </c>
      <c r="Q41" s="42">
        <f t="shared" si="2"/>
        <v>23.75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47.5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77</v>
      </c>
      <c r="AB41" s="253" t="str">
        <f>LOOKUP(AA41,{0,0.01,40,45,50,55,60,65,70,75,80},{"","F","D","C","C+","B-","B","B+","A-","A","A+"})</f>
        <v>A</v>
      </c>
      <c r="AC41" s="330">
        <f>LOOKUP(AA41,{0,0.01,40,45,50,55,60,65,70,75,80},{0,"0",2,2.25,2.5,2.75,3,3.25,3.5,3.75,4})</f>
        <v>3.75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33">
        <v>29</v>
      </c>
      <c r="L42" s="183">
        <v>22</v>
      </c>
      <c r="M42" s="183">
        <v>21.5</v>
      </c>
      <c r="N42" s="183"/>
      <c r="O42" s="249">
        <f>IF(P4=3,(ABS(IF(L42&gt;60,0,L42)-IF(M42&gt;60,0,M42))),(ABS(IF(L42&gt;30,0,L42)-IF(M42&gt;30,0,M42))))</f>
        <v>0.5</v>
      </c>
      <c r="P42" s="200" t="str">
        <f>IF(P4=3,(IF(O42&gt;12,"Y","")),(IF(O42&gt;6,"Y","")))</f>
        <v/>
      </c>
      <c r="Q42" s="42">
        <f t="shared" si="2"/>
        <v>21.75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43.5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73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6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33">
        <v>34.5</v>
      </c>
      <c r="L43" s="183">
        <v>22</v>
      </c>
      <c r="M43" s="183">
        <v>25</v>
      </c>
      <c r="N43" s="183"/>
      <c r="O43" s="249">
        <f>IF(P4=3,(ABS(IF(L43&gt;60,0,L43)-IF(M43&gt;60,0,M43))),(ABS(IF(L43&gt;30,0,L43)-IF(M43&gt;30,0,M43))))</f>
        <v>3</v>
      </c>
      <c r="P43" s="200" t="str">
        <f>IF(P4=3,(IF(O43&gt;12,"Y","")),(IF(O43&gt;6,"Y","")))</f>
        <v/>
      </c>
      <c r="Q43" s="42">
        <f t="shared" si="2"/>
        <v>23.5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47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82</v>
      </c>
      <c r="AB43" s="253" t="str">
        <f>LOOKUP(AA43,{0,0.01,40,45,50,55,60,65,70,75,80},{"","F","D","C","C+","B-","B","B+","A-","A","A+"})</f>
        <v>A+</v>
      </c>
      <c r="AC43" s="330">
        <f>LOOKUP(AA43,{0,0.01,40,45,50,55,60,65,70,75,80},{0,"0",2,2.25,2.5,2.75,3,3.25,3.5,3.75,4})</f>
        <v>4</v>
      </c>
      <c r="AD43" s="331"/>
      <c r="AE43" s="332" t="str">
        <f t="shared" si="4"/>
        <v/>
      </c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33">
        <v>28.5</v>
      </c>
      <c r="L44" s="183">
        <v>22</v>
      </c>
      <c r="M44" s="183">
        <v>21.5</v>
      </c>
      <c r="N44" s="183"/>
      <c r="O44" s="249">
        <f>IF(P4=3,(ABS(IF(L44&gt;60,0,L44)-IF(M44&gt;60,0,M44))),(ABS(IF(L44&gt;30,0,L44)-IF(M44&gt;30,0,M44))))</f>
        <v>0.5</v>
      </c>
      <c r="P44" s="200" t="str">
        <f>IF(P4=3,(IF(O44&gt;12,"Y","")),(IF(O44&gt;6,"Y","")))</f>
        <v/>
      </c>
      <c r="Q44" s="42">
        <f t="shared" si="2"/>
        <v>21.75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43.5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72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33">
        <v>26.5</v>
      </c>
      <c r="L45" s="183">
        <v>22</v>
      </c>
      <c r="M45" s="183">
        <v>19.5</v>
      </c>
      <c r="N45" s="183"/>
      <c r="O45" s="249">
        <f>IF(P4=3,(ABS(IF(L45&gt;60,0,L45)-IF(M45&gt;60,0,M45))),(ABS(IF(L45&gt;30,0,L45)-IF(M45&gt;30,0,M45))))</f>
        <v>2.5</v>
      </c>
      <c r="P45" s="200" t="str">
        <f>IF(P4=3,(IF(O45&gt;12,"Y","")),(IF(O45&gt;6,"Y","")))</f>
        <v/>
      </c>
      <c r="Q45" s="42">
        <f t="shared" si="2"/>
        <v>20.75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41.5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68</v>
      </c>
      <c r="AB45" s="253" t="str">
        <f>LOOKUP(AA45,{0,0.01,40,45,50,55,60,65,70,75,80},{"","F","D","C","C+","B-","B","B+","A-","A","A+"})</f>
        <v>B+</v>
      </c>
      <c r="AC45" s="330">
        <f>LOOKUP(AA45,{0,0.01,40,45,50,55,60,65,70,75,80},{0,"0",2,2.25,2.5,2.75,3,3.25,3.5,3.75,4})</f>
        <v>3.25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24</v>
      </c>
      <c r="T46" s="291">
        <v>36</v>
      </c>
      <c r="U46" s="291">
        <v>34.5</v>
      </c>
      <c r="V46" s="291"/>
      <c r="W46" s="287">
        <f>IF(X4=3,(ABS(IF(T46&gt;60,0,T46)-IF(U46&gt;60,0,U46))),(ABS(IF(T46&gt;30,0,T46)-IF(U46&gt;30,0,U46))))</f>
        <v>1.5</v>
      </c>
      <c r="X46" s="288" t="str">
        <f>IF(X4=3,(IF(W46&gt;12,"Y","")),(IF(W46&gt;6,"Y","")))</f>
        <v/>
      </c>
      <c r="Y46" s="289">
        <f t="shared" si="3"/>
        <v>35.25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35.25</v>
      </c>
      <c r="AA46" s="197">
        <f t="shared" si="0"/>
        <v>60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29.25</v>
      </c>
      <c r="T47" s="291">
        <v>45</v>
      </c>
      <c r="U47" s="291">
        <v>35</v>
      </c>
      <c r="V47" s="291"/>
      <c r="W47" s="287">
        <f>IF(X4=3,(ABS(IF(T47&gt;60,0,T47)-IF(U47&gt;60,0,U47))),(ABS(IF(T47&gt;30,0,T47)-IF(U47&gt;30,0,U47))))</f>
        <v>10</v>
      </c>
      <c r="X47" s="288" t="str">
        <f>IF(X4=3,(IF(W47&gt;12,"Y","")),(IF(W47&gt;6,"Y","")))</f>
        <v/>
      </c>
      <c r="Y47" s="289">
        <f t="shared" si="3"/>
        <v>40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40</v>
      </c>
      <c r="AA47" s="197">
        <f t="shared" si="0"/>
        <v>70</v>
      </c>
      <c r="AB47" s="253" t="str">
        <f>LOOKUP(AA47,{0,0.01,40,45,50,55,60,65,70,75,80},{"","F","D","C","C+","B-","B","B+","A-","A","A+"})</f>
        <v>A-</v>
      </c>
      <c r="AC47" s="330">
        <f>LOOKUP(AA47,{0,0.01,40,45,50,55,60,65,70,75,80},{0,"0",2,2.25,2.5,2.75,3,3.25,3.5,3.75,4})</f>
        <v>3.5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30.25</v>
      </c>
      <c r="T48" s="291">
        <v>42</v>
      </c>
      <c r="U48" s="291">
        <v>39.5</v>
      </c>
      <c r="V48" s="291"/>
      <c r="W48" s="287">
        <f>IF(X4=3,(ABS(IF(T48&gt;60,0,T48)-IF(U48&gt;60,0,U48))),(ABS(IF(T48&gt;30,0,T48)-IF(U48&gt;30,0,U48))))</f>
        <v>2.5</v>
      </c>
      <c r="X48" s="288" t="str">
        <f>IF(X4=3,(IF(W48&gt;12,"Y","")),(IF(W48&gt;6,"Y","")))</f>
        <v/>
      </c>
      <c r="Y48" s="289">
        <f t="shared" si="3"/>
        <v>40.75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40.75</v>
      </c>
      <c r="AA48" s="197">
        <f t="shared" si="0"/>
        <v>71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</v>
      </c>
      <c r="T49" s="291">
        <v>45</v>
      </c>
      <c r="U49" s="291">
        <v>36</v>
      </c>
      <c r="V49" s="291"/>
      <c r="W49" s="287">
        <f>IF(X4=3,(ABS(IF(T49&gt;60,0,T49)-IF(U49&gt;60,0,U49))),(ABS(IF(T49&gt;30,0,T49)-IF(U49&gt;30,0,U49))))</f>
        <v>9</v>
      </c>
      <c r="X49" s="288" t="str">
        <f>IF(X4=3,(IF(W49&gt;12,"Y","")),(IF(W49&gt;6,"Y","")))</f>
        <v/>
      </c>
      <c r="Y49" s="289">
        <f t="shared" si="3"/>
        <v>40.5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40.5</v>
      </c>
      <c r="AA49" s="197">
        <f t="shared" si="0"/>
        <v>71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32.75</v>
      </c>
      <c r="T50" s="291">
        <v>45</v>
      </c>
      <c r="U50" s="291">
        <v>42.5</v>
      </c>
      <c r="V50" s="291"/>
      <c r="W50" s="287">
        <f>IF(X4=3,(ABS(IF(T50&gt;60,0,T50)-IF(U50&gt;60,0,U50))),(ABS(IF(T50&gt;30,0,T50)-IF(U50&gt;30,0,U50))))</f>
        <v>2.5</v>
      </c>
      <c r="X50" s="288" t="str">
        <f>IF(X4=3,(IF(W50&gt;12,"Y","")),(IF(W50&gt;6,"Y","")))</f>
        <v/>
      </c>
      <c r="Y50" s="289">
        <f t="shared" si="3"/>
        <v>43.75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43.75</v>
      </c>
      <c r="AA50" s="197">
        <f t="shared" si="0"/>
        <v>77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25.5</v>
      </c>
      <c r="T51" s="291">
        <v>40</v>
      </c>
      <c r="U51" s="291">
        <v>35.5</v>
      </c>
      <c r="V51" s="291"/>
      <c r="W51" s="287">
        <f>IF(X4=3,(ABS(IF(T51&gt;60,0,T51)-IF(U51&gt;60,0,U51))),(ABS(IF(T51&gt;30,0,T51)-IF(U51&gt;30,0,U51))))</f>
        <v>4.5</v>
      </c>
      <c r="X51" s="288" t="str">
        <f>IF(X4=3,(IF(W51&gt;12,"Y","")),(IF(W51&gt;6,"Y","")))</f>
        <v/>
      </c>
      <c r="Y51" s="289">
        <f t="shared" si="3"/>
        <v>37.75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37.75</v>
      </c>
      <c r="AA51" s="197">
        <f t="shared" si="0"/>
        <v>64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23.75</v>
      </c>
      <c r="T52" s="291">
        <v>42</v>
      </c>
      <c r="U52" s="291">
        <v>39</v>
      </c>
      <c r="V52" s="291"/>
      <c r="W52" s="287">
        <f>IF(X4=3,(ABS(IF(T52&gt;60,0,T52)-IF(U52&gt;60,0,U52))),(ABS(IF(T52&gt;30,0,T52)-IF(U52&gt;30,0,U52))))</f>
        <v>3</v>
      </c>
      <c r="X52" s="288" t="str">
        <f>IF(X4=3,(IF(W52&gt;12,"Y","")),(IF(W52&gt;6,"Y","")))</f>
        <v/>
      </c>
      <c r="Y52" s="289">
        <f t="shared" si="3"/>
        <v>40.5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40.5</v>
      </c>
      <c r="AA52" s="197">
        <f t="shared" si="0"/>
        <v>65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28.5</v>
      </c>
      <c r="T53" s="291">
        <v>44</v>
      </c>
      <c r="U53" s="291">
        <v>41.5</v>
      </c>
      <c r="V53" s="291"/>
      <c r="W53" s="287">
        <f>IF(X4=3,(ABS(IF(T53&gt;60,0,T53)-IF(U53&gt;60,0,U53))),(ABS(IF(T53&gt;30,0,T53)-IF(U53&gt;30,0,U53))))</f>
        <v>2.5</v>
      </c>
      <c r="X53" s="288" t="str">
        <f>IF(X4=3,(IF(W53&gt;12,"Y","")),(IF(W53&gt;6,"Y","")))</f>
        <v/>
      </c>
      <c r="Y53" s="289">
        <f t="shared" si="3"/>
        <v>42.75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42.75</v>
      </c>
      <c r="AA53" s="197">
        <f t="shared" si="0"/>
        <v>72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24</v>
      </c>
      <c r="T54" s="291">
        <v>40</v>
      </c>
      <c r="U54" s="291">
        <v>37</v>
      </c>
      <c r="V54" s="291"/>
      <c r="W54" s="287">
        <f>IF(X4=3,(ABS(IF(T54&gt;60,0,T54)-IF(U54&gt;60,0,U54))),(ABS(IF(T54&gt;30,0,T54)-IF(U54&gt;30,0,U54))))</f>
        <v>3</v>
      </c>
      <c r="X54" s="288" t="str">
        <f>IF(X4=3,(IF(W54&gt;12,"Y","")),(IF(W54&gt;6,"Y","")))</f>
        <v/>
      </c>
      <c r="Y54" s="289">
        <f t="shared" si="3"/>
        <v>38.5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38.5</v>
      </c>
      <c r="AA54" s="197">
        <f t="shared" si="0"/>
        <v>63</v>
      </c>
      <c r="AB54" s="253" t="str">
        <f>LOOKUP(AA54,{0,0.01,40,45,50,55,60,65,70,75,80},{"","F","D","C","C+","B-","B","B+","A-","A","A+"})</f>
        <v>B</v>
      </c>
      <c r="AC54" s="330">
        <f>LOOKUP(AA54,{0,0.01,40,45,50,55,60,65,70,75,80},{0,"0",2,2.25,2.5,2.75,3,3.25,3.5,3.75,4})</f>
        <v>3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30.5</v>
      </c>
      <c r="T55" s="291">
        <v>46</v>
      </c>
      <c r="U55" s="291">
        <v>37.5</v>
      </c>
      <c r="V55" s="291"/>
      <c r="W55" s="287">
        <f>IF(X4=3,(ABS(IF(T55&gt;60,0,T55)-IF(U55&gt;60,0,U55))),(ABS(IF(T55&gt;30,0,T55)-IF(U55&gt;30,0,U55))))</f>
        <v>8.5</v>
      </c>
      <c r="X55" s="288" t="str">
        <f>IF(X4=3,(IF(W55&gt;12,"Y","")),(IF(W55&gt;6,"Y","")))</f>
        <v/>
      </c>
      <c r="Y55" s="289">
        <f t="shared" si="3"/>
        <v>41.75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41.75</v>
      </c>
      <c r="AA55" s="197">
        <f t="shared" si="0"/>
        <v>73</v>
      </c>
      <c r="AB55" s="253" t="str">
        <f>LOOKUP(AA55,{0,0.01,40,45,50,55,60,65,70,75,80},{"","F","D","C","C+","B-","B","B+","A-","A","A+"})</f>
        <v>A-</v>
      </c>
      <c r="AC55" s="330">
        <f>LOOKUP(AA55,{0,0.01,40,45,50,55,60,65,70,75,80},{0,"0",2,2.25,2.5,2.75,3,3.25,3.5,3.75,4})</f>
        <v>3.5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25.5</v>
      </c>
      <c r="T56" s="291">
        <v>37</v>
      </c>
      <c r="U56" s="291">
        <v>36</v>
      </c>
      <c r="V56" s="291"/>
      <c r="W56" s="287">
        <f>IF(X4=3,(ABS(IF(T56&gt;60,0,T56)-IF(U56&gt;60,0,U56))),(ABS(IF(T56&gt;30,0,T56)-IF(U56&gt;30,0,U56))))</f>
        <v>1</v>
      </c>
      <c r="X56" s="288" t="str">
        <f>IF(X4=3,(IF(W56&gt;12,"Y","")),(IF(W56&gt;6,"Y","")))</f>
        <v/>
      </c>
      <c r="Y56" s="289">
        <f t="shared" si="3"/>
        <v>36.5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36.5</v>
      </c>
      <c r="AA56" s="197">
        <f t="shared" si="0"/>
        <v>62</v>
      </c>
      <c r="AB56" s="253" t="str">
        <f>LOOKUP(AA56,{0,0.01,40,45,50,55,60,65,70,75,80},{"","F","D","C","C+","B-","B","B+","A-","A","A+"})</f>
        <v>B</v>
      </c>
      <c r="AC56" s="330">
        <f>LOOKUP(AA56,{0,0.01,40,45,50,55,60,65,70,75,80},{0,"0",2,2.25,2.5,2.75,3,3.25,3.5,3.75,4})</f>
        <v>3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23.5</v>
      </c>
      <c r="T57" s="291">
        <v>39</v>
      </c>
      <c r="U57" s="291">
        <v>39</v>
      </c>
      <c r="V57" s="291"/>
      <c r="W57" s="287">
        <f>IF(X4=3,(ABS(IF(T57&gt;60,0,T57)-IF(U57&gt;60,0,U57))),(ABS(IF(T57&gt;30,0,T57)-IF(U57&gt;30,0,U57))))</f>
        <v>0</v>
      </c>
      <c r="X57" s="288" t="str">
        <f>IF(X4=3,(IF(W57&gt;12,"Y","")),(IF(W57&gt;6,"Y","")))</f>
        <v/>
      </c>
      <c r="Y57" s="289">
        <f t="shared" si="3"/>
        <v>39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39</v>
      </c>
      <c r="AA57" s="197">
        <f t="shared" si="0"/>
        <v>63</v>
      </c>
      <c r="AB57" s="253" t="str">
        <f>LOOKUP(AA57,{0,0.01,40,45,50,55,60,65,70,75,80},{"","F","D","C","C+","B-","B","B+","A-","A","A+"})</f>
        <v>B</v>
      </c>
      <c r="AC57" s="330">
        <f>LOOKUP(AA57,{0,0.01,40,45,50,55,60,65,70,75,80},{0,"0",2,2.25,2.5,2.75,3,3.25,3.5,3.75,4})</f>
        <v>3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333">
        <v>30</v>
      </c>
      <c r="L58" s="183">
        <v>18</v>
      </c>
      <c r="M58" s="183">
        <v>19.5</v>
      </c>
      <c r="N58" s="183"/>
      <c r="O58" s="249">
        <f>IF(P4=3,(ABS(IF(L58&gt;60,0,L58)-IF(M58&gt;60,0,M58))),(ABS(IF(L58&gt;30,0,L58)-IF(M58&gt;30,0,M58))))</f>
        <v>1.5</v>
      </c>
      <c r="P58" s="200" t="str">
        <f>IF(P4=3,(IF(O58&gt;12,"Y","")),(IF(O58&gt;6,"Y","")))</f>
        <v/>
      </c>
      <c r="Q58" s="42">
        <f t="shared" si="2"/>
        <v>18.75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37.5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68</v>
      </c>
      <c r="AB58" s="253" t="str">
        <f>LOOKUP(AA58,{0,0.01,40,45,50,55,60,65,70,75,80},{"","F","D","C","C+","B-","B","B+","A-","A","A+"})</f>
        <v>B+</v>
      </c>
      <c r="AC58" s="330">
        <f>LOOKUP(AA58,{0,0.01,40,45,50,55,60,65,70,75,80},{0,"0",2,2.25,2.5,2.75,3,3.25,3.5,3.75,4})</f>
        <v>3.25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24.5</v>
      </c>
      <c r="D59" s="284">
        <v>40.5</v>
      </c>
      <c r="E59" s="285">
        <v>23</v>
      </c>
      <c r="F59" s="291">
        <v>41</v>
      </c>
      <c r="G59" s="287">
        <f>IF(H4=3,(ABS(IF(D59&gt;60,0,D59)-IF(E59&gt;60,0,E59))),(ABS(IF(D59&gt;30,0,D59)-IF(E59&gt;30,0,E59))))</f>
        <v>17.5</v>
      </c>
      <c r="H59" s="288" t="str">
        <f>IF(H4=3,(IF(G59&gt;12,"Y","")),(IF(G59&gt;6,"Y","")))</f>
        <v>Y</v>
      </c>
      <c r="I59" s="289">
        <f t="shared" si="1"/>
        <v>40.75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40.75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66</v>
      </c>
      <c r="AB59" s="253" t="str">
        <f>LOOKUP(AA59,{0,0.01,40,45,50,55,60,65,70,75,80},{"","F","D","C","C+","B-","B","B+","A-","A","A+"})</f>
        <v>B+</v>
      </c>
      <c r="AC59" s="330">
        <f>LOOKUP(AA59,{0,0.01,40,45,50,55,60,65,70,75,80},{0,"0",2,2.25,2.5,2.75,3,3.25,3.5,3.75,4})</f>
        <v>3.25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31" priority="7">
      <formula>$I$7="Y"</formula>
    </cfRule>
    <cfRule type="expression" dxfId="130" priority="8">
      <formula>$I$7="Y"</formula>
    </cfRule>
    <cfRule type="expression" dxfId="129" priority="9">
      <formula>$I$7="Y"</formula>
    </cfRule>
  </conditionalFormatting>
  <conditionalFormatting sqref="O8:O77">
    <cfRule type="expression" dxfId="128" priority="4">
      <formula>$I$7="Y"</formula>
    </cfRule>
    <cfRule type="expression" dxfId="127" priority="5">
      <formula>$I$7="Y"</formula>
    </cfRule>
    <cfRule type="expression" dxfId="126" priority="6">
      <formula>$I$7="Y"</formula>
    </cfRule>
  </conditionalFormatting>
  <conditionalFormatting sqref="W8:W77">
    <cfRule type="expression" dxfId="125" priority="1">
      <formula>$I$7="Y"</formula>
    </cfRule>
    <cfRule type="expression" dxfId="124" priority="2">
      <formula>$I$7="Y"</formula>
    </cfRule>
    <cfRule type="expression" dxfId="123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34" workbookViewId="0">
      <selection activeCell="N37" sqref="N37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8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29" customFormat="1" ht="27" customHeight="1">
      <c r="A4" s="338" t="s">
        <v>21</v>
      </c>
      <c r="B4" s="294">
        <v>403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30" customFormat="1" ht="20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269</v>
      </c>
      <c r="E6" s="614"/>
      <c r="F6" s="614"/>
      <c r="G6" s="614"/>
      <c r="H6" s="614"/>
      <c r="I6" s="614"/>
      <c r="J6" s="614"/>
      <c r="K6" s="275" t="s">
        <v>65</v>
      </c>
      <c r="L6" s="646" t="s">
        <v>273</v>
      </c>
      <c r="M6" s="646"/>
      <c r="N6" s="646"/>
      <c r="O6" s="646"/>
      <c r="P6" s="646"/>
      <c r="Q6" s="646"/>
      <c r="R6" s="647"/>
      <c r="S6" s="277" t="s">
        <v>65</v>
      </c>
      <c r="T6" s="614" t="s">
        <v>276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25.75</v>
      </c>
      <c r="D8" s="284">
        <v>48</v>
      </c>
      <c r="E8" s="285">
        <v>38</v>
      </c>
      <c r="F8" s="286"/>
      <c r="G8" s="287">
        <f>IF(H4=3,(ABS(IF(D8&gt;60,0,D8)-IF(E8&gt;60,0,E8))),(ABS(IF(D8&gt;30,0,D8)-IF(E8&gt;30,0,E8))))</f>
        <v>10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43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43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69</v>
      </c>
      <c r="AB8" s="253" t="str">
        <f>LOOKUP(AA8,{0,0.01,40,45,50,55,60,65,70,75,80},{"","F","D","C","C+","B-","B","B+","A-","A","A+"})</f>
        <v>B+</v>
      </c>
      <c r="AC8" s="330">
        <f>LOOKUP(AA8,{0,0.01,40,45,50,55,60,65,70,75,80},{0,"0",2,2.25,2.5,2.75,3,3.25,3.5,3.75,4})</f>
        <v>3.25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21</v>
      </c>
      <c r="D9" s="284">
        <v>27</v>
      </c>
      <c r="E9" s="285">
        <v>28</v>
      </c>
      <c r="F9" s="291"/>
      <c r="G9" s="287">
        <f>IF(H4=3,(ABS(IF(D9&gt;60,0,D9)-IF(E9&gt;60,0,E9))),(ABS(IF(D9&gt;30,0,D9)-IF(E9&gt;30,0,E9))))</f>
        <v>1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27.5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27.5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49</v>
      </c>
      <c r="AB9" s="253" t="str">
        <f>LOOKUP(AA9,{0,0.01,40,45,50,55,60,65,70,75,80},{"","F","D","C","C+","B-","B","B+","A-","A","A+"})</f>
        <v>C</v>
      </c>
      <c r="AC9" s="330">
        <f>LOOKUP(AA9,{0,0.01,40,45,50,55,60,65,70,75,80},{0,"0",2,2.25,2.5,2.75,3,3.25,3.5,3.75,4})</f>
        <v>2.25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21.5</v>
      </c>
      <c r="D10" s="284">
        <v>27</v>
      </c>
      <c r="E10" s="285">
        <v>29</v>
      </c>
      <c r="F10" s="291"/>
      <c r="G10" s="287">
        <f>IF(H4=3,(ABS(IF(D10&gt;60,0,D10)-IF(E10&gt;60,0,E10))),(ABS(IF(D10&gt;30,0,D10)-IF(E10&gt;30,0,E10))))</f>
        <v>2</v>
      </c>
      <c r="H10" s="288" t="str">
        <f>IF(H4=3,(IF(G10&gt;12,"Y","")),(IF(G10&gt;6,"Y","")))</f>
        <v/>
      </c>
      <c r="I10" s="289">
        <f t="shared" si="1"/>
        <v>28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28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50</v>
      </c>
      <c r="AB10" s="253" t="str">
        <f>LOOKUP(AA10,{0,0.01,40,45,50,55,60,65,70,75,80},{"","F","D","C","C+","B-","B","B+","A-","A","A+"})</f>
        <v>C+</v>
      </c>
      <c r="AC10" s="330">
        <f>LOOKUP(AA10,{0,0.01,40,45,50,55,60,65,70,75,80},{0,"0",2,2.25,2.5,2.75,3,3.25,3.5,3.75,4})</f>
        <v>2.5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28.5</v>
      </c>
      <c r="D11" s="284">
        <v>29</v>
      </c>
      <c r="E11" s="285">
        <v>36</v>
      </c>
      <c r="F11" s="291"/>
      <c r="G11" s="287">
        <f>IF(H4=3,(ABS(IF(D11&gt;60,0,D11)-IF(E11&gt;60,0,E11))),(ABS(IF(D11&gt;30,0,D11)-IF(E11&gt;30,0,E11))))</f>
        <v>7</v>
      </c>
      <c r="H11" s="288" t="str">
        <f>IF(H4=3,(IF(G11&gt;12,"Y","")),(IF(G11&gt;6,"Y","")))</f>
        <v/>
      </c>
      <c r="I11" s="289">
        <f t="shared" si="1"/>
        <v>32.5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32.5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61</v>
      </c>
      <c r="AB11" s="253" t="str">
        <f>LOOKUP(AA11,{0,0.01,40,45,50,55,60,65,70,75,80},{"","F","D","C","C+","B-","B","B+","A-","A","A+"})</f>
        <v>B</v>
      </c>
      <c r="AC11" s="330">
        <f>LOOKUP(AA11,{0,0.01,40,45,50,55,60,65,70,75,80},{0,"0",2,2.25,2.5,2.75,3,3.25,3.5,3.75,4})</f>
        <v>3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25.25</v>
      </c>
      <c r="D12" s="284">
        <v>42</v>
      </c>
      <c r="E12" s="285">
        <v>37</v>
      </c>
      <c r="F12" s="291"/>
      <c r="G12" s="287">
        <f>IF(H4=3,(ABS(IF(D12&gt;60,0,D12)-IF(E12&gt;60,0,E12))),(ABS(IF(D12&gt;30,0,D12)-IF(E12&gt;30,0,E12))))</f>
        <v>5</v>
      </c>
      <c r="H12" s="288" t="str">
        <f>IF(H4=3,(IF(G12&gt;12,"Y","")),(IF(G12&gt;6,"Y","")))</f>
        <v/>
      </c>
      <c r="I12" s="289">
        <f t="shared" si="1"/>
        <v>39.5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39.5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65</v>
      </c>
      <c r="AB12" s="253" t="str">
        <f>LOOKUP(AA12,{0,0.01,40,45,50,55,60,65,70,75,80},{"","F","D","C","C+","B-","B","B+","A-","A","A+"})</f>
        <v>B+</v>
      </c>
      <c r="AC12" s="330">
        <f>LOOKUP(AA12,{0,0.01,40,45,50,55,60,65,70,75,80},{0,"0",2,2.25,2.5,2.75,3,3.25,3.5,3.75,4})</f>
        <v>3.25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27.5</v>
      </c>
      <c r="D13" s="284">
        <v>29</v>
      </c>
      <c r="E13" s="285">
        <v>31</v>
      </c>
      <c r="F13" s="291"/>
      <c r="G13" s="287">
        <f>IF(H4=3,(ABS(IF(D13&gt;60,0,D13)-IF(E13&gt;60,0,E13))),(ABS(IF(D13&gt;30,0,D13)-IF(E13&gt;30,0,E13))))</f>
        <v>2</v>
      </c>
      <c r="H13" s="288" t="str">
        <f>IF(H4=3,(IF(G13&gt;12,"Y","")),(IF(G13&gt;6,"Y","")))</f>
        <v/>
      </c>
      <c r="I13" s="289">
        <f t="shared" si="1"/>
        <v>30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30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58</v>
      </c>
      <c r="AB13" s="253" t="str">
        <f>LOOKUP(AA13,{0,0.01,40,45,50,55,60,65,70,75,80},{"","F","D","C","C+","B-","B","B+","A-","A","A+"})</f>
        <v>B-</v>
      </c>
      <c r="AC13" s="330">
        <f>LOOKUP(AA13,{0,0.01,40,45,50,55,60,65,70,75,80},{0,"0",2,2.25,2.5,2.75,3,3.25,3.5,3.75,4})</f>
        <v>2.75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31.75</v>
      </c>
      <c r="D14" s="284">
        <v>39</v>
      </c>
      <c r="E14" s="285">
        <v>38</v>
      </c>
      <c r="F14" s="291"/>
      <c r="G14" s="287">
        <f>IF(H4=3,(ABS(IF(D14&gt;60,0,D14)-IF(E14&gt;60,0,E14))),(ABS(IF(D14&gt;30,0,D14)-IF(E14&gt;30,0,E14))))</f>
        <v>1</v>
      </c>
      <c r="H14" s="288" t="str">
        <f>IF(H4=3,(IF(G14&gt;12,"Y","")),(IF(G14&gt;6,"Y","")))</f>
        <v/>
      </c>
      <c r="I14" s="289">
        <f t="shared" si="1"/>
        <v>38.5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38.5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71</v>
      </c>
      <c r="AB14" s="253" t="str">
        <f>LOOKUP(AA14,{0,0.01,40,45,50,55,60,65,70,75,80},{"","F","D","C","C+","B-","B","B+","A-","A","A+"})</f>
        <v>A-</v>
      </c>
      <c r="AC14" s="330">
        <f>LOOKUP(AA14,{0,0.01,40,45,50,55,60,65,70,75,80},{0,"0",2,2.25,2.5,2.75,3,3.25,3.5,3.75,4})</f>
        <v>3.5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24</v>
      </c>
      <c r="D15" s="284">
        <v>27</v>
      </c>
      <c r="E15" s="285">
        <v>29</v>
      </c>
      <c r="F15" s="291"/>
      <c r="G15" s="287">
        <f>IF(H4=3,(ABS(IF(D15&gt;60,0,D15)-IF(E15&gt;60,0,E15))),(ABS(IF(D15&gt;30,0,D15)-IF(E15&gt;30,0,E15))))</f>
        <v>2</v>
      </c>
      <c r="H15" s="288" t="str">
        <f>IF(H4=3,(IF(G15&gt;12,"Y","")),(IF(G15&gt;6,"Y","")))</f>
        <v/>
      </c>
      <c r="I15" s="289">
        <f t="shared" si="1"/>
        <v>28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28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52</v>
      </c>
      <c r="AB15" s="253" t="str">
        <f>LOOKUP(AA15,{0,0.01,40,45,50,55,60,65,70,75,80},{"","F","D","C","C+","B-","B","B+","A-","A","A+"})</f>
        <v>C+</v>
      </c>
      <c r="AC15" s="330">
        <f>LOOKUP(AA15,{0,0.01,40,45,50,55,60,65,70,75,80},{0,"0",2,2.25,2.5,2.75,3,3.25,3.5,3.75,4})</f>
        <v>2.5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27.75</v>
      </c>
      <c r="D16" s="284">
        <v>40</v>
      </c>
      <c r="E16" s="285">
        <v>37</v>
      </c>
      <c r="F16" s="291"/>
      <c r="G16" s="287">
        <f>IF(H4=3,(ABS(IF(D16&gt;60,0,D16)-IF(E16&gt;60,0,E16))),(ABS(IF(D16&gt;30,0,D16)-IF(E16&gt;30,0,E16))))</f>
        <v>3</v>
      </c>
      <c r="H16" s="288" t="str">
        <f>IF(H4=3,(IF(G16&gt;12,"Y","")),(IF(G16&gt;6,"Y","")))</f>
        <v/>
      </c>
      <c r="I16" s="289">
        <f t="shared" si="1"/>
        <v>38.5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38.5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67</v>
      </c>
      <c r="AB16" s="253" t="str">
        <f>LOOKUP(AA16,{0,0.01,40,45,50,55,60,65,70,75,80},{"","F","D","C","C+","B-","B","B+","A-","A","A+"})</f>
        <v>B+</v>
      </c>
      <c r="AC16" s="330">
        <f>LOOKUP(AA16,{0,0.01,40,45,50,55,60,65,70,75,80},{0,"0",2,2.25,2.5,2.75,3,3.25,3.5,3.75,4})</f>
        <v>3.25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32.5</v>
      </c>
      <c r="D17" s="284">
        <v>50</v>
      </c>
      <c r="E17" s="285">
        <v>46</v>
      </c>
      <c r="F17" s="291"/>
      <c r="G17" s="287">
        <f>IF(H4=3,(ABS(IF(D17&gt;60,0,D17)-IF(E17&gt;60,0,E17))),(ABS(IF(D17&gt;30,0,D17)-IF(E17&gt;30,0,E17))))</f>
        <v>4</v>
      </c>
      <c r="H17" s="288" t="str">
        <f>IF(H4=3,(IF(G17&gt;12,"Y","")),(IF(G17&gt;6,"Y","")))</f>
        <v/>
      </c>
      <c r="I17" s="289">
        <f t="shared" si="1"/>
        <v>48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48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81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32.5</v>
      </c>
      <c r="D18" s="284">
        <v>38</v>
      </c>
      <c r="E18" s="285">
        <v>47</v>
      </c>
      <c r="F18" s="291"/>
      <c r="G18" s="287">
        <f>IF(H4=3,(ABS(IF(D18&gt;60,0,D18)-IF(E18&gt;60,0,E18))),(ABS(IF(D18&gt;30,0,D18)-IF(E18&gt;30,0,E18))))</f>
        <v>9</v>
      </c>
      <c r="H18" s="288" t="str">
        <f>IF(H4=3,(IF(G18&gt;12,"Y","")),(IF(G18&gt;6,"Y","")))</f>
        <v/>
      </c>
      <c r="I18" s="289">
        <f t="shared" si="1"/>
        <v>42.5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42.5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75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24</v>
      </c>
      <c r="D19" s="284">
        <v>26</v>
      </c>
      <c r="E19" s="285">
        <v>31</v>
      </c>
      <c r="F19" s="291"/>
      <c r="G19" s="287">
        <f>IF(H4=3,(ABS(IF(D19&gt;60,0,D19)-IF(E19&gt;60,0,E19))),(ABS(IF(D19&gt;30,0,D19)-IF(E19&gt;30,0,E19))))</f>
        <v>5</v>
      </c>
      <c r="H19" s="288" t="str">
        <f>IF(H4=3,(IF(G19&gt;12,"Y","")),(IF(G19&gt;6,"Y","")))</f>
        <v/>
      </c>
      <c r="I19" s="289">
        <f t="shared" si="1"/>
        <v>28.5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28.5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53</v>
      </c>
      <c r="AB19" s="253" t="str">
        <f>LOOKUP(AA19,{0,0.01,40,45,50,55,60,65,70,75,80},{"","F","D","C","C+","B-","B","B+","A-","A","A+"})</f>
        <v>C+</v>
      </c>
      <c r="AC19" s="330">
        <f>LOOKUP(AA19,{0,0.01,40,45,50,55,60,65,70,75,80},{0,"0",2,2.25,2.5,2.75,3,3.25,3.5,3.75,4})</f>
        <v>2.5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30</v>
      </c>
      <c r="D20" s="284">
        <v>37</v>
      </c>
      <c r="E20" s="285">
        <v>29</v>
      </c>
      <c r="F20" s="291"/>
      <c r="G20" s="287">
        <f>IF(H4=3,(ABS(IF(D20&gt;60,0,D20)-IF(E20&gt;60,0,E20))),(ABS(IF(D20&gt;30,0,D20)-IF(E20&gt;30,0,E20))))</f>
        <v>8</v>
      </c>
      <c r="H20" s="288" t="str">
        <f>IF(H4=3,(IF(G20&gt;12,"Y","")),(IF(G20&gt;6,"Y","")))</f>
        <v/>
      </c>
      <c r="I20" s="289">
        <f t="shared" si="1"/>
        <v>33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33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63</v>
      </c>
      <c r="AB20" s="253" t="str">
        <f>LOOKUP(AA20,{0,0.01,40,45,50,55,60,65,70,75,80},{"","F","D","C","C+","B-","B","B+","A-","A","A+"})</f>
        <v>B</v>
      </c>
      <c r="AC20" s="330">
        <f>LOOKUP(AA20,{0,0.01,40,45,50,55,60,65,70,75,80},{0,"0",2,2.25,2.5,2.75,3,3.25,3.5,3.75,4})</f>
        <v>3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28.5</v>
      </c>
      <c r="D21" s="284">
        <v>40</v>
      </c>
      <c r="E21" s="285">
        <v>41</v>
      </c>
      <c r="F21" s="291"/>
      <c r="G21" s="287">
        <f>IF(H4=3,(ABS(IF(D21&gt;60,0,D21)-IF(E21&gt;60,0,E21))),(ABS(IF(D21&gt;30,0,D21)-IF(E21&gt;30,0,E21))))</f>
        <v>1</v>
      </c>
      <c r="H21" s="288" t="str">
        <f>IF(H4=3,(IF(G21&gt;12,"Y","")),(IF(G21&gt;6,"Y","")))</f>
        <v/>
      </c>
      <c r="I21" s="289">
        <f t="shared" si="1"/>
        <v>40.5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40.5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69</v>
      </c>
      <c r="AB21" s="253" t="str">
        <f>LOOKUP(AA21,{0,0.01,40,45,50,55,60,65,70,75,80},{"","F","D","C","C+","B-","B","B+","A-","A","A+"})</f>
        <v>B+</v>
      </c>
      <c r="AC21" s="330">
        <f>LOOKUP(AA21,{0,0.01,40,45,50,55,60,65,70,75,80},{0,"0",2,2.25,2.5,2.75,3,3.25,3.5,3.75,4})</f>
        <v>3.25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32</v>
      </c>
      <c r="D22" s="284">
        <v>48</v>
      </c>
      <c r="E22" s="285">
        <v>43</v>
      </c>
      <c r="F22" s="291"/>
      <c r="G22" s="287">
        <f>IF(H4=3,(ABS(IF(D22&gt;60,0,D22)-IF(E22&gt;60,0,E22))),(ABS(IF(D22&gt;30,0,D22)-IF(E22&gt;30,0,E22))))</f>
        <v>5</v>
      </c>
      <c r="H22" s="288" t="str">
        <f>IF(H4=3,(IF(G22&gt;12,"Y","")),(IF(G22&gt;6,"Y","")))</f>
        <v/>
      </c>
      <c r="I22" s="289">
        <f t="shared" si="1"/>
        <v>45.5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45.5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78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27.25</v>
      </c>
      <c r="D23" s="284">
        <v>33</v>
      </c>
      <c r="E23" s="285">
        <v>30</v>
      </c>
      <c r="F23" s="291"/>
      <c r="G23" s="287">
        <f>IF(H4=3,(ABS(IF(D23&gt;60,0,D23)-IF(E23&gt;60,0,E23))),(ABS(IF(D23&gt;30,0,D23)-IF(E23&gt;30,0,E23))))</f>
        <v>3</v>
      </c>
      <c r="H23" s="288" t="str">
        <f>IF(H4=3,(IF(G23&gt;12,"Y","")),(IF(G23&gt;6,"Y","")))</f>
        <v/>
      </c>
      <c r="I23" s="289">
        <f t="shared" si="1"/>
        <v>31.5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31.5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59</v>
      </c>
      <c r="AB23" s="253" t="str">
        <f>LOOKUP(AA23,{0,0.01,40,45,50,55,60,65,70,75,80},{"","F","D","C","C+","B-","B","B+","A-","A","A+"})</f>
        <v>B-</v>
      </c>
      <c r="AC23" s="330">
        <f>LOOKUP(AA23,{0,0.01,40,45,50,55,60,65,70,75,80},{0,"0",2,2.25,2.5,2.75,3,3.25,3.5,3.75,4})</f>
        <v>2.75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33">
        <v>30</v>
      </c>
      <c r="L24" s="183">
        <v>42</v>
      </c>
      <c r="M24" s="183">
        <v>41</v>
      </c>
      <c r="N24" s="183"/>
      <c r="O24" s="249">
        <f>IF(P4=3,(ABS(IF(L24&gt;60,0,L24)-IF(M24&gt;60,0,M24))),(ABS(IF(L24&gt;30,0,L24)-IF(M24&gt;30,0,M24))))</f>
        <v>1</v>
      </c>
      <c r="P24" s="200" t="str">
        <f>IF(P4=3,(IF(O24&gt;12,"Y","")),(IF(O24&gt;6,"Y","")))</f>
        <v/>
      </c>
      <c r="Q24" s="42">
        <f t="shared" si="2"/>
        <v>41.5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41.5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72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33">
        <v>30.5</v>
      </c>
      <c r="L25" s="183">
        <v>31</v>
      </c>
      <c r="M25" s="183">
        <v>42</v>
      </c>
      <c r="N25" s="183"/>
      <c r="O25" s="249">
        <f>IF(P4=3,(ABS(IF(L25&gt;60,0,L25)-IF(M25&gt;60,0,M25))),(ABS(IF(L25&gt;30,0,L25)-IF(M25&gt;30,0,M25))))</f>
        <v>11</v>
      </c>
      <c r="P25" s="200" t="str">
        <f>IF(P4=3,(IF(O25&gt;12,"Y","")),(IF(O25&gt;6,"Y","")))</f>
        <v/>
      </c>
      <c r="Q25" s="42">
        <f t="shared" si="2"/>
        <v>36.5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36.5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67</v>
      </c>
      <c r="AB25" s="253" t="str">
        <f>LOOKUP(AA25,{0,0.01,40,45,50,55,60,65,70,75,80},{"","F","D","C","C+","B-","B","B+","A-","A","A+"})</f>
        <v>B+</v>
      </c>
      <c r="AC25" s="330">
        <f>LOOKUP(AA25,{0,0.01,40,45,50,55,60,65,70,75,80},{0,"0",2,2.25,2.5,2.75,3,3.25,3.5,3.75,4})</f>
        <v>3.25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33">
        <v>28</v>
      </c>
      <c r="L26" s="183">
        <v>29</v>
      </c>
      <c r="M26" s="183">
        <v>33</v>
      </c>
      <c r="N26" s="183"/>
      <c r="O26" s="249">
        <f>IF(P4=3,(ABS(IF(L26&gt;60,0,L26)-IF(M26&gt;60,0,M26))),(ABS(IF(L26&gt;30,0,L26)-IF(M26&gt;30,0,M26))))</f>
        <v>4</v>
      </c>
      <c r="P26" s="200" t="str">
        <f>IF(P4=3,(IF(O26&gt;12,"Y","")),(IF(O26&gt;6,"Y","")))</f>
        <v/>
      </c>
      <c r="Q26" s="42">
        <f t="shared" si="2"/>
        <v>31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31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59</v>
      </c>
      <c r="AB26" s="253" t="str">
        <f>LOOKUP(AA26,{0,0.01,40,45,50,55,60,65,70,75,80},{"","F","D","C","C+","B-","B","B+","A-","A","A+"})</f>
        <v>B-</v>
      </c>
      <c r="AC26" s="330">
        <f>LOOKUP(AA26,{0,0.01,40,45,50,55,60,65,70,75,80},{0,"0",2,2.25,2.5,2.75,3,3.25,3.5,3.75,4})</f>
        <v>2.75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33">
        <v>31.5</v>
      </c>
      <c r="L27" s="183">
        <v>35</v>
      </c>
      <c r="M27" s="183">
        <v>38</v>
      </c>
      <c r="N27" s="183"/>
      <c r="O27" s="249">
        <f>IF(P4=3,(ABS(IF(L27&gt;60,0,L27)-IF(M27&gt;60,0,M27))),(ABS(IF(L27&gt;30,0,L27)-IF(M27&gt;30,0,M27))))</f>
        <v>3</v>
      </c>
      <c r="P27" s="200" t="str">
        <f>IF(P4=3,(IF(O27&gt;12,"Y","")),(IF(O27&gt;6,"Y","")))</f>
        <v/>
      </c>
      <c r="Q27" s="42">
        <f t="shared" si="2"/>
        <v>36.5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36.5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68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33">
        <v>30</v>
      </c>
      <c r="L28" s="183">
        <v>34</v>
      </c>
      <c r="M28" s="183">
        <v>39</v>
      </c>
      <c r="N28" s="183"/>
      <c r="O28" s="249">
        <f>IF(P4=3,(ABS(IF(L28&gt;60,0,L28)-IF(M28&gt;60,0,M28))),(ABS(IF(L28&gt;30,0,L28)-IF(M28&gt;30,0,M28))))</f>
        <v>5</v>
      </c>
      <c r="P28" s="200" t="str">
        <f>IF(P4=3,(IF(O28&gt;12,"Y","")),(IF(O28&gt;6,"Y","")))</f>
        <v/>
      </c>
      <c r="Q28" s="42">
        <f t="shared" si="2"/>
        <v>36.5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36.5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67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33">
        <v>26.5</v>
      </c>
      <c r="L29" s="183">
        <v>28</v>
      </c>
      <c r="M29" s="183">
        <v>29</v>
      </c>
      <c r="N29" s="183"/>
      <c r="O29" s="249">
        <f>IF(P4=3,(ABS(IF(L29&gt;60,0,L29)-IF(M29&gt;60,0,M29))),(ABS(IF(L29&gt;30,0,L29)-IF(M29&gt;30,0,M29))))</f>
        <v>1</v>
      </c>
      <c r="P29" s="200" t="str">
        <f>IF(P4=3,(IF(O29&gt;12,"Y","")),(IF(O29&gt;6,"Y","")))</f>
        <v/>
      </c>
      <c r="Q29" s="42">
        <f t="shared" si="2"/>
        <v>28.5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28.5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55</v>
      </c>
      <c r="AB29" s="253" t="str">
        <f>LOOKUP(AA29,{0,0.01,40,45,50,55,60,65,70,75,80},{"","F","D","C","C+","B-","B","B+","A-","A","A+"})</f>
        <v>B-</v>
      </c>
      <c r="AC29" s="330">
        <f>LOOKUP(AA29,{0,0.01,40,45,50,55,60,65,70,75,80},{0,"0",2,2.25,2.5,2.75,3,3.25,3.5,3.75,4})</f>
        <v>2.75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33">
        <v>32.5</v>
      </c>
      <c r="L30" s="183">
        <v>31</v>
      </c>
      <c r="M30" s="183">
        <v>43</v>
      </c>
      <c r="N30" s="183"/>
      <c r="O30" s="249">
        <f>IF(P4=3,(ABS(IF(L30&gt;60,0,L30)-IF(M30&gt;60,0,M30))),(ABS(IF(L30&gt;30,0,L30)-IF(M30&gt;30,0,M30))))</f>
        <v>12</v>
      </c>
      <c r="P30" s="200" t="str">
        <f>IF(P4=3,(IF(O30&gt;12,"Y","")),(IF(O30&gt;6,"Y","")))</f>
        <v/>
      </c>
      <c r="Q30" s="42">
        <f t="shared" si="2"/>
        <v>37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37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70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33">
        <v>31.5</v>
      </c>
      <c r="L31" s="183">
        <v>36</v>
      </c>
      <c r="M31" s="183">
        <v>27</v>
      </c>
      <c r="N31" s="183"/>
      <c r="O31" s="249">
        <f>IF(P4=3,(ABS(IF(L31&gt;60,0,L31)-IF(M31&gt;60,0,M31))),(ABS(IF(L31&gt;30,0,L31)-IF(M31&gt;30,0,M31))))</f>
        <v>9</v>
      </c>
      <c r="P31" s="200" t="str">
        <f>IF(P4=3,(IF(O31&gt;12,"Y","")),(IF(O31&gt;6,"Y","")))</f>
        <v/>
      </c>
      <c r="Q31" s="42">
        <f t="shared" si="2"/>
        <v>31.5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31.5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63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33">
        <v>28</v>
      </c>
      <c r="L32" s="183">
        <v>24</v>
      </c>
      <c r="M32" s="183">
        <v>31</v>
      </c>
      <c r="N32" s="183"/>
      <c r="O32" s="249">
        <f>IF(P4=3,(ABS(IF(L32&gt;60,0,L32)-IF(M32&gt;60,0,M32))),(ABS(IF(L32&gt;30,0,L32)-IF(M32&gt;30,0,M32))))</f>
        <v>7</v>
      </c>
      <c r="P32" s="200" t="str">
        <f>IF(P4=3,(IF(O32&gt;12,"Y","")),(IF(O32&gt;6,"Y","")))</f>
        <v/>
      </c>
      <c r="Q32" s="42">
        <f t="shared" si="2"/>
        <v>27.5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27.5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56</v>
      </c>
      <c r="AB32" s="253" t="str">
        <f>LOOKUP(AA32,{0,0.01,40,45,50,55,60,65,70,75,80},{"","F","D","C","C+","B-","B","B+","A-","A","A+"})</f>
        <v>B-</v>
      </c>
      <c r="AC32" s="330">
        <f>LOOKUP(AA32,{0,0.01,40,45,50,55,60,65,70,75,80},{0,"0",2,2.25,2.5,2.75,3,3.25,3.5,3.75,4})</f>
        <v>2.75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33">
        <v>29</v>
      </c>
      <c r="L33" s="183">
        <v>36</v>
      </c>
      <c r="M33" s="183">
        <v>36</v>
      </c>
      <c r="N33" s="183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36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36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65</v>
      </c>
      <c r="AB33" s="253" t="str">
        <f>LOOKUP(AA33,{0,0.01,40,45,50,55,60,65,70,75,80},{"","F","D","C","C+","B-","B","B+","A-","A","A+"})</f>
        <v>B+</v>
      </c>
      <c r="AC33" s="330">
        <f>LOOKUP(AA33,{0,0.01,40,45,50,55,60,65,70,75,80},{0,"0",2,2.25,2.5,2.75,3,3.25,3.5,3.75,4})</f>
        <v>3.25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33">
        <v>34.5</v>
      </c>
      <c r="L34" s="183">
        <v>48</v>
      </c>
      <c r="M34" s="183">
        <v>44</v>
      </c>
      <c r="N34" s="183"/>
      <c r="O34" s="249">
        <f>IF(P4=3,(ABS(IF(L34&gt;60,0,L34)-IF(M34&gt;60,0,M34))),(ABS(IF(L34&gt;30,0,L34)-IF(M34&gt;30,0,M34))))</f>
        <v>4</v>
      </c>
      <c r="P34" s="200" t="str">
        <f>IF(P4=3,(IF(O34&gt;12,"Y","")),(IF(O34&gt;6,"Y","")))</f>
        <v/>
      </c>
      <c r="Q34" s="42">
        <f t="shared" si="2"/>
        <v>46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46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81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33">
        <v>27</v>
      </c>
      <c r="L35" s="183">
        <v>26</v>
      </c>
      <c r="M35" s="183">
        <v>26</v>
      </c>
      <c r="N35" s="183"/>
      <c r="O35" s="249">
        <f>IF(P4=3,(ABS(IF(L35&gt;60,0,L35)-IF(M35&gt;60,0,M35))),(ABS(IF(L35&gt;30,0,L35)-IF(M35&gt;30,0,M35))))</f>
        <v>0</v>
      </c>
      <c r="P35" s="200" t="str">
        <f>IF(P4=3,(IF(O35&gt;12,"Y","")),(IF(O35&gt;6,"Y","")))</f>
        <v/>
      </c>
      <c r="Q35" s="42">
        <f t="shared" si="2"/>
        <v>26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26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53</v>
      </c>
      <c r="AB35" s="253" t="str">
        <f>LOOKUP(AA35,{0,0.01,40,45,50,55,60,65,70,75,80},{"","F","D","C","C+","B-","B","B+","A-","A","A+"})</f>
        <v>C+</v>
      </c>
      <c r="AC35" s="330">
        <f>LOOKUP(AA35,{0,0.01,40,45,50,55,60,65,70,75,80},{0,"0",2,2.25,2.5,2.75,3,3.25,3.5,3.75,4})</f>
        <v>2.5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33">
        <v>28</v>
      </c>
      <c r="L36" s="183">
        <v>29</v>
      </c>
      <c r="M36" s="183">
        <v>42</v>
      </c>
      <c r="N36" s="183">
        <v>39</v>
      </c>
      <c r="O36" s="249">
        <f>IF(P4=3,(ABS(IF(L36&gt;60,0,L36)-IF(M36&gt;60,0,M36))),(ABS(IF(L36&gt;30,0,L36)-IF(M36&gt;30,0,M36))))</f>
        <v>13</v>
      </c>
      <c r="P36" s="200" t="str">
        <f>IF(P4=3,(IF(O36&gt;12,"Y","")),(IF(O36&gt;6,"Y","")))</f>
        <v>Y</v>
      </c>
      <c r="Q36" s="42">
        <f t="shared" si="2"/>
        <v>40.5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40.5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69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33">
        <v>32</v>
      </c>
      <c r="L37" s="183">
        <v>30</v>
      </c>
      <c r="M37" s="183">
        <v>38</v>
      </c>
      <c r="N37" s="183"/>
      <c r="O37" s="249">
        <f>IF(P4=3,(ABS(IF(L37&gt;60,0,L37)-IF(M37&gt;60,0,M37))),(ABS(IF(L37&gt;30,0,L37)-IF(M37&gt;30,0,M37))))</f>
        <v>8</v>
      </c>
      <c r="P37" s="200" t="str">
        <f>IF(P4=3,(IF(O37&gt;12,"Y","")),(IF(O37&gt;6,"Y","")))</f>
        <v/>
      </c>
      <c r="Q37" s="42">
        <f t="shared" si="2"/>
        <v>34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34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66</v>
      </c>
      <c r="AB37" s="253" t="str">
        <f>LOOKUP(AA37,{0,0.01,40,45,50,55,60,65,70,75,80},{"","F","D","C","C+","B-","B","B+","A-","A","A+"})</f>
        <v>B+</v>
      </c>
      <c r="AC37" s="330">
        <f>LOOKUP(AA37,{0,0.01,40,45,50,55,60,65,70,75,80},{0,"0",2,2.25,2.5,2.75,3,3.25,3.5,3.75,4})</f>
        <v>3.25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33">
        <v>32.5</v>
      </c>
      <c r="L38" s="183">
        <v>43</v>
      </c>
      <c r="M38" s="183">
        <v>45</v>
      </c>
      <c r="N38" s="183"/>
      <c r="O38" s="249">
        <f>IF(P4=3,(ABS(IF(L38&gt;60,0,L38)-IF(M38&gt;60,0,M38))),(ABS(IF(L38&gt;30,0,L38)-IF(M38&gt;30,0,M38))))</f>
        <v>2</v>
      </c>
      <c r="P38" s="200" t="str">
        <f>IF(P4=3,(IF(O38&gt;12,"Y","")),(IF(O38&gt;6,"Y","")))</f>
        <v/>
      </c>
      <c r="Q38" s="42">
        <f t="shared" si="2"/>
        <v>44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44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77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33">
        <v>29.5</v>
      </c>
      <c r="L39" s="183">
        <v>36</v>
      </c>
      <c r="M39" s="183">
        <v>37</v>
      </c>
      <c r="N39" s="183"/>
      <c r="O39" s="249">
        <f>IF(P4=3,(ABS(IF(L39&gt;60,0,L39)-IF(M39&gt;60,0,M39))),(ABS(IF(L39&gt;30,0,L39)-IF(M39&gt;30,0,M39))))</f>
        <v>1</v>
      </c>
      <c r="P39" s="200" t="str">
        <f>IF(P4=3,(IF(O39&gt;12,"Y","")),(IF(O39&gt;6,"Y","")))</f>
        <v/>
      </c>
      <c r="Q39" s="42">
        <f t="shared" si="2"/>
        <v>36.5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36.5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66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33">
        <v>31</v>
      </c>
      <c r="L40" s="183">
        <v>31</v>
      </c>
      <c r="M40" s="183">
        <v>34</v>
      </c>
      <c r="N40" s="183"/>
      <c r="O40" s="249">
        <f>IF(P4=3,(ABS(IF(L40&gt;60,0,L40)-IF(M40&gt;60,0,M40))),(ABS(IF(L40&gt;30,0,L40)-IF(M40&gt;30,0,M40))))</f>
        <v>3</v>
      </c>
      <c r="P40" s="200" t="str">
        <f>IF(P4=3,(IF(O40&gt;12,"Y","")),(IF(O40&gt;6,"Y","")))</f>
        <v/>
      </c>
      <c r="Q40" s="42">
        <f t="shared" si="2"/>
        <v>32.5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32.5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64</v>
      </c>
      <c r="AB40" s="253" t="str">
        <f>LOOKUP(AA40,{0,0.01,40,45,50,55,60,65,70,75,80},{"","F","D","C","C+","B-","B","B+","A-","A","A+"})</f>
        <v>B</v>
      </c>
      <c r="AC40" s="330">
        <f>LOOKUP(AA40,{0,0.01,40,45,50,55,60,65,70,75,80},{0,"0",2,2.25,2.5,2.75,3,3.25,3.5,3.75,4})</f>
        <v>3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33">
        <v>31</v>
      </c>
      <c r="L41" s="183">
        <v>32</v>
      </c>
      <c r="M41" s="183">
        <v>32</v>
      </c>
      <c r="N41" s="183"/>
      <c r="O41" s="249">
        <f>IF(P4=3,(ABS(IF(L41&gt;60,0,L41)-IF(M41&gt;60,0,M41))),(ABS(IF(L41&gt;30,0,L41)-IF(M41&gt;30,0,M41))))</f>
        <v>0</v>
      </c>
      <c r="P41" s="200" t="str">
        <f>IF(P4=3,(IF(O41&gt;12,"Y","")),(IF(O41&gt;6,"Y","")))</f>
        <v/>
      </c>
      <c r="Q41" s="42">
        <f t="shared" si="2"/>
        <v>32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32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63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33">
        <v>29</v>
      </c>
      <c r="L42" s="183">
        <v>28</v>
      </c>
      <c r="M42" s="183">
        <v>32</v>
      </c>
      <c r="N42" s="183"/>
      <c r="O42" s="249">
        <f>IF(P4=3,(ABS(IF(L42&gt;60,0,L42)-IF(M42&gt;60,0,M42))),(ABS(IF(L42&gt;30,0,L42)-IF(M42&gt;30,0,M42))))</f>
        <v>4</v>
      </c>
      <c r="P42" s="200" t="str">
        <f>IF(P4=3,(IF(O42&gt;12,"Y","")),(IF(O42&gt;6,"Y","")))</f>
        <v/>
      </c>
      <c r="Q42" s="42">
        <f t="shared" si="2"/>
        <v>30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30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59</v>
      </c>
      <c r="AB42" s="253" t="str">
        <f>LOOKUP(AA42,{0,0.01,40,45,50,55,60,65,70,75,80},{"","F","D","C","C+","B-","B","B+","A-","A","A+"})</f>
        <v>B-</v>
      </c>
      <c r="AC42" s="330">
        <f>LOOKUP(AA42,{0,0.01,40,45,50,55,60,65,70,75,80},{0,"0",2,2.25,2.5,2.75,3,3.25,3.5,3.75,4})</f>
        <v>2.75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33">
        <v>30.5</v>
      </c>
      <c r="L43" s="183">
        <v>43</v>
      </c>
      <c r="M43" s="183">
        <v>34</v>
      </c>
      <c r="N43" s="183"/>
      <c r="O43" s="249">
        <f>IF(P4=3,(ABS(IF(L43&gt;60,0,L43)-IF(M43&gt;60,0,M43))),(ABS(IF(L43&gt;30,0,L43)-IF(M43&gt;30,0,M43))))</f>
        <v>9</v>
      </c>
      <c r="P43" s="200" t="str">
        <f>IF(P4=3,(IF(O43&gt;12,"Y","")),(IF(O43&gt;6,"Y","")))</f>
        <v/>
      </c>
      <c r="Q43" s="42">
        <f t="shared" si="2"/>
        <v>38.5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38.5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69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33">
        <v>30.5</v>
      </c>
      <c r="L44" s="183">
        <v>40</v>
      </c>
      <c r="M44" s="183">
        <v>48</v>
      </c>
      <c r="N44" s="183"/>
      <c r="O44" s="249">
        <f>IF(P4=3,(ABS(IF(L44&gt;60,0,L44)-IF(M44&gt;60,0,M44))),(ABS(IF(L44&gt;30,0,L44)-IF(M44&gt;30,0,M44))))</f>
        <v>8</v>
      </c>
      <c r="P44" s="200" t="str">
        <f>IF(P4=3,(IF(O44&gt;12,"Y","")),(IF(O44&gt;6,"Y","")))</f>
        <v/>
      </c>
      <c r="Q44" s="42">
        <f t="shared" si="2"/>
        <v>44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44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75</v>
      </c>
      <c r="AB44" s="253" t="str">
        <f>LOOKUP(AA44,{0,0.01,40,45,50,55,60,65,70,75,80},{"","F","D","C","C+","B-","B","B+","A-","A","A+"})</f>
        <v>A</v>
      </c>
      <c r="AC44" s="330">
        <f>LOOKUP(AA44,{0,0.01,40,45,50,55,60,65,70,75,80},{0,"0",2,2.25,2.5,2.75,3,3.25,3.5,3.75,4})</f>
        <v>3.75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33">
        <v>30</v>
      </c>
      <c r="L45" s="183">
        <v>32</v>
      </c>
      <c r="M45" s="183">
        <v>26</v>
      </c>
      <c r="N45" s="183"/>
      <c r="O45" s="249">
        <f>IF(P4=3,(ABS(IF(L45&gt;60,0,L45)-IF(M45&gt;60,0,M45))),(ABS(IF(L45&gt;30,0,L45)-IF(M45&gt;30,0,M45))))</f>
        <v>6</v>
      </c>
      <c r="P45" s="200" t="str">
        <f>IF(P4=3,(IF(O45&gt;12,"Y","")),(IF(O45&gt;6,"Y","")))</f>
        <v/>
      </c>
      <c r="Q45" s="42">
        <f t="shared" si="2"/>
        <v>29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29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59</v>
      </c>
      <c r="AB45" s="253" t="str">
        <f>LOOKUP(AA45,{0,0.01,40,45,50,55,60,65,70,75,80},{"","F","D","C","C+","B-","B","B+","A-","A","A+"})</f>
        <v>B-</v>
      </c>
      <c r="AC45" s="330">
        <f>LOOKUP(AA45,{0,0.01,40,45,50,55,60,65,70,75,80},{0,"0",2,2.25,2.5,2.75,3,3.25,3.5,3.75,4})</f>
        <v>2.75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22</v>
      </c>
      <c r="T46" s="291">
        <v>39</v>
      </c>
      <c r="U46" s="291">
        <v>30</v>
      </c>
      <c r="V46" s="291"/>
      <c r="W46" s="287">
        <f>IF(X4=3,(ABS(IF(T46&gt;60,0,T46)-IF(U46&gt;60,0,U46))),(ABS(IF(T46&gt;30,0,T46)-IF(U46&gt;30,0,U46))))</f>
        <v>9</v>
      </c>
      <c r="X46" s="288" t="str">
        <f>IF(X4=3,(IF(W46&gt;12,"Y","")),(IF(W46&gt;6,"Y","")))</f>
        <v/>
      </c>
      <c r="Y46" s="289">
        <f t="shared" si="3"/>
        <v>34.5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34.5</v>
      </c>
      <c r="AA46" s="197">
        <f t="shared" si="0"/>
        <v>57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23.75</v>
      </c>
      <c r="T47" s="291">
        <v>38</v>
      </c>
      <c r="U47" s="291">
        <v>31</v>
      </c>
      <c r="V47" s="291"/>
      <c r="W47" s="287">
        <f>IF(X4=3,(ABS(IF(T47&gt;60,0,T47)-IF(U47&gt;60,0,U47))),(ABS(IF(T47&gt;30,0,T47)-IF(U47&gt;30,0,U47))))</f>
        <v>7</v>
      </c>
      <c r="X47" s="288" t="str">
        <f>IF(X4=3,(IF(W47&gt;12,"Y","")),(IF(W47&gt;6,"Y","")))</f>
        <v/>
      </c>
      <c r="Y47" s="289">
        <f t="shared" si="3"/>
        <v>34.5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34.5</v>
      </c>
      <c r="AA47" s="197">
        <f t="shared" si="0"/>
        <v>59</v>
      </c>
      <c r="AB47" s="253" t="str">
        <f>LOOKUP(AA47,{0,0.01,40,45,50,55,60,65,70,75,80},{"","F","D","C","C+","B-","B","B+","A-","A","A+"})</f>
        <v>B-</v>
      </c>
      <c r="AC47" s="330">
        <f>LOOKUP(AA47,{0,0.01,40,45,50,55,60,65,70,75,80},{0,"0",2,2.25,2.5,2.75,3,3.25,3.5,3.75,4})</f>
        <v>2.75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</v>
      </c>
      <c r="T48" s="291">
        <v>39</v>
      </c>
      <c r="U48" s="291">
        <v>35</v>
      </c>
      <c r="V48" s="291"/>
      <c r="W48" s="287">
        <f>IF(X4=3,(ABS(IF(T48&gt;60,0,T48)-IF(U48&gt;60,0,U48))),(ABS(IF(T48&gt;30,0,T48)-IF(U48&gt;30,0,U48))))</f>
        <v>4</v>
      </c>
      <c r="X48" s="288" t="str">
        <f>IF(X4=3,(IF(W48&gt;12,"Y","")),(IF(W48&gt;6,"Y","")))</f>
        <v/>
      </c>
      <c r="Y48" s="289">
        <f t="shared" si="3"/>
        <v>37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37</v>
      </c>
      <c r="AA48" s="197">
        <f t="shared" si="0"/>
        <v>68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30.75</v>
      </c>
      <c r="T49" s="291">
        <v>45</v>
      </c>
      <c r="U49" s="291">
        <v>36</v>
      </c>
      <c r="V49" s="291"/>
      <c r="W49" s="287">
        <f>IF(X4=3,(ABS(IF(T49&gt;60,0,T49)-IF(U49&gt;60,0,U49))),(ABS(IF(T49&gt;30,0,T49)-IF(U49&gt;30,0,U49))))</f>
        <v>9</v>
      </c>
      <c r="X49" s="288" t="str">
        <f>IF(X4=3,(IF(W49&gt;12,"Y","")),(IF(W49&gt;6,"Y","")))</f>
        <v/>
      </c>
      <c r="Y49" s="289">
        <f t="shared" si="3"/>
        <v>40.5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40.5</v>
      </c>
      <c r="AA49" s="197">
        <f t="shared" si="0"/>
        <v>72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31.75</v>
      </c>
      <c r="T50" s="291">
        <v>45</v>
      </c>
      <c r="U50" s="291">
        <v>42</v>
      </c>
      <c r="V50" s="291"/>
      <c r="W50" s="287">
        <f>IF(X4=3,(ABS(IF(T50&gt;60,0,T50)-IF(U50&gt;60,0,U50))),(ABS(IF(T50&gt;30,0,T50)-IF(U50&gt;30,0,U50))))</f>
        <v>3</v>
      </c>
      <c r="X50" s="288" t="str">
        <f>IF(X4=3,(IF(W50&gt;12,"Y","")),(IF(W50&gt;6,"Y","")))</f>
        <v/>
      </c>
      <c r="Y50" s="289">
        <f t="shared" si="3"/>
        <v>43.5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43.5</v>
      </c>
      <c r="AA50" s="197">
        <f t="shared" si="0"/>
        <v>76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26</v>
      </c>
      <c r="T51" s="291">
        <v>40</v>
      </c>
      <c r="U51" s="291">
        <v>37</v>
      </c>
      <c r="V51" s="291"/>
      <c r="W51" s="287">
        <f>IF(X4=3,(ABS(IF(T51&gt;60,0,T51)-IF(U51&gt;60,0,U51))),(ABS(IF(T51&gt;30,0,T51)-IF(U51&gt;30,0,U51))))</f>
        <v>3</v>
      </c>
      <c r="X51" s="288" t="str">
        <f>IF(X4=3,(IF(W51&gt;12,"Y","")),(IF(W51&gt;6,"Y","")))</f>
        <v/>
      </c>
      <c r="Y51" s="289">
        <f t="shared" si="3"/>
        <v>38.5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38.5</v>
      </c>
      <c r="AA51" s="197">
        <f t="shared" si="0"/>
        <v>65</v>
      </c>
      <c r="AB51" s="253" t="str">
        <f>LOOKUP(AA51,{0,0.01,40,45,50,55,60,65,70,75,80},{"","F","D","C","C+","B-","B","B+","A-","A","A+"})</f>
        <v>B+</v>
      </c>
      <c r="AC51" s="330">
        <f>LOOKUP(AA51,{0,0.01,40,45,50,55,60,65,70,75,80},{0,"0",2,2.25,2.5,2.75,3,3.25,3.5,3.75,4})</f>
        <v>3.25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24.25</v>
      </c>
      <c r="T52" s="291">
        <v>36</v>
      </c>
      <c r="U52" s="291">
        <v>30</v>
      </c>
      <c r="V52" s="291"/>
      <c r="W52" s="287">
        <f>IF(X4=3,(ABS(IF(T52&gt;60,0,T52)-IF(U52&gt;60,0,U52))),(ABS(IF(T52&gt;30,0,T52)-IF(U52&gt;30,0,U52))))</f>
        <v>6</v>
      </c>
      <c r="X52" s="288" t="str">
        <f>IF(X4=3,(IF(W52&gt;12,"Y","")),(IF(W52&gt;6,"Y","")))</f>
        <v/>
      </c>
      <c r="Y52" s="289">
        <f t="shared" si="3"/>
        <v>33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33</v>
      </c>
      <c r="AA52" s="197">
        <f t="shared" si="0"/>
        <v>58</v>
      </c>
      <c r="AB52" s="253" t="str">
        <f>LOOKUP(AA52,{0,0.01,40,45,50,55,60,65,70,75,80},{"","F","D","C","C+","B-","B","B+","A-","A","A+"})</f>
        <v>B-</v>
      </c>
      <c r="AC52" s="330">
        <f>LOOKUP(AA52,{0,0.01,40,45,50,55,60,65,70,75,80},{0,"0",2,2.25,2.5,2.75,3,3.25,3.5,3.75,4})</f>
        <v>2.75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28.5</v>
      </c>
      <c r="T53" s="291">
        <v>46</v>
      </c>
      <c r="U53" s="291">
        <v>47</v>
      </c>
      <c r="V53" s="291"/>
      <c r="W53" s="287">
        <f>IF(X4=3,(ABS(IF(T53&gt;60,0,T53)-IF(U53&gt;60,0,U53))),(ABS(IF(T53&gt;30,0,T53)-IF(U53&gt;30,0,U53))))</f>
        <v>1</v>
      </c>
      <c r="X53" s="288" t="str">
        <f>IF(X4=3,(IF(W53&gt;12,"Y","")),(IF(W53&gt;6,"Y","")))</f>
        <v/>
      </c>
      <c r="Y53" s="289">
        <f t="shared" si="3"/>
        <v>46.5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46.5</v>
      </c>
      <c r="AA53" s="197">
        <f t="shared" si="0"/>
        <v>75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25</v>
      </c>
      <c r="T54" s="291">
        <v>38</v>
      </c>
      <c r="U54" s="291">
        <v>31</v>
      </c>
      <c r="V54" s="291"/>
      <c r="W54" s="287">
        <f>IF(X4=3,(ABS(IF(T54&gt;60,0,T54)-IF(U54&gt;60,0,U54))),(ABS(IF(T54&gt;30,0,T54)-IF(U54&gt;30,0,U54))))</f>
        <v>7</v>
      </c>
      <c r="X54" s="288" t="str">
        <f>IF(X4=3,(IF(W54&gt;12,"Y","")),(IF(W54&gt;6,"Y","")))</f>
        <v/>
      </c>
      <c r="Y54" s="289">
        <f t="shared" si="3"/>
        <v>34.5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34.5</v>
      </c>
      <c r="AA54" s="197">
        <f t="shared" si="0"/>
        <v>60</v>
      </c>
      <c r="AB54" s="253" t="str">
        <f>LOOKUP(AA54,{0,0.01,40,45,50,55,60,65,70,75,80},{"","F","D","C","C+","B-","B","B+","A-","A","A+"})</f>
        <v>B</v>
      </c>
      <c r="AC54" s="330">
        <f>LOOKUP(AA54,{0,0.01,40,45,50,55,60,65,70,75,80},{0,"0",2,2.25,2.5,2.75,3,3.25,3.5,3.75,4})</f>
        <v>3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28</v>
      </c>
      <c r="T55" s="291">
        <v>46</v>
      </c>
      <c r="U55" s="291">
        <v>41</v>
      </c>
      <c r="V55" s="291"/>
      <c r="W55" s="287">
        <f>IF(X4=3,(ABS(IF(T55&gt;60,0,T55)-IF(U55&gt;60,0,U55))),(ABS(IF(T55&gt;30,0,T55)-IF(U55&gt;30,0,U55))))</f>
        <v>5</v>
      </c>
      <c r="X55" s="288" t="str">
        <f>IF(X4=3,(IF(W55&gt;12,"Y","")),(IF(W55&gt;6,"Y","")))</f>
        <v/>
      </c>
      <c r="Y55" s="289">
        <f t="shared" si="3"/>
        <v>43.5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43.5</v>
      </c>
      <c r="AA55" s="197">
        <f t="shared" si="0"/>
        <v>72</v>
      </c>
      <c r="AB55" s="253" t="str">
        <f>LOOKUP(AA55,{0,0.01,40,45,50,55,60,65,70,75,80},{"","F","D","C","C+","B-","B","B+","A-","A","A+"})</f>
        <v>A-</v>
      </c>
      <c r="AC55" s="330">
        <f>LOOKUP(AA55,{0,0.01,40,45,50,55,60,65,70,75,80},{0,"0",2,2.25,2.5,2.75,3,3.25,3.5,3.75,4})</f>
        <v>3.5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26</v>
      </c>
      <c r="T56" s="291">
        <v>39</v>
      </c>
      <c r="U56" s="291">
        <v>32</v>
      </c>
      <c r="V56" s="291"/>
      <c r="W56" s="287">
        <f>IF(X4=3,(ABS(IF(T56&gt;60,0,T56)-IF(U56&gt;60,0,U56))),(ABS(IF(T56&gt;30,0,T56)-IF(U56&gt;30,0,U56))))</f>
        <v>7</v>
      </c>
      <c r="X56" s="288" t="str">
        <f>IF(X4=3,(IF(W56&gt;12,"Y","")),(IF(W56&gt;6,"Y","")))</f>
        <v/>
      </c>
      <c r="Y56" s="289">
        <f t="shared" si="3"/>
        <v>35.5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35.5</v>
      </c>
      <c r="AA56" s="197">
        <f t="shared" si="0"/>
        <v>62</v>
      </c>
      <c r="AB56" s="253" t="str">
        <f>LOOKUP(AA56,{0,0.01,40,45,50,55,60,65,70,75,80},{"","F","D","C","C+","B-","B","B+","A-","A","A+"})</f>
        <v>B</v>
      </c>
      <c r="AC56" s="330">
        <f>LOOKUP(AA56,{0,0.01,40,45,50,55,60,65,70,75,80},{0,"0",2,2.25,2.5,2.75,3,3.25,3.5,3.75,4})</f>
        <v>3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22.5</v>
      </c>
      <c r="T57" s="291">
        <v>39</v>
      </c>
      <c r="U57" s="291">
        <v>34</v>
      </c>
      <c r="V57" s="291"/>
      <c r="W57" s="287">
        <f>IF(X4=3,(ABS(IF(T57&gt;60,0,T57)-IF(U57&gt;60,0,U57))),(ABS(IF(T57&gt;30,0,T57)-IF(U57&gt;30,0,U57))))</f>
        <v>5</v>
      </c>
      <c r="X57" s="288" t="str">
        <f>IF(X4=3,(IF(W57&gt;12,"Y","")),(IF(W57&gt;6,"Y","")))</f>
        <v/>
      </c>
      <c r="Y57" s="289">
        <f t="shared" si="3"/>
        <v>36.5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36.5</v>
      </c>
      <c r="AA57" s="197">
        <f t="shared" si="0"/>
        <v>59</v>
      </c>
      <c r="AB57" s="253" t="str">
        <f>LOOKUP(AA57,{0,0.01,40,45,50,55,60,65,70,75,80},{"","F","D","C","C+","B-","B","B+","A-","A","A+"})</f>
        <v>B-</v>
      </c>
      <c r="AC57" s="330">
        <f>LOOKUP(AA57,{0,0.01,40,45,50,55,60,65,70,75,80},{0,"0",2,2.25,2.5,2.75,3,3.25,3.5,3.75,4})</f>
        <v>2.75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333">
        <v>29</v>
      </c>
      <c r="L58" s="183">
        <v>30</v>
      </c>
      <c r="M58" s="183">
        <v>27</v>
      </c>
      <c r="N58" s="183"/>
      <c r="O58" s="249">
        <f>IF(P4=3,(ABS(IF(L58&gt;60,0,L58)-IF(M58&gt;60,0,M58))),(ABS(IF(L58&gt;30,0,L58)-IF(M58&gt;30,0,M58))))</f>
        <v>3</v>
      </c>
      <c r="P58" s="200" t="str">
        <f>IF(P4=3,(IF(O58&gt;12,"Y","")),(IF(O58&gt;6,"Y","")))</f>
        <v/>
      </c>
      <c r="Q58" s="42">
        <f t="shared" si="2"/>
        <v>28.5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28.5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58</v>
      </c>
      <c r="AB58" s="253" t="str">
        <f>LOOKUP(AA58,{0,0.01,40,45,50,55,60,65,70,75,80},{"","F","D","C","C+","B-","B","B+","A-","A","A+"})</f>
        <v>B-</v>
      </c>
      <c r="AC58" s="330">
        <f>LOOKUP(AA58,{0,0.01,40,45,50,55,60,65,70,75,80},{0,"0",2,2.25,2.5,2.75,3,3.25,3.5,3.75,4})</f>
        <v>2.75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25.25</v>
      </c>
      <c r="D59" s="284">
        <v>28</v>
      </c>
      <c r="E59" s="285">
        <v>36</v>
      </c>
      <c r="F59" s="291"/>
      <c r="G59" s="287">
        <f>IF(H4=3,(ABS(IF(D59&gt;60,0,D59)-IF(E59&gt;60,0,E59))),(ABS(IF(D59&gt;30,0,D59)-IF(E59&gt;30,0,E59))))</f>
        <v>8</v>
      </c>
      <c r="H59" s="288" t="str">
        <f>IF(H4=3,(IF(G59&gt;12,"Y","")),(IF(G59&gt;6,"Y","")))</f>
        <v/>
      </c>
      <c r="I59" s="289">
        <f t="shared" si="1"/>
        <v>32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32</v>
      </c>
      <c r="K59" s="333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58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22" priority="7">
      <formula>$I$7="Y"</formula>
    </cfRule>
    <cfRule type="expression" dxfId="121" priority="8">
      <formula>$I$7="Y"</formula>
    </cfRule>
    <cfRule type="expression" dxfId="120" priority="9">
      <formula>$I$7="Y"</formula>
    </cfRule>
  </conditionalFormatting>
  <conditionalFormatting sqref="O8:O77">
    <cfRule type="expression" dxfId="119" priority="4">
      <formula>$I$7="Y"</formula>
    </cfRule>
    <cfRule type="expression" dxfId="118" priority="5">
      <formula>$I$7="Y"</formula>
    </cfRule>
    <cfRule type="expression" dxfId="117" priority="6">
      <formula>$I$7="Y"</formula>
    </cfRule>
  </conditionalFormatting>
  <conditionalFormatting sqref="W8:W77">
    <cfRule type="expression" dxfId="116" priority="1">
      <formula>$I$7="Y"</formula>
    </cfRule>
    <cfRule type="expression" dxfId="115" priority="2">
      <formula>$I$7="Y"</formula>
    </cfRule>
    <cfRule type="expression" dxfId="114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N59" sqref="N5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2.5" customHeight="1">
      <c r="A4" s="338" t="s">
        <v>21</v>
      </c>
      <c r="B4" s="294">
        <v>404</v>
      </c>
      <c r="C4" s="292"/>
      <c r="D4" s="293"/>
      <c r="E4" s="276"/>
      <c r="F4" s="645" t="s">
        <v>95</v>
      </c>
      <c r="G4" s="645"/>
      <c r="H4" s="619">
        <v>1.5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1.5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270</v>
      </c>
      <c r="E6" s="614"/>
      <c r="F6" s="614"/>
      <c r="G6" s="614"/>
      <c r="H6" s="614"/>
      <c r="I6" s="614"/>
      <c r="J6" s="614"/>
      <c r="K6" s="275" t="s">
        <v>65</v>
      </c>
      <c r="L6" s="646" t="s">
        <v>274</v>
      </c>
      <c r="M6" s="646"/>
      <c r="N6" s="646"/>
      <c r="O6" s="646"/>
      <c r="P6" s="646"/>
      <c r="Q6" s="646"/>
      <c r="R6" s="647"/>
      <c r="S6" s="277" t="s">
        <v>65</v>
      </c>
      <c r="T6" s="614" t="s">
        <v>277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Int:[30]</v>
      </c>
      <c r="E7" s="279" t="str">
        <f>IF(H4=3,"Exam: Ext:[60]",IF(H4=1.5,"Exam: Ext:[30]",0))</f>
        <v>Exam: Ext:[30]</v>
      </c>
      <c r="F7" s="279" t="str">
        <f>IF(H4=3,"Exam: 3rd:[60]",IF(H4=1.5,"Exam: 3rd:[30]",0))</f>
        <v>Exam: 3rd:[30]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Int:[30]</v>
      </c>
      <c r="U7" s="279" t="str">
        <f>IF(X4=3,"Exam: Ext:[60]",IF(X4=1.5,"Exam: Ext:[30]",0))</f>
        <v>Exam: Ext:[30]</v>
      </c>
      <c r="V7" s="279" t="str">
        <f>IF(X4=3,"Exam: 3rd:[60]",IF(X4=1.5,"Exam: 3rd:[30]",0))</f>
        <v>Exam: 3rd:[30]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33</v>
      </c>
      <c r="D8" s="284">
        <v>23</v>
      </c>
      <c r="E8" s="285">
        <v>23.5</v>
      </c>
      <c r="F8" s="286"/>
      <c r="G8" s="287">
        <f>IF(H4=3,(ABS(IF(D8&gt;60,0,D8)-IF(E8&gt;60,0,E8))),(ABS(IF(D8&gt;30,0,D8)-IF(E8&gt;30,0,E8))))</f>
        <v>0.5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23.25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46.5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80</v>
      </c>
      <c r="AB8" s="253" t="str">
        <f>LOOKUP(AA8,{0,0.01,40,45,50,55,60,65,70,75,80},{"","F","D","C","C+","B-","B","B+","A-","A","A+"})</f>
        <v>A+</v>
      </c>
      <c r="AC8" s="330">
        <f>LOOKUP(AA8,{0,0.01,40,45,50,55,60,65,70,75,80},{0,"0",2,2.25,2.5,2.75,3,3.25,3.5,3.75,4})</f>
        <v>4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26.5</v>
      </c>
      <c r="D9" s="284">
        <v>16.5</v>
      </c>
      <c r="E9" s="285">
        <v>20.5</v>
      </c>
      <c r="F9" s="291"/>
      <c r="G9" s="287">
        <f>IF(H4=3,(ABS(IF(D9&gt;60,0,D9)-IF(E9&gt;60,0,E9))),(ABS(IF(D9&gt;30,0,D9)-IF(E9&gt;30,0,E9))))</f>
        <v>4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18.5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37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64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29</v>
      </c>
      <c r="D10" s="284">
        <v>19.5</v>
      </c>
      <c r="E10" s="285">
        <v>21.5</v>
      </c>
      <c r="F10" s="291"/>
      <c r="G10" s="287">
        <f>IF(H4=3,(ABS(IF(D10&gt;60,0,D10)-IF(E10&gt;60,0,E10))),(ABS(IF(D10&gt;30,0,D10)-IF(E10&gt;30,0,E10))))</f>
        <v>2</v>
      </c>
      <c r="H10" s="288" t="str">
        <f>IF(H4=3,(IF(G10&gt;12,"Y","")),(IF(G10&gt;6,"Y","")))</f>
        <v/>
      </c>
      <c r="I10" s="289">
        <f t="shared" si="1"/>
        <v>20.5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41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70</v>
      </c>
      <c r="AB10" s="253" t="str">
        <f>LOOKUP(AA10,{0,0.01,40,45,50,55,60,65,70,75,80},{"","F","D","C","C+","B-","B","B+","A-","A","A+"})</f>
        <v>A-</v>
      </c>
      <c r="AC10" s="330">
        <f>LOOKUP(AA10,{0,0.01,40,45,50,55,60,65,70,75,80},{0,"0",2,2.25,2.5,2.75,3,3.25,3.5,3.75,4})</f>
        <v>3.5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30</v>
      </c>
      <c r="D11" s="284">
        <v>21</v>
      </c>
      <c r="E11" s="285">
        <v>21</v>
      </c>
      <c r="F11" s="291"/>
      <c r="G11" s="287">
        <f>IF(H4=3,(ABS(IF(D11&gt;60,0,D11)-IF(E11&gt;60,0,E11))),(ABS(IF(D11&gt;30,0,D11)-IF(E11&gt;30,0,E11))))</f>
        <v>0</v>
      </c>
      <c r="H11" s="288" t="str">
        <f>IF(H4=3,(IF(G11&gt;12,"Y","")),(IF(G11&gt;6,"Y","")))</f>
        <v/>
      </c>
      <c r="I11" s="289">
        <f t="shared" si="1"/>
        <v>21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42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72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30.5</v>
      </c>
      <c r="D12" s="284">
        <v>16.5</v>
      </c>
      <c r="E12" s="285">
        <v>22</v>
      </c>
      <c r="F12" s="291"/>
      <c r="G12" s="287">
        <f>IF(H4=3,(ABS(IF(D12&gt;60,0,D12)-IF(E12&gt;60,0,E12))),(ABS(IF(D12&gt;30,0,D12)-IF(E12&gt;30,0,E12))))</f>
        <v>5.5</v>
      </c>
      <c r="H12" s="288" t="str">
        <f>IF(H4=3,(IF(G12&gt;12,"Y","")),(IF(G12&gt;6,"Y","")))</f>
        <v/>
      </c>
      <c r="I12" s="289">
        <f t="shared" si="1"/>
        <v>19.25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38.5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69</v>
      </c>
      <c r="AB12" s="253" t="str">
        <f>LOOKUP(AA12,{0,0.01,40,45,50,55,60,65,70,75,80},{"","F","D","C","C+","B-","B","B+","A-","A","A+"})</f>
        <v>B+</v>
      </c>
      <c r="AC12" s="330">
        <f>LOOKUP(AA12,{0,0.01,40,45,50,55,60,65,70,75,80},{0,"0",2,2.25,2.5,2.75,3,3.25,3.5,3.75,4})</f>
        <v>3.25</v>
      </c>
      <c r="AD12" s="331"/>
      <c r="AE12" s="332" t="str">
        <f t="shared" si="4"/>
        <v/>
      </c>
    </row>
    <row r="13" spans="1:36" s="23" customFormat="1" ht="18">
      <c r="A13" s="267">
        <f>'1st 1'!A13</f>
        <v>6</v>
      </c>
      <c r="B13" s="271" t="str">
        <f>'1st 1'!B13</f>
        <v>P</v>
      </c>
      <c r="C13" s="283">
        <v>31</v>
      </c>
      <c r="D13" s="284">
        <v>18.5</v>
      </c>
      <c r="E13" s="285">
        <v>19</v>
      </c>
      <c r="F13" s="291"/>
      <c r="G13" s="287">
        <f>IF(H4=3,(ABS(IF(D13&gt;60,0,D13)-IF(E13&gt;60,0,E13))),(ABS(IF(D13&gt;30,0,D13)-IF(E13&gt;30,0,E13))))</f>
        <v>0.5</v>
      </c>
      <c r="H13" s="288" t="str">
        <f>IF(H4=3,(IF(G13&gt;12,"Y","")),(IF(G13&gt;6,"Y","")))</f>
        <v/>
      </c>
      <c r="I13" s="289">
        <f t="shared" si="1"/>
        <v>18.75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37.5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69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</row>
    <row r="14" spans="1:36" ht="18">
      <c r="A14" s="267">
        <f>'1st 1'!A14</f>
        <v>7</v>
      </c>
      <c r="B14" s="271" t="str">
        <f>'1st 1'!B14</f>
        <v>M</v>
      </c>
      <c r="C14" s="283">
        <v>34.5</v>
      </c>
      <c r="D14" s="284">
        <v>25</v>
      </c>
      <c r="E14" s="285">
        <v>26</v>
      </c>
      <c r="F14" s="291"/>
      <c r="G14" s="287">
        <f>IF(H4=3,(ABS(IF(D14&gt;60,0,D14)-IF(E14&gt;60,0,E14))),(ABS(IF(D14&gt;30,0,D14)-IF(E14&gt;30,0,E14))))</f>
        <v>1</v>
      </c>
      <c r="H14" s="288" t="str">
        <f>IF(H4=3,(IF(G14&gt;12,"Y","")),(IF(G14&gt;6,"Y","")))</f>
        <v/>
      </c>
      <c r="I14" s="289">
        <f t="shared" si="1"/>
        <v>25.5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51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86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26</v>
      </c>
      <c r="D15" s="284">
        <v>19.5</v>
      </c>
      <c r="E15" s="285">
        <v>19.5</v>
      </c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19.5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39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65</v>
      </c>
      <c r="AB15" s="253" t="str">
        <f>LOOKUP(AA15,{0,0.01,40,45,50,55,60,65,70,75,80},{"","F","D","C","C+","B-","B","B+","A-","A","A+"})</f>
        <v>B+</v>
      </c>
      <c r="AC15" s="330">
        <f>LOOKUP(AA15,{0,0.01,40,45,50,55,60,65,70,75,80},{0,"0",2,2.25,2.5,2.75,3,3.25,3.5,3.75,4})</f>
        <v>3.25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30</v>
      </c>
      <c r="D16" s="284">
        <v>21</v>
      </c>
      <c r="E16" s="285">
        <v>21</v>
      </c>
      <c r="F16" s="291"/>
      <c r="G16" s="287">
        <f>IF(H4=3,(ABS(IF(D16&gt;60,0,D16)-IF(E16&gt;60,0,E16))),(ABS(IF(D16&gt;30,0,D16)-IF(E16&gt;30,0,E16))))</f>
        <v>0</v>
      </c>
      <c r="H16" s="288" t="str">
        <f>IF(H4=3,(IF(G16&gt;12,"Y","")),(IF(G16&gt;6,"Y","")))</f>
        <v/>
      </c>
      <c r="I16" s="289">
        <f t="shared" si="1"/>
        <v>21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42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72</v>
      </c>
      <c r="AB16" s="253" t="str">
        <f>LOOKUP(AA16,{0,0.01,40,45,50,55,60,65,70,75,80},{"","F","D","C","C+","B-","B","B+","A-","A","A+"})</f>
        <v>A-</v>
      </c>
      <c r="AC16" s="330">
        <f>LOOKUP(AA16,{0,0.01,40,45,50,55,60,65,70,75,80},{0,"0",2,2.25,2.5,2.75,3,3.25,3.5,3.75,4})</f>
        <v>3.5</v>
      </c>
      <c r="AD16" s="331"/>
      <c r="AE16" s="332" t="str">
        <f t="shared" si="4"/>
        <v/>
      </c>
    </row>
    <row r="17" spans="1:36" s="23" customFormat="1" ht="18">
      <c r="A17" s="267">
        <f>'1st 1'!A17</f>
        <v>10</v>
      </c>
      <c r="B17" s="271" t="str">
        <f>'1st 1'!B17</f>
        <v>M</v>
      </c>
      <c r="C17" s="283">
        <v>28.5</v>
      </c>
      <c r="D17" s="284">
        <v>23</v>
      </c>
      <c r="E17" s="285">
        <v>23</v>
      </c>
      <c r="F17" s="291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23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46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75</v>
      </c>
      <c r="AB17" s="253" t="str">
        <f>LOOKUP(AA17,{0,0.01,40,45,50,55,60,65,70,75,80},{"","F","D","C","C+","B-","B","B+","A-","A","A+"})</f>
        <v>A</v>
      </c>
      <c r="AC17" s="330">
        <f>LOOKUP(AA17,{0,0.01,40,45,50,55,60,65,70,75,80},{0,"0",2,2.25,2.5,2.75,3,3.25,3.5,3.75,4})</f>
        <v>3.75</v>
      </c>
      <c r="AD17" s="331"/>
      <c r="AE17" s="332" t="str">
        <f t="shared" si="4"/>
        <v/>
      </c>
    </row>
    <row r="18" spans="1:36" s="23" customFormat="1" ht="18">
      <c r="A18" s="267">
        <f>'1st 1'!A18</f>
        <v>11</v>
      </c>
      <c r="B18" s="271" t="str">
        <f>'1st 1'!B18</f>
        <v>S</v>
      </c>
      <c r="C18" s="283">
        <v>36</v>
      </c>
      <c r="D18" s="284">
        <v>24.5</v>
      </c>
      <c r="E18" s="285">
        <v>23</v>
      </c>
      <c r="F18" s="291"/>
      <c r="G18" s="287">
        <f>IF(H4=3,(ABS(IF(D18&gt;60,0,D18)-IF(E18&gt;60,0,E18))),(ABS(IF(D18&gt;30,0,D18)-IF(E18&gt;30,0,E18))))</f>
        <v>1.5</v>
      </c>
      <c r="H18" s="288" t="str">
        <f>IF(H4=3,(IF(G18&gt;12,"Y","")),(IF(G18&gt;6,"Y","")))</f>
        <v/>
      </c>
      <c r="I18" s="289">
        <f t="shared" si="1"/>
        <v>23.75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47.5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84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  <c r="AF18" s="2"/>
      <c r="AG18" s="2"/>
      <c r="AH18" s="2"/>
      <c r="AI18" s="2"/>
      <c r="AJ18" s="2"/>
    </row>
    <row r="19" spans="1:36" ht="18">
      <c r="A19" s="267">
        <f>'1st 1'!A19</f>
        <v>12</v>
      </c>
      <c r="B19" s="271" t="str">
        <f>'1st 1'!B19</f>
        <v>Z</v>
      </c>
      <c r="C19" s="283">
        <v>25.5</v>
      </c>
      <c r="D19" s="284">
        <v>18</v>
      </c>
      <c r="E19" s="285">
        <v>20.5</v>
      </c>
      <c r="F19" s="291"/>
      <c r="G19" s="287">
        <f>IF(H4=3,(ABS(IF(D19&gt;60,0,D19)-IF(E19&gt;60,0,E19))),(ABS(IF(D19&gt;30,0,D19)-IF(E19&gt;30,0,E19))))</f>
        <v>2.5</v>
      </c>
      <c r="H19" s="288" t="str">
        <f>IF(H4=3,(IF(G19&gt;12,"Y","")),(IF(G19&gt;6,"Y","")))</f>
        <v/>
      </c>
      <c r="I19" s="289">
        <f t="shared" si="1"/>
        <v>19.25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38.5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64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31.5</v>
      </c>
      <c r="D20" s="284">
        <v>21</v>
      </c>
      <c r="E20" s="285">
        <v>21</v>
      </c>
      <c r="F20" s="291"/>
      <c r="G20" s="287">
        <f>IF(H4=3,(ABS(IF(D20&gt;60,0,D20)-IF(E20&gt;60,0,E20))),(ABS(IF(D20&gt;30,0,D20)-IF(E20&gt;30,0,E20))))</f>
        <v>0</v>
      </c>
      <c r="H20" s="288" t="str">
        <f>IF(H4=3,(IF(G20&gt;12,"Y","")),(IF(G20&gt;6,"Y","")))</f>
        <v/>
      </c>
      <c r="I20" s="289">
        <f t="shared" si="1"/>
        <v>21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42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74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28.5</v>
      </c>
      <c r="D21" s="284">
        <v>18</v>
      </c>
      <c r="E21" s="285">
        <v>23</v>
      </c>
      <c r="F21" s="291"/>
      <c r="G21" s="287">
        <f>IF(H4=3,(ABS(IF(D21&gt;60,0,D21)-IF(E21&gt;60,0,E21))),(ABS(IF(D21&gt;30,0,D21)-IF(E21&gt;30,0,E21))))</f>
        <v>5</v>
      </c>
      <c r="H21" s="288" t="str">
        <f>IF(H4=3,(IF(G21&gt;12,"Y","")),(IF(G21&gt;6,"Y","")))</f>
        <v/>
      </c>
      <c r="I21" s="289">
        <f t="shared" si="1"/>
        <v>20.5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41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70</v>
      </c>
      <c r="AB21" s="253" t="str">
        <f>LOOKUP(AA21,{0,0.01,40,45,50,55,60,65,70,75,80},{"","F","D","C","C+","B-","B","B+","A-","A","A+"})</f>
        <v>A-</v>
      </c>
      <c r="AC21" s="330">
        <f>LOOKUP(AA21,{0,0.01,40,45,50,55,60,65,70,75,80},{0,"0",2,2.25,2.5,2.75,3,3.25,3.5,3.75,4})</f>
        <v>3.5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33</v>
      </c>
      <c r="D22" s="284">
        <v>23.5</v>
      </c>
      <c r="E22" s="285">
        <v>24</v>
      </c>
      <c r="F22" s="291"/>
      <c r="G22" s="287">
        <f>IF(H4=3,(ABS(IF(D22&gt;60,0,D22)-IF(E22&gt;60,0,E22))),(ABS(IF(D22&gt;30,0,D22)-IF(E22&gt;30,0,E22))))</f>
        <v>0.5</v>
      </c>
      <c r="H22" s="288" t="str">
        <f>IF(H4=3,(IF(G22&gt;12,"Y","")),(IF(G22&gt;6,"Y","")))</f>
        <v/>
      </c>
      <c r="I22" s="289">
        <f t="shared" si="1"/>
        <v>23.75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47.5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81</v>
      </c>
      <c r="AB22" s="253" t="str">
        <f>LOOKUP(AA22,{0,0.01,40,45,50,55,60,65,70,75,80},{"","F","D","C","C+","B-","B","B+","A-","A","A+"})</f>
        <v>A+</v>
      </c>
      <c r="AC22" s="330">
        <f>LOOKUP(AA22,{0,0.01,40,45,50,55,60,65,70,75,80},{0,"0",2,2.25,2.5,2.75,3,3.25,3.5,3.75,4})</f>
        <v>4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31.5</v>
      </c>
      <c r="D23" s="284">
        <v>20</v>
      </c>
      <c r="E23" s="285">
        <v>20.5</v>
      </c>
      <c r="F23" s="291"/>
      <c r="G23" s="287">
        <f>IF(H4=3,(ABS(IF(D23&gt;60,0,D23)-IF(E23&gt;60,0,E23))),(ABS(IF(D23&gt;30,0,D23)-IF(E23&gt;30,0,E23))))</f>
        <v>0.5</v>
      </c>
      <c r="H23" s="288" t="str">
        <f>IF(H4=3,(IF(G23&gt;12,"Y","")),(IF(G23&gt;6,"Y","")))</f>
        <v/>
      </c>
      <c r="I23" s="289">
        <f t="shared" si="1"/>
        <v>20.25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40.5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72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33">
        <v>26.5</v>
      </c>
      <c r="L24" s="183">
        <v>34</v>
      </c>
      <c r="M24" s="183">
        <v>45</v>
      </c>
      <c r="N24" s="183"/>
      <c r="O24" s="249">
        <f>IF(P4=3,(ABS(IF(L24&gt;60,0,L24)-IF(M24&gt;60,0,M24))),(ABS(IF(L24&gt;30,0,L24)-IF(M24&gt;30,0,M24))))</f>
        <v>11</v>
      </c>
      <c r="P24" s="200" t="str">
        <f>IF(P4=3,(IF(O24&gt;12,"Y","")),(IF(O24&gt;6,"Y","")))</f>
        <v/>
      </c>
      <c r="Q24" s="42">
        <f t="shared" si="2"/>
        <v>39.5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39.5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66</v>
      </c>
      <c r="AB24" s="253" t="str">
        <f>LOOKUP(AA24,{0,0.01,40,45,50,55,60,65,70,75,80},{"","F","D","C","C+","B-","B","B+","A-","A","A+"})</f>
        <v>B+</v>
      </c>
      <c r="AC24" s="330">
        <f>LOOKUP(AA24,{0,0.01,40,45,50,55,60,65,70,75,80},{0,"0",2,2.25,2.5,2.75,3,3.25,3.5,3.75,4})</f>
        <v>3.25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33">
        <v>27.5</v>
      </c>
      <c r="L25" s="183">
        <v>30</v>
      </c>
      <c r="M25" s="183">
        <v>47</v>
      </c>
      <c r="N25" s="183">
        <v>40.5</v>
      </c>
      <c r="O25" s="249">
        <f>IF(P4=3,(ABS(IF(L25&gt;60,0,L25)-IF(M25&gt;60,0,M25))),(ABS(IF(L25&gt;30,0,L25)-IF(M25&gt;30,0,M25))))</f>
        <v>17</v>
      </c>
      <c r="P25" s="200" t="str">
        <f>IF(P4=3,(IF(O25&gt;12,"Y","")),(IF(O25&gt;6,"Y","")))</f>
        <v>Y</v>
      </c>
      <c r="Q25" s="42">
        <f t="shared" si="2"/>
        <v>43.75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43.75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72</v>
      </c>
      <c r="AB25" s="253" t="str">
        <f>LOOKUP(AA25,{0,0.01,40,45,50,55,60,65,70,75,80},{"","F","D","C","C+","B-","B","B+","A-","A","A+"})</f>
        <v>A-</v>
      </c>
      <c r="AC25" s="330">
        <f>LOOKUP(AA25,{0,0.01,40,45,50,55,60,65,70,75,80},{0,"0",2,2.25,2.5,2.75,3,3.25,3.5,3.75,4})</f>
        <v>3.5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33">
        <v>25.5</v>
      </c>
      <c r="L26" s="183">
        <v>36</v>
      </c>
      <c r="M26" s="183">
        <v>47</v>
      </c>
      <c r="N26" s="183"/>
      <c r="O26" s="249">
        <f>IF(P4=3,(ABS(IF(L26&gt;60,0,L26)-IF(M26&gt;60,0,M26))),(ABS(IF(L26&gt;30,0,L26)-IF(M26&gt;30,0,M26))))</f>
        <v>11</v>
      </c>
      <c r="P26" s="200" t="str">
        <f>IF(P4=3,(IF(O26&gt;12,"Y","")),(IF(O26&gt;6,"Y","")))</f>
        <v/>
      </c>
      <c r="Q26" s="42">
        <f t="shared" si="2"/>
        <v>41.5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41.5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67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33">
        <v>29</v>
      </c>
      <c r="L27" s="183">
        <v>36</v>
      </c>
      <c r="M27" s="183">
        <v>48</v>
      </c>
      <c r="N27" s="183"/>
      <c r="O27" s="249">
        <f>IF(P4=3,(ABS(IF(L27&gt;60,0,L27)-IF(M27&gt;60,0,M27))),(ABS(IF(L27&gt;30,0,L27)-IF(M27&gt;30,0,M27))))</f>
        <v>12</v>
      </c>
      <c r="P27" s="200" t="str">
        <f>IF(P4=3,(IF(O27&gt;12,"Y","")),(IF(O27&gt;6,"Y","")))</f>
        <v/>
      </c>
      <c r="Q27" s="42">
        <f t="shared" si="2"/>
        <v>42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42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71</v>
      </c>
      <c r="AB27" s="253" t="str">
        <f>LOOKUP(AA27,{0,0.01,40,45,50,55,60,65,70,75,80},{"","F","D","C","C+","B-","B","B+","A-","A","A+"})</f>
        <v>A-</v>
      </c>
      <c r="AC27" s="330">
        <f>LOOKUP(AA27,{0,0.01,40,45,50,55,60,65,70,75,80},{0,"0",2,2.25,2.5,2.75,3,3.25,3.5,3.75,4})</f>
        <v>3.5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33">
        <v>28.5</v>
      </c>
      <c r="L28" s="183">
        <v>40</v>
      </c>
      <c r="M28" s="183">
        <v>42</v>
      </c>
      <c r="N28" s="183"/>
      <c r="O28" s="249">
        <f>IF(P4=3,(ABS(IF(L28&gt;60,0,L28)-IF(M28&gt;60,0,M28))),(ABS(IF(L28&gt;30,0,L28)-IF(M28&gt;30,0,M28))))</f>
        <v>2</v>
      </c>
      <c r="P28" s="200" t="str">
        <f>IF(P4=3,(IF(O28&gt;12,"Y","")),(IF(O28&gt;6,"Y","")))</f>
        <v/>
      </c>
      <c r="Q28" s="42">
        <f t="shared" si="2"/>
        <v>41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41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70</v>
      </c>
      <c r="AB28" s="253" t="str">
        <f>LOOKUP(AA28,{0,0.01,40,45,50,55,60,65,70,75,80},{"","F","D","C","C+","B-","B","B+","A-","A","A+"})</f>
        <v>A-</v>
      </c>
      <c r="AC28" s="330">
        <f>LOOKUP(AA28,{0,0.01,40,45,50,55,60,65,70,75,80},{0,"0",2,2.25,2.5,2.75,3,3.25,3.5,3.75,4})</f>
        <v>3.5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33">
        <v>25.5</v>
      </c>
      <c r="L29" s="183">
        <v>30</v>
      </c>
      <c r="M29" s="183">
        <v>43</v>
      </c>
      <c r="N29" s="183">
        <v>40.5</v>
      </c>
      <c r="O29" s="249">
        <f>IF(P4=3,(ABS(IF(L29&gt;60,0,L29)-IF(M29&gt;60,0,M29))),(ABS(IF(L29&gt;30,0,L29)-IF(M29&gt;30,0,M29))))</f>
        <v>13</v>
      </c>
      <c r="P29" s="200" t="str">
        <f>IF(P4=3,(IF(O29&gt;12,"Y","")),(IF(O29&gt;6,"Y","")))</f>
        <v>Y</v>
      </c>
      <c r="Q29" s="42">
        <f t="shared" si="2"/>
        <v>41.75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41.75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68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33">
        <v>31</v>
      </c>
      <c r="L30" s="183">
        <v>42</v>
      </c>
      <c r="M30" s="183">
        <v>49</v>
      </c>
      <c r="N30" s="183"/>
      <c r="O30" s="249">
        <f>IF(P4=3,(ABS(IF(L30&gt;60,0,L30)-IF(M30&gt;60,0,M30))),(ABS(IF(L30&gt;30,0,L30)-IF(M30&gt;30,0,M30))))</f>
        <v>7</v>
      </c>
      <c r="P30" s="200" t="str">
        <f>IF(P4=3,(IF(O30&gt;12,"Y","")),(IF(O30&gt;6,"Y","")))</f>
        <v/>
      </c>
      <c r="Q30" s="42">
        <f t="shared" si="2"/>
        <v>45.5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45.5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77</v>
      </c>
      <c r="AB30" s="253" t="str">
        <f>LOOKUP(AA30,{0,0.01,40,45,50,55,60,65,70,75,80},{"","F","D","C","C+","B-","B","B+","A-","A","A+"})</f>
        <v>A</v>
      </c>
      <c r="AC30" s="330">
        <f>LOOKUP(AA30,{0,0.01,40,45,50,55,60,65,70,75,80},{0,"0",2,2.25,2.5,2.75,3,3.25,3.5,3.75,4})</f>
        <v>3.75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33">
        <v>27</v>
      </c>
      <c r="L31" s="183">
        <v>30</v>
      </c>
      <c r="M31" s="183">
        <v>50</v>
      </c>
      <c r="N31" s="183">
        <v>43.5</v>
      </c>
      <c r="O31" s="249">
        <f>IF(P4=3,(ABS(IF(L31&gt;60,0,L31)-IF(M31&gt;60,0,M31))),(ABS(IF(L31&gt;30,0,L31)-IF(M31&gt;30,0,M31))))</f>
        <v>20</v>
      </c>
      <c r="P31" s="200" t="str">
        <f>IF(P4=3,(IF(O31&gt;12,"Y","")),(IF(O31&gt;6,"Y","")))</f>
        <v>Y</v>
      </c>
      <c r="Q31" s="42">
        <f t="shared" si="2"/>
        <v>46.75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46.75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74</v>
      </c>
      <c r="AB31" s="253" t="str">
        <f>LOOKUP(AA31,{0,0.01,40,45,50,55,60,65,70,75,80},{"","F","D","C","C+","B-","B","B+","A-","A","A+"})</f>
        <v>A-</v>
      </c>
      <c r="AC31" s="330">
        <f>LOOKUP(AA31,{0,0.01,40,45,50,55,60,65,70,75,80},{0,"0",2,2.25,2.5,2.75,3,3.25,3.5,3.75,4})</f>
        <v>3.5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33">
        <v>23.5</v>
      </c>
      <c r="L32" s="183">
        <v>37</v>
      </c>
      <c r="M32" s="183">
        <v>41</v>
      </c>
      <c r="N32" s="183"/>
      <c r="O32" s="249">
        <f>IF(P4=3,(ABS(IF(L32&gt;60,0,L32)-IF(M32&gt;60,0,M32))),(ABS(IF(L32&gt;30,0,L32)-IF(M32&gt;30,0,M32))))</f>
        <v>4</v>
      </c>
      <c r="P32" s="200" t="str">
        <f>IF(P4=3,(IF(O32&gt;12,"Y","")),(IF(O32&gt;6,"Y","")))</f>
        <v/>
      </c>
      <c r="Q32" s="42">
        <f t="shared" si="2"/>
        <v>39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39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63</v>
      </c>
      <c r="AB32" s="253" t="str">
        <f>LOOKUP(AA32,{0,0.01,40,45,50,55,60,65,70,75,80},{"","F","D","C","C+","B-","B","B+","A-","A","A+"})</f>
        <v>B</v>
      </c>
      <c r="AC32" s="330">
        <f>LOOKUP(AA32,{0,0.01,40,45,50,55,60,65,70,75,80},{0,"0",2,2.25,2.5,2.75,3,3.25,3.5,3.75,4})</f>
        <v>3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33">
        <v>27.5</v>
      </c>
      <c r="L33" s="183">
        <v>36</v>
      </c>
      <c r="M33" s="183">
        <v>46</v>
      </c>
      <c r="N33" s="183"/>
      <c r="O33" s="249">
        <f>IF(P4=3,(ABS(IF(L33&gt;60,0,L33)-IF(M33&gt;60,0,M33))),(ABS(IF(L33&gt;30,0,L33)-IF(M33&gt;30,0,M33))))</f>
        <v>10</v>
      </c>
      <c r="P33" s="200" t="str">
        <f>IF(P4=3,(IF(O33&gt;12,"Y","")),(IF(O33&gt;6,"Y","")))</f>
        <v/>
      </c>
      <c r="Q33" s="42">
        <f t="shared" si="2"/>
        <v>41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41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69</v>
      </c>
      <c r="AB33" s="253" t="str">
        <f>LOOKUP(AA33,{0,0.01,40,45,50,55,60,65,70,75,80},{"","F","D","C","C+","B-","B","B+","A-","A","A+"})</f>
        <v>B+</v>
      </c>
      <c r="AC33" s="330">
        <f>LOOKUP(AA33,{0,0.01,40,45,50,55,60,65,70,75,80},{0,"0",2,2.25,2.5,2.75,3,3.25,3.5,3.75,4})</f>
        <v>3.25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33">
        <v>31.5</v>
      </c>
      <c r="L34" s="183">
        <v>48</v>
      </c>
      <c r="M34" s="183">
        <v>47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47.5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47.5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79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33">
        <v>25</v>
      </c>
      <c r="L35" s="183">
        <v>30</v>
      </c>
      <c r="M35" s="183">
        <v>45</v>
      </c>
      <c r="N35" s="183">
        <v>39</v>
      </c>
      <c r="O35" s="249">
        <f>IF(P4=3,(ABS(IF(L35&gt;60,0,L35)-IF(M35&gt;60,0,M35))),(ABS(IF(L35&gt;30,0,L35)-IF(M35&gt;30,0,M35))))</f>
        <v>15</v>
      </c>
      <c r="P35" s="200" t="str">
        <f>IF(P4=3,(IF(O35&gt;12,"Y","")),(IF(O35&gt;6,"Y","")))</f>
        <v>Y</v>
      </c>
      <c r="Q35" s="42">
        <f t="shared" si="2"/>
        <v>42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42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67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6" s="23" customFormat="1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33">
        <v>27</v>
      </c>
      <c r="L36" s="183">
        <v>31</v>
      </c>
      <c r="M36" s="183">
        <v>44</v>
      </c>
      <c r="N36" s="183">
        <v>42</v>
      </c>
      <c r="O36" s="249">
        <f>IF(P4=3,(ABS(IF(L36&gt;60,0,L36)-IF(M36&gt;60,0,M36))),(ABS(IF(L36&gt;30,0,L36)-IF(M36&gt;30,0,M36))))</f>
        <v>13</v>
      </c>
      <c r="P36" s="200" t="str">
        <f>IF(P4=3,(IF(O36&gt;12,"Y","")),(IF(O36&gt;6,"Y","")))</f>
        <v>Y</v>
      </c>
      <c r="Q36" s="42">
        <f t="shared" si="2"/>
        <v>43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43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70</v>
      </c>
      <c r="AB36" s="253" t="str">
        <f>LOOKUP(AA36,{0,0.01,40,45,50,55,60,65,70,75,80},{"","F","D","C","C+","B-","B","B+","A-","A","A+"})</f>
        <v>A-</v>
      </c>
      <c r="AC36" s="330">
        <f>LOOKUP(AA36,{0,0.01,40,45,50,55,60,65,70,75,80},{0,"0",2,2.25,2.5,2.75,3,3.25,3.5,3.75,4})</f>
        <v>3.5</v>
      </c>
      <c r="AD36" s="331"/>
      <c r="AE36" s="332" t="str">
        <f t="shared" si="4"/>
        <v/>
      </c>
      <c r="AF36" s="2"/>
      <c r="AG36" s="2"/>
      <c r="AH36" s="2"/>
      <c r="AI36" s="2"/>
      <c r="AJ36" s="2"/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33">
        <v>27</v>
      </c>
      <c r="L37" s="183">
        <v>29.5</v>
      </c>
      <c r="M37" s="183">
        <v>47</v>
      </c>
      <c r="N37" s="183">
        <v>45.5</v>
      </c>
      <c r="O37" s="249">
        <f>IF(P4=3,(ABS(IF(L37&gt;60,0,L37)-IF(M37&gt;60,0,M37))),(ABS(IF(L37&gt;30,0,L37)-IF(M37&gt;30,0,M37))))</f>
        <v>17.5</v>
      </c>
      <c r="P37" s="200" t="str">
        <f>IF(P4=3,(IF(O37&gt;12,"Y","")),(IF(O37&gt;6,"Y","")))</f>
        <v>Y</v>
      </c>
      <c r="Q37" s="42">
        <f t="shared" si="2"/>
        <v>46.25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46.25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74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6" s="23" customFormat="1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33">
        <v>28.5</v>
      </c>
      <c r="L38" s="183">
        <v>43</v>
      </c>
      <c r="M38" s="183">
        <v>46</v>
      </c>
      <c r="N38" s="183"/>
      <c r="O38" s="249">
        <f>IF(P4=3,(ABS(IF(L38&gt;60,0,L38)-IF(M38&gt;60,0,M38))),(ABS(IF(L38&gt;30,0,L38)-IF(M38&gt;30,0,M38))))</f>
        <v>3</v>
      </c>
      <c r="P38" s="200" t="str">
        <f>IF(P4=3,(IF(O38&gt;12,"Y","")),(IF(O38&gt;6,"Y","")))</f>
        <v/>
      </c>
      <c r="Q38" s="42">
        <f t="shared" si="2"/>
        <v>44.5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44.5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73</v>
      </c>
      <c r="AB38" s="253" t="str">
        <f>LOOKUP(AA38,{0,0.01,40,45,50,55,60,65,70,75,80},{"","F","D","C","C+","B-","B","B+","A-","A","A+"})</f>
        <v>A-</v>
      </c>
      <c r="AC38" s="330">
        <f>LOOKUP(AA38,{0,0.01,40,45,50,55,60,65,70,75,80},{0,"0",2,2.25,2.5,2.75,3,3.25,3.5,3.75,4})</f>
        <v>3.5</v>
      </c>
      <c r="AD38" s="331"/>
      <c r="AE38" s="332" t="str">
        <f t="shared" si="4"/>
        <v/>
      </c>
      <c r="AF38" s="2"/>
      <c r="AG38" s="2"/>
      <c r="AH38" s="2"/>
      <c r="AI38" s="2"/>
      <c r="AJ38" s="2"/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33">
        <v>28.5</v>
      </c>
      <c r="L39" s="183">
        <v>43</v>
      </c>
      <c r="M39" s="183">
        <v>48</v>
      </c>
      <c r="N39" s="183"/>
      <c r="O39" s="249">
        <f>IF(P4=3,(ABS(IF(L39&gt;60,0,L39)-IF(M39&gt;60,0,M39))),(ABS(IF(L39&gt;30,0,L39)-IF(M39&gt;30,0,M39))))</f>
        <v>5</v>
      </c>
      <c r="P39" s="200" t="str">
        <f>IF(P4=3,(IF(O39&gt;12,"Y","")),(IF(O39&gt;6,"Y","")))</f>
        <v/>
      </c>
      <c r="Q39" s="42">
        <f t="shared" si="2"/>
        <v>45.5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45.5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74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33">
        <v>28</v>
      </c>
      <c r="L40" s="183">
        <v>33</v>
      </c>
      <c r="M40" s="183">
        <v>50</v>
      </c>
      <c r="N40" s="183"/>
      <c r="O40" s="249">
        <f>IF(P4=3,(ABS(IF(L40&gt;60,0,L40)-IF(M40&gt;60,0,M40))),(ABS(IF(L40&gt;30,0,L40)-IF(M40&gt;30,0,M40))))</f>
        <v>17</v>
      </c>
      <c r="P40" s="200" t="str">
        <f>IF(P4=3,(IF(O40&gt;12,"Y","")),(IF(O40&gt;6,"Y","")))</f>
        <v>Y</v>
      </c>
      <c r="Q40" s="42">
        <f t="shared" si="2"/>
        <v>45.75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45.75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74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33">
        <v>28</v>
      </c>
      <c r="L41" s="183">
        <v>38</v>
      </c>
      <c r="M41" s="183">
        <v>47</v>
      </c>
      <c r="N41" s="183"/>
      <c r="O41" s="249">
        <f>IF(P4=3,(ABS(IF(L41&gt;60,0,L41)-IF(M41&gt;60,0,M41))),(ABS(IF(L41&gt;30,0,L41)-IF(M41&gt;30,0,M41))))</f>
        <v>9</v>
      </c>
      <c r="P41" s="200" t="str">
        <f>IF(P4=3,(IF(O41&gt;12,"Y","")),(IF(O41&gt;6,"Y","")))</f>
        <v/>
      </c>
      <c r="Q41" s="42">
        <f t="shared" si="2"/>
        <v>42.5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42.5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71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33">
        <v>24</v>
      </c>
      <c r="L42" s="183">
        <v>36</v>
      </c>
      <c r="M42" s="183">
        <v>46</v>
      </c>
      <c r="N42" s="183"/>
      <c r="O42" s="249">
        <f>IF(P4=3,(ABS(IF(L42&gt;60,0,L42)-IF(M42&gt;60,0,M42))),(ABS(IF(L42&gt;30,0,L42)-IF(M42&gt;30,0,M42))))</f>
        <v>10</v>
      </c>
      <c r="P42" s="200" t="str">
        <f>IF(P4=3,(IF(O42&gt;12,"Y","")),(IF(O42&gt;6,"Y","")))</f>
        <v/>
      </c>
      <c r="Q42" s="42">
        <f t="shared" si="2"/>
        <v>41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41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65</v>
      </c>
      <c r="AB42" s="253" t="str">
        <f>LOOKUP(AA42,{0,0.01,40,45,50,55,60,65,70,75,80},{"","F","D","C","C+","B-","B","B+","A-","A","A+"})</f>
        <v>B+</v>
      </c>
      <c r="AC42" s="330">
        <f>LOOKUP(AA42,{0,0.01,40,45,50,55,60,65,70,75,80},{0,"0",2,2.25,2.5,2.75,3,3.25,3.5,3.75,4})</f>
        <v>3.25</v>
      </c>
      <c r="AD42" s="331"/>
      <c r="AE42" s="332" t="str">
        <f t="shared" si="4"/>
        <v/>
      </c>
    </row>
    <row r="43" spans="1:36" s="23" customFormat="1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33">
        <v>31</v>
      </c>
      <c r="L43" s="183">
        <v>45</v>
      </c>
      <c r="M43" s="183">
        <v>51</v>
      </c>
      <c r="N43" s="183"/>
      <c r="O43" s="249">
        <f>IF(P4=3,(ABS(IF(L43&gt;60,0,L43)-IF(M43&gt;60,0,M43))),(ABS(IF(L43&gt;30,0,L43)-IF(M43&gt;30,0,M43))))</f>
        <v>6</v>
      </c>
      <c r="P43" s="200" t="str">
        <f>IF(P4=3,(IF(O43&gt;12,"Y","")),(IF(O43&gt;6,"Y","")))</f>
        <v/>
      </c>
      <c r="Q43" s="42">
        <f t="shared" si="2"/>
        <v>48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48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79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33">
        <v>27.5</v>
      </c>
      <c r="L44" s="183">
        <v>42</v>
      </c>
      <c r="M44" s="183">
        <v>50</v>
      </c>
      <c r="N44" s="183"/>
      <c r="O44" s="249">
        <f>IF(P4=3,(ABS(IF(L44&gt;60,0,L44)-IF(M44&gt;60,0,M44))),(ABS(IF(L44&gt;30,0,L44)-IF(M44&gt;30,0,M44))))</f>
        <v>8</v>
      </c>
      <c r="P44" s="200" t="str">
        <f>IF(P4=3,(IF(O44&gt;12,"Y","")),(IF(O44&gt;6,"Y","")))</f>
        <v/>
      </c>
      <c r="Q44" s="42">
        <f t="shared" si="2"/>
        <v>46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46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74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33">
        <v>26.5</v>
      </c>
      <c r="L45" s="183">
        <v>31</v>
      </c>
      <c r="M45" s="183">
        <v>42</v>
      </c>
      <c r="N45" s="183"/>
      <c r="O45" s="249">
        <f>IF(P4=3,(ABS(IF(L45&gt;60,0,L45)-IF(M45&gt;60,0,M45))),(ABS(IF(L45&gt;30,0,L45)-IF(M45&gt;30,0,M45))))</f>
        <v>11</v>
      </c>
      <c r="P45" s="200" t="str">
        <f>IF(P4=3,(IF(O45&gt;12,"Y","")),(IF(O45&gt;6,"Y","")))</f>
        <v/>
      </c>
      <c r="Q45" s="42">
        <f t="shared" si="2"/>
        <v>36.5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36.5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63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28</v>
      </c>
      <c r="T46" s="291">
        <v>18.5</v>
      </c>
      <c r="U46" s="291">
        <v>16</v>
      </c>
      <c r="V46" s="291"/>
      <c r="W46" s="287">
        <f>IF(X4=3,(ABS(IF(T46&gt;60,0,T46)-IF(U46&gt;60,0,U46))),(ABS(IF(T46&gt;30,0,T46)-IF(U46&gt;30,0,U46))))</f>
        <v>2.5</v>
      </c>
      <c r="X46" s="288" t="str">
        <f>IF(X4=3,(IF(W46&gt;12,"Y","")),(IF(W46&gt;6,"Y","")))</f>
        <v/>
      </c>
      <c r="Y46" s="289">
        <f t="shared" si="3"/>
        <v>17.25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34.5</v>
      </c>
      <c r="AA46" s="197">
        <f t="shared" si="0"/>
        <v>63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27</v>
      </c>
      <c r="T47" s="291">
        <v>18</v>
      </c>
      <c r="U47" s="291">
        <v>15</v>
      </c>
      <c r="V47" s="291"/>
      <c r="W47" s="287">
        <f>IF(X4=3,(ABS(IF(T47&gt;60,0,T47)-IF(U47&gt;60,0,U47))),(ABS(IF(T47&gt;30,0,T47)-IF(U47&gt;30,0,U47))))</f>
        <v>3</v>
      </c>
      <c r="X47" s="288" t="str">
        <f>IF(X4=3,(IF(W47&gt;12,"Y","")),(IF(W47&gt;6,"Y","")))</f>
        <v/>
      </c>
      <c r="Y47" s="289">
        <f t="shared" si="3"/>
        <v>16.5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33</v>
      </c>
      <c r="AA47" s="197">
        <f t="shared" si="0"/>
        <v>60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33.5</v>
      </c>
      <c r="T48" s="291">
        <v>23</v>
      </c>
      <c r="U48" s="291">
        <v>21</v>
      </c>
      <c r="V48" s="291"/>
      <c r="W48" s="287">
        <f>IF(X4=3,(ABS(IF(T48&gt;60,0,T48)-IF(U48&gt;60,0,U48))),(ABS(IF(T48&gt;30,0,T48)-IF(U48&gt;30,0,U48))))</f>
        <v>2</v>
      </c>
      <c r="X48" s="288" t="str">
        <f>IF(X4=3,(IF(W48&gt;12,"Y","")),(IF(W48&gt;6,"Y","")))</f>
        <v/>
      </c>
      <c r="Y48" s="289">
        <f t="shared" si="3"/>
        <v>22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44</v>
      </c>
      <c r="AA48" s="197">
        <f t="shared" si="0"/>
        <v>78</v>
      </c>
      <c r="AB48" s="253" t="str">
        <f>LOOKUP(AA48,{0,0.01,40,45,50,55,60,65,70,75,80},{"","F","D","C","C+","B-","B","B+","A-","A","A+"})</f>
        <v>A</v>
      </c>
      <c r="AC48" s="330">
        <f>LOOKUP(AA48,{0,0.01,40,45,50,55,60,65,70,75,80},{0,"0",2,2.25,2.5,2.75,3,3.25,3.5,3.75,4})</f>
        <v>3.75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34</v>
      </c>
      <c r="T49" s="291">
        <v>24.5</v>
      </c>
      <c r="U49" s="291">
        <v>22</v>
      </c>
      <c r="V49" s="291"/>
      <c r="W49" s="287">
        <f>IF(X4=3,(ABS(IF(T49&gt;60,0,T49)-IF(U49&gt;60,0,U49))),(ABS(IF(T49&gt;30,0,T49)-IF(U49&gt;30,0,U49))))</f>
        <v>2.5</v>
      </c>
      <c r="X49" s="288" t="str">
        <f>IF(X4=3,(IF(W49&gt;12,"Y","")),(IF(W49&gt;6,"Y","")))</f>
        <v/>
      </c>
      <c r="Y49" s="289">
        <f t="shared" si="3"/>
        <v>23.25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46.5</v>
      </c>
      <c r="AA49" s="197">
        <f t="shared" si="0"/>
        <v>81</v>
      </c>
      <c r="AB49" s="253" t="str">
        <f>LOOKUP(AA49,{0,0.01,40,45,50,55,60,65,70,75,80},{"","F","D","C","C+","B-","B","B+","A-","A","A+"})</f>
        <v>A+</v>
      </c>
      <c r="AC49" s="330">
        <f>LOOKUP(AA49,{0,0.01,40,45,50,55,60,65,70,75,80},{0,"0",2,2.25,2.5,2.75,3,3.25,3.5,3.75,4})</f>
        <v>4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34</v>
      </c>
      <c r="T50" s="291">
        <v>22</v>
      </c>
      <c r="U50" s="291">
        <v>17</v>
      </c>
      <c r="V50" s="291"/>
      <c r="W50" s="287">
        <f>IF(X4=3,(ABS(IF(T50&gt;60,0,T50)-IF(U50&gt;60,0,U50))),(ABS(IF(T50&gt;30,0,T50)-IF(U50&gt;30,0,U50))))</f>
        <v>5</v>
      </c>
      <c r="X50" s="288" t="str">
        <f>IF(X4=3,(IF(W50&gt;12,"Y","")),(IF(W50&gt;6,"Y","")))</f>
        <v/>
      </c>
      <c r="Y50" s="289">
        <f t="shared" si="3"/>
        <v>19.5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39</v>
      </c>
      <c r="AA50" s="197">
        <f t="shared" si="0"/>
        <v>73</v>
      </c>
      <c r="AB50" s="253" t="str">
        <f>LOOKUP(AA50,{0,0.01,40,45,50,55,60,65,70,75,80},{"","F","D","C","C+","B-","B","B+","A-","A","A+"})</f>
        <v>A-</v>
      </c>
      <c r="AC50" s="330">
        <f>LOOKUP(AA50,{0,0.01,40,45,50,55,60,65,70,75,80},{0,"0",2,2.25,2.5,2.75,3,3.25,3.5,3.75,4})</f>
        <v>3.5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30</v>
      </c>
      <c r="T51" s="291">
        <v>20.5</v>
      </c>
      <c r="U51" s="291">
        <v>25</v>
      </c>
      <c r="V51" s="291"/>
      <c r="W51" s="287">
        <f>IF(X4=3,(ABS(IF(T51&gt;60,0,T51)-IF(U51&gt;60,0,U51))),(ABS(IF(T51&gt;30,0,T51)-IF(U51&gt;30,0,U51))))</f>
        <v>4.5</v>
      </c>
      <c r="X51" s="288" t="str">
        <f>IF(X4=3,(IF(W51&gt;12,"Y","")),(IF(W51&gt;6,"Y","")))</f>
        <v/>
      </c>
      <c r="Y51" s="289">
        <f t="shared" si="3"/>
        <v>22.75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45.5</v>
      </c>
      <c r="AA51" s="197">
        <f t="shared" si="0"/>
        <v>76</v>
      </c>
      <c r="AB51" s="253" t="str">
        <f>LOOKUP(AA51,{0,0.01,40,45,50,55,60,65,70,75,80},{"","F","D","C","C+","B-","B","B+","A-","A","A+"})</f>
        <v>A</v>
      </c>
      <c r="AC51" s="330">
        <f>LOOKUP(AA51,{0,0.01,40,45,50,55,60,65,70,75,80},{0,"0",2,2.25,2.5,2.75,3,3.25,3.5,3.75,4})</f>
        <v>3.75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25</v>
      </c>
      <c r="T52" s="291">
        <v>23</v>
      </c>
      <c r="U52" s="291">
        <v>17</v>
      </c>
      <c r="V52" s="291"/>
      <c r="W52" s="287">
        <f>IF(X4=3,(ABS(IF(T52&gt;60,0,T52)-IF(U52&gt;60,0,U52))),(ABS(IF(T52&gt;30,0,T52)-IF(U52&gt;30,0,U52))))</f>
        <v>6</v>
      </c>
      <c r="X52" s="288" t="str">
        <f>IF(X4=3,(IF(W52&gt;12,"Y","")),(IF(W52&gt;6,"Y","")))</f>
        <v/>
      </c>
      <c r="Y52" s="289">
        <f t="shared" si="3"/>
        <v>20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40</v>
      </c>
      <c r="AA52" s="197">
        <f t="shared" si="0"/>
        <v>65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32.5</v>
      </c>
      <c r="T53" s="291">
        <v>19.5</v>
      </c>
      <c r="U53" s="291">
        <v>24</v>
      </c>
      <c r="V53" s="291"/>
      <c r="W53" s="287">
        <f>IF(X4=3,(ABS(IF(T53&gt;60,0,T53)-IF(U53&gt;60,0,U53))),(ABS(IF(T53&gt;30,0,T53)-IF(U53&gt;30,0,U53))))</f>
        <v>4.5</v>
      </c>
      <c r="X53" s="288" t="str">
        <f>IF(X4=3,(IF(W53&gt;12,"Y","")),(IF(W53&gt;6,"Y","")))</f>
        <v/>
      </c>
      <c r="Y53" s="289">
        <f t="shared" si="3"/>
        <v>21.75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43.5</v>
      </c>
      <c r="AA53" s="197">
        <f t="shared" si="0"/>
        <v>76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27.5</v>
      </c>
      <c r="T54" s="291">
        <v>20</v>
      </c>
      <c r="U54" s="291">
        <v>19</v>
      </c>
      <c r="V54" s="291"/>
      <c r="W54" s="287">
        <f>IF(X4=3,(ABS(IF(T54&gt;60,0,T54)-IF(U54&gt;60,0,U54))),(ABS(IF(T54&gt;30,0,T54)-IF(U54&gt;30,0,U54))))</f>
        <v>1</v>
      </c>
      <c r="X54" s="288" t="str">
        <f>IF(X4=3,(IF(W54&gt;12,"Y","")),(IF(W54&gt;6,"Y","")))</f>
        <v/>
      </c>
      <c r="Y54" s="289">
        <f t="shared" si="3"/>
        <v>19.5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39</v>
      </c>
      <c r="AA54" s="197">
        <f t="shared" si="0"/>
        <v>67</v>
      </c>
      <c r="AB54" s="253" t="str">
        <f>LOOKUP(AA54,{0,0.01,40,45,50,55,60,65,70,75,80},{"","F","D","C","C+","B-","B","B+","A-","A","A+"})</f>
        <v>B+</v>
      </c>
      <c r="AC54" s="330">
        <f>LOOKUP(AA54,{0,0.01,40,45,50,55,60,65,70,75,80},{0,"0",2,2.25,2.5,2.75,3,3.25,3.5,3.75,4})</f>
        <v>3.25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30</v>
      </c>
      <c r="T55" s="291">
        <v>21.5</v>
      </c>
      <c r="U55" s="291">
        <v>24</v>
      </c>
      <c r="V55" s="291"/>
      <c r="W55" s="287">
        <f>IF(X4=3,(ABS(IF(T55&gt;60,0,T55)-IF(U55&gt;60,0,U55))),(ABS(IF(T55&gt;30,0,T55)-IF(U55&gt;30,0,U55))))</f>
        <v>2.5</v>
      </c>
      <c r="X55" s="288" t="str">
        <f>IF(X4=3,(IF(W55&gt;12,"Y","")),(IF(W55&gt;6,"Y","")))</f>
        <v/>
      </c>
      <c r="Y55" s="289">
        <f t="shared" si="3"/>
        <v>22.75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45.5</v>
      </c>
      <c r="AA55" s="197">
        <f t="shared" si="0"/>
        <v>76</v>
      </c>
      <c r="AB55" s="253" t="str">
        <f>LOOKUP(AA55,{0,0.01,40,45,50,55,60,65,70,75,80},{"","F","D","C","C+","B-","B","B+","A-","A","A+"})</f>
        <v>A</v>
      </c>
      <c r="AC55" s="330">
        <f>LOOKUP(AA55,{0,0.01,40,45,50,55,60,65,70,75,80},{0,"0",2,2.25,2.5,2.75,3,3.25,3.5,3.75,4})</f>
        <v>3.75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18</v>
      </c>
      <c r="T56" s="291">
        <v>20</v>
      </c>
      <c r="U56" s="291">
        <v>16</v>
      </c>
      <c r="V56" s="291"/>
      <c r="W56" s="287">
        <f>IF(X4=3,(ABS(IF(T56&gt;60,0,T56)-IF(U56&gt;60,0,U56))),(ABS(IF(T56&gt;30,0,T56)-IF(U56&gt;30,0,U56))))</f>
        <v>4</v>
      </c>
      <c r="X56" s="288" t="str">
        <f>IF(X4=3,(IF(W56&gt;12,"Y","")),(IF(W56&gt;6,"Y","")))</f>
        <v/>
      </c>
      <c r="Y56" s="289">
        <f t="shared" si="3"/>
        <v>18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36</v>
      </c>
      <c r="AA56" s="197">
        <f t="shared" si="0"/>
        <v>54</v>
      </c>
      <c r="AB56" s="253" t="str">
        <f>LOOKUP(AA56,{0,0.01,40,45,50,55,60,65,70,75,80},{"","F","D","C","C+","B-","B","B+","A-","A","A+"})</f>
        <v>C+</v>
      </c>
      <c r="AC56" s="330">
        <f>LOOKUP(AA56,{0,0.01,40,45,50,55,60,65,70,75,80},{0,"0",2,2.25,2.5,2.75,3,3.25,3.5,3.75,4})</f>
        <v>2.5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22</v>
      </c>
      <c r="T57" s="291">
        <v>19.5</v>
      </c>
      <c r="U57" s="291">
        <v>16</v>
      </c>
      <c r="V57" s="291"/>
      <c r="W57" s="287">
        <f>IF(X4=3,(ABS(IF(T57&gt;60,0,T57)-IF(U57&gt;60,0,U57))),(ABS(IF(T57&gt;30,0,T57)-IF(U57&gt;30,0,U57))))</f>
        <v>3.5</v>
      </c>
      <c r="X57" s="288" t="str">
        <f>IF(X4=3,(IF(W57&gt;12,"Y","")),(IF(W57&gt;6,"Y","")))</f>
        <v/>
      </c>
      <c r="Y57" s="289">
        <f t="shared" si="3"/>
        <v>17.75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35.5</v>
      </c>
      <c r="AA57" s="197">
        <f t="shared" si="0"/>
        <v>58</v>
      </c>
      <c r="AB57" s="253" t="str">
        <f>LOOKUP(AA57,{0,0.01,40,45,50,55,60,65,70,75,80},{"","F","D","C","C+","B-","B","B+","A-","A","A+"})</f>
        <v>B-</v>
      </c>
      <c r="AC57" s="330">
        <f>LOOKUP(AA57,{0,0.01,40,45,50,55,60,65,70,75,80},{0,"0",2,2.25,2.5,2.75,3,3.25,3.5,3.75,4})</f>
        <v>2.75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333">
        <v>24</v>
      </c>
      <c r="L58" s="183">
        <v>30</v>
      </c>
      <c r="M58" s="183">
        <v>43</v>
      </c>
      <c r="N58" s="183">
        <v>41.5</v>
      </c>
      <c r="O58" s="249">
        <f>IF(P4=3,(ABS(IF(L58&gt;60,0,L58)-IF(M58&gt;60,0,M58))),(ABS(IF(L58&gt;30,0,L58)-IF(M58&gt;30,0,M58))))</f>
        <v>13</v>
      </c>
      <c r="P58" s="200" t="str">
        <f>IF(P4=3,(IF(O58&gt;12,"Y","")),(IF(O58&gt;6,"Y","")))</f>
        <v>Y</v>
      </c>
      <c r="Q58" s="42">
        <f t="shared" si="2"/>
        <v>42.25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42.25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67</v>
      </c>
      <c r="AB58" s="253" t="str">
        <f>LOOKUP(AA58,{0,0.01,40,45,50,55,60,65,70,75,80},{"","F","D","C","C+","B-","B","B+","A-","A","A+"})</f>
        <v>B+</v>
      </c>
      <c r="AC58" s="330">
        <f>LOOKUP(AA58,{0,0.01,40,45,50,55,60,65,70,75,80},{0,"0",2,2.25,2.5,2.75,3,3.25,3.5,3.75,4})</f>
        <v>3.25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26.5</v>
      </c>
      <c r="D59" s="284">
        <v>16.5</v>
      </c>
      <c r="E59" s="285">
        <v>19</v>
      </c>
      <c r="F59" s="291"/>
      <c r="G59" s="287">
        <f>IF(H4=3,(ABS(IF(D59&gt;60,0,D59)-IF(E59&gt;60,0,E59))),(ABS(IF(D59&gt;30,0,D59)-IF(E59&gt;30,0,E59))))</f>
        <v>2.5</v>
      </c>
      <c r="H59" s="288" t="str">
        <f>IF(H4=3,(IF(G59&gt;12,"Y","")),(IF(G59&gt;6,"Y","")))</f>
        <v/>
      </c>
      <c r="I59" s="289">
        <f t="shared" si="1"/>
        <v>17.75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35.5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62</v>
      </c>
      <c r="AB59" s="253" t="str">
        <f>LOOKUP(AA59,{0,0.01,40,45,50,55,60,65,70,75,80},{"","F","D","C","C+","B-","B","B+","A-","A","A+"})</f>
        <v>B</v>
      </c>
      <c r="AC59" s="330">
        <f>LOOKUP(AA59,{0,0.01,40,45,50,55,60,65,70,75,80},{0,"0",2,2.25,2.5,2.75,3,3.25,3.5,3.75,4})</f>
        <v>3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13" priority="7">
      <formula>$I$7="Y"</formula>
    </cfRule>
    <cfRule type="expression" dxfId="112" priority="8">
      <formula>$I$7="Y"</formula>
    </cfRule>
    <cfRule type="expression" dxfId="111" priority="9">
      <formula>$I$7="Y"</formula>
    </cfRule>
  </conditionalFormatting>
  <conditionalFormatting sqref="O8:O77">
    <cfRule type="expression" dxfId="110" priority="4">
      <formula>$I$7="Y"</formula>
    </cfRule>
    <cfRule type="expression" dxfId="109" priority="5">
      <formula>$I$7="Y"</formula>
    </cfRule>
    <cfRule type="expression" dxfId="108" priority="6">
      <formula>$I$7="Y"</formula>
    </cfRule>
  </conditionalFormatting>
  <conditionalFormatting sqref="W8:W77">
    <cfRule type="expression" dxfId="107" priority="1">
      <formula>$I$7="Y"</formula>
    </cfRule>
    <cfRule type="expression" dxfId="106" priority="2">
      <formula>$I$7="Y"</formula>
    </cfRule>
    <cfRule type="expression" dxfId="105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59" workbookViewId="0">
      <selection activeCell="C60" sqref="C60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3.25" customHeight="1">
      <c r="A4" s="338" t="s">
        <v>21</v>
      </c>
      <c r="B4" s="294">
        <v>405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1.5</v>
      </c>
      <c r="Q4" s="623"/>
      <c r="R4" s="624"/>
      <c r="S4" s="621" t="s">
        <v>95</v>
      </c>
      <c r="T4" s="622"/>
      <c r="U4" s="622"/>
      <c r="V4" s="622"/>
      <c r="W4" s="622"/>
      <c r="X4" s="619">
        <v>1.5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271</v>
      </c>
      <c r="E6" s="614"/>
      <c r="F6" s="614"/>
      <c r="G6" s="614"/>
      <c r="H6" s="614"/>
      <c r="I6" s="614"/>
      <c r="J6" s="614"/>
      <c r="K6" s="275" t="s">
        <v>65</v>
      </c>
      <c r="L6" s="646" t="s">
        <v>275</v>
      </c>
      <c r="M6" s="646"/>
      <c r="N6" s="646"/>
      <c r="O6" s="646"/>
      <c r="P6" s="646"/>
      <c r="Q6" s="646"/>
      <c r="R6" s="647"/>
      <c r="S6" s="277" t="s">
        <v>65</v>
      </c>
      <c r="T6" s="614" t="s">
        <v>278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Int:[30]</v>
      </c>
      <c r="M7" s="34" t="str">
        <f>IF(P4=3,"Exam: Ext:[60]",IF(P4=1.5,"Exam: Ext:[30]",0))</f>
        <v>Exam: Ext:[30]</v>
      </c>
      <c r="N7" s="34" t="str">
        <f>IF(P4=3,"Exam: 3rd:[60]",IF(P4=1.5,"Exam: 3rd:[30]",0))</f>
        <v>Exam: 3rd:[30]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Int:[30]</v>
      </c>
      <c r="U7" s="279" t="str">
        <f>IF(X4=3,"Exam: Ext:[60]",IF(X4=1.5,"Exam: Ext:[30]",0))</f>
        <v>Exam: Ext:[30]</v>
      </c>
      <c r="V7" s="279" t="str">
        <f>IF(X4=3,"Exam: 3rd:[60]",IF(X4=1.5,"Exam: 3rd:[30]",0))</f>
        <v>Exam: 3rd:[30]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31</v>
      </c>
      <c r="D8" s="284">
        <v>41</v>
      </c>
      <c r="E8" s="285">
        <v>46</v>
      </c>
      <c r="F8" s="286"/>
      <c r="G8" s="287">
        <f>IF(H4=3,(ABS(IF(D8&gt;60,0,D8)-IF(E8&gt;60,0,E8))),(ABS(IF(D8&gt;30,0,D8)-IF(E8&gt;30,0,E8))))</f>
        <v>5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43.5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43.5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75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30.5</v>
      </c>
      <c r="D9" s="284">
        <v>41</v>
      </c>
      <c r="E9" s="285">
        <v>41</v>
      </c>
      <c r="F9" s="291"/>
      <c r="G9" s="287">
        <f>IF(H4=3,(ABS(IF(D9&gt;60,0,D9)-IF(E9&gt;60,0,E9))),(ABS(IF(D9&gt;30,0,D9)-IF(E9&gt;30,0,E9))))</f>
        <v>0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41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41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72</v>
      </c>
      <c r="AB9" s="253" t="str">
        <f>LOOKUP(AA9,{0,0.01,40,45,50,55,60,65,70,75,80},{"","F","D","C","C+","B-","B","B+","A-","A","A+"})</f>
        <v>A-</v>
      </c>
      <c r="AC9" s="330">
        <f>LOOKUP(AA9,{0,0.01,40,45,50,55,60,65,70,75,80},{0,"0",2,2.25,2.5,2.75,3,3.25,3.5,3.75,4})</f>
        <v>3.5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28.5</v>
      </c>
      <c r="D10" s="284">
        <v>36</v>
      </c>
      <c r="E10" s="285">
        <v>40</v>
      </c>
      <c r="F10" s="291"/>
      <c r="G10" s="287">
        <f>IF(H4=3,(ABS(IF(D10&gt;60,0,D10)-IF(E10&gt;60,0,E10))),(ABS(IF(D10&gt;30,0,D10)-IF(E10&gt;30,0,E10))))</f>
        <v>4</v>
      </c>
      <c r="H10" s="288" t="str">
        <f>IF(H4=3,(IF(G10&gt;12,"Y","")),(IF(G10&gt;6,"Y","")))</f>
        <v/>
      </c>
      <c r="I10" s="289">
        <f t="shared" si="1"/>
        <v>38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38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67</v>
      </c>
      <c r="AB10" s="253" t="str">
        <f>LOOKUP(AA10,{0,0.01,40,45,50,55,60,65,70,75,80},{"","F","D","C","C+","B-","B","B+","A-","A","A+"})</f>
        <v>B+</v>
      </c>
      <c r="AC10" s="330">
        <f>LOOKUP(AA10,{0,0.01,40,45,50,55,60,65,70,75,80},{0,"0",2,2.25,2.5,2.75,3,3.25,3.5,3.75,4})</f>
        <v>3.25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30.75</v>
      </c>
      <c r="D11" s="284">
        <v>43</v>
      </c>
      <c r="E11" s="285">
        <v>46</v>
      </c>
      <c r="F11" s="291"/>
      <c r="G11" s="287">
        <f>IF(H4=3,(ABS(IF(D11&gt;60,0,D11)-IF(E11&gt;60,0,E11))),(ABS(IF(D11&gt;30,0,D11)-IF(E11&gt;30,0,E11))))</f>
        <v>3</v>
      </c>
      <c r="H11" s="288" t="str">
        <f>IF(H4=3,(IF(G11&gt;12,"Y","")),(IF(G11&gt;6,"Y","")))</f>
        <v/>
      </c>
      <c r="I11" s="289">
        <f t="shared" si="1"/>
        <v>44.5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44.5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76</v>
      </c>
      <c r="AB11" s="253" t="str">
        <f>LOOKUP(AA11,{0,0.01,40,45,50,55,60,65,70,75,80},{"","F","D","C","C+","B-","B","B+","A-","A","A+"})</f>
        <v>A</v>
      </c>
      <c r="AC11" s="330">
        <f>LOOKUP(AA11,{0,0.01,40,45,50,55,60,65,70,75,80},{0,"0",2,2.25,2.5,2.75,3,3.25,3.5,3.75,4})</f>
        <v>3.75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30</v>
      </c>
      <c r="D12" s="284">
        <v>42</v>
      </c>
      <c r="E12" s="285">
        <v>43</v>
      </c>
      <c r="F12" s="291"/>
      <c r="G12" s="287">
        <f>IF(H4=3,(ABS(IF(D12&gt;60,0,D12)-IF(E12&gt;60,0,E12))),(ABS(IF(D12&gt;30,0,D12)-IF(E12&gt;30,0,E12))))</f>
        <v>1</v>
      </c>
      <c r="H12" s="288" t="str">
        <f>IF(H4=3,(IF(G12&gt;12,"Y","")),(IF(G12&gt;6,"Y","")))</f>
        <v/>
      </c>
      <c r="I12" s="289">
        <f t="shared" si="1"/>
        <v>42.5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42.5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73</v>
      </c>
      <c r="AB12" s="253" t="str">
        <f>LOOKUP(AA12,{0,0.01,40,45,50,55,60,65,70,75,80},{"","F","D","C","C+","B-","B","B+","A-","A","A+"})</f>
        <v>A-</v>
      </c>
      <c r="AC12" s="330">
        <f>LOOKUP(AA12,{0,0.01,40,45,50,55,60,65,70,75,80},{0,"0",2,2.25,2.5,2.75,3,3.25,3.5,3.75,4})</f>
        <v>3.5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25.5</v>
      </c>
      <c r="D13" s="284">
        <v>42</v>
      </c>
      <c r="E13" s="285">
        <v>42</v>
      </c>
      <c r="F13" s="291"/>
      <c r="G13" s="287">
        <f>IF(H4=3,(ABS(IF(D13&gt;60,0,D13)-IF(E13&gt;60,0,E13))),(ABS(IF(D13&gt;30,0,D13)-IF(E13&gt;30,0,E13))))</f>
        <v>0</v>
      </c>
      <c r="H13" s="288" t="str">
        <f>IF(H4=3,(IF(G13&gt;12,"Y","")),(IF(G13&gt;6,"Y","")))</f>
        <v/>
      </c>
      <c r="I13" s="289">
        <f t="shared" si="1"/>
        <v>42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42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68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31.5</v>
      </c>
      <c r="D14" s="284">
        <v>51</v>
      </c>
      <c r="E14" s="285">
        <v>46</v>
      </c>
      <c r="F14" s="291"/>
      <c r="G14" s="287">
        <f>IF(H4=3,(ABS(IF(D14&gt;60,0,D14)-IF(E14&gt;60,0,E14))),(ABS(IF(D14&gt;30,0,D14)-IF(E14&gt;30,0,E14))))</f>
        <v>5</v>
      </c>
      <c r="H14" s="288" t="str">
        <f>IF(H4=3,(IF(G14&gt;12,"Y","")),(IF(G14&gt;6,"Y","")))</f>
        <v/>
      </c>
      <c r="I14" s="289">
        <f t="shared" si="1"/>
        <v>48.5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48.5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80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29.25</v>
      </c>
      <c r="D15" s="284">
        <v>39</v>
      </c>
      <c r="E15" s="285">
        <v>41</v>
      </c>
      <c r="F15" s="291"/>
      <c r="G15" s="287">
        <f>IF(H4=3,(ABS(IF(D15&gt;60,0,D15)-IF(E15&gt;60,0,E15))),(ABS(IF(D15&gt;30,0,D15)-IF(E15&gt;30,0,E15))))</f>
        <v>2</v>
      </c>
      <c r="H15" s="288" t="str">
        <f>IF(H4=3,(IF(G15&gt;12,"Y","")),(IF(G15&gt;6,"Y","")))</f>
        <v/>
      </c>
      <c r="I15" s="289">
        <f t="shared" si="1"/>
        <v>40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70</v>
      </c>
      <c r="AB15" s="253" t="str">
        <f>LOOKUP(AA15,{0,0.01,40,45,50,55,60,65,70,75,80},{"","F","D","C","C+","B-","B","B+","A-","A","A+"})</f>
        <v>A-</v>
      </c>
      <c r="AC15" s="330">
        <f>LOOKUP(AA15,{0,0.01,40,45,50,55,60,65,70,75,80},{0,"0",2,2.25,2.5,2.75,3,3.25,3.5,3.75,4})</f>
        <v>3.5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32.5</v>
      </c>
      <c r="D16" s="284">
        <v>50</v>
      </c>
      <c r="E16" s="285">
        <v>43</v>
      </c>
      <c r="F16" s="291"/>
      <c r="G16" s="287">
        <f>IF(H4=3,(ABS(IF(D16&gt;60,0,D16)-IF(E16&gt;60,0,E16))),(ABS(IF(D16&gt;30,0,D16)-IF(E16&gt;30,0,E16))))</f>
        <v>7</v>
      </c>
      <c r="H16" s="288" t="str">
        <f>IF(H4=3,(IF(G16&gt;12,"Y","")),(IF(G16&gt;6,"Y","")))</f>
        <v/>
      </c>
      <c r="I16" s="289">
        <f t="shared" si="1"/>
        <v>46.5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46.5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79</v>
      </c>
      <c r="AB16" s="253" t="str">
        <f>LOOKUP(AA16,{0,0.01,40,45,50,55,60,65,70,75,80},{"","F","D","C","C+","B-","B","B+","A-","A","A+"})</f>
        <v>A</v>
      </c>
      <c r="AC16" s="330">
        <f>LOOKUP(AA16,{0,0.01,40,45,50,55,60,65,70,75,80},{0,"0",2,2.25,2.5,2.75,3,3.25,3.5,3.75,4})</f>
        <v>3.75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34.75</v>
      </c>
      <c r="D17" s="284">
        <v>52</v>
      </c>
      <c r="E17" s="285">
        <v>47</v>
      </c>
      <c r="F17" s="291"/>
      <c r="G17" s="287">
        <f>IF(H4=3,(ABS(IF(D17&gt;60,0,D17)-IF(E17&gt;60,0,E17))),(ABS(IF(D17&gt;30,0,D17)-IF(E17&gt;30,0,E17))))</f>
        <v>5</v>
      </c>
      <c r="H17" s="288" t="str">
        <f>IF(H4=3,(IF(G17&gt;12,"Y","")),(IF(G17&gt;6,"Y","")))</f>
        <v/>
      </c>
      <c r="I17" s="289">
        <f t="shared" si="1"/>
        <v>49.5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49.5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85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34.5</v>
      </c>
      <c r="D18" s="284">
        <v>51</v>
      </c>
      <c r="E18" s="285">
        <v>47</v>
      </c>
      <c r="F18" s="291"/>
      <c r="G18" s="287">
        <f>IF(H4=3,(ABS(IF(D18&gt;60,0,D18)-IF(E18&gt;60,0,E18))),(ABS(IF(D18&gt;30,0,D18)-IF(E18&gt;30,0,E18))))</f>
        <v>4</v>
      </c>
      <c r="H18" s="288" t="str">
        <f>IF(H4=3,(IF(G18&gt;12,"Y","")),(IF(G18&gt;6,"Y","")))</f>
        <v/>
      </c>
      <c r="I18" s="289">
        <f t="shared" si="1"/>
        <v>49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49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84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27</v>
      </c>
      <c r="D19" s="284">
        <v>40</v>
      </c>
      <c r="E19" s="285">
        <v>39</v>
      </c>
      <c r="F19" s="291"/>
      <c r="G19" s="287">
        <f>IF(H4=3,(ABS(IF(D19&gt;60,0,D19)-IF(E19&gt;60,0,E19))),(ABS(IF(D19&gt;30,0,D19)-IF(E19&gt;30,0,E19))))</f>
        <v>1</v>
      </c>
      <c r="H19" s="288" t="str">
        <f>IF(H4=3,(IF(G19&gt;12,"Y","")),(IF(G19&gt;6,"Y","")))</f>
        <v/>
      </c>
      <c r="I19" s="289">
        <f t="shared" si="1"/>
        <v>39.5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39.5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67</v>
      </c>
      <c r="AB19" s="253" t="str">
        <f>LOOKUP(AA19,{0,0.01,40,45,50,55,60,65,70,75,80},{"","F","D","C","C+","B-","B","B+","A-","A","A+"})</f>
        <v>B+</v>
      </c>
      <c r="AC19" s="330">
        <f>LOOKUP(AA19,{0,0.01,40,45,50,55,60,65,70,75,80},{0,"0",2,2.25,2.5,2.75,3,3.25,3.5,3.75,4})</f>
        <v>3.25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30.5</v>
      </c>
      <c r="D20" s="284">
        <v>49</v>
      </c>
      <c r="E20" s="285">
        <v>46</v>
      </c>
      <c r="F20" s="291"/>
      <c r="G20" s="287">
        <f>IF(H4=3,(ABS(IF(D20&gt;60,0,D20)-IF(E20&gt;60,0,E20))),(ABS(IF(D20&gt;30,0,D20)-IF(E20&gt;30,0,E20))))</f>
        <v>3</v>
      </c>
      <c r="H20" s="288" t="str">
        <f>IF(H4=3,(IF(G20&gt;12,"Y","")),(IF(G20&gt;6,"Y","")))</f>
        <v/>
      </c>
      <c r="I20" s="289">
        <f t="shared" si="1"/>
        <v>47.5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47.5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78</v>
      </c>
      <c r="AB20" s="253" t="str">
        <f>LOOKUP(AA20,{0,0.01,40,45,50,55,60,65,70,75,80},{"","F","D","C","C+","B-","B","B+","A-","A","A+"})</f>
        <v>A</v>
      </c>
      <c r="AC20" s="330">
        <f>LOOKUP(AA20,{0,0.01,40,45,50,55,60,65,70,75,80},{0,"0",2,2.25,2.5,2.75,3,3.25,3.5,3.75,4})</f>
        <v>3.75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28</v>
      </c>
      <c r="D21" s="284">
        <v>42</v>
      </c>
      <c r="E21" s="285">
        <v>43</v>
      </c>
      <c r="F21" s="291"/>
      <c r="G21" s="287">
        <f>IF(H4=3,(ABS(IF(D21&gt;60,0,D21)-IF(E21&gt;60,0,E21))),(ABS(IF(D21&gt;30,0,D21)-IF(E21&gt;30,0,E21))))</f>
        <v>1</v>
      </c>
      <c r="H21" s="288" t="str">
        <f>IF(H4=3,(IF(G21&gt;12,"Y","")),(IF(G21&gt;6,"Y","")))</f>
        <v/>
      </c>
      <c r="I21" s="289">
        <f t="shared" si="1"/>
        <v>42.5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42.5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71</v>
      </c>
      <c r="AB21" s="253" t="str">
        <f>LOOKUP(AA21,{0,0.01,40,45,50,55,60,65,70,75,80},{"","F","D","C","C+","B-","B","B+","A-","A","A+"})</f>
        <v>A-</v>
      </c>
      <c r="AC21" s="330">
        <f>LOOKUP(AA21,{0,0.01,40,45,50,55,60,65,70,75,80},{0,"0",2,2.25,2.5,2.75,3,3.25,3.5,3.75,4})</f>
        <v>3.5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33</v>
      </c>
      <c r="D22" s="284">
        <v>51</v>
      </c>
      <c r="E22" s="285">
        <v>45</v>
      </c>
      <c r="F22" s="291"/>
      <c r="G22" s="287">
        <f>IF(H4=3,(ABS(IF(D22&gt;60,0,D22)-IF(E22&gt;60,0,E22))),(ABS(IF(D22&gt;30,0,D22)-IF(E22&gt;30,0,E22))))</f>
        <v>6</v>
      </c>
      <c r="H22" s="288" t="str">
        <f>IF(H4=3,(IF(G22&gt;12,"Y","")),(IF(G22&gt;6,"Y","")))</f>
        <v/>
      </c>
      <c r="I22" s="289">
        <f t="shared" si="1"/>
        <v>48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48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81</v>
      </c>
      <c r="AB22" s="253" t="str">
        <f>LOOKUP(AA22,{0,0.01,40,45,50,55,60,65,70,75,80},{"","F","D","C","C+","B-","B","B+","A-","A","A+"})</f>
        <v>A+</v>
      </c>
      <c r="AC22" s="330">
        <f>LOOKUP(AA22,{0,0.01,40,45,50,55,60,65,70,75,80},{0,"0",2,2.25,2.5,2.75,3,3.25,3.5,3.75,4})</f>
        <v>4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31.25</v>
      </c>
      <c r="D23" s="284">
        <v>40</v>
      </c>
      <c r="E23" s="285">
        <v>41</v>
      </c>
      <c r="F23" s="291"/>
      <c r="G23" s="287">
        <f>IF(H4=3,(ABS(IF(D23&gt;60,0,D23)-IF(E23&gt;60,0,E23))),(ABS(IF(D23&gt;30,0,D23)-IF(E23&gt;30,0,E23))))</f>
        <v>1</v>
      </c>
      <c r="H23" s="288" t="str">
        <f>IF(H4=3,(IF(G23&gt;12,"Y","")),(IF(G23&gt;6,"Y","")))</f>
        <v/>
      </c>
      <c r="I23" s="289">
        <f t="shared" si="1"/>
        <v>40.5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40.5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72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33">
        <v>30.5</v>
      </c>
      <c r="L24" s="183">
        <v>19.5</v>
      </c>
      <c r="M24" s="183">
        <v>21</v>
      </c>
      <c r="N24" s="183"/>
      <c r="O24" s="249">
        <f>IF(P4=3,(ABS(IF(L24&gt;60,0,L24)-IF(M24&gt;60,0,M24))),(ABS(IF(L24&gt;30,0,L24)-IF(M24&gt;30,0,M24))))</f>
        <v>1.5</v>
      </c>
      <c r="P24" s="200" t="str">
        <f>IF(P4=3,(IF(O24&gt;12,"Y","")),(IF(O24&gt;6,"Y","")))</f>
        <v/>
      </c>
      <c r="Q24" s="42">
        <f t="shared" si="2"/>
        <v>20.25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40.5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71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33">
        <v>27</v>
      </c>
      <c r="L25" s="183">
        <v>17</v>
      </c>
      <c r="M25" s="183">
        <v>18</v>
      </c>
      <c r="N25" s="183"/>
      <c r="O25" s="249">
        <f>IF(P4=3,(ABS(IF(L25&gt;60,0,L25)-IF(M25&gt;60,0,M25))),(ABS(IF(L25&gt;30,0,L25)-IF(M25&gt;30,0,M25))))</f>
        <v>1</v>
      </c>
      <c r="P25" s="200" t="str">
        <f>IF(P4=3,(IF(O25&gt;12,"Y","")),(IF(O25&gt;6,"Y","")))</f>
        <v/>
      </c>
      <c r="Q25" s="42">
        <f t="shared" si="2"/>
        <v>17.5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62</v>
      </c>
      <c r="AB25" s="253" t="str">
        <f>LOOKUP(AA25,{0,0.01,40,45,50,55,60,65,70,75,80},{"","F","D","C","C+","B-","B","B+","A-","A","A+"})</f>
        <v>B</v>
      </c>
      <c r="AC25" s="330">
        <f>LOOKUP(AA25,{0,0.01,40,45,50,55,60,65,70,75,80},{0,"0",2,2.25,2.5,2.75,3,3.25,3.5,3.75,4})</f>
        <v>3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33">
        <v>32</v>
      </c>
      <c r="L26" s="183">
        <v>19.5</v>
      </c>
      <c r="M26" s="183">
        <v>22</v>
      </c>
      <c r="N26" s="183"/>
      <c r="O26" s="249">
        <f>IF(P4=3,(ABS(IF(L26&gt;60,0,L26)-IF(M26&gt;60,0,M26))),(ABS(IF(L26&gt;30,0,L26)-IF(M26&gt;30,0,M26))))</f>
        <v>2.5</v>
      </c>
      <c r="P26" s="200" t="str">
        <f>IF(P4=3,(IF(O26&gt;12,"Y","")),(IF(O26&gt;6,"Y","")))</f>
        <v/>
      </c>
      <c r="Q26" s="42">
        <f t="shared" si="2"/>
        <v>20.75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41.5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74</v>
      </c>
      <c r="AB26" s="253" t="str">
        <f>LOOKUP(AA26,{0,0.01,40,45,50,55,60,65,70,75,80},{"","F","D","C","C+","B-","B","B+","A-","A","A+"})</f>
        <v>A-</v>
      </c>
      <c r="AC26" s="330">
        <f>LOOKUP(AA26,{0,0.01,40,45,50,55,60,65,70,75,80},{0,"0",2,2.25,2.5,2.75,3,3.25,3.5,3.75,4})</f>
        <v>3.5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33">
        <v>29</v>
      </c>
      <c r="L27" s="183">
        <v>22.5</v>
      </c>
      <c r="M27" s="183">
        <v>22</v>
      </c>
      <c r="N27" s="183"/>
      <c r="O27" s="249">
        <f>IF(P4=3,(ABS(IF(L27&gt;60,0,L27)-IF(M27&gt;60,0,M27))),(ABS(IF(L27&gt;30,0,L27)-IF(M27&gt;30,0,M27))))</f>
        <v>0.5</v>
      </c>
      <c r="P27" s="200" t="str">
        <f>IF(P4=3,(IF(O27&gt;12,"Y","")),(IF(O27&gt;6,"Y","")))</f>
        <v/>
      </c>
      <c r="Q27" s="42">
        <f t="shared" si="2"/>
        <v>22.25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44.5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74</v>
      </c>
      <c r="AB27" s="253" t="str">
        <f>LOOKUP(AA27,{0,0.01,40,45,50,55,60,65,70,75,80},{"","F","D","C","C+","B-","B","B+","A-","A","A+"})</f>
        <v>A-</v>
      </c>
      <c r="AC27" s="330">
        <f>LOOKUP(AA27,{0,0.01,40,45,50,55,60,65,70,75,80},{0,"0",2,2.25,2.5,2.75,3,3.25,3.5,3.75,4})</f>
        <v>3.5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33">
        <v>31.5</v>
      </c>
      <c r="L28" s="183">
        <v>23</v>
      </c>
      <c r="M28" s="183">
        <v>23</v>
      </c>
      <c r="N28" s="183"/>
      <c r="O28" s="249">
        <f>IF(P4=3,(ABS(IF(L28&gt;60,0,L28)-IF(M28&gt;60,0,M28))),(ABS(IF(L28&gt;30,0,L28)-IF(M28&gt;30,0,M28))))</f>
        <v>0</v>
      </c>
      <c r="P28" s="200" t="str">
        <f>IF(P4=3,(IF(O28&gt;12,"Y","")),(IF(O28&gt;6,"Y","")))</f>
        <v/>
      </c>
      <c r="Q28" s="42">
        <f t="shared" si="2"/>
        <v>23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46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78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33">
        <v>28</v>
      </c>
      <c r="L29" s="183">
        <v>19</v>
      </c>
      <c r="M29" s="183">
        <v>21</v>
      </c>
      <c r="N29" s="183"/>
      <c r="O29" s="249">
        <f>IF(P4=3,(ABS(IF(L29&gt;60,0,L29)-IF(M29&gt;60,0,M29))),(ABS(IF(L29&gt;30,0,L29)-IF(M29&gt;30,0,M29))))</f>
        <v>2</v>
      </c>
      <c r="P29" s="200" t="str">
        <f>IF(P4=3,(IF(O29&gt;12,"Y","")),(IF(O29&gt;6,"Y","")))</f>
        <v/>
      </c>
      <c r="Q29" s="42">
        <f t="shared" si="2"/>
        <v>20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40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68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33">
        <v>35</v>
      </c>
      <c r="L30" s="183">
        <v>22</v>
      </c>
      <c r="M30" s="183">
        <v>24</v>
      </c>
      <c r="N30" s="183"/>
      <c r="O30" s="249">
        <f>IF(P4=3,(ABS(IF(L30&gt;60,0,L30)-IF(M30&gt;60,0,M30))),(ABS(IF(L30&gt;30,0,L30)-IF(M30&gt;30,0,M30))))</f>
        <v>2</v>
      </c>
      <c r="P30" s="200" t="str">
        <f>IF(P4=3,(IF(O30&gt;12,"Y","")),(IF(O30&gt;6,"Y","")))</f>
        <v/>
      </c>
      <c r="Q30" s="42">
        <f t="shared" si="2"/>
        <v>23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46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81</v>
      </c>
      <c r="AB30" s="253" t="str">
        <f>LOOKUP(AA30,{0,0.01,40,45,50,55,60,65,70,75,80},{"","F","D","C","C+","B-","B","B+","A-","A","A+"})</f>
        <v>A+</v>
      </c>
      <c r="AC30" s="330">
        <f>LOOKUP(AA30,{0,0.01,40,45,50,55,60,65,70,75,80},{0,"0",2,2.25,2.5,2.75,3,3.25,3.5,3.75,4})</f>
        <v>4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33">
        <v>27</v>
      </c>
      <c r="L31" s="183">
        <v>19</v>
      </c>
      <c r="M31" s="183">
        <v>21</v>
      </c>
      <c r="N31" s="183"/>
      <c r="O31" s="249">
        <f>IF(P4=3,(ABS(IF(L31&gt;60,0,L31)-IF(M31&gt;60,0,M31))),(ABS(IF(L31&gt;30,0,L31)-IF(M31&gt;30,0,M31))))</f>
        <v>2</v>
      </c>
      <c r="P31" s="200" t="str">
        <f>IF(P4=3,(IF(O31&gt;12,"Y","")),(IF(O31&gt;6,"Y","")))</f>
        <v/>
      </c>
      <c r="Q31" s="42">
        <f t="shared" si="2"/>
        <v>20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40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67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33">
        <v>30</v>
      </c>
      <c r="L32" s="183">
        <v>20</v>
      </c>
      <c r="M32" s="183">
        <v>21</v>
      </c>
      <c r="N32" s="183"/>
      <c r="O32" s="249">
        <f>IF(P4=3,(ABS(IF(L32&gt;60,0,L32)-IF(M32&gt;60,0,M32))),(ABS(IF(L32&gt;30,0,L32)-IF(M32&gt;30,0,M32))))</f>
        <v>1</v>
      </c>
      <c r="P32" s="200" t="str">
        <f>IF(P4=3,(IF(O32&gt;12,"Y","")),(IF(O32&gt;6,"Y","")))</f>
        <v/>
      </c>
      <c r="Q32" s="42">
        <f t="shared" si="2"/>
        <v>20.5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41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71</v>
      </c>
      <c r="AB32" s="253" t="str">
        <f>LOOKUP(AA32,{0,0.01,40,45,50,55,60,65,70,75,80},{"","F","D","C","C+","B-","B","B+","A-","A","A+"})</f>
        <v>A-</v>
      </c>
      <c r="AC32" s="330">
        <f>LOOKUP(AA32,{0,0.01,40,45,50,55,60,65,70,75,80},{0,"0",2,2.25,2.5,2.75,3,3.25,3.5,3.75,4})</f>
        <v>3.5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33">
        <v>28.5</v>
      </c>
      <c r="L33" s="183">
        <v>20</v>
      </c>
      <c r="M33" s="183">
        <v>23.5</v>
      </c>
      <c r="N33" s="183"/>
      <c r="O33" s="249">
        <f>IF(P4=3,(ABS(IF(L33&gt;60,0,L33)-IF(M33&gt;60,0,M33))),(ABS(IF(L33&gt;30,0,L33)-IF(M33&gt;30,0,M33))))</f>
        <v>3.5</v>
      </c>
      <c r="P33" s="200" t="str">
        <f>IF(P4=3,(IF(O33&gt;12,"Y","")),(IF(O33&gt;6,"Y","")))</f>
        <v/>
      </c>
      <c r="Q33" s="42">
        <f t="shared" si="2"/>
        <v>21.75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43.5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72</v>
      </c>
      <c r="AB33" s="253" t="str">
        <f>LOOKUP(AA33,{0,0.01,40,45,50,55,60,65,70,75,80},{"","F","D","C","C+","B-","B","B+","A-","A","A+"})</f>
        <v>A-</v>
      </c>
      <c r="AC33" s="330">
        <f>LOOKUP(AA33,{0,0.01,40,45,50,55,60,65,70,75,80},{0,"0",2,2.25,2.5,2.75,3,3.25,3.5,3.75,4})</f>
        <v>3.5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33">
        <v>34</v>
      </c>
      <c r="L34" s="183">
        <v>26</v>
      </c>
      <c r="M34" s="183">
        <v>23</v>
      </c>
      <c r="N34" s="183"/>
      <c r="O34" s="249">
        <f>IF(P4=3,(ABS(IF(L34&gt;60,0,L34)-IF(M34&gt;60,0,M34))),(ABS(IF(L34&gt;30,0,L34)-IF(M34&gt;30,0,M34))))</f>
        <v>3</v>
      </c>
      <c r="P34" s="200" t="str">
        <f>IF(P4=3,(IF(O34&gt;12,"Y","")),(IF(O34&gt;6,"Y","")))</f>
        <v/>
      </c>
      <c r="Q34" s="42">
        <f t="shared" si="2"/>
        <v>24.5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49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83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33">
        <v>32.5</v>
      </c>
      <c r="L35" s="183">
        <v>19</v>
      </c>
      <c r="M35" s="183">
        <v>22</v>
      </c>
      <c r="N35" s="183"/>
      <c r="O35" s="249">
        <f>IF(P4=3,(ABS(IF(L35&gt;60,0,L35)-IF(M35&gt;60,0,M35))),(ABS(IF(L35&gt;30,0,L35)-IF(M35&gt;30,0,M35))))</f>
        <v>3</v>
      </c>
      <c r="P35" s="200" t="str">
        <f>IF(P4=3,(IF(O35&gt;12,"Y","")),(IF(O35&gt;6,"Y","")))</f>
        <v/>
      </c>
      <c r="Q35" s="42">
        <f t="shared" si="2"/>
        <v>20.5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41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74</v>
      </c>
      <c r="AB35" s="253" t="str">
        <f>LOOKUP(AA35,{0,0.01,40,45,50,55,60,65,70,75,80},{"","F","D","C","C+","B-","B","B+","A-","A","A+"})</f>
        <v>A-</v>
      </c>
      <c r="AC35" s="330">
        <f>LOOKUP(AA35,{0,0.01,40,45,50,55,60,65,70,75,80},{0,"0",2,2.25,2.5,2.75,3,3.25,3.5,3.75,4})</f>
        <v>3.5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33">
        <v>28.5</v>
      </c>
      <c r="L36" s="183">
        <v>18.5</v>
      </c>
      <c r="M36" s="183">
        <v>20</v>
      </c>
      <c r="N36" s="183"/>
      <c r="O36" s="249">
        <f>IF(P4=3,(ABS(IF(L36&gt;60,0,L36)-IF(M36&gt;60,0,M36))),(ABS(IF(L36&gt;30,0,L36)-IF(M36&gt;30,0,M36))))</f>
        <v>1.5</v>
      </c>
      <c r="P36" s="200" t="str">
        <f>IF(P4=3,(IF(O36&gt;12,"Y","")),(IF(O36&gt;6,"Y","")))</f>
        <v/>
      </c>
      <c r="Q36" s="42">
        <f t="shared" si="2"/>
        <v>19.25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38.5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67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33">
        <v>21</v>
      </c>
      <c r="L37" s="183">
        <v>19</v>
      </c>
      <c r="M37" s="183">
        <v>21</v>
      </c>
      <c r="N37" s="183"/>
      <c r="O37" s="249">
        <f>IF(P4=3,(ABS(IF(L37&gt;60,0,L37)-IF(M37&gt;60,0,M37))),(ABS(IF(L37&gt;30,0,L37)-IF(M37&gt;30,0,M37))))</f>
        <v>2</v>
      </c>
      <c r="P37" s="200" t="str">
        <f>IF(P4=3,(IF(O37&gt;12,"Y","")),(IF(O37&gt;6,"Y","")))</f>
        <v/>
      </c>
      <c r="Q37" s="42">
        <f t="shared" si="2"/>
        <v>20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40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61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33">
        <v>30.5</v>
      </c>
      <c r="L38" s="183">
        <v>25.5</v>
      </c>
      <c r="M38" s="183">
        <v>25</v>
      </c>
      <c r="N38" s="183"/>
      <c r="O38" s="249">
        <f>IF(P4=3,(ABS(IF(L38&gt;60,0,L38)-IF(M38&gt;60,0,M38))),(ABS(IF(L38&gt;30,0,L38)-IF(M38&gt;30,0,M38))))</f>
        <v>0.5</v>
      </c>
      <c r="P38" s="200" t="str">
        <f>IF(P4=3,(IF(O38&gt;12,"Y","")),(IF(O38&gt;6,"Y","")))</f>
        <v/>
      </c>
      <c r="Q38" s="42">
        <f t="shared" si="2"/>
        <v>25.25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50.5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81</v>
      </c>
      <c r="AB38" s="253" t="str">
        <f>LOOKUP(AA38,{0,0.01,40,45,50,55,60,65,70,75,80},{"","F","D","C","C+","B-","B","B+","A-","A","A+"})</f>
        <v>A+</v>
      </c>
      <c r="AC38" s="330">
        <f>LOOKUP(AA38,{0,0.01,40,45,50,55,60,65,70,75,80},{0,"0",2,2.25,2.5,2.75,3,3.25,3.5,3.75,4})</f>
        <v>4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33">
        <v>32</v>
      </c>
      <c r="L39" s="183">
        <v>20.5</v>
      </c>
      <c r="M39" s="183">
        <v>20</v>
      </c>
      <c r="N39" s="183"/>
      <c r="O39" s="249">
        <f>IF(P4=3,(ABS(IF(L39&gt;60,0,L39)-IF(M39&gt;60,0,M39))),(ABS(IF(L39&gt;30,0,L39)-IF(M39&gt;30,0,M39))))</f>
        <v>0.5</v>
      </c>
      <c r="P39" s="200" t="str">
        <f>IF(P4=3,(IF(O39&gt;12,"Y","")),(IF(O39&gt;6,"Y","")))</f>
        <v/>
      </c>
      <c r="Q39" s="42">
        <f t="shared" si="2"/>
        <v>20.25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40.5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73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33">
        <v>31.5</v>
      </c>
      <c r="L40" s="183">
        <v>19.5</v>
      </c>
      <c r="M40" s="183">
        <v>21</v>
      </c>
      <c r="N40" s="183"/>
      <c r="O40" s="249">
        <f>IF(P4=3,(ABS(IF(L40&gt;60,0,L40)-IF(M40&gt;60,0,M40))),(ABS(IF(L40&gt;30,0,L40)-IF(M40&gt;30,0,M40))))</f>
        <v>1.5</v>
      </c>
      <c r="P40" s="200" t="str">
        <f>IF(P4=3,(IF(O40&gt;12,"Y","")),(IF(O40&gt;6,"Y","")))</f>
        <v/>
      </c>
      <c r="Q40" s="42">
        <f t="shared" si="2"/>
        <v>20.25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40.5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72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33">
        <v>33</v>
      </c>
      <c r="L41" s="183">
        <v>22.5</v>
      </c>
      <c r="M41" s="183">
        <v>21</v>
      </c>
      <c r="N41" s="183"/>
      <c r="O41" s="249">
        <f>IF(P4=3,(ABS(IF(L41&gt;60,0,L41)-IF(M41&gt;60,0,M41))),(ABS(IF(L41&gt;30,0,L41)-IF(M41&gt;30,0,M41))))</f>
        <v>1.5</v>
      </c>
      <c r="P41" s="200" t="str">
        <f>IF(P4=3,(IF(O41&gt;12,"Y","")),(IF(O41&gt;6,"Y","")))</f>
        <v/>
      </c>
      <c r="Q41" s="42">
        <f t="shared" si="2"/>
        <v>21.75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43.5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77</v>
      </c>
      <c r="AB41" s="253" t="str">
        <f>LOOKUP(AA41,{0,0.01,40,45,50,55,60,65,70,75,80},{"","F","D","C","C+","B-","B","B+","A-","A","A+"})</f>
        <v>A</v>
      </c>
      <c r="AC41" s="330">
        <f>LOOKUP(AA41,{0,0.01,40,45,50,55,60,65,70,75,80},{0,"0",2,2.25,2.5,2.75,3,3.25,3.5,3.75,4})</f>
        <v>3.75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33">
        <v>28.5</v>
      </c>
      <c r="L42" s="183">
        <v>22.5</v>
      </c>
      <c r="M42" s="183">
        <v>20</v>
      </c>
      <c r="N42" s="183"/>
      <c r="O42" s="249">
        <f>IF(P4=3,(ABS(IF(L42&gt;60,0,L42)-IF(M42&gt;60,0,M42))),(ABS(IF(L42&gt;30,0,L42)-IF(M42&gt;30,0,M42))))</f>
        <v>2.5</v>
      </c>
      <c r="P42" s="200" t="str">
        <f>IF(P4=3,(IF(O42&gt;12,"Y","")),(IF(O42&gt;6,"Y","")))</f>
        <v/>
      </c>
      <c r="Q42" s="42">
        <f t="shared" si="2"/>
        <v>21.25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42.5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71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33">
        <v>34</v>
      </c>
      <c r="L43" s="183">
        <v>23.5</v>
      </c>
      <c r="M43" s="183">
        <v>24</v>
      </c>
      <c r="N43" s="183"/>
      <c r="O43" s="249">
        <f>IF(P4=3,(ABS(IF(L43&gt;60,0,L43)-IF(M43&gt;60,0,M43))),(ABS(IF(L43&gt;30,0,L43)-IF(M43&gt;30,0,M43))))</f>
        <v>0.5</v>
      </c>
      <c r="P43" s="200" t="str">
        <f>IF(P4=3,(IF(O43&gt;12,"Y","")),(IF(O43&gt;6,"Y","")))</f>
        <v/>
      </c>
      <c r="Q43" s="42">
        <f t="shared" si="2"/>
        <v>23.75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47.5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82</v>
      </c>
      <c r="AB43" s="253" t="str">
        <f>LOOKUP(AA43,{0,0.01,40,45,50,55,60,65,70,75,80},{"","F","D","C","C+","B-","B","B+","A-","A","A+"})</f>
        <v>A+</v>
      </c>
      <c r="AC43" s="330">
        <f>LOOKUP(AA43,{0,0.01,40,45,50,55,60,65,70,75,80},{0,"0",2,2.25,2.5,2.75,3,3.25,3.5,3.75,4})</f>
        <v>4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33">
        <v>29</v>
      </c>
      <c r="L44" s="183">
        <v>23.5</v>
      </c>
      <c r="M44" s="183">
        <v>23</v>
      </c>
      <c r="N44" s="183"/>
      <c r="O44" s="249">
        <f>IF(P4=3,(ABS(IF(L44&gt;60,0,L44)-IF(M44&gt;60,0,M44))),(ABS(IF(L44&gt;30,0,L44)-IF(M44&gt;30,0,M44))))</f>
        <v>0.5</v>
      </c>
      <c r="P44" s="200" t="str">
        <f>IF(P4=3,(IF(O44&gt;12,"Y","")),(IF(O44&gt;6,"Y","")))</f>
        <v/>
      </c>
      <c r="Q44" s="42">
        <f t="shared" si="2"/>
        <v>23.25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46.5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76</v>
      </c>
      <c r="AB44" s="253" t="str">
        <f>LOOKUP(AA44,{0,0.01,40,45,50,55,60,65,70,75,80},{"","F","D","C","C+","B-","B","B+","A-","A","A+"})</f>
        <v>A</v>
      </c>
      <c r="AC44" s="330">
        <f>LOOKUP(AA44,{0,0.01,40,45,50,55,60,65,70,75,80},{0,"0",2,2.25,2.5,2.75,3,3.25,3.5,3.75,4})</f>
        <v>3.75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33">
        <v>29</v>
      </c>
      <c r="L45" s="183">
        <v>19.5</v>
      </c>
      <c r="M45" s="183">
        <v>20</v>
      </c>
      <c r="N45" s="183"/>
      <c r="O45" s="249">
        <f>IF(P4=3,(ABS(IF(L45&gt;60,0,L45)-IF(M45&gt;60,0,M45))),(ABS(IF(L45&gt;30,0,L45)-IF(M45&gt;30,0,M45))))</f>
        <v>0.5</v>
      </c>
      <c r="P45" s="200" t="str">
        <f>IF(P4=3,(IF(O45&gt;12,"Y","")),(IF(O45&gt;6,"Y","")))</f>
        <v/>
      </c>
      <c r="Q45" s="42">
        <f t="shared" si="2"/>
        <v>19.75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39.5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69</v>
      </c>
      <c r="AB45" s="253" t="str">
        <f>LOOKUP(AA45,{0,0.01,40,45,50,55,60,65,70,75,80},{"","F","D","C","C+","B-","B","B+","A-","A","A+"})</f>
        <v>B+</v>
      </c>
      <c r="AC45" s="330">
        <f>LOOKUP(AA45,{0,0.01,40,45,50,55,60,65,70,75,80},{0,"0",2,2.25,2.5,2.75,3,3.25,3.5,3.75,4})</f>
        <v>3.25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25.5</v>
      </c>
      <c r="T46" s="291">
        <v>21</v>
      </c>
      <c r="U46" s="291">
        <v>17</v>
      </c>
      <c r="V46" s="291"/>
      <c r="W46" s="287">
        <f>IF(X4=3,(ABS(IF(T46&gt;60,0,T46)-IF(U46&gt;60,0,U46))),(ABS(IF(T46&gt;30,0,T46)-IF(U46&gt;30,0,U46))))</f>
        <v>4</v>
      </c>
      <c r="X46" s="288" t="str">
        <f>IF(X4=3,(IF(W46&gt;12,"Y","")),(IF(W46&gt;6,"Y","")))</f>
        <v/>
      </c>
      <c r="Y46" s="289">
        <f t="shared" si="3"/>
        <v>19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38</v>
      </c>
      <c r="AA46" s="197">
        <f t="shared" si="0"/>
        <v>64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26</v>
      </c>
      <c r="T47" s="291">
        <v>19</v>
      </c>
      <c r="U47" s="291">
        <v>21</v>
      </c>
      <c r="V47" s="291"/>
      <c r="W47" s="287">
        <f>IF(X4=3,(ABS(IF(T47&gt;60,0,T47)-IF(U47&gt;60,0,U47))),(ABS(IF(T47&gt;30,0,T47)-IF(U47&gt;30,0,U47))))</f>
        <v>2</v>
      </c>
      <c r="X47" s="288" t="str">
        <f>IF(X4=3,(IF(W47&gt;12,"Y","")),(IF(W47&gt;6,"Y","")))</f>
        <v/>
      </c>
      <c r="Y47" s="289">
        <f t="shared" si="3"/>
        <v>20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40</v>
      </c>
      <c r="AA47" s="197">
        <f t="shared" si="0"/>
        <v>66</v>
      </c>
      <c r="AB47" s="253" t="str">
        <f>LOOKUP(AA47,{0,0.01,40,45,50,55,60,65,70,75,80},{"","F","D","C","C+","B-","B","B+","A-","A","A+"})</f>
        <v>B+</v>
      </c>
      <c r="AC47" s="330">
        <f>LOOKUP(AA47,{0,0.01,40,45,50,55,60,65,70,75,80},{0,"0",2,2.25,2.5,2.75,3,3.25,3.5,3.75,4})</f>
        <v>3.25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31.25</v>
      </c>
      <c r="T48" s="291">
        <v>21</v>
      </c>
      <c r="U48" s="291">
        <v>19</v>
      </c>
      <c r="V48" s="291"/>
      <c r="W48" s="287">
        <f>IF(X4=3,(ABS(IF(T48&gt;60,0,T48)-IF(U48&gt;60,0,U48))),(ABS(IF(T48&gt;30,0,T48)-IF(U48&gt;30,0,U48))))</f>
        <v>2</v>
      </c>
      <c r="X48" s="288" t="str">
        <f>IF(X4=3,(IF(W48&gt;12,"Y","")),(IF(W48&gt;6,"Y","")))</f>
        <v/>
      </c>
      <c r="Y48" s="289">
        <f t="shared" si="3"/>
        <v>20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40</v>
      </c>
      <c r="AA48" s="197">
        <f t="shared" si="0"/>
        <v>72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31.75</v>
      </c>
      <c r="T49" s="291">
        <v>22.5</v>
      </c>
      <c r="U49" s="291">
        <v>20</v>
      </c>
      <c r="V49" s="291"/>
      <c r="W49" s="287">
        <f>IF(X4=3,(ABS(IF(T49&gt;60,0,T49)-IF(U49&gt;60,0,U49))),(ABS(IF(T49&gt;30,0,T49)-IF(U49&gt;30,0,U49))))</f>
        <v>2.5</v>
      </c>
      <c r="X49" s="288" t="str">
        <f>IF(X4=3,(IF(W49&gt;12,"Y","")),(IF(W49&gt;6,"Y","")))</f>
        <v/>
      </c>
      <c r="Y49" s="289">
        <f t="shared" si="3"/>
        <v>21.25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42.5</v>
      </c>
      <c r="AA49" s="197">
        <f t="shared" si="0"/>
        <v>75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33</v>
      </c>
      <c r="T50" s="291">
        <v>22.5</v>
      </c>
      <c r="U50" s="291">
        <v>22</v>
      </c>
      <c r="V50" s="291"/>
      <c r="W50" s="287">
        <f>IF(X4=3,(ABS(IF(T50&gt;60,0,T50)-IF(U50&gt;60,0,U50))),(ABS(IF(T50&gt;30,0,T50)-IF(U50&gt;30,0,U50))))</f>
        <v>0.5</v>
      </c>
      <c r="X50" s="288" t="str">
        <f>IF(X4=3,(IF(W50&gt;12,"Y","")),(IF(W50&gt;6,"Y","")))</f>
        <v/>
      </c>
      <c r="Y50" s="289">
        <f t="shared" si="3"/>
        <v>22.25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44.5</v>
      </c>
      <c r="AA50" s="197">
        <f t="shared" si="0"/>
        <v>78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25.25</v>
      </c>
      <c r="T51" s="291">
        <v>18</v>
      </c>
      <c r="U51" s="291">
        <v>18</v>
      </c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18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36</v>
      </c>
      <c r="AA51" s="197">
        <f t="shared" si="0"/>
        <v>62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28</v>
      </c>
      <c r="T52" s="291">
        <v>21</v>
      </c>
      <c r="U52" s="291">
        <v>15</v>
      </c>
      <c r="V52" s="291"/>
      <c r="W52" s="287">
        <f>IF(X4=3,(ABS(IF(T52&gt;60,0,T52)-IF(U52&gt;60,0,U52))),(ABS(IF(T52&gt;30,0,T52)-IF(U52&gt;30,0,U52))))</f>
        <v>6</v>
      </c>
      <c r="X52" s="288" t="str">
        <f>IF(X4=3,(IF(W52&gt;12,"Y","")),(IF(W52&gt;6,"Y","")))</f>
        <v/>
      </c>
      <c r="Y52" s="289">
        <f t="shared" si="3"/>
        <v>18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36</v>
      </c>
      <c r="AA52" s="197">
        <f t="shared" si="0"/>
        <v>64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29</v>
      </c>
      <c r="T53" s="291">
        <v>22.5</v>
      </c>
      <c r="U53" s="291">
        <v>18</v>
      </c>
      <c r="V53" s="291"/>
      <c r="W53" s="287">
        <f>IF(X4=3,(ABS(IF(T53&gt;60,0,T53)-IF(U53&gt;60,0,U53))),(ABS(IF(T53&gt;30,0,T53)-IF(U53&gt;30,0,U53))))</f>
        <v>4.5</v>
      </c>
      <c r="X53" s="288" t="str">
        <f>IF(X4=3,(IF(W53&gt;12,"Y","")),(IF(W53&gt;6,"Y","")))</f>
        <v/>
      </c>
      <c r="Y53" s="289">
        <f t="shared" si="3"/>
        <v>20.25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40.5</v>
      </c>
      <c r="AA53" s="197">
        <f t="shared" si="0"/>
        <v>70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26</v>
      </c>
      <c r="T54" s="291">
        <v>21</v>
      </c>
      <c r="U54" s="291">
        <v>16</v>
      </c>
      <c r="V54" s="291"/>
      <c r="W54" s="287">
        <f>IF(X4=3,(ABS(IF(T54&gt;60,0,T54)-IF(U54&gt;60,0,U54))),(ABS(IF(T54&gt;30,0,T54)-IF(U54&gt;30,0,U54))))</f>
        <v>5</v>
      </c>
      <c r="X54" s="288" t="str">
        <f>IF(X4=3,(IF(W54&gt;12,"Y","")),(IF(W54&gt;6,"Y","")))</f>
        <v/>
      </c>
      <c r="Y54" s="289">
        <f t="shared" si="3"/>
        <v>18.5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37</v>
      </c>
      <c r="AA54" s="197">
        <f t="shared" si="0"/>
        <v>63</v>
      </c>
      <c r="AB54" s="253" t="str">
        <f>LOOKUP(AA54,{0,0.01,40,45,50,55,60,65,70,75,80},{"","F","D","C","C+","B-","B","B+","A-","A","A+"})</f>
        <v>B</v>
      </c>
      <c r="AC54" s="330">
        <f>LOOKUP(AA54,{0,0.01,40,45,50,55,60,65,70,75,80},{0,"0",2,2.25,2.5,2.75,3,3.25,3.5,3.75,4})</f>
        <v>3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28.5</v>
      </c>
      <c r="T55" s="291">
        <v>19.5</v>
      </c>
      <c r="U55" s="291">
        <v>21</v>
      </c>
      <c r="V55" s="291"/>
      <c r="W55" s="287">
        <f>IF(X4=3,(ABS(IF(T55&gt;60,0,T55)-IF(U55&gt;60,0,U55))),(ABS(IF(T55&gt;30,0,T55)-IF(U55&gt;30,0,U55))))</f>
        <v>1.5</v>
      </c>
      <c r="X55" s="288" t="str">
        <f>IF(X4=3,(IF(W55&gt;12,"Y","")),(IF(W55&gt;6,"Y","")))</f>
        <v/>
      </c>
      <c r="Y55" s="289">
        <f t="shared" si="3"/>
        <v>20.25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40.5</v>
      </c>
      <c r="AA55" s="197">
        <f t="shared" si="0"/>
        <v>69</v>
      </c>
      <c r="AB55" s="253" t="str">
        <f>LOOKUP(AA55,{0,0.01,40,45,50,55,60,65,70,75,80},{"","F","D","C","C+","B-","B","B+","A-","A","A+"})</f>
        <v>B+</v>
      </c>
      <c r="AC55" s="330">
        <f>LOOKUP(AA55,{0,0.01,40,45,50,55,60,65,70,75,80},{0,"0",2,2.25,2.5,2.75,3,3.25,3.5,3.75,4})</f>
        <v>3.25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30</v>
      </c>
      <c r="T56" s="291">
        <v>21</v>
      </c>
      <c r="U56" s="291">
        <v>16</v>
      </c>
      <c r="V56" s="291"/>
      <c r="W56" s="287">
        <f>IF(X4=3,(ABS(IF(T56&gt;60,0,T56)-IF(U56&gt;60,0,U56))),(ABS(IF(T56&gt;30,0,T56)-IF(U56&gt;30,0,U56))))</f>
        <v>5</v>
      </c>
      <c r="X56" s="288" t="str">
        <f>IF(X4=3,(IF(W56&gt;12,"Y","")),(IF(W56&gt;6,"Y","")))</f>
        <v/>
      </c>
      <c r="Y56" s="289">
        <f t="shared" si="3"/>
        <v>18.5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37</v>
      </c>
      <c r="AA56" s="197">
        <f t="shared" si="0"/>
        <v>67</v>
      </c>
      <c r="AB56" s="253" t="str">
        <f>LOOKUP(AA56,{0,0.01,40,45,50,55,60,65,70,75,80},{"","F","D","C","C+","B-","B","B+","A-","A","A+"})</f>
        <v>B+</v>
      </c>
      <c r="AC56" s="330">
        <f>LOOKUP(AA56,{0,0.01,40,45,50,55,60,65,70,75,80},{0,"0",2,2.25,2.5,2.75,3,3.25,3.5,3.75,4})</f>
        <v>3.25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25</v>
      </c>
      <c r="T57" s="291">
        <v>20</v>
      </c>
      <c r="U57" s="291">
        <v>20</v>
      </c>
      <c r="V57" s="291"/>
      <c r="W57" s="287">
        <f>IF(X4=3,(ABS(IF(T57&gt;60,0,T57)-IF(U57&gt;60,0,U57))),(ABS(IF(T57&gt;30,0,T57)-IF(U57&gt;30,0,U57))))</f>
        <v>0</v>
      </c>
      <c r="X57" s="288" t="str">
        <f>IF(X4=3,(IF(W57&gt;12,"Y","")),(IF(W57&gt;6,"Y","")))</f>
        <v/>
      </c>
      <c r="Y57" s="289">
        <f t="shared" si="3"/>
        <v>20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40</v>
      </c>
      <c r="AA57" s="197">
        <f t="shared" si="0"/>
        <v>65</v>
      </c>
      <c r="AB57" s="253" t="str">
        <f>LOOKUP(AA57,{0,0.01,40,45,50,55,60,65,70,75,80},{"","F","D","C","C+","B-","B","B+","A-","A","A+"})</f>
        <v>B+</v>
      </c>
      <c r="AC57" s="330">
        <f>LOOKUP(AA57,{0,0.01,40,45,50,55,60,65,70,75,80},{0,"0",2,2.25,2.5,2.75,3,3.25,3.5,3.75,4})</f>
        <v>3.25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31.5</v>
      </c>
      <c r="L58" s="183">
        <v>23.5</v>
      </c>
      <c r="M58" s="183">
        <v>18</v>
      </c>
      <c r="N58" s="183"/>
      <c r="O58" s="249">
        <f>IF(P4=3,(ABS(IF(L58&gt;60,0,L58)-IF(M58&gt;60,0,M58))),(ABS(IF(L58&gt;30,0,L58)-IF(M58&gt;30,0,M58))))</f>
        <v>5.5</v>
      </c>
      <c r="P58" s="200" t="str">
        <f>IF(P4=3,(IF(O58&gt;12,"Y","")),(IF(O58&gt;6,"Y","")))</f>
        <v/>
      </c>
      <c r="Q58" s="42">
        <f t="shared" si="2"/>
        <v>20.75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41.5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73</v>
      </c>
      <c r="AB58" s="253" t="str">
        <f>LOOKUP(AA58,{0,0.01,40,45,50,55,60,65,70,75,80},{"","F","D","C","C+","B-","B","B+","A-","A","A+"})</f>
        <v>A-</v>
      </c>
      <c r="AC58" s="330">
        <f>LOOKUP(AA58,{0,0.01,40,45,50,55,60,65,70,75,80},{0,"0",2,2.25,2.5,2.75,3,3.25,3.5,3.75,4})</f>
        <v>3.5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28</v>
      </c>
      <c r="D59" s="284">
        <v>38</v>
      </c>
      <c r="E59" s="285">
        <v>41</v>
      </c>
      <c r="F59" s="291"/>
      <c r="G59" s="287">
        <f>IF(H4=3,(ABS(IF(D59&gt;60,0,D59)-IF(E59&gt;60,0,E59))),(ABS(IF(D59&gt;30,0,D59)-IF(E59&gt;30,0,E59))))</f>
        <v>3</v>
      </c>
      <c r="H59" s="288" t="str">
        <f>IF(H4=3,(IF(G59&gt;12,"Y","")),(IF(G59&gt;6,"Y","")))</f>
        <v/>
      </c>
      <c r="I59" s="289">
        <f t="shared" si="1"/>
        <v>39.5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39.5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68</v>
      </c>
      <c r="AB59" s="253" t="str">
        <f>LOOKUP(AA59,{0,0.01,40,45,50,55,60,65,70,75,80},{"","F","D","C","C+","B-","B","B+","A-","A","A+"})</f>
        <v>B+</v>
      </c>
      <c r="AC59" s="330">
        <f>LOOKUP(AA59,{0,0.01,40,45,50,55,60,65,70,75,80},{0,"0",2,2.25,2.5,2.75,3,3.25,3.5,3.75,4})</f>
        <v>3.25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104" priority="7">
      <formula>$I$7="Y"</formula>
    </cfRule>
    <cfRule type="expression" dxfId="103" priority="8">
      <formula>$I$7="Y"</formula>
    </cfRule>
    <cfRule type="expression" dxfId="102" priority="9">
      <formula>$I$7="Y"</formula>
    </cfRule>
  </conditionalFormatting>
  <conditionalFormatting sqref="O8:O77">
    <cfRule type="expression" dxfId="101" priority="4">
      <formula>$I$7="Y"</formula>
    </cfRule>
    <cfRule type="expression" dxfId="100" priority="5">
      <formula>$I$7="Y"</formula>
    </cfRule>
    <cfRule type="expression" dxfId="99" priority="6">
      <formula>$I$7="Y"</formula>
    </cfRule>
  </conditionalFormatting>
  <conditionalFormatting sqref="W8:W77">
    <cfRule type="expression" dxfId="98" priority="1">
      <formula>$I$7="Y"</formula>
    </cfRule>
    <cfRule type="expression" dxfId="97" priority="2">
      <formula>$I$7="Y"</formula>
    </cfRule>
    <cfRule type="expression" dxfId="96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28" workbookViewId="0">
      <selection activeCell="N39" sqref="N39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2.5" customHeight="1">
      <c r="A4" s="338" t="s">
        <v>21</v>
      </c>
      <c r="B4" s="294">
        <v>406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9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272</v>
      </c>
      <c r="E6" s="614"/>
      <c r="F6" s="614"/>
      <c r="G6" s="614"/>
      <c r="H6" s="614"/>
      <c r="I6" s="614"/>
      <c r="J6" s="614"/>
      <c r="K6" s="275" t="s">
        <v>65</v>
      </c>
      <c r="L6" s="614" t="s">
        <v>272</v>
      </c>
      <c r="M6" s="614"/>
      <c r="N6" s="614"/>
      <c r="O6" s="614"/>
      <c r="P6" s="614"/>
      <c r="Q6" s="614"/>
      <c r="R6" s="614"/>
      <c r="S6" s="277" t="s">
        <v>65</v>
      </c>
      <c r="T6" s="614" t="s">
        <v>272</v>
      </c>
      <c r="U6" s="614"/>
      <c r="V6" s="614"/>
      <c r="W6" s="614"/>
      <c r="X6" s="614"/>
      <c r="Y6" s="614"/>
      <c r="Z6" s="614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24.75</v>
      </c>
      <c r="D8" s="284">
        <v>32</v>
      </c>
      <c r="E8" s="285">
        <v>29</v>
      </c>
      <c r="F8" s="286"/>
      <c r="G8" s="287">
        <f>IF(H4=3,(ABS(IF(D8&gt;60,0,D8)-IF(E8&gt;60,0,E8))),(ABS(IF(D8&gt;30,0,D8)-IF(E8&gt;30,0,E8))))</f>
        <v>3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30.5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30.5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56</v>
      </c>
      <c r="AB8" s="253" t="str">
        <f>LOOKUP(AA8,{0,0.01,40,45,50,55,60,65,70,75,80},{"","F","D","C","C+","B-","B","B+","A-","A","A+"})</f>
        <v>B-</v>
      </c>
      <c r="AC8" s="330">
        <f>LOOKUP(AA8,{0,0.01,40,45,50,55,60,65,70,75,80},{0,"0",2,2.25,2.5,2.75,3,3.25,3.5,3.75,4})</f>
        <v>2.75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23</v>
      </c>
      <c r="D9" s="284">
        <v>26</v>
      </c>
      <c r="E9" s="285">
        <v>29.5</v>
      </c>
      <c r="F9" s="291"/>
      <c r="G9" s="287">
        <f>IF(H4=3,(ABS(IF(D9&gt;60,0,D9)-IF(E9&gt;60,0,E9))),(ABS(IF(D9&gt;30,0,D9)-IF(E9&gt;30,0,E9))))</f>
        <v>3.5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27.75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27.75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51</v>
      </c>
      <c r="AB9" s="253" t="str">
        <f>LOOKUP(AA9,{0,0.01,40,45,50,55,60,65,70,75,80},{"","F","D","C","C+","B-","B","B+","A-","A","A+"})</f>
        <v>C+</v>
      </c>
      <c r="AC9" s="330">
        <f>LOOKUP(AA9,{0,0.01,40,45,50,55,60,65,70,75,80},{0,"0",2,2.25,2.5,2.75,3,3.25,3.5,3.75,4})</f>
        <v>2.5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27.75</v>
      </c>
      <c r="D10" s="284">
        <v>27</v>
      </c>
      <c r="E10" s="285">
        <v>22.5</v>
      </c>
      <c r="F10" s="291"/>
      <c r="G10" s="287">
        <f>IF(H4=3,(ABS(IF(D10&gt;60,0,D10)-IF(E10&gt;60,0,E10))),(ABS(IF(D10&gt;30,0,D10)-IF(E10&gt;30,0,E10))))</f>
        <v>4.5</v>
      </c>
      <c r="H10" s="288" t="str">
        <f>IF(H4=3,(IF(G10&gt;12,"Y","")),(IF(G10&gt;6,"Y","")))</f>
        <v/>
      </c>
      <c r="I10" s="289">
        <f t="shared" si="1"/>
        <v>24.75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24.75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53</v>
      </c>
      <c r="AB10" s="253" t="str">
        <f>LOOKUP(AA10,{0,0.01,40,45,50,55,60,65,70,75,80},{"","F","D","C","C+","B-","B","B+","A-","A","A+"})</f>
        <v>C+</v>
      </c>
      <c r="AC10" s="330">
        <f>LOOKUP(AA10,{0,0.01,40,45,50,55,60,65,70,75,80},{0,"0",2,2.25,2.5,2.75,3,3.25,3.5,3.75,4})</f>
        <v>2.5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28</v>
      </c>
      <c r="D11" s="284">
        <v>40</v>
      </c>
      <c r="E11" s="285">
        <v>35</v>
      </c>
      <c r="F11" s="291"/>
      <c r="G11" s="287">
        <f>IF(H4=3,(ABS(IF(D11&gt;60,0,D11)-IF(E11&gt;60,0,E11))),(ABS(IF(D11&gt;30,0,D11)-IF(E11&gt;30,0,E11))))</f>
        <v>5</v>
      </c>
      <c r="H11" s="288" t="str">
        <f>IF(H4=3,(IF(G11&gt;12,"Y","")),(IF(G11&gt;6,"Y","")))</f>
        <v/>
      </c>
      <c r="I11" s="289">
        <f t="shared" si="1"/>
        <v>37.5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37.5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66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24.25</v>
      </c>
      <c r="D12" s="284">
        <v>14</v>
      </c>
      <c r="E12" s="285">
        <v>14.5</v>
      </c>
      <c r="F12" s="291"/>
      <c r="G12" s="287">
        <f>IF(H4=3,(ABS(IF(D12&gt;60,0,D12)-IF(E12&gt;60,0,E12))),(ABS(IF(D12&gt;30,0,D12)-IF(E12&gt;30,0,E12))))</f>
        <v>0.5</v>
      </c>
      <c r="H12" s="288" t="str">
        <f>IF(H4=3,(IF(G12&gt;12,"Y","")),(IF(G12&gt;6,"Y","")))</f>
        <v/>
      </c>
      <c r="I12" s="289">
        <f t="shared" si="1"/>
        <v>14.25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14.25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39</v>
      </c>
      <c r="AB12" s="253" t="str">
        <f>LOOKUP(AA12,{0,0.01,40,45,50,55,60,65,70,75,80},{"","F","D","C","C+","B-","B","B+","A-","A","A+"})</f>
        <v>F</v>
      </c>
      <c r="AC12" s="330" t="str">
        <f>LOOKUP(AA12,{0,0.01,40,45,50,55,60,65,70,75,80},{0,"0",2,2.25,2.5,2.75,3,3.25,3.5,3.75,4})</f>
        <v>0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24.25</v>
      </c>
      <c r="D13" s="284">
        <v>32</v>
      </c>
      <c r="E13" s="285">
        <v>31</v>
      </c>
      <c r="F13" s="291"/>
      <c r="G13" s="287">
        <f>IF(H4=3,(ABS(IF(D13&gt;60,0,D13)-IF(E13&gt;60,0,E13))),(ABS(IF(D13&gt;30,0,D13)-IF(E13&gt;30,0,E13))))</f>
        <v>1</v>
      </c>
      <c r="H13" s="288" t="str">
        <f>IF(H4=3,(IF(G13&gt;12,"Y","")),(IF(G13&gt;6,"Y","")))</f>
        <v/>
      </c>
      <c r="I13" s="289">
        <f t="shared" si="1"/>
        <v>31.5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31.5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56</v>
      </c>
      <c r="AB13" s="253" t="str">
        <f>LOOKUP(AA13,{0,0.01,40,45,50,55,60,65,70,75,80},{"","F","D","C","C+","B-","B","B+","A-","A","A+"})</f>
        <v>B-</v>
      </c>
      <c r="AC13" s="330">
        <f>LOOKUP(AA13,{0,0.01,40,45,50,55,60,65,70,75,80},{0,"0",2,2.25,2.5,2.75,3,3.25,3.5,3.75,4})</f>
        <v>2.75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24.25</v>
      </c>
      <c r="D14" s="284">
        <v>32</v>
      </c>
      <c r="E14" s="285">
        <v>31</v>
      </c>
      <c r="F14" s="291"/>
      <c r="G14" s="287">
        <f>IF(H4=3,(ABS(IF(D14&gt;60,0,D14)-IF(E14&gt;60,0,E14))),(ABS(IF(D14&gt;30,0,D14)-IF(E14&gt;30,0,E14))))</f>
        <v>1</v>
      </c>
      <c r="H14" s="288" t="str">
        <f>IF(H4=3,(IF(G14&gt;12,"Y","")),(IF(G14&gt;6,"Y","")))</f>
        <v/>
      </c>
      <c r="I14" s="289">
        <f t="shared" si="1"/>
        <v>31.5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31.5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56</v>
      </c>
      <c r="AB14" s="253" t="str">
        <f>LOOKUP(AA14,{0,0.01,40,45,50,55,60,65,70,75,80},{"","F","D","C","C+","B-","B","B+","A-","A","A+"})</f>
        <v>B-</v>
      </c>
      <c r="AC14" s="330">
        <f>LOOKUP(AA14,{0,0.01,40,45,50,55,60,65,70,75,80},{0,"0",2,2.25,2.5,2.75,3,3.25,3.5,3.75,4})</f>
        <v>2.75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29.25</v>
      </c>
      <c r="D15" s="284">
        <v>36</v>
      </c>
      <c r="E15" s="285">
        <v>35.5</v>
      </c>
      <c r="F15" s="291"/>
      <c r="G15" s="287">
        <f>IF(H4=3,(ABS(IF(D15&gt;60,0,D15)-IF(E15&gt;60,0,E15))),(ABS(IF(D15&gt;30,0,D15)-IF(E15&gt;30,0,E15))))</f>
        <v>0.5</v>
      </c>
      <c r="H15" s="288" t="str">
        <f>IF(H4=3,(IF(G15&gt;12,"Y","")),(IF(G15&gt;6,"Y","")))</f>
        <v/>
      </c>
      <c r="I15" s="289">
        <f t="shared" si="1"/>
        <v>35.75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35.75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65</v>
      </c>
      <c r="AB15" s="253" t="str">
        <f>LOOKUP(AA15,{0,0.01,40,45,50,55,60,65,70,75,80},{"","F","D","C","C+","B-","B","B+","A-","A","A+"})</f>
        <v>B+</v>
      </c>
      <c r="AC15" s="330">
        <f>LOOKUP(AA15,{0,0.01,40,45,50,55,60,65,70,75,80},{0,"0",2,2.25,2.5,2.75,3,3.25,3.5,3.75,4})</f>
        <v>3.25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23</v>
      </c>
      <c r="D16" s="284">
        <v>28</v>
      </c>
      <c r="E16" s="285">
        <v>21.5</v>
      </c>
      <c r="F16" s="291"/>
      <c r="G16" s="287">
        <f>IF(H4=3,(ABS(IF(D16&gt;60,0,D16)-IF(E16&gt;60,0,E16))),(ABS(IF(D16&gt;30,0,D16)-IF(E16&gt;30,0,E16))))</f>
        <v>6.5</v>
      </c>
      <c r="H16" s="288" t="str">
        <f>IF(H4=3,(IF(G16&gt;12,"Y","")),(IF(G16&gt;6,"Y","")))</f>
        <v/>
      </c>
      <c r="I16" s="289">
        <f t="shared" si="1"/>
        <v>24.75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24.75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48</v>
      </c>
      <c r="AB16" s="253" t="str">
        <f>LOOKUP(AA16,{0,0.01,40,45,50,55,60,65,70,75,80},{"","F","D","C","C+","B-","B","B+","A-","A","A+"})</f>
        <v>C</v>
      </c>
      <c r="AC16" s="330">
        <f>LOOKUP(AA16,{0,0.01,40,45,50,55,60,65,70,75,80},{0,"0",2,2.25,2.5,2.75,3,3.25,3.5,3.75,4})</f>
        <v>2.25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30.5</v>
      </c>
      <c r="D17" s="284">
        <v>33</v>
      </c>
      <c r="E17" s="285">
        <v>30</v>
      </c>
      <c r="F17" s="291"/>
      <c r="G17" s="287">
        <f>IF(H4=3,(ABS(IF(D17&gt;60,0,D17)-IF(E17&gt;60,0,E17))),(ABS(IF(D17&gt;30,0,D17)-IF(E17&gt;30,0,E17))))</f>
        <v>3</v>
      </c>
      <c r="H17" s="288" t="str">
        <f>IF(H4=3,(IF(G17&gt;12,"Y","")),(IF(G17&gt;6,"Y","")))</f>
        <v/>
      </c>
      <c r="I17" s="289">
        <f t="shared" si="1"/>
        <v>31.5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31.5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62</v>
      </c>
      <c r="AB17" s="253" t="str">
        <f>LOOKUP(AA17,{0,0.01,40,45,50,55,60,65,70,75,80},{"","F","D","C","C+","B-","B","B+","A-","A","A+"})</f>
        <v>B</v>
      </c>
      <c r="AC17" s="330">
        <f>LOOKUP(AA17,{0,0.01,40,45,50,55,60,65,70,75,80},{0,"0",2,2.25,2.5,2.75,3,3.25,3.5,3.75,4})</f>
        <v>3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26</v>
      </c>
      <c r="D18" s="284">
        <v>27</v>
      </c>
      <c r="E18" s="285">
        <v>30.5</v>
      </c>
      <c r="F18" s="291"/>
      <c r="G18" s="287">
        <f>IF(H4=3,(ABS(IF(D18&gt;60,0,D18)-IF(E18&gt;60,0,E18))),(ABS(IF(D18&gt;30,0,D18)-IF(E18&gt;30,0,E18))))</f>
        <v>3.5</v>
      </c>
      <c r="H18" s="288" t="str">
        <f>IF(H4=3,(IF(G18&gt;12,"Y","")),(IF(G18&gt;6,"Y","")))</f>
        <v/>
      </c>
      <c r="I18" s="289">
        <f t="shared" si="1"/>
        <v>28.75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28.75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55</v>
      </c>
      <c r="AB18" s="253" t="str">
        <f>LOOKUP(AA18,{0,0.01,40,45,50,55,60,65,70,75,80},{"","F","D","C","C+","B-","B","B+","A-","A","A+"})</f>
        <v>B-</v>
      </c>
      <c r="AC18" s="330">
        <f>LOOKUP(AA18,{0,0.01,40,45,50,55,60,65,70,75,80},{0,"0",2,2.25,2.5,2.75,3,3.25,3.5,3.75,4})</f>
        <v>2.75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28.25</v>
      </c>
      <c r="D19" s="284">
        <v>23.5</v>
      </c>
      <c r="E19" s="285">
        <v>24</v>
      </c>
      <c r="F19" s="291"/>
      <c r="G19" s="287">
        <f>IF(H4=3,(ABS(IF(D19&gt;60,0,D19)-IF(E19&gt;60,0,E19))),(ABS(IF(D19&gt;30,0,D19)-IF(E19&gt;30,0,E19))))</f>
        <v>0.5</v>
      </c>
      <c r="H19" s="288" t="str">
        <f>IF(H4=3,(IF(G19&gt;12,"Y","")),(IF(G19&gt;6,"Y","")))</f>
        <v/>
      </c>
      <c r="I19" s="289">
        <f t="shared" si="1"/>
        <v>23.75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23.75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52</v>
      </c>
      <c r="AB19" s="253" t="str">
        <f>LOOKUP(AA19,{0,0.01,40,45,50,55,60,65,70,75,80},{"","F","D","C","C+","B-","B","B+","A-","A","A+"})</f>
        <v>C+</v>
      </c>
      <c r="AC19" s="330">
        <f>LOOKUP(AA19,{0,0.01,40,45,50,55,60,65,70,75,80},{0,"0",2,2.25,2.5,2.75,3,3.25,3.5,3.75,4})</f>
        <v>2.5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27.75</v>
      </c>
      <c r="D20" s="284">
        <v>34</v>
      </c>
      <c r="E20" s="285">
        <v>31.5</v>
      </c>
      <c r="F20" s="291"/>
      <c r="G20" s="287">
        <f>IF(H4=3,(ABS(IF(D20&gt;60,0,D20)-IF(E20&gt;60,0,E20))),(ABS(IF(D20&gt;30,0,D20)-IF(E20&gt;30,0,E20))))</f>
        <v>2.5</v>
      </c>
      <c r="H20" s="288" t="str">
        <f>IF(H4=3,(IF(G20&gt;12,"Y","")),(IF(G20&gt;6,"Y","")))</f>
        <v/>
      </c>
      <c r="I20" s="289">
        <f t="shared" si="1"/>
        <v>32.75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32.75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61</v>
      </c>
      <c r="AB20" s="253" t="str">
        <f>LOOKUP(AA20,{0,0.01,40,45,50,55,60,65,70,75,80},{"","F","D","C","C+","B-","B","B+","A-","A","A+"})</f>
        <v>B</v>
      </c>
      <c r="AC20" s="330">
        <f>LOOKUP(AA20,{0,0.01,40,45,50,55,60,65,70,75,80},{0,"0",2,2.25,2.5,2.75,3,3.25,3.5,3.75,4})</f>
        <v>3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28</v>
      </c>
      <c r="D21" s="284">
        <v>32</v>
      </c>
      <c r="E21" s="285">
        <v>27.5</v>
      </c>
      <c r="F21" s="291"/>
      <c r="G21" s="287">
        <f>IF(H4=3,(ABS(IF(D21&gt;60,0,D21)-IF(E21&gt;60,0,E21))),(ABS(IF(D21&gt;30,0,D21)-IF(E21&gt;30,0,E21))))</f>
        <v>4.5</v>
      </c>
      <c r="H21" s="288" t="str">
        <f>IF(H4=3,(IF(G21&gt;12,"Y","")),(IF(G21&gt;6,"Y","")))</f>
        <v/>
      </c>
      <c r="I21" s="289">
        <f t="shared" si="1"/>
        <v>29.75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29.75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58</v>
      </c>
      <c r="AB21" s="253" t="str">
        <f>LOOKUP(AA21,{0,0.01,40,45,50,55,60,65,70,75,80},{"","F","D","C","C+","B-","B","B+","A-","A","A+"})</f>
        <v>B-</v>
      </c>
      <c r="AC21" s="330">
        <f>LOOKUP(AA21,{0,0.01,40,45,50,55,60,65,70,75,80},{0,"0",2,2.25,2.5,2.75,3,3.25,3.5,3.75,4})</f>
        <v>2.75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28</v>
      </c>
      <c r="D22" s="284">
        <v>33.5</v>
      </c>
      <c r="E22" s="285">
        <v>37</v>
      </c>
      <c r="F22" s="291"/>
      <c r="G22" s="287">
        <f>IF(H4=3,(ABS(IF(D22&gt;60,0,D22)-IF(E22&gt;60,0,E22))),(ABS(IF(D22&gt;30,0,D22)-IF(E22&gt;30,0,E22))))</f>
        <v>3.5</v>
      </c>
      <c r="H22" s="288" t="str">
        <f>IF(H4=3,(IF(G22&gt;12,"Y","")),(IF(G22&gt;6,"Y","")))</f>
        <v/>
      </c>
      <c r="I22" s="289">
        <f t="shared" si="1"/>
        <v>35.25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35.25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64</v>
      </c>
      <c r="AB22" s="253" t="str">
        <f>LOOKUP(AA22,{0,0.01,40,45,50,55,60,65,70,75,80},{"","F","D","C","C+","B-","B","B+","A-","A","A+"})</f>
        <v>B</v>
      </c>
      <c r="AC22" s="330">
        <f>LOOKUP(AA22,{0,0.01,40,45,50,55,60,65,70,75,80},{0,"0",2,2.25,2.5,2.75,3,3.25,3.5,3.75,4})</f>
        <v>3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28.75</v>
      </c>
      <c r="D23" s="284">
        <v>32</v>
      </c>
      <c r="E23" s="285">
        <v>25</v>
      </c>
      <c r="F23" s="291"/>
      <c r="G23" s="287">
        <f>IF(H4=3,(ABS(IF(D23&gt;60,0,D23)-IF(E23&gt;60,0,E23))),(ABS(IF(D23&gt;30,0,D23)-IF(E23&gt;30,0,E23))))</f>
        <v>7</v>
      </c>
      <c r="H23" s="288" t="str">
        <f>IF(H4=3,(IF(G23&gt;12,"Y","")),(IF(G23&gt;6,"Y","")))</f>
        <v/>
      </c>
      <c r="I23" s="289">
        <f t="shared" si="1"/>
        <v>28.5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28.5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58</v>
      </c>
      <c r="AB23" s="253" t="str">
        <f>LOOKUP(AA23,{0,0.01,40,45,50,55,60,65,70,75,80},{"","F","D","C","C+","B-","B","B+","A-","A","A+"})</f>
        <v>B-</v>
      </c>
      <c r="AC23" s="330">
        <f>LOOKUP(AA23,{0,0.01,40,45,50,55,60,65,70,75,80},{0,"0",2,2.25,2.5,2.75,3,3.25,3.5,3.75,4})</f>
        <v>2.75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333">
        <v>26</v>
      </c>
      <c r="L24" s="183">
        <v>32</v>
      </c>
      <c r="M24" s="183">
        <v>42.5</v>
      </c>
      <c r="N24" s="183"/>
      <c r="O24" s="249">
        <f>IF(P4=3,(ABS(IF(L24&gt;60,0,L24)-IF(M24&gt;60,0,M24))),(ABS(IF(L24&gt;30,0,L24)-IF(M24&gt;30,0,M24))))</f>
        <v>10.5</v>
      </c>
      <c r="P24" s="200" t="str">
        <f>IF(P4=3,(IF(O24&gt;12,"Y","")),(IF(O24&gt;6,"Y","")))</f>
        <v/>
      </c>
      <c r="Q24" s="42">
        <f t="shared" si="2"/>
        <v>37.25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37.25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64</v>
      </c>
      <c r="AB24" s="253" t="str">
        <f>LOOKUP(AA24,{0,0.01,40,45,50,55,60,65,70,75,80},{"","F","D","C","C+","B-","B","B+","A-","A","A+"})</f>
        <v>B</v>
      </c>
      <c r="AC24" s="330">
        <f>LOOKUP(AA24,{0,0.01,40,45,50,55,60,65,70,75,80},{0,"0",2,2.25,2.5,2.75,3,3.25,3.5,3.75,4})</f>
        <v>3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333">
        <v>26</v>
      </c>
      <c r="L25" s="183">
        <v>31</v>
      </c>
      <c r="M25" s="183">
        <v>37.5</v>
      </c>
      <c r="N25" s="183"/>
      <c r="O25" s="249">
        <f>IF(P4=3,(ABS(IF(L25&gt;60,0,L25)-IF(M25&gt;60,0,M25))),(ABS(IF(L25&gt;30,0,L25)-IF(M25&gt;30,0,M25))))</f>
        <v>6.5</v>
      </c>
      <c r="P25" s="200" t="str">
        <f>IF(P4=3,(IF(O25&gt;12,"Y","")),(IF(O25&gt;6,"Y","")))</f>
        <v/>
      </c>
      <c r="Q25" s="42">
        <f t="shared" si="2"/>
        <v>34.25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34.25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61</v>
      </c>
      <c r="AB25" s="253" t="str">
        <f>LOOKUP(AA25,{0,0.01,40,45,50,55,60,65,70,75,80},{"","F","D","C","C+","B-","B","B+","A-","A","A+"})</f>
        <v>B</v>
      </c>
      <c r="AC25" s="330">
        <f>LOOKUP(AA25,{0,0.01,40,45,50,55,60,65,70,75,80},{0,"0",2,2.25,2.5,2.75,3,3.25,3.5,3.75,4})</f>
        <v>3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333">
        <v>28.25</v>
      </c>
      <c r="L26" s="183">
        <v>26</v>
      </c>
      <c r="M26" s="183">
        <v>42</v>
      </c>
      <c r="N26" s="183">
        <v>33</v>
      </c>
      <c r="O26" s="249">
        <f>IF(P4=3,(ABS(IF(L26&gt;60,0,L26)-IF(M26&gt;60,0,M26))),(ABS(IF(L26&gt;30,0,L26)-IF(M26&gt;30,0,M26))))</f>
        <v>16</v>
      </c>
      <c r="P26" s="200" t="str">
        <f>IF(P4=3,(IF(O26&gt;12,"Y","")),(IF(O26&gt;6,"Y","")))</f>
        <v>Y</v>
      </c>
      <c r="Q26" s="42">
        <f t="shared" si="2"/>
        <v>29.5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29.5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58</v>
      </c>
      <c r="AB26" s="253" t="str">
        <f>LOOKUP(AA26,{0,0.01,40,45,50,55,60,65,70,75,80},{"","F","D","C","C+","B-","B","B+","A-","A","A+"})</f>
        <v>B-</v>
      </c>
      <c r="AC26" s="330">
        <f>LOOKUP(AA26,{0,0.01,40,45,50,55,60,65,70,75,80},{0,"0",2,2.25,2.5,2.75,3,3.25,3.5,3.75,4})</f>
        <v>2.75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333">
        <v>31.25</v>
      </c>
      <c r="L27" s="183">
        <v>37.5</v>
      </c>
      <c r="M27" s="183">
        <v>36.5</v>
      </c>
      <c r="N27" s="183"/>
      <c r="O27" s="249">
        <f>IF(P4=3,(ABS(IF(L27&gt;60,0,L27)-IF(M27&gt;60,0,M27))),(ABS(IF(L27&gt;30,0,L27)-IF(M27&gt;30,0,M27))))</f>
        <v>1</v>
      </c>
      <c r="P27" s="200" t="str">
        <f>IF(P4=3,(IF(O27&gt;12,"Y","")),(IF(O27&gt;6,"Y","")))</f>
        <v/>
      </c>
      <c r="Q27" s="42">
        <f t="shared" si="2"/>
        <v>37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37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69</v>
      </c>
      <c r="AB27" s="253" t="str">
        <f>LOOKUP(AA27,{0,0.01,40,45,50,55,60,65,70,75,80},{"","F","D","C","C+","B-","B","B+","A-","A","A+"})</f>
        <v>B+</v>
      </c>
      <c r="AC27" s="330">
        <f>LOOKUP(AA27,{0,0.01,40,45,50,55,60,65,70,75,80},{0,"0",2,2.25,2.5,2.75,3,3.25,3.5,3.75,4})</f>
        <v>3.25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333">
        <v>27</v>
      </c>
      <c r="L28" s="183">
        <v>35</v>
      </c>
      <c r="M28" s="183">
        <v>41</v>
      </c>
      <c r="N28" s="183"/>
      <c r="O28" s="249">
        <f>IF(P4=3,(ABS(IF(L28&gt;60,0,L28)-IF(M28&gt;60,0,M28))),(ABS(IF(L28&gt;30,0,L28)-IF(M28&gt;30,0,M28))))</f>
        <v>6</v>
      </c>
      <c r="P28" s="200" t="str">
        <f>IF(P4=3,(IF(O28&gt;12,"Y","")),(IF(O28&gt;6,"Y","")))</f>
        <v/>
      </c>
      <c r="Q28" s="42">
        <f t="shared" si="2"/>
        <v>38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38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65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333">
        <v>25.25</v>
      </c>
      <c r="L29" s="183">
        <v>28</v>
      </c>
      <c r="M29" s="183">
        <v>31</v>
      </c>
      <c r="N29" s="183"/>
      <c r="O29" s="249">
        <f>IF(P4=3,(ABS(IF(L29&gt;60,0,L29)-IF(M29&gt;60,0,M29))),(ABS(IF(L29&gt;30,0,L29)-IF(M29&gt;30,0,M29))))</f>
        <v>3</v>
      </c>
      <c r="P29" s="200" t="str">
        <f>IF(P4=3,(IF(O29&gt;12,"Y","")),(IF(O29&gt;6,"Y","")))</f>
        <v/>
      </c>
      <c r="Q29" s="42">
        <f t="shared" si="2"/>
        <v>29.5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29.5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55</v>
      </c>
      <c r="AB29" s="253" t="str">
        <f>LOOKUP(AA29,{0,0.01,40,45,50,55,60,65,70,75,80},{"","F","D","C","C+","B-","B","B+","A-","A","A+"})</f>
        <v>B-</v>
      </c>
      <c r="AC29" s="330">
        <f>LOOKUP(AA29,{0,0.01,40,45,50,55,60,65,70,75,80},{0,"0",2,2.25,2.5,2.75,3,3.25,3.5,3.75,4})</f>
        <v>2.75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333">
        <v>29.75</v>
      </c>
      <c r="L30" s="183">
        <v>31</v>
      </c>
      <c r="M30" s="183">
        <v>35</v>
      </c>
      <c r="N30" s="183"/>
      <c r="O30" s="249">
        <f>IF(P4=3,(ABS(IF(L30&gt;60,0,L30)-IF(M30&gt;60,0,M30))),(ABS(IF(L30&gt;30,0,L30)-IF(M30&gt;30,0,M30))))</f>
        <v>4</v>
      </c>
      <c r="P30" s="200" t="str">
        <f>IF(P4=3,(IF(O30&gt;12,"Y","")),(IF(O30&gt;6,"Y","")))</f>
        <v/>
      </c>
      <c r="Q30" s="42">
        <f t="shared" si="2"/>
        <v>33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33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63</v>
      </c>
      <c r="AB30" s="253" t="str">
        <f>LOOKUP(AA30,{0,0.01,40,45,50,55,60,65,70,75,80},{"","F","D","C","C+","B-","B","B+","A-","A","A+"})</f>
        <v>B</v>
      </c>
      <c r="AC30" s="330">
        <f>LOOKUP(AA30,{0,0.01,40,45,50,55,60,65,70,75,80},{0,"0",2,2.25,2.5,2.75,3,3.25,3.5,3.75,4})</f>
        <v>3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333">
        <v>22</v>
      </c>
      <c r="L31" s="183">
        <v>22</v>
      </c>
      <c r="M31" s="183">
        <v>21.5</v>
      </c>
      <c r="N31" s="183"/>
      <c r="O31" s="249">
        <f>IF(P4=3,(ABS(IF(L31&gt;60,0,L31)-IF(M31&gt;60,0,M31))),(ABS(IF(L31&gt;30,0,L31)-IF(M31&gt;30,0,M31))))</f>
        <v>0.5</v>
      </c>
      <c r="P31" s="200" t="str">
        <f>IF(P4=3,(IF(O31&gt;12,"Y","")),(IF(O31&gt;6,"Y","")))</f>
        <v/>
      </c>
      <c r="Q31" s="42">
        <f t="shared" si="2"/>
        <v>21.75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21.75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44</v>
      </c>
      <c r="AB31" s="253" t="str">
        <f>LOOKUP(AA31,{0,0.01,40,45,50,55,60,65,70,75,80},{"","F","D","C","C+","B-","B","B+","A-","A","A+"})</f>
        <v>D</v>
      </c>
      <c r="AC31" s="330">
        <f>LOOKUP(AA31,{0,0.01,40,45,50,55,60,65,70,75,80},{0,"0",2,2.25,2.5,2.75,3,3.25,3.5,3.75,4})</f>
        <v>2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333">
        <v>26.25</v>
      </c>
      <c r="L32" s="183">
        <v>33</v>
      </c>
      <c r="M32" s="183">
        <v>33</v>
      </c>
      <c r="N32" s="183"/>
      <c r="O32" s="249">
        <f>IF(P4=3,(ABS(IF(L32&gt;60,0,L32)-IF(M32&gt;60,0,M32))),(ABS(IF(L32&gt;30,0,L32)-IF(M32&gt;30,0,M32))))</f>
        <v>0</v>
      </c>
      <c r="P32" s="200" t="str">
        <f>IF(P4=3,(IF(O32&gt;12,"Y","")),(IF(O32&gt;6,"Y","")))</f>
        <v/>
      </c>
      <c r="Q32" s="42">
        <f t="shared" si="2"/>
        <v>33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33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60</v>
      </c>
      <c r="AB32" s="253" t="str">
        <f>LOOKUP(AA32,{0,0.01,40,45,50,55,60,65,70,75,80},{"","F","D","C","C+","B-","B","B+","A-","A","A+"})</f>
        <v>B</v>
      </c>
      <c r="AC32" s="330">
        <f>LOOKUP(AA32,{0,0.01,40,45,50,55,60,65,70,75,80},{0,"0",2,2.25,2.5,2.75,3,3.25,3.5,3.75,4})</f>
        <v>3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333">
        <v>24.25</v>
      </c>
      <c r="L33" s="183">
        <v>40</v>
      </c>
      <c r="M33" s="183">
        <v>40</v>
      </c>
      <c r="N33" s="183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40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40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65</v>
      </c>
      <c r="AB33" s="253" t="str">
        <f>LOOKUP(AA33,{0,0.01,40,45,50,55,60,65,70,75,80},{"","F","D","C","C+","B-","B","B+","A-","A","A+"})</f>
        <v>B+</v>
      </c>
      <c r="AC33" s="330">
        <f>LOOKUP(AA33,{0,0.01,40,45,50,55,60,65,70,75,80},{0,"0",2,2.25,2.5,2.75,3,3.25,3.5,3.75,4})</f>
        <v>3.25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333">
        <v>32</v>
      </c>
      <c r="L34" s="183">
        <v>46</v>
      </c>
      <c r="M34" s="183">
        <v>45</v>
      </c>
      <c r="N34" s="183"/>
      <c r="O34" s="249">
        <f>IF(P4=3,(ABS(IF(L34&gt;60,0,L34)-IF(M34&gt;60,0,M34))),(ABS(IF(L34&gt;30,0,L34)-IF(M34&gt;30,0,M34))))</f>
        <v>1</v>
      </c>
      <c r="P34" s="200" t="str">
        <f>IF(P4=3,(IF(O34&gt;12,"Y","")),(IF(O34&gt;6,"Y","")))</f>
        <v/>
      </c>
      <c r="Q34" s="42">
        <f t="shared" si="2"/>
        <v>45.5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45.5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78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333">
        <v>29</v>
      </c>
      <c r="L35" s="183">
        <v>40</v>
      </c>
      <c r="M35" s="183">
        <v>41.5</v>
      </c>
      <c r="N35" s="183"/>
      <c r="O35" s="249">
        <f>IF(P4=3,(ABS(IF(L35&gt;60,0,L35)-IF(M35&gt;60,0,M35))),(ABS(IF(L35&gt;30,0,L35)-IF(M35&gt;30,0,M35))))</f>
        <v>1.5</v>
      </c>
      <c r="P35" s="200" t="str">
        <f>IF(P4=3,(IF(O35&gt;12,"Y","")),(IF(O35&gt;6,"Y","")))</f>
        <v/>
      </c>
      <c r="Q35" s="42">
        <f t="shared" si="2"/>
        <v>40.75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40.75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70</v>
      </c>
      <c r="AB35" s="253" t="str">
        <f>LOOKUP(AA35,{0,0.01,40,45,50,55,60,65,70,75,80},{"","F","D","C","C+","B-","B","B+","A-","A","A+"})</f>
        <v>A-</v>
      </c>
      <c r="AC35" s="330">
        <f>LOOKUP(AA35,{0,0.01,40,45,50,55,60,65,70,75,80},{0,"0",2,2.25,2.5,2.75,3,3.25,3.5,3.75,4})</f>
        <v>3.5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333">
        <v>28.25</v>
      </c>
      <c r="L36" s="183">
        <v>43</v>
      </c>
      <c r="M36" s="183">
        <v>46</v>
      </c>
      <c r="N36" s="183"/>
      <c r="O36" s="249">
        <f>IF(P4=3,(ABS(IF(L36&gt;60,0,L36)-IF(M36&gt;60,0,M36))),(ABS(IF(L36&gt;30,0,L36)-IF(M36&gt;30,0,M36))))</f>
        <v>3</v>
      </c>
      <c r="P36" s="200" t="str">
        <f>IF(P4=3,(IF(O36&gt;12,"Y","")),(IF(O36&gt;6,"Y","")))</f>
        <v/>
      </c>
      <c r="Q36" s="42">
        <f t="shared" si="2"/>
        <v>44.5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44.5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73</v>
      </c>
      <c r="AB36" s="253" t="str">
        <f>LOOKUP(AA36,{0,0.01,40,45,50,55,60,65,70,75,80},{"","F","D","C","C+","B-","B","B+","A-","A","A+"})</f>
        <v>A-</v>
      </c>
      <c r="AC36" s="330">
        <f>LOOKUP(AA36,{0,0.01,40,45,50,55,60,65,70,75,80},{0,"0",2,2.25,2.5,2.75,3,3.25,3.5,3.75,4})</f>
        <v>3.5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333">
        <v>27</v>
      </c>
      <c r="L37" s="183">
        <v>36</v>
      </c>
      <c r="M37" s="183">
        <v>34.5</v>
      </c>
      <c r="N37" s="183"/>
      <c r="O37" s="249">
        <f>IF(P4=3,(ABS(IF(L37&gt;60,0,L37)-IF(M37&gt;60,0,M37))),(ABS(IF(L37&gt;30,0,L37)-IF(M37&gt;30,0,M37))))</f>
        <v>1.5</v>
      </c>
      <c r="P37" s="200" t="str">
        <f>IF(P4=3,(IF(O37&gt;12,"Y","")),(IF(O37&gt;6,"Y","")))</f>
        <v/>
      </c>
      <c r="Q37" s="42">
        <f t="shared" si="2"/>
        <v>35.25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35.25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63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333">
        <v>29.75</v>
      </c>
      <c r="L38" s="183">
        <v>28</v>
      </c>
      <c r="M38" s="183">
        <v>41</v>
      </c>
      <c r="N38" s="183">
        <v>40</v>
      </c>
      <c r="O38" s="249">
        <f>IF(P4=3,(ABS(IF(L38&gt;60,0,L38)-IF(M38&gt;60,0,M38))),(ABS(IF(L38&gt;30,0,L38)-IF(M38&gt;30,0,M38))))</f>
        <v>13</v>
      </c>
      <c r="P38" s="200" t="str">
        <f>IF(P4=3,(IF(O38&gt;12,"Y","")),(IF(O38&gt;6,"Y","")))</f>
        <v>Y</v>
      </c>
      <c r="Q38" s="42">
        <f t="shared" si="2"/>
        <v>40.5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40.5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71</v>
      </c>
      <c r="AB38" s="253" t="str">
        <f>LOOKUP(AA38,{0,0.01,40,45,50,55,60,65,70,75,80},{"","F","D","C","C+","B-","B","B+","A-","A","A+"})</f>
        <v>A-</v>
      </c>
      <c r="AC38" s="330">
        <f>LOOKUP(AA38,{0,0.01,40,45,50,55,60,65,70,75,80},{0,"0",2,2.25,2.5,2.75,3,3.25,3.5,3.75,4})</f>
        <v>3.5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333">
        <v>32.25</v>
      </c>
      <c r="L39" s="183">
        <v>34</v>
      </c>
      <c r="M39" s="183">
        <v>37</v>
      </c>
      <c r="N39" s="183"/>
      <c r="O39" s="249">
        <f>IF(P4=3,(ABS(IF(L39&gt;60,0,L39)-IF(M39&gt;60,0,M39))),(ABS(IF(L39&gt;30,0,L39)-IF(M39&gt;30,0,M39))))</f>
        <v>3</v>
      </c>
      <c r="P39" s="200" t="str">
        <f>IF(P4=3,(IF(O39&gt;12,"Y","")),(IF(O39&gt;6,"Y","")))</f>
        <v/>
      </c>
      <c r="Q39" s="42">
        <f t="shared" si="2"/>
        <v>35.5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35.5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68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333">
        <v>30.75</v>
      </c>
      <c r="L40" s="183">
        <v>40</v>
      </c>
      <c r="M40" s="183">
        <v>41</v>
      </c>
      <c r="N40" s="183"/>
      <c r="O40" s="249">
        <f>IF(P4=3,(ABS(IF(L40&gt;60,0,L40)-IF(M40&gt;60,0,M40))),(ABS(IF(L40&gt;30,0,L40)-IF(M40&gt;30,0,M40))))</f>
        <v>1</v>
      </c>
      <c r="P40" s="200" t="str">
        <f>IF(P4=3,(IF(O40&gt;12,"Y","")),(IF(O40&gt;6,"Y","")))</f>
        <v/>
      </c>
      <c r="Q40" s="42">
        <f t="shared" si="2"/>
        <v>40.5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40.5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72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333">
        <v>28.75</v>
      </c>
      <c r="L41" s="183">
        <v>42</v>
      </c>
      <c r="M41" s="183">
        <v>33</v>
      </c>
      <c r="N41" s="183"/>
      <c r="O41" s="249">
        <f>IF(P4=3,(ABS(IF(L41&gt;60,0,L41)-IF(M41&gt;60,0,M41))),(ABS(IF(L41&gt;30,0,L41)-IF(M41&gt;30,0,M41))))</f>
        <v>9</v>
      </c>
      <c r="P41" s="200" t="str">
        <f>IF(P4=3,(IF(O41&gt;12,"Y","")),(IF(O41&gt;6,"Y","")))</f>
        <v/>
      </c>
      <c r="Q41" s="42">
        <f t="shared" si="2"/>
        <v>37.5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37.5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67</v>
      </c>
      <c r="AB41" s="253" t="str">
        <f>LOOKUP(AA41,{0,0.01,40,45,50,55,60,65,70,75,80},{"","F","D","C","C+","B-","B","B+","A-","A","A+"})</f>
        <v>B+</v>
      </c>
      <c r="AC41" s="330">
        <f>LOOKUP(AA41,{0,0.01,40,45,50,55,60,65,70,75,80},{0,"0",2,2.25,2.5,2.75,3,3.25,3.5,3.75,4})</f>
        <v>3.25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333">
        <v>28.5</v>
      </c>
      <c r="L42" s="183">
        <v>34</v>
      </c>
      <c r="M42" s="183">
        <v>33</v>
      </c>
      <c r="N42" s="183"/>
      <c r="O42" s="249">
        <f>IF(P4=3,(ABS(IF(L42&gt;60,0,L42)-IF(M42&gt;60,0,M42))),(ABS(IF(L42&gt;30,0,L42)-IF(M42&gt;30,0,M42))))</f>
        <v>1</v>
      </c>
      <c r="P42" s="200" t="str">
        <f>IF(P4=3,(IF(O42&gt;12,"Y","")),(IF(O42&gt;6,"Y","")))</f>
        <v/>
      </c>
      <c r="Q42" s="42">
        <f t="shared" si="2"/>
        <v>33.5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33.5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62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333">
        <v>27.75</v>
      </c>
      <c r="L43" s="183">
        <v>36</v>
      </c>
      <c r="M43" s="183">
        <v>40.5</v>
      </c>
      <c r="N43" s="183"/>
      <c r="O43" s="249">
        <f>IF(P4=3,(ABS(IF(L43&gt;60,0,L43)-IF(M43&gt;60,0,M43))),(ABS(IF(L43&gt;30,0,L43)-IF(M43&gt;30,0,M43))))</f>
        <v>4.5</v>
      </c>
      <c r="P43" s="200" t="str">
        <f>IF(P4=3,(IF(O43&gt;12,"Y","")),(IF(O43&gt;6,"Y","")))</f>
        <v/>
      </c>
      <c r="Q43" s="42">
        <f t="shared" si="2"/>
        <v>38.25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38.25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66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333">
        <v>31.5</v>
      </c>
      <c r="L44" s="183">
        <v>40</v>
      </c>
      <c r="M44" s="183">
        <v>41.5</v>
      </c>
      <c r="N44" s="183"/>
      <c r="O44" s="249">
        <f>IF(P4=3,(ABS(IF(L44&gt;60,0,L44)-IF(M44&gt;60,0,M44))),(ABS(IF(L44&gt;30,0,L44)-IF(M44&gt;30,0,M44))))</f>
        <v>1.5</v>
      </c>
      <c r="P44" s="200" t="str">
        <f>IF(P4=3,(IF(O44&gt;12,"Y","")),(IF(O44&gt;6,"Y","")))</f>
        <v/>
      </c>
      <c r="Q44" s="42">
        <f t="shared" si="2"/>
        <v>40.75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40.75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73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333">
        <v>31</v>
      </c>
      <c r="L45" s="183">
        <v>35</v>
      </c>
      <c r="M45" s="183">
        <v>36.5</v>
      </c>
      <c r="N45" s="183"/>
      <c r="O45" s="249">
        <f>IF(P4=3,(ABS(IF(L45&gt;60,0,L45)-IF(M45&gt;60,0,M45))),(ABS(IF(L45&gt;30,0,L45)-IF(M45&gt;30,0,M45))))</f>
        <v>1.5</v>
      </c>
      <c r="P45" s="200" t="str">
        <f>IF(P4=3,(IF(O45&gt;12,"Y","")),(IF(O45&gt;6,"Y","")))</f>
        <v/>
      </c>
      <c r="Q45" s="42">
        <f t="shared" si="2"/>
        <v>35.75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35.75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67</v>
      </c>
      <c r="AB45" s="253" t="str">
        <f>LOOKUP(AA45,{0,0.01,40,45,50,55,60,65,70,75,80},{"","F","D","C","C+","B-","B","B+","A-","A","A+"})</f>
        <v>B+</v>
      </c>
      <c r="AC45" s="330">
        <f>LOOKUP(AA45,{0,0.01,40,45,50,55,60,65,70,75,80},{0,"0",2,2.25,2.5,2.75,3,3.25,3.5,3.75,4})</f>
        <v>3.25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22.5</v>
      </c>
      <c r="T46" s="291">
        <v>13</v>
      </c>
      <c r="U46" s="291">
        <v>15</v>
      </c>
      <c r="V46" s="291"/>
      <c r="W46" s="287">
        <f>IF(X4=3,(ABS(IF(T46&gt;60,0,T46)-IF(U46&gt;60,0,U46))),(ABS(IF(T46&gt;30,0,T46)-IF(U46&gt;30,0,U46))))</f>
        <v>2</v>
      </c>
      <c r="X46" s="288" t="str">
        <f>IF(X4=3,(IF(W46&gt;12,"Y","")),(IF(W46&gt;6,"Y","")))</f>
        <v/>
      </c>
      <c r="Y46" s="289">
        <f t="shared" si="3"/>
        <v>14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14</v>
      </c>
      <c r="AA46" s="197">
        <f t="shared" si="0"/>
        <v>37</v>
      </c>
      <c r="AB46" s="253" t="str">
        <f>LOOKUP(AA46,{0,0.01,40,45,50,55,60,65,70,75,80},{"","F","D","C","C+","B-","B","B+","A-","A","A+"})</f>
        <v>F</v>
      </c>
      <c r="AC46" s="330" t="str">
        <f>LOOKUP(AA46,{0,0.01,40,45,50,55,60,65,70,75,80},{0,"0",2,2.25,2.5,2.75,3,3.25,3.5,3.75,4})</f>
        <v>0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27.5</v>
      </c>
      <c r="T47" s="291">
        <v>37.5</v>
      </c>
      <c r="U47" s="291">
        <v>32</v>
      </c>
      <c r="V47" s="291"/>
      <c r="W47" s="287">
        <f>IF(X4=3,(ABS(IF(T47&gt;60,0,T47)-IF(U47&gt;60,0,U47))),(ABS(IF(T47&gt;30,0,T47)-IF(U47&gt;30,0,U47))))</f>
        <v>5.5</v>
      </c>
      <c r="X47" s="288" t="str">
        <f>IF(X4=3,(IF(W47&gt;12,"Y","")),(IF(W47&gt;6,"Y","")))</f>
        <v/>
      </c>
      <c r="Y47" s="289">
        <f t="shared" si="3"/>
        <v>34.75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34.75</v>
      </c>
      <c r="AA47" s="197">
        <f t="shared" si="0"/>
        <v>63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32</v>
      </c>
      <c r="T48" s="291">
        <v>29</v>
      </c>
      <c r="U48" s="291">
        <v>39</v>
      </c>
      <c r="V48" s="291"/>
      <c r="W48" s="287">
        <f>IF(X4=3,(ABS(IF(T48&gt;60,0,T48)-IF(U48&gt;60,0,U48))),(ABS(IF(T48&gt;30,0,T48)-IF(U48&gt;30,0,U48))))</f>
        <v>10</v>
      </c>
      <c r="X48" s="288" t="str">
        <f>IF(X4=3,(IF(W48&gt;12,"Y","")),(IF(W48&gt;6,"Y","")))</f>
        <v/>
      </c>
      <c r="Y48" s="289">
        <f t="shared" si="3"/>
        <v>34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34</v>
      </c>
      <c r="AA48" s="197">
        <f t="shared" si="0"/>
        <v>66</v>
      </c>
      <c r="AB48" s="253" t="str">
        <f>LOOKUP(AA48,{0,0.01,40,45,50,55,60,65,70,75,80},{"","F","D","C","C+","B-","B","B+","A-","A","A+"})</f>
        <v>B+</v>
      </c>
      <c r="AC48" s="330">
        <f>LOOKUP(AA48,{0,0.01,40,45,50,55,60,65,70,75,80},{0,"0",2,2.25,2.5,2.75,3,3.25,3.5,3.75,4})</f>
        <v>3.25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32.5</v>
      </c>
      <c r="T49" s="291">
        <v>43.5</v>
      </c>
      <c r="U49" s="291">
        <v>44</v>
      </c>
      <c r="V49" s="291"/>
      <c r="W49" s="287">
        <f>IF(X4=3,(ABS(IF(T49&gt;60,0,T49)-IF(U49&gt;60,0,U49))),(ABS(IF(T49&gt;30,0,T49)-IF(U49&gt;30,0,U49))))</f>
        <v>0.5</v>
      </c>
      <c r="X49" s="288" t="str">
        <f>IF(X4=3,(IF(W49&gt;12,"Y","")),(IF(W49&gt;6,"Y","")))</f>
        <v/>
      </c>
      <c r="Y49" s="289">
        <f t="shared" si="3"/>
        <v>43.75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43.75</v>
      </c>
      <c r="AA49" s="197">
        <f t="shared" si="0"/>
        <v>77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</v>
      </c>
      <c r="T50" s="291">
        <v>35</v>
      </c>
      <c r="U50" s="291">
        <v>29</v>
      </c>
      <c r="V50" s="291"/>
      <c r="W50" s="287">
        <f>IF(X4=3,(ABS(IF(T50&gt;60,0,T50)-IF(U50&gt;60,0,U50))),(ABS(IF(T50&gt;30,0,T50)-IF(U50&gt;30,0,U50))))</f>
        <v>6</v>
      </c>
      <c r="X50" s="288" t="str">
        <f>IF(X4=3,(IF(W50&gt;12,"Y","")),(IF(W50&gt;6,"Y","")))</f>
        <v/>
      </c>
      <c r="Y50" s="289">
        <f t="shared" si="3"/>
        <v>32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32</v>
      </c>
      <c r="AA50" s="197">
        <f t="shared" si="0"/>
        <v>64</v>
      </c>
      <c r="AB50" s="253" t="str">
        <f>LOOKUP(AA50,{0,0.01,40,45,50,55,60,65,70,75,80},{"","F","D","C","C+","B-","B","B+","A-","A","A+"})</f>
        <v>B</v>
      </c>
      <c r="AC50" s="330">
        <f>LOOKUP(AA50,{0,0.01,40,45,50,55,60,65,70,75,80},{0,"0",2,2.25,2.5,2.75,3,3.25,3.5,3.75,4})</f>
        <v>3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23.75</v>
      </c>
      <c r="T51" s="291">
        <v>0.5</v>
      </c>
      <c r="U51" s="291">
        <v>1</v>
      </c>
      <c r="V51" s="291"/>
      <c r="W51" s="287">
        <f>IF(X4=3,(ABS(IF(T51&gt;60,0,T51)-IF(U51&gt;60,0,U51))),(ABS(IF(T51&gt;30,0,T51)-IF(U51&gt;30,0,U51))))</f>
        <v>0.5</v>
      </c>
      <c r="X51" s="288" t="str">
        <f>IF(X4=3,(IF(W51&gt;12,"Y","")),(IF(W51&gt;6,"Y","")))</f>
        <v/>
      </c>
      <c r="Y51" s="289">
        <f t="shared" si="3"/>
        <v>0.75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0.75</v>
      </c>
      <c r="AA51" s="197">
        <f t="shared" si="0"/>
        <v>25</v>
      </c>
      <c r="AB51" s="253" t="str">
        <f>LOOKUP(AA51,{0,0.01,40,45,50,55,60,65,70,75,80},{"","F","D","C","C+","B-","B","B+","A-","A","A+"})</f>
        <v>F</v>
      </c>
      <c r="AC51" s="330" t="str">
        <f>LOOKUP(AA51,{0,0.01,40,45,50,55,60,65,70,75,80},{0,"0",2,2.25,2.5,2.75,3,3.25,3.5,3.75,4})</f>
        <v>0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26.75</v>
      </c>
      <c r="T52" s="291">
        <v>29</v>
      </c>
      <c r="U52" s="291">
        <v>29.5</v>
      </c>
      <c r="V52" s="291"/>
      <c r="W52" s="287">
        <f>IF(X4=3,(ABS(IF(T52&gt;60,0,T52)-IF(U52&gt;60,0,U52))),(ABS(IF(T52&gt;30,0,T52)-IF(U52&gt;30,0,U52))))</f>
        <v>0.5</v>
      </c>
      <c r="X52" s="288" t="str">
        <f>IF(X4=3,(IF(W52&gt;12,"Y","")),(IF(W52&gt;6,"Y","")))</f>
        <v/>
      </c>
      <c r="Y52" s="289">
        <f t="shared" si="3"/>
        <v>29.25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29.25</v>
      </c>
      <c r="AA52" s="197">
        <f t="shared" si="0"/>
        <v>56</v>
      </c>
      <c r="AB52" s="253" t="str">
        <f>LOOKUP(AA52,{0,0.01,40,45,50,55,60,65,70,75,80},{"","F","D","C","C+","B-","B","B+","A-","A","A+"})</f>
        <v>B-</v>
      </c>
      <c r="AC52" s="330">
        <f>LOOKUP(AA52,{0,0.01,40,45,50,55,60,65,70,75,80},{0,"0",2,2.25,2.5,2.75,3,3.25,3.5,3.75,4})</f>
        <v>2.75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27.5</v>
      </c>
      <c r="T53" s="291">
        <v>41</v>
      </c>
      <c r="U53" s="291">
        <v>44.5</v>
      </c>
      <c r="V53" s="291"/>
      <c r="W53" s="287">
        <f>IF(X4=3,(ABS(IF(T53&gt;60,0,T53)-IF(U53&gt;60,0,U53))),(ABS(IF(T53&gt;30,0,T53)-IF(U53&gt;30,0,U53))))</f>
        <v>3.5</v>
      </c>
      <c r="X53" s="288" t="str">
        <f>IF(X4=3,(IF(W53&gt;12,"Y","")),(IF(W53&gt;6,"Y","")))</f>
        <v/>
      </c>
      <c r="Y53" s="289">
        <f t="shared" si="3"/>
        <v>42.75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42.75</v>
      </c>
      <c r="AA53" s="197">
        <f t="shared" si="0"/>
        <v>71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24.75</v>
      </c>
      <c r="T54" s="291">
        <v>23.5</v>
      </c>
      <c r="U54" s="291">
        <v>21.5</v>
      </c>
      <c r="V54" s="291"/>
      <c r="W54" s="287">
        <f>IF(X4=3,(ABS(IF(T54&gt;60,0,T54)-IF(U54&gt;60,0,U54))),(ABS(IF(T54&gt;30,0,T54)-IF(U54&gt;30,0,U54))))</f>
        <v>2</v>
      </c>
      <c r="X54" s="288" t="str">
        <f>IF(X4=3,(IF(W54&gt;12,"Y","")),(IF(W54&gt;6,"Y","")))</f>
        <v/>
      </c>
      <c r="Y54" s="289">
        <f t="shared" si="3"/>
        <v>22.5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22.5</v>
      </c>
      <c r="AA54" s="197">
        <f t="shared" si="0"/>
        <v>48</v>
      </c>
      <c r="AB54" s="253" t="str">
        <f>LOOKUP(AA54,{0,0.01,40,45,50,55,60,65,70,75,80},{"","F","D","C","C+","B-","B","B+","A-","A","A+"})</f>
        <v>C</v>
      </c>
      <c r="AC54" s="330">
        <f>LOOKUP(AA54,{0,0.01,40,45,50,55,60,65,70,75,80},{0,"0",2,2.25,2.5,2.75,3,3.25,3.5,3.75,4})</f>
        <v>2.25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24.5</v>
      </c>
      <c r="T55" s="291">
        <v>25.5</v>
      </c>
      <c r="U55" s="291">
        <v>24.5</v>
      </c>
      <c r="V55" s="291"/>
      <c r="W55" s="287">
        <f>IF(X4=3,(ABS(IF(T55&gt;60,0,T55)-IF(U55&gt;60,0,U55))),(ABS(IF(T55&gt;30,0,T55)-IF(U55&gt;30,0,U55))))</f>
        <v>1</v>
      </c>
      <c r="X55" s="288" t="str">
        <f>IF(X4=3,(IF(W55&gt;12,"Y","")),(IF(W55&gt;6,"Y","")))</f>
        <v/>
      </c>
      <c r="Y55" s="289">
        <f t="shared" si="3"/>
        <v>25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25</v>
      </c>
      <c r="AA55" s="197">
        <f t="shared" si="0"/>
        <v>50</v>
      </c>
      <c r="AB55" s="253" t="str">
        <f>LOOKUP(AA55,{0,0.01,40,45,50,55,60,65,70,75,80},{"","F","D","C","C+","B-","B","B+","A-","A","A+"})</f>
        <v>C+</v>
      </c>
      <c r="AC55" s="330">
        <f>LOOKUP(AA55,{0,0.01,40,45,50,55,60,65,70,75,80},{0,"0",2,2.25,2.5,2.75,3,3.25,3.5,3.75,4})</f>
        <v>2.5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22.5</v>
      </c>
      <c r="T56" s="291">
        <v>24</v>
      </c>
      <c r="U56" s="291">
        <v>22.5</v>
      </c>
      <c r="V56" s="291"/>
      <c r="W56" s="287">
        <f>IF(X4=3,(ABS(IF(T56&gt;60,0,T56)-IF(U56&gt;60,0,U56))),(ABS(IF(T56&gt;30,0,T56)-IF(U56&gt;30,0,U56))))</f>
        <v>1.5</v>
      </c>
      <c r="X56" s="288" t="str">
        <f>IF(X4=3,(IF(W56&gt;12,"Y","")),(IF(W56&gt;6,"Y","")))</f>
        <v/>
      </c>
      <c r="Y56" s="289">
        <f t="shared" si="3"/>
        <v>23.25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23.25</v>
      </c>
      <c r="AA56" s="197">
        <f t="shared" si="0"/>
        <v>46</v>
      </c>
      <c r="AB56" s="253" t="str">
        <f>LOOKUP(AA56,{0,0.01,40,45,50,55,60,65,70,75,80},{"","F","D","C","C+","B-","B","B+","A-","A","A+"})</f>
        <v>C</v>
      </c>
      <c r="AC56" s="330">
        <f>LOOKUP(AA56,{0,0.01,40,45,50,55,60,65,70,75,80},{0,"0",2,2.25,2.5,2.75,3,3.25,3.5,3.75,4})</f>
        <v>2.25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25.75</v>
      </c>
      <c r="T57" s="291">
        <v>27</v>
      </c>
      <c r="U57" s="291">
        <v>20.5</v>
      </c>
      <c r="V57" s="291"/>
      <c r="W57" s="287">
        <f>IF(X4=3,(ABS(IF(T57&gt;60,0,T57)-IF(U57&gt;60,0,U57))),(ABS(IF(T57&gt;30,0,T57)-IF(U57&gt;30,0,U57))))</f>
        <v>6.5</v>
      </c>
      <c r="X57" s="288" t="str">
        <f>IF(X4=3,(IF(W57&gt;12,"Y","")),(IF(W57&gt;6,"Y","")))</f>
        <v/>
      </c>
      <c r="Y57" s="289">
        <f t="shared" si="3"/>
        <v>23.75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23.75</v>
      </c>
      <c r="AA57" s="197">
        <f t="shared" si="0"/>
        <v>50</v>
      </c>
      <c r="AB57" s="253" t="str">
        <f>LOOKUP(AA57,{0,0.01,40,45,50,55,60,65,70,75,80},{"","F","D","C","C+","B-","B","B+","A-","A","A+"})</f>
        <v>C+</v>
      </c>
      <c r="AC57" s="330">
        <f>LOOKUP(AA57,{0,0.01,40,45,50,55,60,65,70,75,80},{0,"0",2,2.25,2.5,2.75,3,3.25,3.5,3.75,4})</f>
        <v>2.5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24.25</v>
      </c>
      <c r="L58" s="183">
        <v>34.5</v>
      </c>
      <c r="M58" s="183">
        <v>27</v>
      </c>
      <c r="N58" s="183"/>
      <c r="O58" s="249">
        <f>IF(P4=3,(ABS(IF(L58&gt;60,0,L58)-IF(M58&gt;60,0,M58))),(ABS(IF(L58&gt;30,0,L58)-IF(M58&gt;30,0,M58))))</f>
        <v>7.5</v>
      </c>
      <c r="P58" s="200" t="str">
        <f>IF(P4=3,(IF(O58&gt;12,"Y","")),(IF(O58&gt;6,"Y","")))</f>
        <v/>
      </c>
      <c r="Q58" s="42">
        <f t="shared" si="2"/>
        <v>30.75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30.75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55</v>
      </c>
      <c r="AB58" s="253" t="str">
        <f>LOOKUP(AA58,{0,0.01,40,45,50,55,60,65,70,75,80},{"","F","D","C","C+","B-","B","B+","A-","A","A+"})</f>
        <v>B-</v>
      </c>
      <c r="AC58" s="330">
        <f>LOOKUP(AA58,{0,0.01,40,45,50,55,60,65,70,75,80},{0,"0",2,2.25,2.5,2.75,3,3.25,3.5,3.75,4})</f>
        <v>2.75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20.75</v>
      </c>
      <c r="D59" s="284">
        <v>24</v>
      </c>
      <c r="E59" s="285">
        <v>23.5</v>
      </c>
      <c r="F59" s="291"/>
      <c r="G59" s="287">
        <f>IF(H4=3,(ABS(IF(D59&gt;60,0,D59)-IF(E59&gt;60,0,E59))),(ABS(IF(D59&gt;30,0,D59)-IF(E59&gt;30,0,E59))))</f>
        <v>0.5</v>
      </c>
      <c r="H59" s="288" t="str">
        <f>IF(H4=3,(IF(G59&gt;12,"Y","")),(IF(G59&gt;6,"Y","")))</f>
        <v/>
      </c>
      <c r="I59" s="289">
        <f t="shared" si="1"/>
        <v>23.75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23.75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45</v>
      </c>
      <c r="AB59" s="253" t="str">
        <f>LOOKUP(AA59,{0,0.01,40,45,50,55,60,65,70,75,80},{"","F","D","C","C+","B-","B","B+","A-","A","A+"})</f>
        <v>C</v>
      </c>
      <c r="AC59" s="330">
        <f>LOOKUP(AA59,{0,0.01,40,45,50,55,60,65,70,75,80},{0,"0",2,2.25,2.5,2.75,3,3.25,3.5,3.75,4})</f>
        <v>2.25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95" priority="7">
      <formula>$I$7="Y"</formula>
    </cfRule>
    <cfRule type="expression" dxfId="94" priority="8">
      <formula>$I$7="Y"</formula>
    </cfRule>
    <cfRule type="expression" dxfId="93" priority="9">
      <formula>$I$7="Y"</formula>
    </cfRule>
  </conditionalFormatting>
  <conditionalFormatting sqref="O8:O77">
    <cfRule type="expression" dxfId="92" priority="4">
      <formula>$I$7="Y"</formula>
    </cfRule>
    <cfRule type="expression" dxfId="91" priority="5">
      <formula>$I$7="Y"</formula>
    </cfRule>
    <cfRule type="expression" dxfId="90" priority="6">
      <formula>$I$7="Y"</formula>
    </cfRule>
  </conditionalFormatting>
  <conditionalFormatting sqref="W8:W77">
    <cfRule type="expression" dxfId="89" priority="1">
      <formula>$I$7="Y"</formula>
    </cfRule>
    <cfRule type="expression" dxfId="88" priority="2">
      <formula>$I$7="Y"</formula>
    </cfRule>
    <cfRule type="expression" dxfId="87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Q58"/>
  <sheetViews>
    <sheetView showZeros="0" view="pageLayout" workbookViewId="0">
      <selection activeCell="F19" sqref="F19"/>
    </sheetView>
  </sheetViews>
  <sheetFormatPr defaultRowHeight="15"/>
  <cols>
    <col min="1" max="1" width="10.5703125" style="325" customWidth="1"/>
    <col min="2" max="2" width="12" style="325" customWidth="1"/>
    <col min="3" max="3" width="24.28515625" style="326" customWidth="1"/>
    <col min="4" max="4" width="6.42578125" style="327" customWidth="1"/>
    <col min="5" max="5" width="7.140625" style="327" customWidth="1"/>
    <col min="6" max="6" width="7.42578125" style="327" customWidth="1"/>
    <col min="7" max="7" width="7.28515625" style="327" customWidth="1"/>
    <col min="8" max="8" width="5" style="327" customWidth="1"/>
    <col min="9" max="9" width="4.5703125" style="327" customWidth="1"/>
    <col min="10" max="10" width="6.85546875" style="327" customWidth="1"/>
    <col min="11" max="11" width="6" style="327" customWidth="1"/>
    <col min="12" max="12" width="6.5703125" customWidth="1"/>
    <col min="13" max="13" width="4.28515625" style="327" customWidth="1"/>
    <col min="14" max="15" width="7.140625" style="325" customWidth="1"/>
    <col min="16" max="16" width="3.5703125" style="325" customWidth="1"/>
    <col min="17" max="17" width="10" style="327" customWidth="1"/>
    <col min="18" max="18" width="0.140625" customWidth="1"/>
    <col min="19" max="19" width="1.28515625" customWidth="1"/>
  </cols>
  <sheetData>
    <row r="1" spans="1:17" ht="26.25">
      <c r="A1" s="567" t="s">
        <v>24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568" t="s">
        <v>130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</row>
    <row r="3" spans="1:17">
      <c r="A3" s="296"/>
      <c r="B3" s="297"/>
      <c r="C3" s="568" t="s">
        <v>131</v>
      </c>
      <c r="D3" s="569"/>
      <c r="E3" s="569"/>
      <c r="F3" s="569"/>
      <c r="G3" s="569"/>
      <c r="H3" s="569"/>
      <c r="I3" s="569"/>
      <c r="J3" s="569"/>
      <c r="K3" s="569"/>
      <c r="L3" s="570"/>
      <c r="M3" s="570"/>
      <c r="N3" s="571"/>
      <c r="O3" s="571"/>
      <c r="P3" s="571"/>
      <c r="Q3" s="572"/>
    </row>
    <row r="4" spans="1:17">
      <c r="A4" s="561" t="s">
        <v>66</v>
      </c>
      <c r="B4" s="561"/>
      <c r="C4" s="561"/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</row>
    <row r="5" spans="1:17" ht="15.75" thickBot="1">
      <c r="A5" s="561" t="s">
        <v>132</v>
      </c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</row>
    <row r="6" spans="1:17" ht="36" customHeight="1" thickTop="1">
      <c r="A6" s="581" t="s">
        <v>89</v>
      </c>
      <c r="B6" s="581" t="s">
        <v>91</v>
      </c>
      <c r="C6" s="582" t="s">
        <v>16</v>
      </c>
      <c r="D6" s="580" t="s">
        <v>133</v>
      </c>
      <c r="E6" s="580" t="s">
        <v>134</v>
      </c>
      <c r="F6" s="580" t="s">
        <v>135</v>
      </c>
      <c r="G6" s="580" t="s">
        <v>136</v>
      </c>
      <c r="H6" s="562" t="s">
        <v>137</v>
      </c>
      <c r="I6" s="580" t="s">
        <v>138</v>
      </c>
      <c r="J6" s="580" t="s">
        <v>139</v>
      </c>
      <c r="K6" s="562" t="s">
        <v>53</v>
      </c>
      <c r="L6" s="562" t="s">
        <v>140</v>
      </c>
      <c r="M6" s="562" t="s">
        <v>141</v>
      </c>
      <c r="N6" s="562" t="s">
        <v>142</v>
      </c>
      <c r="O6" s="563" t="s">
        <v>143</v>
      </c>
      <c r="P6" s="564"/>
      <c r="Q6" s="565" t="s">
        <v>23</v>
      </c>
    </row>
    <row r="7" spans="1:17" ht="50.1" customHeight="1" thickBot="1">
      <c r="A7" s="581"/>
      <c r="B7" s="581"/>
      <c r="C7" s="582"/>
      <c r="D7" s="580"/>
      <c r="E7" s="580"/>
      <c r="F7" s="580"/>
      <c r="G7" s="580"/>
      <c r="H7" s="562"/>
      <c r="I7" s="580"/>
      <c r="J7" s="580"/>
      <c r="K7" s="562"/>
      <c r="L7" s="562"/>
      <c r="M7" s="562"/>
      <c r="N7" s="562"/>
      <c r="O7" s="298" t="s">
        <v>1</v>
      </c>
      <c r="P7" s="298" t="s">
        <v>2</v>
      </c>
      <c r="Q7" s="566"/>
    </row>
    <row r="8" spans="1:17" ht="19.5" thickTop="1" thickBot="1">
      <c r="A8" s="573" t="s">
        <v>144</v>
      </c>
      <c r="B8" s="574"/>
      <c r="C8" s="575"/>
      <c r="D8" s="575"/>
      <c r="E8" s="575"/>
      <c r="F8" s="575"/>
      <c r="G8" s="575"/>
      <c r="H8" s="575"/>
      <c r="I8" s="575"/>
      <c r="J8" s="575"/>
      <c r="K8" s="576" t="s">
        <v>21</v>
      </c>
      <c r="L8" s="576"/>
      <c r="M8" s="576"/>
      <c r="N8" s="577"/>
      <c r="O8" s="578"/>
      <c r="P8" s="578"/>
      <c r="Q8" s="579"/>
    </row>
    <row r="9" spans="1:17" ht="17.25" thickTop="1">
      <c r="A9" s="299"/>
      <c r="B9" s="300"/>
      <c r="C9" s="301"/>
      <c r="D9" s="302"/>
      <c r="E9" s="302"/>
      <c r="F9" s="302"/>
      <c r="G9" s="183"/>
      <c r="H9" s="249">
        <f>ABS(IF(E9&gt;60,0,E9)-IF(F9&gt;60,0,F9))</f>
        <v>0</v>
      </c>
      <c r="I9" s="43" t="str">
        <f>IF(H9&gt;12,"Y","")</f>
        <v/>
      </c>
      <c r="J9" s="42">
        <f>IF(H9&lt;=12,(IF(E9&gt;60,0,E9)+IF(F9&gt;60,0,F9))/2,IF(MEDIAN(E9:G9)-MIN(E9:G9)&gt;=MAX(E9:G9)-MEDIAN(E9:G9),(MAX(E9:G9)+MEDIAN(E9:G9))/2,IF(MEDIAN(E9:G9)-MIN(E9:G9)&lt;MAX(E9:G9)-MEDIAN(E9:G9),(MIN(E9:G9)+MEDIAN(E9:G9))/2)))</f>
        <v>0</v>
      </c>
      <c r="K9" s="43">
        <f>ROUNDUP(IF(D9&gt;40,0,IF(E9&gt;60,0,IF(F9&gt;60,0,(D9+J9)))),0)</f>
        <v>0</v>
      </c>
      <c r="L9" s="253">
        <f>IF(D9=0,0,IF(D9&gt;K9,"F",LOOKUP(K9,{0,0.01,40,45,50,55,60,65,70,75,80},{"","F","D","C","C+","B-","B","B+","A-","A","A+"})))</f>
        <v>0</v>
      </c>
      <c r="M9" s="253">
        <f>IF(D9=0,0,IF(D9&gt;K9,"00",LOOKUP(K9,{0,40,45,50,55,60,65,70,75,80},{"00","2.00","2.25","2.50","2.75","3.00","3.25","3.50","3.75","4.00"})))</f>
        <v>0</v>
      </c>
      <c r="N9" s="303"/>
      <c r="O9" s="304">
        <f>IF(M9&gt;"3.00","3.00",IF(M9&gt;N9,M9,N9))</f>
        <v>0</v>
      </c>
      <c r="P9" s="305">
        <f>LOOKUP(O9,{0,"00","2.00","2.25","2.50","2.75","3.00","3.25","3.50","3.75","4.00"},{0,"F","D","C","C+","B-","B","B+","A-","A","A+"})</f>
        <v>0</v>
      </c>
      <c r="Q9" s="306" t="str">
        <f>IF(M9=0,"",IF(N9="0","Passed",IF(M9&gt;N9,"Improved",IF(M9=N9,"Same","Not Imp:"))))</f>
        <v/>
      </c>
    </row>
    <row r="10" spans="1:17" ht="16.5">
      <c r="A10" s="307"/>
      <c r="B10" s="308"/>
      <c r="C10" s="309"/>
      <c r="D10" s="310"/>
      <c r="E10" s="310"/>
      <c r="F10" s="310"/>
      <c r="G10" s="310"/>
      <c r="H10" s="249">
        <f t="shared" ref="H10:H23" si="0">ABS(IF(E10&gt;60,0,E10)-IF(F10&gt;60,0,F10))</f>
        <v>0</v>
      </c>
      <c r="I10" s="43" t="str">
        <f t="shared" ref="I10:I23" si="1">IF(H10&gt;12,"Y","")</f>
        <v/>
      </c>
      <c r="J10" s="42">
        <f t="shared" ref="J10:J23" si="2">IF(H10&lt;=12,(IF(E10&gt;60,0,E10)+IF(F10&gt;60,0,F10))/2,IF(MEDIAN(E10:G10)-MIN(E10:G10)&gt;=MAX(E10:G10)-MEDIAN(E10:G10),(MAX(E10:G10)+MEDIAN(E10:G10))/2,IF(MEDIAN(E10:G10)-MIN(E10:G10)&lt;MAX(E10:G10)-MEDIAN(E10:G10),(MIN(E10:G10)+MEDIAN(E10:G10))/2)))</f>
        <v>0</v>
      </c>
      <c r="K10" s="43">
        <f t="shared" ref="K10:K23" si="3">ROUNDUP(IF(D10&gt;40,0,IF(E10&gt;60,0,IF(F10&gt;60,0,(D10+J10)))),0)</f>
        <v>0</v>
      </c>
      <c r="L10" s="253">
        <f>IF(D10=0,0,IF(D10&gt;K10,"F",LOOKUP(K10,{0,0.01,40,45,50,55,60,65,70,75,80},{"","F","D","C","C+","B-","B","B+","A-","A","A+"})))</f>
        <v>0</v>
      </c>
      <c r="M10" s="253">
        <f>IF(D10=0,0,IF(D10&gt;K10,"00",LOOKUP(K10,{0,40,45,50,55,60,65,70,75,80},{"00","2.00","2.25","2.50","2.75","3.00","3.25","3.50","3.75","4.00"})))</f>
        <v>0</v>
      </c>
      <c r="N10" s="303"/>
      <c r="O10" s="304">
        <f t="shared" ref="O10:O23" si="4">IF(M10&gt;"3.00","3.00",IF(M10&gt;N10,M10,N10))</f>
        <v>0</v>
      </c>
      <c r="P10" s="305">
        <f>LOOKUP(O10,{0,"00","2.00","2.25","2.50","2.75","3.00","3.25","3.50","3.75","4.00"},{0,"F","D","C","C+","B-","B","B+","A-","A","A+"})</f>
        <v>0</v>
      </c>
      <c r="Q10" s="306" t="str">
        <f t="shared" ref="Q10:Q23" si="5">IF(M10=0,"",IF(N10="0","Passed",IF(M10&gt;N10,"Improved",IF(M10=N10,"Same","Not Imp:"))))</f>
        <v/>
      </c>
    </row>
    <row r="11" spans="1:17" ht="16.5">
      <c r="A11" s="307"/>
      <c r="B11" s="308"/>
      <c r="C11" s="309"/>
      <c r="D11" s="310"/>
      <c r="E11" s="310"/>
      <c r="F11" s="310"/>
      <c r="G11" s="310"/>
      <c r="H11" s="249">
        <f t="shared" si="0"/>
        <v>0</v>
      </c>
      <c r="I11" s="43" t="str">
        <f t="shared" si="1"/>
        <v/>
      </c>
      <c r="J11" s="42">
        <f t="shared" si="2"/>
        <v>0</v>
      </c>
      <c r="K11" s="43">
        <f t="shared" si="3"/>
        <v>0</v>
      </c>
      <c r="L11" s="253">
        <f>IF(D11=0,0,IF(D11&gt;K11,"F",LOOKUP(K11,{0,0.01,40,45,50,55,60,65,70,75,80},{"","F","D","C","C+","B-","B","B+","A-","A","A+"})))</f>
        <v>0</v>
      </c>
      <c r="M11" s="253">
        <f>IF(D11=0,0,IF(D11&gt;K11,"00",LOOKUP(K11,{0,40,45,50,55,60,65,70,75,80},{"00","2.00","2.25","2.50","2.75","3.00","3.25","3.50","3.75","4.00"})))</f>
        <v>0</v>
      </c>
      <c r="N11" s="303"/>
      <c r="O11" s="304">
        <f t="shared" si="4"/>
        <v>0</v>
      </c>
      <c r="P11" s="305">
        <f>LOOKUP(O11,{0,"00","2.00","2.25","2.50","2.75","3.00","3.25","3.50","3.75","4.00"},{0,"F","D","C","C+","B-","B","B+","A-","A","A+"})</f>
        <v>0</v>
      </c>
      <c r="Q11" s="306" t="str">
        <f t="shared" si="5"/>
        <v/>
      </c>
    </row>
    <row r="12" spans="1:17" ht="16.5">
      <c r="A12" s="307"/>
      <c r="B12" s="308"/>
      <c r="C12" s="309"/>
      <c r="D12" s="310"/>
      <c r="E12" s="310"/>
      <c r="F12" s="310"/>
      <c r="G12" s="310"/>
      <c r="H12" s="249">
        <f t="shared" si="0"/>
        <v>0</v>
      </c>
      <c r="I12" s="43" t="str">
        <f t="shared" si="1"/>
        <v/>
      </c>
      <c r="J12" s="42">
        <f t="shared" si="2"/>
        <v>0</v>
      </c>
      <c r="K12" s="43">
        <f t="shared" si="3"/>
        <v>0</v>
      </c>
      <c r="L12" s="253">
        <f>IF(D12=0,0,IF(D12&gt;K12,"F",LOOKUP(K12,{0,0.01,40,45,50,55,60,65,70,75,80},{"","F","D","C","C+","B-","B","B+","A-","A","A+"})))</f>
        <v>0</v>
      </c>
      <c r="M12" s="253">
        <f>IF(D12=0,0,IF(D12&gt;K12,"00",LOOKUP(K12,{0,40,45,50,55,60,65,70,75,80},{"00","2.00","2.25","2.50","2.75","3.00","3.25","3.50","3.75","4.00"})))</f>
        <v>0</v>
      </c>
      <c r="N12" s="303"/>
      <c r="O12" s="304">
        <f t="shared" si="4"/>
        <v>0</v>
      </c>
      <c r="P12" s="305">
        <f>LOOKUP(O12,{0,"00","2.00","2.25","2.50","2.75","3.00","3.25","3.50","3.75","4.00"},{0,"F","D","C","C+","B-","B","B+","A-","A","A+"})</f>
        <v>0</v>
      </c>
      <c r="Q12" s="306" t="str">
        <f t="shared" si="5"/>
        <v/>
      </c>
    </row>
    <row r="13" spans="1:17" ht="16.5">
      <c r="A13" s="307"/>
      <c r="B13" s="308"/>
      <c r="C13" s="309"/>
      <c r="D13" s="310"/>
      <c r="E13" s="310"/>
      <c r="F13" s="310"/>
      <c r="G13" s="310"/>
      <c r="H13" s="249">
        <f t="shared" si="0"/>
        <v>0</v>
      </c>
      <c r="I13" s="43" t="str">
        <f t="shared" si="1"/>
        <v/>
      </c>
      <c r="J13" s="42">
        <f t="shared" si="2"/>
        <v>0</v>
      </c>
      <c r="K13" s="43">
        <f t="shared" si="3"/>
        <v>0</v>
      </c>
      <c r="L13" s="253">
        <f>IF(D13=0,0,IF(D13&gt;K13,"F",LOOKUP(K13,{0,0.01,40,45,50,55,60,65,70,75,80},{"","F","D","C","C+","B-","B","B+","A-","A","A+"})))</f>
        <v>0</v>
      </c>
      <c r="M13" s="253">
        <f>IF(D13=0,0,IF(D13&gt;K13,"00",LOOKUP(K13,{0,40,45,50,55,60,65,70,75,80},{"00","2.00","2.25","2.50","2.75","3.00","3.25","3.50","3.75","4.00"})))</f>
        <v>0</v>
      </c>
      <c r="N13" s="303"/>
      <c r="O13" s="304">
        <f t="shared" si="4"/>
        <v>0</v>
      </c>
      <c r="P13" s="305">
        <f>LOOKUP(O13,{0,"00","2.00","2.25","2.50","2.75","3.00","3.25","3.50","3.75","4.00"},{0,"F","D","C","C+","B-","B","B+","A-","A","A+"})</f>
        <v>0</v>
      </c>
      <c r="Q13" s="306" t="str">
        <f t="shared" si="5"/>
        <v/>
      </c>
    </row>
    <row r="14" spans="1:17" ht="16.5">
      <c r="A14" s="307"/>
      <c r="B14" s="308"/>
      <c r="C14" s="309"/>
      <c r="D14" s="310"/>
      <c r="E14" s="310"/>
      <c r="F14" s="310"/>
      <c r="G14" s="310"/>
      <c r="H14" s="249">
        <f t="shared" si="0"/>
        <v>0</v>
      </c>
      <c r="I14" s="43" t="str">
        <f t="shared" si="1"/>
        <v/>
      </c>
      <c r="J14" s="42">
        <f t="shared" si="2"/>
        <v>0</v>
      </c>
      <c r="K14" s="43">
        <f t="shared" si="3"/>
        <v>0</v>
      </c>
      <c r="L14" s="253">
        <f>IF(D14=0,0,IF(D14&gt;K14,"F",LOOKUP(K14,{0,0.01,40,45,50,55,60,65,70,75,80},{"","F","D","C","C+","B-","B","B+","A-","A","A+"})))</f>
        <v>0</v>
      </c>
      <c r="M14" s="253">
        <f>IF(D14=0,0,IF(D14&gt;K14,"00",LOOKUP(K14,{0,40,45,50,55,60,65,70,75,80},{"00","2.00","2.25","2.50","2.75","3.00","3.25","3.50","3.75","4.00"})))</f>
        <v>0</v>
      </c>
      <c r="N14" s="303"/>
      <c r="O14" s="304">
        <f t="shared" si="4"/>
        <v>0</v>
      </c>
      <c r="P14" s="305">
        <f>LOOKUP(O14,{0,"00","2.00","2.25","2.50","2.75","3.00","3.25","3.50","3.75","4.00"},{0,"F","D","C","C+","B-","B","B+","A-","A","A+"})</f>
        <v>0</v>
      </c>
      <c r="Q14" s="306" t="str">
        <f t="shared" si="5"/>
        <v/>
      </c>
    </row>
    <row r="15" spans="1:17" ht="16.5">
      <c r="A15" s="307"/>
      <c r="B15" s="308"/>
      <c r="C15" s="309"/>
      <c r="D15" s="310"/>
      <c r="E15" s="310"/>
      <c r="F15" s="310"/>
      <c r="G15" s="310"/>
      <c r="H15" s="249">
        <f t="shared" si="0"/>
        <v>0</v>
      </c>
      <c r="I15" s="43" t="str">
        <f t="shared" si="1"/>
        <v/>
      </c>
      <c r="J15" s="42">
        <f t="shared" si="2"/>
        <v>0</v>
      </c>
      <c r="K15" s="43">
        <f t="shared" si="3"/>
        <v>0</v>
      </c>
      <c r="L15" s="253">
        <f>IF(D15=0,0,IF(D15&gt;K15,"F",LOOKUP(K15,{0,0.01,40,45,50,55,60,65,70,75,80},{"","F","D","C","C+","B-","B","B+","A-","A","A+"})))</f>
        <v>0</v>
      </c>
      <c r="M15" s="253">
        <f>IF(D15=0,0,IF(D15&gt;K15,"00",LOOKUP(K15,{0,40,45,50,55,60,65,70,75,80},{"00","2.00","2.25","2.50","2.75","3.00","3.25","3.50","3.75","4.00"})))</f>
        <v>0</v>
      </c>
      <c r="N15" s="303"/>
      <c r="O15" s="304">
        <f t="shared" si="4"/>
        <v>0</v>
      </c>
      <c r="P15" s="305">
        <f>LOOKUP(O15,{0,"00","2.00","2.25","2.50","2.75","3.00","3.25","3.50","3.75","4.00"},{0,"F","D","C","C+","B-","B","B+","A-","A","A+"})</f>
        <v>0</v>
      </c>
      <c r="Q15" s="306" t="str">
        <f t="shared" si="5"/>
        <v/>
      </c>
    </row>
    <row r="16" spans="1:17" ht="16.5">
      <c r="A16" s="307"/>
      <c r="B16" s="308"/>
      <c r="C16" s="309"/>
      <c r="D16" s="310"/>
      <c r="E16" s="310"/>
      <c r="F16" s="310"/>
      <c r="G16" s="310"/>
      <c r="H16" s="249">
        <f t="shared" si="0"/>
        <v>0</v>
      </c>
      <c r="I16" s="43" t="str">
        <f t="shared" si="1"/>
        <v/>
      </c>
      <c r="J16" s="42">
        <f t="shared" si="2"/>
        <v>0</v>
      </c>
      <c r="K16" s="43">
        <f t="shared" si="3"/>
        <v>0</v>
      </c>
      <c r="L16" s="253">
        <f>IF(D16=0,0,IF(D16&gt;K16,"F",LOOKUP(K16,{0,0.01,40,45,50,55,60,65,70,75,80},{"","F","D","C","C+","B-","B","B+","A-","A","A+"})))</f>
        <v>0</v>
      </c>
      <c r="M16" s="253">
        <f>IF(D16=0,0,IF(D16&gt;K16,"00",LOOKUP(K16,{0,40,45,50,55,60,65,70,75,80},{"00","2.00","2.25","2.50","2.75","3.00","3.25","3.50","3.75","4.00"})))</f>
        <v>0</v>
      </c>
      <c r="N16" s="303"/>
      <c r="O16" s="304">
        <f t="shared" si="4"/>
        <v>0</v>
      </c>
      <c r="P16" s="305">
        <f>LOOKUP(O16,{0,"00","2.00","2.25","2.50","2.75","3.00","3.25","3.50","3.75","4.00"},{0,"F","D","C","C+","B-","B","B+","A-","A","A+"})</f>
        <v>0</v>
      </c>
      <c r="Q16" s="306" t="str">
        <f t="shared" si="5"/>
        <v/>
      </c>
    </row>
    <row r="17" spans="1:17" ht="16.5">
      <c r="A17" s="307"/>
      <c r="B17" s="308"/>
      <c r="C17" s="309"/>
      <c r="D17" s="310"/>
      <c r="E17" s="310"/>
      <c r="F17" s="310"/>
      <c r="G17" s="310"/>
      <c r="H17" s="249">
        <f t="shared" si="0"/>
        <v>0</v>
      </c>
      <c r="I17" s="43" t="str">
        <f t="shared" si="1"/>
        <v/>
      </c>
      <c r="J17" s="42">
        <f t="shared" si="2"/>
        <v>0</v>
      </c>
      <c r="K17" s="43">
        <f t="shared" si="3"/>
        <v>0</v>
      </c>
      <c r="L17" s="253">
        <f>IF(D17=0,0,IF(D17&gt;K17,"F",LOOKUP(K17,{0,0.01,40,45,50,55,60,65,70,75,80},{"","F","D","C","C+","B-","B","B+","A-","A","A+"})))</f>
        <v>0</v>
      </c>
      <c r="M17" s="253">
        <f>IF(D17=0,0,IF(D17&gt;K17,"00",LOOKUP(K17,{0,40,45,50,55,60,65,70,75,80},{"00","2.00","2.25","2.50","2.75","3.00","3.25","3.50","3.75","4.00"})))</f>
        <v>0</v>
      </c>
      <c r="N17" s="303"/>
      <c r="O17" s="304">
        <f t="shared" si="4"/>
        <v>0</v>
      </c>
      <c r="P17" s="305">
        <f>LOOKUP(O17,{0,"00","2.00","2.25","2.50","2.75","3.00","3.25","3.50","3.75","4.00"},{0,"F","D","C","C+","B-","B","B+","A-","A","A+"})</f>
        <v>0</v>
      </c>
      <c r="Q17" s="306" t="str">
        <f t="shared" si="5"/>
        <v/>
      </c>
    </row>
    <row r="18" spans="1:17" ht="16.5">
      <c r="A18" s="307"/>
      <c r="B18" s="308"/>
      <c r="C18" s="309"/>
      <c r="D18" s="310"/>
      <c r="E18" s="310"/>
      <c r="F18" s="310"/>
      <c r="G18" s="310"/>
      <c r="H18" s="249">
        <f t="shared" si="0"/>
        <v>0</v>
      </c>
      <c r="I18" s="43" t="str">
        <f t="shared" si="1"/>
        <v/>
      </c>
      <c r="J18" s="42">
        <f t="shared" si="2"/>
        <v>0</v>
      </c>
      <c r="K18" s="43">
        <f t="shared" si="3"/>
        <v>0</v>
      </c>
      <c r="L18" s="253">
        <f>IF(D18=0,0,IF(D18&gt;K18,"F",LOOKUP(K18,{0,0.01,40,45,50,55,60,65,70,75,80},{"","F","D","C","C+","B-","B","B+","A-","A","A+"})))</f>
        <v>0</v>
      </c>
      <c r="M18" s="253">
        <f>IF(D18=0,0,IF(D18&gt;K18,"00",LOOKUP(K18,{0,40,45,50,55,60,65,70,75,80},{"00","2.00","2.25","2.50","2.75","3.00","3.25","3.50","3.75","4.00"})))</f>
        <v>0</v>
      </c>
      <c r="N18" s="303"/>
      <c r="O18" s="304">
        <f t="shared" si="4"/>
        <v>0</v>
      </c>
      <c r="P18" s="305">
        <f>LOOKUP(O18,{0,"00","2.00","2.25","2.50","2.75","3.00","3.25","3.50","3.75","4.00"},{0,"F","D","C","C+","B-","B","B+","A-","A","A+"})</f>
        <v>0</v>
      </c>
      <c r="Q18" s="306" t="str">
        <f t="shared" si="5"/>
        <v/>
      </c>
    </row>
    <row r="19" spans="1:17" ht="16.5">
      <c r="A19" s="307"/>
      <c r="B19" s="308"/>
      <c r="C19" s="309"/>
      <c r="D19" s="310"/>
      <c r="E19" s="310"/>
      <c r="F19" s="310"/>
      <c r="G19" s="310"/>
      <c r="H19" s="249">
        <f t="shared" si="0"/>
        <v>0</v>
      </c>
      <c r="I19" s="43" t="str">
        <f t="shared" si="1"/>
        <v/>
      </c>
      <c r="J19" s="42">
        <f t="shared" si="2"/>
        <v>0</v>
      </c>
      <c r="K19" s="43">
        <f t="shared" si="3"/>
        <v>0</v>
      </c>
      <c r="L19" s="253">
        <f>IF(D19=0,0,IF(D19&gt;K19,"F",LOOKUP(K19,{0,0.01,40,45,50,55,60,65,70,75,80},{"","F","D","C","C+","B-","B","B+","A-","A","A+"})))</f>
        <v>0</v>
      </c>
      <c r="M19" s="253">
        <f>IF(D19=0,0,IF(D19&gt;K19,"00",LOOKUP(K19,{0,40,45,50,55,60,65,70,75,80},{"00","2.00","2.25","2.50","2.75","3.00","3.25","3.50","3.75","4.00"})))</f>
        <v>0</v>
      </c>
      <c r="N19" s="303"/>
      <c r="O19" s="304">
        <f t="shared" si="4"/>
        <v>0</v>
      </c>
      <c r="P19" s="305">
        <f>LOOKUP(O19,{0,"00","2.00","2.25","2.50","2.75","3.00","3.25","3.50","3.75","4.00"},{0,"F","D","C","C+","B-","B","B+","A-","A","A+"})</f>
        <v>0</v>
      </c>
      <c r="Q19" s="306" t="str">
        <f t="shared" si="5"/>
        <v/>
      </c>
    </row>
    <row r="20" spans="1:17" ht="16.5">
      <c r="A20" s="307"/>
      <c r="B20" s="308"/>
      <c r="C20" s="309"/>
      <c r="D20" s="310"/>
      <c r="E20" s="310"/>
      <c r="F20" s="310"/>
      <c r="G20" s="310"/>
      <c r="H20" s="249">
        <f t="shared" si="0"/>
        <v>0</v>
      </c>
      <c r="I20" s="43" t="str">
        <f t="shared" si="1"/>
        <v/>
      </c>
      <c r="J20" s="42">
        <f t="shared" si="2"/>
        <v>0</v>
      </c>
      <c r="K20" s="43">
        <f t="shared" si="3"/>
        <v>0</v>
      </c>
      <c r="L20" s="253">
        <f>IF(D20=0,0,IF(D20&gt;K20,"F",LOOKUP(K20,{0,0.01,40,45,50,55,60,65,70,75,80},{"","F","D","C","C+","B-","B","B+","A-","A","A+"})))</f>
        <v>0</v>
      </c>
      <c r="M20" s="253">
        <f>IF(D20=0,0,IF(D20&gt;K20,"00",LOOKUP(K20,{0,40,45,50,55,60,65,70,75,80},{"00","2.00","2.25","2.50","2.75","3.00","3.25","3.50","3.75","4.00"})))</f>
        <v>0</v>
      </c>
      <c r="N20" s="303"/>
      <c r="O20" s="304">
        <f t="shared" si="4"/>
        <v>0</v>
      </c>
      <c r="P20" s="305">
        <f>LOOKUP(O20,{0,"00","2.00","2.25","2.50","2.75","3.00","3.25","3.50","3.75","4.00"},{0,"F","D","C","C+","B-","B","B+","A-","A","A+"})</f>
        <v>0</v>
      </c>
      <c r="Q20" s="306" t="str">
        <f t="shared" si="5"/>
        <v/>
      </c>
    </row>
    <row r="21" spans="1:17" ht="16.5">
      <c r="A21" s="307"/>
      <c r="B21" s="308"/>
      <c r="C21" s="309"/>
      <c r="D21" s="310"/>
      <c r="E21" s="310"/>
      <c r="F21" s="310"/>
      <c r="G21" s="310"/>
      <c r="H21" s="249">
        <f t="shared" si="0"/>
        <v>0</v>
      </c>
      <c r="I21" s="43" t="str">
        <f t="shared" si="1"/>
        <v/>
      </c>
      <c r="J21" s="42">
        <f t="shared" si="2"/>
        <v>0</v>
      </c>
      <c r="K21" s="43">
        <f t="shared" si="3"/>
        <v>0</v>
      </c>
      <c r="L21" s="253">
        <f>IF(D21=0,0,IF(D21&gt;K21,"F",LOOKUP(K21,{0,0.01,40,45,50,55,60,65,70,75,80},{"","F","D","C","C+","B-","B","B+","A-","A","A+"})))</f>
        <v>0</v>
      </c>
      <c r="M21" s="253">
        <f>IF(D21=0,0,IF(D21&gt;K21,"00",LOOKUP(K21,{0,40,45,50,55,60,65,70,75,80},{"00","2.00","2.25","2.50","2.75","3.00","3.25","3.50","3.75","4.00"})))</f>
        <v>0</v>
      </c>
      <c r="N21" s="303"/>
      <c r="O21" s="304">
        <f t="shared" si="4"/>
        <v>0</v>
      </c>
      <c r="P21" s="305">
        <f>LOOKUP(O21,{0,"00","2.00","2.25","2.50","2.75","3.00","3.25","3.50","3.75","4.00"},{0,"F","D","C","C+","B-","B","B+","A-","A","A+"})</f>
        <v>0</v>
      </c>
      <c r="Q21" s="306" t="str">
        <f t="shared" si="5"/>
        <v/>
      </c>
    </row>
    <row r="22" spans="1:17" ht="16.5">
      <c r="A22" s="307"/>
      <c r="B22" s="308"/>
      <c r="C22" s="309"/>
      <c r="D22" s="310"/>
      <c r="E22" s="310"/>
      <c r="F22" s="310"/>
      <c r="G22" s="310"/>
      <c r="H22" s="249">
        <f t="shared" si="0"/>
        <v>0</v>
      </c>
      <c r="I22" s="43" t="str">
        <f t="shared" si="1"/>
        <v/>
      </c>
      <c r="J22" s="42">
        <f t="shared" si="2"/>
        <v>0</v>
      </c>
      <c r="K22" s="43">
        <f t="shared" si="3"/>
        <v>0</v>
      </c>
      <c r="L22" s="253">
        <f>IF(D22=0,0,IF(D22&gt;K22,"F",LOOKUP(K22,{0,0.01,40,45,50,55,60,65,70,75,80},{"","F","D","C","C+","B-","B","B+","A-","A","A+"})))</f>
        <v>0</v>
      </c>
      <c r="M22" s="253">
        <f>IF(D22=0,0,IF(D22&gt;K22,"00",LOOKUP(K22,{0,40,45,50,55,60,65,70,75,80},{"00","2.00","2.25","2.50","2.75","3.00","3.25","3.50","3.75","4.00"})))</f>
        <v>0</v>
      </c>
      <c r="N22" s="303"/>
      <c r="O22" s="304">
        <f t="shared" si="4"/>
        <v>0</v>
      </c>
      <c r="P22" s="305">
        <f>LOOKUP(O22,{0,"00","2.00","2.25","2.50","2.75","3.00","3.25","3.50","3.75","4.00"},{0,"F","D","C","C+","B-","B","B+","A-","A","A+"})</f>
        <v>0</v>
      </c>
      <c r="Q22" s="306" t="str">
        <f t="shared" si="5"/>
        <v/>
      </c>
    </row>
    <row r="23" spans="1:17" ht="17.25" thickBot="1">
      <c r="A23" s="307"/>
      <c r="B23" s="308"/>
      <c r="C23" s="309"/>
      <c r="D23" s="310"/>
      <c r="E23" s="310"/>
      <c r="F23" s="310"/>
      <c r="G23" s="310"/>
      <c r="H23" s="249">
        <f t="shared" si="0"/>
        <v>0</v>
      </c>
      <c r="I23" s="43" t="str">
        <f t="shared" si="1"/>
        <v/>
      </c>
      <c r="J23" s="42">
        <f t="shared" si="2"/>
        <v>0</v>
      </c>
      <c r="K23" s="43">
        <f t="shared" si="3"/>
        <v>0</v>
      </c>
      <c r="L23" s="253">
        <f>IF(D23=0,0,IF(D23&gt;K23,"F",LOOKUP(K23,{0,0.01,40,45,50,55,60,65,70,75,80},{"","F","D","C","C+","B-","B","B+","A-","A","A+"})))</f>
        <v>0</v>
      </c>
      <c r="M23" s="253">
        <f>IF(D23=0,0,IF(D23&gt;K23,"00",LOOKUP(K23,{0,40,45,50,55,60,65,70,75,80},{"00","2.00","2.25","2.50","2.75","3.00","3.25","3.50","3.75","4.00"})))</f>
        <v>0</v>
      </c>
      <c r="N23" s="303"/>
      <c r="O23" s="304">
        <f t="shared" si="4"/>
        <v>0</v>
      </c>
      <c r="P23" s="305">
        <f>LOOKUP(O23,{0,"00","2.00","2.25","2.50","2.75","3.00","3.25","3.50","3.75","4.00"},{0,"F","D","C","C+","B-","B","B+","A-","A","A+"})</f>
        <v>0</v>
      </c>
      <c r="Q23" s="306" t="str">
        <f t="shared" si="5"/>
        <v/>
      </c>
    </row>
    <row r="24" spans="1:17" ht="19.5" thickTop="1" thickBot="1">
      <c r="A24" s="583" t="s">
        <v>144</v>
      </c>
      <c r="B24" s="584"/>
      <c r="C24" s="587"/>
      <c r="D24" s="587"/>
      <c r="E24" s="587"/>
      <c r="F24" s="587"/>
      <c r="G24" s="587"/>
      <c r="H24" s="587"/>
      <c r="I24" s="587"/>
      <c r="J24" s="587"/>
      <c r="K24" s="586" t="s">
        <v>21</v>
      </c>
      <c r="L24" s="586"/>
      <c r="M24" s="586"/>
      <c r="N24" s="578"/>
      <c r="O24" s="578"/>
      <c r="P24" s="578"/>
      <c r="Q24" s="579"/>
    </row>
    <row r="25" spans="1:17" ht="17.25" thickTop="1">
      <c r="A25" s="311"/>
      <c r="B25" s="300"/>
      <c r="C25" s="301"/>
      <c r="D25" s="312"/>
      <c r="E25" s="312"/>
      <c r="F25" s="312"/>
      <c r="G25" s="312"/>
      <c r="H25" s="249">
        <f>ABS(IF(E25&gt;60,0,E25)-IF(F25&gt;60,0,F25))</f>
        <v>0</v>
      </c>
      <c r="I25" s="43" t="str">
        <f>IF(H25&gt;12,"Y","")</f>
        <v/>
      </c>
      <c r="J25" s="42">
        <f>IF(H25&lt;=12,(IF(E25&gt;60,0,E25)+IF(F25&gt;60,0,F25))/2,IF(MEDIAN(E25:G25)-MIN(E25:G25)&gt;=MAX(E25:G25)-MEDIAN(E25:G25),(MAX(E25:G25)+MEDIAN(E25:G25))/2,IF(MEDIAN(E25:G25)-MIN(E25:G25)&lt;MAX(E25:G25)-MEDIAN(E25:G25),(MIN(E25:G25)+MEDIAN(E25:G25))/2)))</f>
        <v>0</v>
      </c>
      <c r="K25" s="43">
        <f>ROUNDUP(IF(D25&gt;40,0,IF(E25&gt;60,0,IF(F25&gt;60,0,(D25+J25)))),0)</f>
        <v>0</v>
      </c>
      <c r="L25" s="253">
        <f>IF(D25=0,0,IF(D25&gt;K25,"F",LOOKUP(K25,{0,0.01,40,45,50,55,60,65,70,75,80},{"","F","D","C","C+","B-","B","B+","A-","A","A+"})))</f>
        <v>0</v>
      </c>
      <c r="M25" s="253">
        <f>IF(D25=0,0,IF(D25&gt;K25,"00",LOOKUP(K25,{0,40,45,50,55,60,65,70,75,80},{"00","2.00","2.25","2.50","2.75","3.00","3.25","3.50","3.75","4.00"})))</f>
        <v>0</v>
      </c>
      <c r="N25" s="303"/>
      <c r="O25" s="304">
        <f>IF(M25&gt;"3.00","3.00",IF(M25&gt;N25,M25,N25))</f>
        <v>0</v>
      </c>
      <c r="P25" s="305">
        <f>LOOKUP(O25,{0,"00","2.00","2.25","2.50","2.75","3.00","3.25","3.50","3.75","4.00"},{0,"F","D","C","C+","B-","B","B+","A-","A","A+"})</f>
        <v>0</v>
      </c>
      <c r="Q25" s="306" t="str">
        <f>IF(M25=0,"",IF(N25="0","Passed",IF(M25&gt;N25,"Improved",IF(M25=N25,"Same","Not Imp:"))))</f>
        <v/>
      </c>
    </row>
    <row r="26" spans="1:17" ht="16.5">
      <c r="A26" s="313"/>
      <c r="B26" s="308"/>
      <c r="C26" s="309"/>
      <c r="D26" s="310"/>
      <c r="E26" s="310"/>
      <c r="F26" s="310"/>
      <c r="G26" s="310"/>
      <c r="H26" s="249">
        <f t="shared" ref="H26:H34" si="6">ABS(IF(E26&gt;60,0,E26)-IF(F26&gt;60,0,F26))</f>
        <v>0</v>
      </c>
      <c r="I26" s="43" t="str">
        <f t="shared" ref="I26:I34" si="7">IF(H26&gt;12,"Y","")</f>
        <v/>
      </c>
      <c r="J26" s="42">
        <f t="shared" ref="J26:J34" si="8">IF(H26&lt;=12,(IF(E26&gt;60,0,E26)+IF(F26&gt;60,0,F26))/2,IF(MEDIAN(E26:G26)-MIN(E26:G26)&gt;=MAX(E26:G26)-MEDIAN(E26:G26),(MAX(E26:G26)+MEDIAN(E26:G26))/2,IF(MEDIAN(E26:G26)-MIN(E26:G26)&lt;MAX(E26:G26)-MEDIAN(E26:G26),(MIN(E26:G26)+MEDIAN(E26:G26))/2)))</f>
        <v>0</v>
      </c>
      <c r="K26" s="43">
        <f t="shared" ref="K26:K34" si="9">ROUNDUP(IF(D26&gt;40,0,IF(E26&gt;60,0,IF(F26&gt;60,0,(D26+J26)))),0)</f>
        <v>0</v>
      </c>
      <c r="L26" s="253">
        <f>IF(D26=0,0,IF(D26&gt;K26,"F",LOOKUP(K26,{0,0.01,40,45,50,55,60,65,70,75,80},{"","F","D","C","C+","B-","B","B+","A-","A","A+"})))</f>
        <v>0</v>
      </c>
      <c r="M26" s="253">
        <f>IF(D26=0,0,IF(D26&gt;K26,"00",LOOKUP(K26,{0,40,45,50,55,60,65,70,75,80},{"00","2.00","2.25","2.50","2.75","3.00","3.25","3.50","3.75","4.00"})))</f>
        <v>0</v>
      </c>
      <c r="N26" s="303"/>
      <c r="O26" s="304">
        <f t="shared" ref="O26:O34" si="10">IF(M26&gt;"3.00","3.00",IF(M26&gt;N26,M26,N26))</f>
        <v>0</v>
      </c>
      <c r="P26" s="305">
        <f>LOOKUP(O26,{0,"00","2.00","2.25","2.50","2.75","3.00","3.25","3.50","3.75","4.00"},{0,"F","D","C","C+","B-","B","B+","A-","A","A+"})</f>
        <v>0</v>
      </c>
      <c r="Q26" s="306" t="str">
        <f t="shared" ref="Q26:Q34" si="11">IF(M26=0,"",IF(N26="0","Passed",IF(M26&gt;N26,"Improved",IF(M26=N26,"Same","Not Imp:"))))</f>
        <v/>
      </c>
    </row>
    <row r="27" spans="1:17" ht="16.5">
      <c r="A27" s="313"/>
      <c r="B27" s="308"/>
      <c r="C27" s="309"/>
      <c r="D27" s="310"/>
      <c r="E27" s="310"/>
      <c r="F27" s="310"/>
      <c r="G27" s="310"/>
      <c r="H27" s="249">
        <f t="shared" si="6"/>
        <v>0</v>
      </c>
      <c r="I27" s="43" t="str">
        <f t="shared" si="7"/>
        <v/>
      </c>
      <c r="J27" s="42">
        <f t="shared" si="8"/>
        <v>0</v>
      </c>
      <c r="K27" s="43">
        <f t="shared" si="9"/>
        <v>0</v>
      </c>
      <c r="L27" s="253">
        <f>IF(D27=0,0,IF(D27&gt;K27,"F",LOOKUP(K27,{0,0.01,40,45,50,55,60,65,70,75,80},{"","F","D","C","C+","B-","B","B+","A-","A","A+"})))</f>
        <v>0</v>
      </c>
      <c r="M27" s="253">
        <f>IF(D27=0,0,IF(D27&gt;K27,"00",LOOKUP(K27,{0,40,45,50,55,60,65,70,75,80},{"00","2.00","2.25","2.50","2.75","3.00","3.25","3.50","3.75","4.00"})))</f>
        <v>0</v>
      </c>
      <c r="N27" s="303"/>
      <c r="O27" s="304">
        <f t="shared" si="10"/>
        <v>0</v>
      </c>
      <c r="P27" s="305">
        <f>LOOKUP(O27,{0,"00","2.00","2.25","2.50","2.75","3.00","3.25","3.50","3.75","4.00"},{0,"F","D","C","C+","B-","B","B+","A-","A","A+"})</f>
        <v>0</v>
      </c>
      <c r="Q27" s="306" t="str">
        <f t="shared" si="11"/>
        <v/>
      </c>
    </row>
    <row r="28" spans="1:17" ht="16.5">
      <c r="A28" s="313"/>
      <c r="B28" s="308"/>
      <c r="C28" s="309"/>
      <c r="D28" s="310"/>
      <c r="E28" s="310"/>
      <c r="F28" s="310"/>
      <c r="G28" s="310"/>
      <c r="H28" s="249">
        <f t="shared" si="6"/>
        <v>0</v>
      </c>
      <c r="I28" s="43" t="str">
        <f t="shared" si="7"/>
        <v/>
      </c>
      <c r="J28" s="42">
        <f t="shared" si="8"/>
        <v>0</v>
      </c>
      <c r="K28" s="43">
        <f t="shared" si="9"/>
        <v>0</v>
      </c>
      <c r="L28" s="253">
        <f>IF(D28=0,0,IF(D28&gt;K28,"F",LOOKUP(K28,{0,0.01,40,45,50,55,60,65,70,75,80},{"","F","D","C","C+","B-","B","B+","A-","A","A+"})))</f>
        <v>0</v>
      </c>
      <c r="M28" s="253">
        <f>IF(D28=0,0,IF(D28&gt;K28,"00",LOOKUP(K28,{0,40,45,50,55,60,65,70,75,80},{"00","2.00","2.25","2.50","2.75","3.00","3.25","3.50","3.75","4.00"})))</f>
        <v>0</v>
      </c>
      <c r="N28" s="303"/>
      <c r="O28" s="304">
        <f t="shared" si="10"/>
        <v>0</v>
      </c>
      <c r="P28" s="305">
        <f>LOOKUP(O28,{0,"00","2.00","2.25","2.50","2.75","3.00","3.25","3.50","3.75","4.00"},{0,"F","D","C","C+","B-","B","B+","A-","A","A+"})</f>
        <v>0</v>
      </c>
      <c r="Q28" s="306" t="str">
        <f t="shared" si="11"/>
        <v/>
      </c>
    </row>
    <row r="29" spans="1:17" ht="16.5">
      <c r="A29" s="314"/>
      <c r="B29" s="308"/>
      <c r="C29" s="309"/>
      <c r="D29" s="310"/>
      <c r="E29" s="310"/>
      <c r="F29" s="310"/>
      <c r="G29" s="310"/>
      <c r="H29" s="249">
        <f t="shared" si="6"/>
        <v>0</v>
      </c>
      <c r="I29" s="43" t="str">
        <f t="shared" si="7"/>
        <v/>
      </c>
      <c r="J29" s="42">
        <f t="shared" si="8"/>
        <v>0</v>
      </c>
      <c r="K29" s="43">
        <f t="shared" si="9"/>
        <v>0</v>
      </c>
      <c r="L29" s="253">
        <f>IF(D29=0,0,IF(D29&gt;K29,"F",LOOKUP(K29,{0,0.01,40,45,50,55,60,65,70,75,80},{"","F","D","C","C+","B-","B","B+","A-","A","A+"})))</f>
        <v>0</v>
      </c>
      <c r="M29" s="253">
        <f>IF(D29=0,0,IF(D29&gt;K29,"00",LOOKUP(K29,{0,40,45,50,55,60,65,70,75,80},{"00","2.00","2.25","2.50","2.75","3.00","3.25","3.50","3.75","4.00"})))</f>
        <v>0</v>
      </c>
      <c r="N29" s="303"/>
      <c r="O29" s="304">
        <f t="shared" si="10"/>
        <v>0</v>
      </c>
      <c r="P29" s="305">
        <f>LOOKUP(O29,{0,"00","2.00","2.25","2.50","2.75","3.00","3.25","3.50","3.75","4.00"},{0,"F","D","C","C+","B-","B","B+","A-","A","A+"})</f>
        <v>0</v>
      </c>
      <c r="Q29" s="306" t="str">
        <f t="shared" si="11"/>
        <v/>
      </c>
    </row>
    <row r="30" spans="1:17" ht="16.5">
      <c r="A30" s="314"/>
      <c r="B30" s="308"/>
      <c r="C30" s="309"/>
      <c r="D30" s="310"/>
      <c r="E30" s="310"/>
      <c r="F30" s="310"/>
      <c r="G30" s="310"/>
      <c r="H30" s="249">
        <f t="shared" si="6"/>
        <v>0</v>
      </c>
      <c r="I30" s="43" t="str">
        <f t="shared" si="7"/>
        <v/>
      </c>
      <c r="J30" s="42">
        <f t="shared" si="8"/>
        <v>0</v>
      </c>
      <c r="K30" s="43">
        <f t="shared" si="9"/>
        <v>0</v>
      </c>
      <c r="L30" s="253">
        <f>IF(D30=0,0,IF(D30&gt;K30,"F",LOOKUP(K30,{0,0.01,40,45,50,55,60,65,70,75,80},{"","F","D","C","C+","B-","B","B+","A-","A","A+"})))</f>
        <v>0</v>
      </c>
      <c r="M30" s="253">
        <f>IF(D30=0,0,IF(D30&gt;K30,"00",LOOKUP(K30,{0,40,45,50,55,60,65,70,75,80},{"00","2.00","2.25","2.50","2.75","3.00","3.25","3.50","3.75","4.00"})))</f>
        <v>0</v>
      </c>
      <c r="N30" s="303"/>
      <c r="O30" s="304">
        <f t="shared" si="10"/>
        <v>0</v>
      </c>
      <c r="P30" s="305">
        <f>LOOKUP(O30,{0,"00","2.00","2.25","2.50","2.75","3.00","3.25","3.50","3.75","4.00"},{0,"F","D","C","C+","B-","B","B+","A-","A","A+"})</f>
        <v>0</v>
      </c>
      <c r="Q30" s="306" t="str">
        <f t="shared" si="11"/>
        <v/>
      </c>
    </row>
    <row r="31" spans="1:17" ht="16.5">
      <c r="A31" s="314"/>
      <c r="B31" s="308"/>
      <c r="C31" s="309"/>
      <c r="D31" s="310"/>
      <c r="E31" s="310"/>
      <c r="F31" s="310"/>
      <c r="G31" s="310"/>
      <c r="H31" s="249">
        <f t="shared" si="6"/>
        <v>0</v>
      </c>
      <c r="I31" s="43" t="str">
        <f t="shared" si="7"/>
        <v/>
      </c>
      <c r="J31" s="42">
        <f t="shared" si="8"/>
        <v>0</v>
      </c>
      <c r="K31" s="43">
        <f t="shared" si="9"/>
        <v>0</v>
      </c>
      <c r="L31" s="253">
        <f>IF(D31=0,0,IF(D31&gt;K31,"F",LOOKUP(K31,{0,0.01,40,45,50,55,60,65,70,75,80},{"","F","D","C","C+","B-","B","B+","A-","A","A+"})))</f>
        <v>0</v>
      </c>
      <c r="M31" s="253">
        <f>IF(D31=0,0,IF(D31&gt;K31,"00",LOOKUP(K31,{0,40,45,50,55,60,65,70,75,80},{"00","2.00","2.25","2.50","2.75","3.00","3.25","3.50","3.75","4.00"})))</f>
        <v>0</v>
      </c>
      <c r="N31" s="303"/>
      <c r="O31" s="304">
        <f t="shared" si="10"/>
        <v>0</v>
      </c>
      <c r="P31" s="305">
        <f>LOOKUP(O31,{0,"00","2.00","2.25","2.50","2.75","3.00","3.25","3.50","3.75","4.00"},{0,"F","D","C","C+","B-","B","B+","A-","A","A+"})</f>
        <v>0</v>
      </c>
      <c r="Q31" s="306" t="str">
        <f t="shared" si="11"/>
        <v/>
      </c>
    </row>
    <row r="32" spans="1:17" ht="16.5">
      <c r="A32" s="314"/>
      <c r="B32" s="308"/>
      <c r="C32" s="309"/>
      <c r="D32" s="310"/>
      <c r="E32" s="310"/>
      <c r="F32" s="310"/>
      <c r="G32" s="310"/>
      <c r="H32" s="249">
        <f t="shared" si="6"/>
        <v>0</v>
      </c>
      <c r="I32" s="43" t="str">
        <f t="shared" si="7"/>
        <v/>
      </c>
      <c r="J32" s="42">
        <f t="shared" si="8"/>
        <v>0</v>
      </c>
      <c r="K32" s="43">
        <f t="shared" si="9"/>
        <v>0</v>
      </c>
      <c r="L32" s="253">
        <f>IF(D32=0,0,IF(D32&gt;K32,"F",LOOKUP(K32,{0,0.01,40,45,50,55,60,65,70,75,80},{"","F","D","C","C+","B-","B","B+","A-","A","A+"})))</f>
        <v>0</v>
      </c>
      <c r="M32" s="253">
        <f>IF(D32=0,0,IF(D32&gt;K32,"00",LOOKUP(K32,{0,40,45,50,55,60,65,70,75,80},{"00","2.00","2.25","2.50","2.75","3.00","3.25","3.50","3.75","4.00"})))</f>
        <v>0</v>
      </c>
      <c r="N32" s="303"/>
      <c r="O32" s="304">
        <f t="shared" si="10"/>
        <v>0</v>
      </c>
      <c r="P32" s="305">
        <f>LOOKUP(O32,{0,"00","2.00","2.25","2.50","2.75","3.00","3.25","3.50","3.75","4.00"},{0,"F","D","C","C+","B-","B","B+","A-","A","A+"})</f>
        <v>0</v>
      </c>
      <c r="Q32" s="306" t="str">
        <f t="shared" si="11"/>
        <v/>
      </c>
    </row>
    <row r="33" spans="1:17" ht="16.5">
      <c r="A33" s="313"/>
      <c r="B33" s="308"/>
      <c r="C33" s="309"/>
      <c r="D33" s="310"/>
      <c r="E33" s="310"/>
      <c r="F33" s="310"/>
      <c r="G33" s="310"/>
      <c r="H33" s="249">
        <f t="shared" si="6"/>
        <v>0</v>
      </c>
      <c r="I33" s="43" t="str">
        <f t="shared" si="7"/>
        <v/>
      </c>
      <c r="J33" s="42">
        <f t="shared" si="8"/>
        <v>0</v>
      </c>
      <c r="K33" s="43">
        <f t="shared" si="9"/>
        <v>0</v>
      </c>
      <c r="L33" s="253">
        <f>IF(D33=0,0,IF(D33&gt;K33,"F",LOOKUP(K33,{0,0.01,40,45,50,55,60,65,70,75,80},{"","F","D","C","C+","B-","B","B+","A-","A","A+"})))</f>
        <v>0</v>
      </c>
      <c r="M33" s="253">
        <f>IF(D33=0,0,IF(D33&gt;K33,"00",LOOKUP(K33,{0,40,45,50,55,60,65,70,75,80},{"00","2.00","2.25","2.50","2.75","3.00","3.25","3.50","3.75","4.00"})))</f>
        <v>0</v>
      </c>
      <c r="N33" s="303"/>
      <c r="O33" s="304">
        <f t="shared" si="10"/>
        <v>0</v>
      </c>
      <c r="P33" s="305">
        <f>LOOKUP(O33,{0,"00","2.00","2.25","2.50","2.75","3.00","3.25","3.50","3.75","4.00"},{0,"F","D","C","C+","B-","B","B+","A-","A","A+"})</f>
        <v>0</v>
      </c>
      <c r="Q33" s="306" t="str">
        <f t="shared" si="11"/>
        <v/>
      </c>
    </row>
    <row r="34" spans="1:17" ht="17.25" thickBot="1">
      <c r="A34" s="313"/>
      <c r="B34" s="308"/>
      <c r="C34" s="309"/>
      <c r="D34" s="310"/>
      <c r="E34" s="310"/>
      <c r="F34" s="310"/>
      <c r="G34" s="310"/>
      <c r="H34" s="249">
        <f t="shared" si="6"/>
        <v>0</v>
      </c>
      <c r="I34" s="43" t="str">
        <f t="shared" si="7"/>
        <v/>
      </c>
      <c r="J34" s="42">
        <f t="shared" si="8"/>
        <v>0</v>
      </c>
      <c r="K34" s="43">
        <f t="shared" si="9"/>
        <v>0</v>
      </c>
      <c r="L34" s="253">
        <f>IF(D34=0,0,IF(D34&gt;K34,"F",LOOKUP(K34,{0,0.01,40,45,50,55,60,65,70,75,80},{"","F","D","C","C+","B-","B","B+","A-","A","A+"})))</f>
        <v>0</v>
      </c>
      <c r="M34" s="253">
        <f>IF(D34=0,0,IF(D34&gt;K34,"00",LOOKUP(K34,{0,40,45,50,55,60,65,70,75,80},{"00","2.00","2.25","2.50","2.75","3.00","3.25","3.50","3.75","4.00"})))</f>
        <v>0</v>
      </c>
      <c r="N34" s="303"/>
      <c r="O34" s="304">
        <f t="shared" si="10"/>
        <v>0</v>
      </c>
      <c r="P34" s="305">
        <f>LOOKUP(O34,{0,"00","2.00","2.25","2.50","2.75","3.00","3.25","3.50","3.75","4.00"},{0,"F","D","C","C+","B-","B","B+","A-","A","A+"})</f>
        <v>0</v>
      </c>
      <c r="Q34" s="306" t="str">
        <f t="shared" si="11"/>
        <v/>
      </c>
    </row>
    <row r="35" spans="1:17" ht="19.5" thickTop="1" thickBot="1">
      <c r="A35" s="583" t="s">
        <v>144</v>
      </c>
      <c r="B35" s="584"/>
      <c r="C35" s="587"/>
      <c r="D35" s="587"/>
      <c r="E35" s="587"/>
      <c r="F35" s="587"/>
      <c r="G35" s="587"/>
      <c r="H35" s="587"/>
      <c r="I35" s="587"/>
      <c r="J35" s="587"/>
      <c r="K35" s="586" t="s">
        <v>145</v>
      </c>
      <c r="L35" s="586"/>
      <c r="M35" s="586"/>
      <c r="N35" s="578"/>
      <c r="O35" s="578"/>
      <c r="P35" s="578"/>
      <c r="Q35" s="579"/>
    </row>
    <row r="36" spans="1:17" ht="17.25" thickTop="1">
      <c r="A36" s="315"/>
      <c r="B36" s="300"/>
      <c r="C36" s="301"/>
      <c r="D36" s="316"/>
      <c r="E36" s="316"/>
      <c r="F36" s="316"/>
      <c r="G36" s="316"/>
      <c r="H36" s="249">
        <f>ABS(IF(E36&gt;60,0,E36)-IF(F36&gt;60,0,F36))</f>
        <v>0</v>
      </c>
      <c r="I36" s="43" t="str">
        <f>IF(H36&gt;12,"Y","")</f>
        <v/>
      </c>
      <c r="J36" s="42">
        <f>IF(H36&lt;=12,(IF(E36&gt;60,0,E36)+IF(F36&gt;60,0,F36))/2,IF(MEDIAN(E36:G36)-MIN(E36:G36)&gt;=MAX(E36:G36)-MEDIAN(E36:G36),(MAX(E36:G36)+MEDIAN(E36:G36))/2,IF(MEDIAN(E36:G36)-MIN(E36:G36)&lt;MAX(E36:G36)-MEDIAN(E36:G36),(MIN(E36:G36)+MEDIAN(E36:G36))/2)))</f>
        <v>0</v>
      </c>
      <c r="K36" s="43">
        <f>ROUNDUP(IF(D36&gt;40,0,IF(E36&gt;60,0,IF(F36&gt;60,0,(D36+J36)))),0)</f>
        <v>0</v>
      </c>
      <c r="L36" s="253">
        <f>IF(D36=0,0,IF(D36&gt;K36,"F",LOOKUP(K36,{0,0.01,40,45,50,55,60,65,70,75,80},{"","F","D","C","C+","B-","B","B+","A-","A","A+"})))</f>
        <v>0</v>
      </c>
      <c r="M36" s="253">
        <f>IF(D36=0,0,IF(D36&gt;K36,"00",LOOKUP(K36,{0,40,45,50,55,60,65,70,75,80},{"00","2.00","2.25","2.50","2.75","3.00","3.25","3.50","3.75","4.00"})))</f>
        <v>0</v>
      </c>
      <c r="N36" s="303"/>
      <c r="O36" s="304">
        <f>IF(M36&gt;"3.00","3.00",IF(M36&gt;N36,M36,N36))</f>
        <v>0</v>
      </c>
      <c r="P36" s="305">
        <f>LOOKUP(O36,{0,"00","2.00","2.25","2.50","2.75","3.00","3.25","3.50","3.75","4.00"},{0,"F","D","C","C+","B-","B","B+","A-","A","A+"})</f>
        <v>0</v>
      </c>
      <c r="Q36" s="306" t="str">
        <f>IF(M36=0,"",IF(N36="0","Passed",IF(M36&gt;N36,"Improved",IF(M36=N36,"Same","Not Imp:"))))</f>
        <v/>
      </c>
    </row>
    <row r="37" spans="1:17" ht="16.5">
      <c r="A37" s="313"/>
      <c r="B37" s="308"/>
      <c r="C37" s="309"/>
      <c r="D37" s="317"/>
      <c r="E37" s="317"/>
      <c r="F37" s="317"/>
      <c r="G37" s="317"/>
      <c r="H37" s="249">
        <f t="shared" ref="H37:H45" si="12">ABS(IF(E37&gt;60,0,E37)-IF(F37&gt;60,0,F37))</f>
        <v>0</v>
      </c>
      <c r="I37" s="43" t="str">
        <f t="shared" ref="I37:I45" si="13">IF(H37&gt;12,"Y","")</f>
        <v/>
      </c>
      <c r="J37" s="42">
        <f t="shared" ref="J37:J45" si="14">IF(H37&lt;=12,(IF(E37&gt;60,0,E37)+IF(F37&gt;60,0,F37))/2,IF(MEDIAN(E37:G37)-MIN(E37:G37)&gt;=MAX(E37:G37)-MEDIAN(E37:G37),(MAX(E37:G37)+MEDIAN(E37:G37))/2,IF(MEDIAN(E37:G37)-MIN(E37:G37)&lt;MAX(E37:G37)-MEDIAN(E37:G37),(MIN(E37:G37)+MEDIAN(E37:G37))/2)))</f>
        <v>0</v>
      </c>
      <c r="K37" s="43">
        <f t="shared" ref="K37:K45" si="15">ROUNDUP(IF(D37&gt;40,0,IF(E37&gt;60,0,IF(F37&gt;60,0,(D37+J37)))),0)</f>
        <v>0</v>
      </c>
      <c r="L37" s="253">
        <f>IF(D37=0,0,IF(D37&gt;K37,"F",LOOKUP(K37,{0,0.01,40,45,50,55,60,65,70,75,80},{"","F","D","C","C+","B-","B","B+","A-","A","A+"})))</f>
        <v>0</v>
      </c>
      <c r="M37" s="253">
        <f>IF(D37=0,0,IF(D37&gt;K37,"00",LOOKUP(K37,{0,40,45,50,55,60,65,70,75,80},{"00","2.00","2.25","2.50","2.75","3.00","3.25","3.50","3.75","4.00"})))</f>
        <v>0</v>
      </c>
      <c r="N37" s="303"/>
      <c r="O37" s="304">
        <f t="shared" ref="O37:O45" si="16">IF(M37&gt;"3.00","3.00",IF(M37&gt;N37,M37,N37))</f>
        <v>0</v>
      </c>
      <c r="P37" s="305">
        <f>LOOKUP(O37,{0,"00","2.00","2.25","2.50","2.75","3.00","3.25","3.50","3.75","4.00"},{0,"F","D","C","C+","B-","B","B+","A-","A","A+"})</f>
        <v>0</v>
      </c>
      <c r="Q37" s="306" t="str">
        <f t="shared" ref="Q37:Q45" si="17">IF(M37=0,"",IF(N37="0","Passed",IF(M37&gt;N37,"Improved",IF(M37=N37,"Same","Not Imp:"))))</f>
        <v/>
      </c>
    </row>
    <row r="38" spans="1:17" ht="16.5">
      <c r="A38" s="313"/>
      <c r="B38" s="308"/>
      <c r="C38" s="309"/>
      <c r="D38" s="317"/>
      <c r="E38" s="317"/>
      <c r="F38" s="317"/>
      <c r="G38" s="317"/>
      <c r="H38" s="249">
        <f t="shared" si="12"/>
        <v>0</v>
      </c>
      <c r="I38" s="43" t="str">
        <f t="shared" si="13"/>
        <v/>
      </c>
      <c r="J38" s="42">
        <f t="shared" si="14"/>
        <v>0</v>
      </c>
      <c r="K38" s="43">
        <f t="shared" si="15"/>
        <v>0</v>
      </c>
      <c r="L38" s="253">
        <f>IF(D38=0,0,IF(D38&gt;K38,"F",LOOKUP(K38,{0,0.01,40,45,50,55,60,65,70,75,80},{"","F","D","C","C+","B-","B","B+","A-","A","A+"})))</f>
        <v>0</v>
      </c>
      <c r="M38" s="253">
        <f>IF(D38=0,0,IF(D38&gt;K38,"00",LOOKUP(K38,{0,40,45,50,55,60,65,70,75,80},{"00","2.00","2.25","2.50","2.75","3.00","3.25","3.50","3.75","4.00"})))</f>
        <v>0</v>
      </c>
      <c r="N38" s="303"/>
      <c r="O38" s="304">
        <f t="shared" si="16"/>
        <v>0</v>
      </c>
      <c r="P38" s="305">
        <f>LOOKUP(O38,{0,"00","2.00","2.25","2.50","2.75","3.00","3.25","3.50","3.75","4.00"},{0,"F","D","C","C+","B-","B","B+","A-","A","A+"})</f>
        <v>0</v>
      </c>
      <c r="Q38" s="306" t="str">
        <f t="shared" si="17"/>
        <v/>
      </c>
    </row>
    <row r="39" spans="1:17" ht="16.5">
      <c r="A39" s="313"/>
      <c r="B39" s="308"/>
      <c r="C39" s="309"/>
      <c r="D39" s="317"/>
      <c r="E39" s="317"/>
      <c r="F39" s="317"/>
      <c r="G39" s="317"/>
      <c r="H39" s="249">
        <f t="shared" si="12"/>
        <v>0</v>
      </c>
      <c r="I39" s="43" t="str">
        <f t="shared" si="13"/>
        <v/>
      </c>
      <c r="J39" s="42">
        <f t="shared" si="14"/>
        <v>0</v>
      </c>
      <c r="K39" s="43">
        <f t="shared" si="15"/>
        <v>0</v>
      </c>
      <c r="L39" s="253">
        <f>IF(D39=0,0,IF(D39&gt;K39,"F",LOOKUP(K39,{0,0.01,40,45,50,55,60,65,70,75,80},{"","F","D","C","C+","B-","B","B+","A-","A","A+"})))</f>
        <v>0</v>
      </c>
      <c r="M39" s="253">
        <f>IF(D39=0,0,IF(D39&gt;K39,"00",LOOKUP(K39,{0,40,45,50,55,60,65,70,75,80},{"00","2.00","2.25","2.50","2.75","3.00","3.25","3.50","3.75","4.00"})))</f>
        <v>0</v>
      </c>
      <c r="N39" s="303"/>
      <c r="O39" s="304">
        <f t="shared" si="16"/>
        <v>0</v>
      </c>
      <c r="P39" s="305">
        <f>LOOKUP(O39,{0,"00","2.00","2.25","2.50","2.75","3.00","3.25","3.50","3.75","4.00"},{0,"F","D","C","C+","B-","B","B+","A-","A","A+"})</f>
        <v>0</v>
      </c>
      <c r="Q39" s="306" t="str">
        <f t="shared" si="17"/>
        <v/>
      </c>
    </row>
    <row r="40" spans="1:17" ht="16.5">
      <c r="A40" s="313"/>
      <c r="B40" s="308"/>
      <c r="C40" s="309"/>
      <c r="D40" s="317"/>
      <c r="E40" s="317"/>
      <c r="F40" s="317"/>
      <c r="G40" s="317"/>
      <c r="H40" s="249">
        <f t="shared" si="12"/>
        <v>0</v>
      </c>
      <c r="I40" s="43" t="str">
        <f t="shared" si="13"/>
        <v/>
      </c>
      <c r="J40" s="42">
        <f t="shared" si="14"/>
        <v>0</v>
      </c>
      <c r="K40" s="43">
        <f t="shared" si="15"/>
        <v>0</v>
      </c>
      <c r="L40" s="253">
        <f>IF(D40=0,0,IF(D40&gt;K40,"F",LOOKUP(K40,{0,0.01,40,45,50,55,60,65,70,75,80},{"","F","D","C","C+","B-","B","B+","A-","A","A+"})))</f>
        <v>0</v>
      </c>
      <c r="M40" s="253">
        <f>IF(D40=0,0,IF(D40&gt;K40,"00",LOOKUP(K40,{0,40,45,50,55,60,65,70,75,80},{"00","2.00","2.25","2.50","2.75","3.00","3.25","3.50","3.75","4.00"})))</f>
        <v>0</v>
      </c>
      <c r="N40" s="303"/>
      <c r="O40" s="304">
        <f t="shared" si="16"/>
        <v>0</v>
      </c>
      <c r="P40" s="305">
        <f>LOOKUP(O40,{0,"00","2.00","2.25","2.50","2.75","3.00","3.25","3.50","3.75","4.00"},{0,"F","D","C","C+","B-","B","B+","A-","A","A+"})</f>
        <v>0</v>
      </c>
      <c r="Q40" s="306" t="str">
        <f t="shared" si="17"/>
        <v/>
      </c>
    </row>
    <row r="41" spans="1:17" ht="16.5">
      <c r="A41" s="313"/>
      <c r="B41" s="308"/>
      <c r="C41" s="309"/>
      <c r="D41" s="317"/>
      <c r="E41" s="317"/>
      <c r="F41" s="317"/>
      <c r="G41" s="317"/>
      <c r="H41" s="249">
        <f t="shared" si="12"/>
        <v>0</v>
      </c>
      <c r="I41" s="43" t="str">
        <f t="shared" si="13"/>
        <v/>
      </c>
      <c r="J41" s="42">
        <f t="shared" si="14"/>
        <v>0</v>
      </c>
      <c r="K41" s="43">
        <f t="shared" si="15"/>
        <v>0</v>
      </c>
      <c r="L41" s="253">
        <f>IF(D41=0,0,IF(D41&gt;K41,"F",LOOKUP(K41,{0,0.01,40,45,50,55,60,65,70,75,80},{"","F","D","C","C+","B-","B","B+","A-","A","A+"})))</f>
        <v>0</v>
      </c>
      <c r="M41" s="253">
        <f>IF(D41=0,0,IF(D41&gt;K41,"00",LOOKUP(K41,{0,40,45,50,55,60,65,70,75,80},{"00","2.00","2.25","2.50","2.75","3.00","3.25","3.50","3.75","4.00"})))</f>
        <v>0</v>
      </c>
      <c r="N41" s="303"/>
      <c r="O41" s="304">
        <f t="shared" si="16"/>
        <v>0</v>
      </c>
      <c r="P41" s="305">
        <f>LOOKUP(O41,{0,"00","2.00","2.25","2.50","2.75","3.00","3.25","3.50","3.75","4.00"},{0,"F","D","C","C+","B-","B","B+","A-","A","A+"})</f>
        <v>0</v>
      </c>
      <c r="Q41" s="306" t="str">
        <f t="shared" si="17"/>
        <v/>
      </c>
    </row>
    <row r="42" spans="1:17" ht="16.5">
      <c r="A42" s="313"/>
      <c r="B42" s="308"/>
      <c r="C42" s="309"/>
      <c r="D42" s="317"/>
      <c r="E42" s="317"/>
      <c r="F42" s="317"/>
      <c r="G42" s="317"/>
      <c r="H42" s="249">
        <f t="shared" si="12"/>
        <v>0</v>
      </c>
      <c r="I42" s="43" t="str">
        <f t="shared" si="13"/>
        <v/>
      </c>
      <c r="J42" s="42">
        <f t="shared" si="14"/>
        <v>0</v>
      </c>
      <c r="K42" s="43">
        <f t="shared" si="15"/>
        <v>0</v>
      </c>
      <c r="L42" s="253">
        <f>IF(D42=0,0,IF(D42&gt;K42,"F",LOOKUP(K42,{0,0.01,40,45,50,55,60,65,70,75,80},{"","F","D","C","C+","B-","B","B+","A-","A","A+"})))</f>
        <v>0</v>
      </c>
      <c r="M42" s="253">
        <f>IF(D42=0,0,IF(D42&gt;K42,"00",LOOKUP(K42,{0,40,45,50,55,60,65,70,75,80},{"00","2.00","2.25","2.50","2.75","3.00","3.25","3.50","3.75","4.00"})))</f>
        <v>0</v>
      </c>
      <c r="N42" s="303"/>
      <c r="O42" s="304">
        <f t="shared" si="16"/>
        <v>0</v>
      </c>
      <c r="P42" s="305">
        <f>LOOKUP(O42,{0,"00","2.00","2.25","2.50","2.75","3.00","3.25","3.50","3.75","4.00"},{0,"F","D","C","C+","B-","B","B+","A-","A","A+"})</f>
        <v>0</v>
      </c>
      <c r="Q42" s="306" t="str">
        <f t="shared" si="17"/>
        <v/>
      </c>
    </row>
    <row r="43" spans="1:17" ht="16.5">
      <c r="A43" s="313"/>
      <c r="B43" s="308"/>
      <c r="C43" s="309"/>
      <c r="D43" s="317"/>
      <c r="E43" s="317"/>
      <c r="F43" s="317"/>
      <c r="G43" s="317"/>
      <c r="H43" s="249">
        <f t="shared" si="12"/>
        <v>0</v>
      </c>
      <c r="I43" s="43" t="str">
        <f t="shared" si="13"/>
        <v/>
      </c>
      <c r="J43" s="42">
        <f t="shared" si="14"/>
        <v>0</v>
      </c>
      <c r="K43" s="43">
        <f t="shared" si="15"/>
        <v>0</v>
      </c>
      <c r="L43" s="253">
        <f>IF(D43=0,0,IF(D43&gt;K43,"F",LOOKUP(K43,{0,0.01,40,45,50,55,60,65,70,75,80},{"","F","D","C","C+","B-","B","B+","A-","A","A+"})))</f>
        <v>0</v>
      </c>
      <c r="M43" s="253">
        <f>IF(D43=0,0,IF(D43&gt;K43,"00",LOOKUP(K43,{0,40,45,50,55,60,65,70,75,80},{"00","2.00","2.25","2.50","2.75","3.00","3.25","3.50","3.75","4.00"})))</f>
        <v>0</v>
      </c>
      <c r="N43" s="303"/>
      <c r="O43" s="304">
        <f t="shared" si="16"/>
        <v>0</v>
      </c>
      <c r="P43" s="305">
        <f>LOOKUP(O43,{0,"00","2.00","2.25","2.50","2.75","3.00","3.25","3.50","3.75","4.00"},{0,"F","D","C","C+","B-","B","B+","A-","A","A+"})</f>
        <v>0</v>
      </c>
      <c r="Q43" s="306" t="str">
        <f t="shared" si="17"/>
        <v/>
      </c>
    </row>
    <row r="44" spans="1:17" ht="16.5">
      <c r="A44" s="313"/>
      <c r="B44" s="308"/>
      <c r="C44" s="309"/>
      <c r="D44" s="317"/>
      <c r="E44" s="317"/>
      <c r="F44" s="317"/>
      <c r="G44" s="317"/>
      <c r="H44" s="249">
        <f t="shared" si="12"/>
        <v>0</v>
      </c>
      <c r="I44" s="43" t="str">
        <f t="shared" si="13"/>
        <v/>
      </c>
      <c r="J44" s="42">
        <f t="shared" si="14"/>
        <v>0</v>
      </c>
      <c r="K44" s="43">
        <f t="shared" si="15"/>
        <v>0</v>
      </c>
      <c r="L44" s="253">
        <f>IF(D44=0,0,IF(D44&gt;K44,"F",LOOKUP(K44,{0,0.01,40,45,50,55,60,65,70,75,80},{"","F","D","C","C+","B-","B","B+","A-","A","A+"})))</f>
        <v>0</v>
      </c>
      <c r="M44" s="253">
        <f>IF(D44=0,0,IF(D44&gt;K44,"00",LOOKUP(K44,{0,40,45,50,55,60,65,70,75,80},{"00","2.00","2.25","2.50","2.75","3.00","3.25","3.50","3.75","4.00"})))</f>
        <v>0</v>
      </c>
      <c r="N44" s="303"/>
      <c r="O44" s="304">
        <f t="shared" si="16"/>
        <v>0</v>
      </c>
      <c r="P44" s="305">
        <f>LOOKUP(O44,{0,"00","2.00","2.25","2.50","2.75","3.00","3.25","3.50","3.75","4.00"},{0,"F","D","C","C+","B-","B","B+","A-","A","A+"})</f>
        <v>0</v>
      </c>
      <c r="Q44" s="306" t="str">
        <f t="shared" si="17"/>
        <v/>
      </c>
    </row>
    <row r="45" spans="1:17" ht="17.25" thickBot="1">
      <c r="A45" s="313"/>
      <c r="B45" s="308"/>
      <c r="C45" s="309"/>
      <c r="D45" s="317"/>
      <c r="E45" s="317"/>
      <c r="F45" s="317"/>
      <c r="G45" s="317"/>
      <c r="H45" s="249">
        <f t="shared" si="12"/>
        <v>0</v>
      </c>
      <c r="I45" s="43" t="str">
        <f t="shared" si="13"/>
        <v/>
      </c>
      <c r="J45" s="42">
        <f t="shared" si="14"/>
        <v>0</v>
      </c>
      <c r="K45" s="43">
        <f t="shared" si="15"/>
        <v>0</v>
      </c>
      <c r="L45" s="253">
        <f>IF(D45=0,0,IF(D45&gt;K45,"F",LOOKUP(K45,{0,0.01,40,45,50,55,60,65,70,75,80},{"","F","D","C","C+","B-","B","B+","A-","A","A+"})))</f>
        <v>0</v>
      </c>
      <c r="M45" s="253">
        <f>IF(D45=0,0,IF(D45&gt;K45,"00",LOOKUP(K45,{0,40,45,50,55,60,65,70,75,80},{"00","2.00","2.25","2.50","2.75","3.00","3.25","3.50","3.75","4.00"})))</f>
        <v>0</v>
      </c>
      <c r="N45" s="303"/>
      <c r="O45" s="304">
        <f t="shared" si="16"/>
        <v>0</v>
      </c>
      <c r="P45" s="305">
        <f>LOOKUP(O45,{0,"00","2.00","2.25","2.50","2.75","3.00","3.25","3.50","3.75","4.00"},{0,"F","D","C","C+","B-","B","B+","A-","A","A+"})</f>
        <v>0</v>
      </c>
      <c r="Q45" s="306" t="str">
        <f t="shared" si="17"/>
        <v/>
      </c>
    </row>
    <row r="46" spans="1:17" ht="18" thickTop="1" thickBot="1">
      <c r="A46" s="583" t="s">
        <v>144</v>
      </c>
      <c r="B46" s="584"/>
      <c r="C46" s="585"/>
      <c r="D46" s="585"/>
      <c r="E46" s="585"/>
      <c r="F46" s="585"/>
      <c r="G46" s="585"/>
      <c r="H46" s="585"/>
      <c r="I46" s="585"/>
      <c r="J46" s="585"/>
      <c r="K46" s="586" t="s">
        <v>21</v>
      </c>
      <c r="L46" s="586"/>
      <c r="M46" s="586"/>
      <c r="N46" s="578"/>
      <c r="O46" s="578"/>
      <c r="P46" s="578"/>
      <c r="Q46" s="579"/>
    </row>
    <row r="47" spans="1:17" ht="17.25" thickTop="1">
      <c r="A47" s="315"/>
      <c r="B47" s="300"/>
      <c r="C47" s="318"/>
      <c r="D47" s="312"/>
      <c r="E47" s="312"/>
      <c r="F47" s="312"/>
      <c r="G47" s="312"/>
      <c r="H47" s="249">
        <f>ABS(IF(E47&gt;60,0,E47)-IF(F47&gt;60,0,F47))</f>
        <v>0</v>
      </c>
      <c r="I47" s="43" t="str">
        <f>IF(H47&gt;12,"Y","")</f>
        <v/>
      </c>
      <c r="J47" s="42">
        <f>IF(H47&lt;=12,(IF(E47&gt;60,0,E47)+IF(F47&gt;60,0,F47))/2,IF(MEDIAN(E47:G47)-MIN(E47:G47)&gt;=MAX(E47:G47)-MEDIAN(E47:G47),(MAX(E47:G47)+MEDIAN(E47:G47))/2,IF(MEDIAN(E47:G47)-MIN(E47:G47)&lt;MAX(E47:G47)-MEDIAN(E47:G47),(MIN(E47:G47)+MEDIAN(E47:G47))/2)))</f>
        <v>0</v>
      </c>
      <c r="K47" s="43">
        <f>ROUNDUP(IF(D47&gt;40,0,IF(E47&gt;60,0,IF(F47&gt;60,0,(D47+J47)))),0)</f>
        <v>0</v>
      </c>
      <c r="L47" s="253">
        <f>IF(D47=0,0,IF(D47&gt;K47,"F",LOOKUP(K47,{0,0.01,40,45,50,55,60,65,70,75,80},{"","F","D","C","C+","B-","B","B+","A-","A","A+"})))</f>
        <v>0</v>
      </c>
      <c r="M47" s="253">
        <f>IF(D47=0,0,IF(D47&gt;K47,"00",LOOKUP(K47,{0,40,45,50,55,60,65,70,75,80},{"00","2.00","2.25","2.50","2.75","3.00","3.25","3.50","3.75","4.00"})))</f>
        <v>0</v>
      </c>
      <c r="N47" s="303"/>
      <c r="O47" s="304">
        <f>IF(M47&gt;"3.00","3.00",IF(M47&gt;N47,M47,N47))</f>
        <v>0</v>
      </c>
      <c r="P47" s="305">
        <f>LOOKUP(O47,{0,"00","2.00","2.25","2.50","2.75","3.00","3.25","3.50","3.75","4.00"},{0,"F","D","C","C+","B-","B","B+","A-","A","A+"})</f>
        <v>0</v>
      </c>
      <c r="Q47" s="306" t="str">
        <f>IF(M47=0,"",IF(N47="0","Passed",IF(M47&gt;N47,"Improved",IF(M47=N47,"Same","Not Imp:"))))</f>
        <v/>
      </c>
    </row>
    <row r="48" spans="1:17" ht="16.5">
      <c r="A48" s="314"/>
      <c r="B48" s="308"/>
      <c r="C48" s="319"/>
      <c r="D48" s="310"/>
      <c r="E48" s="310"/>
      <c r="F48" s="310"/>
      <c r="G48" s="310"/>
      <c r="H48" s="249">
        <f t="shared" ref="H48:H58" si="18">ABS(IF(E48&gt;60,0,E48)-IF(F48&gt;60,0,F48))</f>
        <v>0</v>
      </c>
      <c r="I48" s="43" t="str">
        <f t="shared" ref="I48:I58" si="19">IF(H48&gt;12,"Y","")</f>
        <v/>
      </c>
      <c r="J48" s="42">
        <f t="shared" ref="J48:J58" si="20">IF(H48&lt;=12,(IF(E48&gt;60,0,E48)+IF(F48&gt;60,0,F48))/2,IF(MEDIAN(E48:G48)-MIN(E48:G48)&gt;=MAX(E48:G48)-MEDIAN(E48:G48),(MAX(E48:G48)+MEDIAN(E48:G48))/2,IF(MEDIAN(E48:G48)-MIN(E48:G48)&lt;MAX(E48:G48)-MEDIAN(E48:G48),(MIN(E48:G48)+MEDIAN(E48:G48))/2)))</f>
        <v>0</v>
      </c>
      <c r="K48" s="43">
        <f t="shared" ref="K48:K58" si="21">ROUNDUP(IF(D48&gt;40,0,IF(E48&gt;60,0,IF(F48&gt;60,0,(D48+J48)))),0)</f>
        <v>0</v>
      </c>
      <c r="L48" s="253">
        <f>IF(D48=0,0,IF(D48&gt;K48,"F",LOOKUP(K48,{0,0.01,40,45,50,55,60,65,70,75,80},{"","F","D","C","C+","B-","B","B+","A-","A","A+"})))</f>
        <v>0</v>
      </c>
      <c r="M48" s="253">
        <f>IF(D48=0,0,IF(D48&gt;K48,"00",LOOKUP(K48,{0,40,45,50,55,60,65,70,75,80},{"00","2.00","2.25","2.50","2.75","3.00","3.25","3.50","3.75","4.00"})))</f>
        <v>0</v>
      </c>
      <c r="N48" s="303"/>
      <c r="O48" s="304">
        <f t="shared" ref="O48:O58" si="22">IF(M48&gt;"3.00","3.00",IF(M48&gt;N48,M48,N48))</f>
        <v>0</v>
      </c>
      <c r="P48" s="305">
        <f>LOOKUP(O48,{0,"00","2.00","2.25","2.50","2.75","3.00","3.25","3.50","3.75","4.00"},{0,"F","D","C","C+","B-","B","B+","A-","A","A+"})</f>
        <v>0</v>
      </c>
      <c r="Q48" s="306" t="str">
        <f t="shared" ref="Q48:Q58" si="23">IF(M48=0,"",IF(N48="0","Passed",IF(M48&gt;N48,"Improved",IF(M48=N48,"Same","Not Imp:"))))</f>
        <v/>
      </c>
    </row>
    <row r="49" spans="1:17" ht="16.5">
      <c r="A49" s="314"/>
      <c r="B49" s="308"/>
      <c r="C49" s="319"/>
      <c r="D49" s="310"/>
      <c r="E49" s="310"/>
      <c r="F49" s="310"/>
      <c r="G49" s="310"/>
      <c r="H49" s="249">
        <f t="shared" si="18"/>
        <v>0</v>
      </c>
      <c r="I49" s="43" t="str">
        <f t="shared" si="19"/>
        <v/>
      </c>
      <c r="J49" s="42">
        <f t="shared" si="20"/>
        <v>0</v>
      </c>
      <c r="K49" s="43">
        <f t="shared" si="21"/>
        <v>0</v>
      </c>
      <c r="L49" s="253">
        <f>IF(D49=0,0,IF(D49&gt;K49,"F",LOOKUP(K49,{0,0.01,40,45,50,55,60,65,70,75,80},{"","F","D","C","C+","B-","B","B+","A-","A","A+"})))</f>
        <v>0</v>
      </c>
      <c r="M49" s="253">
        <f>IF(D49=0,0,IF(D49&gt;K49,"00",LOOKUP(K49,{0,40,45,50,55,60,65,70,75,80},{"00","2.00","2.25","2.50","2.75","3.00","3.25","3.50","3.75","4.00"})))</f>
        <v>0</v>
      </c>
      <c r="N49" s="303"/>
      <c r="O49" s="304">
        <f t="shared" si="22"/>
        <v>0</v>
      </c>
      <c r="P49" s="305">
        <f>LOOKUP(O49,{0,"00","2.00","2.25","2.50","2.75","3.00","3.25","3.50","3.75","4.00"},{0,"F","D","C","C+","B-","B","B+","A-","A","A+"})</f>
        <v>0</v>
      </c>
      <c r="Q49" s="306" t="str">
        <f t="shared" si="23"/>
        <v/>
      </c>
    </row>
    <row r="50" spans="1:17" ht="16.5">
      <c r="A50" s="314"/>
      <c r="B50" s="308"/>
      <c r="C50" s="319"/>
      <c r="D50" s="310"/>
      <c r="E50" s="310"/>
      <c r="F50" s="310"/>
      <c r="G50" s="310"/>
      <c r="H50" s="249">
        <f t="shared" si="18"/>
        <v>0</v>
      </c>
      <c r="I50" s="43" t="str">
        <f t="shared" si="19"/>
        <v/>
      </c>
      <c r="J50" s="42">
        <f t="shared" si="20"/>
        <v>0</v>
      </c>
      <c r="K50" s="43">
        <f t="shared" si="21"/>
        <v>0</v>
      </c>
      <c r="L50" s="253">
        <f>IF(D50=0,0,IF(D50&gt;K50,"F",LOOKUP(K50,{0,0.01,40,45,50,55,60,65,70,75,80},{"","F","D","C","C+","B-","B","B+","A-","A","A+"})))</f>
        <v>0</v>
      </c>
      <c r="M50" s="253">
        <f>IF(D50=0,0,IF(D50&gt;K50,"00",LOOKUP(K50,{0,40,45,50,55,60,65,70,75,80},{"00","2.00","2.25","2.50","2.75","3.00","3.25","3.50","3.75","4.00"})))</f>
        <v>0</v>
      </c>
      <c r="N50" s="303"/>
      <c r="O50" s="304">
        <f t="shared" si="22"/>
        <v>0</v>
      </c>
      <c r="P50" s="305">
        <f>LOOKUP(O50,{0,"00","2.00","2.25","2.50","2.75","3.00","3.25","3.50","3.75","4.00"},{0,"F","D","C","C+","B-","B","B+","A-","A","A+"})</f>
        <v>0</v>
      </c>
      <c r="Q50" s="306" t="str">
        <f t="shared" si="23"/>
        <v/>
      </c>
    </row>
    <row r="51" spans="1:17" ht="16.5">
      <c r="A51" s="314"/>
      <c r="B51" s="308"/>
      <c r="C51" s="319"/>
      <c r="D51" s="310"/>
      <c r="E51" s="310"/>
      <c r="F51" s="310"/>
      <c r="G51" s="310"/>
      <c r="H51" s="249">
        <f t="shared" si="18"/>
        <v>0</v>
      </c>
      <c r="I51" s="43" t="str">
        <f t="shared" si="19"/>
        <v/>
      </c>
      <c r="J51" s="42">
        <f t="shared" si="20"/>
        <v>0</v>
      </c>
      <c r="K51" s="43">
        <f t="shared" si="21"/>
        <v>0</v>
      </c>
      <c r="L51" s="253">
        <f>IF(D51=0,0,IF(D51&gt;K51,"F",LOOKUP(K51,{0,0.01,40,45,50,55,60,65,70,75,80},{"","F","D","C","C+","B-","B","B+","A-","A","A+"})))</f>
        <v>0</v>
      </c>
      <c r="M51" s="253">
        <f>IF(D51=0,0,IF(D51&gt;K51,"00",LOOKUP(K51,{0,40,45,50,55,60,65,70,75,80},{"00","2.00","2.25","2.50","2.75","3.00","3.25","3.50","3.75","4.00"})))</f>
        <v>0</v>
      </c>
      <c r="N51" s="303"/>
      <c r="O51" s="304">
        <f t="shared" si="22"/>
        <v>0</v>
      </c>
      <c r="P51" s="305">
        <f>LOOKUP(O51,{0,"00","2.00","2.25","2.50","2.75","3.00","3.25","3.50","3.75","4.00"},{0,"F","D","C","C+","B-","B","B+","A-","A","A+"})</f>
        <v>0</v>
      </c>
      <c r="Q51" s="306" t="str">
        <f t="shared" si="23"/>
        <v/>
      </c>
    </row>
    <row r="52" spans="1:17" ht="16.5">
      <c r="A52" s="320"/>
      <c r="B52" s="308"/>
      <c r="C52" s="319"/>
      <c r="D52" s="310"/>
      <c r="E52" s="310"/>
      <c r="F52" s="310"/>
      <c r="G52" s="310"/>
      <c r="H52" s="249">
        <f t="shared" si="18"/>
        <v>0</v>
      </c>
      <c r="I52" s="43" t="str">
        <f t="shared" si="19"/>
        <v/>
      </c>
      <c r="J52" s="42">
        <f t="shared" si="20"/>
        <v>0</v>
      </c>
      <c r="K52" s="43">
        <f t="shared" si="21"/>
        <v>0</v>
      </c>
      <c r="L52" s="253">
        <f>IF(D52=0,0,IF(D52&gt;K52,"F",LOOKUP(K52,{0,0.01,40,45,50,55,60,65,70,75,80},{"","F","D","C","C+","B-","B","B+","A-","A","A+"})))</f>
        <v>0</v>
      </c>
      <c r="M52" s="253">
        <f>IF(D52=0,0,IF(D52&gt;K52,"00",LOOKUP(K52,{0,40,45,50,55,60,65,70,75,80},{"00","2.00","2.25","2.50","2.75","3.00","3.25","3.50","3.75","4.00"})))</f>
        <v>0</v>
      </c>
      <c r="N52" s="303"/>
      <c r="O52" s="304">
        <f t="shared" si="22"/>
        <v>0</v>
      </c>
      <c r="P52" s="305">
        <f>LOOKUP(O52,{0,"00","2.00","2.25","2.50","2.75","3.00","3.25","3.50","3.75","4.00"},{0,"F","D","C","C+","B-","B","B+","A-","A","A+"})</f>
        <v>0</v>
      </c>
      <c r="Q52" s="306" t="str">
        <f t="shared" si="23"/>
        <v/>
      </c>
    </row>
    <row r="53" spans="1:17" ht="16.5">
      <c r="A53" s="314"/>
      <c r="B53" s="308"/>
      <c r="C53" s="319"/>
      <c r="D53" s="310"/>
      <c r="E53" s="310"/>
      <c r="F53" s="310"/>
      <c r="G53" s="310"/>
      <c r="H53" s="249">
        <f t="shared" si="18"/>
        <v>0</v>
      </c>
      <c r="I53" s="43" t="str">
        <f t="shared" si="19"/>
        <v/>
      </c>
      <c r="J53" s="42">
        <f t="shared" si="20"/>
        <v>0</v>
      </c>
      <c r="K53" s="43">
        <f t="shared" si="21"/>
        <v>0</v>
      </c>
      <c r="L53" s="253">
        <f>IF(D53=0,0,IF(D53&gt;K53,"F",LOOKUP(K53,{0,0.01,40,45,50,55,60,65,70,75,80},{"","F","D","C","C+","B-","B","B+","A-","A","A+"})))</f>
        <v>0</v>
      </c>
      <c r="M53" s="253">
        <f>IF(D53=0,0,IF(D53&gt;K53,"00",LOOKUP(K53,{0,40,45,50,55,60,65,70,75,80},{"00","2.00","2.25","2.50","2.75","3.00","3.25","3.50","3.75","4.00"})))</f>
        <v>0</v>
      </c>
      <c r="N53" s="303"/>
      <c r="O53" s="304">
        <f t="shared" si="22"/>
        <v>0</v>
      </c>
      <c r="P53" s="305">
        <f>LOOKUP(O53,{0,"00","2.00","2.25","2.50","2.75","3.00","3.25","3.50","3.75","4.00"},{0,"F","D","C","C+","B-","B","B+","A-","A","A+"})</f>
        <v>0</v>
      </c>
      <c r="Q53" s="306" t="str">
        <f t="shared" si="23"/>
        <v/>
      </c>
    </row>
    <row r="54" spans="1:17" ht="16.5">
      <c r="A54" s="307"/>
      <c r="B54" s="308"/>
      <c r="C54" s="319"/>
      <c r="D54" s="310"/>
      <c r="E54" s="310"/>
      <c r="F54" s="310"/>
      <c r="G54" s="310"/>
      <c r="H54" s="249">
        <f t="shared" si="18"/>
        <v>0</v>
      </c>
      <c r="I54" s="43" t="str">
        <f t="shared" si="19"/>
        <v/>
      </c>
      <c r="J54" s="42">
        <f t="shared" si="20"/>
        <v>0</v>
      </c>
      <c r="K54" s="43">
        <f t="shared" si="21"/>
        <v>0</v>
      </c>
      <c r="L54" s="253">
        <f>IF(D54=0,0,IF(D54&gt;K54,"F",LOOKUP(K54,{0,0.01,40,45,50,55,60,65,70,75,80},{"","F","D","C","C+","B-","B","B+","A-","A","A+"})))</f>
        <v>0</v>
      </c>
      <c r="M54" s="253">
        <f>IF(D54=0,0,IF(D54&gt;K54,"00",LOOKUP(K54,{0,40,45,50,55,60,65,70,75,80},{"00","2.00","2.25","2.50","2.75","3.00","3.25","3.50","3.75","4.00"})))</f>
        <v>0</v>
      </c>
      <c r="N54" s="303"/>
      <c r="O54" s="304">
        <f t="shared" si="22"/>
        <v>0</v>
      </c>
      <c r="P54" s="305">
        <f>LOOKUP(O54,{0,"00","2.00","2.25","2.50","2.75","3.00","3.25","3.50","3.75","4.00"},{0,"F","D","C","C+","B-","B","B+","A-","A","A+"})</f>
        <v>0</v>
      </c>
      <c r="Q54" s="306" t="str">
        <f t="shared" si="23"/>
        <v/>
      </c>
    </row>
    <row r="55" spans="1:17" ht="16.5">
      <c r="A55" s="307"/>
      <c r="B55" s="308"/>
      <c r="C55" s="319"/>
      <c r="D55" s="310"/>
      <c r="E55" s="310"/>
      <c r="F55" s="310"/>
      <c r="G55" s="310"/>
      <c r="H55" s="249">
        <f t="shared" si="18"/>
        <v>0</v>
      </c>
      <c r="I55" s="43" t="str">
        <f t="shared" si="19"/>
        <v/>
      </c>
      <c r="J55" s="42">
        <f t="shared" si="20"/>
        <v>0</v>
      </c>
      <c r="K55" s="43">
        <f t="shared" si="21"/>
        <v>0</v>
      </c>
      <c r="L55" s="253">
        <f>IF(D55=0,0,IF(D55&gt;K55,"F",LOOKUP(K55,{0,0.01,40,45,50,55,60,65,70,75,80},{"","F","D","C","C+","B-","B","B+","A-","A","A+"})))</f>
        <v>0</v>
      </c>
      <c r="M55" s="253">
        <f>IF(D55=0,0,IF(D55&gt;K55,"00",LOOKUP(K55,{0,40,45,50,55,60,65,70,75,80},{"00","2.00","2.25","2.50","2.75","3.00","3.25","3.50","3.75","4.00"})))</f>
        <v>0</v>
      </c>
      <c r="N55" s="303"/>
      <c r="O55" s="304">
        <f t="shared" si="22"/>
        <v>0</v>
      </c>
      <c r="P55" s="305">
        <f>LOOKUP(O55,{0,"00","2.00","2.25","2.50","2.75","3.00","3.25","3.50","3.75","4.00"},{0,"F","D","C","C+","B-","B","B+","A-","A","A+"})</f>
        <v>0</v>
      </c>
      <c r="Q55" s="306" t="str">
        <f t="shared" si="23"/>
        <v/>
      </c>
    </row>
    <row r="56" spans="1:17" ht="16.5">
      <c r="A56" s="321"/>
      <c r="B56" s="322"/>
      <c r="C56" s="323"/>
      <c r="D56" s="324"/>
      <c r="E56" s="324"/>
      <c r="F56" s="324"/>
      <c r="G56" s="324"/>
      <c r="H56" s="249">
        <f t="shared" si="18"/>
        <v>0</v>
      </c>
      <c r="I56" s="43" t="str">
        <f t="shared" si="19"/>
        <v/>
      </c>
      <c r="J56" s="42">
        <f t="shared" si="20"/>
        <v>0</v>
      </c>
      <c r="K56" s="43">
        <f t="shared" si="21"/>
        <v>0</v>
      </c>
      <c r="L56" s="253">
        <f>IF(D56=0,0,IF(D56&gt;K56,"F",LOOKUP(K56,{0,0.01,40,45,50,55,60,65,70,75,80},{"","F","D","C","C+","B-","B","B+","A-","A","A+"})))</f>
        <v>0</v>
      </c>
      <c r="M56" s="253">
        <f>IF(D56=0,0,IF(D56&gt;K56,"00",LOOKUP(K56,{0,40,45,50,55,60,65,70,75,80},{"00","2.00","2.25","2.50","2.75","3.00","3.25","3.50","3.75","4.00"})))</f>
        <v>0</v>
      </c>
      <c r="N56" s="303"/>
      <c r="O56" s="304">
        <f t="shared" si="22"/>
        <v>0</v>
      </c>
      <c r="P56" s="305">
        <f>LOOKUP(O56,{0,"00","2.00","2.25","2.50","2.75","3.00","3.25","3.50","3.75","4.00"},{0,"F","D","C","C+","B-","B","B+","A-","A","A+"})</f>
        <v>0</v>
      </c>
      <c r="Q56" s="306" t="str">
        <f t="shared" si="23"/>
        <v/>
      </c>
    </row>
    <row r="57" spans="1:17" ht="16.5">
      <c r="A57" s="307"/>
      <c r="B57" s="308"/>
      <c r="C57" s="319"/>
      <c r="D57" s="310"/>
      <c r="E57" s="310"/>
      <c r="F57" s="310"/>
      <c r="G57" s="310"/>
      <c r="H57" s="249">
        <f t="shared" si="18"/>
        <v>0</v>
      </c>
      <c r="I57" s="43" t="str">
        <f t="shared" si="19"/>
        <v/>
      </c>
      <c r="J57" s="42">
        <f t="shared" si="20"/>
        <v>0</v>
      </c>
      <c r="K57" s="43">
        <f t="shared" si="21"/>
        <v>0</v>
      </c>
      <c r="L57" s="253">
        <f>IF(D57=0,0,IF(D57&gt;K57,"F",LOOKUP(K57,{0,0.01,40,45,50,55,60,65,70,75,80},{"","F","D","C","C+","B-","B","B+","A-","A","A+"})))</f>
        <v>0</v>
      </c>
      <c r="M57" s="253">
        <f>IF(D57=0,0,IF(D57&gt;K57,"00",LOOKUP(K57,{0,40,45,50,55,60,65,70,75,80},{"00","2.00","2.25","2.50","2.75","3.00","3.25","3.50","3.75","4.00"})))</f>
        <v>0</v>
      </c>
      <c r="N57" s="303"/>
      <c r="O57" s="304">
        <f t="shared" si="22"/>
        <v>0</v>
      </c>
      <c r="P57" s="305">
        <f>LOOKUP(O57,{0,"00","2.00","2.25","2.50","2.75","3.00","3.25","3.50","3.75","4.00"},{0,"F","D","C","C+","B-","B","B+","A-","A","A+"})</f>
        <v>0</v>
      </c>
      <c r="Q57" s="306" t="str">
        <f t="shared" si="23"/>
        <v/>
      </c>
    </row>
    <row r="58" spans="1:17" ht="16.5">
      <c r="A58" s="307"/>
      <c r="B58" s="308"/>
      <c r="C58" s="319"/>
      <c r="D58" s="310"/>
      <c r="E58" s="310"/>
      <c r="F58" s="310"/>
      <c r="G58" s="310"/>
      <c r="H58" s="249">
        <f t="shared" si="18"/>
        <v>0</v>
      </c>
      <c r="I58" s="43" t="str">
        <f t="shared" si="19"/>
        <v/>
      </c>
      <c r="J58" s="42">
        <f t="shared" si="20"/>
        <v>0</v>
      </c>
      <c r="K58" s="43">
        <f t="shared" si="21"/>
        <v>0</v>
      </c>
      <c r="L58" s="253">
        <f>IF(D58=0,0,IF(D58&gt;K58,"F",LOOKUP(K58,{0,0.01,40,45,50,55,60,65,70,75,80},{"","F","D","C","C+","B-","B","B+","A-","A","A+"})))</f>
        <v>0</v>
      </c>
      <c r="M58" s="253">
        <f>IF(D58=0,0,IF(D58&gt;K58,"00",LOOKUP(K58,{0,40,45,50,55,60,65,70,75,80},{"00","2.00","2.25","2.50","2.75","3.00","3.25","3.50","3.75","4.00"})))</f>
        <v>0</v>
      </c>
      <c r="N58" s="303"/>
      <c r="O58" s="304">
        <f t="shared" si="22"/>
        <v>0</v>
      </c>
      <c r="P58" s="305">
        <f>LOOKUP(O58,{0,"00","2.00","2.25","2.50","2.75","3.00","3.25","3.50","3.75","4.00"},{0,"F","D","C","C+","B-","B","B+","A-","A","A+"})</f>
        <v>0</v>
      </c>
      <c r="Q58" s="306" t="str">
        <f t="shared" si="23"/>
        <v/>
      </c>
    </row>
  </sheetData>
  <sheetProtection sheet="1" objects="1" scenarios="1" formatCells="0" formatColumns="0" formatRows="0"/>
  <mergeCells count="38">
    <mergeCell ref="A35:B35"/>
    <mergeCell ref="C35:J35"/>
    <mergeCell ref="K35:M35"/>
    <mergeCell ref="N35:Q35"/>
    <mergeCell ref="A46:B46"/>
    <mergeCell ref="C46:J46"/>
    <mergeCell ref="K46:M46"/>
    <mergeCell ref="N46:Q46"/>
    <mergeCell ref="A24:B24"/>
    <mergeCell ref="C24:J24"/>
    <mergeCell ref="K24:M24"/>
    <mergeCell ref="N24:Q24"/>
    <mergeCell ref="J6:J7"/>
    <mergeCell ref="K6:K7"/>
    <mergeCell ref="L6:L7"/>
    <mergeCell ref="M6:M7"/>
    <mergeCell ref="N6:N7"/>
    <mergeCell ref="O6:P6"/>
    <mergeCell ref="Q6:Q7"/>
    <mergeCell ref="A8:B8"/>
    <mergeCell ref="C8:J8"/>
    <mergeCell ref="K8:M8"/>
    <mergeCell ref="N8:Q8"/>
    <mergeCell ref="A5:Q5"/>
    <mergeCell ref="A6:A7"/>
    <mergeCell ref="B6:B7"/>
    <mergeCell ref="C6:C7"/>
    <mergeCell ref="D6:D7"/>
    <mergeCell ref="E6:E7"/>
    <mergeCell ref="F6:F7"/>
    <mergeCell ref="G6:G7"/>
    <mergeCell ref="H6:H7"/>
    <mergeCell ref="I6:I7"/>
    <mergeCell ref="A4:Q4"/>
    <mergeCell ref="A1:Q1"/>
    <mergeCell ref="A2:Q2"/>
    <mergeCell ref="C3:M3"/>
    <mergeCell ref="N3:Q3"/>
  </mergeCells>
  <conditionalFormatting sqref="D9:I9 H10:I23">
    <cfRule type="expression" dxfId="86" priority="10">
      <formula>$H$6="Y"</formula>
    </cfRule>
    <cfRule type="expression" dxfId="85" priority="11">
      <formula>$H$6="Y"</formula>
    </cfRule>
    <cfRule type="expression" dxfId="84" priority="12">
      <formula>$H$6="Y"</formula>
    </cfRule>
  </conditionalFormatting>
  <conditionalFormatting sqref="H25:I34">
    <cfRule type="expression" dxfId="83" priority="7">
      <formula>$H$6="Y"</formula>
    </cfRule>
    <cfRule type="expression" dxfId="82" priority="8">
      <formula>$H$6="Y"</formula>
    </cfRule>
    <cfRule type="expression" dxfId="81" priority="9">
      <formula>$H$6="Y"</formula>
    </cfRule>
  </conditionalFormatting>
  <conditionalFormatting sqref="H36:I45">
    <cfRule type="expression" dxfId="80" priority="4">
      <formula>$H$6="Y"</formula>
    </cfRule>
    <cfRule type="expression" dxfId="79" priority="5">
      <formula>$H$6="Y"</formula>
    </cfRule>
    <cfRule type="expression" dxfId="78" priority="6">
      <formula>$H$6="Y"</formula>
    </cfRule>
  </conditionalFormatting>
  <conditionalFormatting sqref="H47:I58">
    <cfRule type="expression" dxfId="77" priority="1">
      <formula>$H$6="Y"</formula>
    </cfRule>
    <cfRule type="expression" dxfId="76" priority="2">
      <formula>$H$6="Y"</formula>
    </cfRule>
    <cfRule type="expression" dxfId="75" priority="3">
      <formula>$H$6="Y"</formula>
    </cfRule>
  </conditionalFormatting>
  <pageMargins left="0.45" right="0.2" top="0.5" bottom="0.75" header="0.3" footer="0.3"/>
  <pageSetup paperSize="9" scale="70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>
  <sheetPr>
    <tabColor rgb="FFFFFF00"/>
  </sheetPr>
  <dimension ref="A1:AP77"/>
  <sheetViews>
    <sheetView showZeros="0" view="pageLayout" topLeftCell="N34" workbookViewId="0">
      <selection activeCell="O12" sqref="O12"/>
    </sheetView>
  </sheetViews>
  <sheetFormatPr defaultRowHeight="15"/>
  <cols>
    <col min="1" max="1" width="12.5703125" customWidth="1"/>
    <col min="2" max="2" width="7.28515625" customWidth="1"/>
    <col min="3" max="3" width="4.85546875" customWidth="1"/>
    <col min="4" max="4" width="7.28515625" customWidth="1"/>
    <col min="5" max="5" width="4.85546875" customWidth="1"/>
    <col min="6" max="6" width="7.28515625" customWidth="1"/>
    <col min="7" max="7" width="4.85546875" customWidth="1"/>
    <col min="8" max="8" width="7.28515625" customWidth="1"/>
    <col min="9" max="9" width="4.85546875" customWidth="1"/>
    <col min="10" max="10" width="7.28515625" customWidth="1"/>
    <col min="11" max="11" width="4.85546875" customWidth="1"/>
    <col min="12" max="12" width="7.28515625" customWidth="1"/>
    <col min="13" max="13" width="4.85546875" customWidth="1"/>
    <col min="14" max="14" width="7.28515625" customWidth="1"/>
    <col min="15" max="15" width="4.85546875" customWidth="1"/>
    <col min="16" max="16" width="7.28515625" customWidth="1"/>
    <col min="17" max="17" width="4.85546875" customWidth="1"/>
    <col min="18" max="18" width="7.28515625" customWidth="1"/>
    <col min="19" max="19" width="4.85546875" customWidth="1"/>
    <col min="20" max="20" width="7.28515625" customWidth="1"/>
    <col min="21" max="21" width="4.85546875" customWidth="1"/>
    <col min="22" max="22" width="7.28515625" customWidth="1"/>
    <col min="23" max="23" width="4.85546875" customWidth="1"/>
    <col min="24" max="24" width="7.28515625" customWidth="1"/>
    <col min="25" max="25" width="4.85546875" customWidth="1"/>
    <col min="26" max="26" width="7.28515625" customWidth="1"/>
    <col min="27" max="27" width="4.85546875" customWidth="1"/>
    <col min="28" max="28" width="7.28515625" customWidth="1"/>
    <col min="29" max="29" width="4.85546875" customWidth="1"/>
    <col min="30" max="30" width="7.28515625" customWidth="1"/>
    <col min="31" max="31" width="4.85546875" customWidth="1"/>
    <col min="32" max="32" width="7.28515625" customWidth="1"/>
    <col min="33" max="33" width="4.85546875" customWidth="1"/>
    <col min="34" max="34" width="7.28515625" customWidth="1"/>
    <col min="35" max="35" width="4.85546875" customWidth="1"/>
    <col min="36" max="36" width="7.28515625" customWidth="1"/>
    <col min="37" max="37" width="4.85546875" customWidth="1"/>
    <col min="38" max="38" width="5.7109375" customWidth="1"/>
    <col min="39" max="39" width="5" customWidth="1"/>
    <col min="40" max="40" width="5" hidden="1" customWidth="1"/>
    <col min="41" max="41" width="3.85546875" customWidth="1"/>
    <col min="42" max="42" width="11.7109375" customWidth="1"/>
    <col min="43" max="43" width="0.5703125" customWidth="1"/>
    <col min="44" max="44" width="0.85546875" customWidth="1"/>
    <col min="45" max="45" width="0.7109375" customWidth="1"/>
    <col min="46" max="46" width="1" customWidth="1"/>
  </cols>
  <sheetData>
    <row r="1" spans="1:42" ht="24.75">
      <c r="A1" s="692" t="s">
        <v>81</v>
      </c>
      <c r="B1" s="693"/>
      <c r="C1" s="693"/>
      <c r="D1" s="693"/>
      <c r="E1" s="693"/>
      <c r="F1" s="693"/>
      <c r="G1" s="693"/>
      <c r="H1" s="693"/>
      <c r="I1" s="693"/>
      <c r="J1" s="693"/>
      <c r="K1" s="693"/>
      <c r="L1" s="693"/>
      <c r="M1" s="693"/>
      <c r="N1" s="693"/>
      <c r="O1" s="693"/>
      <c r="P1" s="693"/>
      <c r="Q1" s="693"/>
      <c r="R1" s="693"/>
      <c r="S1" s="693"/>
      <c r="T1" s="693"/>
      <c r="U1" s="693"/>
      <c r="V1" s="693"/>
      <c r="W1" s="693"/>
      <c r="X1" s="693"/>
      <c r="Y1" s="693"/>
      <c r="Z1" s="693"/>
      <c r="AA1" s="693"/>
      <c r="AB1" s="693"/>
      <c r="AC1" s="693"/>
      <c r="AD1" s="693"/>
      <c r="AE1" s="693"/>
      <c r="AF1" s="693"/>
      <c r="AG1" s="693"/>
      <c r="AH1" s="693"/>
      <c r="AI1" s="693"/>
      <c r="AJ1" s="693"/>
      <c r="AK1" s="693"/>
      <c r="AL1" s="126"/>
      <c r="AM1" s="127"/>
      <c r="AN1" s="127"/>
      <c r="AO1" s="127"/>
      <c r="AP1" s="126"/>
    </row>
    <row r="2" spans="1:42" ht="18">
      <c r="A2" s="650" t="s">
        <v>24</v>
      </c>
      <c r="B2" s="651"/>
      <c r="C2" s="651"/>
      <c r="D2" s="651"/>
      <c r="E2" s="651"/>
      <c r="F2" s="651"/>
      <c r="G2" s="651"/>
      <c r="H2" s="651"/>
      <c r="I2" s="651"/>
      <c r="J2" s="651"/>
      <c r="K2" s="651"/>
      <c r="L2" s="651"/>
      <c r="M2" s="651"/>
      <c r="N2" s="651"/>
      <c r="O2" s="651"/>
      <c r="P2" s="651"/>
      <c r="Q2" s="651"/>
      <c r="R2" s="651"/>
      <c r="S2" s="651"/>
      <c r="T2" s="651"/>
      <c r="U2" s="651"/>
      <c r="V2" s="651"/>
      <c r="W2" s="651"/>
      <c r="X2" s="651"/>
      <c r="Y2" s="651"/>
      <c r="Z2" s="651"/>
      <c r="AA2" s="651"/>
      <c r="AB2" s="651"/>
      <c r="AC2" s="651"/>
      <c r="AD2" s="651"/>
      <c r="AE2" s="651"/>
      <c r="AF2" s="651"/>
      <c r="AG2" s="651"/>
      <c r="AH2" s="651"/>
      <c r="AI2" s="651"/>
      <c r="AJ2" s="651"/>
      <c r="AK2" s="651"/>
      <c r="AL2" s="126"/>
      <c r="AM2" s="127"/>
      <c r="AN2" s="127"/>
      <c r="AO2" s="127"/>
      <c r="AP2" s="126"/>
    </row>
    <row r="3" spans="1:42" ht="16.5" thickBot="1">
      <c r="A3" s="652" t="s">
        <v>86</v>
      </c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126"/>
      <c r="AM3" s="127"/>
      <c r="AN3" s="127"/>
      <c r="AO3" s="127"/>
      <c r="AP3" s="126"/>
    </row>
    <row r="4" spans="1:42" ht="18.75" thickTop="1">
      <c r="A4" s="220" t="s">
        <v>91</v>
      </c>
      <c r="B4" s="659" t="s">
        <v>97</v>
      </c>
      <c r="C4" s="659"/>
      <c r="D4" s="659"/>
      <c r="E4" s="659"/>
      <c r="F4" s="659"/>
      <c r="G4" s="659"/>
      <c r="H4" s="659"/>
      <c r="I4" s="659"/>
      <c r="J4" s="659"/>
      <c r="K4" s="659"/>
      <c r="L4" s="659"/>
      <c r="M4" s="660"/>
      <c r="N4" s="659" t="s">
        <v>98</v>
      </c>
      <c r="O4" s="659"/>
      <c r="P4" s="659"/>
      <c r="Q4" s="659"/>
      <c r="R4" s="659"/>
      <c r="S4" s="659"/>
      <c r="T4" s="659"/>
      <c r="U4" s="659"/>
      <c r="V4" s="659"/>
      <c r="W4" s="659"/>
      <c r="X4" s="659"/>
      <c r="Y4" s="660"/>
      <c r="Z4" s="659"/>
      <c r="AA4" s="659"/>
      <c r="AB4" s="659"/>
      <c r="AC4" s="659"/>
      <c r="AD4" s="659"/>
      <c r="AE4" s="659"/>
      <c r="AF4" s="659"/>
      <c r="AG4" s="659"/>
      <c r="AH4" s="659"/>
      <c r="AI4" s="659"/>
      <c r="AJ4" s="659"/>
      <c r="AK4" s="660"/>
      <c r="AL4" s="679" t="s">
        <v>101</v>
      </c>
      <c r="AM4" s="599" t="s">
        <v>102</v>
      </c>
      <c r="AN4" s="214"/>
      <c r="AO4" s="599" t="s">
        <v>2</v>
      </c>
      <c r="AP4" s="661" t="s">
        <v>74</v>
      </c>
    </row>
    <row r="5" spans="1:42" ht="16.5" customHeight="1">
      <c r="A5" s="218" t="str">
        <f>'1st 1'!A6</f>
        <v>00-00</v>
      </c>
      <c r="B5" s="657">
        <f>'7th 1'!B4</f>
        <v>401</v>
      </c>
      <c r="C5" s="658"/>
      <c r="D5" s="653">
        <f>'7th 2'!B4</f>
        <v>402</v>
      </c>
      <c r="E5" s="658"/>
      <c r="F5" s="653">
        <f>'7th 3'!B4</f>
        <v>403</v>
      </c>
      <c r="G5" s="658"/>
      <c r="H5" s="653">
        <f>'7th 4'!B4</f>
        <v>404</v>
      </c>
      <c r="I5" s="658"/>
      <c r="J5" s="653">
        <f>'7th 5'!B4</f>
        <v>405</v>
      </c>
      <c r="K5" s="658"/>
      <c r="L5" s="653">
        <f>'7th 6'!B4</f>
        <v>406</v>
      </c>
      <c r="M5" s="654"/>
      <c r="N5" s="657">
        <f>'7th 1'!B4</f>
        <v>401</v>
      </c>
      <c r="O5" s="658"/>
      <c r="P5" s="653">
        <f>'7th 2'!B4</f>
        <v>402</v>
      </c>
      <c r="Q5" s="658"/>
      <c r="R5" s="653">
        <f>'7th 3'!B4</f>
        <v>403</v>
      </c>
      <c r="S5" s="658"/>
      <c r="T5" s="653">
        <f>'7th 4'!B4</f>
        <v>404</v>
      </c>
      <c r="U5" s="658"/>
      <c r="V5" s="653">
        <f>'7th 5'!B4</f>
        <v>405</v>
      </c>
      <c r="W5" s="658"/>
      <c r="X5" s="653">
        <f>'7th 6'!B4</f>
        <v>406</v>
      </c>
      <c r="Y5" s="654"/>
      <c r="Z5" s="657">
        <f>'7th 1'!B4</f>
        <v>401</v>
      </c>
      <c r="AA5" s="658"/>
      <c r="AB5" s="653">
        <f>'7th 2'!B4</f>
        <v>402</v>
      </c>
      <c r="AC5" s="658"/>
      <c r="AD5" s="653">
        <f>'7th 3'!B4</f>
        <v>403</v>
      </c>
      <c r="AE5" s="658"/>
      <c r="AF5" s="653">
        <f>'7th 4'!B4</f>
        <v>404</v>
      </c>
      <c r="AG5" s="658"/>
      <c r="AH5" s="653">
        <f>'7th 5'!B4</f>
        <v>405</v>
      </c>
      <c r="AI5" s="658"/>
      <c r="AJ5" s="653">
        <f>'7th 6'!B4</f>
        <v>406</v>
      </c>
      <c r="AK5" s="654"/>
      <c r="AL5" s="680"/>
      <c r="AM5" s="682"/>
      <c r="AN5" s="214"/>
      <c r="AO5" s="682"/>
      <c r="AP5" s="662"/>
    </row>
    <row r="6" spans="1:42" ht="19.5" customHeight="1">
      <c r="A6" s="669" t="s">
        <v>74</v>
      </c>
      <c r="B6" s="229" t="s">
        <v>79</v>
      </c>
      <c r="C6" s="228">
        <f>'7th 1'!H4</f>
        <v>1.5</v>
      </c>
      <c r="D6" s="230" t="s">
        <v>79</v>
      </c>
      <c r="E6" s="228">
        <f>'7th 2'!H4</f>
        <v>3</v>
      </c>
      <c r="F6" s="230" t="s">
        <v>79</v>
      </c>
      <c r="G6" s="228">
        <f>'7th 3'!H4</f>
        <v>3</v>
      </c>
      <c r="H6" s="230" t="s">
        <v>79</v>
      </c>
      <c r="I6" s="228">
        <f>'7th 4'!H4</f>
        <v>1.5</v>
      </c>
      <c r="J6" s="230" t="s">
        <v>79</v>
      </c>
      <c r="K6" s="228">
        <f>'7th 5'!H4</f>
        <v>3</v>
      </c>
      <c r="L6" s="230" t="s">
        <v>79</v>
      </c>
      <c r="M6" s="231">
        <f>'7th 6'!H4</f>
        <v>3</v>
      </c>
      <c r="N6" s="229" t="s">
        <v>79</v>
      </c>
      <c r="O6" s="228">
        <f>'7th 1'!P4</f>
        <v>3</v>
      </c>
      <c r="P6" s="230" t="s">
        <v>79</v>
      </c>
      <c r="Q6" s="228">
        <f>'7th 2'!P4</f>
        <v>1.5</v>
      </c>
      <c r="R6" s="230" t="s">
        <v>79</v>
      </c>
      <c r="S6" s="228">
        <f>'7th 3'!P4</f>
        <v>3</v>
      </c>
      <c r="T6" s="230" t="s">
        <v>79</v>
      </c>
      <c r="U6" s="228">
        <f>'7th 4'!P4</f>
        <v>3</v>
      </c>
      <c r="V6" s="230" t="s">
        <v>79</v>
      </c>
      <c r="W6" s="228">
        <f>'7th 5'!P4</f>
        <v>1.5</v>
      </c>
      <c r="X6" s="230" t="s">
        <v>79</v>
      </c>
      <c r="Y6" s="231">
        <f>'7th 6'!P4</f>
        <v>3</v>
      </c>
      <c r="Z6" s="229" t="s">
        <v>96</v>
      </c>
      <c r="AA6" s="228">
        <f>'7th 1'!X4</f>
        <v>3</v>
      </c>
      <c r="AB6" s="230" t="s">
        <v>96</v>
      </c>
      <c r="AC6" s="228">
        <f>'7th 2'!X4</f>
        <v>3</v>
      </c>
      <c r="AD6" s="230" t="s">
        <v>96</v>
      </c>
      <c r="AE6" s="228">
        <f>'7th 3'!X4</f>
        <v>3</v>
      </c>
      <c r="AF6" s="230" t="s">
        <v>96</v>
      </c>
      <c r="AG6" s="228">
        <f>'7th 4'!X4</f>
        <v>1.5</v>
      </c>
      <c r="AH6" s="230" t="s">
        <v>96</v>
      </c>
      <c r="AI6" s="228">
        <f>'7th 5'!X4</f>
        <v>1.5</v>
      </c>
      <c r="AJ6" s="230" t="s">
        <v>96</v>
      </c>
      <c r="AK6" s="231">
        <f>'7th 6'!X4</f>
        <v>3</v>
      </c>
      <c r="AL6" s="680"/>
      <c r="AM6" s="682"/>
      <c r="AN6" s="213"/>
      <c r="AO6" s="682"/>
      <c r="AP6" s="662"/>
    </row>
    <row r="7" spans="1:42" ht="15.75">
      <c r="A7" s="670"/>
      <c r="B7" s="219" t="s">
        <v>1</v>
      </c>
      <c r="C7" s="216" t="s">
        <v>2</v>
      </c>
      <c r="D7" s="216" t="s">
        <v>1</v>
      </c>
      <c r="E7" s="216" t="s">
        <v>2</v>
      </c>
      <c r="F7" s="216" t="s">
        <v>1</v>
      </c>
      <c r="G7" s="216" t="s">
        <v>2</v>
      </c>
      <c r="H7" s="216" t="s">
        <v>1</v>
      </c>
      <c r="I7" s="216" t="s">
        <v>2</v>
      </c>
      <c r="J7" s="216" t="s">
        <v>1</v>
      </c>
      <c r="K7" s="216" t="s">
        <v>2</v>
      </c>
      <c r="L7" s="216" t="s">
        <v>1</v>
      </c>
      <c r="M7" s="221" t="s">
        <v>2</v>
      </c>
      <c r="N7" s="219" t="s">
        <v>1</v>
      </c>
      <c r="O7" s="216" t="s">
        <v>2</v>
      </c>
      <c r="P7" s="216" t="s">
        <v>1</v>
      </c>
      <c r="Q7" s="216" t="s">
        <v>2</v>
      </c>
      <c r="R7" s="216" t="s">
        <v>1</v>
      </c>
      <c r="S7" s="216" t="s">
        <v>2</v>
      </c>
      <c r="T7" s="216" t="s">
        <v>1</v>
      </c>
      <c r="U7" s="216" t="s">
        <v>2</v>
      </c>
      <c r="V7" s="216" t="s">
        <v>1</v>
      </c>
      <c r="W7" s="216" t="s">
        <v>2</v>
      </c>
      <c r="X7" s="216" t="s">
        <v>1</v>
      </c>
      <c r="Y7" s="221" t="s">
        <v>2</v>
      </c>
      <c r="Z7" s="219" t="s">
        <v>1</v>
      </c>
      <c r="AA7" s="216" t="s">
        <v>2</v>
      </c>
      <c r="AB7" s="216" t="s">
        <v>1</v>
      </c>
      <c r="AC7" s="216" t="s">
        <v>2</v>
      </c>
      <c r="AD7" s="216" t="s">
        <v>1</v>
      </c>
      <c r="AE7" s="216" t="s">
        <v>2</v>
      </c>
      <c r="AF7" s="216" t="s">
        <v>1</v>
      </c>
      <c r="AG7" s="216" t="s">
        <v>2</v>
      </c>
      <c r="AH7" s="216" t="s">
        <v>1</v>
      </c>
      <c r="AI7" s="216" t="s">
        <v>2</v>
      </c>
      <c r="AJ7" s="216" t="s">
        <v>1</v>
      </c>
      <c r="AK7" s="224" t="s">
        <v>2</v>
      </c>
      <c r="AL7" s="681"/>
      <c r="AM7" s="600"/>
      <c r="AN7" s="213"/>
      <c r="AO7" s="600"/>
      <c r="AP7" s="595"/>
    </row>
    <row r="8" spans="1:42" ht="14.25" customHeight="1">
      <c r="A8" s="217">
        <f>'1st 1'!A8</f>
        <v>1</v>
      </c>
      <c r="B8" s="132">
        <f>IF('7th 1'!J8&gt;0,'7th 1'!AC8,0)</f>
        <v>3.5</v>
      </c>
      <c r="C8" s="133" t="str">
        <f>IF('7th 1'!J8&gt;0,'7th 1'!AB8,0)</f>
        <v>A-</v>
      </c>
      <c r="D8" s="133">
        <f>IF('7th 2'!J8&gt;0,'7th 2'!AC8,0)</f>
        <v>3.25</v>
      </c>
      <c r="E8" s="134" t="str">
        <f>IF('7th 2'!J8&gt;0,'7th 2'!AB8,0)</f>
        <v>B+</v>
      </c>
      <c r="F8" s="134">
        <f>IF('7th 3'!J8&gt;0,'7th 3'!AC8,0)</f>
        <v>3.25</v>
      </c>
      <c r="G8" s="133" t="str">
        <f>IF('7th 3'!J8&gt;0,'7th 3'!AB8,0)</f>
        <v>B+</v>
      </c>
      <c r="H8" s="133">
        <f>IF('7th 4'!J8&gt;0,'7th 4'!AC8,0)</f>
        <v>4</v>
      </c>
      <c r="I8" s="133" t="str">
        <f>IF('7th 4'!J8&gt;0,'7th 4'!AB8,0)</f>
        <v>A+</v>
      </c>
      <c r="J8" s="134">
        <f>IF('7th 5'!J8&gt;0,'7th 5'!AC8,0)</f>
        <v>3.75</v>
      </c>
      <c r="K8" s="134" t="str">
        <f>IF('7th 5'!J8&gt;0,'7th 5'!AB8,0)</f>
        <v>A</v>
      </c>
      <c r="L8" s="133">
        <f>IF('7th 6'!J8&gt;0,'7th 6'!AC8,0)</f>
        <v>2.75</v>
      </c>
      <c r="M8" s="222" t="str">
        <f>IF('7th 6'!J8&gt;0,'7th 6'!AB8,0)</f>
        <v>B-</v>
      </c>
      <c r="N8" s="132">
        <f>IF('7th 1'!R8&gt;0,'7th 1'!AC8,0)</f>
        <v>0</v>
      </c>
      <c r="O8" s="134">
        <f>IF('7th 1'!R8&gt;0,'7th 1'!AB8,0)</f>
        <v>0</v>
      </c>
      <c r="P8" s="134">
        <f>IF('7th 2'!R8&gt;0,'7th 2'!AC8,0)</f>
        <v>0</v>
      </c>
      <c r="Q8" s="133">
        <f>IF('7th 2'!R8&gt;0,'7th 2'!AB8,0)</f>
        <v>0</v>
      </c>
      <c r="R8" s="133">
        <f>IF('7th 3'!R8&gt;0,'7th 3'!AC8,0)</f>
        <v>0</v>
      </c>
      <c r="S8" s="133">
        <f>IF('7th 3'!R8&gt;0,'7th 3'!AB8,0)</f>
        <v>0</v>
      </c>
      <c r="T8" s="134">
        <f>IF('7th 4'!R8&gt;0,'7th 4'!AC8,0)</f>
        <v>0</v>
      </c>
      <c r="U8" s="134">
        <f>IF('7th 4'!R8&gt;0,'7th 4'!AB8,0)</f>
        <v>0</v>
      </c>
      <c r="V8" s="133">
        <f>IF('7th 5'!R8&gt;0,'7th 5'!AC8,0)</f>
        <v>0</v>
      </c>
      <c r="W8" s="133">
        <f>IF('7th 5'!R8&gt;0,'7th 5'!AB8,0)</f>
        <v>0</v>
      </c>
      <c r="X8" s="133">
        <f>IF('7th 6'!R8&gt;0,'7th 6'!AC8,0)</f>
        <v>0</v>
      </c>
      <c r="Y8" s="135">
        <f>IF('7th 6'!R8&gt;0,'7th 6'!AB8,0)</f>
        <v>0</v>
      </c>
      <c r="Z8" s="223">
        <f>IF('7th 1'!Z8&gt;0,'7th 1'!AC8,0)</f>
        <v>0</v>
      </c>
      <c r="AA8" s="134">
        <f>IF('7th 1'!Z8&gt;0,'7th 1'!AB8,0)</f>
        <v>0</v>
      </c>
      <c r="AB8" s="134">
        <f>IF('7th 2'!Z8&gt;0,'7th 2'!AC8,0)</f>
        <v>0</v>
      </c>
      <c r="AC8" s="134">
        <f>IF('7th 2'!Z8&gt;0,'7th 2'!AB8,0)</f>
        <v>0</v>
      </c>
      <c r="AD8" s="134">
        <f>IF('7th 3'!Z8&gt;0,'7th 3'!AC8,0)</f>
        <v>0</v>
      </c>
      <c r="AE8" s="134">
        <f>IF('7th 3'!Z8&gt;0,'7th 3'!AB8,0)</f>
        <v>0</v>
      </c>
      <c r="AF8" s="134">
        <f>IF('7th 4'!Z8&gt;0,'7th 4'!AC8,0)</f>
        <v>0</v>
      </c>
      <c r="AG8" s="133">
        <f>IF('7th 4'!Z8&gt;0,'7th 4'!AB8,0)</f>
        <v>0</v>
      </c>
      <c r="AH8" s="133">
        <f>IF('7th 5'!Z8&gt;0,'7th 5'!AC8,0)</f>
        <v>0</v>
      </c>
      <c r="AI8" s="133">
        <f>IF('7th 5'!Z8&gt;0,'7th 5'!AB8,0)</f>
        <v>0</v>
      </c>
      <c r="AJ8" s="134">
        <f>IF('7th 6'!Z8&gt;0,'7th 6'!AC8,0)</f>
        <v>0</v>
      </c>
      <c r="AK8" s="225">
        <f>IF('7th 6'!Z8&gt;0,'7th 6'!AB8,0)</f>
        <v>0</v>
      </c>
      <c r="AL8" s="226">
        <f>(B8*C6)+(D8*E6)+(F8*G6)+(H8*I6)+(J8*K6)+(L8*M6)+(N8*O6)+(P8*Q6)+(R8*S6)+(T8*U6)+(V8*W6)+(X8*Y6)+(Z8*AA6)+(AB8*AC6)+(AD8*AE6)+(AF8*AG6)+(AH8*AI6)+(AJ8*AK6)</f>
        <v>50.25</v>
      </c>
      <c r="AM8" s="137">
        <f>AL8/15</f>
        <v>3.35</v>
      </c>
      <c r="AN8" s="215" t="str">
        <f>IF(AM8&gt;=4,"A+",IF(AM8&gt;=3.75,"A",IF(AM8&gt;=3.5,"A-",IF(AM8&gt;=3.25,"B+",IF(AM8&gt;=3,"B",IF(AM8&gt;=2.75,"B-",IF(AM8&gt;=2.5,"C+",IF(AM8&gt;=2,"C","F"))))))))</f>
        <v>B+</v>
      </c>
      <c r="AO8" s="227" t="str">
        <f>IF(AM8&gt;=2.5,AN8,IF(AM8&gt;=2.25,"C",IF(AM8&gt;=2,"D",IF(AM8=0,0,"F"))))</f>
        <v>B+</v>
      </c>
      <c r="AP8" s="139">
        <f>A8</f>
        <v>1</v>
      </c>
    </row>
    <row r="9" spans="1:42" ht="14.25" customHeight="1">
      <c r="A9" s="217">
        <f>'1st 1'!A9</f>
        <v>2</v>
      </c>
      <c r="B9" s="132">
        <f>IF('7th 1'!J9&gt;0,'7th 1'!AC9,0)</f>
        <v>2.75</v>
      </c>
      <c r="C9" s="133" t="str">
        <f>IF('7th 1'!J9&gt;0,'7th 1'!AB9,0)</f>
        <v>B-</v>
      </c>
      <c r="D9" s="133">
        <f>IF('7th 2'!J9&gt;0,'7th 2'!AC9,0)</f>
        <v>3</v>
      </c>
      <c r="E9" s="134" t="str">
        <f>IF('7th 2'!J9&gt;0,'7th 2'!AB9,0)</f>
        <v>B</v>
      </c>
      <c r="F9" s="134">
        <f>IF('7th 3'!J9&gt;0,'7th 3'!AC9,0)</f>
        <v>2.25</v>
      </c>
      <c r="G9" s="133" t="str">
        <f>IF('7th 3'!J9&gt;0,'7th 3'!AB9,0)</f>
        <v>C</v>
      </c>
      <c r="H9" s="133">
        <f>IF('7th 4'!J9&gt;0,'7th 4'!AC9,0)</f>
        <v>3</v>
      </c>
      <c r="I9" s="133" t="str">
        <f>IF('7th 4'!J9&gt;0,'7th 4'!AB9,0)</f>
        <v>B</v>
      </c>
      <c r="J9" s="134">
        <f>IF('7th 5'!J9&gt;0,'7th 5'!AC9,0)</f>
        <v>3.5</v>
      </c>
      <c r="K9" s="134" t="str">
        <f>IF('7th 5'!J9&gt;0,'7th 5'!AB9,0)</f>
        <v>A-</v>
      </c>
      <c r="L9" s="133">
        <f>IF('7th 6'!J9&gt;0,'7th 6'!AC9,0)</f>
        <v>2.5</v>
      </c>
      <c r="M9" s="222" t="str">
        <f>IF('7th 6'!J9&gt;0,'7th 6'!AB9,0)</f>
        <v>C+</v>
      </c>
      <c r="N9" s="132">
        <f>IF('7th 1'!R9&gt;0,'7th 1'!AC9,0)</f>
        <v>0</v>
      </c>
      <c r="O9" s="134">
        <f>IF('7th 1'!R9&gt;0,'7th 1'!AB9,0)</f>
        <v>0</v>
      </c>
      <c r="P9" s="134">
        <f>IF('7th 2'!R9&gt;0,'7th 2'!AC9,0)</f>
        <v>0</v>
      </c>
      <c r="Q9" s="133">
        <f>IF('7th 2'!R9&gt;0,'7th 2'!AB9,0)</f>
        <v>0</v>
      </c>
      <c r="R9" s="133">
        <f>IF('7th 3'!R9&gt;0,'7th 3'!AC9,0)</f>
        <v>0</v>
      </c>
      <c r="S9" s="133">
        <f>IF('7th 3'!R9&gt;0,'7th 3'!AB9,0)</f>
        <v>0</v>
      </c>
      <c r="T9" s="134">
        <f>IF('7th 4'!R9&gt;0,'7th 4'!AC9,0)</f>
        <v>0</v>
      </c>
      <c r="U9" s="134">
        <f>IF('7th 4'!R9&gt;0,'7th 4'!AB9,0)</f>
        <v>0</v>
      </c>
      <c r="V9" s="133">
        <f>IF('7th 5'!R9&gt;0,'7th 5'!AC9,0)</f>
        <v>0</v>
      </c>
      <c r="W9" s="133">
        <f>IF('7th 5'!R9&gt;0,'7th 5'!AB9,0)</f>
        <v>0</v>
      </c>
      <c r="X9" s="133">
        <f>IF('7th 6'!R9&gt;0,'7th 6'!AC9,0)</f>
        <v>0</v>
      </c>
      <c r="Y9" s="135">
        <f>IF('7th 6'!R9&gt;0,'7th 6'!AB9,0)</f>
        <v>0</v>
      </c>
      <c r="Z9" s="223">
        <f>IF('7th 1'!Z9&gt;0,'7th 1'!AC9,0)</f>
        <v>0</v>
      </c>
      <c r="AA9" s="134">
        <f>IF('7th 1'!Z9&gt;0,'7th 1'!AB9,0)</f>
        <v>0</v>
      </c>
      <c r="AB9" s="134">
        <f>IF('7th 2'!Z9&gt;0,'7th 2'!AC9,0)</f>
        <v>0</v>
      </c>
      <c r="AC9" s="134">
        <f>IF('7th 2'!Z9&gt;0,'7th 2'!AB9,0)</f>
        <v>0</v>
      </c>
      <c r="AD9" s="134">
        <f>IF('7th 3'!Z9&gt;0,'7th 3'!AC9,0)</f>
        <v>0</v>
      </c>
      <c r="AE9" s="134">
        <f>IF('7th 3'!Z9&gt;0,'7th 3'!AB9,0)</f>
        <v>0</v>
      </c>
      <c r="AF9" s="134">
        <f>IF('7th 4'!Z9&gt;0,'7th 4'!AC9,0)</f>
        <v>0</v>
      </c>
      <c r="AG9" s="133">
        <f>IF('7th 4'!Z9&gt;0,'7th 4'!AB9,0)</f>
        <v>0</v>
      </c>
      <c r="AH9" s="133">
        <f>IF('7th 5'!Z9&gt;0,'7th 5'!AC9,0)</f>
        <v>0</v>
      </c>
      <c r="AI9" s="133">
        <f>IF('7th 5'!Z9&gt;0,'7th 5'!AB9,0)</f>
        <v>0</v>
      </c>
      <c r="AJ9" s="134">
        <f>IF('7th 6'!Z9&gt;0,'7th 6'!AC9,0)</f>
        <v>0</v>
      </c>
      <c r="AK9" s="225">
        <f>IF('7th 6'!Z9&gt;0,'7th 6'!AB9,0)</f>
        <v>0</v>
      </c>
      <c r="AL9" s="226">
        <f>(B9*C6)+(D9*E6)+(F9*G6)+(H9*I6)+(J9*K6)+(L9*M6)+(N9*O6)+(P9*Q6)+(R9*S6)+(T9*U6)+(V9*W6)+(X9*Y6)+(Z9*AA6)+(AB9*AC6)+(AD9*AE6)+(AF9*AG6)+(AH9*AI6)+(AJ9*AK6)</f>
        <v>42.375</v>
      </c>
      <c r="AM9" s="137">
        <f t="shared" ref="AM9:AM72" si="0">AL9/15</f>
        <v>2.8250000000000002</v>
      </c>
      <c r="AN9" s="215" t="str">
        <f t="shared" ref="AN9:AN72" si="1">IF(AM9&gt;=4,"A+",IF(AM9&gt;=3.75,"A",IF(AM9&gt;=3.5,"A-",IF(AM9&gt;=3.25,"B+",IF(AM9&gt;=3,"B",IF(AM9&gt;=2.75,"B-",IF(AM9&gt;=2.5,"C+",IF(AM9&gt;=2,"C","F"))))))))</f>
        <v>B-</v>
      </c>
      <c r="AO9" s="227" t="str">
        <f t="shared" ref="AO9:AO72" si="2">IF(AM9&gt;=2.5,AN9,IF(AM9&gt;=2.25,"C",IF(AM9&gt;=2,"D",IF(AM9=0,0,"F"))))</f>
        <v>B-</v>
      </c>
      <c r="AP9" s="139">
        <f t="shared" ref="AP9:AP72" si="3">A9</f>
        <v>2</v>
      </c>
    </row>
    <row r="10" spans="1:42" ht="14.25" customHeight="1">
      <c r="A10" s="217">
        <f>'1st 1'!A10</f>
        <v>3</v>
      </c>
      <c r="B10" s="132">
        <f>IF('7th 1'!J10&gt;0,'7th 1'!AC10,0)</f>
        <v>3</v>
      </c>
      <c r="C10" s="133" t="str">
        <f>IF('7th 1'!J10&gt;0,'7th 1'!AB10,0)</f>
        <v>B</v>
      </c>
      <c r="D10" s="133">
        <f>IF('7th 2'!J10&gt;0,'7th 2'!AC10,0)</f>
        <v>2.75</v>
      </c>
      <c r="E10" s="134" t="str">
        <f>IF('7th 2'!J10&gt;0,'7th 2'!AB10,0)</f>
        <v>B-</v>
      </c>
      <c r="F10" s="134">
        <f>IF('7th 3'!J10&gt;0,'7th 3'!AC10,0)</f>
        <v>2.5</v>
      </c>
      <c r="G10" s="133" t="str">
        <f>IF('7th 3'!J10&gt;0,'7th 3'!AB10,0)</f>
        <v>C+</v>
      </c>
      <c r="H10" s="133">
        <f>IF('7th 4'!J10&gt;0,'7th 4'!AC10,0)</f>
        <v>3.5</v>
      </c>
      <c r="I10" s="133" t="str">
        <f>IF('7th 4'!J10&gt;0,'7th 4'!AB10,0)</f>
        <v>A-</v>
      </c>
      <c r="J10" s="134">
        <f>IF('7th 5'!J10&gt;0,'7th 5'!AC10,0)</f>
        <v>3.25</v>
      </c>
      <c r="K10" s="134" t="str">
        <f>IF('7th 5'!J10&gt;0,'7th 5'!AB10,0)</f>
        <v>B+</v>
      </c>
      <c r="L10" s="133">
        <f>IF('7th 6'!J10&gt;0,'7th 6'!AC10,0)</f>
        <v>2.5</v>
      </c>
      <c r="M10" s="222" t="str">
        <f>IF('7th 6'!J10&gt;0,'7th 6'!AB10,0)</f>
        <v>C+</v>
      </c>
      <c r="N10" s="132">
        <f>IF('7th 1'!R10&gt;0,'7th 1'!AC10,0)</f>
        <v>0</v>
      </c>
      <c r="O10" s="134">
        <f>IF('7th 1'!R10&gt;0,'7th 1'!AB10,0)</f>
        <v>0</v>
      </c>
      <c r="P10" s="134">
        <f>IF('7th 2'!R10&gt;0,'7th 2'!AC10,0)</f>
        <v>0</v>
      </c>
      <c r="Q10" s="133">
        <f>IF('7th 2'!R10&gt;0,'7th 2'!AB10,0)</f>
        <v>0</v>
      </c>
      <c r="R10" s="133">
        <f>IF('7th 3'!R10&gt;0,'7th 3'!AC10,0)</f>
        <v>0</v>
      </c>
      <c r="S10" s="133">
        <f>IF('7th 3'!R10&gt;0,'7th 3'!AB10,0)</f>
        <v>0</v>
      </c>
      <c r="T10" s="134">
        <f>IF('7th 4'!R10&gt;0,'7th 4'!AC10,0)</f>
        <v>0</v>
      </c>
      <c r="U10" s="134">
        <f>IF('7th 4'!R10&gt;0,'7th 4'!AB10,0)</f>
        <v>0</v>
      </c>
      <c r="V10" s="133">
        <f>IF('7th 5'!R10&gt;0,'7th 5'!AC10,0)</f>
        <v>0</v>
      </c>
      <c r="W10" s="133">
        <f>IF('7th 5'!R10&gt;0,'7th 5'!AB10,0)</f>
        <v>0</v>
      </c>
      <c r="X10" s="133">
        <f>IF('7th 6'!R10&gt;0,'7th 6'!AC10,0)</f>
        <v>0</v>
      </c>
      <c r="Y10" s="135">
        <f>IF('7th 6'!R10&gt;0,'7th 6'!AB10,0)</f>
        <v>0</v>
      </c>
      <c r="Z10" s="223">
        <f>IF('7th 1'!Z10&gt;0,'7th 1'!AC10,0)</f>
        <v>0</v>
      </c>
      <c r="AA10" s="134">
        <f>IF('7th 1'!Z10&gt;0,'7th 1'!AB10,0)</f>
        <v>0</v>
      </c>
      <c r="AB10" s="134">
        <f>IF('7th 2'!Z10&gt;0,'7th 2'!AC10,0)</f>
        <v>0</v>
      </c>
      <c r="AC10" s="134">
        <f>IF('7th 2'!Z10&gt;0,'7th 2'!AB10,0)</f>
        <v>0</v>
      </c>
      <c r="AD10" s="134">
        <f>IF('7th 3'!Z10&gt;0,'7th 3'!AC10,0)</f>
        <v>0</v>
      </c>
      <c r="AE10" s="134">
        <f>IF('7th 3'!Z10&gt;0,'7th 3'!AB10,0)</f>
        <v>0</v>
      </c>
      <c r="AF10" s="134">
        <f>IF('7th 4'!Z10&gt;0,'7th 4'!AC10,0)</f>
        <v>0</v>
      </c>
      <c r="AG10" s="133">
        <f>IF('7th 4'!Z10&gt;0,'7th 4'!AB10,0)</f>
        <v>0</v>
      </c>
      <c r="AH10" s="133">
        <f>IF('7th 5'!Z10&gt;0,'7th 5'!AC10,0)</f>
        <v>0</v>
      </c>
      <c r="AI10" s="133">
        <f>IF('7th 5'!Z10&gt;0,'7th 5'!AB10,0)</f>
        <v>0</v>
      </c>
      <c r="AJ10" s="134">
        <f>IF('7th 6'!Z10&gt;0,'7th 6'!AC10,0)</f>
        <v>0</v>
      </c>
      <c r="AK10" s="225">
        <f>IF('7th 6'!Z10&gt;0,'7th 6'!AB10,0)</f>
        <v>0</v>
      </c>
      <c r="AL10" s="226">
        <f>(B10*C6)+(D10*E6)+(F10*G6)+(H10*I6)+(J10*K6)+(L10*M6)+(N10*O6)+(P10*Q6)+(R10*S6)+(T10*U6)+(V10*W6)+(X10*Y6)+(Z10*AA6)+(AB10*AC6)+(AD10*AE6)+(AF10*AG6)+(AH10*AI6)+(AJ10*AK6)</f>
        <v>42.75</v>
      </c>
      <c r="AM10" s="137">
        <f t="shared" si="0"/>
        <v>2.85</v>
      </c>
      <c r="AN10" s="215" t="str">
        <f t="shared" si="1"/>
        <v>B-</v>
      </c>
      <c r="AO10" s="227" t="str">
        <f t="shared" si="2"/>
        <v>B-</v>
      </c>
      <c r="AP10" s="139">
        <f t="shared" si="3"/>
        <v>3</v>
      </c>
    </row>
    <row r="11" spans="1:42" ht="14.25" customHeight="1">
      <c r="A11" s="217">
        <f>'1st 1'!A11</f>
        <v>4</v>
      </c>
      <c r="B11" s="132">
        <f>IF('7th 1'!J11&gt;0,'7th 1'!AC11,0)</f>
        <v>3.5</v>
      </c>
      <c r="C11" s="133" t="str">
        <f>IF('7th 1'!J11&gt;0,'7th 1'!AB11,0)</f>
        <v>A-</v>
      </c>
      <c r="D11" s="133">
        <f>IF('7th 2'!J11&gt;0,'7th 2'!AC11,0)</f>
        <v>3</v>
      </c>
      <c r="E11" s="134" t="str">
        <f>IF('7th 2'!J11&gt;0,'7th 2'!AB11,0)</f>
        <v>B</v>
      </c>
      <c r="F11" s="134">
        <f>IF('7th 3'!J11&gt;0,'7th 3'!AC11,0)</f>
        <v>3</v>
      </c>
      <c r="G11" s="133" t="str">
        <f>IF('7th 3'!J11&gt;0,'7th 3'!AB11,0)</f>
        <v>B</v>
      </c>
      <c r="H11" s="133">
        <f>IF('7th 4'!J11&gt;0,'7th 4'!AC11,0)</f>
        <v>3.5</v>
      </c>
      <c r="I11" s="133" t="str">
        <f>IF('7th 4'!J11&gt;0,'7th 4'!AB11,0)</f>
        <v>A-</v>
      </c>
      <c r="J11" s="134">
        <f>IF('7th 5'!J11&gt;0,'7th 5'!AC11,0)</f>
        <v>3.75</v>
      </c>
      <c r="K11" s="134" t="str">
        <f>IF('7th 5'!J11&gt;0,'7th 5'!AB11,0)</f>
        <v>A</v>
      </c>
      <c r="L11" s="133">
        <f>IF('7th 6'!J11&gt;0,'7th 6'!AC11,0)</f>
        <v>3.25</v>
      </c>
      <c r="M11" s="222" t="str">
        <f>IF('7th 6'!J11&gt;0,'7th 6'!AB11,0)</f>
        <v>B+</v>
      </c>
      <c r="N11" s="132">
        <f>IF('7th 1'!R11&gt;0,'7th 1'!AC11,0)</f>
        <v>0</v>
      </c>
      <c r="O11" s="134">
        <f>IF('7th 1'!R11&gt;0,'7th 1'!AB11,0)</f>
        <v>0</v>
      </c>
      <c r="P11" s="134">
        <f>IF('7th 2'!R11&gt;0,'7th 2'!AC11,0)</f>
        <v>0</v>
      </c>
      <c r="Q11" s="133">
        <f>IF('7th 2'!R11&gt;0,'7th 2'!AB11,0)</f>
        <v>0</v>
      </c>
      <c r="R11" s="133">
        <f>IF('7th 3'!R11&gt;0,'7th 3'!AC11,0)</f>
        <v>0</v>
      </c>
      <c r="S11" s="133">
        <f>IF('7th 3'!R11&gt;0,'7th 3'!AB11,0)</f>
        <v>0</v>
      </c>
      <c r="T11" s="134">
        <f>IF('7th 4'!R11&gt;0,'7th 4'!AC11,0)</f>
        <v>0</v>
      </c>
      <c r="U11" s="134">
        <f>IF('7th 4'!R11&gt;0,'7th 4'!AB11,0)</f>
        <v>0</v>
      </c>
      <c r="V11" s="133">
        <f>IF('7th 5'!R11&gt;0,'7th 5'!AC11,0)</f>
        <v>0</v>
      </c>
      <c r="W11" s="133">
        <f>IF('7th 5'!R11&gt;0,'7th 5'!AB11,0)</f>
        <v>0</v>
      </c>
      <c r="X11" s="133">
        <f>IF('7th 6'!R11&gt;0,'7th 6'!AC11,0)</f>
        <v>0</v>
      </c>
      <c r="Y11" s="135">
        <f>IF('7th 6'!R11&gt;0,'7th 6'!AB11,0)</f>
        <v>0</v>
      </c>
      <c r="Z11" s="223">
        <f>IF('7th 1'!Z11&gt;0,'7th 1'!AC11,0)</f>
        <v>0</v>
      </c>
      <c r="AA11" s="134">
        <f>IF('7th 1'!Z11&gt;0,'7th 1'!AB11,0)</f>
        <v>0</v>
      </c>
      <c r="AB11" s="134">
        <f>IF('7th 2'!Z11&gt;0,'7th 2'!AC11,0)</f>
        <v>0</v>
      </c>
      <c r="AC11" s="134">
        <f>IF('7th 2'!Z11&gt;0,'7th 2'!AB11,0)</f>
        <v>0</v>
      </c>
      <c r="AD11" s="134">
        <f>IF('7th 3'!Z11&gt;0,'7th 3'!AC11,0)</f>
        <v>0</v>
      </c>
      <c r="AE11" s="134">
        <f>IF('7th 3'!Z11&gt;0,'7th 3'!AB11,0)</f>
        <v>0</v>
      </c>
      <c r="AF11" s="134">
        <f>IF('7th 4'!Z11&gt;0,'7th 4'!AC11,0)</f>
        <v>0</v>
      </c>
      <c r="AG11" s="133">
        <f>IF('7th 4'!Z11&gt;0,'7th 4'!AB11,0)</f>
        <v>0</v>
      </c>
      <c r="AH11" s="133">
        <f>IF('7th 5'!Z11&gt;0,'7th 5'!AC11,0)</f>
        <v>0</v>
      </c>
      <c r="AI11" s="133">
        <f>IF('7th 5'!Z11&gt;0,'7th 5'!AB11,0)</f>
        <v>0</v>
      </c>
      <c r="AJ11" s="134">
        <f>IF('7th 6'!Z11&gt;0,'7th 6'!AC11,0)</f>
        <v>0</v>
      </c>
      <c r="AK11" s="225">
        <f>IF('7th 6'!Z11&gt;0,'7th 6'!AB11,0)</f>
        <v>0</v>
      </c>
      <c r="AL11" s="226">
        <f>(B11*C6)+(D11*E6)+(F11*G6)+(H11*I6)+(J11*K6)+(L11*M6)+(N11*O6)+(P11*Q6)+(R11*S6)+(T11*U6)+(V11*W6)+(X11*Y6)+(Z11*AA6)+(AB11*AC6)+(AD11*AE6)+(AF11*AG6)+(AH11*AI6)+(AJ11*AK6)</f>
        <v>49.5</v>
      </c>
      <c r="AM11" s="137">
        <f t="shared" si="0"/>
        <v>3.3</v>
      </c>
      <c r="AN11" s="215" t="str">
        <f t="shared" si="1"/>
        <v>B+</v>
      </c>
      <c r="AO11" s="227" t="str">
        <f t="shared" si="2"/>
        <v>B+</v>
      </c>
      <c r="AP11" s="139">
        <f t="shared" si="3"/>
        <v>4</v>
      </c>
    </row>
    <row r="12" spans="1:42" ht="14.25" customHeight="1">
      <c r="A12" s="217">
        <f>'1st 1'!A12</f>
        <v>5</v>
      </c>
      <c r="B12" s="132">
        <f>IF('7th 1'!J12&gt;0,'7th 1'!AC12,0)</f>
        <v>3</v>
      </c>
      <c r="C12" s="133" t="str">
        <f>IF('7th 1'!J12&gt;0,'7th 1'!AB12,0)</f>
        <v>B</v>
      </c>
      <c r="D12" s="133">
        <f>IF('7th 2'!J12&gt;0,'7th 2'!AC12,0)</f>
        <v>3</v>
      </c>
      <c r="E12" s="134" t="str">
        <f>IF('7th 2'!J12&gt;0,'7th 2'!AB12,0)</f>
        <v>B</v>
      </c>
      <c r="F12" s="134">
        <f>IF('7th 3'!J12&gt;0,'7th 3'!AC12,0)</f>
        <v>3.25</v>
      </c>
      <c r="G12" s="133" t="str">
        <f>IF('7th 3'!J12&gt;0,'7th 3'!AB12,0)</f>
        <v>B+</v>
      </c>
      <c r="H12" s="133">
        <f>IF('7th 4'!J12&gt;0,'7th 4'!AC12,0)</f>
        <v>3.25</v>
      </c>
      <c r="I12" s="133" t="str">
        <f>IF('7th 4'!J12&gt;0,'7th 4'!AB12,0)</f>
        <v>B+</v>
      </c>
      <c r="J12" s="134">
        <f>IF('7th 5'!J12&gt;0,'7th 5'!AC12,0)</f>
        <v>3.5</v>
      </c>
      <c r="K12" s="134" t="str">
        <f>IF('7th 5'!J12&gt;0,'7th 5'!AB12,0)</f>
        <v>A-</v>
      </c>
      <c r="L12" s="133" t="str">
        <f>IF('7th 6'!J12&gt;0,'7th 6'!AC12,0)</f>
        <v>0</v>
      </c>
      <c r="M12" s="222" t="str">
        <f>IF('7th 6'!J12&gt;0,'7th 6'!AB12,0)</f>
        <v>F</v>
      </c>
      <c r="N12" s="132">
        <f>IF('7th 1'!R12&gt;0,'7th 1'!AC12,0)</f>
        <v>0</v>
      </c>
      <c r="O12" s="134">
        <f>IF('7th 1'!R12&gt;0,'7th 1'!AB12,0)</f>
        <v>0</v>
      </c>
      <c r="P12" s="134">
        <f>IF('7th 2'!R12&gt;0,'7th 2'!AC12,0)</f>
        <v>0</v>
      </c>
      <c r="Q12" s="133">
        <f>IF('7th 2'!R12&gt;0,'7th 2'!AB12,0)</f>
        <v>0</v>
      </c>
      <c r="R12" s="133">
        <f>IF('7th 3'!R12&gt;0,'7th 3'!AC12,0)</f>
        <v>0</v>
      </c>
      <c r="S12" s="133">
        <f>IF('7th 3'!R12&gt;0,'7th 3'!AB12,0)</f>
        <v>0</v>
      </c>
      <c r="T12" s="134">
        <f>IF('7th 4'!R12&gt;0,'7th 4'!AC12,0)</f>
        <v>0</v>
      </c>
      <c r="U12" s="134">
        <f>IF('7th 4'!R12&gt;0,'7th 4'!AB12,0)</f>
        <v>0</v>
      </c>
      <c r="V12" s="133">
        <f>IF('7th 5'!R12&gt;0,'7th 5'!AC12,0)</f>
        <v>0</v>
      </c>
      <c r="W12" s="133">
        <f>IF('7th 5'!R12&gt;0,'7th 5'!AB12,0)</f>
        <v>0</v>
      </c>
      <c r="X12" s="133">
        <f>IF('7th 6'!R12&gt;0,'7th 6'!AC12,0)</f>
        <v>0</v>
      </c>
      <c r="Y12" s="135">
        <f>IF('7th 6'!R12&gt;0,'7th 6'!AB12,0)</f>
        <v>0</v>
      </c>
      <c r="Z12" s="223">
        <f>IF('7th 1'!Z12&gt;0,'7th 1'!AC12,0)</f>
        <v>0</v>
      </c>
      <c r="AA12" s="134">
        <f>IF('7th 1'!Z12&gt;0,'7th 1'!AB12,0)</f>
        <v>0</v>
      </c>
      <c r="AB12" s="134">
        <f>IF('7th 2'!Z12&gt;0,'7th 2'!AC12,0)</f>
        <v>0</v>
      </c>
      <c r="AC12" s="134">
        <f>IF('7th 2'!Z12&gt;0,'7th 2'!AB12,0)</f>
        <v>0</v>
      </c>
      <c r="AD12" s="134">
        <f>IF('7th 3'!Z12&gt;0,'7th 3'!AC12,0)</f>
        <v>0</v>
      </c>
      <c r="AE12" s="134">
        <f>IF('7th 3'!Z12&gt;0,'7th 3'!AB12,0)</f>
        <v>0</v>
      </c>
      <c r="AF12" s="134">
        <f>IF('7th 4'!Z12&gt;0,'7th 4'!AC12,0)</f>
        <v>0</v>
      </c>
      <c r="AG12" s="133">
        <f>IF('7th 4'!Z12&gt;0,'7th 4'!AB12,0)</f>
        <v>0</v>
      </c>
      <c r="AH12" s="133">
        <f>IF('7th 5'!Z12&gt;0,'7th 5'!AC12,0)</f>
        <v>0</v>
      </c>
      <c r="AI12" s="133">
        <f>IF('7th 5'!Z12&gt;0,'7th 5'!AB12,0)</f>
        <v>0</v>
      </c>
      <c r="AJ12" s="134">
        <f>IF('7th 6'!Z12&gt;0,'7th 6'!AC12,0)</f>
        <v>0</v>
      </c>
      <c r="AK12" s="225">
        <f>IF('7th 6'!Z12&gt;0,'7th 6'!AB12,0)</f>
        <v>0</v>
      </c>
      <c r="AL12" s="226">
        <f>(B12*C6)+(D12*E6)+(F12*G6)+(H12*I6)+(J12*K6)+(L12*M6)+(N12*O6)+(P12*Q6)+(R12*S6)+(T12*U6)+(V12*W6)+(X12*Y6)+(Z12*AA6)+(AB12*AC6)+(AD12*AE6)+(AF12*AG6)+(AH12*AI6)+(AJ12*AK6)</f>
        <v>38.625</v>
      </c>
      <c r="AM12" s="137">
        <f t="shared" si="0"/>
        <v>2.5750000000000002</v>
      </c>
      <c r="AN12" s="215" t="str">
        <f t="shared" si="1"/>
        <v>C+</v>
      </c>
      <c r="AO12" s="227" t="str">
        <f t="shared" si="2"/>
        <v>C+</v>
      </c>
      <c r="AP12" s="139">
        <f t="shared" si="3"/>
        <v>5</v>
      </c>
    </row>
    <row r="13" spans="1:42" ht="14.25" customHeight="1">
      <c r="A13" s="217">
        <f>'1st 1'!A13</f>
        <v>6</v>
      </c>
      <c r="B13" s="132">
        <f>IF('7th 1'!J13&gt;0,'7th 1'!AC13,0)</f>
        <v>3.5</v>
      </c>
      <c r="C13" s="133" t="str">
        <f>IF('7th 1'!J13&gt;0,'7th 1'!AB13,0)</f>
        <v>A-</v>
      </c>
      <c r="D13" s="133">
        <f>IF('7th 2'!J13&gt;0,'7th 2'!AC13,0)</f>
        <v>3.25</v>
      </c>
      <c r="E13" s="134" t="str">
        <f>IF('7th 2'!J13&gt;0,'7th 2'!AB13,0)</f>
        <v>B+</v>
      </c>
      <c r="F13" s="134">
        <f>IF('7th 3'!J13&gt;0,'7th 3'!AC13,0)</f>
        <v>2.75</v>
      </c>
      <c r="G13" s="133" t="str">
        <f>IF('7th 3'!J13&gt;0,'7th 3'!AB13,0)</f>
        <v>B-</v>
      </c>
      <c r="H13" s="133">
        <f>IF('7th 4'!J13&gt;0,'7th 4'!AC13,0)</f>
        <v>3.25</v>
      </c>
      <c r="I13" s="133" t="str">
        <f>IF('7th 4'!J13&gt;0,'7th 4'!AB13,0)</f>
        <v>B+</v>
      </c>
      <c r="J13" s="134">
        <f>IF('7th 5'!J13&gt;0,'7th 5'!AC13,0)</f>
        <v>3.25</v>
      </c>
      <c r="K13" s="134" t="str">
        <f>IF('7th 5'!J13&gt;0,'7th 5'!AB13,0)</f>
        <v>B+</v>
      </c>
      <c r="L13" s="133">
        <f>IF('7th 6'!J13&gt;0,'7th 6'!AC13,0)</f>
        <v>2.75</v>
      </c>
      <c r="M13" s="222" t="str">
        <f>IF('7th 6'!J13&gt;0,'7th 6'!AB13,0)</f>
        <v>B-</v>
      </c>
      <c r="N13" s="132">
        <f>IF('7th 1'!R13&gt;0,'7th 1'!AC13,0)</f>
        <v>0</v>
      </c>
      <c r="O13" s="134">
        <f>IF('7th 1'!R13&gt;0,'7th 1'!AB13,0)</f>
        <v>0</v>
      </c>
      <c r="P13" s="134">
        <f>IF('7th 2'!R13&gt;0,'7th 2'!AC13,0)</f>
        <v>0</v>
      </c>
      <c r="Q13" s="133">
        <f>IF('7th 2'!R13&gt;0,'7th 2'!AB13,0)</f>
        <v>0</v>
      </c>
      <c r="R13" s="133">
        <f>IF('7th 3'!R13&gt;0,'7th 3'!AC13,0)</f>
        <v>0</v>
      </c>
      <c r="S13" s="133">
        <f>IF('7th 3'!R13&gt;0,'7th 3'!AB13,0)</f>
        <v>0</v>
      </c>
      <c r="T13" s="134">
        <f>IF('7th 4'!R13&gt;0,'7th 4'!AC13,0)</f>
        <v>0</v>
      </c>
      <c r="U13" s="134">
        <f>IF('7th 4'!R13&gt;0,'7th 4'!AB13,0)</f>
        <v>0</v>
      </c>
      <c r="V13" s="133">
        <f>IF('7th 5'!R13&gt;0,'7th 5'!AC13,0)</f>
        <v>0</v>
      </c>
      <c r="W13" s="133">
        <f>IF('7th 5'!R13&gt;0,'7th 5'!AB13,0)</f>
        <v>0</v>
      </c>
      <c r="X13" s="133">
        <f>IF('7th 6'!R13&gt;0,'7th 6'!AC13,0)</f>
        <v>0</v>
      </c>
      <c r="Y13" s="135">
        <f>IF('7th 6'!R13&gt;0,'7th 6'!AB13,0)</f>
        <v>0</v>
      </c>
      <c r="Z13" s="223">
        <f>IF('7th 1'!Z13&gt;0,'7th 1'!AC13,0)</f>
        <v>0</v>
      </c>
      <c r="AA13" s="134">
        <f>IF('7th 1'!Z13&gt;0,'7th 1'!AB13,0)</f>
        <v>0</v>
      </c>
      <c r="AB13" s="134">
        <f>IF('7th 2'!Z13&gt;0,'7th 2'!AC13,0)</f>
        <v>0</v>
      </c>
      <c r="AC13" s="134">
        <f>IF('7th 2'!Z13&gt;0,'7th 2'!AB13,0)</f>
        <v>0</v>
      </c>
      <c r="AD13" s="134">
        <f>IF('7th 3'!Z13&gt;0,'7th 3'!AC13,0)</f>
        <v>0</v>
      </c>
      <c r="AE13" s="134">
        <f>IF('7th 3'!Z13&gt;0,'7th 3'!AB13,0)</f>
        <v>0</v>
      </c>
      <c r="AF13" s="134">
        <f>IF('7th 4'!Z13&gt;0,'7th 4'!AC13,0)</f>
        <v>0</v>
      </c>
      <c r="AG13" s="133">
        <f>IF('7th 4'!Z13&gt;0,'7th 4'!AB13,0)</f>
        <v>0</v>
      </c>
      <c r="AH13" s="133">
        <f>IF('7th 5'!Z13&gt;0,'7th 5'!AC13,0)</f>
        <v>0</v>
      </c>
      <c r="AI13" s="133">
        <f>IF('7th 5'!Z13&gt;0,'7th 5'!AB13,0)</f>
        <v>0</v>
      </c>
      <c r="AJ13" s="134">
        <f>IF('7th 6'!Z13&gt;0,'7th 6'!AC13,0)</f>
        <v>0</v>
      </c>
      <c r="AK13" s="225">
        <f>IF('7th 6'!Z13&gt;0,'7th 6'!AB13,0)</f>
        <v>0</v>
      </c>
      <c r="AL13" s="226">
        <f>(B13*C6)+(D13*E6)+(F13*G6)+(H13*I6)+(J13*K6)+(L13*M6)+(N13*O6)+(P13*Q6)+(R13*S6)+(T13*U6)+(V13*W6)+(X13*Y6)+(Z13*AA6)+(AB13*AC6)+(AD13*AE6)+(AF13*AG6)+(AH13*AI6)+(AJ13*AK6)</f>
        <v>46.125</v>
      </c>
      <c r="AM13" s="137">
        <f t="shared" si="0"/>
        <v>3.0750000000000002</v>
      </c>
      <c r="AN13" s="215" t="str">
        <f t="shared" si="1"/>
        <v>B</v>
      </c>
      <c r="AO13" s="227" t="str">
        <f t="shared" si="2"/>
        <v>B</v>
      </c>
      <c r="AP13" s="139">
        <f t="shared" si="3"/>
        <v>6</v>
      </c>
    </row>
    <row r="14" spans="1:42" ht="14.25" customHeight="1">
      <c r="A14" s="217">
        <f>'1st 1'!A14</f>
        <v>7</v>
      </c>
      <c r="B14" s="132">
        <f>IF('7th 1'!J14&gt;0,'7th 1'!AC14,0)</f>
        <v>3.75</v>
      </c>
      <c r="C14" s="133" t="str">
        <f>IF('7th 1'!J14&gt;0,'7th 1'!AB14,0)</f>
        <v>A</v>
      </c>
      <c r="D14" s="133">
        <f>IF('7th 2'!J14&gt;0,'7th 2'!AC14,0)</f>
        <v>3.75</v>
      </c>
      <c r="E14" s="134" t="str">
        <f>IF('7th 2'!J14&gt;0,'7th 2'!AB14,0)</f>
        <v>A</v>
      </c>
      <c r="F14" s="134">
        <f>IF('7th 3'!J14&gt;0,'7th 3'!AC14,0)</f>
        <v>3.5</v>
      </c>
      <c r="G14" s="133" t="str">
        <f>IF('7th 3'!J14&gt;0,'7th 3'!AB14,0)</f>
        <v>A-</v>
      </c>
      <c r="H14" s="133">
        <f>IF('7th 4'!J14&gt;0,'7th 4'!AC14,0)</f>
        <v>4</v>
      </c>
      <c r="I14" s="133" t="str">
        <f>IF('7th 4'!J14&gt;0,'7th 4'!AB14,0)</f>
        <v>A+</v>
      </c>
      <c r="J14" s="134">
        <f>IF('7th 5'!J14&gt;0,'7th 5'!AC14,0)</f>
        <v>4</v>
      </c>
      <c r="K14" s="134" t="str">
        <f>IF('7th 5'!J14&gt;0,'7th 5'!AB14,0)</f>
        <v>A+</v>
      </c>
      <c r="L14" s="133">
        <f>IF('7th 6'!J14&gt;0,'7th 6'!AC14,0)</f>
        <v>2.75</v>
      </c>
      <c r="M14" s="222" t="str">
        <f>IF('7th 6'!J14&gt;0,'7th 6'!AB14,0)</f>
        <v>B-</v>
      </c>
      <c r="N14" s="132">
        <f>IF('7th 1'!R14&gt;0,'7th 1'!AC14,0)</f>
        <v>0</v>
      </c>
      <c r="O14" s="134">
        <f>IF('7th 1'!R14&gt;0,'7th 1'!AB14,0)</f>
        <v>0</v>
      </c>
      <c r="P14" s="134">
        <f>IF('7th 2'!R14&gt;0,'7th 2'!AC14,0)</f>
        <v>0</v>
      </c>
      <c r="Q14" s="133">
        <f>IF('7th 2'!R14&gt;0,'7th 2'!AB14,0)</f>
        <v>0</v>
      </c>
      <c r="R14" s="133">
        <f>IF('7th 3'!R14&gt;0,'7th 3'!AC14,0)</f>
        <v>0</v>
      </c>
      <c r="S14" s="133">
        <f>IF('7th 3'!R14&gt;0,'7th 3'!AB14,0)</f>
        <v>0</v>
      </c>
      <c r="T14" s="134">
        <f>IF('7th 4'!R14&gt;0,'7th 4'!AC14,0)</f>
        <v>0</v>
      </c>
      <c r="U14" s="134">
        <f>IF('7th 4'!R14&gt;0,'7th 4'!AB14,0)</f>
        <v>0</v>
      </c>
      <c r="V14" s="133">
        <f>IF('7th 5'!R14&gt;0,'7th 5'!AC14,0)</f>
        <v>0</v>
      </c>
      <c r="W14" s="133">
        <f>IF('7th 5'!R14&gt;0,'7th 5'!AB14,0)</f>
        <v>0</v>
      </c>
      <c r="X14" s="133">
        <f>IF('7th 6'!R14&gt;0,'7th 6'!AC14,0)</f>
        <v>0</v>
      </c>
      <c r="Y14" s="135">
        <f>IF('7th 6'!R14&gt;0,'7th 6'!AB14,0)</f>
        <v>0</v>
      </c>
      <c r="Z14" s="223">
        <f>IF('7th 1'!Z14&gt;0,'7th 1'!AC14,0)</f>
        <v>0</v>
      </c>
      <c r="AA14" s="134">
        <f>IF('7th 1'!Z14&gt;0,'7th 1'!AB14,0)</f>
        <v>0</v>
      </c>
      <c r="AB14" s="134">
        <f>IF('7th 2'!Z14&gt;0,'7th 2'!AC14,0)</f>
        <v>0</v>
      </c>
      <c r="AC14" s="134">
        <f>IF('7th 2'!Z14&gt;0,'7th 2'!AB14,0)</f>
        <v>0</v>
      </c>
      <c r="AD14" s="134">
        <f>IF('7th 3'!Z14&gt;0,'7th 3'!AC14,0)</f>
        <v>0</v>
      </c>
      <c r="AE14" s="134">
        <f>IF('7th 3'!Z14&gt;0,'7th 3'!AB14,0)</f>
        <v>0</v>
      </c>
      <c r="AF14" s="134">
        <f>IF('7th 4'!Z14&gt;0,'7th 4'!AC14,0)</f>
        <v>0</v>
      </c>
      <c r="AG14" s="133">
        <f>IF('7th 4'!Z14&gt;0,'7th 4'!AB14,0)</f>
        <v>0</v>
      </c>
      <c r="AH14" s="133">
        <f>IF('7th 5'!Z14&gt;0,'7th 5'!AC14,0)</f>
        <v>0</v>
      </c>
      <c r="AI14" s="133">
        <f>IF('7th 5'!Z14&gt;0,'7th 5'!AB14,0)</f>
        <v>0</v>
      </c>
      <c r="AJ14" s="134">
        <f>IF('7th 6'!Z14&gt;0,'7th 6'!AC14,0)</f>
        <v>0</v>
      </c>
      <c r="AK14" s="225">
        <f>IF('7th 6'!Z14&gt;0,'7th 6'!AB14,0)</f>
        <v>0</v>
      </c>
      <c r="AL14" s="226">
        <f>(B14*C6)+(D14*E6)+(F14*G6)+(H14*I6)+(J14*K6)+(L14*M6)+(N14*O6)+(P14*Q6)+(R14*S6)+(T14*U6)+(V14*W6)+(X14*Y6)+(Z14*AA6)+(AB14*AC6)+(AD14*AE6)+(AF14*AG6)+(AH14*AI6)+(AJ14*AK6)</f>
        <v>53.625</v>
      </c>
      <c r="AM14" s="137">
        <f t="shared" si="0"/>
        <v>3.5750000000000002</v>
      </c>
      <c r="AN14" s="215" t="str">
        <f t="shared" si="1"/>
        <v>A-</v>
      </c>
      <c r="AO14" s="227" t="str">
        <f t="shared" si="2"/>
        <v>A-</v>
      </c>
      <c r="AP14" s="139">
        <f t="shared" si="3"/>
        <v>7</v>
      </c>
    </row>
    <row r="15" spans="1:42" ht="14.25" customHeight="1">
      <c r="A15" s="217">
        <f>'1st 1'!A15</f>
        <v>8</v>
      </c>
      <c r="B15" s="132">
        <f>IF('7th 1'!J15&gt;0,'7th 1'!AC15,0)</f>
        <v>2.75</v>
      </c>
      <c r="C15" s="133" t="str">
        <f>IF('7th 1'!J15&gt;0,'7th 1'!AB15,0)</f>
        <v>B-</v>
      </c>
      <c r="D15" s="133">
        <f>IF('7th 2'!J15&gt;0,'7th 2'!AC15,0)</f>
        <v>2.75</v>
      </c>
      <c r="E15" s="134" t="str">
        <f>IF('7th 2'!J15&gt;0,'7th 2'!AB15,0)</f>
        <v>B-</v>
      </c>
      <c r="F15" s="134">
        <f>IF('7th 3'!J15&gt;0,'7th 3'!AC15,0)</f>
        <v>2.5</v>
      </c>
      <c r="G15" s="133" t="str">
        <f>IF('7th 3'!J15&gt;0,'7th 3'!AB15,0)</f>
        <v>C+</v>
      </c>
      <c r="H15" s="133">
        <f>IF('7th 4'!J15&gt;0,'7th 4'!AC15,0)</f>
        <v>3.25</v>
      </c>
      <c r="I15" s="133" t="str">
        <f>IF('7th 4'!J15&gt;0,'7th 4'!AB15,0)</f>
        <v>B+</v>
      </c>
      <c r="J15" s="134">
        <f>IF('7th 5'!J15&gt;0,'7th 5'!AC15,0)</f>
        <v>3.5</v>
      </c>
      <c r="K15" s="134" t="str">
        <f>IF('7th 5'!J15&gt;0,'7th 5'!AB15,0)</f>
        <v>A-</v>
      </c>
      <c r="L15" s="133">
        <f>IF('7th 6'!J15&gt;0,'7th 6'!AC15,0)</f>
        <v>3.25</v>
      </c>
      <c r="M15" s="222" t="str">
        <f>IF('7th 6'!J15&gt;0,'7th 6'!AB15,0)</f>
        <v>B+</v>
      </c>
      <c r="N15" s="132">
        <f>IF('7th 1'!R15&gt;0,'7th 1'!AC15,0)</f>
        <v>0</v>
      </c>
      <c r="O15" s="134">
        <f>IF('7th 1'!R15&gt;0,'7th 1'!AB15,0)</f>
        <v>0</v>
      </c>
      <c r="P15" s="134">
        <f>IF('7th 2'!R15&gt;0,'7th 2'!AC15,0)</f>
        <v>0</v>
      </c>
      <c r="Q15" s="133">
        <f>IF('7th 2'!R15&gt;0,'7th 2'!AB15,0)</f>
        <v>0</v>
      </c>
      <c r="R15" s="133">
        <f>IF('7th 3'!R15&gt;0,'7th 3'!AC15,0)</f>
        <v>0</v>
      </c>
      <c r="S15" s="133">
        <f>IF('7th 3'!R15&gt;0,'7th 3'!AB15,0)</f>
        <v>0</v>
      </c>
      <c r="T15" s="134">
        <f>IF('7th 4'!R15&gt;0,'7th 4'!AC15,0)</f>
        <v>0</v>
      </c>
      <c r="U15" s="134">
        <f>IF('7th 4'!R15&gt;0,'7th 4'!AB15,0)</f>
        <v>0</v>
      </c>
      <c r="V15" s="133">
        <f>IF('7th 5'!R15&gt;0,'7th 5'!AC15,0)</f>
        <v>0</v>
      </c>
      <c r="W15" s="133">
        <f>IF('7th 5'!R15&gt;0,'7th 5'!AB15,0)</f>
        <v>0</v>
      </c>
      <c r="X15" s="133">
        <f>IF('7th 6'!R15&gt;0,'7th 6'!AC15,0)</f>
        <v>0</v>
      </c>
      <c r="Y15" s="135">
        <f>IF('7th 6'!R15&gt;0,'7th 6'!AB15,0)</f>
        <v>0</v>
      </c>
      <c r="Z15" s="223">
        <f>IF('7th 1'!Z15&gt;0,'7th 1'!AC15,0)</f>
        <v>0</v>
      </c>
      <c r="AA15" s="134">
        <f>IF('7th 1'!Z15&gt;0,'7th 1'!AB15,0)</f>
        <v>0</v>
      </c>
      <c r="AB15" s="134">
        <f>IF('7th 2'!Z15&gt;0,'7th 2'!AC15,0)</f>
        <v>0</v>
      </c>
      <c r="AC15" s="134">
        <f>IF('7th 2'!Z15&gt;0,'7th 2'!AB15,0)</f>
        <v>0</v>
      </c>
      <c r="AD15" s="134">
        <f>IF('7th 3'!Z15&gt;0,'7th 3'!AC15,0)</f>
        <v>0</v>
      </c>
      <c r="AE15" s="134">
        <f>IF('7th 3'!Z15&gt;0,'7th 3'!AB15,0)</f>
        <v>0</v>
      </c>
      <c r="AF15" s="134">
        <f>IF('7th 4'!Z15&gt;0,'7th 4'!AC15,0)</f>
        <v>0</v>
      </c>
      <c r="AG15" s="133">
        <f>IF('7th 4'!Z15&gt;0,'7th 4'!AB15,0)</f>
        <v>0</v>
      </c>
      <c r="AH15" s="133">
        <f>IF('7th 5'!Z15&gt;0,'7th 5'!AC15,0)</f>
        <v>0</v>
      </c>
      <c r="AI15" s="133">
        <f>IF('7th 5'!Z15&gt;0,'7th 5'!AB15,0)</f>
        <v>0</v>
      </c>
      <c r="AJ15" s="134">
        <f>IF('7th 6'!Z15&gt;0,'7th 6'!AC15,0)</f>
        <v>0</v>
      </c>
      <c r="AK15" s="225">
        <f>IF('7th 6'!Z15&gt;0,'7th 6'!AB15,0)</f>
        <v>0</v>
      </c>
      <c r="AL15" s="226">
        <f>(B15*C6)+(D15*E6)+(F15*G6)+(H15*I6)+(J15*K6)+(L15*M6)+(N15*O6)+(P15*Q6)+(R15*S6)+(T15*U6)+(V15*W6)+(X15*Y6)+(Z15*AA6)+(AB15*AC6)+(AD15*AE6)+(AF15*AG6)+(AH15*AI6)+(AJ15*AK6)</f>
        <v>45</v>
      </c>
      <c r="AM15" s="137">
        <f t="shared" si="0"/>
        <v>3</v>
      </c>
      <c r="AN15" s="215" t="str">
        <f t="shared" si="1"/>
        <v>B</v>
      </c>
      <c r="AO15" s="227" t="str">
        <f t="shared" si="2"/>
        <v>B</v>
      </c>
      <c r="AP15" s="139">
        <f t="shared" si="3"/>
        <v>8</v>
      </c>
    </row>
    <row r="16" spans="1:42" ht="14.25" customHeight="1">
      <c r="A16" s="217">
        <f>'1st 1'!A16</f>
        <v>9</v>
      </c>
      <c r="B16" s="132">
        <f>IF('7th 1'!J16&gt;0,'7th 1'!AC16,0)</f>
        <v>3.5</v>
      </c>
      <c r="C16" s="133" t="str">
        <f>IF('7th 1'!J16&gt;0,'7th 1'!AB16,0)</f>
        <v>A-</v>
      </c>
      <c r="D16" s="133">
        <f>IF('7th 2'!J16&gt;0,'7th 2'!AC16,0)</f>
        <v>3.25</v>
      </c>
      <c r="E16" s="134" t="str">
        <f>IF('7th 2'!J16&gt;0,'7th 2'!AB16,0)</f>
        <v>B+</v>
      </c>
      <c r="F16" s="134">
        <f>IF('7th 3'!J16&gt;0,'7th 3'!AC16,0)</f>
        <v>3.25</v>
      </c>
      <c r="G16" s="133" t="str">
        <f>IF('7th 3'!J16&gt;0,'7th 3'!AB16,0)</f>
        <v>B+</v>
      </c>
      <c r="H16" s="133">
        <f>IF('7th 4'!J16&gt;0,'7th 4'!AC16,0)</f>
        <v>3.5</v>
      </c>
      <c r="I16" s="133" t="str">
        <f>IF('7th 4'!J16&gt;0,'7th 4'!AB16,0)</f>
        <v>A-</v>
      </c>
      <c r="J16" s="134">
        <f>IF('7th 5'!J16&gt;0,'7th 5'!AC16,0)</f>
        <v>3.75</v>
      </c>
      <c r="K16" s="134" t="str">
        <f>IF('7th 5'!J16&gt;0,'7th 5'!AB16,0)</f>
        <v>A</v>
      </c>
      <c r="L16" s="133">
        <f>IF('7th 6'!J16&gt;0,'7th 6'!AC16,0)</f>
        <v>2.25</v>
      </c>
      <c r="M16" s="222" t="str">
        <f>IF('7th 6'!J16&gt;0,'7th 6'!AB16,0)</f>
        <v>C</v>
      </c>
      <c r="N16" s="132">
        <f>IF('7th 1'!R16&gt;0,'7th 1'!AC16,0)</f>
        <v>0</v>
      </c>
      <c r="O16" s="134">
        <f>IF('7th 1'!R16&gt;0,'7th 1'!AB16,0)</f>
        <v>0</v>
      </c>
      <c r="P16" s="134">
        <f>IF('7th 2'!R16&gt;0,'7th 2'!AC16,0)</f>
        <v>0</v>
      </c>
      <c r="Q16" s="133">
        <f>IF('7th 2'!R16&gt;0,'7th 2'!AB16,0)</f>
        <v>0</v>
      </c>
      <c r="R16" s="133">
        <f>IF('7th 3'!R16&gt;0,'7th 3'!AC16,0)</f>
        <v>0</v>
      </c>
      <c r="S16" s="133">
        <f>IF('7th 3'!R16&gt;0,'7th 3'!AB16,0)</f>
        <v>0</v>
      </c>
      <c r="T16" s="134">
        <f>IF('7th 4'!R16&gt;0,'7th 4'!AC16,0)</f>
        <v>0</v>
      </c>
      <c r="U16" s="134">
        <f>IF('7th 4'!R16&gt;0,'7th 4'!AB16,0)</f>
        <v>0</v>
      </c>
      <c r="V16" s="133">
        <f>IF('7th 5'!R16&gt;0,'7th 5'!AC16,0)</f>
        <v>0</v>
      </c>
      <c r="W16" s="133">
        <f>IF('7th 5'!R16&gt;0,'7th 5'!AB16,0)</f>
        <v>0</v>
      </c>
      <c r="X16" s="133">
        <f>IF('7th 6'!R16&gt;0,'7th 6'!AC16,0)</f>
        <v>0</v>
      </c>
      <c r="Y16" s="135">
        <f>IF('7th 6'!R16&gt;0,'7th 6'!AB16,0)</f>
        <v>0</v>
      </c>
      <c r="Z16" s="223">
        <f>IF('7th 1'!Z16&gt;0,'7th 1'!AC16,0)</f>
        <v>0</v>
      </c>
      <c r="AA16" s="134">
        <f>IF('7th 1'!Z16&gt;0,'7th 1'!AB16,0)</f>
        <v>0</v>
      </c>
      <c r="AB16" s="134">
        <f>IF('7th 2'!Z16&gt;0,'7th 2'!AC16,0)</f>
        <v>0</v>
      </c>
      <c r="AC16" s="134">
        <f>IF('7th 2'!Z16&gt;0,'7th 2'!AB16,0)</f>
        <v>0</v>
      </c>
      <c r="AD16" s="134">
        <f>IF('7th 3'!Z16&gt;0,'7th 3'!AC16,0)</f>
        <v>0</v>
      </c>
      <c r="AE16" s="134">
        <f>IF('7th 3'!Z16&gt;0,'7th 3'!AB16,0)</f>
        <v>0</v>
      </c>
      <c r="AF16" s="134">
        <f>IF('7th 4'!Z16&gt;0,'7th 4'!AC16,0)</f>
        <v>0</v>
      </c>
      <c r="AG16" s="133">
        <f>IF('7th 4'!Z16&gt;0,'7th 4'!AB16,0)</f>
        <v>0</v>
      </c>
      <c r="AH16" s="133">
        <f>IF('7th 5'!Z16&gt;0,'7th 5'!AC16,0)</f>
        <v>0</v>
      </c>
      <c r="AI16" s="133">
        <f>IF('7th 5'!Z16&gt;0,'7th 5'!AB16,0)</f>
        <v>0</v>
      </c>
      <c r="AJ16" s="134">
        <f>IF('7th 6'!Z16&gt;0,'7th 6'!AC16,0)</f>
        <v>0</v>
      </c>
      <c r="AK16" s="225">
        <f>IF('7th 6'!Z16&gt;0,'7th 6'!AB16,0)</f>
        <v>0</v>
      </c>
      <c r="AL16" s="226">
        <f>(B16*C6)+(D16*E6)+(F16*G6)+(H16*I6)+(J16*K6)+(L16*M6)+(N16*O6)+(P16*Q6)+(R16*S6)+(T16*U6)+(V16*W6)+(X16*Y6)+(Z16*AA6)+(AB16*AC6)+(AD16*AE6)+(AF16*AG6)+(AH16*AI6)+(AJ16*AK6)</f>
        <v>48</v>
      </c>
      <c r="AM16" s="137">
        <f t="shared" si="0"/>
        <v>3.2</v>
      </c>
      <c r="AN16" s="215" t="str">
        <f t="shared" si="1"/>
        <v>B</v>
      </c>
      <c r="AO16" s="227" t="str">
        <f t="shared" si="2"/>
        <v>B</v>
      </c>
      <c r="AP16" s="139">
        <f t="shared" si="3"/>
        <v>9</v>
      </c>
    </row>
    <row r="17" spans="1:42" ht="14.25" customHeight="1">
      <c r="A17" s="217">
        <f>'1st 1'!A17</f>
        <v>10</v>
      </c>
      <c r="B17" s="132">
        <f>IF('7th 1'!J17&gt;0,'7th 1'!AC17,0)</f>
        <v>4</v>
      </c>
      <c r="C17" s="133" t="str">
        <f>IF('7th 1'!J17&gt;0,'7th 1'!AB17,0)</f>
        <v>A+</v>
      </c>
      <c r="D17" s="133">
        <f>IF('7th 2'!J17&gt;0,'7th 2'!AC17,0)</f>
        <v>4</v>
      </c>
      <c r="E17" s="134" t="str">
        <f>IF('7th 2'!J17&gt;0,'7th 2'!AB17,0)</f>
        <v>A+</v>
      </c>
      <c r="F17" s="134">
        <f>IF('7th 3'!J17&gt;0,'7th 3'!AC17,0)</f>
        <v>4</v>
      </c>
      <c r="G17" s="133" t="str">
        <f>IF('7th 3'!J17&gt;0,'7th 3'!AB17,0)</f>
        <v>A+</v>
      </c>
      <c r="H17" s="133">
        <f>IF('7th 4'!J17&gt;0,'7th 4'!AC17,0)</f>
        <v>3.75</v>
      </c>
      <c r="I17" s="133" t="str">
        <f>IF('7th 4'!J17&gt;0,'7th 4'!AB17,0)</f>
        <v>A</v>
      </c>
      <c r="J17" s="134">
        <f>IF('7th 5'!J17&gt;0,'7th 5'!AC17,0)</f>
        <v>4</v>
      </c>
      <c r="K17" s="134" t="str">
        <f>IF('7th 5'!J17&gt;0,'7th 5'!AB17,0)</f>
        <v>A+</v>
      </c>
      <c r="L17" s="133">
        <f>IF('7th 6'!J17&gt;0,'7th 6'!AC17,0)</f>
        <v>3</v>
      </c>
      <c r="M17" s="222" t="str">
        <f>IF('7th 6'!J17&gt;0,'7th 6'!AB17,0)</f>
        <v>B</v>
      </c>
      <c r="N17" s="132">
        <f>IF('7th 1'!R17&gt;0,'7th 1'!AC17,0)</f>
        <v>0</v>
      </c>
      <c r="O17" s="134">
        <f>IF('7th 1'!R17&gt;0,'7th 1'!AB17,0)</f>
        <v>0</v>
      </c>
      <c r="P17" s="134">
        <f>IF('7th 2'!R17&gt;0,'7th 2'!AC17,0)</f>
        <v>0</v>
      </c>
      <c r="Q17" s="133">
        <f>IF('7th 2'!R17&gt;0,'7th 2'!AB17,0)</f>
        <v>0</v>
      </c>
      <c r="R17" s="133">
        <f>IF('7th 3'!R17&gt;0,'7th 3'!AC17,0)</f>
        <v>0</v>
      </c>
      <c r="S17" s="133">
        <f>IF('7th 3'!R17&gt;0,'7th 3'!AB17,0)</f>
        <v>0</v>
      </c>
      <c r="T17" s="134">
        <f>IF('7th 4'!R17&gt;0,'7th 4'!AC17,0)</f>
        <v>0</v>
      </c>
      <c r="U17" s="134">
        <f>IF('7th 4'!R17&gt;0,'7th 4'!AB17,0)</f>
        <v>0</v>
      </c>
      <c r="V17" s="133">
        <f>IF('7th 5'!R17&gt;0,'7th 5'!AC17,0)</f>
        <v>0</v>
      </c>
      <c r="W17" s="133">
        <f>IF('7th 5'!R17&gt;0,'7th 5'!AB17,0)</f>
        <v>0</v>
      </c>
      <c r="X17" s="133">
        <f>IF('7th 6'!R17&gt;0,'7th 6'!AC17,0)</f>
        <v>0</v>
      </c>
      <c r="Y17" s="135">
        <f>IF('7th 6'!R17&gt;0,'7th 6'!AB17,0)</f>
        <v>0</v>
      </c>
      <c r="Z17" s="223">
        <f>IF('7th 1'!Z17&gt;0,'7th 1'!AC17,0)</f>
        <v>0</v>
      </c>
      <c r="AA17" s="134">
        <f>IF('7th 1'!Z17&gt;0,'7th 1'!AB17,0)</f>
        <v>0</v>
      </c>
      <c r="AB17" s="134">
        <f>IF('7th 2'!Z17&gt;0,'7th 2'!AC17,0)</f>
        <v>0</v>
      </c>
      <c r="AC17" s="134">
        <f>IF('7th 2'!Z17&gt;0,'7th 2'!AB17,0)</f>
        <v>0</v>
      </c>
      <c r="AD17" s="134">
        <f>IF('7th 3'!Z17&gt;0,'7th 3'!AC17,0)</f>
        <v>0</v>
      </c>
      <c r="AE17" s="134">
        <f>IF('7th 3'!Z17&gt;0,'7th 3'!AB17,0)</f>
        <v>0</v>
      </c>
      <c r="AF17" s="134">
        <f>IF('7th 4'!Z17&gt;0,'7th 4'!AC17,0)</f>
        <v>0</v>
      </c>
      <c r="AG17" s="133">
        <f>IF('7th 4'!Z17&gt;0,'7th 4'!AB17,0)</f>
        <v>0</v>
      </c>
      <c r="AH17" s="133">
        <f>IF('7th 5'!Z17&gt;0,'7th 5'!AC17,0)</f>
        <v>0</v>
      </c>
      <c r="AI17" s="133">
        <f>IF('7th 5'!Z17&gt;0,'7th 5'!AB17,0)</f>
        <v>0</v>
      </c>
      <c r="AJ17" s="134">
        <f>IF('7th 6'!Z17&gt;0,'7th 6'!AC17,0)</f>
        <v>0</v>
      </c>
      <c r="AK17" s="225">
        <f>IF('7th 6'!Z17&gt;0,'7th 6'!AB17,0)</f>
        <v>0</v>
      </c>
      <c r="AL17" s="226">
        <f>(B17*C6)+(D17*E6)+(F17*G6)+(H17*I6)+(J17*K6)+(L17*M6)+(N17*O6)+(P17*Q6)+(R17*S6)+(T17*U6)+(V17*W6)+(X17*Y6)+(Z17*AA6)+(AB17*AC6)+(AD17*AE6)+(AF17*AG6)+(AH17*AI6)+(AJ17*AK6)</f>
        <v>56.625</v>
      </c>
      <c r="AM17" s="137">
        <f t="shared" si="0"/>
        <v>3.7749999999999999</v>
      </c>
      <c r="AN17" s="215" t="str">
        <f t="shared" si="1"/>
        <v>A</v>
      </c>
      <c r="AO17" s="227" t="str">
        <f t="shared" si="2"/>
        <v>A</v>
      </c>
      <c r="AP17" s="139">
        <f t="shared" si="3"/>
        <v>10</v>
      </c>
    </row>
    <row r="18" spans="1:42" ht="14.25" customHeight="1">
      <c r="A18" s="217">
        <f>'1st 1'!A18</f>
        <v>11</v>
      </c>
      <c r="B18" s="132">
        <f>IF('7th 1'!J18&gt;0,'7th 1'!AC18,0)</f>
        <v>3.75</v>
      </c>
      <c r="C18" s="133" t="str">
        <f>IF('7th 1'!J18&gt;0,'7th 1'!AB18,0)</f>
        <v>A</v>
      </c>
      <c r="D18" s="133">
        <f>IF('7th 2'!J18&gt;0,'7th 2'!AC18,0)</f>
        <v>4</v>
      </c>
      <c r="E18" s="134" t="str">
        <f>IF('7th 2'!J18&gt;0,'7th 2'!AB18,0)</f>
        <v>A+</v>
      </c>
      <c r="F18" s="134">
        <f>IF('7th 3'!J18&gt;0,'7th 3'!AC18,0)</f>
        <v>3.75</v>
      </c>
      <c r="G18" s="133" t="str">
        <f>IF('7th 3'!J18&gt;0,'7th 3'!AB18,0)</f>
        <v>A</v>
      </c>
      <c r="H18" s="133">
        <f>IF('7th 4'!J18&gt;0,'7th 4'!AC18,0)</f>
        <v>4</v>
      </c>
      <c r="I18" s="133" t="str">
        <f>IF('7th 4'!J18&gt;0,'7th 4'!AB18,0)</f>
        <v>A+</v>
      </c>
      <c r="J18" s="134">
        <f>IF('7th 5'!J18&gt;0,'7th 5'!AC18,0)</f>
        <v>4</v>
      </c>
      <c r="K18" s="134" t="str">
        <f>IF('7th 5'!J18&gt;0,'7th 5'!AB18,0)</f>
        <v>A+</v>
      </c>
      <c r="L18" s="133">
        <f>IF('7th 6'!J18&gt;0,'7th 6'!AC18,0)</f>
        <v>2.75</v>
      </c>
      <c r="M18" s="222" t="str">
        <f>IF('7th 6'!J18&gt;0,'7th 6'!AB18,0)</f>
        <v>B-</v>
      </c>
      <c r="N18" s="132">
        <f>IF('7th 1'!R18&gt;0,'7th 1'!AC18,0)</f>
        <v>0</v>
      </c>
      <c r="O18" s="134">
        <f>IF('7th 1'!R18&gt;0,'7th 1'!AB18,0)</f>
        <v>0</v>
      </c>
      <c r="P18" s="134">
        <f>IF('7th 2'!R18&gt;0,'7th 2'!AC18,0)</f>
        <v>0</v>
      </c>
      <c r="Q18" s="133">
        <f>IF('7th 2'!R18&gt;0,'7th 2'!AB18,0)</f>
        <v>0</v>
      </c>
      <c r="R18" s="133">
        <f>IF('7th 3'!R18&gt;0,'7th 3'!AC18,0)</f>
        <v>0</v>
      </c>
      <c r="S18" s="133">
        <f>IF('7th 3'!R18&gt;0,'7th 3'!AB18,0)</f>
        <v>0</v>
      </c>
      <c r="T18" s="134">
        <f>IF('7th 4'!R18&gt;0,'7th 4'!AC18,0)</f>
        <v>0</v>
      </c>
      <c r="U18" s="134">
        <f>IF('7th 4'!R18&gt;0,'7th 4'!AB18,0)</f>
        <v>0</v>
      </c>
      <c r="V18" s="133">
        <f>IF('7th 5'!R18&gt;0,'7th 5'!AC18,0)</f>
        <v>0</v>
      </c>
      <c r="W18" s="133">
        <f>IF('7th 5'!R18&gt;0,'7th 5'!AB18,0)</f>
        <v>0</v>
      </c>
      <c r="X18" s="133">
        <f>IF('7th 6'!R18&gt;0,'7th 6'!AC18,0)</f>
        <v>0</v>
      </c>
      <c r="Y18" s="135">
        <f>IF('7th 6'!R18&gt;0,'7th 6'!AB18,0)</f>
        <v>0</v>
      </c>
      <c r="Z18" s="223">
        <f>IF('7th 1'!Z18&gt;0,'7th 1'!AC18,0)</f>
        <v>0</v>
      </c>
      <c r="AA18" s="134">
        <f>IF('7th 1'!Z18&gt;0,'7th 1'!AB18,0)</f>
        <v>0</v>
      </c>
      <c r="AB18" s="134">
        <f>IF('7th 2'!Z18&gt;0,'7th 2'!AC18,0)</f>
        <v>0</v>
      </c>
      <c r="AC18" s="134">
        <f>IF('7th 2'!Z18&gt;0,'7th 2'!AB18,0)</f>
        <v>0</v>
      </c>
      <c r="AD18" s="134">
        <f>IF('7th 3'!Z18&gt;0,'7th 3'!AC18,0)</f>
        <v>0</v>
      </c>
      <c r="AE18" s="134">
        <f>IF('7th 3'!Z18&gt;0,'7th 3'!AB18,0)</f>
        <v>0</v>
      </c>
      <c r="AF18" s="134">
        <f>IF('7th 4'!Z18&gt;0,'7th 4'!AC18,0)</f>
        <v>0</v>
      </c>
      <c r="AG18" s="133">
        <f>IF('7th 4'!Z18&gt;0,'7th 4'!AB18,0)</f>
        <v>0</v>
      </c>
      <c r="AH18" s="133">
        <f>IF('7th 5'!Z18&gt;0,'7th 5'!AC18,0)</f>
        <v>0</v>
      </c>
      <c r="AI18" s="133">
        <f>IF('7th 5'!Z18&gt;0,'7th 5'!AB18,0)</f>
        <v>0</v>
      </c>
      <c r="AJ18" s="134">
        <f>IF('7th 6'!Z18&gt;0,'7th 6'!AC18,0)</f>
        <v>0</v>
      </c>
      <c r="AK18" s="225">
        <f>IF('7th 6'!Z18&gt;0,'7th 6'!AB18,0)</f>
        <v>0</v>
      </c>
      <c r="AL18" s="226">
        <f>(B18*C6)+(D18*E6)+(F18*G6)+(H18*I6)+(J18*K6)+(L18*M6)+(N18*O6)+(P18*Q6)+(R18*S6)+(T18*U6)+(V18*W6)+(X18*Y6)+(Z18*AA6)+(AB18*AC6)+(AD18*AE6)+(AF18*AG6)+(AH18*AI6)+(AJ18*AK6)</f>
        <v>55.125</v>
      </c>
      <c r="AM18" s="137">
        <f t="shared" si="0"/>
        <v>3.6749999999999998</v>
      </c>
      <c r="AN18" s="215" t="str">
        <f t="shared" si="1"/>
        <v>A-</v>
      </c>
      <c r="AO18" s="227" t="str">
        <f t="shared" si="2"/>
        <v>A-</v>
      </c>
      <c r="AP18" s="139">
        <f t="shared" si="3"/>
        <v>11</v>
      </c>
    </row>
    <row r="19" spans="1:42" ht="14.25" customHeight="1">
      <c r="A19" s="217">
        <f>'1st 1'!A19</f>
        <v>12</v>
      </c>
      <c r="B19" s="132">
        <f>IF('7th 1'!J19&gt;0,'7th 1'!AC19,0)</f>
        <v>3.25</v>
      </c>
      <c r="C19" s="133" t="str">
        <f>IF('7th 1'!J19&gt;0,'7th 1'!AB19,0)</f>
        <v>B+</v>
      </c>
      <c r="D19" s="133">
        <f>IF('7th 2'!J19&gt;0,'7th 2'!AC19,0)</f>
        <v>2.75</v>
      </c>
      <c r="E19" s="134" t="str">
        <f>IF('7th 2'!J19&gt;0,'7th 2'!AB19,0)</f>
        <v>B-</v>
      </c>
      <c r="F19" s="134">
        <f>IF('7th 3'!J19&gt;0,'7th 3'!AC19,0)</f>
        <v>2.5</v>
      </c>
      <c r="G19" s="133" t="str">
        <f>IF('7th 3'!J19&gt;0,'7th 3'!AB19,0)</f>
        <v>C+</v>
      </c>
      <c r="H19" s="133">
        <f>IF('7th 4'!J19&gt;0,'7th 4'!AC19,0)</f>
        <v>3</v>
      </c>
      <c r="I19" s="133" t="str">
        <f>IF('7th 4'!J19&gt;0,'7th 4'!AB19,0)</f>
        <v>B</v>
      </c>
      <c r="J19" s="134">
        <f>IF('7th 5'!J19&gt;0,'7th 5'!AC19,0)</f>
        <v>3.25</v>
      </c>
      <c r="K19" s="134" t="str">
        <f>IF('7th 5'!J19&gt;0,'7th 5'!AB19,0)</f>
        <v>B+</v>
      </c>
      <c r="L19" s="133">
        <f>IF('7th 6'!J19&gt;0,'7th 6'!AC19,0)</f>
        <v>2.5</v>
      </c>
      <c r="M19" s="222" t="str">
        <f>IF('7th 6'!J19&gt;0,'7th 6'!AB19,0)</f>
        <v>C+</v>
      </c>
      <c r="N19" s="132">
        <f>IF('7th 1'!R19&gt;0,'7th 1'!AC19,0)</f>
        <v>0</v>
      </c>
      <c r="O19" s="134">
        <f>IF('7th 1'!R19&gt;0,'7th 1'!AB19,0)</f>
        <v>0</v>
      </c>
      <c r="P19" s="134">
        <f>IF('7th 2'!R19&gt;0,'7th 2'!AC19,0)</f>
        <v>0</v>
      </c>
      <c r="Q19" s="133">
        <f>IF('7th 2'!R19&gt;0,'7th 2'!AB19,0)</f>
        <v>0</v>
      </c>
      <c r="R19" s="133">
        <f>IF('7th 3'!R19&gt;0,'7th 3'!AC19,0)</f>
        <v>0</v>
      </c>
      <c r="S19" s="133">
        <f>IF('7th 3'!R19&gt;0,'7th 3'!AB19,0)</f>
        <v>0</v>
      </c>
      <c r="T19" s="134">
        <f>IF('7th 4'!R19&gt;0,'7th 4'!AC19,0)</f>
        <v>0</v>
      </c>
      <c r="U19" s="134">
        <f>IF('7th 4'!R19&gt;0,'7th 4'!AB19,0)</f>
        <v>0</v>
      </c>
      <c r="V19" s="133">
        <f>IF('7th 5'!R19&gt;0,'7th 5'!AC19,0)</f>
        <v>0</v>
      </c>
      <c r="W19" s="133">
        <f>IF('7th 5'!R19&gt;0,'7th 5'!AB19,0)</f>
        <v>0</v>
      </c>
      <c r="X19" s="133">
        <f>IF('7th 6'!R19&gt;0,'7th 6'!AC19,0)</f>
        <v>0</v>
      </c>
      <c r="Y19" s="135">
        <f>IF('7th 6'!R19&gt;0,'7th 6'!AB19,0)</f>
        <v>0</v>
      </c>
      <c r="Z19" s="223">
        <f>IF('7th 1'!Z19&gt;0,'7th 1'!AC19,0)</f>
        <v>0</v>
      </c>
      <c r="AA19" s="134">
        <f>IF('7th 1'!Z19&gt;0,'7th 1'!AB19,0)</f>
        <v>0</v>
      </c>
      <c r="AB19" s="134">
        <f>IF('7th 2'!Z19&gt;0,'7th 2'!AC19,0)</f>
        <v>0</v>
      </c>
      <c r="AC19" s="134">
        <f>IF('7th 2'!Z19&gt;0,'7th 2'!AB19,0)</f>
        <v>0</v>
      </c>
      <c r="AD19" s="134">
        <f>IF('7th 3'!Z19&gt;0,'7th 3'!AC19,0)</f>
        <v>0</v>
      </c>
      <c r="AE19" s="134">
        <f>IF('7th 3'!Z19&gt;0,'7th 3'!AB19,0)</f>
        <v>0</v>
      </c>
      <c r="AF19" s="134">
        <f>IF('7th 4'!Z19&gt;0,'7th 4'!AC19,0)</f>
        <v>0</v>
      </c>
      <c r="AG19" s="133">
        <f>IF('7th 4'!Z19&gt;0,'7th 4'!AB19,0)</f>
        <v>0</v>
      </c>
      <c r="AH19" s="133">
        <f>IF('7th 5'!Z19&gt;0,'7th 5'!AC19,0)</f>
        <v>0</v>
      </c>
      <c r="AI19" s="133">
        <f>IF('7th 5'!Z19&gt;0,'7th 5'!AB19,0)</f>
        <v>0</v>
      </c>
      <c r="AJ19" s="134">
        <f>IF('7th 6'!Z19&gt;0,'7th 6'!AC19,0)</f>
        <v>0</v>
      </c>
      <c r="AK19" s="225">
        <f>IF('7th 6'!Z19&gt;0,'7th 6'!AB19,0)</f>
        <v>0</v>
      </c>
      <c r="AL19" s="226">
        <f>(B19*C6)+(D19*E6)+(F19*G6)+(H19*I6)+(J19*K6)+(L19*M6)+(N19*O6)+(P19*Q6)+(R19*S6)+(T19*U6)+(V19*W6)+(X19*Y6)+(Z19*AA6)+(AB19*AC6)+(AD19*AE6)+(AF19*AG6)+(AH19*AI6)+(AJ19*AK6)</f>
        <v>42.375</v>
      </c>
      <c r="AM19" s="137">
        <f t="shared" si="0"/>
        <v>2.8250000000000002</v>
      </c>
      <c r="AN19" s="215" t="str">
        <f t="shared" si="1"/>
        <v>B-</v>
      </c>
      <c r="AO19" s="227" t="str">
        <f t="shared" si="2"/>
        <v>B-</v>
      </c>
      <c r="AP19" s="139">
        <f t="shared" si="3"/>
        <v>12</v>
      </c>
    </row>
    <row r="20" spans="1:42" ht="14.25" customHeight="1">
      <c r="A20" s="217">
        <f>'1st 1'!A20</f>
        <v>13</v>
      </c>
      <c r="B20" s="132">
        <f>IF('7th 1'!J20&gt;0,'7th 1'!AC20,0)</f>
        <v>3</v>
      </c>
      <c r="C20" s="133" t="str">
        <f>IF('7th 1'!J20&gt;0,'7th 1'!AB20,0)</f>
        <v>B</v>
      </c>
      <c r="D20" s="133">
        <f>IF('7th 2'!J20&gt;0,'7th 2'!AC20,0)</f>
        <v>3.5</v>
      </c>
      <c r="E20" s="134" t="str">
        <f>IF('7th 2'!J20&gt;0,'7th 2'!AB20,0)</f>
        <v>A-</v>
      </c>
      <c r="F20" s="134">
        <f>IF('7th 3'!J20&gt;0,'7th 3'!AC20,0)</f>
        <v>3</v>
      </c>
      <c r="G20" s="133" t="str">
        <f>IF('7th 3'!J20&gt;0,'7th 3'!AB20,0)</f>
        <v>B</v>
      </c>
      <c r="H20" s="133">
        <f>IF('7th 4'!J20&gt;0,'7th 4'!AC20,0)</f>
        <v>3.5</v>
      </c>
      <c r="I20" s="133" t="str">
        <f>IF('7th 4'!J20&gt;0,'7th 4'!AB20,0)</f>
        <v>A-</v>
      </c>
      <c r="J20" s="134">
        <f>IF('7th 5'!J20&gt;0,'7th 5'!AC20,0)</f>
        <v>3.75</v>
      </c>
      <c r="K20" s="134" t="str">
        <f>IF('7th 5'!J20&gt;0,'7th 5'!AB20,0)</f>
        <v>A</v>
      </c>
      <c r="L20" s="133">
        <f>IF('7th 6'!J20&gt;0,'7th 6'!AC20,0)</f>
        <v>3</v>
      </c>
      <c r="M20" s="222" t="str">
        <f>IF('7th 6'!J20&gt;0,'7th 6'!AB20,0)</f>
        <v>B</v>
      </c>
      <c r="N20" s="132">
        <f>IF('7th 1'!R20&gt;0,'7th 1'!AC20,0)</f>
        <v>0</v>
      </c>
      <c r="O20" s="134">
        <f>IF('7th 1'!R20&gt;0,'7th 1'!AB20,0)</f>
        <v>0</v>
      </c>
      <c r="P20" s="134">
        <f>IF('7th 2'!R20&gt;0,'7th 2'!AC20,0)</f>
        <v>0</v>
      </c>
      <c r="Q20" s="133">
        <f>IF('7th 2'!R20&gt;0,'7th 2'!AB20,0)</f>
        <v>0</v>
      </c>
      <c r="R20" s="133">
        <f>IF('7th 3'!R20&gt;0,'7th 3'!AC20,0)</f>
        <v>0</v>
      </c>
      <c r="S20" s="133">
        <f>IF('7th 3'!R20&gt;0,'7th 3'!AB20,0)</f>
        <v>0</v>
      </c>
      <c r="T20" s="134">
        <f>IF('7th 4'!R20&gt;0,'7th 4'!AC20,0)</f>
        <v>0</v>
      </c>
      <c r="U20" s="134">
        <f>IF('7th 4'!R20&gt;0,'7th 4'!AB20,0)</f>
        <v>0</v>
      </c>
      <c r="V20" s="133">
        <f>IF('7th 5'!R20&gt;0,'7th 5'!AC20,0)</f>
        <v>0</v>
      </c>
      <c r="W20" s="133">
        <f>IF('7th 5'!R20&gt;0,'7th 5'!AB20,0)</f>
        <v>0</v>
      </c>
      <c r="X20" s="133">
        <f>IF('7th 6'!R20&gt;0,'7th 6'!AC20,0)</f>
        <v>0</v>
      </c>
      <c r="Y20" s="135">
        <f>IF('7th 6'!R20&gt;0,'7th 6'!AB20,0)</f>
        <v>0</v>
      </c>
      <c r="Z20" s="223">
        <f>IF('7th 1'!Z20&gt;0,'7th 1'!AC20,0)</f>
        <v>0</v>
      </c>
      <c r="AA20" s="134">
        <f>IF('7th 1'!Z20&gt;0,'7th 1'!AB20,0)</f>
        <v>0</v>
      </c>
      <c r="AB20" s="134">
        <f>IF('7th 2'!Z20&gt;0,'7th 2'!AC20,0)</f>
        <v>0</v>
      </c>
      <c r="AC20" s="134">
        <f>IF('7th 2'!Z20&gt;0,'7th 2'!AB20,0)</f>
        <v>0</v>
      </c>
      <c r="AD20" s="134">
        <f>IF('7th 3'!Z20&gt;0,'7th 3'!AC20,0)</f>
        <v>0</v>
      </c>
      <c r="AE20" s="134">
        <f>IF('7th 3'!Z20&gt;0,'7th 3'!AB20,0)</f>
        <v>0</v>
      </c>
      <c r="AF20" s="134">
        <f>IF('7th 4'!Z20&gt;0,'7th 4'!AC20,0)</f>
        <v>0</v>
      </c>
      <c r="AG20" s="133">
        <f>IF('7th 4'!Z20&gt;0,'7th 4'!AB20,0)</f>
        <v>0</v>
      </c>
      <c r="AH20" s="133">
        <f>IF('7th 5'!Z20&gt;0,'7th 5'!AC20,0)</f>
        <v>0</v>
      </c>
      <c r="AI20" s="133">
        <f>IF('7th 5'!Z20&gt;0,'7th 5'!AB20,0)</f>
        <v>0</v>
      </c>
      <c r="AJ20" s="134">
        <f>IF('7th 6'!Z20&gt;0,'7th 6'!AC20,0)</f>
        <v>0</v>
      </c>
      <c r="AK20" s="225">
        <f>IF('7th 6'!Z20&gt;0,'7th 6'!AB20,0)</f>
        <v>0</v>
      </c>
      <c r="AL20" s="226">
        <f>(B20*C6)+(D20*E6)+(F20*G6)+(H20*I6)+(J20*K6)+(L20*M6)+(N20*O6)+(P20*Q6)+(R20*S6)+(T20*U6)+(V20*W6)+(X20*Y6)+(Z20*AA6)+(AB20*AC6)+(AD20*AE6)+(AF20*AG6)+(AH20*AI6)+(AJ20*AK6)</f>
        <v>49.5</v>
      </c>
      <c r="AM20" s="137">
        <f t="shared" si="0"/>
        <v>3.3</v>
      </c>
      <c r="AN20" s="215" t="str">
        <f t="shared" si="1"/>
        <v>B+</v>
      </c>
      <c r="AO20" s="227" t="str">
        <f t="shared" si="2"/>
        <v>B+</v>
      </c>
      <c r="AP20" s="139">
        <f t="shared" si="3"/>
        <v>13</v>
      </c>
    </row>
    <row r="21" spans="1:42" ht="14.25" customHeight="1">
      <c r="A21" s="217">
        <f>'1st 1'!A21</f>
        <v>14</v>
      </c>
      <c r="B21" s="132">
        <f>IF('7th 1'!J21&gt;0,'7th 1'!AC21,0)</f>
        <v>3.75</v>
      </c>
      <c r="C21" s="133" t="str">
        <f>IF('7th 1'!J21&gt;0,'7th 1'!AB21,0)</f>
        <v>A</v>
      </c>
      <c r="D21" s="133">
        <f>IF('7th 2'!J21&gt;0,'7th 2'!AC21,0)</f>
        <v>3</v>
      </c>
      <c r="E21" s="134" t="str">
        <f>IF('7th 2'!J21&gt;0,'7th 2'!AB21,0)</f>
        <v>B</v>
      </c>
      <c r="F21" s="134">
        <f>IF('7th 3'!J21&gt;0,'7th 3'!AC21,0)</f>
        <v>3.25</v>
      </c>
      <c r="G21" s="133" t="str">
        <f>IF('7th 3'!J21&gt;0,'7th 3'!AB21,0)</f>
        <v>B+</v>
      </c>
      <c r="H21" s="133">
        <f>IF('7th 4'!J21&gt;0,'7th 4'!AC21,0)</f>
        <v>3.5</v>
      </c>
      <c r="I21" s="133" t="str">
        <f>IF('7th 4'!J21&gt;0,'7th 4'!AB21,0)</f>
        <v>A-</v>
      </c>
      <c r="J21" s="134">
        <f>IF('7th 5'!J21&gt;0,'7th 5'!AC21,0)</f>
        <v>3.5</v>
      </c>
      <c r="K21" s="134" t="str">
        <f>IF('7th 5'!J21&gt;0,'7th 5'!AB21,0)</f>
        <v>A-</v>
      </c>
      <c r="L21" s="133">
        <f>IF('7th 6'!J21&gt;0,'7th 6'!AC21,0)</f>
        <v>2.75</v>
      </c>
      <c r="M21" s="222" t="str">
        <f>IF('7th 6'!J21&gt;0,'7th 6'!AB21,0)</f>
        <v>B-</v>
      </c>
      <c r="N21" s="132">
        <f>IF('7th 1'!R21&gt;0,'7th 1'!AC21,0)</f>
        <v>0</v>
      </c>
      <c r="O21" s="134">
        <f>IF('7th 1'!R21&gt;0,'7th 1'!AB21,0)</f>
        <v>0</v>
      </c>
      <c r="P21" s="134">
        <f>IF('7th 2'!R21&gt;0,'7th 2'!AC21,0)</f>
        <v>0</v>
      </c>
      <c r="Q21" s="133">
        <f>IF('7th 2'!R21&gt;0,'7th 2'!AB21,0)</f>
        <v>0</v>
      </c>
      <c r="R21" s="133">
        <f>IF('7th 3'!R21&gt;0,'7th 3'!AC21,0)</f>
        <v>0</v>
      </c>
      <c r="S21" s="133">
        <f>IF('7th 3'!R21&gt;0,'7th 3'!AB21,0)</f>
        <v>0</v>
      </c>
      <c r="T21" s="134">
        <f>IF('7th 4'!R21&gt;0,'7th 4'!AC21,0)</f>
        <v>0</v>
      </c>
      <c r="U21" s="134">
        <f>IF('7th 4'!R21&gt;0,'7th 4'!AB21,0)</f>
        <v>0</v>
      </c>
      <c r="V21" s="133">
        <f>IF('7th 5'!R21&gt;0,'7th 5'!AC21,0)</f>
        <v>0</v>
      </c>
      <c r="W21" s="133">
        <f>IF('7th 5'!R21&gt;0,'7th 5'!AB21,0)</f>
        <v>0</v>
      </c>
      <c r="X21" s="133">
        <f>IF('7th 6'!R21&gt;0,'7th 6'!AC21,0)</f>
        <v>0</v>
      </c>
      <c r="Y21" s="135">
        <f>IF('7th 6'!R21&gt;0,'7th 6'!AB21,0)</f>
        <v>0</v>
      </c>
      <c r="Z21" s="223">
        <f>IF('7th 1'!Z21&gt;0,'7th 1'!AC21,0)</f>
        <v>0</v>
      </c>
      <c r="AA21" s="134">
        <f>IF('7th 1'!Z21&gt;0,'7th 1'!AB21,0)</f>
        <v>0</v>
      </c>
      <c r="AB21" s="134">
        <f>IF('7th 2'!Z21&gt;0,'7th 2'!AC21,0)</f>
        <v>0</v>
      </c>
      <c r="AC21" s="134">
        <f>IF('7th 2'!Z21&gt;0,'7th 2'!AB21,0)</f>
        <v>0</v>
      </c>
      <c r="AD21" s="134">
        <f>IF('7th 3'!Z21&gt;0,'7th 3'!AC21,0)</f>
        <v>0</v>
      </c>
      <c r="AE21" s="134">
        <f>IF('7th 3'!Z21&gt;0,'7th 3'!AB21,0)</f>
        <v>0</v>
      </c>
      <c r="AF21" s="134">
        <f>IF('7th 4'!Z21&gt;0,'7th 4'!AC21,0)</f>
        <v>0</v>
      </c>
      <c r="AG21" s="133">
        <f>IF('7th 4'!Z21&gt;0,'7th 4'!AB21,0)</f>
        <v>0</v>
      </c>
      <c r="AH21" s="133">
        <f>IF('7th 5'!Z21&gt;0,'7th 5'!AC21,0)</f>
        <v>0</v>
      </c>
      <c r="AI21" s="133">
        <f>IF('7th 5'!Z21&gt;0,'7th 5'!AB21,0)</f>
        <v>0</v>
      </c>
      <c r="AJ21" s="134">
        <f>IF('7th 6'!Z21&gt;0,'7th 6'!AC21,0)</f>
        <v>0</v>
      </c>
      <c r="AK21" s="225">
        <f>IF('7th 6'!Z21&gt;0,'7th 6'!AB21,0)</f>
        <v>0</v>
      </c>
      <c r="AL21" s="226">
        <f>(B21*C6)+(D21*E6)+(F21*G6)+(H21*I6)+(J21*K6)+(L21*M6)+(N21*O6)+(P21*Q6)+(R21*S6)+(T21*U6)+(V21*W6)+(X21*Y6)+(Z21*AA6)+(AB21*AC6)+(AD21*AE6)+(AF21*AG6)+(AH21*AI6)+(AJ21*AK6)</f>
        <v>48.375</v>
      </c>
      <c r="AM21" s="137">
        <f t="shared" si="0"/>
        <v>3.2250000000000001</v>
      </c>
      <c r="AN21" s="215" t="str">
        <f t="shared" si="1"/>
        <v>B</v>
      </c>
      <c r="AO21" s="227" t="str">
        <f t="shared" si="2"/>
        <v>B</v>
      </c>
      <c r="AP21" s="139">
        <f t="shared" si="3"/>
        <v>14</v>
      </c>
    </row>
    <row r="22" spans="1:42" ht="14.25" customHeight="1">
      <c r="A22" s="217">
        <f>'1st 1'!A22</f>
        <v>15</v>
      </c>
      <c r="B22" s="132">
        <f>IF('7th 1'!J22&gt;0,'7th 1'!AC22,0)</f>
        <v>3.75</v>
      </c>
      <c r="C22" s="133" t="str">
        <f>IF('7th 1'!J22&gt;0,'7th 1'!AB22,0)</f>
        <v>A</v>
      </c>
      <c r="D22" s="133">
        <f>IF('7th 2'!J22&gt;0,'7th 2'!AC22,0)</f>
        <v>3.5</v>
      </c>
      <c r="E22" s="134" t="str">
        <f>IF('7th 2'!J22&gt;0,'7th 2'!AB22,0)</f>
        <v>A-</v>
      </c>
      <c r="F22" s="134">
        <f>IF('7th 3'!J22&gt;0,'7th 3'!AC22,0)</f>
        <v>3.75</v>
      </c>
      <c r="G22" s="133" t="str">
        <f>IF('7th 3'!J22&gt;0,'7th 3'!AB22,0)</f>
        <v>A</v>
      </c>
      <c r="H22" s="133">
        <f>IF('7th 4'!J22&gt;0,'7th 4'!AC22,0)</f>
        <v>4</v>
      </c>
      <c r="I22" s="133" t="str">
        <f>IF('7th 4'!J22&gt;0,'7th 4'!AB22,0)</f>
        <v>A+</v>
      </c>
      <c r="J22" s="134">
        <f>IF('7th 5'!J22&gt;0,'7th 5'!AC22,0)</f>
        <v>4</v>
      </c>
      <c r="K22" s="134" t="str">
        <f>IF('7th 5'!J22&gt;0,'7th 5'!AB22,0)</f>
        <v>A+</v>
      </c>
      <c r="L22" s="133">
        <f>IF('7th 6'!J22&gt;0,'7th 6'!AC22,0)</f>
        <v>3</v>
      </c>
      <c r="M22" s="222" t="str">
        <f>IF('7th 6'!J22&gt;0,'7th 6'!AB22,0)</f>
        <v>B</v>
      </c>
      <c r="N22" s="132">
        <f>IF('7th 1'!R22&gt;0,'7th 1'!AC22,0)</f>
        <v>0</v>
      </c>
      <c r="O22" s="134">
        <f>IF('7th 1'!R22&gt;0,'7th 1'!AB22,0)</f>
        <v>0</v>
      </c>
      <c r="P22" s="134">
        <f>IF('7th 2'!R22&gt;0,'7th 2'!AC22,0)</f>
        <v>0</v>
      </c>
      <c r="Q22" s="133">
        <f>IF('7th 2'!R22&gt;0,'7th 2'!AB22,0)</f>
        <v>0</v>
      </c>
      <c r="R22" s="133">
        <f>IF('7th 3'!R22&gt;0,'7th 3'!AC22,0)</f>
        <v>0</v>
      </c>
      <c r="S22" s="133">
        <f>IF('7th 3'!R22&gt;0,'7th 3'!AB22,0)</f>
        <v>0</v>
      </c>
      <c r="T22" s="134">
        <f>IF('7th 4'!R22&gt;0,'7th 4'!AC22,0)</f>
        <v>0</v>
      </c>
      <c r="U22" s="134">
        <f>IF('7th 4'!R22&gt;0,'7th 4'!AB22,0)</f>
        <v>0</v>
      </c>
      <c r="V22" s="133">
        <f>IF('7th 5'!R22&gt;0,'7th 5'!AC22,0)</f>
        <v>0</v>
      </c>
      <c r="W22" s="133">
        <f>IF('7th 5'!R22&gt;0,'7th 5'!AB22,0)</f>
        <v>0</v>
      </c>
      <c r="X22" s="133">
        <f>IF('7th 6'!R22&gt;0,'7th 6'!AC22,0)</f>
        <v>0</v>
      </c>
      <c r="Y22" s="135">
        <f>IF('7th 6'!R22&gt;0,'7th 6'!AB22,0)</f>
        <v>0</v>
      </c>
      <c r="Z22" s="223">
        <f>IF('7th 1'!Z22&gt;0,'7th 1'!AC22,0)</f>
        <v>0</v>
      </c>
      <c r="AA22" s="134">
        <f>IF('7th 1'!Z22&gt;0,'7th 1'!AB22,0)</f>
        <v>0</v>
      </c>
      <c r="AB22" s="134">
        <f>IF('7th 2'!Z22&gt;0,'7th 2'!AC22,0)</f>
        <v>0</v>
      </c>
      <c r="AC22" s="134">
        <f>IF('7th 2'!Z22&gt;0,'7th 2'!AB22,0)</f>
        <v>0</v>
      </c>
      <c r="AD22" s="134">
        <f>IF('7th 3'!Z22&gt;0,'7th 3'!AC22,0)</f>
        <v>0</v>
      </c>
      <c r="AE22" s="134">
        <f>IF('7th 3'!Z22&gt;0,'7th 3'!AB22,0)</f>
        <v>0</v>
      </c>
      <c r="AF22" s="134">
        <f>IF('7th 4'!Z22&gt;0,'7th 4'!AC22,0)</f>
        <v>0</v>
      </c>
      <c r="AG22" s="133">
        <f>IF('7th 4'!Z22&gt;0,'7th 4'!AB22,0)</f>
        <v>0</v>
      </c>
      <c r="AH22" s="133">
        <f>IF('7th 5'!Z22&gt;0,'7th 5'!AC22,0)</f>
        <v>0</v>
      </c>
      <c r="AI22" s="133">
        <f>IF('7th 5'!Z22&gt;0,'7th 5'!AB22,0)</f>
        <v>0</v>
      </c>
      <c r="AJ22" s="134">
        <f>IF('7th 6'!Z22&gt;0,'7th 6'!AC22,0)</f>
        <v>0</v>
      </c>
      <c r="AK22" s="225">
        <f>IF('7th 6'!Z22&gt;0,'7th 6'!AB22,0)</f>
        <v>0</v>
      </c>
      <c r="AL22" s="226">
        <f>(B22*C6)+(D22*E6)+(F22*G6)+(H22*I6)+(J22*K6)+(L22*M6)+(N22*O6)+(P22*Q6)+(R22*S6)+(T22*U6)+(V22*W6)+(X22*Y6)+(Z22*AA6)+(AB22*AC6)+(AD22*AE6)+(AF22*AG6)+(AH22*AI6)+(AJ22*AK6)</f>
        <v>54.375</v>
      </c>
      <c r="AM22" s="137">
        <f t="shared" si="0"/>
        <v>3.625</v>
      </c>
      <c r="AN22" s="215" t="str">
        <f t="shared" si="1"/>
        <v>A-</v>
      </c>
      <c r="AO22" s="227" t="str">
        <f t="shared" si="2"/>
        <v>A-</v>
      </c>
      <c r="AP22" s="139">
        <f t="shared" si="3"/>
        <v>15</v>
      </c>
    </row>
    <row r="23" spans="1:42" ht="14.25" customHeight="1">
      <c r="A23" s="217">
        <f>'1st 1'!A23</f>
        <v>16</v>
      </c>
      <c r="B23" s="132">
        <f>IF('7th 1'!J23&gt;0,'7th 1'!AC23,0)</f>
        <v>3.75</v>
      </c>
      <c r="C23" s="133" t="str">
        <f>IF('7th 1'!J23&gt;0,'7th 1'!AB23,0)</f>
        <v>A</v>
      </c>
      <c r="D23" s="133">
        <f>IF('7th 2'!J23&gt;0,'7th 2'!AC23,0)</f>
        <v>3.5</v>
      </c>
      <c r="E23" s="134" t="str">
        <f>IF('7th 2'!J23&gt;0,'7th 2'!AB23,0)</f>
        <v>A-</v>
      </c>
      <c r="F23" s="134">
        <f>IF('7th 3'!J23&gt;0,'7th 3'!AC23,0)</f>
        <v>2.75</v>
      </c>
      <c r="G23" s="133" t="str">
        <f>IF('7th 3'!J23&gt;0,'7th 3'!AB23,0)</f>
        <v>B-</v>
      </c>
      <c r="H23" s="133">
        <f>IF('7th 4'!J23&gt;0,'7th 4'!AC23,0)</f>
        <v>3.5</v>
      </c>
      <c r="I23" s="133" t="str">
        <f>IF('7th 4'!J23&gt;0,'7th 4'!AB23,0)</f>
        <v>A-</v>
      </c>
      <c r="J23" s="134">
        <f>IF('7th 5'!J23&gt;0,'7th 5'!AC23,0)</f>
        <v>3.5</v>
      </c>
      <c r="K23" s="134" t="str">
        <f>IF('7th 5'!J23&gt;0,'7th 5'!AB23,0)</f>
        <v>A-</v>
      </c>
      <c r="L23" s="133">
        <f>IF('7th 6'!J23&gt;0,'7th 6'!AC23,0)</f>
        <v>2.75</v>
      </c>
      <c r="M23" s="222" t="str">
        <f>IF('7th 6'!J23&gt;0,'7th 6'!AB23,0)</f>
        <v>B-</v>
      </c>
      <c r="N23" s="132">
        <f>IF('7th 1'!R23&gt;0,'7th 1'!AC23,0)</f>
        <v>0</v>
      </c>
      <c r="O23" s="134">
        <f>IF('7th 1'!R23&gt;0,'7th 1'!AB23,0)</f>
        <v>0</v>
      </c>
      <c r="P23" s="134">
        <f>IF('7th 2'!R23&gt;0,'7th 2'!AC23,0)</f>
        <v>0</v>
      </c>
      <c r="Q23" s="133">
        <f>IF('7th 2'!R23&gt;0,'7th 2'!AB23,0)</f>
        <v>0</v>
      </c>
      <c r="R23" s="133">
        <f>IF('7th 3'!R23&gt;0,'7th 3'!AC23,0)</f>
        <v>0</v>
      </c>
      <c r="S23" s="133">
        <f>IF('7th 3'!R23&gt;0,'7th 3'!AB23,0)</f>
        <v>0</v>
      </c>
      <c r="T23" s="134">
        <f>IF('7th 4'!R23&gt;0,'7th 4'!AC23,0)</f>
        <v>0</v>
      </c>
      <c r="U23" s="134">
        <f>IF('7th 4'!R23&gt;0,'7th 4'!AB23,0)</f>
        <v>0</v>
      </c>
      <c r="V23" s="133">
        <f>IF('7th 5'!R23&gt;0,'7th 5'!AC23,0)</f>
        <v>0</v>
      </c>
      <c r="W23" s="133">
        <f>IF('7th 5'!R23&gt;0,'7th 5'!AB23,0)</f>
        <v>0</v>
      </c>
      <c r="X23" s="133">
        <f>IF('7th 6'!R23&gt;0,'7th 6'!AC23,0)</f>
        <v>0</v>
      </c>
      <c r="Y23" s="135">
        <f>IF('7th 6'!R23&gt;0,'7th 6'!AB23,0)</f>
        <v>0</v>
      </c>
      <c r="Z23" s="223">
        <f>IF('7th 1'!Z23&gt;0,'7th 1'!AC23,0)</f>
        <v>0</v>
      </c>
      <c r="AA23" s="134">
        <f>IF('7th 1'!Z23&gt;0,'7th 1'!AB23,0)</f>
        <v>0</v>
      </c>
      <c r="AB23" s="134">
        <f>IF('7th 2'!Z23&gt;0,'7th 2'!AC23,0)</f>
        <v>0</v>
      </c>
      <c r="AC23" s="134">
        <f>IF('7th 2'!Z23&gt;0,'7th 2'!AB23,0)</f>
        <v>0</v>
      </c>
      <c r="AD23" s="134">
        <f>IF('7th 3'!Z23&gt;0,'7th 3'!AC23,0)</f>
        <v>0</v>
      </c>
      <c r="AE23" s="134">
        <f>IF('7th 3'!Z23&gt;0,'7th 3'!AB23,0)</f>
        <v>0</v>
      </c>
      <c r="AF23" s="134">
        <f>IF('7th 4'!Z23&gt;0,'7th 4'!AC23,0)</f>
        <v>0</v>
      </c>
      <c r="AG23" s="133">
        <f>IF('7th 4'!Z23&gt;0,'7th 4'!AB23,0)</f>
        <v>0</v>
      </c>
      <c r="AH23" s="133">
        <f>IF('7th 5'!Z23&gt;0,'7th 5'!AC23,0)</f>
        <v>0</v>
      </c>
      <c r="AI23" s="133">
        <f>IF('7th 5'!Z23&gt;0,'7th 5'!AB23,0)</f>
        <v>0</v>
      </c>
      <c r="AJ23" s="134">
        <f>IF('7th 6'!Z23&gt;0,'7th 6'!AC23,0)</f>
        <v>0</v>
      </c>
      <c r="AK23" s="225">
        <f>IF('7th 6'!Z23&gt;0,'7th 6'!AB23,0)</f>
        <v>0</v>
      </c>
      <c r="AL23" s="226">
        <f>(B23*C6)+(D23*E6)+(F23*G6)+(H23*I6)+(J23*K6)+(L23*M6)+(N23*O6)+(P23*Q6)+(R23*S6)+(T23*U6)+(V23*W6)+(X23*Y6)+(Z23*AA6)+(AB23*AC6)+(AD23*AE6)+(AF23*AG6)+(AH23*AI6)+(AJ23*AK6)</f>
        <v>48.375</v>
      </c>
      <c r="AM23" s="137">
        <f t="shared" si="0"/>
        <v>3.2250000000000001</v>
      </c>
      <c r="AN23" s="215" t="str">
        <f t="shared" si="1"/>
        <v>B</v>
      </c>
      <c r="AO23" s="227" t="str">
        <f t="shared" si="2"/>
        <v>B</v>
      </c>
      <c r="AP23" s="139">
        <f t="shared" si="3"/>
        <v>16</v>
      </c>
    </row>
    <row r="24" spans="1:42" ht="14.25" customHeight="1">
      <c r="A24" s="217">
        <f>'1st 1'!A24</f>
        <v>17</v>
      </c>
      <c r="B24" s="132">
        <f>IF('7th 1'!J24&gt;0,'7th 1'!AC24,0)</f>
        <v>0</v>
      </c>
      <c r="C24" s="133">
        <f>IF('7th 1'!J24&gt;0,'7th 1'!AB24,0)</f>
        <v>0</v>
      </c>
      <c r="D24" s="133">
        <f>IF('7th 2'!J24&gt;0,'7th 2'!AC24,0)</f>
        <v>0</v>
      </c>
      <c r="E24" s="134">
        <f>IF('7th 2'!J24&gt;0,'7th 2'!AB24,0)</f>
        <v>0</v>
      </c>
      <c r="F24" s="134">
        <f>IF('7th 3'!J24&gt;0,'7th 3'!AC24,0)</f>
        <v>0</v>
      </c>
      <c r="G24" s="133">
        <f>IF('7th 3'!J24&gt;0,'7th 3'!AB24,0)</f>
        <v>0</v>
      </c>
      <c r="H24" s="133">
        <f>IF('7th 4'!J24&gt;0,'7th 4'!AC24,0)</f>
        <v>0</v>
      </c>
      <c r="I24" s="133">
        <f>IF('7th 4'!J24&gt;0,'7th 4'!AB24,0)</f>
        <v>0</v>
      </c>
      <c r="J24" s="134">
        <f>IF('7th 5'!J24&gt;0,'7th 5'!AC24,0)</f>
        <v>0</v>
      </c>
      <c r="K24" s="134">
        <f>IF('7th 5'!J24&gt;0,'7th 5'!AB24,0)</f>
        <v>0</v>
      </c>
      <c r="L24" s="133">
        <f>IF('7th 6'!J24&gt;0,'7th 6'!AC24,0)</f>
        <v>0</v>
      </c>
      <c r="M24" s="222">
        <f>IF('7th 6'!J24&gt;0,'7th 6'!AB24,0)</f>
        <v>0</v>
      </c>
      <c r="N24" s="132">
        <f>IF('7th 1'!R24&gt;0,'7th 1'!AC24,0)</f>
        <v>3.5</v>
      </c>
      <c r="O24" s="134" t="str">
        <f>IF('7th 1'!R24&gt;0,'7th 1'!AB24,0)</f>
        <v>A-</v>
      </c>
      <c r="P24" s="134">
        <f>IF('7th 2'!R24&gt;0,'7th 2'!AC24,0)</f>
        <v>3.5</v>
      </c>
      <c r="Q24" s="133" t="str">
        <f>IF('7th 2'!R24&gt;0,'7th 2'!AB24,0)</f>
        <v>A-</v>
      </c>
      <c r="R24" s="133">
        <f>IF('7th 3'!R24&gt;0,'7th 3'!AC24,0)</f>
        <v>3.5</v>
      </c>
      <c r="S24" s="133" t="str">
        <f>IF('7th 3'!R24&gt;0,'7th 3'!AB24,0)</f>
        <v>A-</v>
      </c>
      <c r="T24" s="134">
        <f>IF('7th 4'!R24&gt;0,'7th 4'!AC24,0)</f>
        <v>3.25</v>
      </c>
      <c r="U24" s="134" t="str">
        <f>IF('7th 4'!R24&gt;0,'7th 4'!AB24,0)</f>
        <v>B+</v>
      </c>
      <c r="V24" s="133">
        <f>IF('7th 5'!R24&gt;0,'7th 5'!AC24,0)</f>
        <v>3.5</v>
      </c>
      <c r="W24" s="133" t="str">
        <f>IF('7th 5'!R24&gt;0,'7th 5'!AB24,0)</f>
        <v>A-</v>
      </c>
      <c r="X24" s="133">
        <f>IF('7th 6'!R24&gt;0,'7th 6'!AC24,0)</f>
        <v>3</v>
      </c>
      <c r="Y24" s="135" t="str">
        <f>IF('7th 6'!R24&gt;0,'7th 6'!AB24,0)</f>
        <v>B</v>
      </c>
      <c r="Z24" s="223">
        <f>IF('7th 1'!Z24&gt;0,'7th 1'!AC24,0)</f>
        <v>0</v>
      </c>
      <c r="AA24" s="134">
        <f>IF('7th 1'!Z24&gt;0,'7th 1'!AB24,0)</f>
        <v>0</v>
      </c>
      <c r="AB24" s="134">
        <f>IF('7th 2'!Z24&gt;0,'7th 2'!AC24,0)</f>
        <v>0</v>
      </c>
      <c r="AC24" s="134">
        <f>IF('7th 2'!Z24&gt;0,'7th 2'!AB24,0)</f>
        <v>0</v>
      </c>
      <c r="AD24" s="134">
        <f>IF('7th 3'!Z24&gt;0,'7th 3'!AC24,0)</f>
        <v>0</v>
      </c>
      <c r="AE24" s="134">
        <f>IF('7th 3'!Z24&gt;0,'7th 3'!AB24,0)</f>
        <v>0</v>
      </c>
      <c r="AF24" s="134">
        <f>IF('7th 4'!Z24&gt;0,'7th 4'!AC24,0)</f>
        <v>0</v>
      </c>
      <c r="AG24" s="133">
        <f>IF('7th 4'!Z24&gt;0,'7th 4'!AB24,0)</f>
        <v>0</v>
      </c>
      <c r="AH24" s="133">
        <f>IF('7th 5'!Z24&gt;0,'7th 5'!AC24,0)</f>
        <v>0</v>
      </c>
      <c r="AI24" s="133">
        <f>IF('7th 5'!Z24&gt;0,'7th 5'!AB24,0)</f>
        <v>0</v>
      </c>
      <c r="AJ24" s="134">
        <f>IF('7th 6'!Z24&gt;0,'7th 6'!AC24,0)</f>
        <v>0</v>
      </c>
      <c r="AK24" s="225">
        <f>IF('7th 6'!Z24&gt;0,'7th 6'!AB24,0)</f>
        <v>0</v>
      </c>
      <c r="AL24" s="226">
        <f>(B24*C6)+(D24*E6)+(F24*G6)+(H24*I6)+(J24*K6)+(L24*M6)+(N24*O6)+(P24*Q6)+(R24*S6)+(T24*U6)+(V24*W6)+(X24*Y6)+(Z24*AA6)+(AB24*AC6)+(AD24*AE6)+(AF24*AG6)+(AH24*AI6)+(AJ24*AK6)</f>
        <v>50.25</v>
      </c>
      <c r="AM24" s="137">
        <f t="shared" si="0"/>
        <v>3.35</v>
      </c>
      <c r="AN24" s="215" t="str">
        <f t="shared" si="1"/>
        <v>B+</v>
      </c>
      <c r="AO24" s="227" t="str">
        <f t="shared" si="2"/>
        <v>B+</v>
      </c>
      <c r="AP24" s="139">
        <f t="shared" si="3"/>
        <v>17</v>
      </c>
    </row>
    <row r="25" spans="1:42" ht="14.25" customHeight="1">
      <c r="A25" s="217">
        <f>'1st 1'!A25</f>
        <v>18</v>
      </c>
      <c r="B25" s="132">
        <f>IF('7th 1'!J25&gt;0,'7th 1'!AC25,0)</f>
        <v>0</v>
      </c>
      <c r="C25" s="133">
        <f>IF('7th 1'!J25&gt;0,'7th 1'!AB25,0)</f>
        <v>0</v>
      </c>
      <c r="D25" s="133">
        <f>IF('7th 2'!J25&gt;0,'7th 2'!AC25,0)</f>
        <v>0</v>
      </c>
      <c r="E25" s="134">
        <f>IF('7th 2'!J25&gt;0,'7th 2'!AB25,0)</f>
        <v>0</v>
      </c>
      <c r="F25" s="134">
        <f>IF('7th 3'!J25&gt;0,'7th 3'!AC25,0)</f>
        <v>0</v>
      </c>
      <c r="G25" s="133">
        <f>IF('7th 3'!J25&gt;0,'7th 3'!AB25,0)</f>
        <v>0</v>
      </c>
      <c r="H25" s="133">
        <f>IF('7th 4'!J25&gt;0,'7th 4'!AC25,0)</f>
        <v>0</v>
      </c>
      <c r="I25" s="133">
        <f>IF('7th 4'!J25&gt;0,'7th 4'!AB25,0)</f>
        <v>0</v>
      </c>
      <c r="J25" s="134">
        <f>IF('7th 5'!J25&gt;0,'7th 5'!AC25,0)</f>
        <v>0</v>
      </c>
      <c r="K25" s="134">
        <f>IF('7th 5'!J25&gt;0,'7th 5'!AB25,0)</f>
        <v>0</v>
      </c>
      <c r="L25" s="133">
        <f>IF('7th 6'!J25&gt;0,'7th 6'!AC25,0)</f>
        <v>0</v>
      </c>
      <c r="M25" s="222">
        <f>IF('7th 6'!J25&gt;0,'7th 6'!AB25,0)</f>
        <v>0</v>
      </c>
      <c r="N25" s="132">
        <f>IF('7th 1'!R25&gt;0,'7th 1'!AC25,0)</f>
        <v>2.75</v>
      </c>
      <c r="O25" s="134" t="str">
        <f>IF('7th 1'!R25&gt;0,'7th 1'!AB25,0)</f>
        <v>B-</v>
      </c>
      <c r="P25" s="134">
        <f>IF('7th 2'!R25&gt;0,'7th 2'!AC25,0)</f>
        <v>2.75</v>
      </c>
      <c r="Q25" s="133" t="str">
        <f>IF('7th 2'!R25&gt;0,'7th 2'!AB25,0)</f>
        <v>B-</v>
      </c>
      <c r="R25" s="133">
        <f>IF('7th 3'!R25&gt;0,'7th 3'!AC25,0)</f>
        <v>3.25</v>
      </c>
      <c r="S25" s="133" t="str">
        <f>IF('7th 3'!R25&gt;0,'7th 3'!AB25,0)</f>
        <v>B+</v>
      </c>
      <c r="T25" s="134">
        <f>IF('7th 4'!R25&gt;0,'7th 4'!AC25,0)</f>
        <v>3.5</v>
      </c>
      <c r="U25" s="134" t="str">
        <f>IF('7th 4'!R25&gt;0,'7th 4'!AB25,0)</f>
        <v>A-</v>
      </c>
      <c r="V25" s="133">
        <f>IF('7th 5'!R25&gt;0,'7th 5'!AC25,0)</f>
        <v>3</v>
      </c>
      <c r="W25" s="133" t="str">
        <f>IF('7th 5'!R25&gt;0,'7th 5'!AB25,0)</f>
        <v>B</v>
      </c>
      <c r="X25" s="133">
        <f>IF('7th 6'!R25&gt;0,'7th 6'!AC25,0)</f>
        <v>3</v>
      </c>
      <c r="Y25" s="135" t="str">
        <f>IF('7th 6'!R25&gt;0,'7th 6'!AB25,0)</f>
        <v>B</v>
      </c>
      <c r="Z25" s="223">
        <f>IF('7th 1'!Z25&gt;0,'7th 1'!AC25,0)</f>
        <v>0</v>
      </c>
      <c r="AA25" s="134">
        <f>IF('7th 1'!Z25&gt;0,'7th 1'!AB25,0)</f>
        <v>0</v>
      </c>
      <c r="AB25" s="134">
        <f>IF('7th 2'!Z25&gt;0,'7th 2'!AC25,0)</f>
        <v>0</v>
      </c>
      <c r="AC25" s="134">
        <f>IF('7th 2'!Z25&gt;0,'7th 2'!AB25,0)</f>
        <v>0</v>
      </c>
      <c r="AD25" s="134">
        <f>IF('7th 3'!Z25&gt;0,'7th 3'!AC25,0)</f>
        <v>0</v>
      </c>
      <c r="AE25" s="134">
        <f>IF('7th 3'!Z25&gt;0,'7th 3'!AB25,0)</f>
        <v>0</v>
      </c>
      <c r="AF25" s="134">
        <f>IF('7th 4'!Z25&gt;0,'7th 4'!AC25,0)</f>
        <v>0</v>
      </c>
      <c r="AG25" s="133">
        <f>IF('7th 4'!Z25&gt;0,'7th 4'!AB25,0)</f>
        <v>0</v>
      </c>
      <c r="AH25" s="133">
        <f>IF('7th 5'!Z25&gt;0,'7th 5'!AC25,0)</f>
        <v>0</v>
      </c>
      <c r="AI25" s="133">
        <f>IF('7th 5'!Z25&gt;0,'7th 5'!AB25,0)</f>
        <v>0</v>
      </c>
      <c r="AJ25" s="134">
        <f>IF('7th 6'!Z25&gt;0,'7th 6'!AC25,0)</f>
        <v>0</v>
      </c>
      <c r="AK25" s="225">
        <f>IF('7th 6'!Z25&gt;0,'7th 6'!AB25,0)</f>
        <v>0</v>
      </c>
      <c r="AL25" s="226">
        <f>(B25*C6)+(D25*E6)+(F25*G6)+(H25*I6)+(J25*K6)+(L25*M6)+(N25*O6)+(P25*Q6)+(R25*S6)+(T25*U6)+(V25*W6)+(X25*Y6)+(Z25*AA6)+(AB25*AC6)+(AD25*AE6)+(AF25*AG6)+(AH25*AI6)+(AJ25*AK6)</f>
        <v>46.125</v>
      </c>
      <c r="AM25" s="137">
        <f t="shared" si="0"/>
        <v>3.0750000000000002</v>
      </c>
      <c r="AN25" s="215" t="str">
        <f t="shared" si="1"/>
        <v>B</v>
      </c>
      <c r="AO25" s="227" t="str">
        <f t="shared" si="2"/>
        <v>B</v>
      </c>
      <c r="AP25" s="139">
        <f t="shared" si="3"/>
        <v>18</v>
      </c>
    </row>
    <row r="26" spans="1:42" ht="14.25" customHeight="1">
      <c r="A26" s="217">
        <f>'1st 1'!A26</f>
        <v>19</v>
      </c>
      <c r="B26" s="132">
        <f>IF('7th 1'!J26&gt;0,'7th 1'!AC26,0)</f>
        <v>0</v>
      </c>
      <c r="C26" s="133">
        <f>IF('7th 1'!J26&gt;0,'7th 1'!AB26,0)</f>
        <v>0</v>
      </c>
      <c r="D26" s="133">
        <f>IF('7th 2'!J26&gt;0,'7th 2'!AC26,0)</f>
        <v>0</v>
      </c>
      <c r="E26" s="134">
        <f>IF('7th 2'!J26&gt;0,'7th 2'!AB26,0)</f>
        <v>0</v>
      </c>
      <c r="F26" s="134">
        <f>IF('7th 3'!J26&gt;0,'7th 3'!AC26,0)</f>
        <v>0</v>
      </c>
      <c r="G26" s="133">
        <f>IF('7th 3'!J26&gt;0,'7th 3'!AB26,0)</f>
        <v>0</v>
      </c>
      <c r="H26" s="133">
        <f>IF('7th 4'!J26&gt;0,'7th 4'!AC26,0)</f>
        <v>0</v>
      </c>
      <c r="I26" s="133">
        <f>IF('7th 4'!J26&gt;0,'7th 4'!AB26,0)</f>
        <v>0</v>
      </c>
      <c r="J26" s="134">
        <f>IF('7th 5'!J26&gt;0,'7th 5'!AC26,0)</f>
        <v>0</v>
      </c>
      <c r="K26" s="134">
        <f>IF('7th 5'!J26&gt;0,'7th 5'!AB26,0)</f>
        <v>0</v>
      </c>
      <c r="L26" s="133">
        <f>IF('7th 6'!J26&gt;0,'7th 6'!AC26,0)</f>
        <v>0</v>
      </c>
      <c r="M26" s="222">
        <f>IF('7th 6'!J26&gt;0,'7th 6'!AB26,0)</f>
        <v>0</v>
      </c>
      <c r="N26" s="132">
        <f>IF('7th 1'!R26&gt;0,'7th 1'!AC26,0)</f>
        <v>3.25</v>
      </c>
      <c r="O26" s="134" t="str">
        <f>IF('7th 1'!R26&gt;0,'7th 1'!AB26,0)</f>
        <v>B+</v>
      </c>
      <c r="P26" s="134">
        <f>IF('7th 2'!R26&gt;0,'7th 2'!AC26,0)</f>
        <v>3.25</v>
      </c>
      <c r="Q26" s="133" t="str">
        <f>IF('7th 2'!R26&gt;0,'7th 2'!AB26,0)</f>
        <v>B+</v>
      </c>
      <c r="R26" s="133">
        <f>IF('7th 3'!R26&gt;0,'7th 3'!AC26,0)</f>
        <v>2.75</v>
      </c>
      <c r="S26" s="133" t="str">
        <f>IF('7th 3'!R26&gt;0,'7th 3'!AB26,0)</f>
        <v>B-</v>
      </c>
      <c r="T26" s="134">
        <f>IF('7th 4'!R26&gt;0,'7th 4'!AC26,0)</f>
        <v>3.25</v>
      </c>
      <c r="U26" s="134" t="str">
        <f>IF('7th 4'!R26&gt;0,'7th 4'!AB26,0)</f>
        <v>B+</v>
      </c>
      <c r="V26" s="133">
        <f>IF('7th 5'!R26&gt;0,'7th 5'!AC26,0)</f>
        <v>3.5</v>
      </c>
      <c r="W26" s="133" t="str">
        <f>IF('7th 5'!R26&gt;0,'7th 5'!AB26,0)</f>
        <v>A-</v>
      </c>
      <c r="X26" s="133">
        <f>IF('7th 6'!R26&gt;0,'7th 6'!AC26,0)</f>
        <v>2.75</v>
      </c>
      <c r="Y26" s="135" t="str">
        <f>IF('7th 6'!R26&gt;0,'7th 6'!AB26,0)</f>
        <v>B-</v>
      </c>
      <c r="Z26" s="223">
        <f>IF('7th 1'!Z26&gt;0,'7th 1'!AC26,0)</f>
        <v>0</v>
      </c>
      <c r="AA26" s="134">
        <f>IF('7th 1'!Z26&gt;0,'7th 1'!AB26,0)</f>
        <v>0</v>
      </c>
      <c r="AB26" s="134">
        <f>IF('7th 2'!Z26&gt;0,'7th 2'!AC26,0)</f>
        <v>0</v>
      </c>
      <c r="AC26" s="134">
        <f>IF('7th 2'!Z26&gt;0,'7th 2'!AB26,0)</f>
        <v>0</v>
      </c>
      <c r="AD26" s="134">
        <f>IF('7th 3'!Z26&gt;0,'7th 3'!AC26,0)</f>
        <v>0</v>
      </c>
      <c r="AE26" s="134">
        <f>IF('7th 3'!Z26&gt;0,'7th 3'!AB26,0)</f>
        <v>0</v>
      </c>
      <c r="AF26" s="134">
        <f>IF('7th 4'!Z26&gt;0,'7th 4'!AC26,0)</f>
        <v>0</v>
      </c>
      <c r="AG26" s="133">
        <f>IF('7th 4'!Z26&gt;0,'7th 4'!AB26,0)</f>
        <v>0</v>
      </c>
      <c r="AH26" s="133">
        <f>IF('7th 5'!Z26&gt;0,'7th 5'!AC26,0)</f>
        <v>0</v>
      </c>
      <c r="AI26" s="133">
        <f>IF('7th 5'!Z26&gt;0,'7th 5'!AB26,0)</f>
        <v>0</v>
      </c>
      <c r="AJ26" s="134">
        <f>IF('7th 6'!Z26&gt;0,'7th 6'!AC26,0)</f>
        <v>0</v>
      </c>
      <c r="AK26" s="225">
        <f>IF('7th 6'!Z26&gt;0,'7th 6'!AB26,0)</f>
        <v>0</v>
      </c>
      <c r="AL26" s="226">
        <f>(B26*C6)+(D26*E6)+(F26*G6)+(H26*I6)+(J26*K6)+(L26*M6)+(N26*O6)+(P26*Q6)+(R26*S6)+(T26*U6)+(V26*W6)+(X26*Y6)+(Z26*AA6)+(AB26*AC6)+(AD26*AE6)+(AF26*AG6)+(AH26*AI6)+(AJ26*AK6)</f>
        <v>46.125</v>
      </c>
      <c r="AM26" s="137">
        <f t="shared" si="0"/>
        <v>3.0750000000000002</v>
      </c>
      <c r="AN26" s="215" t="str">
        <f t="shared" si="1"/>
        <v>B</v>
      </c>
      <c r="AO26" s="227" t="str">
        <f t="shared" si="2"/>
        <v>B</v>
      </c>
      <c r="AP26" s="139">
        <f t="shared" si="3"/>
        <v>19</v>
      </c>
    </row>
    <row r="27" spans="1:42" ht="14.25" customHeight="1">
      <c r="A27" s="217">
        <f>'1st 1'!A27</f>
        <v>20</v>
      </c>
      <c r="B27" s="132">
        <f>IF('7th 1'!J27&gt;0,'7th 1'!AC27,0)</f>
        <v>0</v>
      </c>
      <c r="C27" s="133">
        <f>IF('7th 1'!J27&gt;0,'7th 1'!AB27,0)</f>
        <v>0</v>
      </c>
      <c r="D27" s="133">
        <f>IF('7th 2'!J27&gt;0,'7th 2'!AC27,0)</f>
        <v>0</v>
      </c>
      <c r="E27" s="134">
        <f>IF('7th 2'!J27&gt;0,'7th 2'!AB27,0)</f>
        <v>0</v>
      </c>
      <c r="F27" s="134">
        <f>IF('7th 3'!J27&gt;0,'7th 3'!AC27,0)</f>
        <v>0</v>
      </c>
      <c r="G27" s="133">
        <f>IF('7th 3'!J27&gt;0,'7th 3'!AB27,0)</f>
        <v>0</v>
      </c>
      <c r="H27" s="133">
        <f>IF('7th 4'!J27&gt;0,'7th 4'!AC27,0)</f>
        <v>0</v>
      </c>
      <c r="I27" s="133">
        <f>IF('7th 4'!J27&gt;0,'7th 4'!AB27,0)</f>
        <v>0</v>
      </c>
      <c r="J27" s="134">
        <f>IF('7th 5'!J27&gt;0,'7th 5'!AC27,0)</f>
        <v>0</v>
      </c>
      <c r="K27" s="134">
        <f>IF('7th 5'!J27&gt;0,'7th 5'!AB27,0)</f>
        <v>0</v>
      </c>
      <c r="L27" s="133">
        <f>IF('7th 6'!J27&gt;0,'7th 6'!AC27,0)</f>
        <v>0</v>
      </c>
      <c r="M27" s="222">
        <f>IF('7th 6'!J27&gt;0,'7th 6'!AB27,0)</f>
        <v>0</v>
      </c>
      <c r="N27" s="132">
        <f>IF('7th 1'!R27&gt;0,'7th 1'!AC27,0)</f>
        <v>3.75</v>
      </c>
      <c r="O27" s="134" t="str">
        <f>IF('7th 1'!R27&gt;0,'7th 1'!AB27,0)</f>
        <v>A</v>
      </c>
      <c r="P27" s="134">
        <f>IF('7th 2'!R27&gt;0,'7th 2'!AC27,0)</f>
        <v>3.75</v>
      </c>
      <c r="Q27" s="133" t="str">
        <f>IF('7th 2'!R27&gt;0,'7th 2'!AB27,0)</f>
        <v>A</v>
      </c>
      <c r="R27" s="133">
        <f>IF('7th 3'!R27&gt;0,'7th 3'!AC27,0)</f>
        <v>3.25</v>
      </c>
      <c r="S27" s="133" t="str">
        <f>IF('7th 3'!R27&gt;0,'7th 3'!AB27,0)</f>
        <v>B+</v>
      </c>
      <c r="T27" s="134">
        <f>IF('7th 4'!R27&gt;0,'7th 4'!AC27,0)</f>
        <v>3.5</v>
      </c>
      <c r="U27" s="134" t="str">
        <f>IF('7th 4'!R27&gt;0,'7th 4'!AB27,0)</f>
        <v>A-</v>
      </c>
      <c r="V27" s="133">
        <f>IF('7th 5'!R27&gt;0,'7th 5'!AC27,0)</f>
        <v>3.5</v>
      </c>
      <c r="W27" s="133" t="str">
        <f>IF('7th 5'!R27&gt;0,'7th 5'!AB27,0)</f>
        <v>A-</v>
      </c>
      <c r="X27" s="133">
        <f>IF('7th 6'!R27&gt;0,'7th 6'!AC27,0)</f>
        <v>3.25</v>
      </c>
      <c r="Y27" s="135" t="str">
        <f>IF('7th 6'!R27&gt;0,'7th 6'!AB27,0)</f>
        <v>B+</v>
      </c>
      <c r="Z27" s="223">
        <f>IF('7th 1'!Z27&gt;0,'7th 1'!AC27,0)</f>
        <v>0</v>
      </c>
      <c r="AA27" s="134">
        <f>IF('7th 1'!Z27&gt;0,'7th 1'!AB27,0)</f>
        <v>0</v>
      </c>
      <c r="AB27" s="134">
        <f>IF('7th 2'!Z27&gt;0,'7th 2'!AC27,0)</f>
        <v>0</v>
      </c>
      <c r="AC27" s="134">
        <f>IF('7th 2'!Z27&gt;0,'7th 2'!AB27,0)</f>
        <v>0</v>
      </c>
      <c r="AD27" s="134">
        <f>IF('7th 3'!Z27&gt;0,'7th 3'!AC27,0)</f>
        <v>0</v>
      </c>
      <c r="AE27" s="134">
        <f>IF('7th 3'!Z27&gt;0,'7th 3'!AB27,0)</f>
        <v>0</v>
      </c>
      <c r="AF27" s="134">
        <f>IF('7th 4'!Z27&gt;0,'7th 4'!AC27,0)</f>
        <v>0</v>
      </c>
      <c r="AG27" s="133">
        <f>IF('7th 4'!Z27&gt;0,'7th 4'!AB27,0)</f>
        <v>0</v>
      </c>
      <c r="AH27" s="133">
        <f>IF('7th 5'!Z27&gt;0,'7th 5'!AC27,0)</f>
        <v>0</v>
      </c>
      <c r="AI27" s="133">
        <f>IF('7th 5'!Z27&gt;0,'7th 5'!AB27,0)</f>
        <v>0</v>
      </c>
      <c r="AJ27" s="134">
        <f>IF('7th 6'!Z27&gt;0,'7th 6'!AC27,0)</f>
        <v>0</v>
      </c>
      <c r="AK27" s="225">
        <f>IF('7th 6'!Z27&gt;0,'7th 6'!AB27,0)</f>
        <v>0</v>
      </c>
      <c r="AL27" s="226">
        <f>(B27*C6)+(D27*E6)+(F27*G6)+(H27*I6)+(J27*K6)+(L27*M6)+(N27*O6)+(P27*Q6)+(R27*S6)+(T27*U6)+(V27*W6)+(X27*Y6)+(Z27*AA6)+(AB27*AC6)+(AD27*AE6)+(AF27*AG6)+(AH27*AI6)+(AJ27*AK6)</f>
        <v>52.125</v>
      </c>
      <c r="AM27" s="137">
        <f t="shared" si="0"/>
        <v>3.4750000000000001</v>
      </c>
      <c r="AN27" s="215" t="str">
        <f t="shared" si="1"/>
        <v>B+</v>
      </c>
      <c r="AO27" s="227" t="str">
        <f t="shared" si="2"/>
        <v>B+</v>
      </c>
      <c r="AP27" s="139">
        <f t="shared" si="3"/>
        <v>20</v>
      </c>
    </row>
    <row r="28" spans="1:42" ht="14.25" customHeight="1">
      <c r="A28" s="217">
        <f>'1st 1'!A28</f>
        <v>21</v>
      </c>
      <c r="B28" s="132">
        <f>IF('7th 1'!J28&gt;0,'7th 1'!AC28,0)</f>
        <v>0</v>
      </c>
      <c r="C28" s="133">
        <f>IF('7th 1'!J28&gt;0,'7th 1'!AB28,0)</f>
        <v>0</v>
      </c>
      <c r="D28" s="133">
        <f>IF('7th 2'!J28&gt;0,'7th 2'!AC28,0)</f>
        <v>0</v>
      </c>
      <c r="E28" s="134">
        <f>IF('7th 2'!J28&gt;0,'7th 2'!AB28,0)</f>
        <v>0</v>
      </c>
      <c r="F28" s="134">
        <f>IF('7th 3'!J28&gt;0,'7th 3'!AC28,0)</f>
        <v>0</v>
      </c>
      <c r="G28" s="133">
        <f>IF('7th 3'!J28&gt;0,'7th 3'!AB28,0)</f>
        <v>0</v>
      </c>
      <c r="H28" s="133">
        <f>IF('7th 4'!J28&gt;0,'7th 4'!AC28,0)</f>
        <v>0</v>
      </c>
      <c r="I28" s="133">
        <f>IF('7th 4'!J28&gt;0,'7th 4'!AB28,0)</f>
        <v>0</v>
      </c>
      <c r="J28" s="134">
        <f>IF('7th 5'!J28&gt;0,'7th 5'!AC28,0)</f>
        <v>0</v>
      </c>
      <c r="K28" s="134">
        <f>IF('7th 5'!J28&gt;0,'7th 5'!AB28,0)</f>
        <v>0</v>
      </c>
      <c r="L28" s="133">
        <f>IF('7th 6'!J28&gt;0,'7th 6'!AC28,0)</f>
        <v>0</v>
      </c>
      <c r="M28" s="222">
        <f>IF('7th 6'!J28&gt;0,'7th 6'!AB28,0)</f>
        <v>0</v>
      </c>
      <c r="N28" s="132">
        <f>IF('7th 1'!R28&gt;0,'7th 1'!AC28,0)</f>
        <v>3.75</v>
      </c>
      <c r="O28" s="134" t="str">
        <f>IF('7th 1'!R28&gt;0,'7th 1'!AB28,0)</f>
        <v>A</v>
      </c>
      <c r="P28" s="134">
        <f>IF('7th 2'!R28&gt;0,'7th 2'!AC28,0)</f>
        <v>3.75</v>
      </c>
      <c r="Q28" s="133" t="str">
        <f>IF('7th 2'!R28&gt;0,'7th 2'!AB28,0)</f>
        <v>A</v>
      </c>
      <c r="R28" s="133">
        <f>IF('7th 3'!R28&gt;0,'7th 3'!AC28,0)</f>
        <v>3.25</v>
      </c>
      <c r="S28" s="133" t="str">
        <f>IF('7th 3'!R28&gt;0,'7th 3'!AB28,0)</f>
        <v>B+</v>
      </c>
      <c r="T28" s="134">
        <f>IF('7th 4'!R28&gt;0,'7th 4'!AC28,0)</f>
        <v>3.5</v>
      </c>
      <c r="U28" s="134" t="str">
        <f>IF('7th 4'!R28&gt;0,'7th 4'!AB28,0)</f>
        <v>A-</v>
      </c>
      <c r="V28" s="133">
        <f>IF('7th 5'!R28&gt;0,'7th 5'!AC28,0)</f>
        <v>3.75</v>
      </c>
      <c r="W28" s="133" t="str">
        <f>IF('7th 5'!R28&gt;0,'7th 5'!AB28,0)</f>
        <v>A</v>
      </c>
      <c r="X28" s="133">
        <f>IF('7th 6'!R28&gt;0,'7th 6'!AC28,0)</f>
        <v>3.25</v>
      </c>
      <c r="Y28" s="135" t="str">
        <f>IF('7th 6'!R28&gt;0,'7th 6'!AB28,0)</f>
        <v>B+</v>
      </c>
      <c r="Z28" s="223">
        <f>IF('7th 1'!Z28&gt;0,'7th 1'!AC28,0)</f>
        <v>0</v>
      </c>
      <c r="AA28" s="134">
        <f>IF('7th 1'!Z28&gt;0,'7th 1'!AB28,0)</f>
        <v>0</v>
      </c>
      <c r="AB28" s="134">
        <f>IF('7th 2'!Z28&gt;0,'7th 2'!AC28,0)</f>
        <v>0</v>
      </c>
      <c r="AC28" s="134">
        <f>IF('7th 2'!Z28&gt;0,'7th 2'!AB28,0)</f>
        <v>0</v>
      </c>
      <c r="AD28" s="134">
        <f>IF('7th 3'!Z28&gt;0,'7th 3'!AC28,0)</f>
        <v>0</v>
      </c>
      <c r="AE28" s="134">
        <f>IF('7th 3'!Z28&gt;0,'7th 3'!AB28,0)</f>
        <v>0</v>
      </c>
      <c r="AF28" s="134">
        <f>IF('7th 4'!Z28&gt;0,'7th 4'!AC28,0)</f>
        <v>0</v>
      </c>
      <c r="AG28" s="133">
        <f>IF('7th 4'!Z28&gt;0,'7th 4'!AB28,0)</f>
        <v>0</v>
      </c>
      <c r="AH28" s="133">
        <f>IF('7th 5'!Z28&gt;0,'7th 5'!AC28,0)</f>
        <v>0</v>
      </c>
      <c r="AI28" s="133">
        <f>IF('7th 5'!Z28&gt;0,'7th 5'!AB28,0)</f>
        <v>0</v>
      </c>
      <c r="AJ28" s="134">
        <f>IF('7th 6'!Z28&gt;0,'7th 6'!AC28,0)</f>
        <v>0</v>
      </c>
      <c r="AK28" s="225">
        <f>IF('7th 6'!Z28&gt;0,'7th 6'!AB28,0)</f>
        <v>0</v>
      </c>
      <c r="AL28" s="226">
        <f>(B28*C6)+(D28*E6)+(F28*G6)+(H28*I6)+(J28*K6)+(L28*M6)+(N28*O6)+(P28*Q6)+(R28*S6)+(T28*U6)+(V28*W6)+(X28*Y6)+(Z28*AA6)+(AB28*AC6)+(AD28*AE6)+(AF28*AG6)+(AH28*AI6)+(AJ28*AK6)</f>
        <v>52.5</v>
      </c>
      <c r="AM28" s="137">
        <f t="shared" si="0"/>
        <v>3.5</v>
      </c>
      <c r="AN28" s="215" t="str">
        <f t="shared" si="1"/>
        <v>A-</v>
      </c>
      <c r="AO28" s="227" t="str">
        <f t="shared" si="2"/>
        <v>A-</v>
      </c>
      <c r="AP28" s="139">
        <f t="shared" si="3"/>
        <v>21</v>
      </c>
    </row>
    <row r="29" spans="1:42" ht="14.25" customHeight="1">
      <c r="A29" s="217">
        <f>'1st 1'!A29</f>
        <v>22</v>
      </c>
      <c r="B29" s="132">
        <f>IF('7th 1'!J29&gt;0,'7th 1'!AC29,0)</f>
        <v>0</v>
      </c>
      <c r="C29" s="133">
        <f>IF('7th 1'!J29&gt;0,'7th 1'!AB29,0)</f>
        <v>0</v>
      </c>
      <c r="D29" s="133">
        <f>IF('7th 2'!J29&gt;0,'7th 2'!AC29,0)</f>
        <v>0</v>
      </c>
      <c r="E29" s="134">
        <f>IF('7th 2'!J29&gt;0,'7th 2'!AB29,0)</f>
        <v>0</v>
      </c>
      <c r="F29" s="134">
        <f>IF('7th 3'!J29&gt;0,'7th 3'!AC29,0)</f>
        <v>0</v>
      </c>
      <c r="G29" s="133">
        <f>IF('7th 3'!J29&gt;0,'7th 3'!AB29,0)</f>
        <v>0</v>
      </c>
      <c r="H29" s="133">
        <f>IF('7th 4'!J29&gt;0,'7th 4'!AC29,0)</f>
        <v>0</v>
      </c>
      <c r="I29" s="133">
        <f>IF('7th 4'!J29&gt;0,'7th 4'!AB29,0)</f>
        <v>0</v>
      </c>
      <c r="J29" s="134">
        <f>IF('7th 5'!J29&gt;0,'7th 5'!AC29,0)</f>
        <v>0</v>
      </c>
      <c r="K29" s="134">
        <f>IF('7th 5'!J29&gt;0,'7th 5'!AB29,0)</f>
        <v>0</v>
      </c>
      <c r="L29" s="133">
        <f>IF('7th 6'!J29&gt;0,'7th 6'!AC29,0)</f>
        <v>0</v>
      </c>
      <c r="M29" s="222">
        <f>IF('7th 6'!J29&gt;0,'7th 6'!AB29,0)</f>
        <v>0</v>
      </c>
      <c r="N29" s="132">
        <f>IF('7th 1'!R29&gt;0,'7th 1'!AC29,0)</f>
        <v>2.75</v>
      </c>
      <c r="O29" s="134" t="str">
        <f>IF('7th 1'!R29&gt;0,'7th 1'!AB29,0)</f>
        <v>B-</v>
      </c>
      <c r="P29" s="134">
        <f>IF('7th 2'!R29&gt;0,'7th 2'!AC29,0)</f>
        <v>3.25</v>
      </c>
      <c r="Q29" s="133" t="str">
        <f>IF('7th 2'!R29&gt;0,'7th 2'!AB29,0)</f>
        <v>B+</v>
      </c>
      <c r="R29" s="133">
        <f>IF('7th 3'!R29&gt;0,'7th 3'!AC29,0)</f>
        <v>2.75</v>
      </c>
      <c r="S29" s="133" t="str">
        <f>IF('7th 3'!R29&gt;0,'7th 3'!AB29,0)</f>
        <v>B-</v>
      </c>
      <c r="T29" s="134">
        <f>IF('7th 4'!R29&gt;0,'7th 4'!AC29,0)</f>
        <v>3.25</v>
      </c>
      <c r="U29" s="134" t="str">
        <f>IF('7th 4'!R29&gt;0,'7th 4'!AB29,0)</f>
        <v>B+</v>
      </c>
      <c r="V29" s="133">
        <f>IF('7th 5'!R29&gt;0,'7th 5'!AC29,0)</f>
        <v>3.25</v>
      </c>
      <c r="W29" s="133" t="str">
        <f>IF('7th 5'!R29&gt;0,'7th 5'!AB29,0)</f>
        <v>B+</v>
      </c>
      <c r="X29" s="133">
        <f>IF('7th 6'!R29&gt;0,'7th 6'!AC29,0)</f>
        <v>2.75</v>
      </c>
      <c r="Y29" s="135" t="str">
        <f>IF('7th 6'!R29&gt;0,'7th 6'!AB29,0)</f>
        <v>B-</v>
      </c>
      <c r="Z29" s="223">
        <f>IF('7th 1'!Z29&gt;0,'7th 1'!AC29,0)</f>
        <v>0</v>
      </c>
      <c r="AA29" s="134">
        <f>IF('7th 1'!Z29&gt;0,'7th 1'!AB29,0)</f>
        <v>0</v>
      </c>
      <c r="AB29" s="134">
        <f>IF('7th 2'!Z29&gt;0,'7th 2'!AC29,0)</f>
        <v>0</v>
      </c>
      <c r="AC29" s="134">
        <f>IF('7th 2'!Z29&gt;0,'7th 2'!AB29,0)</f>
        <v>0</v>
      </c>
      <c r="AD29" s="134">
        <f>IF('7th 3'!Z29&gt;0,'7th 3'!AC29,0)</f>
        <v>0</v>
      </c>
      <c r="AE29" s="134">
        <f>IF('7th 3'!Z29&gt;0,'7th 3'!AB29,0)</f>
        <v>0</v>
      </c>
      <c r="AF29" s="134">
        <f>IF('7th 4'!Z29&gt;0,'7th 4'!AC29,0)</f>
        <v>0</v>
      </c>
      <c r="AG29" s="133">
        <f>IF('7th 4'!Z29&gt;0,'7th 4'!AB29,0)</f>
        <v>0</v>
      </c>
      <c r="AH29" s="133">
        <f>IF('7th 5'!Z29&gt;0,'7th 5'!AC29,0)</f>
        <v>0</v>
      </c>
      <c r="AI29" s="133">
        <f>IF('7th 5'!Z29&gt;0,'7th 5'!AB29,0)</f>
        <v>0</v>
      </c>
      <c r="AJ29" s="134">
        <f>IF('7th 6'!Z29&gt;0,'7th 6'!AC29,0)</f>
        <v>0</v>
      </c>
      <c r="AK29" s="225">
        <f>IF('7th 6'!Z29&gt;0,'7th 6'!AB29,0)</f>
        <v>0</v>
      </c>
      <c r="AL29" s="226">
        <f>(B29*C6)+(D29*E6)+(F29*G6)+(H29*I6)+(J29*K6)+(L29*M6)+(N29*O6)+(P29*Q6)+(R29*S6)+(T29*U6)+(V29*W6)+(X29*Y6)+(Z29*AA6)+(AB29*AC6)+(AD29*AE6)+(AF29*AG6)+(AH29*AI6)+(AJ29*AK6)</f>
        <v>44.25</v>
      </c>
      <c r="AM29" s="137">
        <f t="shared" si="0"/>
        <v>2.95</v>
      </c>
      <c r="AN29" s="215" t="str">
        <f t="shared" si="1"/>
        <v>B-</v>
      </c>
      <c r="AO29" s="227" t="str">
        <f t="shared" si="2"/>
        <v>B-</v>
      </c>
      <c r="AP29" s="139">
        <f t="shared" si="3"/>
        <v>22</v>
      </c>
    </row>
    <row r="30" spans="1:42" ht="14.25" customHeight="1">
      <c r="A30" s="217">
        <f>'1st 1'!A30</f>
        <v>23</v>
      </c>
      <c r="B30" s="132">
        <f>IF('7th 1'!J30&gt;0,'7th 1'!AC30,0)</f>
        <v>0</v>
      </c>
      <c r="C30" s="133">
        <f>IF('7th 1'!J30&gt;0,'7th 1'!AB30,0)</f>
        <v>0</v>
      </c>
      <c r="D30" s="133">
        <f>IF('7th 2'!J30&gt;0,'7th 2'!AC30,0)</f>
        <v>0</v>
      </c>
      <c r="E30" s="134">
        <f>IF('7th 2'!J30&gt;0,'7th 2'!AB30,0)</f>
        <v>0</v>
      </c>
      <c r="F30" s="134">
        <f>IF('7th 3'!J30&gt;0,'7th 3'!AC30,0)</f>
        <v>0</v>
      </c>
      <c r="G30" s="133">
        <f>IF('7th 3'!J30&gt;0,'7th 3'!AB30,0)</f>
        <v>0</v>
      </c>
      <c r="H30" s="133">
        <f>IF('7th 4'!J30&gt;0,'7th 4'!AC30,0)</f>
        <v>0</v>
      </c>
      <c r="I30" s="133">
        <f>IF('7th 4'!J30&gt;0,'7th 4'!AB30,0)</f>
        <v>0</v>
      </c>
      <c r="J30" s="134">
        <f>IF('7th 5'!J30&gt;0,'7th 5'!AC30,0)</f>
        <v>0</v>
      </c>
      <c r="K30" s="134">
        <f>IF('7th 5'!J30&gt;0,'7th 5'!AB30,0)</f>
        <v>0</v>
      </c>
      <c r="L30" s="133">
        <f>IF('7th 6'!J30&gt;0,'7th 6'!AC30,0)</f>
        <v>0</v>
      </c>
      <c r="M30" s="222">
        <f>IF('7th 6'!J30&gt;0,'7th 6'!AB30,0)</f>
        <v>0</v>
      </c>
      <c r="N30" s="132">
        <f>IF('7th 1'!R30&gt;0,'7th 1'!AC30,0)</f>
        <v>3.75</v>
      </c>
      <c r="O30" s="134" t="str">
        <f>IF('7th 1'!R30&gt;0,'7th 1'!AB30,0)</f>
        <v>A</v>
      </c>
      <c r="P30" s="134">
        <f>IF('7th 2'!R30&gt;0,'7th 2'!AC30,0)</f>
        <v>3.75</v>
      </c>
      <c r="Q30" s="133" t="str">
        <f>IF('7th 2'!R30&gt;0,'7th 2'!AB30,0)</f>
        <v>A</v>
      </c>
      <c r="R30" s="133">
        <f>IF('7th 3'!R30&gt;0,'7th 3'!AC30,0)</f>
        <v>3.5</v>
      </c>
      <c r="S30" s="133" t="str">
        <f>IF('7th 3'!R30&gt;0,'7th 3'!AB30,0)</f>
        <v>A-</v>
      </c>
      <c r="T30" s="134">
        <f>IF('7th 4'!R30&gt;0,'7th 4'!AC30,0)</f>
        <v>3.75</v>
      </c>
      <c r="U30" s="134" t="str">
        <f>IF('7th 4'!R30&gt;0,'7th 4'!AB30,0)</f>
        <v>A</v>
      </c>
      <c r="V30" s="133">
        <f>IF('7th 5'!R30&gt;0,'7th 5'!AC30,0)</f>
        <v>4</v>
      </c>
      <c r="W30" s="133" t="str">
        <f>IF('7th 5'!R30&gt;0,'7th 5'!AB30,0)</f>
        <v>A+</v>
      </c>
      <c r="X30" s="133">
        <f>IF('7th 6'!R30&gt;0,'7th 6'!AC30,0)</f>
        <v>3</v>
      </c>
      <c r="Y30" s="135" t="str">
        <f>IF('7th 6'!R30&gt;0,'7th 6'!AB30,0)</f>
        <v>B</v>
      </c>
      <c r="Z30" s="223">
        <f>IF('7th 1'!Z30&gt;0,'7th 1'!AC30,0)</f>
        <v>0</v>
      </c>
      <c r="AA30" s="134">
        <f>IF('7th 1'!Z30&gt;0,'7th 1'!AB30,0)</f>
        <v>0</v>
      </c>
      <c r="AB30" s="134">
        <f>IF('7th 2'!Z30&gt;0,'7th 2'!AC30,0)</f>
        <v>0</v>
      </c>
      <c r="AC30" s="134">
        <f>IF('7th 2'!Z30&gt;0,'7th 2'!AB30,0)</f>
        <v>0</v>
      </c>
      <c r="AD30" s="134">
        <f>IF('7th 3'!Z30&gt;0,'7th 3'!AC30,0)</f>
        <v>0</v>
      </c>
      <c r="AE30" s="134">
        <f>IF('7th 3'!Z30&gt;0,'7th 3'!AB30,0)</f>
        <v>0</v>
      </c>
      <c r="AF30" s="134">
        <f>IF('7th 4'!Z30&gt;0,'7th 4'!AC30,0)</f>
        <v>0</v>
      </c>
      <c r="AG30" s="133">
        <f>IF('7th 4'!Z30&gt;0,'7th 4'!AB30,0)</f>
        <v>0</v>
      </c>
      <c r="AH30" s="133">
        <f>IF('7th 5'!Z30&gt;0,'7th 5'!AC30,0)</f>
        <v>0</v>
      </c>
      <c r="AI30" s="133">
        <f>IF('7th 5'!Z30&gt;0,'7th 5'!AB30,0)</f>
        <v>0</v>
      </c>
      <c r="AJ30" s="134">
        <f>IF('7th 6'!Z30&gt;0,'7th 6'!AC30,0)</f>
        <v>0</v>
      </c>
      <c r="AK30" s="225">
        <f>IF('7th 6'!Z30&gt;0,'7th 6'!AB30,0)</f>
        <v>0</v>
      </c>
      <c r="AL30" s="226">
        <f>(B30*C6)+(D30*E6)+(F30*G6)+(H30*I6)+(J30*K6)+(L30*M6)+(N30*O6)+(P30*Q6)+(R30*S6)+(T30*U6)+(V30*W6)+(X30*Y6)+(Z30*AA6)+(AB30*AC6)+(AD30*AE6)+(AF30*AG6)+(AH30*AI6)+(AJ30*AK6)</f>
        <v>53.625</v>
      </c>
      <c r="AM30" s="137">
        <f t="shared" si="0"/>
        <v>3.5750000000000002</v>
      </c>
      <c r="AN30" s="215" t="str">
        <f t="shared" si="1"/>
        <v>A-</v>
      </c>
      <c r="AO30" s="227" t="str">
        <f t="shared" si="2"/>
        <v>A-</v>
      </c>
      <c r="AP30" s="139">
        <f t="shared" si="3"/>
        <v>23</v>
      </c>
    </row>
    <row r="31" spans="1:42" ht="14.25" customHeight="1">
      <c r="A31" s="217">
        <f>'1st 1'!A31</f>
        <v>24</v>
      </c>
      <c r="B31" s="132">
        <f>IF('7th 1'!J31&gt;0,'7th 1'!AC31,0)</f>
        <v>0</v>
      </c>
      <c r="C31" s="133">
        <f>IF('7th 1'!J31&gt;0,'7th 1'!AB31,0)</f>
        <v>0</v>
      </c>
      <c r="D31" s="133">
        <f>IF('7th 2'!J31&gt;0,'7th 2'!AC31,0)</f>
        <v>0</v>
      </c>
      <c r="E31" s="134">
        <f>IF('7th 2'!J31&gt;0,'7th 2'!AB31,0)</f>
        <v>0</v>
      </c>
      <c r="F31" s="134">
        <f>IF('7th 3'!J31&gt;0,'7th 3'!AC31,0)</f>
        <v>0</v>
      </c>
      <c r="G31" s="133">
        <f>IF('7th 3'!J31&gt;0,'7th 3'!AB31,0)</f>
        <v>0</v>
      </c>
      <c r="H31" s="133">
        <f>IF('7th 4'!J31&gt;0,'7th 4'!AC31,0)</f>
        <v>0</v>
      </c>
      <c r="I31" s="133">
        <f>IF('7th 4'!J31&gt;0,'7th 4'!AB31,0)</f>
        <v>0</v>
      </c>
      <c r="J31" s="134">
        <f>IF('7th 5'!J31&gt;0,'7th 5'!AC31,0)</f>
        <v>0</v>
      </c>
      <c r="K31" s="134">
        <f>IF('7th 5'!J31&gt;0,'7th 5'!AB31,0)</f>
        <v>0</v>
      </c>
      <c r="L31" s="133">
        <f>IF('7th 6'!J31&gt;0,'7th 6'!AC31,0)</f>
        <v>0</v>
      </c>
      <c r="M31" s="222">
        <f>IF('7th 6'!J31&gt;0,'7th 6'!AB31,0)</f>
        <v>0</v>
      </c>
      <c r="N31" s="132">
        <f>IF('7th 1'!R31&gt;0,'7th 1'!AC31,0)</f>
        <v>3.25</v>
      </c>
      <c r="O31" s="134" t="str">
        <f>IF('7th 1'!R31&gt;0,'7th 1'!AB31,0)</f>
        <v>B+</v>
      </c>
      <c r="P31" s="134">
        <f>IF('7th 2'!R31&gt;0,'7th 2'!AC31,0)</f>
        <v>3.25</v>
      </c>
      <c r="Q31" s="133" t="str">
        <f>IF('7th 2'!R31&gt;0,'7th 2'!AB31,0)</f>
        <v>B+</v>
      </c>
      <c r="R31" s="133">
        <f>IF('7th 3'!R31&gt;0,'7th 3'!AC31,0)</f>
        <v>3</v>
      </c>
      <c r="S31" s="133" t="str">
        <f>IF('7th 3'!R31&gt;0,'7th 3'!AB31,0)</f>
        <v>B</v>
      </c>
      <c r="T31" s="134">
        <f>IF('7th 4'!R31&gt;0,'7th 4'!AC31,0)</f>
        <v>3.5</v>
      </c>
      <c r="U31" s="134" t="str">
        <f>IF('7th 4'!R31&gt;0,'7th 4'!AB31,0)</f>
        <v>A-</v>
      </c>
      <c r="V31" s="133">
        <f>IF('7th 5'!R31&gt;0,'7th 5'!AC31,0)</f>
        <v>3.25</v>
      </c>
      <c r="W31" s="133" t="str">
        <f>IF('7th 5'!R31&gt;0,'7th 5'!AB31,0)</f>
        <v>B+</v>
      </c>
      <c r="X31" s="133">
        <f>IF('7th 6'!R31&gt;0,'7th 6'!AC31,0)</f>
        <v>2</v>
      </c>
      <c r="Y31" s="135" t="str">
        <f>IF('7th 6'!R31&gt;0,'7th 6'!AB31,0)</f>
        <v>D</v>
      </c>
      <c r="Z31" s="223">
        <f>IF('7th 1'!Z31&gt;0,'7th 1'!AC31,0)</f>
        <v>0</v>
      </c>
      <c r="AA31" s="134">
        <f>IF('7th 1'!Z31&gt;0,'7th 1'!AB31,0)</f>
        <v>0</v>
      </c>
      <c r="AB31" s="134">
        <f>IF('7th 2'!Z31&gt;0,'7th 2'!AC31,0)</f>
        <v>0</v>
      </c>
      <c r="AC31" s="134">
        <f>IF('7th 2'!Z31&gt;0,'7th 2'!AB31,0)</f>
        <v>0</v>
      </c>
      <c r="AD31" s="134">
        <f>IF('7th 3'!Z31&gt;0,'7th 3'!AC31,0)</f>
        <v>0</v>
      </c>
      <c r="AE31" s="134">
        <f>IF('7th 3'!Z31&gt;0,'7th 3'!AB31,0)</f>
        <v>0</v>
      </c>
      <c r="AF31" s="134">
        <f>IF('7th 4'!Z31&gt;0,'7th 4'!AC31,0)</f>
        <v>0</v>
      </c>
      <c r="AG31" s="133">
        <f>IF('7th 4'!Z31&gt;0,'7th 4'!AB31,0)</f>
        <v>0</v>
      </c>
      <c r="AH31" s="133">
        <f>IF('7th 5'!Z31&gt;0,'7th 5'!AC31,0)</f>
        <v>0</v>
      </c>
      <c r="AI31" s="133">
        <f>IF('7th 5'!Z31&gt;0,'7th 5'!AB31,0)</f>
        <v>0</v>
      </c>
      <c r="AJ31" s="134">
        <f>IF('7th 6'!Z31&gt;0,'7th 6'!AC31,0)</f>
        <v>0</v>
      </c>
      <c r="AK31" s="225">
        <f>IF('7th 6'!Z31&gt;0,'7th 6'!AB31,0)</f>
        <v>0</v>
      </c>
      <c r="AL31" s="226">
        <f>(B31*C6)+(D31*E6)+(F31*G6)+(H31*I6)+(J31*K6)+(L31*M6)+(N31*O6)+(P31*Q6)+(R31*S6)+(T31*U6)+(V31*W6)+(X31*Y6)+(Z31*AA6)+(AB31*AC6)+(AD31*AE6)+(AF31*AG6)+(AH31*AI6)+(AJ31*AK6)</f>
        <v>45</v>
      </c>
      <c r="AM31" s="137">
        <f t="shared" si="0"/>
        <v>3</v>
      </c>
      <c r="AN31" s="215" t="str">
        <f t="shared" si="1"/>
        <v>B</v>
      </c>
      <c r="AO31" s="227" t="str">
        <f t="shared" si="2"/>
        <v>B</v>
      </c>
      <c r="AP31" s="139">
        <f t="shared" si="3"/>
        <v>24</v>
      </c>
    </row>
    <row r="32" spans="1:42" ht="14.25" customHeight="1">
      <c r="A32" s="217">
        <f>'1st 1'!A32</f>
        <v>25</v>
      </c>
      <c r="B32" s="132">
        <f>IF('7th 1'!J32&gt;0,'7th 1'!AC32,0)</f>
        <v>0</v>
      </c>
      <c r="C32" s="133">
        <f>IF('7th 1'!J32&gt;0,'7th 1'!AB32,0)</f>
        <v>0</v>
      </c>
      <c r="D32" s="133">
        <f>IF('7th 2'!J32&gt;0,'7th 2'!AC32,0)</f>
        <v>0</v>
      </c>
      <c r="E32" s="134">
        <f>IF('7th 2'!J32&gt;0,'7th 2'!AB32,0)</f>
        <v>0</v>
      </c>
      <c r="F32" s="134">
        <f>IF('7th 3'!J32&gt;0,'7th 3'!AC32,0)</f>
        <v>0</v>
      </c>
      <c r="G32" s="133">
        <f>IF('7th 3'!J32&gt;0,'7th 3'!AB32,0)</f>
        <v>0</v>
      </c>
      <c r="H32" s="133">
        <f>IF('7th 4'!J32&gt;0,'7th 4'!AC32,0)</f>
        <v>0</v>
      </c>
      <c r="I32" s="133">
        <f>IF('7th 4'!J32&gt;0,'7th 4'!AB32,0)</f>
        <v>0</v>
      </c>
      <c r="J32" s="134">
        <f>IF('7th 5'!J32&gt;0,'7th 5'!AC32,0)</f>
        <v>0</v>
      </c>
      <c r="K32" s="134">
        <f>IF('7th 5'!J32&gt;0,'7th 5'!AB32,0)</f>
        <v>0</v>
      </c>
      <c r="L32" s="133">
        <f>IF('7th 6'!J32&gt;0,'7th 6'!AC32,0)</f>
        <v>0</v>
      </c>
      <c r="M32" s="222">
        <f>IF('7th 6'!J32&gt;0,'7th 6'!AB32,0)</f>
        <v>0</v>
      </c>
      <c r="N32" s="132">
        <f>IF('7th 1'!R32&gt;0,'7th 1'!AC32,0)</f>
        <v>3.5</v>
      </c>
      <c r="O32" s="134" t="str">
        <f>IF('7th 1'!R32&gt;0,'7th 1'!AB32,0)</f>
        <v>A-</v>
      </c>
      <c r="P32" s="134">
        <f>IF('7th 2'!R32&gt;0,'7th 2'!AC32,0)</f>
        <v>3.25</v>
      </c>
      <c r="Q32" s="133" t="str">
        <f>IF('7th 2'!R32&gt;0,'7th 2'!AB32,0)</f>
        <v>B+</v>
      </c>
      <c r="R32" s="133">
        <f>IF('7th 3'!R32&gt;0,'7th 3'!AC32,0)</f>
        <v>2.75</v>
      </c>
      <c r="S32" s="133" t="str">
        <f>IF('7th 3'!R32&gt;0,'7th 3'!AB32,0)</f>
        <v>B-</v>
      </c>
      <c r="T32" s="134">
        <f>IF('7th 4'!R32&gt;0,'7th 4'!AC32,0)</f>
        <v>3</v>
      </c>
      <c r="U32" s="134" t="str">
        <f>IF('7th 4'!R32&gt;0,'7th 4'!AB32,0)</f>
        <v>B</v>
      </c>
      <c r="V32" s="133">
        <f>IF('7th 5'!R32&gt;0,'7th 5'!AC32,0)</f>
        <v>3.5</v>
      </c>
      <c r="W32" s="133" t="str">
        <f>IF('7th 5'!R32&gt;0,'7th 5'!AB32,0)</f>
        <v>A-</v>
      </c>
      <c r="X32" s="133">
        <f>IF('7th 6'!R32&gt;0,'7th 6'!AC32,0)</f>
        <v>3</v>
      </c>
      <c r="Y32" s="135" t="str">
        <f>IF('7th 6'!R32&gt;0,'7th 6'!AB32,0)</f>
        <v>B</v>
      </c>
      <c r="Z32" s="223">
        <f>IF('7th 1'!Z32&gt;0,'7th 1'!AC32,0)</f>
        <v>0</v>
      </c>
      <c r="AA32" s="134">
        <f>IF('7th 1'!Z32&gt;0,'7th 1'!AB32,0)</f>
        <v>0</v>
      </c>
      <c r="AB32" s="134">
        <f>IF('7th 2'!Z32&gt;0,'7th 2'!AC32,0)</f>
        <v>0</v>
      </c>
      <c r="AC32" s="134">
        <f>IF('7th 2'!Z32&gt;0,'7th 2'!AB32,0)</f>
        <v>0</v>
      </c>
      <c r="AD32" s="134">
        <f>IF('7th 3'!Z32&gt;0,'7th 3'!AC32,0)</f>
        <v>0</v>
      </c>
      <c r="AE32" s="134">
        <f>IF('7th 3'!Z32&gt;0,'7th 3'!AB32,0)</f>
        <v>0</v>
      </c>
      <c r="AF32" s="134">
        <f>IF('7th 4'!Z32&gt;0,'7th 4'!AC32,0)</f>
        <v>0</v>
      </c>
      <c r="AG32" s="133">
        <f>IF('7th 4'!Z32&gt;0,'7th 4'!AB32,0)</f>
        <v>0</v>
      </c>
      <c r="AH32" s="133">
        <f>IF('7th 5'!Z32&gt;0,'7th 5'!AC32,0)</f>
        <v>0</v>
      </c>
      <c r="AI32" s="133">
        <f>IF('7th 5'!Z32&gt;0,'7th 5'!AB32,0)</f>
        <v>0</v>
      </c>
      <c r="AJ32" s="134">
        <f>IF('7th 6'!Z32&gt;0,'7th 6'!AC32,0)</f>
        <v>0</v>
      </c>
      <c r="AK32" s="225">
        <f>IF('7th 6'!Z32&gt;0,'7th 6'!AB32,0)</f>
        <v>0</v>
      </c>
      <c r="AL32" s="226">
        <f>(B32*C6)+(D32*E6)+(F32*G6)+(H32*I6)+(J32*K6)+(L32*M6)+(N32*O6)+(P32*Q6)+(R32*S6)+(T32*U6)+(V32*W6)+(X32*Y6)+(Z32*AA6)+(AB32*AC6)+(AD32*AE6)+(AF32*AG6)+(AH32*AI6)+(AJ32*AK6)</f>
        <v>46.875</v>
      </c>
      <c r="AM32" s="137">
        <f t="shared" si="0"/>
        <v>3.125</v>
      </c>
      <c r="AN32" s="215" t="str">
        <f t="shared" si="1"/>
        <v>B</v>
      </c>
      <c r="AO32" s="227" t="str">
        <f t="shared" si="2"/>
        <v>B</v>
      </c>
      <c r="AP32" s="139">
        <f t="shared" si="3"/>
        <v>25</v>
      </c>
    </row>
    <row r="33" spans="1:42" ht="14.25" customHeight="1">
      <c r="A33" s="217">
        <f>'1st 1'!A33</f>
        <v>26</v>
      </c>
      <c r="B33" s="132">
        <f>IF('7th 1'!J33&gt;0,'7th 1'!AC33,0)</f>
        <v>0</v>
      </c>
      <c r="C33" s="133">
        <f>IF('7th 1'!J33&gt;0,'7th 1'!AB33,0)</f>
        <v>0</v>
      </c>
      <c r="D33" s="133">
        <f>IF('7th 2'!J33&gt;0,'7th 2'!AC33,0)</f>
        <v>0</v>
      </c>
      <c r="E33" s="134">
        <f>IF('7th 2'!J33&gt;0,'7th 2'!AB33,0)</f>
        <v>0</v>
      </c>
      <c r="F33" s="134">
        <f>IF('7th 3'!J33&gt;0,'7th 3'!AC33,0)</f>
        <v>0</v>
      </c>
      <c r="G33" s="133">
        <f>IF('7th 3'!J33&gt;0,'7th 3'!AB33,0)</f>
        <v>0</v>
      </c>
      <c r="H33" s="133">
        <f>IF('7th 4'!J33&gt;0,'7th 4'!AC33,0)</f>
        <v>0</v>
      </c>
      <c r="I33" s="133">
        <f>IF('7th 4'!J33&gt;0,'7th 4'!AB33,0)</f>
        <v>0</v>
      </c>
      <c r="J33" s="134">
        <f>IF('7th 5'!J33&gt;0,'7th 5'!AC33,0)</f>
        <v>0</v>
      </c>
      <c r="K33" s="134">
        <f>IF('7th 5'!J33&gt;0,'7th 5'!AB33,0)</f>
        <v>0</v>
      </c>
      <c r="L33" s="133">
        <f>IF('7th 6'!J33&gt;0,'7th 6'!AC33,0)</f>
        <v>0</v>
      </c>
      <c r="M33" s="222">
        <f>IF('7th 6'!J33&gt;0,'7th 6'!AB33,0)</f>
        <v>0</v>
      </c>
      <c r="N33" s="132">
        <f>IF('7th 1'!R33&gt;0,'7th 1'!AC33,0)</f>
        <v>3.5</v>
      </c>
      <c r="O33" s="134" t="str">
        <f>IF('7th 1'!R33&gt;0,'7th 1'!AB33,0)</f>
        <v>A-</v>
      </c>
      <c r="P33" s="134">
        <f>IF('7th 2'!R33&gt;0,'7th 2'!AC33,0)</f>
        <v>3.25</v>
      </c>
      <c r="Q33" s="133" t="str">
        <f>IF('7th 2'!R33&gt;0,'7th 2'!AB33,0)</f>
        <v>B+</v>
      </c>
      <c r="R33" s="133">
        <f>IF('7th 3'!R33&gt;0,'7th 3'!AC33,0)</f>
        <v>3.25</v>
      </c>
      <c r="S33" s="133" t="str">
        <f>IF('7th 3'!R33&gt;0,'7th 3'!AB33,0)</f>
        <v>B+</v>
      </c>
      <c r="T33" s="134">
        <f>IF('7th 4'!R33&gt;0,'7th 4'!AC33,0)</f>
        <v>3.25</v>
      </c>
      <c r="U33" s="134" t="str">
        <f>IF('7th 4'!R33&gt;0,'7th 4'!AB33,0)</f>
        <v>B+</v>
      </c>
      <c r="V33" s="133">
        <f>IF('7th 5'!R33&gt;0,'7th 5'!AC33,0)</f>
        <v>3.5</v>
      </c>
      <c r="W33" s="133" t="str">
        <f>IF('7th 5'!R33&gt;0,'7th 5'!AB33,0)</f>
        <v>A-</v>
      </c>
      <c r="X33" s="133">
        <f>IF('7th 6'!R33&gt;0,'7th 6'!AC33,0)</f>
        <v>3.25</v>
      </c>
      <c r="Y33" s="135" t="str">
        <f>IF('7th 6'!R33&gt;0,'7th 6'!AB33,0)</f>
        <v>B+</v>
      </c>
      <c r="Z33" s="223">
        <f>IF('7th 1'!Z33&gt;0,'7th 1'!AC33,0)</f>
        <v>0</v>
      </c>
      <c r="AA33" s="134">
        <f>IF('7th 1'!Z33&gt;0,'7th 1'!AB33,0)</f>
        <v>0</v>
      </c>
      <c r="AB33" s="134">
        <f>IF('7th 2'!Z33&gt;0,'7th 2'!AC33,0)</f>
        <v>0</v>
      </c>
      <c r="AC33" s="134">
        <f>IF('7th 2'!Z33&gt;0,'7th 2'!AB33,0)</f>
        <v>0</v>
      </c>
      <c r="AD33" s="134">
        <f>IF('7th 3'!Z33&gt;0,'7th 3'!AC33,0)</f>
        <v>0</v>
      </c>
      <c r="AE33" s="134">
        <f>IF('7th 3'!Z33&gt;0,'7th 3'!AB33,0)</f>
        <v>0</v>
      </c>
      <c r="AF33" s="134">
        <f>IF('7th 4'!Z33&gt;0,'7th 4'!AC33,0)</f>
        <v>0</v>
      </c>
      <c r="AG33" s="133">
        <f>IF('7th 4'!Z33&gt;0,'7th 4'!AB33,0)</f>
        <v>0</v>
      </c>
      <c r="AH33" s="133">
        <f>IF('7th 5'!Z33&gt;0,'7th 5'!AC33,0)</f>
        <v>0</v>
      </c>
      <c r="AI33" s="133">
        <f>IF('7th 5'!Z33&gt;0,'7th 5'!AB33,0)</f>
        <v>0</v>
      </c>
      <c r="AJ33" s="134">
        <f>IF('7th 6'!Z33&gt;0,'7th 6'!AC33,0)</f>
        <v>0</v>
      </c>
      <c r="AK33" s="225">
        <f>IF('7th 6'!Z33&gt;0,'7th 6'!AB33,0)</f>
        <v>0</v>
      </c>
      <c r="AL33" s="226">
        <f>(B33*C6)+(D33*E6)+(F33*G6)+(H33*I6)+(J33*K6)+(L33*M6)+(N33*O6)+(P33*Q6)+(R33*S6)+(T33*U6)+(V33*W6)+(X33*Y6)+(Z33*AA6)+(AB33*AC6)+(AD33*AE6)+(AF33*AG6)+(AH33*AI6)+(AJ33*AK6)</f>
        <v>49.875</v>
      </c>
      <c r="AM33" s="137">
        <f t="shared" si="0"/>
        <v>3.3250000000000002</v>
      </c>
      <c r="AN33" s="215" t="str">
        <f t="shared" si="1"/>
        <v>B+</v>
      </c>
      <c r="AO33" s="227" t="str">
        <f t="shared" si="2"/>
        <v>B+</v>
      </c>
      <c r="AP33" s="139">
        <f t="shared" si="3"/>
        <v>26</v>
      </c>
    </row>
    <row r="34" spans="1:42" ht="14.25" customHeight="1">
      <c r="A34" s="217">
        <f>'1st 1'!A34</f>
        <v>27</v>
      </c>
      <c r="B34" s="132">
        <f>IF('7th 1'!J34&gt;0,'7th 1'!AC34,0)</f>
        <v>0</v>
      </c>
      <c r="C34" s="133">
        <f>IF('7th 1'!J34&gt;0,'7th 1'!AB34,0)</f>
        <v>0</v>
      </c>
      <c r="D34" s="133">
        <f>IF('7th 2'!J34&gt;0,'7th 2'!AC34,0)</f>
        <v>0</v>
      </c>
      <c r="E34" s="134">
        <f>IF('7th 2'!J34&gt;0,'7th 2'!AB34,0)</f>
        <v>0</v>
      </c>
      <c r="F34" s="134">
        <f>IF('7th 3'!J34&gt;0,'7th 3'!AC34,0)</f>
        <v>0</v>
      </c>
      <c r="G34" s="133">
        <f>IF('7th 3'!J34&gt;0,'7th 3'!AB34,0)</f>
        <v>0</v>
      </c>
      <c r="H34" s="133">
        <f>IF('7th 4'!J34&gt;0,'7th 4'!AC34,0)</f>
        <v>0</v>
      </c>
      <c r="I34" s="133">
        <f>IF('7th 4'!J34&gt;0,'7th 4'!AB34,0)</f>
        <v>0</v>
      </c>
      <c r="J34" s="134">
        <f>IF('7th 5'!J34&gt;0,'7th 5'!AC34,0)</f>
        <v>0</v>
      </c>
      <c r="K34" s="134">
        <f>IF('7th 5'!J34&gt;0,'7th 5'!AB34,0)</f>
        <v>0</v>
      </c>
      <c r="L34" s="133">
        <f>IF('7th 6'!J34&gt;0,'7th 6'!AC34,0)</f>
        <v>0</v>
      </c>
      <c r="M34" s="222">
        <f>IF('7th 6'!J34&gt;0,'7th 6'!AB34,0)</f>
        <v>0</v>
      </c>
      <c r="N34" s="132">
        <f>IF('7th 1'!R34&gt;0,'7th 1'!AC34,0)</f>
        <v>4</v>
      </c>
      <c r="O34" s="134" t="str">
        <f>IF('7th 1'!R34&gt;0,'7th 1'!AB34,0)</f>
        <v>A+</v>
      </c>
      <c r="P34" s="134">
        <f>IF('7th 2'!R34&gt;0,'7th 2'!AC34,0)</f>
        <v>4</v>
      </c>
      <c r="Q34" s="133" t="str">
        <f>IF('7th 2'!R34&gt;0,'7th 2'!AB34,0)</f>
        <v>A+</v>
      </c>
      <c r="R34" s="133">
        <f>IF('7th 3'!R34&gt;0,'7th 3'!AC34,0)</f>
        <v>4</v>
      </c>
      <c r="S34" s="133" t="str">
        <f>IF('7th 3'!R34&gt;0,'7th 3'!AB34,0)</f>
        <v>A+</v>
      </c>
      <c r="T34" s="134">
        <f>IF('7th 4'!R34&gt;0,'7th 4'!AC34,0)</f>
        <v>3.75</v>
      </c>
      <c r="U34" s="134" t="str">
        <f>IF('7th 4'!R34&gt;0,'7th 4'!AB34,0)</f>
        <v>A</v>
      </c>
      <c r="V34" s="133">
        <f>IF('7th 5'!R34&gt;0,'7th 5'!AC34,0)</f>
        <v>4</v>
      </c>
      <c r="W34" s="133" t="str">
        <f>IF('7th 5'!R34&gt;0,'7th 5'!AB34,0)</f>
        <v>A+</v>
      </c>
      <c r="X34" s="133">
        <f>IF('7th 6'!R34&gt;0,'7th 6'!AC34,0)</f>
        <v>3.75</v>
      </c>
      <c r="Y34" s="135" t="str">
        <f>IF('7th 6'!R34&gt;0,'7th 6'!AB34,0)</f>
        <v>A</v>
      </c>
      <c r="Z34" s="223">
        <f>IF('7th 1'!Z34&gt;0,'7th 1'!AC34,0)</f>
        <v>0</v>
      </c>
      <c r="AA34" s="134">
        <f>IF('7th 1'!Z34&gt;0,'7th 1'!AB34,0)</f>
        <v>0</v>
      </c>
      <c r="AB34" s="134">
        <f>IF('7th 2'!Z34&gt;0,'7th 2'!AC34,0)</f>
        <v>0</v>
      </c>
      <c r="AC34" s="134">
        <f>IF('7th 2'!Z34&gt;0,'7th 2'!AB34,0)</f>
        <v>0</v>
      </c>
      <c r="AD34" s="134">
        <f>IF('7th 3'!Z34&gt;0,'7th 3'!AC34,0)</f>
        <v>0</v>
      </c>
      <c r="AE34" s="134">
        <f>IF('7th 3'!Z34&gt;0,'7th 3'!AB34,0)</f>
        <v>0</v>
      </c>
      <c r="AF34" s="134">
        <f>IF('7th 4'!Z34&gt;0,'7th 4'!AC34,0)</f>
        <v>0</v>
      </c>
      <c r="AG34" s="133">
        <f>IF('7th 4'!Z34&gt;0,'7th 4'!AB34,0)</f>
        <v>0</v>
      </c>
      <c r="AH34" s="133">
        <f>IF('7th 5'!Z34&gt;0,'7th 5'!AC34,0)</f>
        <v>0</v>
      </c>
      <c r="AI34" s="133">
        <f>IF('7th 5'!Z34&gt;0,'7th 5'!AB34,0)</f>
        <v>0</v>
      </c>
      <c r="AJ34" s="134">
        <f>IF('7th 6'!Z34&gt;0,'7th 6'!AC34,0)</f>
        <v>0</v>
      </c>
      <c r="AK34" s="225">
        <f>IF('7th 6'!Z34&gt;0,'7th 6'!AB34,0)</f>
        <v>0</v>
      </c>
      <c r="AL34" s="226">
        <f>(B34*C6)+(D34*E6)+(F34*G6)+(H34*I6)+(J34*K6)+(L34*M6)+(N34*O6)+(P34*Q6)+(R34*S6)+(T34*U6)+(V34*W6)+(X34*Y6)+(Z34*AA6)+(AB34*AC6)+(AD34*AE6)+(AF34*AG6)+(AH34*AI6)+(AJ34*AK6)</f>
        <v>58.5</v>
      </c>
      <c r="AM34" s="137">
        <f t="shared" si="0"/>
        <v>3.9</v>
      </c>
      <c r="AN34" s="215" t="str">
        <f t="shared" si="1"/>
        <v>A</v>
      </c>
      <c r="AO34" s="227" t="str">
        <f t="shared" si="2"/>
        <v>A</v>
      </c>
      <c r="AP34" s="139">
        <f t="shared" si="3"/>
        <v>27</v>
      </c>
    </row>
    <row r="35" spans="1:42" ht="14.25" customHeight="1">
      <c r="A35" s="217">
        <f>'1st 1'!A35</f>
        <v>28</v>
      </c>
      <c r="B35" s="132">
        <f>IF('7th 1'!J35&gt;0,'7th 1'!AC35,0)</f>
        <v>0</v>
      </c>
      <c r="C35" s="133">
        <f>IF('7th 1'!J35&gt;0,'7th 1'!AB35,0)</f>
        <v>0</v>
      </c>
      <c r="D35" s="133">
        <f>IF('7th 2'!J35&gt;0,'7th 2'!AC35,0)</f>
        <v>0</v>
      </c>
      <c r="E35" s="134">
        <f>IF('7th 2'!J35&gt;0,'7th 2'!AB35,0)</f>
        <v>0</v>
      </c>
      <c r="F35" s="134">
        <f>IF('7th 3'!J35&gt;0,'7th 3'!AC35,0)</f>
        <v>0</v>
      </c>
      <c r="G35" s="133">
        <f>IF('7th 3'!J35&gt;0,'7th 3'!AB35,0)</f>
        <v>0</v>
      </c>
      <c r="H35" s="133">
        <f>IF('7th 4'!J35&gt;0,'7th 4'!AC35,0)</f>
        <v>0</v>
      </c>
      <c r="I35" s="133">
        <f>IF('7th 4'!J35&gt;0,'7th 4'!AB35,0)</f>
        <v>0</v>
      </c>
      <c r="J35" s="134">
        <f>IF('7th 5'!J35&gt;0,'7th 5'!AC35,0)</f>
        <v>0</v>
      </c>
      <c r="K35" s="134">
        <f>IF('7th 5'!J35&gt;0,'7th 5'!AB35,0)</f>
        <v>0</v>
      </c>
      <c r="L35" s="133">
        <f>IF('7th 6'!J35&gt;0,'7th 6'!AC35,0)</f>
        <v>0</v>
      </c>
      <c r="M35" s="222">
        <f>IF('7th 6'!J35&gt;0,'7th 6'!AB35,0)</f>
        <v>0</v>
      </c>
      <c r="N35" s="132">
        <f>IF('7th 1'!R35&gt;0,'7th 1'!AC35,0)</f>
        <v>3.25</v>
      </c>
      <c r="O35" s="134" t="str">
        <f>IF('7th 1'!R35&gt;0,'7th 1'!AB35,0)</f>
        <v>B+</v>
      </c>
      <c r="P35" s="134">
        <f>IF('7th 2'!R35&gt;0,'7th 2'!AC35,0)</f>
        <v>3.25</v>
      </c>
      <c r="Q35" s="133" t="str">
        <f>IF('7th 2'!R35&gt;0,'7th 2'!AB35,0)</f>
        <v>B+</v>
      </c>
      <c r="R35" s="133">
        <f>IF('7th 3'!R35&gt;0,'7th 3'!AC35,0)</f>
        <v>2.5</v>
      </c>
      <c r="S35" s="133" t="str">
        <f>IF('7th 3'!R35&gt;0,'7th 3'!AB35,0)</f>
        <v>C+</v>
      </c>
      <c r="T35" s="134">
        <f>IF('7th 4'!R35&gt;0,'7th 4'!AC35,0)</f>
        <v>3.25</v>
      </c>
      <c r="U35" s="134" t="str">
        <f>IF('7th 4'!R35&gt;0,'7th 4'!AB35,0)</f>
        <v>B+</v>
      </c>
      <c r="V35" s="133">
        <f>IF('7th 5'!R35&gt;0,'7th 5'!AC35,0)</f>
        <v>3.5</v>
      </c>
      <c r="W35" s="133" t="str">
        <f>IF('7th 5'!R35&gt;0,'7th 5'!AB35,0)</f>
        <v>A-</v>
      </c>
      <c r="X35" s="133">
        <f>IF('7th 6'!R35&gt;0,'7th 6'!AC35,0)</f>
        <v>3.5</v>
      </c>
      <c r="Y35" s="135" t="str">
        <f>IF('7th 6'!R35&gt;0,'7th 6'!AB35,0)</f>
        <v>A-</v>
      </c>
      <c r="Z35" s="223">
        <f>IF('7th 1'!Z35&gt;0,'7th 1'!AC35,0)</f>
        <v>0</v>
      </c>
      <c r="AA35" s="134">
        <f>IF('7th 1'!Z35&gt;0,'7th 1'!AB35,0)</f>
        <v>0</v>
      </c>
      <c r="AB35" s="134">
        <f>IF('7th 2'!Z35&gt;0,'7th 2'!AC35,0)</f>
        <v>0</v>
      </c>
      <c r="AC35" s="134">
        <f>IF('7th 2'!Z35&gt;0,'7th 2'!AB35,0)</f>
        <v>0</v>
      </c>
      <c r="AD35" s="134">
        <f>IF('7th 3'!Z35&gt;0,'7th 3'!AC35,0)</f>
        <v>0</v>
      </c>
      <c r="AE35" s="134">
        <f>IF('7th 3'!Z35&gt;0,'7th 3'!AB35,0)</f>
        <v>0</v>
      </c>
      <c r="AF35" s="134">
        <f>IF('7th 4'!Z35&gt;0,'7th 4'!AC35,0)</f>
        <v>0</v>
      </c>
      <c r="AG35" s="133">
        <f>IF('7th 4'!Z35&gt;0,'7th 4'!AB35,0)</f>
        <v>0</v>
      </c>
      <c r="AH35" s="133">
        <f>IF('7th 5'!Z35&gt;0,'7th 5'!AC35,0)</f>
        <v>0</v>
      </c>
      <c r="AI35" s="133">
        <f>IF('7th 5'!Z35&gt;0,'7th 5'!AB35,0)</f>
        <v>0</v>
      </c>
      <c r="AJ35" s="134">
        <f>IF('7th 6'!Z35&gt;0,'7th 6'!AC35,0)</f>
        <v>0</v>
      </c>
      <c r="AK35" s="225">
        <f>IF('7th 6'!Z35&gt;0,'7th 6'!AB35,0)</f>
        <v>0</v>
      </c>
      <c r="AL35" s="226">
        <f>(B35*C6)+(D35*E6)+(F35*G6)+(H35*I6)+(J35*K6)+(L35*M6)+(N35*O6)+(P35*Q6)+(R35*S6)+(T35*U6)+(V35*W6)+(X35*Y6)+(Z35*AA6)+(AB35*AC6)+(AD35*AE6)+(AF35*AG6)+(AH35*AI6)+(AJ35*AK6)</f>
        <v>47.625</v>
      </c>
      <c r="AM35" s="137">
        <f t="shared" si="0"/>
        <v>3.1749999999999998</v>
      </c>
      <c r="AN35" s="215" t="str">
        <f t="shared" si="1"/>
        <v>B</v>
      </c>
      <c r="AO35" s="227" t="str">
        <f t="shared" si="2"/>
        <v>B</v>
      </c>
      <c r="AP35" s="139">
        <f t="shared" si="3"/>
        <v>28</v>
      </c>
    </row>
    <row r="36" spans="1:42" ht="14.25" customHeight="1">
      <c r="A36" s="217">
        <f>'1st 1'!A36</f>
        <v>29</v>
      </c>
      <c r="B36" s="132">
        <f>IF('7th 1'!J36&gt;0,'7th 1'!AC36,0)</f>
        <v>0</v>
      </c>
      <c r="C36" s="133">
        <f>IF('7th 1'!J36&gt;0,'7th 1'!AB36,0)</f>
        <v>0</v>
      </c>
      <c r="D36" s="133">
        <f>IF('7th 2'!J36&gt;0,'7th 2'!AC36,0)</f>
        <v>0</v>
      </c>
      <c r="E36" s="134">
        <f>IF('7th 2'!J36&gt;0,'7th 2'!AB36,0)</f>
        <v>0</v>
      </c>
      <c r="F36" s="134">
        <f>IF('7th 3'!J36&gt;0,'7th 3'!AC36,0)</f>
        <v>0</v>
      </c>
      <c r="G36" s="133">
        <f>IF('7th 3'!J36&gt;0,'7th 3'!AB36,0)</f>
        <v>0</v>
      </c>
      <c r="H36" s="133">
        <f>IF('7th 4'!J36&gt;0,'7th 4'!AC36,0)</f>
        <v>0</v>
      </c>
      <c r="I36" s="133">
        <f>IF('7th 4'!J36&gt;0,'7th 4'!AB36,0)</f>
        <v>0</v>
      </c>
      <c r="J36" s="134">
        <f>IF('7th 5'!J36&gt;0,'7th 5'!AC36,0)</f>
        <v>0</v>
      </c>
      <c r="K36" s="134">
        <f>IF('7th 5'!J36&gt;0,'7th 5'!AB36,0)</f>
        <v>0</v>
      </c>
      <c r="L36" s="133">
        <f>IF('7th 6'!J36&gt;0,'7th 6'!AC36,0)</f>
        <v>0</v>
      </c>
      <c r="M36" s="222">
        <f>IF('7th 6'!J36&gt;0,'7th 6'!AB36,0)</f>
        <v>0</v>
      </c>
      <c r="N36" s="132">
        <f>IF('7th 1'!R36&gt;0,'7th 1'!AC36,0)</f>
        <v>3.25</v>
      </c>
      <c r="O36" s="134" t="str">
        <f>IF('7th 1'!R36&gt;0,'7th 1'!AB36,0)</f>
        <v>B+</v>
      </c>
      <c r="P36" s="134">
        <f>IF('7th 2'!R36&gt;0,'7th 2'!AC36,0)</f>
        <v>3.5</v>
      </c>
      <c r="Q36" s="133" t="str">
        <f>IF('7th 2'!R36&gt;0,'7th 2'!AB36,0)</f>
        <v>A-</v>
      </c>
      <c r="R36" s="133">
        <f>IF('7th 3'!R36&gt;0,'7th 3'!AC36,0)</f>
        <v>3.25</v>
      </c>
      <c r="S36" s="133" t="str">
        <f>IF('7th 3'!R36&gt;0,'7th 3'!AB36,0)</f>
        <v>B+</v>
      </c>
      <c r="T36" s="134">
        <f>IF('7th 4'!R36&gt;0,'7th 4'!AC36,0)</f>
        <v>3.5</v>
      </c>
      <c r="U36" s="134" t="str">
        <f>IF('7th 4'!R36&gt;0,'7th 4'!AB36,0)</f>
        <v>A-</v>
      </c>
      <c r="V36" s="133">
        <f>IF('7th 5'!R36&gt;0,'7th 5'!AC36,0)</f>
        <v>3.25</v>
      </c>
      <c r="W36" s="133" t="str">
        <f>IF('7th 5'!R36&gt;0,'7th 5'!AB36,0)</f>
        <v>B+</v>
      </c>
      <c r="X36" s="133">
        <f>IF('7th 6'!R36&gt;0,'7th 6'!AC36,0)</f>
        <v>3.5</v>
      </c>
      <c r="Y36" s="135" t="str">
        <f>IF('7th 6'!R36&gt;0,'7th 6'!AB36,0)</f>
        <v>A-</v>
      </c>
      <c r="Z36" s="223">
        <f>IF('7th 1'!Z36&gt;0,'7th 1'!AC36,0)</f>
        <v>0</v>
      </c>
      <c r="AA36" s="134">
        <f>IF('7th 1'!Z36&gt;0,'7th 1'!AB36,0)</f>
        <v>0</v>
      </c>
      <c r="AB36" s="134">
        <f>IF('7th 2'!Z36&gt;0,'7th 2'!AC36,0)</f>
        <v>0</v>
      </c>
      <c r="AC36" s="134">
        <f>IF('7th 2'!Z36&gt;0,'7th 2'!AB36,0)</f>
        <v>0</v>
      </c>
      <c r="AD36" s="134">
        <f>IF('7th 3'!Z36&gt;0,'7th 3'!AC36,0)</f>
        <v>0</v>
      </c>
      <c r="AE36" s="134">
        <f>IF('7th 3'!Z36&gt;0,'7th 3'!AB36,0)</f>
        <v>0</v>
      </c>
      <c r="AF36" s="134">
        <f>IF('7th 4'!Z36&gt;0,'7th 4'!AC36,0)</f>
        <v>0</v>
      </c>
      <c r="AG36" s="133">
        <f>IF('7th 4'!Z36&gt;0,'7th 4'!AB36,0)</f>
        <v>0</v>
      </c>
      <c r="AH36" s="133">
        <f>IF('7th 5'!Z36&gt;0,'7th 5'!AC36,0)</f>
        <v>0</v>
      </c>
      <c r="AI36" s="133">
        <f>IF('7th 5'!Z36&gt;0,'7th 5'!AB36,0)</f>
        <v>0</v>
      </c>
      <c r="AJ36" s="134">
        <f>IF('7th 6'!Z36&gt;0,'7th 6'!AC36,0)</f>
        <v>0</v>
      </c>
      <c r="AK36" s="225">
        <f>IF('7th 6'!Z36&gt;0,'7th 6'!AB36,0)</f>
        <v>0</v>
      </c>
      <c r="AL36" s="226">
        <f>(B36*C6)+(D36*E6)+(F36*G6)+(H36*I6)+(J36*K6)+(L36*M6)+(N36*O6)+(P36*Q6)+(R36*S6)+(T36*U6)+(V36*W6)+(X36*Y6)+(Z36*AA6)+(AB36*AC6)+(AD36*AE6)+(AF36*AG6)+(AH36*AI6)+(AJ36*AK6)</f>
        <v>50.625</v>
      </c>
      <c r="AM36" s="137">
        <f t="shared" si="0"/>
        <v>3.375</v>
      </c>
      <c r="AN36" s="215" t="str">
        <f t="shared" si="1"/>
        <v>B+</v>
      </c>
      <c r="AO36" s="227" t="str">
        <f t="shared" si="2"/>
        <v>B+</v>
      </c>
      <c r="AP36" s="139">
        <f t="shared" si="3"/>
        <v>29</v>
      </c>
    </row>
    <row r="37" spans="1:42" ht="14.25" customHeight="1">
      <c r="A37" s="217">
        <f>'1st 1'!A37</f>
        <v>30</v>
      </c>
      <c r="B37" s="132">
        <f>IF('7th 1'!J37&gt;0,'7th 1'!AC37,0)</f>
        <v>0</v>
      </c>
      <c r="C37" s="133">
        <f>IF('7th 1'!J37&gt;0,'7th 1'!AB37,0)</f>
        <v>0</v>
      </c>
      <c r="D37" s="133">
        <f>IF('7th 2'!J37&gt;0,'7th 2'!AC37,0)</f>
        <v>0</v>
      </c>
      <c r="E37" s="134">
        <f>IF('7th 2'!J37&gt;0,'7th 2'!AB37,0)</f>
        <v>0</v>
      </c>
      <c r="F37" s="134">
        <f>IF('7th 3'!J37&gt;0,'7th 3'!AC37,0)</f>
        <v>0</v>
      </c>
      <c r="G37" s="133">
        <f>IF('7th 3'!J37&gt;0,'7th 3'!AB37,0)</f>
        <v>0</v>
      </c>
      <c r="H37" s="133">
        <f>IF('7th 4'!J37&gt;0,'7th 4'!AC37,0)</f>
        <v>0</v>
      </c>
      <c r="I37" s="133">
        <f>IF('7th 4'!J37&gt;0,'7th 4'!AB37,0)</f>
        <v>0</v>
      </c>
      <c r="J37" s="134">
        <f>IF('7th 5'!J37&gt;0,'7th 5'!AC37,0)</f>
        <v>0</v>
      </c>
      <c r="K37" s="134">
        <f>IF('7th 5'!J37&gt;0,'7th 5'!AB37,0)</f>
        <v>0</v>
      </c>
      <c r="L37" s="133">
        <f>IF('7th 6'!J37&gt;0,'7th 6'!AC37,0)</f>
        <v>0</v>
      </c>
      <c r="M37" s="222">
        <f>IF('7th 6'!J37&gt;0,'7th 6'!AB37,0)</f>
        <v>0</v>
      </c>
      <c r="N37" s="132">
        <f>IF('7th 1'!R37&gt;0,'7th 1'!AC37,0)</f>
        <v>3.75</v>
      </c>
      <c r="O37" s="134" t="str">
        <f>IF('7th 1'!R37&gt;0,'7th 1'!AB37,0)</f>
        <v>A</v>
      </c>
      <c r="P37" s="134">
        <f>IF('7th 2'!R37&gt;0,'7th 2'!AC37,0)</f>
        <v>3.5</v>
      </c>
      <c r="Q37" s="133" t="str">
        <f>IF('7th 2'!R37&gt;0,'7th 2'!AB37,0)</f>
        <v>A-</v>
      </c>
      <c r="R37" s="133">
        <f>IF('7th 3'!R37&gt;0,'7th 3'!AC37,0)</f>
        <v>3.25</v>
      </c>
      <c r="S37" s="133" t="str">
        <f>IF('7th 3'!R37&gt;0,'7th 3'!AB37,0)</f>
        <v>B+</v>
      </c>
      <c r="T37" s="134">
        <f>IF('7th 4'!R37&gt;0,'7th 4'!AC37,0)</f>
        <v>3.5</v>
      </c>
      <c r="U37" s="134" t="str">
        <f>IF('7th 4'!R37&gt;0,'7th 4'!AB37,0)</f>
        <v>A-</v>
      </c>
      <c r="V37" s="133">
        <f>IF('7th 5'!R37&gt;0,'7th 5'!AC37,0)</f>
        <v>3</v>
      </c>
      <c r="W37" s="133" t="str">
        <f>IF('7th 5'!R37&gt;0,'7th 5'!AB37,0)</f>
        <v>B</v>
      </c>
      <c r="X37" s="133">
        <f>IF('7th 6'!R37&gt;0,'7th 6'!AC37,0)</f>
        <v>3</v>
      </c>
      <c r="Y37" s="135" t="str">
        <f>IF('7th 6'!R37&gt;0,'7th 6'!AB37,0)</f>
        <v>B</v>
      </c>
      <c r="Z37" s="223">
        <f>IF('7th 1'!Z37&gt;0,'7th 1'!AC37,0)</f>
        <v>0</v>
      </c>
      <c r="AA37" s="134">
        <f>IF('7th 1'!Z37&gt;0,'7th 1'!AB37,0)</f>
        <v>0</v>
      </c>
      <c r="AB37" s="134">
        <f>IF('7th 2'!Z37&gt;0,'7th 2'!AC37,0)</f>
        <v>0</v>
      </c>
      <c r="AC37" s="134">
        <f>IF('7th 2'!Z37&gt;0,'7th 2'!AB37,0)</f>
        <v>0</v>
      </c>
      <c r="AD37" s="134">
        <f>IF('7th 3'!Z37&gt;0,'7th 3'!AC37,0)</f>
        <v>0</v>
      </c>
      <c r="AE37" s="134">
        <f>IF('7th 3'!Z37&gt;0,'7th 3'!AB37,0)</f>
        <v>0</v>
      </c>
      <c r="AF37" s="134">
        <f>IF('7th 4'!Z37&gt;0,'7th 4'!AC37,0)</f>
        <v>0</v>
      </c>
      <c r="AG37" s="133">
        <f>IF('7th 4'!Z37&gt;0,'7th 4'!AB37,0)</f>
        <v>0</v>
      </c>
      <c r="AH37" s="133">
        <f>IF('7th 5'!Z37&gt;0,'7th 5'!AC37,0)</f>
        <v>0</v>
      </c>
      <c r="AI37" s="133">
        <f>IF('7th 5'!Z37&gt;0,'7th 5'!AB37,0)</f>
        <v>0</v>
      </c>
      <c r="AJ37" s="134">
        <f>IF('7th 6'!Z37&gt;0,'7th 6'!AC37,0)</f>
        <v>0</v>
      </c>
      <c r="AK37" s="225">
        <f>IF('7th 6'!Z37&gt;0,'7th 6'!AB37,0)</f>
        <v>0</v>
      </c>
      <c r="AL37" s="226">
        <f>(B37*C6)+(D37*E6)+(F37*G6)+(H37*I6)+(J37*K6)+(L37*M6)+(N37*O6)+(P37*Q6)+(R37*S6)+(T37*U6)+(V37*W6)+(X37*Y6)+(Z37*AA6)+(AB37*AC6)+(AD37*AE6)+(AF37*AG6)+(AH37*AI6)+(AJ37*AK6)</f>
        <v>50.25</v>
      </c>
      <c r="AM37" s="137">
        <f t="shared" si="0"/>
        <v>3.35</v>
      </c>
      <c r="AN37" s="215" t="str">
        <f t="shared" si="1"/>
        <v>B+</v>
      </c>
      <c r="AO37" s="227" t="str">
        <f t="shared" si="2"/>
        <v>B+</v>
      </c>
      <c r="AP37" s="139">
        <f t="shared" si="3"/>
        <v>30</v>
      </c>
    </row>
    <row r="38" spans="1:42" ht="14.25" customHeight="1">
      <c r="A38" s="217">
        <f>'1st 1'!A38</f>
        <v>31</v>
      </c>
      <c r="B38" s="132">
        <f>IF('7th 1'!J38&gt;0,'7th 1'!AC38,0)</f>
        <v>0</v>
      </c>
      <c r="C38" s="133">
        <f>IF('7th 1'!J38&gt;0,'7th 1'!AB38,0)</f>
        <v>0</v>
      </c>
      <c r="D38" s="133">
        <f>IF('7th 2'!J38&gt;0,'7th 2'!AC38,0)</f>
        <v>0</v>
      </c>
      <c r="E38" s="134">
        <f>IF('7th 2'!J38&gt;0,'7th 2'!AB38,0)</f>
        <v>0</v>
      </c>
      <c r="F38" s="134">
        <f>IF('7th 3'!J38&gt;0,'7th 3'!AC38,0)</f>
        <v>0</v>
      </c>
      <c r="G38" s="133">
        <f>IF('7th 3'!J38&gt;0,'7th 3'!AB38,0)</f>
        <v>0</v>
      </c>
      <c r="H38" s="133">
        <f>IF('7th 4'!J38&gt;0,'7th 4'!AC38,0)</f>
        <v>0</v>
      </c>
      <c r="I38" s="133">
        <f>IF('7th 4'!J38&gt;0,'7th 4'!AB38,0)</f>
        <v>0</v>
      </c>
      <c r="J38" s="134">
        <f>IF('7th 5'!J38&gt;0,'7th 5'!AC38,0)</f>
        <v>0</v>
      </c>
      <c r="K38" s="134">
        <f>IF('7th 5'!J38&gt;0,'7th 5'!AB38,0)</f>
        <v>0</v>
      </c>
      <c r="L38" s="133">
        <f>IF('7th 6'!J38&gt;0,'7th 6'!AC38,0)</f>
        <v>0</v>
      </c>
      <c r="M38" s="222">
        <f>IF('7th 6'!J38&gt;0,'7th 6'!AB38,0)</f>
        <v>0</v>
      </c>
      <c r="N38" s="132">
        <f>IF('7th 1'!R38&gt;0,'7th 1'!AC38,0)</f>
        <v>3.75</v>
      </c>
      <c r="O38" s="134" t="str">
        <f>IF('7th 1'!R38&gt;0,'7th 1'!AB38,0)</f>
        <v>A</v>
      </c>
      <c r="P38" s="134">
        <f>IF('7th 2'!R38&gt;0,'7th 2'!AC38,0)</f>
        <v>3.75</v>
      </c>
      <c r="Q38" s="133" t="str">
        <f>IF('7th 2'!R38&gt;0,'7th 2'!AB38,0)</f>
        <v>A</v>
      </c>
      <c r="R38" s="133">
        <f>IF('7th 3'!R38&gt;0,'7th 3'!AC38,0)</f>
        <v>3.75</v>
      </c>
      <c r="S38" s="133" t="str">
        <f>IF('7th 3'!R38&gt;0,'7th 3'!AB38,0)</f>
        <v>A</v>
      </c>
      <c r="T38" s="134">
        <f>IF('7th 4'!R38&gt;0,'7th 4'!AC38,0)</f>
        <v>3.5</v>
      </c>
      <c r="U38" s="134" t="str">
        <f>IF('7th 4'!R38&gt;0,'7th 4'!AB38,0)</f>
        <v>A-</v>
      </c>
      <c r="V38" s="133">
        <f>IF('7th 5'!R38&gt;0,'7th 5'!AC38,0)</f>
        <v>4</v>
      </c>
      <c r="W38" s="133" t="str">
        <f>IF('7th 5'!R38&gt;0,'7th 5'!AB38,0)</f>
        <v>A+</v>
      </c>
      <c r="X38" s="133">
        <f>IF('7th 6'!R38&gt;0,'7th 6'!AC38,0)</f>
        <v>3.5</v>
      </c>
      <c r="Y38" s="135" t="str">
        <f>IF('7th 6'!R38&gt;0,'7th 6'!AB38,0)</f>
        <v>A-</v>
      </c>
      <c r="Z38" s="223">
        <f>IF('7th 1'!Z38&gt;0,'7th 1'!AC38,0)</f>
        <v>0</v>
      </c>
      <c r="AA38" s="134">
        <f>IF('7th 1'!Z38&gt;0,'7th 1'!AB38,0)</f>
        <v>0</v>
      </c>
      <c r="AB38" s="134">
        <f>IF('7th 2'!Z38&gt;0,'7th 2'!AC38,0)</f>
        <v>0</v>
      </c>
      <c r="AC38" s="134">
        <f>IF('7th 2'!Z38&gt;0,'7th 2'!AB38,0)</f>
        <v>0</v>
      </c>
      <c r="AD38" s="134">
        <f>IF('7th 3'!Z38&gt;0,'7th 3'!AC38,0)</f>
        <v>0</v>
      </c>
      <c r="AE38" s="134">
        <f>IF('7th 3'!Z38&gt;0,'7th 3'!AB38,0)</f>
        <v>0</v>
      </c>
      <c r="AF38" s="134">
        <f>IF('7th 4'!Z38&gt;0,'7th 4'!AC38,0)</f>
        <v>0</v>
      </c>
      <c r="AG38" s="133">
        <f>IF('7th 4'!Z38&gt;0,'7th 4'!AB38,0)</f>
        <v>0</v>
      </c>
      <c r="AH38" s="133">
        <f>IF('7th 5'!Z38&gt;0,'7th 5'!AC38,0)</f>
        <v>0</v>
      </c>
      <c r="AI38" s="133">
        <f>IF('7th 5'!Z38&gt;0,'7th 5'!AB38,0)</f>
        <v>0</v>
      </c>
      <c r="AJ38" s="134">
        <f>IF('7th 6'!Z38&gt;0,'7th 6'!AC38,0)</f>
        <v>0</v>
      </c>
      <c r="AK38" s="225">
        <f>IF('7th 6'!Z38&gt;0,'7th 6'!AB38,0)</f>
        <v>0</v>
      </c>
      <c r="AL38" s="226">
        <f>(B38*C6)+(D38*E6)+(F38*G6)+(H38*I6)+(J38*K6)+(L38*M6)+(N38*O6)+(P38*Q6)+(R38*S6)+(T38*U6)+(V38*W6)+(X38*Y6)+(Z38*AA6)+(AB38*AC6)+(AD38*AE6)+(AF38*AG6)+(AH38*AI6)+(AJ38*AK6)</f>
        <v>55.125</v>
      </c>
      <c r="AM38" s="137">
        <f t="shared" si="0"/>
        <v>3.6749999999999998</v>
      </c>
      <c r="AN38" s="215" t="str">
        <f t="shared" si="1"/>
        <v>A-</v>
      </c>
      <c r="AO38" s="227" t="str">
        <f t="shared" si="2"/>
        <v>A-</v>
      </c>
      <c r="AP38" s="139">
        <f t="shared" si="3"/>
        <v>31</v>
      </c>
    </row>
    <row r="39" spans="1:42" ht="14.25" customHeight="1">
      <c r="A39" s="217">
        <f>'1st 1'!A39</f>
        <v>32</v>
      </c>
      <c r="B39" s="132">
        <f>IF('7th 1'!J39&gt;0,'7th 1'!AC39,0)</f>
        <v>0</v>
      </c>
      <c r="C39" s="133">
        <f>IF('7th 1'!J39&gt;0,'7th 1'!AB39,0)</f>
        <v>0</v>
      </c>
      <c r="D39" s="133">
        <f>IF('7th 2'!J39&gt;0,'7th 2'!AC39,0)</f>
        <v>0</v>
      </c>
      <c r="E39" s="134">
        <f>IF('7th 2'!J39&gt;0,'7th 2'!AB39,0)</f>
        <v>0</v>
      </c>
      <c r="F39" s="134">
        <f>IF('7th 3'!J39&gt;0,'7th 3'!AC39,0)</f>
        <v>0</v>
      </c>
      <c r="G39" s="133">
        <f>IF('7th 3'!J39&gt;0,'7th 3'!AB39,0)</f>
        <v>0</v>
      </c>
      <c r="H39" s="133">
        <f>IF('7th 4'!J39&gt;0,'7th 4'!AC39,0)</f>
        <v>0</v>
      </c>
      <c r="I39" s="133">
        <f>IF('7th 4'!J39&gt;0,'7th 4'!AB39,0)</f>
        <v>0</v>
      </c>
      <c r="J39" s="134">
        <f>IF('7th 5'!J39&gt;0,'7th 5'!AC39,0)</f>
        <v>0</v>
      </c>
      <c r="K39" s="134">
        <f>IF('7th 5'!J39&gt;0,'7th 5'!AB39,0)</f>
        <v>0</v>
      </c>
      <c r="L39" s="133">
        <f>IF('7th 6'!J39&gt;0,'7th 6'!AC39,0)</f>
        <v>0</v>
      </c>
      <c r="M39" s="222">
        <f>IF('7th 6'!J39&gt;0,'7th 6'!AB39,0)</f>
        <v>0</v>
      </c>
      <c r="N39" s="132">
        <f>IF('7th 1'!R39&gt;0,'7th 1'!AC39,0)</f>
        <v>3.75</v>
      </c>
      <c r="O39" s="134" t="str">
        <f>IF('7th 1'!R39&gt;0,'7th 1'!AB39,0)</f>
        <v>A</v>
      </c>
      <c r="P39" s="134">
        <f>IF('7th 2'!R39&gt;0,'7th 2'!AC39,0)</f>
        <v>3.75</v>
      </c>
      <c r="Q39" s="133" t="str">
        <f>IF('7th 2'!R39&gt;0,'7th 2'!AB39,0)</f>
        <v>A</v>
      </c>
      <c r="R39" s="133">
        <f>IF('7th 3'!R39&gt;0,'7th 3'!AC39,0)</f>
        <v>3.25</v>
      </c>
      <c r="S39" s="133" t="str">
        <f>IF('7th 3'!R39&gt;0,'7th 3'!AB39,0)</f>
        <v>B+</v>
      </c>
      <c r="T39" s="134">
        <f>IF('7th 4'!R39&gt;0,'7th 4'!AC39,0)</f>
        <v>3.5</v>
      </c>
      <c r="U39" s="134" t="str">
        <f>IF('7th 4'!R39&gt;0,'7th 4'!AB39,0)</f>
        <v>A-</v>
      </c>
      <c r="V39" s="133">
        <f>IF('7th 5'!R39&gt;0,'7th 5'!AC39,0)</f>
        <v>3.5</v>
      </c>
      <c r="W39" s="133" t="str">
        <f>IF('7th 5'!R39&gt;0,'7th 5'!AB39,0)</f>
        <v>A-</v>
      </c>
      <c r="X39" s="133">
        <f>IF('7th 6'!R39&gt;0,'7th 6'!AC39,0)</f>
        <v>3.25</v>
      </c>
      <c r="Y39" s="135" t="str">
        <f>IF('7th 6'!R39&gt;0,'7th 6'!AB39,0)</f>
        <v>B+</v>
      </c>
      <c r="Z39" s="223">
        <f>IF('7th 1'!Z39&gt;0,'7th 1'!AC39,0)</f>
        <v>0</v>
      </c>
      <c r="AA39" s="134">
        <f>IF('7th 1'!Z39&gt;0,'7th 1'!AB39,0)</f>
        <v>0</v>
      </c>
      <c r="AB39" s="134">
        <f>IF('7th 2'!Z39&gt;0,'7th 2'!AC39,0)</f>
        <v>0</v>
      </c>
      <c r="AC39" s="134">
        <f>IF('7th 2'!Z39&gt;0,'7th 2'!AB39,0)</f>
        <v>0</v>
      </c>
      <c r="AD39" s="134">
        <f>IF('7th 3'!Z39&gt;0,'7th 3'!AC39,0)</f>
        <v>0</v>
      </c>
      <c r="AE39" s="134">
        <f>IF('7th 3'!Z39&gt;0,'7th 3'!AB39,0)</f>
        <v>0</v>
      </c>
      <c r="AF39" s="134">
        <f>IF('7th 4'!Z39&gt;0,'7th 4'!AC39,0)</f>
        <v>0</v>
      </c>
      <c r="AG39" s="133">
        <f>IF('7th 4'!Z39&gt;0,'7th 4'!AB39,0)</f>
        <v>0</v>
      </c>
      <c r="AH39" s="133">
        <f>IF('7th 5'!Z39&gt;0,'7th 5'!AC39,0)</f>
        <v>0</v>
      </c>
      <c r="AI39" s="133">
        <f>IF('7th 5'!Z39&gt;0,'7th 5'!AB39,0)</f>
        <v>0</v>
      </c>
      <c r="AJ39" s="134">
        <f>IF('7th 6'!Z39&gt;0,'7th 6'!AC39,0)</f>
        <v>0</v>
      </c>
      <c r="AK39" s="225">
        <f>IF('7th 6'!Z39&gt;0,'7th 6'!AB39,0)</f>
        <v>0</v>
      </c>
      <c r="AL39" s="226">
        <f>(B39*C6)+(D39*E6)+(F39*G6)+(H39*I6)+(J39*K6)+(L39*M6)+(N39*O6)+(P39*Q6)+(R39*S6)+(T39*U6)+(V39*W6)+(X39*Y6)+(Z39*AA6)+(AB39*AC6)+(AD39*AE6)+(AF39*AG6)+(AH39*AI6)+(AJ39*AK6)</f>
        <v>52.125</v>
      </c>
      <c r="AM39" s="137">
        <f t="shared" si="0"/>
        <v>3.4750000000000001</v>
      </c>
      <c r="AN39" s="215" t="str">
        <f t="shared" si="1"/>
        <v>B+</v>
      </c>
      <c r="AO39" s="227" t="str">
        <f t="shared" si="2"/>
        <v>B+</v>
      </c>
      <c r="AP39" s="139">
        <f t="shared" si="3"/>
        <v>32</v>
      </c>
    </row>
    <row r="40" spans="1:42" ht="14.25" customHeight="1">
      <c r="A40" s="217">
        <f>'1st 1'!A40</f>
        <v>33</v>
      </c>
      <c r="B40" s="132">
        <f>IF('7th 1'!J40&gt;0,'7th 1'!AC40,0)</f>
        <v>0</v>
      </c>
      <c r="C40" s="133">
        <f>IF('7th 1'!J40&gt;0,'7th 1'!AB40,0)</f>
        <v>0</v>
      </c>
      <c r="D40" s="133">
        <f>IF('7th 2'!J40&gt;0,'7th 2'!AC40,0)</f>
        <v>0</v>
      </c>
      <c r="E40" s="134">
        <f>IF('7th 2'!J40&gt;0,'7th 2'!AB40,0)</f>
        <v>0</v>
      </c>
      <c r="F40" s="134">
        <f>IF('7th 3'!J40&gt;0,'7th 3'!AC40,0)</f>
        <v>0</v>
      </c>
      <c r="G40" s="133">
        <f>IF('7th 3'!J40&gt;0,'7th 3'!AB40,0)</f>
        <v>0</v>
      </c>
      <c r="H40" s="133">
        <f>IF('7th 4'!J40&gt;0,'7th 4'!AC40,0)</f>
        <v>0</v>
      </c>
      <c r="I40" s="133">
        <f>IF('7th 4'!J40&gt;0,'7th 4'!AB40,0)</f>
        <v>0</v>
      </c>
      <c r="J40" s="134">
        <f>IF('7th 5'!J40&gt;0,'7th 5'!AC40,0)</f>
        <v>0</v>
      </c>
      <c r="K40" s="134">
        <f>IF('7th 5'!J40&gt;0,'7th 5'!AB40,0)</f>
        <v>0</v>
      </c>
      <c r="L40" s="133">
        <f>IF('7th 6'!J40&gt;0,'7th 6'!AC40,0)</f>
        <v>0</v>
      </c>
      <c r="M40" s="222">
        <f>IF('7th 6'!J40&gt;0,'7th 6'!AB40,0)</f>
        <v>0</v>
      </c>
      <c r="N40" s="132">
        <f>IF('7th 1'!R40&gt;0,'7th 1'!AC40,0)</f>
        <v>3.75</v>
      </c>
      <c r="O40" s="134" t="str">
        <f>IF('7th 1'!R40&gt;0,'7th 1'!AB40,0)</f>
        <v>A</v>
      </c>
      <c r="P40" s="134">
        <f>IF('7th 2'!R40&gt;0,'7th 2'!AC40,0)</f>
        <v>3.75</v>
      </c>
      <c r="Q40" s="133" t="str">
        <f>IF('7th 2'!R40&gt;0,'7th 2'!AB40,0)</f>
        <v>A</v>
      </c>
      <c r="R40" s="133">
        <f>IF('7th 3'!R40&gt;0,'7th 3'!AC40,0)</f>
        <v>3</v>
      </c>
      <c r="S40" s="133" t="str">
        <f>IF('7th 3'!R40&gt;0,'7th 3'!AB40,0)</f>
        <v>B</v>
      </c>
      <c r="T40" s="134">
        <f>IF('7th 4'!R40&gt;0,'7th 4'!AC40,0)</f>
        <v>3.5</v>
      </c>
      <c r="U40" s="134" t="str">
        <f>IF('7th 4'!R40&gt;0,'7th 4'!AB40,0)</f>
        <v>A-</v>
      </c>
      <c r="V40" s="133">
        <f>IF('7th 5'!R40&gt;0,'7th 5'!AC40,0)</f>
        <v>3.5</v>
      </c>
      <c r="W40" s="133" t="str">
        <f>IF('7th 5'!R40&gt;0,'7th 5'!AB40,0)</f>
        <v>A-</v>
      </c>
      <c r="X40" s="133">
        <f>IF('7th 6'!R40&gt;0,'7th 6'!AC40,0)</f>
        <v>3.5</v>
      </c>
      <c r="Y40" s="135" t="str">
        <f>IF('7th 6'!R40&gt;0,'7th 6'!AB40,0)</f>
        <v>A-</v>
      </c>
      <c r="Z40" s="223">
        <f>IF('7th 1'!Z40&gt;0,'7th 1'!AC40,0)</f>
        <v>0</v>
      </c>
      <c r="AA40" s="134">
        <f>IF('7th 1'!Z40&gt;0,'7th 1'!AB40,0)</f>
        <v>0</v>
      </c>
      <c r="AB40" s="134">
        <f>IF('7th 2'!Z40&gt;0,'7th 2'!AC40,0)</f>
        <v>0</v>
      </c>
      <c r="AC40" s="134">
        <f>IF('7th 2'!Z40&gt;0,'7th 2'!AB40,0)</f>
        <v>0</v>
      </c>
      <c r="AD40" s="134">
        <f>IF('7th 3'!Z40&gt;0,'7th 3'!AC40,0)</f>
        <v>0</v>
      </c>
      <c r="AE40" s="134">
        <f>IF('7th 3'!Z40&gt;0,'7th 3'!AB40,0)</f>
        <v>0</v>
      </c>
      <c r="AF40" s="134">
        <f>IF('7th 4'!Z40&gt;0,'7th 4'!AC40,0)</f>
        <v>0</v>
      </c>
      <c r="AG40" s="133">
        <f>IF('7th 4'!Z40&gt;0,'7th 4'!AB40,0)</f>
        <v>0</v>
      </c>
      <c r="AH40" s="133">
        <f>IF('7th 5'!Z40&gt;0,'7th 5'!AC40,0)</f>
        <v>0</v>
      </c>
      <c r="AI40" s="133">
        <f>IF('7th 5'!Z40&gt;0,'7th 5'!AB40,0)</f>
        <v>0</v>
      </c>
      <c r="AJ40" s="134">
        <f>IF('7th 6'!Z40&gt;0,'7th 6'!AC40,0)</f>
        <v>0</v>
      </c>
      <c r="AK40" s="225">
        <f>IF('7th 6'!Z40&gt;0,'7th 6'!AB40,0)</f>
        <v>0</v>
      </c>
      <c r="AL40" s="226">
        <f>(B40*C6)+(D40*E6)+(F40*G6)+(H40*I6)+(J40*K6)+(L40*M6)+(N40*O6)+(P40*Q6)+(R40*S6)+(T40*U6)+(V40*W6)+(X40*Y6)+(Z40*AA6)+(AB40*AC6)+(AD40*AE6)+(AF40*AG6)+(AH40*AI6)+(AJ40*AK6)</f>
        <v>52.125</v>
      </c>
      <c r="AM40" s="137">
        <f t="shared" si="0"/>
        <v>3.4750000000000001</v>
      </c>
      <c r="AN40" s="215" t="str">
        <f t="shared" si="1"/>
        <v>B+</v>
      </c>
      <c r="AO40" s="227" t="str">
        <f t="shared" si="2"/>
        <v>B+</v>
      </c>
      <c r="AP40" s="139">
        <f t="shared" si="3"/>
        <v>33</v>
      </c>
    </row>
    <row r="41" spans="1:42" ht="14.25" customHeight="1">
      <c r="A41" s="217">
        <f>'1st 1'!A41</f>
        <v>34</v>
      </c>
      <c r="B41" s="132">
        <f>IF('7th 1'!J41&gt;0,'7th 1'!AC41,0)</f>
        <v>0</v>
      </c>
      <c r="C41" s="133">
        <f>IF('7th 1'!J41&gt;0,'7th 1'!AB41,0)</f>
        <v>0</v>
      </c>
      <c r="D41" s="133">
        <f>IF('7th 2'!J41&gt;0,'7th 2'!AC41,0)</f>
        <v>0</v>
      </c>
      <c r="E41" s="134">
        <f>IF('7th 2'!J41&gt;0,'7th 2'!AB41,0)</f>
        <v>0</v>
      </c>
      <c r="F41" s="134">
        <f>IF('7th 3'!J41&gt;0,'7th 3'!AC41,0)</f>
        <v>0</v>
      </c>
      <c r="G41" s="133">
        <f>IF('7th 3'!J41&gt;0,'7th 3'!AB41,0)</f>
        <v>0</v>
      </c>
      <c r="H41" s="133">
        <f>IF('7th 4'!J41&gt;0,'7th 4'!AC41,0)</f>
        <v>0</v>
      </c>
      <c r="I41" s="133">
        <f>IF('7th 4'!J41&gt;0,'7th 4'!AB41,0)</f>
        <v>0</v>
      </c>
      <c r="J41" s="134">
        <f>IF('7th 5'!J41&gt;0,'7th 5'!AC41,0)</f>
        <v>0</v>
      </c>
      <c r="K41" s="134">
        <f>IF('7th 5'!J41&gt;0,'7th 5'!AB41,0)</f>
        <v>0</v>
      </c>
      <c r="L41" s="133">
        <f>IF('7th 6'!J41&gt;0,'7th 6'!AC41,0)</f>
        <v>0</v>
      </c>
      <c r="M41" s="222">
        <f>IF('7th 6'!J41&gt;0,'7th 6'!AB41,0)</f>
        <v>0</v>
      </c>
      <c r="N41" s="132">
        <f>IF('7th 1'!R41&gt;0,'7th 1'!AC41,0)</f>
        <v>3.5</v>
      </c>
      <c r="O41" s="134" t="str">
        <f>IF('7th 1'!R41&gt;0,'7th 1'!AB41,0)</f>
        <v>A-</v>
      </c>
      <c r="P41" s="134">
        <f>IF('7th 2'!R41&gt;0,'7th 2'!AC41,0)</f>
        <v>3.75</v>
      </c>
      <c r="Q41" s="133" t="str">
        <f>IF('7th 2'!R41&gt;0,'7th 2'!AB41,0)</f>
        <v>A</v>
      </c>
      <c r="R41" s="133">
        <f>IF('7th 3'!R41&gt;0,'7th 3'!AC41,0)</f>
        <v>3</v>
      </c>
      <c r="S41" s="133" t="str">
        <f>IF('7th 3'!R41&gt;0,'7th 3'!AB41,0)</f>
        <v>B</v>
      </c>
      <c r="T41" s="134">
        <f>IF('7th 4'!R41&gt;0,'7th 4'!AC41,0)</f>
        <v>3.5</v>
      </c>
      <c r="U41" s="134" t="str">
        <f>IF('7th 4'!R41&gt;0,'7th 4'!AB41,0)</f>
        <v>A-</v>
      </c>
      <c r="V41" s="133">
        <f>IF('7th 5'!R41&gt;0,'7th 5'!AC41,0)</f>
        <v>3.75</v>
      </c>
      <c r="W41" s="133" t="str">
        <f>IF('7th 5'!R41&gt;0,'7th 5'!AB41,0)</f>
        <v>A</v>
      </c>
      <c r="X41" s="133">
        <f>IF('7th 6'!R41&gt;0,'7th 6'!AC41,0)</f>
        <v>3.25</v>
      </c>
      <c r="Y41" s="135" t="str">
        <f>IF('7th 6'!R41&gt;0,'7th 6'!AB41,0)</f>
        <v>B+</v>
      </c>
      <c r="Z41" s="223">
        <f>IF('7th 1'!Z41&gt;0,'7th 1'!AC41,0)</f>
        <v>0</v>
      </c>
      <c r="AA41" s="134">
        <f>IF('7th 1'!Z41&gt;0,'7th 1'!AB41,0)</f>
        <v>0</v>
      </c>
      <c r="AB41" s="134">
        <f>IF('7th 2'!Z41&gt;0,'7th 2'!AC41,0)</f>
        <v>0</v>
      </c>
      <c r="AC41" s="134">
        <f>IF('7th 2'!Z41&gt;0,'7th 2'!AB41,0)</f>
        <v>0</v>
      </c>
      <c r="AD41" s="134">
        <f>IF('7th 3'!Z41&gt;0,'7th 3'!AC41,0)</f>
        <v>0</v>
      </c>
      <c r="AE41" s="134">
        <f>IF('7th 3'!Z41&gt;0,'7th 3'!AB41,0)</f>
        <v>0</v>
      </c>
      <c r="AF41" s="134">
        <f>IF('7th 4'!Z41&gt;0,'7th 4'!AC41,0)</f>
        <v>0</v>
      </c>
      <c r="AG41" s="133">
        <f>IF('7th 4'!Z41&gt;0,'7th 4'!AB41,0)</f>
        <v>0</v>
      </c>
      <c r="AH41" s="133">
        <f>IF('7th 5'!Z41&gt;0,'7th 5'!AC41,0)</f>
        <v>0</v>
      </c>
      <c r="AI41" s="133">
        <f>IF('7th 5'!Z41&gt;0,'7th 5'!AB41,0)</f>
        <v>0</v>
      </c>
      <c r="AJ41" s="134">
        <f>IF('7th 6'!Z41&gt;0,'7th 6'!AC41,0)</f>
        <v>0</v>
      </c>
      <c r="AK41" s="225">
        <f>IF('7th 6'!Z41&gt;0,'7th 6'!AB41,0)</f>
        <v>0</v>
      </c>
      <c r="AL41" s="226">
        <f>(B41*C6)+(D41*E6)+(F41*G6)+(H41*I6)+(J41*K6)+(L41*M6)+(N41*O6)+(P41*Q6)+(R41*S6)+(T41*U6)+(V41*W6)+(X41*Y6)+(Z41*AA6)+(AB41*AC6)+(AD41*AE6)+(AF41*AG6)+(AH41*AI6)+(AJ41*AK6)</f>
        <v>51</v>
      </c>
      <c r="AM41" s="137">
        <f t="shared" si="0"/>
        <v>3.4</v>
      </c>
      <c r="AN41" s="215" t="str">
        <f t="shared" si="1"/>
        <v>B+</v>
      </c>
      <c r="AO41" s="227" t="str">
        <f t="shared" si="2"/>
        <v>B+</v>
      </c>
      <c r="AP41" s="139">
        <f t="shared" si="3"/>
        <v>34</v>
      </c>
    </row>
    <row r="42" spans="1:42" ht="14.25" customHeight="1">
      <c r="A42" s="217">
        <f>'1st 1'!A42</f>
        <v>35</v>
      </c>
      <c r="B42" s="132">
        <f>IF('7th 1'!J42&gt;0,'7th 1'!AC42,0)</f>
        <v>0</v>
      </c>
      <c r="C42" s="133">
        <f>IF('7th 1'!J42&gt;0,'7th 1'!AB42,0)</f>
        <v>0</v>
      </c>
      <c r="D42" s="133">
        <f>IF('7th 2'!J42&gt;0,'7th 2'!AC42,0)</f>
        <v>0</v>
      </c>
      <c r="E42" s="134">
        <f>IF('7th 2'!J42&gt;0,'7th 2'!AB42,0)</f>
        <v>0</v>
      </c>
      <c r="F42" s="134">
        <f>IF('7th 3'!J42&gt;0,'7th 3'!AC42,0)</f>
        <v>0</v>
      </c>
      <c r="G42" s="133">
        <f>IF('7th 3'!J42&gt;0,'7th 3'!AB42,0)</f>
        <v>0</v>
      </c>
      <c r="H42" s="133">
        <f>IF('7th 4'!J42&gt;0,'7th 4'!AC42,0)</f>
        <v>0</v>
      </c>
      <c r="I42" s="133">
        <f>IF('7th 4'!J42&gt;0,'7th 4'!AB42,0)</f>
        <v>0</v>
      </c>
      <c r="J42" s="134">
        <f>IF('7th 5'!J42&gt;0,'7th 5'!AC42,0)</f>
        <v>0</v>
      </c>
      <c r="K42" s="134">
        <f>IF('7th 5'!J42&gt;0,'7th 5'!AB42,0)</f>
        <v>0</v>
      </c>
      <c r="L42" s="133">
        <f>IF('7th 6'!J42&gt;0,'7th 6'!AC42,0)</f>
        <v>0</v>
      </c>
      <c r="M42" s="222">
        <f>IF('7th 6'!J42&gt;0,'7th 6'!AB42,0)</f>
        <v>0</v>
      </c>
      <c r="N42" s="132">
        <f>IF('7th 1'!R42&gt;0,'7th 1'!AC42,0)</f>
        <v>3.5</v>
      </c>
      <c r="O42" s="134" t="str">
        <f>IF('7th 1'!R42&gt;0,'7th 1'!AB42,0)</f>
        <v>A-</v>
      </c>
      <c r="P42" s="134">
        <f>IF('7th 2'!R42&gt;0,'7th 2'!AC42,0)</f>
        <v>3.5</v>
      </c>
      <c r="Q42" s="133" t="str">
        <f>IF('7th 2'!R42&gt;0,'7th 2'!AB42,0)</f>
        <v>A-</v>
      </c>
      <c r="R42" s="133">
        <f>IF('7th 3'!R42&gt;0,'7th 3'!AC42,0)</f>
        <v>2.75</v>
      </c>
      <c r="S42" s="133" t="str">
        <f>IF('7th 3'!R42&gt;0,'7th 3'!AB42,0)</f>
        <v>B-</v>
      </c>
      <c r="T42" s="134">
        <f>IF('7th 4'!R42&gt;0,'7th 4'!AC42,0)</f>
        <v>3.25</v>
      </c>
      <c r="U42" s="134" t="str">
        <f>IF('7th 4'!R42&gt;0,'7th 4'!AB42,0)</f>
        <v>B+</v>
      </c>
      <c r="V42" s="133">
        <f>IF('7th 5'!R42&gt;0,'7th 5'!AC42,0)</f>
        <v>3.5</v>
      </c>
      <c r="W42" s="133" t="str">
        <f>IF('7th 5'!R42&gt;0,'7th 5'!AB42,0)</f>
        <v>A-</v>
      </c>
      <c r="X42" s="133">
        <f>IF('7th 6'!R42&gt;0,'7th 6'!AC42,0)</f>
        <v>3</v>
      </c>
      <c r="Y42" s="135" t="str">
        <f>IF('7th 6'!R42&gt;0,'7th 6'!AB42,0)</f>
        <v>B</v>
      </c>
      <c r="Z42" s="223">
        <f>IF('7th 1'!Z42&gt;0,'7th 1'!AC42,0)</f>
        <v>0</v>
      </c>
      <c r="AA42" s="134">
        <f>IF('7th 1'!Z42&gt;0,'7th 1'!AB42,0)</f>
        <v>0</v>
      </c>
      <c r="AB42" s="134">
        <f>IF('7th 2'!Z42&gt;0,'7th 2'!AC42,0)</f>
        <v>0</v>
      </c>
      <c r="AC42" s="134">
        <f>IF('7th 2'!Z42&gt;0,'7th 2'!AB42,0)</f>
        <v>0</v>
      </c>
      <c r="AD42" s="134">
        <f>IF('7th 3'!Z42&gt;0,'7th 3'!AC42,0)</f>
        <v>0</v>
      </c>
      <c r="AE42" s="134">
        <f>IF('7th 3'!Z42&gt;0,'7th 3'!AB42,0)</f>
        <v>0</v>
      </c>
      <c r="AF42" s="134">
        <f>IF('7th 4'!Z42&gt;0,'7th 4'!AC42,0)</f>
        <v>0</v>
      </c>
      <c r="AG42" s="133">
        <f>IF('7th 4'!Z42&gt;0,'7th 4'!AB42,0)</f>
        <v>0</v>
      </c>
      <c r="AH42" s="133">
        <f>IF('7th 5'!Z42&gt;0,'7th 5'!AC42,0)</f>
        <v>0</v>
      </c>
      <c r="AI42" s="133">
        <f>IF('7th 5'!Z42&gt;0,'7th 5'!AB42,0)</f>
        <v>0</v>
      </c>
      <c r="AJ42" s="134">
        <f>IF('7th 6'!Z42&gt;0,'7th 6'!AC42,0)</f>
        <v>0</v>
      </c>
      <c r="AK42" s="225">
        <f>IF('7th 6'!Z42&gt;0,'7th 6'!AB42,0)</f>
        <v>0</v>
      </c>
      <c r="AL42" s="226">
        <f>(B42*C6)+(D42*E6)+(F42*G6)+(H42*I6)+(J42*K6)+(L42*M6)+(N42*O6)+(P42*Q6)+(R42*S6)+(T42*U6)+(V42*W6)+(X42*Y6)+(Z42*AA6)+(AB42*AC6)+(AD42*AE6)+(AF42*AG6)+(AH42*AI6)+(AJ42*AK6)</f>
        <v>48</v>
      </c>
      <c r="AM42" s="137">
        <f t="shared" si="0"/>
        <v>3.2</v>
      </c>
      <c r="AN42" s="215" t="str">
        <f t="shared" si="1"/>
        <v>B</v>
      </c>
      <c r="AO42" s="227" t="str">
        <f t="shared" si="2"/>
        <v>B</v>
      </c>
      <c r="AP42" s="139">
        <f t="shared" si="3"/>
        <v>35</v>
      </c>
    </row>
    <row r="43" spans="1:42" ht="14.25" customHeight="1">
      <c r="A43" s="217">
        <f>'1st 1'!A43</f>
        <v>36</v>
      </c>
      <c r="B43" s="132">
        <f>IF('7th 1'!J43&gt;0,'7th 1'!AC43,0)</f>
        <v>0</v>
      </c>
      <c r="C43" s="133">
        <f>IF('7th 1'!J43&gt;0,'7th 1'!AB43,0)</f>
        <v>0</v>
      </c>
      <c r="D43" s="133">
        <f>IF('7th 2'!J43&gt;0,'7th 2'!AC43,0)</f>
        <v>0</v>
      </c>
      <c r="E43" s="134">
        <f>IF('7th 2'!J43&gt;0,'7th 2'!AB43,0)</f>
        <v>0</v>
      </c>
      <c r="F43" s="134">
        <f>IF('7th 3'!J43&gt;0,'7th 3'!AC43,0)</f>
        <v>0</v>
      </c>
      <c r="G43" s="133">
        <f>IF('7th 3'!J43&gt;0,'7th 3'!AB43,0)</f>
        <v>0</v>
      </c>
      <c r="H43" s="133">
        <f>IF('7th 4'!J43&gt;0,'7th 4'!AC43,0)</f>
        <v>0</v>
      </c>
      <c r="I43" s="133">
        <f>IF('7th 4'!J43&gt;0,'7th 4'!AB43,0)</f>
        <v>0</v>
      </c>
      <c r="J43" s="134">
        <f>IF('7th 5'!J43&gt;0,'7th 5'!AC43,0)</f>
        <v>0</v>
      </c>
      <c r="K43" s="134">
        <f>IF('7th 5'!J43&gt;0,'7th 5'!AB43,0)</f>
        <v>0</v>
      </c>
      <c r="L43" s="133">
        <f>IF('7th 6'!J43&gt;0,'7th 6'!AC43,0)</f>
        <v>0</v>
      </c>
      <c r="M43" s="222">
        <f>IF('7th 6'!J43&gt;0,'7th 6'!AB43,0)</f>
        <v>0</v>
      </c>
      <c r="N43" s="132">
        <f>IF('7th 1'!R43&gt;0,'7th 1'!AC43,0)</f>
        <v>3.75</v>
      </c>
      <c r="O43" s="134" t="str">
        <f>IF('7th 1'!R43&gt;0,'7th 1'!AB43,0)</f>
        <v>A</v>
      </c>
      <c r="P43" s="134">
        <f>IF('7th 2'!R43&gt;0,'7th 2'!AC43,0)</f>
        <v>4</v>
      </c>
      <c r="Q43" s="133" t="str">
        <f>IF('7th 2'!R43&gt;0,'7th 2'!AB43,0)</f>
        <v>A+</v>
      </c>
      <c r="R43" s="133">
        <f>IF('7th 3'!R43&gt;0,'7th 3'!AC43,0)</f>
        <v>3.25</v>
      </c>
      <c r="S43" s="133" t="str">
        <f>IF('7th 3'!R43&gt;0,'7th 3'!AB43,0)</f>
        <v>B+</v>
      </c>
      <c r="T43" s="134">
        <f>IF('7th 4'!R43&gt;0,'7th 4'!AC43,0)</f>
        <v>3.75</v>
      </c>
      <c r="U43" s="134" t="str">
        <f>IF('7th 4'!R43&gt;0,'7th 4'!AB43,0)</f>
        <v>A</v>
      </c>
      <c r="V43" s="133">
        <f>IF('7th 5'!R43&gt;0,'7th 5'!AC43,0)</f>
        <v>4</v>
      </c>
      <c r="W43" s="133" t="str">
        <f>IF('7th 5'!R43&gt;0,'7th 5'!AB43,0)</f>
        <v>A+</v>
      </c>
      <c r="X43" s="133">
        <f>IF('7th 6'!R43&gt;0,'7th 6'!AC43,0)</f>
        <v>3.25</v>
      </c>
      <c r="Y43" s="135" t="str">
        <f>IF('7th 6'!R43&gt;0,'7th 6'!AB43,0)</f>
        <v>B+</v>
      </c>
      <c r="Z43" s="223">
        <f>IF('7th 1'!Z43&gt;0,'7th 1'!AC43,0)</f>
        <v>0</v>
      </c>
      <c r="AA43" s="134">
        <f>IF('7th 1'!Z43&gt;0,'7th 1'!AB43,0)</f>
        <v>0</v>
      </c>
      <c r="AB43" s="134">
        <f>IF('7th 2'!Z43&gt;0,'7th 2'!AC43,0)</f>
        <v>0</v>
      </c>
      <c r="AC43" s="134">
        <f>IF('7th 2'!Z43&gt;0,'7th 2'!AB43,0)</f>
        <v>0</v>
      </c>
      <c r="AD43" s="134">
        <f>IF('7th 3'!Z43&gt;0,'7th 3'!AC43,0)</f>
        <v>0</v>
      </c>
      <c r="AE43" s="134">
        <f>IF('7th 3'!Z43&gt;0,'7th 3'!AB43,0)</f>
        <v>0</v>
      </c>
      <c r="AF43" s="134">
        <f>IF('7th 4'!Z43&gt;0,'7th 4'!AC43,0)</f>
        <v>0</v>
      </c>
      <c r="AG43" s="133">
        <f>IF('7th 4'!Z43&gt;0,'7th 4'!AB43,0)</f>
        <v>0</v>
      </c>
      <c r="AH43" s="133">
        <f>IF('7th 5'!Z43&gt;0,'7th 5'!AC43,0)</f>
        <v>0</v>
      </c>
      <c r="AI43" s="133">
        <f>IF('7th 5'!Z43&gt;0,'7th 5'!AB43,0)</f>
        <v>0</v>
      </c>
      <c r="AJ43" s="134">
        <f>IF('7th 6'!Z43&gt;0,'7th 6'!AC43,0)</f>
        <v>0</v>
      </c>
      <c r="AK43" s="225">
        <f>IF('7th 6'!Z43&gt;0,'7th 6'!AB43,0)</f>
        <v>0</v>
      </c>
      <c r="AL43" s="226">
        <f>(B43*C6)+(D43*E6)+(F43*G6)+(H43*I6)+(J43*K6)+(L43*M6)+(N43*O6)+(P43*Q6)+(R43*S6)+(T43*U6)+(V43*W6)+(X43*Y6)+(Z43*AA6)+(AB43*AC6)+(AD43*AE6)+(AF43*AG6)+(AH43*AI6)+(AJ43*AK6)</f>
        <v>54</v>
      </c>
      <c r="AM43" s="137">
        <f t="shared" si="0"/>
        <v>3.6</v>
      </c>
      <c r="AN43" s="215" t="str">
        <f t="shared" si="1"/>
        <v>A-</v>
      </c>
      <c r="AO43" s="227" t="str">
        <f t="shared" si="2"/>
        <v>A-</v>
      </c>
      <c r="AP43" s="139">
        <f t="shared" si="3"/>
        <v>36</v>
      </c>
    </row>
    <row r="44" spans="1:42" ht="14.25" customHeight="1">
      <c r="A44" s="217">
        <f>'1st 1'!A44</f>
        <v>37</v>
      </c>
      <c r="B44" s="132">
        <f>IF('7th 1'!J44&gt;0,'7th 1'!AC44,0)</f>
        <v>0</v>
      </c>
      <c r="C44" s="133">
        <f>IF('7th 1'!J44&gt;0,'7th 1'!AB44,0)</f>
        <v>0</v>
      </c>
      <c r="D44" s="133">
        <f>IF('7th 2'!J44&gt;0,'7th 2'!AC44,0)</f>
        <v>0</v>
      </c>
      <c r="E44" s="134">
        <f>IF('7th 2'!J44&gt;0,'7th 2'!AB44,0)</f>
        <v>0</v>
      </c>
      <c r="F44" s="134">
        <f>IF('7th 3'!J44&gt;0,'7th 3'!AC44,0)</f>
        <v>0</v>
      </c>
      <c r="G44" s="133">
        <f>IF('7th 3'!J44&gt;0,'7th 3'!AB44,0)</f>
        <v>0</v>
      </c>
      <c r="H44" s="133">
        <f>IF('7th 4'!J44&gt;0,'7th 4'!AC44,0)</f>
        <v>0</v>
      </c>
      <c r="I44" s="133">
        <f>IF('7th 4'!J44&gt;0,'7th 4'!AB44,0)</f>
        <v>0</v>
      </c>
      <c r="J44" s="134">
        <f>IF('7th 5'!J44&gt;0,'7th 5'!AC44,0)</f>
        <v>0</v>
      </c>
      <c r="K44" s="134">
        <f>IF('7th 5'!J44&gt;0,'7th 5'!AB44,0)</f>
        <v>0</v>
      </c>
      <c r="L44" s="133">
        <f>IF('7th 6'!J44&gt;0,'7th 6'!AC44,0)</f>
        <v>0</v>
      </c>
      <c r="M44" s="222">
        <f>IF('7th 6'!J44&gt;0,'7th 6'!AB44,0)</f>
        <v>0</v>
      </c>
      <c r="N44" s="132">
        <f>IF('7th 1'!R44&gt;0,'7th 1'!AC44,0)</f>
        <v>3.5</v>
      </c>
      <c r="O44" s="134" t="str">
        <f>IF('7th 1'!R44&gt;0,'7th 1'!AB44,0)</f>
        <v>A-</v>
      </c>
      <c r="P44" s="134">
        <f>IF('7th 2'!R44&gt;0,'7th 2'!AC44,0)</f>
        <v>3.5</v>
      </c>
      <c r="Q44" s="133" t="str">
        <f>IF('7th 2'!R44&gt;0,'7th 2'!AB44,0)</f>
        <v>A-</v>
      </c>
      <c r="R44" s="133">
        <f>IF('7th 3'!R44&gt;0,'7th 3'!AC44,0)</f>
        <v>3.75</v>
      </c>
      <c r="S44" s="133" t="str">
        <f>IF('7th 3'!R44&gt;0,'7th 3'!AB44,0)</f>
        <v>A</v>
      </c>
      <c r="T44" s="134">
        <f>IF('7th 4'!R44&gt;0,'7th 4'!AC44,0)</f>
        <v>3.5</v>
      </c>
      <c r="U44" s="134" t="str">
        <f>IF('7th 4'!R44&gt;0,'7th 4'!AB44,0)</f>
        <v>A-</v>
      </c>
      <c r="V44" s="133">
        <f>IF('7th 5'!R44&gt;0,'7th 5'!AC44,0)</f>
        <v>3.75</v>
      </c>
      <c r="W44" s="133" t="str">
        <f>IF('7th 5'!R44&gt;0,'7th 5'!AB44,0)</f>
        <v>A</v>
      </c>
      <c r="X44" s="133">
        <f>IF('7th 6'!R44&gt;0,'7th 6'!AC44,0)</f>
        <v>3.5</v>
      </c>
      <c r="Y44" s="135" t="str">
        <f>IF('7th 6'!R44&gt;0,'7th 6'!AB44,0)</f>
        <v>A-</v>
      </c>
      <c r="Z44" s="223">
        <f>IF('7th 1'!Z44&gt;0,'7th 1'!AC44,0)</f>
        <v>0</v>
      </c>
      <c r="AA44" s="134">
        <f>IF('7th 1'!Z44&gt;0,'7th 1'!AB44,0)</f>
        <v>0</v>
      </c>
      <c r="AB44" s="134">
        <f>IF('7th 2'!Z44&gt;0,'7th 2'!AC44,0)</f>
        <v>0</v>
      </c>
      <c r="AC44" s="134">
        <f>IF('7th 2'!Z44&gt;0,'7th 2'!AB44,0)</f>
        <v>0</v>
      </c>
      <c r="AD44" s="134">
        <f>IF('7th 3'!Z44&gt;0,'7th 3'!AC44,0)</f>
        <v>0</v>
      </c>
      <c r="AE44" s="134">
        <f>IF('7th 3'!Z44&gt;0,'7th 3'!AB44,0)</f>
        <v>0</v>
      </c>
      <c r="AF44" s="134">
        <f>IF('7th 4'!Z44&gt;0,'7th 4'!AC44,0)</f>
        <v>0</v>
      </c>
      <c r="AG44" s="133">
        <f>IF('7th 4'!Z44&gt;0,'7th 4'!AB44,0)</f>
        <v>0</v>
      </c>
      <c r="AH44" s="133">
        <f>IF('7th 5'!Z44&gt;0,'7th 5'!AC44,0)</f>
        <v>0</v>
      </c>
      <c r="AI44" s="133">
        <f>IF('7th 5'!Z44&gt;0,'7th 5'!AB44,0)</f>
        <v>0</v>
      </c>
      <c r="AJ44" s="134">
        <f>IF('7th 6'!Z44&gt;0,'7th 6'!AC44,0)</f>
        <v>0</v>
      </c>
      <c r="AK44" s="225">
        <f>IF('7th 6'!Z44&gt;0,'7th 6'!AB44,0)</f>
        <v>0</v>
      </c>
      <c r="AL44" s="226">
        <f>(B44*C6)+(D44*E6)+(F44*G6)+(H44*I6)+(J44*K6)+(L44*M6)+(N44*O6)+(P44*Q6)+(R44*S6)+(T44*U6)+(V44*W6)+(X44*Y6)+(Z44*AA6)+(AB44*AC6)+(AD44*AE6)+(AF44*AG6)+(AH44*AI6)+(AJ44*AK6)</f>
        <v>53.625</v>
      </c>
      <c r="AM44" s="137">
        <f t="shared" si="0"/>
        <v>3.5750000000000002</v>
      </c>
      <c r="AN44" s="215" t="str">
        <f t="shared" si="1"/>
        <v>A-</v>
      </c>
      <c r="AO44" s="227" t="str">
        <f t="shared" si="2"/>
        <v>A-</v>
      </c>
      <c r="AP44" s="139">
        <f t="shared" si="3"/>
        <v>37</v>
      </c>
    </row>
    <row r="45" spans="1:42" ht="14.25" customHeight="1">
      <c r="A45" s="217">
        <f>'1st 1'!A45</f>
        <v>38</v>
      </c>
      <c r="B45" s="132">
        <f>IF('7th 1'!J45&gt;0,'7th 1'!AC45,0)</f>
        <v>0</v>
      </c>
      <c r="C45" s="133">
        <f>IF('7th 1'!J45&gt;0,'7th 1'!AB45,0)</f>
        <v>0</v>
      </c>
      <c r="D45" s="133">
        <f>IF('7th 2'!J45&gt;0,'7th 2'!AC45,0)</f>
        <v>0</v>
      </c>
      <c r="E45" s="134">
        <f>IF('7th 2'!J45&gt;0,'7th 2'!AB45,0)</f>
        <v>0</v>
      </c>
      <c r="F45" s="134">
        <f>IF('7th 3'!J45&gt;0,'7th 3'!AC45,0)</f>
        <v>0</v>
      </c>
      <c r="G45" s="133">
        <f>IF('7th 3'!J45&gt;0,'7th 3'!AB45,0)</f>
        <v>0</v>
      </c>
      <c r="H45" s="133">
        <f>IF('7th 4'!J45&gt;0,'7th 4'!AC45,0)</f>
        <v>0</v>
      </c>
      <c r="I45" s="133">
        <f>IF('7th 4'!J45&gt;0,'7th 4'!AB45,0)</f>
        <v>0</v>
      </c>
      <c r="J45" s="134">
        <f>IF('7th 5'!J45&gt;0,'7th 5'!AC45,0)</f>
        <v>0</v>
      </c>
      <c r="K45" s="134">
        <f>IF('7th 5'!J45&gt;0,'7th 5'!AB45,0)</f>
        <v>0</v>
      </c>
      <c r="L45" s="133">
        <f>IF('7th 6'!J45&gt;0,'7th 6'!AC45,0)</f>
        <v>0</v>
      </c>
      <c r="M45" s="222">
        <f>IF('7th 6'!J45&gt;0,'7th 6'!AB45,0)</f>
        <v>0</v>
      </c>
      <c r="N45" s="132">
        <f>IF('7th 1'!R45&gt;0,'7th 1'!AC45,0)</f>
        <v>3.5</v>
      </c>
      <c r="O45" s="134" t="str">
        <f>IF('7th 1'!R45&gt;0,'7th 1'!AB45,0)</f>
        <v>A-</v>
      </c>
      <c r="P45" s="134">
        <f>IF('7th 2'!R45&gt;0,'7th 2'!AC45,0)</f>
        <v>3.25</v>
      </c>
      <c r="Q45" s="133" t="str">
        <f>IF('7th 2'!R45&gt;0,'7th 2'!AB45,0)</f>
        <v>B+</v>
      </c>
      <c r="R45" s="133">
        <f>IF('7th 3'!R45&gt;0,'7th 3'!AC45,0)</f>
        <v>2.75</v>
      </c>
      <c r="S45" s="133" t="str">
        <f>IF('7th 3'!R45&gt;0,'7th 3'!AB45,0)</f>
        <v>B-</v>
      </c>
      <c r="T45" s="134">
        <f>IF('7th 4'!R45&gt;0,'7th 4'!AC45,0)</f>
        <v>3</v>
      </c>
      <c r="U45" s="134" t="str">
        <f>IF('7th 4'!R45&gt;0,'7th 4'!AB45,0)</f>
        <v>B</v>
      </c>
      <c r="V45" s="133">
        <f>IF('7th 5'!R45&gt;0,'7th 5'!AC45,0)</f>
        <v>3.25</v>
      </c>
      <c r="W45" s="133" t="str">
        <f>IF('7th 5'!R45&gt;0,'7th 5'!AB45,0)</f>
        <v>B+</v>
      </c>
      <c r="X45" s="133">
        <f>IF('7th 6'!R45&gt;0,'7th 6'!AC45,0)</f>
        <v>3.25</v>
      </c>
      <c r="Y45" s="135" t="str">
        <f>IF('7th 6'!R45&gt;0,'7th 6'!AB45,0)</f>
        <v>B+</v>
      </c>
      <c r="Z45" s="223">
        <f>IF('7th 1'!Z45&gt;0,'7th 1'!AC45,0)</f>
        <v>0</v>
      </c>
      <c r="AA45" s="134">
        <f>IF('7th 1'!Z45&gt;0,'7th 1'!AB45,0)</f>
        <v>0</v>
      </c>
      <c r="AB45" s="134">
        <f>IF('7th 2'!Z45&gt;0,'7th 2'!AC45,0)</f>
        <v>0</v>
      </c>
      <c r="AC45" s="134">
        <f>IF('7th 2'!Z45&gt;0,'7th 2'!AB45,0)</f>
        <v>0</v>
      </c>
      <c r="AD45" s="134">
        <f>IF('7th 3'!Z45&gt;0,'7th 3'!AC45,0)</f>
        <v>0</v>
      </c>
      <c r="AE45" s="134">
        <f>IF('7th 3'!Z45&gt;0,'7th 3'!AB45,0)</f>
        <v>0</v>
      </c>
      <c r="AF45" s="134">
        <f>IF('7th 4'!Z45&gt;0,'7th 4'!AC45,0)</f>
        <v>0</v>
      </c>
      <c r="AG45" s="133">
        <f>IF('7th 4'!Z45&gt;0,'7th 4'!AB45,0)</f>
        <v>0</v>
      </c>
      <c r="AH45" s="133">
        <f>IF('7th 5'!Z45&gt;0,'7th 5'!AC45,0)</f>
        <v>0</v>
      </c>
      <c r="AI45" s="133">
        <f>IF('7th 5'!Z45&gt;0,'7th 5'!AB45,0)</f>
        <v>0</v>
      </c>
      <c r="AJ45" s="134">
        <f>IF('7th 6'!Z45&gt;0,'7th 6'!AC45,0)</f>
        <v>0</v>
      </c>
      <c r="AK45" s="225">
        <f>IF('7th 6'!Z45&gt;0,'7th 6'!AB45,0)</f>
        <v>0</v>
      </c>
      <c r="AL45" s="226">
        <f>(B45*C6)+(D45*E6)+(F45*G6)+(H45*I6)+(J45*K6)+(L45*M6)+(N45*O6)+(P45*Q6)+(R45*S6)+(T45*U6)+(V45*W6)+(X45*Y6)+(Z45*AA6)+(AB45*AC6)+(AD45*AE6)+(AF45*AG6)+(AH45*AI6)+(AJ45*AK6)</f>
        <v>47.25</v>
      </c>
      <c r="AM45" s="137">
        <f t="shared" si="0"/>
        <v>3.15</v>
      </c>
      <c r="AN45" s="215" t="str">
        <f t="shared" si="1"/>
        <v>B</v>
      </c>
      <c r="AO45" s="227" t="str">
        <f t="shared" si="2"/>
        <v>B</v>
      </c>
      <c r="AP45" s="139">
        <f t="shared" si="3"/>
        <v>38</v>
      </c>
    </row>
    <row r="46" spans="1:42" ht="14.25" customHeight="1">
      <c r="A46" s="217">
        <f>'1st 1'!A46</f>
        <v>39</v>
      </c>
      <c r="B46" s="132">
        <f>IF('7th 1'!J46&gt;0,'7th 1'!AC46,0)</f>
        <v>0</v>
      </c>
      <c r="C46" s="133">
        <f>IF('7th 1'!J46&gt;0,'7th 1'!AB46,0)</f>
        <v>0</v>
      </c>
      <c r="D46" s="133">
        <f>IF('7th 2'!J46&gt;0,'7th 2'!AC46,0)</f>
        <v>0</v>
      </c>
      <c r="E46" s="134">
        <f>IF('7th 2'!J46&gt;0,'7th 2'!AB46,0)</f>
        <v>0</v>
      </c>
      <c r="F46" s="134">
        <f>IF('7th 3'!J46&gt;0,'7th 3'!AC46,0)</f>
        <v>0</v>
      </c>
      <c r="G46" s="133">
        <f>IF('7th 3'!J46&gt;0,'7th 3'!AB46,0)</f>
        <v>0</v>
      </c>
      <c r="H46" s="133">
        <f>IF('7th 4'!J46&gt;0,'7th 4'!AC46,0)</f>
        <v>0</v>
      </c>
      <c r="I46" s="133">
        <f>IF('7th 4'!J46&gt;0,'7th 4'!AB46,0)</f>
        <v>0</v>
      </c>
      <c r="J46" s="134">
        <f>IF('7th 5'!J46&gt;0,'7th 5'!AC46,0)</f>
        <v>0</v>
      </c>
      <c r="K46" s="134">
        <f>IF('7th 5'!J46&gt;0,'7th 5'!AB46,0)</f>
        <v>0</v>
      </c>
      <c r="L46" s="133">
        <f>IF('7th 6'!J46&gt;0,'7th 6'!AC46,0)</f>
        <v>0</v>
      </c>
      <c r="M46" s="222">
        <f>IF('7th 6'!J46&gt;0,'7th 6'!AB46,0)</f>
        <v>0</v>
      </c>
      <c r="N46" s="132">
        <f>IF('7th 1'!R46&gt;0,'7th 1'!AC46,0)</f>
        <v>0</v>
      </c>
      <c r="O46" s="134">
        <f>IF('7th 1'!R46&gt;0,'7th 1'!AB46,0)</f>
        <v>0</v>
      </c>
      <c r="P46" s="134">
        <f>IF('7th 2'!R46&gt;0,'7th 2'!AC46,0)</f>
        <v>0</v>
      </c>
      <c r="Q46" s="133">
        <f>IF('7th 2'!R46&gt;0,'7th 2'!AB46,0)</f>
        <v>0</v>
      </c>
      <c r="R46" s="133">
        <f>IF('7th 3'!R46&gt;0,'7th 3'!AC46,0)</f>
        <v>0</v>
      </c>
      <c r="S46" s="133">
        <f>IF('7th 3'!R46&gt;0,'7th 3'!AB46,0)</f>
        <v>0</v>
      </c>
      <c r="T46" s="134">
        <f>IF('7th 4'!R46&gt;0,'7th 4'!AC46,0)</f>
        <v>0</v>
      </c>
      <c r="U46" s="134">
        <f>IF('7th 4'!R46&gt;0,'7th 4'!AB46,0)</f>
        <v>0</v>
      </c>
      <c r="V46" s="133">
        <f>IF('7th 5'!R46&gt;0,'7th 5'!AC46,0)</f>
        <v>0</v>
      </c>
      <c r="W46" s="133">
        <f>IF('7th 5'!R46&gt;0,'7th 5'!AB46,0)</f>
        <v>0</v>
      </c>
      <c r="X46" s="133">
        <f>IF('7th 6'!R46&gt;0,'7th 6'!AC46,0)</f>
        <v>0</v>
      </c>
      <c r="Y46" s="135">
        <f>IF('7th 6'!R46&gt;0,'7th 6'!AB46,0)</f>
        <v>0</v>
      </c>
      <c r="Z46" s="223">
        <f>IF('7th 1'!Z46&gt;0,'7th 1'!AC46,0)</f>
        <v>3</v>
      </c>
      <c r="AA46" s="134" t="str">
        <f>IF('7th 1'!Z46&gt;0,'7th 1'!AB46,0)</f>
        <v>B</v>
      </c>
      <c r="AB46" s="134">
        <f>IF('7th 2'!Z46&gt;0,'7th 2'!AC46,0)</f>
        <v>3</v>
      </c>
      <c r="AC46" s="134" t="str">
        <f>IF('7th 2'!Z46&gt;0,'7th 2'!AB46,0)</f>
        <v>B</v>
      </c>
      <c r="AD46" s="134">
        <f>IF('7th 3'!Z46&gt;0,'7th 3'!AC46,0)</f>
        <v>2.75</v>
      </c>
      <c r="AE46" s="134" t="str">
        <f>IF('7th 3'!Z46&gt;0,'7th 3'!AB46,0)</f>
        <v>B-</v>
      </c>
      <c r="AF46" s="134">
        <f>IF('7th 4'!Z46&gt;0,'7th 4'!AC46,0)</f>
        <v>3</v>
      </c>
      <c r="AG46" s="133" t="str">
        <f>IF('7th 4'!Z46&gt;0,'7th 4'!AB46,0)</f>
        <v>B</v>
      </c>
      <c r="AH46" s="133">
        <f>IF('7th 5'!Z46&gt;0,'7th 5'!AC46,0)</f>
        <v>3</v>
      </c>
      <c r="AI46" s="133" t="str">
        <f>IF('7th 5'!Z46&gt;0,'7th 5'!AB46,0)</f>
        <v>B</v>
      </c>
      <c r="AJ46" s="134" t="str">
        <f>IF('7th 6'!Z46&gt;0,'7th 6'!AC46,0)</f>
        <v>0</v>
      </c>
      <c r="AK46" s="225" t="str">
        <f>IF('7th 6'!Z46&gt;0,'7th 6'!AB46,0)</f>
        <v>F</v>
      </c>
      <c r="AL46" s="226">
        <f>(B46*C6)+(D46*E6)+(F46*G6)+(H46*I6)+(J46*K6)+(L46*M6)+(N46*O6)+(P46*Q6)+(R46*S6)+(T46*U6)+(V46*W6)+(X46*Y6)+(Z46*AA6)+(AB46*AC6)+(AD46*AE6)+(AF46*AG6)+(AH46*AI6)+(AJ46*AK6)</f>
        <v>35.25</v>
      </c>
      <c r="AM46" s="137">
        <f t="shared" si="0"/>
        <v>2.35</v>
      </c>
      <c r="AN46" s="215" t="str">
        <f t="shared" si="1"/>
        <v>C</v>
      </c>
      <c r="AO46" s="227" t="str">
        <f t="shared" si="2"/>
        <v>C</v>
      </c>
      <c r="AP46" s="139">
        <f t="shared" si="3"/>
        <v>39</v>
      </c>
    </row>
    <row r="47" spans="1:42" ht="14.25" customHeight="1">
      <c r="A47" s="217">
        <f>'1st 1'!A47</f>
        <v>40</v>
      </c>
      <c r="B47" s="132">
        <f>IF('7th 1'!J47&gt;0,'7th 1'!AC47,0)</f>
        <v>0</v>
      </c>
      <c r="C47" s="133">
        <f>IF('7th 1'!J47&gt;0,'7th 1'!AB47,0)</f>
        <v>0</v>
      </c>
      <c r="D47" s="133">
        <f>IF('7th 2'!J47&gt;0,'7th 2'!AC47,0)</f>
        <v>0</v>
      </c>
      <c r="E47" s="134">
        <f>IF('7th 2'!J47&gt;0,'7th 2'!AB47,0)</f>
        <v>0</v>
      </c>
      <c r="F47" s="134">
        <f>IF('7th 3'!J47&gt;0,'7th 3'!AC47,0)</f>
        <v>0</v>
      </c>
      <c r="G47" s="133">
        <f>IF('7th 3'!J47&gt;0,'7th 3'!AB47,0)</f>
        <v>0</v>
      </c>
      <c r="H47" s="133">
        <f>IF('7th 4'!J47&gt;0,'7th 4'!AC47,0)</f>
        <v>0</v>
      </c>
      <c r="I47" s="133">
        <f>IF('7th 4'!J47&gt;0,'7th 4'!AB47,0)</f>
        <v>0</v>
      </c>
      <c r="J47" s="134">
        <f>IF('7th 5'!J47&gt;0,'7th 5'!AC47,0)</f>
        <v>0</v>
      </c>
      <c r="K47" s="134">
        <f>IF('7th 5'!J47&gt;0,'7th 5'!AB47,0)</f>
        <v>0</v>
      </c>
      <c r="L47" s="133">
        <f>IF('7th 6'!J47&gt;0,'7th 6'!AC47,0)</f>
        <v>0</v>
      </c>
      <c r="M47" s="222">
        <f>IF('7th 6'!J47&gt;0,'7th 6'!AB47,0)</f>
        <v>0</v>
      </c>
      <c r="N47" s="132">
        <f>IF('7th 1'!R47&gt;0,'7th 1'!AC47,0)</f>
        <v>0</v>
      </c>
      <c r="O47" s="134">
        <f>IF('7th 1'!R47&gt;0,'7th 1'!AB47,0)</f>
        <v>0</v>
      </c>
      <c r="P47" s="134">
        <f>IF('7th 2'!R47&gt;0,'7th 2'!AC47,0)</f>
        <v>0</v>
      </c>
      <c r="Q47" s="133">
        <f>IF('7th 2'!R47&gt;0,'7th 2'!AB47,0)</f>
        <v>0</v>
      </c>
      <c r="R47" s="133">
        <f>IF('7th 3'!R47&gt;0,'7th 3'!AC47,0)</f>
        <v>0</v>
      </c>
      <c r="S47" s="133">
        <f>IF('7th 3'!R47&gt;0,'7th 3'!AB47,0)</f>
        <v>0</v>
      </c>
      <c r="T47" s="134">
        <f>IF('7th 4'!R47&gt;0,'7th 4'!AC47,0)</f>
        <v>0</v>
      </c>
      <c r="U47" s="134">
        <f>IF('7th 4'!R47&gt;0,'7th 4'!AB47,0)</f>
        <v>0</v>
      </c>
      <c r="V47" s="133">
        <f>IF('7th 5'!R47&gt;0,'7th 5'!AC47,0)</f>
        <v>0</v>
      </c>
      <c r="W47" s="133">
        <f>IF('7th 5'!R47&gt;0,'7th 5'!AB47,0)</f>
        <v>0</v>
      </c>
      <c r="X47" s="133">
        <f>IF('7th 6'!R47&gt;0,'7th 6'!AC47,0)</f>
        <v>0</v>
      </c>
      <c r="Y47" s="135">
        <f>IF('7th 6'!R47&gt;0,'7th 6'!AB47,0)</f>
        <v>0</v>
      </c>
      <c r="Z47" s="223">
        <f>IF('7th 1'!Z47&gt;0,'7th 1'!AC47,0)</f>
        <v>2.5</v>
      </c>
      <c r="AA47" s="134" t="str">
        <f>IF('7th 1'!Z47&gt;0,'7th 1'!AB47,0)</f>
        <v>C+</v>
      </c>
      <c r="AB47" s="134">
        <f>IF('7th 2'!Z47&gt;0,'7th 2'!AC47,0)</f>
        <v>3.5</v>
      </c>
      <c r="AC47" s="134" t="str">
        <f>IF('7th 2'!Z47&gt;0,'7th 2'!AB47,0)</f>
        <v>A-</v>
      </c>
      <c r="AD47" s="134">
        <f>IF('7th 3'!Z47&gt;0,'7th 3'!AC47,0)</f>
        <v>2.75</v>
      </c>
      <c r="AE47" s="134" t="str">
        <f>IF('7th 3'!Z47&gt;0,'7th 3'!AB47,0)</f>
        <v>B-</v>
      </c>
      <c r="AF47" s="134">
        <f>IF('7th 4'!Z47&gt;0,'7th 4'!AC47,0)</f>
        <v>3</v>
      </c>
      <c r="AG47" s="133" t="str">
        <f>IF('7th 4'!Z47&gt;0,'7th 4'!AB47,0)</f>
        <v>B</v>
      </c>
      <c r="AH47" s="133">
        <f>IF('7th 5'!Z47&gt;0,'7th 5'!AC47,0)</f>
        <v>3.25</v>
      </c>
      <c r="AI47" s="133" t="str">
        <f>IF('7th 5'!Z47&gt;0,'7th 5'!AB47,0)</f>
        <v>B+</v>
      </c>
      <c r="AJ47" s="134">
        <f>IF('7th 6'!Z47&gt;0,'7th 6'!AC47,0)</f>
        <v>3</v>
      </c>
      <c r="AK47" s="225" t="str">
        <f>IF('7th 6'!Z47&gt;0,'7th 6'!AB47,0)</f>
        <v>B</v>
      </c>
      <c r="AL47" s="226">
        <f>(B47*C6)+(D47*E6)+(F47*G6)+(H47*I6)+(J47*K6)+(L47*M6)+(N47*O6)+(P47*Q6)+(R47*S6)+(T47*U6)+(V47*W6)+(X47*Y6)+(Z47*AA6)+(AB47*AC6)+(AD47*AE6)+(AF47*AG6)+(AH47*AI6)+(AJ47*AK6)</f>
        <v>44.625</v>
      </c>
      <c r="AM47" s="137">
        <f t="shared" si="0"/>
        <v>2.9750000000000001</v>
      </c>
      <c r="AN47" s="215" t="str">
        <f t="shared" si="1"/>
        <v>B-</v>
      </c>
      <c r="AO47" s="227" t="str">
        <f t="shared" si="2"/>
        <v>B-</v>
      </c>
      <c r="AP47" s="139">
        <f t="shared" si="3"/>
        <v>40</v>
      </c>
    </row>
    <row r="48" spans="1:42" ht="14.25" customHeight="1">
      <c r="A48" s="217">
        <f>'1st 1'!A48</f>
        <v>41</v>
      </c>
      <c r="B48" s="132">
        <f>IF('7th 1'!J48&gt;0,'7th 1'!AC48,0)</f>
        <v>0</v>
      </c>
      <c r="C48" s="133">
        <f>IF('7th 1'!J48&gt;0,'7th 1'!AB48,0)</f>
        <v>0</v>
      </c>
      <c r="D48" s="133">
        <f>IF('7th 2'!J48&gt;0,'7th 2'!AC48,0)</f>
        <v>0</v>
      </c>
      <c r="E48" s="134">
        <f>IF('7th 2'!J48&gt;0,'7th 2'!AB48,0)</f>
        <v>0</v>
      </c>
      <c r="F48" s="134">
        <f>IF('7th 3'!J48&gt;0,'7th 3'!AC48,0)</f>
        <v>0</v>
      </c>
      <c r="G48" s="133">
        <f>IF('7th 3'!J48&gt;0,'7th 3'!AB48,0)</f>
        <v>0</v>
      </c>
      <c r="H48" s="133">
        <f>IF('7th 4'!J48&gt;0,'7th 4'!AC48,0)</f>
        <v>0</v>
      </c>
      <c r="I48" s="133">
        <f>IF('7th 4'!J48&gt;0,'7th 4'!AB48,0)</f>
        <v>0</v>
      </c>
      <c r="J48" s="134">
        <f>IF('7th 5'!J48&gt;0,'7th 5'!AC48,0)</f>
        <v>0</v>
      </c>
      <c r="K48" s="134">
        <f>IF('7th 5'!J48&gt;0,'7th 5'!AB48,0)</f>
        <v>0</v>
      </c>
      <c r="L48" s="133">
        <f>IF('7th 6'!J48&gt;0,'7th 6'!AC48,0)</f>
        <v>0</v>
      </c>
      <c r="M48" s="222">
        <f>IF('7th 6'!J48&gt;0,'7th 6'!AB48,0)</f>
        <v>0</v>
      </c>
      <c r="N48" s="132">
        <f>IF('7th 1'!R48&gt;0,'7th 1'!AC48,0)</f>
        <v>0</v>
      </c>
      <c r="O48" s="134">
        <f>IF('7th 1'!R48&gt;0,'7th 1'!AB48,0)</f>
        <v>0</v>
      </c>
      <c r="P48" s="134">
        <f>IF('7th 2'!R48&gt;0,'7th 2'!AC48,0)</f>
        <v>0</v>
      </c>
      <c r="Q48" s="133">
        <f>IF('7th 2'!R48&gt;0,'7th 2'!AB48,0)</f>
        <v>0</v>
      </c>
      <c r="R48" s="133">
        <f>IF('7th 3'!R48&gt;0,'7th 3'!AC48,0)</f>
        <v>0</v>
      </c>
      <c r="S48" s="133">
        <f>IF('7th 3'!R48&gt;0,'7th 3'!AB48,0)</f>
        <v>0</v>
      </c>
      <c r="T48" s="134">
        <f>IF('7th 4'!R48&gt;0,'7th 4'!AC48,0)</f>
        <v>0</v>
      </c>
      <c r="U48" s="134">
        <f>IF('7th 4'!R48&gt;0,'7th 4'!AB48,0)</f>
        <v>0</v>
      </c>
      <c r="V48" s="133">
        <f>IF('7th 5'!R48&gt;0,'7th 5'!AC48,0)</f>
        <v>0</v>
      </c>
      <c r="W48" s="133">
        <f>IF('7th 5'!R48&gt;0,'7th 5'!AB48,0)</f>
        <v>0</v>
      </c>
      <c r="X48" s="133">
        <f>IF('7th 6'!R48&gt;0,'7th 6'!AC48,0)</f>
        <v>0</v>
      </c>
      <c r="Y48" s="135">
        <f>IF('7th 6'!R48&gt;0,'7th 6'!AB48,0)</f>
        <v>0</v>
      </c>
      <c r="Z48" s="223">
        <f>IF('7th 1'!Z48&gt;0,'7th 1'!AC48,0)</f>
        <v>3.75</v>
      </c>
      <c r="AA48" s="134" t="str">
        <f>IF('7th 1'!Z48&gt;0,'7th 1'!AB48,0)</f>
        <v>A</v>
      </c>
      <c r="AB48" s="134">
        <f>IF('7th 2'!Z48&gt;0,'7th 2'!AC48,0)</f>
        <v>3.5</v>
      </c>
      <c r="AC48" s="134" t="str">
        <f>IF('7th 2'!Z48&gt;0,'7th 2'!AB48,0)</f>
        <v>A-</v>
      </c>
      <c r="AD48" s="134">
        <f>IF('7th 3'!Z48&gt;0,'7th 3'!AC48,0)</f>
        <v>3.25</v>
      </c>
      <c r="AE48" s="134" t="str">
        <f>IF('7th 3'!Z48&gt;0,'7th 3'!AB48,0)</f>
        <v>B+</v>
      </c>
      <c r="AF48" s="134">
        <f>IF('7th 4'!Z48&gt;0,'7th 4'!AC48,0)</f>
        <v>3.75</v>
      </c>
      <c r="AG48" s="133" t="str">
        <f>IF('7th 4'!Z48&gt;0,'7th 4'!AB48,0)</f>
        <v>A</v>
      </c>
      <c r="AH48" s="133">
        <f>IF('7th 5'!Z48&gt;0,'7th 5'!AC48,0)</f>
        <v>3.5</v>
      </c>
      <c r="AI48" s="133" t="str">
        <f>IF('7th 5'!Z48&gt;0,'7th 5'!AB48,0)</f>
        <v>A-</v>
      </c>
      <c r="AJ48" s="134">
        <f>IF('7th 6'!Z48&gt;0,'7th 6'!AC48,0)</f>
        <v>3.25</v>
      </c>
      <c r="AK48" s="225" t="str">
        <f>IF('7th 6'!Z48&gt;0,'7th 6'!AB48,0)</f>
        <v>B+</v>
      </c>
      <c r="AL48" s="226">
        <f>(B48*C6)+(D48*E6)+(F48*G6)+(H48*I6)+(J48*K6)+(L48*M6)+(N48*O6)+(P48*Q6)+(R48*S6)+(T48*U6)+(V48*W6)+(X48*Y6)+(Z48*AA6)+(AB48*AC6)+(AD48*AE6)+(AF48*AG6)+(AH48*AI6)+(AJ48*AK6)</f>
        <v>52.125</v>
      </c>
      <c r="AM48" s="137">
        <f t="shared" si="0"/>
        <v>3.4750000000000001</v>
      </c>
      <c r="AN48" s="215" t="str">
        <f t="shared" si="1"/>
        <v>B+</v>
      </c>
      <c r="AO48" s="227" t="str">
        <f t="shared" si="2"/>
        <v>B+</v>
      </c>
      <c r="AP48" s="139">
        <f t="shared" si="3"/>
        <v>41</v>
      </c>
    </row>
    <row r="49" spans="1:42" ht="14.25" customHeight="1">
      <c r="A49" s="217">
        <f>'1st 1'!A49</f>
        <v>42</v>
      </c>
      <c r="B49" s="132">
        <f>IF('7th 1'!J49&gt;0,'7th 1'!AC49,0)</f>
        <v>0</v>
      </c>
      <c r="C49" s="133">
        <f>IF('7th 1'!J49&gt;0,'7th 1'!AB49,0)</f>
        <v>0</v>
      </c>
      <c r="D49" s="133">
        <f>IF('7th 2'!J49&gt;0,'7th 2'!AC49,0)</f>
        <v>0</v>
      </c>
      <c r="E49" s="134">
        <f>IF('7th 2'!J49&gt;0,'7th 2'!AB49,0)</f>
        <v>0</v>
      </c>
      <c r="F49" s="134">
        <f>IF('7th 3'!J49&gt;0,'7th 3'!AC49,0)</f>
        <v>0</v>
      </c>
      <c r="G49" s="133">
        <f>IF('7th 3'!J49&gt;0,'7th 3'!AB49,0)</f>
        <v>0</v>
      </c>
      <c r="H49" s="133">
        <f>IF('7th 4'!J49&gt;0,'7th 4'!AC49,0)</f>
        <v>0</v>
      </c>
      <c r="I49" s="133">
        <f>IF('7th 4'!J49&gt;0,'7th 4'!AB49,0)</f>
        <v>0</v>
      </c>
      <c r="J49" s="134">
        <f>IF('7th 5'!J49&gt;0,'7th 5'!AC49,0)</f>
        <v>0</v>
      </c>
      <c r="K49" s="134">
        <f>IF('7th 5'!J49&gt;0,'7th 5'!AB49,0)</f>
        <v>0</v>
      </c>
      <c r="L49" s="133">
        <f>IF('7th 6'!J49&gt;0,'7th 6'!AC49,0)</f>
        <v>0</v>
      </c>
      <c r="M49" s="222">
        <f>IF('7th 6'!J49&gt;0,'7th 6'!AB49,0)</f>
        <v>0</v>
      </c>
      <c r="N49" s="132">
        <f>IF('7th 1'!R49&gt;0,'7th 1'!AC49,0)</f>
        <v>0</v>
      </c>
      <c r="O49" s="134">
        <f>IF('7th 1'!R49&gt;0,'7th 1'!AB49,0)</f>
        <v>0</v>
      </c>
      <c r="P49" s="134">
        <f>IF('7th 2'!R49&gt;0,'7th 2'!AC49,0)</f>
        <v>0</v>
      </c>
      <c r="Q49" s="133">
        <f>IF('7th 2'!R49&gt;0,'7th 2'!AB49,0)</f>
        <v>0</v>
      </c>
      <c r="R49" s="133">
        <f>IF('7th 3'!R49&gt;0,'7th 3'!AC49,0)</f>
        <v>0</v>
      </c>
      <c r="S49" s="133">
        <f>IF('7th 3'!R49&gt;0,'7th 3'!AB49,0)</f>
        <v>0</v>
      </c>
      <c r="T49" s="134">
        <f>IF('7th 4'!R49&gt;0,'7th 4'!AC49,0)</f>
        <v>0</v>
      </c>
      <c r="U49" s="134">
        <f>IF('7th 4'!R49&gt;0,'7th 4'!AB49,0)</f>
        <v>0</v>
      </c>
      <c r="V49" s="133">
        <f>IF('7th 5'!R49&gt;0,'7th 5'!AC49,0)</f>
        <v>0</v>
      </c>
      <c r="W49" s="133">
        <f>IF('7th 5'!R49&gt;0,'7th 5'!AB49,0)</f>
        <v>0</v>
      </c>
      <c r="X49" s="133">
        <f>IF('7th 6'!R49&gt;0,'7th 6'!AC49,0)</f>
        <v>0</v>
      </c>
      <c r="Y49" s="135">
        <f>IF('7th 6'!R49&gt;0,'7th 6'!AB49,0)</f>
        <v>0</v>
      </c>
      <c r="Z49" s="223">
        <f>IF('7th 1'!Z49&gt;0,'7th 1'!AC49,0)</f>
        <v>3.5</v>
      </c>
      <c r="AA49" s="134" t="str">
        <f>IF('7th 1'!Z49&gt;0,'7th 1'!AB49,0)</f>
        <v>A-</v>
      </c>
      <c r="AB49" s="134">
        <f>IF('7th 2'!Z49&gt;0,'7th 2'!AC49,0)</f>
        <v>3.5</v>
      </c>
      <c r="AC49" s="134" t="str">
        <f>IF('7th 2'!Z49&gt;0,'7th 2'!AB49,0)</f>
        <v>A-</v>
      </c>
      <c r="AD49" s="134">
        <f>IF('7th 3'!Z49&gt;0,'7th 3'!AC49,0)</f>
        <v>3.5</v>
      </c>
      <c r="AE49" s="134" t="str">
        <f>IF('7th 3'!Z49&gt;0,'7th 3'!AB49,0)</f>
        <v>A-</v>
      </c>
      <c r="AF49" s="134">
        <f>IF('7th 4'!Z49&gt;0,'7th 4'!AC49,0)</f>
        <v>4</v>
      </c>
      <c r="AG49" s="133" t="str">
        <f>IF('7th 4'!Z49&gt;0,'7th 4'!AB49,0)</f>
        <v>A+</v>
      </c>
      <c r="AH49" s="133">
        <f>IF('7th 5'!Z49&gt;0,'7th 5'!AC49,0)</f>
        <v>3.75</v>
      </c>
      <c r="AI49" s="133" t="str">
        <f>IF('7th 5'!Z49&gt;0,'7th 5'!AB49,0)</f>
        <v>A</v>
      </c>
      <c r="AJ49" s="134">
        <f>IF('7th 6'!Z49&gt;0,'7th 6'!AC49,0)</f>
        <v>3.75</v>
      </c>
      <c r="AK49" s="225" t="str">
        <f>IF('7th 6'!Z49&gt;0,'7th 6'!AB49,0)</f>
        <v>A</v>
      </c>
      <c r="AL49" s="226">
        <f>(B49*C6)+(D49*E6)+(F49*G6)+(H49*I6)+(J49*K6)+(L49*M6)+(N49*O6)+(P49*Q6)+(R49*S6)+(T49*U6)+(V49*W6)+(X49*Y6)+(Z49*AA6)+(AB49*AC6)+(AD49*AE6)+(AF49*AG6)+(AH49*AI6)+(AJ49*AK6)</f>
        <v>54.375</v>
      </c>
      <c r="AM49" s="137">
        <f t="shared" si="0"/>
        <v>3.625</v>
      </c>
      <c r="AN49" s="215" t="str">
        <f t="shared" si="1"/>
        <v>A-</v>
      </c>
      <c r="AO49" s="227" t="str">
        <f t="shared" si="2"/>
        <v>A-</v>
      </c>
      <c r="AP49" s="139">
        <f t="shared" si="3"/>
        <v>42</v>
      </c>
    </row>
    <row r="50" spans="1:42" ht="14.25" customHeight="1">
      <c r="A50" s="217">
        <f>'1st 1'!A50</f>
        <v>43</v>
      </c>
      <c r="B50" s="132">
        <f>IF('7th 1'!J50&gt;0,'7th 1'!AC50,0)</f>
        <v>0</v>
      </c>
      <c r="C50" s="133">
        <f>IF('7th 1'!J50&gt;0,'7th 1'!AB50,0)</f>
        <v>0</v>
      </c>
      <c r="D50" s="133">
        <f>IF('7th 2'!J50&gt;0,'7th 2'!AC50,0)</f>
        <v>0</v>
      </c>
      <c r="E50" s="134">
        <f>IF('7th 2'!J50&gt;0,'7th 2'!AB50,0)</f>
        <v>0</v>
      </c>
      <c r="F50" s="134">
        <f>IF('7th 3'!J50&gt;0,'7th 3'!AC50,0)</f>
        <v>0</v>
      </c>
      <c r="G50" s="133">
        <f>IF('7th 3'!J50&gt;0,'7th 3'!AB50,0)</f>
        <v>0</v>
      </c>
      <c r="H50" s="133">
        <f>IF('7th 4'!J50&gt;0,'7th 4'!AC50,0)</f>
        <v>0</v>
      </c>
      <c r="I50" s="133">
        <f>IF('7th 4'!J50&gt;0,'7th 4'!AB50,0)</f>
        <v>0</v>
      </c>
      <c r="J50" s="134">
        <f>IF('7th 5'!J50&gt;0,'7th 5'!AC50,0)</f>
        <v>0</v>
      </c>
      <c r="K50" s="134">
        <f>IF('7th 5'!J50&gt;0,'7th 5'!AB50,0)</f>
        <v>0</v>
      </c>
      <c r="L50" s="133">
        <f>IF('7th 6'!J50&gt;0,'7th 6'!AC50,0)</f>
        <v>0</v>
      </c>
      <c r="M50" s="222">
        <f>IF('7th 6'!J50&gt;0,'7th 6'!AB50,0)</f>
        <v>0</v>
      </c>
      <c r="N50" s="132">
        <f>IF('7th 1'!R50&gt;0,'7th 1'!AC50,0)</f>
        <v>0</v>
      </c>
      <c r="O50" s="134">
        <f>IF('7th 1'!R50&gt;0,'7th 1'!AB50,0)</f>
        <v>0</v>
      </c>
      <c r="P50" s="134">
        <f>IF('7th 2'!R50&gt;0,'7th 2'!AC50,0)</f>
        <v>0</v>
      </c>
      <c r="Q50" s="133">
        <f>IF('7th 2'!R50&gt;0,'7th 2'!AB50,0)</f>
        <v>0</v>
      </c>
      <c r="R50" s="133">
        <f>IF('7th 3'!R50&gt;0,'7th 3'!AC50,0)</f>
        <v>0</v>
      </c>
      <c r="S50" s="133">
        <f>IF('7th 3'!R50&gt;0,'7th 3'!AB50,0)</f>
        <v>0</v>
      </c>
      <c r="T50" s="134">
        <f>IF('7th 4'!R50&gt;0,'7th 4'!AC50,0)</f>
        <v>0</v>
      </c>
      <c r="U50" s="134">
        <f>IF('7th 4'!R50&gt;0,'7th 4'!AB50,0)</f>
        <v>0</v>
      </c>
      <c r="V50" s="133">
        <f>IF('7th 5'!R50&gt;0,'7th 5'!AC50,0)</f>
        <v>0</v>
      </c>
      <c r="W50" s="133">
        <f>IF('7th 5'!R50&gt;0,'7th 5'!AB50,0)</f>
        <v>0</v>
      </c>
      <c r="X50" s="133">
        <f>IF('7th 6'!R50&gt;0,'7th 6'!AC50,0)</f>
        <v>0</v>
      </c>
      <c r="Y50" s="135">
        <f>IF('7th 6'!R50&gt;0,'7th 6'!AB50,0)</f>
        <v>0</v>
      </c>
      <c r="Z50" s="223">
        <f>IF('7th 1'!Z50&gt;0,'7th 1'!AC50,0)</f>
        <v>3.75</v>
      </c>
      <c r="AA50" s="134" t="str">
        <f>IF('7th 1'!Z50&gt;0,'7th 1'!AB50,0)</f>
        <v>A</v>
      </c>
      <c r="AB50" s="134">
        <f>IF('7th 2'!Z50&gt;0,'7th 2'!AC50,0)</f>
        <v>3.75</v>
      </c>
      <c r="AC50" s="134" t="str">
        <f>IF('7th 2'!Z50&gt;0,'7th 2'!AB50,0)</f>
        <v>A</v>
      </c>
      <c r="AD50" s="134">
        <f>IF('7th 3'!Z50&gt;0,'7th 3'!AC50,0)</f>
        <v>3.75</v>
      </c>
      <c r="AE50" s="134" t="str">
        <f>IF('7th 3'!Z50&gt;0,'7th 3'!AB50,0)</f>
        <v>A</v>
      </c>
      <c r="AF50" s="134">
        <f>IF('7th 4'!Z50&gt;0,'7th 4'!AC50,0)</f>
        <v>3.5</v>
      </c>
      <c r="AG50" s="133" t="str">
        <f>IF('7th 4'!Z50&gt;0,'7th 4'!AB50,0)</f>
        <v>A-</v>
      </c>
      <c r="AH50" s="133">
        <f>IF('7th 5'!Z50&gt;0,'7th 5'!AC50,0)</f>
        <v>3.75</v>
      </c>
      <c r="AI50" s="133" t="str">
        <f>IF('7th 5'!Z50&gt;0,'7th 5'!AB50,0)</f>
        <v>A</v>
      </c>
      <c r="AJ50" s="134">
        <f>IF('7th 6'!Z50&gt;0,'7th 6'!AC50,0)</f>
        <v>3</v>
      </c>
      <c r="AK50" s="225" t="str">
        <f>IF('7th 6'!Z50&gt;0,'7th 6'!AB50,0)</f>
        <v>B</v>
      </c>
      <c r="AL50" s="226">
        <f>(B50*C6)+(D50*E6)+(F50*G6)+(H50*I6)+(J50*K6)+(L50*M6)+(N50*O6)+(P50*Q6)+(R50*S6)+(T50*U6)+(V50*W6)+(X50*Y6)+(Z50*AA6)+(AB50*AC6)+(AD50*AE6)+(AF50*AG6)+(AH50*AI6)+(AJ50*AK6)</f>
        <v>53.625</v>
      </c>
      <c r="AM50" s="137">
        <f t="shared" si="0"/>
        <v>3.5750000000000002</v>
      </c>
      <c r="AN50" s="215" t="str">
        <f t="shared" si="1"/>
        <v>A-</v>
      </c>
      <c r="AO50" s="227" t="str">
        <f t="shared" si="2"/>
        <v>A-</v>
      </c>
      <c r="AP50" s="139">
        <f t="shared" si="3"/>
        <v>43</v>
      </c>
    </row>
    <row r="51" spans="1:42" ht="14.25" customHeight="1">
      <c r="A51" s="217">
        <f>'1st 1'!A51</f>
        <v>44</v>
      </c>
      <c r="B51" s="132">
        <f>IF('7th 1'!J51&gt;0,'7th 1'!AC51,0)</f>
        <v>0</v>
      </c>
      <c r="C51" s="133">
        <f>IF('7th 1'!J51&gt;0,'7th 1'!AB51,0)</f>
        <v>0</v>
      </c>
      <c r="D51" s="133">
        <f>IF('7th 2'!J51&gt;0,'7th 2'!AC51,0)</f>
        <v>0</v>
      </c>
      <c r="E51" s="134">
        <f>IF('7th 2'!J51&gt;0,'7th 2'!AB51,0)</f>
        <v>0</v>
      </c>
      <c r="F51" s="134">
        <f>IF('7th 3'!J51&gt;0,'7th 3'!AC51,0)</f>
        <v>0</v>
      </c>
      <c r="G51" s="133">
        <f>IF('7th 3'!J51&gt;0,'7th 3'!AB51,0)</f>
        <v>0</v>
      </c>
      <c r="H51" s="133">
        <f>IF('7th 4'!J51&gt;0,'7th 4'!AC51,0)</f>
        <v>0</v>
      </c>
      <c r="I51" s="133">
        <f>IF('7th 4'!J51&gt;0,'7th 4'!AB51,0)</f>
        <v>0</v>
      </c>
      <c r="J51" s="134">
        <f>IF('7th 5'!J51&gt;0,'7th 5'!AC51,0)</f>
        <v>0</v>
      </c>
      <c r="K51" s="134">
        <f>IF('7th 5'!J51&gt;0,'7th 5'!AB51,0)</f>
        <v>0</v>
      </c>
      <c r="L51" s="133">
        <f>IF('7th 6'!J51&gt;0,'7th 6'!AC51,0)</f>
        <v>0</v>
      </c>
      <c r="M51" s="222">
        <f>IF('7th 6'!J51&gt;0,'7th 6'!AB51,0)</f>
        <v>0</v>
      </c>
      <c r="N51" s="132">
        <f>IF('7th 1'!R51&gt;0,'7th 1'!AC51,0)</f>
        <v>0</v>
      </c>
      <c r="O51" s="134">
        <f>IF('7th 1'!R51&gt;0,'7th 1'!AB51,0)</f>
        <v>0</v>
      </c>
      <c r="P51" s="134">
        <f>IF('7th 2'!R51&gt;0,'7th 2'!AC51,0)</f>
        <v>0</v>
      </c>
      <c r="Q51" s="133">
        <f>IF('7th 2'!R51&gt;0,'7th 2'!AB51,0)</f>
        <v>0</v>
      </c>
      <c r="R51" s="133">
        <f>IF('7th 3'!R51&gt;0,'7th 3'!AC51,0)</f>
        <v>0</v>
      </c>
      <c r="S51" s="133">
        <f>IF('7th 3'!R51&gt;0,'7th 3'!AB51,0)</f>
        <v>0</v>
      </c>
      <c r="T51" s="134">
        <f>IF('7th 4'!R51&gt;0,'7th 4'!AC51,0)</f>
        <v>0</v>
      </c>
      <c r="U51" s="134">
        <f>IF('7th 4'!R51&gt;0,'7th 4'!AB51,0)</f>
        <v>0</v>
      </c>
      <c r="V51" s="133">
        <f>IF('7th 5'!R51&gt;0,'7th 5'!AC51,0)</f>
        <v>0</v>
      </c>
      <c r="W51" s="133">
        <f>IF('7th 5'!R51&gt;0,'7th 5'!AB51,0)</f>
        <v>0</v>
      </c>
      <c r="X51" s="133">
        <f>IF('7th 6'!R51&gt;0,'7th 6'!AC51,0)</f>
        <v>0</v>
      </c>
      <c r="Y51" s="135">
        <f>IF('7th 6'!R51&gt;0,'7th 6'!AB51,0)</f>
        <v>0</v>
      </c>
      <c r="Z51" s="223">
        <f>IF('7th 1'!Z51&gt;0,'7th 1'!AC51,0)</f>
        <v>3.75</v>
      </c>
      <c r="AA51" s="134" t="str">
        <f>IF('7th 1'!Z51&gt;0,'7th 1'!AB51,0)</f>
        <v>A</v>
      </c>
      <c r="AB51" s="134">
        <f>IF('7th 2'!Z51&gt;0,'7th 2'!AC51,0)</f>
        <v>3</v>
      </c>
      <c r="AC51" s="134" t="str">
        <f>IF('7th 2'!Z51&gt;0,'7th 2'!AB51,0)</f>
        <v>B</v>
      </c>
      <c r="AD51" s="134">
        <f>IF('7th 3'!Z51&gt;0,'7th 3'!AC51,0)</f>
        <v>3.25</v>
      </c>
      <c r="AE51" s="134" t="str">
        <f>IF('7th 3'!Z51&gt;0,'7th 3'!AB51,0)</f>
        <v>B+</v>
      </c>
      <c r="AF51" s="134">
        <f>IF('7th 4'!Z51&gt;0,'7th 4'!AC51,0)</f>
        <v>3.75</v>
      </c>
      <c r="AG51" s="133" t="str">
        <f>IF('7th 4'!Z51&gt;0,'7th 4'!AB51,0)</f>
        <v>A</v>
      </c>
      <c r="AH51" s="133">
        <f>IF('7th 5'!Z51&gt;0,'7th 5'!AC51,0)</f>
        <v>3</v>
      </c>
      <c r="AI51" s="133" t="str">
        <f>IF('7th 5'!Z51&gt;0,'7th 5'!AB51,0)</f>
        <v>B</v>
      </c>
      <c r="AJ51" s="134" t="str">
        <f>IF('7th 6'!Z51&gt;0,'7th 6'!AC51,0)</f>
        <v>0</v>
      </c>
      <c r="AK51" s="225" t="str">
        <f>IF('7th 6'!Z51&gt;0,'7th 6'!AB51,0)</f>
        <v>F</v>
      </c>
      <c r="AL51" s="226">
        <f>(B51*C6)+(D51*E6)+(F51*G6)+(H51*I6)+(J51*K6)+(L51*M6)+(N51*O6)+(P51*Q6)+(R51*S6)+(T51*U6)+(V51*W6)+(X51*Y6)+(Z51*AA6)+(AB51*AC6)+(AD51*AE6)+(AF51*AG6)+(AH51*AI6)+(AJ51*AK6)</f>
        <v>40.125</v>
      </c>
      <c r="AM51" s="137">
        <f t="shared" si="0"/>
        <v>2.6749999999999998</v>
      </c>
      <c r="AN51" s="215" t="str">
        <f t="shared" si="1"/>
        <v>C+</v>
      </c>
      <c r="AO51" s="227" t="str">
        <f t="shared" si="2"/>
        <v>C+</v>
      </c>
      <c r="AP51" s="139">
        <f t="shared" si="3"/>
        <v>44</v>
      </c>
    </row>
    <row r="52" spans="1:42" ht="14.25" customHeight="1">
      <c r="A52" s="217">
        <f>'1st 1'!A52</f>
        <v>45</v>
      </c>
      <c r="B52" s="132">
        <f>IF('7th 1'!J52&gt;0,'7th 1'!AC52,0)</f>
        <v>0</v>
      </c>
      <c r="C52" s="133">
        <f>IF('7th 1'!J52&gt;0,'7th 1'!AB52,0)</f>
        <v>0</v>
      </c>
      <c r="D52" s="133">
        <f>IF('7th 2'!J52&gt;0,'7th 2'!AC52,0)</f>
        <v>0</v>
      </c>
      <c r="E52" s="134">
        <f>IF('7th 2'!J52&gt;0,'7th 2'!AB52,0)</f>
        <v>0</v>
      </c>
      <c r="F52" s="134">
        <f>IF('7th 3'!J52&gt;0,'7th 3'!AC52,0)</f>
        <v>0</v>
      </c>
      <c r="G52" s="133">
        <f>IF('7th 3'!J52&gt;0,'7th 3'!AB52,0)</f>
        <v>0</v>
      </c>
      <c r="H52" s="133">
        <f>IF('7th 4'!J52&gt;0,'7th 4'!AC52,0)</f>
        <v>0</v>
      </c>
      <c r="I52" s="133">
        <f>IF('7th 4'!J52&gt;0,'7th 4'!AB52,0)</f>
        <v>0</v>
      </c>
      <c r="J52" s="134">
        <f>IF('7th 5'!J52&gt;0,'7th 5'!AC52,0)</f>
        <v>0</v>
      </c>
      <c r="K52" s="134">
        <f>IF('7th 5'!J52&gt;0,'7th 5'!AB52,0)</f>
        <v>0</v>
      </c>
      <c r="L52" s="133">
        <f>IF('7th 6'!J52&gt;0,'7th 6'!AC52,0)</f>
        <v>0</v>
      </c>
      <c r="M52" s="222">
        <f>IF('7th 6'!J52&gt;0,'7th 6'!AB52,0)</f>
        <v>0</v>
      </c>
      <c r="N52" s="132">
        <f>IF('7th 1'!R52&gt;0,'7th 1'!AC52,0)</f>
        <v>0</v>
      </c>
      <c r="O52" s="134">
        <f>IF('7th 1'!R52&gt;0,'7th 1'!AB52,0)</f>
        <v>0</v>
      </c>
      <c r="P52" s="134">
        <f>IF('7th 2'!R52&gt;0,'7th 2'!AC52,0)</f>
        <v>0</v>
      </c>
      <c r="Q52" s="133">
        <f>IF('7th 2'!R52&gt;0,'7th 2'!AB52,0)</f>
        <v>0</v>
      </c>
      <c r="R52" s="133">
        <f>IF('7th 3'!R52&gt;0,'7th 3'!AC52,0)</f>
        <v>0</v>
      </c>
      <c r="S52" s="133">
        <f>IF('7th 3'!R52&gt;0,'7th 3'!AB52,0)</f>
        <v>0</v>
      </c>
      <c r="T52" s="134">
        <f>IF('7th 4'!R52&gt;0,'7th 4'!AC52,0)</f>
        <v>0</v>
      </c>
      <c r="U52" s="134">
        <f>IF('7th 4'!R52&gt;0,'7th 4'!AB52,0)</f>
        <v>0</v>
      </c>
      <c r="V52" s="133">
        <f>IF('7th 5'!R52&gt;0,'7th 5'!AC52,0)</f>
        <v>0</v>
      </c>
      <c r="W52" s="133">
        <f>IF('7th 5'!R52&gt;0,'7th 5'!AB52,0)</f>
        <v>0</v>
      </c>
      <c r="X52" s="133">
        <f>IF('7th 6'!R52&gt;0,'7th 6'!AC52,0)</f>
        <v>0</v>
      </c>
      <c r="Y52" s="135">
        <f>IF('7th 6'!R52&gt;0,'7th 6'!AB52,0)</f>
        <v>0</v>
      </c>
      <c r="Z52" s="223">
        <f>IF('7th 1'!Z52&gt;0,'7th 1'!AC52,0)</f>
        <v>3.25</v>
      </c>
      <c r="AA52" s="134" t="str">
        <f>IF('7th 1'!Z52&gt;0,'7th 1'!AB52,0)</f>
        <v>B+</v>
      </c>
      <c r="AB52" s="134">
        <f>IF('7th 2'!Z52&gt;0,'7th 2'!AC52,0)</f>
        <v>3.25</v>
      </c>
      <c r="AC52" s="134" t="str">
        <f>IF('7th 2'!Z52&gt;0,'7th 2'!AB52,0)</f>
        <v>B+</v>
      </c>
      <c r="AD52" s="134">
        <f>IF('7th 3'!Z52&gt;0,'7th 3'!AC52,0)</f>
        <v>2.75</v>
      </c>
      <c r="AE52" s="134" t="str">
        <f>IF('7th 3'!Z52&gt;0,'7th 3'!AB52,0)</f>
        <v>B-</v>
      </c>
      <c r="AF52" s="134">
        <f>IF('7th 4'!Z52&gt;0,'7th 4'!AC52,0)</f>
        <v>3.25</v>
      </c>
      <c r="AG52" s="133" t="str">
        <f>IF('7th 4'!Z52&gt;0,'7th 4'!AB52,0)</f>
        <v>B+</v>
      </c>
      <c r="AH52" s="133">
        <f>IF('7th 5'!Z52&gt;0,'7th 5'!AC52,0)</f>
        <v>3</v>
      </c>
      <c r="AI52" s="133" t="str">
        <f>IF('7th 5'!Z52&gt;0,'7th 5'!AB52,0)</f>
        <v>B</v>
      </c>
      <c r="AJ52" s="134">
        <f>IF('7th 6'!Z52&gt;0,'7th 6'!AC52,0)</f>
        <v>2.75</v>
      </c>
      <c r="AK52" s="225" t="str">
        <f>IF('7th 6'!Z52&gt;0,'7th 6'!AB52,0)</f>
        <v>B-</v>
      </c>
      <c r="AL52" s="226">
        <f>(B52*C6)+(D52*E6)+(F52*G6)+(H52*I6)+(J52*K6)+(L52*M6)+(N52*O6)+(P52*Q6)+(R52*S6)+(T52*U6)+(V52*W6)+(X52*Y6)+(Z52*AA6)+(AB52*AC6)+(AD52*AE6)+(AF52*AG6)+(AH52*AI6)+(AJ52*AK6)</f>
        <v>45.375</v>
      </c>
      <c r="AM52" s="137">
        <f t="shared" si="0"/>
        <v>3.0249999999999999</v>
      </c>
      <c r="AN52" s="215" t="str">
        <f t="shared" si="1"/>
        <v>B</v>
      </c>
      <c r="AO52" s="227" t="str">
        <f t="shared" si="2"/>
        <v>B</v>
      </c>
      <c r="AP52" s="139">
        <f t="shared" si="3"/>
        <v>45</v>
      </c>
    </row>
    <row r="53" spans="1:42" ht="14.25" customHeight="1">
      <c r="A53" s="217">
        <f>'1st 1'!A53</f>
        <v>46</v>
      </c>
      <c r="B53" s="132">
        <f>IF('7th 1'!J53&gt;0,'7th 1'!AC53,0)</f>
        <v>0</v>
      </c>
      <c r="C53" s="133">
        <f>IF('7th 1'!J53&gt;0,'7th 1'!AB53,0)</f>
        <v>0</v>
      </c>
      <c r="D53" s="133">
        <f>IF('7th 2'!J53&gt;0,'7th 2'!AC53,0)</f>
        <v>0</v>
      </c>
      <c r="E53" s="134">
        <f>IF('7th 2'!J53&gt;0,'7th 2'!AB53,0)</f>
        <v>0</v>
      </c>
      <c r="F53" s="134">
        <f>IF('7th 3'!J53&gt;0,'7th 3'!AC53,0)</f>
        <v>0</v>
      </c>
      <c r="G53" s="133">
        <f>IF('7th 3'!J53&gt;0,'7th 3'!AB53,0)</f>
        <v>0</v>
      </c>
      <c r="H53" s="133">
        <f>IF('7th 4'!J53&gt;0,'7th 4'!AC53,0)</f>
        <v>0</v>
      </c>
      <c r="I53" s="133">
        <f>IF('7th 4'!J53&gt;0,'7th 4'!AB53,0)</f>
        <v>0</v>
      </c>
      <c r="J53" s="134">
        <f>IF('7th 5'!J53&gt;0,'7th 5'!AC53,0)</f>
        <v>0</v>
      </c>
      <c r="K53" s="134">
        <f>IF('7th 5'!J53&gt;0,'7th 5'!AB53,0)</f>
        <v>0</v>
      </c>
      <c r="L53" s="133">
        <f>IF('7th 6'!J53&gt;0,'7th 6'!AC53,0)</f>
        <v>0</v>
      </c>
      <c r="M53" s="222">
        <f>IF('7th 6'!J53&gt;0,'7th 6'!AB53,0)</f>
        <v>0</v>
      </c>
      <c r="N53" s="132">
        <f>IF('7th 1'!R53&gt;0,'7th 1'!AC53,0)</f>
        <v>0</v>
      </c>
      <c r="O53" s="134">
        <f>IF('7th 1'!R53&gt;0,'7th 1'!AB53,0)</f>
        <v>0</v>
      </c>
      <c r="P53" s="134">
        <f>IF('7th 2'!R53&gt;0,'7th 2'!AC53,0)</f>
        <v>0</v>
      </c>
      <c r="Q53" s="133">
        <f>IF('7th 2'!R53&gt;0,'7th 2'!AB53,0)</f>
        <v>0</v>
      </c>
      <c r="R53" s="133">
        <f>IF('7th 3'!R53&gt;0,'7th 3'!AC53,0)</f>
        <v>0</v>
      </c>
      <c r="S53" s="133">
        <f>IF('7th 3'!R53&gt;0,'7th 3'!AB53,0)</f>
        <v>0</v>
      </c>
      <c r="T53" s="134">
        <f>IF('7th 4'!R53&gt;0,'7th 4'!AC53,0)</f>
        <v>0</v>
      </c>
      <c r="U53" s="134">
        <f>IF('7th 4'!R53&gt;0,'7th 4'!AB53,0)</f>
        <v>0</v>
      </c>
      <c r="V53" s="133">
        <f>IF('7th 5'!R53&gt;0,'7th 5'!AC53,0)</f>
        <v>0</v>
      </c>
      <c r="W53" s="133">
        <f>IF('7th 5'!R53&gt;0,'7th 5'!AB53,0)</f>
        <v>0</v>
      </c>
      <c r="X53" s="133">
        <f>IF('7th 6'!R53&gt;0,'7th 6'!AC53,0)</f>
        <v>0</v>
      </c>
      <c r="Y53" s="135">
        <f>IF('7th 6'!R53&gt;0,'7th 6'!AB53,0)</f>
        <v>0</v>
      </c>
      <c r="Z53" s="223">
        <f>IF('7th 1'!Z53&gt;0,'7th 1'!AC53,0)</f>
        <v>3.75</v>
      </c>
      <c r="AA53" s="134" t="str">
        <f>IF('7th 1'!Z53&gt;0,'7th 1'!AB53,0)</f>
        <v>A</v>
      </c>
      <c r="AB53" s="134">
        <f>IF('7th 2'!Z53&gt;0,'7th 2'!AC53,0)</f>
        <v>3.5</v>
      </c>
      <c r="AC53" s="134" t="str">
        <f>IF('7th 2'!Z53&gt;0,'7th 2'!AB53,0)</f>
        <v>A-</v>
      </c>
      <c r="AD53" s="134">
        <f>IF('7th 3'!Z53&gt;0,'7th 3'!AC53,0)</f>
        <v>3.75</v>
      </c>
      <c r="AE53" s="134" t="str">
        <f>IF('7th 3'!Z53&gt;0,'7th 3'!AB53,0)</f>
        <v>A</v>
      </c>
      <c r="AF53" s="134">
        <f>IF('7th 4'!Z53&gt;0,'7th 4'!AC53,0)</f>
        <v>3.75</v>
      </c>
      <c r="AG53" s="133" t="str">
        <f>IF('7th 4'!Z53&gt;0,'7th 4'!AB53,0)</f>
        <v>A</v>
      </c>
      <c r="AH53" s="133">
        <f>IF('7th 5'!Z53&gt;0,'7th 5'!AC53,0)</f>
        <v>3.5</v>
      </c>
      <c r="AI53" s="133" t="str">
        <f>IF('7th 5'!Z53&gt;0,'7th 5'!AB53,0)</f>
        <v>A-</v>
      </c>
      <c r="AJ53" s="134">
        <f>IF('7th 6'!Z53&gt;0,'7th 6'!AC53,0)</f>
        <v>3.5</v>
      </c>
      <c r="AK53" s="225" t="str">
        <f>IF('7th 6'!Z53&gt;0,'7th 6'!AB53,0)</f>
        <v>A-</v>
      </c>
      <c r="AL53" s="226">
        <f>(B53*C6)+(D53*E6)+(F53*G6)+(H53*I6)+(J53*K6)+(L53*M6)+(N53*O6)+(P53*Q6)+(R53*S6)+(T53*U6)+(V53*W6)+(X53*Y6)+(Z53*AA6)+(AB53*AC6)+(AD53*AE6)+(AF53*AG6)+(AH53*AI6)+(AJ53*AK6)</f>
        <v>54.375</v>
      </c>
      <c r="AM53" s="137">
        <f t="shared" si="0"/>
        <v>3.625</v>
      </c>
      <c r="AN53" s="215" t="str">
        <f t="shared" si="1"/>
        <v>A-</v>
      </c>
      <c r="AO53" s="227" t="str">
        <f t="shared" si="2"/>
        <v>A-</v>
      </c>
      <c r="AP53" s="139">
        <f t="shared" si="3"/>
        <v>46</v>
      </c>
    </row>
    <row r="54" spans="1:42" ht="14.25" customHeight="1">
      <c r="A54" s="217">
        <f>'1st 1'!A54</f>
        <v>47</v>
      </c>
      <c r="B54" s="132">
        <f>IF('7th 1'!J54&gt;0,'7th 1'!AC54,0)</f>
        <v>0</v>
      </c>
      <c r="C54" s="133">
        <f>IF('7th 1'!J54&gt;0,'7th 1'!AB54,0)</f>
        <v>0</v>
      </c>
      <c r="D54" s="133">
        <f>IF('7th 2'!J54&gt;0,'7th 2'!AC54,0)</f>
        <v>0</v>
      </c>
      <c r="E54" s="134">
        <f>IF('7th 2'!J54&gt;0,'7th 2'!AB54,0)</f>
        <v>0</v>
      </c>
      <c r="F54" s="134">
        <f>IF('7th 3'!J54&gt;0,'7th 3'!AC54,0)</f>
        <v>0</v>
      </c>
      <c r="G54" s="133">
        <f>IF('7th 3'!J54&gt;0,'7th 3'!AB54,0)</f>
        <v>0</v>
      </c>
      <c r="H54" s="133">
        <f>IF('7th 4'!J54&gt;0,'7th 4'!AC54,0)</f>
        <v>0</v>
      </c>
      <c r="I54" s="133">
        <f>IF('7th 4'!J54&gt;0,'7th 4'!AB54,0)</f>
        <v>0</v>
      </c>
      <c r="J54" s="134">
        <f>IF('7th 5'!J54&gt;0,'7th 5'!AC54,0)</f>
        <v>0</v>
      </c>
      <c r="K54" s="134">
        <f>IF('7th 5'!J54&gt;0,'7th 5'!AB54,0)</f>
        <v>0</v>
      </c>
      <c r="L54" s="133">
        <f>IF('7th 6'!J54&gt;0,'7th 6'!AC54,0)</f>
        <v>0</v>
      </c>
      <c r="M54" s="222">
        <f>IF('7th 6'!J54&gt;0,'7th 6'!AB54,0)</f>
        <v>0</v>
      </c>
      <c r="N54" s="132">
        <f>IF('7th 1'!R54&gt;0,'7th 1'!AC54,0)</f>
        <v>0</v>
      </c>
      <c r="O54" s="134">
        <f>IF('7th 1'!R54&gt;0,'7th 1'!AB54,0)</f>
        <v>0</v>
      </c>
      <c r="P54" s="134">
        <f>IF('7th 2'!R54&gt;0,'7th 2'!AC54,0)</f>
        <v>0</v>
      </c>
      <c r="Q54" s="133">
        <f>IF('7th 2'!R54&gt;0,'7th 2'!AB54,0)</f>
        <v>0</v>
      </c>
      <c r="R54" s="133">
        <f>IF('7th 3'!R54&gt;0,'7th 3'!AC54,0)</f>
        <v>0</v>
      </c>
      <c r="S54" s="133">
        <f>IF('7th 3'!R54&gt;0,'7th 3'!AB54,0)</f>
        <v>0</v>
      </c>
      <c r="T54" s="134">
        <f>IF('7th 4'!R54&gt;0,'7th 4'!AC54,0)</f>
        <v>0</v>
      </c>
      <c r="U54" s="134">
        <f>IF('7th 4'!R54&gt;0,'7th 4'!AB54,0)</f>
        <v>0</v>
      </c>
      <c r="V54" s="133">
        <f>IF('7th 5'!R54&gt;0,'7th 5'!AC54,0)</f>
        <v>0</v>
      </c>
      <c r="W54" s="133">
        <f>IF('7th 5'!R54&gt;0,'7th 5'!AB54,0)</f>
        <v>0</v>
      </c>
      <c r="X54" s="133">
        <f>IF('7th 6'!R54&gt;0,'7th 6'!AC54,0)</f>
        <v>0</v>
      </c>
      <c r="Y54" s="135">
        <f>IF('7th 6'!R54&gt;0,'7th 6'!AB54,0)</f>
        <v>0</v>
      </c>
      <c r="Z54" s="223">
        <f>IF('7th 1'!Z54&gt;0,'7th 1'!AC54,0)</f>
        <v>3</v>
      </c>
      <c r="AA54" s="134" t="str">
        <f>IF('7th 1'!Z54&gt;0,'7th 1'!AB54,0)</f>
        <v>B</v>
      </c>
      <c r="AB54" s="134">
        <f>IF('7th 2'!Z54&gt;0,'7th 2'!AC54,0)</f>
        <v>3</v>
      </c>
      <c r="AC54" s="134" t="str">
        <f>IF('7th 2'!Z54&gt;0,'7th 2'!AB54,0)</f>
        <v>B</v>
      </c>
      <c r="AD54" s="134">
        <f>IF('7th 3'!Z54&gt;0,'7th 3'!AC54,0)</f>
        <v>3</v>
      </c>
      <c r="AE54" s="134" t="str">
        <f>IF('7th 3'!Z54&gt;0,'7th 3'!AB54,0)</f>
        <v>B</v>
      </c>
      <c r="AF54" s="134">
        <f>IF('7th 4'!Z54&gt;0,'7th 4'!AC54,0)</f>
        <v>3.25</v>
      </c>
      <c r="AG54" s="133" t="str">
        <f>IF('7th 4'!Z54&gt;0,'7th 4'!AB54,0)</f>
        <v>B+</v>
      </c>
      <c r="AH54" s="133">
        <f>IF('7th 5'!Z54&gt;0,'7th 5'!AC54,0)</f>
        <v>3</v>
      </c>
      <c r="AI54" s="133" t="str">
        <f>IF('7th 5'!Z54&gt;0,'7th 5'!AB54,0)</f>
        <v>B</v>
      </c>
      <c r="AJ54" s="134">
        <f>IF('7th 6'!Z54&gt;0,'7th 6'!AC54,0)</f>
        <v>2.25</v>
      </c>
      <c r="AK54" s="225" t="str">
        <f>IF('7th 6'!Z54&gt;0,'7th 6'!AB54,0)</f>
        <v>C</v>
      </c>
      <c r="AL54" s="226">
        <f>(B54*C6)+(D54*E6)+(F54*G6)+(H54*I6)+(J54*K6)+(L54*M6)+(N54*O6)+(P54*Q6)+(R54*S6)+(T54*U6)+(V54*W6)+(X54*Y6)+(Z54*AA6)+(AB54*AC6)+(AD54*AE6)+(AF54*AG6)+(AH54*AI6)+(AJ54*AK6)</f>
        <v>43.125</v>
      </c>
      <c r="AM54" s="137">
        <f t="shared" si="0"/>
        <v>2.875</v>
      </c>
      <c r="AN54" s="215" t="str">
        <f t="shared" si="1"/>
        <v>B-</v>
      </c>
      <c r="AO54" s="227" t="str">
        <f t="shared" si="2"/>
        <v>B-</v>
      </c>
      <c r="AP54" s="139">
        <f t="shared" si="3"/>
        <v>47</v>
      </c>
    </row>
    <row r="55" spans="1:42" ht="14.25" customHeight="1">
      <c r="A55" s="217">
        <f>'1st 1'!A55</f>
        <v>48</v>
      </c>
      <c r="B55" s="132">
        <f>IF('7th 1'!J55&gt;0,'7th 1'!AC55,0)</f>
        <v>0</v>
      </c>
      <c r="C55" s="133">
        <f>IF('7th 1'!J55&gt;0,'7th 1'!AB55,0)</f>
        <v>0</v>
      </c>
      <c r="D55" s="133">
        <f>IF('7th 2'!J55&gt;0,'7th 2'!AC55,0)</f>
        <v>0</v>
      </c>
      <c r="E55" s="134">
        <f>IF('7th 2'!J55&gt;0,'7th 2'!AB55,0)</f>
        <v>0</v>
      </c>
      <c r="F55" s="134">
        <f>IF('7th 3'!J55&gt;0,'7th 3'!AC55,0)</f>
        <v>0</v>
      </c>
      <c r="G55" s="133">
        <f>IF('7th 3'!J55&gt;0,'7th 3'!AB55,0)</f>
        <v>0</v>
      </c>
      <c r="H55" s="133">
        <f>IF('7th 4'!J55&gt;0,'7th 4'!AC55,0)</f>
        <v>0</v>
      </c>
      <c r="I55" s="133">
        <f>IF('7th 4'!J55&gt;0,'7th 4'!AB55,0)</f>
        <v>0</v>
      </c>
      <c r="J55" s="134">
        <f>IF('7th 5'!J55&gt;0,'7th 5'!AC55,0)</f>
        <v>0</v>
      </c>
      <c r="K55" s="134">
        <f>IF('7th 5'!J55&gt;0,'7th 5'!AB55,0)</f>
        <v>0</v>
      </c>
      <c r="L55" s="133">
        <f>IF('7th 6'!J55&gt;0,'7th 6'!AC55,0)</f>
        <v>0</v>
      </c>
      <c r="M55" s="222">
        <f>IF('7th 6'!J55&gt;0,'7th 6'!AB55,0)</f>
        <v>0</v>
      </c>
      <c r="N55" s="132">
        <f>IF('7th 1'!R55&gt;0,'7th 1'!AC55,0)</f>
        <v>0</v>
      </c>
      <c r="O55" s="134">
        <f>IF('7th 1'!R55&gt;0,'7th 1'!AB55,0)</f>
        <v>0</v>
      </c>
      <c r="P55" s="134">
        <f>IF('7th 2'!R55&gt;0,'7th 2'!AC55,0)</f>
        <v>0</v>
      </c>
      <c r="Q55" s="133">
        <f>IF('7th 2'!R55&gt;0,'7th 2'!AB55,0)</f>
        <v>0</v>
      </c>
      <c r="R55" s="133">
        <f>IF('7th 3'!R55&gt;0,'7th 3'!AC55,0)</f>
        <v>0</v>
      </c>
      <c r="S55" s="133">
        <f>IF('7th 3'!R55&gt;0,'7th 3'!AB55,0)</f>
        <v>0</v>
      </c>
      <c r="T55" s="134">
        <f>IF('7th 4'!R55&gt;0,'7th 4'!AC55,0)</f>
        <v>0</v>
      </c>
      <c r="U55" s="134">
        <f>IF('7th 4'!R55&gt;0,'7th 4'!AB55,0)</f>
        <v>0</v>
      </c>
      <c r="V55" s="133">
        <f>IF('7th 5'!R55&gt;0,'7th 5'!AC55,0)</f>
        <v>0</v>
      </c>
      <c r="W55" s="133">
        <f>IF('7th 5'!R55&gt;0,'7th 5'!AB55,0)</f>
        <v>0</v>
      </c>
      <c r="X55" s="133">
        <f>IF('7th 6'!R55&gt;0,'7th 6'!AC55,0)</f>
        <v>0</v>
      </c>
      <c r="Y55" s="135">
        <f>IF('7th 6'!R55&gt;0,'7th 6'!AB55,0)</f>
        <v>0</v>
      </c>
      <c r="Z55" s="223">
        <f>IF('7th 1'!Z55&gt;0,'7th 1'!AC55,0)</f>
        <v>3.25</v>
      </c>
      <c r="AA55" s="134" t="str">
        <f>IF('7th 1'!Z55&gt;0,'7th 1'!AB55,0)</f>
        <v>B+</v>
      </c>
      <c r="AB55" s="134">
        <f>IF('7th 2'!Z55&gt;0,'7th 2'!AC55,0)</f>
        <v>3.5</v>
      </c>
      <c r="AC55" s="134" t="str">
        <f>IF('7th 2'!Z55&gt;0,'7th 2'!AB55,0)</f>
        <v>A-</v>
      </c>
      <c r="AD55" s="134">
        <f>IF('7th 3'!Z55&gt;0,'7th 3'!AC55,0)</f>
        <v>3.5</v>
      </c>
      <c r="AE55" s="134" t="str">
        <f>IF('7th 3'!Z55&gt;0,'7th 3'!AB55,0)</f>
        <v>A-</v>
      </c>
      <c r="AF55" s="134">
        <f>IF('7th 4'!Z55&gt;0,'7th 4'!AC55,0)</f>
        <v>3.75</v>
      </c>
      <c r="AG55" s="133" t="str">
        <f>IF('7th 4'!Z55&gt;0,'7th 4'!AB55,0)</f>
        <v>A</v>
      </c>
      <c r="AH55" s="133">
        <f>IF('7th 5'!Z55&gt;0,'7th 5'!AC55,0)</f>
        <v>3.25</v>
      </c>
      <c r="AI55" s="133" t="str">
        <f>IF('7th 5'!Z55&gt;0,'7th 5'!AB55,0)</f>
        <v>B+</v>
      </c>
      <c r="AJ55" s="134">
        <f>IF('7th 6'!Z55&gt;0,'7th 6'!AC55,0)</f>
        <v>2.5</v>
      </c>
      <c r="AK55" s="225" t="str">
        <f>IF('7th 6'!Z55&gt;0,'7th 6'!AB55,0)</f>
        <v>C+</v>
      </c>
      <c r="AL55" s="226">
        <f>(B55*C6)+(D55*E6)+(F55*G6)+(H55*I6)+(J55*K6)+(L55*M6)+(N55*O6)+(P55*Q6)+(R55*S6)+(T55*U6)+(V55*W6)+(X55*Y6)+(Z55*AA6)+(AB55*AC6)+(AD55*AE6)+(AF55*AG6)+(AH55*AI6)+(AJ55*AK6)</f>
        <v>48.75</v>
      </c>
      <c r="AM55" s="137">
        <f t="shared" si="0"/>
        <v>3.25</v>
      </c>
      <c r="AN55" s="215" t="str">
        <f t="shared" si="1"/>
        <v>B+</v>
      </c>
      <c r="AO55" s="227" t="str">
        <f t="shared" si="2"/>
        <v>B+</v>
      </c>
      <c r="AP55" s="139">
        <f t="shared" si="3"/>
        <v>48</v>
      </c>
    </row>
    <row r="56" spans="1:42" ht="14.25" customHeight="1">
      <c r="A56" s="217">
        <f>'1st 1'!A56</f>
        <v>49</v>
      </c>
      <c r="B56" s="132">
        <f>IF('7th 1'!J56&gt;0,'7th 1'!AC56,0)</f>
        <v>0</v>
      </c>
      <c r="C56" s="133">
        <f>IF('7th 1'!J56&gt;0,'7th 1'!AB56,0)</f>
        <v>0</v>
      </c>
      <c r="D56" s="133">
        <f>IF('7th 2'!J56&gt;0,'7th 2'!AC56,0)</f>
        <v>0</v>
      </c>
      <c r="E56" s="134">
        <f>IF('7th 2'!J56&gt;0,'7th 2'!AB56,0)</f>
        <v>0</v>
      </c>
      <c r="F56" s="134">
        <f>IF('7th 3'!J56&gt;0,'7th 3'!AC56,0)</f>
        <v>0</v>
      </c>
      <c r="G56" s="133">
        <f>IF('7th 3'!J56&gt;0,'7th 3'!AB56,0)</f>
        <v>0</v>
      </c>
      <c r="H56" s="133">
        <f>IF('7th 4'!J56&gt;0,'7th 4'!AC56,0)</f>
        <v>0</v>
      </c>
      <c r="I56" s="133">
        <f>IF('7th 4'!J56&gt;0,'7th 4'!AB56,0)</f>
        <v>0</v>
      </c>
      <c r="J56" s="134">
        <f>IF('7th 5'!J56&gt;0,'7th 5'!AC56,0)</f>
        <v>0</v>
      </c>
      <c r="K56" s="134">
        <f>IF('7th 5'!J56&gt;0,'7th 5'!AB56,0)</f>
        <v>0</v>
      </c>
      <c r="L56" s="133">
        <f>IF('7th 6'!J56&gt;0,'7th 6'!AC56,0)</f>
        <v>0</v>
      </c>
      <c r="M56" s="222">
        <f>IF('7th 6'!J56&gt;0,'7th 6'!AB56,0)</f>
        <v>0</v>
      </c>
      <c r="N56" s="132">
        <f>IF('7th 1'!R56&gt;0,'7th 1'!AC56,0)</f>
        <v>0</v>
      </c>
      <c r="O56" s="134">
        <f>IF('7th 1'!R56&gt;0,'7th 1'!AB56,0)</f>
        <v>0</v>
      </c>
      <c r="P56" s="134">
        <f>IF('7th 2'!R56&gt;0,'7th 2'!AC56,0)</f>
        <v>0</v>
      </c>
      <c r="Q56" s="133">
        <f>IF('7th 2'!R56&gt;0,'7th 2'!AB56,0)</f>
        <v>0</v>
      </c>
      <c r="R56" s="133">
        <f>IF('7th 3'!R56&gt;0,'7th 3'!AC56,0)</f>
        <v>0</v>
      </c>
      <c r="S56" s="133">
        <f>IF('7th 3'!R56&gt;0,'7th 3'!AB56,0)</f>
        <v>0</v>
      </c>
      <c r="T56" s="134">
        <f>IF('7th 4'!R56&gt;0,'7th 4'!AC56,0)</f>
        <v>0</v>
      </c>
      <c r="U56" s="134">
        <f>IF('7th 4'!R56&gt;0,'7th 4'!AB56,0)</f>
        <v>0</v>
      </c>
      <c r="V56" s="133">
        <f>IF('7th 5'!R56&gt;0,'7th 5'!AC56,0)</f>
        <v>0</v>
      </c>
      <c r="W56" s="133">
        <f>IF('7th 5'!R56&gt;0,'7th 5'!AB56,0)</f>
        <v>0</v>
      </c>
      <c r="X56" s="133">
        <f>IF('7th 6'!R56&gt;0,'7th 6'!AC56,0)</f>
        <v>0</v>
      </c>
      <c r="Y56" s="135">
        <f>IF('7th 6'!R56&gt;0,'7th 6'!AB56,0)</f>
        <v>0</v>
      </c>
      <c r="Z56" s="223">
        <f>IF('7th 1'!Z56&gt;0,'7th 1'!AC56,0)</f>
        <v>3.25</v>
      </c>
      <c r="AA56" s="134" t="str">
        <f>IF('7th 1'!Z56&gt;0,'7th 1'!AB56,0)</f>
        <v>B+</v>
      </c>
      <c r="AB56" s="134">
        <f>IF('7th 2'!Z56&gt;0,'7th 2'!AC56,0)</f>
        <v>3</v>
      </c>
      <c r="AC56" s="134" t="str">
        <f>IF('7th 2'!Z56&gt;0,'7th 2'!AB56,0)</f>
        <v>B</v>
      </c>
      <c r="AD56" s="134">
        <f>IF('7th 3'!Z56&gt;0,'7th 3'!AC56,0)</f>
        <v>3</v>
      </c>
      <c r="AE56" s="134" t="str">
        <f>IF('7th 3'!Z56&gt;0,'7th 3'!AB56,0)</f>
        <v>B</v>
      </c>
      <c r="AF56" s="134">
        <f>IF('7th 4'!Z56&gt;0,'7th 4'!AC56,0)</f>
        <v>2.5</v>
      </c>
      <c r="AG56" s="133" t="str">
        <f>IF('7th 4'!Z56&gt;0,'7th 4'!AB56,0)</f>
        <v>C+</v>
      </c>
      <c r="AH56" s="133">
        <f>IF('7th 5'!Z56&gt;0,'7th 5'!AC56,0)</f>
        <v>3.25</v>
      </c>
      <c r="AI56" s="133" t="str">
        <f>IF('7th 5'!Z56&gt;0,'7th 5'!AB56,0)</f>
        <v>B+</v>
      </c>
      <c r="AJ56" s="134">
        <f>IF('7th 6'!Z56&gt;0,'7th 6'!AC56,0)</f>
        <v>2.25</v>
      </c>
      <c r="AK56" s="225" t="str">
        <f>IF('7th 6'!Z56&gt;0,'7th 6'!AB56,0)</f>
        <v>C</v>
      </c>
      <c r="AL56" s="226">
        <f>(B56*C6)+(D56*E6)+(F56*G6)+(H56*I6)+(J56*K6)+(L56*M6)+(N56*O6)+(P56*Q6)+(R56*S6)+(T56*U6)+(V56*W6)+(X56*Y6)+(Z56*AA6)+(AB56*AC6)+(AD56*AE6)+(AF56*AG6)+(AH56*AI6)+(AJ56*AK6)</f>
        <v>43.125</v>
      </c>
      <c r="AM56" s="137">
        <f t="shared" si="0"/>
        <v>2.875</v>
      </c>
      <c r="AN56" s="215" t="str">
        <f t="shared" si="1"/>
        <v>B-</v>
      </c>
      <c r="AO56" s="227" t="str">
        <f t="shared" si="2"/>
        <v>B-</v>
      </c>
      <c r="AP56" s="139">
        <f t="shared" si="3"/>
        <v>49</v>
      </c>
    </row>
    <row r="57" spans="1:42" ht="14.25" customHeight="1">
      <c r="A57" s="217">
        <f>'1st 1'!A57</f>
        <v>50</v>
      </c>
      <c r="B57" s="132">
        <f>IF('7th 1'!J57&gt;0,'7th 1'!AC57,0)</f>
        <v>0</v>
      </c>
      <c r="C57" s="133">
        <f>IF('7th 1'!J57&gt;0,'7th 1'!AB57,0)</f>
        <v>0</v>
      </c>
      <c r="D57" s="133">
        <f>IF('7th 2'!J57&gt;0,'7th 2'!AC57,0)</f>
        <v>0</v>
      </c>
      <c r="E57" s="134">
        <f>IF('7th 2'!J57&gt;0,'7th 2'!AB57,0)</f>
        <v>0</v>
      </c>
      <c r="F57" s="134">
        <f>IF('7th 3'!J57&gt;0,'7th 3'!AC57,0)</f>
        <v>0</v>
      </c>
      <c r="G57" s="133">
        <f>IF('7th 3'!J57&gt;0,'7th 3'!AB57,0)</f>
        <v>0</v>
      </c>
      <c r="H57" s="133">
        <f>IF('7th 4'!J57&gt;0,'7th 4'!AC57,0)</f>
        <v>0</v>
      </c>
      <c r="I57" s="133">
        <f>IF('7th 4'!J57&gt;0,'7th 4'!AB57,0)</f>
        <v>0</v>
      </c>
      <c r="J57" s="134">
        <f>IF('7th 5'!J57&gt;0,'7th 5'!AC57,0)</f>
        <v>0</v>
      </c>
      <c r="K57" s="134">
        <f>IF('7th 5'!J57&gt;0,'7th 5'!AB57,0)</f>
        <v>0</v>
      </c>
      <c r="L57" s="133">
        <f>IF('7th 6'!J57&gt;0,'7th 6'!AC57,0)</f>
        <v>0</v>
      </c>
      <c r="M57" s="222">
        <f>IF('7th 6'!J57&gt;0,'7th 6'!AB57,0)</f>
        <v>0</v>
      </c>
      <c r="N57" s="132">
        <f>IF('7th 1'!R57&gt;0,'7th 1'!AC57,0)</f>
        <v>0</v>
      </c>
      <c r="O57" s="134">
        <f>IF('7th 1'!R57&gt;0,'7th 1'!AB57,0)</f>
        <v>0</v>
      </c>
      <c r="P57" s="134">
        <f>IF('7th 2'!R57&gt;0,'7th 2'!AC57,0)</f>
        <v>0</v>
      </c>
      <c r="Q57" s="133">
        <f>IF('7th 2'!R57&gt;0,'7th 2'!AB57,0)</f>
        <v>0</v>
      </c>
      <c r="R57" s="133">
        <f>IF('7th 3'!R57&gt;0,'7th 3'!AC57,0)</f>
        <v>0</v>
      </c>
      <c r="S57" s="133">
        <f>IF('7th 3'!R57&gt;0,'7th 3'!AB57,0)</f>
        <v>0</v>
      </c>
      <c r="T57" s="134">
        <f>IF('7th 4'!R57&gt;0,'7th 4'!AC57,0)</f>
        <v>0</v>
      </c>
      <c r="U57" s="134">
        <f>IF('7th 4'!R57&gt;0,'7th 4'!AB57,0)</f>
        <v>0</v>
      </c>
      <c r="V57" s="133">
        <f>IF('7th 5'!R57&gt;0,'7th 5'!AC57,0)</f>
        <v>0</v>
      </c>
      <c r="W57" s="133">
        <f>IF('7th 5'!R57&gt;0,'7th 5'!AB57,0)</f>
        <v>0</v>
      </c>
      <c r="X57" s="133">
        <f>IF('7th 6'!R57&gt;0,'7th 6'!AC57,0)</f>
        <v>0</v>
      </c>
      <c r="Y57" s="135">
        <f>IF('7th 6'!R57&gt;0,'7th 6'!AB57,0)</f>
        <v>0</v>
      </c>
      <c r="Z57" s="223">
        <f>IF('7th 1'!Z57&gt;0,'7th 1'!AC57,0)</f>
        <v>3</v>
      </c>
      <c r="AA57" s="134" t="str">
        <f>IF('7th 1'!Z57&gt;0,'7th 1'!AB57,0)</f>
        <v>B</v>
      </c>
      <c r="AB57" s="134">
        <f>IF('7th 2'!Z57&gt;0,'7th 2'!AC57,0)</f>
        <v>3</v>
      </c>
      <c r="AC57" s="134" t="str">
        <f>IF('7th 2'!Z57&gt;0,'7th 2'!AB57,0)</f>
        <v>B</v>
      </c>
      <c r="AD57" s="134">
        <f>IF('7th 3'!Z57&gt;0,'7th 3'!AC57,0)</f>
        <v>2.75</v>
      </c>
      <c r="AE57" s="134" t="str">
        <f>IF('7th 3'!Z57&gt;0,'7th 3'!AB57,0)</f>
        <v>B-</v>
      </c>
      <c r="AF57" s="134">
        <f>IF('7th 4'!Z57&gt;0,'7th 4'!AC57,0)</f>
        <v>2.75</v>
      </c>
      <c r="AG57" s="133" t="str">
        <f>IF('7th 4'!Z57&gt;0,'7th 4'!AB57,0)</f>
        <v>B-</v>
      </c>
      <c r="AH57" s="133">
        <f>IF('7th 5'!Z57&gt;0,'7th 5'!AC57,0)</f>
        <v>3.25</v>
      </c>
      <c r="AI57" s="133" t="str">
        <f>IF('7th 5'!Z57&gt;0,'7th 5'!AB57,0)</f>
        <v>B+</v>
      </c>
      <c r="AJ57" s="134">
        <f>IF('7th 6'!Z57&gt;0,'7th 6'!AC57,0)</f>
        <v>2.5</v>
      </c>
      <c r="AK57" s="225" t="str">
        <f>IF('7th 6'!Z57&gt;0,'7th 6'!AB57,0)</f>
        <v>C+</v>
      </c>
      <c r="AL57" s="226">
        <f>(B57*C6)+(D57*E6)+(F57*G6)+(H57*I6)+(J57*K6)+(L57*M6)+(N57*O6)+(P57*Q6)+(R57*S6)+(T57*U6)+(V57*W6)+(X57*Y6)+(Z57*AA6)+(AB57*AC6)+(AD57*AE6)+(AF57*AG6)+(AH57*AI6)+(AJ57*AK6)</f>
        <v>42.75</v>
      </c>
      <c r="AM57" s="137">
        <f t="shared" si="0"/>
        <v>2.85</v>
      </c>
      <c r="AN57" s="215" t="str">
        <f t="shared" si="1"/>
        <v>B-</v>
      </c>
      <c r="AO57" s="227" t="str">
        <f t="shared" si="2"/>
        <v>B-</v>
      </c>
      <c r="AP57" s="139">
        <f t="shared" si="3"/>
        <v>50</v>
      </c>
    </row>
    <row r="58" spans="1:42" ht="14.25" customHeight="1">
      <c r="A58" s="217" t="str">
        <f>'1st 1'!A58</f>
        <v>51</v>
      </c>
      <c r="B58" s="132">
        <f>IF('7th 1'!J58&gt;0,'7th 1'!AC58,0)</f>
        <v>0</v>
      </c>
      <c r="C58" s="133">
        <f>IF('7th 1'!J58&gt;0,'7th 1'!AB58,0)</f>
        <v>0</v>
      </c>
      <c r="D58" s="133">
        <f>IF('7th 2'!J58&gt;0,'7th 2'!AC58,0)</f>
        <v>0</v>
      </c>
      <c r="E58" s="134">
        <f>IF('7th 2'!J58&gt;0,'7th 2'!AB58,0)</f>
        <v>0</v>
      </c>
      <c r="F58" s="134">
        <f>IF('7th 3'!J58&gt;0,'7th 3'!AC58,0)</f>
        <v>0</v>
      </c>
      <c r="G58" s="133">
        <f>IF('7th 3'!J58&gt;0,'7th 3'!AB58,0)</f>
        <v>0</v>
      </c>
      <c r="H58" s="133">
        <f>IF('7th 4'!J58&gt;0,'7th 4'!AC58,0)</f>
        <v>0</v>
      </c>
      <c r="I58" s="133">
        <f>IF('7th 4'!J58&gt;0,'7th 4'!AB58,0)</f>
        <v>0</v>
      </c>
      <c r="J58" s="134">
        <f>IF('7th 5'!J58&gt;0,'7th 5'!AC58,0)</f>
        <v>0</v>
      </c>
      <c r="K58" s="134">
        <f>IF('7th 5'!J58&gt;0,'7th 5'!AB58,0)</f>
        <v>0</v>
      </c>
      <c r="L58" s="133">
        <f>IF('7th 6'!J58&gt;0,'7th 6'!AC58,0)</f>
        <v>0</v>
      </c>
      <c r="M58" s="222">
        <f>IF('7th 6'!J58&gt;0,'7th 6'!AB58,0)</f>
        <v>0</v>
      </c>
      <c r="N58" s="132">
        <f>IF('7th 1'!R58&gt;0,'7th 1'!AC58,0)</f>
        <v>3</v>
      </c>
      <c r="O58" s="134" t="str">
        <f>IF('7th 1'!R58&gt;0,'7th 1'!AB58,0)</f>
        <v>B</v>
      </c>
      <c r="P58" s="134">
        <f>IF('7th 2'!R58&gt;0,'7th 2'!AC58,0)</f>
        <v>3.25</v>
      </c>
      <c r="Q58" s="133" t="str">
        <f>IF('7th 2'!R58&gt;0,'7th 2'!AB58,0)</f>
        <v>B+</v>
      </c>
      <c r="R58" s="133">
        <f>IF('7th 3'!R58&gt;0,'7th 3'!AC58,0)</f>
        <v>2.75</v>
      </c>
      <c r="S58" s="133" t="str">
        <f>IF('7th 3'!R58&gt;0,'7th 3'!AB58,0)</f>
        <v>B-</v>
      </c>
      <c r="T58" s="134">
        <f>IF('7th 4'!R58&gt;0,'7th 4'!AC58,0)</f>
        <v>3.25</v>
      </c>
      <c r="U58" s="134" t="str">
        <f>IF('7th 4'!R58&gt;0,'7th 4'!AB58,0)</f>
        <v>B+</v>
      </c>
      <c r="V58" s="133">
        <f>IF('7th 5'!R58&gt;0,'7th 5'!AC58,0)</f>
        <v>3.5</v>
      </c>
      <c r="W58" s="133" t="str">
        <f>IF('7th 5'!R58&gt;0,'7th 5'!AB58,0)</f>
        <v>A-</v>
      </c>
      <c r="X58" s="133">
        <f>IF('7th 6'!R58&gt;0,'7th 6'!AC58,0)</f>
        <v>2.75</v>
      </c>
      <c r="Y58" s="135" t="str">
        <f>IF('7th 6'!R58&gt;0,'7th 6'!AB58,0)</f>
        <v>B-</v>
      </c>
      <c r="Z58" s="223">
        <f>IF('7th 1'!Z58&gt;0,'7th 1'!AC58,0)</f>
        <v>0</v>
      </c>
      <c r="AA58" s="134">
        <f>IF('7th 1'!Z58&gt;0,'7th 1'!AB58,0)</f>
        <v>0</v>
      </c>
      <c r="AB58" s="134">
        <f>IF('7th 2'!Z58&gt;0,'7th 2'!AC58,0)</f>
        <v>0</v>
      </c>
      <c r="AC58" s="134">
        <f>IF('7th 2'!Z58&gt;0,'7th 2'!AB58,0)</f>
        <v>0</v>
      </c>
      <c r="AD58" s="134">
        <f>IF('7th 3'!Z58&gt;0,'7th 3'!AC58,0)</f>
        <v>0</v>
      </c>
      <c r="AE58" s="134">
        <f>IF('7th 3'!Z58&gt;0,'7th 3'!AB58,0)</f>
        <v>0</v>
      </c>
      <c r="AF58" s="134">
        <f>IF('7th 4'!Z58&gt;0,'7th 4'!AC58,0)</f>
        <v>0</v>
      </c>
      <c r="AG58" s="133">
        <f>IF('7th 4'!Z58&gt;0,'7th 4'!AB58,0)</f>
        <v>0</v>
      </c>
      <c r="AH58" s="133">
        <f>IF('7th 5'!Z58&gt;0,'7th 5'!AC58,0)</f>
        <v>0</v>
      </c>
      <c r="AI58" s="133">
        <f>IF('7th 5'!Z58&gt;0,'7th 5'!AB58,0)</f>
        <v>0</v>
      </c>
      <c r="AJ58" s="134">
        <f>IF('7th 6'!Z58&gt;0,'7th 6'!AC58,0)</f>
        <v>0</v>
      </c>
      <c r="AK58" s="225">
        <f>IF('7th 6'!Z58&gt;0,'7th 6'!AB58,0)</f>
        <v>0</v>
      </c>
      <c r="AL58" s="226">
        <f>(B58*C6)+(D58*E6)+(F58*G6)+(H58*I6)+(J58*K6)+(L58*M6)+(N58*O6)+(P58*Q6)+(R58*S6)+(T58*U6)+(V58*W6)+(X58*Y6)+(Z58*AA6)+(AB58*AC6)+(AD58*AE6)+(AF58*AG6)+(AH58*AI6)+(AJ58*AK6)</f>
        <v>45.375</v>
      </c>
      <c r="AM58" s="137">
        <f t="shared" si="0"/>
        <v>3.0249999999999999</v>
      </c>
      <c r="AN58" s="215" t="str">
        <f t="shared" si="1"/>
        <v>B</v>
      </c>
      <c r="AO58" s="227" t="str">
        <f t="shared" si="2"/>
        <v>B</v>
      </c>
      <c r="AP58" s="139" t="str">
        <f t="shared" si="3"/>
        <v>51</v>
      </c>
    </row>
    <row r="59" spans="1:42" ht="14.25" customHeight="1">
      <c r="A59" s="217" t="str">
        <f>'1st 1'!A59</f>
        <v>52</v>
      </c>
      <c r="B59" s="132">
        <f>IF('7th 1'!J59&gt;0,'7th 1'!AC59,0)</f>
        <v>3</v>
      </c>
      <c r="C59" s="133" t="str">
        <f>IF('7th 1'!J59&gt;0,'7th 1'!AB59,0)</f>
        <v>B</v>
      </c>
      <c r="D59" s="133">
        <f>IF('7th 2'!J59&gt;0,'7th 2'!AC59,0)</f>
        <v>3.25</v>
      </c>
      <c r="E59" s="134" t="str">
        <f>IF('7th 2'!J59&gt;0,'7th 2'!AB59,0)</f>
        <v>B+</v>
      </c>
      <c r="F59" s="134">
        <f>IF('7th 3'!J59&gt;0,'7th 3'!AC59,0)</f>
        <v>2.75</v>
      </c>
      <c r="G59" s="133" t="str">
        <f>IF('7th 3'!J59&gt;0,'7th 3'!AB59,0)</f>
        <v>B-</v>
      </c>
      <c r="H59" s="133">
        <f>IF('7th 4'!J59&gt;0,'7th 4'!AC59,0)</f>
        <v>3</v>
      </c>
      <c r="I59" s="133" t="str">
        <f>IF('7th 4'!J59&gt;0,'7th 4'!AB59,0)</f>
        <v>B</v>
      </c>
      <c r="J59" s="134">
        <f>IF('7th 5'!J59&gt;0,'7th 5'!AC59,0)</f>
        <v>3.25</v>
      </c>
      <c r="K59" s="134" t="str">
        <f>IF('7th 5'!J59&gt;0,'7th 5'!AB59,0)</f>
        <v>B+</v>
      </c>
      <c r="L59" s="133">
        <f>IF('7th 6'!J59&gt;0,'7th 6'!AC59,0)</f>
        <v>2.25</v>
      </c>
      <c r="M59" s="222" t="str">
        <f>IF('7th 6'!J59&gt;0,'7th 6'!AB59,0)</f>
        <v>C</v>
      </c>
      <c r="N59" s="132">
        <f>IF('7th 1'!R59&gt;0,'7th 1'!AC59,0)</f>
        <v>0</v>
      </c>
      <c r="O59" s="134">
        <f>IF('7th 1'!R59&gt;0,'7th 1'!AB59,0)</f>
        <v>0</v>
      </c>
      <c r="P59" s="134">
        <f>IF('7th 2'!R59&gt;0,'7th 2'!AC59,0)</f>
        <v>0</v>
      </c>
      <c r="Q59" s="133">
        <f>IF('7th 2'!R59&gt;0,'7th 2'!AB59,0)</f>
        <v>0</v>
      </c>
      <c r="R59" s="133">
        <f>IF('7th 3'!R59&gt;0,'7th 3'!AC59,0)</f>
        <v>0</v>
      </c>
      <c r="S59" s="133">
        <f>IF('7th 3'!R59&gt;0,'7th 3'!AB59,0)</f>
        <v>0</v>
      </c>
      <c r="T59" s="134">
        <f>IF('7th 4'!R59&gt;0,'7th 4'!AC59,0)</f>
        <v>0</v>
      </c>
      <c r="U59" s="134">
        <f>IF('7th 4'!R59&gt;0,'7th 4'!AB59,0)</f>
        <v>0</v>
      </c>
      <c r="V59" s="133">
        <f>IF('7th 5'!R59&gt;0,'7th 5'!AC59,0)</f>
        <v>0</v>
      </c>
      <c r="W59" s="133">
        <f>IF('7th 5'!R59&gt;0,'7th 5'!AB59,0)</f>
        <v>0</v>
      </c>
      <c r="X59" s="133">
        <f>IF('7th 6'!R59&gt;0,'7th 6'!AC59,0)</f>
        <v>0</v>
      </c>
      <c r="Y59" s="135">
        <f>IF('7th 6'!R59&gt;0,'7th 6'!AB59,0)</f>
        <v>0</v>
      </c>
      <c r="Z59" s="223">
        <f>IF('7th 1'!Z59&gt;0,'7th 1'!AC59,0)</f>
        <v>0</v>
      </c>
      <c r="AA59" s="134">
        <f>IF('7th 1'!Z59&gt;0,'7th 1'!AB59,0)</f>
        <v>0</v>
      </c>
      <c r="AB59" s="134">
        <f>IF('7th 2'!Z59&gt;0,'7th 2'!AC59,0)</f>
        <v>0</v>
      </c>
      <c r="AC59" s="134">
        <f>IF('7th 2'!Z59&gt;0,'7th 2'!AB59,0)</f>
        <v>0</v>
      </c>
      <c r="AD59" s="134">
        <f>IF('7th 3'!Z59&gt;0,'7th 3'!AC59,0)</f>
        <v>0</v>
      </c>
      <c r="AE59" s="134">
        <f>IF('7th 3'!Z59&gt;0,'7th 3'!AB59,0)</f>
        <v>0</v>
      </c>
      <c r="AF59" s="134">
        <f>IF('7th 4'!Z59&gt;0,'7th 4'!AC59,0)</f>
        <v>0</v>
      </c>
      <c r="AG59" s="133">
        <f>IF('7th 4'!Z59&gt;0,'7th 4'!AB59,0)</f>
        <v>0</v>
      </c>
      <c r="AH59" s="133">
        <f>IF('7th 5'!Z59&gt;0,'7th 5'!AC59,0)</f>
        <v>0</v>
      </c>
      <c r="AI59" s="133">
        <f>IF('7th 5'!Z59&gt;0,'7th 5'!AB59,0)</f>
        <v>0</v>
      </c>
      <c r="AJ59" s="134">
        <f>IF('7th 6'!Z59&gt;0,'7th 6'!AC59,0)</f>
        <v>0</v>
      </c>
      <c r="AK59" s="225">
        <f>IF('7th 6'!Z59&gt;0,'7th 6'!AB59,0)</f>
        <v>0</v>
      </c>
      <c r="AL59" s="226">
        <f>(B59*C6)+(D59*E6)+(F59*G6)+(H59*I6)+(J59*K6)+(L59*M6)+(N59*O6)+(P59*Q6)+(R59*S6)+(T59*U6)+(V59*W6)+(X59*Y6)+(Z59*AA6)+(AB59*AC6)+(AD59*AE6)+(AF59*AG6)+(AH59*AI6)+(AJ59*AK6)</f>
        <v>43.5</v>
      </c>
      <c r="AM59" s="137">
        <f t="shared" si="0"/>
        <v>2.9</v>
      </c>
      <c r="AN59" s="215" t="str">
        <f t="shared" si="1"/>
        <v>B-</v>
      </c>
      <c r="AO59" s="227" t="str">
        <f t="shared" si="2"/>
        <v>B-</v>
      </c>
      <c r="AP59" s="139" t="str">
        <f t="shared" si="3"/>
        <v>52</v>
      </c>
    </row>
    <row r="60" spans="1:42" ht="14.25" customHeight="1">
      <c r="A60" s="217">
        <f>'1st 1'!A60</f>
        <v>0</v>
      </c>
      <c r="B60" s="132">
        <f>IF('7th 1'!J60&gt;0,'7th 1'!AC60,0)</f>
        <v>0</v>
      </c>
      <c r="C60" s="133">
        <f>IF('7th 1'!J60&gt;0,'7th 1'!AB60,0)</f>
        <v>0</v>
      </c>
      <c r="D60" s="133">
        <f>IF('7th 2'!J60&gt;0,'7th 2'!AC60,0)</f>
        <v>0</v>
      </c>
      <c r="E60" s="134">
        <f>IF('7th 2'!J60&gt;0,'7th 2'!AB60,0)</f>
        <v>0</v>
      </c>
      <c r="F60" s="134">
        <f>IF('7th 3'!J60&gt;0,'7th 3'!AC60,0)</f>
        <v>0</v>
      </c>
      <c r="G60" s="133">
        <f>IF('7th 3'!J60&gt;0,'7th 3'!AB60,0)</f>
        <v>0</v>
      </c>
      <c r="H60" s="133">
        <f>IF('7th 4'!J60&gt;0,'7th 4'!AC60,0)</f>
        <v>0</v>
      </c>
      <c r="I60" s="133">
        <f>IF('7th 4'!J60&gt;0,'7th 4'!AB60,0)</f>
        <v>0</v>
      </c>
      <c r="J60" s="134">
        <f>IF('7th 5'!J60&gt;0,'7th 5'!AC60,0)</f>
        <v>0</v>
      </c>
      <c r="K60" s="134">
        <f>IF('7th 5'!J60&gt;0,'7th 5'!AB60,0)</f>
        <v>0</v>
      </c>
      <c r="L60" s="133">
        <f>IF('7th 6'!J60&gt;0,'7th 6'!AC60,0)</f>
        <v>0</v>
      </c>
      <c r="M60" s="222">
        <f>IF('7th 6'!J60&gt;0,'7th 6'!AB60,0)</f>
        <v>0</v>
      </c>
      <c r="N60" s="132">
        <f>IF('7th 1'!R60&gt;0,'7th 1'!AC60,0)</f>
        <v>0</v>
      </c>
      <c r="O60" s="134">
        <f>IF('7th 1'!R60&gt;0,'7th 1'!AB60,0)</f>
        <v>0</v>
      </c>
      <c r="P60" s="134">
        <f>IF('7th 2'!R60&gt;0,'7th 2'!AC60,0)</f>
        <v>0</v>
      </c>
      <c r="Q60" s="133">
        <f>IF('7th 2'!R60&gt;0,'7th 2'!AB60,0)</f>
        <v>0</v>
      </c>
      <c r="R60" s="133">
        <f>IF('7th 3'!R60&gt;0,'7th 3'!AC60,0)</f>
        <v>0</v>
      </c>
      <c r="S60" s="133">
        <f>IF('7th 3'!R60&gt;0,'7th 3'!AB60,0)</f>
        <v>0</v>
      </c>
      <c r="T60" s="134">
        <f>IF('7th 4'!R60&gt;0,'7th 4'!AC60,0)</f>
        <v>0</v>
      </c>
      <c r="U60" s="134">
        <f>IF('7th 4'!R60&gt;0,'7th 4'!AB60,0)</f>
        <v>0</v>
      </c>
      <c r="V60" s="133">
        <f>IF('7th 5'!R60&gt;0,'7th 5'!AC60,0)</f>
        <v>0</v>
      </c>
      <c r="W60" s="133">
        <f>IF('7th 5'!R60&gt;0,'7th 5'!AB60,0)</f>
        <v>0</v>
      </c>
      <c r="X60" s="133">
        <f>IF('7th 6'!R60&gt;0,'7th 6'!AC60,0)</f>
        <v>0</v>
      </c>
      <c r="Y60" s="135">
        <f>IF('7th 6'!R60&gt;0,'7th 6'!AB60,0)</f>
        <v>0</v>
      </c>
      <c r="Z60" s="223">
        <f>IF('7th 1'!Z60&gt;0,'7th 1'!AC60,0)</f>
        <v>0</v>
      </c>
      <c r="AA60" s="134">
        <f>IF('7th 1'!Z60&gt;0,'7th 1'!AB60,0)</f>
        <v>0</v>
      </c>
      <c r="AB60" s="134">
        <f>IF('7th 2'!Z60&gt;0,'7th 2'!AC60,0)</f>
        <v>0</v>
      </c>
      <c r="AC60" s="134">
        <f>IF('7th 2'!Z60&gt;0,'7th 2'!AB60,0)</f>
        <v>0</v>
      </c>
      <c r="AD60" s="134">
        <f>IF('7th 3'!Z60&gt;0,'7th 3'!AC60,0)</f>
        <v>0</v>
      </c>
      <c r="AE60" s="134">
        <f>IF('7th 3'!Z60&gt;0,'7th 3'!AB60,0)</f>
        <v>0</v>
      </c>
      <c r="AF60" s="134">
        <f>IF('7th 4'!Z60&gt;0,'7th 4'!AC60,0)</f>
        <v>0</v>
      </c>
      <c r="AG60" s="133">
        <f>IF('7th 4'!Z60&gt;0,'7th 4'!AB60,0)</f>
        <v>0</v>
      </c>
      <c r="AH60" s="133">
        <f>IF('7th 5'!Z60&gt;0,'7th 5'!AC60,0)</f>
        <v>0</v>
      </c>
      <c r="AI60" s="133">
        <f>IF('7th 5'!Z60&gt;0,'7th 5'!AB60,0)</f>
        <v>0</v>
      </c>
      <c r="AJ60" s="134">
        <f>IF('7th 6'!Z60&gt;0,'7th 6'!AC60,0)</f>
        <v>0</v>
      </c>
      <c r="AK60" s="225">
        <f>IF('7th 6'!Z60&gt;0,'7th 6'!AB60,0)</f>
        <v>0</v>
      </c>
      <c r="AL60" s="226">
        <f>(B60*C6)+(D60*E6)+(F60*G6)+(H60*I6)+(J60*K6)+(L60*M6)+(N60*O6)+(P60*Q6)+(R60*S6)+(T60*U6)+(V60*W6)+(X60*Y6)+(Z60*AA6)+(AB60*AC6)+(AD60*AE6)+(AF60*AG6)+(AH60*AI6)+(AJ60*AK6)</f>
        <v>0</v>
      </c>
      <c r="AM60" s="137">
        <f t="shared" si="0"/>
        <v>0</v>
      </c>
      <c r="AN60" s="215" t="str">
        <f t="shared" si="1"/>
        <v>F</v>
      </c>
      <c r="AO60" s="227">
        <f t="shared" si="2"/>
        <v>0</v>
      </c>
      <c r="AP60" s="139">
        <f t="shared" si="3"/>
        <v>0</v>
      </c>
    </row>
    <row r="61" spans="1:42" ht="14.25" customHeight="1">
      <c r="A61" s="217">
        <f>'1st 1'!A61</f>
        <v>0</v>
      </c>
      <c r="B61" s="132">
        <f>IF('7th 1'!J61&gt;0,'7th 1'!AC61,0)</f>
        <v>0</v>
      </c>
      <c r="C61" s="133">
        <f>IF('7th 1'!J61&gt;0,'7th 1'!AB61,0)</f>
        <v>0</v>
      </c>
      <c r="D61" s="133">
        <f>IF('7th 2'!J61&gt;0,'7th 2'!AC61,0)</f>
        <v>0</v>
      </c>
      <c r="E61" s="134">
        <f>IF('7th 2'!J61&gt;0,'7th 2'!AB61,0)</f>
        <v>0</v>
      </c>
      <c r="F61" s="134">
        <f>IF('7th 3'!J61&gt;0,'7th 3'!AC61,0)</f>
        <v>0</v>
      </c>
      <c r="G61" s="133">
        <f>IF('7th 3'!J61&gt;0,'7th 3'!AB61,0)</f>
        <v>0</v>
      </c>
      <c r="H61" s="133">
        <f>IF('7th 4'!J61&gt;0,'7th 4'!AC61,0)</f>
        <v>0</v>
      </c>
      <c r="I61" s="133">
        <f>IF('7th 4'!J61&gt;0,'7th 4'!AB61,0)</f>
        <v>0</v>
      </c>
      <c r="J61" s="134">
        <f>IF('7th 5'!J61&gt;0,'7th 5'!AC61,0)</f>
        <v>0</v>
      </c>
      <c r="K61" s="134">
        <f>IF('7th 5'!J61&gt;0,'7th 5'!AB61,0)</f>
        <v>0</v>
      </c>
      <c r="L61" s="133">
        <f>IF('7th 6'!J61&gt;0,'7th 6'!AC61,0)</f>
        <v>0</v>
      </c>
      <c r="M61" s="222">
        <f>IF('7th 6'!J61&gt;0,'7th 6'!AB61,0)</f>
        <v>0</v>
      </c>
      <c r="N61" s="132">
        <f>IF('7th 1'!R61&gt;0,'7th 1'!AC61,0)</f>
        <v>0</v>
      </c>
      <c r="O61" s="134">
        <f>IF('7th 1'!R61&gt;0,'7th 1'!AB61,0)</f>
        <v>0</v>
      </c>
      <c r="P61" s="134">
        <f>IF('7th 2'!R61&gt;0,'7th 2'!AC61,0)</f>
        <v>0</v>
      </c>
      <c r="Q61" s="133">
        <f>IF('7th 2'!R61&gt;0,'7th 2'!AB61,0)</f>
        <v>0</v>
      </c>
      <c r="R61" s="133">
        <f>IF('7th 3'!R61&gt;0,'7th 3'!AC61,0)</f>
        <v>0</v>
      </c>
      <c r="S61" s="133">
        <f>IF('7th 3'!R61&gt;0,'7th 3'!AB61,0)</f>
        <v>0</v>
      </c>
      <c r="T61" s="134">
        <f>IF('7th 4'!R61&gt;0,'7th 4'!AC61,0)</f>
        <v>0</v>
      </c>
      <c r="U61" s="134">
        <f>IF('7th 4'!R61&gt;0,'7th 4'!AB61,0)</f>
        <v>0</v>
      </c>
      <c r="V61" s="133">
        <f>IF('7th 5'!R61&gt;0,'7th 5'!AC61,0)</f>
        <v>0</v>
      </c>
      <c r="W61" s="133">
        <f>IF('7th 5'!R61&gt;0,'7th 5'!AB61,0)</f>
        <v>0</v>
      </c>
      <c r="X61" s="133">
        <f>IF('7th 6'!R61&gt;0,'7th 6'!AC61,0)</f>
        <v>0</v>
      </c>
      <c r="Y61" s="135">
        <f>IF('7th 6'!R61&gt;0,'7th 6'!AB61,0)</f>
        <v>0</v>
      </c>
      <c r="Z61" s="223">
        <f>IF('7th 1'!Z61&gt;0,'7th 1'!AC61,0)</f>
        <v>0</v>
      </c>
      <c r="AA61" s="134">
        <f>IF('7th 1'!Z61&gt;0,'7th 1'!AB61,0)</f>
        <v>0</v>
      </c>
      <c r="AB61" s="134">
        <f>IF('7th 2'!Z61&gt;0,'7th 2'!AC61,0)</f>
        <v>0</v>
      </c>
      <c r="AC61" s="134">
        <f>IF('7th 2'!Z61&gt;0,'7th 2'!AB61,0)</f>
        <v>0</v>
      </c>
      <c r="AD61" s="134">
        <f>IF('7th 3'!Z61&gt;0,'7th 3'!AC61,0)</f>
        <v>0</v>
      </c>
      <c r="AE61" s="134">
        <f>IF('7th 3'!Z61&gt;0,'7th 3'!AB61,0)</f>
        <v>0</v>
      </c>
      <c r="AF61" s="134">
        <f>IF('7th 4'!Z61&gt;0,'7th 4'!AC61,0)</f>
        <v>0</v>
      </c>
      <c r="AG61" s="133">
        <f>IF('7th 4'!Z61&gt;0,'7th 4'!AB61,0)</f>
        <v>0</v>
      </c>
      <c r="AH61" s="133">
        <f>IF('7th 5'!Z61&gt;0,'7th 5'!AC61,0)</f>
        <v>0</v>
      </c>
      <c r="AI61" s="133">
        <f>IF('7th 5'!Z61&gt;0,'7th 5'!AB61,0)</f>
        <v>0</v>
      </c>
      <c r="AJ61" s="134">
        <f>IF('7th 6'!Z61&gt;0,'7th 6'!AC61,0)</f>
        <v>0</v>
      </c>
      <c r="AK61" s="225">
        <f>IF('7th 6'!Z61&gt;0,'7th 6'!AB61,0)</f>
        <v>0</v>
      </c>
      <c r="AL61" s="226">
        <f>(B61*C6)+(D61*E6)+(F61*G6)+(H61*I6)+(J61*K6)+(L61*M6)+(N61*O6)+(P61*Q6)+(R61*S6)+(T61*U6)+(V61*W6)+(X61*Y6)+(Z61*AA6)+(AB61*AC6)+(AD61*AE6)+(AF61*AG6)+(AH61*AI6)+(AJ61*AK6)</f>
        <v>0</v>
      </c>
      <c r="AM61" s="137">
        <f t="shared" si="0"/>
        <v>0</v>
      </c>
      <c r="AN61" s="215" t="str">
        <f t="shared" si="1"/>
        <v>F</v>
      </c>
      <c r="AO61" s="227">
        <f t="shared" si="2"/>
        <v>0</v>
      </c>
      <c r="AP61" s="139">
        <f t="shared" si="3"/>
        <v>0</v>
      </c>
    </row>
    <row r="62" spans="1:42" ht="14.25" customHeight="1">
      <c r="A62" s="217">
        <f>'1st 1'!A62</f>
        <v>0</v>
      </c>
      <c r="B62" s="132">
        <f>IF('7th 1'!J62&gt;0,'7th 1'!AC62,0)</f>
        <v>0</v>
      </c>
      <c r="C62" s="133">
        <f>IF('7th 1'!J62&gt;0,'7th 1'!AB62,0)</f>
        <v>0</v>
      </c>
      <c r="D62" s="133">
        <f>IF('7th 2'!J62&gt;0,'7th 2'!AC62,0)</f>
        <v>0</v>
      </c>
      <c r="E62" s="134">
        <f>IF('7th 2'!J62&gt;0,'7th 2'!AB62,0)</f>
        <v>0</v>
      </c>
      <c r="F62" s="134">
        <f>IF('7th 3'!J62&gt;0,'7th 3'!AC62,0)</f>
        <v>0</v>
      </c>
      <c r="G62" s="133">
        <f>IF('7th 3'!J62&gt;0,'7th 3'!AB62,0)</f>
        <v>0</v>
      </c>
      <c r="H62" s="133">
        <f>IF('7th 4'!J62&gt;0,'7th 4'!AC62,0)</f>
        <v>0</v>
      </c>
      <c r="I62" s="133">
        <f>IF('7th 4'!J62&gt;0,'7th 4'!AB62,0)</f>
        <v>0</v>
      </c>
      <c r="J62" s="134">
        <f>IF('7th 5'!J62&gt;0,'7th 5'!AC62,0)</f>
        <v>0</v>
      </c>
      <c r="K62" s="134">
        <f>IF('7th 5'!J62&gt;0,'7th 5'!AB62,0)</f>
        <v>0</v>
      </c>
      <c r="L62" s="133">
        <f>IF('7th 6'!J62&gt;0,'7th 6'!AC62,0)</f>
        <v>0</v>
      </c>
      <c r="M62" s="222">
        <f>IF('7th 6'!J62&gt;0,'7th 6'!AB62,0)</f>
        <v>0</v>
      </c>
      <c r="N62" s="132">
        <f>IF('7th 1'!R62&gt;0,'7th 1'!AC62,0)</f>
        <v>0</v>
      </c>
      <c r="O62" s="134">
        <f>IF('7th 1'!R62&gt;0,'7th 1'!AB62,0)</f>
        <v>0</v>
      </c>
      <c r="P62" s="134">
        <f>IF('7th 2'!R62&gt;0,'7th 2'!AC62,0)</f>
        <v>0</v>
      </c>
      <c r="Q62" s="133">
        <f>IF('7th 2'!R62&gt;0,'7th 2'!AB62,0)</f>
        <v>0</v>
      </c>
      <c r="R62" s="133">
        <f>IF('7th 3'!R62&gt;0,'7th 3'!AC62,0)</f>
        <v>0</v>
      </c>
      <c r="S62" s="133">
        <f>IF('7th 3'!R62&gt;0,'7th 3'!AB62,0)</f>
        <v>0</v>
      </c>
      <c r="T62" s="134">
        <f>IF('7th 4'!R62&gt;0,'7th 4'!AC62,0)</f>
        <v>0</v>
      </c>
      <c r="U62" s="134">
        <f>IF('7th 4'!R62&gt;0,'7th 4'!AB62,0)</f>
        <v>0</v>
      </c>
      <c r="V62" s="133">
        <f>IF('7th 5'!R62&gt;0,'7th 5'!AC62,0)</f>
        <v>0</v>
      </c>
      <c r="W62" s="133">
        <f>IF('7th 5'!R62&gt;0,'7th 5'!AB62,0)</f>
        <v>0</v>
      </c>
      <c r="X62" s="133">
        <f>IF('7th 6'!R62&gt;0,'7th 6'!AC62,0)</f>
        <v>0</v>
      </c>
      <c r="Y62" s="135">
        <f>IF('7th 6'!R62&gt;0,'7th 6'!AB62,0)</f>
        <v>0</v>
      </c>
      <c r="Z62" s="223">
        <f>IF('7th 1'!Z62&gt;0,'7th 1'!AC62,0)</f>
        <v>0</v>
      </c>
      <c r="AA62" s="134">
        <f>IF('7th 1'!Z62&gt;0,'7th 1'!AB62,0)</f>
        <v>0</v>
      </c>
      <c r="AB62" s="134">
        <f>IF('7th 2'!Z62&gt;0,'7th 2'!AC62,0)</f>
        <v>0</v>
      </c>
      <c r="AC62" s="134">
        <f>IF('7th 2'!Z62&gt;0,'7th 2'!AB62,0)</f>
        <v>0</v>
      </c>
      <c r="AD62" s="134">
        <f>IF('7th 3'!Z62&gt;0,'7th 3'!AC62,0)</f>
        <v>0</v>
      </c>
      <c r="AE62" s="134">
        <f>IF('7th 3'!Z62&gt;0,'7th 3'!AB62,0)</f>
        <v>0</v>
      </c>
      <c r="AF62" s="134">
        <f>IF('7th 4'!Z62&gt;0,'7th 4'!AC62,0)</f>
        <v>0</v>
      </c>
      <c r="AG62" s="133">
        <f>IF('7th 4'!Z62&gt;0,'7th 4'!AB62,0)</f>
        <v>0</v>
      </c>
      <c r="AH62" s="133">
        <f>IF('7th 5'!Z62&gt;0,'7th 5'!AC62,0)</f>
        <v>0</v>
      </c>
      <c r="AI62" s="133">
        <f>IF('7th 5'!Z62&gt;0,'7th 5'!AB62,0)</f>
        <v>0</v>
      </c>
      <c r="AJ62" s="134">
        <f>IF('7th 6'!Z62&gt;0,'7th 6'!AC62,0)</f>
        <v>0</v>
      </c>
      <c r="AK62" s="225">
        <f>IF('7th 6'!Z62&gt;0,'7th 6'!AB62,0)</f>
        <v>0</v>
      </c>
      <c r="AL62" s="226">
        <f>(B62*C6)+(D62*E6)+(F62*G6)+(H62*I6)+(J62*K6)+(L62*M6)+(N62*O6)+(P62*Q6)+(R62*S6)+(T62*U6)+(V62*W6)+(X62*Y6)+(Z62*AA6)+(AB62*AC6)+(AD62*AE6)+(AF62*AG6)+(AH62*AI6)+(AJ62*AK6)</f>
        <v>0</v>
      </c>
      <c r="AM62" s="137">
        <f t="shared" si="0"/>
        <v>0</v>
      </c>
      <c r="AN62" s="215" t="str">
        <f t="shared" si="1"/>
        <v>F</v>
      </c>
      <c r="AO62" s="227">
        <f t="shared" si="2"/>
        <v>0</v>
      </c>
      <c r="AP62" s="139">
        <f t="shared" si="3"/>
        <v>0</v>
      </c>
    </row>
    <row r="63" spans="1:42" ht="14.25" customHeight="1">
      <c r="A63" s="217">
        <f>'1st 1'!A63</f>
        <v>0</v>
      </c>
      <c r="B63" s="132">
        <f>IF('7th 1'!J63&gt;0,'7th 1'!AC63,0)</f>
        <v>0</v>
      </c>
      <c r="C63" s="133">
        <f>IF('7th 1'!J63&gt;0,'7th 1'!AB63,0)</f>
        <v>0</v>
      </c>
      <c r="D63" s="133">
        <f>IF('7th 2'!J63&gt;0,'7th 2'!AC63,0)</f>
        <v>0</v>
      </c>
      <c r="E63" s="134">
        <f>IF('7th 2'!J63&gt;0,'7th 2'!AB63,0)</f>
        <v>0</v>
      </c>
      <c r="F63" s="134">
        <f>IF('7th 3'!J63&gt;0,'7th 3'!AC63,0)</f>
        <v>0</v>
      </c>
      <c r="G63" s="133">
        <f>IF('7th 3'!J63&gt;0,'7th 3'!AB63,0)</f>
        <v>0</v>
      </c>
      <c r="H63" s="133">
        <f>IF('7th 4'!J63&gt;0,'7th 4'!AC63,0)</f>
        <v>0</v>
      </c>
      <c r="I63" s="133">
        <f>IF('7th 4'!J63&gt;0,'7th 4'!AB63,0)</f>
        <v>0</v>
      </c>
      <c r="J63" s="134">
        <f>IF('7th 5'!J63&gt;0,'7th 5'!AC63,0)</f>
        <v>0</v>
      </c>
      <c r="K63" s="134">
        <f>IF('7th 5'!J63&gt;0,'7th 5'!AB63,0)</f>
        <v>0</v>
      </c>
      <c r="L63" s="133">
        <f>IF('7th 6'!J63&gt;0,'7th 6'!AC63,0)</f>
        <v>0</v>
      </c>
      <c r="M63" s="222">
        <f>IF('7th 6'!J63&gt;0,'7th 6'!AB63,0)</f>
        <v>0</v>
      </c>
      <c r="N63" s="132">
        <f>IF('7th 1'!R63&gt;0,'7th 1'!AC63,0)</f>
        <v>0</v>
      </c>
      <c r="O63" s="134">
        <f>IF('7th 1'!R63&gt;0,'7th 1'!AB63,0)</f>
        <v>0</v>
      </c>
      <c r="P63" s="134">
        <f>IF('7th 2'!R63&gt;0,'7th 2'!AC63,0)</f>
        <v>0</v>
      </c>
      <c r="Q63" s="133">
        <f>IF('7th 2'!R63&gt;0,'7th 2'!AB63,0)</f>
        <v>0</v>
      </c>
      <c r="R63" s="133">
        <f>IF('7th 3'!R63&gt;0,'7th 3'!AC63,0)</f>
        <v>0</v>
      </c>
      <c r="S63" s="133">
        <f>IF('7th 3'!R63&gt;0,'7th 3'!AB63,0)</f>
        <v>0</v>
      </c>
      <c r="T63" s="134">
        <f>IF('7th 4'!R63&gt;0,'7th 4'!AC63,0)</f>
        <v>0</v>
      </c>
      <c r="U63" s="134">
        <f>IF('7th 4'!R63&gt;0,'7th 4'!AB63,0)</f>
        <v>0</v>
      </c>
      <c r="V63" s="133">
        <f>IF('7th 5'!R63&gt;0,'7th 5'!AC63,0)</f>
        <v>0</v>
      </c>
      <c r="W63" s="133">
        <f>IF('7th 5'!R63&gt;0,'7th 5'!AB63,0)</f>
        <v>0</v>
      </c>
      <c r="X63" s="133">
        <f>IF('7th 6'!R63&gt;0,'7th 6'!AC63,0)</f>
        <v>0</v>
      </c>
      <c r="Y63" s="135">
        <f>IF('7th 6'!R63&gt;0,'7th 6'!AB63,0)</f>
        <v>0</v>
      </c>
      <c r="Z63" s="223">
        <f>IF('7th 1'!Z63&gt;0,'7th 1'!AC63,0)</f>
        <v>0</v>
      </c>
      <c r="AA63" s="134">
        <f>IF('7th 1'!Z63&gt;0,'7th 1'!AB63,0)</f>
        <v>0</v>
      </c>
      <c r="AB63" s="134">
        <f>IF('7th 2'!Z63&gt;0,'7th 2'!AC63,0)</f>
        <v>0</v>
      </c>
      <c r="AC63" s="134">
        <f>IF('7th 2'!Z63&gt;0,'7th 2'!AB63,0)</f>
        <v>0</v>
      </c>
      <c r="AD63" s="134">
        <f>IF('7th 3'!Z63&gt;0,'7th 3'!AC63,0)</f>
        <v>0</v>
      </c>
      <c r="AE63" s="134">
        <f>IF('7th 3'!Z63&gt;0,'7th 3'!AB63,0)</f>
        <v>0</v>
      </c>
      <c r="AF63" s="134">
        <f>IF('7th 4'!Z63&gt;0,'7th 4'!AC63,0)</f>
        <v>0</v>
      </c>
      <c r="AG63" s="133">
        <f>IF('7th 4'!Z63&gt;0,'7th 4'!AB63,0)</f>
        <v>0</v>
      </c>
      <c r="AH63" s="133">
        <f>IF('7th 5'!Z63&gt;0,'7th 5'!AC63,0)</f>
        <v>0</v>
      </c>
      <c r="AI63" s="133">
        <f>IF('7th 5'!Z63&gt;0,'7th 5'!AB63,0)</f>
        <v>0</v>
      </c>
      <c r="AJ63" s="134">
        <f>IF('7th 6'!Z63&gt;0,'7th 6'!AC63,0)</f>
        <v>0</v>
      </c>
      <c r="AK63" s="225">
        <f>IF('7th 6'!Z63&gt;0,'7th 6'!AB63,0)</f>
        <v>0</v>
      </c>
      <c r="AL63" s="226">
        <f>(B63*C6)+(D63*E6)+(F63*G6)+(H63*I6)+(J63*K6)+(L63*M6)+(N63*O6)+(P63*Q6)+(R63*S6)+(T63*U6)+(V63*W6)+(X63*Y6)+(Z63*AA6)+(AB63*AC6)+(AD63*AE6)+(AF63*AG6)+(AH63*AI6)+(AJ63*AK6)</f>
        <v>0</v>
      </c>
      <c r="AM63" s="137">
        <f t="shared" si="0"/>
        <v>0</v>
      </c>
      <c r="AN63" s="215" t="str">
        <f t="shared" si="1"/>
        <v>F</v>
      </c>
      <c r="AO63" s="227">
        <f t="shared" si="2"/>
        <v>0</v>
      </c>
      <c r="AP63" s="139">
        <f t="shared" si="3"/>
        <v>0</v>
      </c>
    </row>
    <row r="64" spans="1:42" ht="14.25" customHeight="1">
      <c r="A64" s="217">
        <f>'1st 1'!A64</f>
        <v>0</v>
      </c>
      <c r="B64" s="132">
        <f>IF('7th 1'!J64&gt;0,'7th 1'!AC64,0)</f>
        <v>0</v>
      </c>
      <c r="C64" s="133">
        <f>IF('7th 1'!J64&gt;0,'7th 1'!AB64,0)</f>
        <v>0</v>
      </c>
      <c r="D64" s="133">
        <f>IF('7th 2'!J64&gt;0,'7th 2'!AC64,0)</f>
        <v>0</v>
      </c>
      <c r="E64" s="134">
        <f>IF('7th 2'!J64&gt;0,'7th 2'!AB64,0)</f>
        <v>0</v>
      </c>
      <c r="F64" s="134">
        <f>IF('7th 3'!J64&gt;0,'7th 3'!AC64,0)</f>
        <v>0</v>
      </c>
      <c r="G64" s="133">
        <f>IF('7th 3'!J64&gt;0,'7th 3'!AB64,0)</f>
        <v>0</v>
      </c>
      <c r="H64" s="133">
        <f>IF('7th 4'!J64&gt;0,'7th 4'!AC64,0)</f>
        <v>0</v>
      </c>
      <c r="I64" s="133">
        <f>IF('7th 4'!J64&gt;0,'7th 4'!AB64,0)</f>
        <v>0</v>
      </c>
      <c r="J64" s="134">
        <f>IF('7th 5'!J64&gt;0,'7th 5'!AC64,0)</f>
        <v>0</v>
      </c>
      <c r="K64" s="134">
        <f>IF('7th 5'!J64&gt;0,'7th 5'!AB64,0)</f>
        <v>0</v>
      </c>
      <c r="L64" s="133">
        <f>IF('7th 6'!J64&gt;0,'7th 6'!AC64,0)</f>
        <v>0</v>
      </c>
      <c r="M64" s="222">
        <f>IF('7th 6'!J64&gt;0,'7th 6'!AB64,0)</f>
        <v>0</v>
      </c>
      <c r="N64" s="132">
        <f>IF('7th 1'!R64&gt;0,'7th 1'!AC64,0)</f>
        <v>0</v>
      </c>
      <c r="O64" s="134">
        <f>IF('7th 1'!R64&gt;0,'7th 1'!AB64,0)</f>
        <v>0</v>
      </c>
      <c r="P64" s="134">
        <f>IF('7th 2'!R64&gt;0,'7th 2'!AC64,0)</f>
        <v>0</v>
      </c>
      <c r="Q64" s="133">
        <f>IF('7th 2'!R64&gt;0,'7th 2'!AB64,0)</f>
        <v>0</v>
      </c>
      <c r="R64" s="133">
        <f>IF('7th 3'!R64&gt;0,'7th 3'!AC64,0)</f>
        <v>0</v>
      </c>
      <c r="S64" s="133">
        <f>IF('7th 3'!R64&gt;0,'7th 3'!AB64,0)</f>
        <v>0</v>
      </c>
      <c r="T64" s="134">
        <f>IF('7th 4'!R64&gt;0,'7th 4'!AC64,0)</f>
        <v>0</v>
      </c>
      <c r="U64" s="134">
        <f>IF('7th 4'!R64&gt;0,'7th 4'!AB64,0)</f>
        <v>0</v>
      </c>
      <c r="V64" s="133">
        <f>IF('7th 5'!R64&gt;0,'7th 5'!AC64,0)</f>
        <v>0</v>
      </c>
      <c r="W64" s="133">
        <f>IF('7th 5'!R64&gt;0,'7th 5'!AB64,0)</f>
        <v>0</v>
      </c>
      <c r="X64" s="133">
        <f>IF('7th 6'!R64&gt;0,'7th 6'!AC64,0)</f>
        <v>0</v>
      </c>
      <c r="Y64" s="135">
        <f>IF('7th 6'!R64&gt;0,'7th 6'!AB64,0)</f>
        <v>0</v>
      </c>
      <c r="Z64" s="223">
        <f>IF('7th 1'!Z64&gt;0,'7th 1'!AC64,0)</f>
        <v>0</v>
      </c>
      <c r="AA64" s="134">
        <f>IF('7th 1'!Z64&gt;0,'7th 1'!AB64,0)</f>
        <v>0</v>
      </c>
      <c r="AB64" s="134">
        <f>IF('7th 2'!Z64&gt;0,'7th 2'!AC64,0)</f>
        <v>0</v>
      </c>
      <c r="AC64" s="134">
        <f>IF('7th 2'!Z64&gt;0,'7th 2'!AB64,0)</f>
        <v>0</v>
      </c>
      <c r="AD64" s="134">
        <f>IF('7th 3'!Z64&gt;0,'7th 3'!AC64,0)</f>
        <v>0</v>
      </c>
      <c r="AE64" s="134">
        <f>IF('7th 3'!Z64&gt;0,'7th 3'!AB64,0)</f>
        <v>0</v>
      </c>
      <c r="AF64" s="134">
        <f>IF('7th 4'!Z64&gt;0,'7th 4'!AC64,0)</f>
        <v>0</v>
      </c>
      <c r="AG64" s="133">
        <f>IF('7th 4'!Z64&gt;0,'7th 4'!AB64,0)</f>
        <v>0</v>
      </c>
      <c r="AH64" s="133">
        <f>IF('7th 5'!Z64&gt;0,'7th 5'!AC64,0)</f>
        <v>0</v>
      </c>
      <c r="AI64" s="133">
        <f>IF('7th 5'!Z64&gt;0,'7th 5'!AB64,0)</f>
        <v>0</v>
      </c>
      <c r="AJ64" s="134">
        <f>IF('7th 6'!Z64&gt;0,'7th 6'!AC64,0)</f>
        <v>0</v>
      </c>
      <c r="AK64" s="225">
        <f>IF('7th 6'!Z64&gt;0,'7th 6'!AB64,0)</f>
        <v>0</v>
      </c>
      <c r="AL64" s="226">
        <f>(B64*C6)+(D64*E6)+(F64*G6)+(H64*I6)+(J64*K6)+(L64*M6)+(N64*O6)+(P64*Q6)+(R64*S6)+(T64*U6)+(V64*W6)+(X64*Y6)+(Z64*AA6)+(AB64*AC6)+(AD64*AE6)+(AF64*AG6)+(AH64*AI6)+(AJ64*AK6)</f>
        <v>0</v>
      </c>
      <c r="AM64" s="137">
        <f t="shared" si="0"/>
        <v>0</v>
      </c>
      <c r="AN64" s="215" t="str">
        <f t="shared" si="1"/>
        <v>F</v>
      </c>
      <c r="AO64" s="227">
        <f t="shared" si="2"/>
        <v>0</v>
      </c>
      <c r="AP64" s="139">
        <f t="shared" si="3"/>
        <v>0</v>
      </c>
    </row>
    <row r="65" spans="1:42" ht="14.25" customHeight="1">
      <c r="A65" s="217">
        <f>'1st 1'!A65</f>
        <v>0</v>
      </c>
      <c r="B65" s="132">
        <f>IF('7th 1'!J65&gt;0,'7th 1'!AC65,0)</f>
        <v>0</v>
      </c>
      <c r="C65" s="133">
        <f>IF('7th 1'!J65&gt;0,'7th 1'!AB65,0)</f>
        <v>0</v>
      </c>
      <c r="D65" s="133">
        <f>IF('7th 2'!J65&gt;0,'7th 2'!AC65,0)</f>
        <v>0</v>
      </c>
      <c r="E65" s="134">
        <f>IF('7th 2'!J65&gt;0,'7th 2'!AB65,0)</f>
        <v>0</v>
      </c>
      <c r="F65" s="134">
        <f>IF('7th 3'!J65&gt;0,'7th 3'!AC65,0)</f>
        <v>0</v>
      </c>
      <c r="G65" s="133">
        <f>IF('7th 3'!J65&gt;0,'7th 3'!AB65,0)</f>
        <v>0</v>
      </c>
      <c r="H65" s="133">
        <f>IF('7th 4'!J65&gt;0,'7th 4'!AC65,0)</f>
        <v>0</v>
      </c>
      <c r="I65" s="133">
        <f>IF('7th 4'!J65&gt;0,'7th 4'!AB65,0)</f>
        <v>0</v>
      </c>
      <c r="J65" s="134">
        <f>IF('7th 5'!J65&gt;0,'7th 5'!AC65,0)</f>
        <v>0</v>
      </c>
      <c r="K65" s="134">
        <f>IF('7th 5'!J65&gt;0,'7th 5'!AB65,0)</f>
        <v>0</v>
      </c>
      <c r="L65" s="133">
        <f>IF('7th 6'!J65&gt;0,'7th 6'!AC65,0)</f>
        <v>0</v>
      </c>
      <c r="M65" s="222">
        <f>IF('7th 6'!J65&gt;0,'7th 6'!AB65,0)</f>
        <v>0</v>
      </c>
      <c r="N65" s="132">
        <f>IF('7th 1'!R65&gt;0,'7th 1'!AC65,0)</f>
        <v>0</v>
      </c>
      <c r="O65" s="134">
        <f>IF('7th 1'!R65&gt;0,'7th 1'!AB65,0)</f>
        <v>0</v>
      </c>
      <c r="P65" s="134">
        <f>IF('7th 2'!R65&gt;0,'7th 2'!AC65,0)</f>
        <v>0</v>
      </c>
      <c r="Q65" s="133">
        <f>IF('7th 2'!R65&gt;0,'7th 2'!AB65,0)</f>
        <v>0</v>
      </c>
      <c r="R65" s="133">
        <f>IF('7th 3'!R65&gt;0,'7th 3'!AC65,0)</f>
        <v>0</v>
      </c>
      <c r="S65" s="133">
        <f>IF('7th 3'!R65&gt;0,'7th 3'!AB65,0)</f>
        <v>0</v>
      </c>
      <c r="T65" s="134">
        <f>IF('7th 4'!R65&gt;0,'7th 4'!AC65,0)</f>
        <v>0</v>
      </c>
      <c r="U65" s="134">
        <f>IF('7th 4'!R65&gt;0,'7th 4'!AB65,0)</f>
        <v>0</v>
      </c>
      <c r="V65" s="133">
        <f>IF('7th 5'!R65&gt;0,'7th 5'!AC65,0)</f>
        <v>0</v>
      </c>
      <c r="W65" s="133">
        <f>IF('7th 5'!R65&gt;0,'7th 5'!AB65,0)</f>
        <v>0</v>
      </c>
      <c r="X65" s="133">
        <f>IF('7th 6'!R65&gt;0,'7th 6'!AC65,0)</f>
        <v>0</v>
      </c>
      <c r="Y65" s="135">
        <f>IF('7th 6'!R65&gt;0,'7th 6'!AB65,0)</f>
        <v>0</v>
      </c>
      <c r="Z65" s="223">
        <f>IF('7th 1'!Z65&gt;0,'7th 1'!AC65,0)</f>
        <v>0</v>
      </c>
      <c r="AA65" s="134">
        <f>IF('7th 1'!Z65&gt;0,'7th 1'!AB65,0)</f>
        <v>0</v>
      </c>
      <c r="AB65" s="134">
        <f>IF('7th 2'!Z65&gt;0,'7th 2'!AC65,0)</f>
        <v>0</v>
      </c>
      <c r="AC65" s="134">
        <f>IF('7th 2'!Z65&gt;0,'7th 2'!AB65,0)</f>
        <v>0</v>
      </c>
      <c r="AD65" s="134">
        <f>IF('7th 3'!Z65&gt;0,'7th 3'!AC65,0)</f>
        <v>0</v>
      </c>
      <c r="AE65" s="134">
        <f>IF('7th 3'!Z65&gt;0,'7th 3'!AB65,0)</f>
        <v>0</v>
      </c>
      <c r="AF65" s="134">
        <f>IF('7th 4'!Z65&gt;0,'7th 4'!AC65,0)</f>
        <v>0</v>
      </c>
      <c r="AG65" s="133">
        <f>IF('7th 4'!Z65&gt;0,'7th 4'!AB65,0)</f>
        <v>0</v>
      </c>
      <c r="AH65" s="133">
        <f>IF('7th 5'!Z65&gt;0,'7th 5'!AC65,0)</f>
        <v>0</v>
      </c>
      <c r="AI65" s="133">
        <f>IF('7th 5'!Z65&gt;0,'7th 5'!AB65,0)</f>
        <v>0</v>
      </c>
      <c r="AJ65" s="134">
        <f>IF('7th 6'!Z65&gt;0,'7th 6'!AC65,0)</f>
        <v>0</v>
      </c>
      <c r="AK65" s="225">
        <f>IF('7th 6'!Z65&gt;0,'7th 6'!AB65,0)</f>
        <v>0</v>
      </c>
      <c r="AL65" s="226">
        <f>(B65*C6)+(D65*E6)+(F65*G6)+(H65*I6)+(J65*K6)+(L65*M6)+(N65*O6)+(P65*Q6)+(R65*S6)+(T65*U6)+(V65*W6)+(X65*Y6)+(Z65*AA6)+(AB65*AC6)+(AD65*AE6)+(AF65*AG6)+(AH65*AI6)+(AJ65*AK6)</f>
        <v>0</v>
      </c>
      <c r="AM65" s="137">
        <f t="shared" si="0"/>
        <v>0</v>
      </c>
      <c r="AN65" s="215" t="str">
        <f t="shared" si="1"/>
        <v>F</v>
      </c>
      <c r="AO65" s="227">
        <f t="shared" si="2"/>
        <v>0</v>
      </c>
      <c r="AP65" s="139">
        <f t="shared" si="3"/>
        <v>0</v>
      </c>
    </row>
    <row r="66" spans="1:42" ht="14.25" customHeight="1">
      <c r="A66" s="217">
        <f>'1st 1'!A66</f>
        <v>0</v>
      </c>
      <c r="B66" s="132">
        <f>IF('7th 1'!J66&gt;0,'7th 1'!AC66,0)</f>
        <v>0</v>
      </c>
      <c r="C66" s="133">
        <f>IF('7th 1'!J66&gt;0,'7th 1'!AB66,0)</f>
        <v>0</v>
      </c>
      <c r="D66" s="133">
        <f>IF('7th 2'!J66&gt;0,'7th 2'!AC66,0)</f>
        <v>0</v>
      </c>
      <c r="E66" s="134">
        <f>IF('7th 2'!J66&gt;0,'7th 2'!AB66,0)</f>
        <v>0</v>
      </c>
      <c r="F66" s="134">
        <f>IF('7th 3'!J66&gt;0,'7th 3'!AC66,0)</f>
        <v>0</v>
      </c>
      <c r="G66" s="133">
        <f>IF('7th 3'!J66&gt;0,'7th 3'!AB66,0)</f>
        <v>0</v>
      </c>
      <c r="H66" s="133">
        <f>IF('7th 4'!J66&gt;0,'7th 4'!AC66,0)</f>
        <v>0</v>
      </c>
      <c r="I66" s="133">
        <f>IF('7th 4'!J66&gt;0,'7th 4'!AB66,0)</f>
        <v>0</v>
      </c>
      <c r="J66" s="134">
        <f>IF('7th 5'!J66&gt;0,'7th 5'!AC66,0)</f>
        <v>0</v>
      </c>
      <c r="K66" s="134">
        <f>IF('7th 5'!J66&gt;0,'7th 5'!AB66,0)</f>
        <v>0</v>
      </c>
      <c r="L66" s="133">
        <f>IF('7th 6'!J66&gt;0,'7th 6'!AC66,0)</f>
        <v>0</v>
      </c>
      <c r="M66" s="222">
        <f>IF('7th 6'!J66&gt;0,'7th 6'!AB66,0)</f>
        <v>0</v>
      </c>
      <c r="N66" s="132">
        <f>IF('7th 1'!R66&gt;0,'7th 1'!AC66,0)</f>
        <v>0</v>
      </c>
      <c r="O66" s="134">
        <f>IF('7th 1'!R66&gt;0,'7th 1'!AB66,0)</f>
        <v>0</v>
      </c>
      <c r="P66" s="134">
        <f>IF('7th 2'!R66&gt;0,'7th 2'!AC66,0)</f>
        <v>0</v>
      </c>
      <c r="Q66" s="133">
        <f>IF('7th 2'!R66&gt;0,'7th 2'!AB66,0)</f>
        <v>0</v>
      </c>
      <c r="R66" s="133">
        <f>IF('7th 3'!R66&gt;0,'7th 3'!AC66,0)</f>
        <v>0</v>
      </c>
      <c r="S66" s="133">
        <f>IF('7th 3'!R66&gt;0,'7th 3'!AB66,0)</f>
        <v>0</v>
      </c>
      <c r="T66" s="134">
        <f>IF('7th 4'!R66&gt;0,'7th 4'!AC66,0)</f>
        <v>0</v>
      </c>
      <c r="U66" s="134">
        <f>IF('7th 4'!R66&gt;0,'7th 4'!AB66,0)</f>
        <v>0</v>
      </c>
      <c r="V66" s="133">
        <f>IF('7th 5'!R66&gt;0,'7th 5'!AC66,0)</f>
        <v>0</v>
      </c>
      <c r="W66" s="133">
        <f>IF('7th 5'!R66&gt;0,'7th 5'!AB66,0)</f>
        <v>0</v>
      </c>
      <c r="X66" s="133">
        <f>IF('7th 6'!R66&gt;0,'7th 6'!AC66,0)</f>
        <v>0</v>
      </c>
      <c r="Y66" s="135">
        <f>IF('7th 6'!R66&gt;0,'7th 6'!AB66,0)</f>
        <v>0</v>
      </c>
      <c r="Z66" s="223">
        <f>IF('7th 1'!Z66&gt;0,'7th 1'!AC66,0)</f>
        <v>0</v>
      </c>
      <c r="AA66" s="134">
        <f>IF('7th 1'!Z66&gt;0,'7th 1'!AB66,0)</f>
        <v>0</v>
      </c>
      <c r="AB66" s="134">
        <f>IF('7th 2'!Z66&gt;0,'7th 2'!AC66,0)</f>
        <v>0</v>
      </c>
      <c r="AC66" s="134">
        <f>IF('7th 2'!Z66&gt;0,'7th 2'!AB66,0)</f>
        <v>0</v>
      </c>
      <c r="AD66" s="134">
        <f>IF('7th 3'!Z66&gt;0,'7th 3'!AC66,0)</f>
        <v>0</v>
      </c>
      <c r="AE66" s="134">
        <f>IF('7th 3'!Z66&gt;0,'7th 3'!AB66,0)</f>
        <v>0</v>
      </c>
      <c r="AF66" s="134">
        <f>IF('7th 4'!Z66&gt;0,'7th 4'!AC66,0)</f>
        <v>0</v>
      </c>
      <c r="AG66" s="133">
        <f>IF('7th 4'!Z66&gt;0,'7th 4'!AB66,0)</f>
        <v>0</v>
      </c>
      <c r="AH66" s="133">
        <f>IF('7th 5'!Z66&gt;0,'7th 5'!AC66,0)</f>
        <v>0</v>
      </c>
      <c r="AI66" s="133">
        <f>IF('7th 5'!Z66&gt;0,'7th 5'!AB66,0)</f>
        <v>0</v>
      </c>
      <c r="AJ66" s="134">
        <f>IF('7th 6'!Z66&gt;0,'7th 6'!AC66,0)</f>
        <v>0</v>
      </c>
      <c r="AK66" s="225">
        <f>IF('7th 6'!Z66&gt;0,'7th 6'!AB66,0)</f>
        <v>0</v>
      </c>
      <c r="AL66" s="226">
        <f>(B66*C6)+(D66*E6)+(F66*G6)+(H66*I6)+(J66*K6)+(L66*M6)+(N66*O6)+(P66*Q6)+(R66*S6)+(T66*U6)+(V66*W6)+(X66*Y6)+(Z66*AA6)+(AB66*AC6)+(AD66*AE6)+(AF66*AG6)+(AH66*AI6)+(AJ66*AK6)</f>
        <v>0</v>
      </c>
      <c r="AM66" s="137">
        <f t="shared" si="0"/>
        <v>0</v>
      </c>
      <c r="AN66" s="215" t="str">
        <f t="shared" si="1"/>
        <v>F</v>
      </c>
      <c r="AO66" s="227">
        <f t="shared" si="2"/>
        <v>0</v>
      </c>
      <c r="AP66" s="139">
        <f t="shared" si="3"/>
        <v>0</v>
      </c>
    </row>
    <row r="67" spans="1:42" ht="14.25" customHeight="1">
      <c r="A67" s="217">
        <f>'1st 1'!A67</f>
        <v>0</v>
      </c>
      <c r="B67" s="132">
        <f>IF('7th 1'!J67&gt;0,'7th 1'!AC67,0)</f>
        <v>0</v>
      </c>
      <c r="C67" s="133">
        <f>IF('7th 1'!J67&gt;0,'7th 1'!AB67,0)</f>
        <v>0</v>
      </c>
      <c r="D67" s="133">
        <f>IF('7th 2'!J67&gt;0,'7th 2'!AC67,0)</f>
        <v>0</v>
      </c>
      <c r="E67" s="134">
        <f>IF('7th 2'!J67&gt;0,'7th 2'!AB67,0)</f>
        <v>0</v>
      </c>
      <c r="F67" s="134">
        <f>IF('7th 3'!J67&gt;0,'7th 3'!AC67,0)</f>
        <v>0</v>
      </c>
      <c r="G67" s="133">
        <f>IF('7th 3'!J67&gt;0,'7th 3'!AB67,0)</f>
        <v>0</v>
      </c>
      <c r="H67" s="133">
        <f>IF('7th 4'!J67&gt;0,'7th 4'!AC67,0)</f>
        <v>0</v>
      </c>
      <c r="I67" s="133">
        <f>IF('7th 4'!J67&gt;0,'7th 4'!AB67,0)</f>
        <v>0</v>
      </c>
      <c r="J67" s="134">
        <f>IF('7th 5'!J67&gt;0,'7th 5'!AC67,0)</f>
        <v>0</v>
      </c>
      <c r="K67" s="134">
        <f>IF('7th 5'!J67&gt;0,'7th 5'!AB67,0)</f>
        <v>0</v>
      </c>
      <c r="L67" s="133">
        <f>IF('7th 6'!J67&gt;0,'7th 6'!AC67,0)</f>
        <v>0</v>
      </c>
      <c r="M67" s="222">
        <f>IF('7th 6'!J67&gt;0,'7th 6'!AB67,0)</f>
        <v>0</v>
      </c>
      <c r="N67" s="132">
        <f>IF('7th 1'!R67&gt;0,'7th 1'!AC67,0)</f>
        <v>0</v>
      </c>
      <c r="O67" s="134">
        <f>IF('7th 1'!R67&gt;0,'7th 1'!AB67,0)</f>
        <v>0</v>
      </c>
      <c r="P67" s="134">
        <f>IF('7th 2'!R67&gt;0,'7th 2'!AC67,0)</f>
        <v>0</v>
      </c>
      <c r="Q67" s="133">
        <f>IF('7th 2'!R67&gt;0,'7th 2'!AB67,0)</f>
        <v>0</v>
      </c>
      <c r="R67" s="133">
        <f>IF('7th 3'!R67&gt;0,'7th 3'!AC67,0)</f>
        <v>0</v>
      </c>
      <c r="S67" s="133">
        <f>IF('7th 3'!R67&gt;0,'7th 3'!AB67,0)</f>
        <v>0</v>
      </c>
      <c r="T67" s="134">
        <f>IF('7th 4'!R67&gt;0,'7th 4'!AC67,0)</f>
        <v>0</v>
      </c>
      <c r="U67" s="134">
        <f>IF('7th 4'!R67&gt;0,'7th 4'!AB67,0)</f>
        <v>0</v>
      </c>
      <c r="V67" s="133">
        <f>IF('7th 5'!R67&gt;0,'7th 5'!AC67,0)</f>
        <v>0</v>
      </c>
      <c r="W67" s="133">
        <f>IF('7th 5'!R67&gt;0,'7th 5'!AB67,0)</f>
        <v>0</v>
      </c>
      <c r="X67" s="133">
        <f>IF('7th 6'!R67&gt;0,'7th 6'!AC67,0)</f>
        <v>0</v>
      </c>
      <c r="Y67" s="135">
        <f>IF('7th 6'!R67&gt;0,'7th 6'!AB67,0)</f>
        <v>0</v>
      </c>
      <c r="Z67" s="223">
        <f>IF('7th 1'!Z67&gt;0,'7th 1'!AC67,0)</f>
        <v>0</v>
      </c>
      <c r="AA67" s="134">
        <f>IF('7th 1'!Z67&gt;0,'7th 1'!AB67,0)</f>
        <v>0</v>
      </c>
      <c r="AB67" s="134">
        <f>IF('7th 2'!Z67&gt;0,'7th 2'!AC67,0)</f>
        <v>0</v>
      </c>
      <c r="AC67" s="134">
        <f>IF('7th 2'!Z67&gt;0,'7th 2'!AB67,0)</f>
        <v>0</v>
      </c>
      <c r="AD67" s="134">
        <f>IF('7th 3'!Z67&gt;0,'7th 3'!AC67,0)</f>
        <v>0</v>
      </c>
      <c r="AE67" s="134">
        <f>IF('7th 3'!Z67&gt;0,'7th 3'!AB67,0)</f>
        <v>0</v>
      </c>
      <c r="AF67" s="134">
        <f>IF('7th 4'!Z67&gt;0,'7th 4'!AC67,0)</f>
        <v>0</v>
      </c>
      <c r="AG67" s="133">
        <f>IF('7th 4'!Z67&gt;0,'7th 4'!AB67,0)</f>
        <v>0</v>
      </c>
      <c r="AH67" s="133">
        <f>IF('7th 5'!Z67&gt;0,'7th 5'!AC67,0)</f>
        <v>0</v>
      </c>
      <c r="AI67" s="133">
        <f>IF('7th 5'!Z67&gt;0,'7th 5'!AB67,0)</f>
        <v>0</v>
      </c>
      <c r="AJ67" s="134">
        <f>IF('7th 6'!Z67&gt;0,'7th 6'!AC67,0)</f>
        <v>0</v>
      </c>
      <c r="AK67" s="225">
        <f>IF('7th 6'!Z67&gt;0,'7th 6'!AB67,0)</f>
        <v>0</v>
      </c>
      <c r="AL67" s="226">
        <f>(B67*C6)+(D67*E6)+(F67*G6)+(H67*I6)+(J67*K6)+(L67*M6)+(N67*O6)+(P67*Q6)+(R67*S6)+(T67*U6)+(V67*W6)+(X67*Y6)+(Z67*AA6)+(AB67*AC6)+(AD67*AE6)+(AF67*AG6)+(AH67*AI6)+(AJ67*AK6)</f>
        <v>0</v>
      </c>
      <c r="AM67" s="137">
        <f t="shared" si="0"/>
        <v>0</v>
      </c>
      <c r="AN67" s="215" t="str">
        <f t="shared" si="1"/>
        <v>F</v>
      </c>
      <c r="AO67" s="227">
        <f t="shared" si="2"/>
        <v>0</v>
      </c>
      <c r="AP67" s="139">
        <f t="shared" si="3"/>
        <v>0</v>
      </c>
    </row>
    <row r="68" spans="1:42" ht="14.25" customHeight="1">
      <c r="A68" s="217">
        <f>'1st 1'!A68</f>
        <v>0</v>
      </c>
      <c r="B68" s="132">
        <f>IF('7th 1'!J68&gt;0,'7th 1'!AC68,0)</f>
        <v>0</v>
      </c>
      <c r="C68" s="133">
        <f>IF('7th 1'!J68&gt;0,'7th 1'!AB68,0)</f>
        <v>0</v>
      </c>
      <c r="D68" s="133">
        <f>IF('7th 2'!J68&gt;0,'7th 2'!AC68,0)</f>
        <v>0</v>
      </c>
      <c r="E68" s="134">
        <f>IF('7th 2'!J68&gt;0,'7th 2'!AB68,0)</f>
        <v>0</v>
      </c>
      <c r="F68" s="134">
        <f>IF('7th 3'!J68&gt;0,'7th 3'!AC68,0)</f>
        <v>0</v>
      </c>
      <c r="G68" s="133">
        <f>IF('7th 3'!J68&gt;0,'7th 3'!AB68,0)</f>
        <v>0</v>
      </c>
      <c r="H68" s="133">
        <f>IF('7th 4'!J68&gt;0,'7th 4'!AC68,0)</f>
        <v>0</v>
      </c>
      <c r="I68" s="133">
        <f>IF('7th 4'!J68&gt;0,'7th 4'!AB68,0)</f>
        <v>0</v>
      </c>
      <c r="J68" s="134">
        <f>IF('7th 5'!J68&gt;0,'7th 5'!AC68,0)</f>
        <v>0</v>
      </c>
      <c r="K68" s="134">
        <f>IF('7th 5'!J68&gt;0,'7th 5'!AB68,0)</f>
        <v>0</v>
      </c>
      <c r="L68" s="133">
        <f>IF('7th 6'!J68&gt;0,'7th 6'!AC68,0)</f>
        <v>0</v>
      </c>
      <c r="M68" s="222">
        <f>IF('7th 6'!J68&gt;0,'7th 6'!AB68,0)</f>
        <v>0</v>
      </c>
      <c r="N68" s="132">
        <f>IF('7th 1'!R68&gt;0,'7th 1'!AC68,0)</f>
        <v>0</v>
      </c>
      <c r="O68" s="134">
        <f>IF('7th 1'!R68&gt;0,'7th 1'!AB68,0)</f>
        <v>0</v>
      </c>
      <c r="P68" s="134">
        <f>IF('7th 2'!R68&gt;0,'7th 2'!AC68,0)</f>
        <v>0</v>
      </c>
      <c r="Q68" s="133">
        <f>IF('7th 2'!R68&gt;0,'7th 2'!AB68,0)</f>
        <v>0</v>
      </c>
      <c r="R68" s="133">
        <f>IF('7th 3'!R68&gt;0,'7th 3'!AC68,0)</f>
        <v>0</v>
      </c>
      <c r="S68" s="133">
        <f>IF('7th 3'!R68&gt;0,'7th 3'!AB68,0)</f>
        <v>0</v>
      </c>
      <c r="T68" s="134">
        <f>IF('7th 4'!R68&gt;0,'7th 4'!AC68,0)</f>
        <v>0</v>
      </c>
      <c r="U68" s="134">
        <f>IF('7th 4'!R68&gt;0,'7th 4'!AB68,0)</f>
        <v>0</v>
      </c>
      <c r="V68" s="133">
        <f>IF('7th 5'!R68&gt;0,'7th 5'!AC68,0)</f>
        <v>0</v>
      </c>
      <c r="W68" s="133">
        <f>IF('7th 5'!R68&gt;0,'7th 5'!AB68,0)</f>
        <v>0</v>
      </c>
      <c r="X68" s="133">
        <f>IF('7th 6'!R68&gt;0,'7th 6'!AC68,0)</f>
        <v>0</v>
      </c>
      <c r="Y68" s="135">
        <f>IF('7th 6'!R68&gt;0,'7th 6'!AB68,0)</f>
        <v>0</v>
      </c>
      <c r="Z68" s="223">
        <f>IF('7th 1'!Z68&gt;0,'7th 1'!AC68,0)</f>
        <v>0</v>
      </c>
      <c r="AA68" s="134">
        <f>IF('7th 1'!Z68&gt;0,'7th 1'!AB68,0)</f>
        <v>0</v>
      </c>
      <c r="AB68" s="134">
        <f>IF('7th 2'!Z68&gt;0,'7th 2'!AC68,0)</f>
        <v>0</v>
      </c>
      <c r="AC68" s="134">
        <f>IF('7th 2'!Z68&gt;0,'7th 2'!AB68,0)</f>
        <v>0</v>
      </c>
      <c r="AD68" s="134">
        <f>IF('7th 3'!Z68&gt;0,'7th 3'!AC68,0)</f>
        <v>0</v>
      </c>
      <c r="AE68" s="134">
        <f>IF('7th 3'!Z68&gt;0,'7th 3'!AB68,0)</f>
        <v>0</v>
      </c>
      <c r="AF68" s="134">
        <f>IF('7th 4'!Z68&gt;0,'7th 4'!AC68,0)</f>
        <v>0</v>
      </c>
      <c r="AG68" s="133">
        <f>IF('7th 4'!Z68&gt;0,'7th 4'!AB68,0)</f>
        <v>0</v>
      </c>
      <c r="AH68" s="133">
        <f>IF('7th 5'!Z68&gt;0,'7th 5'!AC68,0)</f>
        <v>0</v>
      </c>
      <c r="AI68" s="133">
        <f>IF('7th 5'!Z68&gt;0,'7th 5'!AB68,0)</f>
        <v>0</v>
      </c>
      <c r="AJ68" s="134">
        <f>IF('7th 6'!Z68&gt;0,'7th 6'!AC68,0)</f>
        <v>0</v>
      </c>
      <c r="AK68" s="225">
        <f>IF('7th 6'!Z68&gt;0,'7th 6'!AB68,0)</f>
        <v>0</v>
      </c>
      <c r="AL68" s="226">
        <f>(B68*C6)+(D68*E6)+(F68*G6)+(H68*I6)+(J68*K6)+(L68*M6)+(N68*O6)+(P68*Q6)+(R68*S6)+(T68*U6)+(V68*W6)+(X68*Y6)+(Z68*AA6)+(AB68*AC6)+(AD68*AE6)+(AF68*AG6)+(AH68*AI6)+(AJ68*AK6)</f>
        <v>0</v>
      </c>
      <c r="AM68" s="137">
        <f t="shared" si="0"/>
        <v>0</v>
      </c>
      <c r="AN68" s="215" t="str">
        <f t="shared" si="1"/>
        <v>F</v>
      </c>
      <c r="AO68" s="227">
        <f t="shared" si="2"/>
        <v>0</v>
      </c>
      <c r="AP68" s="139">
        <f t="shared" si="3"/>
        <v>0</v>
      </c>
    </row>
    <row r="69" spans="1:42" ht="14.25" customHeight="1">
      <c r="A69" s="217">
        <f>'1st 1'!A69</f>
        <v>0</v>
      </c>
      <c r="B69" s="132">
        <f>IF('7th 1'!J69&gt;0,'7th 1'!AC69,0)</f>
        <v>0</v>
      </c>
      <c r="C69" s="133">
        <f>IF('7th 1'!J69&gt;0,'7th 1'!AB69,0)</f>
        <v>0</v>
      </c>
      <c r="D69" s="133">
        <f>IF('7th 2'!J69&gt;0,'7th 2'!AC69,0)</f>
        <v>0</v>
      </c>
      <c r="E69" s="134">
        <f>IF('7th 2'!J69&gt;0,'7th 2'!AB69,0)</f>
        <v>0</v>
      </c>
      <c r="F69" s="134">
        <f>IF('7th 3'!J69&gt;0,'7th 3'!AC69,0)</f>
        <v>0</v>
      </c>
      <c r="G69" s="133">
        <f>IF('7th 3'!J69&gt;0,'7th 3'!AB69,0)</f>
        <v>0</v>
      </c>
      <c r="H69" s="133">
        <f>IF('7th 4'!J69&gt;0,'7th 4'!AC69,0)</f>
        <v>0</v>
      </c>
      <c r="I69" s="133">
        <f>IF('7th 4'!J69&gt;0,'7th 4'!AB69,0)</f>
        <v>0</v>
      </c>
      <c r="J69" s="134">
        <f>IF('7th 5'!J69&gt;0,'7th 5'!AC69,0)</f>
        <v>0</v>
      </c>
      <c r="K69" s="134">
        <f>IF('7th 5'!J69&gt;0,'7th 5'!AB69,0)</f>
        <v>0</v>
      </c>
      <c r="L69" s="133">
        <f>IF('7th 6'!J69&gt;0,'7th 6'!AC69,0)</f>
        <v>0</v>
      </c>
      <c r="M69" s="222">
        <f>IF('7th 6'!J69&gt;0,'7th 6'!AB69,0)</f>
        <v>0</v>
      </c>
      <c r="N69" s="132">
        <f>IF('7th 1'!R69&gt;0,'7th 1'!AC69,0)</f>
        <v>0</v>
      </c>
      <c r="O69" s="134">
        <f>IF('7th 1'!R69&gt;0,'7th 1'!AB69,0)</f>
        <v>0</v>
      </c>
      <c r="P69" s="134">
        <f>IF('7th 2'!R69&gt;0,'7th 2'!AC69,0)</f>
        <v>0</v>
      </c>
      <c r="Q69" s="133">
        <f>IF('7th 2'!R69&gt;0,'7th 2'!AB69,0)</f>
        <v>0</v>
      </c>
      <c r="R69" s="133">
        <f>IF('7th 3'!R69&gt;0,'7th 3'!AC69,0)</f>
        <v>0</v>
      </c>
      <c r="S69" s="133">
        <f>IF('7th 3'!R69&gt;0,'7th 3'!AB69,0)</f>
        <v>0</v>
      </c>
      <c r="T69" s="134">
        <f>IF('7th 4'!R69&gt;0,'7th 4'!AC69,0)</f>
        <v>0</v>
      </c>
      <c r="U69" s="134">
        <f>IF('7th 4'!R69&gt;0,'7th 4'!AB69,0)</f>
        <v>0</v>
      </c>
      <c r="V69" s="133">
        <f>IF('7th 5'!R69&gt;0,'7th 5'!AC69,0)</f>
        <v>0</v>
      </c>
      <c r="W69" s="133">
        <f>IF('7th 5'!R69&gt;0,'7th 5'!AB69,0)</f>
        <v>0</v>
      </c>
      <c r="X69" s="133">
        <f>IF('7th 6'!R69&gt;0,'7th 6'!AC69,0)</f>
        <v>0</v>
      </c>
      <c r="Y69" s="135">
        <f>IF('7th 6'!R69&gt;0,'7th 6'!AB69,0)</f>
        <v>0</v>
      </c>
      <c r="Z69" s="223">
        <f>IF('7th 1'!Z69&gt;0,'7th 1'!AC69,0)</f>
        <v>0</v>
      </c>
      <c r="AA69" s="134">
        <f>IF('7th 1'!Z69&gt;0,'7th 1'!AB69,0)</f>
        <v>0</v>
      </c>
      <c r="AB69" s="134">
        <f>IF('7th 2'!Z69&gt;0,'7th 2'!AC69,0)</f>
        <v>0</v>
      </c>
      <c r="AC69" s="134">
        <f>IF('7th 2'!Z69&gt;0,'7th 2'!AB69,0)</f>
        <v>0</v>
      </c>
      <c r="AD69" s="134">
        <f>IF('7th 3'!Z69&gt;0,'7th 3'!AC69,0)</f>
        <v>0</v>
      </c>
      <c r="AE69" s="134">
        <f>IF('7th 3'!Z69&gt;0,'7th 3'!AB69,0)</f>
        <v>0</v>
      </c>
      <c r="AF69" s="134">
        <f>IF('7th 4'!Z69&gt;0,'7th 4'!AC69,0)</f>
        <v>0</v>
      </c>
      <c r="AG69" s="133">
        <f>IF('7th 4'!Z69&gt;0,'7th 4'!AB69,0)</f>
        <v>0</v>
      </c>
      <c r="AH69" s="133">
        <f>IF('7th 5'!Z69&gt;0,'7th 5'!AC69,0)</f>
        <v>0</v>
      </c>
      <c r="AI69" s="133">
        <f>IF('7th 5'!Z69&gt;0,'7th 5'!AB69,0)</f>
        <v>0</v>
      </c>
      <c r="AJ69" s="134">
        <f>IF('7th 6'!Z69&gt;0,'7th 6'!AC69,0)</f>
        <v>0</v>
      </c>
      <c r="AK69" s="225">
        <f>IF('7th 6'!Z69&gt;0,'7th 6'!AB69,0)</f>
        <v>0</v>
      </c>
      <c r="AL69" s="226">
        <f>(B69*C6)+(D69*E6)+(F69*G6)+(H69*I6)+(J69*K6)+(L69*M6)+(N69*O6)+(P69*Q6)+(R69*S6)+(T69*U6)+(V69*W6)+(X69*Y6)+(Z69*AA6)+(AB69*AC6)+(AD69*AE6)+(AF69*AG6)+(AH69*AI6)+(AJ69*AK6)</f>
        <v>0</v>
      </c>
      <c r="AM69" s="137">
        <f t="shared" si="0"/>
        <v>0</v>
      </c>
      <c r="AN69" s="215" t="str">
        <f t="shared" si="1"/>
        <v>F</v>
      </c>
      <c r="AO69" s="227">
        <f t="shared" si="2"/>
        <v>0</v>
      </c>
      <c r="AP69" s="139">
        <f t="shared" si="3"/>
        <v>0</v>
      </c>
    </row>
    <row r="70" spans="1:42" ht="14.25" customHeight="1">
      <c r="A70" s="217">
        <f>'1st 1'!A70</f>
        <v>0</v>
      </c>
      <c r="B70" s="132">
        <f>IF('7th 1'!J70&gt;0,'7th 1'!AC70,0)</f>
        <v>0</v>
      </c>
      <c r="C70" s="133">
        <f>IF('7th 1'!J70&gt;0,'7th 1'!AB70,0)</f>
        <v>0</v>
      </c>
      <c r="D70" s="133">
        <f>IF('7th 2'!J70&gt;0,'7th 2'!AC70,0)</f>
        <v>0</v>
      </c>
      <c r="E70" s="134">
        <f>IF('7th 2'!J70&gt;0,'7th 2'!AB70,0)</f>
        <v>0</v>
      </c>
      <c r="F70" s="134">
        <f>IF('7th 3'!J70&gt;0,'7th 3'!AC70,0)</f>
        <v>0</v>
      </c>
      <c r="G70" s="133">
        <f>IF('7th 3'!J70&gt;0,'7th 3'!AB70,0)</f>
        <v>0</v>
      </c>
      <c r="H70" s="133">
        <f>IF('7th 4'!J70&gt;0,'7th 4'!AC70,0)</f>
        <v>0</v>
      </c>
      <c r="I70" s="133">
        <f>IF('7th 4'!J70&gt;0,'7th 4'!AB70,0)</f>
        <v>0</v>
      </c>
      <c r="J70" s="134">
        <f>IF('7th 5'!J70&gt;0,'7th 5'!AC70,0)</f>
        <v>0</v>
      </c>
      <c r="K70" s="134">
        <f>IF('7th 5'!J70&gt;0,'7th 5'!AB70,0)</f>
        <v>0</v>
      </c>
      <c r="L70" s="133">
        <f>IF('7th 6'!J70&gt;0,'7th 6'!AC70,0)</f>
        <v>0</v>
      </c>
      <c r="M70" s="222">
        <f>IF('7th 6'!J70&gt;0,'7th 6'!AB70,0)</f>
        <v>0</v>
      </c>
      <c r="N70" s="132">
        <f>IF('7th 1'!R70&gt;0,'7th 1'!AC70,0)</f>
        <v>0</v>
      </c>
      <c r="O70" s="134">
        <f>IF('7th 1'!R70&gt;0,'7th 1'!AB70,0)</f>
        <v>0</v>
      </c>
      <c r="P70" s="134">
        <f>IF('7th 2'!R70&gt;0,'7th 2'!AC70,0)</f>
        <v>0</v>
      </c>
      <c r="Q70" s="133">
        <f>IF('7th 2'!R70&gt;0,'7th 2'!AB70,0)</f>
        <v>0</v>
      </c>
      <c r="R70" s="133">
        <f>IF('7th 3'!R70&gt;0,'7th 3'!AC70,0)</f>
        <v>0</v>
      </c>
      <c r="S70" s="133">
        <f>IF('7th 3'!R70&gt;0,'7th 3'!AB70,0)</f>
        <v>0</v>
      </c>
      <c r="T70" s="134">
        <f>IF('7th 4'!R70&gt;0,'7th 4'!AC70,0)</f>
        <v>0</v>
      </c>
      <c r="U70" s="134">
        <f>IF('7th 4'!R70&gt;0,'7th 4'!AB70,0)</f>
        <v>0</v>
      </c>
      <c r="V70" s="133">
        <f>IF('7th 5'!R70&gt;0,'7th 5'!AC70,0)</f>
        <v>0</v>
      </c>
      <c r="W70" s="133">
        <f>IF('7th 5'!R70&gt;0,'7th 5'!AB70,0)</f>
        <v>0</v>
      </c>
      <c r="X70" s="133">
        <f>IF('7th 6'!R70&gt;0,'7th 6'!AC70,0)</f>
        <v>0</v>
      </c>
      <c r="Y70" s="135">
        <f>IF('7th 6'!R70&gt;0,'7th 6'!AB70,0)</f>
        <v>0</v>
      </c>
      <c r="Z70" s="223">
        <f>IF('7th 1'!Z70&gt;0,'7th 1'!AC70,0)</f>
        <v>0</v>
      </c>
      <c r="AA70" s="134">
        <f>IF('7th 1'!Z70&gt;0,'7th 1'!AB70,0)</f>
        <v>0</v>
      </c>
      <c r="AB70" s="134">
        <f>IF('7th 2'!Z70&gt;0,'7th 2'!AC70,0)</f>
        <v>0</v>
      </c>
      <c r="AC70" s="134">
        <f>IF('7th 2'!Z70&gt;0,'7th 2'!AB70,0)</f>
        <v>0</v>
      </c>
      <c r="AD70" s="134">
        <f>IF('7th 3'!Z70&gt;0,'7th 3'!AC70,0)</f>
        <v>0</v>
      </c>
      <c r="AE70" s="134">
        <f>IF('7th 3'!Z70&gt;0,'7th 3'!AB70,0)</f>
        <v>0</v>
      </c>
      <c r="AF70" s="134">
        <f>IF('7th 4'!Z70&gt;0,'7th 4'!AC70,0)</f>
        <v>0</v>
      </c>
      <c r="AG70" s="133">
        <f>IF('7th 4'!Z70&gt;0,'7th 4'!AB70,0)</f>
        <v>0</v>
      </c>
      <c r="AH70" s="133">
        <f>IF('7th 5'!Z70&gt;0,'7th 5'!AC70,0)</f>
        <v>0</v>
      </c>
      <c r="AI70" s="133">
        <f>IF('7th 5'!Z70&gt;0,'7th 5'!AB70,0)</f>
        <v>0</v>
      </c>
      <c r="AJ70" s="134">
        <f>IF('7th 6'!Z70&gt;0,'7th 6'!AC70,0)</f>
        <v>0</v>
      </c>
      <c r="AK70" s="225">
        <f>IF('7th 6'!Z70&gt;0,'7th 6'!AB70,0)</f>
        <v>0</v>
      </c>
      <c r="AL70" s="226">
        <f>(B70*C6)+(D70*E6)+(F70*G6)+(H70*I6)+(J70*K6)+(L70*M6)+(N70*O6)+(P70*Q6)+(R70*S6)+(T70*U6)+(V70*W6)+(X70*Y6)+(Z70*AA6)+(AB70*AC6)+(AD70*AE6)+(AF70*AG6)+(AH70*AI6)+(AJ70*AK6)</f>
        <v>0</v>
      </c>
      <c r="AM70" s="137">
        <f t="shared" si="0"/>
        <v>0</v>
      </c>
      <c r="AN70" s="215" t="str">
        <f t="shared" si="1"/>
        <v>F</v>
      </c>
      <c r="AO70" s="227">
        <f t="shared" si="2"/>
        <v>0</v>
      </c>
      <c r="AP70" s="139">
        <f t="shared" si="3"/>
        <v>0</v>
      </c>
    </row>
    <row r="71" spans="1:42" ht="14.25" customHeight="1">
      <c r="A71" s="217">
        <f>'1st 1'!A71</f>
        <v>0</v>
      </c>
      <c r="B71" s="132">
        <f>IF('7th 1'!J71&gt;0,'7th 1'!AC71,0)</f>
        <v>0</v>
      </c>
      <c r="C71" s="133">
        <f>IF('7th 1'!J71&gt;0,'7th 1'!AB71,0)</f>
        <v>0</v>
      </c>
      <c r="D71" s="133">
        <f>IF('7th 2'!J71&gt;0,'7th 2'!AC71,0)</f>
        <v>0</v>
      </c>
      <c r="E71" s="134">
        <f>IF('7th 2'!J71&gt;0,'7th 2'!AB71,0)</f>
        <v>0</v>
      </c>
      <c r="F71" s="134">
        <f>IF('7th 3'!J71&gt;0,'7th 3'!AC71,0)</f>
        <v>0</v>
      </c>
      <c r="G71" s="133">
        <f>IF('7th 3'!J71&gt;0,'7th 3'!AB71,0)</f>
        <v>0</v>
      </c>
      <c r="H71" s="133">
        <f>IF('7th 4'!J71&gt;0,'7th 4'!AC71,0)</f>
        <v>0</v>
      </c>
      <c r="I71" s="133">
        <f>IF('7th 4'!J71&gt;0,'7th 4'!AB71,0)</f>
        <v>0</v>
      </c>
      <c r="J71" s="134">
        <f>IF('7th 5'!J71&gt;0,'7th 5'!AC71,0)</f>
        <v>0</v>
      </c>
      <c r="K71" s="134">
        <f>IF('7th 5'!J71&gt;0,'7th 5'!AB71,0)</f>
        <v>0</v>
      </c>
      <c r="L71" s="133">
        <f>IF('7th 6'!J71&gt;0,'7th 6'!AC71,0)</f>
        <v>0</v>
      </c>
      <c r="M71" s="222">
        <f>IF('7th 6'!J71&gt;0,'7th 6'!AB71,0)</f>
        <v>0</v>
      </c>
      <c r="N71" s="132">
        <f>IF('7th 1'!R71&gt;0,'7th 1'!AC71,0)</f>
        <v>0</v>
      </c>
      <c r="O71" s="134">
        <f>IF('7th 1'!R71&gt;0,'7th 1'!AB71,0)</f>
        <v>0</v>
      </c>
      <c r="P71" s="134">
        <f>IF('7th 2'!R71&gt;0,'7th 2'!AC71,0)</f>
        <v>0</v>
      </c>
      <c r="Q71" s="133">
        <f>IF('7th 2'!R71&gt;0,'7th 2'!AB71,0)</f>
        <v>0</v>
      </c>
      <c r="R71" s="133">
        <f>IF('7th 3'!R71&gt;0,'7th 3'!AC71,0)</f>
        <v>0</v>
      </c>
      <c r="S71" s="133">
        <f>IF('7th 3'!R71&gt;0,'7th 3'!AB71,0)</f>
        <v>0</v>
      </c>
      <c r="T71" s="134">
        <f>IF('7th 4'!R71&gt;0,'7th 4'!AC71,0)</f>
        <v>0</v>
      </c>
      <c r="U71" s="134">
        <f>IF('7th 4'!R71&gt;0,'7th 4'!AB71,0)</f>
        <v>0</v>
      </c>
      <c r="V71" s="133">
        <f>IF('7th 5'!R71&gt;0,'7th 5'!AC71,0)</f>
        <v>0</v>
      </c>
      <c r="W71" s="133">
        <f>IF('7th 5'!R71&gt;0,'7th 5'!AB71,0)</f>
        <v>0</v>
      </c>
      <c r="X71" s="133">
        <f>IF('7th 6'!R71&gt;0,'7th 6'!AC71,0)</f>
        <v>0</v>
      </c>
      <c r="Y71" s="135">
        <f>IF('7th 6'!R71&gt;0,'7th 6'!AB71,0)</f>
        <v>0</v>
      </c>
      <c r="Z71" s="223">
        <f>IF('7th 1'!Z71&gt;0,'7th 1'!AC71,0)</f>
        <v>0</v>
      </c>
      <c r="AA71" s="134">
        <f>IF('7th 1'!Z71&gt;0,'7th 1'!AB71,0)</f>
        <v>0</v>
      </c>
      <c r="AB71" s="134">
        <f>IF('7th 2'!Z71&gt;0,'7th 2'!AC71,0)</f>
        <v>0</v>
      </c>
      <c r="AC71" s="134">
        <f>IF('7th 2'!Z71&gt;0,'7th 2'!AB71,0)</f>
        <v>0</v>
      </c>
      <c r="AD71" s="134">
        <f>IF('7th 3'!Z71&gt;0,'7th 3'!AC71,0)</f>
        <v>0</v>
      </c>
      <c r="AE71" s="134">
        <f>IF('7th 3'!Z71&gt;0,'7th 3'!AB71,0)</f>
        <v>0</v>
      </c>
      <c r="AF71" s="134">
        <f>IF('7th 4'!Z71&gt;0,'7th 4'!AC71,0)</f>
        <v>0</v>
      </c>
      <c r="AG71" s="133">
        <f>IF('7th 4'!Z71&gt;0,'7th 4'!AB71,0)</f>
        <v>0</v>
      </c>
      <c r="AH71" s="133">
        <f>IF('7th 5'!Z71&gt;0,'7th 5'!AC71,0)</f>
        <v>0</v>
      </c>
      <c r="AI71" s="133">
        <f>IF('7th 5'!Z71&gt;0,'7th 5'!AB71,0)</f>
        <v>0</v>
      </c>
      <c r="AJ71" s="134">
        <f>IF('7th 6'!Z71&gt;0,'7th 6'!AC71,0)</f>
        <v>0</v>
      </c>
      <c r="AK71" s="225">
        <f>IF('7th 6'!Z71&gt;0,'7th 6'!AB71,0)</f>
        <v>0</v>
      </c>
      <c r="AL71" s="226">
        <f>(B71*C6)+(D71*E6)+(F71*G6)+(H71*I6)+(J71*K6)+(L71*M6)+(N71*O6)+(P71*Q6)+(R71*S6)+(T71*U6)+(V71*W6)+(X71*Y6)+(Z71*AA6)+(AB71*AC6)+(AD71*AE6)+(AF71*AG6)+(AH71*AI6)+(AJ71*AK6)</f>
        <v>0</v>
      </c>
      <c r="AM71" s="137">
        <f t="shared" si="0"/>
        <v>0</v>
      </c>
      <c r="AN71" s="215" t="str">
        <f t="shared" si="1"/>
        <v>F</v>
      </c>
      <c r="AO71" s="227">
        <f t="shared" si="2"/>
        <v>0</v>
      </c>
      <c r="AP71" s="139">
        <f t="shared" si="3"/>
        <v>0</v>
      </c>
    </row>
    <row r="72" spans="1:42" ht="15.75">
      <c r="A72" s="217">
        <f>'1st 1'!A72</f>
        <v>0</v>
      </c>
      <c r="B72" s="132">
        <f>IF('7th 1'!J72&gt;0,'7th 1'!AC72,0)</f>
        <v>0</v>
      </c>
      <c r="C72" s="133">
        <f>IF('7th 1'!J72&gt;0,'7th 1'!AB72,0)</f>
        <v>0</v>
      </c>
      <c r="D72" s="133">
        <f>IF('7th 2'!J72&gt;0,'7th 2'!AC72,0)</f>
        <v>0</v>
      </c>
      <c r="E72" s="134">
        <f>IF('7th 2'!J72&gt;0,'7th 2'!AB72,0)</f>
        <v>0</v>
      </c>
      <c r="F72" s="134">
        <f>IF('7th 3'!J72&gt;0,'7th 3'!AC72,0)</f>
        <v>0</v>
      </c>
      <c r="G72" s="133">
        <f>IF('7th 3'!J72&gt;0,'7th 3'!AB72,0)</f>
        <v>0</v>
      </c>
      <c r="H72" s="133">
        <f>IF('7th 4'!J72&gt;0,'7th 4'!AC72,0)</f>
        <v>0</v>
      </c>
      <c r="I72" s="133">
        <f>IF('7th 4'!J72&gt;0,'7th 4'!AB72,0)</f>
        <v>0</v>
      </c>
      <c r="J72" s="134">
        <f>IF('7th 5'!J72&gt;0,'7th 5'!AC72,0)</f>
        <v>0</v>
      </c>
      <c r="K72" s="134">
        <f>IF('7th 5'!J72&gt;0,'7th 5'!AB72,0)</f>
        <v>0</v>
      </c>
      <c r="L72" s="133">
        <f>IF('7th 6'!J72&gt;0,'7th 6'!AC72,0)</f>
        <v>0</v>
      </c>
      <c r="M72" s="222">
        <f>IF('7th 6'!J72&gt;0,'7th 6'!AB72,0)</f>
        <v>0</v>
      </c>
      <c r="N72" s="132">
        <f>IF('7th 1'!R72&gt;0,'7th 1'!AC72,0)</f>
        <v>0</v>
      </c>
      <c r="O72" s="134">
        <f>IF('7th 1'!R72&gt;0,'7th 1'!AB72,0)</f>
        <v>0</v>
      </c>
      <c r="P72" s="134">
        <f>IF('7th 2'!R72&gt;0,'7th 2'!AC72,0)</f>
        <v>0</v>
      </c>
      <c r="Q72" s="133">
        <f>IF('7th 2'!R72&gt;0,'7th 2'!AB72,0)</f>
        <v>0</v>
      </c>
      <c r="R72" s="133">
        <f>IF('7th 3'!R72&gt;0,'7th 3'!AC72,0)</f>
        <v>0</v>
      </c>
      <c r="S72" s="133">
        <f>IF('7th 3'!R72&gt;0,'7th 3'!AB72,0)</f>
        <v>0</v>
      </c>
      <c r="T72" s="134">
        <f>IF('7th 4'!R72&gt;0,'7th 4'!AC72,0)</f>
        <v>0</v>
      </c>
      <c r="U72" s="134">
        <f>IF('7th 4'!R72&gt;0,'7th 4'!AB72,0)</f>
        <v>0</v>
      </c>
      <c r="V72" s="133">
        <f>IF('7th 5'!R72&gt;0,'7th 5'!AC72,0)</f>
        <v>0</v>
      </c>
      <c r="W72" s="133">
        <f>IF('7th 5'!R72&gt;0,'7th 5'!AB72,0)</f>
        <v>0</v>
      </c>
      <c r="X72" s="133">
        <f>IF('7th 6'!R72&gt;0,'7th 6'!AC72,0)</f>
        <v>0</v>
      </c>
      <c r="Y72" s="135">
        <f>IF('7th 6'!R72&gt;0,'7th 6'!AB72,0)</f>
        <v>0</v>
      </c>
      <c r="Z72" s="223">
        <f>IF('7th 1'!Z72&gt;0,'7th 1'!AC72,0)</f>
        <v>0</v>
      </c>
      <c r="AA72" s="134">
        <f>IF('7th 1'!Z72&gt;0,'7th 1'!AB72,0)</f>
        <v>0</v>
      </c>
      <c r="AB72" s="134">
        <f>IF('7th 2'!Z72&gt;0,'7th 2'!AC72,0)</f>
        <v>0</v>
      </c>
      <c r="AC72" s="134">
        <f>IF('7th 2'!Z72&gt;0,'7th 2'!AB72,0)</f>
        <v>0</v>
      </c>
      <c r="AD72" s="134">
        <f>IF('7th 3'!Z72&gt;0,'7th 3'!AC72,0)</f>
        <v>0</v>
      </c>
      <c r="AE72" s="134">
        <f>IF('7th 3'!Z72&gt;0,'7th 3'!AB72,0)</f>
        <v>0</v>
      </c>
      <c r="AF72" s="134">
        <f>IF('7th 4'!Z72&gt;0,'7th 4'!AC72,0)</f>
        <v>0</v>
      </c>
      <c r="AG72" s="133">
        <f>IF('7th 4'!Z72&gt;0,'7th 4'!AB72,0)</f>
        <v>0</v>
      </c>
      <c r="AH72" s="133">
        <f>IF('7th 5'!Z72&gt;0,'7th 5'!AC72,0)</f>
        <v>0</v>
      </c>
      <c r="AI72" s="133">
        <f>IF('7th 5'!Z72&gt;0,'7th 5'!AB72,0)</f>
        <v>0</v>
      </c>
      <c r="AJ72" s="134">
        <f>IF('7th 6'!Z72&gt;0,'7th 6'!AC72,0)</f>
        <v>0</v>
      </c>
      <c r="AK72" s="225">
        <f>IF('7th 6'!Z72&gt;0,'7th 6'!AB72,0)</f>
        <v>0</v>
      </c>
      <c r="AL72" s="226">
        <f>(B72*C6)+(D72*E6)+(F72*G6)+(H72*I6)+(J72*K6)+(L72*M6)+(N72*O6)+(P72*Q6)+(R72*S6)+(T72*U6)+(V72*W6)+(X72*Y6)+(Z72*AA6)+(AB72*AC6)+(AD72*AE6)+(AF72*AG6)+(AH72*AI6)+(AJ72*AK6)</f>
        <v>0</v>
      </c>
      <c r="AM72" s="137">
        <f t="shared" si="0"/>
        <v>0</v>
      </c>
      <c r="AN72" s="215" t="str">
        <f t="shared" si="1"/>
        <v>F</v>
      </c>
      <c r="AO72" s="227">
        <f t="shared" si="2"/>
        <v>0</v>
      </c>
      <c r="AP72" s="139">
        <f t="shared" si="3"/>
        <v>0</v>
      </c>
    </row>
    <row r="73" spans="1:42" ht="15.75">
      <c r="A73" s="217">
        <f>'1st 1'!A73</f>
        <v>0</v>
      </c>
      <c r="B73" s="132">
        <f>IF('7th 1'!J73&gt;0,'7th 1'!AC73,0)</f>
        <v>0</v>
      </c>
      <c r="C73" s="133">
        <f>IF('7th 1'!J73&gt;0,'7th 1'!AB73,0)</f>
        <v>0</v>
      </c>
      <c r="D73" s="133">
        <f>IF('7th 2'!J73&gt;0,'7th 2'!AC73,0)</f>
        <v>0</v>
      </c>
      <c r="E73" s="134">
        <f>IF('7th 2'!J73&gt;0,'7th 2'!AB73,0)</f>
        <v>0</v>
      </c>
      <c r="F73" s="134">
        <f>IF('7th 3'!J73&gt;0,'7th 3'!AC73,0)</f>
        <v>0</v>
      </c>
      <c r="G73" s="133">
        <f>IF('7th 3'!J73&gt;0,'7th 3'!AB73,0)</f>
        <v>0</v>
      </c>
      <c r="H73" s="133">
        <f>IF('7th 4'!J73&gt;0,'7th 4'!AC73,0)</f>
        <v>0</v>
      </c>
      <c r="I73" s="133">
        <f>IF('7th 4'!J73&gt;0,'7th 4'!AB73,0)</f>
        <v>0</v>
      </c>
      <c r="J73" s="134">
        <f>IF('7th 5'!J73&gt;0,'7th 5'!AC73,0)</f>
        <v>0</v>
      </c>
      <c r="K73" s="134">
        <f>IF('7th 5'!J73&gt;0,'7th 5'!AB73,0)</f>
        <v>0</v>
      </c>
      <c r="L73" s="133">
        <f>IF('7th 6'!J73&gt;0,'7th 6'!AC73,0)</f>
        <v>0</v>
      </c>
      <c r="M73" s="222">
        <f>IF('7th 6'!J73&gt;0,'7th 6'!AB73,0)</f>
        <v>0</v>
      </c>
      <c r="N73" s="132">
        <f>IF('7th 1'!R73&gt;0,'7th 1'!AC73,0)</f>
        <v>0</v>
      </c>
      <c r="O73" s="134">
        <f>IF('7th 1'!R73&gt;0,'7th 1'!AB73,0)</f>
        <v>0</v>
      </c>
      <c r="P73" s="134">
        <f>IF('7th 2'!R73&gt;0,'7th 2'!AC73,0)</f>
        <v>0</v>
      </c>
      <c r="Q73" s="133">
        <f>IF('7th 2'!R73&gt;0,'7th 2'!AB73,0)</f>
        <v>0</v>
      </c>
      <c r="R73" s="133">
        <f>IF('7th 3'!R73&gt;0,'7th 3'!AC73,0)</f>
        <v>0</v>
      </c>
      <c r="S73" s="133">
        <f>IF('7th 3'!R73&gt;0,'7th 3'!AB73,0)</f>
        <v>0</v>
      </c>
      <c r="T73" s="134">
        <f>IF('7th 4'!R73&gt;0,'7th 4'!AC73,0)</f>
        <v>0</v>
      </c>
      <c r="U73" s="134">
        <f>IF('7th 4'!R73&gt;0,'7th 4'!AB73,0)</f>
        <v>0</v>
      </c>
      <c r="V73" s="133">
        <f>IF('7th 5'!R73&gt;0,'7th 5'!AC73,0)</f>
        <v>0</v>
      </c>
      <c r="W73" s="133">
        <f>IF('7th 5'!R73&gt;0,'7th 5'!AB73,0)</f>
        <v>0</v>
      </c>
      <c r="X73" s="133">
        <f>IF('7th 6'!R73&gt;0,'7th 6'!AC73,0)</f>
        <v>0</v>
      </c>
      <c r="Y73" s="135">
        <f>IF('7th 6'!R73&gt;0,'7th 6'!AB73,0)</f>
        <v>0</v>
      </c>
      <c r="Z73" s="223">
        <f>IF('7th 1'!Z73&gt;0,'7th 1'!AC73,0)</f>
        <v>0</v>
      </c>
      <c r="AA73" s="134">
        <f>IF('7th 1'!Z73&gt;0,'7th 1'!AB73,0)</f>
        <v>0</v>
      </c>
      <c r="AB73" s="134">
        <f>IF('7th 2'!Z73&gt;0,'7th 2'!AC73,0)</f>
        <v>0</v>
      </c>
      <c r="AC73" s="134">
        <f>IF('7th 2'!Z73&gt;0,'7th 2'!AB73,0)</f>
        <v>0</v>
      </c>
      <c r="AD73" s="134">
        <f>IF('7th 3'!Z73&gt;0,'7th 3'!AC73,0)</f>
        <v>0</v>
      </c>
      <c r="AE73" s="134">
        <f>IF('7th 3'!Z73&gt;0,'7th 3'!AB73,0)</f>
        <v>0</v>
      </c>
      <c r="AF73" s="134">
        <f>IF('7th 4'!Z73&gt;0,'7th 4'!AC73,0)</f>
        <v>0</v>
      </c>
      <c r="AG73" s="133">
        <f>IF('7th 4'!Z73&gt;0,'7th 4'!AB73,0)</f>
        <v>0</v>
      </c>
      <c r="AH73" s="133">
        <f>IF('7th 5'!Z73&gt;0,'7th 5'!AC73,0)</f>
        <v>0</v>
      </c>
      <c r="AI73" s="133">
        <f>IF('7th 5'!Z73&gt;0,'7th 5'!AB73,0)</f>
        <v>0</v>
      </c>
      <c r="AJ73" s="134">
        <f>IF('7th 6'!Z73&gt;0,'7th 6'!AC73,0)</f>
        <v>0</v>
      </c>
      <c r="AK73" s="225">
        <f>IF('7th 6'!Z73&gt;0,'7th 6'!AB73,0)</f>
        <v>0</v>
      </c>
      <c r="AL73" s="226">
        <f>(B73*C6)+(D73*E6)+(F73*G6)+(H73*I6)+(J73*K6)+(L73*M6)+(N73*O6)+(P73*Q6)+(R73*S6)+(T73*U6)+(V73*W6)+(X73*Y6)+(Z73*AA6)+(AB73*AC6)+(AD73*AE6)+(AF73*AG6)+(AH73*AI6)+(AJ73*AK6)</f>
        <v>0</v>
      </c>
      <c r="AM73" s="137">
        <f>AL73/15</f>
        <v>0</v>
      </c>
      <c r="AN73" s="215" t="str">
        <f>IF(AM73&gt;=4,"A+",IF(AM73&gt;=3.75,"A",IF(AM73&gt;=3.5,"A-",IF(AM73&gt;=3.25,"B+",IF(AM73&gt;=3,"B",IF(AM73&gt;=2.75,"B-",IF(AM73&gt;=2.5,"C+",IF(AM73&gt;=2,"C","F"))))))))</f>
        <v>F</v>
      </c>
      <c r="AO73" s="227">
        <f>IF(AM73&gt;=2.5,AN73,IF(AM73&gt;=2.25,"C",IF(AM73&gt;=2,"D",IF(AM73=0,0,"F"))))</f>
        <v>0</v>
      </c>
      <c r="AP73" s="139">
        <f>A73</f>
        <v>0</v>
      </c>
    </row>
    <row r="74" spans="1:42" ht="15.75">
      <c r="A74" s="217">
        <f>'1st 1'!A74</f>
        <v>0</v>
      </c>
      <c r="B74" s="132">
        <f>IF('7th 1'!J74&gt;0,'7th 1'!AC74,0)</f>
        <v>0</v>
      </c>
      <c r="C74" s="133">
        <f>IF('7th 1'!J74&gt;0,'7th 1'!AB74,0)</f>
        <v>0</v>
      </c>
      <c r="D74" s="133">
        <f>IF('7th 2'!J74&gt;0,'7th 2'!AC74,0)</f>
        <v>0</v>
      </c>
      <c r="E74" s="134">
        <f>IF('7th 2'!J74&gt;0,'7th 2'!AB74,0)</f>
        <v>0</v>
      </c>
      <c r="F74" s="134">
        <f>IF('7th 3'!J74&gt;0,'7th 3'!AC74,0)</f>
        <v>0</v>
      </c>
      <c r="G74" s="133">
        <f>IF('7th 3'!J74&gt;0,'7th 3'!AB74,0)</f>
        <v>0</v>
      </c>
      <c r="H74" s="133">
        <f>IF('7th 4'!J74&gt;0,'7th 4'!AC74,0)</f>
        <v>0</v>
      </c>
      <c r="I74" s="133">
        <f>IF('7th 4'!J74&gt;0,'7th 4'!AB74,0)</f>
        <v>0</v>
      </c>
      <c r="J74" s="134">
        <f>IF('7th 5'!J74&gt;0,'7th 5'!AC74,0)</f>
        <v>0</v>
      </c>
      <c r="K74" s="134">
        <f>IF('7th 5'!J74&gt;0,'7th 5'!AB74,0)</f>
        <v>0</v>
      </c>
      <c r="L74" s="133">
        <f>IF('7th 6'!J74&gt;0,'7th 6'!AC74,0)</f>
        <v>0</v>
      </c>
      <c r="M74" s="222">
        <f>IF('7th 6'!J74&gt;0,'7th 6'!AB74,0)</f>
        <v>0</v>
      </c>
      <c r="N74" s="132">
        <f>IF('7th 1'!R74&gt;0,'7th 1'!AC74,0)</f>
        <v>0</v>
      </c>
      <c r="O74" s="134">
        <f>IF('7th 1'!R74&gt;0,'7th 1'!AB74,0)</f>
        <v>0</v>
      </c>
      <c r="P74" s="134">
        <f>IF('7th 2'!R74&gt;0,'7th 2'!AC74,0)</f>
        <v>0</v>
      </c>
      <c r="Q74" s="133">
        <f>IF('7th 2'!R74&gt;0,'7th 2'!AB74,0)</f>
        <v>0</v>
      </c>
      <c r="R74" s="133">
        <f>IF('7th 3'!R74&gt;0,'7th 3'!AC74,0)</f>
        <v>0</v>
      </c>
      <c r="S74" s="133">
        <f>IF('7th 3'!R74&gt;0,'7th 3'!AB74,0)</f>
        <v>0</v>
      </c>
      <c r="T74" s="134">
        <f>IF('7th 4'!R74&gt;0,'7th 4'!AC74,0)</f>
        <v>0</v>
      </c>
      <c r="U74" s="134">
        <f>IF('7th 4'!R74&gt;0,'7th 4'!AB74,0)</f>
        <v>0</v>
      </c>
      <c r="V74" s="133">
        <f>IF('7th 5'!R74&gt;0,'7th 5'!AC74,0)</f>
        <v>0</v>
      </c>
      <c r="W74" s="133">
        <f>IF('7th 5'!R74&gt;0,'7th 5'!AB74,0)</f>
        <v>0</v>
      </c>
      <c r="X74" s="133">
        <f>IF('7th 6'!R74&gt;0,'7th 6'!AC74,0)</f>
        <v>0</v>
      </c>
      <c r="Y74" s="135">
        <f>IF('7th 6'!R74&gt;0,'7th 6'!AB74,0)</f>
        <v>0</v>
      </c>
      <c r="Z74" s="223">
        <f>IF('7th 1'!Z74&gt;0,'7th 1'!AC74,0)</f>
        <v>0</v>
      </c>
      <c r="AA74" s="134">
        <f>IF('7th 1'!Z74&gt;0,'7th 1'!AB74,0)</f>
        <v>0</v>
      </c>
      <c r="AB74" s="134">
        <f>IF('7th 2'!Z74&gt;0,'7th 2'!AC74,0)</f>
        <v>0</v>
      </c>
      <c r="AC74" s="134">
        <f>IF('7th 2'!Z74&gt;0,'7th 2'!AB74,0)</f>
        <v>0</v>
      </c>
      <c r="AD74" s="134">
        <f>IF('7th 3'!Z74&gt;0,'7th 3'!AC74,0)</f>
        <v>0</v>
      </c>
      <c r="AE74" s="134">
        <f>IF('7th 3'!Z74&gt;0,'7th 3'!AB74,0)</f>
        <v>0</v>
      </c>
      <c r="AF74" s="134">
        <f>IF('7th 4'!Z74&gt;0,'7th 4'!AC74,0)</f>
        <v>0</v>
      </c>
      <c r="AG74" s="133">
        <f>IF('7th 4'!Z74&gt;0,'7th 4'!AB74,0)</f>
        <v>0</v>
      </c>
      <c r="AH74" s="133">
        <f>IF('7th 5'!Z74&gt;0,'7th 5'!AC74,0)</f>
        <v>0</v>
      </c>
      <c r="AI74" s="133">
        <f>IF('7th 5'!Z74&gt;0,'7th 5'!AB74,0)</f>
        <v>0</v>
      </c>
      <c r="AJ74" s="134">
        <f>IF('7th 6'!Z74&gt;0,'7th 6'!AC74,0)</f>
        <v>0</v>
      </c>
      <c r="AK74" s="225">
        <f>IF('7th 6'!Z74&gt;0,'7th 6'!AB74,0)</f>
        <v>0</v>
      </c>
      <c r="AL74" s="226">
        <f>(B74*C6)+(D74*E6)+(F74*G6)+(H74*I6)+(J74*K6)+(L74*M6)+(N74*O6)+(P74*Q6)+(R74*S6)+(T74*U6)+(V74*W6)+(X74*Y6)+(Z74*AA6)+(AB74*AC6)+(AD74*AE6)+(AF74*AG6)+(AH74*AI6)+(AJ74*AK6)</f>
        <v>0</v>
      </c>
      <c r="AM74" s="137">
        <f>AL74/15</f>
        <v>0</v>
      </c>
      <c r="AN74" s="215" t="str">
        <f>IF(AM74&gt;=4,"A+",IF(AM74&gt;=3.75,"A",IF(AM74&gt;=3.5,"A-",IF(AM74&gt;=3.25,"B+",IF(AM74&gt;=3,"B",IF(AM74&gt;=2.75,"B-",IF(AM74&gt;=2.5,"C+",IF(AM74&gt;=2,"C","F"))))))))</f>
        <v>F</v>
      </c>
      <c r="AO74" s="227">
        <f>IF(AM74&gt;=2.5,AN74,IF(AM74&gt;=2.25,"C",IF(AM74&gt;=2,"D",IF(AM74=0,0,"F"))))</f>
        <v>0</v>
      </c>
      <c r="AP74" s="139">
        <f>A74</f>
        <v>0</v>
      </c>
    </row>
    <row r="75" spans="1:42" ht="15.75">
      <c r="A75" s="217">
        <f>'1st 1'!A75</f>
        <v>0</v>
      </c>
      <c r="B75" s="132">
        <f>IF('7th 1'!J75&gt;0,'7th 1'!AC75,0)</f>
        <v>0</v>
      </c>
      <c r="C75" s="133">
        <f>IF('7th 1'!J75&gt;0,'7th 1'!AB75,0)</f>
        <v>0</v>
      </c>
      <c r="D75" s="133">
        <f>IF('7th 2'!J75&gt;0,'7th 2'!AC75,0)</f>
        <v>0</v>
      </c>
      <c r="E75" s="134">
        <f>IF('7th 2'!J75&gt;0,'7th 2'!AB75,0)</f>
        <v>0</v>
      </c>
      <c r="F75" s="134">
        <f>IF('7th 3'!J75&gt;0,'7th 3'!AC75,0)</f>
        <v>0</v>
      </c>
      <c r="G75" s="133">
        <f>IF('7th 3'!J75&gt;0,'7th 3'!AB75,0)</f>
        <v>0</v>
      </c>
      <c r="H75" s="133">
        <f>IF('7th 4'!J75&gt;0,'7th 4'!AC75,0)</f>
        <v>0</v>
      </c>
      <c r="I75" s="133">
        <f>IF('7th 4'!J75&gt;0,'7th 4'!AB75,0)</f>
        <v>0</v>
      </c>
      <c r="J75" s="134">
        <f>IF('7th 5'!J75&gt;0,'7th 5'!AC75,0)</f>
        <v>0</v>
      </c>
      <c r="K75" s="134">
        <f>IF('7th 5'!J75&gt;0,'7th 5'!AB75,0)</f>
        <v>0</v>
      </c>
      <c r="L75" s="133">
        <f>IF('7th 6'!J75&gt;0,'7th 6'!AC75,0)</f>
        <v>0</v>
      </c>
      <c r="M75" s="222">
        <f>IF('7th 6'!J75&gt;0,'7th 6'!AB75,0)</f>
        <v>0</v>
      </c>
      <c r="N75" s="132">
        <f>IF('7th 1'!R75&gt;0,'7th 1'!AC75,0)</f>
        <v>0</v>
      </c>
      <c r="O75" s="134">
        <f>IF('7th 1'!R75&gt;0,'7th 1'!AB75,0)</f>
        <v>0</v>
      </c>
      <c r="P75" s="134">
        <f>IF('7th 2'!R75&gt;0,'7th 2'!AC75,0)</f>
        <v>0</v>
      </c>
      <c r="Q75" s="133">
        <f>IF('7th 2'!R75&gt;0,'7th 2'!AB75,0)</f>
        <v>0</v>
      </c>
      <c r="R75" s="133">
        <f>IF('7th 3'!R75&gt;0,'7th 3'!AC75,0)</f>
        <v>0</v>
      </c>
      <c r="S75" s="133">
        <f>IF('7th 3'!R75&gt;0,'7th 3'!AB75,0)</f>
        <v>0</v>
      </c>
      <c r="T75" s="134">
        <f>IF('7th 4'!R75&gt;0,'7th 4'!AC75,0)</f>
        <v>0</v>
      </c>
      <c r="U75" s="134">
        <f>IF('7th 4'!R75&gt;0,'7th 4'!AB75,0)</f>
        <v>0</v>
      </c>
      <c r="V75" s="133">
        <f>IF('7th 5'!R75&gt;0,'7th 5'!AC75,0)</f>
        <v>0</v>
      </c>
      <c r="W75" s="133">
        <f>IF('7th 5'!R75&gt;0,'7th 5'!AB75,0)</f>
        <v>0</v>
      </c>
      <c r="X75" s="133">
        <f>IF('7th 6'!R75&gt;0,'7th 6'!AC75,0)</f>
        <v>0</v>
      </c>
      <c r="Y75" s="135">
        <f>IF('7th 6'!R75&gt;0,'7th 6'!AB75,0)</f>
        <v>0</v>
      </c>
      <c r="Z75" s="223">
        <f>IF('7th 1'!Z75&gt;0,'7th 1'!AC75,0)</f>
        <v>0</v>
      </c>
      <c r="AA75" s="134">
        <f>IF('7th 1'!Z75&gt;0,'7th 1'!AB75,0)</f>
        <v>0</v>
      </c>
      <c r="AB75" s="134">
        <f>IF('7th 2'!Z75&gt;0,'7th 2'!AC75,0)</f>
        <v>0</v>
      </c>
      <c r="AC75" s="134">
        <f>IF('7th 2'!Z75&gt;0,'7th 2'!AB75,0)</f>
        <v>0</v>
      </c>
      <c r="AD75" s="134">
        <f>IF('7th 3'!Z75&gt;0,'7th 3'!AC75,0)</f>
        <v>0</v>
      </c>
      <c r="AE75" s="134">
        <f>IF('7th 3'!Z75&gt;0,'7th 3'!AB75,0)</f>
        <v>0</v>
      </c>
      <c r="AF75" s="134">
        <f>IF('7th 4'!Z75&gt;0,'7th 4'!AC75,0)</f>
        <v>0</v>
      </c>
      <c r="AG75" s="133">
        <f>IF('7th 4'!Z75&gt;0,'7th 4'!AB75,0)</f>
        <v>0</v>
      </c>
      <c r="AH75" s="133">
        <f>IF('7th 5'!Z75&gt;0,'7th 5'!AC75,0)</f>
        <v>0</v>
      </c>
      <c r="AI75" s="133">
        <f>IF('7th 5'!Z75&gt;0,'7th 5'!AB75,0)</f>
        <v>0</v>
      </c>
      <c r="AJ75" s="134">
        <f>IF('7th 6'!Z75&gt;0,'7th 6'!AC75,0)</f>
        <v>0</v>
      </c>
      <c r="AK75" s="225">
        <f>IF('7th 6'!Z75&gt;0,'7th 6'!AB75,0)</f>
        <v>0</v>
      </c>
      <c r="AL75" s="226">
        <f>(B75*C6)+(D75*E6)+(F75*G6)+(H75*I6)+(J75*K6)+(L75*M6)+(N75*O6)+(P75*Q6)+(R75*S6)+(T75*U6)+(V75*W6)+(X75*Y6)+(Z75*AA6)+(AB75*AC6)+(AD75*AE6)+(AF75*AG6)+(AH75*AI6)+(AJ75*AK6)</f>
        <v>0</v>
      </c>
      <c r="AM75" s="137">
        <f>AL75/15</f>
        <v>0</v>
      </c>
      <c r="AN75" s="215" t="str">
        <f>IF(AM75&gt;=4,"A+",IF(AM75&gt;=3.75,"A",IF(AM75&gt;=3.5,"A-",IF(AM75&gt;=3.25,"B+",IF(AM75&gt;=3,"B",IF(AM75&gt;=2.75,"B-",IF(AM75&gt;=2.5,"C+",IF(AM75&gt;=2,"C","F"))))))))</f>
        <v>F</v>
      </c>
      <c r="AO75" s="227">
        <f>IF(AM75&gt;=2.5,AN75,IF(AM75&gt;=2.25,"C",IF(AM75&gt;=2,"D",IF(AM75=0,0,"F"))))</f>
        <v>0</v>
      </c>
      <c r="AP75" s="139">
        <f>A75</f>
        <v>0</v>
      </c>
    </row>
    <row r="76" spans="1:42" ht="15.75">
      <c r="A76" s="217">
        <f>'1st 1'!A76</f>
        <v>0</v>
      </c>
      <c r="B76" s="132">
        <f>IF('7th 1'!J76&gt;0,'7th 1'!AC76,0)</f>
        <v>0</v>
      </c>
      <c r="C76" s="133">
        <f>IF('7th 1'!J76&gt;0,'7th 1'!AB76,0)</f>
        <v>0</v>
      </c>
      <c r="D76" s="133">
        <f>IF('7th 2'!J76&gt;0,'7th 2'!AC76,0)</f>
        <v>0</v>
      </c>
      <c r="E76" s="134">
        <f>IF('7th 2'!J76&gt;0,'7th 2'!AB76,0)</f>
        <v>0</v>
      </c>
      <c r="F76" s="134">
        <f>IF('7th 3'!J76&gt;0,'7th 3'!AC76,0)</f>
        <v>0</v>
      </c>
      <c r="G76" s="133">
        <f>IF('7th 3'!J76&gt;0,'7th 3'!AB76,0)</f>
        <v>0</v>
      </c>
      <c r="H76" s="133">
        <f>IF('7th 4'!J76&gt;0,'7th 4'!AC76,0)</f>
        <v>0</v>
      </c>
      <c r="I76" s="133">
        <f>IF('7th 4'!J76&gt;0,'7th 4'!AB76,0)</f>
        <v>0</v>
      </c>
      <c r="J76" s="134">
        <f>IF('7th 5'!J76&gt;0,'7th 5'!AC76,0)</f>
        <v>0</v>
      </c>
      <c r="K76" s="134">
        <f>IF('7th 5'!J76&gt;0,'7th 5'!AB76,0)</f>
        <v>0</v>
      </c>
      <c r="L76" s="133">
        <f>IF('7th 6'!J76&gt;0,'7th 6'!AC76,0)</f>
        <v>0</v>
      </c>
      <c r="M76" s="222">
        <f>IF('7th 6'!J76&gt;0,'7th 6'!AB76,0)</f>
        <v>0</v>
      </c>
      <c r="N76" s="132">
        <f>IF('7th 1'!R76&gt;0,'7th 1'!AC76,0)</f>
        <v>0</v>
      </c>
      <c r="O76" s="134">
        <f>IF('7th 1'!R76&gt;0,'7th 1'!AB76,0)</f>
        <v>0</v>
      </c>
      <c r="P76" s="134">
        <f>IF('7th 2'!R76&gt;0,'7th 2'!AC76,0)</f>
        <v>0</v>
      </c>
      <c r="Q76" s="133">
        <f>IF('7th 2'!R76&gt;0,'7th 2'!AB76,0)</f>
        <v>0</v>
      </c>
      <c r="R76" s="133">
        <f>IF('7th 3'!R76&gt;0,'7th 3'!AC76,0)</f>
        <v>0</v>
      </c>
      <c r="S76" s="133">
        <f>IF('7th 3'!R76&gt;0,'7th 3'!AB76,0)</f>
        <v>0</v>
      </c>
      <c r="T76" s="134">
        <f>IF('7th 4'!R76&gt;0,'7th 4'!AC76,0)</f>
        <v>0</v>
      </c>
      <c r="U76" s="134">
        <f>IF('7th 4'!R76&gt;0,'7th 4'!AB76,0)</f>
        <v>0</v>
      </c>
      <c r="V76" s="133">
        <f>IF('7th 5'!R76&gt;0,'7th 5'!AC76,0)</f>
        <v>0</v>
      </c>
      <c r="W76" s="133">
        <f>IF('7th 5'!R76&gt;0,'7th 5'!AB76,0)</f>
        <v>0</v>
      </c>
      <c r="X76" s="133">
        <f>IF('7th 6'!R76&gt;0,'7th 6'!AC76,0)</f>
        <v>0</v>
      </c>
      <c r="Y76" s="135">
        <f>IF('7th 6'!R76&gt;0,'7th 6'!AB76,0)</f>
        <v>0</v>
      </c>
      <c r="Z76" s="223">
        <f>IF('7th 1'!Z76&gt;0,'7th 1'!AC76,0)</f>
        <v>0</v>
      </c>
      <c r="AA76" s="134">
        <f>IF('7th 1'!Z76&gt;0,'7th 1'!AB76,0)</f>
        <v>0</v>
      </c>
      <c r="AB76" s="134">
        <f>IF('7th 2'!Z76&gt;0,'7th 2'!AC76,0)</f>
        <v>0</v>
      </c>
      <c r="AC76" s="134">
        <f>IF('7th 2'!Z76&gt;0,'7th 2'!AB76,0)</f>
        <v>0</v>
      </c>
      <c r="AD76" s="134">
        <f>IF('7th 3'!Z76&gt;0,'7th 3'!AC76,0)</f>
        <v>0</v>
      </c>
      <c r="AE76" s="134">
        <f>IF('7th 3'!Z76&gt;0,'7th 3'!AB76,0)</f>
        <v>0</v>
      </c>
      <c r="AF76" s="134">
        <f>IF('7th 4'!Z76&gt;0,'7th 4'!AC76,0)</f>
        <v>0</v>
      </c>
      <c r="AG76" s="133">
        <f>IF('7th 4'!Z76&gt;0,'7th 4'!AB76,0)</f>
        <v>0</v>
      </c>
      <c r="AH76" s="133">
        <f>IF('7th 5'!Z76&gt;0,'7th 5'!AC76,0)</f>
        <v>0</v>
      </c>
      <c r="AI76" s="133">
        <f>IF('7th 5'!Z76&gt;0,'7th 5'!AB76,0)</f>
        <v>0</v>
      </c>
      <c r="AJ76" s="134">
        <f>IF('7th 6'!Z76&gt;0,'7th 6'!AC76,0)</f>
        <v>0</v>
      </c>
      <c r="AK76" s="225">
        <f>IF('7th 6'!Z76&gt;0,'7th 6'!AB76,0)</f>
        <v>0</v>
      </c>
      <c r="AL76" s="226">
        <f>(B76*C6)+(D76*E6)+(F76*G6)+(H76*I6)+(J76*K6)+(L76*M6)+(N76*O6)+(P76*Q6)+(R76*S6)+(T76*U6)+(V76*W6)+(X76*Y6)+(Z76*AA6)+(AB76*AC6)+(AD76*AE6)+(AF76*AG6)+(AH76*AI6)+(AJ76*AK6)</f>
        <v>0</v>
      </c>
      <c r="AM76" s="137">
        <f>AL76/15</f>
        <v>0</v>
      </c>
      <c r="AN76" s="215" t="str">
        <f>IF(AM76&gt;=4,"A+",IF(AM76&gt;=3.75,"A",IF(AM76&gt;=3.5,"A-",IF(AM76&gt;=3.25,"B+",IF(AM76&gt;=3,"B",IF(AM76&gt;=2.75,"B-",IF(AM76&gt;=2.5,"C+",IF(AM76&gt;=2,"C","F"))))))))</f>
        <v>F</v>
      </c>
      <c r="AO76" s="227">
        <f>IF(AM76&gt;=2.5,AN76,IF(AM76&gt;=2.25,"C",IF(AM76&gt;=2,"D",IF(AM76=0,0,"F"))))</f>
        <v>0</v>
      </c>
      <c r="AP76" s="139">
        <f>A76</f>
        <v>0</v>
      </c>
    </row>
    <row r="77" spans="1:42" ht="15.75">
      <c r="A77" s="217">
        <f>'1st 1'!A77</f>
        <v>0</v>
      </c>
      <c r="B77" s="132">
        <f>IF('7th 1'!J77&gt;0,'7th 1'!AC77,0)</f>
        <v>0</v>
      </c>
      <c r="C77" s="133">
        <f>IF('7th 1'!J77&gt;0,'7th 1'!AB77,0)</f>
        <v>0</v>
      </c>
      <c r="D77" s="133">
        <f>IF('7th 2'!J77&gt;0,'7th 2'!AC77,0)</f>
        <v>0</v>
      </c>
      <c r="E77" s="134">
        <f>IF('7th 2'!J77&gt;0,'7th 2'!AB77,0)</f>
        <v>0</v>
      </c>
      <c r="F77" s="134">
        <f>IF('7th 3'!J77&gt;0,'7th 3'!AC77,0)</f>
        <v>0</v>
      </c>
      <c r="G77" s="133">
        <f>IF('7th 3'!J77&gt;0,'7th 3'!AB77,0)</f>
        <v>0</v>
      </c>
      <c r="H77" s="133">
        <f>IF('7th 4'!J77&gt;0,'7th 4'!AC77,0)</f>
        <v>0</v>
      </c>
      <c r="I77" s="133">
        <f>IF('7th 4'!J77&gt;0,'7th 4'!AB77,0)</f>
        <v>0</v>
      </c>
      <c r="J77" s="134">
        <f>IF('7th 5'!J77&gt;0,'7th 5'!AC77,0)</f>
        <v>0</v>
      </c>
      <c r="K77" s="134">
        <f>IF('7th 5'!J77&gt;0,'7th 5'!AB77,0)</f>
        <v>0</v>
      </c>
      <c r="L77" s="133">
        <f>IF('7th 6'!J77&gt;0,'7th 6'!AC77,0)</f>
        <v>0</v>
      </c>
      <c r="M77" s="222">
        <f>IF('7th 6'!J77&gt;0,'7th 6'!AB77,0)</f>
        <v>0</v>
      </c>
      <c r="N77" s="132">
        <f>IF('7th 1'!R77&gt;0,'7th 1'!AC77,0)</f>
        <v>0</v>
      </c>
      <c r="O77" s="134">
        <f>IF('7th 1'!R77&gt;0,'7th 1'!AB77,0)</f>
        <v>0</v>
      </c>
      <c r="P77" s="134">
        <f>IF('7th 2'!R77&gt;0,'7th 2'!AC77,0)</f>
        <v>0</v>
      </c>
      <c r="Q77" s="133">
        <f>IF('7th 2'!R77&gt;0,'7th 2'!AB77,0)</f>
        <v>0</v>
      </c>
      <c r="R77" s="133">
        <f>IF('7th 3'!R77&gt;0,'7th 3'!AC77,0)</f>
        <v>0</v>
      </c>
      <c r="S77" s="133">
        <f>IF('7th 3'!R77&gt;0,'7th 3'!AB77,0)</f>
        <v>0</v>
      </c>
      <c r="T77" s="134">
        <f>IF('7th 4'!R77&gt;0,'7th 4'!AC77,0)</f>
        <v>0</v>
      </c>
      <c r="U77" s="134">
        <f>IF('7th 4'!R77&gt;0,'7th 4'!AB77,0)</f>
        <v>0</v>
      </c>
      <c r="V77" s="133">
        <f>IF('7th 5'!R77&gt;0,'7th 5'!AC77,0)</f>
        <v>0</v>
      </c>
      <c r="W77" s="133">
        <f>IF('7th 5'!R77&gt;0,'7th 5'!AB77,0)</f>
        <v>0</v>
      </c>
      <c r="X77" s="133">
        <f>IF('7th 6'!R77&gt;0,'7th 6'!AC77,0)</f>
        <v>0</v>
      </c>
      <c r="Y77" s="135">
        <f>IF('7th 6'!R77&gt;0,'7th 6'!AB77,0)</f>
        <v>0</v>
      </c>
      <c r="Z77" s="223">
        <f>IF('7th 1'!Z77&gt;0,'7th 1'!AC77,0)</f>
        <v>0</v>
      </c>
      <c r="AA77" s="134">
        <f>IF('7th 1'!Z77&gt;0,'7th 1'!AB77,0)</f>
        <v>0</v>
      </c>
      <c r="AB77" s="134">
        <f>IF('7th 2'!Z77&gt;0,'7th 2'!AC77,0)</f>
        <v>0</v>
      </c>
      <c r="AC77" s="134">
        <f>IF('7th 2'!Z77&gt;0,'7th 2'!AB77,0)</f>
        <v>0</v>
      </c>
      <c r="AD77" s="134">
        <f>IF('7th 3'!Z77&gt;0,'7th 3'!AC77,0)</f>
        <v>0</v>
      </c>
      <c r="AE77" s="134">
        <f>IF('7th 3'!Z77&gt;0,'7th 3'!AB77,0)</f>
        <v>0</v>
      </c>
      <c r="AF77" s="134">
        <f>IF('7th 4'!Z77&gt;0,'7th 4'!AC77,0)</f>
        <v>0</v>
      </c>
      <c r="AG77" s="133">
        <f>IF('7th 4'!Z77&gt;0,'7th 4'!AB77,0)</f>
        <v>0</v>
      </c>
      <c r="AH77" s="133">
        <f>IF('7th 5'!Z77&gt;0,'7th 5'!AC77,0)</f>
        <v>0</v>
      </c>
      <c r="AI77" s="133">
        <f>IF('7th 5'!Z77&gt;0,'7th 5'!AB77,0)</f>
        <v>0</v>
      </c>
      <c r="AJ77" s="134">
        <f>IF('7th 6'!Z77&gt;0,'7th 6'!AC77,0)</f>
        <v>0</v>
      </c>
      <c r="AK77" s="225">
        <f>IF('7th 6'!Z77&gt;0,'7th 6'!AB77,0)</f>
        <v>0</v>
      </c>
      <c r="AL77" s="226">
        <f>(B77*C6)+(D77*E6)+(F77*G6)+(H77*I6)+(J77*K6)+(L77*M6)+(N77*O6)+(P77*Q6)+(R77*S6)+(T77*U6)+(V77*W6)+(X77*Y6)+(Z77*AA6)+(AB77*AC6)+(AD77*AE6)+(AF77*AG6)+(AH77*AI6)+(AJ77*AK6)</f>
        <v>0</v>
      </c>
      <c r="AM77" s="137">
        <f>AL77/15</f>
        <v>0</v>
      </c>
      <c r="AN77" s="215" t="str">
        <f>IF(AM77&gt;=4,"A+",IF(AM77&gt;=3.75,"A",IF(AM77&gt;=3.5,"A-",IF(AM77&gt;=3.25,"B+",IF(AM77&gt;=3,"B",IF(AM77&gt;=2.75,"B-",IF(AM77&gt;=2.5,"C+",IF(AM77&gt;=2,"C","F"))))))))</f>
        <v>F</v>
      </c>
      <c r="AO77" s="227">
        <f>IF(AM77&gt;=2.5,AN77,IF(AM77&gt;=2.25,"C",IF(AM77&gt;=2,"D",IF(AM77=0,0,"F"))))</f>
        <v>0</v>
      </c>
      <c r="AP77" s="139">
        <f>A77</f>
        <v>0</v>
      </c>
    </row>
  </sheetData>
  <sheetProtection password="CFC1" sheet="1" objects="1" scenarios="1" formatCells="0" formatColumns="0" formatRows="0"/>
  <mergeCells count="29">
    <mergeCell ref="A6:A7"/>
    <mergeCell ref="AL4:AL7"/>
    <mergeCell ref="AM4:AM7"/>
    <mergeCell ref="N5:O5"/>
    <mergeCell ref="V5:W5"/>
    <mergeCell ref="X5:Y5"/>
    <mergeCell ref="B5:C5"/>
    <mergeCell ref="D5:E5"/>
    <mergeCell ref="L5:M5"/>
    <mergeCell ref="AD5:AE5"/>
    <mergeCell ref="AO4:AO7"/>
    <mergeCell ref="AP4:AP7"/>
    <mergeCell ref="F5:G5"/>
    <mergeCell ref="H5:I5"/>
    <mergeCell ref="J5:K5"/>
    <mergeCell ref="P5:Q5"/>
    <mergeCell ref="R5:S5"/>
    <mergeCell ref="T5:U5"/>
    <mergeCell ref="Z5:AA5"/>
    <mergeCell ref="AB5:AC5"/>
    <mergeCell ref="AF5:AG5"/>
    <mergeCell ref="AH5:AI5"/>
    <mergeCell ref="AJ5:AK5"/>
    <mergeCell ref="A1:AK1"/>
    <mergeCell ref="A2:AK2"/>
    <mergeCell ref="A3:AK3"/>
    <mergeCell ref="B4:M4"/>
    <mergeCell ref="N4:Y4"/>
    <mergeCell ref="Z4:AK4"/>
  </mergeCells>
  <pageMargins left="0.31496062992126" right="0.118110236220472" top="0.31496062992126" bottom="0.761811024" header="0" footer="0.118110236220472"/>
  <pageSetup paperSize="5" scale="65" fitToHeight="2" orientation="landscape" verticalDpi="300" r:id="rId1"/>
  <headerFooter>
    <oddFooter>&amp;CTabulator   01 ............                                02 .............                                     03  ..............                                                                                          Checked by the Controler of Exam:</oddFoot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C43" workbookViewId="0">
      <selection activeCell="V57" sqref="V57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3.25" customHeight="1">
      <c r="A4" s="338" t="s">
        <v>21</v>
      </c>
      <c r="B4" s="294">
        <v>407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280</v>
      </c>
      <c r="E6" s="614"/>
      <c r="F6" s="614"/>
      <c r="G6" s="614"/>
      <c r="H6" s="614"/>
      <c r="I6" s="614"/>
      <c r="J6" s="614"/>
      <c r="K6" s="275" t="s">
        <v>65</v>
      </c>
      <c r="L6" s="646" t="s">
        <v>281</v>
      </c>
      <c r="M6" s="646"/>
      <c r="N6" s="646"/>
      <c r="O6" s="646"/>
      <c r="P6" s="646"/>
      <c r="Q6" s="646"/>
      <c r="R6" s="647"/>
      <c r="S6" s="277" t="s">
        <v>65</v>
      </c>
      <c r="T6" s="614" t="s">
        <v>280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27</v>
      </c>
      <c r="D8" s="284">
        <v>44</v>
      </c>
      <c r="E8" s="285">
        <v>51</v>
      </c>
      <c r="F8" s="286"/>
      <c r="G8" s="287">
        <f>IF(H4=3,(ABS(IF(D8&gt;60,0,D8)-IF(E8&gt;60,0,E8))),(ABS(IF(D8&gt;30,0,D8)-IF(E8&gt;30,0,E8))))</f>
        <v>7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47.5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47.5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75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19.5</v>
      </c>
      <c r="D9" s="284">
        <v>38</v>
      </c>
      <c r="E9" s="285">
        <v>39</v>
      </c>
      <c r="F9" s="291"/>
      <c r="G9" s="287">
        <f>IF(H4=3,(ABS(IF(D9&gt;60,0,D9)-IF(E9&gt;60,0,E9))),(ABS(IF(D9&gt;30,0,D9)-IF(E9&gt;30,0,E9))))</f>
        <v>1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38.5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38.5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58</v>
      </c>
      <c r="AB9" s="253" t="str">
        <f>LOOKUP(AA9,{0,0.01,40,45,50,55,60,65,70,75,80},{"","F","D","C","C+","B-","B","B+","A-","A","A+"})</f>
        <v>B-</v>
      </c>
      <c r="AC9" s="330">
        <f>LOOKUP(AA9,{0,0.01,40,45,50,55,60,65,70,75,80},{0,"0",2,2.25,2.5,2.75,3,3.25,3.5,3.75,4})</f>
        <v>2.75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23</v>
      </c>
      <c r="D10" s="284">
        <v>37</v>
      </c>
      <c r="E10" s="285">
        <v>43</v>
      </c>
      <c r="F10" s="291"/>
      <c r="G10" s="287">
        <f>IF(H4=3,(ABS(IF(D10&gt;60,0,D10)-IF(E10&gt;60,0,E10))),(ABS(IF(D10&gt;30,0,D10)-IF(E10&gt;30,0,E10))))</f>
        <v>6</v>
      </c>
      <c r="H10" s="288" t="str">
        <f>IF(H4=3,(IF(G10&gt;12,"Y","")),(IF(G10&gt;6,"Y","")))</f>
        <v/>
      </c>
      <c r="I10" s="289">
        <f t="shared" si="1"/>
        <v>40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63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30</v>
      </c>
      <c r="D11" s="284">
        <v>42</v>
      </c>
      <c r="E11" s="285">
        <v>48</v>
      </c>
      <c r="F11" s="291"/>
      <c r="G11" s="287">
        <f>IF(H4=3,(ABS(IF(D11&gt;60,0,D11)-IF(E11&gt;60,0,E11))),(ABS(IF(D11&gt;30,0,D11)-IF(E11&gt;30,0,E11))))</f>
        <v>6</v>
      </c>
      <c r="H11" s="288" t="str">
        <f>IF(H4=3,(IF(G11&gt;12,"Y","")),(IF(G11&gt;6,"Y","")))</f>
        <v/>
      </c>
      <c r="I11" s="289">
        <f t="shared" si="1"/>
        <v>45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75</v>
      </c>
      <c r="AB11" s="253" t="str">
        <f>LOOKUP(AA11,{0,0.01,40,45,50,55,60,65,70,75,80},{"","F","D","C","C+","B-","B","B+","A-","A","A+"})</f>
        <v>A</v>
      </c>
      <c r="AC11" s="330">
        <f>LOOKUP(AA11,{0,0.01,40,45,50,55,60,65,70,75,80},{0,"0",2,2.25,2.5,2.75,3,3.25,3.5,3.75,4})</f>
        <v>3.75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25.5</v>
      </c>
      <c r="D12" s="284">
        <v>40.5</v>
      </c>
      <c r="E12" s="285">
        <v>46</v>
      </c>
      <c r="F12" s="291"/>
      <c r="G12" s="287">
        <f>IF(H4=3,(ABS(IF(D12&gt;60,0,D12)-IF(E12&gt;60,0,E12))),(ABS(IF(D12&gt;30,0,D12)-IF(E12&gt;30,0,E12))))</f>
        <v>5.5</v>
      </c>
      <c r="H12" s="288" t="str">
        <f>IF(H4=3,(IF(G12&gt;12,"Y","")),(IF(G12&gt;6,"Y","")))</f>
        <v/>
      </c>
      <c r="I12" s="289">
        <f t="shared" si="1"/>
        <v>43.25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43.25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69</v>
      </c>
      <c r="AB12" s="253" t="str">
        <f>LOOKUP(AA12,{0,0.01,40,45,50,55,60,65,70,75,80},{"","F","D","C","C+","B-","B","B+","A-","A","A+"})</f>
        <v>B+</v>
      </c>
      <c r="AC12" s="330">
        <f>LOOKUP(AA12,{0,0.01,40,45,50,55,60,65,70,75,80},{0,"0",2,2.25,2.5,2.75,3,3.25,3.5,3.75,4})</f>
        <v>3.25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29</v>
      </c>
      <c r="D13" s="284">
        <v>47</v>
      </c>
      <c r="E13" s="285">
        <v>48</v>
      </c>
      <c r="F13" s="291"/>
      <c r="G13" s="287">
        <f>IF(H4=3,(ABS(IF(D13&gt;60,0,D13)-IF(E13&gt;60,0,E13))),(ABS(IF(D13&gt;30,0,D13)-IF(E13&gt;30,0,E13))))</f>
        <v>1</v>
      </c>
      <c r="H13" s="288" t="str">
        <f>IF(H4=3,(IF(G13&gt;12,"Y","")),(IF(G13&gt;6,"Y","")))</f>
        <v/>
      </c>
      <c r="I13" s="289">
        <f t="shared" si="1"/>
        <v>47.5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47.5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77</v>
      </c>
      <c r="AB13" s="253" t="str">
        <f>LOOKUP(AA13,{0,0.01,40,45,50,55,60,65,70,75,80},{"","F","D","C","C+","B-","B","B+","A-","A","A+"})</f>
        <v>A</v>
      </c>
      <c r="AC13" s="330">
        <f>LOOKUP(AA13,{0,0.01,40,45,50,55,60,65,70,75,80},{0,"0",2,2.25,2.5,2.75,3,3.25,3.5,3.75,4})</f>
        <v>3.75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32</v>
      </c>
      <c r="D14" s="284">
        <v>44</v>
      </c>
      <c r="E14" s="285">
        <v>52</v>
      </c>
      <c r="F14" s="291"/>
      <c r="G14" s="287">
        <f>IF(H4=3,(ABS(IF(D14&gt;60,0,D14)-IF(E14&gt;60,0,E14))),(ABS(IF(D14&gt;30,0,D14)-IF(E14&gt;30,0,E14))))</f>
        <v>8</v>
      </c>
      <c r="H14" s="288" t="str">
        <f>IF(H4=3,(IF(G14&gt;12,"Y","")),(IF(G14&gt;6,"Y","")))</f>
        <v/>
      </c>
      <c r="I14" s="289">
        <f t="shared" si="1"/>
        <v>48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48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80</v>
      </c>
      <c r="AB14" s="253" t="str">
        <f>LOOKUP(AA14,{0,0.01,40,45,50,55,60,65,70,75,80},{"","F","D","C","C+","B-","B","B+","A-","A","A+"})</f>
        <v>A+</v>
      </c>
      <c r="AC14" s="330">
        <f>LOOKUP(AA14,{0,0.01,40,45,50,55,60,65,70,75,80},{0,"0",2,2.25,2.5,2.75,3,3.25,3.5,3.75,4})</f>
        <v>4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24</v>
      </c>
      <c r="D15" s="284">
        <v>33</v>
      </c>
      <c r="E15" s="285">
        <v>41</v>
      </c>
      <c r="F15" s="291"/>
      <c r="G15" s="287">
        <f>IF(H4=3,(ABS(IF(D15&gt;60,0,D15)-IF(E15&gt;60,0,E15))),(ABS(IF(D15&gt;30,0,D15)-IF(E15&gt;30,0,E15))))</f>
        <v>8</v>
      </c>
      <c r="H15" s="288" t="str">
        <f>IF(H4=3,(IF(G15&gt;12,"Y","")),(IF(G15&gt;6,"Y","")))</f>
        <v/>
      </c>
      <c r="I15" s="289">
        <f t="shared" si="1"/>
        <v>37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37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61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25.5</v>
      </c>
      <c r="D16" s="284">
        <v>43</v>
      </c>
      <c r="E16" s="285">
        <v>44</v>
      </c>
      <c r="F16" s="291"/>
      <c r="G16" s="287">
        <f>IF(H4=3,(ABS(IF(D16&gt;60,0,D16)-IF(E16&gt;60,0,E16))),(ABS(IF(D16&gt;30,0,D16)-IF(E16&gt;30,0,E16))))</f>
        <v>1</v>
      </c>
      <c r="H16" s="288" t="str">
        <f>IF(H4=3,(IF(G16&gt;12,"Y","")),(IF(G16&gt;6,"Y","")))</f>
        <v/>
      </c>
      <c r="I16" s="289">
        <f t="shared" si="1"/>
        <v>43.5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43.5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69</v>
      </c>
      <c r="AB16" s="253" t="str">
        <f>LOOKUP(AA16,{0,0.01,40,45,50,55,60,65,70,75,80},{"","F","D","C","C+","B-","B","B+","A-","A","A+"})</f>
        <v>B+</v>
      </c>
      <c r="AC16" s="330">
        <f>LOOKUP(AA16,{0,0.01,40,45,50,55,60,65,70,75,80},{0,"0",2,2.25,2.5,2.75,3,3.25,3.5,3.75,4})</f>
        <v>3.25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31.5</v>
      </c>
      <c r="D17" s="284">
        <v>50</v>
      </c>
      <c r="E17" s="285">
        <v>49</v>
      </c>
      <c r="F17" s="291"/>
      <c r="G17" s="287">
        <f>IF(H4=3,(ABS(IF(D17&gt;60,0,D17)-IF(E17&gt;60,0,E17))),(ABS(IF(D17&gt;30,0,D17)-IF(E17&gt;30,0,E17))))</f>
        <v>1</v>
      </c>
      <c r="H17" s="288" t="str">
        <f>IF(H4=3,(IF(G17&gt;12,"Y","")),(IF(G17&gt;6,"Y","")))</f>
        <v/>
      </c>
      <c r="I17" s="289">
        <f t="shared" si="1"/>
        <v>49.5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49.5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81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32.75</v>
      </c>
      <c r="D18" s="284">
        <v>49</v>
      </c>
      <c r="E18" s="285">
        <v>51</v>
      </c>
      <c r="F18" s="291"/>
      <c r="G18" s="287">
        <f>IF(H4=3,(ABS(IF(D18&gt;60,0,D18)-IF(E18&gt;60,0,E18))),(ABS(IF(D18&gt;30,0,D18)-IF(E18&gt;30,0,E18))))</f>
        <v>2</v>
      </c>
      <c r="H18" s="288" t="str">
        <f>IF(H4=3,(IF(G18&gt;12,"Y","")),(IF(G18&gt;6,"Y","")))</f>
        <v/>
      </c>
      <c r="I18" s="289">
        <f t="shared" si="1"/>
        <v>50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50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83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26.5</v>
      </c>
      <c r="D19" s="284">
        <v>40</v>
      </c>
      <c r="E19" s="285">
        <v>39</v>
      </c>
      <c r="F19" s="291"/>
      <c r="G19" s="287">
        <f>IF(H4=3,(ABS(IF(D19&gt;60,0,D19)-IF(E19&gt;60,0,E19))),(ABS(IF(D19&gt;30,0,D19)-IF(E19&gt;30,0,E19))))</f>
        <v>1</v>
      </c>
      <c r="H19" s="288" t="str">
        <f>IF(H4=3,(IF(G19&gt;12,"Y","")),(IF(G19&gt;6,"Y","")))</f>
        <v/>
      </c>
      <c r="I19" s="289">
        <f t="shared" si="1"/>
        <v>39.5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39.5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66</v>
      </c>
      <c r="AB19" s="253" t="str">
        <f>LOOKUP(AA19,{0,0.01,40,45,50,55,60,65,70,75,80},{"","F","D","C","C+","B-","B","B+","A-","A","A+"})</f>
        <v>B+</v>
      </c>
      <c r="AC19" s="330">
        <f>LOOKUP(AA19,{0,0.01,40,45,50,55,60,65,70,75,80},{0,"0",2,2.25,2.5,2.75,3,3.25,3.5,3.75,4})</f>
        <v>3.25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25.5</v>
      </c>
      <c r="D20" s="284">
        <v>41.5</v>
      </c>
      <c r="E20" s="285">
        <v>40</v>
      </c>
      <c r="F20" s="291"/>
      <c r="G20" s="287">
        <f>IF(H4=3,(ABS(IF(D20&gt;60,0,D20)-IF(E20&gt;60,0,E20))),(ABS(IF(D20&gt;30,0,D20)-IF(E20&gt;30,0,E20))))</f>
        <v>1.5</v>
      </c>
      <c r="H20" s="288" t="str">
        <f>IF(H4=3,(IF(G20&gt;12,"Y","")),(IF(G20&gt;6,"Y","")))</f>
        <v/>
      </c>
      <c r="I20" s="289">
        <f t="shared" si="1"/>
        <v>40.75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40.75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67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34.25</v>
      </c>
      <c r="D21" s="284">
        <v>46.5</v>
      </c>
      <c r="E21" s="285">
        <v>53</v>
      </c>
      <c r="F21" s="291"/>
      <c r="G21" s="287">
        <f>IF(H4=3,(ABS(IF(D21&gt;60,0,D21)-IF(E21&gt;60,0,E21))),(ABS(IF(D21&gt;30,0,D21)-IF(E21&gt;30,0,E21))))</f>
        <v>6.5</v>
      </c>
      <c r="H21" s="288" t="str">
        <f>IF(H4=3,(IF(G21&gt;12,"Y","")),(IF(G21&gt;6,"Y","")))</f>
        <v/>
      </c>
      <c r="I21" s="289">
        <f t="shared" si="1"/>
        <v>49.75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49.75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84</v>
      </c>
      <c r="AB21" s="253" t="str">
        <f>LOOKUP(AA21,{0,0.01,40,45,50,55,60,65,70,75,80},{"","F","D","C","C+","B-","B","B+","A-","A","A+"})</f>
        <v>A+</v>
      </c>
      <c r="AC21" s="330">
        <f>LOOKUP(AA21,{0,0.01,40,45,50,55,60,65,70,75,80},{0,"0",2,2.25,2.5,2.75,3,3.25,3.5,3.75,4})</f>
        <v>4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33.5</v>
      </c>
      <c r="D22" s="284">
        <v>44.5</v>
      </c>
      <c r="E22" s="285">
        <v>48</v>
      </c>
      <c r="F22" s="291"/>
      <c r="G22" s="287">
        <f>IF(H4=3,(ABS(IF(D22&gt;60,0,D22)-IF(E22&gt;60,0,E22))),(ABS(IF(D22&gt;30,0,D22)-IF(E22&gt;30,0,E22))))</f>
        <v>3.5</v>
      </c>
      <c r="H22" s="288" t="str">
        <f>IF(H4=3,(IF(G22&gt;12,"Y","")),(IF(G22&gt;6,"Y","")))</f>
        <v/>
      </c>
      <c r="I22" s="289">
        <f t="shared" si="1"/>
        <v>46.25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46.25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80</v>
      </c>
      <c r="AB22" s="253" t="str">
        <f>LOOKUP(AA22,{0,0.01,40,45,50,55,60,65,70,75,80},{"","F","D","C","C+","B-","B","B+","A-","A","A+"})</f>
        <v>A+</v>
      </c>
      <c r="AC22" s="330">
        <f>LOOKUP(AA22,{0,0.01,40,45,50,55,60,65,70,75,80},{0,"0",2,2.25,2.5,2.75,3,3.25,3.5,3.75,4})</f>
        <v>4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27</v>
      </c>
      <c r="D23" s="284">
        <v>40</v>
      </c>
      <c r="E23" s="285">
        <v>47</v>
      </c>
      <c r="F23" s="291"/>
      <c r="G23" s="287">
        <f>IF(H4=3,(ABS(IF(D23&gt;60,0,D23)-IF(E23&gt;60,0,E23))),(ABS(IF(D23&gt;30,0,D23)-IF(E23&gt;30,0,E23))))</f>
        <v>7</v>
      </c>
      <c r="H23" s="288" t="str">
        <f>IF(H4=3,(IF(G23&gt;12,"Y","")),(IF(G23&gt;6,"Y","")))</f>
        <v/>
      </c>
      <c r="I23" s="289">
        <f t="shared" si="1"/>
        <v>43.5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43.5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71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27.5</v>
      </c>
      <c r="L24" s="183">
        <v>45</v>
      </c>
      <c r="M24" s="183">
        <v>47</v>
      </c>
      <c r="N24" s="183"/>
      <c r="O24" s="249">
        <f>IF(P4=3,(ABS(IF(L24&gt;60,0,L24)-IF(M24&gt;60,0,M24))),(ABS(IF(L24&gt;30,0,L24)-IF(M24&gt;30,0,M24))))</f>
        <v>2</v>
      </c>
      <c r="P24" s="200" t="str">
        <f>IF(P4=3,(IF(O24&gt;12,"Y","")),(IF(O24&gt;6,"Y","")))</f>
        <v/>
      </c>
      <c r="Q24" s="42">
        <f t="shared" si="2"/>
        <v>46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46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74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27</v>
      </c>
      <c r="L25" s="183">
        <v>40</v>
      </c>
      <c r="M25" s="183">
        <v>40.5</v>
      </c>
      <c r="N25" s="183"/>
      <c r="O25" s="249">
        <f>IF(P4=3,(ABS(IF(L25&gt;60,0,L25)-IF(M25&gt;60,0,M25))),(ABS(IF(L25&gt;30,0,L25)-IF(M25&gt;30,0,M25))))</f>
        <v>0.5</v>
      </c>
      <c r="P25" s="200" t="str">
        <f>IF(P4=3,(IF(O25&gt;12,"Y","")),(IF(O25&gt;6,"Y","")))</f>
        <v/>
      </c>
      <c r="Q25" s="42">
        <f t="shared" si="2"/>
        <v>40.25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40.25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68</v>
      </c>
      <c r="AB25" s="253" t="str">
        <f>LOOKUP(AA25,{0,0.01,40,45,50,55,60,65,70,75,80},{"","F","D","C","C+","B-","B","B+","A-","A","A+"})</f>
        <v>B+</v>
      </c>
      <c r="AC25" s="330">
        <f>LOOKUP(AA25,{0,0.01,40,45,50,55,60,65,70,75,80},{0,"0",2,2.25,2.5,2.75,3,3.25,3.5,3.75,4})</f>
        <v>3.25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29.5</v>
      </c>
      <c r="L26" s="183">
        <v>45</v>
      </c>
      <c r="M26" s="183">
        <v>41</v>
      </c>
      <c r="N26" s="183"/>
      <c r="O26" s="249">
        <f>IF(P4=3,(ABS(IF(L26&gt;60,0,L26)-IF(M26&gt;60,0,M26))),(ABS(IF(L26&gt;30,0,L26)-IF(M26&gt;30,0,M26))))</f>
        <v>4</v>
      </c>
      <c r="P26" s="200" t="str">
        <f>IF(P4=3,(IF(O26&gt;12,"Y","")),(IF(O26&gt;6,"Y","")))</f>
        <v/>
      </c>
      <c r="Q26" s="42">
        <f t="shared" si="2"/>
        <v>43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43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73</v>
      </c>
      <c r="AB26" s="253" t="str">
        <f>LOOKUP(AA26,{0,0.01,40,45,50,55,60,65,70,75,80},{"","F","D","C","C+","B-","B","B+","A-","A","A+"})</f>
        <v>A-</v>
      </c>
      <c r="AC26" s="330">
        <f>LOOKUP(AA26,{0,0.01,40,45,50,55,60,65,70,75,80},{0,"0",2,2.25,2.5,2.75,3,3.25,3.5,3.75,4})</f>
        <v>3.5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33.5</v>
      </c>
      <c r="L27" s="183">
        <v>43</v>
      </c>
      <c r="M27" s="183">
        <v>39</v>
      </c>
      <c r="N27" s="183"/>
      <c r="O27" s="249">
        <f>IF(P4=3,(ABS(IF(L27&gt;60,0,L27)-IF(M27&gt;60,0,M27))),(ABS(IF(L27&gt;30,0,L27)-IF(M27&gt;30,0,M27))))</f>
        <v>4</v>
      </c>
      <c r="P27" s="200" t="str">
        <f>IF(P4=3,(IF(O27&gt;12,"Y","")),(IF(O27&gt;6,"Y","")))</f>
        <v/>
      </c>
      <c r="Q27" s="42">
        <f t="shared" si="2"/>
        <v>41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41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75</v>
      </c>
      <c r="AB27" s="253" t="str">
        <f>LOOKUP(AA27,{0,0.01,40,45,50,55,60,65,70,75,80},{"","F","D","C","C+","B-","B","B+","A-","A","A+"})</f>
        <v>A</v>
      </c>
      <c r="AC27" s="330">
        <f>LOOKUP(AA27,{0,0.01,40,45,50,55,60,65,70,75,80},{0,"0",2,2.25,2.5,2.75,3,3.25,3.5,3.75,4})</f>
        <v>3.75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32</v>
      </c>
      <c r="L28" s="183">
        <v>45</v>
      </c>
      <c r="M28" s="183">
        <v>42.5</v>
      </c>
      <c r="N28" s="183"/>
      <c r="O28" s="249">
        <f>IF(P4=3,(ABS(IF(L28&gt;60,0,L28)-IF(M28&gt;60,0,M28))),(ABS(IF(L28&gt;30,0,L28)-IF(M28&gt;30,0,M28))))</f>
        <v>2.5</v>
      </c>
      <c r="P28" s="200" t="str">
        <f>IF(P4=3,(IF(O28&gt;12,"Y","")),(IF(O28&gt;6,"Y","")))</f>
        <v/>
      </c>
      <c r="Q28" s="42">
        <f t="shared" si="2"/>
        <v>43.75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43.75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76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27.5</v>
      </c>
      <c r="L29" s="183">
        <v>40</v>
      </c>
      <c r="M29" s="183">
        <v>42</v>
      </c>
      <c r="N29" s="183"/>
      <c r="O29" s="249">
        <f>IF(P4=3,(ABS(IF(L29&gt;60,0,L29)-IF(M29&gt;60,0,M29))),(ABS(IF(L29&gt;30,0,L29)-IF(M29&gt;30,0,M29))))</f>
        <v>2</v>
      </c>
      <c r="P29" s="200" t="str">
        <f>IF(P4=3,(IF(O29&gt;12,"Y","")),(IF(O29&gt;6,"Y","")))</f>
        <v/>
      </c>
      <c r="Q29" s="42">
        <f t="shared" si="2"/>
        <v>41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41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69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31.5</v>
      </c>
      <c r="L30" s="183">
        <v>47</v>
      </c>
      <c r="M30" s="183">
        <v>41</v>
      </c>
      <c r="N30" s="183"/>
      <c r="O30" s="249">
        <f>IF(P4=3,(ABS(IF(L30&gt;60,0,L30)-IF(M30&gt;60,0,M30))),(ABS(IF(L30&gt;30,0,L30)-IF(M30&gt;30,0,M30))))</f>
        <v>6</v>
      </c>
      <c r="P30" s="200" t="str">
        <f>IF(P4=3,(IF(O30&gt;12,"Y","")),(IF(O30&gt;6,"Y","")))</f>
        <v/>
      </c>
      <c r="Q30" s="42">
        <f t="shared" si="2"/>
        <v>44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44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76</v>
      </c>
      <c r="AB30" s="253" t="str">
        <f>LOOKUP(AA30,{0,0.01,40,45,50,55,60,65,70,75,80},{"","F","D","C","C+","B-","B","B+","A-","A","A+"})</f>
        <v>A</v>
      </c>
      <c r="AC30" s="330">
        <f>LOOKUP(AA30,{0,0.01,40,45,50,55,60,65,70,75,80},{0,"0",2,2.25,2.5,2.75,3,3.25,3.5,3.75,4})</f>
        <v>3.75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31.5</v>
      </c>
      <c r="L31" s="183">
        <v>42</v>
      </c>
      <c r="M31" s="183">
        <v>43</v>
      </c>
      <c r="N31" s="183"/>
      <c r="O31" s="249">
        <f>IF(P4=3,(ABS(IF(L31&gt;60,0,L31)-IF(M31&gt;60,0,M31))),(ABS(IF(L31&gt;30,0,L31)-IF(M31&gt;30,0,M31))))</f>
        <v>1</v>
      </c>
      <c r="P31" s="200" t="str">
        <f>IF(P4=3,(IF(O31&gt;12,"Y","")),(IF(O31&gt;6,"Y","")))</f>
        <v/>
      </c>
      <c r="Q31" s="42">
        <f t="shared" si="2"/>
        <v>42.5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42.5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74</v>
      </c>
      <c r="AB31" s="253" t="str">
        <f>LOOKUP(AA31,{0,0.01,40,45,50,55,60,65,70,75,80},{"","F","D","C","C+","B-","B","B+","A-","A","A+"})</f>
        <v>A-</v>
      </c>
      <c r="AC31" s="330">
        <f>LOOKUP(AA31,{0,0.01,40,45,50,55,60,65,70,75,80},{0,"0",2,2.25,2.5,2.75,3,3.25,3.5,3.75,4})</f>
        <v>3.5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25.5</v>
      </c>
      <c r="L32" s="183">
        <v>43</v>
      </c>
      <c r="M32" s="183">
        <v>44</v>
      </c>
      <c r="N32" s="183"/>
      <c r="O32" s="249">
        <f>IF(P4=3,(ABS(IF(L32&gt;60,0,L32)-IF(M32&gt;60,0,M32))),(ABS(IF(L32&gt;30,0,L32)-IF(M32&gt;30,0,M32))))</f>
        <v>1</v>
      </c>
      <c r="P32" s="200" t="str">
        <f>IF(P4=3,(IF(O32&gt;12,"Y","")),(IF(O32&gt;6,"Y","")))</f>
        <v/>
      </c>
      <c r="Q32" s="42">
        <f t="shared" si="2"/>
        <v>43.5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43.5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69</v>
      </c>
      <c r="AB32" s="253" t="str">
        <f>LOOKUP(AA32,{0,0.01,40,45,50,55,60,65,70,75,80},{"","F","D","C","C+","B-","B","B+","A-","A","A+"})</f>
        <v>B+</v>
      </c>
      <c r="AC32" s="330">
        <f>LOOKUP(AA32,{0,0.01,40,45,50,55,60,65,70,75,80},{0,"0",2,2.25,2.5,2.75,3,3.25,3.5,3.75,4})</f>
        <v>3.25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28.5</v>
      </c>
      <c r="L33" s="183">
        <v>44</v>
      </c>
      <c r="M33" s="183">
        <v>39</v>
      </c>
      <c r="N33" s="183"/>
      <c r="O33" s="249">
        <f>IF(P4=3,(ABS(IF(L33&gt;60,0,L33)-IF(M33&gt;60,0,M33))),(ABS(IF(L33&gt;30,0,L33)-IF(M33&gt;30,0,M33))))</f>
        <v>5</v>
      </c>
      <c r="P33" s="200" t="str">
        <f>IF(P4=3,(IF(O33&gt;12,"Y","")),(IF(O33&gt;6,"Y","")))</f>
        <v/>
      </c>
      <c r="Q33" s="42">
        <f t="shared" si="2"/>
        <v>41.5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41.5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70</v>
      </c>
      <c r="AB33" s="253" t="str">
        <f>LOOKUP(AA33,{0,0.01,40,45,50,55,60,65,70,75,80},{"","F","D","C","C+","B-","B","B+","A-","A","A+"})</f>
        <v>A-</v>
      </c>
      <c r="AC33" s="330">
        <f>LOOKUP(AA33,{0,0.01,40,45,50,55,60,65,70,75,80},{0,"0",2,2.25,2.5,2.75,3,3.25,3.5,3.75,4})</f>
        <v>3.5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35</v>
      </c>
      <c r="L34" s="183">
        <v>49</v>
      </c>
      <c r="M34" s="183">
        <v>42</v>
      </c>
      <c r="N34" s="183"/>
      <c r="O34" s="249">
        <f>IF(P4=3,(ABS(IF(L34&gt;60,0,L34)-IF(M34&gt;60,0,M34))),(ABS(IF(L34&gt;30,0,L34)-IF(M34&gt;30,0,M34))))</f>
        <v>7</v>
      </c>
      <c r="P34" s="200" t="str">
        <f>IF(P4=3,(IF(O34&gt;12,"Y","")),(IF(O34&gt;6,"Y","")))</f>
        <v/>
      </c>
      <c r="Q34" s="42">
        <f t="shared" si="2"/>
        <v>45.5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45.5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81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27</v>
      </c>
      <c r="L35" s="183">
        <v>39</v>
      </c>
      <c r="M35" s="183">
        <v>40</v>
      </c>
      <c r="N35" s="183"/>
      <c r="O35" s="249">
        <f>IF(P4=3,(ABS(IF(L35&gt;60,0,L35)-IF(M35&gt;60,0,M35))),(ABS(IF(L35&gt;30,0,L35)-IF(M35&gt;30,0,M35))))</f>
        <v>1</v>
      </c>
      <c r="P35" s="200" t="str">
        <f>IF(P4=3,(IF(O35&gt;12,"Y","")),(IF(O35&gt;6,"Y","")))</f>
        <v/>
      </c>
      <c r="Q35" s="42">
        <f t="shared" si="2"/>
        <v>39.5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39.5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67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30.5</v>
      </c>
      <c r="L36" s="183">
        <v>45</v>
      </c>
      <c r="M36" s="183">
        <v>44</v>
      </c>
      <c r="N36" s="183"/>
      <c r="O36" s="249">
        <f>IF(P4=3,(ABS(IF(L36&gt;60,0,L36)-IF(M36&gt;60,0,M36))),(ABS(IF(L36&gt;30,0,L36)-IF(M36&gt;30,0,M36))))</f>
        <v>1</v>
      </c>
      <c r="P36" s="200" t="str">
        <f>IF(P4=3,(IF(O36&gt;12,"Y","")),(IF(O36&gt;6,"Y","")))</f>
        <v/>
      </c>
      <c r="Q36" s="42">
        <f t="shared" si="2"/>
        <v>44.5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44.5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75</v>
      </c>
      <c r="AB36" s="253" t="str">
        <f>LOOKUP(AA36,{0,0.01,40,45,50,55,60,65,70,75,80},{"","F","D","C","C+","B-","B","B+","A-","A","A+"})</f>
        <v>A</v>
      </c>
      <c r="AC36" s="330">
        <f>LOOKUP(AA36,{0,0.01,40,45,50,55,60,65,70,75,80},{0,"0",2,2.25,2.5,2.75,3,3.25,3.5,3.75,4})</f>
        <v>3.75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30</v>
      </c>
      <c r="L37" s="183">
        <v>43</v>
      </c>
      <c r="M37" s="183">
        <v>44.5</v>
      </c>
      <c r="N37" s="183"/>
      <c r="O37" s="249">
        <f>IF(P4=3,(ABS(IF(L37&gt;60,0,L37)-IF(M37&gt;60,0,M37))),(ABS(IF(L37&gt;30,0,L37)-IF(M37&gt;30,0,M37))))</f>
        <v>1.5</v>
      </c>
      <c r="P37" s="200" t="str">
        <f>IF(P4=3,(IF(O37&gt;12,"Y","")),(IF(O37&gt;6,"Y","")))</f>
        <v/>
      </c>
      <c r="Q37" s="42">
        <f t="shared" si="2"/>
        <v>43.75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43.75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74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34.5</v>
      </c>
      <c r="L38" s="183">
        <v>46</v>
      </c>
      <c r="M38" s="183">
        <v>39.5</v>
      </c>
      <c r="N38" s="183"/>
      <c r="O38" s="249">
        <f>IF(P4=3,(ABS(IF(L38&gt;60,0,L38)-IF(M38&gt;60,0,M38))),(ABS(IF(L38&gt;30,0,L38)-IF(M38&gt;30,0,M38))))</f>
        <v>6.5</v>
      </c>
      <c r="P38" s="200" t="str">
        <f>IF(P4=3,(IF(O38&gt;12,"Y","")),(IF(O38&gt;6,"Y","")))</f>
        <v/>
      </c>
      <c r="Q38" s="42">
        <f t="shared" si="2"/>
        <v>42.75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42.75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78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32.5</v>
      </c>
      <c r="L39" s="183">
        <v>44</v>
      </c>
      <c r="M39" s="183">
        <v>46</v>
      </c>
      <c r="N39" s="183"/>
      <c r="O39" s="249">
        <f>IF(P4=3,(ABS(IF(L39&gt;60,0,L39)-IF(M39&gt;60,0,M39))),(ABS(IF(L39&gt;30,0,L39)-IF(M39&gt;30,0,M39))))</f>
        <v>2</v>
      </c>
      <c r="P39" s="200" t="str">
        <f>IF(P4=3,(IF(O39&gt;12,"Y","")),(IF(O39&gt;6,"Y","")))</f>
        <v/>
      </c>
      <c r="Q39" s="42">
        <f t="shared" si="2"/>
        <v>45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78</v>
      </c>
      <c r="AB39" s="253" t="str">
        <f>LOOKUP(AA39,{0,0.01,40,45,50,55,60,65,70,75,80},{"","F","D","C","C+","B-","B","B+","A-","A","A+"})</f>
        <v>A</v>
      </c>
      <c r="AC39" s="330">
        <f>LOOKUP(AA39,{0,0.01,40,45,50,55,60,65,70,75,80},{0,"0",2,2.25,2.5,2.75,3,3.25,3.5,3.75,4})</f>
        <v>3.75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30</v>
      </c>
      <c r="L40" s="183">
        <v>45</v>
      </c>
      <c r="M40" s="183">
        <v>40</v>
      </c>
      <c r="N40" s="183"/>
      <c r="O40" s="249">
        <f>IF(P4=3,(ABS(IF(L40&gt;60,0,L40)-IF(M40&gt;60,0,M40))),(ABS(IF(L40&gt;30,0,L40)-IF(M40&gt;30,0,M40))))</f>
        <v>5</v>
      </c>
      <c r="P40" s="200" t="str">
        <f>IF(P4=3,(IF(O40&gt;12,"Y","")),(IF(O40&gt;6,"Y","")))</f>
        <v/>
      </c>
      <c r="Q40" s="42">
        <f t="shared" si="2"/>
        <v>42.5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42.5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73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32</v>
      </c>
      <c r="L41" s="183">
        <v>41</v>
      </c>
      <c r="M41" s="183">
        <v>40.5</v>
      </c>
      <c r="N41" s="183"/>
      <c r="O41" s="249">
        <f>IF(P4=3,(ABS(IF(L41&gt;60,0,L41)-IF(M41&gt;60,0,M41))),(ABS(IF(L41&gt;30,0,L41)-IF(M41&gt;30,0,M41))))</f>
        <v>0.5</v>
      </c>
      <c r="P41" s="200" t="str">
        <f>IF(P4=3,(IF(O41&gt;12,"Y","")),(IF(O41&gt;6,"Y","")))</f>
        <v/>
      </c>
      <c r="Q41" s="42">
        <f t="shared" si="2"/>
        <v>40.75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40.75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73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30.5</v>
      </c>
      <c r="L42" s="183">
        <v>50</v>
      </c>
      <c r="M42" s="183">
        <v>43</v>
      </c>
      <c r="N42" s="183"/>
      <c r="O42" s="249">
        <f>IF(P4=3,(ABS(IF(L42&gt;60,0,L42)-IF(M42&gt;60,0,M42))),(ABS(IF(L42&gt;30,0,L42)-IF(M42&gt;30,0,M42))))</f>
        <v>7</v>
      </c>
      <c r="P42" s="200" t="str">
        <f>IF(P4=3,(IF(O42&gt;12,"Y","")),(IF(O42&gt;6,"Y","")))</f>
        <v/>
      </c>
      <c r="Q42" s="42">
        <f t="shared" si="2"/>
        <v>46.5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46.5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77</v>
      </c>
      <c r="AB42" s="253" t="str">
        <f>LOOKUP(AA42,{0,0.01,40,45,50,55,60,65,70,75,80},{"","F","D","C","C+","B-","B","B+","A-","A","A+"})</f>
        <v>A</v>
      </c>
      <c r="AC42" s="330">
        <f>LOOKUP(AA42,{0,0.01,40,45,50,55,60,65,70,75,80},{0,"0",2,2.25,2.5,2.75,3,3.25,3.5,3.75,4})</f>
        <v>3.75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32.5</v>
      </c>
      <c r="L43" s="183">
        <v>48</v>
      </c>
      <c r="M43" s="183">
        <v>43</v>
      </c>
      <c r="N43" s="183"/>
      <c r="O43" s="249">
        <f>IF(P4=3,(ABS(IF(L43&gt;60,0,L43)-IF(M43&gt;60,0,M43))),(ABS(IF(L43&gt;30,0,L43)-IF(M43&gt;30,0,M43))))</f>
        <v>5</v>
      </c>
      <c r="P43" s="200" t="str">
        <f>IF(P4=3,(IF(O43&gt;12,"Y","")),(IF(O43&gt;6,"Y","")))</f>
        <v/>
      </c>
      <c r="Q43" s="42">
        <f t="shared" si="2"/>
        <v>45.5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45.5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78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31.5</v>
      </c>
      <c r="L44" s="183">
        <v>44</v>
      </c>
      <c r="M44" s="183">
        <v>44</v>
      </c>
      <c r="N44" s="183"/>
      <c r="O44" s="249">
        <f>IF(P4=3,(ABS(IF(L44&gt;60,0,L44)-IF(M44&gt;60,0,M44))),(ABS(IF(L44&gt;30,0,L44)-IF(M44&gt;30,0,M44))))</f>
        <v>0</v>
      </c>
      <c r="P44" s="200" t="str">
        <f>IF(P4=3,(IF(O44&gt;12,"Y","")),(IF(O44&gt;6,"Y","")))</f>
        <v/>
      </c>
      <c r="Q44" s="42">
        <f t="shared" si="2"/>
        <v>44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44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76</v>
      </c>
      <c r="AB44" s="253" t="str">
        <f>LOOKUP(AA44,{0,0.01,40,45,50,55,60,65,70,75,80},{"","F","D","C","C+","B-","B","B+","A-","A","A+"})</f>
        <v>A</v>
      </c>
      <c r="AC44" s="330">
        <f>LOOKUP(AA44,{0,0.01,40,45,50,55,60,65,70,75,80},{0,"0",2,2.25,2.5,2.75,3,3.25,3.5,3.75,4})</f>
        <v>3.75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32</v>
      </c>
      <c r="L45" s="183">
        <v>44</v>
      </c>
      <c r="M45" s="183">
        <v>42</v>
      </c>
      <c r="N45" s="183"/>
      <c r="O45" s="249">
        <f>IF(P4=3,(ABS(IF(L45&gt;60,0,L45)-IF(M45&gt;60,0,M45))),(ABS(IF(L45&gt;30,0,L45)-IF(M45&gt;30,0,M45))))</f>
        <v>2</v>
      </c>
      <c r="P45" s="200" t="str">
        <f>IF(P4=3,(IF(O45&gt;12,"Y","")),(IF(O45&gt;6,"Y","")))</f>
        <v/>
      </c>
      <c r="Q45" s="42">
        <f t="shared" si="2"/>
        <v>43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43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75</v>
      </c>
      <c r="AB45" s="253" t="str">
        <f>LOOKUP(AA45,{0,0.01,40,45,50,55,60,65,70,75,80},{"","F","D","C","C+","B-","B","B+","A-","A","A+"})</f>
        <v>A</v>
      </c>
      <c r="AC45" s="330">
        <f>LOOKUP(AA45,{0,0.01,40,45,50,55,60,65,70,75,80},{0,"0",2,2.25,2.5,2.75,3,3.25,3.5,3.75,4})</f>
        <v>3.75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22.5</v>
      </c>
      <c r="T46" s="291">
        <v>36</v>
      </c>
      <c r="U46" s="291">
        <v>36</v>
      </c>
      <c r="V46" s="291"/>
      <c r="W46" s="287">
        <f>IF(X4=3,(ABS(IF(T46&gt;60,0,T46)-IF(U46&gt;60,0,U46))),(ABS(IF(T46&gt;30,0,T46)-IF(U46&gt;30,0,U46))))</f>
        <v>0</v>
      </c>
      <c r="X46" s="288" t="str">
        <f>IF(X4=3,(IF(W46&gt;12,"Y","")),(IF(W46&gt;6,"Y","")))</f>
        <v/>
      </c>
      <c r="Y46" s="289">
        <f t="shared" si="3"/>
        <v>36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36</v>
      </c>
      <c r="AA46" s="197">
        <f t="shared" si="0"/>
        <v>59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22.5</v>
      </c>
      <c r="T47" s="291">
        <v>39</v>
      </c>
      <c r="U47" s="291">
        <v>41</v>
      </c>
      <c r="V47" s="291"/>
      <c r="W47" s="287">
        <f>IF(X4=3,(ABS(IF(T47&gt;60,0,T47)-IF(U47&gt;60,0,U47))),(ABS(IF(T47&gt;30,0,T47)-IF(U47&gt;30,0,U47))))</f>
        <v>2</v>
      </c>
      <c r="X47" s="288" t="str">
        <f>IF(X4=3,(IF(W47&gt;12,"Y","")),(IF(W47&gt;6,"Y","")))</f>
        <v/>
      </c>
      <c r="Y47" s="289">
        <f t="shared" si="3"/>
        <v>40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40</v>
      </c>
      <c r="AA47" s="197">
        <f t="shared" si="0"/>
        <v>63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29</v>
      </c>
      <c r="T48" s="291">
        <v>42</v>
      </c>
      <c r="U48" s="291">
        <v>42</v>
      </c>
      <c r="V48" s="291"/>
      <c r="W48" s="287">
        <f>IF(X4=3,(ABS(IF(T48&gt;60,0,T48)-IF(U48&gt;60,0,U48))),(ABS(IF(T48&gt;30,0,T48)-IF(U48&gt;30,0,U48))))</f>
        <v>0</v>
      </c>
      <c r="X48" s="288" t="str">
        <f>IF(X4=3,(IF(W48&gt;12,"Y","")),(IF(W48&gt;6,"Y","")))</f>
        <v/>
      </c>
      <c r="Y48" s="289">
        <f t="shared" si="3"/>
        <v>42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42</v>
      </c>
      <c r="AA48" s="197">
        <f t="shared" si="0"/>
        <v>71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30.75</v>
      </c>
      <c r="T49" s="291">
        <v>44</v>
      </c>
      <c r="U49" s="291">
        <v>44</v>
      </c>
      <c r="V49" s="291"/>
      <c r="W49" s="287">
        <f>IF(X4=3,(ABS(IF(T49&gt;60,0,T49)-IF(U49&gt;60,0,U49))),(ABS(IF(T49&gt;30,0,T49)-IF(U49&gt;30,0,U49))))</f>
        <v>0</v>
      </c>
      <c r="X49" s="288" t="str">
        <f>IF(X4=3,(IF(W49&gt;12,"Y","")),(IF(W49&gt;6,"Y","")))</f>
        <v/>
      </c>
      <c r="Y49" s="289">
        <f t="shared" si="3"/>
        <v>44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44</v>
      </c>
      <c r="AA49" s="197">
        <f t="shared" si="0"/>
        <v>75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</v>
      </c>
      <c r="T50" s="291">
        <v>48.5</v>
      </c>
      <c r="U50" s="291">
        <v>47</v>
      </c>
      <c r="V50" s="291"/>
      <c r="W50" s="287">
        <f>IF(X4=3,(ABS(IF(T50&gt;60,0,T50)-IF(U50&gt;60,0,U50))),(ABS(IF(T50&gt;30,0,T50)-IF(U50&gt;30,0,U50))))</f>
        <v>1.5</v>
      </c>
      <c r="X50" s="288" t="str">
        <f>IF(X4=3,(IF(W50&gt;12,"Y","")),(IF(W50&gt;6,"Y","")))</f>
        <v/>
      </c>
      <c r="Y50" s="289">
        <f t="shared" si="3"/>
        <v>47.75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47.75</v>
      </c>
      <c r="AA50" s="197">
        <f t="shared" si="0"/>
        <v>80</v>
      </c>
      <c r="AB50" s="253" t="str">
        <f>LOOKUP(AA50,{0,0.01,40,45,50,55,60,65,70,75,80},{"","F","D","C","C+","B-","B","B+","A-","A","A+"})</f>
        <v>A+</v>
      </c>
      <c r="AC50" s="330">
        <f>LOOKUP(AA50,{0,0.01,40,45,50,55,60,65,70,75,80},{0,"0",2,2.25,2.5,2.75,3,3.25,3.5,3.75,4})</f>
        <v>4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26.5</v>
      </c>
      <c r="T51" s="291">
        <v>45.5</v>
      </c>
      <c r="U51" s="291">
        <v>40</v>
      </c>
      <c r="V51" s="291"/>
      <c r="W51" s="287">
        <f>IF(X4=3,(ABS(IF(T51&gt;60,0,T51)-IF(U51&gt;60,0,U51))),(ABS(IF(T51&gt;30,0,T51)-IF(U51&gt;30,0,U51))))</f>
        <v>5.5</v>
      </c>
      <c r="X51" s="288" t="str">
        <f>IF(X4=3,(IF(W51&gt;12,"Y","")),(IF(W51&gt;6,"Y","")))</f>
        <v/>
      </c>
      <c r="Y51" s="289">
        <f t="shared" si="3"/>
        <v>42.75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42.75</v>
      </c>
      <c r="AA51" s="197">
        <f t="shared" si="0"/>
        <v>70</v>
      </c>
      <c r="AB51" s="253" t="str">
        <f>LOOKUP(AA51,{0,0.01,40,45,50,55,60,65,70,75,80},{"","F","D","C","C+","B-","B","B+","A-","A","A+"})</f>
        <v>A-</v>
      </c>
      <c r="AC51" s="330">
        <f>LOOKUP(AA51,{0,0.01,40,45,50,55,60,65,70,75,80},{0,"0",2,2.25,2.5,2.75,3,3.25,3.5,3.75,4})</f>
        <v>3.5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26</v>
      </c>
      <c r="T52" s="291">
        <v>38</v>
      </c>
      <c r="U52" s="291">
        <v>40</v>
      </c>
      <c r="V52" s="291"/>
      <c r="W52" s="287">
        <f>IF(X4=3,(ABS(IF(T52&gt;60,0,T52)-IF(U52&gt;60,0,U52))),(ABS(IF(T52&gt;30,0,T52)-IF(U52&gt;30,0,U52))))</f>
        <v>2</v>
      </c>
      <c r="X52" s="288" t="str">
        <f>IF(X4=3,(IF(W52&gt;12,"Y","")),(IF(W52&gt;6,"Y","")))</f>
        <v/>
      </c>
      <c r="Y52" s="289">
        <f t="shared" si="3"/>
        <v>39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39</v>
      </c>
      <c r="AA52" s="197">
        <f t="shared" si="0"/>
        <v>65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31.5</v>
      </c>
      <c r="T53" s="291">
        <v>45</v>
      </c>
      <c r="U53" s="291">
        <v>42</v>
      </c>
      <c r="V53" s="291"/>
      <c r="W53" s="287">
        <f>IF(X4=3,(ABS(IF(T53&gt;60,0,T53)-IF(U53&gt;60,0,U53))),(ABS(IF(T53&gt;30,0,T53)-IF(U53&gt;30,0,U53))))</f>
        <v>3</v>
      </c>
      <c r="X53" s="288" t="str">
        <f>IF(X4=3,(IF(W53&gt;12,"Y","")),(IF(W53&gt;6,"Y","")))</f>
        <v/>
      </c>
      <c r="Y53" s="289">
        <f t="shared" si="3"/>
        <v>43.5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43.5</v>
      </c>
      <c r="AA53" s="197">
        <f t="shared" si="0"/>
        <v>75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24</v>
      </c>
      <c r="T54" s="291">
        <v>34</v>
      </c>
      <c r="U54" s="291">
        <v>33</v>
      </c>
      <c r="V54" s="291"/>
      <c r="W54" s="287">
        <f>IF(X4=3,(ABS(IF(T54&gt;60,0,T54)-IF(U54&gt;60,0,U54))),(ABS(IF(T54&gt;30,0,T54)-IF(U54&gt;30,0,U54))))</f>
        <v>1</v>
      </c>
      <c r="X54" s="288" t="str">
        <f>IF(X4=3,(IF(W54&gt;12,"Y","")),(IF(W54&gt;6,"Y","")))</f>
        <v/>
      </c>
      <c r="Y54" s="289">
        <f t="shared" si="3"/>
        <v>33.5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33.5</v>
      </c>
      <c r="AA54" s="197">
        <f t="shared" si="0"/>
        <v>58</v>
      </c>
      <c r="AB54" s="253" t="str">
        <f>LOOKUP(AA54,{0,0.01,40,45,50,55,60,65,70,75,80},{"","F","D","C","C+","B-","B","B+","A-","A","A+"})</f>
        <v>B-</v>
      </c>
      <c r="AC54" s="330">
        <f>LOOKUP(AA54,{0,0.01,40,45,50,55,60,65,70,75,80},{0,"0",2,2.25,2.5,2.75,3,3.25,3.5,3.75,4})</f>
        <v>2.75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29.5</v>
      </c>
      <c r="T55" s="291">
        <v>39</v>
      </c>
      <c r="U55" s="291">
        <v>43</v>
      </c>
      <c r="V55" s="291"/>
      <c r="W55" s="287">
        <f>IF(X4=3,(ABS(IF(T55&gt;60,0,T55)-IF(U55&gt;60,0,U55))),(ABS(IF(T55&gt;30,0,T55)-IF(U55&gt;30,0,U55))))</f>
        <v>4</v>
      </c>
      <c r="X55" s="288" t="str">
        <f>IF(X4=3,(IF(W55&gt;12,"Y","")),(IF(W55&gt;6,"Y","")))</f>
        <v/>
      </c>
      <c r="Y55" s="289">
        <f t="shared" si="3"/>
        <v>41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41</v>
      </c>
      <c r="AA55" s="197">
        <f t="shared" si="0"/>
        <v>71</v>
      </c>
      <c r="AB55" s="253" t="str">
        <f>LOOKUP(AA55,{0,0.01,40,45,50,55,60,65,70,75,80},{"","F","D","C","C+","B-","B","B+","A-","A","A+"})</f>
        <v>A-</v>
      </c>
      <c r="AC55" s="330">
        <f>LOOKUP(AA55,{0,0.01,40,45,50,55,60,65,70,75,80},{0,"0",2,2.25,2.5,2.75,3,3.25,3.5,3.75,4})</f>
        <v>3.5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26.5</v>
      </c>
      <c r="T56" s="291">
        <v>39</v>
      </c>
      <c r="U56" s="291">
        <v>44</v>
      </c>
      <c r="V56" s="291"/>
      <c r="W56" s="287">
        <f>IF(X4=3,(ABS(IF(T56&gt;60,0,T56)-IF(U56&gt;60,0,U56))),(ABS(IF(T56&gt;30,0,T56)-IF(U56&gt;30,0,U56))))</f>
        <v>5</v>
      </c>
      <c r="X56" s="288" t="str">
        <f>IF(X4=3,(IF(W56&gt;12,"Y","")),(IF(W56&gt;6,"Y","")))</f>
        <v/>
      </c>
      <c r="Y56" s="289">
        <f t="shared" si="3"/>
        <v>41.5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41.5</v>
      </c>
      <c r="AA56" s="197">
        <f t="shared" si="0"/>
        <v>68</v>
      </c>
      <c r="AB56" s="253" t="str">
        <f>LOOKUP(AA56,{0,0.01,40,45,50,55,60,65,70,75,80},{"","F","D","C","C+","B-","B","B+","A-","A","A+"})</f>
        <v>B+</v>
      </c>
      <c r="AC56" s="330">
        <f>LOOKUP(AA56,{0,0.01,40,45,50,55,60,65,70,75,80},{0,"0",2,2.25,2.5,2.75,3,3.25,3.5,3.75,4})</f>
        <v>3.25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29.5</v>
      </c>
      <c r="T57" s="291">
        <v>37</v>
      </c>
      <c r="U57" s="291">
        <v>41</v>
      </c>
      <c r="V57" s="291"/>
      <c r="W57" s="287">
        <f>IF(X4=3,(ABS(IF(T57&gt;60,0,T57)-IF(U57&gt;60,0,U57))),(ABS(IF(T57&gt;30,0,T57)-IF(U57&gt;30,0,U57))))</f>
        <v>4</v>
      </c>
      <c r="X57" s="288" t="str">
        <f>IF(X4=3,(IF(W57&gt;12,"Y","")),(IF(W57&gt;6,"Y","")))</f>
        <v/>
      </c>
      <c r="Y57" s="289">
        <f t="shared" si="3"/>
        <v>39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39</v>
      </c>
      <c r="AA57" s="197">
        <f t="shared" si="0"/>
        <v>69</v>
      </c>
      <c r="AB57" s="253" t="str">
        <f>LOOKUP(AA57,{0,0.01,40,45,50,55,60,65,70,75,80},{"","F","D","C","C+","B-","B","B+","A-","A","A+"})</f>
        <v>B+</v>
      </c>
      <c r="AC57" s="330">
        <f>LOOKUP(AA57,{0,0.01,40,45,50,55,60,65,70,75,80},{0,"0",2,2.25,2.5,2.75,3,3.25,3.5,3.75,4})</f>
        <v>3.25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31.5</v>
      </c>
      <c r="L58" s="183">
        <v>44</v>
      </c>
      <c r="M58" s="183">
        <v>43</v>
      </c>
      <c r="N58" s="183"/>
      <c r="O58" s="249">
        <f>IF(P4=3,(ABS(IF(L58&gt;60,0,L58)-IF(M58&gt;60,0,M58))),(ABS(IF(L58&gt;30,0,L58)-IF(M58&gt;30,0,M58))))</f>
        <v>1</v>
      </c>
      <c r="P58" s="200" t="str">
        <f>IF(P4=3,(IF(O58&gt;12,"Y","")),(IF(O58&gt;6,"Y","")))</f>
        <v/>
      </c>
      <c r="Q58" s="42">
        <f t="shared" si="2"/>
        <v>43.5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43.5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75</v>
      </c>
      <c r="AB58" s="253" t="str">
        <f>LOOKUP(AA58,{0,0.01,40,45,50,55,60,65,70,75,80},{"","F","D","C","C+","B-","B","B+","A-","A","A+"})</f>
        <v>A</v>
      </c>
      <c r="AC58" s="330">
        <f>LOOKUP(AA58,{0,0.01,40,45,50,55,60,65,70,75,80},{0,"0",2,2.25,2.5,2.75,3,3.25,3.5,3.75,4})</f>
        <v>3.75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25</v>
      </c>
      <c r="D59" s="284">
        <v>35.5</v>
      </c>
      <c r="E59" s="285">
        <v>41</v>
      </c>
      <c r="F59" s="291"/>
      <c r="G59" s="287">
        <f>IF(H4=3,(ABS(IF(D59&gt;60,0,D59)-IF(E59&gt;60,0,E59))),(ABS(IF(D59&gt;30,0,D59)-IF(E59&gt;30,0,E59))))</f>
        <v>5.5</v>
      </c>
      <c r="H59" s="288" t="str">
        <f>IF(H4=3,(IF(G59&gt;12,"Y","")),(IF(G59&gt;6,"Y","")))</f>
        <v/>
      </c>
      <c r="I59" s="289">
        <f t="shared" si="1"/>
        <v>38.25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38.25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64</v>
      </c>
      <c r="AB59" s="253" t="str">
        <f>LOOKUP(AA59,{0,0.01,40,45,50,55,60,65,70,75,80},{"","F","D","C","C+","B-","B","B+","A-","A","A+"})</f>
        <v>B</v>
      </c>
      <c r="AC59" s="330">
        <f>LOOKUP(AA59,{0,0.01,40,45,50,55,60,65,70,75,80},{0,"0",2,2.25,2.5,2.75,3,3.25,3.5,3.75,4})</f>
        <v>3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74" priority="7">
      <formula>$I$7="Y"</formula>
    </cfRule>
    <cfRule type="expression" dxfId="73" priority="8">
      <formula>$I$7="Y"</formula>
    </cfRule>
    <cfRule type="expression" dxfId="72" priority="9">
      <formula>$I$7="Y"</formula>
    </cfRule>
  </conditionalFormatting>
  <conditionalFormatting sqref="O8:O77">
    <cfRule type="expression" dxfId="71" priority="4">
      <formula>$I$7="Y"</formula>
    </cfRule>
    <cfRule type="expression" dxfId="70" priority="5">
      <formula>$I$7="Y"</formula>
    </cfRule>
    <cfRule type="expression" dxfId="69" priority="6">
      <formula>$I$7="Y"</formula>
    </cfRule>
  </conditionalFormatting>
  <conditionalFormatting sqref="W8:W77">
    <cfRule type="expression" dxfId="68" priority="1">
      <formula>$I$7="Y"</formula>
    </cfRule>
    <cfRule type="expression" dxfId="67" priority="2">
      <formula>$I$7="Y"</formula>
    </cfRule>
    <cfRule type="expression" dxfId="66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B44" workbookViewId="0">
      <selection activeCell="F60" sqref="F60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2.5" customHeight="1">
      <c r="A4" s="338" t="s">
        <v>21</v>
      </c>
      <c r="B4" s="294">
        <v>408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282</v>
      </c>
      <c r="E6" s="614"/>
      <c r="F6" s="614"/>
      <c r="G6" s="614"/>
      <c r="H6" s="614"/>
      <c r="I6" s="614"/>
      <c r="J6" s="614"/>
      <c r="K6" s="275" t="s">
        <v>65</v>
      </c>
      <c r="L6" s="646" t="s">
        <v>283</v>
      </c>
      <c r="M6" s="646"/>
      <c r="N6" s="646"/>
      <c r="O6" s="646"/>
      <c r="P6" s="646"/>
      <c r="Q6" s="646"/>
      <c r="R6" s="647"/>
      <c r="S6" s="277" t="s">
        <v>65</v>
      </c>
      <c r="T6" s="614" t="s">
        <v>279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28.5</v>
      </c>
      <c r="D8" s="284">
        <v>44</v>
      </c>
      <c r="E8" s="285">
        <v>38</v>
      </c>
      <c r="F8" s="286"/>
      <c r="G8" s="287">
        <f>IF(H4=3,(ABS(IF(D8&gt;60,0,D8)-IF(E8&gt;60,0,E8))),(ABS(IF(D8&gt;30,0,D8)-IF(E8&gt;30,0,E8))))</f>
        <v>6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41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41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70</v>
      </c>
      <c r="AB8" s="253" t="str">
        <f>LOOKUP(AA8,{0,0.01,40,45,50,55,60,65,70,75,80},{"","F","D","C","C+","B-","B","B+","A-","A","A+"})</f>
        <v>A-</v>
      </c>
      <c r="AC8" s="330">
        <f>LOOKUP(AA8,{0,0.01,40,45,50,55,60,65,70,75,80},{0,"0",2,2.25,2.5,2.75,3,3.25,3.5,3.75,4})</f>
        <v>3.5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25.5</v>
      </c>
      <c r="D9" s="284">
        <v>36</v>
      </c>
      <c r="E9" s="285">
        <v>32</v>
      </c>
      <c r="F9" s="291"/>
      <c r="G9" s="287">
        <f>IF(H4=3,(ABS(IF(D9&gt;60,0,D9)-IF(E9&gt;60,0,E9))),(ABS(IF(D9&gt;30,0,D9)-IF(E9&gt;30,0,E9))))</f>
        <v>4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34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34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60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27</v>
      </c>
      <c r="D10" s="284">
        <v>42</v>
      </c>
      <c r="E10" s="285">
        <v>37</v>
      </c>
      <c r="F10" s="291"/>
      <c r="G10" s="287">
        <f>IF(H4=3,(ABS(IF(D10&gt;60,0,D10)-IF(E10&gt;60,0,E10))),(ABS(IF(D10&gt;30,0,D10)-IF(E10&gt;30,0,E10))))</f>
        <v>5</v>
      </c>
      <c r="H10" s="288" t="str">
        <f>IF(H4=3,(IF(G10&gt;12,"Y","")),(IF(G10&gt;6,"Y","")))</f>
        <v/>
      </c>
      <c r="I10" s="289">
        <f t="shared" si="1"/>
        <v>39.5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39.5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67</v>
      </c>
      <c r="AB10" s="253" t="str">
        <f>LOOKUP(AA10,{0,0.01,40,45,50,55,60,65,70,75,80},{"","F","D","C","C+","B-","B","B+","A-","A","A+"})</f>
        <v>B+</v>
      </c>
      <c r="AC10" s="330">
        <f>LOOKUP(AA10,{0,0.01,40,45,50,55,60,65,70,75,80},{0,"0",2,2.25,2.5,2.75,3,3.25,3.5,3.75,4})</f>
        <v>3.25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28</v>
      </c>
      <c r="D11" s="284">
        <v>44</v>
      </c>
      <c r="E11" s="285">
        <v>39</v>
      </c>
      <c r="F11" s="291"/>
      <c r="G11" s="287">
        <f>IF(H4=3,(ABS(IF(D11&gt;60,0,D11)-IF(E11&gt;60,0,E11))),(ABS(IF(D11&gt;30,0,D11)-IF(E11&gt;30,0,E11))))</f>
        <v>5</v>
      </c>
      <c r="H11" s="288" t="str">
        <f>IF(H4=3,(IF(G11&gt;12,"Y","")),(IF(G11&gt;6,"Y","")))</f>
        <v/>
      </c>
      <c r="I11" s="289">
        <f t="shared" si="1"/>
        <v>41.5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41.5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70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32</v>
      </c>
      <c r="D12" s="284">
        <v>42</v>
      </c>
      <c r="E12" s="285">
        <v>38</v>
      </c>
      <c r="F12" s="291"/>
      <c r="G12" s="287">
        <f>IF(H4=3,(ABS(IF(D12&gt;60,0,D12)-IF(E12&gt;60,0,E12))),(ABS(IF(D12&gt;30,0,D12)-IF(E12&gt;30,0,E12))))</f>
        <v>4</v>
      </c>
      <c r="H12" s="288" t="str">
        <f>IF(H4=3,(IF(G12&gt;12,"Y","")),(IF(G12&gt;6,"Y","")))</f>
        <v/>
      </c>
      <c r="I12" s="289">
        <f t="shared" si="1"/>
        <v>40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40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72</v>
      </c>
      <c r="AB12" s="253" t="str">
        <f>LOOKUP(AA12,{0,0.01,40,45,50,55,60,65,70,75,80},{"","F","D","C","C+","B-","B","B+","A-","A","A+"})</f>
        <v>A-</v>
      </c>
      <c r="AC12" s="330">
        <f>LOOKUP(AA12,{0,0.01,40,45,50,55,60,65,70,75,80},{0,"0",2,2.25,2.5,2.75,3,3.25,3.5,3.75,4})</f>
        <v>3.5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27</v>
      </c>
      <c r="D13" s="284">
        <v>37</v>
      </c>
      <c r="E13" s="285">
        <v>40</v>
      </c>
      <c r="F13" s="291"/>
      <c r="G13" s="287">
        <f>IF(H4=3,(ABS(IF(D13&gt;60,0,D13)-IF(E13&gt;60,0,E13))),(ABS(IF(D13&gt;30,0,D13)-IF(E13&gt;30,0,E13))))</f>
        <v>3</v>
      </c>
      <c r="H13" s="288" t="str">
        <f>IF(H4=3,(IF(G13&gt;12,"Y","")),(IF(G13&gt;6,"Y","")))</f>
        <v/>
      </c>
      <c r="I13" s="289">
        <f t="shared" si="1"/>
        <v>38.5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38.5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66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24</v>
      </c>
      <c r="D14" s="284">
        <v>40</v>
      </c>
      <c r="E14" s="285">
        <v>36</v>
      </c>
      <c r="F14" s="291"/>
      <c r="G14" s="287">
        <f>IF(H4=3,(ABS(IF(D14&gt;60,0,D14)-IF(E14&gt;60,0,E14))),(ABS(IF(D14&gt;30,0,D14)-IF(E14&gt;30,0,E14))))</f>
        <v>4</v>
      </c>
      <c r="H14" s="288" t="str">
        <f>IF(H4=3,(IF(G14&gt;12,"Y","")),(IF(G14&gt;6,"Y","")))</f>
        <v/>
      </c>
      <c r="I14" s="289">
        <f t="shared" si="1"/>
        <v>38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38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62</v>
      </c>
      <c r="AB14" s="253" t="str">
        <f>LOOKUP(AA14,{0,0.01,40,45,50,55,60,65,70,75,80},{"","F","D","C","C+","B-","B","B+","A-","A","A+"})</f>
        <v>B</v>
      </c>
      <c r="AC14" s="330">
        <f>LOOKUP(AA14,{0,0.01,40,45,50,55,60,65,70,75,80},{0,"0",2,2.25,2.5,2.75,3,3.25,3.5,3.75,4})</f>
        <v>3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26</v>
      </c>
      <c r="D15" s="284">
        <v>36</v>
      </c>
      <c r="E15" s="285">
        <v>29</v>
      </c>
      <c r="F15" s="291"/>
      <c r="G15" s="287">
        <f>IF(H4=3,(ABS(IF(D15&gt;60,0,D15)-IF(E15&gt;60,0,E15))),(ABS(IF(D15&gt;30,0,D15)-IF(E15&gt;30,0,E15))))</f>
        <v>7</v>
      </c>
      <c r="H15" s="288" t="str">
        <f>IF(H4=3,(IF(G15&gt;12,"Y","")),(IF(G15&gt;6,"Y","")))</f>
        <v/>
      </c>
      <c r="I15" s="289">
        <f t="shared" si="1"/>
        <v>32.5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32.5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59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20.5</v>
      </c>
      <c r="D16" s="284">
        <v>40</v>
      </c>
      <c r="E16" s="285">
        <v>36</v>
      </c>
      <c r="F16" s="291"/>
      <c r="G16" s="287">
        <f>IF(H4=3,(ABS(IF(D16&gt;60,0,D16)-IF(E16&gt;60,0,E16))),(ABS(IF(D16&gt;30,0,D16)-IF(E16&gt;30,0,E16))))</f>
        <v>4</v>
      </c>
      <c r="H16" s="288" t="str">
        <f>IF(H4=3,(IF(G16&gt;12,"Y","")),(IF(G16&gt;6,"Y","")))</f>
        <v/>
      </c>
      <c r="I16" s="289">
        <f t="shared" si="1"/>
        <v>38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38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59</v>
      </c>
      <c r="AB16" s="253" t="str">
        <f>LOOKUP(AA16,{0,0.01,40,45,50,55,60,65,70,75,80},{"","F","D","C","C+","B-","B","B+","A-","A","A+"})</f>
        <v>B-</v>
      </c>
      <c r="AC16" s="330">
        <f>LOOKUP(AA16,{0,0.01,40,45,50,55,60,65,70,75,80},{0,"0",2,2.25,2.5,2.75,3,3.25,3.5,3.75,4})</f>
        <v>2.75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31</v>
      </c>
      <c r="D17" s="284">
        <v>45</v>
      </c>
      <c r="E17" s="285">
        <v>40</v>
      </c>
      <c r="F17" s="291"/>
      <c r="G17" s="287">
        <f>IF(H4=3,(ABS(IF(D17&gt;60,0,D17)-IF(E17&gt;60,0,E17))),(ABS(IF(D17&gt;30,0,D17)-IF(E17&gt;30,0,E17))))</f>
        <v>5</v>
      </c>
      <c r="H17" s="288" t="str">
        <f>IF(H4=3,(IF(G17&gt;12,"Y","")),(IF(G17&gt;6,"Y","")))</f>
        <v/>
      </c>
      <c r="I17" s="289">
        <f t="shared" si="1"/>
        <v>42.5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42.5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74</v>
      </c>
      <c r="AB17" s="253" t="str">
        <f>LOOKUP(AA17,{0,0.01,40,45,50,55,60,65,70,75,80},{"","F","D","C","C+","B-","B","B+","A-","A","A+"})</f>
        <v>A-</v>
      </c>
      <c r="AC17" s="330">
        <f>LOOKUP(AA17,{0,0.01,40,45,50,55,60,65,70,75,80},{0,"0",2,2.25,2.5,2.75,3,3.25,3.5,3.75,4})</f>
        <v>3.5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34</v>
      </c>
      <c r="D18" s="284">
        <v>46</v>
      </c>
      <c r="E18" s="285">
        <v>45</v>
      </c>
      <c r="F18" s="291"/>
      <c r="G18" s="287">
        <f>IF(H4=3,(ABS(IF(D18&gt;60,0,D18)-IF(E18&gt;60,0,E18))),(ABS(IF(D18&gt;30,0,D18)-IF(E18&gt;30,0,E18))))</f>
        <v>1</v>
      </c>
      <c r="H18" s="288" t="str">
        <f>IF(H4=3,(IF(G18&gt;12,"Y","")),(IF(G18&gt;6,"Y","")))</f>
        <v/>
      </c>
      <c r="I18" s="289">
        <f t="shared" si="1"/>
        <v>45.5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45.5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80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21</v>
      </c>
      <c r="D19" s="284">
        <v>33</v>
      </c>
      <c r="E19" s="285">
        <v>30</v>
      </c>
      <c r="F19" s="291"/>
      <c r="G19" s="287">
        <f>IF(H4=3,(ABS(IF(D19&gt;60,0,D19)-IF(E19&gt;60,0,E19))),(ABS(IF(D19&gt;30,0,D19)-IF(E19&gt;30,0,E19))))</f>
        <v>3</v>
      </c>
      <c r="H19" s="288" t="str">
        <f>IF(H4=3,(IF(G19&gt;12,"Y","")),(IF(G19&gt;6,"Y","")))</f>
        <v/>
      </c>
      <c r="I19" s="289">
        <f t="shared" si="1"/>
        <v>31.5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31.5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53</v>
      </c>
      <c r="AB19" s="253" t="str">
        <f>LOOKUP(AA19,{0,0.01,40,45,50,55,60,65,70,75,80},{"","F","D","C","C+","B-","B","B+","A-","A","A+"})</f>
        <v>C+</v>
      </c>
      <c r="AC19" s="330">
        <f>LOOKUP(AA19,{0,0.01,40,45,50,55,60,65,70,75,80},{0,"0",2,2.25,2.5,2.75,3,3.25,3.5,3.75,4})</f>
        <v>2.5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30.25</v>
      </c>
      <c r="D20" s="284">
        <v>43</v>
      </c>
      <c r="E20" s="285">
        <v>32</v>
      </c>
      <c r="F20" s="291"/>
      <c r="G20" s="287">
        <f>IF(H4=3,(ABS(IF(D20&gt;60,0,D20)-IF(E20&gt;60,0,E20))),(ABS(IF(D20&gt;30,0,D20)-IF(E20&gt;30,0,E20))))</f>
        <v>11</v>
      </c>
      <c r="H20" s="288" t="str">
        <f>IF(H4=3,(IF(G20&gt;12,"Y","")),(IF(G20&gt;6,"Y","")))</f>
        <v/>
      </c>
      <c r="I20" s="289">
        <f t="shared" si="1"/>
        <v>37.5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37.5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68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29</v>
      </c>
      <c r="D21" s="284">
        <v>41</v>
      </c>
      <c r="E21" s="285">
        <v>31</v>
      </c>
      <c r="F21" s="291"/>
      <c r="G21" s="287">
        <f>IF(H4=3,(ABS(IF(D21&gt;60,0,D21)-IF(E21&gt;60,0,E21))),(ABS(IF(D21&gt;30,0,D21)-IF(E21&gt;30,0,E21))))</f>
        <v>10</v>
      </c>
      <c r="H21" s="288" t="str">
        <f>IF(H4=3,(IF(G21&gt;12,"Y","")),(IF(G21&gt;6,"Y","")))</f>
        <v/>
      </c>
      <c r="I21" s="289">
        <f t="shared" si="1"/>
        <v>36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36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65</v>
      </c>
      <c r="AB21" s="253" t="str">
        <f>LOOKUP(AA21,{0,0.01,40,45,50,55,60,65,70,75,80},{"","F","D","C","C+","B-","B","B+","A-","A","A+"})</f>
        <v>B+</v>
      </c>
      <c r="AC21" s="330">
        <f>LOOKUP(AA21,{0,0.01,40,45,50,55,60,65,70,75,80},{0,"0",2,2.25,2.5,2.75,3,3.25,3.5,3.75,4})</f>
        <v>3.25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33.25</v>
      </c>
      <c r="D22" s="284">
        <v>44</v>
      </c>
      <c r="E22" s="285">
        <v>42</v>
      </c>
      <c r="F22" s="291"/>
      <c r="G22" s="287">
        <f>IF(H4=3,(ABS(IF(D22&gt;60,0,D22)-IF(E22&gt;60,0,E22))),(ABS(IF(D22&gt;30,0,D22)-IF(E22&gt;30,0,E22))))</f>
        <v>2</v>
      </c>
      <c r="H22" s="288" t="str">
        <f>IF(H4=3,(IF(G22&gt;12,"Y","")),(IF(G22&gt;6,"Y","")))</f>
        <v/>
      </c>
      <c r="I22" s="289">
        <f t="shared" si="1"/>
        <v>43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43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77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26</v>
      </c>
      <c r="D23" s="284">
        <v>45</v>
      </c>
      <c r="E23" s="285">
        <v>34</v>
      </c>
      <c r="F23" s="291"/>
      <c r="G23" s="287">
        <f>IF(H4=3,(ABS(IF(D23&gt;60,0,D23)-IF(E23&gt;60,0,E23))),(ABS(IF(D23&gt;30,0,D23)-IF(E23&gt;30,0,E23))))</f>
        <v>11</v>
      </c>
      <c r="H23" s="288" t="str">
        <f>IF(H4=3,(IF(G23&gt;12,"Y","")),(IF(G23&gt;6,"Y","")))</f>
        <v/>
      </c>
      <c r="I23" s="289">
        <f t="shared" si="1"/>
        <v>39.5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39.5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66</v>
      </c>
      <c r="AB23" s="253" t="str">
        <f>LOOKUP(AA23,{0,0.01,40,45,50,55,60,65,70,75,80},{"","F","D","C","C+","B-","B","B+","A-","A","A+"})</f>
        <v>B+</v>
      </c>
      <c r="AC23" s="330">
        <f>LOOKUP(AA23,{0,0.01,40,45,50,55,60,65,70,75,80},{0,"0",2,2.25,2.5,2.75,3,3.25,3.5,3.75,4})</f>
        <v>3.25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28</v>
      </c>
      <c r="L24" s="183">
        <v>35</v>
      </c>
      <c r="M24" s="183">
        <v>36</v>
      </c>
      <c r="N24" s="183"/>
      <c r="O24" s="249">
        <f>IF(P4=3,(ABS(IF(L24&gt;60,0,L24)-IF(M24&gt;60,0,M24))),(ABS(IF(L24&gt;30,0,L24)-IF(M24&gt;30,0,M24))))</f>
        <v>1</v>
      </c>
      <c r="P24" s="200" t="str">
        <f>IF(P4=3,(IF(O24&gt;12,"Y","")),(IF(O24&gt;6,"Y","")))</f>
        <v/>
      </c>
      <c r="Q24" s="42">
        <f t="shared" si="2"/>
        <v>35.5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35.5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64</v>
      </c>
      <c r="AB24" s="253" t="str">
        <f>LOOKUP(AA24,{0,0.01,40,45,50,55,60,65,70,75,80},{"","F","D","C","C+","B-","B","B+","A-","A","A+"})</f>
        <v>B</v>
      </c>
      <c r="AC24" s="330">
        <f>LOOKUP(AA24,{0,0.01,40,45,50,55,60,65,70,75,80},{0,"0",2,2.25,2.5,2.75,3,3.25,3.5,3.75,4})</f>
        <v>3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27.5</v>
      </c>
      <c r="L25" s="183">
        <v>30</v>
      </c>
      <c r="M25" s="183">
        <v>30</v>
      </c>
      <c r="N25" s="183"/>
      <c r="O25" s="249">
        <f>IF(P4=3,(ABS(IF(L25&gt;60,0,L25)-IF(M25&gt;60,0,M25))),(ABS(IF(L25&gt;30,0,L25)-IF(M25&gt;30,0,M25))))</f>
        <v>0</v>
      </c>
      <c r="P25" s="200" t="str">
        <f>IF(P4=3,(IF(O25&gt;12,"Y","")),(IF(O25&gt;6,"Y","")))</f>
        <v/>
      </c>
      <c r="Q25" s="42">
        <f t="shared" si="2"/>
        <v>30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30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58</v>
      </c>
      <c r="AB25" s="253" t="str">
        <f>LOOKUP(AA25,{0,0.01,40,45,50,55,60,65,70,75,80},{"","F","D","C","C+","B-","B","B+","A-","A","A+"})</f>
        <v>B-</v>
      </c>
      <c r="AC25" s="330">
        <f>LOOKUP(AA25,{0,0.01,40,45,50,55,60,65,70,75,80},{0,"0",2,2.25,2.5,2.75,3,3.25,3.5,3.75,4})</f>
        <v>2.75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30.5</v>
      </c>
      <c r="L26" s="183">
        <v>31</v>
      </c>
      <c r="M26" s="183">
        <v>36</v>
      </c>
      <c r="N26" s="183"/>
      <c r="O26" s="249">
        <f>IF(P4=3,(ABS(IF(L26&gt;60,0,L26)-IF(M26&gt;60,0,M26))),(ABS(IF(L26&gt;30,0,L26)-IF(M26&gt;30,0,M26))))</f>
        <v>5</v>
      </c>
      <c r="P26" s="200" t="str">
        <f>IF(P4=3,(IF(O26&gt;12,"Y","")),(IF(O26&gt;6,"Y","")))</f>
        <v/>
      </c>
      <c r="Q26" s="42">
        <f t="shared" si="2"/>
        <v>33.5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33.5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64</v>
      </c>
      <c r="AB26" s="253" t="str">
        <f>LOOKUP(AA26,{0,0.01,40,45,50,55,60,65,70,75,80},{"","F","D","C","C+","B-","B","B+","A-","A","A+"})</f>
        <v>B</v>
      </c>
      <c r="AC26" s="330">
        <f>LOOKUP(AA26,{0,0.01,40,45,50,55,60,65,70,75,80},{0,"0",2,2.25,2.5,2.75,3,3.25,3.5,3.75,4})</f>
        <v>3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27</v>
      </c>
      <c r="L27" s="183">
        <v>29</v>
      </c>
      <c r="M27" s="183">
        <v>33</v>
      </c>
      <c r="N27" s="183"/>
      <c r="O27" s="249">
        <f>IF(P4=3,(ABS(IF(L27&gt;60,0,L27)-IF(M27&gt;60,0,M27))),(ABS(IF(L27&gt;30,0,L27)-IF(M27&gt;30,0,M27))))</f>
        <v>4</v>
      </c>
      <c r="P27" s="200" t="str">
        <f>IF(P4=3,(IF(O27&gt;12,"Y","")),(IF(O27&gt;6,"Y","")))</f>
        <v/>
      </c>
      <c r="Q27" s="42">
        <f t="shared" si="2"/>
        <v>31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31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58</v>
      </c>
      <c r="AB27" s="253" t="str">
        <f>LOOKUP(AA27,{0,0.01,40,45,50,55,60,65,70,75,80},{"","F","D","C","C+","B-","B","B+","A-","A","A+"})</f>
        <v>B-</v>
      </c>
      <c r="AC27" s="330">
        <f>LOOKUP(AA27,{0,0.01,40,45,50,55,60,65,70,75,80},{0,"0",2,2.25,2.5,2.75,3,3.25,3.5,3.75,4})</f>
        <v>2.75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32.5</v>
      </c>
      <c r="L28" s="183">
        <v>30</v>
      </c>
      <c r="M28" s="183">
        <v>36</v>
      </c>
      <c r="N28" s="183"/>
      <c r="O28" s="249">
        <f>IF(P4=3,(ABS(IF(L28&gt;60,0,L28)-IF(M28&gt;60,0,M28))),(ABS(IF(L28&gt;30,0,L28)-IF(M28&gt;30,0,M28))))</f>
        <v>6</v>
      </c>
      <c r="P28" s="200" t="str">
        <f>IF(P4=3,(IF(O28&gt;12,"Y","")),(IF(O28&gt;6,"Y","")))</f>
        <v/>
      </c>
      <c r="Q28" s="42">
        <f t="shared" si="2"/>
        <v>33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33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66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28.5</v>
      </c>
      <c r="L29" s="183">
        <v>32</v>
      </c>
      <c r="M29" s="183">
        <v>36</v>
      </c>
      <c r="N29" s="183"/>
      <c r="O29" s="249">
        <f>IF(P4=3,(ABS(IF(L29&gt;60,0,L29)-IF(M29&gt;60,0,M29))),(ABS(IF(L29&gt;30,0,L29)-IF(M29&gt;30,0,M29))))</f>
        <v>4</v>
      </c>
      <c r="P29" s="200" t="str">
        <f>IF(P4=3,(IF(O29&gt;12,"Y","")),(IF(O29&gt;6,"Y","")))</f>
        <v/>
      </c>
      <c r="Q29" s="42">
        <f t="shared" si="2"/>
        <v>34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34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63</v>
      </c>
      <c r="AB29" s="253" t="str">
        <f>LOOKUP(AA29,{0,0.01,40,45,50,55,60,65,70,75,80},{"","F","D","C","C+","B-","B","B+","A-","A","A+"})</f>
        <v>B</v>
      </c>
      <c r="AC29" s="330">
        <f>LOOKUP(AA29,{0,0.01,40,45,50,55,60,65,70,75,80},{0,"0",2,2.25,2.5,2.75,3,3.25,3.5,3.75,4})</f>
        <v>3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32</v>
      </c>
      <c r="L30" s="183">
        <v>33</v>
      </c>
      <c r="M30" s="183">
        <v>33</v>
      </c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33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33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65</v>
      </c>
      <c r="AB30" s="253" t="str">
        <f>LOOKUP(AA30,{0,0.01,40,45,50,55,60,65,70,75,80},{"","F","D","C","C+","B-","B","B+","A-","A","A+"})</f>
        <v>B+</v>
      </c>
      <c r="AC30" s="330">
        <f>LOOKUP(AA30,{0,0.01,40,45,50,55,60,65,70,75,80},{0,"0",2,2.25,2.5,2.75,3,3.25,3.5,3.75,4})</f>
        <v>3.25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30</v>
      </c>
      <c r="L31" s="183">
        <v>32</v>
      </c>
      <c r="M31" s="183">
        <v>30</v>
      </c>
      <c r="N31" s="183"/>
      <c r="O31" s="249">
        <f>IF(P4=3,(ABS(IF(L31&gt;60,0,L31)-IF(M31&gt;60,0,M31))),(ABS(IF(L31&gt;30,0,L31)-IF(M31&gt;30,0,M31))))</f>
        <v>2</v>
      </c>
      <c r="P31" s="200" t="str">
        <f>IF(P4=3,(IF(O31&gt;12,"Y","")),(IF(O31&gt;6,"Y","")))</f>
        <v/>
      </c>
      <c r="Q31" s="42">
        <f t="shared" si="2"/>
        <v>31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31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61</v>
      </c>
      <c r="AB31" s="253" t="str">
        <f>LOOKUP(AA31,{0,0.01,40,45,50,55,60,65,70,75,80},{"","F","D","C","C+","B-","B","B+","A-","A","A+"})</f>
        <v>B</v>
      </c>
      <c r="AC31" s="330">
        <f>LOOKUP(AA31,{0,0.01,40,45,50,55,60,65,70,75,80},{0,"0",2,2.25,2.5,2.75,3,3.25,3.5,3.75,4})</f>
        <v>3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29.5</v>
      </c>
      <c r="L32" s="183">
        <v>35</v>
      </c>
      <c r="M32" s="183">
        <v>29</v>
      </c>
      <c r="N32" s="183"/>
      <c r="O32" s="249">
        <f>IF(P4=3,(ABS(IF(L32&gt;60,0,L32)-IF(M32&gt;60,0,M32))),(ABS(IF(L32&gt;30,0,L32)-IF(M32&gt;30,0,M32))))</f>
        <v>6</v>
      </c>
      <c r="P32" s="200" t="str">
        <f>IF(P4=3,(IF(O32&gt;12,"Y","")),(IF(O32&gt;6,"Y","")))</f>
        <v/>
      </c>
      <c r="Q32" s="42">
        <f t="shared" si="2"/>
        <v>32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32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62</v>
      </c>
      <c r="AB32" s="253" t="str">
        <f>LOOKUP(AA32,{0,0.01,40,45,50,55,60,65,70,75,80},{"","F","D","C","C+","B-","B","B+","A-","A","A+"})</f>
        <v>B</v>
      </c>
      <c r="AC32" s="330">
        <f>LOOKUP(AA32,{0,0.01,40,45,50,55,60,65,70,75,80},{0,"0",2,2.25,2.5,2.75,3,3.25,3.5,3.75,4})</f>
        <v>3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29.5</v>
      </c>
      <c r="L33" s="183">
        <v>33</v>
      </c>
      <c r="M33" s="183">
        <v>30</v>
      </c>
      <c r="N33" s="183"/>
      <c r="O33" s="249">
        <f>IF(P4=3,(ABS(IF(L33&gt;60,0,L33)-IF(M33&gt;60,0,M33))),(ABS(IF(L33&gt;30,0,L33)-IF(M33&gt;30,0,M33))))</f>
        <v>3</v>
      </c>
      <c r="P33" s="200" t="str">
        <f>IF(P4=3,(IF(O33&gt;12,"Y","")),(IF(O33&gt;6,"Y","")))</f>
        <v/>
      </c>
      <c r="Q33" s="42">
        <f t="shared" si="2"/>
        <v>31.5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31.5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61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35.5</v>
      </c>
      <c r="L34" s="183">
        <v>42</v>
      </c>
      <c r="M34" s="183">
        <v>45</v>
      </c>
      <c r="N34" s="183"/>
      <c r="O34" s="249">
        <f>IF(P4=3,(ABS(IF(L34&gt;60,0,L34)-IF(M34&gt;60,0,M34))),(ABS(IF(L34&gt;30,0,L34)-IF(M34&gt;30,0,M34))))</f>
        <v>3</v>
      </c>
      <c r="P34" s="200" t="str">
        <f>IF(P4=3,(IF(O34&gt;12,"Y","")),(IF(O34&gt;6,"Y","")))</f>
        <v/>
      </c>
      <c r="Q34" s="42">
        <f t="shared" si="2"/>
        <v>43.5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43.5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79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26.5</v>
      </c>
      <c r="L35" s="183">
        <v>31</v>
      </c>
      <c r="M35" s="183">
        <v>33</v>
      </c>
      <c r="N35" s="183"/>
      <c r="O35" s="249">
        <f>IF(P4=3,(ABS(IF(L35&gt;60,0,L35)-IF(M35&gt;60,0,M35))),(ABS(IF(L35&gt;30,0,L35)-IF(M35&gt;30,0,M35))))</f>
        <v>2</v>
      </c>
      <c r="P35" s="200" t="str">
        <f>IF(P4=3,(IF(O35&gt;12,"Y","")),(IF(O35&gt;6,"Y","")))</f>
        <v/>
      </c>
      <c r="Q35" s="42">
        <f t="shared" si="2"/>
        <v>32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32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59</v>
      </c>
      <c r="AB35" s="253" t="str">
        <f>LOOKUP(AA35,{0,0.01,40,45,50,55,60,65,70,75,80},{"","F","D","C","C+","B-","B","B+","A-","A","A+"})</f>
        <v>B-</v>
      </c>
      <c r="AC35" s="330">
        <f>LOOKUP(AA35,{0,0.01,40,45,50,55,60,65,70,75,80},{0,"0",2,2.25,2.5,2.75,3,3.25,3.5,3.75,4})</f>
        <v>2.75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28.5</v>
      </c>
      <c r="L36" s="183">
        <v>36</v>
      </c>
      <c r="M36" s="183">
        <v>36</v>
      </c>
      <c r="N36" s="183"/>
      <c r="O36" s="249">
        <f>IF(P4=3,(ABS(IF(L36&gt;60,0,L36)-IF(M36&gt;60,0,M36))),(ABS(IF(L36&gt;30,0,L36)-IF(M36&gt;30,0,M36))))</f>
        <v>0</v>
      </c>
      <c r="P36" s="200" t="str">
        <f>IF(P4=3,(IF(O36&gt;12,"Y","")),(IF(O36&gt;6,"Y","")))</f>
        <v/>
      </c>
      <c r="Q36" s="42">
        <f t="shared" si="2"/>
        <v>36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36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65</v>
      </c>
      <c r="AB36" s="253" t="str">
        <f>LOOKUP(AA36,{0,0.01,40,45,50,55,60,65,70,75,80},{"","F","D","C","C+","B-","B","B+","A-","A","A+"})</f>
        <v>B+</v>
      </c>
      <c r="AC36" s="330">
        <f>LOOKUP(AA36,{0,0.01,40,45,50,55,60,65,70,75,80},{0,"0",2,2.25,2.5,2.75,3,3.25,3.5,3.75,4})</f>
        <v>3.25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28.5</v>
      </c>
      <c r="L37" s="183">
        <v>37</v>
      </c>
      <c r="M37" s="183">
        <v>38</v>
      </c>
      <c r="N37" s="183"/>
      <c r="O37" s="249">
        <f>IF(P4=3,(ABS(IF(L37&gt;60,0,L37)-IF(M37&gt;60,0,M37))),(ABS(IF(L37&gt;30,0,L37)-IF(M37&gt;30,0,M37))))</f>
        <v>1</v>
      </c>
      <c r="P37" s="200" t="str">
        <f>IF(P4=3,(IF(O37&gt;12,"Y","")),(IF(O37&gt;6,"Y","")))</f>
        <v/>
      </c>
      <c r="Q37" s="42">
        <f t="shared" si="2"/>
        <v>37.5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37.5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66</v>
      </c>
      <c r="AB37" s="253" t="str">
        <f>LOOKUP(AA37,{0,0.01,40,45,50,55,60,65,70,75,80},{"","F","D","C","C+","B-","B","B+","A-","A","A+"})</f>
        <v>B+</v>
      </c>
      <c r="AC37" s="330">
        <f>LOOKUP(AA37,{0,0.01,40,45,50,55,60,65,70,75,80},{0,"0",2,2.25,2.5,2.75,3,3.25,3.5,3.75,4})</f>
        <v>3.25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30.5</v>
      </c>
      <c r="L38" s="183">
        <v>39</v>
      </c>
      <c r="M38" s="183">
        <v>36</v>
      </c>
      <c r="N38" s="183"/>
      <c r="O38" s="249">
        <f>IF(P4=3,(ABS(IF(L38&gt;60,0,L38)-IF(M38&gt;60,0,M38))),(ABS(IF(L38&gt;30,0,L38)-IF(M38&gt;30,0,M38))))</f>
        <v>3</v>
      </c>
      <c r="P38" s="200" t="str">
        <f>IF(P4=3,(IF(O38&gt;12,"Y","")),(IF(O38&gt;6,"Y","")))</f>
        <v/>
      </c>
      <c r="Q38" s="42">
        <f t="shared" si="2"/>
        <v>37.5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37.5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68</v>
      </c>
      <c r="AB38" s="253" t="str">
        <f>LOOKUP(AA38,{0,0.01,40,45,50,55,60,65,70,75,80},{"","F","D","C","C+","B-","B","B+","A-","A","A+"})</f>
        <v>B+</v>
      </c>
      <c r="AC38" s="330">
        <f>LOOKUP(AA38,{0,0.01,40,45,50,55,60,65,70,75,80},{0,"0",2,2.25,2.5,2.75,3,3.25,3.5,3.75,4})</f>
        <v>3.25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33</v>
      </c>
      <c r="L39" s="183">
        <v>41</v>
      </c>
      <c r="M39" s="183">
        <v>37</v>
      </c>
      <c r="N39" s="183"/>
      <c r="O39" s="249">
        <f>IF(P4=3,(ABS(IF(L39&gt;60,0,L39)-IF(M39&gt;60,0,M39))),(ABS(IF(L39&gt;30,0,L39)-IF(M39&gt;30,0,M39))))</f>
        <v>4</v>
      </c>
      <c r="P39" s="200" t="str">
        <f>IF(P4=3,(IF(O39&gt;12,"Y","")),(IF(O39&gt;6,"Y","")))</f>
        <v/>
      </c>
      <c r="Q39" s="42">
        <f t="shared" si="2"/>
        <v>39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39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72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32</v>
      </c>
      <c r="L40" s="183">
        <v>30</v>
      </c>
      <c r="M40" s="183">
        <v>30</v>
      </c>
      <c r="N40" s="183"/>
      <c r="O40" s="249">
        <f>IF(P4=3,(ABS(IF(L40&gt;60,0,L40)-IF(M40&gt;60,0,M40))),(ABS(IF(L40&gt;30,0,L40)-IF(M40&gt;30,0,M40))))</f>
        <v>0</v>
      </c>
      <c r="P40" s="200" t="str">
        <f>IF(P4=3,(IF(O40&gt;12,"Y","")),(IF(O40&gt;6,"Y","")))</f>
        <v/>
      </c>
      <c r="Q40" s="42">
        <f t="shared" si="2"/>
        <v>30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30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62</v>
      </c>
      <c r="AB40" s="253" t="str">
        <f>LOOKUP(AA40,{0,0.01,40,45,50,55,60,65,70,75,80},{"","F","D","C","C+","B-","B","B+","A-","A","A+"})</f>
        <v>B</v>
      </c>
      <c r="AC40" s="330">
        <f>LOOKUP(AA40,{0,0.01,40,45,50,55,60,65,70,75,80},{0,"0",2,2.25,2.5,2.75,3,3.25,3.5,3.75,4})</f>
        <v>3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29.5</v>
      </c>
      <c r="L41" s="183">
        <v>34</v>
      </c>
      <c r="M41" s="183">
        <v>36</v>
      </c>
      <c r="N41" s="183"/>
      <c r="O41" s="249">
        <f>IF(P4=3,(ABS(IF(L41&gt;60,0,L41)-IF(M41&gt;60,0,M41))),(ABS(IF(L41&gt;30,0,L41)-IF(M41&gt;30,0,M41))))</f>
        <v>2</v>
      </c>
      <c r="P41" s="200" t="str">
        <f>IF(P4=3,(IF(O41&gt;12,"Y","")),(IF(O41&gt;6,"Y","")))</f>
        <v/>
      </c>
      <c r="Q41" s="42">
        <f t="shared" si="2"/>
        <v>35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35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65</v>
      </c>
      <c r="AB41" s="253" t="str">
        <f>LOOKUP(AA41,{0,0.01,40,45,50,55,60,65,70,75,80},{"","F","D","C","C+","B-","B","B+","A-","A","A+"})</f>
        <v>B+</v>
      </c>
      <c r="AC41" s="330">
        <f>LOOKUP(AA41,{0,0.01,40,45,50,55,60,65,70,75,80},{0,"0",2,2.25,2.5,2.75,3,3.25,3.5,3.75,4})</f>
        <v>3.25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29</v>
      </c>
      <c r="L42" s="183">
        <v>36</v>
      </c>
      <c r="M42" s="183">
        <v>29</v>
      </c>
      <c r="N42" s="183"/>
      <c r="O42" s="249">
        <f>IF(P4=3,(ABS(IF(L42&gt;60,0,L42)-IF(M42&gt;60,0,M42))),(ABS(IF(L42&gt;30,0,L42)-IF(M42&gt;30,0,M42))))</f>
        <v>7</v>
      </c>
      <c r="P42" s="200" t="str">
        <f>IF(P4=3,(IF(O42&gt;12,"Y","")),(IF(O42&gt;6,"Y","")))</f>
        <v/>
      </c>
      <c r="Q42" s="42">
        <f t="shared" si="2"/>
        <v>32.5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32.5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62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34</v>
      </c>
      <c r="L43" s="183">
        <v>38</v>
      </c>
      <c r="M43" s="183">
        <v>32</v>
      </c>
      <c r="N43" s="183"/>
      <c r="O43" s="249">
        <f>IF(P4=3,(ABS(IF(L43&gt;60,0,L43)-IF(M43&gt;60,0,M43))),(ABS(IF(L43&gt;30,0,L43)-IF(M43&gt;30,0,M43))))</f>
        <v>6</v>
      </c>
      <c r="P43" s="200" t="str">
        <f>IF(P4=3,(IF(O43&gt;12,"Y","")),(IF(O43&gt;6,"Y","")))</f>
        <v/>
      </c>
      <c r="Q43" s="42">
        <f t="shared" si="2"/>
        <v>35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69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33.5</v>
      </c>
      <c r="L44" s="183">
        <v>34</v>
      </c>
      <c r="M44" s="183">
        <v>42</v>
      </c>
      <c r="N44" s="183"/>
      <c r="O44" s="249">
        <f>IF(P4=3,(ABS(IF(L44&gt;60,0,L44)-IF(M44&gt;60,0,M44))),(ABS(IF(L44&gt;30,0,L44)-IF(M44&gt;30,0,M44))))</f>
        <v>8</v>
      </c>
      <c r="P44" s="200" t="str">
        <f>IF(P4=3,(IF(O44&gt;12,"Y","")),(IF(O44&gt;6,"Y","")))</f>
        <v/>
      </c>
      <c r="Q44" s="42">
        <f t="shared" si="2"/>
        <v>38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38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72</v>
      </c>
      <c r="AB44" s="253" t="str">
        <f>LOOKUP(AA44,{0,0.01,40,45,50,55,60,65,70,75,80},{"","F","D","C","C+","B-","B","B+","A-","A","A+"})</f>
        <v>A-</v>
      </c>
      <c r="AC44" s="330">
        <f>LOOKUP(AA44,{0,0.01,40,45,50,55,60,65,70,75,80},{0,"0",2,2.25,2.5,2.75,3,3.25,3.5,3.75,4})</f>
        <v>3.5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28</v>
      </c>
      <c r="L45" s="183">
        <v>34</v>
      </c>
      <c r="M45" s="183">
        <v>36</v>
      </c>
      <c r="N45" s="183"/>
      <c r="O45" s="249">
        <f>IF(P4=3,(ABS(IF(L45&gt;60,0,L45)-IF(M45&gt;60,0,M45))),(ABS(IF(L45&gt;30,0,L45)-IF(M45&gt;30,0,M45))))</f>
        <v>2</v>
      </c>
      <c r="P45" s="200" t="str">
        <f>IF(P4=3,(IF(O45&gt;12,"Y","")),(IF(O45&gt;6,"Y","")))</f>
        <v/>
      </c>
      <c r="Q45" s="42">
        <f t="shared" si="2"/>
        <v>35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63</v>
      </c>
      <c r="AB45" s="253" t="str">
        <f>LOOKUP(AA45,{0,0.01,40,45,50,55,60,65,70,75,80},{"","F","D","C","C+","B-","B","B+","A-","A","A+"})</f>
        <v>B</v>
      </c>
      <c r="AC45" s="330">
        <f>LOOKUP(AA45,{0,0.01,40,45,50,55,60,65,70,75,80},{0,"0",2,2.25,2.5,2.75,3,3.25,3.5,3.75,4})</f>
        <v>3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25.5</v>
      </c>
      <c r="T46" s="291">
        <v>36</v>
      </c>
      <c r="U46" s="291">
        <v>35.5</v>
      </c>
      <c r="V46" s="291"/>
      <c r="W46" s="287">
        <f>IF(X4=3,(ABS(IF(T46&gt;60,0,T46)-IF(U46&gt;60,0,U46))),(ABS(IF(T46&gt;30,0,T46)-IF(U46&gt;30,0,U46))))</f>
        <v>0.5</v>
      </c>
      <c r="X46" s="288" t="str">
        <f>IF(X4=3,(IF(W46&gt;12,"Y","")),(IF(W46&gt;6,"Y","")))</f>
        <v/>
      </c>
      <c r="Y46" s="289">
        <f t="shared" si="3"/>
        <v>35.75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35.75</v>
      </c>
      <c r="AA46" s="197">
        <f t="shared" si="0"/>
        <v>62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22</v>
      </c>
      <c r="T47" s="291">
        <v>42</v>
      </c>
      <c r="U47" s="291">
        <v>36</v>
      </c>
      <c r="V47" s="291"/>
      <c r="W47" s="287">
        <f>IF(X4=3,(ABS(IF(T47&gt;60,0,T47)-IF(U47&gt;60,0,U47))),(ABS(IF(T47&gt;30,0,T47)-IF(U47&gt;30,0,U47))))</f>
        <v>6</v>
      </c>
      <c r="X47" s="288" t="str">
        <f>IF(X4=3,(IF(W47&gt;12,"Y","")),(IF(W47&gt;6,"Y","")))</f>
        <v/>
      </c>
      <c r="Y47" s="289">
        <f t="shared" si="3"/>
        <v>39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39</v>
      </c>
      <c r="AA47" s="197">
        <f t="shared" si="0"/>
        <v>61</v>
      </c>
      <c r="AB47" s="253" t="str">
        <f>LOOKUP(AA47,{0,0.01,40,45,50,55,60,65,70,75,80},{"","F","D","C","C+","B-","B","B+","A-","A","A+"})</f>
        <v>B</v>
      </c>
      <c r="AC47" s="330">
        <f>LOOKUP(AA47,{0,0.01,40,45,50,55,60,65,70,75,80},{0,"0",2,2.25,2.5,2.75,3,3.25,3.5,3.75,4})</f>
        <v>3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28.5</v>
      </c>
      <c r="T48" s="291">
        <v>43</v>
      </c>
      <c r="U48" s="291">
        <v>47</v>
      </c>
      <c r="V48" s="291"/>
      <c r="W48" s="287">
        <f>IF(X4=3,(ABS(IF(T48&gt;60,0,T48)-IF(U48&gt;60,0,U48))),(ABS(IF(T48&gt;30,0,T48)-IF(U48&gt;30,0,U48))))</f>
        <v>4</v>
      </c>
      <c r="X48" s="288" t="str">
        <f>IF(X4=3,(IF(W48&gt;12,"Y","")),(IF(W48&gt;6,"Y","")))</f>
        <v/>
      </c>
      <c r="Y48" s="289">
        <f t="shared" si="3"/>
        <v>45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45</v>
      </c>
      <c r="AA48" s="197">
        <f t="shared" si="0"/>
        <v>74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30.5</v>
      </c>
      <c r="T49" s="291">
        <v>40</v>
      </c>
      <c r="U49" s="291">
        <v>44.5</v>
      </c>
      <c r="V49" s="291"/>
      <c r="W49" s="287">
        <f>IF(X4=3,(ABS(IF(T49&gt;60,0,T49)-IF(U49&gt;60,0,U49))),(ABS(IF(T49&gt;30,0,T49)-IF(U49&gt;30,0,U49))))</f>
        <v>4.5</v>
      </c>
      <c r="X49" s="288" t="str">
        <f>IF(X4=3,(IF(W49&gt;12,"Y","")),(IF(W49&gt;6,"Y","")))</f>
        <v/>
      </c>
      <c r="Y49" s="289">
        <f t="shared" si="3"/>
        <v>42.25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42.25</v>
      </c>
      <c r="AA49" s="197">
        <f t="shared" si="0"/>
        <v>73</v>
      </c>
      <c r="AB49" s="253" t="str">
        <f>LOOKUP(AA49,{0,0.01,40,45,50,55,60,65,70,75,80},{"","F","D","C","C+","B-","B","B+","A-","A","A+"})</f>
        <v>A-</v>
      </c>
      <c r="AC49" s="330">
        <f>LOOKUP(AA49,{0,0.01,40,45,50,55,60,65,70,75,80},{0,"0",2,2.25,2.5,2.75,3,3.25,3.5,3.75,4})</f>
        <v>3.5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32</v>
      </c>
      <c r="T50" s="291">
        <v>46</v>
      </c>
      <c r="U50" s="291">
        <v>49</v>
      </c>
      <c r="V50" s="291"/>
      <c r="W50" s="287">
        <f>IF(X4=3,(ABS(IF(T50&gt;60,0,T50)-IF(U50&gt;60,0,U50))),(ABS(IF(T50&gt;30,0,T50)-IF(U50&gt;30,0,U50))))</f>
        <v>3</v>
      </c>
      <c r="X50" s="288" t="str">
        <f>IF(X4=3,(IF(W50&gt;12,"Y","")),(IF(W50&gt;6,"Y","")))</f>
        <v/>
      </c>
      <c r="Y50" s="289">
        <f t="shared" si="3"/>
        <v>47.5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47.5</v>
      </c>
      <c r="AA50" s="197">
        <f t="shared" si="0"/>
        <v>80</v>
      </c>
      <c r="AB50" s="253" t="str">
        <f>LOOKUP(AA50,{0,0.01,40,45,50,55,60,65,70,75,80},{"","F","D","C","C+","B-","B","B+","A-","A","A+"})</f>
        <v>A+</v>
      </c>
      <c r="AC50" s="330">
        <f>LOOKUP(AA50,{0,0.01,40,45,50,55,60,65,70,75,80},{0,"0",2,2.25,2.5,2.75,3,3.25,3.5,3.75,4})</f>
        <v>4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23</v>
      </c>
      <c r="T51" s="291">
        <v>36</v>
      </c>
      <c r="U51" s="291">
        <v>36</v>
      </c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36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36</v>
      </c>
      <c r="AA51" s="197">
        <f t="shared" si="0"/>
        <v>59</v>
      </c>
      <c r="AB51" s="253" t="str">
        <f>LOOKUP(AA51,{0,0.01,40,45,50,55,60,65,70,75,80},{"","F","D","C","C+","B-","B","B+","A-","A","A+"})</f>
        <v>B-</v>
      </c>
      <c r="AC51" s="330">
        <f>LOOKUP(AA51,{0,0.01,40,45,50,55,60,65,70,75,80},{0,"0",2,2.25,2.5,2.75,3,3.25,3.5,3.75,4})</f>
        <v>2.75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26.25</v>
      </c>
      <c r="T52" s="291">
        <v>39</v>
      </c>
      <c r="U52" s="291">
        <v>41</v>
      </c>
      <c r="V52" s="291"/>
      <c r="W52" s="287">
        <f>IF(X4=3,(ABS(IF(T52&gt;60,0,T52)-IF(U52&gt;60,0,U52))),(ABS(IF(T52&gt;30,0,T52)-IF(U52&gt;30,0,U52))))</f>
        <v>2</v>
      </c>
      <c r="X52" s="288" t="str">
        <f>IF(X4=3,(IF(W52&gt;12,"Y","")),(IF(W52&gt;6,"Y","")))</f>
        <v/>
      </c>
      <c r="Y52" s="289">
        <f t="shared" si="3"/>
        <v>40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40</v>
      </c>
      <c r="AA52" s="197">
        <f t="shared" si="0"/>
        <v>67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30</v>
      </c>
      <c r="T53" s="291">
        <v>42</v>
      </c>
      <c r="U53" s="291">
        <v>46</v>
      </c>
      <c r="V53" s="291"/>
      <c r="W53" s="287">
        <f>IF(X4=3,(ABS(IF(T53&gt;60,0,T53)-IF(U53&gt;60,0,U53))),(ABS(IF(T53&gt;30,0,T53)-IF(U53&gt;30,0,U53))))</f>
        <v>4</v>
      </c>
      <c r="X53" s="288" t="str">
        <f>IF(X4=3,(IF(W53&gt;12,"Y","")),(IF(W53&gt;6,"Y","")))</f>
        <v/>
      </c>
      <c r="Y53" s="289">
        <f t="shared" si="3"/>
        <v>44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44</v>
      </c>
      <c r="AA53" s="197">
        <f t="shared" si="0"/>
        <v>74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26.5</v>
      </c>
      <c r="T54" s="291">
        <v>37</v>
      </c>
      <c r="U54" s="291">
        <v>39.5</v>
      </c>
      <c r="V54" s="291"/>
      <c r="W54" s="287">
        <f>IF(X4=3,(ABS(IF(T54&gt;60,0,T54)-IF(U54&gt;60,0,U54))),(ABS(IF(T54&gt;30,0,T54)-IF(U54&gt;30,0,U54))))</f>
        <v>2.5</v>
      </c>
      <c r="X54" s="288" t="str">
        <f>IF(X4=3,(IF(W54&gt;12,"Y","")),(IF(W54&gt;6,"Y","")))</f>
        <v/>
      </c>
      <c r="Y54" s="289">
        <f t="shared" si="3"/>
        <v>38.25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38.25</v>
      </c>
      <c r="AA54" s="197">
        <f t="shared" si="0"/>
        <v>65</v>
      </c>
      <c r="AB54" s="253" t="str">
        <f>LOOKUP(AA54,{0,0.01,40,45,50,55,60,65,70,75,80},{"","F","D","C","C+","B-","B","B+","A-","A","A+"})</f>
        <v>B+</v>
      </c>
      <c r="AC54" s="330">
        <f>LOOKUP(AA54,{0,0.01,40,45,50,55,60,65,70,75,80},{0,"0",2,2.25,2.5,2.75,3,3.25,3.5,3.75,4})</f>
        <v>3.25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27.5</v>
      </c>
      <c r="T55" s="291">
        <v>42</v>
      </c>
      <c r="U55" s="291">
        <v>43.5</v>
      </c>
      <c r="V55" s="291"/>
      <c r="W55" s="287">
        <f>IF(X4=3,(ABS(IF(T55&gt;60,0,T55)-IF(U55&gt;60,0,U55))),(ABS(IF(T55&gt;30,0,T55)-IF(U55&gt;30,0,U55))))</f>
        <v>1.5</v>
      </c>
      <c r="X55" s="288" t="str">
        <f>IF(X4=3,(IF(W55&gt;12,"Y","")),(IF(W55&gt;6,"Y","")))</f>
        <v/>
      </c>
      <c r="Y55" s="289">
        <f t="shared" si="3"/>
        <v>42.75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42.75</v>
      </c>
      <c r="AA55" s="197">
        <f t="shared" si="0"/>
        <v>71</v>
      </c>
      <c r="AB55" s="253" t="str">
        <f>LOOKUP(AA55,{0,0.01,40,45,50,55,60,65,70,75,80},{"","F","D","C","C+","B-","B","B+","A-","A","A+"})</f>
        <v>A-</v>
      </c>
      <c r="AC55" s="330">
        <f>LOOKUP(AA55,{0,0.01,40,45,50,55,60,65,70,75,80},{0,"0",2,2.25,2.5,2.75,3,3.25,3.5,3.75,4})</f>
        <v>3.5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25.5</v>
      </c>
      <c r="T56" s="291">
        <v>37</v>
      </c>
      <c r="U56" s="291">
        <v>35</v>
      </c>
      <c r="V56" s="291"/>
      <c r="W56" s="287">
        <f>IF(X4=3,(ABS(IF(T56&gt;60,0,T56)-IF(U56&gt;60,0,U56))),(ABS(IF(T56&gt;30,0,T56)-IF(U56&gt;30,0,U56))))</f>
        <v>2</v>
      </c>
      <c r="X56" s="288" t="str">
        <f>IF(X4=3,(IF(W56&gt;12,"Y","")),(IF(W56&gt;6,"Y","")))</f>
        <v/>
      </c>
      <c r="Y56" s="289">
        <f t="shared" si="3"/>
        <v>36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36</v>
      </c>
      <c r="AA56" s="197">
        <f t="shared" si="0"/>
        <v>62</v>
      </c>
      <c r="AB56" s="253" t="str">
        <f>LOOKUP(AA56,{0,0.01,40,45,50,55,60,65,70,75,80},{"","F","D","C","C+","B-","B","B+","A-","A","A+"})</f>
        <v>B</v>
      </c>
      <c r="AC56" s="330">
        <f>LOOKUP(AA56,{0,0.01,40,45,50,55,60,65,70,75,80},{0,"0",2,2.25,2.5,2.75,3,3.25,3.5,3.75,4})</f>
        <v>3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26.5</v>
      </c>
      <c r="T57" s="291">
        <v>39</v>
      </c>
      <c r="U57" s="291">
        <v>37.5</v>
      </c>
      <c r="V57" s="291"/>
      <c r="W57" s="287">
        <f>IF(X4=3,(ABS(IF(T57&gt;60,0,T57)-IF(U57&gt;60,0,U57))),(ABS(IF(T57&gt;30,0,T57)-IF(U57&gt;30,0,U57))))</f>
        <v>1.5</v>
      </c>
      <c r="X57" s="288" t="str">
        <f>IF(X4=3,(IF(W57&gt;12,"Y","")),(IF(W57&gt;6,"Y","")))</f>
        <v/>
      </c>
      <c r="Y57" s="289">
        <f t="shared" si="3"/>
        <v>38.25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38.25</v>
      </c>
      <c r="AA57" s="197">
        <f t="shared" si="0"/>
        <v>65</v>
      </c>
      <c r="AB57" s="253" t="str">
        <f>LOOKUP(AA57,{0,0.01,40,45,50,55,60,65,70,75,80},{"","F","D","C","C+","B-","B","B+","A-","A","A+"})</f>
        <v>B+</v>
      </c>
      <c r="AC57" s="330">
        <f>LOOKUP(AA57,{0,0.01,40,45,50,55,60,65,70,75,80},{0,"0",2,2.25,2.5,2.75,3,3.25,3.5,3.75,4})</f>
        <v>3.25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29</v>
      </c>
      <c r="L58" s="183">
        <v>37</v>
      </c>
      <c r="M58" s="183">
        <v>37</v>
      </c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37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37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66</v>
      </c>
      <c r="AB58" s="253" t="str">
        <f>LOOKUP(AA58,{0,0.01,40,45,50,55,60,65,70,75,80},{"","F","D","C","C+","B-","B","B+","A-","A","A+"})</f>
        <v>B+</v>
      </c>
      <c r="AC58" s="330">
        <f>LOOKUP(AA58,{0,0.01,40,45,50,55,60,65,70,75,80},{0,"0",2,2.25,2.5,2.75,3,3.25,3.5,3.75,4})</f>
        <v>3.25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26.5</v>
      </c>
      <c r="D59" s="284">
        <v>42</v>
      </c>
      <c r="E59" s="285">
        <v>28</v>
      </c>
      <c r="F59" s="291">
        <v>40</v>
      </c>
      <c r="G59" s="287">
        <f>IF(H4=3,(ABS(IF(D59&gt;60,0,D59)-IF(E59&gt;60,0,E59))),(ABS(IF(D59&gt;30,0,D59)-IF(E59&gt;30,0,E59))))</f>
        <v>14</v>
      </c>
      <c r="H59" s="288" t="str">
        <f>IF(H4=3,(IF(G59&gt;12,"Y","")),(IF(G59&gt;6,"Y","")))</f>
        <v>Y</v>
      </c>
      <c r="I59" s="289">
        <f t="shared" si="1"/>
        <v>41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41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68</v>
      </c>
      <c r="AB59" s="253" t="str">
        <f>LOOKUP(AA59,{0,0.01,40,45,50,55,60,65,70,75,80},{"","F","D","C","C+","B-","B","B+","A-","A","A+"})</f>
        <v>B+</v>
      </c>
      <c r="AC59" s="330">
        <f>LOOKUP(AA59,{0,0.01,40,45,50,55,60,65,70,75,80},{0,"0",2,2.25,2.5,2.75,3,3.25,3.5,3.75,4})</f>
        <v>3.25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65" priority="7">
      <formula>$I$7="Y"</formula>
    </cfRule>
    <cfRule type="expression" dxfId="64" priority="8">
      <formula>$I$7="Y"</formula>
    </cfRule>
    <cfRule type="expression" dxfId="63" priority="9">
      <formula>$I$7="Y"</formula>
    </cfRule>
  </conditionalFormatting>
  <conditionalFormatting sqref="O8:O77">
    <cfRule type="expression" dxfId="62" priority="4">
      <formula>$I$7="Y"</formula>
    </cfRule>
    <cfRule type="expression" dxfId="61" priority="5">
      <formula>$I$7="Y"</formula>
    </cfRule>
    <cfRule type="expression" dxfId="60" priority="6">
      <formula>$I$7="Y"</formula>
    </cfRule>
  </conditionalFormatting>
  <conditionalFormatting sqref="W8:W77">
    <cfRule type="expression" dxfId="59" priority="1">
      <formula>$I$7="Y"</formula>
    </cfRule>
    <cfRule type="expression" dxfId="58" priority="2">
      <formula>$I$7="Y"</formula>
    </cfRule>
    <cfRule type="expression" dxfId="57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workbookViewId="0">
      <selection activeCell="A2" sqref="A2:AE2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13" customFormat="1" ht="21" customHeight="1">
      <c r="A4" s="338" t="s">
        <v>21</v>
      </c>
      <c r="B4" s="294">
        <v>409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284</v>
      </c>
      <c r="E6" s="614"/>
      <c r="F6" s="614"/>
      <c r="G6" s="614"/>
      <c r="H6" s="614"/>
      <c r="I6" s="614"/>
      <c r="J6" s="614"/>
      <c r="K6" s="275" t="s">
        <v>65</v>
      </c>
      <c r="L6" s="646" t="s">
        <v>285</v>
      </c>
      <c r="M6" s="646"/>
      <c r="N6" s="646"/>
      <c r="O6" s="646"/>
      <c r="P6" s="646"/>
      <c r="Q6" s="646"/>
      <c r="R6" s="647"/>
      <c r="S6" s="277" t="s">
        <v>65</v>
      </c>
      <c r="T6" s="614" t="s">
        <v>284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29.5</v>
      </c>
      <c r="D8" s="284">
        <v>43</v>
      </c>
      <c r="E8" s="285">
        <v>48</v>
      </c>
      <c r="F8" s="286"/>
      <c r="G8" s="287">
        <f>IF(H4=3,(ABS(IF(D8&gt;60,0,D8)-IF(E8&gt;60,0,E8))),(ABS(IF(D8&gt;30,0,D8)-IF(E8&gt;30,0,E8))))</f>
        <v>5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45.5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45.5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75</v>
      </c>
      <c r="AB8" s="253" t="str">
        <f>LOOKUP(AA8,{0,0.01,40,45,50,55,60,65,70,75,80},{"","F","D","C","C+","B-","B","B+","A-","A","A+"})</f>
        <v>A</v>
      </c>
      <c r="AC8" s="330">
        <f>LOOKUP(AA8,{0,0.01,40,45,50,55,60,65,70,75,80},{0,"0",2,2.25,2.5,2.75,3,3.25,3.5,3.75,4})</f>
        <v>3.75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26</v>
      </c>
      <c r="D9" s="284">
        <v>41</v>
      </c>
      <c r="E9" s="285">
        <v>35</v>
      </c>
      <c r="F9" s="291"/>
      <c r="G9" s="287">
        <f>IF(H4=3,(ABS(IF(D9&gt;60,0,D9)-IF(E9&gt;60,0,E9))),(ABS(IF(D9&gt;30,0,D9)-IF(E9&gt;30,0,E9))))</f>
        <v>6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38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38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64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24</v>
      </c>
      <c r="D10" s="284">
        <v>42</v>
      </c>
      <c r="E10" s="285">
        <v>42</v>
      </c>
      <c r="F10" s="291"/>
      <c r="G10" s="287">
        <f>IF(H4=3,(ABS(IF(D10&gt;60,0,D10)-IF(E10&gt;60,0,E10))),(ABS(IF(D10&gt;30,0,D10)-IF(E10&gt;30,0,E10))))</f>
        <v>0</v>
      </c>
      <c r="H10" s="288" t="str">
        <f>IF(H4=3,(IF(G10&gt;12,"Y","")),(IF(G10&gt;6,"Y","")))</f>
        <v/>
      </c>
      <c r="I10" s="289">
        <f t="shared" si="1"/>
        <v>42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42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66</v>
      </c>
      <c r="AB10" s="253" t="str">
        <f>LOOKUP(AA10,{0,0.01,40,45,50,55,60,65,70,75,80},{"","F","D","C","C+","B-","B","B+","A-","A","A+"})</f>
        <v>B+</v>
      </c>
      <c r="AC10" s="330">
        <f>LOOKUP(AA10,{0,0.01,40,45,50,55,60,65,70,75,80},{0,"0",2,2.25,2.5,2.75,3,3.25,3.5,3.75,4})</f>
        <v>3.25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32.5</v>
      </c>
      <c r="D11" s="284">
        <v>45</v>
      </c>
      <c r="E11" s="285">
        <v>41</v>
      </c>
      <c r="F11" s="291"/>
      <c r="G11" s="287">
        <f>IF(H4=3,(ABS(IF(D11&gt;60,0,D11)-IF(E11&gt;60,0,E11))),(ABS(IF(D11&gt;30,0,D11)-IF(E11&gt;30,0,E11))))</f>
        <v>4</v>
      </c>
      <c r="H11" s="288" t="str">
        <f>IF(H4=3,(IF(G11&gt;12,"Y","")),(IF(G11&gt;6,"Y","")))</f>
        <v/>
      </c>
      <c r="I11" s="289">
        <f t="shared" si="1"/>
        <v>43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43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76</v>
      </c>
      <c r="AB11" s="253" t="str">
        <f>LOOKUP(AA11,{0,0.01,40,45,50,55,60,65,70,75,80},{"","F","D","C","C+","B-","B","B+","A-","A","A+"})</f>
        <v>A</v>
      </c>
      <c r="AC11" s="330">
        <f>LOOKUP(AA11,{0,0.01,40,45,50,55,60,65,70,75,80},{0,"0",2,2.25,2.5,2.75,3,3.25,3.5,3.75,4})</f>
        <v>3.75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30.25</v>
      </c>
      <c r="D12" s="284">
        <v>45</v>
      </c>
      <c r="E12" s="285">
        <v>34</v>
      </c>
      <c r="F12" s="291"/>
      <c r="G12" s="287">
        <f>IF(H4=3,(ABS(IF(D12&gt;60,0,D12)-IF(E12&gt;60,0,E12))),(ABS(IF(D12&gt;30,0,D12)-IF(E12&gt;30,0,E12))))</f>
        <v>11</v>
      </c>
      <c r="H12" s="288" t="str">
        <f>IF(H4=3,(IF(G12&gt;12,"Y","")),(IF(G12&gt;6,"Y","")))</f>
        <v/>
      </c>
      <c r="I12" s="289">
        <f t="shared" si="1"/>
        <v>39.5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39.5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70</v>
      </c>
      <c r="AB12" s="253" t="str">
        <f>LOOKUP(AA12,{0,0.01,40,45,50,55,60,65,70,75,80},{"","F","D","C","C+","B-","B","B+","A-","A","A+"})</f>
        <v>A-</v>
      </c>
      <c r="AC12" s="330">
        <f>LOOKUP(AA12,{0,0.01,40,45,50,55,60,65,70,75,80},{0,"0",2,2.25,2.5,2.75,3,3.25,3.5,3.75,4})</f>
        <v>3.5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28</v>
      </c>
      <c r="D13" s="284">
        <v>48</v>
      </c>
      <c r="E13" s="285">
        <v>45</v>
      </c>
      <c r="F13" s="291"/>
      <c r="G13" s="287">
        <f>IF(H4=3,(ABS(IF(D13&gt;60,0,D13)-IF(E13&gt;60,0,E13))),(ABS(IF(D13&gt;30,0,D13)-IF(E13&gt;30,0,E13))))</f>
        <v>3</v>
      </c>
      <c r="H13" s="288" t="str">
        <f>IF(H4=3,(IF(G13&gt;12,"Y","")),(IF(G13&gt;6,"Y","")))</f>
        <v/>
      </c>
      <c r="I13" s="289">
        <f t="shared" si="1"/>
        <v>46.5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46.5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75</v>
      </c>
      <c r="AB13" s="253" t="str">
        <f>LOOKUP(AA13,{0,0.01,40,45,50,55,60,65,70,75,80},{"","F","D","C","C+","B-","B","B+","A-","A","A+"})</f>
        <v>A</v>
      </c>
      <c r="AC13" s="330">
        <f>LOOKUP(AA13,{0,0.01,40,45,50,55,60,65,70,75,80},{0,"0",2,2.25,2.5,2.75,3,3.25,3.5,3.75,4})</f>
        <v>3.75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32.25</v>
      </c>
      <c r="D14" s="284">
        <v>46</v>
      </c>
      <c r="E14" s="285">
        <v>41</v>
      </c>
      <c r="F14" s="291"/>
      <c r="G14" s="287">
        <f>IF(H4=3,(ABS(IF(D14&gt;60,0,D14)-IF(E14&gt;60,0,E14))),(ABS(IF(D14&gt;30,0,D14)-IF(E14&gt;30,0,E14))))</f>
        <v>5</v>
      </c>
      <c r="H14" s="288" t="str">
        <f>IF(H4=3,(IF(G14&gt;12,"Y","")),(IF(G14&gt;6,"Y","")))</f>
        <v/>
      </c>
      <c r="I14" s="289">
        <f t="shared" si="1"/>
        <v>43.5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43.5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76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30</v>
      </c>
      <c r="D15" s="284">
        <v>46</v>
      </c>
      <c r="E15" s="285">
        <v>36</v>
      </c>
      <c r="F15" s="291"/>
      <c r="G15" s="287">
        <f>IF(H4=3,(ABS(IF(D15&gt;60,0,D15)-IF(E15&gt;60,0,E15))),(ABS(IF(D15&gt;30,0,D15)-IF(E15&gt;30,0,E15))))</f>
        <v>10</v>
      </c>
      <c r="H15" s="288" t="str">
        <f>IF(H4=3,(IF(G15&gt;12,"Y","")),(IF(G15&gt;6,"Y","")))</f>
        <v/>
      </c>
      <c r="I15" s="289">
        <f t="shared" si="1"/>
        <v>41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41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71</v>
      </c>
      <c r="AB15" s="253" t="str">
        <f>LOOKUP(AA15,{0,0.01,40,45,50,55,60,65,70,75,80},{"","F","D","C","C+","B-","B","B+","A-","A","A+"})</f>
        <v>A-</v>
      </c>
      <c r="AC15" s="330">
        <f>LOOKUP(AA15,{0,0.01,40,45,50,55,60,65,70,75,80},{0,"0",2,2.25,2.5,2.75,3,3.25,3.5,3.75,4})</f>
        <v>3.5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27.25</v>
      </c>
      <c r="D16" s="284">
        <v>53</v>
      </c>
      <c r="E16" s="285">
        <v>42</v>
      </c>
      <c r="F16" s="291"/>
      <c r="G16" s="287">
        <f>IF(H4=3,(ABS(IF(D16&gt;60,0,D16)-IF(E16&gt;60,0,E16))),(ABS(IF(D16&gt;30,0,D16)-IF(E16&gt;30,0,E16))))</f>
        <v>11</v>
      </c>
      <c r="H16" s="288" t="str">
        <f>IF(H4=3,(IF(G16&gt;12,"Y","")),(IF(G16&gt;6,"Y","")))</f>
        <v/>
      </c>
      <c r="I16" s="289">
        <f t="shared" si="1"/>
        <v>47.5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47.5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75</v>
      </c>
      <c r="AB16" s="253" t="str">
        <f>LOOKUP(AA16,{0,0.01,40,45,50,55,60,65,70,75,80},{"","F","D","C","C+","B-","B","B+","A-","A","A+"})</f>
        <v>A</v>
      </c>
      <c r="AC16" s="330">
        <f>LOOKUP(AA16,{0,0.01,40,45,50,55,60,65,70,75,80},{0,"0",2,2.25,2.5,2.75,3,3.25,3.5,3.75,4})</f>
        <v>3.75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34.25</v>
      </c>
      <c r="D17" s="284">
        <v>51</v>
      </c>
      <c r="E17" s="285">
        <v>43</v>
      </c>
      <c r="F17" s="291"/>
      <c r="G17" s="287">
        <f>IF(H4=3,(ABS(IF(D17&gt;60,0,D17)-IF(E17&gt;60,0,E17))),(ABS(IF(D17&gt;30,0,D17)-IF(E17&gt;30,0,E17))))</f>
        <v>8</v>
      </c>
      <c r="H17" s="288" t="str">
        <f>IF(H4=3,(IF(G17&gt;12,"Y","")),(IF(G17&gt;6,"Y","")))</f>
        <v/>
      </c>
      <c r="I17" s="289">
        <f t="shared" si="1"/>
        <v>47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47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82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32</v>
      </c>
      <c r="D18" s="284">
        <v>48</v>
      </c>
      <c r="E18" s="285">
        <v>46</v>
      </c>
      <c r="F18" s="291"/>
      <c r="G18" s="287">
        <f>IF(H4=3,(ABS(IF(D18&gt;60,0,D18)-IF(E18&gt;60,0,E18))),(ABS(IF(D18&gt;30,0,D18)-IF(E18&gt;30,0,E18))))</f>
        <v>2</v>
      </c>
      <c r="H18" s="288" t="str">
        <f>IF(H4=3,(IF(G18&gt;12,"Y","")),(IF(G18&gt;6,"Y","")))</f>
        <v/>
      </c>
      <c r="I18" s="289">
        <f t="shared" si="1"/>
        <v>47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47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79</v>
      </c>
      <c r="AB18" s="253" t="str">
        <f>LOOKUP(AA18,{0,0.01,40,45,50,55,60,65,70,75,80},{"","F","D","C","C+","B-","B","B+","A-","A","A+"})</f>
        <v>A</v>
      </c>
      <c r="AC18" s="330">
        <f>LOOKUP(AA18,{0,0.01,40,45,50,55,60,65,70,75,80},{0,"0",2,2.25,2.5,2.75,3,3.25,3.5,3.75,4})</f>
        <v>3.75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28</v>
      </c>
      <c r="D19" s="284">
        <v>45</v>
      </c>
      <c r="E19" s="285">
        <v>40</v>
      </c>
      <c r="F19" s="291"/>
      <c r="G19" s="287">
        <f>IF(H4=3,(ABS(IF(D19&gt;60,0,D19)-IF(E19&gt;60,0,E19))),(ABS(IF(D19&gt;30,0,D19)-IF(E19&gt;30,0,E19))))</f>
        <v>5</v>
      </c>
      <c r="H19" s="288" t="str">
        <f>IF(H4=3,(IF(G19&gt;12,"Y","")),(IF(G19&gt;6,"Y","")))</f>
        <v/>
      </c>
      <c r="I19" s="289">
        <f t="shared" si="1"/>
        <v>42.5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42.5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71</v>
      </c>
      <c r="AB19" s="253" t="str">
        <f>LOOKUP(AA19,{0,0.01,40,45,50,55,60,65,70,75,80},{"","F","D","C","C+","B-","B","B+","A-","A","A+"})</f>
        <v>A-</v>
      </c>
      <c r="AC19" s="330">
        <f>LOOKUP(AA19,{0,0.01,40,45,50,55,60,65,70,75,80},{0,"0",2,2.25,2.5,2.75,3,3.25,3.5,3.75,4})</f>
        <v>3.5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29.5</v>
      </c>
      <c r="D20" s="284">
        <v>46</v>
      </c>
      <c r="E20" s="285">
        <v>44</v>
      </c>
      <c r="F20" s="291"/>
      <c r="G20" s="287">
        <f>IF(H4=3,(ABS(IF(D20&gt;60,0,D20)-IF(E20&gt;60,0,E20))),(ABS(IF(D20&gt;30,0,D20)-IF(E20&gt;30,0,E20))))</f>
        <v>2</v>
      </c>
      <c r="H20" s="288" t="str">
        <f>IF(H4=3,(IF(G20&gt;12,"Y","")),(IF(G20&gt;6,"Y","")))</f>
        <v/>
      </c>
      <c r="I20" s="289">
        <f t="shared" si="1"/>
        <v>45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75</v>
      </c>
      <c r="AB20" s="253" t="str">
        <f>LOOKUP(AA20,{0,0.01,40,45,50,55,60,65,70,75,80},{"","F","D","C","C+","B-","B","B+","A-","A","A+"})</f>
        <v>A</v>
      </c>
      <c r="AC20" s="330">
        <f>LOOKUP(AA20,{0,0.01,40,45,50,55,60,65,70,75,80},{0,"0",2,2.25,2.5,2.75,3,3.25,3.5,3.75,4})</f>
        <v>3.75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33.75</v>
      </c>
      <c r="D21" s="284">
        <v>50</v>
      </c>
      <c r="E21" s="285">
        <v>41</v>
      </c>
      <c r="F21" s="291"/>
      <c r="G21" s="287">
        <f>IF(H4=3,(ABS(IF(D21&gt;60,0,D21)-IF(E21&gt;60,0,E21))),(ABS(IF(D21&gt;30,0,D21)-IF(E21&gt;30,0,E21))))</f>
        <v>9</v>
      </c>
      <c r="H21" s="288" t="str">
        <f>IF(H4=3,(IF(G21&gt;12,"Y","")),(IF(G21&gt;6,"Y","")))</f>
        <v/>
      </c>
      <c r="I21" s="289">
        <f t="shared" si="1"/>
        <v>45.5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45.5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80</v>
      </c>
      <c r="AB21" s="253" t="str">
        <f>LOOKUP(AA21,{0,0.01,40,45,50,55,60,65,70,75,80},{"","F","D","C","C+","B-","B","B+","A-","A","A+"})</f>
        <v>A+</v>
      </c>
      <c r="AC21" s="330">
        <f>LOOKUP(AA21,{0,0.01,40,45,50,55,60,65,70,75,80},{0,"0",2,2.25,2.5,2.75,3,3.25,3.5,3.75,4})</f>
        <v>4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34.75</v>
      </c>
      <c r="D22" s="284">
        <v>53</v>
      </c>
      <c r="E22" s="285">
        <v>46</v>
      </c>
      <c r="F22" s="291"/>
      <c r="G22" s="287">
        <f>IF(H4=3,(ABS(IF(D22&gt;60,0,D22)-IF(E22&gt;60,0,E22))),(ABS(IF(D22&gt;30,0,D22)-IF(E22&gt;30,0,E22))))</f>
        <v>7</v>
      </c>
      <c r="H22" s="288" t="str">
        <f>IF(H4=3,(IF(G22&gt;12,"Y","")),(IF(G22&gt;6,"Y","")))</f>
        <v/>
      </c>
      <c r="I22" s="289">
        <f t="shared" si="1"/>
        <v>49.5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49.5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85</v>
      </c>
      <c r="AB22" s="253" t="str">
        <f>LOOKUP(AA22,{0,0.01,40,45,50,55,60,65,70,75,80},{"","F","D","C","C+","B-","B","B+","A-","A","A+"})</f>
        <v>A+</v>
      </c>
      <c r="AC22" s="330">
        <f>LOOKUP(AA22,{0,0.01,40,45,50,55,60,65,70,75,80},{0,"0",2,2.25,2.5,2.75,3,3.25,3.5,3.75,4})</f>
        <v>4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29.5</v>
      </c>
      <c r="D23" s="284">
        <v>47</v>
      </c>
      <c r="E23" s="285">
        <v>36</v>
      </c>
      <c r="F23" s="291"/>
      <c r="G23" s="287">
        <f>IF(H4=3,(ABS(IF(D23&gt;60,0,D23)-IF(E23&gt;60,0,E23))),(ABS(IF(D23&gt;30,0,D23)-IF(E23&gt;30,0,E23))))</f>
        <v>11</v>
      </c>
      <c r="H23" s="288" t="str">
        <f>IF(H4=3,(IF(G23&gt;12,"Y","")),(IF(G23&gt;6,"Y","")))</f>
        <v/>
      </c>
      <c r="I23" s="289">
        <f t="shared" si="1"/>
        <v>41.5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41.5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71</v>
      </c>
      <c r="AB23" s="253" t="str">
        <f>LOOKUP(AA23,{0,0.01,40,45,50,55,60,65,70,75,80},{"","F","D","C","C+","B-","B","B+","A-","A","A+"})</f>
        <v>A-</v>
      </c>
      <c r="AC23" s="330">
        <f>LOOKUP(AA23,{0,0.01,40,45,50,55,60,65,70,75,80},{0,"0",2,2.25,2.5,2.75,3,3.25,3.5,3.75,4})</f>
        <v>3.5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31</v>
      </c>
      <c r="L24" s="183">
        <v>40</v>
      </c>
      <c r="M24" s="183">
        <v>45</v>
      </c>
      <c r="N24" s="183"/>
      <c r="O24" s="249">
        <f>IF(P4=3,(ABS(IF(L24&gt;60,0,L24)-IF(M24&gt;60,0,M24))),(ABS(IF(L24&gt;30,0,L24)-IF(M24&gt;30,0,M24))))</f>
        <v>5</v>
      </c>
      <c r="P24" s="200" t="str">
        <f>IF(P4=3,(IF(O24&gt;12,"Y","")),(IF(O24&gt;6,"Y","")))</f>
        <v/>
      </c>
      <c r="Q24" s="42">
        <f t="shared" si="2"/>
        <v>42.5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42.5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74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30.5</v>
      </c>
      <c r="L25" s="183">
        <v>41</v>
      </c>
      <c r="M25" s="183">
        <v>38</v>
      </c>
      <c r="N25" s="183"/>
      <c r="O25" s="249">
        <f>IF(P4=3,(ABS(IF(L25&gt;60,0,L25)-IF(M25&gt;60,0,M25))),(ABS(IF(L25&gt;30,0,L25)-IF(M25&gt;30,0,M25))))</f>
        <v>3</v>
      </c>
      <c r="P25" s="200" t="str">
        <f>IF(P4=3,(IF(O25&gt;12,"Y","")),(IF(O25&gt;6,"Y","")))</f>
        <v/>
      </c>
      <c r="Q25" s="42">
        <f t="shared" si="2"/>
        <v>39.5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39.5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70</v>
      </c>
      <c r="AB25" s="253" t="str">
        <f>LOOKUP(AA25,{0,0.01,40,45,50,55,60,65,70,75,80},{"","F","D","C","C+","B-","B","B+","A-","A","A+"})</f>
        <v>A-</v>
      </c>
      <c r="AC25" s="330">
        <f>LOOKUP(AA25,{0,0.01,40,45,50,55,60,65,70,75,80},{0,"0",2,2.25,2.5,2.75,3,3.25,3.5,3.75,4})</f>
        <v>3.5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31.5</v>
      </c>
      <c r="L26" s="183">
        <v>42</v>
      </c>
      <c r="M26" s="183">
        <v>43</v>
      </c>
      <c r="N26" s="183"/>
      <c r="O26" s="249">
        <f>IF(P4=3,(ABS(IF(L26&gt;60,0,L26)-IF(M26&gt;60,0,M26))),(ABS(IF(L26&gt;30,0,L26)-IF(M26&gt;30,0,M26))))</f>
        <v>1</v>
      </c>
      <c r="P26" s="200" t="str">
        <f>IF(P4=3,(IF(O26&gt;12,"Y","")),(IF(O26&gt;6,"Y","")))</f>
        <v/>
      </c>
      <c r="Q26" s="42">
        <f t="shared" si="2"/>
        <v>42.5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42.5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74</v>
      </c>
      <c r="AB26" s="253" t="str">
        <f>LOOKUP(AA26,{0,0.01,40,45,50,55,60,65,70,75,80},{"","F","D","C","C+","B-","B","B+","A-","A","A+"})</f>
        <v>A-</v>
      </c>
      <c r="AC26" s="330">
        <f>LOOKUP(AA26,{0,0.01,40,45,50,55,60,65,70,75,80},{0,"0",2,2.25,2.5,2.75,3,3.25,3.5,3.75,4})</f>
        <v>3.5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30</v>
      </c>
      <c r="L27" s="183">
        <v>41</v>
      </c>
      <c r="M27" s="183">
        <v>39</v>
      </c>
      <c r="N27" s="183"/>
      <c r="O27" s="249">
        <f>IF(P4=3,(ABS(IF(L27&gt;60,0,L27)-IF(M27&gt;60,0,M27))),(ABS(IF(L27&gt;30,0,L27)-IF(M27&gt;30,0,M27))))</f>
        <v>2</v>
      </c>
      <c r="P27" s="200" t="str">
        <f>IF(P4=3,(IF(O27&gt;12,"Y","")),(IF(O27&gt;6,"Y","")))</f>
        <v/>
      </c>
      <c r="Q27" s="42">
        <f t="shared" si="2"/>
        <v>40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70</v>
      </c>
      <c r="AB27" s="253" t="str">
        <f>LOOKUP(AA27,{0,0.01,40,45,50,55,60,65,70,75,80},{"","F","D","C","C+","B-","B","B+","A-","A","A+"})</f>
        <v>A-</v>
      </c>
      <c r="AC27" s="330">
        <f>LOOKUP(AA27,{0,0.01,40,45,50,55,60,65,70,75,80},{0,"0",2,2.25,2.5,2.75,3,3.25,3.5,3.75,4})</f>
        <v>3.5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32</v>
      </c>
      <c r="L28" s="183">
        <v>45</v>
      </c>
      <c r="M28" s="183">
        <v>41</v>
      </c>
      <c r="N28" s="183"/>
      <c r="O28" s="249">
        <f>IF(P4=3,(ABS(IF(L28&gt;60,0,L28)-IF(M28&gt;60,0,M28))),(ABS(IF(L28&gt;30,0,L28)-IF(M28&gt;30,0,M28))))</f>
        <v>4</v>
      </c>
      <c r="P28" s="200" t="str">
        <f>IF(P4=3,(IF(O28&gt;12,"Y","")),(IF(O28&gt;6,"Y","")))</f>
        <v/>
      </c>
      <c r="Q28" s="42">
        <f t="shared" si="2"/>
        <v>43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43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75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32</v>
      </c>
      <c r="L29" s="183">
        <v>40.5</v>
      </c>
      <c r="M29" s="183">
        <v>30</v>
      </c>
      <c r="N29" s="183"/>
      <c r="O29" s="249">
        <f>IF(P4=3,(ABS(IF(L29&gt;60,0,L29)-IF(M29&gt;60,0,M29))),(ABS(IF(L29&gt;30,0,L29)-IF(M29&gt;30,0,M29))))</f>
        <v>10.5</v>
      </c>
      <c r="P29" s="200" t="str">
        <f>IF(P4=3,(IF(O29&gt;12,"Y","")),(IF(O29&gt;6,"Y","")))</f>
        <v/>
      </c>
      <c r="Q29" s="42">
        <f t="shared" si="2"/>
        <v>35.25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35.25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68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34</v>
      </c>
      <c r="L30" s="183">
        <v>44</v>
      </c>
      <c r="M30" s="183">
        <v>48</v>
      </c>
      <c r="N30" s="183"/>
      <c r="O30" s="249">
        <f>IF(P4=3,(ABS(IF(L30&gt;60,0,L30)-IF(M30&gt;60,0,M30))),(ABS(IF(L30&gt;30,0,L30)-IF(M30&gt;30,0,M30))))</f>
        <v>4</v>
      </c>
      <c r="P30" s="200" t="str">
        <f>IF(P4=3,(IF(O30&gt;12,"Y","")),(IF(O30&gt;6,"Y","")))</f>
        <v/>
      </c>
      <c r="Q30" s="42">
        <f t="shared" si="2"/>
        <v>46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46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80</v>
      </c>
      <c r="AB30" s="253" t="str">
        <f>LOOKUP(AA30,{0,0.01,40,45,50,55,60,65,70,75,80},{"","F","D","C","C+","B-","B","B+","A-","A","A+"})</f>
        <v>A+</v>
      </c>
      <c r="AC30" s="330">
        <f>LOOKUP(AA30,{0,0.01,40,45,50,55,60,65,70,75,80},{0,"0",2,2.25,2.5,2.75,3,3.25,3.5,3.75,4})</f>
        <v>4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31</v>
      </c>
      <c r="L31" s="183">
        <v>41</v>
      </c>
      <c r="M31" s="183">
        <v>31</v>
      </c>
      <c r="N31" s="183"/>
      <c r="O31" s="249">
        <f>IF(P4=3,(ABS(IF(L31&gt;60,0,L31)-IF(M31&gt;60,0,M31))),(ABS(IF(L31&gt;30,0,L31)-IF(M31&gt;30,0,M31))))</f>
        <v>10</v>
      </c>
      <c r="P31" s="200" t="str">
        <f>IF(P4=3,(IF(O31&gt;12,"Y","")),(IF(O31&gt;6,"Y","")))</f>
        <v/>
      </c>
      <c r="Q31" s="42">
        <f t="shared" si="2"/>
        <v>36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36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67</v>
      </c>
      <c r="AB31" s="253" t="str">
        <f>LOOKUP(AA31,{0,0.01,40,45,50,55,60,65,70,75,80},{"","F","D","C","C+","B-","B","B+","A-","A","A+"})</f>
        <v>B+</v>
      </c>
      <c r="AC31" s="330">
        <f>LOOKUP(AA31,{0,0.01,40,45,50,55,60,65,70,75,80},{0,"0",2,2.25,2.5,2.75,3,3.25,3.5,3.75,4})</f>
        <v>3.25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33</v>
      </c>
      <c r="L32" s="183">
        <v>43</v>
      </c>
      <c r="M32" s="183">
        <v>35</v>
      </c>
      <c r="N32" s="183"/>
      <c r="O32" s="249">
        <f>IF(P4=3,(ABS(IF(L32&gt;60,0,L32)-IF(M32&gt;60,0,M32))),(ABS(IF(L32&gt;30,0,L32)-IF(M32&gt;30,0,M32))))</f>
        <v>8</v>
      </c>
      <c r="P32" s="200" t="str">
        <f>IF(P4=3,(IF(O32&gt;12,"Y","")),(IF(O32&gt;6,"Y","")))</f>
        <v/>
      </c>
      <c r="Q32" s="42">
        <f t="shared" si="2"/>
        <v>39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39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72</v>
      </c>
      <c r="AB32" s="253" t="str">
        <f>LOOKUP(AA32,{0,0.01,40,45,50,55,60,65,70,75,80},{"","F","D","C","C+","B-","B","B+","A-","A","A+"})</f>
        <v>A-</v>
      </c>
      <c r="AC32" s="330">
        <f>LOOKUP(AA32,{0,0.01,40,45,50,55,60,65,70,75,80},{0,"0",2,2.25,2.5,2.75,3,3.25,3.5,3.75,4})</f>
        <v>3.5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31</v>
      </c>
      <c r="L33" s="183">
        <v>48</v>
      </c>
      <c r="M33" s="183">
        <v>41</v>
      </c>
      <c r="N33" s="183"/>
      <c r="O33" s="249">
        <f>IF(P4=3,(ABS(IF(L33&gt;60,0,L33)-IF(M33&gt;60,0,M33))),(ABS(IF(L33&gt;30,0,L33)-IF(M33&gt;30,0,M33))))</f>
        <v>7</v>
      </c>
      <c r="P33" s="200" t="str">
        <f>IF(P4=3,(IF(O33&gt;12,"Y","")),(IF(O33&gt;6,"Y","")))</f>
        <v/>
      </c>
      <c r="Q33" s="42">
        <f t="shared" si="2"/>
        <v>44.5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44.5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76</v>
      </c>
      <c r="AB33" s="253" t="str">
        <f>LOOKUP(AA33,{0,0.01,40,45,50,55,60,65,70,75,80},{"","F","D","C","C+","B-","B","B+","A-","A","A+"})</f>
        <v>A</v>
      </c>
      <c r="AC33" s="330">
        <f>LOOKUP(AA33,{0,0.01,40,45,50,55,60,65,70,75,80},{0,"0",2,2.25,2.5,2.75,3,3.25,3.5,3.75,4})</f>
        <v>3.75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34.5</v>
      </c>
      <c r="L34" s="183">
        <v>47</v>
      </c>
      <c r="M34" s="183">
        <v>50</v>
      </c>
      <c r="N34" s="183"/>
      <c r="O34" s="249">
        <f>IF(P4=3,(ABS(IF(L34&gt;60,0,L34)-IF(M34&gt;60,0,M34))),(ABS(IF(L34&gt;30,0,L34)-IF(M34&gt;30,0,M34))))</f>
        <v>3</v>
      </c>
      <c r="P34" s="200" t="str">
        <f>IF(P4=3,(IF(O34&gt;12,"Y","")),(IF(O34&gt;6,"Y","")))</f>
        <v/>
      </c>
      <c r="Q34" s="42">
        <f t="shared" si="2"/>
        <v>48.5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48.5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83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31</v>
      </c>
      <c r="L35" s="183">
        <v>40</v>
      </c>
      <c r="M35" s="183">
        <v>30</v>
      </c>
      <c r="N35" s="183"/>
      <c r="O35" s="249">
        <f>IF(P4=3,(ABS(IF(L35&gt;60,0,L35)-IF(M35&gt;60,0,M35))),(ABS(IF(L35&gt;30,0,L35)-IF(M35&gt;30,0,M35))))</f>
        <v>10</v>
      </c>
      <c r="P35" s="200" t="str">
        <f>IF(P4=3,(IF(O35&gt;12,"Y","")),(IF(O35&gt;6,"Y","")))</f>
        <v/>
      </c>
      <c r="Q35" s="42">
        <f t="shared" si="2"/>
        <v>35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66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30.5</v>
      </c>
      <c r="L36" s="183">
        <v>43</v>
      </c>
      <c r="M36" s="183">
        <v>35</v>
      </c>
      <c r="N36" s="183"/>
      <c r="O36" s="249">
        <f>IF(P4=3,(ABS(IF(L36&gt;60,0,L36)-IF(M36&gt;60,0,M36))),(ABS(IF(L36&gt;30,0,L36)-IF(M36&gt;30,0,M36))))</f>
        <v>8</v>
      </c>
      <c r="P36" s="200" t="str">
        <f>IF(P4=3,(IF(O36&gt;12,"Y","")),(IF(O36&gt;6,"Y","")))</f>
        <v/>
      </c>
      <c r="Q36" s="42">
        <f t="shared" si="2"/>
        <v>39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39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70</v>
      </c>
      <c r="AB36" s="253" t="str">
        <f>LOOKUP(AA36,{0,0.01,40,45,50,55,60,65,70,75,80},{"","F","D","C","C+","B-","B","B+","A-","A","A+"})</f>
        <v>A-</v>
      </c>
      <c r="AC36" s="330">
        <f>LOOKUP(AA36,{0,0.01,40,45,50,55,60,65,70,75,80},{0,"0",2,2.25,2.5,2.75,3,3.25,3.5,3.75,4})</f>
        <v>3.5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33.5</v>
      </c>
      <c r="L37" s="183">
        <v>40</v>
      </c>
      <c r="M37" s="183">
        <v>36</v>
      </c>
      <c r="N37" s="183"/>
      <c r="O37" s="249">
        <f>IF(P4=3,(ABS(IF(L37&gt;60,0,L37)-IF(M37&gt;60,0,M37))),(ABS(IF(L37&gt;30,0,L37)-IF(M37&gt;30,0,M37))))</f>
        <v>4</v>
      </c>
      <c r="P37" s="200" t="str">
        <f>IF(P4=3,(IF(O37&gt;12,"Y","")),(IF(O37&gt;6,"Y","")))</f>
        <v/>
      </c>
      <c r="Q37" s="42">
        <f t="shared" si="2"/>
        <v>38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38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72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33</v>
      </c>
      <c r="L38" s="183">
        <v>47</v>
      </c>
      <c r="M38" s="183">
        <v>43</v>
      </c>
      <c r="N38" s="183"/>
      <c r="O38" s="249">
        <f>IF(P4=3,(ABS(IF(L38&gt;60,0,L38)-IF(M38&gt;60,0,M38))),(ABS(IF(L38&gt;30,0,L38)-IF(M38&gt;30,0,M38))))</f>
        <v>4</v>
      </c>
      <c r="P38" s="200" t="str">
        <f>IF(P4=3,(IF(O38&gt;12,"Y","")),(IF(O38&gt;6,"Y","")))</f>
        <v/>
      </c>
      <c r="Q38" s="42">
        <f t="shared" si="2"/>
        <v>45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78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31.5</v>
      </c>
      <c r="L39" s="183">
        <v>42</v>
      </c>
      <c r="M39" s="183">
        <v>40</v>
      </c>
      <c r="N39" s="183"/>
      <c r="O39" s="249">
        <f>IF(P4=3,(ABS(IF(L39&gt;60,0,L39)-IF(M39&gt;60,0,M39))),(ABS(IF(L39&gt;30,0,L39)-IF(M39&gt;30,0,M39))))</f>
        <v>2</v>
      </c>
      <c r="P39" s="200" t="str">
        <f>IF(P4=3,(IF(O39&gt;12,"Y","")),(IF(O39&gt;6,"Y","")))</f>
        <v/>
      </c>
      <c r="Q39" s="42">
        <f t="shared" si="2"/>
        <v>41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41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73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32</v>
      </c>
      <c r="L40" s="183">
        <v>47</v>
      </c>
      <c r="M40" s="183">
        <v>44</v>
      </c>
      <c r="N40" s="183"/>
      <c r="O40" s="249">
        <f>IF(P4=3,(ABS(IF(L40&gt;60,0,L40)-IF(M40&gt;60,0,M40))),(ABS(IF(L40&gt;30,0,L40)-IF(M40&gt;30,0,M40))))</f>
        <v>3</v>
      </c>
      <c r="P40" s="200" t="str">
        <f>IF(P4=3,(IF(O40&gt;12,"Y","")),(IF(O40&gt;6,"Y","")))</f>
        <v/>
      </c>
      <c r="Q40" s="42">
        <f t="shared" si="2"/>
        <v>45.5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45.5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78</v>
      </c>
      <c r="AB40" s="253" t="str">
        <f>LOOKUP(AA40,{0,0.01,40,45,50,55,60,65,70,75,80},{"","F","D","C","C+","B-","B","B+","A-","A","A+"})</f>
        <v>A</v>
      </c>
      <c r="AC40" s="330">
        <f>LOOKUP(AA40,{0,0.01,40,45,50,55,60,65,70,75,80},{0,"0",2,2.25,2.5,2.75,3,3.25,3.5,3.75,4})</f>
        <v>3.75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32.5</v>
      </c>
      <c r="L41" s="183">
        <v>42</v>
      </c>
      <c r="M41" s="183">
        <v>36</v>
      </c>
      <c r="N41" s="183"/>
      <c r="O41" s="249">
        <f>IF(P4=3,(ABS(IF(L41&gt;60,0,L41)-IF(M41&gt;60,0,M41))),(ABS(IF(L41&gt;30,0,L41)-IF(M41&gt;30,0,M41))))</f>
        <v>6</v>
      </c>
      <c r="P41" s="200" t="str">
        <f>IF(P4=3,(IF(O41&gt;12,"Y","")),(IF(O41&gt;6,"Y","")))</f>
        <v/>
      </c>
      <c r="Q41" s="42">
        <f t="shared" si="2"/>
        <v>39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39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72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31.5</v>
      </c>
      <c r="L42" s="183">
        <v>39.5</v>
      </c>
      <c r="M42" s="183">
        <v>37</v>
      </c>
      <c r="N42" s="183"/>
      <c r="O42" s="249">
        <f>IF(P4=3,(ABS(IF(L42&gt;60,0,L42)-IF(M42&gt;60,0,M42))),(ABS(IF(L42&gt;30,0,L42)-IF(M42&gt;30,0,M42))))</f>
        <v>2.5</v>
      </c>
      <c r="P42" s="200" t="str">
        <f>IF(P4=3,(IF(O42&gt;12,"Y","")),(IF(O42&gt;6,"Y","")))</f>
        <v/>
      </c>
      <c r="Q42" s="42">
        <f t="shared" si="2"/>
        <v>38.25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38.25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70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33</v>
      </c>
      <c r="L43" s="183">
        <v>42.5</v>
      </c>
      <c r="M43" s="183">
        <v>50</v>
      </c>
      <c r="N43" s="183"/>
      <c r="O43" s="249">
        <f>IF(P4=3,(ABS(IF(L43&gt;60,0,L43)-IF(M43&gt;60,0,M43))),(ABS(IF(L43&gt;30,0,L43)-IF(M43&gt;30,0,M43))))</f>
        <v>7.5</v>
      </c>
      <c r="P43" s="200" t="str">
        <f>IF(P4=3,(IF(O43&gt;12,"Y","")),(IF(O43&gt;6,"Y","")))</f>
        <v/>
      </c>
      <c r="Q43" s="42">
        <f t="shared" si="2"/>
        <v>46.25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46.25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80</v>
      </c>
      <c r="AB43" s="253" t="str">
        <f>LOOKUP(AA43,{0,0.01,40,45,50,55,60,65,70,75,80},{"","F","D","C","C+","B-","B","B+","A-","A","A+"})</f>
        <v>A+</v>
      </c>
      <c r="AC43" s="330">
        <f>LOOKUP(AA43,{0,0.01,40,45,50,55,60,65,70,75,80},{0,"0",2,2.25,2.5,2.75,3,3.25,3.5,3.75,4})</f>
        <v>4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32.5</v>
      </c>
      <c r="L44" s="183">
        <v>42.5</v>
      </c>
      <c r="M44" s="183">
        <v>41</v>
      </c>
      <c r="N44" s="183"/>
      <c r="O44" s="249">
        <f>IF(P4=3,(ABS(IF(L44&gt;60,0,L44)-IF(M44&gt;60,0,M44))),(ABS(IF(L44&gt;30,0,L44)-IF(M44&gt;30,0,M44))))</f>
        <v>1.5</v>
      </c>
      <c r="P44" s="200" t="str">
        <f>IF(P4=3,(IF(O44&gt;12,"Y","")),(IF(O44&gt;6,"Y","")))</f>
        <v/>
      </c>
      <c r="Q44" s="42">
        <f t="shared" si="2"/>
        <v>41.75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41.75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75</v>
      </c>
      <c r="AB44" s="253" t="str">
        <f>LOOKUP(AA44,{0,0.01,40,45,50,55,60,65,70,75,80},{"","F","D","C","C+","B-","B","B+","A-","A","A+"})</f>
        <v>A</v>
      </c>
      <c r="AC44" s="330">
        <f>LOOKUP(AA44,{0,0.01,40,45,50,55,60,65,70,75,80},{0,"0",2,2.25,2.5,2.75,3,3.25,3.5,3.75,4})</f>
        <v>3.75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31</v>
      </c>
      <c r="L45" s="183">
        <v>39</v>
      </c>
      <c r="M45" s="183">
        <v>30</v>
      </c>
      <c r="N45" s="183"/>
      <c r="O45" s="249">
        <f>IF(P4=3,(ABS(IF(L45&gt;60,0,L45)-IF(M45&gt;60,0,M45))),(ABS(IF(L45&gt;30,0,L45)-IF(M45&gt;30,0,M45))))</f>
        <v>9</v>
      </c>
      <c r="P45" s="200" t="str">
        <f>IF(P4=3,(IF(O45&gt;12,"Y","")),(IF(O45&gt;6,"Y","")))</f>
        <v/>
      </c>
      <c r="Q45" s="42">
        <f t="shared" si="2"/>
        <v>34.5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34.5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66</v>
      </c>
      <c r="AB45" s="253" t="str">
        <f>LOOKUP(AA45,{0,0.01,40,45,50,55,60,65,70,75,80},{"","F","D","C","C+","B-","B","B+","A-","A","A+"})</f>
        <v>B+</v>
      </c>
      <c r="AC45" s="330">
        <f>LOOKUP(AA45,{0,0.01,40,45,50,55,60,65,70,75,80},{0,"0",2,2.25,2.5,2.75,3,3.25,3.5,3.75,4})</f>
        <v>3.25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31.5</v>
      </c>
      <c r="T46" s="291">
        <v>44</v>
      </c>
      <c r="U46" s="291">
        <v>40</v>
      </c>
      <c r="V46" s="291"/>
      <c r="W46" s="287">
        <f>IF(X4=3,(ABS(IF(T46&gt;60,0,T46)-IF(U46&gt;60,0,U46))),(ABS(IF(T46&gt;30,0,T46)-IF(U46&gt;30,0,U46))))</f>
        <v>4</v>
      </c>
      <c r="X46" s="288" t="str">
        <f>IF(X4=3,(IF(W46&gt;12,"Y","")),(IF(W46&gt;6,"Y","")))</f>
        <v/>
      </c>
      <c r="Y46" s="289">
        <f t="shared" si="3"/>
        <v>42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42</v>
      </c>
      <c r="AA46" s="197">
        <f t="shared" si="0"/>
        <v>74</v>
      </c>
      <c r="AB46" s="253" t="str">
        <f>LOOKUP(AA46,{0,0.01,40,45,50,55,60,65,70,75,80},{"","F","D","C","C+","B-","B","B+","A-","A","A+"})</f>
        <v>A-</v>
      </c>
      <c r="AC46" s="330">
        <f>LOOKUP(AA46,{0,0.01,40,45,50,55,60,65,70,75,80},{0,"0",2,2.25,2.5,2.75,3,3.25,3.5,3.75,4})</f>
        <v>3.5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30.5</v>
      </c>
      <c r="T47" s="291">
        <v>41</v>
      </c>
      <c r="U47" s="291">
        <v>42</v>
      </c>
      <c r="V47" s="291"/>
      <c r="W47" s="287">
        <f>IF(X4=3,(ABS(IF(T47&gt;60,0,T47)-IF(U47&gt;60,0,U47))),(ABS(IF(T47&gt;30,0,T47)-IF(U47&gt;30,0,U47))))</f>
        <v>1</v>
      </c>
      <c r="X47" s="288" t="str">
        <f>IF(X4=3,(IF(W47&gt;12,"Y","")),(IF(W47&gt;6,"Y","")))</f>
        <v/>
      </c>
      <c r="Y47" s="289">
        <f t="shared" si="3"/>
        <v>41.5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41.5</v>
      </c>
      <c r="AA47" s="197">
        <f t="shared" si="0"/>
        <v>72</v>
      </c>
      <c r="AB47" s="253" t="str">
        <f>LOOKUP(AA47,{0,0.01,40,45,50,55,60,65,70,75,80},{"","F","D","C","C+","B-","B","B+","A-","A","A+"})</f>
        <v>A-</v>
      </c>
      <c r="AC47" s="330">
        <f>LOOKUP(AA47,{0,0.01,40,45,50,55,60,65,70,75,80},{0,"0",2,2.25,2.5,2.75,3,3.25,3.5,3.75,4})</f>
        <v>3.5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32.5</v>
      </c>
      <c r="T48" s="291">
        <v>46</v>
      </c>
      <c r="U48" s="291">
        <v>45</v>
      </c>
      <c r="V48" s="291"/>
      <c r="W48" s="287">
        <f>IF(X4=3,(ABS(IF(T48&gt;60,0,T48)-IF(U48&gt;60,0,U48))),(ABS(IF(T48&gt;30,0,T48)-IF(U48&gt;30,0,U48))))</f>
        <v>1</v>
      </c>
      <c r="X48" s="288" t="str">
        <f>IF(X4=3,(IF(W48&gt;12,"Y","")),(IF(W48&gt;6,"Y","")))</f>
        <v/>
      </c>
      <c r="Y48" s="289">
        <f t="shared" si="3"/>
        <v>45.5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45.5</v>
      </c>
      <c r="AA48" s="197">
        <f t="shared" si="0"/>
        <v>78</v>
      </c>
      <c r="AB48" s="253" t="str">
        <f>LOOKUP(AA48,{0,0.01,40,45,50,55,60,65,70,75,80},{"","F","D","C","C+","B-","B","B+","A-","A","A+"})</f>
        <v>A</v>
      </c>
      <c r="AC48" s="330">
        <f>LOOKUP(AA48,{0,0.01,40,45,50,55,60,65,70,75,80},{0,"0",2,2.25,2.5,2.75,3,3.25,3.5,3.75,4})</f>
        <v>3.75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35.5</v>
      </c>
      <c r="T49" s="291">
        <v>40</v>
      </c>
      <c r="U49" s="291">
        <v>45</v>
      </c>
      <c r="V49" s="291"/>
      <c r="W49" s="287">
        <f>IF(X4=3,(ABS(IF(T49&gt;60,0,T49)-IF(U49&gt;60,0,U49))),(ABS(IF(T49&gt;30,0,T49)-IF(U49&gt;30,0,U49))))</f>
        <v>5</v>
      </c>
      <c r="X49" s="288" t="str">
        <f>IF(X4=3,(IF(W49&gt;12,"Y","")),(IF(W49&gt;6,"Y","")))</f>
        <v/>
      </c>
      <c r="Y49" s="289">
        <f t="shared" si="3"/>
        <v>42.5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42.5</v>
      </c>
      <c r="AA49" s="197">
        <f t="shared" si="0"/>
        <v>78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34.5</v>
      </c>
      <c r="T50" s="291">
        <v>41</v>
      </c>
      <c r="U50" s="291">
        <v>46</v>
      </c>
      <c r="V50" s="291"/>
      <c r="W50" s="287">
        <f>IF(X4=3,(ABS(IF(T50&gt;60,0,T50)-IF(U50&gt;60,0,U50))),(ABS(IF(T50&gt;30,0,T50)-IF(U50&gt;30,0,U50))))</f>
        <v>5</v>
      </c>
      <c r="X50" s="288" t="str">
        <f>IF(X4=3,(IF(W50&gt;12,"Y","")),(IF(W50&gt;6,"Y","")))</f>
        <v/>
      </c>
      <c r="Y50" s="289">
        <f t="shared" si="3"/>
        <v>43.5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43.5</v>
      </c>
      <c r="AA50" s="197">
        <f t="shared" si="0"/>
        <v>78</v>
      </c>
      <c r="AB50" s="253" t="str">
        <f>LOOKUP(AA50,{0,0.01,40,45,50,55,60,65,70,75,80},{"","F","D","C","C+","B-","B","B+","A-","A","A+"})</f>
        <v>A</v>
      </c>
      <c r="AC50" s="330">
        <f>LOOKUP(AA50,{0,0.01,40,45,50,55,60,65,70,75,80},{0,"0",2,2.25,2.5,2.75,3,3.25,3.5,3.75,4})</f>
        <v>3.75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30</v>
      </c>
      <c r="T51" s="291">
        <v>41</v>
      </c>
      <c r="U51" s="291">
        <v>39</v>
      </c>
      <c r="V51" s="291"/>
      <c r="W51" s="287">
        <f>IF(X4=3,(ABS(IF(T51&gt;60,0,T51)-IF(U51&gt;60,0,U51))),(ABS(IF(T51&gt;30,0,T51)-IF(U51&gt;30,0,U51))))</f>
        <v>2</v>
      </c>
      <c r="X51" s="288" t="str">
        <f>IF(X4=3,(IF(W51&gt;12,"Y","")),(IF(W51&gt;6,"Y","")))</f>
        <v/>
      </c>
      <c r="Y51" s="289">
        <f t="shared" si="3"/>
        <v>40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40</v>
      </c>
      <c r="AA51" s="197">
        <f t="shared" si="0"/>
        <v>70</v>
      </c>
      <c r="AB51" s="253" t="str">
        <f>LOOKUP(AA51,{0,0.01,40,45,50,55,60,65,70,75,80},{"","F","D","C","C+","B-","B","B+","A-","A","A+"})</f>
        <v>A-</v>
      </c>
      <c r="AC51" s="330">
        <f>LOOKUP(AA51,{0,0.01,40,45,50,55,60,65,70,75,80},{0,"0",2,2.25,2.5,2.75,3,3.25,3.5,3.75,4})</f>
        <v>3.5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31</v>
      </c>
      <c r="T52" s="291">
        <v>41</v>
      </c>
      <c r="U52" s="291">
        <v>37</v>
      </c>
      <c r="V52" s="291"/>
      <c r="W52" s="287">
        <f>IF(X4=3,(ABS(IF(T52&gt;60,0,T52)-IF(U52&gt;60,0,U52))),(ABS(IF(T52&gt;30,0,T52)-IF(U52&gt;30,0,U52))))</f>
        <v>4</v>
      </c>
      <c r="X52" s="288" t="str">
        <f>IF(X4=3,(IF(W52&gt;12,"Y","")),(IF(W52&gt;6,"Y","")))</f>
        <v/>
      </c>
      <c r="Y52" s="289">
        <f t="shared" si="3"/>
        <v>39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39</v>
      </c>
      <c r="AA52" s="197">
        <f t="shared" si="0"/>
        <v>70</v>
      </c>
      <c r="AB52" s="253" t="str">
        <f>LOOKUP(AA52,{0,0.01,40,45,50,55,60,65,70,75,80},{"","F","D","C","C+","B-","B","B+","A-","A","A+"})</f>
        <v>A-</v>
      </c>
      <c r="AC52" s="330">
        <f>LOOKUP(AA52,{0,0.01,40,45,50,55,60,65,70,75,80},{0,"0",2,2.25,2.5,2.75,3,3.25,3.5,3.75,4})</f>
        <v>3.5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33.5</v>
      </c>
      <c r="T53" s="291">
        <v>42</v>
      </c>
      <c r="U53" s="291">
        <v>42</v>
      </c>
      <c r="V53" s="291"/>
      <c r="W53" s="287">
        <f>IF(X4=3,(ABS(IF(T53&gt;60,0,T53)-IF(U53&gt;60,0,U53))),(ABS(IF(T53&gt;30,0,T53)-IF(U53&gt;30,0,U53))))</f>
        <v>0</v>
      </c>
      <c r="X53" s="288" t="str">
        <f>IF(X4=3,(IF(W53&gt;12,"Y","")),(IF(W53&gt;6,"Y","")))</f>
        <v/>
      </c>
      <c r="Y53" s="289">
        <f t="shared" si="3"/>
        <v>42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42</v>
      </c>
      <c r="AA53" s="197">
        <f t="shared" si="0"/>
        <v>76</v>
      </c>
      <c r="AB53" s="253" t="str">
        <f>LOOKUP(AA53,{0,0.01,40,45,50,55,60,65,70,75,80},{"","F","D","C","C+","B-","B","B+","A-","A","A+"})</f>
        <v>A</v>
      </c>
      <c r="AC53" s="330">
        <f>LOOKUP(AA53,{0,0.01,40,45,50,55,60,65,70,75,80},{0,"0",2,2.25,2.5,2.75,3,3.25,3.5,3.75,4})</f>
        <v>3.75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28.5</v>
      </c>
      <c r="T54" s="291">
        <v>39</v>
      </c>
      <c r="U54" s="291">
        <v>36</v>
      </c>
      <c r="V54" s="291"/>
      <c r="W54" s="287">
        <f>IF(X4=3,(ABS(IF(T54&gt;60,0,T54)-IF(U54&gt;60,0,U54))),(ABS(IF(T54&gt;30,0,T54)-IF(U54&gt;30,0,U54))))</f>
        <v>3</v>
      </c>
      <c r="X54" s="288" t="str">
        <f>IF(X4=3,(IF(W54&gt;12,"Y","")),(IF(W54&gt;6,"Y","")))</f>
        <v/>
      </c>
      <c r="Y54" s="289">
        <f t="shared" si="3"/>
        <v>37.5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37.5</v>
      </c>
      <c r="AA54" s="197">
        <f t="shared" si="0"/>
        <v>66</v>
      </c>
      <c r="AB54" s="253" t="str">
        <f>LOOKUP(AA54,{0,0.01,40,45,50,55,60,65,70,75,80},{"","F","D","C","C+","B-","B","B+","A-","A","A+"})</f>
        <v>B+</v>
      </c>
      <c r="AC54" s="330">
        <f>LOOKUP(AA54,{0,0.01,40,45,50,55,60,65,70,75,80},{0,"0",2,2.25,2.5,2.75,3,3.25,3.5,3.75,4})</f>
        <v>3.25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32</v>
      </c>
      <c r="T55" s="291">
        <v>45</v>
      </c>
      <c r="U55" s="291">
        <v>46</v>
      </c>
      <c r="V55" s="291"/>
      <c r="W55" s="287">
        <f>IF(X4=3,(ABS(IF(T55&gt;60,0,T55)-IF(U55&gt;60,0,U55))),(ABS(IF(T55&gt;30,0,T55)-IF(U55&gt;30,0,U55))))</f>
        <v>1</v>
      </c>
      <c r="X55" s="288" t="str">
        <f>IF(X4=3,(IF(W55&gt;12,"Y","")),(IF(W55&gt;6,"Y","")))</f>
        <v/>
      </c>
      <c r="Y55" s="289">
        <f t="shared" si="3"/>
        <v>45.5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45.5</v>
      </c>
      <c r="AA55" s="197">
        <f t="shared" si="0"/>
        <v>78</v>
      </c>
      <c r="AB55" s="253" t="str">
        <f>LOOKUP(AA55,{0,0.01,40,45,50,55,60,65,70,75,80},{"","F","D","C","C+","B-","B","B+","A-","A","A+"})</f>
        <v>A</v>
      </c>
      <c r="AC55" s="330">
        <f>LOOKUP(AA55,{0,0.01,40,45,50,55,60,65,70,75,80},{0,"0",2,2.25,2.5,2.75,3,3.25,3.5,3.75,4})</f>
        <v>3.75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32.5</v>
      </c>
      <c r="T56" s="291">
        <v>41.5</v>
      </c>
      <c r="U56" s="291">
        <v>39</v>
      </c>
      <c r="V56" s="291"/>
      <c r="W56" s="287">
        <f>IF(X4=3,(ABS(IF(T56&gt;60,0,T56)-IF(U56&gt;60,0,U56))),(ABS(IF(T56&gt;30,0,T56)-IF(U56&gt;30,0,U56))))</f>
        <v>2.5</v>
      </c>
      <c r="X56" s="288" t="str">
        <f>IF(X4=3,(IF(W56&gt;12,"Y","")),(IF(W56&gt;6,"Y","")))</f>
        <v/>
      </c>
      <c r="Y56" s="289">
        <f t="shared" si="3"/>
        <v>40.25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40.25</v>
      </c>
      <c r="AA56" s="197">
        <f t="shared" si="0"/>
        <v>73</v>
      </c>
      <c r="AB56" s="253" t="str">
        <f>LOOKUP(AA56,{0,0.01,40,45,50,55,60,65,70,75,80},{"","F","D","C","C+","B-","B","B+","A-","A","A+"})</f>
        <v>A-</v>
      </c>
      <c r="AC56" s="330">
        <f>LOOKUP(AA56,{0,0.01,40,45,50,55,60,65,70,75,80},{0,"0",2,2.25,2.5,2.75,3,3.25,3.5,3.75,4})</f>
        <v>3.5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31</v>
      </c>
      <c r="T57" s="291">
        <v>40.5</v>
      </c>
      <c r="U57" s="291">
        <v>39</v>
      </c>
      <c r="V57" s="291"/>
      <c r="W57" s="287">
        <f>IF(X4=3,(ABS(IF(T57&gt;60,0,T57)-IF(U57&gt;60,0,U57))),(ABS(IF(T57&gt;30,0,T57)-IF(U57&gt;30,0,U57))))</f>
        <v>1.5</v>
      </c>
      <c r="X57" s="288" t="str">
        <f>IF(X4=3,(IF(W57&gt;12,"Y","")),(IF(W57&gt;6,"Y","")))</f>
        <v/>
      </c>
      <c r="Y57" s="289">
        <f t="shared" si="3"/>
        <v>39.75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39.75</v>
      </c>
      <c r="AA57" s="197">
        <f t="shared" si="0"/>
        <v>71</v>
      </c>
      <c r="AB57" s="253" t="str">
        <f>LOOKUP(AA57,{0,0.01,40,45,50,55,60,65,70,75,80},{"","F","D","C","C+","B-","B","B+","A-","A","A+"})</f>
        <v>A-</v>
      </c>
      <c r="AC57" s="330">
        <f>LOOKUP(AA57,{0,0.01,40,45,50,55,60,65,70,75,80},{0,"0",2,2.25,2.5,2.75,3,3.25,3.5,3.75,4})</f>
        <v>3.5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31</v>
      </c>
      <c r="L58" s="183">
        <v>42</v>
      </c>
      <c r="M58" s="183">
        <v>40</v>
      </c>
      <c r="N58" s="183"/>
      <c r="O58" s="249">
        <f>IF(P4=3,(ABS(IF(L58&gt;60,0,L58)-IF(M58&gt;60,0,M58))),(ABS(IF(L58&gt;30,0,L58)-IF(M58&gt;30,0,M58))))</f>
        <v>2</v>
      </c>
      <c r="P58" s="200" t="str">
        <f>IF(P4=3,(IF(O58&gt;12,"Y","")),(IF(O58&gt;6,"Y","")))</f>
        <v/>
      </c>
      <c r="Q58" s="42">
        <f t="shared" si="2"/>
        <v>41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41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72</v>
      </c>
      <c r="AB58" s="253" t="str">
        <f>LOOKUP(AA58,{0,0.01,40,45,50,55,60,65,70,75,80},{"","F","D","C","C+","B-","B","B+","A-","A","A+"})</f>
        <v>A-</v>
      </c>
      <c r="AC58" s="330">
        <f>LOOKUP(AA58,{0,0.01,40,45,50,55,60,65,70,75,80},{0,"0",2,2.25,2.5,2.75,3,3.25,3.5,3.75,4})</f>
        <v>3.5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27.25</v>
      </c>
      <c r="D59" s="284">
        <v>45</v>
      </c>
      <c r="E59" s="285">
        <v>44</v>
      </c>
      <c r="F59" s="291"/>
      <c r="G59" s="287">
        <f>IF(H4=3,(ABS(IF(D59&gt;60,0,D59)-IF(E59&gt;60,0,E59))),(ABS(IF(D59&gt;30,0,D59)-IF(E59&gt;30,0,E59))))</f>
        <v>1</v>
      </c>
      <c r="H59" s="288" t="str">
        <f>IF(H4=3,(IF(G59&gt;12,"Y","")),(IF(G59&gt;6,"Y","")))</f>
        <v/>
      </c>
      <c r="I59" s="289">
        <f t="shared" si="1"/>
        <v>44.5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44.5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72</v>
      </c>
      <c r="AB59" s="253" t="str">
        <f>LOOKUP(AA59,{0,0.01,40,45,50,55,60,65,70,75,80},{"","F","D","C","C+","B-","B","B+","A-","A","A+"})</f>
        <v>A-</v>
      </c>
      <c r="AC59" s="330">
        <f>LOOKUP(AA59,{0,0.01,40,45,50,55,60,65,70,75,80},{0,"0",2,2.25,2.5,2.75,3,3.25,3.5,3.75,4})</f>
        <v>3.5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56" priority="7">
      <formula>$I$7="Y"</formula>
    </cfRule>
    <cfRule type="expression" dxfId="55" priority="8">
      <formula>$I$7="Y"</formula>
    </cfRule>
    <cfRule type="expression" dxfId="54" priority="9">
      <formula>$I$7="Y"</formula>
    </cfRule>
  </conditionalFormatting>
  <conditionalFormatting sqref="O8:O77">
    <cfRule type="expression" dxfId="53" priority="4">
      <formula>$I$7="Y"</formula>
    </cfRule>
    <cfRule type="expression" dxfId="52" priority="5">
      <formula>$I$7="Y"</formula>
    </cfRule>
    <cfRule type="expression" dxfId="51" priority="6">
      <formula>$I$7="Y"</formula>
    </cfRule>
  </conditionalFormatting>
  <conditionalFormatting sqref="W8:W77">
    <cfRule type="expression" dxfId="50" priority="1">
      <formula>$I$7="Y"</formula>
    </cfRule>
    <cfRule type="expression" dxfId="49" priority="2">
      <formula>$I$7="Y"</formula>
    </cfRule>
    <cfRule type="expression" dxfId="48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workbookViewId="0">
      <selection activeCell="U58" sqref="U58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2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3" customFormat="1" ht="21" customHeight="1">
      <c r="A4" s="338" t="s">
        <v>21</v>
      </c>
      <c r="B4" s="294">
        <v>410</v>
      </c>
      <c r="C4" s="292"/>
      <c r="D4" s="293"/>
      <c r="E4" s="276"/>
      <c r="F4" s="645" t="s">
        <v>95</v>
      </c>
      <c r="G4" s="645"/>
      <c r="H4" s="619">
        <v>3</v>
      </c>
      <c r="I4" s="619"/>
      <c r="J4" s="620"/>
      <c r="K4" s="625" t="s">
        <v>95</v>
      </c>
      <c r="L4" s="626"/>
      <c r="M4" s="626"/>
      <c r="N4" s="626"/>
      <c r="O4" s="626"/>
      <c r="P4" s="623">
        <v>3</v>
      </c>
      <c r="Q4" s="623"/>
      <c r="R4" s="624"/>
      <c r="S4" s="621" t="s">
        <v>95</v>
      </c>
      <c r="T4" s="622"/>
      <c r="U4" s="622"/>
      <c r="V4" s="622"/>
      <c r="W4" s="622"/>
      <c r="X4" s="619">
        <v>3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</row>
    <row r="5" spans="1:36" s="11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286</v>
      </c>
      <c r="E6" s="614"/>
      <c r="F6" s="614"/>
      <c r="G6" s="614"/>
      <c r="H6" s="614"/>
      <c r="I6" s="614"/>
      <c r="J6" s="614"/>
      <c r="K6" s="275" t="s">
        <v>65</v>
      </c>
      <c r="L6" s="646" t="s">
        <v>287</v>
      </c>
      <c r="M6" s="646"/>
      <c r="N6" s="646"/>
      <c r="O6" s="646"/>
      <c r="P6" s="646"/>
      <c r="Q6" s="646"/>
      <c r="R6" s="647"/>
      <c r="S6" s="277" t="s">
        <v>65</v>
      </c>
      <c r="T6" s="614" t="s">
        <v>288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Int:[60]</v>
      </c>
      <c r="E7" s="279" t="str">
        <f>IF(H4=3,"Exam: Ext:[60]",IF(H4=1.5,"Exam: Ext:[30]",0))</f>
        <v>Exam: Ext:[60]</v>
      </c>
      <c r="F7" s="279" t="str">
        <f>IF(H4=3,"Exam: 3rd:[60]",IF(H4=1.5,"Exam: 3rd:[30]",0))</f>
        <v>Exam: 3rd:[60]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Int:[60]</v>
      </c>
      <c r="M7" s="34" t="str">
        <f>IF(P4=3,"Exam: Ext:[60]",IF(P4=1.5,"Exam: Ext:[30]",0))</f>
        <v>Exam: Ext:[60]</v>
      </c>
      <c r="N7" s="34" t="str">
        <f>IF(P4=3,"Exam: 3rd:[60]",IF(P4=1.5,"Exam: 3rd:[30]",0))</f>
        <v>Exam: 3rd:[60]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Int:[60]</v>
      </c>
      <c r="U7" s="279" t="str">
        <f>IF(X4=3,"Exam: Ext:[60]",IF(X4=1.5,"Exam: Ext:[30]",0))</f>
        <v>Exam: Ext:[60]</v>
      </c>
      <c r="V7" s="279" t="str">
        <f>IF(X4=3,"Exam: 3rd:[60]",IF(X4=1.5,"Exam: 3rd:[30]",0))</f>
        <v>Exam: 3rd:[60]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28.75</v>
      </c>
      <c r="D8" s="284">
        <v>40</v>
      </c>
      <c r="E8" s="285">
        <v>45.5</v>
      </c>
      <c r="F8" s="286"/>
      <c r="G8" s="287">
        <f>IF(H4=3,(ABS(IF(D8&gt;60,0,D8)-IF(E8&gt;60,0,E8))),(ABS(IF(D8&gt;30,0,D8)-IF(E8&gt;30,0,E8))))</f>
        <v>5.5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42.75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42.75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72</v>
      </c>
      <c r="AB8" s="253" t="str">
        <f>LOOKUP(AA8,{0,0.01,40,45,50,55,60,65,70,75,80},{"","F","D","C","C+","B-","B","B+","A-","A","A+"})</f>
        <v>A-</v>
      </c>
      <c r="AC8" s="330">
        <f>LOOKUP(AA8,{0,0.01,40,45,50,55,60,65,70,75,80},{0,"0",2,2.25,2.5,2.75,3,3.25,3.5,3.75,4})</f>
        <v>3.5</v>
      </c>
      <c r="AD8" s="331"/>
      <c r="AE8" s="332" t="str">
        <f>IF(AD8=0,"",IF(AD8=AC8,"Same",IF(AC8="0","Passed",IF(AD8&gt;AC8,"Imp:","Not Imp:"))))</f>
        <v/>
      </c>
    </row>
    <row r="9" spans="1:36" ht="15.75" customHeight="1">
      <c r="A9" s="267">
        <f>'1st 1'!A9</f>
        <v>2</v>
      </c>
      <c r="B9" s="271" t="str">
        <f>'1st 1'!B9</f>
        <v>K</v>
      </c>
      <c r="C9" s="283">
        <v>23.5</v>
      </c>
      <c r="D9" s="284">
        <v>39</v>
      </c>
      <c r="E9" s="285">
        <v>35</v>
      </c>
      <c r="F9" s="291"/>
      <c r="G9" s="287">
        <f>IF(H4=3,(ABS(IF(D9&gt;60,0,D9)-IF(E9&gt;60,0,E9))),(ABS(IF(D9&gt;30,0,D9)-IF(E9&gt;30,0,E9))))</f>
        <v>4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37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37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61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25.25</v>
      </c>
      <c r="D10" s="284">
        <v>35</v>
      </c>
      <c r="E10" s="285">
        <v>36</v>
      </c>
      <c r="F10" s="291"/>
      <c r="G10" s="287">
        <f>IF(H4=3,(ABS(IF(D10&gt;60,0,D10)-IF(E10&gt;60,0,E10))),(ABS(IF(D10&gt;30,0,D10)-IF(E10&gt;30,0,E10))))</f>
        <v>1</v>
      </c>
      <c r="H10" s="288" t="str">
        <f>IF(H4=3,(IF(G10&gt;12,"Y","")),(IF(G10&gt;6,"Y","")))</f>
        <v/>
      </c>
      <c r="I10" s="289">
        <f t="shared" si="1"/>
        <v>35.5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35.5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61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29.25</v>
      </c>
      <c r="D11" s="284">
        <v>41</v>
      </c>
      <c r="E11" s="285">
        <v>39</v>
      </c>
      <c r="F11" s="291"/>
      <c r="G11" s="287">
        <f>IF(H4=3,(ABS(IF(D11&gt;60,0,D11)-IF(E11&gt;60,0,E11))),(ABS(IF(D11&gt;30,0,D11)-IF(E11&gt;30,0,E11))))</f>
        <v>2</v>
      </c>
      <c r="H11" s="288" t="str">
        <f>IF(H4=3,(IF(G11&gt;12,"Y","")),(IF(G11&gt;6,"Y","")))</f>
        <v/>
      </c>
      <c r="I11" s="289">
        <f t="shared" si="1"/>
        <v>40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40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70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26</v>
      </c>
      <c r="D12" s="284">
        <v>36</v>
      </c>
      <c r="E12" s="285">
        <v>35</v>
      </c>
      <c r="F12" s="291"/>
      <c r="G12" s="287">
        <f>IF(H4=3,(ABS(IF(D12&gt;60,0,D12)-IF(E12&gt;60,0,E12))),(ABS(IF(D12&gt;30,0,D12)-IF(E12&gt;30,0,E12))))</f>
        <v>1</v>
      </c>
      <c r="H12" s="288" t="str">
        <f>IF(H4=3,(IF(G12&gt;12,"Y","")),(IF(G12&gt;6,"Y","")))</f>
        <v/>
      </c>
      <c r="I12" s="289">
        <f t="shared" si="1"/>
        <v>35.5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35.5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62</v>
      </c>
      <c r="AB12" s="253" t="str">
        <f>LOOKUP(AA12,{0,0.01,40,45,50,55,60,65,70,75,80},{"","F","D","C","C+","B-","B","B+","A-","A","A+"})</f>
        <v>B</v>
      </c>
      <c r="AC12" s="330">
        <f>LOOKUP(AA12,{0,0.01,40,45,50,55,60,65,70,75,80},{0,"0",2,2.25,2.5,2.75,3,3.25,3.5,3.75,4})</f>
        <v>3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28</v>
      </c>
      <c r="D13" s="284">
        <v>43</v>
      </c>
      <c r="E13" s="285">
        <v>36.5</v>
      </c>
      <c r="F13" s="291"/>
      <c r="G13" s="287">
        <f>IF(H4=3,(ABS(IF(D13&gt;60,0,D13)-IF(E13&gt;60,0,E13))),(ABS(IF(D13&gt;30,0,D13)-IF(E13&gt;30,0,E13))))</f>
        <v>6.5</v>
      </c>
      <c r="H13" s="288" t="str">
        <f>IF(H4=3,(IF(G13&gt;12,"Y","")),(IF(G13&gt;6,"Y","")))</f>
        <v/>
      </c>
      <c r="I13" s="289">
        <f t="shared" si="1"/>
        <v>39.75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39.75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68</v>
      </c>
      <c r="AB13" s="253" t="str">
        <f>LOOKUP(AA13,{0,0.01,40,45,50,55,60,65,70,75,80},{"","F","D","C","C+","B-","B","B+","A-","A","A+"})</f>
        <v>B+</v>
      </c>
      <c r="AC13" s="330">
        <f>LOOKUP(AA13,{0,0.01,40,45,50,55,60,65,70,75,80},{0,"0",2,2.25,2.5,2.75,3,3.25,3.5,3.75,4})</f>
        <v>3.25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28.75</v>
      </c>
      <c r="D14" s="284">
        <v>47</v>
      </c>
      <c r="E14" s="285">
        <v>46</v>
      </c>
      <c r="F14" s="291"/>
      <c r="G14" s="287">
        <f>IF(H4=3,(ABS(IF(D14&gt;60,0,D14)-IF(E14&gt;60,0,E14))),(ABS(IF(D14&gt;30,0,D14)-IF(E14&gt;30,0,E14))))</f>
        <v>1</v>
      </c>
      <c r="H14" s="288" t="str">
        <f>IF(H4=3,(IF(G14&gt;12,"Y","")),(IF(G14&gt;6,"Y","")))</f>
        <v/>
      </c>
      <c r="I14" s="289">
        <f t="shared" si="1"/>
        <v>46.5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46.5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76</v>
      </c>
      <c r="AB14" s="253" t="str">
        <f>LOOKUP(AA14,{0,0.01,40,45,50,55,60,65,70,75,80},{"","F","D","C","C+","B-","B","B+","A-","A","A+"})</f>
        <v>A</v>
      </c>
      <c r="AC14" s="330">
        <f>LOOKUP(AA14,{0,0.01,40,45,50,55,60,65,70,75,80},{0,"0",2,2.25,2.5,2.75,3,3.25,3.5,3.75,4})</f>
        <v>3.75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25.5</v>
      </c>
      <c r="D15" s="284">
        <v>30</v>
      </c>
      <c r="E15" s="285">
        <v>34.5</v>
      </c>
      <c r="F15" s="291"/>
      <c r="G15" s="287">
        <f>IF(H4=3,(ABS(IF(D15&gt;60,0,D15)-IF(E15&gt;60,0,E15))),(ABS(IF(D15&gt;30,0,D15)-IF(E15&gt;30,0,E15))))</f>
        <v>4.5</v>
      </c>
      <c r="H15" s="288" t="str">
        <f>IF(H4=3,(IF(G15&gt;12,"Y","")),(IF(G15&gt;6,"Y","")))</f>
        <v/>
      </c>
      <c r="I15" s="289">
        <f t="shared" si="1"/>
        <v>32.25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32.25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58</v>
      </c>
      <c r="AB15" s="253" t="str">
        <f>LOOKUP(AA15,{0,0.01,40,45,50,55,60,65,70,75,80},{"","F","D","C","C+","B-","B","B+","A-","A","A+"})</f>
        <v>B-</v>
      </c>
      <c r="AC15" s="330">
        <f>LOOKUP(AA15,{0,0.01,40,45,50,55,60,65,70,75,80},{0,"0",2,2.25,2.5,2.75,3,3.25,3.5,3.75,4})</f>
        <v>2.75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27.75</v>
      </c>
      <c r="D16" s="284">
        <v>40</v>
      </c>
      <c r="E16" s="285">
        <v>37</v>
      </c>
      <c r="F16" s="291"/>
      <c r="G16" s="287">
        <f>IF(H4=3,(ABS(IF(D16&gt;60,0,D16)-IF(E16&gt;60,0,E16))),(ABS(IF(D16&gt;30,0,D16)-IF(E16&gt;30,0,E16))))</f>
        <v>3</v>
      </c>
      <c r="H16" s="288" t="str">
        <f>IF(H4=3,(IF(G16&gt;12,"Y","")),(IF(G16&gt;6,"Y","")))</f>
        <v/>
      </c>
      <c r="I16" s="289">
        <f t="shared" si="1"/>
        <v>38.5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38.5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67</v>
      </c>
      <c r="AB16" s="253" t="str">
        <f>LOOKUP(AA16,{0,0.01,40,45,50,55,60,65,70,75,80},{"","F","D","C","C+","B-","B","B+","A-","A","A+"})</f>
        <v>B+</v>
      </c>
      <c r="AC16" s="330">
        <f>LOOKUP(AA16,{0,0.01,40,45,50,55,60,65,70,75,80},{0,"0",2,2.25,2.5,2.75,3,3.25,3.5,3.75,4})</f>
        <v>3.25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33.5</v>
      </c>
      <c r="D17" s="284">
        <v>50</v>
      </c>
      <c r="E17" s="285">
        <v>45</v>
      </c>
      <c r="F17" s="291"/>
      <c r="G17" s="287">
        <f>IF(H4=3,(ABS(IF(D17&gt;60,0,D17)-IF(E17&gt;60,0,E17))),(ABS(IF(D17&gt;30,0,D17)-IF(E17&gt;30,0,E17))))</f>
        <v>5</v>
      </c>
      <c r="H17" s="288" t="str">
        <f>IF(H4=3,(IF(G17&gt;12,"Y","")),(IF(G17&gt;6,"Y","")))</f>
        <v/>
      </c>
      <c r="I17" s="289">
        <f t="shared" si="1"/>
        <v>47.5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47.5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81</v>
      </c>
      <c r="AB17" s="253" t="str">
        <f>LOOKUP(AA17,{0,0.01,40,45,50,55,60,65,70,75,80},{"","F","D","C","C+","B-","B","B+","A-","A","A+"})</f>
        <v>A+</v>
      </c>
      <c r="AC17" s="330">
        <f>LOOKUP(AA17,{0,0.01,40,45,50,55,60,65,70,75,80},{0,"0",2,2.25,2.5,2.75,3,3.25,3.5,3.75,4})</f>
        <v>4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34.25</v>
      </c>
      <c r="D18" s="284">
        <v>48</v>
      </c>
      <c r="E18" s="285">
        <v>47.5</v>
      </c>
      <c r="F18" s="291"/>
      <c r="G18" s="287">
        <f>IF(H4=3,(ABS(IF(D18&gt;60,0,D18)-IF(E18&gt;60,0,E18))),(ABS(IF(D18&gt;30,0,D18)-IF(E18&gt;30,0,E18))))</f>
        <v>0.5</v>
      </c>
      <c r="H18" s="288" t="str">
        <f>IF(H4=3,(IF(G18&gt;12,"Y","")),(IF(G18&gt;6,"Y","")))</f>
        <v/>
      </c>
      <c r="I18" s="289">
        <f t="shared" si="1"/>
        <v>47.75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47.75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82</v>
      </c>
      <c r="AB18" s="253" t="str">
        <f>LOOKUP(AA18,{0,0.01,40,45,50,55,60,65,70,75,80},{"","F","D","C","C+","B-","B","B+","A-","A","A+"})</f>
        <v>A+</v>
      </c>
      <c r="AC18" s="330">
        <f>LOOKUP(AA18,{0,0.01,40,45,50,55,60,65,70,75,80},{0,"0",2,2.25,2.5,2.75,3,3.25,3.5,3.75,4})</f>
        <v>4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25.25</v>
      </c>
      <c r="D19" s="284">
        <v>35</v>
      </c>
      <c r="E19" s="285">
        <v>34</v>
      </c>
      <c r="F19" s="291"/>
      <c r="G19" s="287">
        <f>IF(H4=3,(ABS(IF(D19&gt;60,0,D19)-IF(E19&gt;60,0,E19))),(ABS(IF(D19&gt;30,0,D19)-IF(E19&gt;30,0,E19))))</f>
        <v>1</v>
      </c>
      <c r="H19" s="288" t="str">
        <f>IF(H4=3,(IF(G19&gt;12,"Y","")),(IF(G19&gt;6,"Y","")))</f>
        <v/>
      </c>
      <c r="I19" s="289">
        <f t="shared" si="1"/>
        <v>34.5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34.5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60</v>
      </c>
      <c r="AB19" s="253" t="str">
        <f>LOOKUP(AA19,{0,0.01,40,45,50,55,60,65,70,75,80},{"","F","D","C","C+","B-","B","B+","A-","A","A+"})</f>
        <v>B</v>
      </c>
      <c r="AC19" s="330">
        <f>LOOKUP(AA19,{0,0.01,40,45,50,55,60,65,70,75,80},{0,"0",2,2.25,2.5,2.75,3,3.25,3.5,3.75,4})</f>
        <v>3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28.75</v>
      </c>
      <c r="D20" s="284">
        <v>38</v>
      </c>
      <c r="E20" s="285">
        <v>42</v>
      </c>
      <c r="F20" s="291"/>
      <c r="G20" s="287">
        <f>IF(H4=3,(ABS(IF(D20&gt;60,0,D20)-IF(E20&gt;60,0,E20))),(ABS(IF(D20&gt;30,0,D20)-IF(E20&gt;30,0,E20))))</f>
        <v>4</v>
      </c>
      <c r="H20" s="288" t="str">
        <f>IF(H4=3,(IF(G20&gt;12,"Y","")),(IF(G20&gt;6,"Y","")))</f>
        <v/>
      </c>
      <c r="I20" s="289">
        <f t="shared" si="1"/>
        <v>40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69</v>
      </c>
      <c r="AB20" s="253" t="str">
        <f>LOOKUP(AA20,{0,0.01,40,45,50,55,60,65,70,75,80},{"","F","D","C","C+","B-","B","B+","A-","A","A+"})</f>
        <v>B+</v>
      </c>
      <c r="AC20" s="330">
        <f>LOOKUP(AA20,{0,0.01,40,45,50,55,60,65,70,75,80},{0,"0",2,2.25,2.5,2.75,3,3.25,3.5,3.75,4})</f>
        <v>3.25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26.25</v>
      </c>
      <c r="D21" s="284">
        <v>36</v>
      </c>
      <c r="E21" s="285">
        <v>38</v>
      </c>
      <c r="F21" s="291"/>
      <c r="G21" s="287">
        <f>IF(H4=3,(ABS(IF(D21&gt;60,0,D21)-IF(E21&gt;60,0,E21))),(ABS(IF(D21&gt;30,0,D21)-IF(E21&gt;30,0,E21))))</f>
        <v>2</v>
      </c>
      <c r="H21" s="288" t="str">
        <f>IF(H4=3,(IF(G21&gt;12,"Y","")),(IF(G21&gt;6,"Y","")))</f>
        <v/>
      </c>
      <c r="I21" s="289">
        <f t="shared" si="1"/>
        <v>37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37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64</v>
      </c>
      <c r="AB21" s="253" t="str">
        <f>LOOKUP(AA21,{0,0.01,40,45,50,55,60,65,70,75,80},{"","F","D","C","C+","B-","B","B+","A-","A","A+"})</f>
        <v>B</v>
      </c>
      <c r="AC21" s="330">
        <f>LOOKUP(AA21,{0,0.01,40,45,50,55,60,65,70,75,80},{0,"0",2,2.25,2.5,2.75,3,3.25,3.5,3.75,4})</f>
        <v>3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30.5</v>
      </c>
      <c r="D22" s="284">
        <v>53</v>
      </c>
      <c r="E22" s="285">
        <v>44</v>
      </c>
      <c r="F22" s="291"/>
      <c r="G22" s="287">
        <f>IF(H4=3,(ABS(IF(D22&gt;60,0,D22)-IF(E22&gt;60,0,E22))),(ABS(IF(D22&gt;30,0,D22)-IF(E22&gt;30,0,E22))))</f>
        <v>9</v>
      </c>
      <c r="H22" s="288" t="str">
        <f>IF(H4=3,(IF(G22&gt;12,"Y","")),(IF(G22&gt;6,"Y","")))</f>
        <v/>
      </c>
      <c r="I22" s="289">
        <f t="shared" si="1"/>
        <v>48.5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48.5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79</v>
      </c>
      <c r="AB22" s="253" t="str">
        <f>LOOKUP(AA22,{0,0.01,40,45,50,55,60,65,70,75,80},{"","F","D","C","C+","B-","B","B+","A-","A","A+"})</f>
        <v>A</v>
      </c>
      <c r="AC22" s="330">
        <f>LOOKUP(AA22,{0,0.01,40,45,50,55,60,65,70,75,80},{0,"0",2,2.25,2.5,2.75,3,3.25,3.5,3.75,4})</f>
        <v>3.75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27</v>
      </c>
      <c r="D23" s="284">
        <v>37</v>
      </c>
      <c r="E23" s="285">
        <v>41.5</v>
      </c>
      <c r="F23" s="291"/>
      <c r="G23" s="287">
        <f>IF(H4=3,(ABS(IF(D23&gt;60,0,D23)-IF(E23&gt;60,0,E23))),(ABS(IF(D23&gt;30,0,D23)-IF(E23&gt;30,0,E23))))</f>
        <v>4.5</v>
      </c>
      <c r="H23" s="288" t="str">
        <f>IF(H4=3,(IF(G23&gt;12,"Y","")),(IF(G23&gt;6,"Y","")))</f>
        <v/>
      </c>
      <c r="I23" s="289">
        <f t="shared" si="1"/>
        <v>39.25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39.25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67</v>
      </c>
      <c r="AB23" s="253" t="str">
        <f>LOOKUP(AA23,{0,0.01,40,45,50,55,60,65,70,75,80},{"","F","D","C","C+","B-","B","B+","A-","A","A+"})</f>
        <v>B+</v>
      </c>
      <c r="AC23" s="330">
        <f>LOOKUP(AA23,{0,0.01,40,45,50,55,60,65,70,75,80},{0,"0",2,2.25,2.5,2.75,3,3.25,3.5,3.75,4})</f>
        <v>3.25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27.5</v>
      </c>
      <c r="L24" s="183">
        <v>34</v>
      </c>
      <c r="M24" s="183">
        <v>34</v>
      </c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34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34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62</v>
      </c>
      <c r="AB24" s="253" t="str">
        <f>LOOKUP(AA24,{0,0.01,40,45,50,55,60,65,70,75,80},{"","F","D","C","C+","B-","B","B+","A-","A","A+"})</f>
        <v>B</v>
      </c>
      <c r="AC24" s="330">
        <f>LOOKUP(AA24,{0,0.01,40,45,50,55,60,65,70,75,80},{0,"0",2,2.25,2.5,2.75,3,3.25,3.5,3.75,4})</f>
        <v>3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24</v>
      </c>
      <c r="L25" s="183">
        <v>32</v>
      </c>
      <c r="M25" s="183">
        <v>33</v>
      </c>
      <c r="N25" s="183"/>
      <c r="O25" s="249">
        <f>IF(P4=3,(ABS(IF(L25&gt;60,0,L25)-IF(M25&gt;60,0,M25))),(ABS(IF(L25&gt;30,0,L25)-IF(M25&gt;30,0,M25))))</f>
        <v>1</v>
      </c>
      <c r="P25" s="200" t="str">
        <f>IF(P4=3,(IF(O25&gt;12,"Y","")),(IF(O25&gt;6,"Y","")))</f>
        <v/>
      </c>
      <c r="Q25" s="42">
        <f t="shared" si="2"/>
        <v>32.5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32.5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57</v>
      </c>
      <c r="AB25" s="253" t="str">
        <f>LOOKUP(AA25,{0,0.01,40,45,50,55,60,65,70,75,80},{"","F","D","C","C+","B-","B","B+","A-","A","A+"})</f>
        <v>B-</v>
      </c>
      <c r="AC25" s="330">
        <f>LOOKUP(AA25,{0,0.01,40,45,50,55,60,65,70,75,80},{0,"0",2,2.25,2.5,2.75,3,3.25,3.5,3.75,4})</f>
        <v>2.75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25</v>
      </c>
      <c r="L26" s="183">
        <v>36</v>
      </c>
      <c r="M26" s="183">
        <v>35</v>
      </c>
      <c r="N26" s="183"/>
      <c r="O26" s="249">
        <f>IF(P4=3,(ABS(IF(L26&gt;60,0,L26)-IF(M26&gt;60,0,M26))),(ABS(IF(L26&gt;30,0,L26)-IF(M26&gt;30,0,M26))))</f>
        <v>1</v>
      </c>
      <c r="P26" s="200" t="str">
        <f>IF(P4=3,(IF(O26&gt;12,"Y","")),(IF(O26&gt;6,"Y","")))</f>
        <v/>
      </c>
      <c r="Q26" s="42">
        <f t="shared" si="2"/>
        <v>35.5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35.5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61</v>
      </c>
      <c r="AB26" s="253" t="str">
        <f>LOOKUP(AA26,{0,0.01,40,45,50,55,60,65,70,75,80},{"","F","D","C","C+","B-","B","B+","A-","A","A+"})</f>
        <v>B</v>
      </c>
      <c r="AC26" s="330">
        <f>LOOKUP(AA26,{0,0.01,40,45,50,55,60,65,70,75,80},{0,"0",2,2.25,2.5,2.75,3,3.25,3.5,3.75,4})</f>
        <v>3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26.5</v>
      </c>
      <c r="L27" s="183">
        <v>37</v>
      </c>
      <c r="M27" s="183">
        <v>33</v>
      </c>
      <c r="N27" s="183"/>
      <c r="O27" s="249">
        <f>IF(P4=3,(ABS(IF(L27&gt;60,0,L27)-IF(M27&gt;60,0,M27))),(ABS(IF(L27&gt;30,0,L27)-IF(M27&gt;30,0,M27))))</f>
        <v>4</v>
      </c>
      <c r="P27" s="200" t="str">
        <f>IF(P4=3,(IF(O27&gt;12,"Y","")),(IF(O27&gt;6,"Y","")))</f>
        <v/>
      </c>
      <c r="Q27" s="42">
        <f t="shared" si="2"/>
        <v>35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35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62</v>
      </c>
      <c r="AB27" s="253" t="str">
        <f>LOOKUP(AA27,{0,0.01,40,45,50,55,60,65,70,75,80},{"","F","D","C","C+","B-","B","B+","A-","A","A+"})</f>
        <v>B</v>
      </c>
      <c r="AC27" s="330">
        <f>LOOKUP(AA27,{0,0.01,40,45,50,55,60,65,70,75,80},{0,"0",2,2.25,2.5,2.75,3,3.25,3.5,3.75,4})</f>
        <v>3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29</v>
      </c>
      <c r="L28" s="183">
        <v>42</v>
      </c>
      <c r="M28" s="183">
        <v>38</v>
      </c>
      <c r="N28" s="183"/>
      <c r="O28" s="249">
        <f>IF(P4=3,(ABS(IF(L28&gt;60,0,L28)-IF(M28&gt;60,0,M28))),(ABS(IF(L28&gt;30,0,L28)-IF(M28&gt;30,0,M28))))</f>
        <v>4</v>
      </c>
      <c r="P28" s="200" t="str">
        <f>IF(P4=3,(IF(O28&gt;12,"Y","")),(IF(O28&gt;6,"Y","")))</f>
        <v/>
      </c>
      <c r="Q28" s="42">
        <f t="shared" si="2"/>
        <v>40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40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69</v>
      </c>
      <c r="AB28" s="253" t="str">
        <f>LOOKUP(AA28,{0,0.01,40,45,50,55,60,65,70,75,80},{"","F","D","C","C+","B-","B","B+","A-","A","A+"})</f>
        <v>B+</v>
      </c>
      <c r="AC28" s="330">
        <f>LOOKUP(AA28,{0,0.01,40,45,50,55,60,65,70,75,80},{0,"0",2,2.25,2.5,2.75,3,3.25,3.5,3.75,4})</f>
        <v>3.25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24</v>
      </c>
      <c r="L29" s="183">
        <v>38</v>
      </c>
      <c r="M29" s="183">
        <v>38</v>
      </c>
      <c r="N29" s="183"/>
      <c r="O29" s="249">
        <f>IF(P4=3,(ABS(IF(L29&gt;60,0,L29)-IF(M29&gt;60,0,M29))),(ABS(IF(L29&gt;30,0,L29)-IF(M29&gt;30,0,M29))))</f>
        <v>0</v>
      </c>
      <c r="P29" s="200" t="str">
        <f>IF(P4=3,(IF(O29&gt;12,"Y","")),(IF(O29&gt;6,"Y","")))</f>
        <v/>
      </c>
      <c r="Q29" s="42">
        <f t="shared" si="2"/>
        <v>38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38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62</v>
      </c>
      <c r="AB29" s="253" t="str">
        <f>LOOKUP(AA29,{0,0.01,40,45,50,55,60,65,70,75,80},{"","F","D","C","C+","B-","B","B+","A-","A","A+"})</f>
        <v>B</v>
      </c>
      <c r="AC29" s="330">
        <f>LOOKUP(AA29,{0,0.01,40,45,50,55,60,65,70,75,80},{0,"0",2,2.25,2.5,2.75,3,3.25,3.5,3.75,4})</f>
        <v>3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29</v>
      </c>
      <c r="L30" s="183">
        <v>36</v>
      </c>
      <c r="M30" s="183">
        <v>36</v>
      </c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36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36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65</v>
      </c>
      <c r="AB30" s="253" t="str">
        <f>LOOKUP(AA30,{0,0.01,40,45,50,55,60,65,70,75,80},{"","F","D","C","C+","B-","B","B+","A-","A","A+"})</f>
        <v>B+</v>
      </c>
      <c r="AC30" s="330">
        <f>LOOKUP(AA30,{0,0.01,40,45,50,55,60,65,70,75,80},{0,"0",2,2.25,2.5,2.75,3,3.25,3.5,3.75,4})</f>
        <v>3.25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25</v>
      </c>
      <c r="L31" s="183">
        <v>30</v>
      </c>
      <c r="M31" s="183">
        <v>26</v>
      </c>
      <c r="N31" s="183"/>
      <c r="O31" s="249">
        <f>IF(P4=3,(ABS(IF(L31&gt;60,0,L31)-IF(M31&gt;60,0,M31))),(ABS(IF(L31&gt;30,0,L31)-IF(M31&gt;30,0,M31))))</f>
        <v>4</v>
      </c>
      <c r="P31" s="200" t="str">
        <f>IF(P4=3,(IF(O31&gt;12,"Y","")),(IF(O31&gt;6,"Y","")))</f>
        <v/>
      </c>
      <c r="Q31" s="42">
        <f t="shared" si="2"/>
        <v>28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28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53</v>
      </c>
      <c r="AB31" s="253" t="str">
        <f>LOOKUP(AA31,{0,0.01,40,45,50,55,60,65,70,75,80},{"","F","D","C","C+","B-","B","B+","A-","A","A+"})</f>
        <v>C+</v>
      </c>
      <c r="AC31" s="330">
        <f>LOOKUP(AA31,{0,0.01,40,45,50,55,60,65,70,75,80},{0,"0",2,2.25,2.5,2.75,3,3.25,3.5,3.75,4})</f>
        <v>2.5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19</v>
      </c>
      <c r="L32" s="183">
        <v>30</v>
      </c>
      <c r="M32" s="183">
        <v>26</v>
      </c>
      <c r="N32" s="183"/>
      <c r="O32" s="249">
        <f>IF(P4=3,(ABS(IF(L32&gt;60,0,L32)-IF(M32&gt;60,0,M32))),(ABS(IF(L32&gt;30,0,L32)-IF(M32&gt;30,0,M32))))</f>
        <v>4</v>
      </c>
      <c r="P32" s="200" t="str">
        <f>IF(P4=3,(IF(O32&gt;12,"Y","")),(IF(O32&gt;6,"Y","")))</f>
        <v/>
      </c>
      <c r="Q32" s="42">
        <f t="shared" si="2"/>
        <v>28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28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47</v>
      </c>
      <c r="AB32" s="253" t="str">
        <f>LOOKUP(AA32,{0,0.01,40,45,50,55,60,65,70,75,80},{"","F","D","C","C+","B-","B","B+","A-","A","A+"})</f>
        <v>C</v>
      </c>
      <c r="AC32" s="330">
        <f>LOOKUP(AA32,{0,0.01,40,45,50,55,60,65,70,75,80},{0,"0",2,2.25,2.5,2.75,3,3.25,3.5,3.75,4})</f>
        <v>2.25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28.5</v>
      </c>
      <c r="L33" s="183">
        <v>36</v>
      </c>
      <c r="M33" s="183">
        <v>34</v>
      </c>
      <c r="N33" s="183"/>
      <c r="O33" s="249">
        <f>IF(P4=3,(ABS(IF(L33&gt;60,0,L33)-IF(M33&gt;60,0,M33))),(ABS(IF(L33&gt;30,0,L33)-IF(M33&gt;30,0,M33))))</f>
        <v>2</v>
      </c>
      <c r="P33" s="200" t="str">
        <f>IF(P4=3,(IF(O33&gt;12,"Y","")),(IF(O33&gt;6,"Y","")))</f>
        <v/>
      </c>
      <c r="Q33" s="42">
        <f t="shared" si="2"/>
        <v>35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35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64</v>
      </c>
      <c r="AB33" s="253" t="str">
        <f>LOOKUP(AA33,{0,0.01,40,45,50,55,60,65,70,75,80},{"","F","D","C","C+","B-","B","B+","A-","A","A+"})</f>
        <v>B</v>
      </c>
      <c r="AC33" s="330">
        <f>LOOKUP(AA33,{0,0.01,40,45,50,55,60,65,70,75,80},{0,"0",2,2.25,2.5,2.75,3,3.25,3.5,3.75,4})</f>
        <v>3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33</v>
      </c>
      <c r="L34" s="183">
        <v>48</v>
      </c>
      <c r="M34" s="183">
        <v>43</v>
      </c>
      <c r="N34" s="183"/>
      <c r="O34" s="249">
        <f>IF(P4=3,(ABS(IF(L34&gt;60,0,L34)-IF(M34&gt;60,0,M34))),(ABS(IF(L34&gt;30,0,L34)-IF(M34&gt;30,0,M34))))</f>
        <v>5</v>
      </c>
      <c r="P34" s="200" t="str">
        <f>IF(P4=3,(IF(O34&gt;12,"Y","")),(IF(O34&gt;6,"Y","")))</f>
        <v/>
      </c>
      <c r="Q34" s="42">
        <f t="shared" si="2"/>
        <v>45.5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45.5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79</v>
      </c>
      <c r="AB34" s="253" t="str">
        <f>LOOKUP(AA34,{0,0.01,40,45,50,55,60,65,70,75,80},{"","F","D","C","C+","B-","B","B+","A-","A","A+"})</f>
        <v>A</v>
      </c>
      <c r="AC34" s="330">
        <f>LOOKUP(AA34,{0,0.01,40,45,50,55,60,65,70,75,80},{0,"0",2,2.25,2.5,2.75,3,3.25,3.5,3.75,4})</f>
        <v>3.75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20.5</v>
      </c>
      <c r="L35" s="183">
        <v>29</v>
      </c>
      <c r="M35" s="183">
        <v>29</v>
      </c>
      <c r="N35" s="183"/>
      <c r="O35" s="249">
        <f>IF(P4=3,(ABS(IF(L35&gt;60,0,L35)-IF(M35&gt;60,0,M35))),(ABS(IF(L35&gt;30,0,L35)-IF(M35&gt;30,0,M35))))</f>
        <v>0</v>
      </c>
      <c r="P35" s="200" t="str">
        <f>IF(P4=3,(IF(O35&gt;12,"Y","")),(IF(O35&gt;6,"Y","")))</f>
        <v/>
      </c>
      <c r="Q35" s="42">
        <f t="shared" si="2"/>
        <v>29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29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50</v>
      </c>
      <c r="AB35" s="253" t="str">
        <f>LOOKUP(AA35,{0,0.01,40,45,50,55,60,65,70,75,80},{"","F","D","C","C+","B-","B","B+","A-","A","A+"})</f>
        <v>C+</v>
      </c>
      <c r="AC35" s="330">
        <f>LOOKUP(AA35,{0,0.01,40,45,50,55,60,65,70,75,80},{0,"0",2,2.25,2.5,2.75,3,3.25,3.5,3.75,4})</f>
        <v>2.5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29</v>
      </c>
      <c r="L36" s="183">
        <v>36</v>
      </c>
      <c r="M36" s="183">
        <v>34</v>
      </c>
      <c r="N36" s="183"/>
      <c r="O36" s="249">
        <f>IF(P4=3,(ABS(IF(L36&gt;60,0,L36)-IF(M36&gt;60,0,M36))),(ABS(IF(L36&gt;30,0,L36)-IF(M36&gt;30,0,M36))))</f>
        <v>2</v>
      </c>
      <c r="P36" s="200" t="str">
        <f>IF(P4=3,(IF(O36&gt;12,"Y","")),(IF(O36&gt;6,"Y","")))</f>
        <v/>
      </c>
      <c r="Q36" s="42">
        <f t="shared" si="2"/>
        <v>35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35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64</v>
      </c>
      <c r="AB36" s="253" t="str">
        <f>LOOKUP(AA36,{0,0.01,40,45,50,55,60,65,70,75,80},{"","F","D","C","C+","B-","B","B+","A-","A","A+"})</f>
        <v>B</v>
      </c>
      <c r="AC36" s="330">
        <f>LOOKUP(AA36,{0,0.01,40,45,50,55,60,65,70,75,80},{0,"0",2,2.25,2.5,2.75,3,3.25,3.5,3.75,4})</f>
        <v>3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27</v>
      </c>
      <c r="L37" s="183">
        <v>38</v>
      </c>
      <c r="M37" s="183">
        <v>32</v>
      </c>
      <c r="N37" s="183"/>
      <c r="O37" s="249">
        <f>IF(P4=3,(ABS(IF(L37&gt;60,0,L37)-IF(M37&gt;60,0,M37))),(ABS(IF(L37&gt;30,0,L37)-IF(M37&gt;30,0,M37))))</f>
        <v>6</v>
      </c>
      <c r="P37" s="200" t="str">
        <f>IF(P4=3,(IF(O37&gt;12,"Y","")),(IF(O37&gt;6,"Y","")))</f>
        <v/>
      </c>
      <c r="Q37" s="42">
        <f t="shared" si="2"/>
        <v>35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62</v>
      </c>
      <c r="AB37" s="253" t="str">
        <f>LOOKUP(AA37,{0,0.01,40,45,50,55,60,65,70,75,80},{"","F","D","C","C+","B-","B","B+","A-","A","A+"})</f>
        <v>B</v>
      </c>
      <c r="AC37" s="330">
        <f>LOOKUP(AA37,{0,0.01,40,45,50,55,60,65,70,75,80},{0,"0",2,2.25,2.5,2.75,3,3.25,3.5,3.75,4})</f>
        <v>3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28.5</v>
      </c>
      <c r="L38" s="183">
        <v>39</v>
      </c>
      <c r="M38" s="183">
        <v>37</v>
      </c>
      <c r="N38" s="183"/>
      <c r="O38" s="249">
        <f>IF(P4=3,(ABS(IF(L38&gt;60,0,L38)-IF(M38&gt;60,0,M38))),(ABS(IF(L38&gt;30,0,L38)-IF(M38&gt;30,0,M38))))</f>
        <v>2</v>
      </c>
      <c r="P38" s="200" t="str">
        <f>IF(P4=3,(IF(O38&gt;12,"Y","")),(IF(O38&gt;6,"Y","")))</f>
        <v/>
      </c>
      <c r="Q38" s="42">
        <f t="shared" si="2"/>
        <v>38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38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67</v>
      </c>
      <c r="AB38" s="253" t="str">
        <f>LOOKUP(AA38,{0,0.01,40,45,50,55,60,65,70,75,80},{"","F","D","C","C+","B-","B","B+","A-","A","A+"})</f>
        <v>B+</v>
      </c>
      <c r="AC38" s="330">
        <f>LOOKUP(AA38,{0,0.01,40,45,50,55,60,65,70,75,80},{0,"0",2,2.25,2.5,2.75,3,3.25,3.5,3.75,4})</f>
        <v>3.25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30</v>
      </c>
      <c r="L39" s="183">
        <v>37</v>
      </c>
      <c r="M39" s="183">
        <v>34</v>
      </c>
      <c r="N39" s="183"/>
      <c r="O39" s="249">
        <f>IF(P4=3,(ABS(IF(L39&gt;60,0,L39)-IF(M39&gt;60,0,M39))),(ABS(IF(L39&gt;30,0,L39)-IF(M39&gt;30,0,M39))))</f>
        <v>3</v>
      </c>
      <c r="P39" s="200" t="str">
        <f>IF(P4=3,(IF(O39&gt;12,"Y","")),(IF(O39&gt;6,"Y","")))</f>
        <v/>
      </c>
      <c r="Q39" s="42">
        <f t="shared" si="2"/>
        <v>35.5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35.5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66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24</v>
      </c>
      <c r="L40" s="183">
        <v>41</v>
      </c>
      <c r="M40" s="183">
        <v>36</v>
      </c>
      <c r="N40" s="183"/>
      <c r="O40" s="249">
        <f>IF(P4=3,(ABS(IF(L40&gt;60,0,L40)-IF(M40&gt;60,0,M40))),(ABS(IF(L40&gt;30,0,L40)-IF(M40&gt;30,0,M40))))</f>
        <v>5</v>
      </c>
      <c r="P40" s="200" t="str">
        <f>IF(P4=3,(IF(O40&gt;12,"Y","")),(IF(O40&gt;6,"Y","")))</f>
        <v/>
      </c>
      <c r="Q40" s="42">
        <f t="shared" si="2"/>
        <v>38.5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38.5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63</v>
      </c>
      <c r="AB40" s="253" t="str">
        <f>LOOKUP(AA40,{0,0.01,40,45,50,55,60,65,70,75,80},{"","F","D","C","C+","B-","B","B+","A-","A","A+"})</f>
        <v>B</v>
      </c>
      <c r="AC40" s="330">
        <f>LOOKUP(AA40,{0,0.01,40,45,50,55,60,65,70,75,80},{0,"0",2,2.25,2.5,2.75,3,3.25,3.5,3.75,4})</f>
        <v>3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28</v>
      </c>
      <c r="L41" s="183">
        <v>38</v>
      </c>
      <c r="M41" s="183">
        <v>28</v>
      </c>
      <c r="N41" s="183"/>
      <c r="O41" s="249">
        <f>IF(P4=3,(ABS(IF(L41&gt;60,0,L41)-IF(M41&gt;60,0,M41))),(ABS(IF(L41&gt;30,0,L41)-IF(M41&gt;30,0,M41))))</f>
        <v>10</v>
      </c>
      <c r="P41" s="200" t="str">
        <f>IF(P4=3,(IF(O41&gt;12,"Y","")),(IF(O41&gt;6,"Y","")))</f>
        <v/>
      </c>
      <c r="Q41" s="42">
        <f t="shared" si="2"/>
        <v>33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33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61</v>
      </c>
      <c r="AB41" s="253" t="str">
        <f>LOOKUP(AA41,{0,0.01,40,45,50,55,60,65,70,75,80},{"","F","D","C","C+","B-","B","B+","A-","A","A+"})</f>
        <v>B</v>
      </c>
      <c r="AC41" s="330">
        <f>LOOKUP(AA41,{0,0.01,40,45,50,55,60,65,70,75,80},{0,"0",2,2.25,2.5,2.75,3,3.25,3.5,3.75,4})</f>
        <v>3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25</v>
      </c>
      <c r="L42" s="183">
        <v>29</v>
      </c>
      <c r="M42" s="183">
        <v>27</v>
      </c>
      <c r="N42" s="183"/>
      <c r="O42" s="249">
        <f>IF(P4=3,(ABS(IF(L42&gt;60,0,L42)-IF(M42&gt;60,0,M42))),(ABS(IF(L42&gt;30,0,L42)-IF(M42&gt;30,0,M42))))</f>
        <v>2</v>
      </c>
      <c r="P42" s="200" t="str">
        <f>IF(P4=3,(IF(O42&gt;12,"Y","")),(IF(O42&gt;6,"Y","")))</f>
        <v/>
      </c>
      <c r="Q42" s="42">
        <f t="shared" si="2"/>
        <v>28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28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53</v>
      </c>
      <c r="AB42" s="253" t="str">
        <f>LOOKUP(AA42,{0,0.01,40,45,50,55,60,65,70,75,80},{"","F","D","C","C+","B-","B","B+","A-","A","A+"})</f>
        <v>C+</v>
      </c>
      <c r="AC42" s="330">
        <f>LOOKUP(AA42,{0,0.01,40,45,50,55,60,65,70,75,80},{0,"0",2,2.25,2.5,2.75,3,3.25,3.5,3.75,4})</f>
        <v>2.5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29.5</v>
      </c>
      <c r="L43" s="183">
        <v>41</v>
      </c>
      <c r="M43" s="183">
        <v>33</v>
      </c>
      <c r="N43" s="183"/>
      <c r="O43" s="249">
        <f>IF(P4=3,(ABS(IF(L43&gt;60,0,L43)-IF(M43&gt;60,0,M43))),(ABS(IF(L43&gt;30,0,L43)-IF(M43&gt;30,0,M43))))</f>
        <v>8</v>
      </c>
      <c r="P43" s="200" t="str">
        <f>IF(P4=3,(IF(O43&gt;12,"Y","")),(IF(O43&gt;6,"Y","")))</f>
        <v/>
      </c>
      <c r="Q43" s="42">
        <f t="shared" si="2"/>
        <v>37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37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67</v>
      </c>
      <c r="AB43" s="253" t="str">
        <f>LOOKUP(AA43,{0,0.01,40,45,50,55,60,65,70,75,80},{"","F","D","C","C+","B-","B","B+","A-","A","A+"})</f>
        <v>B+</v>
      </c>
      <c r="AC43" s="330">
        <f>LOOKUP(AA43,{0,0.01,40,45,50,55,60,65,70,75,80},{0,"0",2,2.25,2.5,2.75,3,3.25,3.5,3.75,4})</f>
        <v>3.25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26.5</v>
      </c>
      <c r="L44" s="183">
        <v>36</v>
      </c>
      <c r="M44" s="183">
        <v>26</v>
      </c>
      <c r="N44" s="183"/>
      <c r="O44" s="249">
        <f>IF(P4=3,(ABS(IF(L44&gt;60,0,L44)-IF(M44&gt;60,0,M44))),(ABS(IF(L44&gt;30,0,L44)-IF(M44&gt;30,0,M44))))</f>
        <v>10</v>
      </c>
      <c r="P44" s="200" t="str">
        <f>IF(P4=3,(IF(O44&gt;12,"Y","")),(IF(O44&gt;6,"Y","")))</f>
        <v/>
      </c>
      <c r="Q44" s="42">
        <f t="shared" si="2"/>
        <v>31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31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58</v>
      </c>
      <c r="AB44" s="253" t="str">
        <f>LOOKUP(AA44,{0,0.01,40,45,50,55,60,65,70,75,80},{"","F","D","C","C+","B-","B","B+","A-","A","A+"})</f>
        <v>B-</v>
      </c>
      <c r="AC44" s="330">
        <f>LOOKUP(AA44,{0,0.01,40,45,50,55,60,65,70,75,80},{0,"0",2,2.25,2.5,2.75,3,3.25,3.5,3.75,4})</f>
        <v>2.75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28</v>
      </c>
      <c r="L45" s="183">
        <v>30</v>
      </c>
      <c r="M45" s="183">
        <v>21</v>
      </c>
      <c r="N45" s="183"/>
      <c r="O45" s="249">
        <f>IF(P4=3,(ABS(IF(L45&gt;60,0,L45)-IF(M45&gt;60,0,M45))),(ABS(IF(L45&gt;30,0,L45)-IF(M45&gt;30,0,M45))))</f>
        <v>9</v>
      </c>
      <c r="P45" s="200" t="str">
        <f>IF(P4=3,(IF(O45&gt;12,"Y","")),(IF(O45&gt;6,"Y","")))</f>
        <v/>
      </c>
      <c r="Q45" s="42">
        <f t="shared" si="2"/>
        <v>25.5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25.5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54</v>
      </c>
      <c r="AB45" s="253" t="str">
        <f>LOOKUP(AA45,{0,0.01,40,45,50,55,60,65,70,75,80},{"","F","D","C","C+","B-","B","B+","A-","A","A+"})</f>
        <v>C+</v>
      </c>
      <c r="AC45" s="330">
        <f>LOOKUP(AA45,{0,0.01,40,45,50,55,60,65,70,75,80},{0,"0",2,2.25,2.5,2.75,3,3.25,3.5,3.75,4})</f>
        <v>2.5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23.5</v>
      </c>
      <c r="T46" s="291">
        <v>38</v>
      </c>
      <c r="U46" s="291">
        <v>36</v>
      </c>
      <c r="V46" s="291"/>
      <c r="W46" s="287">
        <f>IF(X4=3,(ABS(IF(T46&gt;60,0,T46)-IF(U46&gt;60,0,U46))),(ABS(IF(T46&gt;30,0,T46)-IF(U46&gt;30,0,U46))))</f>
        <v>2</v>
      </c>
      <c r="X46" s="288" t="str">
        <f>IF(X4=3,(IF(W46&gt;12,"Y","")),(IF(W46&gt;6,"Y","")))</f>
        <v/>
      </c>
      <c r="Y46" s="289">
        <f t="shared" si="3"/>
        <v>37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37</v>
      </c>
      <c r="AA46" s="197">
        <f t="shared" si="0"/>
        <v>61</v>
      </c>
      <c r="AB46" s="253" t="str">
        <f>LOOKUP(AA46,{0,0.01,40,45,50,55,60,65,70,75,80},{"","F","D","C","C+","B-","B","B+","A-","A","A+"})</f>
        <v>B</v>
      </c>
      <c r="AC46" s="330">
        <f>LOOKUP(AA46,{0,0.01,40,45,50,55,60,65,70,75,80},{0,"0",2,2.25,2.5,2.75,3,3.25,3.5,3.75,4})</f>
        <v>3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28</v>
      </c>
      <c r="T47" s="291">
        <v>40</v>
      </c>
      <c r="U47" s="291">
        <v>42</v>
      </c>
      <c r="V47" s="291"/>
      <c r="W47" s="287">
        <f>IF(X4=3,(ABS(IF(T47&gt;60,0,T47)-IF(U47&gt;60,0,U47))),(ABS(IF(T47&gt;30,0,T47)-IF(U47&gt;30,0,U47))))</f>
        <v>2</v>
      </c>
      <c r="X47" s="288" t="str">
        <f>IF(X4=3,(IF(W47&gt;12,"Y","")),(IF(W47&gt;6,"Y","")))</f>
        <v/>
      </c>
      <c r="Y47" s="289">
        <f t="shared" si="3"/>
        <v>41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41</v>
      </c>
      <c r="AA47" s="197">
        <f t="shared" si="0"/>
        <v>69</v>
      </c>
      <c r="AB47" s="253" t="str">
        <f>LOOKUP(AA47,{0,0.01,40,45,50,55,60,65,70,75,80},{"","F","D","C","C+","B-","B","B+","A-","A","A+"})</f>
        <v>B+</v>
      </c>
      <c r="AC47" s="330">
        <f>LOOKUP(AA47,{0,0.01,40,45,50,55,60,65,70,75,80},{0,"0",2,2.25,2.5,2.75,3,3.25,3.5,3.75,4})</f>
        <v>3.25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31</v>
      </c>
      <c r="T48" s="291">
        <v>41</v>
      </c>
      <c r="U48" s="291">
        <v>38</v>
      </c>
      <c r="V48" s="291"/>
      <c r="W48" s="287">
        <f>IF(X4=3,(ABS(IF(T48&gt;60,0,T48)-IF(U48&gt;60,0,U48))),(ABS(IF(T48&gt;30,0,T48)-IF(U48&gt;30,0,U48))))</f>
        <v>3</v>
      </c>
      <c r="X48" s="288" t="str">
        <f>IF(X4=3,(IF(W48&gt;12,"Y","")),(IF(W48&gt;6,"Y","")))</f>
        <v/>
      </c>
      <c r="Y48" s="289">
        <f t="shared" si="3"/>
        <v>39.5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39.5</v>
      </c>
      <c r="AA48" s="197">
        <f t="shared" si="0"/>
        <v>71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31</v>
      </c>
      <c r="T49" s="291">
        <v>45</v>
      </c>
      <c r="U49" s="291">
        <v>48</v>
      </c>
      <c r="V49" s="291"/>
      <c r="W49" s="287">
        <f>IF(X4=3,(ABS(IF(T49&gt;60,0,T49)-IF(U49&gt;60,0,U49))),(ABS(IF(T49&gt;30,0,T49)-IF(U49&gt;30,0,U49))))</f>
        <v>3</v>
      </c>
      <c r="X49" s="288" t="str">
        <f>IF(X4=3,(IF(W49&gt;12,"Y","")),(IF(W49&gt;6,"Y","")))</f>
        <v/>
      </c>
      <c r="Y49" s="289">
        <f t="shared" si="3"/>
        <v>46.5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46.5</v>
      </c>
      <c r="AA49" s="197">
        <f t="shared" si="0"/>
        <v>78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33.5</v>
      </c>
      <c r="T50" s="291">
        <v>47</v>
      </c>
      <c r="U50" s="291">
        <v>49</v>
      </c>
      <c r="V50" s="291"/>
      <c r="W50" s="287">
        <f>IF(X4=3,(ABS(IF(T50&gt;60,0,T50)-IF(U50&gt;60,0,U50))),(ABS(IF(T50&gt;30,0,T50)-IF(U50&gt;30,0,U50))))</f>
        <v>2</v>
      </c>
      <c r="X50" s="288" t="str">
        <f>IF(X4=3,(IF(W50&gt;12,"Y","")),(IF(W50&gt;6,"Y","")))</f>
        <v/>
      </c>
      <c r="Y50" s="289">
        <f t="shared" si="3"/>
        <v>48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48</v>
      </c>
      <c r="AA50" s="197">
        <f t="shared" si="0"/>
        <v>82</v>
      </c>
      <c r="AB50" s="253" t="str">
        <f>LOOKUP(AA50,{0,0.01,40,45,50,55,60,65,70,75,80},{"","F","D","C","C+","B-","B","B+","A-","A","A+"})</f>
        <v>A+</v>
      </c>
      <c r="AC50" s="330">
        <f>LOOKUP(AA50,{0,0.01,40,45,50,55,60,65,70,75,80},{0,"0",2,2.25,2.5,2.75,3,3.25,3.5,3.75,4})</f>
        <v>4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24.5</v>
      </c>
      <c r="T51" s="291">
        <v>40</v>
      </c>
      <c r="U51" s="291">
        <v>40</v>
      </c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40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40</v>
      </c>
      <c r="AA51" s="197">
        <f t="shared" si="0"/>
        <v>65</v>
      </c>
      <c r="AB51" s="253" t="str">
        <f>LOOKUP(AA51,{0,0.01,40,45,50,55,60,65,70,75,80},{"","F","D","C","C+","B-","B","B+","A-","A","A+"})</f>
        <v>B+</v>
      </c>
      <c r="AC51" s="330">
        <f>LOOKUP(AA51,{0,0.01,40,45,50,55,60,65,70,75,80},{0,"0",2,2.25,2.5,2.75,3,3.25,3.5,3.75,4})</f>
        <v>3.25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24.5</v>
      </c>
      <c r="T52" s="291">
        <v>40</v>
      </c>
      <c r="U52" s="291">
        <v>42</v>
      </c>
      <c r="V52" s="291"/>
      <c r="W52" s="287">
        <f>IF(X4=3,(ABS(IF(T52&gt;60,0,T52)-IF(U52&gt;60,0,U52))),(ABS(IF(T52&gt;30,0,T52)-IF(U52&gt;30,0,U52))))</f>
        <v>2</v>
      </c>
      <c r="X52" s="288" t="str">
        <f>IF(X4=3,(IF(W52&gt;12,"Y","")),(IF(W52&gt;6,"Y","")))</f>
        <v/>
      </c>
      <c r="Y52" s="289">
        <f t="shared" si="3"/>
        <v>41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41</v>
      </c>
      <c r="AA52" s="197">
        <f t="shared" si="0"/>
        <v>66</v>
      </c>
      <c r="AB52" s="253" t="str">
        <f>LOOKUP(AA52,{0,0.01,40,45,50,55,60,65,70,75,80},{"","F","D","C","C+","B-","B","B+","A-","A","A+"})</f>
        <v>B+</v>
      </c>
      <c r="AC52" s="330">
        <f>LOOKUP(AA52,{0,0.01,40,45,50,55,60,65,70,75,80},{0,"0",2,2.25,2.5,2.75,3,3.25,3.5,3.75,4})</f>
        <v>3.25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29.25</v>
      </c>
      <c r="T53" s="291">
        <v>42</v>
      </c>
      <c r="U53" s="291">
        <v>43</v>
      </c>
      <c r="V53" s="291"/>
      <c r="W53" s="287">
        <f>IF(X4=3,(ABS(IF(T53&gt;60,0,T53)-IF(U53&gt;60,0,U53))),(ABS(IF(T53&gt;30,0,T53)-IF(U53&gt;30,0,U53))))</f>
        <v>1</v>
      </c>
      <c r="X53" s="288" t="str">
        <f>IF(X4=3,(IF(W53&gt;12,"Y","")),(IF(W53&gt;6,"Y","")))</f>
        <v/>
      </c>
      <c r="Y53" s="289">
        <f t="shared" si="3"/>
        <v>42.5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42.5</v>
      </c>
      <c r="AA53" s="197">
        <f t="shared" si="0"/>
        <v>72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23.5</v>
      </c>
      <c r="T54" s="291">
        <v>37</v>
      </c>
      <c r="U54" s="291">
        <v>39</v>
      </c>
      <c r="V54" s="291"/>
      <c r="W54" s="287">
        <f>IF(X4=3,(ABS(IF(T54&gt;60,0,T54)-IF(U54&gt;60,0,U54))),(ABS(IF(T54&gt;30,0,T54)-IF(U54&gt;30,0,U54))))</f>
        <v>2</v>
      </c>
      <c r="X54" s="288" t="str">
        <f>IF(X4=3,(IF(W54&gt;12,"Y","")),(IF(W54&gt;6,"Y","")))</f>
        <v/>
      </c>
      <c r="Y54" s="289">
        <f t="shared" si="3"/>
        <v>38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38</v>
      </c>
      <c r="AA54" s="197">
        <f t="shared" si="0"/>
        <v>62</v>
      </c>
      <c r="AB54" s="253" t="str">
        <f>LOOKUP(AA54,{0,0.01,40,45,50,55,60,65,70,75,80},{"","F","D","C","C+","B-","B","B+","A-","A","A+"})</f>
        <v>B</v>
      </c>
      <c r="AC54" s="330">
        <f>LOOKUP(AA54,{0,0.01,40,45,50,55,60,65,70,75,80},{0,"0",2,2.25,2.5,2.75,3,3.25,3.5,3.75,4})</f>
        <v>3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23.5</v>
      </c>
      <c r="T55" s="291">
        <v>39</v>
      </c>
      <c r="U55" s="291">
        <v>44</v>
      </c>
      <c r="V55" s="291"/>
      <c r="W55" s="287">
        <f>IF(X4=3,(ABS(IF(T55&gt;60,0,T55)-IF(U55&gt;60,0,U55))),(ABS(IF(T55&gt;30,0,T55)-IF(U55&gt;30,0,U55))))</f>
        <v>5</v>
      </c>
      <c r="X55" s="288" t="str">
        <f>IF(X4=3,(IF(W55&gt;12,"Y","")),(IF(W55&gt;6,"Y","")))</f>
        <v/>
      </c>
      <c r="Y55" s="289">
        <f t="shared" si="3"/>
        <v>41.5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41.5</v>
      </c>
      <c r="AA55" s="197">
        <f t="shared" si="0"/>
        <v>65</v>
      </c>
      <c r="AB55" s="253" t="str">
        <f>LOOKUP(AA55,{0,0.01,40,45,50,55,60,65,70,75,80},{"","F","D","C","C+","B-","B","B+","A-","A","A+"})</f>
        <v>B+</v>
      </c>
      <c r="AC55" s="330">
        <f>LOOKUP(AA55,{0,0.01,40,45,50,55,60,65,70,75,80},{0,"0",2,2.25,2.5,2.75,3,3.25,3.5,3.75,4})</f>
        <v>3.25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28.75</v>
      </c>
      <c r="T56" s="291">
        <v>40</v>
      </c>
      <c r="U56" s="291">
        <v>39</v>
      </c>
      <c r="V56" s="291"/>
      <c r="W56" s="287">
        <f>IF(X4=3,(ABS(IF(T56&gt;60,0,T56)-IF(U56&gt;60,0,U56))),(ABS(IF(T56&gt;30,0,T56)-IF(U56&gt;30,0,U56))))</f>
        <v>1</v>
      </c>
      <c r="X56" s="288" t="str">
        <f>IF(X4=3,(IF(W56&gt;12,"Y","")),(IF(W56&gt;6,"Y","")))</f>
        <v/>
      </c>
      <c r="Y56" s="289">
        <f t="shared" si="3"/>
        <v>39.5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39.5</v>
      </c>
      <c r="AA56" s="197">
        <f t="shared" si="0"/>
        <v>69</v>
      </c>
      <c r="AB56" s="253" t="str">
        <f>LOOKUP(AA56,{0,0.01,40,45,50,55,60,65,70,75,80},{"","F","D","C","C+","B-","B","B+","A-","A","A+"})</f>
        <v>B+</v>
      </c>
      <c r="AC56" s="330">
        <f>LOOKUP(AA56,{0,0.01,40,45,50,55,60,65,70,75,80},{0,"0",2,2.25,2.5,2.75,3,3.25,3.5,3.75,4})</f>
        <v>3.25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27.5</v>
      </c>
      <c r="T57" s="291">
        <v>36</v>
      </c>
      <c r="U57" s="291">
        <v>38</v>
      </c>
      <c r="V57" s="291"/>
      <c r="W57" s="287">
        <f>IF(X4=3,(ABS(IF(T57&gt;60,0,T57)-IF(U57&gt;60,0,U57))),(ABS(IF(T57&gt;30,0,T57)-IF(U57&gt;30,0,U57))))</f>
        <v>2</v>
      </c>
      <c r="X57" s="288" t="str">
        <f>IF(X4=3,(IF(W57&gt;12,"Y","")),(IF(W57&gt;6,"Y","")))</f>
        <v/>
      </c>
      <c r="Y57" s="289">
        <f t="shared" si="3"/>
        <v>37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37</v>
      </c>
      <c r="AA57" s="197">
        <f t="shared" si="0"/>
        <v>65</v>
      </c>
      <c r="AB57" s="253" t="str">
        <f>LOOKUP(AA57,{0,0.01,40,45,50,55,60,65,70,75,80},{"","F","D","C","C+","B-","B","B+","A-","A","A+"})</f>
        <v>B+</v>
      </c>
      <c r="AC57" s="330">
        <f>LOOKUP(AA57,{0,0.01,40,45,50,55,60,65,70,75,80},{0,"0",2,2.25,2.5,2.75,3,3.25,3.5,3.75,4})</f>
        <v>3.25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21.5</v>
      </c>
      <c r="L58" s="183">
        <v>30</v>
      </c>
      <c r="M58" s="183">
        <v>29</v>
      </c>
      <c r="N58" s="183"/>
      <c r="O58" s="249">
        <f>IF(P4=3,(ABS(IF(L58&gt;60,0,L58)-IF(M58&gt;60,0,M58))),(ABS(IF(L58&gt;30,0,L58)-IF(M58&gt;30,0,M58))))</f>
        <v>1</v>
      </c>
      <c r="P58" s="200" t="str">
        <f>IF(P4=3,(IF(O58&gt;12,"Y","")),(IF(O58&gt;6,"Y","")))</f>
        <v/>
      </c>
      <c r="Q58" s="42">
        <f t="shared" si="2"/>
        <v>29.5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29.5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51</v>
      </c>
      <c r="AB58" s="253" t="str">
        <f>LOOKUP(AA58,{0,0.01,40,45,50,55,60,65,70,75,80},{"","F","D","C","C+","B-","B","B+","A-","A","A+"})</f>
        <v>C+</v>
      </c>
      <c r="AC58" s="330">
        <f>LOOKUP(AA58,{0,0.01,40,45,50,55,60,65,70,75,80},{0,"0",2,2.25,2.5,2.75,3,3.25,3.5,3.75,4})</f>
        <v>2.5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24</v>
      </c>
      <c r="D59" s="284">
        <v>32</v>
      </c>
      <c r="E59" s="285">
        <v>34.5</v>
      </c>
      <c r="F59" s="291"/>
      <c r="G59" s="287">
        <f>IF(H4=3,(ABS(IF(D59&gt;60,0,D59)-IF(E59&gt;60,0,E59))),(ABS(IF(D59&gt;30,0,D59)-IF(E59&gt;30,0,E59))))</f>
        <v>2.5</v>
      </c>
      <c r="H59" s="288" t="str">
        <f>IF(H4=3,(IF(G59&gt;12,"Y","")),(IF(G59&gt;6,"Y","")))</f>
        <v/>
      </c>
      <c r="I59" s="289">
        <f t="shared" si="1"/>
        <v>33.25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33.25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58</v>
      </c>
      <c r="AB59" s="253" t="str">
        <f>LOOKUP(AA59,{0,0.01,40,45,50,55,60,65,70,75,80},{"","F","D","C","C+","B-","B","B+","A-","A","A+"})</f>
        <v>B-</v>
      </c>
      <c r="AC59" s="330">
        <f>LOOKUP(AA59,{0,0.01,40,45,50,55,60,65,70,75,80},{0,"0",2,2.25,2.5,2.75,3,3.25,3.5,3.75,4})</f>
        <v>2.75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47" priority="7">
      <formula>$I$7="Y"</formula>
    </cfRule>
    <cfRule type="expression" dxfId="46" priority="8">
      <formula>$I$7="Y"</formula>
    </cfRule>
    <cfRule type="expression" dxfId="45" priority="9">
      <formula>$I$7="Y"</formula>
    </cfRule>
  </conditionalFormatting>
  <conditionalFormatting sqref="O8:O77">
    <cfRule type="expression" dxfId="44" priority="4">
      <formula>$I$7="Y"</formula>
    </cfRule>
    <cfRule type="expression" dxfId="43" priority="5">
      <formula>$I$7="Y"</formula>
    </cfRule>
    <cfRule type="expression" dxfId="42" priority="6">
      <formula>$I$7="Y"</formula>
    </cfRule>
  </conditionalFormatting>
  <conditionalFormatting sqref="W8:W77">
    <cfRule type="expression" dxfId="41" priority="1">
      <formula>$I$7="Y"</formula>
    </cfRule>
    <cfRule type="expression" dxfId="40" priority="2">
      <formula>$I$7="Y"</formula>
    </cfRule>
    <cfRule type="expression" dxfId="39" priority="3">
      <formula>$I$7="Y"</formula>
    </cfRule>
  </conditionalFormatting>
  <pageMargins left="0.31496062992126" right="0.196850393700787" top="0.31496062992126" bottom="0.511811023622047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E28" workbookViewId="0">
      <selection activeCell="V52" sqref="V52"/>
    </sheetView>
  </sheetViews>
  <sheetFormatPr defaultColWidth="9.140625"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  <col min="37" max="16384" width="9.140625" style="16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s="14" customFormat="1" ht="24" customHeight="1">
      <c r="A4" s="338" t="s">
        <v>21</v>
      </c>
      <c r="B4" s="294">
        <v>411</v>
      </c>
      <c r="C4" s="292"/>
      <c r="D4" s="293"/>
      <c r="E4" s="276"/>
      <c r="F4" s="645" t="s">
        <v>95</v>
      </c>
      <c r="G4" s="645"/>
      <c r="H4" s="619">
        <v>1.5</v>
      </c>
      <c r="I4" s="619"/>
      <c r="J4" s="620"/>
      <c r="K4" s="625" t="s">
        <v>95</v>
      </c>
      <c r="L4" s="626"/>
      <c r="M4" s="626"/>
      <c r="N4" s="626"/>
      <c r="O4" s="626"/>
      <c r="P4" s="623">
        <v>1.5</v>
      </c>
      <c r="Q4" s="623"/>
      <c r="R4" s="624"/>
      <c r="S4" s="621" t="s">
        <v>95</v>
      </c>
      <c r="T4" s="622"/>
      <c r="U4" s="622"/>
      <c r="V4" s="622"/>
      <c r="W4" s="622"/>
      <c r="X4" s="619">
        <v>1.5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s="22" customFormat="1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289</v>
      </c>
      <c r="E6" s="614"/>
      <c r="F6" s="614"/>
      <c r="G6" s="614"/>
      <c r="H6" s="614"/>
      <c r="I6" s="614"/>
      <c r="J6" s="614"/>
      <c r="K6" s="275" t="s">
        <v>65</v>
      </c>
      <c r="L6" s="646" t="s">
        <v>290</v>
      </c>
      <c r="M6" s="646"/>
      <c r="N6" s="646"/>
      <c r="O6" s="646"/>
      <c r="P6" s="646"/>
      <c r="Q6" s="646"/>
      <c r="R6" s="647"/>
      <c r="S6" s="277" t="s">
        <v>65</v>
      </c>
      <c r="T6" s="614" t="s">
        <v>290</v>
      </c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Int:[30]</v>
      </c>
      <c r="E7" s="279" t="str">
        <f>IF(H4=3,"Exam: Ext:[60]",IF(H4=1.5,"Exam: Ext:[30]",0))</f>
        <v>Exam: Ext:[30]</v>
      </c>
      <c r="F7" s="279" t="str">
        <f>IF(H4=3,"Exam: 3rd:[60]",IF(H4=1.5,"Exam: 3rd:[30]",0))</f>
        <v>Exam: 3rd:[30]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Int:[30]</v>
      </c>
      <c r="M7" s="34" t="str">
        <f>IF(P4=3,"Exam: Ext:[60]",IF(P4=1.5,"Exam: Ext:[30]",0))</f>
        <v>Exam: Ext:[30]</v>
      </c>
      <c r="N7" s="34" t="str">
        <f>IF(P4=3,"Exam: 3rd:[60]",IF(P4=1.5,"Exam: 3rd:[30]",0))</f>
        <v>Exam: 3rd:[30]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Int:[30]</v>
      </c>
      <c r="U7" s="279" t="str">
        <f>IF(X4=3,"Exam: Ext:[60]",IF(X4=1.5,"Exam: Ext:[30]",0))</f>
        <v>Exam: Ext:[30]</v>
      </c>
      <c r="V7" s="279" t="str">
        <f>IF(X4=3,"Exam: 3rd:[60]",IF(X4=1.5,"Exam: 3rd:[30]",0))</f>
        <v>Exam: 3rd:[30]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29.75</v>
      </c>
      <c r="D8" s="284">
        <v>16</v>
      </c>
      <c r="E8" s="285">
        <v>16</v>
      </c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16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32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62</v>
      </c>
      <c r="AB8" s="253" t="str">
        <f>LOOKUP(AA8,{0,0.01,40,45,50,55,60,65,70,75,80},{"","F","D","C","C+","B-","B","B+","A-","A","A+"})</f>
        <v>B</v>
      </c>
      <c r="AC8" s="330">
        <f>LOOKUP(AA8,{0,0.01,40,45,50,55,60,65,70,75,80},{0,"0",2,2.25,2.5,2.75,3,3.25,3.5,3.75,4})</f>
        <v>3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28.25</v>
      </c>
      <c r="D9" s="284">
        <v>7.5</v>
      </c>
      <c r="E9" s="285">
        <v>12.5</v>
      </c>
      <c r="F9" s="291"/>
      <c r="G9" s="287">
        <f>IF(H4=3,(ABS(IF(D9&gt;60,0,D9)-IF(E9&gt;60,0,E9))),(ABS(IF(D9&gt;30,0,D9)-IF(E9&gt;30,0,E9))))</f>
        <v>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10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20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49</v>
      </c>
      <c r="AB9" s="253" t="str">
        <f>LOOKUP(AA9,{0,0.01,40,45,50,55,60,65,70,75,80},{"","F","D","C","C+","B-","B","B+","A-","A","A+"})</f>
        <v>C</v>
      </c>
      <c r="AC9" s="330">
        <f>LOOKUP(AA9,{0,0.01,40,45,50,55,60,65,70,75,80},{0,"0",2,2.25,2.5,2.75,3,3.25,3.5,3.75,4})</f>
        <v>2.25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26</v>
      </c>
      <c r="D10" s="284">
        <v>19</v>
      </c>
      <c r="E10" s="285">
        <v>18.5</v>
      </c>
      <c r="F10" s="291"/>
      <c r="G10" s="287">
        <f>IF(H4=3,(ABS(IF(D10&gt;60,0,D10)-IF(E10&gt;60,0,E10))),(ABS(IF(D10&gt;30,0,D10)-IF(E10&gt;30,0,E10))))</f>
        <v>0.5</v>
      </c>
      <c r="H10" s="288" t="str">
        <f>IF(H4=3,(IF(G10&gt;12,"Y","")),(IF(G10&gt;6,"Y","")))</f>
        <v/>
      </c>
      <c r="I10" s="289">
        <f t="shared" si="1"/>
        <v>18.75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37.5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64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32.75</v>
      </c>
      <c r="D11" s="284">
        <v>21</v>
      </c>
      <c r="E11" s="285">
        <v>19.5</v>
      </c>
      <c r="F11" s="291"/>
      <c r="G11" s="287">
        <f>IF(H4=3,(ABS(IF(D11&gt;60,0,D11)-IF(E11&gt;60,0,E11))),(ABS(IF(D11&gt;30,0,D11)-IF(E11&gt;30,0,E11))))</f>
        <v>1.5</v>
      </c>
      <c r="H11" s="288" t="str">
        <f>IF(H4=3,(IF(G11&gt;12,"Y","")),(IF(G11&gt;6,"Y","")))</f>
        <v/>
      </c>
      <c r="I11" s="289">
        <f t="shared" si="1"/>
        <v>20.25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40.5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74</v>
      </c>
      <c r="AB11" s="253" t="str">
        <f>LOOKUP(AA11,{0,0.01,40,45,50,55,60,65,70,75,80},{"","F","D","C","C+","B-","B","B+","A-","A","A+"})</f>
        <v>A-</v>
      </c>
      <c r="AC11" s="330">
        <f>LOOKUP(AA11,{0,0.01,40,45,50,55,60,65,70,75,80},{0,"0",2,2.25,2.5,2.75,3,3.25,3.5,3.75,4})</f>
        <v>3.5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25</v>
      </c>
      <c r="D12" s="284">
        <v>12</v>
      </c>
      <c r="E12" s="285">
        <v>12.5</v>
      </c>
      <c r="F12" s="291"/>
      <c r="G12" s="287">
        <f>IF(H4=3,(ABS(IF(D12&gt;60,0,D12)-IF(E12&gt;60,0,E12))),(ABS(IF(D12&gt;30,0,D12)-IF(E12&gt;30,0,E12))))</f>
        <v>0.5</v>
      </c>
      <c r="H12" s="288" t="str">
        <f>IF(H4=3,(IF(G12&gt;12,"Y","")),(IF(G12&gt;6,"Y","")))</f>
        <v/>
      </c>
      <c r="I12" s="289">
        <f t="shared" si="1"/>
        <v>12.25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24.5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50</v>
      </c>
      <c r="AB12" s="253" t="str">
        <f>LOOKUP(AA12,{0,0.01,40,45,50,55,60,65,70,75,80},{"","F","D","C","C+","B-","B","B+","A-","A","A+"})</f>
        <v>C+</v>
      </c>
      <c r="AC12" s="330">
        <f>LOOKUP(AA12,{0,0.01,40,45,50,55,60,65,70,75,80},{0,"0",2,2.25,2.5,2.75,3,3.25,3.5,3.75,4})</f>
        <v>2.5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26</v>
      </c>
      <c r="D13" s="284">
        <v>16</v>
      </c>
      <c r="E13" s="285">
        <v>14</v>
      </c>
      <c r="F13" s="291"/>
      <c r="G13" s="287">
        <f>IF(H4=3,(ABS(IF(D13&gt;60,0,D13)-IF(E13&gt;60,0,E13))),(ABS(IF(D13&gt;30,0,D13)-IF(E13&gt;30,0,E13))))</f>
        <v>2</v>
      </c>
      <c r="H13" s="288" t="str">
        <f>IF(H4=3,(IF(G13&gt;12,"Y","")),(IF(G13&gt;6,"Y","")))</f>
        <v/>
      </c>
      <c r="I13" s="289">
        <f t="shared" si="1"/>
        <v>15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30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56</v>
      </c>
      <c r="AB13" s="253" t="str">
        <f>LOOKUP(AA13,{0,0.01,40,45,50,55,60,65,70,75,80},{"","F","D","C","C+","B-","B","B+","A-","A","A+"})</f>
        <v>B-</v>
      </c>
      <c r="AC13" s="330">
        <f>LOOKUP(AA13,{0,0.01,40,45,50,55,60,65,70,75,80},{0,"0",2,2.25,2.5,2.75,3,3.25,3.5,3.75,4})</f>
        <v>2.75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25.5</v>
      </c>
      <c r="D14" s="284">
        <v>17</v>
      </c>
      <c r="E14" s="285">
        <v>19</v>
      </c>
      <c r="F14" s="291"/>
      <c r="G14" s="287">
        <f>IF(H4=3,(ABS(IF(D14&gt;60,0,D14)-IF(E14&gt;60,0,E14))),(ABS(IF(D14&gt;30,0,D14)-IF(E14&gt;30,0,E14))))</f>
        <v>2</v>
      </c>
      <c r="H14" s="288" t="str">
        <f>IF(H4=3,(IF(G14&gt;12,"Y","")),(IF(G14&gt;6,"Y","")))</f>
        <v/>
      </c>
      <c r="I14" s="289">
        <f t="shared" si="1"/>
        <v>18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36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62</v>
      </c>
      <c r="AB14" s="253" t="str">
        <f>LOOKUP(AA14,{0,0.01,40,45,50,55,60,65,70,75,80},{"","F","D","C","C+","B-","B","B+","A-","A","A+"})</f>
        <v>B</v>
      </c>
      <c r="AC14" s="330">
        <f>LOOKUP(AA14,{0,0.01,40,45,50,55,60,65,70,75,80},{0,"0",2,2.25,2.5,2.75,3,3.25,3.5,3.75,4})</f>
        <v>3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29.5</v>
      </c>
      <c r="D15" s="284">
        <v>15</v>
      </c>
      <c r="E15" s="285">
        <v>15</v>
      </c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15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60</v>
      </c>
      <c r="AB15" s="253" t="str">
        <f>LOOKUP(AA15,{0,0.01,40,45,50,55,60,65,70,75,80},{"","F","D","C","C+","B-","B","B+","A-","A","A+"})</f>
        <v>B</v>
      </c>
      <c r="AC15" s="330">
        <f>LOOKUP(AA15,{0,0.01,40,45,50,55,60,65,70,75,80},{0,"0",2,2.25,2.5,2.75,3,3.25,3.5,3.75,4})</f>
        <v>3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24</v>
      </c>
      <c r="D16" s="284">
        <v>16</v>
      </c>
      <c r="E16" s="285">
        <v>14</v>
      </c>
      <c r="F16" s="291"/>
      <c r="G16" s="287">
        <f>IF(H4=3,(ABS(IF(D16&gt;60,0,D16)-IF(E16&gt;60,0,E16))),(ABS(IF(D16&gt;30,0,D16)-IF(E16&gt;30,0,E16))))</f>
        <v>2</v>
      </c>
      <c r="H16" s="288" t="str">
        <f>IF(H4=3,(IF(G16&gt;12,"Y","")),(IF(G16&gt;6,"Y","")))</f>
        <v/>
      </c>
      <c r="I16" s="289">
        <f t="shared" si="1"/>
        <v>15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30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54</v>
      </c>
      <c r="AB16" s="253" t="str">
        <f>LOOKUP(AA16,{0,0.01,40,45,50,55,60,65,70,75,80},{"","F","D","C","C+","B-","B","B+","A-","A","A+"})</f>
        <v>C+</v>
      </c>
      <c r="AC16" s="330">
        <f>LOOKUP(AA16,{0,0.01,40,45,50,55,60,65,70,75,80},{0,"0",2,2.25,2.5,2.75,3,3.25,3.5,3.75,4})</f>
        <v>2.5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31.75</v>
      </c>
      <c r="D17" s="284">
        <v>21</v>
      </c>
      <c r="E17" s="285">
        <v>16.5</v>
      </c>
      <c r="F17" s="291"/>
      <c r="G17" s="287">
        <f>IF(H4=3,(ABS(IF(D17&gt;60,0,D17)-IF(E17&gt;60,0,E17))),(ABS(IF(D17&gt;30,0,D17)-IF(E17&gt;30,0,E17))))</f>
        <v>4.5</v>
      </c>
      <c r="H17" s="288" t="str">
        <f>IF(H4=3,(IF(G17&gt;12,"Y","")),(IF(G17&gt;6,"Y","")))</f>
        <v/>
      </c>
      <c r="I17" s="289">
        <f t="shared" si="1"/>
        <v>18.75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37.5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70</v>
      </c>
      <c r="AB17" s="253" t="str">
        <f>LOOKUP(AA17,{0,0.01,40,45,50,55,60,65,70,75,80},{"","F","D","C","C+","B-","B","B+","A-","A","A+"})</f>
        <v>A-</v>
      </c>
      <c r="AC17" s="330">
        <f>LOOKUP(AA17,{0,0.01,40,45,50,55,60,65,70,75,80},{0,"0",2,2.25,2.5,2.75,3,3.25,3.5,3.75,4})</f>
        <v>3.5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26.75</v>
      </c>
      <c r="D18" s="284">
        <v>22</v>
      </c>
      <c r="E18" s="285">
        <v>20</v>
      </c>
      <c r="F18" s="291"/>
      <c r="G18" s="287">
        <f>IF(H4=3,(ABS(IF(D18&gt;60,0,D18)-IF(E18&gt;60,0,E18))),(ABS(IF(D18&gt;30,0,D18)-IF(E18&gt;30,0,E18))))</f>
        <v>2</v>
      </c>
      <c r="H18" s="288" t="str">
        <f>IF(H4=3,(IF(G18&gt;12,"Y","")),(IF(G18&gt;6,"Y","")))</f>
        <v/>
      </c>
      <c r="I18" s="289">
        <f t="shared" si="1"/>
        <v>21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42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69</v>
      </c>
      <c r="AB18" s="253" t="str">
        <f>LOOKUP(AA18,{0,0.01,40,45,50,55,60,65,70,75,80},{"","F","D","C","C+","B-","B","B+","A-","A","A+"})</f>
        <v>B+</v>
      </c>
      <c r="AC18" s="330">
        <f>LOOKUP(AA18,{0,0.01,40,45,50,55,60,65,70,75,80},{0,"0",2,2.25,2.5,2.75,3,3.25,3.5,3.75,4})</f>
        <v>3.25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25.75</v>
      </c>
      <c r="D19" s="284">
        <v>17</v>
      </c>
      <c r="E19" s="285">
        <v>14</v>
      </c>
      <c r="F19" s="291"/>
      <c r="G19" s="287">
        <f>IF(H4=3,(ABS(IF(D19&gt;60,0,D19)-IF(E19&gt;60,0,E19))),(ABS(IF(D19&gt;30,0,D19)-IF(E19&gt;30,0,E19))))</f>
        <v>3</v>
      </c>
      <c r="H19" s="288" t="str">
        <f>IF(H4=3,(IF(G19&gt;12,"Y","")),(IF(G19&gt;6,"Y","")))</f>
        <v/>
      </c>
      <c r="I19" s="289">
        <f t="shared" si="1"/>
        <v>15.5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31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57</v>
      </c>
      <c r="AB19" s="253" t="str">
        <f>LOOKUP(AA19,{0,0.01,40,45,50,55,60,65,70,75,80},{"","F","D","C","C+","B-","B","B+","A-","A","A+"})</f>
        <v>B-</v>
      </c>
      <c r="AC19" s="330">
        <f>LOOKUP(AA19,{0,0.01,40,45,50,55,60,65,70,75,80},{0,"0",2,2.25,2.5,2.75,3,3.25,3.5,3.75,4})</f>
        <v>2.75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31</v>
      </c>
      <c r="D20" s="284">
        <v>23</v>
      </c>
      <c r="E20" s="285">
        <v>17</v>
      </c>
      <c r="F20" s="291"/>
      <c r="G20" s="287">
        <f>IF(H4=3,(ABS(IF(D20&gt;60,0,D20)-IF(E20&gt;60,0,E20))),(ABS(IF(D20&gt;30,0,D20)-IF(E20&gt;30,0,E20))))</f>
        <v>6</v>
      </c>
      <c r="H20" s="288" t="str">
        <f>IF(H4=3,(IF(G20&gt;12,"Y","")),(IF(G20&gt;6,"Y","")))</f>
        <v/>
      </c>
      <c r="I20" s="289">
        <f t="shared" si="1"/>
        <v>20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71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28.75</v>
      </c>
      <c r="D21" s="284">
        <v>16</v>
      </c>
      <c r="E21" s="285">
        <v>14.5</v>
      </c>
      <c r="F21" s="291"/>
      <c r="G21" s="287">
        <f>IF(H4=3,(ABS(IF(D21&gt;60,0,D21)-IF(E21&gt;60,0,E21))),(ABS(IF(D21&gt;30,0,D21)-IF(E21&gt;30,0,E21))))</f>
        <v>1.5</v>
      </c>
      <c r="H21" s="288" t="str">
        <f>IF(H4=3,(IF(G21&gt;12,"Y","")),(IF(G21&gt;6,"Y","")))</f>
        <v/>
      </c>
      <c r="I21" s="289">
        <f t="shared" si="1"/>
        <v>15.25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30.5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60</v>
      </c>
      <c r="AB21" s="253" t="str">
        <f>LOOKUP(AA21,{0,0.01,40,45,50,55,60,65,70,75,80},{"","F","D","C","C+","B-","B","B+","A-","A","A+"})</f>
        <v>B</v>
      </c>
      <c r="AC21" s="330">
        <f>LOOKUP(AA21,{0,0.01,40,45,50,55,60,65,70,75,80},{0,"0",2,2.25,2.5,2.75,3,3.25,3.5,3.75,4})</f>
        <v>3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26.25</v>
      </c>
      <c r="D22" s="284">
        <v>18</v>
      </c>
      <c r="E22" s="285">
        <v>18</v>
      </c>
      <c r="F22" s="291"/>
      <c r="G22" s="287">
        <f>IF(H4=3,(ABS(IF(D22&gt;60,0,D22)-IF(E22&gt;60,0,E22))),(ABS(IF(D22&gt;30,0,D22)-IF(E22&gt;30,0,E22))))</f>
        <v>0</v>
      </c>
      <c r="H22" s="288" t="str">
        <f>IF(H4=3,(IF(G22&gt;12,"Y","")),(IF(G22&gt;6,"Y","")))</f>
        <v/>
      </c>
      <c r="I22" s="289">
        <f t="shared" si="1"/>
        <v>18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36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63</v>
      </c>
      <c r="AB22" s="253" t="str">
        <f>LOOKUP(AA22,{0,0.01,40,45,50,55,60,65,70,75,80},{"","F","D","C","C+","B-","B","B+","A-","A","A+"})</f>
        <v>B</v>
      </c>
      <c r="AC22" s="330">
        <f>LOOKUP(AA22,{0,0.01,40,45,50,55,60,65,70,75,80},{0,"0",2,2.25,2.5,2.75,3,3.25,3.5,3.75,4})</f>
        <v>3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27.25</v>
      </c>
      <c r="D23" s="284">
        <v>21</v>
      </c>
      <c r="E23" s="285">
        <v>16</v>
      </c>
      <c r="F23" s="291"/>
      <c r="G23" s="287">
        <f>IF(H4=3,(ABS(IF(D23&gt;60,0,D23)-IF(E23&gt;60,0,E23))),(ABS(IF(D23&gt;30,0,D23)-IF(E23&gt;30,0,E23))))</f>
        <v>5</v>
      </c>
      <c r="H23" s="288" t="str">
        <f>IF(H4=3,(IF(G23&gt;12,"Y","")),(IF(G23&gt;6,"Y","")))</f>
        <v/>
      </c>
      <c r="I23" s="289">
        <f t="shared" si="1"/>
        <v>18.5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37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65</v>
      </c>
      <c r="AB23" s="253" t="str">
        <f>LOOKUP(AA23,{0,0.01,40,45,50,55,60,65,70,75,80},{"","F","D","C","C+","B-","B","B+","A-","A","A+"})</f>
        <v>B+</v>
      </c>
      <c r="AC23" s="330">
        <f>LOOKUP(AA23,{0,0.01,40,45,50,55,60,65,70,75,80},{0,"0",2,2.25,2.5,2.75,3,3.25,3.5,3.75,4})</f>
        <v>3.25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30.25</v>
      </c>
      <c r="L24" s="183">
        <v>24</v>
      </c>
      <c r="M24" s="183">
        <v>24.5</v>
      </c>
      <c r="N24" s="183"/>
      <c r="O24" s="249">
        <f>IF(P4=3,(ABS(IF(L24&gt;60,0,L24)-IF(M24&gt;60,0,M24))),(ABS(IF(L24&gt;30,0,L24)-IF(M24&gt;30,0,M24))))</f>
        <v>0.5</v>
      </c>
      <c r="P24" s="200" t="str">
        <f>IF(P4=3,(IF(O24&gt;12,"Y","")),(IF(O24&gt;6,"Y","")))</f>
        <v/>
      </c>
      <c r="Q24" s="42">
        <f t="shared" si="2"/>
        <v>24.25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48.5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79</v>
      </c>
      <c r="AB24" s="253" t="str">
        <f>LOOKUP(AA24,{0,0.01,40,45,50,55,60,65,70,75,80},{"","F","D","C","C+","B-","B","B+","A-","A","A+"})</f>
        <v>A</v>
      </c>
      <c r="AC24" s="330">
        <f>LOOKUP(AA24,{0,0.01,40,45,50,55,60,65,70,75,80},{0,"0",2,2.25,2.5,2.75,3,3.25,3.5,3.75,4})</f>
        <v>3.75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30.75</v>
      </c>
      <c r="L25" s="183">
        <v>21</v>
      </c>
      <c r="M25" s="183">
        <v>21</v>
      </c>
      <c r="N25" s="183"/>
      <c r="O25" s="249">
        <f>IF(P4=3,(ABS(IF(L25&gt;60,0,L25)-IF(M25&gt;60,0,M25))),(ABS(IF(L25&gt;30,0,L25)-IF(M25&gt;30,0,M25))))</f>
        <v>0</v>
      </c>
      <c r="P25" s="200" t="str">
        <f>IF(P4=3,(IF(O25&gt;12,"Y","")),(IF(O25&gt;6,"Y","")))</f>
        <v/>
      </c>
      <c r="Q25" s="42">
        <f t="shared" si="2"/>
        <v>21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42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73</v>
      </c>
      <c r="AB25" s="253" t="str">
        <f>LOOKUP(AA25,{0,0.01,40,45,50,55,60,65,70,75,80},{"","F","D","C","C+","B-","B","B+","A-","A","A+"})</f>
        <v>A-</v>
      </c>
      <c r="AC25" s="330">
        <f>LOOKUP(AA25,{0,0.01,40,45,50,55,60,65,70,75,80},{0,"0",2,2.25,2.5,2.75,3,3.25,3.5,3.75,4})</f>
        <v>3.5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28.75</v>
      </c>
      <c r="L26" s="183">
        <v>19</v>
      </c>
      <c r="M26" s="183">
        <v>21</v>
      </c>
      <c r="N26" s="183"/>
      <c r="O26" s="249">
        <f>IF(P4=3,(ABS(IF(L26&gt;60,0,L26)-IF(M26&gt;60,0,M26))),(ABS(IF(L26&gt;30,0,L26)-IF(M26&gt;30,0,M26))))</f>
        <v>2</v>
      </c>
      <c r="P26" s="200" t="str">
        <f>IF(P4=3,(IF(O26&gt;12,"Y","")),(IF(O26&gt;6,"Y","")))</f>
        <v/>
      </c>
      <c r="Q26" s="42">
        <f t="shared" si="2"/>
        <v>20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40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69</v>
      </c>
      <c r="AB26" s="253" t="str">
        <f>LOOKUP(AA26,{0,0.01,40,45,50,55,60,65,70,75,80},{"","F","D","C","C+","B-","B","B+","A-","A","A+"})</f>
        <v>B+</v>
      </c>
      <c r="AC26" s="330">
        <f>LOOKUP(AA26,{0,0.01,40,45,50,55,60,65,70,75,80},{0,"0",2,2.25,2.5,2.75,3,3.25,3.5,3.75,4})</f>
        <v>3.25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29.75</v>
      </c>
      <c r="L27" s="183">
        <v>24</v>
      </c>
      <c r="M27" s="183">
        <v>19</v>
      </c>
      <c r="N27" s="183"/>
      <c r="O27" s="249">
        <f>IF(P4=3,(ABS(IF(L27&gt;60,0,L27)-IF(M27&gt;60,0,M27))),(ABS(IF(L27&gt;30,0,L27)-IF(M27&gt;30,0,M27))))</f>
        <v>5</v>
      </c>
      <c r="P27" s="200" t="str">
        <f>IF(P4=3,(IF(O27&gt;12,"Y","")),(IF(O27&gt;6,"Y","")))</f>
        <v/>
      </c>
      <c r="Q27" s="42">
        <f t="shared" si="2"/>
        <v>21.5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43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73</v>
      </c>
      <c r="AB27" s="253" t="str">
        <f>LOOKUP(AA27,{0,0.01,40,45,50,55,60,65,70,75,80},{"","F","D","C","C+","B-","B","B+","A-","A","A+"})</f>
        <v>A-</v>
      </c>
      <c r="AC27" s="330">
        <f>LOOKUP(AA27,{0,0.01,40,45,50,55,60,65,70,75,80},{0,"0",2,2.25,2.5,2.75,3,3.25,3.5,3.75,4})</f>
        <v>3.5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31.75</v>
      </c>
      <c r="L28" s="183">
        <v>25</v>
      </c>
      <c r="M28" s="183">
        <v>24.5</v>
      </c>
      <c r="N28" s="183"/>
      <c r="O28" s="249">
        <f>IF(P4=3,(ABS(IF(L28&gt;60,0,L28)-IF(M28&gt;60,0,M28))),(ABS(IF(L28&gt;30,0,L28)-IF(M28&gt;30,0,M28))))</f>
        <v>0.5</v>
      </c>
      <c r="P28" s="200" t="str">
        <f>IF(P4=3,(IF(O28&gt;12,"Y","")),(IF(O28&gt;6,"Y","")))</f>
        <v/>
      </c>
      <c r="Q28" s="42">
        <f t="shared" si="2"/>
        <v>24.75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49.5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82</v>
      </c>
      <c r="AB28" s="253" t="str">
        <f>LOOKUP(AA28,{0,0.01,40,45,50,55,60,65,70,75,80},{"","F","D","C","C+","B-","B","B+","A-","A","A+"})</f>
        <v>A+</v>
      </c>
      <c r="AC28" s="330">
        <f>LOOKUP(AA28,{0,0.01,40,45,50,55,60,65,70,75,80},{0,"0",2,2.25,2.5,2.75,3,3.25,3.5,3.75,4})</f>
        <v>4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26.5</v>
      </c>
      <c r="L29" s="183">
        <v>21</v>
      </c>
      <c r="M29" s="183">
        <v>20</v>
      </c>
      <c r="N29" s="183"/>
      <c r="O29" s="249">
        <f>IF(P4=3,(ABS(IF(L29&gt;60,0,L29)-IF(M29&gt;60,0,M29))),(ABS(IF(L29&gt;30,0,L29)-IF(M29&gt;30,0,M29))))</f>
        <v>1</v>
      </c>
      <c r="P29" s="200" t="str">
        <f>IF(P4=3,(IF(O29&gt;12,"Y","")),(IF(O29&gt;6,"Y","")))</f>
        <v/>
      </c>
      <c r="Q29" s="42">
        <f t="shared" si="2"/>
        <v>20.5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41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68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32.5</v>
      </c>
      <c r="L30" s="183">
        <v>19</v>
      </c>
      <c r="M30" s="183">
        <v>21.5</v>
      </c>
      <c r="N30" s="183"/>
      <c r="O30" s="249">
        <f>IF(P4=3,(ABS(IF(L30&gt;60,0,L30)-IF(M30&gt;60,0,M30))),(ABS(IF(L30&gt;30,0,L30)-IF(M30&gt;30,0,M30))))</f>
        <v>2.5</v>
      </c>
      <c r="P30" s="200" t="str">
        <f>IF(P4=3,(IF(O30&gt;12,"Y","")),(IF(O30&gt;6,"Y","")))</f>
        <v/>
      </c>
      <c r="Q30" s="42">
        <f t="shared" si="2"/>
        <v>20.25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40.5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73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26.25</v>
      </c>
      <c r="L31" s="183">
        <v>14</v>
      </c>
      <c r="M31" s="183">
        <v>13.5</v>
      </c>
      <c r="N31" s="183"/>
      <c r="O31" s="249">
        <f>IF(P4=3,(ABS(IF(L31&gt;60,0,L31)-IF(M31&gt;60,0,M31))),(ABS(IF(L31&gt;30,0,L31)-IF(M31&gt;30,0,M31))))</f>
        <v>0.5</v>
      </c>
      <c r="P31" s="200" t="str">
        <f>IF(P4=3,(IF(O31&gt;12,"Y","")),(IF(O31&gt;6,"Y","")))</f>
        <v/>
      </c>
      <c r="Q31" s="42">
        <f t="shared" si="2"/>
        <v>13.75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27.5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54</v>
      </c>
      <c r="AB31" s="253" t="str">
        <f>LOOKUP(AA31,{0,0.01,40,45,50,55,60,65,70,75,80},{"","F","D","C","C+","B-","B","B+","A-","A","A+"})</f>
        <v>C+</v>
      </c>
      <c r="AC31" s="330">
        <f>LOOKUP(AA31,{0,0.01,40,45,50,55,60,65,70,75,80},{0,"0",2,2.25,2.5,2.75,3,3.25,3.5,3.75,4})</f>
        <v>2.5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28.5</v>
      </c>
      <c r="L32" s="183">
        <v>15</v>
      </c>
      <c r="M32" s="183">
        <v>15</v>
      </c>
      <c r="N32" s="183"/>
      <c r="O32" s="249">
        <f>IF(P4=3,(ABS(IF(L32&gt;60,0,L32)-IF(M32&gt;60,0,M32))),(ABS(IF(L32&gt;30,0,L32)-IF(M32&gt;30,0,M32))))</f>
        <v>0</v>
      </c>
      <c r="P32" s="200" t="str">
        <f>IF(P4=3,(IF(O32&gt;12,"Y","")),(IF(O32&gt;6,"Y","")))</f>
        <v/>
      </c>
      <c r="Q32" s="42">
        <f t="shared" si="2"/>
        <v>15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30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59</v>
      </c>
      <c r="AB32" s="253" t="str">
        <f>LOOKUP(AA32,{0,0.01,40,45,50,55,60,65,70,75,80},{"","F","D","C","C+","B-","B","B+","A-","A","A+"})</f>
        <v>B-</v>
      </c>
      <c r="AC32" s="330">
        <f>LOOKUP(AA32,{0,0.01,40,45,50,55,60,65,70,75,80},{0,"0",2,2.25,2.5,2.75,3,3.25,3.5,3.75,4})</f>
        <v>2.75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29.5</v>
      </c>
      <c r="L33" s="183">
        <v>21</v>
      </c>
      <c r="M33" s="183">
        <v>22</v>
      </c>
      <c r="N33" s="183"/>
      <c r="O33" s="249">
        <f>IF(P4=3,(ABS(IF(L33&gt;60,0,L33)-IF(M33&gt;60,0,M33))),(ABS(IF(L33&gt;30,0,L33)-IF(M33&gt;30,0,M33))))</f>
        <v>1</v>
      </c>
      <c r="P33" s="200" t="str">
        <f>IF(P4=3,(IF(O33&gt;12,"Y","")),(IF(O33&gt;6,"Y","")))</f>
        <v/>
      </c>
      <c r="Q33" s="42">
        <f t="shared" si="2"/>
        <v>21.5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43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73</v>
      </c>
      <c r="AB33" s="253" t="str">
        <f>LOOKUP(AA33,{0,0.01,40,45,50,55,60,65,70,75,80},{"","F","D","C","C+","B-","B","B+","A-","A","A+"})</f>
        <v>A-</v>
      </c>
      <c r="AC33" s="330">
        <f>LOOKUP(AA33,{0,0.01,40,45,50,55,60,65,70,75,80},{0,"0",2,2.25,2.5,2.75,3,3.25,3.5,3.75,4})</f>
        <v>3.5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34.25</v>
      </c>
      <c r="L34" s="183">
        <v>26</v>
      </c>
      <c r="M34" s="183">
        <v>15</v>
      </c>
      <c r="N34" s="183">
        <v>24</v>
      </c>
      <c r="O34" s="249">
        <f>IF(P4=3,(ABS(IF(L34&gt;60,0,L34)-IF(M34&gt;60,0,M34))),(ABS(IF(L34&gt;30,0,L34)-IF(M34&gt;30,0,M34))))</f>
        <v>11</v>
      </c>
      <c r="P34" s="200" t="str">
        <f>IF(P4=3,(IF(O34&gt;12,"Y","")),(IF(O34&gt;6,"Y","")))</f>
        <v>Y</v>
      </c>
      <c r="Q34" s="42">
        <f t="shared" si="2"/>
        <v>20.5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50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85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30</v>
      </c>
      <c r="L35" s="183">
        <v>23</v>
      </c>
      <c r="M35" s="183">
        <v>22</v>
      </c>
      <c r="N35" s="183"/>
      <c r="O35" s="249">
        <f>IF(P4=3,(ABS(IF(L35&gt;60,0,L35)-IF(M35&gt;60,0,M35))),(ABS(IF(L35&gt;30,0,L35)-IF(M35&gt;30,0,M35))))</f>
        <v>1</v>
      </c>
      <c r="P35" s="200" t="str">
        <f>IF(P4=3,(IF(O35&gt;12,"Y","")),(IF(O35&gt;6,"Y","")))</f>
        <v/>
      </c>
      <c r="Q35" s="42">
        <f t="shared" si="2"/>
        <v>22.5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45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75</v>
      </c>
      <c r="AB35" s="253" t="str">
        <f>LOOKUP(AA35,{0,0.01,40,45,50,55,60,65,70,75,80},{"","F","D","C","C+","B-","B","B+","A-","A","A+"})</f>
        <v>A</v>
      </c>
      <c r="AC35" s="330">
        <f>LOOKUP(AA35,{0,0.01,40,45,50,55,60,65,70,75,80},{0,"0",2,2.25,2.5,2.75,3,3.25,3.5,3.75,4})</f>
        <v>3.75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33</v>
      </c>
      <c r="L36" s="183">
        <v>23.5</v>
      </c>
      <c r="M36" s="183">
        <v>24</v>
      </c>
      <c r="N36" s="183"/>
      <c r="O36" s="249">
        <f>IF(P4=3,(ABS(IF(L36&gt;60,0,L36)-IF(M36&gt;60,0,M36))),(ABS(IF(L36&gt;30,0,L36)-IF(M36&gt;30,0,M36))))</f>
        <v>0.5</v>
      </c>
      <c r="P36" s="200" t="str">
        <f>IF(P4=3,(IF(O36&gt;12,"Y","")),(IF(O36&gt;6,"Y","")))</f>
        <v/>
      </c>
      <c r="Q36" s="42">
        <f t="shared" si="2"/>
        <v>23.75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47.5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81</v>
      </c>
      <c r="AB36" s="253" t="str">
        <f>LOOKUP(AA36,{0,0.01,40,45,50,55,60,65,70,75,80},{"","F","D","C","C+","B-","B","B+","A-","A","A+"})</f>
        <v>A+</v>
      </c>
      <c r="AC36" s="330">
        <f>LOOKUP(AA36,{0,0.01,40,45,50,55,60,65,70,75,80},{0,"0",2,2.25,2.5,2.75,3,3.25,3.5,3.75,4})</f>
        <v>4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30.5</v>
      </c>
      <c r="L37" s="183">
        <v>21</v>
      </c>
      <c r="M37" s="183">
        <v>18</v>
      </c>
      <c r="N37" s="183"/>
      <c r="O37" s="249">
        <f>IF(P4=3,(ABS(IF(L37&gt;60,0,L37)-IF(M37&gt;60,0,M37))),(ABS(IF(L37&gt;30,0,L37)-IF(M37&gt;30,0,M37))))</f>
        <v>3</v>
      </c>
      <c r="P37" s="200" t="str">
        <f>IF(P4=3,(IF(O37&gt;12,"Y","")),(IF(O37&gt;6,"Y","")))</f>
        <v/>
      </c>
      <c r="Q37" s="42">
        <f t="shared" si="2"/>
        <v>19.5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39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70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32.25</v>
      </c>
      <c r="L38" s="183">
        <v>20</v>
      </c>
      <c r="M38" s="183">
        <v>22.5</v>
      </c>
      <c r="N38" s="183"/>
      <c r="O38" s="249">
        <f>IF(P4=3,(ABS(IF(L38&gt;60,0,L38)-IF(M38&gt;60,0,M38))),(ABS(IF(L38&gt;30,0,L38)-IF(M38&gt;30,0,M38))))</f>
        <v>2.5</v>
      </c>
      <c r="P38" s="200" t="str">
        <f>IF(P4=3,(IF(O38&gt;12,"Y","")),(IF(O38&gt;6,"Y","")))</f>
        <v/>
      </c>
      <c r="Q38" s="42">
        <f t="shared" si="2"/>
        <v>21.25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42.5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75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32.25</v>
      </c>
      <c r="L39" s="183">
        <v>22</v>
      </c>
      <c r="M39" s="183">
        <v>17.5</v>
      </c>
      <c r="N39" s="183"/>
      <c r="O39" s="249">
        <f>IF(P4=3,(ABS(IF(L39&gt;60,0,L39)-IF(M39&gt;60,0,M39))),(ABS(IF(L39&gt;30,0,L39)-IF(M39&gt;30,0,M39))))</f>
        <v>4.5</v>
      </c>
      <c r="P39" s="200" t="str">
        <f>IF(P4=3,(IF(O39&gt;12,"Y","")),(IF(O39&gt;6,"Y","")))</f>
        <v/>
      </c>
      <c r="Q39" s="42">
        <f t="shared" si="2"/>
        <v>19.75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39.5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72</v>
      </c>
      <c r="AB39" s="253" t="str">
        <f>LOOKUP(AA39,{0,0.01,40,45,50,55,60,65,70,75,80},{"","F","D","C","C+","B-","B","B+","A-","A","A+"})</f>
        <v>A-</v>
      </c>
      <c r="AC39" s="330">
        <f>LOOKUP(AA39,{0,0.01,40,45,50,55,60,65,70,75,80},{0,"0",2,2.25,2.5,2.75,3,3.25,3.5,3.75,4})</f>
        <v>3.5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31.75</v>
      </c>
      <c r="L40" s="183">
        <v>24</v>
      </c>
      <c r="M40" s="183">
        <v>20</v>
      </c>
      <c r="N40" s="183"/>
      <c r="O40" s="249">
        <f>IF(P4=3,(ABS(IF(L40&gt;60,0,L40)-IF(M40&gt;60,0,M40))),(ABS(IF(L40&gt;30,0,L40)-IF(M40&gt;30,0,M40))))</f>
        <v>4</v>
      </c>
      <c r="P40" s="200" t="str">
        <f>IF(P4=3,(IF(O40&gt;12,"Y","")),(IF(O40&gt;6,"Y","")))</f>
        <v/>
      </c>
      <c r="Q40" s="42">
        <f t="shared" si="2"/>
        <v>22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44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76</v>
      </c>
      <c r="AB40" s="253" t="str">
        <f>LOOKUP(AA40,{0,0.01,40,45,50,55,60,65,70,75,80},{"","F","D","C","C+","B-","B","B+","A-","A","A+"})</f>
        <v>A</v>
      </c>
      <c r="AC40" s="330">
        <f>LOOKUP(AA40,{0,0.01,40,45,50,55,60,65,70,75,80},{0,"0",2,2.25,2.5,2.75,3,3.25,3.5,3.75,4})</f>
        <v>3.75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31.75</v>
      </c>
      <c r="L41" s="183">
        <v>24</v>
      </c>
      <c r="M41" s="183">
        <v>19</v>
      </c>
      <c r="N41" s="183"/>
      <c r="O41" s="249">
        <f>IF(P4=3,(ABS(IF(L41&gt;60,0,L41)-IF(M41&gt;60,0,M41))),(ABS(IF(L41&gt;30,0,L41)-IF(M41&gt;30,0,M41))))</f>
        <v>5</v>
      </c>
      <c r="P41" s="200" t="str">
        <f>IF(P4=3,(IF(O41&gt;12,"Y","")),(IF(O41&gt;6,"Y","")))</f>
        <v/>
      </c>
      <c r="Q41" s="42">
        <f t="shared" si="2"/>
        <v>21.5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43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75</v>
      </c>
      <c r="AB41" s="253" t="str">
        <f>LOOKUP(AA41,{0,0.01,40,45,50,55,60,65,70,75,80},{"","F","D","C","C+","B-","B","B+","A-","A","A+"})</f>
        <v>A</v>
      </c>
      <c r="AC41" s="330">
        <f>LOOKUP(AA41,{0,0.01,40,45,50,55,60,65,70,75,80},{0,"0",2,2.25,2.5,2.75,3,3.25,3.5,3.75,4})</f>
        <v>3.75</v>
      </c>
      <c r="AD41" s="331"/>
      <c r="AE41" s="332" t="str">
        <f t="shared" si="4"/>
        <v/>
      </c>
    </row>
    <row r="42" spans="1:36" ht="13.5" customHeight="1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28</v>
      </c>
      <c r="L42" s="183">
        <v>19</v>
      </c>
      <c r="M42" s="183">
        <v>15</v>
      </c>
      <c r="N42" s="183"/>
      <c r="O42" s="249">
        <f>IF(P4=3,(ABS(IF(L42&gt;60,0,L42)-IF(M42&gt;60,0,M42))),(ABS(IF(L42&gt;30,0,L42)-IF(M42&gt;30,0,M42))))</f>
        <v>4</v>
      </c>
      <c r="P42" s="200" t="str">
        <f>IF(P4=3,(IF(O42&gt;12,"Y","")),(IF(O42&gt;6,"Y","")))</f>
        <v/>
      </c>
      <c r="Q42" s="42">
        <f t="shared" si="2"/>
        <v>17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34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62</v>
      </c>
      <c r="AB42" s="253" t="str">
        <f>LOOKUP(AA42,{0,0.01,40,45,50,55,60,65,70,75,80},{"","F","D","C","C+","B-","B","B+","A-","A","A+"})</f>
        <v>B</v>
      </c>
      <c r="AC42" s="330">
        <f>LOOKUP(AA42,{0,0.01,40,45,50,55,60,65,70,75,80},{0,"0",2,2.25,2.5,2.75,3,3.25,3.5,3.75,4})</f>
        <v>3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31.5</v>
      </c>
      <c r="L43" s="183">
        <v>23</v>
      </c>
      <c r="M43" s="183">
        <v>21.5</v>
      </c>
      <c r="N43" s="183"/>
      <c r="O43" s="249">
        <f>IF(P4=3,(ABS(IF(L43&gt;60,0,L43)-IF(M43&gt;60,0,M43))),(ABS(IF(L43&gt;30,0,L43)-IF(M43&gt;30,0,M43))))</f>
        <v>1.5</v>
      </c>
      <c r="P43" s="200" t="str">
        <f>IF(P4=3,(IF(O43&gt;12,"Y","")),(IF(O43&gt;6,"Y","")))</f>
        <v/>
      </c>
      <c r="Q43" s="42">
        <f t="shared" si="2"/>
        <v>22.25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44.5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76</v>
      </c>
      <c r="AB43" s="253" t="str">
        <f>LOOKUP(AA43,{0,0.01,40,45,50,55,60,65,70,75,80},{"","F","D","C","C+","B-","B","B+","A-","A","A+"})</f>
        <v>A</v>
      </c>
      <c r="AC43" s="330">
        <f>LOOKUP(AA43,{0,0.01,40,45,50,55,60,65,70,75,80},{0,"0",2,2.25,2.5,2.75,3,3.25,3.5,3.75,4})</f>
        <v>3.75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34.25</v>
      </c>
      <c r="L44" s="183">
        <v>23</v>
      </c>
      <c r="M44" s="183">
        <v>21.5</v>
      </c>
      <c r="N44" s="183"/>
      <c r="O44" s="249">
        <f>IF(P4=3,(ABS(IF(L44&gt;60,0,L44)-IF(M44&gt;60,0,M44))),(ABS(IF(L44&gt;30,0,L44)-IF(M44&gt;30,0,M44))))</f>
        <v>1.5</v>
      </c>
      <c r="P44" s="200" t="str">
        <f>IF(P4=3,(IF(O44&gt;12,"Y","")),(IF(O44&gt;6,"Y","")))</f>
        <v/>
      </c>
      <c r="Q44" s="42">
        <f t="shared" si="2"/>
        <v>22.25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44.5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79</v>
      </c>
      <c r="AB44" s="253" t="str">
        <f>LOOKUP(AA44,{0,0.01,40,45,50,55,60,65,70,75,80},{"","F","D","C","C+","B-","B","B+","A-","A","A+"})</f>
        <v>A</v>
      </c>
      <c r="AC44" s="330">
        <f>LOOKUP(AA44,{0,0.01,40,45,50,55,60,65,70,75,80},{0,"0",2,2.25,2.5,2.75,3,3.25,3.5,3.75,4})</f>
        <v>3.75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32.75</v>
      </c>
      <c r="L45" s="183">
        <v>22</v>
      </c>
      <c r="M45" s="183">
        <v>20.5</v>
      </c>
      <c r="N45" s="183"/>
      <c r="O45" s="249">
        <f>IF(P4=3,(ABS(IF(L45&gt;60,0,L45)-IF(M45&gt;60,0,M45))),(ABS(IF(L45&gt;30,0,L45)-IF(M45&gt;30,0,M45))))</f>
        <v>1.5</v>
      </c>
      <c r="P45" s="200" t="str">
        <f>IF(P4=3,(IF(O45&gt;12,"Y","")),(IF(O45&gt;6,"Y","")))</f>
        <v/>
      </c>
      <c r="Q45" s="42">
        <f t="shared" si="2"/>
        <v>21.25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42.5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76</v>
      </c>
      <c r="AB45" s="253" t="str">
        <f>LOOKUP(AA45,{0,0.01,40,45,50,55,60,65,70,75,80},{"","F","D","C","C+","B-","B","B+","A-","A","A+"})</f>
        <v>A</v>
      </c>
      <c r="AC45" s="330">
        <f>LOOKUP(AA45,{0,0.01,40,45,50,55,60,65,70,75,80},{0,"0",2,2.25,2.5,2.75,3,3.25,3.5,3.75,4})</f>
        <v>3.75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28.5</v>
      </c>
      <c r="T46" s="291">
        <v>15</v>
      </c>
      <c r="U46" s="291">
        <v>15.5</v>
      </c>
      <c r="V46" s="291"/>
      <c r="W46" s="287">
        <f>IF(X4=3,(ABS(IF(T46&gt;60,0,T46)-IF(U46&gt;60,0,U46))),(ABS(IF(T46&gt;30,0,T46)-IF(U46&gt;30,0,U46))))</f>
        <v>0.5</v>
      </c>
      <c r="X46" s="288" t="str">
        <f>IF(X4=3,(IF(W46&gt;12,"Y","")),(IF(W46&gt;6,"Y","")))</f>
        <v/>
      </c>
      <c r="Y46" s="289">
        <f t="shared" si="3"/>
        <v>15.25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30.5</v>
      </c>
      <c r="AA46" s="197">
        <f t="shared" si="0"/>
        <v>59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28.75</v>
      </c>
      <c r="T47" s="291">
        <v>19</v>
      </c>
      <c r="U47" s="291">
        <v>19.5</v>
      </c>
      <c r="V47" s="291"/>
      <c r="W47" s="287">
        <f>IF(X4=3,(ABS(IF(T47&gt;60,0,T47)-IF(U47&gt;60,0,U47))),(ABS(IF(T47&gt;30,0,T47)-IF(U47&gt;30,0,U47))))</f>
        <v>0.5</v>
      </c>
      <c r="X47" s="288" t="str">
        <f>IF(X4=3,(IF(W47&gt;12,"Y","")),(IF(W47&gt;6,"Y","")))</f>
        <v/>
      </c>
      <c r="Y47" s="289">
        <f t="shared" si="3"/>
        <v>19.25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38.5</v>
      </c>
      <c r="AA47" s="197">
        <f t="shared" si="0"/>
        <v>68</v>
      </c>
      <c r="AB47" s="253" t="str">
        <f>LOOKUP(AA47,{0,0.01,40,45,50,55,60,65,70,75,80},{"","F","D","C","C+","B-","B","B+","A-","A","A+"})</f>
        <v>B+</v>
      </c>
      <c r="AC47" s="330">
        <f>LOOKUP(AA47,{0,0.01,40,45,50,55,60,65,70,75,80},{0,"0",2,2.25,2.5,2.75,3,3.25,3.5,3.75,4})</f>
        <v>3.25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32.25</v>
      </c>
      <c r="T48" s="291">
        <v>20</v>
      </c>
      <c r="U48" s="291">
        <v>17.5</v>
      </c>
      <c r="V48" s="291"/>
      <c r="W48" s="287">
        <f>IF(X4=3,(ABS(IF(T48&gt;60,0,T48)-IF(U48&gt;60,0,U48))),(ABS(IF(T48&gt;30,0,T48)-IF(U48&gt;30,0,U48))))</f>
        <v>2.5</v>
      </c>
      <c r="X48" s="288" t="str">
        <f>IF(X4=3,(IF(W48&gt;12,"Y","")),(IF(W48&gt;6,"Y","")))</f>
        <v/>
      </c>
      <c r="Y48" s="289">
        <f t="shared" si="3"/>
        <v>18.75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37.5</v>
      </c>
      <c r="AA48" s="197">
        <f t="shared" si="0"/>
        <v>70</v>
      </c>
      <c r="AB48" s="253" t="str">
        <f>LOOKUP(AA48,{0,0.01,40,45,50,55,60,65,70,75,80},{"","F","D","C","C+","B-","B","B+","A-","A","A+"})</f>
        <v>A-</v>
      </c>
      <c r="AC48" s="330">
        <f>LOOKUP(AA48,{0,0.01,40,45,50,55,60,65,70,75,80},{0,"0",2,2.25,2.5,2.75,3,3.25,3.5,3.75,4})</f>
        <v>3.5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32.75</v>
      </c>
      <c r="T49" s="291">
        <v>25.5</v>
      </c>
      <c r="U49" s="291">
        <v>24</v>
      </c>
      <c r="V49" s="291"/>
      <c r="W49" s="287">
        <f>IF(X4=3,(ABS(IF(T49&gt;60,0,T49)-IF(U49&gt;60,0,U49))),(ABS(IF(T49&gt;30,0,T49)-IF(U49&gt;30,0,U49))))</f>
        <v>1.5</v>
      </c>
      <c r="X49" s="288" t="str">
        <f>IF(X4=3,(IF(W49&gt;12,"Y","")),(IF(W49&gt;6,"Y","")))</f>
        <v/>
      </c>
      <c r="Y49" s="289">
        <f t="shared" si="3"/>
        <v>24.75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49.5</v>
      </c>
      <c r="AA49" s="197">
        <f t="shared" si="0"/>
        <v>83</v>
      </c>
      <c r="AB49" s="253" t="str">
        <f>LOOKUP(AA49,{0,0.01,40,45,50,55,60,65,70,75,80},{"","F","D","C","C+","B-","B","B+","A-","A","A+"})</f>
        <v>A+</v>
      </c>
      <c r="AC49" s="330">
        <f>LOOKUP(AA49,{0,0.01,40,45,50,55,60,65,70,75,80},{0,"0",2,2.25,2.5,2.75,3,3.25,3.5,3.75,4})</f>
        <v>4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31.25</v>
      </c>
      <c r="T50" s="291">
        <v>21</v>
      </c>
      <c r="U50" s="291">
        <v>20</v>
      </c>
      <c r="V50" s="291"/>
      <c r="W50" s="287">
        <f>IF(X4=3,(ABS(IF(T50&gt;60,0,T50)-IF(U50&gt;60,0,U50))),(ABS(IF(T50&gt;30,0,T50)-IF(U50&gt;30,0,U50))))</f>
        <v>1</v>
      </c>
      <c r="X50" s="288" t="str">
        <f>IF(X4=3,(IF(W50&gt;12,"Y","")),(IF(W50&gt;6,"Y","")))</f>
        <v/>
      </c>
      <c r="Y50" s="289">
        <f t="shared" si="3"/>
        <v>20.5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41</v>
      </c>
      <c r="AA50" s="197">
        <f t="shared" si="0"/>
        <v>73</v>
      </c>
      <c r="AB50" s="253" t="str">
        <f>LOOKUP(AA50,{0,0.01,40,45,50,55,60,65,70,75,80},{"","F","D","C","C+","B-","B","B+","A-","A","A+"})</f>
        <v>A-</v>
      </c>
      <c r="AC50" s="330">
        <f>LOOKUP(AA50,{0,0.01,40,45,50,55,60,65,70,75,80},{0,"0",2,2.25,2.5,2.75,3,3.25,3.5,3.75,4})</f>
        <v>3.5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25.25</v>
      </c>
      <c r="T51" s="291">
        <v>10</v>
      </c>
      <c r="U51" s="291">
        <v>17.5</v>
      </c>
      <c r="V51" s="291">
        <v>18</v>
      </c>
      <c r="W51" s="287">
        <f>IF(X4=3,(ABS(IF(T51&gt;60,0,T51)-IF(U51&gt;60,0,U51))),(ABS(IF(T51&gt;30,0,T51)-IF(U51&gt;30,0,U51))))</f>
        <v>7.5</v>
      </c>
      <c r="X51" s="288" t="str">
        <f>IF(X4=3,(IF(W51&gt;12,"Y","")),(IF(W51&gt;6,"Y","")))</f>
        <v>Y</v>
      </c>
      <c r="Y51" s="289">
        <f t="shared" si="3"/>
        <v>13.75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35.5</v>
      </c>
      <c r="AA51" s="197">
        <f t="shared" si="0"/>
        <v>61</v>
      </c>
      <c r="AB51" s="253" t="str">
        <f>LOOKUP(AA51,{0,0.01,40,45,50,55,60,65,70,75,80},{"","F","D","C","C+","B-","B","B+","A-","A","A+"})</f>
        <v>B</v>
      </c>
      <c r="AC51" s="330">
        <f>LOOKUP(AA51,{0,0.01,40,45,50,55,60,65,70,75,80},{0,"0",2,2.25,2.5,2.75,3,3.25,3.5,3.75,4})</f>
        <v>3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27.75</v>
      </c>
      <c r="T52" s="291">
        <v>19</v>
      </c>
      <c r="U52" s="291">
        <v>13.5</v>
      </c>
      <c r="V52" s="291"/>
      <c r="W52" s="287">
        <f>IF(X4=3,(ABS(IF(T52&gt;60,0,T52)-IF(U52&gt;60,0,U52))),(ABS(IF(T52&gt;30,0,T52)-IF(U52&gt;30,0,U52))))</f>
        <v>5.5</v>
      </c>
      <c r="X52" s="288" t="str">
        <f>IF(X4=3,(IF(W52&gt;12,"Y","")),(IF(W52&gt;6,"Y","")))</f>
        <v/>
      </c>
      <c r="Y52" s="289">
        <f t="shared" si="3"/>
        <v>16.25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32.5</v>
      </c>
      <c r="AA52" s="197">
        <f t="shared" si="0"/>
        <v>61</v>
      </c>
      <c r="AB52" s="253" t="str">
        <f>LOOKUP(AA52,{0,0.01,40,45,50,55,60,65,70,75,80},{"","F","D","C","C+","B-","B","B+","A-","A","A+"})</f>
        <v>B</v>
      </c>
      <c r="AC52" s="330">
        <f>LOOKUP(AA52,{0,0.01,40,45,50,55,60,65,70,75,80},{0,"0",2,2.25,2.5,2.75,3,3.25,3.5,3.75,4})</f>
        <v>3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28.5</v>
      </c>
      <c r="T53" s="291">
        <v>21</v>
      </c>
      <c r="U53" s="291">
        <v>21</v>
      </c>
      <c r="V53" s="291"/>
      <c r="W53" s="287">
        <f>IF(X4=3,(ABS(IF(T53&gt;60,0,T53)-IF(U53&gt;60,0,U53))),(ABS(IF(T53&gt;30,0,T53)-IF(U53&gt;30,0,U53))))</f>
        <v>0</v>
      </c>
      <c r="X53" s="288" t="str">
        <f>IF(X4=3,(IF(W53&gt;12,"Y","")),(IF(W53&gt;6,"Y","")))</f>
        <v/>
      </c>
      <c r="Y53" s="289">
        <f t="shared" si="3"/>
        <v>21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42</v>
      </c>
      <c r="AA53" s="197">
        <f t="shared" si="0"/>
        <v>71</v>
      </c>
      <c r="AB53" s="253" t="str">
        <f>LOOKUP(AA53,{0,0.01,40,45,50,55,60,65,70,75,80},{"","F","D","C","C+","B-","B","B+","A-","A","A+"})</f>
        <v>A-</v>
      </c>
      <c r="AC53" s="330">
        <f>LOOKUP(AA53,{0,0.01,40,45,50,55,60,65,70,75,80},{0,"0",2,2.25,2.5,2.75,3,3.25,3.5,3.75,4})</f>
        <v>3.5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23</v>
      </c>
      <c r="T54" s="291">
        <v>16</v>
      </c>
      <c r="U54" s="291">
        <v>14</v>
      </c>
      <c r="V54" s="291"/>
      <c r="W54" s="287">
        <f>IF(X4=3,(ABS(IF(T54&gt;60,0,T54)-IF(U54&gt;60,0,U54))),(ABS(IF(T54&gt;30,0,T54)-IF(U54&gt;30,0,U54))))</f>
        <v>2</v>
      </c>
      <c r="X54" s="288" t="str">
        <f>IF(X4=3,(IF(W54&gt;12,"Y","")),(IF(W54&gt;6,"Y","")))</f>
        <v/>
      </c>
      <c r="Y54" s="289">
        <f t="shared" si="3"/>
        <v>15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30</v>
      </c>
      <c r="AA54" s="197">
        <f t="shared" si="0"/>
        <v>53</v>
      </c>
      <c r="AB54" s="253" t="str">
        <f>LOOKUP(AA54,{0,0.01,40,45,50,55,60,65,70,75,80},{"","F","D","C","C+","B-","B","B+","A-","A","A+"})</f>
        <v>C+</v>
      </c>
      <c r="AC54" s="330">
        <f>LOOKUP(AA54,{0,0.01,40,45,50,55,60,65,70,75,80},{0,"0",2,2.25,2.5,2.75,3,3.25,3.5,3.75,4})</f>
        <v>2.5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24.75</v>
      </c>
      <c r="T55" s="291">
        <v>19</v>
      </c>
      <c r="U55" s="291">
        <v>16.5</v>
      </c>
      <c r="V55" s="291"/>
      <c r="W55" s="287">
        <f>IF(X4=3,(ABS(IF(T55&gt;60,0,T55)-IF(U55&gt;60,0,U55))),(ABS(IF(T55&gt;30,0,T55)-IF(U55&gt;30,0,U55))))</f>
        <v>2.5</v>
      </c>
      <c r="X55" s="288" t="str">
        <f>IF(X4=3,(IF(W55&gt;12,"Y","")),(IF(W55&gt;6,"Y","")))</f>
        <v/>
      </c>
      <c r="Y55" s="289">
        <f t="shared" si="3"/>
        <v>17.75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35.5</v>
      </c>
      <c r="AA55" s="197">
        <f t="shared" si="0"/>
        <v>61</v>
      </c>
      <c r="AB55" s="253" t="str">
        <f>LOOKUP(AA55,{0,0.01,40,45,50,55,60,65,70,75,80},{"","F","D","C","C+","B-","B","B+","A-","A","A+"})</f>
        <v>B</v>
      </c>
      <c r="AC55" s="330">
        <f>LOOKUP(AA55,{0,0.01,40,45,50,55,60,65,70,75,80},{0,"0",2,2.25,2.5,2.75,3,3.25,3.5,3.75,4})</f>
        <v>3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25.75</v>
      </c>
      <c r="T56" s="291">
        <v>14</v>
      </c>
      <c r="U56" s="291">
        <v>13</v>
      </c>
      <c r="V56" s="291"/>
      <c r="W56" s="287">
        <f>IF(X4=3,(ABS(IF(T56&gt;60,0,T56)-IF(U56&gt;60,0,U56))),(ABS(IF(T56&gt;30,0,T56)-IF(U56&gt;30,0,U56))))</f>
        <v>1</v>
      </c>
      <c r="X56" s="288" t="str">
        <f>IF(X4=3,(IF(W56&gt;12,"Y","")),(IF(W56&gt;6,"Y","")))</f>
        <v/>
      </c>
      <c r="Y56" s="289">
        <f t="shared" si="3"/>
        <v>13.5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27</v>
      </c>
      <c r="AA56" s="197">
        <f t="shared" si="0"/>
        <v>53</v>
      </c>
      <c r="AB56" s="253" t="str">
        <f>LOOKUP(AA56,{0,0.01,40,45,50,55,60,65,70,75,80},{"","F","D","C","C+","B-","B","B+","A-","A","A+"})</f>
        <v>C+</v>
      </c>
      <c r="AC56" s="330">
        <f>LOOKUP(AA56,{0,0.01,40,45,50,55,60,65,70,75,80},{0,"0",2,2.25,2.5,2.75,3,3.25,3.5,3.75,4})</f>
        <v>2.5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22</v>
      </c>
      <c r="T57" s="291">
        <v>16</v>
      </c>
      <c r="U57" s="291">
        <v>12</v>
      </c>
      <c r="V57" s="291"/>
      <c r="W57" s="287">
        <f>IF(X4=3,(ABS(IF(T57&gt;60,0,T57)-IF(U57&gt;60,0,U57))),(ABS(IF(T57&gt;30,0,T57)-IF(U57&gt;30,0,U57))))</f>
        <v>4</v>
      </c>
      <c r="X57" s="288" t="str">
        <f>IF(X4=3,(IF(W57&gt;12,"Y","")),(IF(W57&gt;6,"Y","")))</f>
        <v/>
      </c>
      <c r="Y57" s="289">
        <f t="shared" si="3"/>
        <v>14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28</v>
      </c>
      <c r="AA57" s="197">
        <f t="shared" si="0"/>
        <v>50</v>
      </c>
      <c r="AB57" s="253" t="str">
        <f>LOOKUP(AA57,{0,0.01,40,45,50,55,60,65,70,75,80},{"","F","D","C","C+","B-","B","B+","A-","A","A+"})</f>
        <v>C+</v>
      </c>
      <c r="AC57" s="330">
        <f>LOOKUP(AA57,{0,0.01,40,45,50,55,60,65,70,75,80},{0,"0",2,2.25,2.5,2.75,3,3.25,3.5,3.75,4})</f>
        <v>2.5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25.7</v>
      </c>
      <c r="L58" s="183">
        <v>20</v>
      </c>
      <c r="M58" s="183">
        <v>17</v>
      </c>
      <c r="N58" s="183"/>
      <c r="O58" s="249">
        <f>IF(P4=3,(ABS(IF(L58&gt;60,0,L58)-IF(M58&gt;60,0,M58))),(ABS(IF(L58&gt;30,0,L58)-IF(M58&gt;30,0,M58))))</f>
        <v>3</v>
      </c>
      <c r="P58" s="200" t="str">
        <f>IF(P4=3,(IF(O58&gt;12,"Y","")),(IF(O58&gt;6,"Y","")))</f>
        <v/>
      </c>
      <c r="Q58" s="42">
        <f t="shared" si="2"/>
        <v>18.5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37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63</v>
      </c>
      <c r="AB58" s="253" t="str">
        <f>LOOKUP(AA58,{0,0.01,40,45,50,55,60,65,70,75,80},{"","F","D","C","C+","B-","B","B+","A-","A","A+"})</f>
        <v>B</v>
      </c>
      <c r="AC58" s="330">
        <f>LOOKUP(AA58,{0,0.01,40,45,50,55,60,65,70,75,80},{0,"0",2,2.25,2.5,2.75,3,3.25,3.5,3.75,4})</f>
        <v>3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25.25</v>
      </c>
      <c r="D59" s="284">
        <v>13</v>
      </c>
      <c r="E59" s="285">
        <v>15</v>
      </c>
      <c r="F59" s="291"/>
      <c r="G59" s="287">
        <f>IF(H4=3,(ABS(IF(D59&gt;60,0,D59)-IF(E59&gt;60,0,E59))),(ABS(IF(D59&gt;30,0,D59)-IF(E59&gt;30,0,E59))))</f>
        <v>2</v>
      </c>
      <c r="H59" s="288" t="str">
        <f>IF(H4=3,(IF(G59&gt;12,"Y","")),(IF(G59&gt;6,"Y","")))</f>
        <v/>
      </c>
      <c r="I59" s="289">
        <f t="shared" si="1"/>
        <v>14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28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54</v>
      </c>
      <c r="AB59" s="253" t="str">
        <f>LOOKUP(AA59,{0,0.01,40,45,50,55,60,65,70,75,80},{"","F","D","C","C+","B-","B","B+","A-","A","A+"})</f>
        <v>C+</v>
      </c>
      <c r="AC59" s="330">
        <f>LOOKUP(AA59,{0,0.01,40,45,50,55,60,65,70,75,80},{0,"0",2,2.25,2.5,2.75,3,3.25,3.5,3.75,4})</f>
        <v>2.5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38" priority="7">
      <formula>$I$7="Y"</formula>
    </cfRule>
    <cfRule type="expression" dxfId="37" priority="8">
      <formula>$I$7="Y"</formula>
    </cfRule>
    <cfRule type="expression" dxfId="36" priority="9">
      <formula>$I$7="Y"</formula>
    </cfRule>
  </conditionalFormatting>
  <conditionalFormatting sqref="O8:O77">
    <cfRule type="expression" dxfId="35" priority="4">
      <formula>$I$7="Y"</formula>
    </cfRule>
    <cfRule type="expression" dxfId="34" priority="5">
      <formula>$I$7="Y"</formula>
    </cfRule>
    <cfRule type="expression" dxfId="33" priority="6">
      <formula>$I$7="Y"</formula>
    </cfRule>
  </conditionalFormatting>
  <conditionalFormatting sqref="W8:W77">
    <cfRule type="expression" dxfId="32" priority="1">
      <formula>$I$7="Y"</formula>
    </cfRule>
    <cfRule type="expression" dxfId="31" priority="2">
      <formula>$I$7="Y"</formula>
    </cfRule>
    <cfRule type="expression" dxfId="30" priority="3">
      <formula>$I$7="Y"</formula>
    </cfRule>
  </conditionalFormatting>
  <pageMargins left="0.31496062992126" right="0.196850393700787" top="0.31496062992126" bottom="0.511811023622047" header="0.31496062992126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46" workbookViewId="0">
      <selection activeCell="U58" sqref="U58"/>
    </sheetView>
  </sheetViews>
  <sheetFormatPr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15.7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ht="21" customHeight="1">
      <c r="A4" s="269" t="s">
        <v>21</v>
      </c>
      <c r="B4" s="294">
        <v>412</v>
      </c>
      <c r="C4" s="292"/>
      <c r="D4" s="293"/>
      <c r="E4" s="276"/>
      <c r="F4" s="645" t="s">
        <v>95</v>
      </c>
      <c r="G4" s="645"/>
      <c r="H4" s="619">
        <v>1.5</v>
      </c>
      <c r="I4" s="619"/>
      <c r="J4" s="620"/>
      <c r="K4" s="625" t="s">
        <v>95</v>
      </c>
      <c r="L4" s="626"/>
      <c r="M4" s="626"/>
      <c r="N4" s="626"/>
      <c r="O4" s="626"/>
      <c r="P4" s="623">
        <v>1.5</v>
      </c>
      <c r="Q4" s="623"/>
      <c r="R4" s="624"/>
      <c r="S4" s="621" t="s">
        <v>95</v>
      </c>
      <c r="T4" s="622"/>
      <c r="U4" s="622"/>
      <c r="V4" s="622"/>
      <c r="W4" s="622"/>
      <c r="X4" s="619">
        <v>1.5</v>
      </c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 t="s">
        <v>291</v>
      </c>
      <c r="E6" s="614"/>
      <c r="F6" s="614"/>
      <c r="G6" s="614"/>
      <c r="H6" s="614"/>
      <c r="I6" s="614"/>
      <c r="J6" s="614"/>
      <c r="K6" s="275" t="s">
        <v>65</v>
      </c>
      <c r="L6" s="614" t="s">
        <v>291</v>
      </c>
      <c r="M6" s="614"/>
      <c r="N6" s="614"/>
      <c r="O6" s="614"/>
      <c r="P6" s="614"/>
      <c r="Q6" s="614"/>
      <c r="R6" s="614"/>
      <c r="S6" s="277" t="s">
        <v>65</v>
      </c>
      <c r="T6" s="614" t="s">
        <v>291</v>
      </c>
      <c r="U6" s="614"/>
      <c r="V6" s="614"/>
      <c r="W6" s="614"/>
      <c r="X6" s="614"/>
      <c r="Y6" s="614"/>
      <c r="Z6" s="614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 t="str">
        <f>IF(H4=3,"Exam: Int:[60]",IF(H4=1.5,"Exam: Int:[30]",0))</f>
        <v>Exam: Int:[30]</v>
      </c>
      <c r="E7" s="279" t="str">
        <f>IF(H4=3,"Exam: Ext:[60]",IF(H4=1.5,"Exam: Ext:[30]",0))</f>
        <v>Exam: Ext:[30]</v>
      </c>
      <c r="F7" s="279" t="str">
        <f>IF(H4=3,"Exam: 3rd:[60]",IF(H4=1.5,"Exam: 3rd:[30]",0))</f>
        <v>Exam: 3rd:[30]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 t="str">
        <f>IF(P4=3,"Exam: Int:[60]",IF(P4=1.5,"Exam: Int:[30]",0))</f>
        <v>Exam: Int:[30]</v>
      </c>
      <c r="M7" s="34" t="str">
        <f>IF(P4=3,"Exam: Ext:[60]",IF(P4=1.5,"Exam: Ext:[30]",0))</f>
        <v>Exam: Ext:[30]</v>
      </c>
      <c r="N7" s="34" t="str">
        <f>IF(P4=3,"Exam: 3rd:[60]",IF(P4=1.5,"Exam: 3rd:[30]",0))</f>
        <v>Exam: 3rd:[30]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 t="str">
        <f>IF(X4=3,"Exam: Int:[60]",IF(X4=1.5,"Exam: Int:[30]",0))</f>
        <v>Exam: Int:[30]</v>
      </c>
      <c r="U7" s="279" t="str">
        <f>IF(X4=3,"Exam: Ext:[60]",IF(X4=1.5,"Exam: Ext:[30]",0))</f>
        <v>Exam: Ext:[30]</v>
      </c>
      <c r="V7" s="279" t="str">
        <f>IF(X4=3,"Exam: 3rd:[60]",IF(X4=1.5,"Exam: 3rd:[30]",0))</f>
        <v>Exam: 3rd:[30]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>
        <v>28</v>
      </c>
      <c r="D8" s="284">
        <v>13.5</v>
      </c>
      <c r="E8" s="285">
        <v>12.5</v>
      </c>
      <c r="F8" s="286"/>
      <c r="G8" s="287">
        <f>IF(H4=3,(ABS(IF(D8&gt;60,0,D8)-IF(E8&gt;60,0,E8))),(ABS(IF(D8&gt;30,0,D8)-IF(E8&gt;30,0,E8))))</f>
        <v>1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13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26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54</v>
      </c>
      <c r="AB8" s="253" t="str">
        <f>LOOKUP(AA8,{0,0.01,40,45,50,55,60,65,70,75,80},{"","F","D","C","C+","B-","B","B+","A-","A","A+"})</f>
        <v>C+</v>
      </c>
      <c r="AC8" s="330">
        <f>LOOKUP(AA8,{0,0.01,40,45,50,55,60,65,70,75,80},{0,"0",2,2.25,2.5,2.75,3,3.25,3.5,3.75,4})</f>
        <v>2.5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>
        <v>26</v>
      </c>
      <c r="D9" s="284">
        <v>18.5</v>
      </c>
      <c r="E9" s="285">
        <v>17</v>
      </c>
      <c r="F9" s="291"/>
      <c r="G9" s="287">
        <f>IF(H4=3,(ABS(IF(D9&gt;60,0,D9)-IF(E9&gt;60,0,E9))),(ABS(IF(D9&gt;30,0,D9)-IF(E9&gt;30,0,E9))))</f>
        <v>1.5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17.75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35.5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62</v>
      </c>
      <c r="AB9" s="253" t="str">
        <f>LOOKUP(AA9,{0,0.01,40,45,50,55,60,65,70,75,80},{"","F","D","C","C+","B-","B","B+","A-","A","A+"})</f>
        <v>B</v>
      </c>
      <c r="AC9" s="330">
        <f>LOOKUP(AA9,{0,0.01,40,45,50,55,60,65,70,75,80},{0,"0",2,2.25,2.5,2.75,3,3.25,3.5,3.75,4})</f>
        <v>3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>
        <v>25</v>
      </c>
      <c r="D10" s="284">
        <v>19</v>
      </c>
      <c r="E10" s="285">
        <v>20</v>
      </c>
      <c r="F10" s="291"/>
      <c r="G10" s="287">
        <f>IF(H4=3,(ABS(IF(D10&gt;60,0,D10)-IF(E10&gt;60,0,E10))),(ABS(IF(D10&gt;30,0,D10)-IF(E10&gt;30,0,E10))))</f>
        <v>1</v>
      </c>
      <c r="H10" s="288" t="str">
        <f>IF(H4=3,(IF(G10&gt;12,"Y","")),(IF(G10&gt;6,"Y","")))</f>
        <v/>
      </c>
      <c r="I10" s="289">
        <f t="shared" si="1"/>
        <v>19.5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39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64</v>
      </c>
      <c r="AB10" s="253" t="str">
        <f>LOOKUP(AA10,{0,0.01,40,45,50,55,60,65,70,75,80},{"","F","D","C","C+","B-","B","B+","A-","A","A+"})</f>
        <v>B</v>
      </c>
      <c r="AC10" s="330">
        <f>LOOKUP(AA10,{0,0.01,40,45,50,55,60,65,70,75,80},{0,"0",2,2.25,2.5,2.75,3,3.25,3.5,3.75,4})</f>
        <v>3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>
        <v>29.5</v>
      </c>
      <c r="D11" s="284">
        <v>21</v>
      </c>
      <c r="E11" s="285">
        <v>18.5</v>
      </c>
      <c r="F11" s="291"/>
      <c r="G11" s="287">
        <f>IF(H4=3,(ABS(IF(D11&gt;60,0,D11)-IF(E11&gt;60,0,E11))),(ABS(IF(D11&gt;30,0,D11)-IF(E11&gt;30,0,E11))))</f>
        <v>2.5</v>
      </c>
      <c r="H11" s="288" t="str">
        <f>IF(H4=3,(IF(G11&gt;12,"Y","")),(IF(G11&gt;6,"Y","")))</f>
        <v/>
      </c>
      <c r="I11" s="289">
        <f t="shared" si="1"/>
        <v>19.75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39.5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69</v>
      </c>
      <c r="AB11" s="253" t="str">
        <f>LOOKUP(AA11,{0,0.01,40,45,50,55,60,65,70,75,80},{"","F","D","C","C+","B-","B","B+","A-","A","A+"})</f>
        <v>B+</v>
      </c>
      <c r="AC11" s="330">
        <f>LOOKUP(AA11,{0,0.01,40,45,50,55,60,65,70,75,80},{0,"0",2,2.25,2.5,2.75,3,3.25,3.5,3.75,4})</f>
        <v>3.25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>
        <v>26</v>
      </c>
      <c r="D12" s="284">
        <v>17</v>
      </c>
      <c r="E12" s="285">
        <v>14</v>
      </c>
      <c r="F12" s="291"/>
      <c r="G12" s="287">
        <f>IF(H4=3,(ABS(IF(D12&gt;60,0,D12)-IF(E12&gt;60,0,E12))),(ABS(IF(D12&gt;30,0,D12)-IF(E12&gt;30,0,E12))))</f>
        <v>3</v>
      </c>
      <c r="H12" s="288" t="str">
        <f>IF(H4=3,(IF(G12&gt;12,"Y","")),(IF(G12&gt;6,"Y","")))</f>
        <v/>
      </c>
      <c r="I12" s="289">
        <f t="shared" si="1"/>
        <v>15.5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31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57</v>
      </c>
      <c r="AB12" s="253" t="str">
        <f>LOOKUP(AA12,{0,0.01,40,45,50,55,60,65,70,75,80},{"","F","D","C","C+","B-","B","B+","A-","A","A+"})</f>
        <v>B-</v>
      </c>
      <c r="AC12" s="330">
        <f>LOOKUP(AA12,{0,0.01,40,45,50,55,60,65,70,75,80},{0,"0",2,2.25,2.5,2.75,3,3.25,3.5,3.75,4})</f>
        <v>2.75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>
        <v>26</v>
      </c>
      <c r="D13" s="284">
        <v>17.5</v>
      </c>
      <c r="E13" s="285">
        <v>17.5</v>
      </c>
      <c r="F13" s="291"/>
      <c r="G13" s="287">
        <f>IF(H4=3,(ABS(IF(D13&gt;60,0,D13)-IF(E13&gt;60,0,E13))),(ABS(IF(D13&gt;30,0,D13)-IF(E13&gt;30,0,E13))))</f>
        <v>0</v>
      </c>
      <c r="H13" s="288" t="str">
        <f>IF(H4=3,(IF(G13&gt;12,"Y","")),(IF(G13&gt;6,"Y","")))</f>
        <v/>
      </c>
      <c r="I13" s="289">
        <f t="shared" si="1"/>
        <v>17.5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35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61</v>
      </c>
      <c r="AB13" s="253" t="str">
        <f>LOOKUP(AA13,{0,0.01,40,45,50,55,60,65,70,75,80},{"","F","D","C","C+","B-","B","B+","A-","A","A+"})</f>
        <v>B</v>
      </c>
      <c r="AC13" s="330">
        <f>LOOKUP(AA13,{0,0.01,40,45,50,55,60,65,70,75,80},{0,"0",2,2.25,2.5,2.75,3,3.25,3.5,3.75,4})</f>
        <v>3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>
        <v>25.5</v>
      </c>
      <c r="D14" s="284">
        <v>15.5</v>
      </c>
      <c r="E14" s="285">
        <v>16</v>
      </c>
      <c r="F14" s="291"/>
      <c r="G14" s="287">
        <f>IF(H4=3,(ABS(IF(D14&gt;60,0,D14)-IF(E14&gt;60,0,E14))),(ABS(IF(D14&gt;30,0,D14)-IF(E14&gt;30,0,E14))))</f>
        <v>0.5</v>
      </c>
      <c r="H14" s="288" t="str">
        <f>IF(H4=3,(IF(G14&gt;12,"Y","")),(IF(G14&gt;6,"Y","")))</f>
        <v/>
      </c>
      <c r="I14" s="289">
        <f t="shared" si="1"/>
        <v>15.75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31.5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57</v>
      </c>
      <c r="AB14" s="253" t="str">
        <f>LOOKUP(AA14,{0,0.01,40,45,50,55,60,65,70,75,80},{"","F","D","C","C+","B-","B","B+","A-","A","A+"})</f>
        <v>B-</v>
      </c>
      <c r="AC14" s="330">
        <f>LOOKUP(AA14,{0,0.01,40,45,50,55,60,65,70,75,80},{0,"0",2,2.25,2.5,2.75,3,3.25,3.5,3.75,4})</f>
        <v>2.75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>
        <v>28.5</v>
      </c>
      <c r="D15" s="284">
        <v>21</v>
      </c>
      <c r="E15" s="285">
        <v>18</v>
      </c>
      <c r="F15" s="291"/>
      <c r="G15" s="287">
        <f>IF(H4=3,(ABS(IF(D15&gt;60,0,D15)-IF(E15&gt;60,0,E15))),(ABS(IF(D15&gt;30,0,D15)-IF(E15&gt;30,0,E15))))</f>
        <v>3</v>
      </c>
      <c r="H15" s="288" t="str">
        <f>IF(H4=3,(IF(G15&gt;12,"Y","")),(IF(G15&gt;6,"Y","")))</f>
        <v/>
      </c>
      <c r="I15" s="289">
        <f t="shared" si="1"/>
        <v>19.5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39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68</v>
      </c>
      <c r="AB15" s="253" t="str">
        <f>LOOKUP(AA15,{0,0.01,40,45,50,55,60,65,70,75,80},{"","F","D","C","C+","B-","B","B+","A-","A","A+"})</f>
        <v>B+</v>
      </c>
      <c r="AC15" s="330">
        <f>LOOKUP(AA15,{0,0.01,40,45,50,55,60,65,70,75,80},{0,"0",2,2.25,2.5,2.75,3,3.25,3.5,3.75,4})</f>
        <v>3.25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>
        <v>24</v>
      </c>
      <c r="D16" s="284">
        <v>15</v>
      </c>
      <c r="E16" s="285">
        <v>10.5</v>
      </c>
      <c r="F16" s="291"/>
      <c r="G16" s="287">
        <f>IF(H4=3,(ABS(IF(D16&gt;60,0,D16)-IF(E16&gt;60,0,E16))),(ABS(IF(D16&gt;30,0,D16)-IF(E16&gt;30,0,E16))))</f>
        <v>4.5</v>
      </c>
      <c r="H16" s="288" t="str">
        <f>IF(H4=3,(IF(G16&gt;12,"Y","")),(IF(G16&gt;6,"Y","")))</f>
        <v/>
      </c>
      <c r="I16" s="289">
        <f t="shared" si="1"/>
        <v>12.75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25.5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50</v>
      </c>
      <c r="AB16" s="253" t="str">
        <f>LOOKUP(AA16,{0,0.01,40,45,50,55,60,65,70,75,80},{"","F","D","C","C+","B-","B","B+","A-","A","A+"})</f>
        <v>C+</v>
      </c>
      <c r="AC16" s="330">
        <f>LOOKUP(AA16,{0,0.01,40,45,50,55,60,65,70,75,80},{0,"0",2,2.25,2.5,2.75,3,3.25,3.5,3.75,4})</f>
        <v>2.5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>
        <v>28</v>
      </c>
      <c r="D17" s="284">
        <v>17</v>
      </c>
      <c r="E17" s="285">
        <v>16</v>
      </c>
      <c r="F17" s="291"/>
      <c r="G17" s="287">
        <f>IF(H4=3,(ABS(IF(D17&gt;60,0,D17)-IF(E17&gt;60,0,E17))),(ABS(IF(D17&gt;30,0,D17)-IF(E17&gt;30,0,E17))))</f>
        <v>1</v>
      </c>
      <c r="H17" s="288" t="str">
        <f>IF(H4=3,(IF(G17&gt;12,"Y","")),(IF(G17&gt;6,"Y","")))</f>
        <v/>
      </c>
      <c r="I17" s="289">
        <f t="shared" si="1"/>
        <v>16.5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33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61</v>
      </c>
      <c r="AB17" s="253" t="str">
        <f>LOOKUP(AA17,{0,0.01,40,45,50,55,60,65,70,75,80},{"","F","D","C","C+","B-","B","B+","A-","A","A+"})</f>
        <v>B</v>
      </c>
      <c r="AC17" s="330">
        <f>LOOKUP(AA17,{0,0.01,40,45,50,55,60,65,70,75,80},{0,"0",2,2.25,2.5,2.75,3,3.25,3.5,3.75,4})</f>
        <v>3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>
        <v>25</v>
      </c>
      <c r="D18" s="284">
        <v>22</v>
      </c>
      <c r="E18" s="285">
        <v>19</v>
      </c>
      <c r="F18" s="291"/>
      <c r="G18" s="287">
        <f>IF(H4=3,(ABS(IF(D18&gt;60,0,D18)-IF(E18&gt;60,0,E18))),(ABS(IF(D18&gt;30,0,D18)-IF(E18&gt;30,0,E18))))</f>
        <v>3</v>
      </c>
      <c r="H18" s="288" t="str">
        <f>IF(H4=3,(IF(G18&gt;12,"Y","")),(IF(G18&gt;6,"Y","")))</f>
        <v/>
      </c>
      <c r="I18" s="289">
        <f t="shared" si="1"/>
        <v>20.5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41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66</v>
      </c>
      <c r="AB18" s="253" t="str">
        <f>LOOKUP(AA18,{0,0.01,40,45,50,55,60,65,70,75,80},{"","F","D","C","C+","B-","B","B+","A-","A","A+"})</f>
        <v>B+</v>
      </c>
      <c r="AC18" s="330">
        <f>LOOKUP(AA18,{0,0.01,40,45,50,55,60,65,70,75,80},{0,"0",2,2.25,2.5,2.75,3,3.25,3.5,3.75,4})</f>
        <v>3.25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>
        <v>26.5</v>
      </c>
      <c r="D19" s="284">
        <v>10.5</v>
      </c>
      <c r="E19" s="285">
        <v>15.5</v>
      </c>
      <c r="F19" s="291"/>
      <c r="G19" s="287">
        <f>IF(H4=3,(ABS(IF(D19&gt;60,0,D19)-IF(E19&gt;60,0,E19))),(ABS(IF(D19&gt;30,0,D19)-IF(E19&gt;30,0,E19))))</f>
        <v>5</v>
      </c>
      <c r="H19" s="288" t="str">
        <f>IF(H4=3,(IF(G19&gt;12,"Y","")),(IF(G19&gt;6,"Y","")))</f>
        <v/>
      </c>
      <c r="I19" s="289">
        <f t="shared" si="1"/>
        <v>13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26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53</v>
      </c>
      <c r="AB19" s="253" t="str">
        <f>LOOKUP(AA19,{0,0.01,40,45,50,55,60,65,70,75,80},{"","F","D","C","C+","B-","B","B+","A-","A","A+"})</f>
        <v>C+</v>
      </c>
      <c r="AC19" s="330">
        <f>LOOKUP(AA19,{0,0.01,40,45,50,55,60,65,70,75,80},{0,"0",2,2.25,2.5,2.75,3,3.25,3.5,3.75,4})</f>
        <v>2.5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>
        <v>28</v>
      </c>
      <c r="D20" s="284">
        <v>18.5</v>
      </c>
      <c r="E20" s="285">
        <v>23</v>
      </c>
      <c r="F20" s="291"/>
      <c r="G20" s="287">
        <f>IF(H4=3,(ABS(IF(D20&gt;60,0,D20)-IF(E20&gt;60,0,E20))),(ABS(IF(D20&gt;30,0,D20)-IF(E20&gt;30,0,E20))))</f>
        <v>4.5</v>
      </c>
      <c r="H20" s="288" t="str">
        <f>IF(H4=3,(IF(G20&gt;12,"Y","")),(IF(G20&gt;6,"Y","")))</f>
        <v/>
      </c>
      <c r="I20" s="289">
        <f t="shared" si="1"/>
        <v>20.75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41.5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70</v>
      </c>
      <c r="AB20" s="253" t="str">
        <f>LOOKUP(AA20,{0,0.01,40,45,50,55,60,65,70,75,80},{"","F","D","C","C+","B-","B","B+","A-","A","A+"})</f>
        <v>A-</v>
      </c>
      <c r="AC20" s="330">
        <f>LOOKUP(AA20,{0,0.01,40,45,50,55,60,65,70,75,80},{0,"0",2,2.25,2.5,2.75,3,3.25,3.5,3.75,4})</f>
        <v>3.5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>
        <v>25.5</v>
      </c>
      <c r="D21" s="284">
        <v>20</v>
      </c>
      <c r="E21" s="285">
        <v>18.5</v>
      </c>
      <c r="F21" s="291"/>
      <c r="G21" s="287">
        <f>IF(H4=3,(ABS(IF(D21&gt;60,0,D21)-IF(E21&gt;60,0,E21))),(ABS(IF(D21&gt;30,0,D21)-IF(E21&gt;30,0,E21))))</f>
        <v>1.5</v>
      </c>
      <c r="H21" s="288" t="str">
        <f>IF(H4=3,(IF(G21&gt;12,"Y","")),(IF(G21&gt;6,"Y","")))</f>
        <v/>
      </c>
      <c r="I21" s="289">
        <f t="shared" si="1"/>
        <v>19.25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38.5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64</v>
      </c>
      <c r="AB21" s="253" t="str">
        <f>LOOKUP(AA21,{0,0.01,40,45,50,55,60,65,70,75,80},{"","F","D","C","C+","B-","B","B+","A-","A","A+"})</f>
        <v>B</v>
      </c>
      <c r="AC21" s="330">
        <f>LOOKUP(AA21,{0,0.01,40,45,50,55,60,65,70,75,80},{0,"0",2,2.25,2.5,2.75,3,3.25,3.5,3.75,4})</f>
        <v>3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>
        <v>28</v>
      </c>
      <c r="D22" s="284">
        <v>20</v>
      </c>
      <c r="E22" s="285">
        <v>18.5</v>
      </c>
      <c r="F22" s="291"/>
      <c r="G22" s="287">
        <f>IF(H4=3,(ABS(IF(D22&gt;60,0,D22)-IF(E22&gt;60,0,E22))),(ABS(IF(D22&gt;30,0,D22)-IF(E22&gt;30,0,E22))))</f>
        <v>1.5</v>
      </c>
      <c r="H22" s="288" t="str">
        <f>IF(H4=3,(IF(G22&gt;12,"Y","")),(IF(G22&gt;6,"Y","")))</f>
        <v/>
      </c>
      <c r="I22" s="289">
        <f t="shared" si="1"/>
        <v>19.25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38.5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67</v>
      </c>
      <c r="AB22" s="253" t="str">
        <f>LOOKUP(AA22,{0,0.01,40,45,50,55,60,65,70,75,80},{"","F","D","C","C+","B-","B","B+","A-","A","A+"})</f>
        <v>B+</v>
      </c>
      <c r="AC22" s="330">
        <f>LOOKUP(AA22,{0,0.01,40,45,50,55,60,65,70,75,80},{0,"0",2,2.25,2.5,2.75,3,3.25,3.5,3.75,4})</f>
        <v>3.25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>
        <v>28</v>
      </c>
      <c r="D23" s="284">
        <v>17</v>
      </c>
      <c r="E23" s="285">
        <v>17</v>
      </c>
      <c r="F23" s="291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17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34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62</v>
      </c>
      <c r="AB23" s="253" t="str">
        <f>LOOKUP(AA23,{0,0.01,40,45,50,55,60,65,70,75,80},{"","F","D","C","C+","B-","B","B+","A-","A","A+"})</f>
        <v>B</v>
      </c>
      <c r="AC23" s="330">
        <f>LOOKUP(AA23,{0,0.01,40,45,50,55,60,65,70,75,80},{0,"0",2,2.25,2.5,2.75,3,3.25,3.5,3.75,4})</f>
        <v>3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>
        <v>27</v>
      </c>
      <c r="L24" s="183">
        <v>23</v>
      </c>
      <c r="M24" s="183">
        <v>23</v>
      </c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23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46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73</v>
      </c>
      <c r="AB24" s="253" t="str">
        <f>LOOKUP(AA24,{0,0.01,40,45,50,55,60,65,70,75,80},{"","F","D","C","C+","B-","B","B+","A-","A","A+"})</f>
        <v>A-</v>
      </c>
      <c r="AC24" s="330">
        <f>LOOKUP(AA24,{0,0.01,40,45,50,55,60,65,70,75,80},{0,"0",2,2.25,2.5,2.75,3,3.25,3.5,3.75,4})</f>
        <v>3.5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>
        <v>26</v>
      </c>
      <c r="L25" s="183">
        <v>22</v>
      </c>
      <c r="M25" s="183">
        <v>20.5</v>
      </c>
      <c r="N25" s="183"/>
      <c r="O25" s="249">
        <f>IF(P4=3,(ABS(IF(L25&gt;60,0,L25)-IF(M25&gt;60,0,M25))),(ABS(IF(L25&gt;30,0,L25)-IF(M25&gt;30,0,M25))))</f>
        <v>1.5</v>
      </c>
      <c r="P25" s="200" t="str">
        <f>IF(P4=3,(IF(O25&gt;12,"Y","")),(IF(O25&gt;6,"Y","")))</f>
        <v/>
      </c>
      <c r="Q25" s="42">
        <f t="shared" si="2"/>
        <v>21.25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42.5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69</v>
      </c>
      <c r="AB25" s="253" t="str">
        <f>LOOKUP(AA25,{0,0.01,40,45,50,55,60,65,70,75,80},{"","F","D","C","C+","B-","B","B+","A-","A","A+"})</f>
        <v>B+</v>
      </c>
      <c r="AC25" s="330">
        <f>LOOKUP(AA25,{0,0.01,40,45,50,55,60,65,70,75,80},{0,"0",2,2.25,2.5,2.75,3,3.25,3.5,3.75,4})</f>
        <v>3.25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>
        <v>29.5</v>
      </c>
      <c r="L26" s="183">
        <v>23</v>
      </c>
      <c r="M26" s="183">
        <v>19.5</v>
      </c>
      <c r="N26" s="183"/>
      <c r="O26" s="249">
        <f>IF(P4=3,(ABS(IF(L26&gt;60,0,L26)-IF(M26&gt;60,0,M26))),(ABS(IF(L26&gt;30,0,L26)-IF(M26&gt;30,0,M26))))</f>
        <v>3.5</v>
      </c>
      <c r="P26" s="200" t="str">
        <f>IF(P4=3,(IF(O26&gt;12,"Y","")),(IF(O26&gt;6,"Y","")))</f>
        <v/>
      </c>
      <c r="Q26" s="42">
        <f t="shared" si="2"/>
        <v>21.25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42.5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72</v>
      </c>
      <c r="AB26" s="253" t="str">
        <f>LOOKUP(AA26,{0,0.01,40,45,50,55,60,65,70,75,80},{"","F","D","C","C+","B-","B","B+","A-","A","A+"})</f>
        <v>A-</v>
      </c>
      <c r="AC26" s="330">
        <f>LOOKUP(AA26,{0,0.01,40,45,50,55,60,65,70,75,80},{0,"0",2,2.25,2.5,2.75,3,3.25,3.5,3.75,4})</f>
        <v>3.5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>
        <v>30</v>
      </c>
      <c r="L27" s="183">
        <v>22.5</v>
      </c>
      <c r="M27" s="183">
        <v>23</v>
      </c>
      <c r="N27" s="183"/>
      <c r="O27" s="249">
        <f>IF(P4=3,(ABS(IF(L27&gt;60,0,L27)-IF(M27&gt;60,0,M27))),(ABS(IF(L27&gt;30,0,L27)-IF(M27&gt;30,0,M27))))</f>
        <v>0.5</v>
      </c>
      <c r="P27" s="200" t="str">
        <f>IF(P4=3,(IF(O27&gt;12,"Y","")),(IF(O27&gt;6,"Y","")))</f>
        <v/>
      </c>
      <c r="Q27" s="42">
        <f t="shared" si="2"/>
        <v>22.75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45.5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76</v>
      </c>
      <c r="AB27" s="253" t="str">
        <f>LOOKUP(AA27,{0,0.01,40,45,50,55,60,65,70,75,80},{"","F","D","C","C+","B-","B","B+","A-","A","A+"})</f>
        <v>A</v>
      </c>
      <c r="AC27" s="330">
        <f>LOOKUP(AA27,{0,0.01,40,45,50,55,60,65,70,75,80},{0,"0",2,2.25,2.5,2.75,3,3.25,3.5,3.75,4})</f>
        <v>3.75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>
        <v>32.5</v>
      </c>
      <c r="L28" s="183">
        <v>23.5</v>
      </c>
      <c r="M28" s="183">
        <v>20</v>
      </c>
      <c r="N28" s="183"/>
      <c r="O28" s="249">
        <f>IF(P4=3,(ABS(IF(L28&gt;60,0,L28)-IF(M28&gt;60,0,M28))),(ABS(IF(L28&gt;30,0,L28)-IF(M28&gt;30,0,M28))))</f>
        <v>3.5</v>
      </c>
      <c r="P28" s="200" t="str">
        <f>IF(P4=3,(IF(O28&gt;12,"Y","")),(IF(O28&gt;6,"Y","")))</f>
        <v/>
      </c>
      <c r="Q28" s="42">
        <f t="shared" si="2"/>
        <v>21.75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43.5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76</v>
      </c>
      <c r="AB28" s="253" t="str">
        <f>LOOKUP(AA28,{0,0.01,40,45,50,55,60,65,70,75,80},{"","F","D","C","C+","B-","B","B+","A-","A","A+"})</f>
        <v>A</v>
      </c>
      <c r="AC28" s="330">
        <f>LOOKUP(AA28,{0,0.01,40,45,50,55,60,65,70,75,80},{0,"0",2,2.25,2.5,2.75,3,3.25,3.5,3.75,4})</f>
        <v>3.75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>
        <v>28</v>
      </c>
      <c r="L29" s="183">
        <v>20</v>
      </c>
      <c r="M29" s="183">
        <v>17</v>
      </c>
      <c r="N29" s="183"/>
      <c r="O29" s="249">
        <f>IF(P4=3,(ABS(IF(L29&gt;60,0,L29)-IF(M29&gt;60,0,M29))),(ABS(IF(L29&gt;30,0,L29)-IF(M29&gt;30,0,M29))))</f>
        <v>3</v>
      </c>
      <c r="P29" s="200" t="str">
        <f>IF(P4=3,(IF(O29&gt;12,"Y","")),(IF(O29&gt;6,"Y","")))</f>
        <v/>
      </c>
      <c r="Q29" s="42">
        <f t="shared" si="2"/>
        <v>18.5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37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65</v>
      </c>
      <c r="AB29" s="253" t="str">
        <f>LOOKUP(AA29,{0,0.01,40,45,50,55,60,65,70,75,80},{"","F","D","C","C+","B-","B","B+","A-","A","A+"})</f>
        <v>B+</v>
      </c>
      <c r="AC29" s="330">
        <f>LOOKUP(AA29,{0,0.01,40,45,50,55,60,65,70,75,80},{0,"0",2,2.25,2.5,2.75,3,3.25,3.5,3.75,4})</f>
        <v>3.25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>
        <v>28.5</v>
      </c>
      <c r="L30" s="183">
        <v>21.5</v>
      </c>
      <c r="M30" s="183">
        <v>22</v>
      </c>
      <c r="N30" s="183"/>
      <c r="O30" s="249">
        <f>IF(P4=3,(ABS(IF(L30&gt;60,0,L30)-IF(M30&gt;60,0,M30))),(ABS(IF(L30&gt;30,0,L30)-IF(M30&gt;30,0,M30))))</f>
        <v>0.5</v>
      </c>
      <c r="P30" s="200" t="str">
        <f>IF(P4=3,(IF(O30&gt;12,"Y","")),(IF(O30&gt;6,"Y","")))</f>
        <v/>
      </c>
      <c r="Q30" s="42">
        <f t="shared" si="2"/>
        <v>21.75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43.5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72</v>
      </c>
      <c r="AB30" s="253" t="str">
        <f>LOOKUP(AA30,{0,0.01,40,45,50,55,60,65,70,75,80},{"","F","D","C","C+","B-","B","B+","A-","A","A+"})</f>
        <v>A-</v>
      </c>
      <c r="AC30" s="330">
        <f>LOOKUP(AA30,{0,0.01,40,45,50,55,60,65,70,75,80},{0,"0",2,2.25,2.5,2.75,3,3.25,3.5,3.75,4})</f>
        <v>3.5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>
        <v>21.5</v>
      </c>
      <c r="L31" s="183">
        <v>13.5</v>
      </c>
      <c r="M31" s="183">
        <v>11.5</v>
      </c>
      <c r="N31" s="183"/>
      <c r="O31" s="249">
        <f>IF(P4=3,(ABS(IF(L31&gt;60,0,L31)-IF(M31&gt;60,0,M31))),(ABS(IF(L31&gt;30,0,L31)-IF(M31&gt;30,0,M31))))</f>
        <v>2</v>
      </c>
      <c r="P31" s="200" t="str">
        <f>IF(P4=3,(IF(O31&gt;12,"Y","")),(IF(O31&gt;6,"Y","")))</f>
        <v/>
      </c>
      <c r="Q31" s="42">
        <f t="shared" si="2"/>
        <v>12.5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25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47</v>
      </c>
      <c r="AB31" s="253" t="str">
        <f>LOOKUP(AA31,{0,0.01,40,45,50,55,60,65,70,75,80},{"","F","D","C","C+","B-","B","B+","A-","A","A+"})</f>
        <v>C</v>
      </c>
      <c r="AC31" s="330">
        <f>LOOKUP(AA31,{0,0.01,40,45,50,55,60,65,70,75,80},{0,"0",2,2.25,2.5,2.75,3,3.25,3.5,3.75,4})</f>
        <v>2.25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>
        <v>30.5</v>
      </c>
      <c r="L32" s="183">
        <v>16.5</v>
      </c>
      <c r="M32" s="183">
        <v>16</v>
      </c>
      <c r="N32" s="183"/>
      <c r="O32" s="249">
        <f>IF(P4=3,(ABS(IF(L32&gt;60,0,L32)-IF(M32&gt;60,0,M32))),(ABS(IF(L32&gt;30,0,L32)-IF(M32&gt;30,0,M32))))</f>
        <v>0.5</v>
      </c>
      <c r="P32" s="200" t="str">
        <f>IF(P4=3,(IF(O32&gt;12,"Y","")),(IF(O32&gt;6,"Y","")))</f>
        <v/>
      </c>
      <c r="Q32" s="42">
        <f t="shared" si="2"/>
        <v>16.25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32.5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63</v>
      </c>
      <c r="AB32" s="253" t="str">
        <f>LOOKUP(AA32,{0,0.01,40,45,50,55,60,65,70,75,80},{"","F","D","C","C+","B-","B","B+","A-","A","A+"})</f>
        <v>B</v>
      </c>
      <c r="AC32" s="330">
        <f>LOOKUP(AA32,{0,0.01,40,45,50,55,60,65,70,75,80},{0,"0",2,2.25,2.5,2.75,3,3.25,3.5,3.75,4})</f>
        <v>3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>
        <v>27</v>
      </c>
      <c r="L33" s="183">
        <v>20</v>
      </c>
      <c r="M33" s="183">
        <v>18</v>
      </c>
      <c r="N33" s="183"/>
      <c r="O33" s="249">
        <f>IF(P4=3,(ABS(IF(L33&gt;60,0,L33)-IF(M33&gt;60,0,M33))),(ABS(IF(L33&gt;30,0,L33)-IF(M33&gt;30,0,M33))))</f>
        <v>2</v>
      </c>
      <c r="P33" s="200" t="str">
        <f>IF(P4=3,(IF(O33&gt;12,"Y","")),(IF(O33&gt;6,"Y","")))</f>
        <v/>
      </c>
      <c r="Q33" s="42">
        <f t="shared" si="2"/>
        <v>19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38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65</v>
      </c>
      <c r="AB33" s="253" t="str">
        <f>LOOKUP(AA33,{0,0.01,40,45,50,55,60,65,70,75,80},{"","F","D","C","C+","B-","B","B+","A-","A","A+"})</f>
        <v>B+</v>
      </c>
      <c r="AC33" s="330">
        <f>LOOKUP(AA33,{0,0.01,40,45,50,55,60,65,70,75,80},{0,"0",2,2.25,2.5,2.75,3,3.25,3.5,3.75,4})</f>
        <v>3.25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>
        <v>32</v>
      </c>
      <c r="L34" s="183">
        <v>25</v>
      </c>
      <c r="M34" s="183">
        <v>24.5</v>
      </c>
      <c r="N34" s="183"/>
      <c r="O34" s="249">
        <f>IF(P4=3,(ABS(IF(L34&gt;60,0,L34)-IF(M34&gt;60,0,M34))),(ABS(IF(L34&gt;30,0,L34)-IF(M34&gt;30,0,M34))))</f>
        <v>0.5</v>
      </c>
      <c r="P34" s="200" t="str">
        <f>IF(P4=3,(IF(O34&gt;12,"Y","")),(IF(O34&gt;6,"Y","")))</f>
        <v/>
      </c>
      <c r="Q34" s="42">
        <f t="shared" si="2"/>
        <v>24.75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49.5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82</v>
      </c>
      <c r="AB34" s="253" t="str">
        <f>LOOKUP(AA34,{0,0.01,40,45,50,55,60,65,70,75,80},{"","F","D","C","C+","B-","B","B+","A-","A","A+"})</f>
        <v>A+</v>
      </c>
      <c r="AC34" s="330">
        <f>LOOKUP(AA34,{0,0.01,40,45,50,55,60,65,70,75,80},{0,"0",2,2.25,2.5,2.75,3,3.25,3.5,3.75,4})</f>
        <v>4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>
        <v>28.5</v>
      </c>
      <c r="L35" s="183">
        <v>20</v>
      </c>
      <c r="M35" s="183">
        <v>19</v>
      </c>
      <c r="N35" s="183"/>
      <c r="O35" s="249">
        <f>IF(P4=3,(ABS(IF(L35&gt;60,0,L35)-IF(M35&gt;60,0,M35))),(ABS(IF(L35&gt;30,0,L35)-IF(M35&gt;30,0,M35))))</f>
        <v>1</v>
      </c>
      <c r="P35" s="200" t="str">
        <f>IF(P4=3,(IF(O35&gt;12,"Y","")),(IF(O35&gt;6,"Y","")))</f>
        <v/>
      </c>
      <c r="Q35" s="42">
        <f t="shared" si="2"/>
        <v>19.5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39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68</v>
      </c>
      <c r="AB35" s="253" t="str">
        <f>LOOKUP(AA35,{0,0.01,40,45,50,55,60,65,70,75,80},{"","F","D","C","C+","B-","B","B+","A-","A","A+"})</f>
        <v>B+</v>
      </c>
      <c r="AC35" s="330">
        <f>LOOKUP(AA35,{0,0.01,40,45,50,55,60,65,70,75,80},{0,"0",2,2.25,2.5,2.75,3,3.25,3.5,3.75,4})</f>
        <v>3.25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>
        <v>32.5</v>
      </c>
      <c r="L36" s="183">
        <v>23.5</v>
      </c>
      <c r="M36" s="183">
        <v>24</v>
      </c>
      <c r="N36" s="183"/>
      <c r="O36" s="249">
        <f>IF(P4=3,(ABS(IF(L36&gt;60,0,L36)-IF(M36&gt;60,0,M36))),(ABS(IF(L36&gt;30,0,L36)-IF(M36&gt;30,0,M36))))</f>
        <v>0.5</v>
      </c>
      <c r="P36" s="200" t="str">
        <f>IF(P4=3,(IF(O36&gt;12,"Y","")),(IF(O36&gt;6,"Y","")))</f>
        <v/>
      </c>
      <c r="Q36" s="42">
        <f t="shared" si="2"/>
        <v>23.75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47.5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80</v>
      </c>
      <c r="AB36" s="253" t="str">
        <f>LOOKUP(AA36,{0,0.01,40,45,50,55,60,65,70,75,80},{"","F","D","C","C+","B-","B","B+","A-","A","A+"})</f>
        <v>A+</v>
      </c>
      <c r="AC36" s="330">
        <f>LOOKUP(AA36,{0,0.01,40,45,50,55,60,65,70,75,80},{0,"0",2,2.25,2.5,2.75,3,3.25,3.5,3.75,4})</f>
        <v>4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>
        <v>29</v>
      </c>
      <c r="L37" s="183">
        <v>22.5</v>
      </c>
      <c r="M37" s="183">
        <v>21</v>
      </c>
      <c r="N37" s="183"/>
      <c r="O37" s="249">
        <f>IF(P4=3,(ABS(IF(L37&gt;60,0,L37)-IF(M37&gt;60,0,M37))),(ABS(IF(L37&gt;30,0,L37)-IF(M37&gt;30,0,M37))))</f>
        <v>1.5</v>
      </c>
      <c r="P37" s="200" t="str">
        <f>IF(P4=3,(IF(O37&gt;12,"Y","")),(IF(O37&gt;6,"Y","")))</f>
        <v/>
      </c>
      <c r="Q37" s="42">
        <f t="shared" si="2"/>
        <v>21.75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43.5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73</v>
      </c>
      <c r="AB37" s="253" t="str">
        <f>LOOKUP(AA37,{0,0.01,40,45,50,55,60,65,70,75,80},{"","F","D","C","C+","B-","B","B+","A-","A","A+"})</f>
        <v>A-</v>
      </c>
      <c r="AC37" s="330">
        <f>LOOKUP(AA37,{0,0.01,40,45,50,55,60,65,70,75,80},{0,"0",2,2.25,2.5,2.75,3,3.25,3.5,3.75,4})</f>
        <v>3.5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>
        <v>31.5</v>
      </c>
      <c r="L38" s="183">
        <v>23</v>
      </c>
      <c r="M38" s="183">
        <v>21</v>
      </c>
      <c r="N38" s="183"/>
      <c r="O38" s="249">
        <f>IF(P4=3,(ABS(IF(L38&gt;60,0,L38)-IF(M38&gt;60,0,M38))),(ABS(IF(L38&gt;30,0,L38)-IF(M38&gt;30,0,M38))))</f>
        <v>2</v>
      </c>
      <c r="P38" s="200" t="str">
        <f>IF(P4=3,(IF(O38&gt;12,"Y","")),(IF(O38&gt;6,"Y","")))</f>
        <v/>
      </c>
      <c r="Q38" s="42">
        <f t="shared" si="2"/>
        <v>22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44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76</v>
      </c>
      <c r="AB38" s="253" t="str">
        <f>LOOKUP(AA38,{0,0.01,40,45,50,55,60,65,70,75,80},{"","F","D","C","C+","B-","B","B+","A-","A","A+"})</f>
        <v>A</v>
      </c>
      <c r="AC38" s="330">
        <f>LOOKUP(AA38,{0,0.01,40,45,50,55,60,65,70,75,80},{0,"0",2,2.25,2.5,2.75,3,3.25,3.5,3.75,4})</f>
        <v>3.75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>
        <v>29.5</v>
      </c>
      <c r="L39" s="183">
        <v>19</v>
      </c>
      <c r="M39" s="183">
        <v>20</v>
      </c>
      <c r="N39" s="183"/>
      <c r="O39" s="249">
        <f>IF(P4=3,(ABS(IF(L39&gt;60,0,L39)-IF(M39&gt;60,0,M39))),(ABS(IF(L39&gt;30,0,L39)-IF(M39&gt;30,0,M39))))</f>
        <v>1</v>
      </c>
      <c r="P39" s="200" t="str">
        <f>IF(P4=3,(IF(O39&gt;12,"Y","")),(IF(O39&gt;6,"Y","")))</f>
        <v/>
      </c>
      <c r="Q39" s="42">
        <f t="shared" si="2"/>
        <v>19.5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39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69</v>
      </c>
      <c r="AB39" s="253" t="str">
        <f>LOOKUP(AA39,{0,0.01,40,45,50,55,60,65,70,75,80},{"","F","D","C","C+","B-","B","B+","A-","A","A+"})</f>
        <v>B+</v>
      </c>
      <c r="AC39" s="330">
        <f>LOOKUP(AA39,{0,0.01,40,45,50,55,60,65,70,75,80},{0,"0",2,2.25,2.5,2.75,3,3.25,3.5,3.75,4})</f>
        <v>3.25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>
        <v>30</v>
      </c>
      <c r="L40" s="183">
        <v>22.5</v>
      </c>
      <c r="M40" s="183">
        <v>20.5</v>
      </c>
      <c r="N40" s="183"/>
      <c r="O40" s="249">
        <f>IF(P4=3,(ABS(IF(L40&gt;60,0,L40)-IF(M40&gt;60,0,M40))),(ABS(IF(L40&gt;30,0,L40)-IF(M40&gt;30,0,M40))))</f>
        <v>2</v>
      </c>
      <c r="P40" s="200" t="str">
        <f>IF(P4=3,(IF(O40&gt;12,"Y","")),(IF(O40&gt;6,"Y","")))</f>
        <v/>
      </c>
      <c r="Q40" s="42">
        <f t="shared" si="2"/>
        <v>21.5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43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73</v>
      </c>
      <c r="AB40" s="253" t="str">
        <f>LOOKUP(AA40,{0,0.01,40,45,50,55,60,65,70,75,80},{"","F","D","C","C+","B-","B","B+","A-","A","A+"})</f>
        <v>A-</v>
      </c>
      <c r="AC40" s="330">
        <f>LOOKUP(AA40,{0,0.01,40,45,50,55,60,65,70,75,80},{0,"0",2,2.25,2.5,2.75,3,3.25,3.5,3.75,4})</f>
        <v>3.5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>
        <v>30.5</v>
      </c>
      <c r="L41" s="183">
        <v>23</v>
      </c>
      <c r="M41" s="183">
        <v>20</v>
      </c>
      <c r="N41" s="183"/>
      <c r="O41" s="249">
        <f>IF(P4=3,(ABS(IF(L41&gt;60,0,L41)-IF(M41&gt;60,0,M41))),(ABS(IF(L41&gt;30,0,L41)-IF(M41&gt;30,0,M41))))</f>
        <v>3</v>
      </c>
      <c r="P41" s="200" t="str">
        <f>IF(P4=3,(IF(O41&gt;12,"Y","")),(IF(O41&gt;6,"Y","")))</f>
        <v/>
      </c>
      <c r="Q41" s="42">
        <f t="shared" si="2"/>
        <v>21.5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43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74</v>
      </c>
      <c r="AB41" s="253" t="str">
        <f>LOOKUP(AA41,{0,0.01,40,45,50,55,60,65,70,75,80},{"","F","D","C","C+","B-","B","B+","A-","A","A+"})</f>
        <v>A-</v>
      </c>
      <c r="AC41" s="330">
        <f>LOOKUP(AA41,{0,0.01,40,45,50,55,60,65,70,75,80},{0,"0",2,2.25,2.5,2.75,3,3.25,3.5,3.75,4})</f>
        <v>3.5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>
        <v>29</v>
      </c>
      <c r="L42" s="183">
        <v>21.5</v>
      </c>
      <c r="M42" s="183">
        <v>19</v>
      </c>
      <c r="N42" s="183"/>
      <c r="O42" s="249">
        <f>IF(P4=3,(ABS(IF(L42&gt;60,0,L42)-IF(M42&gt;60,0,M42))),(ABS(IF(L42&gt;30,0,L42)-IF(M42&gt;30,0,M42))))</f>
        <v>2.5</v>
      </c>
      <c r="P42" s="200" t="str">
        <f>IF(P4=3,(IF(O42&gt;12,"Y","")),(IF(O42&gt;6,"Y","")))</f>
        <v/>
      </c>
      <c r="Q42" s="42">
        <f t="shared" si="2"/>
        <v>20.25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40.5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70</v>
      </c>
      <c r="AB42" s="253" t="str">
        <f>LOOKUP(AA42,{0,0.01,40,45,50,55,60,65,70,75,80},{"","F","D","C","C+","B-","B","B+","A-","A","A+"})</f>
        <v>A-</v>
      </c>
      <c r="AC42" s="330">
        <f>LOOKUP(AA42,{0,0.01,40,45,50,55,60,65,70,75,80},{0,"0",2,2.25,2.5,2.75,3,3.25,3.5,3.75,4})</f>
        <v>3.5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>
        <v>29.5</v>
      </c>
      <c r="L43" s="183">
        <v>23.5</v>
      </c>
      <c r="M43" s="183">
        <v>18.5</v>
      </c>
      <c r="N43" s="183"/>
      <c r="O43" s="249">
        <f>IF(P4=3,(ABS(IF(L43&gt;60,0,L43)-IF(M43&gt;60,0,M43))),(ABS(IF(L43&gt;30,0,L43)-IF(M43&gt;30,0,M43))))</f>
        <v>5</v>
      </c>
      <c r="P43" s="200" t="str">
        <f>IF(P4=3,(IF(O43&gt;12,"Y","")),(IF(O43&gt;6,"Y","")))</f>
        <v/>
      </c>
      <c r="Q43" s="42">
        <f t="shared" si="2"/>
        <v>21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42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72</v>
      </c>
      <c r="AB43" s="253" t="str">
        <f>LOOKUP(AA43,{0,0.01,40,45,50,55,60,65,70,75,80},{"","F","D","C","C+","B-","B","B+","A-","A","A+"})</f>
        <v>A-</v>
      </c>
      <c r="AC43" s="330">
        <f>LOOKUP(AA43,{0,0.01,40,45,50,55,60,65,70,75,80},{0,"0",2,2.25,2.5,2.75,3,3.25,3.5,3.75,4})</f>
        <v>3.5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>
        <v>32.5</v>
      </c>
      <c r="L44" s="183">
        <v>24</v>
      </c>
      <c r="M44" s="183">
        <v>23</v>
      </c>
      <c r="N44" s="183"/>
      <c r="O44" s="249">
        <f>IF(P4=3,(ABS(IF(L44&gt;60,0,L44)-IF(M44&gt;60,0,M44))),(ABS(IF(L44&gt;30,0,L44)-IF(M44&gt;30,0,M44))))</f>
        <v>1</v>
      </c>
      <c r="P44" s="200" t="str">
        <f>IF(P4=3,(IF(O44&gt;12,"Y","")),(IF(O44&gt;6,"Y","")))</f>
        <v/>
      </c>
      <c r="Q44" s="42">
        <f t="shared" si="2"/>
        <v>23.5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47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80</v>
      </c>
      <c r="AB44" s="253" t="str">
        <f>LOOKUP(AA44,{0,0.01,40,45,50,55,60,65,70,75,80},{"","F","D","C","C+","B-","B","B+","A-","A","A+"})</f>
        <v>A+</v>
      </c>
      <c r="AC44" s="330">
        <f>LOOKUP(AA44,{0,0.01,40,45,50,55,60,65,70,75,80},{0,"0",2,2.25,2.5,2.75,3,3.25,3.5,3.75,4})</f>
        <v>4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>
        <v>30</v>
      </c>
      <c r="L45" s="183">
        <v>23</v>
      </c>
      <c r="M45" s="183">
        <v>22</v>
      </c>
      <c r="N45" s="183"/>
      <c r="O45" s="249">
        <f>IF(P4=3,(ABS(IF(L45&gt;60,0,L45)-IF(M45&gt;60,0,M45))),(ABS(IF(L45&gt;30,0,L45)-IF(M45&gt;30,0,M45))))</f>
        <v>1</v>
      </c>
      <c r="P45" s="200" t="str">
        <f>IF(P4=3,(IF(O45&gt;12,"Y","")),(IF(O45&gt;6,"Y","")))</f>
        <v/>
      </c>
      <c r="Q45" s="42">
        <f t="shared" si="2"/>
        <v>22.5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45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75</v>
      </c>
      <c r="AB45" s="253" t="str">
        <f>LOOKUP(AA45,{0,0.01,40,45,50,55,60,65,70,75,80},{"","F","D","C","C+","B-","B","B+","A-","A","A+"})</f>
        <v>A</v>
      </c>
      <c r="AC45" s="330">
        <f>LOOKUP(AA45,{0,0.01,40,45,50,55,60,65,70,75,80},{0,"0",2,2.25,2.5,2.75,3,3.25,3.5,3.75,4})</f>
        <v>3.75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>
        <v>24</v>
      </c>
      <c r="T46" s="291">
        <v>18</v>
      </c>
      <c r="U46" s="291">
        <v>14</v>
      </c>
      <c r="V46" s="291"/>
      <c r="W46" s="287">
        <f>IF(X4=3,(ABS(IF(T46&gt;60,0,T46)-IF(U46&gt;60,0,U46))),(ABS(IF(T46&gt;30,0,T46)-IF(U46&gt;30,0,U46))))</f>
        <v>4</v>
      </c>
      <c r="X46" s="288" t="str">
        <f>IF(X4=3,(IF(W46&gt;12,"Y","")),(IF(W46&gt;6,"Y","")))</f>
        <v/>
      </c>
      <c r="Y46" s="289">
        <f t="shared" si="3"/>
        <v>16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32</v>
      </c>
      <c r="AA46" s="197">
        <f t="shared" si="0"/>
        <v>56</v>
      </c>
      <c r="AB46" s="253" t="str">
        <f>LOOKUP(AA46,{0,0.01,40,45,50,55,60,65,70,75,80},{"","F","D","C","C+","B-","B","B+","A-","A","A+"})</f>
        <v>B-</v>
      </c>
      <c r="AC46" s="330">
        <f>LOOKUP(AA46,{0,0.01,40,45,50,55,60,65,70,75,80},{0,"0",2,2.25,2.5,2.75,3,3.25,3.5,3.75,4})</f>
        <v>2.75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>
        <v>24.5</v>
      </c>
      <c r="T47" s="291">
        <v>16.5</v>
      </c>
      <c r="U47" s="291">
        <v>17</v>
      </c>
      <c r="V47" s="291"/>
      <c r="W47" s="287">
        <f>IF(X4=3,(ABS(IF(T47&gt;60,0,T47)-IF(U47&gt;60,0,U47))),(ABS(IF(T47&gt;30,0,T47)-IF(U47&gt;30,0,U47))))</f>
        <v>0.5</v>
      </c>
      <c r="X47" s="288" t="str">
        <f>IF(X4=3,(IF(W47&gt;12,"Y","")),(IF(W47&gt;6,"Y","")))</f>
        <v/>
      </c>
      <c r="Y47" s="289">
        <f t="shared" si="3"/>
        <v>16.75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33.5</v>
      </c>
      <c r="AA47" s="197">
        <f t="shared" si="0"/>
        <v>58</v>
      </c>
      <c r="AB47" s="253" t="str">
        <f>LOOKUP(AA47,{0,0.01,40,45,50,55,60,65,70,75,80},{"","F","D","C","C+","B-","B","B+","A-","A","A+"})</f>
        <v>B-</v>
      </c>
      <c r="AC47" s="330">
        <f>LOOKUP(AA47,{0,0.01,40,45,50,55,60,65,70,75,80},{0,"0",2,2.25,2.5,2.75,3,3.25,3.5,3.75,4})</f>
        <v>2.75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>
        <v>32</v>
      </c>
      <c r="T48" s="291">
        <v>23.5</v>
      </c>
      <c r="U48" s="291">
        <v>23</v>
      </c>
      <c r="V48" s="291"/>
      <c r="W48" s="287">
        <f>IF(X4=3,(ABS(IF(T48&gt;60,0,T48)-IF(U48&gt;60,0,U48))),(ABS(IF(T48&gt;30,0,T48)-IF(U48&gt;30,0,U48))))</f>
        <v>0.5</v>
      </c>
      <c r="X48" s="288" t="str">
        <f>IF(X4=3,(IF(W48&gt;12,"Y","")),(IF(W48&gt;6,"Y","")))</f>
        <v/>
      </c>
      <c r="Y48" s="289">
        <f t="shared" si="3"/>
        <v>23.25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46.5</v>
      </c>
      <c r="AA48" s="197">
        <f t="shared" si="0"/>
        <v>79</v>
      </c>
      <c r="AB48" s="253" t="str">
        <f>LOOKUP(AA48,{0,0.01,40,45,50,55,60,65,70,75,80},{"","F","D","C","C+","B-","B","B+","A-","A","A+"})</f>
        <v>A</v>
      </c>
      <c r="AC48" s="330">
        <f>LOOKUP(AA48,{0,0.01,40,45,50,55,60,65,70,75,80},{0,"0",2,2.25,2.5,2.75,3,3.25,3.5,3.75,4})</f>
        <v>3.75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>
        <v>29</v>
      </c>
      <c r="T49" s="291">
        <v>23</v>
      </c>
      <c r="U49" s="291">
        <v>24</v>
      </c>
      <c r="V49" s="291"/>
      <c r="W49" s="287">
        <f>IF(X4=3,(ABS(IF(T49&gt;60,0,T49)-IF(U49&gt;60,0,U49))),(ABS(IF(T49&gt;30,0,T49)-IF(U49&gt;30,0,U49))))</f>
        <v>1</v>
      </c>
      <c r="X49" s="288" t="str">
        <f>IF(X4=3,(IF(W49&gt;12,"Y","")),(IF(W49&gt;6,"Y","")))</f>
        <v/>
      </c>
      <c r="Y49" s="289">
        <f t="shared" si="3"/>
        <v>23.5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47</v>
      </c>
      <c r="AA49" s="197">
        <f t="shared" si="0"/>
        <v>76</v>
      </c>
      <c r="AB49" s="253" t="str">
        <f>LOOKUP(AA49,{0,0.01,40,45,50,55,60,65,70,75,80},{"","F","D","C","C+","B-","B","B+","A-","A","A+"})</f>
        <v>A</v>
      </c>
      <c r="AC49" s="330">
        <f>LOOKUP(AA49,{0,0.01,40,45,50,55,60,65,70,75,80},{0,"0",2,2.25,2.5,2.75,3,3.25,3.5,3.75,4})</f>
        <v>3.75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>
        <v>28.5</v>
      </c>
      <c r="T50" s="291">
        <v>20</v>
      </c>
      <c r="U50" s="291">
        <v>21.5</v>
      </c>
      <c r="V50" s="291"/>
      <c r="W50" s="287">
        <f>IF(X4=3,(ABS(IF(T50&gt;60,0,T50)-IF(U50&gt;60,0,U50))),(ABS(IF(T50&gt;30,0,T50)-IF(U50&gt;30,0,U50))))</f>
        <v>1.5</v>
      </c>
      <c r="X50" s="288" t="str">
        <f>IF(X4=3,(IF(W50&gt;12,"Y","")),(IF(W50&gt;6,"Y","")))</f>
        <v/>
      </c>
      <c r="Y50" s="289">
        <f t="shared" si="3"/>
        <v>20.75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41.5</v>
      </c>
      <c r="AA50" s="197">
        <f t="shared" si="0"/>
        <v>70</v>
      </c>
      <c r="AB50" s="253" t="str">
        <f>LOOKUP(AA50,{0,0.01,40,45,50,55,60,65,70,75,80},{"","F","D","C","C+","B-","B","B+","A-","A","A+"})</f>
        <v>A-</v>
      </c>
      <c r="AC50" s="330">
        <f>LOOKUP(AA50,{0,0.01,40,45,50,55,60,65,70,75,80},{0,"0",2,2.25,2.5,2.75,3,3.25,3.5,3.75,4})</f>
        <v>3.5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>
        <v>25</v>
      </c>
      <c r="T51" s="291">
        <v>19</v>
      </c>
      <c r="U51" s="291">
        <v>13</v>
      </c>
      <c r="V51" s="291"/>
      <c r="W51" s="287">
        <f>IF(X4=3,(ABS(IF(T51&gt;60,0,T51)-IF(U51&gt;60,0,U51))),(ABS(IF(T51&gt;30,0,T51)-IF(U51&gt;30,0,U51))))</f>
        <v>6</v>
      </c>
      <c r="X51" s="288" t="str">
        <f>IF(X4=3,(IF(W51&gt;12,"Y","")),(IF(W51&gt;6,"Y","")))</f>
        <v/>
      </c>
      <c r="Y51" s="289">
        <f t="shared" si="3"/>
        <v>16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32</v>
      </c>
      <c r="AA51" s="197">
        <f t="shared" si="0"/>
        <v>57</v>
      </c>
      <c r="AB51" s="253" t="str">
        <f>LOOKUP(AA51,{0,0.01,40,45,50,55,60,65,70,75,80},{"","F","D","C","C+","B-","B","B+","A-","A","A+"})</f>
        <v>B-</v>
      </c>
      <c r="AC51" s="330">
        <f>LOOKUP(AA51,{0,0.01,40,45,50,55,60,65,70,75,80},{0,"0",2,2.25,2.5,2.75,3,3.25,3.5,3.75,4})</f>
        <v>2.75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>
        <v>25.5</v>
      </c>
      <c r="T52" s="291">
        <v>9.5</v>
      </c>
      <c r="U52" s="291">
        <v>14</v>
      </c>
      <c r="V52" s="291"/>
      <c r="W52" s="287">
        <f>IF(X4=3,(ABS(IF(T52&gt;60,0,T52)-IF(U52&gt;60,0,U52))),(ABS(IF(T52&gt;30,0,T52)-IF(U52&gt;30,0,U52))))</f>
        <v>4.5</v>
      </c>
      <c r="X52" s="288" t="str">
        <f>IF(X4=3,(IF(W52&gt;12,"Y","")),(IF(W52&gt;6,"Y","")))</f>
        <v/>
      </c>
      <c r="Y52" s="289">
        <f t="shared" si="3"/>
        <v>11.75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23.5</v>
      </c>
      <c r="AA52" s="197">
        <f t="shared" si="0"/>
        <v>49</v>
      </c>
      <c r="AB52" s="253" t="str">
        <f>LOOKUP(AA52,{0,0.01,40,45,50,55,60,65,70,75,80},{"","F","D","C","C+","B-","B","B+","A-","A","A+"})</f>
        <v>C</v>
      </c>
      <c r="AC52" s="330">
        <f>LOOKUP(AA52,{0,0.01,40,45,50,55,60,65,70,75,80},{0,"0",2,2.25,2.5,2.75,3,3.25,3.5,3.75,4})</f>
        <v>2.25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>
        <v>30.5</v>
      </c>
      <c r="T53" s="291">
        <v>20</v>
      </c>
      <c r="U53" s="291">
        <v>18.5</v>
      </c>
      <c r="V53" s="291"/>
      <c r="W53" s="287">
        <f>IF(X4=3,(ABS(IF(T53&gt;60,0,T53)-IF(U53&gt;60,0,U53))),(ABS(IF(T53&gt;30,0,T53)-IF(U53&gt;30,0,U53))))</f>
        <v>1.5</v>
      </c>
      <c r="X53" s="288" t="str">
        <f>IF(X4=3,(IF(W53&gt;12,"Y","")),(IF(W53&gt;6,"Y","")))</f>
        <v/>
      </c>
      <c r="Y53" s="289">
        <f t="shared" si="3"/>
        <v>19.25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38.5</v>
      </c>
      <c r="AA53" s="197">
        <f t="shared" si="0"/>
        <v>69</v>
      </c>
      <c r="AB53" s="253" t="str">
        <f>LOOKUP(AA53,{0,0.01,40,45,50,55,60,65,70,75,80},{"","F","D","C","C+","B-","B","B+","A-","A","A+"})</f>
        <v>B+</v>
      </c>
      <c r="AC53" s="330">
        <f>LOOKUP(AA53,{0,0.01,40,45,50,55,60,65,70,75,80},{0,"0",2,2.25,2.5,2.75,3,3.25,3.5,3.75,4})</f>
        <v>3.25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>
        <v>24.5</v>
      </c>
      <c r="T54" s="291">
        <v>10</v>
      </c>
      <c r="U54" s="291">
        <v>14</v>
      </c>
      <c r="V54" s="291"/>
      <c r="W54" s="287">
        <f>IF(X4=3,(ABS(IF(T54&gt;60,0,T54)-IF(U54&gt;60,0,U54))),(ABS(IF(T54&gt;30,0,T54)-IF(U54&gt;30,0,U54))))</f>
        <v>4</v>
      </c>
      <c r="X54" s="288" t="str">
        <f>IF(X4=3,(IF(W54&gt;12,"Y","")),(IF(W54&gt;6,"Y","")))</f>
        <v/>
      </c>
      <c r="Y54" s="289">
        <f t="shared" si="3"/>
        <v>12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24</v>
      </c>
      <c r="AA54" s="197">
        <f t="shared" si="0"/>
        <v>49</v>
      </c>
      <c r="AB54" s="253" t="str">
        <f>LOOKUP(AA54,{0,0.01,40,45,50,55,60,65,70,75,80},{"","F","D","C","C+","B-","B","B+","A-","A","A+"})</f>
        <v>C</v>
      </c>
      <c r="AC54" s="330">
        <f>LOOKUP(AA54,{0,0.01,40,45,50,55,60,65,70,75,80},{0,"0",2,2.25,2.5,2.75,3,3.25,3.5,3.75,4})</f>
        <v>2.25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>
        <v>26</v>
      </c>
      <c r="T55" s="291">
        <v>11.5</v>
      </c>
      <c r="U55" s="291">
        <v>11.5</v>
      </c>
      <c r="V55" s="291"/>
      <c r="W55" s="287">
        <f>IF(X4=3,(ABS(IF(T55&gt;60,0,T55)-IF(U55&gt;60,0,U55))),(ABS(IF(T55&gt;30,0,T55)-IF(U55&gt;30,0,U55))))</f>
        <v>0</v>
      </c>
      <c r="X55" s="288" t="str">
        <f>IF(X4=3,(IF(W55&gt;12,"Y","")),(IF(W55&gt;6,"Y","")))</f>
        <v/>
      </c>
      <c r="Y55" s="289">
        <f t="shared" si="3"/>
        <v>11.5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23</v>
      </c>
      <c r="AA55" s="197">
        <f t="shared" si="0"/>
        <v>49</v>
      </c>
      <c r="AB55" s="253" t="str">
        <f>LOOKUP(AA55,{0,0.01,40,45,50,55,60,65,70,75,80},{"","F","D","C","C+","B-","B","B+","A-","A","A+"})</f>
        <v>C</v>
      </c>
      <c r="AC55" s="330">
        <f>LOOKUP(AA55,{0,0.01,40,45,50,55,60,65,70,75,80},{0,"0",2,2.25,2.5,2.75,3,3.25,3.5,3.75,4})</f>
        <v>2.25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>
        <v>22</v>
      </c>
      <c r="T56" s="291">
        <v>8.5</v>
      </c>
      <c r="U56" s="291">
        <v>11.5</v>
      </c>
      <c r="V56" s="291"/>
      <c r="W56" s="287">
        <f>IF(X4=3,(ABS(IF(T56&gt;60,0,T56)-IF(U56&gt;60,0,U56))),(ABS(IF(T56&gt;30,0,T56)-IF(U56&gt;30,0,U56))))</f>
        <v>3</v>
      </c>
      <c r="X56" s="288" t="str">
        <f>IF(X4=3,(IF(W56&gt;12,"Y","")),(IF(W56&gt;6,"Y","")))</f>
        <v/>
      </c>
      <c r="Y56" s="289">
        <f t="shared" si="3"/>
        <v>10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20</v>
      </c>
      <c r="AA56" s="197">
        <f t="shared" si="0"/>
        <v>42</v>
      </c>
      <c r="AB56" s="253" t="str">
        <f>LOOKUP(AA56,{0,0.01,40,45,50,55,60,65,70,75,80},{"","F","D","C","C+","B-","B","B+","A-","A","A+"})</f>
        <v>D</v>
      </c>
      <c r="AC56" s="330">
        <f>LOOKUP(AA56,{0,0.01,40,45,50,55,60,65,70,75,80},{0,"0",2,2.25,2.5,2.75,3,3.25,3.5,3.75,4})</f>
        <v>2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>
        <v>23.5</v>
      </c>
      <c r="T57" s="291">
        <v>11.5</v>
      </c>
      <c r="U57" s="291">
        <v>12</v>
      </c>
      <c r="V57" s="291"/>
      <c r="W57" s="287">
        <f>IF(X4=3,(ABS(IF(T57&gt;60,0,T57)-IF(U57&gt;60,0,U57))),(ABS(IF(T57&gt;30,0,T57)-IF(U57&gt;30,0,U57))))</f>
        <v>0.5</v>
      </c>
      <c r="X57" s="288" t="str">
        <f>IF(X4=3,(IF(W57&gt;12,"Y","")),(IF(W57&gt;6,"Y","")))</f>
        <v/>
      </c>
      <c r="Y57" s="289">
        <f t="shared" si="3"/>
        <v>11.75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23.5</v>
      </c>
      <c r="AA57" s="197">
        <f t="shared" si="0"/>
        <v>47</v>
      </c>
      <c r="AB57" s="253" t="str">
        <f>LOOKUP(AA57,{0,0.01,40,45,50,55,60,65,70,75,80},{"","F","D","C","C+","B-","B","B+","A-","A","A+"})</f>
        <v>C</v>
      </c>
      <c r="AC57" s="330">
        <f>LOOKUP(AA57,{0,0.01,40,45,50,55,60,65,70,75,80},{0,"0",2,2.25,2.5,2.75,3,3.25,3.5,3.75,4})</f>
        <v>2.25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>
        <v>28</v>
      </c>
      <c r="L58" s="183">
        <v>15</v>
      </c>
      <c r="M58" s="183">
        <v>15</v>
      </c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15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30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58</v>
      </c>
      <c r="AB58" s="253" t="str">
        <f>LOOKUP(AA58,{0,0.01,40,45,50,55,60,65,70,75,80},{"","F","D","C","C+","B-","B","B+","A-","A","A+"})</f>
        <v>B-</v>
      </c>
      <c r="AC58" s="330">
        <f>LOOKUP(AA58,{0,0.01,40,45,50,55,60,65,70,75,80},{0,"0",2,2.25,2.5,2.75,3,3.25,3.5,3.75,4})</f>
        <v>2.75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>
        <v>28</v>
      </c>
      <c r="D59" s="284">
        <v>18</v>
      </c>
      <c r="E59" s="285">
        <v>16</v>
      </c>
      <c r="F59" s="291"/>
      <c r="G59" s="287">
        <f>IF(H4=3,(ABS(IF(D59&gt;60,0,D59)-IF(E59&gt;60,0,E59))),(ABS(IF(D59&gt;30,0,D59)-IF(E59&gt;30,0,E59))))</f>
        <v>2</v>
      </c>
      <c r="H59" s="288" t="str">
        <f>IF(H4=3,(IF(G59&gt;12,"Y","")),(IF(G59&gt;6,"Y","")))</f>
        <v/>
      </c>
      <c r="I59" s="289">
        <f t="shared" si="1"/>
        <v>17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34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62</v>
      </c>
      <c r="AB59" s="253" t="str">
        <f>LOOKUP(AA59,{0,0.01,40,45,50,55,60,65,70,75,80},{"","F","D","C","C+","B-","B","B+","A-","A","A+"})</f>
        <v>B</v>
      </c>
      <c r="AC59" s="330">
        <f>LOOKUP(AA59,{0,0.01,40,45,50,55,60,65,70,75,80},{0,"0",2,2.25,2.5,2.75,3,3.25,3.5,3.75,4})</f>
        <v>3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A1:AE1"/>
    <mergeCell ref="A2:AE2"/>
    <mergeCell ref="A3:AE3"/>
    <mergeCell ref="C5:J5"/>
    <mergeCell ref="K5:R5"/>
    <mergeCell ref="S5:Z5"/>
    <mergeCell ref="F4:G4"/>
    <mergeCell ref="H4:J4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</mergeCells>
  <conditionalFormatting sqref="G8:G77">
    <cfRule type="expression" dxfId="29" priority="7">
      <formula>$I$7="Y"</formula>
    </cfRule>
    <cfRule type="expression" dxfId="28" priority="8">
      <formula>$I$7="Y"</formula>
    </cfRule>
    <cfRule type="expression" dxfId="27" priority="9">
      <formula>$I$7="Y"</formula>
    </cfRule>
  </conditionalFormatting>
  <conditionalFormatting sqref="O8:O77">
    <cfRule type="expression" dxfId="26" priority="4">
      <formula>$I$7="Y"</formula>
    </cfRule>
    <cfRule type="expression" dxfId="25" priority="5">
      <formula>$I$7="Y"</formula>
    </cfRule>
    <cfRule type="expression" dxfId="24" priority="6">
      <formula>$I$7="Y"</formula>
    </cfRule>
  </conditionalFormatting>
  <conditionalFormatting sqref="W8:W77">
    <cfRule type="expression" dxfId="23" priority="1">
      <formula>$I$7="Y"</formula>
    </cfRule>
    <cfRule type="expression" dxfId="22" priority="2">
      <formula>$I$7="Y"</formula>
    </cfRule>
    <cfRule type="expression" dxfId="21" priority="3">
      <formula>$I$7="Y"</formula>
    </cfRule>
  </conditionalFormatting>
  <pageMargins left="0.31496062992126" right="0.196850393700787" top="0.31496062992126" bottom="0.59055118110236204" header="0" footer="0.118110236220472"/>
  <pageSetup paperSize="5" scale="80" fitToWidth="2" fitToHeight="3" orientation="landscape" horizontalDpi="300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dimension ref="A1:AJ77"/>
  <sheetViews>
    <sheetView showZeros="0" view="pageLayout" topLeftCell="A76" workbookViewId="0">
      <selection activeCell="A7" sqref="A7"/>
    </sheetView>
  </sheetViews>
  <sheetFormatPr defaultRowHeight="15"/>
  <cols>
    <col min="1" max="1" width="11.42578125" style="187" customWidth="1"/>
    <col min="2" max="2" width="27.42578125" style="187" customWidth="1"/>
    <col min="3" max="5" width="7.85546875" style="31" customWidth="1"/>
    <col min="6" max="6" width="7.85546875" style="184" customWidth="1"/>
    <col min="7" max="7" width="4.42578125" style="184" customWidth="1"/>
    <col min="8" max="8" width="3.85546875" style="184" customWidth="1"/>
    <col min="9" max="9" width="7.85546875" style="31" hidden="1" customWidth="1"/>
    <col min="10" max="10" width="7.85546875" style="31" customWidth="1"/>
    <col min="11" max="14" width="8.140625" style="31" customWidth="1"/>
    <col min="15" max="15" width="4.42578125" style="31" customWidth="1"/>
    <col min="16" max="16" width="3.140625" style="31" customWidth="1"/>
    <col min="17" max="17" width="7.140625" style="31" hidden="1" customWidth="1"/>
    <col min="18" max="18" width="7.7109375" style="31" customWidth="1"/>
    <col min="19" max="22" width="7.85546875" style="31" customWidth="1"/>
    <col min="23" max="23" width="4.7109375" style="31" customWidth="1"/>
    <col min="24" max="24" width="3.7109375" style="31" customWidth="1"/>
    <col min="25" max="25" width="7" style="31" hidden="1" customWidth="1"/>
    <col min="26" max="26" width="7.5703125" style="31" customWidth="1"/>
    <col min="27" max="27" width="6.42578125" style="188" customWidth="1"/>
    <col min="28" max="28" width="4.7109375" style="31" customWidth="1"/>
    <col min="29" max="29" width="5.5703125" style="31" customWidth="1"/>
    <col min="30" max="30" width="5.5703125" style="272" customWidth="1"/>
    <col min="31" max="31" width="9.140625" style="16" customWidth="1"/>
    <col min="32" max="32" width="1.28515625" style="2" customWidth="1"/>
    <col min="33" max="34" width="0.85546875" style="2" customWidth="1"/>
    <col min="35" max="35" width="0.7109375" style="2" customWidth="1"/>
    <col min="36" max="36" width="0.85546875" style="2" customWidth="1"/>
  </cols>
  <sheetData>
    <row r="1" spans="1:36" ht="26.25" customHeight="1">
      <c r="A1" s="616" t="str">
        <f>'1st 1'!A1</f>
        <v>Department Of Fine Arts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</row>
    <row r="2" spans="1:36" ht="24.75" customHeight="1">
      <c r="A2" s="617" t="s">
        <v>24</v>
      </c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</row>
    <row r="3" spans="1:36" ht="25.5" customHeight="1">
      <c r="A3" s="627" t="str">
        <f>'1st 1'!B3</f>
        <v>Tabulation sheet for B.F.A. (Hons.)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  <c r="L3" s="627"/>
      <c r="M3" s="627"/>
      <c r="N3" s="627"/>
      <c r="O3" s="627"/>
      <c r="P3" s="627"/>
      <c r="Q3" s="627"/>
      <c r="R3" s="627"/>
      <c r="S3" s="627"/>
      <c r="T3" s="627"/>
      <c r="U3" s="627"/>
      <c r="V3" s="627"/>
      <c r="W3" s="627"/>
      <c r="X3" s="627"/>
      <c r="Y3" s="627"/>
      <c r="Z3" s="627"/>
      <c r="AA3" s="627"/>
      <c r="AB3" s="627"/>
      <c r="AC3" s="627"/>
      <c r="AD3" s="627"/>
      <c r="AE3" s="627"/>
    </row>
    <row r="4" spans="1:36" ht="18.75" customHeight="1">
      <c r="A4" s="338" t="s">
        <v>21</v>
      </c>
      <c r="B4" s="294"/>
      <c r="C4" s="292"/>
      <c r="D4" s="293"/>
      <c r="E4" s="276"/>
      <c r="F4" s="645" t="s">
        <v>95</v>
      </c>
      <c r="G4" s="645"/>
      <c r="H4" s="619"/>
      <c r="I4" s="619"/>
      <c r="J4" s="620"/>
      <c r="K4" s="625" t="s">
        <v>95</v>
      </c>
      <c r="L4" s="626"/>
      <c r="M4" s="626"/>
      <c r="N4" s="626"/>
      <c r="O4" s="626"/>
      <c r="P4" s="623"/>
      <c r="Q4" s="623"/>
      <c r="R4" s="624"/>
      <c r="S4" s="621" t="s">
        <v>95</v>
      </c>
      <c r="T4" s="622"/>
      <c r="U4" s="622"/>
      <c r="V4" s="622"/>
      <c r="W4" s="622"/>
      <c r="X4" s="619"/>
      <c r="Y4" s="619"/>
      <c r="Z4" s="620"/>
      <c r="AA4" s="628" t="s">
        <v>62</v>
      </c>
      <c r="AB4" s="629"/>
      <c r="AC4" s="629"/>
      <c r="AD4" s="642" t="s">
        <v>126</v>
      </c>
      <c r="AE4" s="639" t="s">
        <v>23</v>
      </c>
      <c r="AF4" s="3"/>
      <c r="AG4" s="3"/>
      <c r="AH4" s="3"/>
      <c r="AI4" s="3"/>
      <c r="AJ4" s="3"/>
    </row>
    <row r="5" spans="1:36" ht="23.25" customHeight="1">
      <c r="A5" s="268" t="s">
        <v>91</v>
      </c>
      <c r="B5" s="636" t="s">
        <v>16</v>
      </c>
      <c r="C5" s="634" t="s">
        <v>61</v>
      </c>
      <c r="D5" s="634"/>
      <c r="E5" s="634"/>
      <c r="F5" s="634"/>
      <c r="G5" s="634"/>
      <c r="H5" s="634"/>
      <c r="I5" s="634"/>
      <c r="J5" s="635"/>
      <c r="K5" s="611" t="s">
        <v>125</v>
      </c>
      <c r="L5" s="612"/>
      <c r="M5" s="612"/>
      <c r="N5" s="612"/>
      <c r="O5" s="612"/>
      <c r="P5" s="612"/>
      <c r="Q5" s="612"/>
      <c r="R5" s="613"/>
      <c r="S5" s="618" t="s">
        <v>128</v>
      </c>
      <c r="T5" s="618"/>
      <c r="U5" s="618"/>
      <c r="V5" s="618"/>
      <c r="W5" s="618"/>
      <c r="X5" s="618"/>
      <c r="Y5" s="618"/>
      <c r="Z5" s="618"/>
      <c r="AA5" s="630"/>
      <c r="AB5" s="631"/>
      <c r="AC5" s="631"/>
      <c r="AD5" s="643"/>
      <c r="AE5" s="640"/>
      <c r="AF5" s="6"/>
      <c r="AG5" s="6"/>
      <c r="AH5" s="6"/>
      <c r="AI5" s="6"/>
      <c r="AJ5" s="6"/>
    </row>
    <row r="6" spans="1:36" ht="18" customHeight="1">
      <c r="A6" s="263" t="str">
        <f>'1st 1'!A6</f>
        <v>00-00</v>
      </c>
      <c r="B6" s="637"/>
      <c r="C6" s="277" t="s">
        <v>65</v>
      </c>
      <c r="D6" s="614"/>
      <c r="E6" s="614"/>
      <c r="F6" s="614"/>
      <c r="G6" s="614"/>
      <c r="H6" s="614"/>
      <c r="I6" s="614"/>
      <c r="J6" s="614"/>
      <c r="K6" s="275" t="s">
        <v>65</v>
      </c>
      <c r="L6" s="646"/>
      <c r="M6" s="646"/>
      <c r="N6" s="646"/>
      <c r="O6" s="646"/>
      <c r="P6" s="646"/>
      <c r="Q6" s="646"/>
      <c r="R6" s="647"/>
      <c r="S6" s="277" t="s">
        <v>65</v>
      </c>
      <c r="T6" s="614"/>
      <c r="U6" s="614"/>
      <c r="V6" s="614"/>
      <c r="W6" s="614"/>
      <c r="X6" s="614"/>
      <c r="Y6" s="614"/>
      <c r="Z6" s="615"/>
      <c r="AA6" s="632"/>
      <c r="AB6" s="633"/>
      <c r="AC6" s="633"/>
      <c r="AD6" s="643"/>
      <c r="AE6" s="640"/>
    </row>
    <row r="7" spans="1:36" ht="98.1" customHeight="1">
      <c r="A7" s="266" t="s">
        <v>15</v>
      </c>
      <c r="B7" s="638"/>
      <c r="C7" s="278" t="s">
        <v>52</v>
      </c>
      <c r="D7" s="279">
        <f>IF(H4=3,"Exam: Int:[60]",IF(H4=1.5,"Exam: Int:[30]",0))</f>
        <v>0</v>
      </c>
      <c r="E7" s="279">
        <f>IF(H4=3,"Exam: Ext:[60]",IF(H4=1.5,"Exam: Ext:[30]",0))</f>
        <v>0</v>
      </c>
      <c r="F7" s="279">
        <f>IF(H4=3,"Exam: 3rd:[60]",IF(H4=1.5,"Exam: 3rd:[30]",0))</f>
        <v>0</v>
      </c>
      <c r="G7" s="280" t="s">
        <v>13</v>
      </c>
      <c r="H7" s="280" t="s">
        <v>20</v>
      </c>
      <c r="I7" s="281" t="s">
        <v>51</v>
      </c>
      <c r="J7" s="282" t="s">
        <v>129</v>
      </c>
      <c r="K7" s="264" t="s">
        <v>52</v>
      </c>
      <c r="L7" s="34">
        <f>IF(P4=3,"Exam: Int:[60]",IF(P4=1.5,"Exam: Int:[30]",0))</f>
        <v>0</v>
      </c>
      <c r="M7" s="34">
        <f>IF(P4=3,"Exam: Ext:[60]",IF(P4=1.5,"Exam: Ext:[30]",0))</f>
        <v>0</v>
      </c>
      <c r="N7" s="34">
        <f>IF(P4=3,"Exam: 3rd:[60]",IF(P4=1.5,"Exam: 3rd:[30]",0))</f>
        <v>0</v>
      </c>
      <c r="O7" s="44" t="s">
        <v>13</v>
      </c>
      <c r="P7" s="44" t="s">
        <v>20</v>
      </c>
      <c r="Q7" s="45" t="s">
        <v>51</v>
      </c>
      <c r="R7" s="38" t="s">
        <v>129</v>
      </c>
      <c r="S7" s="278" t="s">
        <v>52</v>
      </c>
      <c r="T7" s="279">
        <f>IF(X4=3,"Exam: Int:[60]",IF(X4=1.5,"Exam: Int:[30]",0))</f>
        <v>0</v>
      </c>
      <c r="U7" s="279">
        <f>IF(X4=3,"Exam: Ext:[60]",IF(X4=1.5,"Exam: Ext:[30]",0))</f>
        <v>0</v>
      </c>
      <c r="V7" s="279">
        <f>IF(X4=3,"Exam: 3rd:[60]",IF(X4=1.5,"Exam: 3rd:[30]",0))</f>
        <v>0</v>
      </c>
      <c r="W7" s="280" t="s">
        <v>13</v>
      </c>
      <c r="X7" s="280" t="s">
        <v>20</v>
      </c>
      <c r="Y7" s="281" t="s">
        <v>51</v>
      </c>
      <c r="Z7" s="282" t="s">
        <v>129</v>
      </c>
      <c r="AA7" s="52" t="s">
        <v>59</v>
      </c>
      <c r="AB7" s="46" t="s">
        <v>2</v>
      </c>
      <c r="AC7" s="274" t="s">
        <v>1</v>
      </c>
      <c r="AD7" s="644"/>
      <c r="AE7" s="641"/>
    </row>
    <row r="8" spans="1:36" ht="18">
      <c r="A8" s="267">
        <f>'1st 1'!A8</f>
        <v>1</v>
      </c>
      <c r="B8" s="271" t="str">
        <f>'1st 1'!B8</f>
        <v>N</v>
      </c>
      <c r="C8" s="283"/>
      <c r="D8" s="284"/>
      <c r="E8" s="285"/>
      <c r="F8" s="286"/>
      <c r="G8" s="287">
        <f>IF(H4=3,(ABS(IF(D8&gt;60,0,D8)-IF(E8&gt;60,0,E8))),(ABS(IF(D8&gt;30,0,D8)-IF(E8&gt;30,0,E8))))</f>
        <v>0</v>
      </c>
      <c r="H8" s="288" t="str">
        <f>IF(H4=3,(IF(G8&gt;12,"Y","")),(IF(G8&gt;6,"Y","")))</f>
        <v/>
      </c>
      <c r="I8" s="289">
        <f>IF(G8&lt;=12,(IF(D8&gt;60,0,D8)+IF(E8&gt;60,0,E8))/2,IF(MEDIAN(D8:F8)-MIN(D8:F8)&gt;=MAX(D8:F8)-MEDIAN(D8:F8),(MAX(D8:F8)+MEDIAN(D8:F8))/2,IF(MEDIAN(D8:F8)-MIN(D8:F8)&lt;MAX(D8:F8)-MEDIAN(D8:F8),(MIN(D8:F8)+MEDIAN(D8:F8))/2)))</f>
        <v>0</v>
      </c>
      <c r="J8" s="290">
        <f>IF(H4=3,I8,(IF(G8&lt;=6,(IF(D8&gt;30,0,D8)+IF(E8&gt;30,0,E8))/2,IF(MEDIAN(D8:F8)-MIN(D8:F8)&gt;=MAX(D8:F8)-MEDIAN(D8:F8),(MAX(D8:F8)+MEDIAN(D8:F8))/2,IF(MEDIAN(D8:F8)-MIN(D8:F8)&lt;MAX(D8:F8)-MEDIAN(D8:F8),(MIN(D8:F8)+MEDIAN(D8:F8))/2))))*2)</f>
        <v>0</v>
      </c>
      <c r="K8" s="265"/>
      <c r="L8" s="246"/>
      <c r="M8" s="247"/>
      <c r="N8" s="199"/>
      <c r="O8" s="249">
        <f>IF(P4=3,(ABS(IF(L8&gt;60,0,L8)-IF(M8&gt;60,0,M8))),(ABS(IF(L8&gt;30,0,L8)-IF(M8&gt;30,0,M8))))</f>
        <v>0</v>
      </c>
      <c r="P8" s="200" t="str">
        <f>IF(P4=3,(IF(O8&gt;12,"Y","")),(IF(O8&gt;6,"Y","")))</f>
        <v/>
      </c>
      <c r="Q8" s="42">
        <f>IF(O8&lt;=12,(IF(L8&gt;60,0,L8)+IF(M8&gt;60,0,M8))/2,IF(MEDIAN(L8:N8)-MIN(L8:N8)&gt;=MAX(L8:N8)-MEDIAN(L8:N8),(MAX(L8:N8)+MEDIAN(L8:N8))/2,IF(MEDIAN(L8:N8)-MIN(L8:N8)&lt;MAX(L8:N8)-MEDIAN(L8:N8),(MIN(L8:N8)+MEDIAN(L8:N8))/2)))</f>
        <v>0</v>
      </c>
      <c r="R8" s="251">
        <f>IF(P4=3,Q8,(IF(O8&lt;=6,(IF(L8&gt;30,0,L8)+IF(M8&gt;30,0,M8))/2,IF(MEDIAN(L8:N8)-MIN(L8:N8)&gt;=MAX(L8:N8)-MEDIAN(L8:N8),(MAX(L8:N8)+MEDIAN(L8:N8))/2,IF(MEDIAN(L8:N8)-MIN(L8:N8)&lt;MAX(L8:N8)-MEDIAN(L8:N8),(MIN(L8:N8)+MEDIAN(L8:N8))/2))))*2)</f>
        <v>0</v>
      </c>
      <c r="S8" s="283"/>
      <c r="T8" s="284"/>
      <c r="U8" s="285"/>
      <c r="V8" s="286"/>
      <c r="W8" s="287">
        <f>IF(X4=3,(ABS(IF(T8&gt;60,0,T8)-IF(U8&gt;60,0,U8))),(ABS(IF(T8&gt;30,0,T8)-IF(U8&gt;30,0,U8))))</f>
        <v>0</v>
      </c>
      <c r="X8" s="288" t="str">
        <f>IF(X4=3,(IF(W8&gt;12,"Y","")),(IF(W8&gt;6,"Y","")))</f>
        <v/>
      </c>
      <c r="Y8" s="289">
        <f>IF(W8&lt;=12,(IF(T8&gt;60,0,T8)+IF(U8&gt;60,0,U8))/2,IF(MEDIAN(T8:V8)-MIN(T8:V8)&gt;=MAX(T8:V8)-MEDIAN(T8:V8),(MAX(T8:V8)+MEDIAN(T8:V8))/2,IF(MEDIAN(T8:V8)-MIN(T8:V8)&lt;MAX(T8:V8)-MEDIAN(T8:V8),(MIN(T8:V8)+MEDIAN(T8:V8))/2)))</f>
        <v>0</v>
      </c>
      <c r="Z8" s="290">
        <f>IF(X4=3,Y8,(IF(W8&lt;=6,(IF(T8&gt;30,0,T8)+IF(U8&gt;30,0,U8))/2,IF(MEDIAN(T8:V8)-MIN(T8:V8)&gt;=MAX(T8:V8)-MEDIAN(T8:V8),(MAX(T8:V8)+MEDIAN(T8:V8))/2,IF(MEDIAN(T8:V8)-MIN(T8:V8)&lt;MAX(T8:V8)-MEDIAN(T8:V8),(MIN(T8:V8)+MEDIAN(T8:V8))/2))))*2)</f>
        <v>0</v>
      </c>
      <c r="AA8" s="197">
        <f t="shared" ref="AA8:AA71" si="0">IF(C8&gt;0,(ROUNDUP((C8+J8),0)),IF(K8&gt;0,(ROUNDUP((K8+R8),0)),IF(S8&gt;0,(ROUNDUP((S8+Z8),0)),0)))</f>
        <v>0</v>
      </c>
      <c r="AB8" s="253" t="str">
        <f>LOOKUP(AA8,{0,0.01,40,45,50,55,60,65,70,75,80},{"","F","D","C","C+","B-","B","B+","A-","A","A+"})</f>
        <v/>
      </c>
      <c r="AC8" s="330">
        <f>LOOKUP(AA8,{0,0.01,40,45,50,55,60,65,70,75,80},{0,"0",2,2.25,2.5,2.75,3,3.25,3.5,3.75,4})</f>
        <v>0</v>
      </c>
      <c r="AD8" s="331"/>
      <c r="AE8" s="332" t="str">
        <f>IF(AD8=0,"",IF(AD8=AC8,"Same",IF(AC8="0","Passed",IF(AD8&gt;AC8,"Imp:","Not Imp:"))))</f>
        <v/>
      </c>
    </row>
    <row r="9" spans="1:36" ht="18">
      <c r="A9" s="267">
        <f>'1st 1'!A9</f>
        <v>2</v>
      </c>
      <c r="B9" s="271" t="str">
        <f>'1st 1'!B9</f>
        <v>K</v>
      </c>
      <c r="C9" s="283"/>
      <c r="D9" s="284"/>
      <c r="E9" s="285"/>
      <c r="F9" s="291"/>
      <c r="G9" s="287">
        <f>IF(H4=3,(ABS(IF(D9&gt;60,0,D9)-IF(E9&gt;60,0,E9))),(ABS(IF(D9&gt;30,0,D9)-IF(E9&gt;30,0,E9))))</f>
        <v>0</v>
      </c>
      <c r="H9" s="288" t="str">
        <f>IF(H4=3,(IF(G9&gt;12,"Y","")),(IF(G9&gt;6,"Y","")))</f>
        <v/>
      </c>
      <c r="I9" s="289">
        <f t="shared" ref="I9:I72" si="1">IF(G9&lt;=12,(IF(D9&gt;60,0,D9)+IF(E9&gt;60,0,E9))/2,IF(MEDIAN(D9:F9)-MIN(D9:F9)&gt;=MAX(D9:F9)-MEDIAN(D9:F9),(MAX(D9:F9)+MEDIAN(D9:F9))/2,IF(MEDIAN(D9:F9)-MIN(D9:F9)&lt;MAX(D9:F9)-MEDIAN(D9:F9),(MIN(D9:F9)+MEDIAN(D9:F9))/2)))</f>
        <v>0</v>
      </c>
      <c r="J9" s="290">
        <f>IF(H4=3,I9,(IF(G9&lt;=6,(IF(D9&gt;30,0,D9)+IF(E9&gt;30,0,E9))/2,IF(MEDIAN(D9:F9)-MIN(D9:F9)&gt;=MAX(D9:F9)-MEDIAN(D9:F9),(MAX(D9:F9)+MEDIAN(D9:F9))/2,IF(MEDIAN(D9:F9)-MIN(D9:F9)&lt;MAX(D9:F9)-MEDIAN(D9:F9),(MIN(D9:F9)+MEDIAN(D9:F9))/2))))*2)</f>
        <v>0</v>
      </c>
      <c r="K9" s="262"/>
      <c r="L9" s="183"/>
      <c r="M9" s="183"/>
      <c r="N9" s="183"/>
      <c r="O9" s="249">
        <f>IF(P4=3,(ABS(IF(L9&gt;60,0,L9)-IF(M9&gt;60,0,M9))),(ABS(IF(L9&gt;30,0,L9)-IF(M9&gt;30,0,M9))))</f>
        <v>0</v>
      </c>
      <c r="P9" s="200" t="str">
        <f>IF(P4=3,(IF(O9&gt;12,"Y","")),(IF(O9&gt;6,"Y","")))</f>
        <v/>
      </c>
      <c r="Q9" s="42">
        <f t="shared" ref="Q9:Q72" si="2">IF(O9&lt;=12,(IF(L9&gt;60,0,L9)+IF(M9&gt;60,0,M9))/2,IF(MEDIAN(L9:N9)-MIN(L9:N9)&gt;=MAX(L9:N9)-MEDIAN(L9:N9),(MAX(L9:N9)+MEDIAN(L9:N9))/2,IF(MEDIAN(L9:N9)-MIN(L9:N9)&lt;MAX(L9:N9)-MEDIAN(L9:N9),(MIN(L9:N9)+MEDIAN(L9:N9))/2)))</f>
        <v>0</v>
      </c>
      <c r="R9" s="251">
        <f>IF(P4=3,Q9,(IF(O9&lt;=6,(IF(L9&gt;30,0,L9)+IF(M9&gt;30,0,M9))/2,IF(MEDIAN(L9:N9)-MIN(L9:N9)&gt;=MAX(L9:N9)-MEDIAN(L9:N9),(MAX(L9:N9)+MEDIAN(L9:N9))/2,IF(MEDIAN(L9:N9)-MIN(L9:N9)&lt;MAX(L9:N9)-MEDIAN(L9:N9),(MIN(L9:N9)+MEDIAN(L9:N9))/2))))*2)</f>
        <v>0</v>
      </c>
      <c r="S9" s="283"/>
      <c r="T9" s="291"/>
      <c r="U9" s="291"/>
      <c r="V9" s="291"/>
      <c r="W9" s="287">
        <f>IF(X4=3,(ABS(IF(T9&gt;60,0,T9)-IF(U9&gt;60,0,U9))),(ABS(IF(T9&gt;30,0,T9)-IF(U9&gt;30,0,U9))))</f>
        <v>0</v>
      </c>
      <c r="X9" s="288" t="str">
        <f>IF(X4=3,(IF(W9&gt;12,"Y","")),(IF(W9&gt;6,"Y","")))</f>
        <v/>
      </c>
      <c r="Y9" s="289">
        <f t="shared" ref="Y9:Y72" si="3">IF(W9&lt;=12,(IF(T9&gt;60,0,T9)+IF(U9&gt;60,0,U9))/2,IF(MEDIAN(T9:V9)-MIN(T9:V9)&gt;=MAX(T9:V9)-MEDIAN(T9:V9),(MAX(T9:V9)+MEDIAN(T9:V9))/2,IF(MEDIAN(T9:V9)-MIN(T9:V9)&lt;MAX(T9:V9)-MEDIAN(T9:V9),(MIN(T9:V9)+MEDIAN(T9:V9))/2)))</f>
        <v>0</v>
      </c>
      <c r="Z9" s="290">
        <f>IF(X4=3,Y9,(IF(W9&lt;=6,(IF(T9&gt;30,0,T9)+IF(U9&gt;30,0,U9))/2,IF(MEDIAN(T9:V9)-MIN(T9:V9)&gt;=MAX(T9:V9)-MEDIAN(T9:V9),(MAX(T9:V9)+MEDIAN(T9:V9))/2,IF(MEDIAN(T9:V9)-MIN(T9:V9)&lt;MAX(T9:V9)-MEDIAN(T9:V9),(MIN(T9:V9)+MEDIAN(T9:V9))/2))))*2)</f>
        <v>0</v>
      </c>
      <c r="AA9" s="197">
        <f t="shared" si="0"/>
        <v>0</v>
      </c>
      <c r="AB9" s="253" t="str">
        <f>LOOKUP(AA9,{0,0.01,40,45,50,55,60,65,70,75,80},{"","F","D","C","C+","B-","B","B+","A-","A","A+"})</f>
        <v/>
      </c>
      <c r="AC9" s="330">
        <f>LOOKUP(AA9,{0,0.01,40,45,50,55,60,65,70,75,80},{0,"0",2,2.25,2.5,2.75,3,3.25,3.5,3.75,4})</f>
        <v>0</v>
      </c>
      <c r="AD9" s="331"/>
      <c r="AE9" s="332" t="str">
        <f t="shared" ref="AE9:AE72" si="4">IF(AD9=0,"",IF(AD9=AC9,"Same",IF(AC9="0","Passed",IF(AD9&gt;AC9,"Imp:","Not Imp:"))))</f>
        <v/>
      </c>
      <c r="AF9" s="23"/>
      <c r="AG9" s="23"/>
      <c r="AH9" s="23"/>
      <c r="AI9" s="23"/>
      <c r="AJ9" s="23"/>
    </row>
    <row r="10" spans="1:36" ht="18">
      <c r="A10" s="267">
        <f>'1st 1'!A10</f>
        <v>3</v>
      </c>
      <c r="B10" s="271" t="str">
        <f>'1st 1'!B10</f>
        <v>M</v>
      </c>
      <c r="C10" s="283"/>
      <c r="D10" s="284"/>
      <c r="E10" s="285"/>
      <c r="F10" s="291"/>
      <c r="G10" s="287">
        <f>IF(H4=3,(ABS(IF(D10&gt;60,0,D10)-IF(E10&gt;60,0,E10))),(ABS(IF(D10&gt;30,0,D10)-IF(E10&gt;30,0,E10))))</f>
        <v>0</v>
      </c>
      <c r="H10" s="288" t="str">
        <f>IF(H4=3,(IF(G10&gt;12,"Y","")),(IF(G10&gt;6,"Y","")))</f>
        <v/>
      </c>
      <c r="I10" s="289">
        <f t="shared" si="1"/>
        <v>0</v>
      </c>
      <c r="J10" s="290">
        <f>IF(H4=3,I10,(IF(G10&lt;=6,(IF(D10&gt;30,0,D10)+IF(E10&gt;30,0,E10))/2,IF(MEDIAN(D10:F10)-MIN(D10:F10)&gt;=MAX(D10:F10)-MEDIAN(D10:F10),(MAX(D10:F10)+MEDIAN(D10:F10))/2,IF(MEDIAN(D10:F10)-MIN(D10:F10)&lt;MAX(D10:F10)-MEDIAN(D10:F10),(MIN(D10:F10)+MEDIAN(D10:F10))/2))))*2)</f>
        <v>0</v>
      </c>
      <c r="K10" s="262"/>
      <c r="L10" s="183"/>
      <c r="M10" s="183"/>
      <c r="N10" s="183"/>
      <c r="O10" s="249">
        <f>IF(P4=3,(ABS(IF(L10&gt;60,0,L10)-IF(M10&gt;60,0,M10))),(ABS(IF(L10&gt;30,0,L10)-IF(M10&gt;30,0,M10))))</f>
        <v>0</v>
      </c>
      <c r="P10" s="200" t="str">
        <f>IF(P4=3,(IF(O10&gt;12,"Y","")),(IF(O10&gt;6,"Y","")))</f>
        <v/>
      </c>
      <c r="Q10" s="42">
        <f t="shared" si="2"/>
        <v>0</v>
      </c>
      <c r="R10" s="251">
        <f>IF(P4=3,Q10,(IF(O10&lt;=6,(IF(L10&gt;30,0,L10)+IF(M10&gt;30,0,M10))/2,IF(MEDIAN(L10:N10)-MIN(L10:N10)&gt;=MAX(L10:N10)-MEDIAN(L10:N10),(MAX(L10:N10)+MEDIAN(L10:N10))/2,IF(MEDIAN(L10:N10)-MIN(L10:N10)&lt;MAX(L10:N10)-MEDIAN(L10:N10),(MIN(L10:N10)+MEDIAN(L10:N10))/2))))*2)</f>
        <v>0</v>
      </c>
      <c r="S10" s="283"/>
      <c r="T10" s="291"/>
      <c r="U10" s="291"/>
      <c r="V10" s="291"/>
      <c r="W10" s="287">
        <f>IF(X4=3,(ABS(IF(T10&gt;60,0,T10)-IF(U10&gt;60,0,U10))),(ABS(IF(T10&gt;30,0,T10)-IF(U10&gt;30,0,U10))))</f>
        <v>0</v>
      </c>
      <c r="X10" s="288" t="str">
        <f>IF(X4=3,(IF(W10&gt;12,"Y","")),(IF(W10&gt;6,"Y","")))</f>
        <v/>
      </c>
      <c r="Y10" s="289">
        <f t="shared" si="3"/>
        <v>0</v>
      </c>
      <c r="Z10" s="290">
        <f>IF(X4=3,Y10,(IF(W10&lt;=6,(IF(T10&gt;30,0,T10)+IF(U10&gt;30,0,U10))/2,IF(MEDIAN(T10:V10)-MIN(T10:V10)&gt;=MAX(T10:V10)-MEDIAN(T10:V10),(MAX(T10:V10)+MEDIAN(T10:V10))/2,IF(MEDIAN(T10:V10)-MIN(T10:V10)&lt;MAX(T10:V10)-MEDIAN(T10:V10),(MIN(T10:V10)+MEDIAN(T10:V10))/2))))*2)</f>
        <v>0</v>
      </c>
      <c r="AA10" s="197">
        <f t="shared" si="0"/>
        <v>0</v>
      </c>
      <c r="AB10" s="253" t="str">
        <f>LOOKUP(AA10,{0,0.01,40,45,50,55,60,65,70,75,80},{"","F","D","C","C+","B-","B","B+","A-","A","A+"})</f>
        <v/>
      </c>
      <c r="AC10" s="330">
        <f>LOOKUP(AA10,{0,0.01,40,45,50,55,60,65,70,75,80},{0,"0",2,2.25,2.5,2.75,3,3.25,3.5,3.75,4})</f>
        <v>0</v>
      </c>
      <c r="AD10" s="331"/>
      <c r="AE10" s="332" t="str">
        <f t="shared" si="4"/>
        <v/>
      </c>
    </row>
    <row r="11" spans="1:36" ht="18">
      <c r="A11" s="267">
        <f>'1st 1'!A11</f>
        <v>4</v>
      </c>
      <c r="B11" s="271" t="str">
        <f>'1st 1'!B11</f>
        <v>D</v>
      </c>
      <c r="C11" s="283"/>
      <c r="D11" s="284"/>
      <c r="E11" s="285"/>
      <c r="F11" s="291"/>
      <c r="G11" s="287">
        <f>IF(H4=3,(ABS(IF(D11&gt;60,0,D11)-IF(E11&gt;60,0,E11))),(ABS(IF(D11&gt;30,0,D11)-IF(E11&gt;30,0,E11))))</f>
        <v>0</v>
      </c>
      <c r="H11" s="288" t="str">
        <f>IF(H4=3,(IF(G11&gt;12,"Y","")),(IF(G11&gt;6,"Y","")))</f>
        <v/>
      </c>
      <c r="I11" s="289">
        <f t="shared" si="1"/>
        <v>0</v>
      </c>
      <c r="J11" s="290">
        <f>IF(H4=3,I11,(IF(G11&lt;=6,(IF(D11&gt;30,0,D11)+IF(E11&gt;30,0,E11))/2,IF(MEDIAN(D11:F11)-MIN(D11:F11)&gt;=MAX(D11:F11)-MEDIAN(D11:F11),(MAX(D11:F11)+MEDIAN(D11:F11))/2,IF(MEDIAN(D11:F11)-MIN(D11:F11)&lt;MAX(D11:F11)-MEDIAN(D11:F11),(MIN(D11:F11)+MEDIAN(D11:F11))/2))))*2)</f>
        <v>0</v>
      </c>
      <c r="K11" s="262"/>
      <c r="L11" s="183"/>
      <c r="M11" s="183"/>
      <c r="N11" s="183"/>
      <c r="O11" s="249">
        <f>IF(P4=3,(ABS(IF(L11&gt;60,0,L11)-IF(M11&gt;60,0,M11))),(ABS(IF(L11&gt;30,0,L11)-IF(M11&gt;30,0,M11))))</f>
        <v>0</v>
      </c>
      <c r="P11" s="200" t="str">
        <f>IF(P4=3,(IF(O11&gt;12,"Y","")),(IF(O11&gt;6,"Y","")))</f>
        <v/>
      </c>
      <c r="Q11" s="42">
        <f t="shared" si="2"/>
        <v>0</v>
      </c>
      <c r="R11" s="251">
        <f>IF(P4=3,Q11,(IF(O11&lt;=6,(IF(L11&gt;30,0,L11)+IF(M11&gt;30,0,M11))/2,IF(MEDIAN(L11:N11)-MIN(L11:N11)&gt;=MAX(L11:N11)-MEDIAN(L11:N11),(MAX(L11:N11)+MEDIAN(L11:N11))/2,IF(MEDIAN(L11:N11)-MIN(L11:N11)&lt;MAX(L11:N11)-MEDIAN(L11:N11),(MIN(L11:N11)+MEDIAN(L11:N11))/2))))*2)</f>
        <v>0</v>
      </c>
      <c r="S11" s="283"/>
      <c r="T11" s="291"/>
      <c r="U11" s="291"/>
      <c r="V11" s="291"/>
      <c r="W11" s="287">
        <f>IF(X4=3,(ABS(IF(T11&gt;60,0,T11)-IF(U11&gt;60,0,U11))),(ABS(IF(T11&gt;30,0,T11)-IF(U11&gt;30,0,U11))))</f>
        <v>0</v>
      </c>
      <c r="X11" s="288" t="str">
        <f>IF(X4=3,(IF(W11&gt;12,"Y","")),(IF(W11&gt;6,"Y","")))</f>
        <v/>
      </c>
      <c r="Y11" s="289">
        <f t="shared" si="3"/>
        <v>0</v>
      </c>
      <c r="Z11" s="290">
        <f>IF(X4=3,Y11,(IF(W11&lt;=6,(IF(T11&gt;30,0,T11)+IF(U11&gt;30,0,U11))/2,IF(MEDIAN(T11:V11)-MIN(T11:V11)&gt;=MAX(T11:V11)-MEDIAN(T11:V11),(MAX(T11:V11)+MEDIAN(T11:V11))/2,IF(MEDIAN(T11:V11)-MIN(T11:V11)&lt;MAX(T11:V11)-MEDIAN(T11:V11),(MIN(T11:V11)+MEDIAN(T11:V11))/2))))*2)</f>
        <v>0</v>
      </c>
      <c r="AA11" s="197">
        <f t="shared" si="0"/>
        <v>0</v>
      </c>
      <c r="AB11" s="253" t="str">
        <f>LOOKUP(AA11,{0,0.01,40,45,50,55,60,65,70,75,80},{"","F","D","C","C+","B-","B","B+","A-","A","A+"})</f>
        <v/>
      </c>
      <c r="AC11" s="330">
        <f>LOOKUP(AA11,{0,0.01,40,45,50,55,60,65,70,75,80},{0,"0",2,2.25,2.5,2.75,3,3.25,3.5,3.75,4})</f>
        <v>0</v>
      </c>
      <c r="AD11" s="331"/>
      <c r="AE11" s="332" t="str">
        <f t="shared" si="4"/>
        <v/>
      </c>
    </row>
    <row r="12" spans="1:36" ht="18">
      <c r="A12" s="267">
        <f>'1st 1'!A12</f>
        <v>5</v>
      </c>
      <c r="B12" s="271" t="str">
        <f>'1st 1'!B12</f>
        <v>F</v>
      </c>
      <c r="C12" s="283"/>
      <c r="D12" s="284"/>
      <c r="E12" s="285"/>
      <c r="F12" s="291"/>
      <c r="G12" s="287">
        <f>IF(H4=3,(ABS(IF(D12&gt;60,0,D12)-IF(E12&gt;60,0,E12))),(ABS(IF(D12&gt;30,0,D12)-IF(E12&gt;30,0,E12))))</f>
        <v>0</v>
      </c>
      <c r="H12" s="288" t="str">
        <f>IF(H4=3,(IF(G12&gt;12,"Y","")),(IF(G12&gt;6,"Y","")))</f>
        <v/>
      </c>
      <c r="I12" s="289">
        <f t="shared" si="1"/>
        <v>0</v>
      </c>
      <c r="J12" s="290">
        <f>IF(H4=3,I12,(IF(G12&lt;=6,(IF(D12&gt;30,0,D12)+IF(E12&gt;30,0,E12))/2,IF(MEDIAN(D12:F12)-MIN(D12:F12)&gt;=MAX(D12:F12)-MEDIAN(D12:F12),(MAX(D12:F12)+MEDIAN(D12:F12))/2,IF(MEDIAN(D12:F12)-MIN(D12:F12)&lt;MAX(D12:F12)-MEDIAN(D12:F12),(MIN(D12:F12)+MEDIAN(D12:F12))/2))))*2)</f>
        <v>0</v>
      </c>
      <c r="K12" s="262"/>
      <c r="L12" s="183"/>
      <c r="M12" s="183"/>
      <c r="N12" s="183"/>
      <c r="O12" s="249">
        <f>IF(P4=3,(ABS(IF(L12&gt;60,0,L12)-IF(M12&gt;60,0,M12))),(ABS(IF(L12&gt;30,0,L12)-IF(M12&gt;30,0,M12))))</f>
        <v>0</v>
      </c>
      <c r="P12" s="200" t="str">
        <f>IF(P4=3,(IF(O12&gt;12,"Y","")),(IF(O12&gt;6,"Y","")))</f>
        <v/>
      </c>
      <c r="Q12" s="42">
        <f t="shared" si="2"/>
        <v>0</v>
      </c>
      <c r="R12" s="251">
        <f>IF(P4=3,Q12,(IF(O12&lt;=6,(IF(L12&gt;30,0,L12)+IF(M12&gt;30,0,M12))/2,IF(MEDIAN(L12:N12)-MIN(L12:N12)&gt;=MAX(L12:N12)-MEDIAN(L12:N12),(MAX(L12:N12)+MEDIAN(L12:N12))/2,IF(MEDIAN(L12:N12)-MIN(L12:N12)&lt;MAX(L12:N12)-MEDIAN(L12:N12),(MIN(L12:N12)+MEDIAN(L12:N12))/2))))*2)</f>
        <v>0</v>
      </c>
      <c r="S12" s="283"/>
      <c r="T12" s="291"/>
      <c r="U12" s="291"/>
      <c r="V12" s="291"/>
      <c r="W12" s="287">
        <f>IF(X4=3,(ABS(IF(T12&gt;60,0,T12)-IF(U12&gt;60,0,U12))),(ABS(IF(T12&gt;30,0,T12)-IF(U12&gt;30,0,U12))))</f>
        <v>0</v>
      </c>
      <c r="X12" s="288" t="str">
        <f>IF(X4=3,(IF(W12&gt;12,"Y","")),(IF(W12&gt;6,"Y","")))</f>
        <v/>
      </c>
      <c r="Y12" s="289">
        <f t="shared" si="3"/>
        <v>0</v>
      </c>
      <c r="Z12" s="290">
        <f>IF(X4=3,Y12,(IF(W12&lt;=6,(IF(T12&gt;30,0,T12)+IF(U12&gt;30,0,U12))/2,IF(MEDIAN(T12:V12)-MIN(T12:V12)&gt;=MAX(T12:V12)-MEDIAN(T12:V12),(MAX(T12:V12)+MEDIAN(T12:V12))/2,IF(MEDIAN(T12:V12)-MIN(T12:V12)&lt;MAX(T12:V12)-MEDIAN(T12:V12),(MIN(T12:V12)+MEDIAN(T12:V12))/2))))*2)</f>
        <v>0</v>
      </c>
      <c r="AA12" s="197">
        <f t="shared" si="0"/>
        <v>0</v>
      </c>
      <c r="AB12" s="253" t="str">
        <f>LOOKUP(AA12,{0,0.01,40,45,50,55,60,65,70,75,80},{"","F","D","C","C+","B-","B","B+","A-","A","A+"})</f>
        <v/>
      </c>
      <c r="AC12" s="330">
        <f>LOOKUP(AA12,{0,0.01,40,45,50,55,60,65,70,75,80},{0,"0",2,2.25,2.5,2.75,3,3.25,3.5,3.75,4})</f>
        <v>0</v>
      </c>
      <c r="AD12" s="331"/>
      <c r="AE12" s="332" t="str">
        <f t="shared" si="4"/>
        <v/>
      </c>
    </row>
    <row r="13" spans="1:36" ht="18">
      <c r="A13" s="267">
        <f>'1st 1'!A13</f>
        <v>6</v>
      </c>
      <c r="B13" s="271" t="str">
        <f>'1st 1'!B13</f>
        <v>P</v>
      </c>
      <c r="C13" s="283"/>
      <c r="D13" s="284"/>
      <c r="E13" s="285"/>
      <c r="F13" s="291"/>
      <c r="G13" s="287">
        <f>IF(H4=3,(ABS(IF(D13&gt;60,0,D13)-IF(E13&gt;60,0,E13))),(ABS(IF(D13&gt;30,0,D13)-IF(E13&gt;30,0,E13))))</f>
        <v>0</v>
      </c>
      <c r="H13" s="288" t="str">
        <f>IF(H4=3,(IF(G13&gt;12,"Y","")),(IF(G13&gt;6,"Y","")))</f>
        <v/>
      </c>
      <c r="I13" s="289">
        <f t="shared" si="1"/>
        <v>0</v>
      </c>
      <c r="J13" s="290">
        <f>IF(H4=3,I13,(IF(G13&lt;=6,(IF(D13&gt;30,0,D13)+IF(E13&gt;30,0,E13))/2,IF(MEDIAN(D13:F13)-MIN(D13:F13)&gt;=MAX(D13:F13)-MEDIAN(D13:F13),(MAX(D13:F13)+MEDIAN(D13:F13))/2,IF(MEDIAN(D13:F13)-MIN(D13:F13)&lt;MAX(D13:F13)-MEDIAN(D13:F13),(MIN(D13:F13)+MEDIAN(D13:F13))/2))))*2)</f>
        <v>0</v>
      </c>
      <c r="K13" s="262"/>
      <c r="L13" s="183"/>
      <c r="M13" s="183"/>
      <c r="N13" s="183"/>
      <c r="O13" s="249">
        <f>IF(P4=3,(ABS(IF(L13&gt;60,0,L13)-IF(M13&gt;60,0,M13))),(ABS(IF(L13&gt;30,0,L13)-IF(M13&gt;30,0,M13))))</f>
        <v>0</v>
      </c>
      <c r="P13" s="200" t="str">
        <f>IF(P4=3,(IF(O13&gt;12,"Y","")),(IF(O13&gt;6,"Y","")))</f>
        <v/>
      </c>
      <c r="Q13" s="42">
        <f t="shared" si="2"/>
        <v>0</v>
      </c>
      <c r="R13" s="251">
        <f>IF(P4=3,Q13,(IF(O13&lt;=6,(IF(L13&gt;30,0,L13)+IF(M13&gt;30,0,M13))/2,IF(MEDIAN(L13:N13)-MIN(L13:N13)&gt;=MAX(L13:N13)-MEDIAN(L13:N13),(MAX(L13:N13)+MEDIAN(L13:N13))/2,IF(MEDIAN(L13:N13)-MIN(L13:N13)&lt;MAX(L13:N13)-MEDIAN(L13:N13),(MIN(L13:N13)+MEDIAN(L13:N13))/2))))*2)</f>
        <v>0</v>
      </c>
      <c r="S13" s="283"/>
      <c r="T13" s="291"/>
      <c r="U13" s="291"/>
      <c r="V13" s="291"/>
      <c r="W13" s="287">
        <f>IF(X4=3,(ABS(IF(T13&gt;60,0,T13)-IF(U13&gt;60,0,U13))),(ABS(IF(T13&gt;30,0,T13)-IF(U13&gt;30,0,U13))))</f>
        <v>0</v>
      </c>
      <c r="X13" s="288" t="str">
        <f>IF(X4=3,(IF(W13&gt;12,"Y","")),(IF(W13&gt;6,"Y","")))</f>
        <v/>
      </c>
      <c r="Y13" s="289">
        <f t="shared" si="3"/>
        <v>0</v>
      </c>
      <c r="Z13" s="290">
        <f>IF(X4=3,Y13,(IF(W13&lt;=6,(IF(T13&gt;30,0,T13)+IF(U13&gt;30,0,U13))/2,IF(MEDIAN(T13:V13)-MIN(T13:V13)&gt;=MAX(T13:V13)-MEDIAN(T13:V13),(MAX(T13:V13)+MEDIAN(T13:V13))/2,IF(MEDIAN(T13:V13)-MIN(T13:V13)&lt;MAX(T13:V13)-MEDIAN(T13:V13),(MIN(T13:V13)+MEDIAN(T13:V13))/2))))*2)</f>
        <v>0</v>
      </c>
      <c r="AA13" s="197">
        <f t="shared" si="0"/>
        <v>0</v>
      </c>
      <c r="AB13" s="253" t="str">
        <f>LOOKUP(AA13,{0,0.01,40,45,50,55,60,65,70,75,80},{"","F","D","C","C+","B-","B","B+","A-","A","A+"})</f>
        <v/>
      </c>
      <c r="AC13" s="330">
        <f>LOOKUP(AA13,{0,0.01,40,45,50,55,60,65,70,75,80},{0,"0",2,2.25,2.5,2.75,3,3.25,3.5,3.75,4})</f>
        <v>0</v>
      </c>
      <c r="AD13" s="331"/>
      <c r="AE13" s="332" t="str">
        <f t="shared" si="4"/>
        <v/>
      </c>
      <c r="AF13" s="23"/>
      <c r="AG13" s="23"/>
      <c r="AH13" s="23"/>
      <c r="AI13" s="23"/>
      <c r="AJ13" s="23"/>
    </row>
    <row r="14" spans="1:36" ht="18">
      <c r="A14" s="267">
        <f>'1st 1'!A14</f>
        <v>7</v>
      </c>
      <c r="B14" s="271" t="str">
        <f>'1st 1'!B14</f>
        <v>M</v>
      </c>
      <c r="C14" s="283"/>
      <c r="D14" s="284"/>
      <c r="E14" s="285"/>
      <c r="F14" s="291"/>
      <c r="G14" s="287">
        <f>IF(H4=3,(ABS(IF(D14&gt;60,0,D14)-IF(E14&gt;60,0,E14))),(ABS(IF(D14&gt;30,0,D14)-IF(E14&gt;30,0,E14))))</f>
        <v>0</v>
      </c>
      <c r="H14" s="288" t="str">
        <f>IF(H4=3,(IF(G14&gt;12,"Y","")),(IF(G14&gt;6,"Y","")))</f>
        <v/>
      </c>
      <c r="I14" s="289">
        <f t="shared" si="1"/>
        <v>0</v>
      </c>
      <c r="J14" s="290">
        <f>IF(H4=3,I14,(IF(G14&lt;=6,(IF(D14&gt;30,0,D14)+IF(E14&gt;30,0,E14))/2,IF(MEDIAN(D14:F14)-MIN(D14:F14)&gt;=MAX(D14:F14)-MEDIAN(D14:F14),(MAX(D14:F14)+MEDIAN(D14:F14))/2,IF(MEDIAN(D14:F14)-MIN(D14:F14)&lt;MAX(D14:F14)-MEDIAN(D14:F14),(MIN(D14:F14)+MEDIAN(D14:F14))/2))))*2)</f>
        <v>0</v>
      </c>
      <c r="K14" s="262"/>
      <c r="L14" s="183"/>
      <c r="M14" s="183"/>
      <c r="N14" s="183"/>
      <c r="O14" s="249">
        <f>IF(P4=3,(ABS(IF(L14&gt;60,0,L14)-IF(M14&gt;60,0,M14))),(ABS(IF(L14&gt;30,0,L14)-IF(M14&gt;30,0,M14))))</f>
        <v>0</v>
      </c>
      <c r="P14" s="200" t="str">
        <f>IF(P4=3,(IF(O14&gt;12,"Y","")),(IF(O14&gt;6,"Y","")))</f>
        <v/>
      </c>
      <c r="Q14" s="42">
        <f t="shared" si="2"/>
        <v>0</v>
      </c>
      <c r="R14" s="251">
        <f>IF(P4=3,Q14,(IF(O14&lt;=6,(IF(L14&gt;30,0,L14)+IF(M14&gt;30,0,M14))/2,IF(MEDIAN(L14:N14)-MIN(L14:N14)&gt;=MAX(L14:N14)-MEDIAN(L14:N14),(MAX(L14:N14)+MEDIAN(L14:N14))/2,IF(MEDIAN(L14:N14)-MIN(L14:N14)&lt;MAX(L14:N14)-MEDIAN(L14:N14),(MIN(L14:N14)+MEDIAN(L14:N14))/2))))*2)</f>
        <v>0</v>
      </c>
      <c r="S14" s="283"/>
      <c r="T14" s="291"/>
      <c r="U14" s="291"/>
      <c r="V14" s="291"/>
      <c r="W14" s="287">
        <f>IF(X4=3,(ABS(IF(T14&gt;60,0,T14)-IF(U14&gt;60,0,U14))),(ABS(IF(T14&gt;30,0,T14)-IF(U14&gt;30,0,U14))))</f>
        <v>0</v>
      </c>
      <c r="X14" s="288" t="str">
        <f>IF(X4=3,(IF(W14&gt;12,"Y","")),(IF(W14&gt;6,"Y","")))</f>
        <v/>
      </c>
      <c r="Y14" s="289">
        <f t="shared" si="3"/>
        <v>0</v>
      </c>
      <c r="Z14" s="290">
        <f>IF(X4=3,Y14,(IF(W14&lt;=6,(IF(T14&gt;30,0,T14)+IF(U14&gt;30,0,U14))/2,IF(MEDIAN(T14:V14)-MIN(T14:V14)&gt;=MAX(T14:V14)-MEDIAN(T14:V14),(MAX(T14:V14)+MEDIAN(T14:V14))/2,IF(MEDIAN(T14:V14)-MIN(T14:V14)&lt;MAX(T14:V14)-MEDIAN(T14:V14),(MIN(T14:V14)+MEDIAN(T14:V14))/2))))*2)</f>
        <v>0</v>
      </c>
      <c r="AA14" s="197">
        <f t="shared" si="0"/>
        <v>0</v>
      </c>
      <c r="AB14" s="253" t="str">
        <f>LOOKUP(AA14,{0,0.01,40,45,50,55,60,65,70,75,80},{"","F","D","C","C+","B-","B","B+","A-","A","A+"})</f>
        <v/>
      </c>
      <c r="AC14" s="330">
        <f>LOOKUP(AA14,{0,0.01,40,45,50,55,60,65,70,75,80},{0,"0",2,2.25,2.5,2.75,3,3.25,3.5,3.75,4})</f>
        <v>0</v>
      </c>
      <c r="AD14" s="331"/>
      <c r="AE14" s="332" t="str">
        <f t="shared" si="4"/>
        <v/>
      </c>
    </row>
    <row r="15" spans="1:36" ht="18">
      <c r="A15" s="267">
        <f>'1st 1'!A15</f>
        <v>8</v>
      </c>
      <c r="B15" s="271" t="str">
        <f>'1st 1'!B15</f>
        <v>S</v>
      </c>
      <c r="C15" s="283"/>
      <c r="D15" s="284"/>
      <c r="E15" s="285"/>
      <c r="F15" s="291"/>
      <c r="G15" s="287">
        <f>IF(H4=3,(ABS(IF(D15&gt;60,0,D15)-IF(E15&gt;60,0,E15))),(ABS(IF(D15&gt;30,0,D15)-IF(E15&gt;30,0,E15))))</f>
        <v>0</v>
      </c>
      <c r="H15" s="288" t="str">
        <f>IF(H4=3,(IF(G15&gt;12,"Y","")),(IF(G15&gt;6,"Y","")))</f>
        <v/>
      </c>
      <c r="I15" s="289">
        <f t="shared" si="1"/>
        <v>0</v>
      </c>
      <c r="J15" s="290">
        <f>IF(H4=3,I15,(IF(G15&lt;=6,(IF(D15&gt;30,0,D15)+IF(E15&gt;30,0,E15))/2,IF(MEDIAN(D15:F15)-MIN(D15:F15)&gt;=MAX(D15:F15)-MEDIAN(D15:F15),(MAX(D15:F15)+MEDIAN(D15:F15))/2,IF(MEDIAN(D15:F15)-MIN(D15:F15)&lt;MAX(D15:F15)-MEDIAN(D15:F15),(MIN(D15:F15)+MEDIAN(D15:F15))/2))))*2)</f>
        <v>0</v>
      </c>
      <c r="K15" s="262"/>
      <c r="L15" s="183"/>
      <c r="M15" s="183"/>
      <c r="N15" s="183"/>
      <c r="O15" s="249">
        <f>IF(P4=3,(ABS(IF(L15&gt;60,0,L15)-IF(M15&gt;60,0,M15))),(ABS(IF(L15&gt;30,0,L15)-IF(M15&gt;30,0,M15))))</f>
        <v>0</v>
      </c>
      <c r="P15" s="200" t="str">
        <f>IF(P4=3,(IF(O15&gt;12,"Y","")),(IF(O15&gt;6,"Y","")))</f>
        <v/>
      </c>
      <c r="Q15" s="42">
        <f t="shared" si="2"/>
        <v>0</v>
      </c>
      <c r="R15" s="251">
        <f>IF(P4=3,Q15,(IF(O15&lt;=6,(IF(L15&gt;30,0,L15)+IF(M15&gt;30,0,M15))/2,IF(MEDIAN(L15:N15)-MIN(L15:N15)&gt;=MAX(L15:N15)-MEDIAN(L15:N15),(MAX(L15:N15)+MEDIAN(L15:N15))/2,IF(MEDIAN(L15:N15)-MIN(L15:N15)&lt;MAX(L15:N15)-MEDIAN(L15:N15),(MIN(L15:N15)+MEDIAN(L15:N15))/2))))*2)</f>
        <v>0</v>
      </c>
      <c r="S15" s="283"/>
      <c r="T15" s="291"/>
      <c r="U15" s="291"/>
      <c r="V15" s="291"/>
      <c r="W15" s="287">
        <f>IF(X4=3,(ABS(IF(T15&gt;60,0,T15)-IF(U15&gt;60,0,U15))),(ABS(IF(T15&gt;30,0,T15)-IF(U15&gt;30,0,U15))))</f>
        <v>0</v>
      </c>
      <c r="X15" s="288" t="str">
        <f>IF(X4=3,(IF(W15&gt;12,"Y","")),(IF(W15&gt;6,"Y","")))</f>
        <v/>
      </c>
      <c r="Y15" s="289">
        <f t="shared" si="3"/>
        <v>0</v>
      </c>
      <c r="Z15" s="290">
        <f>IF(X4=3,Y15,(IF(W15&lt;=6,(IF(T15&gt;30,0,T15)+IF(U15&gt;30,0,U15))/2,IF(MEDIAN(T15:V15)-MIN(T15:V15)&gt;=MAX(T15:V15)-MEDIAN(T15:V15),(MAX(T15:V15)+MEDIAN(T15:V15))/2,IF(MEDIAN(T15:V15)-MIN(T15:V15)&lt;MAX(T15:V15)-MEDIAN(T15:V15),(MIN(T15:V15)+MEDIAN(T15:V15))/2))))*2)</f>
        <v>0</v>
      </c>
      <c r="AA15" s="197">
        <f t="shared" si="0"/>
        <v>0</v>
      </c>
      <c r="AB15" s="253" t="str">
        <f>LOOKUP(AA15,{0,0.01,40,45,50,55,60,65,70,75,80},{"","F","D","C","C+","B-","B","B+","A-","A","A+"})</f>
        <v/>
      </c>
      <c r="AC15" s="330">
        <f>LOOKUP(AA15,{0,0.01,40,45,50,55,60,65,70,75,80},{0,"0",2,2.25,2.5,2.75,3,3.25,3.5,3.75,4})</f>
        <v>0</v>
      </c>
      <c r="AD15" s="331"/>
      <c r="AE15" s="332" t="str">
        <f t="shared" si="4"/>
        <v/>
      </c>
    </row>
    <row r="16" spans="1:36" ht="18">
      <c r="A16" s="267">
        <f>'1st 1'!A16</f>
        <v>9</v>
      </c>
      <c r="B16" s="271" t="str">
        <f>'1st 1'!B16</f>
        <v>M</v>
      </c>
      <c r="C16" s="283"/>
      <c r="D16" s="284"/>
      <c r="E16" s="285"/>
      <c r="F16" s="291"/>
      <c r="G16" s="287">
        <f>IF(H4=3,(ABS(IF(D16&gt;60,0,D16)-IF(E16&gt;60,0,E16))),(ABS(IF(D16&gt;30,0,D16)-IF(E16&gt;30,0,E16))))</f>
        <v>0</v>
      </c>
      <c r="H16" s="288" t="str">
        <f>IF(H4=3,(IF(G16&gt;12,"Y","")),(IF(G16&gt;6,"Y","")))</f>
        <v/>
      </c>
      <c r="I16" s="289">
        <f t="shared" si="1"/>
        <v>0</v>
      </c>
      <c r="J16" s="290">
        <f>IF(H4=3,I16,(IF(G16&lt;=6,(IF(D16&gt;30,0,D16)+IF(E16&gt;30,0,E16))/2,IF(MEDIAN(D16:F16)-MIN(D16:F16)&gt;=MAX(D16:F16)-MEDIAN(D16:F16),(MAX(D16:F16)+MEDIAN(D16:F16))/2,IF(MEDIAN(D16:F16)-MIN(D16:F16)&lt;MAX(D16:F16)-MEDIAN(D16:F16),(MIN(D16:F16)+MEDIAN(D16:F16))/2))))*2)</f>
        <v>0</v>
      </c>
      <c r="K16" s="262"/>
      <c r="L16" s="183"/>
      <c r="M16" s="183"/>
      <c r="N16" s="183"/>
      <c r="O16" s="249">
        <f>IF(P4=3,(ABS(IF(L16&gt;60,0,L16)-IF(M16&gt;60,0,M16))),(ABS(IF(L16&gt;30,0,L16)-IF(M16&gt;30,0,M16))))</f>
        <v>0</v>
      </c>
      <c r="P16" s="200" t="str">
        <f>IF(P4=3,(IF(O16&gt;12,"Y","")),(IF(O16&gt;6,"Y","")))</f>
        <v/>
      </c>
      <c r="Q16" s="42">
        <f t="shared" si="2"/>
        <v>0</v>
      </c>
      <c r="R16" s="251">
        <f>IF(P4=3,Q16,(IF(O16&lt;=6,(IF(L16&gt;30,0,L16)+IF(M16&gt;30,0,M16))/2,IF(MEDIAN(L16:N16)-MIN(L16:N16)&gt;=MAX(L16:N16)-MEDIAN(L16:N16),(MAX(L16:N16)+MEDIAN(L16:N16))/2,IF(MEDIAN(L16:N16)-MIN(L16:N16)&lt;MAX(L16:N16)-MEDIAN(L16:N16),(MIN(L16:N16)+MEDIAN(L16:N16))/2))))*2)</f>
        <v>0</v>
      </c>
      <c r="S16" s="283"/>
      <c r="T16" s="291"/>
      <c r="U16" s="291"/>
      <c r="V16" s="291"/>
      <c r="W16" s="287">
        <f>IF(X4=3,(ABS(IF(T16&gt;60,0,T16)-IF(U16&gt;60,0,U16))),(ABS(IF(T16&gt;30,0,T16)-IF(U16&gt;30,0,U16))))</f>
        <v>0</v>
      </c>
      <c r="X16" s="288" t="str">
        <f>IF(X4=3,(IF(W16&gt;12,"Y","")),(IF(W16&gt;6,"Y","")))</f>
        <v/>
      </c>
      <c r="Y16" s="289">
        <f t="shared" si="3"/>
        <v>0</v>
      </c>
      <c r="Z16" s="290">
        <f>IF(X4=3,Y16,(IF(W16&lt;=6,(IF(T16&gt;30,0,T16)+IF(U16&gt;30,0,U16))/2,IF(MEDIAN(T16:V16)-MIN(T16:V16)&gt;=MAX(T16:V16)-MEDIAN(T16:V16),(MAX(T16:V16)+MEDIAN(T16:V16))/2,IF(MEDIAN(T16:V16)-MIN(T16:V16)&lt;MAX(T16:V16)-MEDIAN(T16:V16),(MIN(T16:V16)+MEDIAN(T16:V16))/2))))*2)</f>
        <v>0</v>
      </c>
      <c r="AA16" s="197">
        <f t="shared" si="0"/>
        <v>0</v>
      </c>
      <c r="AB16" s="253" t="str">
        <f>LOOKUP(AA16,{0,0.01,40,45,50,55,60,65,70,75,80},{"","F","D","C","C+","B-","B","B+","A-","A","A+"})</f>
        <v/>
      </c>
      <c r="AC16" s="330">
        <f>LOOKUP(AA16,{0,0.01,40,45,50,55,60,65,70,75,80},{0,"0",2,2.25,2.5,2.75,3,3.25,3.5,3.75,4})</f>
        <v>0</v>
      </c>
      <c r="AD16" s="331"/>
      <c r="AE16" s="332" t="str">
        <f t="shared" si="4"/>
        <v/>
      </c>
    </row>
    <row r="17" spans="1:36" ht="18">
      <c r="A17" s="267">
        <f>'1st 1'!A17</f>
        <v>10</v>
      </c>
      <c r="B17" s="271" t="str">
        <f>'1st 1'!B17</f>
        <v>M</v>
      </c>
      <c r="C17" s="283"/>
      <c r="D17" s="284"/>
      <c r="E17" s="285"/>
      <c r="F17" s="291"/>
      <c r="G17" s="287">
        <f>IF(H4=3,(ABS(IF(D17&gt;60,0,D17)-IF(E17&gt;60,0,E17))),(ABS(IF(D17&gt;30,0,D17)-IF(E17&gt;30,0,E17))))</f>
        <v>0</v>
      </c>
      <c r="H17" s="288" t="str">
        <f>IF(H4=3,(IF(G17&gt;12,"Y","")),(IF(G17&gt;6,"Y","")))</f>
        <v/>
      </c>
      <c r="I17" s="289">
        <f t="shared" si="1"/>
        <v>0</v>
      </c>
      <c r="J17" s="290">
        <f>IF(H4=3,I17,(IF(G17&lt;=6,(IF(D17&gt;30,0,D17)+IF(E17&gt;30,0,E17))/2,IF(MEDIAN(D17:F17)-MIN(D17:F17)&gt;=MAX(D17:F17)-MEDIAN(D17:F17),(MAX(D17:F17)+MEDIAN(D17:F17))/2,IF(MEDIAN(D17:F17)-MIN(D17:F17)&lt;MAX(D17:F17)-MEDIAN(D17:F17),(MIN(D17:F17)+MEDIAN(D17:F17))/2))))*2)</f>
        <v>0</v>
      </c>
      <c r="K17" s="262"/>
      <c r="L17" s="183"/>
      <c r="M17" s="183"/>
      <c r="N17" s="183"/>
      <c r="O17" s="249">
        <f>IF(P4=3,(ABS(IF(L17&gt;60,0,L17)-IF(M17&gt;60,0,M17))),(ABS(IF(L17&gt;30,0,L17)-IF(M17&gt;30,0,M17))))</f>
        <v>0</v>
      </c>
      <c r="P17" s="200" t="str">
        <f>IF(P4=3,(IF(O17&gt;12,"Y","")),(IF(O17&gt;6,"Y","")))</f>
        <v/>
      </c>
      <c r="Q17" s="42">
        <f t="shared" si="2"/>
        <v>0</v>
      </c>
      <c r="R17" s="251">
        <f>IF(P4=3,Q17,(IF(O17&lt;=6,(IF(L17&gt;30,0,L17)+IF(M17&gt;30,0,M17))/2,IF(MEDIAN(L17:N17)-MIN(L17:N17)&gt;=MAX(L17:N17)-MEDIAN(L17:N17),(MAX(L17:N17)+MEDIAN(L17:N17))/2,IF(MEDIAN(L17:N17)-MIN(L17:N17)&lt;MAX(L17:N17)-MEDIAN(L17:N17),(MIN(L17:N17)+MEDIAN(L17:N17))/2))))*2)</f>
        <v>0</v>
      </c>
      <c r="S17" s="283"/>
      <c r="T17" s="291"/>
      <c r="U17" s="291"/>
      <c r="V17" s="291"/>
      <c r="W17" s="287">
        <f>IF(X4=3,(ABS(IF(T17&gt;60,0,T17)-IF(U17&gt;60,0,U17))),(ABS(IF(T17&gt;30,0,T17)-IF(U17&gt;30,0,U17))))</f>
        <v>0</v>
      </c>
      <c r="X17" s="288" t="str">
        <f>IF(X4=3,(IF(W17&gt;12,"Y","")),(IF(W17&gt;6,"Y","")))</f>
        <v/>
      </c>
      <c r="Y17" s="289">
        <f t="shared" si="3"/>
        <v>0</v>
      </c>
      <c r="Z17" s="290">
        <f>IF(X4=3,Y17,(IF(W17&lt;=6,(IF(T17&gt;30,0,T17)+IF(U17&gt;30,0,U17))/2,IF(MEDIAN(T17:V17)-MIN(T17:V17)&gt;=MAX(T17:V17)-MEDIAN(T17:V17),(MAX(T17:V17)+MEDIAN(T17:V17))/2,IF(MEDIAN(T17:V17)-MIN(T17:V17)&lt;MAX(T17:V17)-MEDIAN(T17:V17),(MIN(T17:V17)+MEDIAN(T17:V17))/2))))*2)</f>
        <v>0</v>
      </c>
      <c r="AA17" s="197">
        <f t="shared" si="0"/>
        <v>0</v>
      </c>
      <c r="AB17" s="253" t="str">
        <f>LOOKUP(AA17,{0,0.01,40,45,50,55,60,65,70,75,80},{"","F","D","C","C+","B-","B","B+","A-","A","A+"})</f>
        <v/>
      </c>
      <c r="AC17" s="330">
        <f>LOOKUP(AA17,{0,0.01,40,45,50,55,60,65,70,75,80},{0,"0",2,2.25,2.5,2.75,3,3.25,3.5,3.75,4})</f>
        <v>0</v>
      </c>
      <c r="AD17" s="331"/>
      <c r="AE17" s="332" t="str">
        <f t="shared" si="4"/>
        <v/>
      </c>
      <c r="AF17" s="23"/>
      <c r="AG17" s="23"/>
      <c r="AH17" s="23"/>
      <c r="AI17" s="23"/>
      <c r="AJ17" s="23"/>
    </row>
    <row r="18" spans="1:36" ht="18">
      <c r="A18" s="267">
        <f>'1st 1'!A18</f>
        <v>11</v>
      </c>
      <c r="B18" s="271" t="str">
        <f>'1st 1'!B18</f>
        <v>S</v>
      </c>
      <c r="C18" s="283"/>
      <c r="D18" s="284"/>
      <c r="E18" s="285"/>
      <c r="F18" s="291"/>
      <c r="G18" s="287">
        <f>IF(H4=3,(ABS(IF(D18&gt;60,0,D18)-IF(E18&gt;60,0,E18))),(ABS(IF(D18&gt;30,0,D18)-IF(E18&gt;30,0,E18))))</f>
        <v>0</v>
      </c>
      <c r="H18" s="288" t="str">
        <f>IF(H4=3,(IF(G18&gt;12,"Y","")),(IF(G18&gt;6,"Y","")))</f>
        <v/>
      </c>
      <c r="I18" s="289">
        <f t="shared" si="1"/>
        <v>0</v>
      </c>
      <c r="J18" s="290">
        <f>IF(H4=3,I18,(IF(G18&lt;=6,(IF(D18&gt;30,0,D18)+IF(E18&gt;30,0,E18))/2,IF(MEDIAN(D18:F18)-MIN(D18:F18)&gt;=MAX(D18:F18)-MEDIAN(D18:F18),(MAX(D18:F18)+MEDIAN(D18:F18))/2,IF(MEDIAN(D18:F18)-MIN(D18:F18)&lt;MAX(D18:F18)-MEDIAN(D18:F18),(MIN(D18:F18)+MEDIAN(D18:F18))/2))))*2)</f>
        <v>0</v>
      </c>
      <c r="K18" s="262"/>
      <c r="L18" s="183"/>
      <c r="M18" s="183"/>
      <c r="N18" s="183"/>
      <c r="O18" s="249">
        <f>IF(P4=3,(ABS(IF(L18&gt;60,0,L18)-IF(M18&gt;60,0,M18))),(ABS(IF(L18&gt;30,0,L18)-IF(M18&gt;30,0,M18))))</f>
        <v>0</v>
      </c>
      <c r="P18" s="200" t="str">
        <f>IF(P4=3,(IF(O18&gt;12,"Y","")),(IF(O18&gt;6,"Y","")))</f>
        <v/>
      </c>
      <c r="Q18" s="42">
        <f t="shared" si="2"/>
        <v>0</v>
      </c>
      <c r="R18" s="251">
        <f>IF(P4=3,Q18,(IF(O18&lt;=6,(IF(L18&gt;30,0,L18)+IF(M18&gt;30,0,M18))/2,IF(MEDIAN(L18:N18)-MIN(L18:N18)&gt;=MAX(L18:N18)-MEDIAN(L18:N18),(MAX(L18:N18)+MEDIAN(L18:N18))/2,IF(MEDIAN(L18:N18)-MIN(L18:N18)&lt;MAX(L18:N18)-MEDIAN(L18:N18),(MIN(L18:N18)+MEDIAN(L18:N18))/2))))*2)</f>
        <v>0</v>
      </c>
      <c r="S18" s="283"/>
      <c r="T18" s="291"/>
      <c r="U18" s="291"/>
      <c r="V18" s="291"/>
      <c r="W18" s="287">
        <f>IF(X4=3,(ABS(IF(T18&gt;60,0,T18)-IF(U18&gt;60,0,U18))),(ABS(IF(T18&gt;30,0,T18)-IF(U18&gt;30,0,U18))))</f>
        <v>0</v>
      </c>
      <c r="X18" s="288" t="str">
        <f>IF(X4=3,(IF(W18&gt;12,"Y","")),(IF(W18&gt;6,"Y","")))</f>
        <v/>
      </c>
      <c r="Y18" s="289">
        <f t="shared" si="3"/>
        <v>0</v>
      </c>
      <c r="Z18" s="290">
        <f>IF(X4=3,Y18,(IF(W18&lt;=6,(IF(T18&gt;30,0,T18)+IF(U18&gt;30,0,U18))/2,IF(MEDIAN(T18:V18)-MIN(T18:V18)&gt;=MAX(T18:V18)-MEDIAN(T18:V18),(MAX(T18:V18)+MEDIAN(T18:V18))/2,IF(MEDIAN(T18:V18)-MIN(T18:V18)&lt;MAX(T18:V18)-MEDIAN(T18:V18),(MIN(T18:V18)+MEDIAN(T18:V18))/2))))*2)</f>
        <v>0</v>
      </c>
      <c r="AA18" s="197">
        <f t="shared" si="0"/>
        <v>0</v>
      </c>
      <c r="AB18" s="253" t="str">
        <f>LOOKUP(AA18,{0,0.01,40,45,50,55,60,65,70,75,80},{"","F","D","C","C+","B-","B","B+","A-","A","A+"})</f>
        <v/>
      </c>
      <c r="AC18" s="330">
        <f>LOOKUP(AA18,{0,0.01,40,45,50,55,60,65,70,75,80},{0,"0",2,2.25,2.5,2.75,3,3.25,3.5,3.75,4})</f>
        <v>0</v>
      </c>
      <c r="AD18" s="331"/>
      <c r="AE18" s="332" t="str">
        <f t="shared" si="4"/>
        <v/>
      </c>
    </row>
    <row r="19" spans="1:36" ht="18">
      <c r="A19" s="267">
        <f>'1st 1'!A19</f>
        <v>12</v>
      </c>
      <c r="B19" s="271" t="str">
        <f>'1st 1'!B19</f>
        <v>Z</v>
      </c>
      <c r="C19" s="283"/>
      <c r="D19" s="284"/>
      <c r="E19" s="285"/>
      <c r="F19" s="291"/>
      <c r="G19" s="287">
        <f>IF(H4=3,(ABS(IF(D19&gt;60,0,D19)-IF(E19&gt;60,0,E19))),(ABS(IF(D19&gt;30,0,D19)-IF(E19&gt;30,0,E19))))</f>
        <v>0</v>
      </c>
      <c r="H19" s="288" t="str">
        <f>IF(H4=3,(IF(G19&gt;12,"Y","")),(IF(G19&gt;6,"Y","")))</f>
        <v/>
      </c>
      <c r="I19" s="289">
        <f t="shared" si="1"/>
        <v>0</v>
      </c>
      <c r="J19" s="290">
        <f>IF(H4=3,I19,(IF(G19&lt;=6,(IF(D19&gt;30,0,D19)+IF(E19&gt;30,0,E19))/2,IF(MEDIAN(D19:F19)-MIN(D19:F19)&gt;=MAX(D19:F19)-MEDIAN(D19:F19),(MAX(D19:F19)+MEDIAN(D19:F19))/2,IF(MEDIAN(D19:F19)-MIN(D19:F19)&lt;MAX(D19:F19)-MEDIAN(D19:F19),(MIN(D19:F19)+MEDIAN(D19:F19))/2))))*2)</f>
        <v>0</v>
      </c>
      <c r="K19" s="262"/>
      <c r="L19" s="183"/>
      <c r="M19" s="183"/>
      <c r="N19" s="183"/>
      <c r="O19" s="249">
        <f>IF(P4=3,(ABS(IF(L19&gt;60,0,L19)-IF(M19&gt;60,0,M19))),(ABS(IF(L19&gt;30,0,L19)-IF(M19&gt;30,0,M19))))</f>
        <v>0</v>
      </c>
      <c r="P19" s="200" t="str">
        <f>IF(P4=3,(IF(O19&gt;12,"Y","")),(IF(O19&gt;6,"Y","")))</f>
        <v/>
      </c>
      <c r="Q19" s="42">
        <f t="shared" si="2"/>
        <v>0</v>
      </c>
      <c r="R19" s="251">
        <f>IF(P4=3,Q19,(IF(O19&lt;=6,(IF(L19&gt;30,0,L19)+IF(M19&gt;30,0,M19))/2,IF(MEDIAN(L19:N19)-MIN(L19:N19)&gt;=MAX(L19:N19)-MEDIAN(L19:N19),(MAX(L19:N19)+MEDIAN(L19:N19))/2,IF(MEDIAN(L19:N19)-MIN(L19:N19)&lt;MAX(L19:N19)-MEDIAN(L19:N19),(MIN(L19:N19)+MEDIAN(L19:N19))/2))))*2)</f>
        <v>0</v>
      </c>
      <c r="S19" s="283"/>
      <c r="T19" s="291"/>
      <c r="U19" s="291"/>
      <c r="V19" s="291"/>
      <c r="W19" s="287">
        <f>IF(X4=3,(ABS(IF(T19&gt;60,0,T19)-IF(U19&gt;60,0,U19))),(ABS(IF(T19&gt;30,0,T19)-IF(U19&gt;30,0,U19))))</f>
        <v>0</v>
      </c>
      <c r="X19" s="288" t="str">
        <f>IF(X4=3,(IF(W19&gt;12,"Y","")),(IF(W19&gt;6,"Y","")))</f>
        <v/>
      </c>
      <c r="Y19" s="289">
        <f t="shared" si="3"/>
        <v>0</v>
      </c>
      <c r="Z19" s="290">
        <f>IF(X4=3,Y19,(IF(W19&lt;=6,(IF(T19&gt;30,0,T19)+IF(U19&gt;30,0,U19))/2,IF(MEDIAN(T19:V19)-MIN(T19:V19)&gt;=MAX(T19:V19)-MEDIAN(T19:V19),(MAX(T19:V19)+MEDIAN(T19:V19))/2,IF(MEDIAN(T19:V19)-MIN(T19:V19)&lt;MAX(T19:V19)-MEDIAN(T19:V19),(MIN(T19:V19)+MEDIAN(T19:V19))/2))))*2)</f>
        <v>0</v>
      </c>
      <c r="AA19" s="197">
        <f t="shared" si="0"/>
        <v>0</v>
      </c>
      <c r="AB19" s="253" t="str">
        <f>LOOKUP(AA19,{0,0.01,40,45,50,55,60,65,70,75,80},{"","F","D","C","C+","B-","B","B+","A-","A","A+"})</f>
        <v/>
      </c>
      <c r="AC19" s="330">
        <f>LOOKUP(AA19,{0,0.01,40,45,50,55,60,65,70,75,80},{0,"0",2,2.25,2.5,2.75,3,3.25,3.5,3.75,4})</f>
        <v>0</v>
      </c>
      <c r="AD19" s="331"/>
      <c r="AE19" s="332" t="str">
        <f t="shared" si="4"/>
        <v/>
      </c>
    </row>
    <row r="20" spans="1:36" ht="18">
      <c r="A20" s="267">
        <f>'1st 1'!A20</f>
        <v>13</v>
      </c>
      <c r="B20" s="271" t="str">
        <f>'1st 1'!B20</f>
        <v>M</v>
      </c>
      <c r="C20" s="283"/>
      <c r="D20" s="284"/>
      <c r="E20" s="285"/>
      <c r="F20" s="291"/>
      <c r="G20" s="287">
        <f>IF(H4=3,(ABS(IF(D20&gt;60,0,D20)-IF(E20&gt;60,0,E20))),(ABS(IF(D20&gt;30,0,D20)-IF(E20&gt;30,0,E20))))</f>
        <v>0</v>
      </c>
      <c r="H20" s="288" t="str">
        <f>IF(H4=3,(IF(G20&gt;12,"Y","")),(IF(G20&gt;6,"Y","")))</f>
        <v/>
      </c>
      <c r="I20" s="289">
        <f t="shared" si="1"/>
        <v>0</v>
      </c>
      <c r="J20" s="290">
        <f>IF(H4=3,I20,(IF(G20&lt;=6,(IF(D20&gt;30,0,D20)+IF(E20&gt;30,0,E20))/2,IF(MEDIAN(D20:F20)-MIN(D20:F20)&gt;=MAX(D20:F20)-MEDIAN(D20:F20),(MAX(D20:F20)+MEDIAN(D20:F20))/2,IF(MEDIAN(D20:F20)-MIN(D20:F20)&lt;MAX(D20:F20)-MEDIAN(D20:F20),(MIN(D20:F20)+MEDIAN(D20:F20))/2))))*2)</f>
        <v>0</v>
      </c>
      <c r="K20" s="262"/>
      <c r="L20" s="183"/>
      <c r="M20" s="183"/>
      <c r="N20" s="183"/>
      <c r="O20" s="249">
        <f>IF(P4=3,(ABS(IF(L20&gt;60,0,L20)-IF(M20&gt;60,0,M20))),(ABS(IF(L20&gt;30,0,L20)-IF(M20&gt;30,0,M20))))</f>
        <v>0</v>
      </c>
      <c r="P20" s="200" t="str">
        <f>IF(P4=3,(IF(O20&gt;12,"Y","")),(IF(O20&gt;6,"Y","")))</f>
        <v/>
      </c>
      <c r="Q20" s="42">
        <f t="shared" si="2"/>
        <v>0</v>
      </c>
      <c r="R20" s="251">
        <f>IF(P4=3,Q20,(IF(O20&lt;=6,(IF(L20&gt;30,0,L20)+IF(M20&gt;30,0,M20))/2,IF(MEDIAN(L20:N20)-MIN(L20:N20)&gt;=MAX(L20:N20)-MEDIAN(L20:N20),(MAX(L20:N20)+MEDIAN(L20:N20))/2,IF(MEDIAN(L20:N20)-MIN(L20:N20)&lt;MAX(L20:N20)-MEDIAN(L20:N20),(MIN(L20:N20)+MEDIAN(L20:N20))/2))))*2)</f>
        <v>0</v>
      </c>
      <c r="S20" s="283"/>
      <c r="T20" s="291"/>
      <c r="U20" s="291"/>
      <c r="V20" s="291"/>
      <c r="W20" s="287">
        <f>IF(X4=3,(ABS(IF(T20&gt;60,0,T20)-IF(U20&gt;60,0,U20))),(ABS(IF(T20&gt;30,0,T20)-IF(U20&gt;30,0,U20))))</f>
        <v>0</v>
      </c>
      <c r="X20" s="288" t="str">
        <f>IF(X4=3,(IF(W20&gt;12,"Y","")),(IF(W20&gt;6,"Y","")))</f>
        <v/>
      </c>
      <c r="Y20" s="289">
        <f t="shared" si="3"/>
        <v>0</v>
      </c>
      <c r="Z20" s="290">
        <f>IF(X4=3,Y20,(IF(W20&lt;=6,(IF(T20&gt;30,0,T20)+IF(U20&gt;30,0,U20))/2,IF(MEDIAN(T20:V20)-MIN(T20:V20)&gt;=MAX(T20:V20)-MEDIAN(T20:V20),(MAX(T20:V20)+MEDIAN(T20:V20))/2,IF(MEDIAN(T20:V20)-MIN(T20:V20)&lt;MAX(T20:V20)-MEDIAN(T20:V20),(MIN(T20:V20)+MEDIAN(T20:V20))/2))))*2)</f>
        <v>0</v>
      </c>
      <c r="AA20" s="197">
        <f t="shared" si="0"/>
        <v>0</v>
      </c>
      <c r="AB20" s="253" t="str">
        <f>LOOKUP(AA20,{0,0.01,40,45,50,55,60,65,70,75,80},{"","F","D","C","C+","B-","B","B+","A-","A","A+"})</f>
        <v/>
      </c>
      <c r="AC20" s="330">
        <f>LOOKUP(AA20,{0,0.01,40,45,50,55,60,65,70,75,80},{0,"0",2,2.25,2.5,2.75,3,3.25,3.5,3.75,4})</f>
        <v>0</v>
      </c>
      <c r="AD20" s="331"/>
      <c r="AE20" s="332" t="str">
        <f t="shared" si="4"/>
        <v/>
      </c>
    </row>
    <row r="21" spans="1:36" ht="18">
      <c r="A21" s="267">
        <f>'1st 1'!A21</f>
        <v>14</v>
      </c>
      <c r="B21" s="271" t="str">
        <f>'1st 1'!B21</f>
        <v>K</v>
      </c>
      <c r="C21" s="283"/>
      <c r="D21" s="284"/>
      <c r="E21" s="285"/>
      <c r="F21" s="291"/>
      <c r="G21" s="287">
        <f>IF(H4=3,(ABS(IF(D21&gt;60,0,D21)-IF(E21&gt;60,0,E21))),(ABS(IF(D21&gt;30,0,D21)-IF(E21&gt;30,0,E21))))</f>
        <v>0</v>
      </c>
      <c r="H21" s="288" t="str">
        <f>IF(H4=3,(IF(G21&gt;12,"Y","")),(IF(G21&gt;6,"Y","")))</f>
        <v/>
      </c>
      <c r="I21" s="289">
        <f t="shared" si="1"/>
        <v>0</v>
      </c>
      <c r="J21" s="290">
        <f>IF(H4=3,I21,(IF(G21&lt;=6,(IF(D21&gt;30,0,D21)+IF(E21&gt;30,0,E21))/2,IF(MEDIAN(D21:F21)-MIN(D21:F21)&gt;=MAX(D21:F21)-MEDIAN(D21:F21),(MAX(D21:F21)+MEDIAN(D21:F21))/2,IF(MEDIAN(D21:F21)-MIN(D21:F21)&lt;MAX(D21:F21)-MEDIAN(D21:F21),(MIN(D21:F21)+MEDIAN(D21:F21))/2))))*2)</f>
        <v>0</v>
      </c>
      <c r="K21" s="262"/>
      <c r="L21" s="183"/>
      <c r="M21" s="183"/>
      <c r="N21" s="183"/>
      <c r="O21" s="249">
        <f>IF(P4=3,(ABS(IF(L21&gt;60,0,L21)-IF(M21&gt;60,0,M21))),(ABS(IF(L21&gt;30,0,L21)-IF(M21&gt;30,0,M21))))</f>
        <v>0</v>
      </c>
      <c r="P21" s="200" t="str">
        <f>IF(P4=3,(IF(O21&gt;12,"Y","")),(IF(O21&gt;6,"Y","")))</f>
        <v/>
      </c>
      <c r="Q21" s="42">
        <f t="shared" si="2"/>
        <v>0</v>
      </c>
      <c r="R21" s="251">
        <f>IF(P4=3,Q21,(IF(O21&lt;=6,(IF(L21&gt;30,0,L21)+IF(M21&gt;30,0,M21))/2,IF(MEDIAN(L21:N21)-MIN(L21:N21)&gt;=MAX(L21:N21)-MEDIAN(L21:N21),(MAX(L21:N21)+MEDIAN(L21:N21))/2,IF(MEDIAN(L21:N21)-MIN(L21:N21)&lt;MAX(L21:N21)-MEDIAN(L21:N21),(MIN(L21:N21)+MEDIAN(L21:N21))/2))))*2)</f>
        <v>0</v>
      </c>
      <c r="S21" s="283"/>
      <c r="T21" s="291"/>
      <c r="U21" s="291"/>
      <c r="V21" s="291"/>
      <c r="W21" s="287">
        <f>IF(X4=3,(ABS(IF(T21&gt;60,0,T21)-IF(U21&gt;60,0,U21))),(ABS(IF(T21&gt;30,0,T21)-IF(U21&gt;30,0,U21))))</f>
        <v>0</v>
      </c>
      <c r="X21" s="288" t="str">
        <f>IF(X4=3,(IF(W21&gt;12,"Y","")),(IF(W21&gt;6,"Y","")))</f>
        <v/>
      </c>
      <c r="Y21" s="289">
        <f t="shared" si="3"/>
        <v>0</v>
      </c>
      <c r="Z21" s="290">
        <f>IF(X4=3,Y21,(IF(W21&lt;=6,(IF(T21&gt;30,0,T21)+IF(U21&gt;30,0,U21))/2,IF(MEDIAN(T21:V21)-MIN(T21:V21)&gt;=MAX(T21:V21)-MEDIAN(T21:V21),(MAX(T21:V21)+MEDIAN(T21:V21))/2,IF(MEDIAN(T21:V21)-MIN(T21:V21)&lt;MAX(T21:V21)-MEDIAN(T21:V21),(MIN(T21:V21)+MEDIAN(T21:V21))/2))))*2)</f>
        <v>0</v>
      </c>
      <c r="AA21" s="197">
        <f t="shared" si="0"/>
        <v>0</v>
      </c>
      <c r="AB21" s="253" t="str">
        <f>LOOKUP(AA21,{0,0.01,40,45,50,55,60,65,70,75,80},{"","F","D","C","C+","B-","B","B+","A-","A","A+"})</f>
        <v/>
      </c>
      <c r="AC21" s="330">
        <f>LOOKUP(AA21,{0,0.01,40,45,50,55,60,65,70,75,80},{0,"0",2,2.25,2.5,2.75,3,3.25,3.5,3.75,4})</f>
        <v>0</v>
      </c>
      <c r="AD21" s="331"/>
      <c r="AE21" s="332" t="str">
        <f t="shared" si="4"/>
        <v/>
      </c>
    </row>
    <row r="22" spans="1:36" ht="18">
      <c r="A22" s="267">
        <f>'1st 1'!A22</f>
        <v>15</v>
      </c>
      <c r="B22" s="271" t="str">
        <f>'1st 1'!B22</f>
        <v>P</v>
      </c>
      <c r="C22" s="283"/>
      <c r="D22" s="284"/>
      <c r="E22" s="285"/>
      <c r="F22" s="291"/>
      <c r="G22" s="287">
        <f>IF(H4=3,(ABS(IF(D22&gt;60,0,D22)-IF(E22&gt;60,0,E22))),(ABS(IF(D22&gt;30,0,D22)-IF(E22&gt;30,0,E22))))</f>
        <v>0</v>
      </c>
      <c r="H22" s="288" t="str">
        <f>IF(H4=3,(IF(G22&gt;12,"Y","")),(IF(G22&gt;6,"Y","")))</f>
        <v/>
      </c>
      <c r="I22" s="289">
        <f t="shared" si="1"/>
        <v>0</v>
      </c>
      <c r="J22" s="290">
        <f>IF(H4=3,I22,(IF(G22&lt;=6,(IF(D22&gt;30,0,D22)+IF(E22&gt;30,0,E22))/2,IF(MEDIAN(D22:F22)-MIN(D22:F22)&gt;=MAX(D22:F22)-MEDIAN(D22:F22),(MAX(D22:F22)+MEDIAN(D22:F22))/2,IF(MEDIAN(D22:F22)-MIN(D22:F22)&lt;MAX(D22:F22)-MEDIAN(D22:F22),(MIN(D22:F22)+MEDIAN(D22:F22))/2))))*2)</f>
        <v>0</v>
      </c>
      <c r="K22" s="262"/>
      <c r="L22" s="183"/>
      <c r="M22" s="183"/>
      <c r="N22" s="183"/>
      <c r="O22" s="249">
        <f>IF(P4=3,(ABS(IF(L22&gt;60,0,L22)-IF(M22&gt;60,0,M22))),(ABS(IF(L22&gt;30,0,L22)-IF(M22&gt;30,0,M22))))</f>
        <v>0</v>
      </c>
      <c r="P22" s="200" t="str">
        <f>IF(P4=3,(IF(O22&gt;12,"Y","")),(IF(O22&gt;6,"Y","")))</f>
        <v/>
      </c>
      <c r="Q22" s="42">
        <f t="shared" si="2"/>
        <v>0</v>
      </c>
      <c r="R22" s="251">
        <f>IF(P4=3,Q22,(IF(O22&lt;=6,(IF(L22&gt;30,0,L22)+IF(M22&gt;30,0,M22))/2,IF(MEDIAN(L22:N22)-MIN(L22:N22)&gt;=MAX(L22:N22)-MEDIAN(L22:N22),(MAX(L22:N22)+MEDIAN(L22:N22))/2,IF(MEDIAN(L22:N22)-MIN(L22:N22)&lt;MAX(L22:N22)-MEDIAN(L22:N22),(MIN(L22:N22)+MEDIAN(L22:N22))/2))))*2)</f>
        <v>0</v>
      </c>
      <c r="S22" s="283"/>
      <c r="T22" s="291"/>
      <c r="U22" s="291"/>
      <c r="V22" s="291"/>
      <c r="W22" s="287">
        <f>IF(X4=3,(ABS(IF(T22&gt;60,0,T22)-IF(U22&gt;60,0,U22))),(ABS(IF(T22&gt;30,0,T22)-IF(U22&gt;30,0,U22))))</f>
        <v>0</v>
      </c>
      <c r="X22" s="288" t="str">
        <f>IF(X4=3,(IF(W22&gt;12,"Y","")),(IF(W22&gt;6,"Y","")))</f>
        <v/>
      </c>
      <c r="Y22" s="289">
        <f t="shared" si="3"/>
        <v>0</v>
      </c>
      <c r="Z22" s="290">
        <f>IF(X4=3,Y22,(IF(W22&lt;=6,(IF(T22&gt;30,0,T22)+IF(U22&gt;30,0,U22))/2,IF(MEDIAN(T22:V22)-MIN(T22:V22)&gt;=MAX(T22:V22)-MEDIAN(T22:V22),(MAX(T22:V22)+MEDIAN(T22:V22))/2,IF(MEDIAN(T22:V22)-MIN(T22:V22)&lt;MAX(T22:V22)-MEDIAN(T22:V22),(MIN(T22:V22)+MEDIAN(T22:V22))/2))))*2)</f>
        <v>0</v>
      </c>
      <c r="AA22" s="197">
        <f t="shared" si="0"/>
        <v>0</v>
      </c>
      <c r="AB22" s="253" t="str">
        <f>LOOKUP(AA22,{0,0.01,40,45,50,55,60,65,70,75,80},{"","F","D","C","C+","B-","B","B+","A-","A","A+"})</f>
        <v/>
      </c>
      <c r="AC22" s="330">
        <f>LOOKUP(AA22,{0,0.01,40,45,50,55,60,65,70,75,80},{0,"0",2,2.25,2.5,2.75,3,3.25,3.5,3.75,4})</f>
        <v>0</v>
      </c>
      <c r="AD22" s="331"/>
      <c r="AE22" s="332" t="str">
        <f t="shared" si="4"/>
        <v/>
      </c>
    </row>
    <row r="23" spans="1:36" ht="18">
      <c r="A23" s="267">
        <f>'1st 1'!A23</f>
        <v>16</v>
      </c>
      <c r="B23" s="271" t="str">
        <f>'1st 1'!B23</f>
        <v>F</v>
      </c>
      <c r="C23" s="283"/>
      <c r="D23" s="284"/>
      <c r="E23" s="285"/>
      <c r="F23" s="291"/>
      <c r="G23" s="287">
        <f>IF(H4=3,(ABS(IF(D23&gt;60,0,D23)-IF(E23&gt;60,0,E23))),(ABS(IF(D23&gt;30,0,D23)-IF(E23&gt;30,0,E23))))</f>
        <v>0</v>
      </c>
      <c r="H23" s="288" t="str">
        <f>IF(H4=3,(IF(G23&gt;12,"Y","")),(IF(G23&gt;6,"Y","")))</f>
        <v/>
      </c>
      <c r="I23" s="289">
        <f t="shared" si="1"/>
        <v>0</v>
      </c>
      <c r="J23" s="290">
        <f>IF(H4=3,I23,(IF(G23&lt;=6,(IF(D23&gt;30,0,D23)+IF(E23&gt;30,0,E23))/2,IF(MEDIAN(D23:F23)-MIN(D23:F23)&gt;=MAX(D23:F23)-MEDIAN(D23:F23),(MAX(D23:F23)+MEDIAN(D23:F23))/2,IF(MEDIAN(D23:F23)-MIN(D23:F23)&lt;MAX(D23:F23)-MEDIAN(D23:F23),(MIN(D23:F23)+MEDIAN(D23:F23))/2))))*2)</f>
        <v>0</v>
      </c>
      <c r="K23" s="262"/>
      <c r="L23" s="183"/>
      <c r="M23" s="183"/>
      <c r="N23" s="183"/>
      <c r="O23" s="249">
        <f>IF(P4=3,(ABS(IF(L23&gt;60,0,L23)-IF(M23&gt;60,0,M23))),(ABS(IF(L23&gt;30,0,L23)-IF(M23&gt;30,0,M23))))</f>
        <v>0</v>
      </c>
      <c r="P23" s="200" t="str">
        <f>IF(P4=3,(IF(O23&gt;12,"Y","")),(IF(O23&gt;6,"Y","")))</f>
        <v/>
      </c>
      <c r="Q23" s="42">
        <f t="shared" si="2"/>
        <v>0</v>
      </c>
      <c r="R23" s="251">
        <f>IF(P4=3,Q23,(IF(O23&lt;=6,(IF(L23&gt;30,0,L23)+IF(M23&gt;30,0,M23))/2,IF(MEDIAN(L23:N23)-MIN(L23:N23)&gt;=MAX(L23:N23)-MEDIAN(L23:N23),(MAX(L23:N23)+MEDIAN(L23:N23))/2,IF(MEDIAN(L23:N23)-MIN(L23:N23)&lt;MAX(L23:N23)-MEDIAN(L23:N23),(MIN(L23:N23)+MEDIAN(L23:N23))/2))))*2)</f>
        <v>0</v>
      </c>
      <c r="S23" s="283"/>
      <c r="T23" s="291"/>
      <c r="U23" s="291"/>
      <c r="V23" s="291"/>
      <c r="W23" s="287">
        <f>IF(X4=3,(ABS(IF(T23&gt;60,0,T23)-IF(U23&gt;60,0,U23))),(ABS(IF(T23&gt;30,0,T23)-IF(U23&gt;30,0,U23))))</f>
        <v>0</v>
      </c>
      <c r="X23" s="288" t="str">
        <f>IF(X4=3,(IF(W23&gt;12,"Y","")),(IF(W23&gt;6,"Y","")))</f>
        <v/>
      </c>
      <c r="Y23" s="289">
        <f t="shared" si="3"/>
        <v>0</v>
      </c>
      <c r="Z23" s="290">
        <f>IF(X4=3,Y23,(IF(W23&lt;=6,(IF(T23&gt;30,0,T23)+IF(U23&gt;30,0,U23))/2,IF(MEDIAN(T23:V23)-MIN(T23:V23)&gt;=MAX(T23:V23)-MEDIAN(T23:V23),(MAX(T23:V23)+MEDIAN(T23:V23))/2,IF(MEDIAN(T23:V23)-MIN(T23:V23)&lt;MAX(T23:V23)-MEDIAN(T23:V23),(MIN(T23:V23)+MEDIAN(T23:V23))/2))))*2)</f>
        <v>0</v>
      </c>
      <c r="AA23" s="197">
        <f t="shared" si="0"/>
        <v>0</v>
      </c>
      <c r="AB23" s="253" t="str">
        <f>LOOKUP(AA23,{0,0.01,40,45,50,55,60,65,70,75,80},{"","F","D","C","C+","B-","B","B+","A-","A","A+"})</f>
        <v/>
      </c>
      <c r="AC23" s="330">
        <f>LOOKUP(AA23,{0,0.01,40,45,50,55,60,65,70,75,80},{0,"0",2,2.25,2.5,2.75,3,3.25,3.5,3.75,4})</f>
        <v>0</v>
      </c>
      <c r="AD23" s="331"/>
      <c r="AE23" s="332" t="str">
        <f t="shared" si="4"/>
        <v/>
      </c>
      <c r="AF23" s="23"/>
      <c r="AG23" s="23"/>
      <c r="AH23" s="23"/>
      <c r="AI23" s="23"/>
      <c r="AJ23" s="23"/>
    </row>
    <row r="24" spans="1:36" ht="18">
      <c r="A24" s="267">
        <f>'1st 1'!A24</f>
        <v>17</v>
      </c>
      <c r="B24" s="271" t="str">
        <f>'1st 1'!B24</f>
        <v>K</v>
      </c>
      <c r="C24" s="283"/>
      <c r="D24" s="284"/>
      <c r="E24" s="285"/>
      <c r="F24" s="291"/>
      <c r="G24" s="287">
        <f>IF(H4=3,(ABS(IF(D24&gt;60,0,D24)-IF(E24&gt;60,0,E24))),(ABS(IF(D24&gt;30,0,D24)-IF(E24&gt;30,0,E24))))</f>
        <v>0</v>
      </c>
      <c r="H24" s="288" t="str">
        <f>IF(H4=3,(IF(G24&gt;12,"Y","")),(IF(G24&gt;6,"Y","")))</f>
        <v/>
      </c>
      <c r="I24" s="289">
        <f t="shared" si="1"/>
        <v>0</v>
      </c>
      <c r="J24" s="290">
        <f>IF(H4=3,I24,(IF(G24&lt;=6,(IF(D24&gt;30,0,D24)+IF(E24&gt;30,0,E24))/2,IF(MEDIAN(D24:F24)-MIN(D24:F24)&gt;=MAX(D24:F24)-MEDIAN(D24:F24),(MAX(D24:F24)+MEDIAN(D24:F24))/2,IF(MEDIAN(D24:F24)-MIN(D24:F24)&lt;MAX(D24:F24)-MEDIAN(D24:F24),(MIN(D24:F24)+MEDIAN(D24:F24))/2))))*2)</f>
        <v>0</v>
      </c>
      <c r="K24" s="262"/>
      <c r="L24" s="183"/>
      <c r="M24" s="183"/>
      <c r="N24" s="183"/>
      <c r="O24" s="249">
        <f>IF(P4=3,(ABS(IF(L24&gt;60,0,L24)-IF(M24&gt;60,0,M24))),(ABS(IF(L24&gt;30,0,L24)-IF(M24&gt;30,0,M24))))</f>
        <v>0</v>
      </c>
      <c r="P24" s="200" t="str">
        <f>IF(P4=3,(IF(O24&gt;12,"Y","")),(IF(O24&gt;6,"Y","")))</f>
        <v/>
      </c>
      <c r="Q24" s="42">
        <f t="shared" si="2"/>
        <v>0</v>
      </c>
      <c r="R24" s="251">
        <f>IF(P4=3,Q24,(IF(O24&lt;=6,(IF(L24&gt;30,0,L24)+IF(M24&gt;30,0,M24))/2,IF(MEDIAN(L24:N24)-MIN(L24:N24)&gt;=MAX(L24:N24)-MEDIAN(L24:N24),(MAX(L24:N24)+MEDIAN(L24:N24))/2,IF(MEDIAN(L24:N24)-MIN(L24:N24)&lt;MAX(L24:N24)-MEDIAN(L24:N24),(MIN(L24:N24)+MEDIAN(L24:N24))/2))))*2)</f>
        <v>0</v>
      </c>
      <c r="S24" s="283"/>
      <c r="T24" s="291"/>
      <c r="U24" s="291"/>
      <c r="V24" s="291"/>
      <c r="W24" s="287">
        <f>IF(X4=3,(ABS(IF(T24&gt;60,0,T24)-IF(U24&gt;60,0,U24))),(ABS(IF(T24&gt;30,0,T24)-IF(U24&gt;30,0,U24))))</f>
        <v>0</v>
      </c>
      <c r="X24" s="288" t="str">
        <f>IF(X4=3,(IF(W24&gt;12,"Y","")),(IF(W24&gt;6,"Y","")))</f>
        <v/>
      </c>
      <c r="Y24" s="289">
        <f t="shared" si="3"/>
        <v>0</v>
      </c>
      <c r="Z24" s="290">
        <f>IF(X4=3,Y24,(IF(W24&lt;=6,(IF(T24&gt;30,0,T24)+IF(U24&gt;30,0,U24))/2,IF(MEDIAN(T24:V24)-MIN(T24:V24)&gt;=MAX(T24:V24)-MEDIAN(T24:V24),(MAX(T24:V24)+MEDIAN(T24:V24))/2,IF(MEDIAN(T24:V24)-MIN(T24:V24)&lt;MAX(T24:V24)-MEDIAN(T24:V24),(MIN(T24:V24)+MEDIAN(T24:V24))/2))))*2)</f>
        <v>0</v>
      </c>
      <c r="AA24" s="197">
        <f t="shared" si="0"/>
        <v>0</v>
      </c>
      <c r="AB24" s="253" t="str">
        <f>LOOKUP(AA24,{0,0.01,40,45,50,55,60,65,70,75,80},{"","F","D","C","C+","B-","B","B+","A-","A","A+"})</f>
        <v/>
      </c>
      <c r="AC24" s="330">
        <f>LOOKUP(AA24,{0,0.01,40,45,50,55,60,65,70,75,80},{0,"0",2,2.25,2.5,2.75,3,3.25,3.5,3.75,4})</f>
        <v>0</v>
      </c>
      <c r="AD24" s="331"/>
      <c r="AE24" s="332" t="str">
        <f t="shared" si="4"/>
        <v/>
      </c>
    </row>
    <row r="25" spans="1:36" ht="18">
      <c r="A25" s="267">
        <f>'1st 1'!A25</f>
        <v>18</v>
      </c>
      <c r="B25" s="271" t="str">
        <f>'1st 1'!B25</f>
        <v>N</v>
      </c>
      <c r="C25" s="283"/>
      <c r="D25" s="284"/>
      <c r="E25" s="285"/>
      <c r="F25" s="291"/>
      <c r="G25" s="287">
        <f>IF(H4=3,(ABS(IF(D25&gt;60,0,D25)-IF(E25&gt;60,0,E25))),(ABS(IF(D25&gt;30,0,D25)-IF(E25&gt;30,0,E25))))</f>
        <v>0</v>
      </c>
      <c r="H25" s="288" t="str">
        <f>IF(H4=3,(IF(G25&gt;12,"Y","")),(IF(G25&gt;6,"Y","")))</f>
        <v/>
      </c>
      <c r="I25" s="289">
        <f t="shared" si="1"/>
        <v>0</v>
      </c>
      <c r="J25" s="290">
        <f>IF(H4=3,I25,(IF(G25&lt;=6,(IF(D25&gt;30,0,D25)+IF(E25&gt;30,0,E25))/2,IF(MEDIAN(D25:F25)-MIN(D25:F25)&gt;=MAX(D25:F25)-MEDIAN(D25:F25),(MAX(D25:F25)+MEDIAN(D25:F25))/2,IF(MEDIAN(D25:F25)-MIN(D25:F25)&lt;MAX(D25:F25)-MEDIAN(D25:F25),(MIN(D25:F25)+MEDIAN(D25:F25))/2))))*2)</f>
        <v>0</v>
      </c>
      <c r="K25" s="262"/>
      <c r="L25" s="183"/>
      <c r="M25" s="183"/>
      <c r="N25" s="183"/>
      <c r="O25" s="249">
        <f>IF(P4=3,(ABS(IF(L25&gt;60,0,L25)-IF(M25&gt;60,0,M25))),(ABS(IF(L25&gt;30,0,L25)-IF(M25&gt;30,0,M25))))</f>
        <v>0</v>
      </c>
      <c r="P25" s="200" t="str">
        <f>IF(P4=3,(IF(O25&gt;12,"Y","")),(IF(O25&gt;6,"Y","")))</f>
        <v/>
      </c>
      <c r="Q25" s="42">
        <f t="shared" si="2"/>
        <v>0</v>
      </c>
      <c r="R25" s="251">
        <f>IF(P4=3,Q25,(IF(O25&lt;=6,(IF(L25&gt;30,0,L25)+IF(M25&gt;30,0,M25))/2,IF(MEDIAN(L25:N25)-MIN(L25:N25)&gt;=MAX(L25:N25)-MEDIAN(L25:N25),(MAX(L25:N25)+MEDIAN(L25:N25))/2,IF(MEDIAN(L25:N25)-MIN(L25:N25)&lt;MAX(L25:N25)-MEDIAN(L25:N25),(MIN(L25:N25)+MEDIAN(L25:N25))/2))))*2)</f>
        <v>0</v>
      </c>
      <c r="S25" s="283"/>
      <c r="T25" s="291"/>
      <c r="U25" s="291"/>
      <c r="V25" s="291"/>
      <c r="W25" s="287">
        <f>IF(X4=3,(ABS(IF(T25&gt;60,0,T25)-IF(U25&gt;60,0,U25))),(ABS(IF(T25&gt;30,0,T25)-IF(U25&gt;30,0,U25))))</f>
        <v>0</v>
      </c>
      <c r="X25" s="288" t="str">
        <f>IF(X4=3,(IF(W25&gt;12,"Y","")),(IF(W25&gt;6,"Y","")))</f>
        <v/>
      </c>
      <c r="Y25" s="289">
        <f t="shared" si="3"/>
        <v>0</v>
      </c>
      <c r="Z25" s="290">
        <f>IF(X4=3,Y25,(IF(W25&lt;=6,(IF(T25&gt;30,0,T25)+IF(U25&gt;30,0,U25))/2,IF(MEDIAN(T25:V25)-MIN(T25:V25)&gt;=MAX(T25:V25)-MEDIAN(T25:V25),(MAX(T25:V25)+MEDIAN(T25:V25))/2,IF(MEDIAN(T25:V25)-MIN(T25:V25)&lt;MAX(T25:V25)-MEDIAN(T25:V25),(MIN(T25:V25)+MEDIAN(T25:V25))/2))))*2)</f>
        <v>0</v>
      </c>
      <c r="AA25" s="197">
        <f t="shared" si="0"/>
        <v>0</v>
      </c>
      <c r="AB25" s="253" t="str">
        <f>LOOKUP(AA25,{0,0.01,40,45,50,55,60,65,70,75,80},{"","F","D","C","C+","B-","B","B+","A-","A","A+"})</f>
        <v/>
      </c>
      <c r="AC25" s="330">
        <f>LOOKUP(AA25,{0,0.01,40,45,50,55,60,65,70,75,80},{0,"0",2,2.25,2.5,2.75,3,3.25,3.5,3.75,4})</f>
        <v>0</v>
      </c>
      <c r="AD25" s="331"/>
      <c r="AE25" s="332" t="str">
        <f t="shared" si="4"/>
        <v/>
      </c>
    </row>
    <row r="26" spans="1:36" ht="18">
      <c r="A26" s="267">
        <f>'1st 1'!A26</f>
        <v>19</v>
      </c>
      <c r="B26" s="271" t="str">
        <f>'1st 1'!B26</f>
        <v>J</v>
      </c>
      <c r="C26" s="283"/>
      <c r="D26" s="284"/>
      <c r="E26" s="285"/>
      <c r="F26" s="291"/>
      <c r="G26" s="287">
        <f>IF(H4=3,(ABS(IF(D26&gt;60,0,D26)-IF(E26&gt;60,0,E26))),(ABS(IF(D26&gt;30,0,D26)-IF(E26&gt;30,0,E26))))</f>
        <v>0</v>
      </c>
      <c r="H26" s="288" t="str">
        <f>IF(H4=3,(IF(G26&gt;12,"Y","")),(IF(G26&gt;6,"Y","")))</f>
        <v/>
      </c>
      <c r="I26" s="289">
        <f t="shared" si="1"/>
        <v>0</v>
      </c>
      <c r="J26" s="290">
        <f>IF(H4=3,I26,(IF(G26&lt;=6,(IF(D26&gt;30,0,D26)+IF(E26&gt;30,0,E26))/2,IF(MEDIAN(D26:F26)-MIN(D26:F26)&gt;=MAX(D26:F26)-MEDIAN(D26:F26),(MAX(D26:F26)+MEDIAN(D26:F26))/2,IF(MEDIAN(D26:F26)-MIN(D26:F26)&lt;MAX(D26:F26)-MEDIAN(D26:F26),(MIN(D26:F26)+MEDIAN(D26:F26))/2))))*2)</f>
        <v>0</v>
      </c>
      <c r="K26" s="262"/>
      <c r="L26" s="183"/>
      <c r="M26" s="183"/>
      <c r="N26" s="183"/>
      <c r="O26" s="249">
        <f>IF(P4=3,(ABS(IF(L26&gt;60,0,L26)-IF(M26&gt;60,0,M26))),(ABS(IF(L26&gt;30,0,L26)-IF(M26&gt;30,0,M26))))</f>
        <v>0</v>
      </c>
      <c r="P26" s="200" t="str">
        <f>IF(P4=3,(IF(O26&gt;12,"Y","")),(IF(O26&gt;6,"Y","")))</f>
        <v/>
      </c>
      <c r="Q26" s="42">
        <f t="shared" si="2"/>
        <v>0</v>
      </c>
      <c r="R26" s="251">
        <f>IF(P4=3,Q26,(IF(O26&lt;=6,(IF(L26&gt;30,0,L26)+IF(M26&gt;30,0,M26))/2,IF(MEDIAN(L26:N26)-MIN(L26:N26)&gt;=MAX(L26:N26)-MEDIAN(L26:N26),(MAX(L26:N26)+MEDIAN(L26:N26))/2,IF(MEDIAN(L26:N26)-MIN(L26:N26)&lt;MAX(L26:N26)-MEDIAN(L26:N26),(MIN(L26:N26)+MEDIAN(L26:N26))/2))))*2)</f>
        <v>0</v>
      </c>
      <c r="S26" s="283"/>
      <c r="T26" s="291"/>
      <c r="U26" s="291"/>
      <c r="V26" s="291"/>
      <c r="W26" s="287">
        <f>IF(X4=3,(ABS(IF(T26&gt;60,0,T26)-IF(U26&gt;60,0,U26))),(ABS(IF(T26&gt;30,0,T26)-IF(U26&gt;30,0,U26))))</f>
        <v>0</v>
      </c>
      <c r="X26" s="288" t="str">
        <f>IF(X4=3,(IF(W26&gt;12,"Y","")),(IF(W26&gt;6,"Y","")))</f>
        <v/>
      </c>
      <c r="Y26" s="289">
        <f t="shared" si="3"/>
        <v>0</v>
      </c>
      <c r="Z26" s="290">
        <f>IF(X4=3,Y26,(IF(W26&lt;=6,(IF(T26&gt;30,0,T26)+IF(U26&gt;30,0,U26))/2,IF(MEDIAN(T26:V26)-MIN(T26:V26)&gt;=MAX(T26:V26)-MEDIAN(T26:V26),(MAX(T26:V26)+MEDIAN(T26:V26))/2,IF(MEDIAN(T26:V26)-MIN(T26:V26)&lt;MAX(T26:V26)-MEDIAN(T26:V26),(MIN(T26:V26)+MEDIAN(T26:V26))/2))))*2)</f>
        <v>0</v>
      </c>
      <c r="AA26" s="197">
        <f t="shared" si="0"/>
        <v>0</v>
      </c>
      <c r="AB26" s="253" t="str">
        <f>LOOKUP(AA26,{0,0.01,40,45,50,55,60,65,70,75,80},{"","F","D","C","C+","B-","B","B+","A-","A","A+"})</f>
        <v/>
      </c>
      <c r="AC26" s="330">
        <f>LOOKUP(AA26,{0,0.01,40,45,50,55,60,65,70,75,80},{0,"0",2,2.25,2.5,2.75,3,3.25,3.5,3.75,4})</f>
        <v>0</v>
      </c>
      <c r="AD26" s="331"/>
      <c r="AE26" s="332" t="str">
        <f t="shared" si="4"/>
        <v/>
      </c>
    </row>
    <row r="27" spans="1:36" ht="18">
      <c r="A27" s="267">
        <f>'1st 1'!A27</f>
        <v>20</v>
      </c>
      <c r="B27" s="271" t="str">
        <f>'1st 1'!B27</f>
        <v>S</v>
      </c>
      <c r="C27" s="283"/>
      <c r="D27" s="284"/>
      <c r="E27" s="285"/>
      <c r="F27" s="291"/>
      <c r="G27" s="287">
        <f>IF(H4=3,(ABS(IF(D27&gt;60,0,D27)-IF(E27&gt;60,0,E27))),(ABS(IF(D27&gt;30,0,D27)-IF(E27&gt;30,0,E27))))</f>
        <v>0</v>
      </c>
      <c r="H27" s="288" t="str">
        <f>IF(H4=3,(IF(G27&gt;12,"Y","")),(IF(G27&gt;6,"Y","")))</f>
        <v/>
      </c>
      <c r="I27" s="289">
        <f t="shared" si="1"/>
        <v>0</v>
      </c>
      <c r="J27" s="290">
        <f>IF(H4=3,I27,(IF(G27&lt;=6,(IF(D27&gt;30,0,D27)+IF(E27&gt;30,0,E27))/2,IF(MEDIAN(D27:F27)-MIN(D27:F27)&gt;=MAX(D27:F27)-MEDIAN(D27:F27),(MAX(D27:F27)+MEDIAN(D27:F27))/2,IF(MEDIAN(D27:F27)-MIN(D27:F27)&lt;MAX(D27:F27)-MEDIAN(D27:F27),(MIN(D27:F27)+MEDIAN(D27:F27))/2))))*2)</f>
        <v>0</v>
      </c>
      <c r="K27" s="262"/>
      <c r="L27" s="183"/>
      <c r="M27" s="183"/>
      <c r="N27" s="183"/>
      <c r="O27" s="249">
        <f>IF(P4=3,(ABS(IF(L27&gt;60,0,L27)-IF(M27&gt;60,0,M27))),(ABS(IF(L27&gt;30,0,L27)-IF(M27&gt;30,0,M27))))</f>
        <v>0</v>
      </c>
      <c r="P27" s="200" t="str">
        <f>IF(P4=3,(IF(O27&gt;12,"Y","")),(IF(O27&gt;6,"Y","")))</f>
        <v/>
      </c>
      <c r="Q27" s="42">
        <f t="shared" si="2"/>
        <v>0</v>
      </c>
      <c r="R27" s="251">
        <f>IF(P4=3,Q27,(IF(O27&lt;=6,(IF(L27&gt;30,0,L27)+IF(M27&gt;30,0,M27))/2,IF(MEDIAN(L27:N27)-MIN(L27:N27)&gt;=MAX(L27:N27)-MEDIAN(L27:N27),(MAX(L27:N27)+MEDIAN(L27:N27))/2,IF(MEDIAN(L27:N27)-MIN(L27:N27)&lt;MAX(L27:N27)-MEDIAN(L27:N27),(MIN(L27:N27)+MEDIAN(L27:N27))/2))))*2)</f>
        <v>0</v>
      </c>
      <c r="S27" s="283"/>
      <c r="T27" s="291"/>
      <c r="U27" s="291"/>
      <c r="V27" s="291"/>
      <c r="W27" s="287">
        <f>IF(X4=3,(ABS(IF(T27&gt;60,0,T27)-IF(U27&gt;60,0,U27))),(ABS(IF(T27&gt;30,0,T27)-IF(U27&gt;30,0,U27))))</f>
        <v>0</v>
      </c>
      <c r="X27" s="288" t="str">
        <f>IF(X4=3,(IF(W27&gt;12,"Y","")),(IF(W27&gt;6,"Y","")))</f>
        <v/>
      </c>
      <c r="Y27" s="289">
        <f t="shared" si="3"/>
        <v>0</v>
      </c>
      <c r="Z27" s="290">
        <f>IF(X4=3,Y27,(IF(W27&lt;=6,(IF(T27&gt;30,0,T27)+IF(U27&gt;30,0,U27))/2,IF(MEDIAN(T27:V27)-MIN(T27:V27)&gt;=MAX(T27:V27)-MEDIAN(T27:V27),(MAX(T27:V27)+MEDIAN(T27:V27))/2,IF(MEDIAN(T27:V27)-MIN(T27:V27)&lt;MAX(T27:V27)-MEDIAN(T27:V27),(MIN(T27:V27)+MEDIAN(T27:V27))/2))))*2)</f>
        <v>0</v>
      </c>
      <c r="AA27" s="197">
        <f t="shared" si="0"/>
        <v>0</v>
      </c>
      <c r="AB27" s="253" t="str">
        <f>LOOKUP(AA27,{0,0.01,40,45,50,55,60,65,70,75,80},{"","F","D","C","C+","B-","B","B+","A-","A","A+"})</f>
        <v/>
      </c>
      <c r="AC27" s="330">
        <f>LOOKUP(AA27,{0,0.01,40,45,50,55,60,65,70,75,80},{0,"0",2,2.25,2.5,2.75,3,3.25,3.5,3.75,4})</f>
        <v>0</v>
      </c>
      <c r="AD27" s="331"/>
      <c r="AE27" s="332" t="str">
        <f t="shared" si="4"/>
        <v/>
      </c>
    </row>
    <row r="28" spans="1:36" ht="18">
      <c r="A28" s="267">
        <f>'1st 1'!A28</f>
        <v>21</v>
      </c>
      <c r="B28" s="271" t="str">
        <f>'1st 1'!B28</f>
        <v>S</v>
      </c>
      <c r="C28" s="283"/>
      <c r="D28" s="284"/>
      <c r="E28" s="285"/>
      <c r="F28" s="291"/>
      <c r="G28" s="287">
        <f>IF(H4=3,(ABS(IF(D28&gt;60,0,D28)-IF(E28&gt;60,0,E28))),(ABS(IF(D28&gt;30,0,D28)-IF(E28&gt;30,0,E28))))</f>
        <v>0</v>
      </c>
      <c r="H28" s="288" t="str">
        <f>IF(H4=3,(IF(G28&gt;12,"Y","")),(IF(G28&gt;6,"Y","")))</f>
        <v/>
      </c>
      <c r="I28" s="289">
        <f t="shared" si="1"/>
        <v>0</v>
      </c>
      <c r="J28" s="290">
        <f>IF(H4=3,I28,(IF(G28&lt;=6,(IF(D28&gt;30,0,D28)+IF(E28&gt;30,0,E28))/2,IF(MEDIAN(D28:F28)-MIN(D28:F28)&gt;=MAX(D28:F28)-MEDIAN(D28:F28),(MAX(D28:F28)+MEDIAN(D28:F28))/2,IF(MEDIAN(D28:F28)-MIN(D28:F28)&lt;MAX(D28:F28)-MEDIAN(D28:F28),(MIN(D28:F28)+MEDIAN(D28:F28))/2))))*2)</f>
        <v>0</v>
      </c>
      <c r="K28" s="262"/>
      <c r="L28" s="183"/>
      <c r="M28" s="183"/>
      <c r="N28" s="183"/>
      <c r="O28" s="249">
        <f>IF(P4=3,(ABS(IF(L28&gt;60,0,L28)-IF(M28&gt;60,0,M28))),(ABS(IF(L28&gt;30,0,L28)-IF(M28&gt;30,0,M28))))</f>
        <v>0</v>
      </c>
      <c r="P28" s="200" t="str">
        <f>IF(P4=3,(IF(O28&gt;12,"Y","")),(IF(O28&gt;6,"Y","")))</f>
        <v/>
      </c>
      <c r="Q28" s="42">
        <f t="shared" si="2"/>
        <v>0</v>
      </c>
      <c r="R28" s="251">
        <f>IF(P4=3,Q28,(IF(O28&lt;=6,(IF(L28&gt;30,0,L28)+IF(M28&gt;30,0,M28))/2,IF(MEDIAN(L28:N28)-MIN(L28:N28)&gt;=MAX(L28:N28)-MEDIAN(L28:N28),(MAX(L28:N28)+MEDIAN(L28:N28))/2,IF(MEDIAN(L28:N28)-MIN(L28:N28)&lt;MAX(L28:N28)-MEDIAN(L28:N28),(MIN(L28:N28)+MEDIAN(L28:N28))/2))))*2)</f>
        <v>0</v>
      </c>
      <c r="S28" s="283"/>
      <c r="T28" s="291"/>
      <c r="U28" s="291"/>
      <c r="V28" s="291"/>
      <c r="W28" s="287">
        <f>IF(X4=3,(ABS(IF(T28&gt;60,0,T28)-IF(U28&gt;60,0,U28))),(ABS(IF(T28&gt;30,0,T28)-IF(U28&gt;30,0,U28))))</f>
        <v>0</v>
      </c>
      <c r="X28" s="288" t="str">
        <f>IF(X4=3,(IF(W28&gt;12,"Y","")),(IF(W28&gt;6,"Y","")))</f>
        <v/>
      </c>
      <c r="Y28" s="289">
        <f t="shared" si="3"/>
        <v>0</v>
      </c>
      <c r="Z28" s="290">
        <f>IF(X4=3,Y28,(IF(W28&lt;=6,(IF(T28&gt;30,0,T28)+IF(U28&gt;30,0,U28))/2,IF(MEDIAN(T28:V28)-MIN(T28:V28)&gt;=MAX(T28:V28)-MEDIAN(T28:V28),(MAX(T28:V28)+MEDIAN(T28:V28))/2,IF(MEDIAN(T28:V28)-MIN(T28:V28)&lt;MAX(T28:V28)-MEDIAN(T28:V28),(MIN(T28:V28)+MEDIAN(T28:V28))/2))))*2)</f>
        <v>0</v>
      </c>
      <c r="AA28" s="197">
        <f t="shared" si="0"/>
        <v>0</v>
      </c>
      <c r="AB28" s="253" t="str">
        <f>LOOKUP(AA28,{0,0.01,40,45,50,55,60,65,70,75,80},{"","F","D","C","C+","B-","B","B+","A-","A","A+"})</f>
        <v/>
      </c>
      <c r="AC28" s="330">
        <f>LOOKUP(AA28,{0,0.01,40,45,50,55,60,65,70,75,80},{0,"0",2,2.25,2.5,2.75,3,3.25,3.5,3.75,4})</f>
        <v>0</v>
      </c>
      <c r="AD28" s="331"/>
      <c r="AE28" s="332" t="str">
        <f t="shared" si="4"/>
        <v/>
      </c>
    </row>
    <row r="29" spans="1:36" ht="18">
      <c r="A29" s="267">
        <f>'1st 1'!A29</f>
        <v>22</v>
      </c>
      <c r="B29" s="271" t="str">
        <f>'1st 1'!B29</f>
        <v>M</v>
      </c>
      <c r="C29" s="283"/>
      <c r="D29" s="284"/>
      <c r="E29" s="285"/>
      <c r="F29" s="291"/>
      <c r="G29" s="287">
        <f>IF(H4=3,(ABS(IF(D29&gt;60,0,D29)-IF(E29&gt;60,0,E29))),(ABS(IF(D29&gt;30,0,D29)-IF(E29&gt;30,0,E29))))</f>
        <v>0</v>
      </c>
      <c r="H29" s="288" t="str">
        <f>IF(H4=3,(IF(G29&gt;12,"Y","")),(IF(G29&gt;6,"Y","")))</f>
        <v/>
      </c>
      <c r="I29" s="289">
        <f t="shared" si="1"/>
        <v>0</v>
      </c>
      <c r="J29" s="290">
        <f>IF(H4=3,I29,(IF(G29&lt;=6,(IF(D29&gt;30,0,D29)+IF(E29&gt;30,0,E29))/2,IF(MEDIAN(D29:F29)-MIN(D29:F29)&gt;=MAX(D29:F29)-MEDIAN(D29:F29),(MAX(D29:F29)+MEDIAN(D29:F29))/2,IF(MEDIAN(D29:F29)-MIN(D29:F29)&lt;MAX(D29:F29)-MEDIAN(D29:F29),(MIN(D29:F29)+MEDIAN(D29:F29))/2))))*2)</f>
        <v>0</v>
      </c>
      <c r="K29" s="262"/>
      <c r="L29" s="183"/>
      <c r="M29" s="183"/>
      <c r="N29" s="183"/>
      <c r="O29" s="249">
        <f>IF(P4=3,(ABS(IF(L29&gt;60,0,L29)-IF(M29&gt;60,0,M29))),(ABS(IF(L29&gt;30,0,L29)-IF(M29&gt;30,0,M29))))</f>
        <v>0</v>
      </c>
      <c r="P29" s="200" t="str">
        <f>IF(P4=3,(IF(O29&gt;12,"Y","")),(IF(O29&gt;6,"Y","")))</f>
        <v/>
      </c>
      <c r="Q29" s="42">
        <f t="shared" si="2"/>
        <v>0</v>
      </c>
      <c r="R29" s="251">
        <f>IF(P4=3,Q29,(IF(O29&lt;=6,(IF(L29&gt;30,0,L29)+IF(M29&gt;30,0,M29))/2,IF(MEDIAN(L29:N29)-MIN(L29:N29)&gt;=MAX(L29:N29)-MEDIAN(L29:N29),(MAX(L29:N29)+MEDIAN(L29:N29))/2,IF(MEDIAN(L29:N29)-MIN(L29:N29)&lt;MAX(L29:N29)-MEDIAN(L29:N29),(MIN(L29:N29)+MEDIAN(L29:N29))/2))))*2)</f>
        <v>0</v>
      </c>
      <c r="S29" s="283"/>
      <c r="T29" s="291"/>
      <c r="U29" s="291"/>
      <c r="V29" s="291"/>
      <c r="W29" s="287">
        <f>IF(X4=3,(ABS(IF(T29&gt;60,0,T29)-IF(U29&gt;60,0,U29))),(ABS(IF(T29&gt;30,0,T29)-IF(U29&gt;30,0,U29))))</f>
        <v>0</v>
      </c>
      <c r="X29" s="288" t="str">
        <f>IF(X4=3,(IF(W29&gt;12,"Y","")),(IF(W29&gt;6,"Y","")))</f>
        <v/>
      </c>
      <c r="Y29" s="289">
        <f t="shared" si="3"/>
        <v>0</v>
      </c>
      <c r="Z29" s="290">
        <f>IF(X4=3,Y29,(IF(W29&lt;=6,(IF(T29&gt;30,0,T29)+IF(U29&gt;30,0,U29))/2,IF(MEDIAN(T29:V29)-MIN(T29:V29)&gt;=MAX(T29:V29)-MEDIAN(T29:V29),(MAX(T29:V29)+MEDIAN(T29:V29))/2,IF(MEDIAN(T29:V29)-MIN(T29:V29)&lt;MAX(T29:V29)-MEDIAN(T29:V29),(MIN(T29:V29)+MEDIAN(T29:V29))/2))))*2)</f>
        <v>0</v>
      </c>
      <c r="AA29" s="197">
        <f t="shared" si="0"/>
        <v>0</v>
      </c>
      <c r="AB29" s="253" t="str">
        <f>LOOKUP(AA29,{0,0.01,40,45,50,55,60,65,70,75,80},{"","F","D","C","C+","B-","B","B+","A-","A","A+"})</f>
        <v/>
      </c>
      <c r="AC29" s="330">
        <f>LOOKUP(AA29,{0,0.01,40,45,50,55,60,65,70,75,80},{0,"0",2,2.25,2.5,2.75,3,3.25,3.5,3.75,4})</f>
        <v>0</v>
      </c>
      <c r="AD29" s="331"/>
      <c r="AE29" s="332" t="str">
        <f t="shared" si="4"/>
        <v/>
      </c>
    </row>
    <row r="30" spans="1:36" ht="18">
      <c r="A30" s="267">
        <f>'1st 1'!A30</f>
        <v>23</v>
      </c>
      <c r="B30" s="271" t="str">
        <f>'1st 1'!B30</f>
        <v>P</v>
      </c>
      <c r="C30" s="283"/>
      <c r="D30" s="284"/>
      <c r="E30" s="285"/>
      <c r="F30" s="291"/>
      <c r="G30" s="287">
        <f>IF(H4=3,(ABS(IF(D30&gt;60,0,D30)-IF(E30&gt;60,0,E30))),(ABS(IF(D30&gt;30,0,D30)-IF(E30&gt;30,0,E30))))</f>
        <v>0</v>
      </c>
      <c r="H30" s="288" t="str">
        <f>IF(H4=3,(IF(G30&gt;12,"Y","")),(IF(G30&gt;6,"Y","")))</f>
        <v/>
      </c>
      <c r="I30" s="289">
        <f t="shared" si="1"/>
        <v>0</v>
      </c>
      <c r="J30" s="290">
        <f>IF(H4=3,I30,(IF(G30&lt;=6,(IF(D30&gt;30,0,D30)+IF(E30&gt;30,0,E30))/2,IF(MEDIAN(D30:F30)-MIN(D30:F30)&gt;=MAX(D30:F30)-MEDIAN(D30:F30),(MAX(D30:F30)+MEDIAN(D30:F30))/2,IF(MEDIAN(D30:F30)-MIN(D30:F30)&lt;MAX(D30:F30)-MEDIAN(D30:F30),(MIN(D30:F30)+MEDIAN(D30:F30))/2))))*2)</f>
        <v>0</v>
      </c>
      <c r="K30" s="262"/>
      <c r="L30" s="183"/>
      <c r="M30" s="183"/>
      <c r="N30" s="183"/>
      <c r="O30" s="249">
        <f>IF(P4=3,(ABS(IF(L30&gt;60,0,L30)-IF(M30&gt;60,0,M30))),(ABS(IF(L30&gt;30,0,L30)-IF(M30&gt;30,0,M30))))</f>
        <v>0</v>
      </c>
      <c r="P30" s="200" t="str">
        <f>IF(P4=3,(IF(O30&gt;12,"Y","")),(IF(O30&gt;6,"Y","")))</f>
        <v/>
      </c>
      <c r="Q30" s="42">
        <f t="shared" si="2"/>
        <v>0</v>
      </c>
      <c r="R30" s="251">
        <f>IF(P4=3,Q30,(IF(O30&lt;=6,(IF(L30&gt;30,0,L30)+IF(M30&gt;30,0,M30))/2,IF(MEDIAN(L30:N30)-MIN(L30:N30)&gt;=MAX(L30:N30)-MEDIAN(L30:N30),(MAX(L30:N30)+MEDIAN(L30:N30))/2,IF(MEDIAN(L30:N30)-MIN(L30:N30)&lt;MAX(L30:N30)-MEDIAN(L30:N30),(MIN(L30:N30)+MEDIAN(L30:N30))/2))))*2)</f>
        <v>0</v>
      </c>
      <c r="S30" s="283"/>
      <c r="T30" s="291"/>
      <c r="U30" s="291"/>
      <c r="V30" s="291"/>
      <c r="W30" s="287">
        <f>IF(X4=3,(ABS(IF(T30&gt;60,0,T30)-IF(U30&gt;60,0,U30))),(ABS(IF(T30&gt;30,0,T30)-IF(U30&gt;30,0,U30))))</f>
        <v>0</v>
      </c>
      <c r="X30" s="288" t="str">
        <f>IF(X4=3,(IF(W30&gt;12,"Y","")),(IF(W30&gt;6,"Y","")))</f>
        <v/>
      </c>
      <c r="Y30" s="289">
        <f t="shared" si="3"/>
        <v>0</v>
      </c>
      <c r="Z30" s="290">
        <f>IF(X4=3,Y30,(IF(W30&lt;=6,(IF(T30&gt;30,0,T30)+IF(U30&gt;30,0,U30))/2,IF(MEDIAN(T30:V30)-MIN(T30:V30)&gt;=MAX(T30:V30)-MEDIAN(T30:V30),(MAX(T30:V30)+MEDIAN(T30:V30))/2,IF(MEDIAN(T30:V30)-MIN(T30:V30)&lt;MAX(T30:V30)-MEDIAN(T30:V30),(MIN(T30:V30)+MEDIAN(T30:V30))/2))))*2)</f>
        <v>0</v>
      </c>
      <c r="AA30" s="197">
        <f t="shared" si="0"/>
        <v>0</v>
      </c>
      <c r="AB30" s="253" t="str">
        <f>LOOKUP(AA30,{0,0.01,40,45,50,55,60,65,70,75,80},{"","F","D","C","C+","B-","B","B+","A-","A","A+"})</f>
        <v/>
      </c>
      <c r="AC30" s="330">
        <f>LOOKUP(AA30,{0,0.01,40,45,50,55,60,65,70,75,80},{0,"0",2,2.25,2.5,2.75,3,3.25,3.5,3.75,4})</f>
        <v>0</v>
      </c>
      <c r="AD30" s="331"/>
      <c r="AE30" s="332" t="str">
        <f t="shared" si="4"/>
        <v/>
      </c>
    </row>
    <row r="31" spans="1:36" ht="18">
      <c r="A31" s="267">
        <f>'1st 1'!A31</f>
        <v>24</v>
      </c>
      <c r="B31" s="271" t="str">
        <f>'1st 1'!B31</f>
        <v>R</v>
      </c>
      <c r="C31" s="283"/>
      <c r="D31" s="284"/>
      <c r="E31" s="285"/>
      <c r="F31" s="291"/>
      <c r="G31" s="287">
        <f>IF(H4=3,(ABS(IF(D31&gt;60,0,D31)-IF(E31&gt;60,0,E31))),(ABS(IF(D31&gt;30,0,D31)-IF(E31&gt;30,0,E31))))</f>
        <v>0</v>
      </c>
      <c r="H31" s="288" t="str">
        <f>IF(H4=3,(IF(G31&gt;12,"Y","")),(IF(G31&gt;6,"Y","")))</f>
        <v/>
      </c>
      <c r="I31" s="289">
        <f t="shared" si="1"/>
        <v>0</v>
      </c>
      <c r="J31" s="290">
        <f>IF(H4=3,I31,(IF(G31&lt;=6,(IF(D31&gt;30,0,D31)+IF(E31&gt;30,0,E31))/2,IF(MEDIAN(D31:F31)-MIN(D31:F31)&gt;=MAX(D31:F31)-MEDIAN(D31:F31),(MAX(D31:F31)+MEDIAN(D31:F31))/2,IF(MEDIAN(D31:F31)-MIN(D31:F31)&lt;MAX(D31:F31)-MEDIAN(D31:F31),(MIN(D31:F31)+MEDIAN(D31:F31))/2))))*2)</f>
        <v>0</v>
      </c>
      <c r="K31" s="262"/>
      <c r="L31" s="183"/>
      <c r="M31" s="183"/>
      <c r="N31" s="183"/>
      <c r="O31" s="249">
        <f>IF(P4=3,(ABS(IF(L31&gt;60,0,L31)-IF(M31&gt;60,0,M31))),(ABS(IF(L31&gt;30,0,L31)-IF(M31&gt;30,0,M31))))</f>
        <v>0</v>
      </c>
      <c r="P31" s="200" t="str">
        <f>IF(P4=3,(IF(O31&gt;12,"Y","")),(IF(O31&gt;6,"Y","")))</f>
        <v/>
      </c>
      <c r="Q31" s="42">
        <f t="shared" si="2"/>
        <v>0</v>
      </c>
      <c r="R31" s="251">
        <f>IF(P4=3,Q31,(IF(O31&lt;=6,(IF(L31&gt;30,0,L31)+IF(M31&gt;30,0,M31))/2,IF(MEDIAN(L31:N31)-MIN(L31:N31)&gt;=MAX(L31:N31)-MEDIAN(L31:N31),(MAX(L31:N31)+MEDIAN(L31:N31))/2,IF(MEDIAN(L31:N31)-MIN(L31:N31)&lt;MAX(L31:N31)-MEDIAN(L31:N31),(MIN(L31:N31)+MEDIAN(L31:N31))/2))))*2)</f>
        <v>0</v>
      </c>
      <c r="S31" s="283"/>
      <c r="T31" s="291"/>
      <c r="U31" s="291"/>
      <c r="V31" s="291"/>
      <c r="W31" s="287">
        <f>IF(X4=3,(ABS(IF(T31&gt;60,0,T31)-IF(U31&gt;60,0,U31))),(ABS(IF(T31&gt;30,0,T31)-IF(U31&gt;30,0,U31))))</f>
        <v>0</v>
      </c>
      <c r="X31" s="288" t="str">
        <f>IF(X4=3,(IF(W31&gt;12,"Y","")),(IF(W31&gt;6,"Y","")))</f>
        <v/>
      </c>
      <c r="Y31" s="289">
        <f t="shared" si="3"/>
        <v>0</v>
      </c>
      <c r="Z31" s="290">
        <f>IF(X4=3,Y31,(IF(W31&lt;=6,(IF(T31&gt;30,0,T31)+IF(U31&gt;30,0,U31))/2,IF(MEDIAN(T31:V31)-MIN(T31:V31)&gt;=MAX(T31:V31)-MEDIAN(T31:V31),(MAX(T31:V31)+MEDIAN(T31:V31))/2,IF(MEDIAN(T31:V31)-MIN(T31:V31)&lt;MAX(T31:V31)-MEDIAN(T31:V31),(MIN(T31:V31)+MEDIAN(T31:V31))/2))))*2)</f>
        <v>0</v>
      </c>
      <c r="AA31" s="197">
        <f t="shared" si="0"/>
        <v>0</v>
      </c>
      <c r="AB31" s="253" t="str">
        <f>LOOKUP(AA31,{0,0.01,40,45,50,55,60,65,70,75,80},{"","F","D","C","C+","B-","B","B+","A-","A","A+"})</f>
        <v/>
      </c>
      <c r="AC31" s="330">
        <f>LOOKUP(AA31,{0,0.01,40,45,50,55,60,65,70,75,80},{0,"0",2,2.25,2.5,2.75,3,3.25,3.5,3.75,4})</f>
        <v>0</v>
      </c>
      <c r="AD31" s="331"/>
      <c r="AE31" s="332" t="str">
        <f t="shared" si="4"/>
        <v/>
      </c>
    </row>
    <row r="32" spans="1:36" ht="18">
      <c r="A32" s="267">
        <f>'1st 1'!A32</f>
        <v>25</v>
      </c>
      <c r="B32" s="271" t="str">
        <f>'1st 1'!B32</f>
        <v>F</v>
      </c>
      <c r="C32" s="283"/>
      <c r="D32" s="284"/>
      <c r="E32" s="285"/>
      <c r="F32" s="291"/>
      <c r="G32" s="287">
        <f>IF(H4=3,(ABS(IF(D32&gt;60,0,D32)-IF(E32&gt;60,0,E32))),(ABS(IF(D32&gt;30,0,D32)-IF(E32&gt;30,0,E32))))</f>
        <v>0</v>
      </c>
      <c r="H32" s="288" t="str">
        <f>IF(H4=3,(IF(G32&gt;12,"Y","")),(IF(G32&gt;6,"Y","")))</f>
        <v/>
      </c>
      <c r="I32" s="289">
        <f t="shared" si="1"/>
        <v>0</v>
      </c>
      <c r="J32" s="290">
        <f>IF(H4=3,I32,(IF(G32&lt;=6,(IF(D32&gt;30,0,D32)+IF(E32&gt;30,0,E32))/2,IF(MEDIAN(D32:F32)-MIN(D32:F32)&gt;=MAX(D32:F32)-MEDIAN(D32:F32),(MAX(D32:F32)+MEDIAN(D32:F32))/2,IF(MEDIAN(D32:F32)-MIN(D32:F32)&lt;MAX(D32:F32)-MEDIAN(D32:F32),(MIN(D32:F32)+MEDIAN(D32:F32))/2))))*2)</f>
        <v>0</v>
      </c>
      <c r="K32" s="262"/>
      <c r="L32" s="183"/>
      <c r="M32" s="183"/>
      <c r="N32" s="183"/>
      <c r="O32" s="249">
        <f>IF(P4=3,(ABS(IF(L32&gt;60,0,L32)-IF(M32&gt;60,0,M32))),(ABS(IF(L32&gt;30,0,L32)-IF(M32&gt;30,0,M32))))</f>
        <v>0</v>
      </c>
      <c r="P32" s="200" t="str">
        <f>IF(P4=3,(IF(O32&gt;12,"Y","")),(IF(O32&gt;6,"Y","")))</f>
        <v/>
      </c>
      <c r="Q32" s="42">
        <f t="shared" si="2"/>
        <v>0</v>
      </c>
      <c r="R32" s="251">
        <f>IF(P4=3,Q32,(IF(O32&lt;=6,(IF(L32&gt;30,0,L32)+IF(M32&gt;30,0,M32))/2,IF(MEDIAN(L32:N32)-MIN(L32:N32)&gt;=MAX(L32:N32)-MEDIAN(L32:N32),(MAX(L32:N32)+MEDIAN(L32:N32))/2,IF(MEDIAN(L32:N32)-MIN(L32:N32)&lt;MAX(L32:N32)-MEDIAN(L32:N32),(MIN(L32:N32)+MEDIAN(L32:N32))/2))))*2)</f>
        <v>0</v>
      </c>
      <c r="S32" s="283"/>
      <c r="T32" s="291"/>
      <c r="U32" s="291"/>
      <c r="V32" s="291"/>
      <c r="W32" s="287">
        <f>IF(X4=3,(ABS(IF(T32&gt;60,0,T32)-IF(U32&gt;60,0,U32))),(ABS(IF(T32&gt;30,0,T32)-IF(U32&gt;30,0,U32))))</f>
        <v>0</v>
      </c>
      <c r="X32" s="288" t="str">
        <f>IF(X4=3,(IF(W32&gt;12,"Y","")),(IF(W32&gt;6,"Y","")))</f>
        <v/>
      </c>
      <c r="Y32" s="289">
        <f t="shared" si="3"/>
        <v>0</v>
      </c>
      <c r="Z32" s="290">
        <f>IF(X4=3,Y32,(IF(W32&lt;=6,(IF(T32&gt;30,0,T32)+IF(U32&gt;30,0,U32))/2,IF(MEDIAN(T32:V32)-MIN(T32:V32)&gt;=MAX(T32:V32)-MEDIAN(T32:V32),(MAX(T32:V32)+MEDIAN(T32:V32))/2,IF(MEDIAN(T32:V32)-MIN(T32:V32)&lt;MAX(T32:V32)-MEDIAN(T32:V32),(MIN(T32:V32)+MEDIAN(T32:V32))/2))))*2)</f>
        <v>0</v>
      </c>
      <c r="AA32" s="197">
        <f t="shared" si="0"/>
        <v>0</v>
      </c>
      <c r="AB32" s="253" t="str">
        <f>LOOKUP(AA32,{0,0.01,40,45,50,55,60,65,70,75,80},{"","F","D","C","C+","B-","B","B+","A-","A","A+"})</f>
        <v/>
      </c>
      <c r="AC32" s="330">
        <f>LOOKUP(AA32,{0,0.01,40,45,50,55,60,65,70,75,80},{0,"0",2,2.25,2.5,2.75,3,3.25,3.5,3.75,4})</f>
        <v>0</v>
      </c>
      <c r="AD32" s="331"/>
      <c r="AE32" s="332" t="str">
        <f t="shared" si="4"/>
        <v/>
      </c>
      <c r="AF32" s="23"/>
      <c r="AG32" s="23"/>
      <c r="AH32" s="23"/>
      <c r="AI32" s="23"/>
      <c r="AJ32" s="23"/>
    </row>
    <row r="33" spans="1:36" ht="18">
      <c r="A33" s="267">
        <f>'1st 1'!A33</f>
        <v>26</v>
      </c>
      <c r="B33" s="271" t="str">
        <f>'1st 1'!B33</f>
        <v>P</v>
      </c>
      <c r="C33" s="283"/>
      <c r="D33" s="284"/>
      <c r="E33" s="285"/>
      <c r="F33" s="291"/>
      <c r="G33" s="287">
        <f>IF(H4=3,(ABS(IF(D33&gt;60,0,D33)-IF(E33&gt;60,0,E33))),(ABS(IF(D33&gt;30,0,D33)-IF(E33&gt;30,0,E33))))</f>
        <v>0</v>
      </c>
      <c r="H33" s="288" t="str">
        <f>IF(H4=3,(IF(G33&gt;12,"Y","")),(IF(G33&gt;6,"Y","")))</f>
        <v/>
      </c>
      <c r="I33" s="289">
        <f t="shared" si="1"/>
        <v>0</v>
      </c>
      <c r="J33" s="290">
        <f>IF(H4=3,I33,(IF(G33&lt;=6,(IF(D33&gt;30,0,D33)+IF(E33&gt;30,0,E33))/2,IF(MEDIAN(D33:F33)-MIN(D33:F33)&gt;=MAX(D33:F33)-MEDIAN(D33:F33),(MAX(D33:F33)+MEDIAN(D33:F33))/2,IF(MEDIAN(D33:F33)-MIN(D33:F33)&lt;MAX(D33:F33)-MEDIAN(D33:F33),(MIN(D33:F33)+MEDIAN(D33:F33))/2))))*2)</f>
        <v>0</v>
      </c>
      <c r="K33" s="262"/>
      <c r="L33" s="183"/>
      <c r="M33" s="183"/>
      <c r="N33" s="183"/>
      <c r="O33" s="249">
        <f>IF(P4=3,(ABS(IF(L33&gt;60,0,L33)-IF(M33&gt;60,0,M33))),(ABS(IF(L33&gt;30,0,L33)-IF(M33&gt;30,0,M33))))</f>
        <v>0</v>
      </c>
      <c r="P33" s="200" t="str">
        <f>IF(P4=3,(IF(O33&gt;12,"Y","")),(IF(O33&gt;6,"Y","")))</f>
        <v/>
      </c>
      <c r="Q33" s="42">
        <f t="shared" si="2"/>
        <v>0</v>
      </c>
      <c r="R33" s="251">
        <f>IF(P4=3,Q33,(IF(O33&lt;=6,(IF(L33&gt;30,0,L33)+IF(M33&gt;30,0,M33))/2,IF(MEDIAN(L33:N33)-MIN(L33:N33)&gt;=MAX(L33:N33)-MEDIAN(L33:N33),(MAX(L33:N33)+MEDIAN(L33:N33))/2,IF(MEDIAN(L33:N33)-MIN(L33:N33)&lt;MAX(L33:N33)-MEDIAN(L33:N33),(MIN(L33:N33)+MEDIAN(L33:N33))/2))))*2)</f>
        <v>0</v>
      </c>
      <c r="S33" s="283"/>
      <c r="T33" s="291"/>
      <c r="U33" s="291"/>
      <c r="V33" s="291"/>
      <c r="W33" s="287">
        <f>IF(X4=3,(ABS(IF(T33&gt;60,0,T33)-IF(U33&gt;60,0,U33))),(ABS(IF(T33&gt;30,0,T33)-IF(U33&gt;30,0,U33))))</f>
        <v>0</v>
      </c>
      <c r="X33" s="288" t="str">
        <f>IF(X4=3,(IF(W33&gt;12,"Y","")),(IF(W33&gt;6,"Y","")))</f>
        <v/>
      </c>
      <c r="Y33" s="289">
        <f t="shared" si="3"/>
        <v>0</v>
      </c>
      <c r="Z33" s="290">
        <f>IF(X4=3,Y33,(IF(W33&lt;=6,(IF(T33&gt;30,0,T33)+IF(U33&gt;30,0,U33))/2,IF(MEDIAN(T33:V33)-MIN(T33:V33)&gt;=MAX(T33:V33)-MEDIAN(T33:V33),(MAX(T33:V33)+MEDIAN(T33:V33))/2,IF(MEDIAN(T33:V33)-MIN(T33:V33)&lt;MAX(T33:V33)-MEDIAN(T33:V33),(MIN(T33:V33)+MEDIAN(T33:V33))/2))))*2)</f>
        <v>0</v>
      </c>
      <c r="AA33" s="197">
        <f t="shared" si="0"/>
        <v>0</v>
      </c>
      <c r="AB33" s="253" t="str">
        <f>LOOKUP(AA33,{0,0.01,40,45,50,55,60,65,70,75,80},{"","F","D","C","C+","B-","B","B+","A-","A","A+"})</f>
        <v/>
      </c>
      <c r="AC33" s="330">
        <f>LOOKUP(AA33,{0,0.01,40,45,50,55,60,65,70,75,80},{0,"0",2,2.25,2.5,2.75,3,3.25,3.5,3.75,4})</f>
        <v>0</v>
      </c>
      <c r="AD33" s="331"/>
      <c r="AE33" s="332" t="str">
        <f t="shared" si="4"/>
        <v/>
      </c>
    </row>
    <row r="34" spans="1:36" ht="18">
      <c r="A34" s="267">
        <f>'1st 1'!A34</f>
        <v>27</v>
      </c>
      <c r="B34" s="271" t="str">
        <f>'1st 1'!B34</f>
        <v>N</v>
      </c>
      <c r="C34" s="283"/>
      <c r="D34" s="284"/>
      <c r="E34" s="285"/>
      <c r="F34" s="291"/>
      <c r="G34" s="287">
        <f>IF(H4=3,(ABS(IF(D34&gt;60,0,D34)-IF(E34&gt;60,0,E34))),(ABS(IF(D34&gt;30,0,D34)-IF(E34&gt;30,0,E34))))</f>
        <v>0</v>
      </c>
      <c r="H34" s="288" t="str">
        <f>IF(H4=3,(IF(G34&gt;12,"Y","")),(IF(G34&gt;6,"Y","")))</f>
        <v/>
      </c>
      <c r="I34" s="289">
        <f t="shared" si="1"/>
        <v>0</v>
      </c>
      <c r="J34" s="290">
        <f>IF(H4=3,I34,(IF(G34&lt;=6,(IF(D34&gt;30,0,D34)+IF(E34&gt;30,0,E34))/2,IF(MEDIAN(D34:F34)-MIN(D34:F34)&gt;=MAX(D34:F34)-MEDIAN(D34:F34),(MAX(D34:F34)+MEDIAN(D34:F34))/2,IF(MEDIAN(D34:F34)-MIN(D34:F34)&lt;MAX(D34:F34)-MEDIAN(D34:F34),(MIN(D34:F34)+MEDIAN(D34:F34))/2))))*2)</f>
        <v>0</v>
      </c>
      <c r="K34" s="262"/>
      <c r="L34" s="183"/>
      <c r="M34" s="183"/>
      <c r="N34" s="183"/>
      <c r="O34" s="249">
        <f>IF(P4=3,(ABS(IF(L34&gt;60,0,L34)-IF(M34&gt;60,0,M34))),(ABS(IF(L34&gt;30,0,L34)-IF(M34&gt;30,0,M34))))</f>
        <v>0</v>
      </c>
      <c r="P34" s="200" t="str">
        <f>IF(P4=3,(IF(O34&gt;12,"Y","")),(IF(O34&gt;6,"Y","")))</f>
        <v/>
      </c>
      <c r="Q34" s="42">
        <f t="shared" si="2"/>
        <v>0</v>
      </c>
      <c r="R34" s="251">
        <f>IF(P4=3,Q34,(IF(O34&lt;=6,(IF(L34&gt;30,0,L34)+IF(M34&gt;30,0,M34))/2,IF(MEDIAN(L34:N34)-MIN(L34:N34)&gt;=MAX(L34:N34)-MEDIAN(L34:N34),(MAX(L34:N34)+MEDIAN(L34:N34))/2,IF(MEDIAN(L34:N34)-MIN(L34:N34)&lt;MAX(L34:N34)-MEDIAN(L34:N34),(MIN(L34:N34)+MEDIAN(L34:N34))/2))))*2)</f>
        <v>0</v>
      </c>
      <c r="S34" s="283"/>
      <c r="T34" s="291"/>
      <c r="U34" s="291"/>
      <c r="V34" s="291"/>
      <c r="W34" s="287">
        <f>IF(X4=3,(ABS(IF(T34&gt;60,0,T34)-IF(U34&gt;60,0,U34))),(ABS(IF(T34&gt;30,0,T34)-IF(U34&gt;30,0,U34))))</f>
        <v>0</v>
      </c>
      <c r="X34" s="288" t="str">
        <f>IF(X4=3,(IF(W34&gt;12,"Y","")),(IF(W34&gt;6,"Y","")))</f>
        <v/>
      </c>
      <c r="Y34" s="289">
        <f t="shared" si="3"/>
        <v>0</v>
      </c>
      <c r="Z34" s="290">
        <f>IF(X4=3,Y34,(IF(W34&lt;=6,(IF(T34&gt;30,0,T34)+IF(U34&gt;30,0,U34))/2,IF(MEDIAN(T34:V34)-MIN(T34:V34)&gt;=MAX(T34:V34)-MEDIAN(T34:V34),(MAX(T34:V34)+MEDIAN(T34:V34))/2,IF(MEDIAN(T34:V34)-MIN(T34:V34)&lt;MAX(T34:V34)-MEDIAN(T34:V34),(MIN(T34:V34)+MEDIAN(T34:V34))/2))))*2)</f>
        <v>0</v>
      </c>
      <c r="AA34" s="197">
        <f t="shared" si="0"/>
        <v>0</v>
      </c>
      <c r="AB34" s="253" t="str">
        <f>LOOKUP(AA34,{0,0.01,40,45,50,55,60,65,70,75,80},{"","F","D","C","C+","B-","B","B+","A-","A","A+"})</f>
        <v/>
      </c>
      <c r="AC34" s="330">
        <f>LOOKUP(AA34,{0,0.01,40,45,50,55,60,65,70,75,80},{0,"0",2,2.25,2.5,2.75,3,3.25,3.5,3.75,4})</f>
        <v>0</v>
      </c>
      <c r="AD34" s="331"/>
      <c r="AE34" s="332" t="str">
        <f t="shared" si="4"/>
        <v/>
      </c>
    </row>
    <row r="35" spans="1:36" ht="18">
      <c r="A35" s="267">
        <f>'1st 1'!A35</f>
        <v>28</v>
      </c>
      <c r="B35" s="271" t="str">
        <f>'1st 1'!B35</f>
        <v>J</v>
      </c>
      <c r="C35" s="283"/>
      <c r="D35" s="284"/>
      <c r="E35" s="285"/>
      <c r="F35" s="291"/>
      <c r="G35" s="287">
        <f>IF(H4=3,(ABS(IF(D35&gt;60,0,D35)-IF(E35&gt;60,0,E35))),(ABS(IF(D35&gt;30,0,D35)-IF(E35&gt;30,0,E35))))</f>
        <v>0</v>
      </c>
      <c r="H35" s="288" t="str">
        <f>IF(H4=3,(IF(G35&gt;12,"Y","")),(IF(G35&gt;6,"Y","")))</f>
        <v/>
      </c>
      <c r="I35" s="289">
        <f t="shared" si="1"/>
        <v>0</v>
      </c>
      <c r="J35" s="290">
        <f>IF(H4=3,I35,(IF(G35&lt;=6,(IF(D35&gt;30,0,D35)+IF(E35&gt;30,0,E35))/2,IF(MEDIAN(D35:F35)-MIN(D35:F35)&gt;=MAX(D35:F35)-MEDIAN(D35:F35),(MAX(D35:F35)+MEDIAN(D35:F35))/2,IF(MEDIAN(D35:F35)-MIN(D35:F35)&lt;MAX(D35:F35)-MEDIAN(D35:F35),(MIN(D35:F35)+MEDIAN(D35:F35))/2))))*2)</f>
        <v>0</v>
      </c>
      <c r="K35" s="262"/>
      <c r="L35" s="183"/>
      <c r="M35" s="183"/>
      <c r="N35" s="183"/>
      <c r="O35" s="249">
        <f>IF(P4=3,(ABS(IF(L35&gt;60,0,L35)-IF(M35&gt;60,0,M35))),(ABS(IF(L35&gt;30,0,L35)-IF(M35&gt;30,0,M35))))</f>
        <v>0</v>
      </c>
      <c r="P35" s="200" t="str">
        <f>IF(P4=3,(IF(O35&gt;12,"Y","")),(IF(O35&gt;6,"Y","")))</f>
        <v/>
      </c>
      <c r="Q35" s="42">
        <f t="shared" si="2"/>
        <v>0</v>
      </c>
      <c r="R35" s="251">
        <f>IF(P4=3,Q35,(IF(O35&lt;=6,(IF(L35&gt;30,0,L35)+IF(M35&gt;30,0,M35))/2,IF(MEDIAN(L35:N35)-MIN(L35:N35)&gt;=MAX(L35:N35)-MEDIAN(L35:N35),(MAX(L35:N35)+MEDIAN(L35:N35))/2,IF(MEDIAN(L35:N35)-MIN(L35:N35)&lt;MAX(L35:N35)-MEDIAN(L35:N35),(MIN(L35:N35)+MEDIAN(L35:N35))/2))))*2)</f>
        <v>0</v>
      </c>
      <c r="S35" s="283"/>
      <c r="T35" s="291"/>
      <c r="U35" s="291"/>
      <c r="V35" s="291"/>
      <c r="W35" s="287">
        <f>IF(X4=3,(ABS(IF(T35&gt;60,0,T35)-IF(U35&gt;60,0,U35))),(ABS(IF(T35&gt;30,0,T35)-IF(U35&gt;30,0,U35))))</f>
        <v>0</v>
      </c>
      <c r="X35" s="288" t="str">
        <f>IF(X4=3,(IF(W35&gt;12,"Y","")),(IF(W35&gt;6,"Y","")))</f>
        <v/>
      </c>
      <c r="Y35" s="289">
        <f t="shared" si="3"/>
        <v>0</v>
      </c>
      <c r="Z35" s="290">
        <f>IF(X4=3,Y35,(IF(W35&lt;=6,(IF(T35&gt;30,0,T35)+IF(U35&gt;30,0,U35))/2,IF(MEDIAN(T35:V35)-MIN(T35:V35)&gt;=MAX(T35:V35)-MEDIAN(T35:V35),(MAX(T35:V35)+MEDIAN(T35:V35))/2,IF(MEDIAN(T35:V35)-MIN(T35:V35)&lt;MAX(T35:V35)-MEDIAN(T35:V35),(MIN(T35:V35)+MEDIAN(T35:V35))/2))))*2)</f>
        <v>0</v>
      </c>
      <c r="AA35" s="197">
        <f t="shared" si="0"/>
        <v>0</v>
      </c>
      <c r="AB35" s="253" t="str">
        <f>LOOKUP(AA35,{0,0.01,40,45,50,55,60,65,70,75,80},{"","F","D","C","C+","B-","B","B+","A-","A","A+"})</f>
        <v/>
      </c>
      <c r="AC35" s="330">
        <f>LOOKUP(AA35,{0,0.01,40,45,50,55,60,65,70,75,80},{0,"0",2,2.25,2.5,2.75,3,3.25,3.5,3.75,4})</f>
        <v>0</v>
      </c>
      <c r="AD35" s="331"/>
      <c r="AE35" s="332" t="str">
        <f t="shared" si="4"/>
        <v/>
      </c>
    </row>
    <row r="36" spans="1:36" ht="18">
      <c r="A36" s="267">
        <f>'1st 1'!A36</f>
        <v>29</v>
      </c>
      <c r="B36" s="271" t="str">
        <f>'1st 1'!B36</f>
        <v>P</v>
      </c>
      <c r="C36" s="283"/>
      <c r="D36" s="284"/>
      <c r="E36" s="285"/>
      <c r="F36" s="291"/>
      <c r="G36" s="287">
        <f>IF(H4=3,(ABS(IF(D36&gt;60,0,D36)-IF(E36&gt;60,0,E36))),(ABS(IF(D36&gt;30,0,D36)-IF(E36&gt;30,0,E36))))</f>
        <v>0</v>
      </c>
      <c r="H36" s="288" t="str">
        <f>IF(H4=3,(IF(G36&gt;12,"Y","")),(IF(G36&gt;6,"Y","")))</f>
        <v/>
      </c>
      <c r="I36" s="289">
        <f t="shared" si="1"/>
        <v>0</v>
      </c>
      <c r="J36" s="290">
        <f>IF(H4=3,I36,(IF(G36&lt;=6,(IF(D36&gt;30,0,D36)+IF(E36&gt;30,0,E36))/2,IF(MEDIAN(D36:F36)-MIN(D36:F36)&gt;=MAX(D36:F36)-MEDIAN(D36:F36),(MAX(D36:F36)+MEDIAN(D36:F36))/2,IF(MEDIAN(D36:F36)-MIN(D36:F36)&lt;MAX(D36:F36)-MEDIAN(D36:F36),(MIN(D36:F36)+MEDIAN(D36:F36))/2))))*2)</f>
        <v>0</v>
      </c>
      <c r="K36" s="262"/>
      <c r="L36" s="183"/>
      <c r="M36" s="183"/>
      <c r="N36" s="183"/>
      <c r="O36" s="249">
        <f>IF(P4=3,(ABS(IF(L36&gt;60,0,L36)-IF(M36&gt;60,0,M36))),(ABS(IF(L36&gt;30,0,L36)-IF(M36&gt;30,0,M36))))</f>
        <v>0</v>
      </c>
      <c r="P36" s="200" t="str">
        <f>IF(P4=3,(IF(O36&gt;12,"Y","")),(IF(O36&gt;6,"Y","")))</f>
        <v/>
      </c>
      <c r="Q36" s="42">
        <f t="shared" si="2"/>
        <v>0</v>
      </c>
      <c r="R36" s="251">
        <f>IF(P4=3,Q36,(IF(O36&lt;=6,(IF(L36&gt;30,0,L36)+IF(M36&gt;30,0,M36))/2,IF(MEDIAN(L36:N36)-MIN(L36:N36)&gt;=MAX(L36:N36)-MEDIAN(L36:N36),(MAX(L36:N36)+MEDIAN(L36:N36))/2,IF(MEDIAN(L36:N36)-MIN(L36:N36)&lt;MAX(L36:N36)-MEDIAN(L36:N36),(MIN(L36:N36)+MEDIAN(L36:N36))/2))))*2)</f>
        <v>0</v>
      </c>
      <c r="S36" s="283"/>
      <c r="T36" s="291"/>
      <c r="U36" s="291"/>
      <c r="V36" s="291"/>
      <c r="W36" s="287">
        <f>IF(X4=3,(ABS(IF(T36&gt;60,0,T36)-IF(U36&gt;60,0,U36))),(ABS(IF(T36&gt;30,0,T36)-IF(U36&gt;30,0,U36))))</f>
        <v>0</v>
      </c>
      <c r="X36" s="288" t="str">
        <f>IF(X4=3,(IF(W36&gt;12,"Y","")),(IF(W36&gt;6,"Y","")))</f>
        <v/>
      </c>
      <c r="Y36" s="289">
        <f t="shared" si="3"/>
        <v>0</v>
      </c>
      <c r="Z36" s="290">
        <f>IF(X4=3,Y36,(IF(W36&lt;=6,(IF(T36&gt;30,0,T36)+IF(U36&gt;30,0,U36))/2,IF(MEDIAN(T36:V36)-MIN(T36:V36)&gt;=MAX(T36:V36)-MEDIAN(T36:V36),(MAX(T36:V36)+MEDIAN(T36:V36))/2,IF(MEDIAN(T36:V36)-MIN(T36:V36)&lt;MAX(T36:V36)-MEDIAN(T36:V36),(MIN(T36:V36)+MEDIAN(T36:V36))/2))))*2)</f>
        <v>0</v>
      </c>
      <c r="AA36" s="197">
        <f t="shared" si="0"/>
        <v>0</v>
      </c>
      <c r="AB36" s="253" t="str">
        <f>LOOKUP(AA36,{0,0.01,40,45,50,55,60,65,70,75,80},{"","F","D","C","C+","B-","B","B+","A-","A","A+"})</f>
        <v/>
      </c>
      <c r="AC36" s="330">
        <f>LOOKUP(AA36,{0,0.01,40,45,50,55,60,65,70,75,80},{0,"0",2,2.25,2.5,2.75,3,3.25,3.5,3.75,4})</f>
        <v>0</v>
      </c>
      <c r="AD36" s="331"/>
      <c r="AE36" s="332" t="str">
        <f t="shared" si="4"/>
        <v/>
      </c>
    </row>
    <row r="37" spans="1:36" ht="18">
      <c r="A37" s="267">
        <f>'1st 1'!A37</f>
        <v>30</v>
      </c>
      <c r="B37" s="271" t="str">
        <f>'1st 1'!B37</f>
        <v>N</v>
      </c>
      <c r="C37" s="283"/>
      <c r="D37" s="284"/>
      <c r="E37" s="285"/>
      <c r="F37" s="291"/>
      <c r="G37" s="287">
        <f>IF(H4=3,(ABS(IF(D37&gt;60,0,D37)-IF(E37&gt;60,0,E37))),(ABS(IF(D37&gt;30,0,D37)-IF(E37&gt;30,0,E37))))</f>
        <v>0</v>
      </c>
      <c r="H37" s="288" t="str">
        <f>IF(H4=3,(IF(G37&gt;12,"Y","")),(IF(G37&gt;6,"Y","")))</f>
        <v/>
      </c>
      <c r="I37" s="289">
        <f t="shared" si="1"/>
        <v>0</v>
      </c>
      <c r="J37" s="290">
        <f>IF(H4=3,I37,(IF(G37&lt;=6,(IF(D37&gt;30,0,D37)+IF(E37&gt;30,0,E37))/2,IF(MEDIAN(D37:F37)-MIN(D37:F37)&gt;=MAX(D37:F37)-MEDIAN(D37:F37),(MAX(D37:F37)+MEDIAN(D37:F37))/2,IF(MEDIAN(D37:F37)-MIN(D37:F37)&lt;MAX(D37:F37)-MEDIAN(D37:F37),(MIN(D37:F37)+MEDIAN(D37:F37))/2))))*2)</f>
        <v>0</v>
      </c>
      <c r="K37" s="262"/>
      <c r="L37" s="183"/>
      <c r="M37" s="183"/>
      <c r="N37" s="183"/>
      <c r="O37" s="249">
        <f>IF(P4=3,(ABS(IF(L37&gt;60,0,L37)-IF(M37&gt;60,0,M37))),(ABS(IF(L37&gt;30,0,L37)-IF(M37&gt;30,0,M37))))</f>
        <v>0</v>
      </c>
      <c r="P37" s="200" t="str">
        <f>IF(P4=3,(IF(O37&gt;12,"Y","")),(IF(O37&gt;6,"Y","")))</f>
        <v/>
      </c>
      <c r="Q37" s="42">
        <f t="shared" si="2"/>
        <v>0</v>
      </c>
      <c r="R37" s="251">
        <f>IF(P4=3,Q37,(IF(O37&lt;=6,(IF(L37&gt;30,0,L37)+IF(M37&gt;30,0,M37))/2,IF(MEDIAN(L37:N37)-MIN(L37:N37)&gt;=MAX(L37:N37)-MEDIAN(L37:N37),(MAX(L37:N37)+MEDIAN(L37:N37))/2,IF(MEDIAN(L37:N37)-MIN(L37:N37)&lt;MAX(L37:N37)-MEDIAN(L37:N37),(MIN(L37:N37)+MEDIAN(L37:N37))/2))))*2)</f>
        <v>0</v>
      </c>
      <c r="S37" s="283"/>
      <c r="T37" s="291"/>
      <c r="U37" s="291"/>
      <c r="V37" s="291"/>
      <c r="W37" s="287">
        <f>IF(X4=3,(ABS(IF(T37&gt;60,0,T37)-IF(U37&gt;60,0,U37))),(ABS(IF(T37&gt;30,0,T37)-IF(U37&gt;30,0,U37))))</f>
        <v>0</v>
      </c>
      <c r="X37" s="288" t="str">
        <f>IF(X4=3,(IF(W37&gt;12,"Y","")),(IF(W37&gt;6,"Y","")))</f>
        <v/>
      </c>
      <c r="Y37" s="289">
        <f t="shared" si="3"/>
        <v>0</v>
      </c>
      <c r="Z37" s="290">
        <f>IF(X4=3,Y37,(IF(W37&lt;=6,(IF(T37&gt;30,0,T37)+IF(U37&gt;30,0,U37))/2,IF(MEDIAN(T37:V37)-MIN(T37:V37)&gt;=MAX(T37:V37)-MEDIAN(T37:V37),(MAX(T37:V37)+MEDIAN(T37:V37))/2,IF(MEDIAN(T37:V37)-MIN(T37:V37)&lt;MAX(T37:V37)-MEDIAN(T37:V37),(MIN(T37:V37)+MEDIAN(T37:V37))/2))))*2)</f>
        <v>0</v>
      </c>
      <c r="AA37" s="197">
        <f t="shared" si="0"/>
        <v>0</v>
      </c>
      <c r="AB37" s="253" t="str">
        <f>LOOKUP(AA37,{0,0.01,40,45,50,55,60,65,70,75,80},{"","F","D","C","C+","B-","B","B+","A-","A","A+"})</f>
        <v/>
      </c>
      <c r="AC37" s="330">
        <f>LOOKUP(AA37,{0,0.01,40,45,50,55,60,65,70,75,80},{0,"0",2,2.25,2.5,2.75,3,3.25,3.5,3.75,4})</f>
        <v>0</v>
      </c>
      <c r="AD37" s="331"/>
      <c r="AE37" s="332" t="str">
        <f t="shared" si="4"/>
        <v/>
      </c>
    </row>
    <row r="38" spans="1:36" ht="18">
      <c r="A38" s="267">
        <f>'1st 1'!A38</f>
        <v>31</v>
      </c>
      <c r="B38" s="271" t="str">
        <f>'1st 1'!B38</f>
        <v>S</v>
      </c>
      <c r="C38" s="283"/>
      <c r="D38" s="284"/>
      <c r="E38" s="285"/>
      <c r="F38" s="291"/>
      <c r="G38" s="287">
        <f>IF(H4=3,(ABS(IF(D38&gt;60,0,D38)-IF(E38&gt;60,0,E38))),(ABS(IF(D38&gt;30,0,D38)-IF(E38&gt;30,0,E38))))</f>
        <v>0</v>
      </c>
      <c r="H38" s="288" t="str">
        <f>IF(H4=3,(IF(G38&gt;12,"Y","")),(IF(G38&gt;6,"Y","")))</f>
        <v/>
      </c>
      <c r="I38" s="289">
        <f t="shared" si="1"/>
        <v>0</v>
      </c>
      <c r="J38" s="290">
        <f>IF(H4=3,I38,(IF(G38&lt;=6,(IF(D38&gt;30,0,D38)+IF(E38&gt;30,0,E38))/2,IF(MEDIAN(D38:F38)-MIN(D38:F38)&gt;=MAX(D38:F38)-MEDIAN(D38:F38),(MAX(D38:F38)+MEDIAN(D38:F38))/2,IF(MEDIAN(D38:F38)-MIN(D38:F38)&lt;MAX(D38:F38)-MEDIAN(D38:F38),(MIN(D38:F38)+MEDIAN(D38:F38))/2))))*2)</f>
        <v>0</v>
      </c>
      <c r="K38" s="262"/>
      <c r="L38" s="183"/>
      <c r="M38" s="183"/>
      <c r="N38" s="183"/>
      <c r="O38" s="249">
        <f>IF(P4=3,(ABS(IF(L38&gt;60,0,L38)-IF(M38&gt;60,0,M38))),(ABS(IF(L38&gt;30,0,L38)-IF(M38&gt;30,0,M38))))</f>
        <v>0</v>
      </c>
      <c r="P38" s="200" t="str">
        <f>IF(P4=3,(IF(O38&gt;12,"Y","")),(IF(O38&gt;6,"Y","")))</f>
        <v/>
      </c>
      <c r="Q38" s="42">
        <f t="shared" si="2"/>
        <v>0</v>
      </c>
      <c r="R38" s="251">
        <f>IF(P4=3,Q38,(IF(O38&lt;=6,(IF(L38&gt;30,0,L38)+IF(M38&gt;30,0,M38))/2,IF(MEDIAN(L38:N38)-MIN(L38:N38)&gt;=MAX(L38:N38)-MEDIAN(L38:N38),(MAX(L38:N38)+MEDIAN(L38:N38))/2,IF(MEDIAN(L38:N38)-MIN(L38:N38)&lt;MAX(L38:N38)-MEDIAN(L38:N38),(MIN(L38:N38)+MEDIAN(L38:N38))/2))))*2)</f>
        <v>0</v>
      </c>
      <c r="S38" s="283"/>
      <c r="T38" s="291"/>
      <c r="U38" s="291"/>
      <c r="V38" s="291"/>
      <c r="W38" s="287">
        <f>IF(X4=3,(ABS(IF(T38&gt;60,0,T38)-IF(U38&gt;60,0,U38))),(ABS(IF(T38&gt;30,0,T38)-IF(U38&gt;30,0,U38))))</f>
        <v>0</v>
      </c>
      <c r="X38" s="288" t="str">
        <f>IF(X4=3,(IF(W38&gt;12,"Y","")),(IF(W38&gt;6,"Y","")))</f>
        <v/>
      </c>
      <c r="Y38" s="289">
        <f t="shared" si="3"/>
        <v>0</v>
      </c>
      <c r="Z38" s="290">
        <f>IF(X4=3,Y38,(IF(W38&lt;=6,(IF(T38&gt;30,0,T38)+IF(U38&gt;30,0,U38))/2,IF(MEDIAN(T38:V38)-MIN(T38:V38)&gt;=MAX(T38:V38)-MEDIAN(T38:V38),(MAX(T38:V38)+MEDIAN(T38:V38))/2,IF(MEDIAN(T38:V38)-MIN(T38:V38)&lt;MAX(T38:V38)-MEDIAN(T38:V38),(MIN(T38:V38)+MEDIAN(T38:V38))/2))))*2)</f>
        <v>0</v>
      </c>
      <c r="AA38" s="197">
        <f t="shared" si="0"/>
        <v>0</v>
      </c>
      <c r="AB38" s="253" t="str">
        <f>LOOKUP(AA38,{0,0.01,40,45,50,55,60,65,70,75,80},{"","F","D","C","C+","B-","B","B+","A-","A","A+"})</f>
        <v/>
      </c>
      <c r="AC38" s="330">
        <f>LOOKUP(AA38,{0,0.01,40,45,50,55,60,65,70,75,80},{0,"0",2,2.25,2.5,2.75,3,3.25,3.5,3.75,4})</f>
        <v>0</v>
      </c>
      <c r="AD38" s="331"/>
      <c r="AE38" s="332" t="str">
        <f t="shared" si="4"/>
        <v/>
      </c>
    </row>
    <row r="39" spans="1:36" ht="18">
      <c r="A39" s="267">
        <f>'1st 1'!A39</f>
        <v>32</v>
      </c>
      <c r="B39" s="271" t="str">
        <f>'1st 1'!B39</f>
        <v>F</v>
      </c>
      <c r="C39" s="283"/>
      <c r="D39" s="284"/>
      <c r="E39" s="285"/>
      <c r="F39" s="291"/>
      <c r="G39" s="287">
        <f>IF(H4=3,(ABS(IF(D39&gt;60,0,D39)-IF(E39&gt;60,0,E39))),(ABS(IF(D39&gt;30,0,D39)-IF(E39&gt;30,0,E39))))</f>
        <v>0</v>
      </c>
      <c r="H39" s="288" t="str">
        <f>IF(H4=3,(IF(G39&gt;12,"Y","")),(IF(G39&gt;6,"Y","")))</f>
        <v/>
      </c>
      <c r="I39" s="289">
        <f t="shared" si="1"/>
        <v>0</v>
      </c>
      <c r="J39" s="290">
        <f>IF(H4=3,I39,(IF(G39&lt;=6,(IF(D39&gt;30,0,D39)+IF(E39&gt;30,0,E39))/2,IF(MEDIAN(D39:F39)-MIN(D39:F39)&gt;=MAX(D39:F39)-MEDIAN(D39:F39),(MAX(D39:F39)+MEDIAN(D39:F39))/2,IF(MEDIAN(D39:F39)-MIN(D39:F39)&lt;MAX(D39:F39)-MEDIAN(D39:F39),(MIN(D39:F39)+MEDIAN(D39:F39))/2))))*2)</f>
        <v>0</v>
      </c>
      <c r="K39" s="262"/>
      <c r="L39" s="183"/>
      <c r="M39" s="183"/>
      <c r="N39" s="183"/>
      <c r="O39" s="249">
        <f>IF(P4=3,(ABS(IF(L39&gt;60,0,L39)-IF(M39&gt;60,0,M39))),(ABS(IF(L39&gt;30,0,L39)-IF(M39&gt;30,0,M39))))</f>
        <v>0</v>
      </c>
      <c r="P39" s="200" t="str">
        <f>IF(P4=3,(IF(O39&gt;12,"Y","")),(IF(O39&gt;6,"Y","")))</f>
        <v/>
      </c>
      <c r="Q39" s="42">
        <f t="shared" si="2"/>
        <v>0</v>
      </c>
      <c r="R39" s="251">
        <f>IF(P4=3,Q39,(IF(O39&lt;=6,(IF(L39&gt;30,0,L39)+IF(M39&gt;30,0,M39))/2,IF(MEDIAN(L39:N39)-MIN(L39:N39)&gt;=MAX(L39:N39)-MEDIAN(L39:N39),(MAX(L39:N39)+MEDIAN(L39:N39))/2,IF(MEDIAN(L39:N39)-MIN(L39:N39)&lt;MAX(L39:N39)-MEDIAN(L39:N39),(MIN(L39:N39)+MEDIAN(L39:N39))/2))))*2)</f>
        <v>0</v>
      </c>
      <c r="S39" s="283"/>
      <c r="T39" s="291"/>
      <c r="U39" s="291"/>
      <c r="V39" s="291"/>
      <c r="W39" s="287">
        <f>IF(X4=3,(ABS(IF(T39&gt;60,0,T39)-IF(U39&gt;60,0,U39))),(ABS(IF(T39&gt;30,0,T39)-IF(U39&gt;30,0,U39))))</f>
        <v>0</v>
      </c>
      <c r="X39" s="288" t="str">
        <f>IF(X4=3,(IF(W39&gt;12,"Y","")),(IF(W39&gt;6,"Y","")))</f>
        <v/>
      </c>
      <c r="Y39" s="289">
        <f t="shared" si="3"/>
        <v>0</v>
      </c>
      <c r="Z39" s="290">
        <f>IF(X4=3,Y39,(IF(W39&lt;=6,(IF(T39&gt;30,0,T39)+IF(U39&gt;30,0,U39))/2,IF(MEDIAN(T39:V39)-MIN(T39:V39)&gt;=MAX(T39:V39)-MEDIAN(T39:V39),(MAX(T39:V39)+MEDIAN(T39:V39))/2,IF(MEDIAN(T39:V39)-MIN(T39:V39)&lt;MAX(T39:V39)-MEDIAN(T39:V39),(MIN(T39:V39)+MEDIAN(T39:V39))/2))))*2)</f>
        <v>0</v>
      </c>
      <c r="AA39" s="197">
        <f t="shared" si="0"/>
        <v>0</v>
      </c>
      <c r="AB39" s="253" t="str">
        <f>LOOKUP(AA39,{0,0.01,40,45,50,55,60,65,70,75,80},{"","F","D","C","C+","B-","B","B+","A-","A","A+"})</f>
        <v/>
      </c>
      <c r="AC39" s="330">
        <f>LOOKUP(AA39,{0,0.01,40,45,50,55,60,65,70,75,80},{0,"0",2,2.25,2.5,2.75,3,3.25,3.5,3.75,4})</f>
        <v>0</v>
      </c>
      <c r="AD39" s="331"/>
      <c r="AE39" s="332" t="str">
        <f t="shared" si="4"/>
        <v/>
      </c>
    </row>
    <row r="40" spans="1:36" ht="18">
      <c r="A40" s="267">
        <f>'1st 1'!A40</f>
        <v>33</v>
      </c>
      <c r="B40" s="271" t="str">
        <f>'1st 1'!B40</f>
        <v>M</v>
      </c>
      <c r="C40" s="283"/>
      <c r="D40" s="284"/>
      <c r="E40" s="285"/>
      <c r="F40" s="291"/>
      <c r="G40" s="287">
        <f>IF(H4=3,(ABS(IF(D40&gt;60,0,D40)-IF(E40&gt;60,0,E40))),(ABS(IF(D40&gt;30,0,D40)-IF(E40&gt;30,0,E40))))</f>
        <v>0</v>
      </c>
      <c r="H40" s="288" t="str">
        <f>IF(H4=3,(IF(G40&gt;12,"Y","")),(IF(G40&gt;6,"Y","")))</f>
        <v/>
      </c>
      <c r="I40" s="289">
        <f t="shared" si="1"/>
        <v>0</v>
      </c>
      <c r="J40" s="290">
        <f>IF(H4=3,I40,(IF(G40&lt;=6,(IF(D40&gt;30,0,D40)+IF(E40&gt;30,0,E40))/2,IF(MEDIAN(D40:F40)-MIN(D40:F40)&gt;=MAX(D40:F40)-MEDIAN(D40:F40),(MAX(D40:F40)+MEDIAN(D40:F40))/2,IF(MEDIAN(D40:F40)-MIN(D40:F40)&lt;MAX(D40:F40)-MEDIAN(D40:F40),(MIN(D40:F40)+MEDIAN(D40:F40))/2))))*2)</f>
        <v>0</v>
      </c>
      <c r="K40" s="262"/>
      <c r="L40" s="183"/>
      <c r="M40" s="183"/>
      <c r="N40" s="183"/>
      <c r="O40" s="249">
        <f>IF(P4=3,(ABS(IF(L40&gt;60,0,L40)-IF(M40&gt;60,0,M40))),(ABS(IF(L40&gt;30,0,L40)-IF(M40&gt;30,0,M40))))</f>
        <v>0</v>
      </c>
      <c r="P40" s="200" t="str">
        <f>IF(P4=3,(IF(O40&gt;12,"Y","")),(IF(O40&gt;6,"Y","")))</f>
        <v/>
      </c>
      <c r="Q40" s="42">
        <f t="shared" si="2"/>
        <v>0</v>
      </c>
      <c r="R40" s="251">
        <f>IF(P4=3,Q40,(IF(O40&lt;=6,(IF(L40&gt;30,0,L40)+IF(M40&gt;30,0,M40))/2,IF(MEDIAN(L40:N40)-MIN(L40:N40)&gt;=MAX(L40:N40)-MEDIAN(L40:N40),(MAX(L40:N40)+MEDIAN(L40:N40))/2,IF(MEDIAN(L40:N40)-MIN(L40:N40)&lt;MAX(L40:N40)-MEDIAN(L40:N40),(MIN(L40:N40)+MEDIAN(L40:N40))/2))))*2)</f>
        <v>0</v>
      </c>
      <c r="S40" s="283"/>
      <c r="T40" s="291"/>
      <c r="U40" s="291"/>
      <c r="V40" s="291"/>
      <c r="W40" s="287">
        <f>IF(X4=3,(ABS(IF(T40&gt;60,0,T40)-IF(U40&gt;60,0,U40))),(ABS(IF(T40&gt;30,0,T40)-IF(U40&gt;30,0,U40))))</f>
        <v>0</v>
      </c>
      <c r="X40" s="288" t="str">
        <f>IF(X4=3,(IF(W40&gt;12,"Y","")),(IF(W40&gt;6,"Y","")))</f>
        <v/>
      </c>
      <c r="Y40" s="289">
        <f t="shared" si="3"/>
        <v>0</v>
      </c>
      <c r="Z40" s="290">
        <f>IF(X4=3,Y40,(IF(W40&lt;=6,(IF(T40&gt;30,0,T40)+IF(U40&gt;30,0,U40))/2,IF(MEDIAN(T40:V40)-MIN(T40:V40)&gt;=MAX(T40:V40)-MEDIAN(T40:V40),(MAX(T40:V40)+MEDIAN(T40:V40))/2,IF(MEDIAN(T40:V40)-MIN(T40:V40)&lt;MAX(T40:V40)-MEDIAN(T40:V40),(MIN(T40:V40)+MEDIAN(T40:V40))/2))))*2)</f>
        <v>0</v>
      </c>
      <c r="AA40" s="197">
        <f t="shared" si="0"/>
        <v>0</v>
      </c>
      <c r="AB40" s="253" t="str">
        <f>LOOKUP(AA40,{0,0.01,40,45,50,55,60,65,70,75,80},{"","F","D","C","C+","B-","B","B+","A-","A","A+"})</f>
        <v/>
      </c>
      <c r="AC40" s="330">
        <f>LOOKUP(AA40,{0,0.01,40,45,50,55,60,65,70,75,80},{0,"0",2,2.25,2.5,2.75,3,3.25,3.5,3.75,4})</f>
        <v>0</v>
      </c>
      <c r="AD40" s="331"/>
      <c r="AE40" s="332" t="str">
        <f t="shared" si="4"/>
        <v/>
      </c>
    </row>
    <row r="41" spans="1:36" ht="18">
      <c r="A41" s="267">
        <f>'1st 1'!A41</f>
        <v>34</v>
      </c>
      <c r="B41" s="271" t="str">
        <f>'1st 1'!B41</f>
        <v>M</v>
      </c>
      <c r="C41" s="283"/>
      <c r="D41" s="284"/>
      <c r="E41" s="285"/>
      <c r="F41" s="291"/>
      <c r="G41" s="287">
        <f>IF(H4=3,(ABS(IF(D41&gt;60,0,D41)-IF(E41&gt;60,0,E41))),(ABS(IF(D41&gt;30,0,D41)-IF(E41&gt;30,0,E41))))</f>
        <v>0</v>
      </c>
      <c r="H41" s="288" t="str">
        <f>IF(H4=3,(IF(G41&gt;12,"Y","")),(IF(G41&gt;6,"Y","")))</f>
        <v/>
      </c>
      <c r="I41" s="289">
        <f t="shared" si="1"/>
        <v>0</v>
      </c>
      <c r="J41" s="290">
        <f>IF(H4=3,I41,(IF(G41&lt;=6,(IF(D41&gt;30,0,D41)+IF(E41&gt;30,0,E41))/2,IF(MEDIAN(D41:F41)-MIN(D41:F41)&gt;=MAX(D41:F41)-MEDIAN(D41:F41),(MAX(D41:F41)+MEDIAN(D41:F41))/2,IF(MEDIAN(D41:F41)-MIN(D41:F41)&lt;MAX(D41:F41)-MEDIAN(D41:F41),(MIN(D41:F41)+MEDIAN(D41:F41))/2))))*2)</f>
        <v>0</v>
      </c>
      <c r="K41" s="262"/>
      <c r="L41" s="183"/>
      <c r="M41" s="183"/>
      <c r="N41" s="183"/>
      <c r="O41" s="249">
        <f>IF(P4=3,(ABS(IF(L41&gt;60,0,L41)-IF(M41&gt;60,0,M41))),(ABS(IF(L41&gt;30,0,L41)-IF(M41&gt;30,0,M41))))</f>
        <v>0</v>
      </c>
      <c r="P41" s="200" t="str">
        <f>IF(P4=3,(IF(O41&gt;12,"Y","")),(IF(O41&gt;6,"Y","")))</f>
        <v/>
      </c>
      <c r="Q41" s="42">
        <f t="shared" si="2"/>
        <v>0</v>
      </c>
      <c r="R41" s="251">
        <f>IF(P4=3,Q41,(IF(O41&lt;=6,(IF(L41&gt;30,0,L41)+IF(M41&gt;30,0,M41))/2,IF(MEDIAN(L41:N41)-MIN(L41:N41)&gt;=MAX(L41:N41)-MEDIAN(L41:N41),(MAX(L41:N41)+MEDIAN(L41:N41))/2,IF(MEDIAN(L41:N41)-MIN(L41:N41)&lt;MAX(L41:N41)-MEDIAN(L41:N41),(MIN(L41:N41)+MEDIAN(L41:N41))/2))))*2)</f>
        <v>0</v>
      </c>
      <c r="S41" s="283"/>
      <c r="T41" s="291"/>
      <c r="U41" s="291"/>
      <c r="V41" s="291"/>
      <c r="W41" s="287">
        <f>IF(X4=3,(ABS(IF(T41&gt;60,0,T41)-IF(U41&gt;60,0,U41))),(ABS(IF(T41&gt;30,0,T41)-IF(U41&gt;30,0,U41))))</f>
        <v>0</v>
      </c>
      <c r="X41" s="288" t="str">
        <f>IF(X4=3,(IF(W41&gt;12,"Y","")),(IF(W41&gt;6,"Y","")))</f>
        <v/>
      </c>
      <c r="Y41" s="289">
        <f t="shared" si="3"/>
        <v>0</v>
      </c>
      <c r="Z41" s="290">
        <f>IF(X4=3,Y41,(IF(W41&lt;=6,(IF(T41&gt;30,0,T41)+IF(U41&gt;30,0,U41))/2,IF(MEDIAN(T41:V41)-MIN(T41:V41)&gt;=MAX(T41:V41)-MEDIAN(T41:V41),(MAX(T41:V41)+MEDIAN(T41:V41))/2,IF(MEDIAN(T41:V41)-MIN(T41:V41)&lt;MAX(T41:V41)-MEDIAN(T41:V41),(MIN(T41:V41)+MEDIAN(T41:V41))/2))))*2)</f>
        <v>0</v>
      </c>
      <c r="AA41" s="197">
        <f t="shared" si="0"/>
        <v>0</v>
      </c>
      <c r="AB41" s="253" t="str">
        <f>LOOKUP(AA41,{0,0.01,40,45,50,55,60,65,70,75,80},{"","F","D","C","C+","B-","B","B+","A-","A","A+"})</f>
        <v/>
      </c>
      <c r="AC41" s="330">
        <f>LOOKUP(AA41,{0,0.01,40,45,50,55,60,65,70,75,80},{0,"0",2,2.25,2.5,2.75,3,3.25,3.5,3.75,4})</f>
        <v>0</v>
      </c>
      <c r="AD41" s="331"/>
      <c r="AE41" s="332" t="str">
        <f t="shared" si="4"/>
        <v/>
      </c>
    </row>
    <row r="42" spans="1:36" ht="18">
      <c r="A42" s="267">
        <f>'1st 1'!A42</f>
        <v>35</v>
      </c>
      <c r="B42" s="271" t="str">
        <f>'1st 1'!B42</f>
        <v>T</v>
      </c>
      <c r="C42" s="283"/>
      <c r="D42" s="284"/>
      <c r="E42" s="285"/>
      <c r="F42" s="291"/>
      <c r="G42" s="287">
        <f>IF(H4=3,(ABS(IF(D42&gt;60,0,D42)-IF(E42&gt;60,0,E42))),(ABS(IF(D42&gt;30,0,D42)-IF(E42&gt;30,0,E42))))</f>
        <v>0</v>
      </c>
      <c r="H42" s="288" t="str">
        <f>IF(H4=3,(IF(G42&gt;12,"Y","")),(IF(G42&gt;6,"Y","")))</f>
        <v/>
      </c>
      <c r="I42" s="289">
        <f t="shared" si="1"/>
        <v>0</v>
      </c>
      <c r="J42" s="290">
        <f>IF(H4=3,I42,(IF(G42&lt;=6,(IF(D42&gt;30,0,D42)+IF(E42&gt;30,0,E42))/2,IF(MEDIAN(D42:F42)-MIN(D42:F42)&gt;=MAX(D42:F42)-MEDIAN(D42:F42),(MAX(D42:F42)+MEDIAN(D42:F42))/2,IF(MEDIAN(D42:F42)-MIN(D42:F42)&lt;MAX(D42:F42)-MEDIAN(D42:F42),(MIN(D42:F42)+MEDIAN(D42:F42))/2))))*2)</f>
        <v>0</v>
      </c>
      <c r="K42" s="262"/>
      <c r="L42" s="183"/>
      <c r="M42" s="183"/>
      <c r="N42" s="183"/>
      <c r="O42" s="249">
        <f>IF(P4=3,(ABS(IF(L42&gt;60,0,L42)-IF(M42&gt;60,0,M42))),(ABS(IF(L42&gt;30,0,L42)-IF(M42&gt;30,0,M42))))</f>
        <v>0</v>
      </c>
      <c r="P42" s="200" t="str">
        <f>IF(P4=3,(IF(O42&gt;12,"Y","")),(IF(O42&gt;6,"Y","")))</f>
        <v/>
      </c>
      <c r="Q42" s="42">
        <f t="shared" si="2"/>
        <v>0</v>
      </c>
      <c r="R42" s="251">
        <f>IF(P4=3,Q42,(IF(O42&lt;=6,(IF(L42&gt;30,0,L42)+IF(M42&gt;30,0,M42))/2,IF(MEDIAN(L42:N42)-MIN(L42:N42)&gt;=MAX(L42:N42)-MEDIAN(L42:N42),(MAX(L42:N42)+MEDIAN(L42:N42))/2,IF(MEDIAN(L42:N42)-MIN(L42:N42)&lt;MAX(L42:N42)-MEDIAN(L42:N42),(MIN(L42:N42)+MEDIAN(L42:N42))/2))))*2)</f>
        <v>0</v>
      </c>
      <c r="S42" s="283"/>
      <c r="T42" s="291"/>
      <c r="U42" s="291"/>
      <c r="V42" s="291"/>
      <c r="W42" s="287">
        <f>IF(X4=3,(ABS(IF(T42&gt;60,0,T42)-IF(U42&gt;60,0,U42))),(ABS(IF(T42&gt;30,0,T42)-IF(U42&gt;30,0,U42))))</f>
        <v>0</v>
      </c>
      <c r="X42" s="288" t="str">
        <f>IF(X4=3,(IF(W42&gt;12,"Y","")),(IF(W42&gt;6,"Y","")))</f>
        <v/>
      </c>
      <c r="Y42" s="289">
        <f t="shared" si="3"/>
        <v>0</v>
      </c>
      <c r="Z42" s="290">
        <f>IF(X4=3,Y42,(IF(W42&lt;=6,(IF(T42&gt;30,0,T42)+IF(U42&gt;30,0,U42))/2,IF(MEDIAN(T42:V42)-MIN(T42:V42)&gt;=MAX(T42:V42)-MEDIAN(T42:V42),(MAX(T42:V42)+MEDIAN(T42:V42))/2,IF(MEDIAN(T42:V42)-MIN(T42:V42)&lt;MAX(T42:V42)-MEDIAN(T42:V42),(MIN(T42:V42)+MEDIAN(T42:V42))/2))))*2)</f>
        <v>0</v>
      </c>
      <c r="AA42" s="197">
        <f t="shared" si="0"/>
        <v>0</v>
      </c>
      <c r="AB42" s="253" t="str">
        <f>LOOKUP(AA42,{0,0.01,40,45,50,55,60,65,70,75,80},{"","F","D","C","C+","B-","B","B+","A-","A","A+"})</f>
        <v/>
      </c>
      <c r="AC42" s="330">
        <f>LOOKUP(AA42,{0,0.01,40,45,50,55,60,65,70,75,80},{0,"0",2,2.25,2.5,2.75,3,3.25,3.5,3.75,4})</f>
        <v>0</v>
      </c>
      <c r="AD42" s="331"/>
      <c r="AE42" s="332" t="str">
        <f t="shared" si="4"/>
        <v/>
      </c>
    </row>
    <row r="43" spans="1:36" ht="18">
      <c r="A43" s="267">
        <f>'1st 1'!A43</f>
        <v>36</v>
      </c>
      <c r="B43" s="271" t="str">
        <f>'1st 1'!B43</f>
        <v>H</v>
      </c>
      <c r="C43" s="283"/>
      <c r="D43" s="284"/>
      <c r="E43" s="285"/>
      <c r="F43" s="291"/>
      <c r="G43" s="287">
        <f>IF(H4=3,(ABS(IF(D43&gt;60,0,D43)-IF(E43&gt;60,0,E43))),(ABS(IF(D43&gt;30,0,D43)-IF(E43&gt;30,0,E43))))</f>
        <v>0</v>
      </c>
      <c r="H43" s="288" t="str">
        <f>IF(H4=3,(IF(G43&gt;12,"Y","")),(IF(G43&gt;6,"Y","")))</f>
        <v/>
      </c>
      <c r="I43" s="289">
        <f t="shared" si="1"/>
        <v>0</v>
      </c>
      <c r="J43" s="290">
        <f>IF(H4=3,I43,(IF(G43&lt;=6,(IF(D43&gt;30,0,D43)+IF(E43&gt;30,0,E43))/2,IF(MEDIAN(D43:F43)-MIN(D43:F43)&gt;=MAX(D43:F43)-MEDIAN(D43:F43),(MAX(D43:F43)+MEDIAN(D43:F43))/2,IF(MEDIAN(D43:F43)-MIN(D43:F43)&lt;MAX(D43:F43)-MEDIAN(D43:F43),(MIN(D43:F43)+MEDIAN(D43:F43))/2))))*2)</f>
        <v>0</v>
      </c>
      <c r="K43" s="262"/>
      <c r="L43" s="183"/>
      <c r="M43" s="183"/>
      <c r="N43" s="183"/>
      <c r="O43" s="249">
        <f>IF(P4=3,(ABS(IF(L43&gt;60,0,L43)-IF(M43&gt;60,0,M43))),(ABS(IF(L43&gt;30,0,L43)-IF(M43&gt;30,0,M43))))</f>
        <v>0</v>
      </c>
      <c r="P43" s="200" t="str">
        <f>IF(P4=3,(IF(O43&gt;12,"Y","")),(IF(O43&gt;6,"Y","")))</f>
        <v/>
      </c>
      <c r="Q43" s="42">
        <f t="shared" si="2"/>
        <v>0</v>
      </c>
      <c r="R43" s="251">
        <f>IF(P4=3,Q43,(IF(O43&lt;=6,(IF(L43&gt;30,0,L43)+IF(M43&gt;30,0,M43))/2,IF(MEDIAN(L43:N43)-MIN(L43:N43)&gt;=MAX(L43:N43)-MEDIAN(L43:N43),(MAX(L43:N43)+MEDIAN(L43:N43))/2,IF(MEDIAN(L43:N43)-MIN(L43:N43)&lt;MAX(L43:N43)-MEDIAN(L43:N43),(MIN(L43:N43)+MEDIAN(L43:N43))/2))))*2)</f>
        <v>0</v>
      </c>
      <c r="S43" s="283"/>
      <c r="T43" s="291"/>
      <c r="U43" s="291"/>
      <c r="V43" s="291"/>
      <c r="W43" s="287">
        <f>IF(X4=3,(ABS(IF(T43&gt;60,0,T43)-IF(U43&gt;60,0,U43))),(ABS(IF(T43&gt;30,0,T43)-IF(U43&gt;30,0,U43))))</f>
        <v>0</v>
      </c>
      <c r="X43" s="288" t="str">
        <f>IF(X4=3,(IF(W43&gt;12,"Y","")),(IF(W43&gt;6,"Y","")))</f>
        <v/>
      </c>
      <c r="Y43" s="289">
        <f t="shared" si="3"/>
        <v>0</v>
      </c>
      <c r="Z43" s="290">
        <f>IF(X4=3,Y43,(IF(W43&lt;=6,(IF(T43&gt;30,0,T43)+IF(U43&gt;30,0,U43))/2,IF(MEDIAN(T43:V43)-MIN(T43:V43)&gt;=MAX(T43:V43)-MEDIAN(T43:V43),(MAX(T43:V43)+MEDIAN(T43:V43))/2,IF(MEDIAN(T43:V43)-MIN(T43:V43)&lt;MAX(T43:V43)-MEDIAN(T43:V43),(MIN(T43:V43)+MEDIAN(T43:V43))/2))))*2)</f>
        <v>0</v>
      </c>
      <c r="AA43" s="197">
        <f t="shared" si="0"/>
        <v>0</v>
      </c>
      <c r="AB43" s="253" t="str">
        <f>LOOKUP(AA43,{0,0.01,40,45,50,55,60,65,70,75,80},{"","F","D","C","C+","B-","B","B+","A-","A","A+"})</f>
        <v/>
      </c>
      <c r="AC43" s="330">
        <f>LOOKUP(AA43,{0,0.01,40,45,50,55,60,65,70,75,80},{0,"0",2,2.25,2.5,2.75,3,3.25,3.5,3.75,4})</f>
        <v>0</v>
      </c>
      <c r="AD43" s="331"/>
      <c r="AE43" s="332" t="str">
        <f t="shared" si="4"/>
        <v/>
      </c>
      <c r="AF43" s="23"/>
      <c r="AG43" s="23"/>
      <c r="AH43" s="23"/>
      <c r="AI43" s="23"/>
      <c r="AJ43" s="23"/>
    </row>
    <row r="44" spans="1:36" ht="18">
      <c r="A44" s="267">
        <f>'1st 1'!A44</f>
        <v>37</v>
      </c>
      <c r="B44" s="271" t="str">
        <f>'1st 1'!B44</f>
        <v>S</v>
      </c>
      <c r="C44" s="283"/>
      <c r="D44" s="284"/>
      <c r="E44" s="285"/>
      <c r="F44" s="291"/>
      <c r="G44" s="287">
        <f>IF(H4=3,(ABS(IF(D44&gt;60,0,D44)-IF(E44&gt;60,0,E44))),(ABS(IF(D44&gt;30,0,D44)-IF(E44&gt;30,0,E44))))</f>
        <v>0</v>
      </c>
      <c r="H44" s="288" t="str">
        <f>IF(H4=3,(IF(G44&gt;12,"Y","")),(IF(G44&gt;6,"Y","")))</f>
        <v/>
      </c>
      <c r="I44" s="289">
        <f t="shared" si="1"/>
        <v>0</v>
      </c>
      <c r="J44" s="290">
        <f>IF(H4=3,I44,(IF(G44&lt;=6,(IF(D44&gt;30,0,D44)+IF(E44&gt;30,0,E44))/2,IF(MEDIAN(D44:F44)-MIN(D44:F44)&gt;=MAX(D44:F44)-MEDIAN(D44:F44),(MAX(D44:F44)+MEDIAN(D44:F44))/2,IF(MEDIAN(D44:F44)-MIN(D44:F44)&lt;MAX(D44:F44)-MEDIAN(D44:F44),(MIN(D44:F44)+MEDIAN(D44:F44))/2))))*2)</f>
        <v>0</v>
      </c>
      <c r="K44" s="262"/>
      <c r="L44" s="183"/>
      <c r="M44" s="183"/>
      <c r="N44" s="183"/>
      <c r="O44" s="249">
        <f>IF(P4=3,(ABS(IF(L44&gt;60,0,L44)-IF(M44&gt;60,0,M44))),(ABS(IF(L44&gt;30,0,L44)-IF(M44&gt;30,0,M44))))</f>
        <v>0</v>
      </c>
      <c r="P44" s="200" t="str">
        <f>IF(P4=3,(IF(O44&gt;12,"Y","")),(IF(O44&gt;6,"Y","")))</f>
        <v/>
      </c>
      <c r="Q44" s="42">
        <f t="shared" si="2"/>
        <v>0</v>
      </c>
      <c r="R44" s="251">
        <f>IF(P4=3,Q44,(IF(O44&lt;=6,(IF(L44&gt;30,0,L44)+IF(M44&gt;30,0,M44))/2,IF(MEDIAN(L44:N44)-MIN(L44:N44)&gt;=MAX(L44:N44)-MEDIAN(L44:N44),(MAX(L44:N44)+MEDIAN(L44:N44))/2,IF(MEDIAN(L44:N44)-MIN(L44:N44)&lt;MAX(L44:N44)-MEDIAN(L44:N44),(MIN(L44:N44)+MEDIAN(L44:N44))/2))))*2)</f>
        <v>0</v>
      </c>
      <c r="S44" s="283"/>
      <c r="T44" s="291"/>
      <c r="U44" s="291"/>
      <c r="V44" s="291"/>
      <c r="W44" s="287">
        <f>IF(X4=3,(ABS(IF(T44&gt;60,0,T44)-IF(U44&gt;60,0,U44))),(ABS(IF(T44&gt;30,0,T44)-IF(U44&gt;30,0,U44))))</f>
        <v>0</v>
      </c>
      <c r="X44" s="288" t="str">
        <f>IF(X4=3,(IF(W44&gt;12,"Y","")),(IF(W44&gt;6,"Y","")))</f>
        <v/>
      </c>
      <c r="Y44" s="289">
        <f t="shared" si="3"/>
        <v>0</v>
      </c>
      <c r="Z44" s="290">
        <f>IF(X4=3,Y44,(IF(W44&lt;=6,(IF(T44&gt;30,0,T44)+IF(U44&gt;30,0,U44))/2,IF(MEDIAN(T44:V44)-MIN(T44:V44)&gt;=MAX(T44:V44)-MEDIAN(T44:V44),(MAX(T44:V44)+MEDIAN(T44:V44))/2,IF(MEDIAN(T44:V44)-MIN(T44:V44)&lt;MAX(T44:V44)-MEDIAN(T44:V44),(MIN(T44:V44)+MEDIAN(T44:V44))/2))))*2)</f>
        <v>0</v>
      </c>
      <c r="AA44" s="197">
        <f t="shared" si="0"/>
        <v>0</v>
      </c>
      <c r="AB44" s="253" t="str">
        <f>LOOKUP(AA44,{0,0.01,40,45,50,55,60,65,70,75,80},{"","F","D","C","C+","B-","B","B+","A-","A","A+"})</f>
        <v/>
      </c>
      <c r="AC44" s="330">
        <f>LOOKUP(AA44,{0,0.01,40,45,50,55,60,65,70,75,80},{0,"0",2,2.25,2.5,2.75,3,3.25,3.5,3.75,4})</f>
        <v>0</v>
      </c>
      <c r="AD44" s="331"/>
      <c r="AE44" s="332" t="str">
        <f t="shared" si="4"/>
        <v/>
      </c>
    </row>
    <row r="45" spans="1:36" ht="18">
      <c r="A45" s="267">
        <f>'1st 1'!A45</f>
        <v>38</v>
      </c>
      <c r="B45" s="271" t="str">
        <f>'1st 1'!B45</f>
        <v>N</v>
      </c>
      <c r="C45" s="283"/>
      <c r="D45" s="284"/>
      <c r="E45" s="285"/>
      <c r="F45" s="291"/>
      <c r="G45" s="287">
        <f>IF(H4=3,(ABS(IF(D45&gt;60,0,D45)-IF(E45&gt;60,0,E45))),(ABS(IF(D45&gt;30,0,D45)-IF(E45&gt;30,0,E45))))</f>
        <v>0</v>
      </c>
      <c r="H45" s="288" t="str">
        <f>IF(H4=3,(IF(G45&gt;12,"Y","")),(IF(G45&gt;6,"Y","")))</f>
        <v/>
      </c>
      <c r="I45" s="289">
        <f t="shared" si="1"/>
        <v>0</v>
      </c>
      <c r="J45" s="290">
        <f>IF(H4=3,I45,(IF(G45&lt;=6,(IF(D45&gt;30,0,D45)+IF(E45&gt;30,0,E45))/2,IF(MEDIAN(D45:F45)-MIN(D45:F45)&gt;=MAX(D45:F45)-MEDIAN(D45:F45),(MAX(D45:F45)+MEDIAN(D45:F45))/2,IF(MEDIAN(D45:F45)-MIN(D45:F45)&lt;MAX(D45:F45)-MEDIAN(D45:F45),(MIN(D45:F45)+MEDIAN(D45:F45))/2))))*2)</f>
        <v>0</v>
      </c>
      <c r="K45" s="262"/>
      <c r="L45" s="183"/>
      <c r="M45" s="183"/>
      <c r="N45" s="183"/>
      <c r="O45" s="249">
        <f>IF(P4=3,(ABS(IF(L45&gt;60,0,L45)-IF(M45&gt;60,0,M45))),(ABS(IF(L45&gt;30,0,L45)-IF(M45&gt;30,0,M45))))</f>
        <v>0</v>
      </c>
      <c r="P45" s="200" t="str">
        <f>IF(P4=3,(IF(O45&gt;12,"Y","")),(IF(O45&gt;6,"Y","")))</f>
        <v/>
      </c>
      <c r="Q45" s="42">
        <f t="shared" si="2"/>
        <v>0</v>
      </c>
      <c r="R45" s="251">
        <f>IF(P4=3,Q45,(IF(O45&lt;=6,(IF(L45&gt;30,0,L45)+IF(M45&gt;30,0,M45))/2,IF(MEDIAN(L45:N45)-MIN(L45:N45)&gt;=MAX(L45:N45)-MEDIAN(L45:N45),(MAX(L45:N45)+MEDIAN(L45:N45))/2,IF(MEDIAN(L45:N45)-MIN(L45:N45)&lt;MAX(L45:N45)-MEDIAN(L45:N45),(MIN(L45:N45)+MEDIAN(L45:N45))/2))))*2)</f>
        <v>0</v>
      </c>
      <c r="S45" s="283"/>
      <c r="T45" s="291"/>
      <c r="U45" s="291"/>
      <c r="V45" s="291"/>
      <c r="W45" s="287">
        <f>IF(X4=3,(ABS(IF(T45&gt;60,0,T45)-IF(U45&gt;60,0,U45))),(ABS(IF(T45&gt;30,0,T45)-IF(U45&gt;30,0,U45))))</f>
        <v>0</v>
      </c>
      <c r="X45" s="288" t="str">
        <f>IF(X4=3,(IF(W45&gt;12,"Y","")),(IF(W45&gt;6,"Y","")))</f>
        <v/>
      </c>
      <c r="Y45" s="289">
        <f t="shared" si="3"/>
        <v>0</v>
      </c>
      <c r="Z45" s="290">
        <f>IF(X4=3,Y45,(IF(W45&lt;=6,(IF(T45&gt;30,0,T45)+IF(U45&gt;30,0,U45))/2,IF(MEDIAN(T45:V45)-MIN(T45:V45)&gt;=MAX(T45:V45)-MEDIAN(T45:V45),(MAX(T45:V45)+MEDIAN(T45:V45))/2,IF(MEDIAN(T45:V45)-MIN(T45:V45)&lt;MAX(T45:V45)-MEDIAN(T45:V45),(MIN(T45:V45)+MEDIAN(T45:V45))/2))))*2)</f>
        <v>0</v>
      </c>
      <c r="AA45" s="197">
        <f t="shared" si="0"/>
        <v>0</v>
      </c>
      <c r="AB45" s="253" t="str">
        <f>LOOKUP(AA45,{0,0.01,40,45,50,55,60,65,70,75,80},{"","F","D","C","C+","B-","B","B+","A-","A","A+"})</f>
        <v/>
      </c>
      <c r="AC45" s="330">
        <f>LOOKUP(AA45,{0,0.01,40,45,50,55,60,65,70,75,80},{0,"0",2,2.25,2.5,2.75,3,3.25,3.5,3.75,4})</f>
        <v>0</v>
      </c>
      <c r="AD45" s="331"/>
      <c r="AE45" s="332" t="str">
        <f t="shared" si="4"/>
        <v/>
      </c>
    </row>
    <row r="46" spans="1:36" ht="18">
      <c r="A46" s="267">
        <f>'1st 1'!A46</f>
        <v>39</v>
      </c>
      <c r="B46" s="271" t="str">
        <f>'1st 1'!B46</f>
        <v>R</v>
      </c>
      <c r="C46" s="283"/>
      <c r="D46" s="284"/>
      <c r="E46" s="285"/>
      <c r="F46" s="291"/>
      <c r="G46" s="287">
        <f>IF(H4=3,(ABS(IF(D46&gt;60,0,D46)-IF(E46&gt;60,0,E46))),(ABS(IF(D46&gt;30,0,D46)-IF(E46&gt;30,0,E46))))</f>
        <v>0</v>
      </c>
      <c r="H46" s="288" t="str">
        <f>IF(H4=3,(IF(G46&gt;12,"Y","")),(IF(G46&gt;6,"Y","")))</f>
        <v/>
      </c>
      <c r="I46" s="289">
        <f t="shared" si="1"/>
        <v>0</v>
      </c>
      <c r="J46" s="290">
        <f>IF(H4=3,I46,(IF(G46&lt;=6,(IF(D46&gt;30,0,D46)+IF(E46&gt;30,0,E46))/2,IF(MEDIAN(D46:F46)-MIN(D46:F46)&gt;=MAX(D46:F46)-MEDIAN(D46:F46),(MAX(D46:F46)+MEDIAN(D46:F46))/2,IF(MEDIAN(D46:F46)-MIN(D46:F46)&lt;MAX(D46:F46)-MEDIAN(D46:F46),(MIN(D46:F46)+MEDIAN(D46:F46))/2))))*2)</f>
        <v>0</v>
      </c>
      <c r="K46" s="262"/>
      <c r="L46" s="183"/>
      <c r="M46" s="183"/>
      <c r="N46" s="183"/>
      <c r="O46" s="249">
        <f>IF(P4=3,(ABS(IF(L46&gt;60,0,L46)-IF(M46&gt;60,0,M46))),(ABS(IF(L46&gt;30,0,L46)-IF(M46&gt;30,0,M46))))</f>
        <v>0</v>
      </c>
      <c r="P46" s="200" t="str">
        <f>IF(P4=3,(IF(O46&gt;12,"Y","")),(IF(O46&gt;6,"Y","")))</f>
        <v/>
      </c>
      <c r="Q46" s="42">
        <f t="shared" si="2"/>
        <v>0</v>
      </c>
      <c r="R46" s="251">
        <f>IF(P4=3,Q46,(IF(O46&lt;=6,(IF(L46&gt;30,0,L46)+IF(M46&gt;30,0,M46))/2,IF(MEDIAN(L46:N46)-MIN(L46:N46)&gt;=MAX(L46:N46)-MEDIAN(L46:N46),(MAX(L46:N46)+MEDIAN(L46:N46))/2,IF(MEDIAN(L46:N46)-MIN(L46:N46)&lt;MAX(L46:N46)-MEDIAN(L46:N46),(MIN(L46:N46)+MEDIAN(L46:N46))/2))))*2)</f>
        <v>0</v>
      </c>
      <c r="S46" s="283"/>
      <c r="T46" s="291"/>
      <c r="U46" s="291"/>
      <c r="V46" s="291"/>
      <c r="W46" s="287">
        <f>IF(X4=3,(ABS(IF(T46&gt;60,0,T46)-IF(U46&gt;60,0,U46))),(ABS(IF(T46&gt;30,0,T46)-IF(U46&gt;30,0,U46))))</f>
        <v>0</v>
      </c>
      <c r="X46" s="288" t="str">
        <f>IF(X4=3,(IF(W46&gt;12,"Y","")),(IF(W46&gt;6,"Y","")))</f>
        <v/>
      </c>
      <c r="Y46" s="289">
        <f t="shared" si="3"/>
        <v>0</v>
      </c>
      <c r="Z46" s="290">
        <f>IF(X4=3,Y46,(IF(W46&lt;=6,(IF(T46&gt;30,0,T46)+IF(U46&gt;30,0,U46))/2,IF(MEDIAN(T46:V46)-MIN(T46:V46)&gt;=MAX(T46:V46)-MEDIAN(T46:V46),(MAX(T46:V46)+MEDIAN(T46:V46))/2,IF(MEDIAN(T46:V46)-MIN(T46:V46)&lt;MAX(T46:V46)-MEDIAN(T46:V46),(MIN(T46:V46)+MEDIAN(T46:V46))/2))))*2)</f>
        <v>0</v>
      </c>
      <c r="AA46" s="197">
        <f t="shared" si="0"/>
        <v>0</v>
      </c>
      <c r="AB46" s="253" t="str">
        <f>LOOKUP(AA46,{0,0.01,40,45,50,55,60,65,70,75,80},{"","F","D","C","C+","B-","B","B+","A-","A","A+"})</f>
        <v/>
      </c>
      <c r="AC46" s="330">
        <f>LOOKUP(AA46,{0,0.01,40,45,50,55,60,65,70,75,80},{0,"0",2,2.25,2.5,2.75,3,3.25,3.5,3.75,4})</f>
        <v>0</v>
      </c>
      <c r="AD46" s="331"/>
      <c r="AE46" s="332" t="str">
        <f t="shared" si="4"/>
        <v/>
      </c>
    </row>
    <row r="47" spans="1:36" ht="18">
      <c r="A47" s="267">
        <f>'1st 1'!A47</f>
        <v>40</v>
      </c>
      <c r="B47" s="271" t="str">
        <f>'1st 1'!B47</f>
        <v>U</v>
      </c>
      <c r="C47" s="283"/>
      <c r="D47" s="284"/>
      <c r="E47" s="285"/>
      <c r="F47" s="291"/>
      <c r="G47" s="287">
        <f>IF(H4=3,(ABS(IF(D47&gt;60,0,D47)-IF(E47&gt;60,0,E47))),(ABS(IF(D47&gt;30,0,D47)-IF(E47&gt;30,0,E47))))</f>
        <v>0</v>
      </c>
      <c r="H47" s="288" t="str">
        <f>IF(H4=3,(IF(G47&gt;12,"Y","")),(IF(G47&gt;6,"Y","")))</f>
        <v/>
      </c>
      <c r="I47" s="289">
        <f t="shared" si="1"/>
        <v>0</v>
      </c>
      <c r="J47" s="290">
        <f>IF(H4=3,I47,(IF(G47&lt;=6,(IF(D47&gt;30,0,D47)+IF(E47&gt;30,0,E47))/2,IF(MEDIAN(D47:F47)-MIN(D47:F47)&gt;=MAX(D47:F47)-MEDIAN(D47:F47),(MAX(D47:F47)+MEDIAN(D47:F47))/2,IF(MEDIAN(D47:F47)-MIN(D47:F47)&lt;MAX(D47:F47)-MEDIAN(D47:F47),(MIN(D47:F47)+MEDIAN(D47:F47))/2))))*2)</f>
        <v>0</v>
      </c>
      <c r="K47" s="262"/>
      <c r="L47" s="183"/>
      <c r="M47" s="183"/>
      <c r="N47" s="183"/>
      <c r="O47" s="249">
        <f>IF(P4=3,(ABS(IF(L47&gt;60,0,L47)-IF(M47&gt;60,0,M47))),(ABS(IF(L47&gt;30,0,L47)-IF(M47&gt;30,0,M47))))</f>
        <v>0</v>
      </c>
      <c r="P47" s="200" t="str">
        <f>IF(P4=3,(IF(O47&gt;12,"Y","")),(IF(O47&gt;6,"Y","")))</f>
        <v/>
      </c>
      <c r="Q47" s="42">
        <f t="shared" si="2"/>
        <v>0</v>
      </c>
      <c r="R47" s="251">
        <f>IF(P4=3,Q47,(IF(O47&lt;=6,(IF(L47&gt;30,0,L47)+IF(M47&gt;30,0,M47))/2,IF(MEDIAN(L47:N47)-MIN(L47:N47)&gt;=MAX(L47:N47)-MEDIAN(L47:N47),(MAX(L47:N47)+MEDIAN(L47:N47))/2,IF(MEDIAN(L47:N47)-MIN(L47:N47)&lt;MAX(L47:N47)-MEDIAN(L47:N47),(MIN(L47:N47)+MEDIAN(L47:N47))/2))))*2)</f>
        <v>0</v>
      </c>
      <c r="S47" s="283"/>
      <c r="T47" s="291"/>
      <c r="U47" s="291"/>
      <c r="V47" s="291"/>
      <c r="W47" s="287">
        <f>IF(X4=3,(ABS(IF(T47&gt;60,0,T47)-IF(U47&gt;60,0,U47))),(ABS(IF(T47&gt;30,0,T47)-IF(U47&gt;30,0,U47))))</f>
        <v>0</v>
      </c>
      <c r="X47" s="288" t="str">
        <f>IF(X4=3,(IF(W47&gt;12,"Y","")),(IF(W47&gt;6,"Y","")))</f>
        <v/>
      </c>
      <c r="Y47" s="289">
        <f t="shared" si="3"/>
        <v>0</v>
      </c>
      <c r="Z47" s="290">
        <f>IF(X4=3,Y47,(IF(W47&lt;=6,(IF(T47&gt;30,0,T47)+IF(U47&gt;30,0,U47))/2,IF(MEDIAN(T47:V47)-MIN(T47:V47)&gt;=MAX(T47:V47)-MEDIAN(T47:V47),(MAX(T47:V47)+MEDIAN(T47:V47))/2,IF(MEDIAN(T47:V47)-MIN(T47:V47)&lt;MAX(T47:V47)-MEDIAN(T47:V47),(MIN(T47:V47)+MEDIAN(T47:V47))/2))))*2)</f>
        <v>0</v>
      </c>
      <c r="AA47" s="197">
        <f t="shared" si="0"/>
        <v>0</v>
      </c>
      <c r="AB47" s="253" t="str">
        <f>LOOKUP(AA47,{0,0.01,40,45,50,55,60,65,70,75,80},{"","F","D","C","C+","B-","B","B+","A-","A","A+"})</f>
        <v/>
      </c>
      <c r="AC47" s="330">
        <f>LOOKUP(AA47,{0,0.01,40,45,50,55,60,65,70,75,80},{0,"0",2,2.25,2.5,2.75,3,3.25,3.5,3.75,4})</f>
        <v>0</v>
      </c>
      <c r="AD47" s="331"/>
      <c r="AE47" s="332" t="str">
        <f t="shared" si="4"/>
        <v/>
      </c>
    </row>
    <row r="48" spans="1:36" ht="18">
      <c r="A48" s="267">
        <f>'1st 1'!A48</f>
        <v>41</v>
      </c>
      <c r="B48" s="271" t="str">
        <f>'1st 1'!B48</f>
        <v>B</v>
      </c>
      <c r="C48" s="283"/>
      <c r="D48" s="284"/>
      <c r="E48" s="285"/>
      <c r="F48" s="291"/>
      <c r="G48" s="287">
        <f>IF(H4=3,(ABS(IF(D48&gt;60,0,D48)-IF(E48&gt;60,0,E48))),(ABS(IF(D48&gt;30,0,D48)-IF(E48&gt;30,0,E48))))</f>
        <v>0</v>
      </c>
      <c r="H48" s="288" t="str">
        <f>IF(H4=3,(IF(G48&gt;12,"Y","")),(IF(G48&gt;6,"Y","")))</f>
        <v/>
      </c>
      <c r="I48" s="289">
        <f t="shared" si="1"/>
        <v>0</v>
      </c>
      <c r="J48" s="290">
        <f>IF(H4=3,I48,(IF(G48&lt;=6,(IF(D48&gt;30,0,D48)+IF(E48&gt;30,0,E48))/2,IF(MEDIAN(D48:F48)-MIN(D48:F48)&gt;=MAX(D48:F48)-MEDIAN(D48:F48),(MAX(D48:F48)+MEDIAN(D48:F48))/2,IF(MEDIAN(D48:F48)-MIN(D48:F48)&lt;MAX(D48:F48)-MEDIAN(D48:F48),(MIN(D48:F48)+MEDIAN(D48:F48))/2))))*2)</f>
        <v>0</v>
      </c>
      <c r="K48" s="262"/>
      <c r="L48" s="183"/>
      <c r="M48" s="183"/>
      <c r="N48" s="183"/>
      <c r="O48" s="249">
        <f>IF(P4=3,(ABS(IF(L48&gt;60,0,L48)-IF(M48&gt;60,0,M48))),(ABS(IF(L48&gt;30,0,L48)-IF(M48&gt;30,0,M48))))</f>
        <v>0</v>
      </c>
      <c r="P48" s="200" t="str">
        <f>IF(P4=3,(IF(O48&gt;12,"Y","")),(IF(O48&gt;6,"Y","")))</f>
        <v/>
      </c>
      <c r="Q48" s="42">
        <f t="shared" si="2"/>
        <v>0</v>
      </c>
      <c r="R48" s="251">
        <f>IF(P4=3,Q48,(IF(O48&lt;=6,(IF(L48&gt;30,0,L48)+IF(M48&gt;30,0,M48))/2,IF(MEDIAN(L48:N48)-MIN(L48:N48)&gt;=MAX(L48:N48)-MEDIAN(L48:N48),(MAX(L48:N48)+MEDIAN(L48:N48))/2,IF(MEDIAN(L48:N48)-MIN(L48:N48)&lt;MAX(L48:N48)-MEDIAN(L48:N48),(MIN(L48:N48)+MEDIAN(L48:N48))/2))))*2)</f>
        <v>0</v>
      </c>
      <c r="S48" s="283"/>
      <c r="T48" s="291"/>
      <c r="U48" s="291"/>
      <c r="V48" s="291"/>
      <c r="W48" s="287">
        <f>IF(X4=3,(ABS(IF(T48&gt;60,0,T48)-IF(U48&gt;60,0,U48))),(ABS(IF(T48&gt;30,0,T48)-IF(U48&gt;30,0,U48))))</f>
        <v>0</v>
      </c>
      <c r="X48" s="288" t="str">
        <f>IF(X4=3,(IF(W48&gt;12,"Y","")),(IF(W48&gt;6,"Y","")))</f>
        <v/>
      </c>
      <c r="Y48" s="289">
        <f t="shared" si="3"/>
        <v>0</v>
      </c>
      <c r="Z48" s="290">
        <f>IF(X4=3,Y48,(IF(W48&lt;=6,(IF(T48&gt;30,0,T48)+IF(U48&gt;30,0,U48))/2,IF(MEDIAN(T48:V48)-MIN(T48:V48)&gt;=MAX(T48:V48)-MEDIAN(T48:V48),(MAX(T48:V48)+MEDIAN(T48:V48))/2,IF(MEDIAN(T48:V48)-MIN(T48:V48)&lt;MAX(T48:V48)-MEDIAN(T48:V48),(MIN(T48:V48)+MEDIAN(T48:V48))/2))))*2)</f>
        <v>0</v>
      </c>
      <c r="AA48" s="197">
        <f t="shared" si="0"/>
        <v>0</v>
      </c>
      <c r="AB48" s="253" t="str">
        <f>LOOKUP(AA48,{0,0.01,40,45,50,55,60,65,70,75,80},{"","F","D","C","C+","B-","B","B+","A-","A","A+"})</f>
        <v/>
      </c>
      <c r="AC48" s="330">
        <f>LOOKUP(AA48,{0,0.01,40,45,50,55,60,65,70,75,80},{0,"0",2,2.25,2.5,2.75,3,3.25,3.5,3.75,4})</f>
        <v>0</v>
      </c>
      <c r="AD48" s="331"/>
      <c r="AE48" s="332" t="str">
        <f t="shared" si="4"/>
        <v/>
      </c>
    </row>
    <row r="49" spans="1:31" ht="18">
      <c r="A49" s="267">
        <f>'1st 1'!A49</f>
        <v>42</v>
      </c>
      <c r="B49" s="271" t="str">
        <f>'1st 1'!B49</f>
        <v>K</v>
      </c>
      <c r="C49" s="283"/>
      <c r="D49" s="284"/>
      <c r="E49" s="285"/>
      <c r="F49" s="291"/>
      <c r="G49" s="287">
        <f>IF(H4=3,(ABS(IF(D49&gt;60,0,D49)-IF(E49&gt;60,0,E49))),(ABS(IF(D49&gt;30,0,D49)-IF(E49&gt;30,0,E49))))</f>
        <v>0</v>
      </c>
      <c r="H49" s="288" t="str">
        <f>IF(H4=3,(IF(G49&gt;12,"Y","")),(IF(G49&gt;6,"Y","")))</f>
        <v/>
      </c>
      <c r="I49" s="289">
        <f t="shared" si="1"/>
        <v>0</v>
      </c>
      <c r="J49" s="290">
        <f>IF(H4=3,I49,(IF(G49&lt;=6,(IF(D49&gt;30,0,D49)+IF(E49&gt;30,0,E49))/2,IF(MEDIAN(D49:F49)-MIN(D49:F49)&gt;=MAX(D49:F49)-MEDIAN(D49:F49),(MAX(D49:F49)+MEDIAN(D49:F49))/2,IF(MEDIAN(D49:F49)-MIN(D49:F49)&lt;MAX(D49:F49)-MEDIAN(D49:F49),(MIN(D49:F49)+MEDIAN(D49:F49))/2))))*2)</f>
        <v>0</v>
      </c>
      <c r="K49" s="262"/>
      <c r="L49" s="183"/>
      <c r="M49" s="183"/>
      <c r="N49" s="183"/>
      <c r="O49" s="249">
        <f>IF(P4=3,(ABS(IF(L49&gt;60,0,L49)-IF(M49&gt;60,0,M49))),(ABS(IF(L49&gt;30,0,L49)-IF(M49&gt;30,0,M49))))</f>
        <v>0</v>
      </c>
      <c r="P49" s="200" t="str">
        <f>IF(P4=3,(IF(O49&gt;12,"Y","")),(IF(O49&gt;6,"Y","")))</f>
        <v/>
      </c>
      <c r="Q49" s="42">
        <f t="shared" si="2"/>
        <v>0</v>
      </c>
      <c r="R49" s="251">
        <f>IF(P4=3,Q49,(IF(O49&lt;=6,(IF(L49&gt;30,0,L49)+IF(M49&gt;30,0,M49))/2,IF(MEDIAN(L49:N49)-MIN(L49:N49)&gt;=MAX(L49:N49)-MEDIAN(L49:N49),(MAX(L49:N49)+MEDIAN(L49:N49))/2,IF(MEDIAN(L49:N49)-MIN(L49:N49)&lt;MAX(L49:N49)-MEDIAN(L49:N49),(MIN(L49:N49)+MEDIAN(L49:N49))/2))))*2)</f>
        <v>0</v>
      </c>
      <c r="S49" s="283"/>
      <c r="T49" s="291"/>
      <c r="U49" s="291"/>
      <c r="V49" s="291"/>
      <c r="W49" s="287">
        <f>IF(X4=3,(ABS(IF(T49&gt;60,0,T49)-IF(U49&gt;60,0,U49))),(ABS(IF(T49&gt;30,0,T49)-IF(U49&gt;30,0,U49))))</f>
        <v>0</v>
      </c>
      <c r="X49" s="288" t="str">
        <f>IF(X4=3,(IF(W49&gt;12,"Y","")),(IF(W49&gt;6,"Y","")))</f>
        <v/>
      </c>
      <c r="Y49" s="289">
        <f t="shared" si="3"/>
        <v>0</v>
      </c>
      <c r="Z49" s="290">
        <f>IF(X4=3,Y49,(IF(W49&lt;=6,(IF(T49&gt;30,0,T49)+IF(U49&gt;30,0,U49))/2,IF(MEDIAN(T49:V49)-MIN(T49:V49)&gt;=MAX(T49:V49)-MEDIAN(T49:V49),(MAX(T49:V49)+MEDIAN(T49:V49))/2,IF(MEDIAN(T49:V49)-MIN(T49:V49)&lt;MAX(T49:V49)-MEDIAN(T49:V49),(MIN(T49:V49)+MEDIAN(T49:V49))/2))))*2)</f>
        <v>0</v>
      </c>
      <c r="AA49" s="197">
        <f t="shared" si="0"/>
        <v>0</v>
      </c>
      <c r="AB49" s="253" t="str">
        <f>LOOKUP(AA49,{0,0.01,40,45,50,55,60,65,70,75,80},{"","F","D","C","C+","B-","B","B+","A-","A","A+"})</f>
        <v/>
      </c>
      <c r="AC49" s="330">
        <f>LOOKUP(AA49,{0,0.01,40,45,50,55,60,65,70,75,80},{0,"0",2,2.25,2.5,2.75,3,3.25,3.5,3.75,4})</f>
        <v>0</v>
      </c>
      <c r="AD49" s="331"/>
      <c r="AE49" s="332" t="str">
        <f t="shared" si="4"/>
        <v/>
      </c>
    </row>
    <row r="50" spans="1:31" ht="18">
      <c r="A50" s="267">
        <f>'1st 1'!A50</f>
        <v>43</v>
      </c>
      <c r="B50" s="271" t="str">
        <f>'1st 1'!B50</f>
        <v>N</v>
      </c>
      <c r="C50" s="283"/>
      <c r="D50" s="284"/>
      <c r="E50" s="285"/>
      <c r="F50" s="291"/>
      <c r="G50" s="287">
        <f>IF(H4=3,(ABS(IF(D50&gt;60,0,D50)-IF(E50&gt;60,0,E50))),(ABS(IF(D50&gt;30,0,D50)-IF(E50&gt;30,0,E50))))</f>
        <v>0</v>
      </c>
      <c r="H50" s="288" t="str">
        <f>IF(H4=3,(IF(G50&gt;12,"Y","")),(IF(G50&gt;6,"Y","")))</f>
        <v/>
      </c>
      <c r="I50" s="289">
        <f t="shared" si="1"/>
        <v>0</v>
      </c>
      <c r="J50" s="290">
        <f>IF(H4=3,I50,(IF(G50&lt;=6,(IF(D50&gt;30,0,D50)+IF(E50&gt;30,0,E50))/2,IF(MEDIAN(D50:F50)-MIN(D50:F50)&gt;=MAX(D50:F50)-MEDIAN(D50:F50),(MAX(D50:F50)+MEDIAN(D50:F50))/2,IF(MEDIAN(D50:F50)-MIN(D50:F50)&lt;MAX(D50:F50)-MEDIAN(D50:F50),(MIN(D50:F50)+MEDIAN(D50:F50))/2))))*2)</f>
        <v>0</v>
      </c>
      <c r="K50" s="262"/>
      <c r="L50" s="183"/>
      <c r="M50" s="183"/>
      <c r="N50" s="183"/>
      <c r="O50" s="249">
        <f>IF(P4=3,(ABS(IF(L50&gt;60,0,L50)-IF(M50&gt;60,0,M50))),(ABS(IF(L50&gt;30,0,L50)-IF(M50&gt;30,0,M50))))</f>
        <v>0</v>
      </c>
      <c r="P50" s="200" t="str">
        <f>IF(P4=3,(IF(O50&gt;12,"Y","")),(IF(O50&gt;6,"Y","")))</f>
        <v/>
      </c>
      <c r="Q50" s="42">
        <f t="shared" si="2"/>
        <v>0</v>
      </c>
      <c r="R50" s="251">
        <f>IF(P4=3,Q50,(IF(O50&lt;=6,(IF(L50&gt;30,0,L50)+IF(M50&gt;30,0,M50))/2,IF(MEDIAN(L50:N50)-MIN(L50:N50)&gt;=MAX(L50:N50)-MEDIAN(L50:N50),(MAX(L50:N50)+MEDIAN(L50:N50))/2,IF(MEDIAN(L50:N50)-MIN(L50:N50)&lt;MAX(L50:N50)-MEDIAN(L50:N50),(MIN(L50:N50)+MEDIAN(L50:N50))/2))))*2)</f>
        <v>0</v>
      </c>
      <c r="S50" s="283"/>
      <c r="T50" s="291"/>
      <c r="U50" s="291"/>
      <c r="V50" s="291"/>
      <c r="W50" s="287">
        <f>IF(X4=3,(ABS(IF(T50&gt;60,0,T50)-IF(U50&gt;60,0,U50))),(ABS(IF(T50&gt;30,0,T50)-IF(U50&gt;30,0,U50))))</f>
        <v>0</v>
      </c>
      <c r="X50" s="288" t="str">
        <f>IF(X4=3,(IF(W50&gt;12,"Y","")),(IF(W50&gt;6,"Y","")))</f>
        <v/>
      </c>
      <c r="Y50" s="289">
        <f t="shared" si="3"/>
        <v>0</v>
      </c>
      <c r="Z50" s="290">
        <f>IF(X4=3,Y50,(IF(W50&lt;=6,(IF(T50&gt;30,0,T50)+IF(U50&gt;30,0,U50))/2,IF(MEDIAN(T50:V50)-MIN(T50:V50)&gt;=MAX(T50:V50)-MEDIAN(T50:V50),(MAX(T50:V50)+MEDIAN(T50:V50))/2,IF(MEDIAN(T50:V50)-MIN(T50:V50)&lt;MAX(T50:V50)-MEDIAN(T50:V50),(MIN(T50:V50)+MEDIAN(T50:V50))/2))))*2)</f>
        <v>0</v>
      </c>
      <c r="AA50" s="197">
        <f t="shared" si="0"/>
        <v>0</v>
      </c>
      <c r="AB50" s="253" t="str">
        <f>LOOKUP(AA50,{0,0.01,40,45,50,55,60,65,70,75,80},{"","F","D","C","C+","B-","B","B+","A-","A","A+"})</f>
        <v/>
      </c>
      <c r="AC50" s="330">
        <f>LOOKUP(AA50,{0,0.01,40,45,50,55,60,65,70,75,80},{0,"0",2,2.25,2.5,2.75,3,3.25,3.5,3.75,4})</f>
        <v>0</v>
      </c>
      <c r="AD50" s="331"/>
      <c r="AE50" s="332" t="str">
        <f t="shared" si="4"/>
        <v/>
      </c>
    </row>
    <row r="51" spans="1:31" ht="18">
      <c r="A51" s="267">
        <f>'1st 1'!A51</f>
        <v>44</v>
      </c>
      <c r="B51" s="271" t="str">
        <f>'1st 1'!B51</f>
        <v>M</v>
      </c>
      <c r="C51" s="283"/>
      <c r="D51" s="284"/>
      <c r="E51" s="285"/>
      <c r="F51" s="291"/>
      <c r="G51" s="287">
        <f>IF(H4=3,(ABS(IF(D51&gt;60,0,D51)-IF(E51&gt;60,0,E51))),(ABS(IF(D51&gt;30,0,D51)-IF(E51&gt;30,0,E51))))</f>
        <v>0</v>
      </c>
      <c r="H51" s="288" t="str">
        <f>IF(H4=3,(IF(G51&gt;12,"Y","")),(IF(G51&gt;6,"Y","")))</f>
        <v/>
      </c>
      <c r="I51" s="289">
        <f t="shared" si="1"/>
        <v>0</v>
      </c>
      <c r="J51" s="290">
        <f>IF(H4=3,I51,(IF(G51&lt;=6,(IF(D51&gt;30,0,D51)+IF(E51&gt;30,0,E51))/2,IF(MEDIAN(D51:F51)-MIN(D51:F51)&gt;=MAX(D51:F51)-MEDIAN(D51:F51),(MAX(D51:F51)+MEDIAN(D51:F51))/2,IF(MEDIAN(D51:F51)-MIN(D51:F51)&lt;MAX(D51:F51)-MEDIAN(D51:F51),(MIN(D51:F51)+MEDIAN(D51:F51))/2))))*2)</f>
        <v>0</v>
      </c>
      <c r="K51" s="262"/>
      <c r="L51" s="183"/>
      <c r="M51" s="183"/>
      <c r="N51" s="183"/>
      <c r="O51" s="249">
        <f>IF(P4=3,(ABS(IF(L51&gt;60,0,L51)-IF(M51&gt;60,0,M51))),(ABS(IF(L51&gt;30,0,L51)-IF(M51&gt;30,0,M51))))</f>
        <v>0</v>
      </c>
      <c r="P51" s="200" t="str">
        <f>IF(P4=3,(IF(O51&gt;12,"Y","")),(IF(O51&gt;6,"Y","")))</f>
        <v/>
      </c>
      <c r="Q51" s="42">
        <f t="shared" si="2"/>
        <v>0</v>
      </c>
      <c r="R51" s="251">
        <f>IF(P4=3,Q51,(IF(O51&lt;=6,(IF(L51&gt;30,0,L51)+IF(M51&gt;30,0,M51))/2,IF(MEDIAN(L51:N51)-MIN(L51:N51)&gt;=MAX(L51:N51)-MEDIAN(L51:N51),(MAX(L51:N51)+MEDIAN(L51:N51))/2,IF(MEDIAN(L51:N51)-MIN(L51:N51)&lt;MAX(L51:N51)-MEDIAN(L51:N51),(MIN(L51:N51)+MEDIAN(L51:N51))/2))))*2)</f>
        <v>0</v>
      </c>
      <c r="S51" s="283"/>
      <c r="T51" s="291"/>
      <c r="U51" s="291"/>
      <c r="V51" s="291"/>
      <c r="W51" s="287">
        <f>IF(X4=3,(ABS(IF(T51&gt;60,0,T51)-IF(U51&gt;60,0,U51))),(ABS(IF(T51&gt;30,0,T51)-IF(U51&gt;30,0,U51))))</f>
        <v>0</v>
      </c>
      <c r="X51" s="288" t="str">
        <f>IF(X4=3,(IF(W51&gt;12,"Y","")),(IF(W51&gt;6,"Y","")))</f>
        <v/>
      </c>
      <c r="Y51" s="289">
        <f t="shared" si="3"/>
        <v>0</v>
      </c>
      <c r="Z51" s="290">
        <f>IF(X4=3,Y51,(IF(W51&lt;=6,(IF(T51&gt;30,0,T51)+IF(U51&gt;30,0,U51))/2,IF(MEDIAN(T51:V51)-MIN(T51:V51)&gt;=MAX(T51:V51)-MEDIAN(T51:V51),(MAX(T51:V51)+MEDIAN(T51:V51))/2,IF(MEDIAN(T51:V51)-MIN(T51:V51)&lt;MAX(T51:V51)-MEDIAN(T51:V51),(MIN(T51:V51)+MEDIAN(T51:V51))/2))))*2)</f>
        <v>0</v>
      </c>
      <c r="AA51" s="197">
        <f t="shared" si="0"/>
        <v>0</v>
      </c>
      <c r="AB51" s="253" t="str">
        <f>LOOKUP(AA51,{0,0.01,40,45,50,55,60,65,70,75,80},{"","F","D","C","C+","B-","B","B+","A-","A","A+"})</f>
        <v/>
      </c>
      <c r="AC51" s="330">
        <f>LOOKUP(AA51,{0,0.01,40,45,50,55,60,65,70,75,80},{0,"0",2,2.25,2.5,2.75,3,3.25,3.5,3.75,4})</f>
        <v>0</v>
      </c>
      <c r="AD51" s="331"/>
      <c r="AE51" s="332" t="str">
        <f t="shared" si="4"/>
        <v/>
      </c>
    </row>
    <row r="52" spans="1:31" ht="18">
      <c r="A52" s="267">
        <f>'1st 1'!A52</f>
        <v>45</v>
      </c>
      <c r="B52" s="271" t="str">
        <f>'1st 1'!B52</f>
        <v>H</v>
      </c>
      <c r="C52" s="283"/>
      <c r="D52" s="284"/>
      <c r="E52" s="285"/>
      <c r="F52" s="291"/>
      <c r="G52" s="287">
        <f>IF(H4=3,(ABS(IF(D52&gt;60,0,D52)-IF(E52&gt;60,0,E52))),(ABS(IF(D52&gt;30,0,D52)-IF(E52&gt;30,0,E52))))</f>
        <v>0</v>
      </c>
      <c r="H52" s="288" t="str">
        <f>IF(H4=3,(IF(G52&gt;12,"Y","")),(IF(G52&gt;6,"Y","")))</f>
        <v/>
      </c>
      <c r="I52" s="289">
        <f t="shared" si="1"/>
        <v>0</v>
      </c>
      <c r="J52" s="290">
        <f>IF(H4=3,I52,(IF(G52&lt;=6,(IF(D52&gt;30,0,D52)+IF(E52&gt;30,0,E52))/2,IF(MEDIAN(D52:F52)-MIN(D52:F52)&gt;=MAX(D52:F52)-MEDIAN(D52:F52),(MAX(D52:F52)+MEDIAN(D52:F52))/2,IF(MEDIAN(D52:F52)-MIN(D52:F52)&lt;MAX(D52:F52)-MEDIAN(D52:F52),(MIN(D52:F52)+MEDIAN(D52:F52))/2))))*2)</f>
        <v>0</v>
      </c>
      <c r="K52" s="262"/>
      <c r="L52" s="183"/>
      <c r="M52" s="183"/>
      <c r="N52" s="183"/>
      <c r="O52" s="249">
        <f>IF(P4=3,(ABS(IF(L52&gt;60,0,L52)-IF(M52&gt;60,0,M52))),(ABS(IF(L52&gt;30,0,L52)-IF(M52&gt;30,0,M52))))</f>
        <v>0</v>
      </c>
      <c r="P52" s="200" t="str">
        <f>IF(P4=3,(IF(O52&gt;12,"Y","")),(IF(O52&gt;6,"Y","")))</f>
        <v/>
      </c>
      <c r="Q52" s="42">
        <f t="shared" si="2"/>
        <v>0</v>
      </c>
      <c r="R52" s="251">
        <f>IF(P4=3,Q52,(IF(O52&lt;=6,(IF(L52&gt;30,0,L52)+IF(M52&gt;30,0,M52))/2,IF(MEDIAN(L52:N52)-MIN(L52:N52)&gt;=MAX(L52:N52)-MEDIAN(L52:N52),(MAX(L52:N52)+MEDIAN(L52:N52))/2,IF(MEDIAN(L52:N52)-MIN(L52:N52)&lt;MAX(L52:N52)-MEDIAN(L52:N52),(MIN(L52:N52)+MEDIAN(L52:N52))/2))))*2)</f>
        <v>0</v>
      </c>
      <c r="S52" s="283"/>
      <c r="T52" s="291"/>
      <c r="U52" s="291"/>
      <c r="V52" s="291"/>
      <c r="W52" s="287">
        <f>IF(X4=3,(ABS(IF(T52&gt;60,0,T52)-IF(U52&gt;60,0,U52))),(ABS(IF(T52&gt;30,0,T52)-IF(U52&gt;30,0,U52))))</f>
        <v>0</v>
      </c>
      <c r="X52" s="288" t="str">
        <f>IF(X4=3,(IF(W52&gt;12,"Y","")),(IF(W52&gt;6,"Y","")))</f>
        <v/>
      </c>
      <c r="Y52" s="289">
        <f t="shared" si="3"/>
        <v>0</v>
      </c>
      <c r="Z52" s="290">
        <f>IF(X4=3,Y52,(IF(W52&lt;=6,(IF(T52&gt;30,0,T52)+IF(U52&gt;30,0,U52))/2,IF(MEDIAN(T52:V52)-MIN(T52:V52)&gt;=MAX(T52:V52)-MEDIAN(T52:V52),(MAX(T52:V52)+MEDIAN(T52:V52))/2,IF(MEDIAN(T52:V52)-MIN(T52:V52)&lt;MAX(T52:V52)-MEDIAN(T52:V52),(MIN(T52:V52)+MEDIAN(T52:V52))/2))))*2)</f>
        <v>0</v>
      </c>
      <c r="AA52" s="197">
        <f t="shared" si="0"/>
        <v>0</v>
      </c>
      <c r="AB52" s="253" t="str">
        <f>LOOKUP(AA52,{0,0.01,40,45,50,55,60,65,70,75,80},{"","F","D","C","C+","B-","B","B+","A-","A","A+"})</f>
        <v/>
      </c>
      <c r="AC52" s="330">
        <f>LOOKUP(AA52,{0,0.01,40,45,50,55,60,65,70,75,80},{0,"0",2,2.25,2.5,2.75,3,3.25,3.5,3.75,4})</f>
        <v>0</v>
      </c>
      <c r="AD52" s="331"/>
      <c r="AE52" s="332" t="str">
        <f t="shared" si="4"/>
        <v/>
      </c>
    </row>
    <row r="53" spans="1:31" ht="18">
      <c r="A53" s="267">
        <f>'1st 1'!A53</f>
        <v>46</v>
      </c>
      <c r="B53" s="271" t="str">
        <f>'1st 1'!B53</f>
        <v>S</v>
      </c>
      <c r="C53" s="283"/>
      <c r="D53" s="284"/>
      <c r="E53" s="285"/>
      <c r="F53" s="291"/>
      <c r="G53" s="287">
        <f>IF(H4=3,(ABS(IF(D53&gt;60,0,D53)-IF(E53&gt;60,0,E53))),(ABS(IF(D53&gt;30,0,D53)-IF(E53&gt;30,0,E53))))</f>
        <v>0</v>
      </c>
      <c r="H53" s="288" t="str">
        <f>IF(H4=3,(IF(G53&gt;12,"Y","")),(IF(G53&gt;6,"Y","")))</f>
        <v/>
      </c>
      <c r="I53" s="289">
        <f t="shared" si="1"/>
        <v>0</v>
      </c>
      <c r="J53" s="290">
        <f>IF(H4=3,I53,(IF(G53&lt;=6,(IF(D53&gt;30,0,D53)+IF(E53&gt;30,0,E53))/2,IF(MEDIAN(D53:F53)-MIN(D53:F53)&gt;=MAX(D53:F53)-MEDIAN(D53:F53),(MAX(D53:F53)+MEDIAN(D53:F53))/2,IF(MEDIAN(D53:F53)-MIN(D53:F53)&lt;MAX(D53:F53)-MEDIAN(D53:F53),(MIN(D53:F53)+MEDIAN(D53:F53))/2))))*2)</f>
        <v>0</v>
      </c>
      <c r="K53" s="262"/>
      <c r="L53" s="183"/>
      <c r="M53" s="183"/>
      <c r="N53" s="183"/>
      <c r="O53" s="249">
        <f>IF(P4=3,(ABS(IF(L53&gt;60,0,L53)-IF(M53&gt;60,0,M53))),(ABS(IF(L53&gt;30,0,L53)-IF(M53&gt;30,0,M53))))</f>
        <v>0</v>
      </c>
      <c r="P53" s="200" t="str">
        <f>IF(P4=3,(IF(O53&gt;12,"Y","")),(IF(O53&gt;6,"Y","")))</f>
        <v/>
      </c>
      <c r="Q53" s="42">
        <f t="shared" si="2"/>
        <v>0</v>
      </c>
      <c r="R53" s="251">
        <f>IF(P4=3,Q53,(IF(O53&lt;=6,(IF(L53&gt;30,0,L53)+IF(M53&gt;30,0,M53))/2,IF(MEDIAN(L53:N53)-MIN(L53:N53)&gt;=MAX(L53:N53)-MEDIAN(L53:N53),(MAX(L53:N53)+MEDIAN(L53:N53))/2,IF(MEDIAN(L53:N53)-MIN(L53:N53)&lt;MAX(L53:N53)-MEDIAN(L53:N53),(MIN(L53:N53)+MEDIAN(L53:N53))/2))))*2)</f>
        <v>0</v>
      </c>
      <c r="S53" s="283"/>
      <c r="T53" s="291"/>
      <c r="U53" s="291"/>
      <c r="V53" s="291"/>
      <c r="W53" s="287">
        <f>IF(X4=3,(ABS(IF(T53&gt;60,0,T53)-IF(U53&gt;60,0,U53))),(ABS(IF(T53&gt;30,0,T53)-IF(U53&gt;30,0,U53))))</f>
        <v>0</v>
      </c>
      <c r="X53" s="288" t="str">
        <f>IF(X4=3,(IF(W53&gt;12,"Y","")),(IF(W53&gt;6,"Y","")))</f>
        <v/>
      </c>
      <c r="Y53" s="289">
        <f t="shared" si="3"/>
        <v>0</v>
      </c>
      <c r="Z53" s="290">
        <f>IF(X4=3,Y53,(IF(W53&lt;=6,(IF(T53&gt;30,0,T53)+IF(U53&gt;30,0,U53))/2,IF(MEDIAN(T53:V53)-MIN(T53:V53)&gt;=MAX(T53:V53)-MEDIAN(T53:V53),(MAX(T53:V53)+MEDIAN(T53:V53))/2,IF(MEDIAN(T53:V53)-MIN(T53:V53)&lt;MAX(T53:V53)-MEDIAN(T53:V53),(MIN(T53:V53)+MEDIAN(T53:V53))/2))))*2)</f>
        <v>0</v>
      </c>
      <c r="AA53" s="197">
        <f t="shared" si="0"/>
        <v>0</v>
      </c>
      <c r="AB53" s="253" t="str">
        <f>LOOKUP(AA53,{0,0.01,40,45,50,55,60,65,70,75,80},{"","F","D","C","C+","B-","B","B+","A-","A","A+"})</f>
        <v/>
      </c>
      <c r="AC53" s="330">
        <f>LOOKUP(AA53,{0,0.01,40,45,50,55,60,65,70,75,80},{0,"0",2,2.25,2.5,2.75,3,3.25,3.5,3.75,4})</f>
        <v>0</v>
      </c>
      <c r="AD53" s="331"/>
      <c r="AE53" s="332" t="str">
        <f t="shared" si="4"/>
        <v/>
      </c>
    </row>
    <row r="54" spans="1:31" ht="18">
      <c r="A54" s="267">
        <f>'1st 1'!A54</f>
        <v>47</v>
      </c>
      <c r="B54" s="271" t="str">
        <f>'1st 1'!B54</f>
        <v>K</v>
      </c>
      <c r="C54" s="283"/>
      <c r="D54" s="284"/>
      <c r="E54" s="285"/>
      <c r="F54" s="291"/>
      <c r="G54" s="287">
        <f>IF(H4=3,(ABS(IF(D54&gt;60,0,D54)-IF(E54&gt;60,0,E54))),(ABS(IF(D54&gt;30,0,D54)-IF(E54&gt;30,0,E54))))</f>
        <v>0</v>
      </c>
      <c r="H54" s="288" t="str">
        <f>IF(H4=3,(IF(G54&gt;12,"Y","")),(IF(G54&gt;6,"Y","")))</f>
        <v/>
      </c>
      <c r="I54" s="289">
        <f t="shared" si="1"/>
        <v>0</v>
      </c>
      <c r="J54" s="290">
        <f>IF(H4=3,I54,(IF(G54&lt;=6,(IF(D54&gt;30,0,D54)+IF(E54&gt;30,0,E54))/2,IF(MEDIAN(D54:F54)-MIN(D54:F54)&gt;=MAX(D54:F54)-MEDIAN(D54:F54),(MAX(D54:F54)+MEDIAN(D54:F54))/2,IF(MEDIAN(D54:F54)-MIN(D54:F54)&lt;MAX(D54:F54)-MEDIAN(D54:F54),(MIN(D54:F54)+MEDIAN(D54:F54))/2))))*2)</f>
        <v>0</v>
      </c>
      <c r="K54" s="262"/>
      <c r="L54" s="183"/>
      <c r="M54" s="183"/>
      <c r="N54" s="183"/>
      <c r="O54" s="249">
        <f>IF(P4=3,(ABS(IF(L54&gt;60,0,L54)-IF(M54&gt;60,0,M54))),(ABS(IF(L54&gt;30,0,L54)-IF(M54&gt;30,0,M54))))</f>
        <v>0</v>
      </c>
      <c r="P54" s="200" t="str">
        <f>IF(P4=3,(IF(O54&gt;12,"Y","")),(IF(O54&gt;6,"Y","")))</f>
        <v/>
      </c>
      <c r="Q54" s="42">
        <f t="shared" si="2"/>
        <v>0</v>
      </c>
      <c r="R54" s="251">
        <f>IF(P4=3,Q54,(IF(O54&lt;=6,(IF(L54&gt;30,0,L54)+IF(M54&gt;30,0,M54))/2,IF(MEDIAN(L54:N54)-MIN(L54:N54)&gt;=MAX(L54:N54)-MEDIAN(L54:N54),(MAX(L54:N54)+MEDIAN(L54:N54))/2,IF(MEDIAN(L54:N54)-MIN(L54:N54)&lt;MAX(L54:N54)-MEDIAN(L54:N54),(MIN(L54:N54)+MEDIAN(L54:N54))/2))))*2)</f>
        <v>0</v>
      </c>
      <c r="S54" s="283"/>
      <c r="T54" s="291"/>
      <c r="U54" s="291"/>
      <c r="V54" s="291"/>
      <c r="W54" s="287">
        <f>IF(X4=3,(ABS(IF(T54&gt;60,0,T54)-IF(U54&gt;60,0,U54))),(ABS(IF(T54&gt;30,0,T54)-IF(U54&gt;30,0,U54))))</f>
        <v>0</v>
      </c>
      <c r="X54" s="288" t="str">
        <f>IF(X4=3,(IF(W54&gt;12,"Y","")),(IF(W54&gt;6,"Y","")))</f>
        <v/>
      </c>
      <c r="Y54" s="289">
        <f t="shared" si="3"/>
        <v>0</v>
      </c>
      <c r="Z54" s="290">
        <f>IF(X4=3,Y54,(IF(W54&lt;=6,(IF(T54&gt;30,0,T54)+IF(U54&gt;30,0,U54))/2,IF(MEDIAN(T54:V54)-MIN(T54:V54)&gt;=MAX(T54:V54)-MEDIAN(T54:V54),(MAX(T54:V54)+MEDIAN(T54:V54))/2,IF(MEDIAN(T54:V54)-MIN(T54:V54)&lt;MAX(T54:V54)-MEDIAN(T54:V54),(MIN(T54:V54)+MEDIAN(T54:V54))/2))))*2)</f>
        <v>0</v>
      </c>
      <c r="AA54" s="197">
        <f t="shared" si="0"/>
        <v>0</v>
      </c>
      <c r="AB54" s="253" t="str">
        <f>LOOKUP(AA54,{0,0.01,40,45,50,55,60,65,70,75,80},{"","F","D","C","C+","B-","B","B+","A-","A","A+"})</f>
        <v/>
      </c>
      <c r="AC54" s="330">
        <f>LOOKUP(AA54,{0,0.01,40,45,50,55,60,65,70,75,80},{0,"0",2,2.25,2.5,2.75,3,3.25,3.5,3.75,4})</f>
        <v>0</v>
      </c>
      <c r="AD54" s="331"/>
      <c r="AE54" s="332" t="str">
        <f t="shared" si="4"/>
        <v/>
      </c>
    </row>
    <row r="55" spans="1:31" ht="18">
      <c r="A55" s="267">
        <f>'1st 1'!A55</f>
        <v>48</v>
      </c>
      <c r="B55" s="271" t="str">
        <f>'1st 1'!B55</f>
        <v>I</v>
      </c>
      <c r="C55" s="283"/>
      <c r="D55" s="284"/>
      <c r="E55" s="285"/>
      <c r="F55" s="291"/>
      <c r="G55" s="287">
        <f>IF(H4=3,(ABS(IF(D55&gt;60,0,D55)-IF(E55&gt;60,0,E55))),(ABS(IF(D55&gt;30,0,D55)-IF(E55&gt;30,0,E55))))</f>
        <v>0</v>
      </c>
      <c r="H55" s="288" t="str">
        <f>IF(H4=3,(IF(G55&gt;12,"Y","")),(IF(G55&gt;6,"Y","")))</f>
        <v/>
      </c>
      <c r="I55" s="289">
        <f t="shared" si="1"/>
        <v>0</v>
      </c>
      <c r="J55" s="290">
        <f>IF(H4=3,I55,(IF(G55&lt;=6,(IF(D55&gt;30,0,D55)+IF(E55&gt;30,0,E55))/2,IF(MEDIAN(D55:F55)-MIN(D55:F55)&gt;=MAX(D55:F55)-MEDIAN(D55:F55),(MAX(D55:F55)+MEDIAN(D55:F55))/2,IF(MEDIAN(D55:F55)-MIN(D55:F55)&lt;MAX(D55:F55)-MEDIAN(D55:F55),(MIN(D55:F55)+MEDIAN(D55:F55))/2))))*2)</f>
        <v>0</v>
      </c>
      <c r="K55" s="262"/>
      <c r="L55" s="183"/>
      <c r="M55" s="183"/>
      <c r="N55" s="183"/>
      <c r="O55" s="249">
        <f>IF(P4=3,(ABS(IF(L55&gt;60,0,L55)-IF(M55&gt;60,0,M55))),(ABS(IF(L55&gt;30,0,L55)-IF(M55&gt;30,0,M55))))</f>
        <v>0</v>
      </c>
      <c r="P55" s="200" t="str">
        <f>IF(P4=3,(IF(O55&gt;12,"Y","")),(IF(O55&gt;6,"Y","")))</f>
        <v/>
      </c>
      <c r="Q55" s="42">
        <f t="shared" si="2"/>
        <v>0</v>
      </c>
      <c r="R55" s="251">
        <f>IF(P4=3,Q55,(IF(O55&lt;=6,(IF(L55&gt;30,0,L55)+IF(M55&gt;30,0,M55))/2,IF(MEDIAN(L55:N55)-MIN(L55:N55)&gt;=MAX(L55:N55)-MEDIAN(L55:N55),(MAX(L55:N55)+MEDIAN(L55:N55))/2,IF(MEDIAN(L55:N55)-MIN(L55:N55)&lt;MAX(L55:N55)-MEDIAN(L55:N55),(MIN(L55:N55)+MEDIAN(L55:N55))/2))))*2)</f>
        <v>0</v>
      </c>
      <c r="S55" s="283"/>
      <c r="T55" s="291"/>
      <c r="U55" s="291"/>
      <c r="V55" s="291"/>
      <c r="W55" s="287">
        <f>IF(X4=3,(ABS(IF(T55&gt;60,0,T55)-IF(U55&gt;60,0,U55))),(ABS(IF(T55&gt;30,0,T55)-IF(U55&gt;30,0,U55))))</f>
        <v>0</v>
      </c>
      <c r="X55" s="288" t="str">
        <f>IF(X4=3,(IF(W55&gt;12,"Y","")),(IF(W55&gt;6,"Y","")))</f>
        <v/>
      </c>
      <c r="Y55" s="289">
        <f t="shared" si="3"/>
        <v>0</v>
      </c>
      <c r="Z55" s="290">
        <f>IF(X4=3,Y55,(IF(W55&lt;=6,(IF(T55&gt;30,0,T55)+IF(U55&gt;30,0,U55))/2,IF(MEDIAN(T55:V55)-MIN(T55:V55)&gt;=MAX(T55:V55)-MEDIAN(T55:V55),(MAX(T55:V55)+MEDIAN(T55:V55))/2,IF(MEDIAN(T55:V55)-MIN(T55:V55)&lt;MAX(T55:V55)-MEDIAN(T55:V55),(MIN(T55:V55)+MEDIAN(T55:V55))/2))))*2)</f>
        <v>0</v>
      </c>
      <c r="AA55" s="197">
        <f t="shared" si="0"/>
        <v>0</v>
      </c>
      <c r="AB55" s="253" t="str">
        <f>LOOKUP(AA55,{0,0.01,40,45,50,55,60,65,70,75,80},{"","F","D","C","C+","B-","B","B+","A-","A","A+"})</f>
        <v/>
      </c>
      <c r="AC55" s="330">
        <f>LOOKUP(AA55,{0,0.01,40,45,50,55,60,65,70,75,80},{0,"0",2,2.25,2.5,2.75,3,3.25,3.5,3.75,4})</f>
        <v>0</v>
      </c>
      <c r="AD55" s="331"/>
      <c r="AE55" s="332" t="str">
        <f t="shared" si="4"/>
        <v/>
      </c>
    </row>
    <row r="56" spans="1:31" ht="18">
      <c r="A56" s="267">
        <f>'1st 1'!A56</f>
        <v>49</v>
      </c>
      <c r="B56" s="271" t="str">
        <f>'1st 1'!B56</f>
        <v>I</v>
      </c>
      <c r="C56" s="283"/>
      <c r="D56" s="284"/>
      <c r="E56" s="285"/>
      <c r="F56" s="291"/>
      <c r="G56" s="287">
        <f>IF(H4=3,(ABS(IF(D56&gt;60,0,D56)-IF(E56&gt;60,0,E56))),(ABS(IF(D56&gt;30,0,D56)-IF(E56&gt;30,0,E56))))</f>
        <v>0</v>
      </c>
      <c r="H56" s="288" t="str">
        <f>IF(H4=3,(IF(G56&gt;12,"Y","")),(IF(G56&gt;6,"Y","")))</f>
        <v/>
      </c>
      <c r="I56" s="289">
        <f t="shared" si="1"/>
        <v>0</v>
      </c>
      <c r="J56" s="290">
        <f>IF(H4=3,I56,(IF(G56&lt;=6,(IF(D56&gt;30,0,D56)+IF(E56&gt;30,0,E56))/2,IF(MEDIAN(D56:F56)-MIN(D56:F56)&gt;=MAX(D56:F56)-MEDIAN(D56:F56),(MAX(D56:F56)+MEDIAN(D56:F56))/2,IF(MEDIAN(D56:F56)-MIN(D56:F56)&lt;MAX(D56:F56)-MEDIAN(D56:F56),(MIN(D56:F56)+MEDIAN(D56:F56))/2))))*2)</f>
        <v>0</v>
      </c>
      <c r="K56" s="262"/>
      <c r="L56" s="183"/>
      <c r="M56" s="183"/>
      <c r="N56" s="183"/>
      <c r="O56" s="249">
        <f>IF(P4=3,(ABS(IF(L56&gt;60,0,L56)-IF(M56&gt;60,0,M56))),(ABS(IF(L56&gt;30,0,L56)-IF(M56&gt;30,0,M56))))</f>
        <v>0</v>
      </c>
      <c r="P56" s="200" t="str">
        <f>IF(P4=3,(IF(O56&gt;12,"Y","")),(IF(O56&gt;6,"Y","")))</f>
        <v/>
      </c>
      <c r="Q56" s="42">
        <f t="shared" si="2"/>
        <v>0</v>
      </c>
      <c r="R56" s="251">
        <f>IF(P4=3,Q56,(IF(O56&lt;=6,(IF(L56&gt;30,0,L56)+IF(M56&gt;30,0,M56))/2,IF(MEDIAN(L56:N56)-MIN(L56:N56)&gt;=MAX(L56:N56)-MEDIAN(L56:N56),(MAX(L56:N56)+MEDIAN(L56:N56))/2,IF(MEDIAN(L56:N56)-MIN(L56:N56)&lt;MAX(L56:N56)-MEDIAN(L56:N56),(MIN(L56:N56)+MEDIAN(L56:N56))/2))))*2)</f>
        <v>0</v>
      </c>
      <c r="S56" s="283"/>
      <c r="T56" s="291"/>
      <c r="U56" s="291"/>
      <c r="V56" s="291"/>
      <c r="W56" s="287">
        <f>IF(X4=3,(ABS(IF(T56&gt;60,0,T56)-IF(U56&gt;60,0,U56))),(ABS(IF(T56&gt;30,0,T56)-IF(U56&gt;30,0,U56))))</f>
        <v>0</v>
      </c>
      <c r="X56" s="288" t="str">
        <f>IF(X4=3,(IF(W56&gt;12,"Y","")),(IF(W56&gt;6,"Y","")))</f>
        <v/>
      </c>
      <c r="Y56" s="289">
        <f t="shared" si="3"/>
        <v>0</v>
      </c>
      <c r="Z56" s="290">
        <f>IF(X4=3,Y56,(IF(W56&lt;=6,(IF(T56&gt;30,0,T56)+IF(U56&gt;30,0,U56))/2,IF(MEDIAN(T56:V56)-MIN(T56:V56)&gt;=MAX(T56:V56)-MEDIAN(T56:V56),(MAX(T56:V56)+MEDIAN(T56:V56))/2,IF(MEDIAN(T56:V56)-MIN(T56:V56)&lt;MAX(T56:V56)-MEDIAN(T56:V56),(MIN(T56:V56)+MEDIAN(T56:V56))/2))))*2)</f>
        <v>0</v>
      </c>
      <c r="AA56" s="197">
        <f t="shared" si="0"/>
        <v>0</v>
      </c>
      <c r="AB56" s="253" t="str">
        <f>LOOKUP(AA56,{0,0.01,40,45,50,55,60,65,70,75,80},{"","F","D","C","C+","B-","B","B+","A-","A","A+"})</f>
        <v/>
      </c>
      <c r="AC56" s="330">
        <f>LOOKUP(AA56,{0,0.01,40,45,50,55,60,65,70,75,80},{0,"0",2,2.25,2.5,2.75,3,3.25,3.5,3.75,4})</f>
        <v>0</v>
      </c>
      <c r="AD56" s="331"/>
      <c r="AE56" s="332" t="str">
        <f t="shared" si="4"/>
        <v/>
      </c>
    </row>
    <row r="57" spans="1:31" ht="18">
      <c r="A57" s="267">
        <f>'1st 1'!A57</f>
        <v>50</v>
      </c>
      <c r="B57" s="271" t="str">
        <f>'1st 1'!B57</f>
        <v>A</v>
      </c>
      <c r="C57" s="283"/>
      <c r="D57" s="284"/>
      <c r="E57" s="285"/>
      <c r="F57" s="291"/>
      <c r="G57" s="287">
        <f>IF(H4=3,(ABS(IF(D57&gt;60,0,D57)-IF(E57&gt;60,0,E57))),(ABS(IF(D57&gt;30,0,D57)-IF(E57&gt;30,0,E57))))</f>
        <v>0</v>
      </c>
      <c r="H57" s="288" t="str">
        <f>IF(H4=3,(IF(G57&gt;12,"Y","")),(IF(G57&gt;6,"Y","")))</f>
        <v/>
      </c>
      <c r="I57" s="289">
        <f t="shared" si="1"/>
        <v>0</v>
      </c>
      <c r="J57" s="290">
        <f>IF(H4=3,I57,(IF(G57&lt;=6,(IF(D57&gt;30,0,D57)+IF(E57&gt;30,0,E57))/2,IF(MEDIAN(D57:F57)-MIN(D57:F57)&gt;=MAX(D57:F57)-MEDIAN(D57:F57),(MAX(D57:F57)+MEDIAN(D57:F57))/2,IF(MEDIAN(D57:F57)-MIN(D57:F57)&lt;MAX(D57:F57)-MEDIAN(D57:F57),(MIN(D57:F57)+MEDIAN(D57:F57))/2))))*2)</f>
        <v>0</v>
      </c>
      <c r="K57" s="262"/>
      <c r="L57" s="183"/>
      <c r="M57" s="183"/>
      <c r="N57" s="183"/>
      <c r="O57" s="249">
        <f>IF(P4=3,(ABS(IF(L57&gt;60,0,L57)-IF(M57&gt;60,0,M57))),(ABS(IF(L57&gt;30,0,L57)-IF(M57&gt;30,0,M57))))</f>
        <v>0</v>
      </c>
      <c r="P57" s="200" t="str">
        <f>IF(P4=3,(IF(O57&gt;12,"Y","")),(IF(O57&gt;6,"Y","")))</f>
        <v/>
      </c>
      <c r="Q57" s="42">
        <f t="shared" si="2"/>
        <v>0</v>
      </c>
      <c r="R57" s="251">
        <f>IF(P4=3,Q57,(IF(O57&lt;=6,(IF(L57&gt;30,0,L57)+IF(M57&gt;30,0,M57))/2,IF(MEDIAN(L57:N57)-MIN(L57:N57)&gt;=MAX(L57:N57)-MEDIAN(L57:N57),(MAX(L57:N57)+MEDIAN(L57:N57))/2,IF(MEDIAN(L57:N57)-MIN(L57:N57)&lt;MAX(L57:N57)-MEDIAN(L57:N57),(MIN(L57:N57)+MEDIAN(L57:N57))/2))))*2)</f>
        <v>0</v>
      </c>
      <c r="S57" s="283"/>
      <c r="T57" s="291"/>
      <c r="U57" s="291"/>
      <c r="V57" s="291"/>
      <c r="W57" s="287">
        <f>IF(X4=3,(ABS(IF(T57&gt;60,0,T57)-IF(U57&gt;60,0,U57))),(ABS(IF(T57&gt;30,0,T57)-IF(U57&gt;30,0,U57))))</f>
        <v>0</v>
      </c>
      <c r="X57" s="288" t="str">
        <f>IF(X4=3,(IF(W57&gt;12,"Y","")),(IF(W57&gt;6,"Y","")))</f>
        <v/>
      </c>
      <c r="Y57" s="289">
        <f t="shared" si="3"/>
        <v>0</v>
      </c>
      <c r="Z57" s="290">
        <f>IF(X4=3,Y57,(IF(W57&lt;=6,(IF(T57&gt;30,0,T57)+IF(U57&gt;30,0,U57))/2,IF(MEDIAN(T57:V57)-MIN(T57:V57)&gt;=MAX(T57:V57)-MEDIAN(T57:V57),(MAX(T57:V57)+MEDIAN(T57:V57))/2,IF(MEDIAN(T57:V57)-MIN(T57:V57)&lt;MAX(T57:V57)-MEDIAN(T57:V57),(MIN(T57:V57)+MEDIAN(T57:V57))/2))))*2)</f>
        <v>0</v>
      </c>
      <c r="AA57" s="197">
        <f t="shared" si="0"/>
        <v>0</v>
      </c>
      <c r="AB57" s="253" t="str">
        <f>LOOKUP(AA57,{0,0.01,40,45,50,55,60,65,70,75,80},{"","F","D","C","C+","B-","B","B+","A-","A","A+"})</f>
        <v/>
      </c>
      <c r="AC57" s="330">
        <f>LOOKUP(AA57,{0,0.01,40,45,50,55,60,65,70,75,80},{0,"0",2,2.25,2.5,2.75,3,3.25,3.5,3.75,4})</f>
        <v>0</v>
      </c>
      <c r="AD57" s="331"/>
      <c r="AE57" s="332" t="str">
        <f t="shared" si="4"/>
        <v/>
      </c>
    </row>
    <row r="58" spans="1:31" ht="18">
      <c r="A58" s="267" t="str">
        <f>'1st 1'!A58</f>
        <v>51</v>
      </c>
      <c r="B58" s="271" t="str">
        <f>'1st 1'!B58</f>
        <v>I</v>
      </c>
      <c r="C58" s="283"/>
      <c r="D58" s="284"/>
      <c r="E58" s="285"/>
      <c r="F58" s="291"/>
      <c r="G58" s="287">
        <f>IF(H4=3,(ABS(IF(D58&gt;60,0,D58)-IF(E58&gt;60,0,E58))),(ABS(IF(D58&gt;30,0,D58)-IF(E58&gt;30,0,E58))))</f>
        <v>0</v>
      </c>
      <c r="H58" s="288" t="str">
        <f>IF(H4=3,(IF(G58&gt;12,"Y","")),(IF(G58&gt;6,"Y","")))</f>
        <v/>
      </c>
      <c r="I58" s="289">
        <f t="shared" si="1"/>
        <v>0</v>
      </c>
      <c r="J58" s="290">
        <f>IF(H4=3,I58,(IF(G58&lt;=6,(IF(D58&gt;30,0,D58)+IF(E58&gt;30,0,E58))/2,IF(MEDIAN(D58:F58)-MIN(D58:F58)&gt;=MAX(D58:F58)-MEDIAN(D58:F58),(MAX(D58:F58)+MEDIAN(D58:F58))/2,IF(MEDIAN(D58:F58)-MIN(D58:F58)&lt;MAX(D58:F58)-MEDIAN(D58:F58),(MIN(D58:F58)+MEDIAN(D58:F58))/2))))*2)</f>
        <v>0</v>
      </c>
      <c r="K58" s="262"/>
      <c r="L58" s="183"/>
      <c r="M58" s="183"/>
      <c r="N58" s="183"/>
      <c r="O58" s="249">
        <f>IF(P4=3,(ABS(IF(L58&gt;60,0,L58)-IF(M58&gt;60,0,M58))),(ABS(IF(L58&gt;30,0,L58)-IF(M58&gt;30,0,M58))))</f>
        <v>0</v>
      </c>
      <c r="P58" s="200" t="str">
        <f>IF(P4=3,(IF(O58&gt;12,"Y","")),(IF(O58&gt;6,"Y","")))</f>
        <v/>
      </c>
      <c r="Q58" s="42">
        <f t="shared" si="2"/>
        <v>0</v>
      </c>
      <c r="R58" s="251">
        <f>IF(P4=3,Q58,(IF(O58&lt;=6,(IF(L58&gt;30,0,L58)+IF(M58&gt;30,0,M58))/2,IF(MEDIAN(L58:N58)-MIN(L58:N58)&gt;=MAX(L58:N58)-MEDIAN(L58:N58),(MAX(L58:N58)+MEDIAN(L58:N58))/2,IF(MEDIAN(L58:N58)-MIN(L58:N58)&lt;MAX(L58:N58)-MEDIAN(L58:N58),(MIN(L58:N58)+MEDIAN(L58:N58))/2))))*2)</f>
        <v>0</v>
      </c>
      <c r="S58" s="283"/>
      <c r="T58" s="291"/>
      <c r="U58" s="291"/>
      <c r="V58" s="291"/>
      <c r="W58" s="287">
        <f>IF(X4=3,(ABS(IF(T58&gt;60,0,T58)-IF(U58&gt;60,0,U58))),(ABS(IF(T58&gt;30,0,T58)-IF(U58&gt;30,0,U58))))</f>
        <v>0</v>
      </c>
      <c r="X58" s="288" t="str">
        <f>IF(X4=3,(IF(W58&gt;12,"Y","")),(IF(W58&gt;6,"Y","")))</f>
        <v/>
      </c>
      <c r="Y58" s="289">
        <f t="shared" si="3"/>
        <v>0</v>
      </c>
      <c r="Z58" s="290">
        <f>IF(X4=3,Y58,(IF(W58&lt;=6,(IF(T58&gt;30,0,T58)+IF(U58&gt;30,0,U58))/2,IF(MEDIAN(T58:V58)-MIN(T58:V58)&gt;=MAX(T58:V58)-MEDIAN(T58:V58),(MAX(T58:V58)+MEDIAN(T58:V58))/2,IF(MEDIAN(T58:V58)-MIN(T58:V58)&lt;MAX(T58:V58)-MEDIAN(T58:V58),(MIN(T58:V58)+MEDIAN(T58:V58))/2))))*2)</f>
        <v>0</v>
      </c>
      <c r="AA58" s="197">
        <f t="shared" si="0"/>
        <v>0</v>
      </c>
      <c r="AB58" s="253" t="str">
        <f>LOOKUP(AA58,{0,0.01,40,45,50,55,60,65,70,75,80},{"","F","D","C","C+","B-","B","B+","A-","A","A+"})</f>
        <v/>
      </c>
      <c r="AC58" s="330">
        <f>LOOKUP(AA58,{0,0.01,40,45,50,55,60,65,70,75,80},{0,"0",2,2.25,2.5,2.75,3,3.25,3.5,3.75,4})</f>
        <v>0</v>
      </c>
      <c r="AD58" s="331"/>
      <c r="AE58" s="332" t="str">
        <f t="shared" si="4"/>
        <v/>
      </c>
    </row>
    <row r="59" spans="1:31" ht="18">
      <c r="A59" s="267" t="str">
        <f>'1st 1'!A59</f>
        <v>52</v>
      </c>
      <c r="B59" s="271" t="str">
        <f>'1st 1'!B59</f>
        <v>M</v>
      </c>
      <c r="C59" s="283"/>
      <c r="D59" s="284"/>
      <c r="E59" s="285"/>
      <c r="F59" s="291"/>
      <c r="G59" s="287">
        <f>IF(H4=3,(ABS(IF(D59&gt;60,0,D59)-IF(E59&gt;60,0,E59))),(ABS(IF(D59&gt;30,0,D59)-IF(E59&gt;30,0,E59))))</f>
        <v>0</v>
      </c>
      <c r="H59" s="288" t="str">
        <f>IF(H4=3,(IF(G59&gt;12,"Y","")),(IF(G59&gt;6,"Y","")))</f>
        <v/>
      </c>
      <c r="I59" s="289">
        <f t="shared" si="1"/>
        <v>0</v>
      </c>
      <c r="J59" s="290">
        <f>IF(H4=3,I59,(IF(G59&lt;=6,(IF(D59&gt;30,0,D59)+IF(E59&gt;30,0,E59))/2,IF(MEDIAN(D59:F59)-MIN(D59:F59)&gt;=MAX(D59:F59)-MEDIAN(D59:F59),(MAX(D59:F59)+MEDIAN(D59:F59))/2,IF(MEDIAN(D59:F59)-MIN(D59:F59)&lt;MAX(D59:F59)-MEDIAN(D59:F59),(MIN(D59:F59)+MEDIAN(D59:F59))/2))))*2)</f>
        <v>0</v>
      </c>
      <c r="K59" s="262"/>
      <c r="L59" s="183"/>
      <c r="M59" s="183"/>
      <c r="N59" s="183"/>
      <c r="O59" s="249">
        <f>IF(P4=3,(ABS(IF(L59&gt;60,0,L59)-IF(M59&gt;60,0,M59))),(ABS(IF(L59&gt;30,0,L59)-IF(M59&gt;30,0,M59))))</f>
        <v>0</v>
      </c>
      <c r="P59" s="200" t="str">
        <f>IF(P4=3,(IF(O59&gt;12,"Y","")),(IF(O59&gt;6,"Y","")))</f>
        <v/>
      </c>
      <c r="Q59" s="42">
        <f t="shared" si="2"/>
        <v>0</v>
      </c>
      <c r="R59" s="251">
        <f>IF(P4=3,Q59,(IF(O59&lt;=6,(IF(L59&gt;30,0,L59)+IF(M59&gt;30,0,M59))/2,IF(MEDIAN(L59:N59)-MIN(L59:N59)&gt;=MAX(L59:N59)-MEDIAN(L59:N59),(MAX(L59:N59)+MEDIAN(L59:N59))/2,IF(MEDIAN(L59:N59)-MIN(L59:N59)&lt;MAX(L59:N59)-MEDIAN(L59:N59),(MIN(L59:N59)+MEDIAN(L59:N59))/2))))*2)</f>
        <v>0</v>
      </c>
      <c r="S59" s="283"/>
      <c r="T59" s="291"/>
      <c r="U59" s="291"/>
      <c r="V59" s="291"/>
      <c r="W59" s="287">
        <f>IF(X4=3,(ABS(IF(T59&gt;60,0,T59)-IF(U59&gt;60,0,U59))),(ABS(IF(T59&gt;30,0,T59)-IF(U59&gt;30,0,U59))))</f>
        <v>0</v>
      </c>
      <c r="X59" s="288" t="str">
        <f>IF(X4=3,(IF(W59&gt;12,"Y","")),(IF(W59&gt;6,"Y","")))</f>
        <v/>
      </c>
      <c r="Y59" s="289">
        <f t="shared" si="3"/>
        <v>0</v>
      </c>
      <c r="Z59" s="290">
        <f>IF(X4=3,Y59,(IF(W59&lt;=6,(IF(T59&gt;30,0,T59)+IF(U59&gt;30,0,U59))/2,IF(MEDIAN(T59:V59)-MIN(T59:V59)&gt;=MAX(T59:V59)-MEDIAN(T59:V59),(MAX(T59:V59)+MEDIAN(T59:V59))/2,IF(MEDIAN(T59:V59)-MIN(T59:V59)&lt;MAX(T59:V59)-MEDIAN(T59:V59),(MIN(T59:V59)+MEDIAN(T59:V59))/2))))*2)</f>
        <v>0</v>
      </c>
      <c r="AA59" s="197">
        <f t="shared" si="0"/>
        <v>0</v>
      </c>
      <c r="AB59" s="253" t="str">
        <f>LOOKUP(AA59,{0,0.01,40,45,50,55,60,65,70,75,80},{"","F","D","C","C+","B-","B","B+","A-","A","A+"})</f>
        <v/>
      </c>
      <c r="AC59" s="330">
        <f>LOOKUP(AA59,{0,0.01,40,45,50,55,60,65,70,75,80},{0,"0",2,2.25,2.5,2.75,3,3.25,3.5,3.75,4})</f>
        <v>0</v>
      </c>
      <c r="AD59" s="331"/>
      <c r="AE59" s="332" t="str">
        <f t="shared" si="4"/>
        <v/>
      </c>
    </row>
    <row r="60" spans="1:31" ht="18">
      <c r="A60" s="267">
        <f>'1st 1'!A60</f>
        <v>0</v>
      </c>
      <c r="B60" s="271">
        <f>'1st 1'!B60</f>
        <v>0</v>
      </c>
      <c r="C60" s="283"/>
      <c r="D60" s="284"/>
      <c r="E60" s="285"/>
      <c r="F60" s="291"/>
      <c r="G60" s="287">
        <f>IF(H4=3,(ABS(IF(D60&gt;60,0,D60)-IF(E60&gt;60,0,E60))),(ABS(IF(D60&gt;30,0,D60)-IF(E60&gt;30,0,E60))))</f>
        <v>0</v>
      </c>
      <c r="H60" s="288" t="str">
        <f>IF(H4=3,(IF(G60&gt;12,"Y","")),(IF(G60&gt;6,"Y","")))</f>
        <v/>
      </c>
      <c r="I60" s="289">
        <f t="shared" si="1"/>
        <v>0</v>
      </c>
      <c r="J60" s="290">
        <f>IF(H4=3,I60,(IF(G60&lt;=6,(IF(D60&gt;30,0,D60)+IF(E60&gt;30,0,E60))/2,IF(MEDIAN(D60:F60)-MIN(D60:F60)&gt;=MAX(D60:F60)-MEDIAN(D60:F60),(MAX(D60:F60)+MEDIAN(D60:F60))/2,IF(MEDIAN(D60:F60)-MIN(D60:F60)&lt;MAX(D60:F60)-MEDIAN(D60:F60),(MIN(D60:F60)+MEDIAN(D60:F60))/2))))*2)</f>
        <v>0</v>
      </c>
      <c r="K60" s="262"/>
      <c r="L60" s="183"/>
      <c r="M60" s="183"/>
      <c r="N60" s="183"/>
      <c r="O60" s="249">
        <f>IF(P4=3,(ABS(IF(L60&gt;60,0,L60)-IF(M60&gt;60,0,M60))),(ABS(IF(L60&gt;30,0,L60)-IF(M60&gt;30,0,M60))))</f>
        <v>0</v>
      </c>
      <c r="P60" s="200" t="str">
        <f>IF(P4=3,(IF(O60&gt;12,"Y","")),(IF(O60&gt;6,"Y","")))</f>
        <v/>
      </c>
      <c r="Q60" s="42">
        <f t="shared" si="2"/>
        <v>0</v>
      </c>
      <c r="R60" s="251">
        <f>IF(P4=3,Q60,(IF(O60&lt;=6,(IF(L60&gt;30,0,L60)+IF(M60&gt;30,0,M60))/2,IF(MEDIAN(L60:N60)-MIN(L60:N60)&gt;=MAX(L60:N60)-MEDIAN(L60:N60),(MAX(L60:N60)+MEDIAN(L60:N60))/2,IF(MEDIAN(L60:N60)-MIN(L60:N60)&lt;MAX(L60:N60)-MEDIAN(L60:N60),(MIN(L60:N60)+MEDIAN(L60:N60))/2))))*2)</f>
        <v>0</v>
      </c>
      <c r="S60" s="283"/>
      <c r="T60" s="291"/>
      <c r="U60" s="291"/>
      <c r="V60" s="291"/>
      <c r="W60" s="287">
        <f>IF(X4=3,(ABS(IF(T60&gt;60,0,T60)-IF(U60&gt;60,0,U60))),(ABS(IF(T60&gt;30,0,T60)-IF(U60&gt;30,0,U60))))</f>
        <v>0</v>
      </c>
      <c r="X60" s="288" t="str">
        <f>IF(X4=3,(IF(W60&gt;12,"Y","")),(IF(W60&gt;6,"Y","")))</f>
        <v/>
      </c>
      <c r="Y60" s="289">
        <f t="shared" si="3"/>
        <v>0</v>
      </c>
      <c r="Z60" s="290">
        <f>IF(X4=3,Y60,(IF(W60&lt;=6,(IF(T60&gt;30,0,T60)+IF(U60&gt;30,0,U60))/2,IF(MEDIAN(T60:V60)-MIN(T60:V60)&gt;=MAX(T60:V60)-MEDIAN(T60:V60),(MAX(T60:V60)+MEDIAN(T60:V60))/2,IF(MEDIAN(T60:V60)-MIN(T60:V60)&lt;MAX(T60:V60)-MEDIAN(T60:V60),(MIN(T60:V60)+MEDIAN(T60:V60))/2))))*2)</f>
        <v>0</v>
      </c>
      <c r="AA60" s="197">
        <f t="shared" si="0"/>
        <v>0</v>
      </c>
      <c r="AB60" s="253" t="str">
        <f>LOOKUP(AA60,{0,0.01,40,45,50,55,60,65,70,75,80},{"","F","D","C","C+","B-","B","B+","A-","A","A+"})</f>
        <v/>
      </c>
      <c r="AC60" s="330">
        <f>LOOKUP(AA60,{0,0.01,40,45,50,55,60,65,70,75,80},{0,"0",2,2.25,2.5,2.75,3,3.25,3.5,3.75,4})</f>
        <v>0</v>
      </c>
      <c r="AD60" s="331"/>
      <c r="AE60" s="332" t="str">
        <f t="shared" si="4"/>
        <v/>
      </c>
    </row>
    <row r="61" spans="1:31" ht="18">
      <c r="A61" s="267">
        <f>'1st 1'!A61</f>
        <v>0</v>
      </c>
      <c r="B61" s="271">
        <f>'1st 1'!B61</f>
        <v>0</v>
      </c>
      <c r="C61" s="283"/>
      <c r="D61" s="284"/>
      <c r="E61" s="285"/>
      <c r="F61" s="291"/>
      <c r="G61" s="287">
        <f>IF(H4=3,(ABS(IF(D61&gt;60,0,D61)-IF(E61&gt;60,0,E61))),(ABS(IF(D61&gt;30,0,D61)-IF(E61&gt;30,0,E61))))</f>
        <v>0</v>
      </c>
      <c r="H61" s="288" t="str">
        <f>IF(H4=3,(IF(G61&gt;12,"Y","")),(IF(G61&gt;6,"Y","")))</f>
        <v/>
      </c>
      <c r="I61" s="289">
        <f t="shared" si="1"/>
        <v>0</v>
      </c>
      <c r="J61" s="290">
        <f>IF(H4=3,I61,(IF(G61&lt;=6,(IF(D61&gt;30,0,D61)+IF(E61&gt;30,0,E61))/2,IF(MEDIAN(D61:F61)-MIN(D61:F61)&gt;=MAX(D61:F61)-MEDIAN(D61:F61),(MAX(D61:F61)+MEDIAN(D61:F61))/2,IF(MEDIAN(D61:F61)-MIN(D61:F61)&lt;MAX(D61:F61)-MEDIAN(D61:F61),(MIN(D61:F61)+MEDIAN(D61:F61))/2))))*2)</f>
        <v>0</v>
      </c>
      <c r="K61" s="262"/>
      <c r="L61" s="183"/>
      <c r="M61" s="183"/>
      <c r="N61" s="183"/>
      <c r="O61" s="249">
        <f>IF(P4=3,(ABS(IF(L61&gt;60,0,L61)-IF(M61&gt;60,0,M61))),(ABS(IF(L61&gt;30,0,L61)-IF(M61&gt;30,0,M61))))</f>
        <v>0</v>
      </c>
      <c r="P61" s="200" t="str">
        <f>IF(P4=3,(IF(O61&gt;12,"Y","")),(IF(O61&gt;6,"Y","")))</f>
        <v/>
      </c>
      <c r="Q61" s="42">
        <f t="shared" si="2"/>
        <v>0</v>
      </c>
      <c r="R61" s="251">
        <f>IF(P4=3,Q61,(IF(O61&lt;=6,(IF(L61&gt;30,0,L61)+IF(M61&gt;30,0,M61))/2,IF(MEDIAN(L61:N61)-MIN(L61:N61)&gt;=MAX(L61:N61)-MEDIAN(L61:N61),(MAX(L61:N61)+MEDIAN(L61:N61))/2,IF(MEDIAN(L61:N61)-MIN(L61:N61)&lt;MAX(L61:N61)-MEDIAN(L61:N61),(MIN(L61:N61)+MEDIAN(L61:N61))/2))))*2)</f>
        <v>0</v>
      </c>
      <c r="S61" s="283"/>
      <c r="T61" s="291"/>
      <c r="U61" s="291"/>
      <c r="V61" s="291"/>
      <c r="W61" s="287">
        <f>IF(X4=3,(ABS(IF(T61&gt;60,0,T61)-IF(U61&gt;60,0,U61))),(ABS(IF(T61&gt;30,0,T61)-IF(U61&gt;30,0,U61))))</f>
        <v>0</v>
      </c>
      <c r="X61" s="288" t="str">
        <f>IF(X4=3,(IF(W61&gt;12,"Y","")),(IF(W61&gt;6,"Y","")))</f>
        <v/>
      </c>
      <c r="Y61" s="289">
        <f t="shared" si="3"/>
        <v>0</v>
      </c>
      <c r="Z61" s="290">
        <f>IF(X4=3,Y61,(IF(W61&lt;=6,(IF(T61&gt;30,0,T61)+IF(U61&gt;30,0,U61))/2,IF(MEDIAN(T61:V61)-MIN(T61:V61)&gt;=MAX(T61:V61)-MEDIAN(T61:V61),(MAX(T61:V61)+MEDIAN(T61:V61))/2,IF(MEDIAN(T61:V61)-MIN(T61:V61)&lt;MAX(T61:V61)-MEDIAN(T61:V61),(MIN(T61:V61)+MEDIAN(T61:V61))/2))))*2)</f>
        <v>0</v>
      </c>
      <c r="AA61" s="197">
        <f t="shared" si="0"/>
        <v>0</v>
      </c>
      <c r="AB61" s="253" t="str">
        <f>LOOKUP(AA61,{0,0.01,40,45,50,55,60,65,70,75,80},{"","F","D","C","C+","B-","B","B+","A-","A","A+"})</f>
        <v/>
      </c>
      <c r="AC61" s="330">
        <f>LOOKUP(AA61,{0,0.01,40,45,50,55,60,65,70,75,80},{0,"0",2,2.25,2.5,2.75,3,3.25,3.5,3.75,4})</f>
        <v>0</v>
      </c>
      <c r="AD61" s="331"/>
      <c r="AE61" s="332" t="str">
        <f t="shared" si="4"/>
        <v/>
      </c>
    </row>
    <row r="62" spans="1:31" ht="18">
      <c r="A62" s="267">
        <f>'1st 1'!A62</f>
        <v>0</v>
      </c>
      <c r="B62" s="271">
        <f>'1st 1'!B62</f>
        <v>0</v>
      </c>
      <c r="C62" s="283"/>
      <c r="D62" s="284"/>
      <c r="E62" s="285"/>
      <c r="F62" s="291"/>
      <c r="G62" s="287">
        <f>IF(H4=3,(ABS(IF(D62&gt;60,0,D62)-IF(E62&gt;60,0,E62))),(ABS(IF(D62&gt;30,0,D62)-IF(E62&gt;30,0,E62))))</f>
        <v>0</v>
      </c>
      <c r="H62" s="288" t="str">
        <f>IF(H4=3,(IF(G62&gt;12,"Y","")),(IF(G62&gt;6,"Y","")))</f>
        <v/>
      </c>
      <c r="I62" s="289">
        <f t="shared" si="1"/>
        <v>0</v>
      </c>
      <c r="J62" s="290">
        <f>IF(H4=3,I62,(IF(G62&lt;=6,(IF(D62&gt;30,0,D62)+IF(E62&gt;30,0,E62))/2,IF(MEDIAN(D62:F62)-MIN(D62:F62)&gt;=MAX(D62:F62)-MEDIAN(D62:F62),(MAX(D62:F62)+MEDIAN(D62:F62))/2,IF(MEDIAN(D62:F62)-MIN(D62:F62)&lt;MAX(D62:F62)-MEDIAN(D62:F62),(MIN(D62:F62)+MEDIAN(D62:F62))/2))))*2)</f>
        <v>0</v>
      </c>
      <c r="K62" s="262"/>
      <c r="L62" s="183"/>
      <c r="M62" s="183"/>
      <c r="N62" s="183"/>
      <c r="O62" s="249">
        <f>IF(P4=3,(ABS(IF(L62&gt;60,0,L62)-IF(M62&gt;60,0,M62))),(ABS(IF(L62&gt;30,0,L62)-IF(M62&gt;30,0,M62))))</f>
        <v>0</v>
      </c>
      <c r="P62" s="200" t="str">
        <f>IF(P4=3,(IF(O62&gt;12,"Y","")),(IF(O62&gt;6,"Y","")))</f>
        <v/>
      </c>
      <c r="Q62" s="42">
        <f t="shared" si="2"/>
        <v>0</v>
      </c>
      <c r="R62" s="251">
        <f>IF(P4=3,Q62,(IF(O62&lt;=6,(IF(L62&gt;30,0,L62)+IF(M62&gt;30,0,M62))/2,IF(MEDIAN(L62:N62)-MIN(L62:N62)&gt;=MAX(L62:N62)-MEDIAN(L62:N62),(MAX(L62:N62)+MEDIAN(L62:N62))/2,IF(MEDIAN(L62:N62)-MIN(L62:N62)&lt;MAX(L62:N62)-MEDIAN(L62:N62),(MIN(L62:N62)+MEDIAN(L62:N62))/2))))*2)</f>
        <v>0</v>
      </c>
      <c r="S62" s="283"/>
      <c r="T62" s="291"/>
      <c r="U62" s="291"/>
      <c r="V62" s="291"/>
      <c r="W62" s="287">
        <f>IF(X4=3,(ABS(IF(T62&gt;60,0,T62)-IF(U62&gt;60,0,U62))),(ABS(IF(T62&gt;30,0,T62)-IF(U62&gt;30,0,U62))))</f>
        <v>0</v>
      </c>
      <c r="X62" s="288" t="str">
        <f>IF(X4=3,(IF(W62&gt;12,"Y","")),(IF(W62&gt;6,"Y","")))</f>
        <v/>
      </c>
      <c r="Y62" s="289">
        <f t="shared" si="3"/>
        <v>0</v>
      </c>
      <c r="Z62" s="290">
        <f>IF(X4=3,Y62,(IF(W62&lt;=6,(IF(T62&gt;30,0,T62)+IF(U62&gt;30,0,U62))/2,IF(MEDIAN(T62:V62)-MIN(T62:V62)&gt;=MAX(T62:V62)-MEDIAN(T62:V62),(MAX(T62:V62)+MEDIAN(T62:V62))/2,IF(MEDIAN(T62:V62)-MIN(T62:V62)&lt;MAX(T62:V62)-MEDIAN(T62:V62),(MIN(T62:V62)+MEDIAN(T62:V62))/2))))*2)</f>
        <v>0</v>
      </c>
      <c r="AA62" s="197">
        <f t="shared" si="0"/>
        <v>0</v>
      </c>
      <c r="AB62" s="253" t="str">
        <f>LOOKUP(AA62,{0,0.01,40,45,50,55,60,65,70,75,80},{"","F","D","C","C+","B-","B","B+","A-","A","A+"})</f>
        <v/>
      </c>
      <c r="AC62" s="330">
        <f>LOOKUP(AA62,{0,0.01,40,45,50,55,60,65,70,75,80},{0,"0",2,2.25,2.5,2.75,3,3.25,3.5,3.75,4})</f>
        <v>0</v>
      </c>
      <c r="AD62" s="331"/>
      <c r="AE62" s="332" t="str">
        <f t="shared" si="4"/>
        <v/>
      </c>
    </row>
    <row r="63" spans="1:31" ht="18">
      <c r="A63" s="267">
        <f>'1st 1'!A63</f>
        <v>0</v>
      </c>
      <c r="B63" s="271">
        <f>'1st 1'!B63</f>
        <v>0</v>
      </c>
      <c r="C63" s="283"/>
      <c r="D63" s="284"/>
      <c r="E63" s="285"/>
      <c r="F63" s="291"/>
      <c r="G63" s="287">
        <f>IF(H4=3,(ABS(IF(D63&gt;60,0,D63)-IF(E63&gt;60,0,E63))),(ABS(IF(D63&gt;30,0,D63)-IF(E63&gt;30,0,E63))))</f>
        <v>0</v>
      </c>
      <c r="H63" s="288" t="str">
        <f>IF(H4=3,(IF(G63&gt;12,"Y","")),(IF(G63&gt;6,"Y","")))</f>
        <v/>
      </c>
      <c r="I63" s="289">
        <f t="shared" si="1"/>
        <v>0</v>
      </c>
      <c r="J63" s="290">
        <f>IF(H4=3,I63,(IF(G63&lt;=6,(IF(D63&gt;30,0,D63)+IF(E63&gt;30,0,E63))/2,IF(MEDIAN(D63:F63)-MIN(D63:F63)&gt;=MAX(D63:F63)-MEDIAN(D63:F63),(MAX(D63:F63)+MEDIAN(D63:F63))/2,IF(MEDIAN(D63:F63)-MIN(D63:F63)&lt;MAX(D63:F63)-MEDIAN(D63:F63),(MIN(D63:F63)+MEDIAN(D63:F63))/2))))*2)</f>
        <v>0</v>
      </c>
      <c r="K63" s="262"/>
      <c r="L63" s="183"/>
      <c r="M63" s="183"/>
      <c r="N63" s="183"/>
      <c r="O63" s="249">
        <f>IF(P4=3,(ABS(IF(L63&gt;60,0,L63)-IF(M63&gt;60,0,M63))),(ABS(IF(L63&gt;30,0,L63)-IF(M63&gt;30,0,M63))))</f>
        <v>0</v>
      </c>
      <c r="P63" s="200" t="str">
        <f>IF(P4=3,(IF(O63&gt;12,"Y","")),(IF(O63&gt;6,"Y","")))</f>
        <v/>
      </c>
      <c r="Q63" s="42">
        <f t="shared" si="2"/>
        <v>0</v>
      </c>
      <c r="R63" s="251">
        <f>IF(P4=3,Q63,(IF(O63&lt;=6,(IF(L63&gt;30,0,L63)+IF(M63&gt;30,0,M63))/2,IF(MEDIAN(L63:N63)-MIN(L63:N63)&gt;=MAX(L63:N63)-MEDIAN(L63:N63),(MAX(L63:N63)+MEDIAN(L63:N63))/2,IF(MEDIAN(L63:N63)-MIN(L63:N63)&lt;MAX(L63:N63)-MEDIAN(L63:N63),(MIN(L63:N63)+MEDIAN(L63:N63))/2))))*2)</f>
        <v>0</v>
      </c>
      <c r="S63" s="283"/>
      <c r="T63" s="291"/>
      <c r="U63" s="291"/>
      <c r="V63" s="291"/>
      <c r="W63" s="287">
        <f>IF(X4=3,(ABS(IF(T63&gt;60,0,T63)-IF(U63&gt;60,0,U63))),(ABS(IF(T63&gt;30,0,T63)-IF(U63&gt;30,0,U63))))</f>
        <v>0</v>
      </c>
      <c r="X63" s="288" t="str">
        <f>IF(X4=3,(IF(W63&gt;12,"Y","")),(IF(W63&gt;6,"Y","")))</f>
        <v/>
      </c>
      <c r="Y63" s="289">
        <f t="shared" si="3"/>
        <v>0</v>
      </c>
      <c r="Z63" s="290">
        <f>IF(X4=3,Y63,(IF(W63&lt;=6,(IF(T63&gt;30,0,T63)+IF(U63&gt;30,0,U63))/2,IF(MEDIAN(T63:V63)-MIN(T63:V63)&gt;=MAX(T63:V63)-MEDIAN(T63:V63),(MAX(T63:V63)+MEDIAN(T63:V63))/2,IF(MEDIAN(T63:V63)-MIN(T63:V63)&lt;MAX(T63:V63)-MEDIAN(T63:V63),(MIN(T63:V63)+MEDIAN(T63:V63))/2))))*2)</f>
        <v>0</v>
      </c>
      <c r="AA63" s="197">
        <f t="shared" si="0"/>
        <v>0</v>
      </c>
      <c r="AB63" s="253" t="str">
        <f>LOOKUP(AA63,{0,0.01,40,45,50,55,60,65,70,75,80},{"","F","D","C","C+","B-","B","B+","A-","A","A+"})</f>
        <v/>
      </c>
      <c r="AC63" s="330">
        <f>LOOKUP(AA63,{0,0.01,40,45,50,55,60,65,70,75,80},{0,"0",2,2.25,2.5,2.75,3,3.25,3.5,3.75,4})</f>
        <v>0</v>
      </c>
      <c r="AD63" s="331"/>
      <c r="AE63" s="332" t="str">
        <f t="shared" si="4"/>
        <v/>
      </c>
    </row>
    <row r="64" spans="1:31" ht="18">
      <c r="A64" s="267">
        <f>'1st 1'!A64</f>
        <v>0</v>
      </c>
      <c r="B64" s="271">
        <f>'1st 1'!B64</f>
        <v>0</v>
      </c>
      <c r="C64" s="283"/>
      <c r="D64" s="284"/>
      <c r="E64" s="285"/>
      <c r="F64" s="291"/>
      <c r="G64" s="287">
        <f>IF(H4=3,(ABS(IF(D64&gt;60,0,D64)-IF(E64&gt;60,0,E64))),(ABS(IF(D64&gt;30,0,D64)-IF(E64&gt;30,0,E64))))</f>
        <v>0</v>
      </c>
      <c r="H64" s="288" t="str">
        <f>IF(H4=3,(IF(G64&gt;12,"Y","")),(IF(G64&gt;6,"Y","")))</f>
        <v/>
      </c>
      <c r="I64" s="289">
        <f t="shared" si="1"/>
        <v>0</v>
      </c>
      <c r="J64" s="290">
        <f>IF(H4=3,I64,(IF(G64&lt;=6,(IF(D64&gt;30,0,D64)+IF(E64&gt;30,0,E64))/2,IF(MEDIAN(D64:F64)-MIN(D64:F64)&gt;=MAX(D64:F64)-MEDIAN(D64:F64),(MAX(D64:F64)+MEDIAN(D64:F64))/2,IF(MEDIAN(D64:F64)-MIN(D64:F64)&lt;MAX(D64:F64)-MEDIAN(D64:F64),(MIN(D64:F64)+MEDIAN(D64:F64))/2))))*2)</f>
        <v>0</v>
      </c>
      <c r="K64" s="262"/>
      <c r="L64" s="183"/>
      <c r="M64" s="183"/>
      <c r="N64" s="183"/>
      <c r="O64" s="249">
        <f>IF(P4=3,(ABS(IF(L64&gt;60,0,L64)-IF(M64&gt;60,0,M64))),(ABS(IF(L64&gt;30,0,L64)-IF(M64&gt;30,0,M64))))</f>
        <v>0</v>
      </c>
      <c r="P64" s="200" t="str">
        <f>IF(P4=3,(IF(O64&gt;12,"Y","")),(IF(O64&gt;6,"Y","")))</f>
        <v/>
      </c>
      <c r="Q64" s="42">
        <f t="shared" si="2"/>
        <v>0</v>
      </c>
      <c r="R64" s="251">
        <f>IF(P4=3,Q64,(IF(O64&lt;=6,(IF(L64&gt;30,0,L64)+IF(M64&gt;30,0,M64))/2,IF(MEDIAN(L64:N64)-MIN(L64:N64)&gt;=MAX(L64:N64)-MEDIAN(L64:N64),(MAX(L64:N64)+MEDIAN(L64:N64))/2,IF(MEDIAN(L64:N64)-MIN(L64:N64)&lt;MAX(L64:N64)-MEDIAN(L64:N64),(MIN(L64:N64)+MEDIAN(L64:N64))/2))))*2)</f>
        <v>0</v>
      </c>
      <c r="S64" s="283"/>
      <c r="T64" s="291"/>
      <c r="U64" s="291"/>
      <c r="V64" s="291"/>
      <c r="W64" s="287">
        <f>IF(X4=3,(ABS(IF(T64&gt;60,0,T64)-IF(U64&gt;60,0,U64))),(ABS(IF(T64&gt;30,0,T64)-IF(U64&gt;30,0,U64))))</f>
        <v>0</v>
      </c>
      <c r="X64" s="288" t="str">
        <f>IF(X4=3,(IF(W64&gt;12,"Y","")),(IF(W64&gt;6,"Y","")))</f>
        <v/>
      </c>
      <c r="Y64" s="289">
        <f t="shared" si="3"/>
        <v>0</v>
      </c>
      <c r="Z64" s="290">
        <f>IF(X4=3,Y64,(IF(W64&lt;=6,(IF(T64&gt;30,0,T64)+IF(U64&gt;30,0,U64))/2,IF(MEDIAN(T64:V64)-MIN(T64:V64)&gt;=MAX(T64:V64)-MEDIAN(T64:V64),(MAX(T64:V64)+MEDIAN(T64:V64))/2,IF(MEDIAN(T64:V64)-MIN(T64:V64)&lt;MAX(T64:V64)-MEDIAN(T64:V64),(MIN(T64:V64)+MEDIAN(T64:V64))/2))))*2)</f>
        <v>0</v>
      </c>
      <c r="AA64" s="197">
        <f t="shared" si="0"/>
        <v>0</v>
      </c>
      <c r="AB64" s="253" t="str">
        <f>LOOKUP(AA64,{0,0.01,40,45,50,55,60,65,70,75,80},{"","F","D","C","C+","B-","B","B+","A-","A","A+"})</f>
        <v/>
      </c>
      <c r="AC64" s="330">
        <f>LOOKUP(AA64,{0,0.01,40,45,50,55,60,65,70,75,80},{0,"0",2,2.25,2.5,2.75,3,3.25,3.5,3.75,4})</f>
        <v>0</v>
      </c>
      <c r="AD64" s="331"/>
      <c r="AE64" s="332" t="str">
        <f t="shared" si="4"/>
        <v/>
      </c>
    </row>
    <row r="65" spans="1:31" ht="18">
      <c r="A65" s="267">
        <f>'1st 1'!A65</f>
        <v>0</v>
      </c>
      <c r="B65" s="271">
        <f>'1st 1'!B65</f>
        <v>0</v>
      </c>
      <c r="C65" s="283"/>
      <c r="D65" s="284"/>
      <c r="E65" s="285"/>
      <c r="F65" s="291"/>
      <c r="G65" s="287">
        <f>IF(H4=3,(ABS(IF(D65&gt;60,0,D65)-IF(E65&gt;60,0,E65))),(ABS(IF(D65&gt;30,0,D65)-IF(E65&gt;30,0,E65))))</f>
        <v>0</v>
      </c>
      <c r="H65" s="288" t="str">
        <f>IF(H4=3,(IF(G65&gt;12,"Y","")),(IF(G65&gt;6,"Y","")))</f>
        <v/>
      </c>
      <c r="I65" s="289">
        <f t="shared" si="1"/>
        <v>0</v>
      </c>
      <c r="J65" s="290">
        <f>IF(H4=3,I65,(IF(G65&lt;=6,(IF(D65&gt;30,0,D65)+IF(E65&gt;30,0,E65))/2,IF(MEDIAN(D65:F65)-MIN(D65:F65)&gt;=MAX(D65:F65)-MEDIAN(D65:F65),(MAX(D65:F65)+MEDIAN(D65:F65))/2,IF(MEDIAN(D65:F65)-MIN(D65:F65)&lt;MAX(D65:F65)-MEDIAN(D65:F65),(MIN(D65:F65)+MEDIAN(D65:F65))/2))))*2)</f>
        <v>0</v>
      </c>
      <c r="K65" s="262"/>
      <c r="L65" s="183"/>
      <c r="M65" s="183"/>
      <c r="N65" s="183"/>
      <c r="O65" s="249">
        <f>IF(P4=3,(ABS(IF(L65&gt;60,0,L65)-IF(M65&gt;60,0,M65))),(ABS(IF(L65&gt;30,0,L65)-IF(M65&gt;30,0,M65))))</f>
        <v>0</v>
      </c>
      <c r="P65" s="200" t="str">
        <f>IF(P4=3,(IF(O65&gt;12,"Y","")),(IF(O65&gt;6,"Y","")))</f>
        <v/>
      </c>
      <c r="Q65" s="42">
        <f t="shared" si="2"/>
        <v>0</v>
      </c>
      <c r="R65" s="251">
        <f>IF(P4=3,Q65,(IF(O65&lt;=6,(IF(L65&gt;30,0,L65)+IF(M65&gt;30,0,M65))/2,IF(MEDIAN(L65:N65)-MIN(L65:N65)&gt;=MAX(L65:N65)-MEDIAN(L65:N65),(MAX(L65:N65)+MEDIAN(L65:N65))/2,IF(MEDIAN(L65:N65)-MIN(L65:N65)&lt;MAX(L65:N65)-MEDIAN(L65:N65),(MIN(L65:N65)+MEDIAN(L65:N65))/2))))*2)</f>
        <v>0</v>
      </c>
      <c r="S65" s="283"/>
      <c r="T65" s="291"/>
      <c r="U65" s="291"/>
      <c r="V65" s="291"/>
      <c r="W65" s="287">
        <f>IF(X4=3,(ABS(IF(T65&gt;60,0,T65)-IF(U65&gt;60,0,U65))),(ABS(IF(T65&gt;30,0,T65)-IF(U65&gt;30,0,U65))))</f>
        <v>0</v>
      </c>
      <c r="X65" s="288" t="str">
        <f>IF(X4=3,(IF(W65&gt;12,"Y","")),(IF(W65&gt;6,"Y","")))</f>
        <v/>
      </c>
      <c r="Y65" s="289">
        <f t="shared" si="3"/>
        <v>0</v>
      </c>
      <c r="Z65" s="290">
        <f>IF(X4=3,Y65,(IF(W65&lt;=6,(IF(T65&gt;30,0,T65)+IF(U65&gt;30,0,U65))/2,IF(MEDIAN(T65:V65)-MIN(T65:V65)&gt;=MAX(T65:V65)-MEDIAN(T65:V65),(MAX(T65:V65)+MEDIAN(T65:V65))/2,IF(MEDIAN(T65:V65)-MIN(T65:V65)&lt;MAX(T65:V65)-MEDIAN(T65:V65),(MIN(T65:V65)+MEDIAN(T65:V65))/2))))*2)</f>
        <v>0</v>
      </c>
      <c r="AA65" s="197">
        <f t="shared" si="0"/>
        <v>0</v>
      </c>
      <c r="AB65" s="253" t="str">
        <f>LOOKUP(AA65,{0,0.01,40,45,50,55,60,65,70,75,80},{"","F","D","C","C+","B-","B","B+","A-","A","A+"})</f>
        <v/>
      </c>
      <c r="AC65" s="330">
        <f>LOOKUP(AA65,{0,0.01,40,45,50,55,60,65,70,75,80},{0,"0",2,2.25,2.5,2.75,3,3.25,3.5,3.75,4})</f>
        <v>0</v>
      </c>
      <c r="AD65" s="331"/>
      <c r="AE65" s="332" t="str">
        <f t="shared" si="4"/>
        <v/>
      </c>
    </row>
    <row r="66" spans="1:31" ht="18">
      <c r="A66" s="267">
        <f>'1st 1'!A66</f>
        <v>0</v>
      </c>
      <c r="B66" s="271">
        <f>'1st 1'!B66</f>
        <v>0</v>
      </c>
      <c r="C66" s="283"/>
      <c r="D66" s="284"/>
      <c r="E66" s="285"/>
      <c r="F66" s="291"/>
      <c r="G66" s="287">
        <f>IF(H4=3,(ABS(IF(D66&gt;60,0,D66)-IF(E66&gt;60,0,E66))),(ABS(IF(D66&gt;30,0,D66)-IF(E66&gt;30,0,E66))))</f>
        <v>0</v>
      </c>
      <c r="H66" s="288" t="str">
        <f>IF(H4=3,(IF(G66&gt;12,"Y","")),(IF(G66&gt;6,"Y","")))</f>
        <v/>
      </c>
      <c r="I66" s="289">
        <f t="shared" si="1"/>
        <v>0</v>
      </c>
      <c r="J66" s="290">
        <f>IF(H4=3,I66,(IF(G66&lt;=6,(IF(D66&gt;30,0,D66)+IF(E66&gt;30,0,E66))/2,IF(MEDIAN(D66:F66)-MIN(D66:F66)&gt;=MAX(D66:F66)-MEDIAN(D66:F66),(MAX(D66:F66)+MEDIAN(D66:F66))/2,IF(MEDIAN(D66:F66)-MIN(D66:F66)&lt;MAX(D66:F66)-MEDIAN(D66:F66),(MIN(D66:F66)+MEDIAN(D66:F66))/2))))*2)</f>
        <v>0</v>
      </c>
      <c r="K66" s="262"/>
      <c r="L66" s="183"/>
      <c r="M66" s="183"/>
      <c r="N66" s="183"/>
      <c r="O66" s="249">
        <f>IF(P4=3,(ABS(IF(L66&gt;60,0,L66)-IF(M66&gt;60,0,M66))),(ABS(IF(L66&gt;30,0,L66)-IF(M66&gt;30,0,M66))))</f>
        <v>0</v>
      </c>
      <c r="P66" s="200" t="str">
        <f>IF(P4=3,(IF(O66&gt;12,"Y","")),(IF(O66&gt;6,"Y","")))</f>
        <v/>
      </c>
      <c r="Q66" s="42">
        <f t="shared" si="2"/>
        <v>0</v>
      </c>
      <c r="R66" s="251">
        <f>IF(P4=3,Q66,(IF(O66&lt;=6,(IF(L66&gt;30,0,L66)+IF(M66&gt;30,0,M66))/2,IF(MEDIAN(L66:N66)-MIN(L66:N66)&gt;=MAX(L66:N66)-MEDIAN(L66:N66),(MAX(L66:N66)+MEDIAN(L66:N66))/2,IF(MEDIAN(L66:N66)-MIN(L66:N66)&lt;MAX(L66:N66)-MEDIAN(L66:N66),(MIN(L66:N66)+MEDIAN(L66:N66))/2))))*2)</f>
        <v>0</v>
      </c>
      <c r="S66" s="283"/>
      <c r="T66" s="291"/>
      <c r="U66" s="291"/>
      <c r="V66" s="291"/>
      <c r="W66" s="287">
        <f>IF(X4=3,(ABS(IF(T66&gt;60,0,T66)-IF(U66&gt;60,0,U66))),(ABS(IF(T66&gt;30,0,T66)-IF(U66&gt;30,0,U66))))</f>
        <v>0</v>
      </c>
      <c r="X66" s="288" t="str">
        <f>IF(X4=3,(IF(W66&gt;12,"Y","")),(IF(W66&gt;6,"Y","")))</f>
        <v/>
      </c>
      <c r="Y66" s="289">
        <f t="shared" si="3"/>
        <v>0</v>
      </c>
      <c r="Z66" s="290">
        <f>IF(X4=3,Y66,(IF(W66&lt;=6,(IF(T66&gt;30,0,T66)+IF(U66&gt;30,0,U66))/2,IF(MEDIAN(T66:V66)-MIN(T66:V66)&gt;=MAX(T66:V66)-MEDIAN(T66:V66),(MAX(T66:V66)+MEDIAN(T66:V66))/2,IF(MEDIAN(T66:V66)-MIN(T66:V66)&lt;MAX(T66:V66)-MEDIAN(T66:V66),(MIN(T66:V66)+MEDIAN(T66:V66))/2))))*2)</f>
        <v>0</v>
      </c>
      <c r="AA66" s="197">
        <f t="shared" si="0"/>
        <v>0</v>
      </c>
      <c r="AB66" s="253" t="str">
        <f>LOOKUP(AA66,{0,0.01,40,45,50,55,60,65,70,75,80},{"","F","D","C","C+","B-","B","B+","A-","A","A+"})</f>
        <v/>
      </c>
      <c r="AC66" s="330">
        <f>LOOKUP(AA66,{0,0.01,40,45,50,55,60,65,70,75,80},{0,"0",2,2.25,2.5,2.75,3,3.25,3.5,3.75,4})</f>
        <v>0</v>
      </c>
      <c r="AD66" s="331"/>
      <c r="AE66" s="332" t="str">
        <f t="shared" si="4"/>
        <v/>
      </c>
    </row>
    <row r="67" spans="1:31" ht="18">
      <c r="A67" s="267">
        <f>'1st 1'!A67</f>
        <v>0</v>
      </c>
      <c r="B67" s="271">
        <f>'1st 1'!B67</f>
        <v>0</v>
      </c>
      <c r="C67" s="283"/>
      <c r="D67" s="284"/>
      <c r="E67" s="285"/>
      <c r="F67" s="291"/>
      <c r="G67" s="287">
        <f>IF(H4=3,(ABS(IF(D67&gt;60,0,D67)-IF(E67&gt;60,0,E67))),(ABS(IF(D67&gt;30,0,D67)-IF(E67&gt;30,0,E67))))</f>
        <v>0</v>
      </c>
      <c r="H67" s="288" t="str">
        <f>IF(H4=3,(IF(G67&gt;12,"Y","")),(IF(G67&gt;6,"Y","")))</f>
        <v/>
      </c>
      <c r="I67" s="289">
        <f t="shared" si="1"/>
        <v>0</v>
      </c>
      <c r="J67" s="290">
        <f>IF(H4=3,I67,(IF(G67&lt;=6,(IF(D67&gt;30,0,D67)+IF(E67&gt;30,0,E67))/2,IF(MEDIAN(D67:F67)-MIN(D67:F67)&gt;=MAX(D67:F67)-MEDIAN(D67:F67),(MAX(D67:F67)+MEDIAN(D67:F67))/2,IF(MEDIAN(D67:F67)-MIN(D67:F67)&lt;MAX(D67:F67)-MEDIAN(D67:F67),(MIN(D67:F67)+MEDIAN(D67:F67))/2))))*2)</f>
        <v>0</v>
      </c>
      <c r="K67" s="262"/>
      <c r="L67" s="183"/>
      <c r="M67" s="183"/>
      <c r="N67" s="183"/>
      <c r="O67" s="249">
        <f>IF(P4=3,(ABS(IF(L67&gt;60,0,L67)-IF(M67&gt;60,0,M67))),(ABS(IF(L67&gt;30,0,L67)-IF(M67&gt;30,0,M67))))</f>
        <v>0</v>
      </c>
      <c r="P67" s="200" t="str">
        <f>IF(P4=3,(IF(O67&gt;12,"Y","")),(IF(O67&gt;6,"Y","")))</f>
        <v/>
      </c>
      <c r="Q67" s="42">
        <f t="shared" si="2"/>
        <v>0</v>
      </c>
      <c r="R67" s="251">
        <f>IF(P4=3,Q67,(IF(O67&lt;=6,(IF(L67&gt;30,0,L67)+IF(M67&gt;30,0,M67))/2,IF(MEDIAN(L67:N67)-MIN(L67:N67)&gt;=MAX(L67:N67)-MEDIAN(L67:N67),(MAX(L67:N67)+MEDIAN(L67:N67))/2,IF(MEDIAN(L67:N67)-MIN(L67:N67)&lt;MAX(L67:N67)-MEDIAN(L67:N67),(MIN(L67:N67)+MEDIAN(L67:N67))/2))))*2)</f>
        <v>0</v>
      </c>
      <c r="S67" s="283"/>
      <c r="T67" s="291"/>
      <c r="U67" s="291"/>
      <c r="V67" s="291"/>
      <c r="W67" s="287">
        <f>IF(X4=3,(ABS(IF(T67&gt;60,0,T67)-IF(U67&gt;60,0,U67))),(ABS(IF(T67&gt;30,0,T67)-IF(U67&gt;30,0,U67))))</f>
        <v>0</v>
      </c>
      <c r="X67" s="288" t="str">
        <f>IF(X4=3,(IF(W67&gt;12,"Y","")),(IF(W67&gt;6,"Y","")))</f>
        <v/>
      </c>
      <c r="Y67" s="289">
        <f t="shared" si="3"/>
        <v>0</v>
      </c>
      <c r="Z67" s="290">
        <f>IF(X4=3,Y67,(IF(W67&lt;=6,(IF(T67&gt;30,0,T67)+IF(U67&gt;30,0,U67))/2,IF(MEDIAN(T67:V67)-MIN(T67:V67)&gt;=MAX(T67:V67)-MEDIAN(T67:V67),(MAX(T67:V67)+MEDIAN(T67:V67))/2,IF(MEDIAN(T67:V67)-MIN(T67:V67)&lt;MAX(T67:V67)-MEDIAN(T67:V67),(MIN(T67:V67)+MEDIAN(T67:V67))/2))))*2)</f>
        <v>0</v>
      </c>
      <c r="AA67" s="197">
        <f t="shared" si="0"/>
        <v>0</v>
      </c>
      <c r="AB67" s="253" t="str">
        <f>LOOKUP(AA67,{0,0.01,40,45,50,55,60,65,70,75,80},{"","F","D","C","C+","B-","B","B+","A-","A","A+"})</f>
        <v/>
      </c>
      <c r="AC67" s="330">
        <f>LOOKUP(AA67,{0,0.01,40,45,50,55,60,65,70,75,80},{0,"0",2,2.25,2.5,2.75,3,3.25,3.5,3.75,4})</f>
        <v>0</v>
      </c>
      <c r="AD67" s="331"/>
      <c r="AE67" s="332" t="str">
        <f t="shared" si="4"/>
        <v/>
      </c>
    </row>
    <row r="68" spans="1:31" ht="18">
      <c r="A68" s="267">
        <f>'1st 1'!A68</f>
        <v>0</v>
      </c>
      <c r="B68" s="271">
        <f>'1st 1'!B68</f>
        <v>0</v>
      </c>
      <c r="C68" s="283"/>
      <c r="D68" s="284"/>
      <c r="E68" s="285"/>
      <c r="F68" s="291"/>
      <c r="G68" s="287">
        <f>IF(H4=3,(ABS(IF(D68&gt;60,0,D68)-IF(E68&gt;60,0,E68))),(ABS(IF(D68&gt;30,0,D68)-IF(E68&gt;30,0,E68))))</f>
        <v>0</v>
      </c>
      <c r="H68" s="288" t="str">
        <f>IF(H4=3,(IF(G68&gt;12,"Y","")),(IF(G68&gt;6,"Y","")))</f>
        <v/>
      </c>
      <c r="I68" s="289">
        <f t="shared" si="1"/>
        <v>0</v>
      </c>
      <c r="J68" s="290">
        <f>IF(H4=3,I68,(IF(G68&lt;=6,(IF(D68&gt;30,0,D68)+IF(E68&gt;30,0,E68))/2,IF(MEDIAN(D68:F68)-MIN(D68:F68)&gt;=MAX(D68:F68)-MEDIAN(D68:F68),(MAX(D68:F68)+MEDIAN(D68:F68))/2,IF(MEDIAN(D68:F68)-MIN(D68:F68)&lt;MAX(D68:F68)-MEDIAN(D68:F68),(MIN(D68:F68)+MEDIAN(D68:F68))/2))))*2)</f>
        <v>0</v>
      </c>
      <c r="K68" s="262"/>
      <c r="L68" s="183"/>
      <c r="M68" s="183"/>
      <c r="N68" s="183"/>
      <c r="O68" s="249">
        <f>IF(P4=3,(ABS(IF(L68&gt;60,0,L68)-IF(M68&gt;60,0,M68))),(ABS(IF(L68&gt;30,0,L68)-IF(M68&gt;30,0,M68))))</f>
        <v>0</v>
      </c>
      <c r="P68" s="200" t="str">
        <f>IF(P4=3,(IF(O68&gt;12,"Y","")),(IF(O68&gt;6,"Y","")))</f>
        <v/>
      </c>
      <c r="Q68" s="42">
        <f t="shared" si="2"/>
        <v>0</v>
      </c>
      <c r="R68" s="251">
        <f>IF(P4=3,Q68,(IF(O68&lt;=6,(IF(L68&gt;30,0,L68)+IF(M68&gt;30,0,M68))/2,IF(MEDIAN(L68:N68)-MIN(L68:N68)&gt;=MAX(L68:N68)-MEDIAN(L68:N68),(MAX(L68:N68)+MEDIAN(L68:N68))/2,IF(MEDIAN(L68:N68)-MIN(L68:N68)&lt;MAX(L68:N68)-MEDIAN(L68:N68),(MIN(L68:N68)+MEDIAN(L68:N68))/2))))*2)</f>
        <v>0</v>
      </c>
      <c r="S68" s="283"/>
      <c r="T68" s="291"/>
      <c r="U68" s="291"/>
      <c r="V68" s="291"/>
      <c r="W68" s="287">
        <f>IF(X4=3,(ABS(IF(T68&gt;60,0,T68)-IF(U68&gt;60,0,U68))),(ABS(IF(T68&gt;30,0,T68)-IF(U68&gt;30,0,U68))))</f>
        <v>0</v>
      </c>
      <c r="X68" s="288" t="str">
        <f>IF(X4=3,(IF(W68&gt;12,"Y","")),(IF(W68&gt;6,"Y","")))</f>
        <v/>
      </c>
      <c r="Y68" s="289">
        <f t="shared" si="3"/>
        <v>0</v>
      </c>
      <c r="Z68" s="290">
        <f>IF(X4=3,Y68,(IF(W68&lt;=6,(IF(T68&gt;30,0,T68)+IF(U68&gt;30,0,U68))/2,IF(MEDIAN(T68:V68)-MIN(T68:V68)&gt;=MAX(T68:V68)-MEDIAN(T68:V68),(MAX(T68:V68)+MEDIAN(T68:V68))/2,IF(MEDIAN(T68:V68)-MIN(T68:V68)&lt;MAX(T68:V68)-MEDIAN(T68:V68),(MIN(T68:V68)+MEDIAN(T68:V68))/2))))*2)</f>
        <v>0</v>
      </c>
      <c r="AA68" s="197">
        <f t="shared" si="0"/>
        <v>0</v>
      </c>
      <c r="AB68" s="253" t="str">
        <f>LOOKUP(AA68,{0,0.01,40,45,50,55,60,65,70,75,80},{"","F","D","C","C+","B-","B","B+","A-","A","A+"})</f>
        <v/>
      </c>
      <c r="AC68" s="330">
        <f>LOOKUP(AA68,{0,0.01,40,45,50,55,60,65,70,75,80},{0,"0",2,2.25,2.5,2.75,3,3.25,3.5,3.75,4})</f>
        <v>0</v>
      </c>
      <c r="AD68" s="331"/>
      <c r="AE68" s="332" t="str">
        <f t="shared" si="4"/>
        <v/>
      </c>
    </row>
    <row r="69" spans="1:31" ht="18">
      <c r="A69" s="267">
        <f>'1st 1'!A69</f>
        <v>0</v>
      </c>
      <c r="B69" s="271">
        <f>'1st 1'!B69</f>
        <v>0</v>
      </c>
      <c r="C69" s="283"/>
      <c r="D69" s="284"/>
      <c r="E69" s="285"/>
      <c r="F69" s="291"/>
      <c r="G69" s="287">
        <f>IF(H4=3,(ABS(IF(D69&gt;60,0,D69)-IF(E69&gt;60,0,E69))),(ABS(IF(D69&gt;30,0,D69)-IF(E69&gt;30,0,E69))))</f>
        <v>0</v>
      </c>
      <c r="H69" s="288" t="str">
        <f>IF(H4=3,(IF(G69&gt;12,"Y","")),(IF(G69&gt;6,"Y","")))</f>
        <v/>
      </c>
      <c r="I69" s="289">
        <f t="shared" si="1"/>
        <v>0</v>
      </c>
      <c r="J69" s="290">
        <f>IF(H4=3,I69,(IF(G69&lt;=6,(IF(D69&gt;30,0,D69)+IF(E69&gt;30,0,E69))/2,IF(MEDIAN(D69:F69)-MIN(D69:F69)&gt;=MAX(D69:F69)-MEDIAN(D69:F69),(MAX(D69:F69)+MEDIAN(D69:F69))/2,IF(MEDIAN(D69:F69)-MIN(D69:F69)&lt;MAX(D69:F69)-MEDIAN(D69:F69),(MIN(D69:F69)+MEDIAN(D69:F69))/2))))*2)</f>
        <v>0</v>
      </c>
      <c r="K69" s="262"/>
      <c r="L69" s="183"/>
      <c r="M69" s="183"/>
      <c r="N69" s="183"/>
      <c r="O69" s="249">
        <f>IF(P4=3,(ABS(IF(L69&gt;60,0,L69)-IF(M69&gt;60,0,M69))),(ABS(IF(L69&gt;30,0,L69)-IF(M69&gt;30,0,M69))))</f>
        <v>0</v>
      </c>
      <c r="P69" s="200" t="str">
        <f>IF(P4=3,(IF(O69&gt;12,"Y","")),(IF(O69&gt;6,"Y","")))</f>
        <v/>
      </c>
      <c r="Q69" s="42">
        <f t="shared" si="2"/>
        <v>0</v>
      </c>
      <c r="R69" s="251">
        <f>IF(P4=3,Q69,(IF(O69&lt;=6,(IF(L69&gt;30,0,L69)+IF(M69&gt;30,0,M69))/2,IF(MEDIAN(L69:N69)-MIN(L69:N69)&gt;=MAX(L69:N69)-MEDIAN(L69:N69),(MAX(L69:N69)+MEDIAN(L69:N69))/2,IF(MEDIAN(L69:N69)-MIN(L69:N69)&lt;MAX(L69:N69)-MEDIAN(L69:N69),(MIN(L69:N69)+MEDIAN(L69:N69))/2))))*2)</f>
        <v>0</v>
      </c>
      <c r="S69" s="283"/>
      <c r="T69" s="291"/>
      <c r="U69" s="291"/>
      <c r="V69" s="291"/>
      <c r="W69" s="287">
        <f>IF(X4=3,(ABS(IF(T69&gt;60,0,T69)-IF(U69&gt;60,0,U69))),(ABS(IF(T69&gt;30,0,T69)-IF(U69&gt;30,0,U69))))</f>
        <v>0</v>
      </c>
      <c r="X69" s="288" t="str">
        <f>IF(X4=3,(IF(W69&gt;12,"Y","")),(IF(W69&gt;6,"Y","")))</f>
        <v/>
      </c>
      <c r="Y69" s="289">
        <f t="shared" si="3"/>
        <v>0</v>
      </c>
      <c r="Z69" s="290">
        <f>IF(X4=3,Y69,(IF(W69&lt;=6,(IF(T69&gt;30,0,T69)+IF(U69&gt;30,0,U69))/2,IF(MEDIAN(T69:V69)-MIN(T69:V69)&gt;=MAX(T69:V69)-MEDIAN(T69:V69),(MAX(T69:V69)+MEDIAN(T69:V69))/2,IF(MEDIAN(T69:V69)-MIN(T69:V69)&lt;MAX(T69:V69)-MEDIAN(T69:V69),(MIN(T69:V69)+MEDIAN(T69:V69))/2))))*2)</f>
        <v>0</v>
      </c>
      <c r="AA69" s="197">
        <f t="shared" si="0"/>
        <v>0</v>
      </c>
      <c r="AB69" s="253" t="str">
        <f>LOOKUP(AA69,{0,0.01,40,45,50,55,60,65,70,75,80},{"","F","D","C","C+","B-","B","B+","A-","A","A+"})</f>
        <v/>
      </c>
      <c r="AC69" s="330">
        <f>LOOKUP(AA69,{0,0.01,40,45,50,55,60,65,70,75,80},{0,"0",2,2.25,2.5,2.75,3,3.25,3.5,3.75,4})</f>
        <v>0</v>
      </c>
      <c r="AD69" s="331"/>
      <c r="AE69" s="332" t="str">
        <f t="shared" si="4"/>
        <v/>
      </c>
    </row>
    <row r="70" spans="1:31" ht="18">
      <c r="A70" s="267">
        <f>'1st 1'!A70</f>
        <v>0</v>
      </c>
      <c r="B70" s="271">
        <f>'1st 1'!B70</f>
        <v>0</v>
      </c>
      <c r="C70" s="283"/>
      <c r="D70" s="284"/>
      <c r="E70" s="285"/>
      <c r="F70" s="291"/>
      <c r="G70" s="287">
        <f>IF(H4=3,(ABS(IF(D70&gt;60,0,D70)-IF(E70&gt;60,0,E70))),(ABS(IF(D70&gt;30,0,D70)-IF(E70&gt;30,0,E70))))</f>
        <v>0</v>
      </c>
      <c r="H70" s="288" t="str">
        <f>IF(H4=3,(IF(G70&gt;12,"Y","")),(IF(G70&gt;6,"Y","")))</f>
        <v/>
      </c>
      <c r="I70" s="289">
        <f t="shared" si="1"/>
        <v>0</v>
      </c>
      <c r="J70" s="290">
        <f>IF(H4=3,I70,(IF(G70&lt;=6,(IF(D70&gt;30,0,D70)+IF(E70&gt;30,0,E70))/2,IF(MEDIAN(D70:F70)-MIN(D70:F70)&gt;=MAX(D70:F70)-MEDIAN(D70:F70),(MAX(D70:F70)+MEDIAN(D70:F70))/2,IF(MEDIAN(D70:F70)-MIN(D70:F70)&lt;MAX(D70:F70)-MEDIAN(D70:F70),(MIN(D70:F70)+MEDIAN(D70:F70))/2))))*2)</f>
        <v>0</v>
      </c>
      <c r="K70" s="262"/>
      <c r="L70" s="183"/>
      <c r="M70" s="183"/>
      <c r="N70" s="183"/>
      <c r="O70" s="249">
        <f>IF(P4=3,(ABS(IF(L70&gt;60,0,L70)-IF(M70&gt;60,0,M70))),(ABS(IF(L70&gt;30,0,L70)-IF(M70&gt;30,0,M70))))</f>
        <v>0</v>
      </c>
      <c r="P70" s="200" t="str">
        <f>IF(P4=3,(IF(O70&gt;12,"Y","")),(IF(O70&gt;6,"Y","")))</f>
        <v/>
      </c>
      <c r="Q70" s="42">
        <f t="shared" si="2"/>
        <v>0</v>
      </c>
      <c r="R70" s="251">
        <f>IF(P4=3,Q70,(IF(O70&lt;=6,(IF(L70&gt;30,0,L70)+IF(M70&gt;30,0,M70))/2,IF(MEDIAN(L70:N70)-MIN(L70:N70)&gt;=MAX(L70:N70)-MEDIAN(L70:N70),(MAX(L70:N70)+MEDIAN(L70:N70))/2,IF(MEDIAN(L70:N70)-MIN(L70:N70)&lt;MAX(L70:N70)-MEDIAN(L70:N70),(MIN(L70:N70)+MEDIAN(L70:N70))/2))))*2)</f>
        <v>0</v>
      </c>
      <c r="S70" s="283"/>
      <c r="T70" s="291"/>
      <c r="U70" s="291"/>
      <c r="V70" s="291"/>
      <c r="W70" s="287">
        <f>IF(X4=3,(ABS(IF(T70&gt;60,0,T70)-IF(U70&gt;60,0,U70))),(ABS(IF(T70&gt;30,0,T70)-IF(U70&gt;30,0,U70))))</f>
        <v>0</v>
      </c>
      <c r="X70" s="288" t="str">
        <f>IF(X4=3,(IF(W70&gt;12,"Y","")),(IF(W70&gt;6,"Y","")))</f>
        <v/>
      </c>
      <c r="Y70" s="289">
        <f t="shared" si="3"/>
        <v>0</v>
      </c>
      <c r="Z70" s="290">
        <f>IF(X4=3,Y70,(IF(W70&lt;=6,(IF(T70&gt;30,0,T70)+IF(U70&gt;30,0,U70))/2,IF(MEDIAN(T70:V70)-MIN(T70:V70)&gt;=MAX(T70:V70)-MEDIAN(T70:V70),(MAX(T70:V70)+MEDIAN(T70:V70))/2,IF(MEDIAN(T70:V70)-MIN(T70:V70)&lt;MAX(T70:V70)-MEDIAN(T70:V70),(MIN(T70:V70)+MEDIAN(T70:V70))/2))))*2)</f>
        <v>0</v>
      </c>
      <c r="AA70" s="197">
        <f t="shared" si="0"/>
        <v>0</v>
      </c>
      <c r="AB70" s="253" t="str">
        <f>LOOKUP(AA70,{0,0.01,40,45,50,55,60,65,70,75,80},{"","F","D","C","C+","B-","B","B+","A-","A","A+"})</f>
        <v/>
      </c>
      <c r="AC70" s="330">
        <f>LOOKUP(AA70,{0,0.01,40,45,50,55,60,65,70,75,80},{0,"0",2,2.25,2.5,2.75,3,3.25,3.5,3.75,4})</f>
        <v>0</v>
      </c>
      <c r="AD70" s="331"/>
      <c r="AE70" s="332" t="str">
        <f t="shared" si="4"/>
        <v/>
      </c>
    </row>
    <row r="71" spans="1:31" ht="18">
      <c r="A71" s="267">
        <f>'1st 1'!A71</f>
        <v>0</v>
      </c>
      <c r="B71" s="271">
        <f>'1st 1'!B71</f>
        <v>0</v>
      </c>
      <c r="C71" s="283"/>
      <c r="D71" s="284"/>
      <c r="E71" s="285"/>
      <c r="F71" s="291"/>
      <c r="G71" s="287">
        <f>IF(H4=3,(ABS(IF(D71&gt;60,0,D71)-IF(E71&gt;60,0,E71))),(ABS(IF(D71&gt;30,0,D71)-IF(E71&gt;30,0,E71))))</f>
        <v>0</v>
      </c>
      <c r="H71" s="288" t="str">
        <f>IF(H4=3,(IF(G71&gt;12,"Y","")),(IF(G71&gt;6,"Y","")))</f>
        <v/>
      </c>
      <c r="I71" s="289">
        <f t="shared" si="1"/>
        <v>0</v>
      </c>
      <c r="J71" s="290">
        <f>IF(H4=3,I71,(IF(G71&lt;=6,(IF(D71&gt;30,0,D71)+IF(E71&gt;30,0,E71))/2,IF(MEDIAN(D71:F71)-MIN(D71:F71)&gt;=MAX(D71:F71)-MEDIAN(D71:F71),(MAX(D71:F71)+MEDIAN(D71:F71))/2,IF(MEDIAN(D71:F71)-MIN(D71:F71)&lt;MAX(D71:F71)-MEDIAN(D71:F71),(MIN(D71:F71)+MEDIAN(D71:F71))/2))))*2)</f>
        <v>0</v>
      </c>
      <c r="K71" s="262"/>
      <c r="L71" s="183"/>
      <c r="M71" s="183"/>
      <c r="N71" s="183"/>
      <c r="O71" s="249">
        <f>IF(P4=3,(ABS(IF(L71&gt;60,0,L71)-IF(M71&gt;60,0,M71))),(ABS(IF(L71&gt;30,0,L71)-IF(M71&gt;30,0,M71))))</f>
        <v>0</v>
      </c>
      <c r="P71" s="200" t="str">
        <f>IF(P4=3,(IF(O71&gt;12,"Y","")),(IF(O71&gt;6,"Y","")))</f>
        <v/>
      </c>
      <c r="Q71" s="42">
        <f t="shared" si="2"/>
        <v>0</v>
      </c>
      <c r="R71" s="251">
        <f>IF(P4=3,Q71,(IF(O71&lt;=6,(IF(L71&gt;30,0,L71)+IF(M71&gt;30,0,M71))/2,IF(MEDIAN(L71:N71)-MIN(L71:N71)&gt;=MAX(L71:N71)-MEDIAN(L71:N71),(MAX(L71:N71)+MEDIAN(L71:N71))/2,IF(MEDIAN(L71:N71)-MIN(L71:N71)&lt;MAX(L71:N71)-MEDIAN(L71:N71),(MIN(L71:N71)+MEDIAN(L71:N71))/2))))*2)</f>
        <v>0</v>
      </c>
      <c r="S71" s="283"/>
      <c r="T71" s="291"/>
      <c r="U71" s="291"/>
      <c r="V71" s="291"/>
      <c r="W71" s="287">
        <f>IF(X4=3,(ABS(IF(T71&gt;60,0,T71)-IF(U71&gt;60,0,U71))),(ABS(IF(T71&gt;30,0,T71)-IF(U71&gt;30,0,U71))))</f>
        <v>0</v>
      </c>
      <c r="X71" s="288" t="str">
        <f>IF(X4=3,(IF(W71&gt;12,"Y","")),(IF(W71&gt;6,"Y","")))</f>
        <v/>
      </c>
      <c r="Y71" s="289">
        <f t="shared" si="3"/>
        <v>0</v>
      </c>
      <c r="Z71" s="290">
        <f>IF(X4=3,Y71,(IF(W71&lt;=6,(IF(T71&gt;30,0,T71)+IF(U71&gt;30,0,U71))/2,IF(MEDIAN(T71:V71)-MIN(T71:V71)&gt;=MAX(T71:V71)-MEDIAN(T71:V71),(MAX(T71:V71)+MEDIAN(T71:V71))/2,IF(MEDIAN(T71:V71)-MIN(T71:V71)&lt;MAX(T71:V71)-MEDIAN(T71:V71),(MIN(T71:V71)+MEDIAN(T71:V71))/2))))*2)</f>
        <v>0</v>
      </c>
      <c r="AA71" s="197">
        <f t="shared" si="0"/>
        <v>0</v>
      </c>
      <c r="AB71" s="253" t="str">
        <f>LOOKUP(AA71,{0,0.01,40,45,50,55,60,65,70,75,80},{"","F","D","C","C+","B-","B","B+","A-","A","A+"})</f>
        <v/>
      </c>
      <c r="AC71" s="330">
        <f>LOOKUP(AA71,{0,0.01,40,45,50,55,60,65,70,75,80},{0,"0",2,2.25,2.5,2.75,3,3.25,3.5,3.75,4})</f>
        <v>0</v>
      </c>
      <c r="AD71" s="331"/>
      <c r="AE71" s="332" t="str">
        <f t="shared" si="4"/>
        <v/>
      </c>
    </row>
    <row r="72" spans="1:31" ht="18">
      <c r="A72" s="267">
        <f>'1st 1'!A72</f>
        <v>0</v>
      </c>
      <c r="B72" s="271">
        <f>'1st 1'!B72</f>
        <v>0</v>
      </c>
      <c r="C72" s="283"/>
      <c r="D72" s="284"/>
      <c r="E72" s="285"/>
      <c r="F72" s="291"/>
      <c r="G72" s="287">
        <f>IF(H4=3,(ABS(IF(D72&gt;60,0,D72)-IF(E72&gt;60,0,E72))),(ABS(IF(D72&gt;30,0,D72)-IF(E72&gt;30,0,E72))))</f>
        <v>0</v>
      </c>
      <c r="H72" s="288" t="str">
        <f>IF(H4=3,(IF(G72&gt;12,"Y","")),(IF(G72&gt;6,"Y","")))</f>
        <v/>
      </c>
      <c r="I72" s="289">
        <f t="shared" si="1"/>
        <v>0</v>
      </c>
      <c r="J72" s="290">
        <f>IF(H4=3,I72,(IF(G72&lt;=6,(IF(D72&gt;30,0,D72)+IF(E72&gt;30,0,E72))/2,IF(MEDIAN(D72:F72)-MIN(D72:F72)&gt;=MAX(D72:F72)-MEDIAN(D72:F72),(MAX(D72:F72)+MEDIAN(D72:F72))/2,IF(MEDIAN(D72:F72)-MIN(D72:F72)&lt;MAX(D72:F72)-MEDIAN(D72:F72),(MIN(D72:F72)+MEDIAN(D72:F72))/2))))*2)</f>
        <v>0</v>
      </c>
      <c r="K72" s="262"/>
      <c r="L72" s="183"/>
      <c r="M72" s="183"/>
      <c r="N72" s="183"/>
      <c r="O72" s="249">
        <f>IF(P4=3,(ABS(IF(L72&gt;60,0,L72)-IF(M72&gt;60,0,M72))),(ABS(IF(L72&gt;30,0,L72)-IF(M72&gt;30,0,M72))))</f>
        <v>0</v>
      </c>
      <c r="P72" s="200" t="str">
        <f>IF(P4=3,(IF(O72&gt;12,"Y","")),(IF(O72&gt;6,"Y","")))</f>
        <v/>
      </c>
      <c r="Q72" s="42">
        <f t="shared" si="2"/>
        <v>0</v>
      </c>
      <c r="R72" s="251">
        <f>IF(P4=3,Q72,(IF(O72&lt;=6,(IF(L72&gt;30,0,L72)+IF(M72&gt;30,0,M72))/2,IF(MEDIAN(L72:N72)-MIN(L72:N72)&gt;=MAX(L72:N72)-MEDIAN(L72:N72),(MAX(L72:N72)+MEDIAN(L72:N72))/2,IF(MEDIAN(L72:N72)-MIN(L72:N72)&lt;MAX(L72:N72)-MEDIAN(L72:N72),(MIN(L72:N72)+MEDIAN(L72:N72))/2))))*2)</f>
        <v>0</v>
      </c>
      <c r="S72" s="283"/>
      <c r="T72" s="291"/>
      <c r="U72" s="291"/>
      <c r="V72" s="291"/>
      <c r="W72" s="287">
        <f>IF(X4=3,(ABS(IF(T72&gt;60,0,T72)-IF(U72&gt;60,0,U72))),(ABS(IF(T72&gt;30,0,T72)-IF(U72&gt;30,0,U72))))</f>
        <v>0</v>
      </c>
      <c r="X72" s="288" t="str">
        <f>IF(X4=3,(IF(W72&gt;12,"Y","")),(IF(W72&gt;6,"Y","")))</f>
        <v/>
      </c>
      <c r="Y72" s="289">
        <f t="shared" si="3"/>
        <v>0</v>
      </c>
      <c r="Z72" s="290">
        <f>IF(X4=3,Y72,(IF(W72&lt;=6,(IF(T72&gt;30,0,T72)+IF(U72&gt;30,0,U72))/2,IF(MEDIAN(T72:V72)-MIN(T72:V72)&gt;=MAX(T72:V72)-MEDIAN(T72:V72),(MAX(T72:V72)+MEDIAN(T72:V72))/2,IF(MEDIAN(T72:V72)-MIN(T72:V72)&lt;MAX(T72:V72)-MEDIAN(T72:V72),(MIN(T72:V72)+MEDIAN(T72:V72))/2))))*2)</f>
        <v>0</v>
      </c>
      <c r="AA72" s="197">
        <f t="shared" ref="AA72:AA77" si="5">IF(C72&gt;0,(ROUNDUP((C72+J72),0)),IF(K72&gt;0,(ROUNDUP((K72+R72),0)),IF(S72&gt;0,(ROUNDUP((S72+Z72),0)),0)))</f>
        <v>0</v>
      </c>
      <c r="AB72" s="253" t="str">
        <f>LOOKUP(AA72,{0,0.01,40,45,50,55,60,65,70,75,80},{"","F","D","C","C+","B-","B","B+","A-","A","A+"})</f>
        <v/>
      </c>
      <c r="AC72" s="330">
        <f>LOOKUP(AA72,{0,0.01,40,45,50,55,60,65,70,75,80},{0,"0",2,2.25,2.5,2.75,3,3.25,3.5,3.75,4})</f>
        <v>0</v>
      </c>
      <c r="AD72" s="331"/>
      <c r="AE72" s="332" t="str">
        <f t="shared" si="4"/>
        <v/>
      </c>
    </row>
    <row r="73" spans="1:31" ht="18">
      <c r="A73" s="267">
        <f>'1st 1'!A73</f>
        <v>0</v>
      </c>
      <c r="B73" s="271">
        <f>'1st 1'!B73</f>
        <v>0</v>
      </c>
      <c r="C73" s="283"/>
      <c r="D73" s="284"/>
      <c r="E73" s="285"/>
      <c r="F73" s="291"/>
      <c r="G73" s="287">
        <f>IF(H4=3,(ABS(IF(D73&gt;60,0,D73)-IF(E73&gt;60,0,E73))),(ABS(IF(D73&gt;30,0,D73)-IF(E73&gt;30,0,E73))))</f>
        <v>0</v>
      </c>
      <c r="H73" s="288" t="str">
        <f>IF(H4=3,(IF(G73&gt;12,"Y","")),(IF(G73&gt;6,"Y","")))</f>
        <v/>
      </c>
      <c r="I73" s="289">
        <f t="shared" ref="I73:I77" si="6">IF(G73&lt;=12,(IF(D73&gt;60,0,D73)+IF(E73&gt;60,0,E73))/2,IF(MEDIAN(D73:F73)-MIN(D73:F73)&gt;=MAX(D73:F73)-MEDIAN(D73:F73),(MAX(D73:F73)+MEDIAN(D73:F73))/2,IF(MEDIAN(D73:F73)-MIN(D73:F73)&lt;MAX(D73:F73)-MEDIAN(D73:F73),(MIN(D73:F73)+MEDIAN(D73:F73))/2)))</f>
        <v>0</v>
      </c>
      <c r="J73" s="290">
        <f>IF(H4=3,I73,(IF(G73&lt;=6,(IF(D73&gt;30,0,D73)+IF(E73&gt;30,0,E73))/2,IF(MEDIAN(D73:F73)-MIN(D73:F73)&gt;=MAX(D73:F73)-MEDIAN(D73:F73),(MAX(D73:F73)+MEDIAN(D73:F73))/2,IF(MEDIAN(D73:F73)-MIN(D73:F73)&lt;MAX(D73:F73)-MEDIAN(D73:F73),(MIN(D73:F73)+MEDIAN(D73:F73))/2))))*2)</f>
        <v>0</v>
      </c>
      <c r="K73" s="262"/>
      <c r="L73" s="183"/>
      <c r="M73" s="183"/>
      <c r="N73" s="183"/>
      <c r="O73" s="249">
        <f>IF(P4=3,(ABS(IF(L73&gt;60,0,L73)-IF(M73&gt;60,0,M73))),(ABS(IF(L73&gt;30,0,L73)-IF(M73&gt;30,0,M73))))</f>
        <v>0</v>
      </c>
      <c r="P73" s="200" t="str">
        <f>IF(P4=3,(IF(O73&gt;12,"Y","")),(IF(O73&gt;6,"Y","")))</f>
        <v/>
      </c>
      <c r="Q73" s="42">
        <f t="shared" ref="Q73:Q77" si="7">IF(O73&lt;=12,(IF(L73&gt;60,0,L73)+IF(M73&gt;60,0,M73))/2,IF(MEDIAN(L73:N73)-MIN(L73:N73)&gt;=MAX(L73:N73)-MEDIAN(L73:N73),(MAX(L73:N73)+MEDIAN(L73:N73))/2,IF(MEDIAN(L73:N73)-MIN(L73:N73)&lt;MAX(L73:N73)-MEDIAN(L73:N73),(MIN(L73:N73)+MEDIAN(L73:N73))/2)))</f>
        <v>0</v>
      </c>
      <c r="R73" s="251">
        <f>IF(P4=3,Q73,(IF(O73&lt;=6,(IF(L73&gt;30,0,L73)+IF(M73&gt;30,0,M73))/2,IF(MEDIAN(L73:N73)-MIN(L73:N73)&gt;=MAX(L73:N73)-MEDIAN(L73:N73),(MAX(L73:N73)+MEDIAN(L73:N73))/2,IF(MEDIAN(L73:N73)-MIN(L73:N73)&lt;MAX(L73:N73)-MEDIAN(L73:N73),(MIN(L73:N73)+MEDIAN(L73:N73))/2))))*2)</f>
        <v>0</v>
      </c>
      <c r="S73" s="283"/>
      <c r="T73" s="291"/>
      <c r="U73" s="291"/>
      <c r="V73" s="291"/>
      <c r="W73" s="287">
        <f>IF(X4=3,(ABS(IF(T73&gt;60,0,T73)-IF(U73&gt;60,0,U73))),(ABS(IF(T73&gt;30,0,T73)-IF(U73&gt;30,0,U73))))</f>
        <v>0</v>
      </c>
      <c r="X73" s="288" t="str">
        <f>IF(X4=3,(IF(W73&gt;12,"Y","")),(IF(W73&gt;6,"Y","")))</f>
        <v/>
      </c>
      <c r="Y73" s="289">
        <f t="shared" ref="Y73:Y77" si="8">IF(W73&lt;=12,(IF(T73&gt;60,0,T73)+IF(U73&gt;60,0,U73))/2,IF(MEDIAN(T73:V73)-MIN(T73:V73)&gt;=MAX(T73:V73)-MEDIAN(T73:V73),(MAX(T73:V73)+MEDIAN(T73:V73))/2,IF(MEDIAN(T73:V73)-MIN(T73:V73)&lt;MAX(T73:V73)-MEDIAN(T73:V73),(MIN(T73:V73)+MEDIAN(T73:V73))/2)))</f>
        <v>0</v>
      </c>
      <c r="Z73" s="290">
        <f>IF(X4=3,Y73,(IF(W73&lt;=6,(IF(T73&gt;30,0,T73)+IF(U73&gt;30,0,U73))/2,IF(MEDIAN(T73:V73)-MIN(T73:V73)&gt;=MAX(T73:V73)-MEDIAN(T73:V73),(MAX(T73:V73)+MEDIAN(T73:V73))/2,IF(MEDIAN(T73:V73)-MIN(T73:V73)&lt;MAX(T73:V73)-MEDIAN(T73:V73),(MIN(T73:V73)+MEDIAN(T73:V73))/2))))*2)</f>
        <v>0</v>
      </c>
      <c r="AA73" s="197">
        <f t="shared" si="5"/>
        <v>0</v>
      </c>
      <c r="AB73" s="253" t="str">
        <f>LOOKUP(AA73,{0,0.01,40,45,50,55,60,65,70,75,80},{"","F","D","C","C+","B-","B","B+","A-","A","A+"})</f>
        <v/>
      </c>
      <c r="AC73" s="330">
        <f>LOOKUP(AA73,{0,0.01,40,45,50,55,60,65,70,75,80},{0,"0",2,2.25,2.5,2.75,3,3.25,3.5,3.75,4})</f>
        <v>0</v>
      </c>
      <c r="AD73" s="331"/>
      <c r="AE73" s="332" t="str">
        <f t="shared" ref="AE73:AE77" si="9">IF(AD73=0,"",IF(AD73=AC73,"Same",IF(AC73="0","Passed",IF(AD73&gt;AC73,"Imp:","Not Imp:"))))</f>
        <v/>
      </c>
    </row>
    <row r="74" spans="1:31" ht="18">
      <c r="A74" s="267">
        <f>'1st 1'!A74</f>
        <v>0</v>
      </c>
      <c r="B74" s="271">
        <f>'1st 1'!B74</f>
        <v>0</v>
      </c>
      <c r="C74" s="283"/>
      <c r="D74" s="284"/>
      <c r="E74" s="285"/>
      <c r="F74" s="291"/>
      <c r="G74" s="287">
        <f>IF(H4=3,(ABS(IF(D74&gt;60,0,D74)-IF(E74&gt;60,0,E74))),(ABS(IF(D74&gt;30,0,D74)-IF(E74&gt;30,0,E74))))</f>
        <v>0</v>
      </c>
      <c r="H74" s="288" t="str">
        <f>IF(H4=3,(IF(G74&gt;12,"Y","")),(IF(G74&gt;6,"Y","")))</f>
        <v/>
      </c>
      <c r="I74" s="289">
        <f t="shared" si="6"/>
        <v>0</v>
      </c>
      <c r="J74" s="290">
        <f>IF(H4=3,I74,(IF(G74&lt;=6,(IF(D74&gt;30,0,D74)+IF(E74&gt;30,0,E74))/2,IF(MEDIAN(D74:F74)-MIN(D74:F74)&gt;=MAX(D74:F74)-MEDIAN(D74:F74),(MAX(D74:F74)+MEDIAN(D74:F74))/2,IF(MEDIAN(D74:F74)-MIN(D74:F74)&lt;MAX(D74:F74)-MEDIAN(D74:F74),(MIN(D74:F74)+MEDIAN(D74:F74))/2))))*2)</f>
        <v>0</v>
      </c>
      <c r="K74" s="262"/>
      <c r="L74" s="183"/>
      <c r="M74" s="183"/>
      <c r="N74" s="183"/>
      <c r="O74" s="249">
        <f>IF(P4=3,(ABS(IF(L74&gt;60,0,L74)-IF(M74&gt;60,0,M74))),(ABS(IF(L74&gt;30,0,L74)-IF(M74&gt;30,0,M74))))</f>
        <v>0</v>
      </c>
      <c r="P74" s="200" t="str">
        <f>IF(P4=3,(IF(O74&gt;12,"Y","")),(IF(O74&gt;6,"Y","")))</f>
        <v/>
      </c>
      <c r="Q74" s="42">
        <f t="shared" si="7"/>
        <v>0</v>
      </c>
      <c r="R74" s="251">
        <f>IF(P4=3,Q74,(IF(O74&lt;=6,(IF(L74&gt;30,0,L74)+IF(M74&gt;30,0,M74))/2,IF(MEDIAN(L74:N74)-MIN(L74:N74)&gt;=MAX(L74:N74)-MEDIAN(L74:N74),(MAX(L74:N74)+MEDIAN(L74:N74))/2,IF(MEDIAN(L74:N74)-MIN(L74:N74)&lt;MAX(L74:N74)-MEDIAN(L74:N74),(MIN(L74:N74)+MEDIAN(L74:N74))/2))))*2)</f>
        <v>0</v>
      </c>
      <c r="S74" s="283"/>
      <c r="T74" s="291"/>
      <c r="U74" s="291"/>
      <c r="V74" s="291"/>
      <c r="W74" s="287">
        <f>IF(X4=3,(ABS(IF(T74&gt;60,0,T74)-IF(U74&gt;60,0,U74))),(ABS(IF(T74&gt;30,0,T74)-IF(U74&gt;30,0,U74))))</f>
        <v>0</v>
      </c>
      <c r="X74" s="288" t="str">
        <f>IF(X4=3,(IF(W74&gt;12,"Y","")),(IF(W74&gt;6,"Y","")))</f>
        <v/>
      </c>
      <c r="Y74" s="289">
        <f t="shared" si="8"/>
        <v>0</v>
      </c>
      <c r="Z74" s="290">
        <f>IF(X4=3,Y74,(IF(W74&lt;=6,(IF(T74&gt;30,0,T74)+IF(U74&gt;30,0,U74))/2,IF(MEDIAN(T74:V74)-MIN(T74:V74)&gt;=MAX(T74:V74)-MEDIAN(T74:V74),(MAX(T74:V74)+MEDIAN(T74:V74))/2,IF(MEDIAN(T74:V74)-MIN(T74:V74)&lt;MAX(T74:V74)-MEDIAN(T74:V74),(MIN(T74:V74)+MEDIAN(T74:V74))/2))))*2)</f>
        <v>0</v>
      </c>
      <c r="AA74" s="197">
        <f t="shared" si="5"/>
        <v>0</v>
      </c>
      <c r="AB74" s="253" t="str">
        <f>LOOKUP(AA74,{0,0.01,40,45,50,55,60,65,70,75,80},{"","F","D","C","C+","B-","B","B+","A-","A","A+"})</f>
        <v/>
      </c>
      <c r="AC74" s="330">
        <f>LOOKUP(AA74,{0,0.01,40,45,50,55,60,65,70,75,80},{0,"0",2,2.25,2.5,2.75,3,3.25,3.5,3.75,4})</f>
        <v>0</v>
      </c>
      <c r="AD74" s="331"/>
      <c r="AE74" s="332" t="str">
        <f t="shared" si="9"/>
        <v/>
      </c>
    </row>
    <row r="75" spans="1:31" ht="18">
      <c r="A75" s="267">
        <f>'1st 1'!A75</f>
        <v>0</v>
      </c>
      <c r="B75" s="271">
        <f>'1st 1'!B75</f>
        <v>0</v>
      </c>
      <c r="C75" s="283"/>
      <c r="D75" s="284"/>
      <c r="E75" s="285"/>
      <c r="F75" s="291"/>
      <c r="G75" s="287">
        <f>IF(H4=3,(ABS(IF(D75&gt;60,0,D75)-IF(E75&gt;60,0,E75))),(ABS(IF(D75&gt;30,0,D75)-IF(E75&gt;30,0,E75))))</f>
        <v>0</v>
      </c>
      <c r="H75" s="288" t="str">
        <f>IF(H4=3,(IF(G75&gt;12,"Y","")),(IF(G75&gt;6,"Y","")))</f>
        <v/>
      </c>
      <c r="I75" s="289">
        <f t="shared" si="6"/>
        <v>0</v>
      </c>
      <c r="J75" s="290">
        <f>IF(H4=3,I75,(IF(G75&lt;=6,(IF(D75&gt;30,0,D75)+IF(E75&gt;30,0,E75))/2,IF(MEDIAN(D75:F75)-MIN(D75:F75)&gt;=MAX(D75:F75)-MEDIAN(D75:F75),(MAX(D75:F75)+MEDIAN(D75:F75))/2,IF(MEDIAN(D75:F75)-MIN(D75:F75)&lt;MAX(D75:F75)-MEDIAN(D75:F75),(MIN(D75:F75)+MEDIAN(D75:F75))/2))))*2)</f>
        <v>0</v>
      </c>
      <c r="K75" s="262"/>
      <c r="L75" s="183"/>
      <c r="M75" s="183"/>
      <c r="N75" s="183"/>
      <c r="O75" s="249">
        <f>IF(P4=3,(ABS(IF(L75&gt;60,0,L75)-IF(M75&gt;60,0,M75))),(ABS(IF(L75&gt;30,0,L75)-IF(M75&gt;30,0,M75))))</f>
        <v>0</v>
      </c>
      <c r="P75" s="200" t="str">
        <f>IF(P4=3,(IF(O75&gt;12,"Y","")),(IF(O75&gt;6,"Y","")))</f>
        <v/>
      </c>
      <c r="Q75" s="42">
        <f t="shared" si="7"/>
        <v>0</v>
      </c>
      <c r="R75" s="251">
        <f>IF(P4=3,Q75,(IF(O75&lt;=6,(IF(L75&gt;30,0,L75)+IF(M75&gt;30,0,M75))/2,IF(MEDIAN(L75:N75)-MIN(L75:N75)&gt;=MAX(L75:N75)-MEDIAN(L75:N75),(MAX(L75:N75)+MEDIAN(L75:N75))/2,IF(MEDIAN(L75:N75)-MIN(L75:N75)&lt;MAX(L75:N75)-MEDIAN(L75:N75),(MIN(L75:N75)+MEDIAN(L75:N75))/2))))*2)</f>
        <v>0</v>
      </c>
      <c r="S75" s="283"/>
      <c r="T75" s="291"/>
      <c r="U75" s="291"/>
      <c r="V75" s="291"/>
      <c r="W75" s="287">
        <f>IF(X4=3,(ABS(IF(T75&gt;60,0,T75)-IF(U75&gt;60,0,U75))),(ABS(IF(T75&gt;30,0,T75)-IF(U75&gt;30,0,U75))))</f>
        <v>0</v>
      </c>
      <c r="X75" s="288" t="str">
        <f>IF(X4=3,(IF(W75&gt;12,"Y","")),(IF(W75&gt;6,"Y","")))</f>
        <v/>
      </c>
      <c r="Y75" s="289">
        <f t="shared" si="8"/>
        <v>0</v>
      </c>
      <c r="Z75" s="290">
        <f>IF(X4=3,Y75,(IF(W75&lt;=6,(IF(T75&gt;30,0,T75)+IF(U75&gt;30,0,U75))/2,IF(MEDIAN(T75:V75)-MIN(T75:V75)&gt;=MAX(T75:V75)-MEDIAN(T75:V75),(MAX(T75:V75)+MEDIAN(T75:V75))/2,IF(MEDIAN(T75:V75)-MIN(T75:V75)&lt;MAX(T75:V75)-MEDIAN(T75:V75),(MIN(T75:V75)+MEDIAN(T75:V75))/2))))*2)</f>
        <v>0</v>
      </c>
      <c r="AA75" s="197">
        <f t="shared" si="5"/>
        <v>0</v>
      </c>
      <c r="AB75" s="253" t="str">
        <f>LOOKUP(AA75,{0,0.01,40,45,50,55,60,65,70,75,80},{"","F","D","C","C+","B-","B","B+","A-","A","A+"})</f>
        <v/>
      </c>
      <c r="AC75" s="330">
        <f>LOOKUP(AA75,{0,0.01,40,45,50,55,60,65,70,75,80},{0,"0",2,2.25,2.5,2.75,3,3.25,3.5,3.75,4})</f>
        <v>0</v>
      </c>
      <c r="AD75" s="331"/>
      <c r="AE75" s="332" t="str">
        <f t="shared" si="9"/>
        <v/>
      </c>
    </row>
    <row r="76" spans="1:31" ht="18">
      <c r="A76" s="267">
        <f>'1st 1'!A76</f>
        <v>0</v>
      </c>
      <c r="B76" s="271">
        <f>'1st 1'!B76</f>
        <v>0</v>
      </c>
      <c r="C76" s="283"/>
      <c r="D76" s="284"/>
      <c r="E76" s="285"/>
      <c r="F76" s="291"/>
      <c r="G76" s="287">
        <f>IF(H4=3,(ABS(IF(D76&gt;60,0,D76)-IF(E76&gt;60,0,E76))),(ABS(IF(D76&gt;30,0,D76)-IF(E76&gt;30,0,E76))))</f>
        <v>0</v>
      </c>
      <c r="H76" s="288" t="str">
        <f>IF(H4=3,(IF(G76&gt;12,"Y","")),(IF(G76&gt;6,"Y","")))</f>
        <v/>
      </c>
      <c r="I76" s="289">
        <f t="shared" si="6"/>
        <v>0</v>
      </c>
      <c r="J76" s="290">
        <f>IF(H4=3,I76,(IF(G76&lt;=6,(IF(D76&gt;30,0,D76)+IF(E76&gt;30,0,E76))/2,IF(MEDIAN(D76:F76)-MIN(D76:F76)&gt;=MAX(D76:F76)-MEDIAN(D76:F76),(MAX(D76:F76)+MEDIAN(D76:F76))/2,IF(MEDIAN(D76:F76)-MIN(D76:F76)&lt;MAX(D76:F76)-MEDIAN(D76:F76),(MIN(D76:F76)+MEDIAN(D76:F76))/2))))*2)</f>
        <v>0</v>
      </c>
      <c r="K76" s="262"/>
      <c r="L76" s="183"/>
      <c r="M76" s="183"/>
      <c r="N76" s="183"/>
      <c r="O76" s="249">
        <f>IF(P4=3,(ABS(IF(L76&gt;60,0,L76)-IF(M76&gt;60,0,M76))),(ABS(IF(L76&gt;30,0,L76)-IF(M76&gt;30,0,M76))))</f>
        <v>0</v>
      </c>
      <c r="P76" s="200" t="str">
        <f>IF(P4=3,(IF(O76&gt;12,"Y","")),(IF(O76&gt;6,"Y","")))</f>
        <v/>
      </c>
      <c r="Q76" s="42">
        <f t="shared" si="7"/>
        <v>0</v>
      </c>
      <c r="R76" s="251">
        <f>IF(P4=3,Q76,(IF(O76&lt;=6,(IF(L76&gt;30,0,L76)+IF(M76&gt;30,0,M76))/2,IF(MEDIAN(L76:N76)-MIN(L76:N76)&gt;=MAX(L76:N76)-MEDIAN(L76:N76),(MAX(L76:N76)+MEDIAN(L76:N76))/2,IF(MEDIAN(L76:N76)-MIN(L76:N76)&lt;MAX(L76:N76)-MEDIAN(L76:N76),(MIN(L76:N76)+MEDIAN(L76:N76))/2))))*2)</f>
        <v>0</v>
      </c>
      <c r="S76" s="283"/>
      <c r="T76" s="291"/>
      <c r="U76" s="291"/>
      <c r="V76" s="291"/>
      <c r="W76" s="287">
        <f>IF(X4=3,(ABS(IF(T76&gt;60,0,T76)-IF(U76&gt;60,0,U76))),(ABS(IF(T76&gt;30,0,T76)-IF(U76&gt;30,0,U76))))</f>
        <v>0</v>
      </c>
      <c r="X76" s="288" t="str">
        <f>IF(X4=3,(IF(W76&gt;12,"Y","")),(IF(W76&gt;6,"Y","")))</f>
        <v/>
      </c>
      <c r="Y76" s="289">
        <f t="shared" si="8"/>
        <v>0</v>
      </c>
      <c r="Z76" s="290">
        <f>IF(X4=3,Y76,(IF(W76&lt;=6,(IF(T76&gt;30,0,T76)+IF(U76&gt;30,0,U76))/2,IF(MEDIAN(T76:V76)-MIN(T76:V76)&gt;=MAX(T76:V76)-MEDIAN(T76:V76),(MAX(T76:V76)+MEDIAN(T76:V76))/2,IF(MEDIAN(T76:V76)-MIN(T76:V76)&lt;MAX(T76:V76)-MEDIAN(T76:V76),(MIN(T76:V76)+MEDIAN(T76:V76))/2))))*2)</f>
        <v>0</v>
      </c>
      <c r="AA76" s="197">
        <f t="shared" si="5"/>
        <v>0</v>
      </c>
      <c r="AB76" s="253" t="str">
        <f>LOOKUP(AA76,{0,0.01,40,45,50,55,60,65,70,75,80},{"","F","D","C","C+","B-","B","B+","A-","A","A+"})</f>
        <v/>
      </c>
      <c r="AC76" s="330">
        <f>LOOKUP(AA76,{0,0.01,40,45,50,55,60,65,70,75,80},{0,"0",2,2.25,2.5,2.75,3,3.25,3.5,3.75,4})</f>
        <v>0</v>
      </c>
      <c r="AD76" s="331"/>
      <c r="AE76" s="332" t="str">
        <f t="shared" si="9"/>
        <v/>
      </c>
    </row>
    <row r="77" spans="1:31" ht="18">
      <c r="A77" s="267">
        <f>'1st 1'!A77</f>
        <v>0</v>
      </c>
      <c r="B77" s="271">
        <f>'1st 1'!B77</f>
        <v>0</v>
      </c>
      <c r="C77" s="283"/>
      <c r="D77" s="284"/>
      <c r="E77" s="285"/>
      <c r="F77" s="291"/>
      <c r="G77" s="287">
        <f>IF(H4=3,(ABS(IF(D77&gt;60,0,D77)-IF(E77&gt;60,0,E77))),(ABS(IF(D77&gt;30,0,D77)-IF(E77&gt;30,0,E77))))</f>
        <v>0</v>
      </c>
      <c r="H77" s="288" t="str">
        <f>IF(H4=3,(IF(G77&gt;12,"Y","")),(IF(G77&gt;6,"Y","")))</f>
        <v/>
      </c>
      <c r="I77" s="289">
        <f t="shared" si="6"/>
        <v>0</v>
      </c>
      <c r="J77" s="290">
        <f>IF(H4=3,I77,(IF(G77&lt;=6,(IF(D77&gt;30,0,D77)+IF(E77&gt;30,0,E77))/2,IF(MEDIAN(D77:F77)-MIN(D77:F77)&gt;=MAX(D77:F77)-MEDIAN(D77:F77),(MAX(D77:F77)+MEDIAN(D77:F77))/2,IF(MEDIAN(D77:F77)-MIN(D77:F77)&lt;MAX(D77:F77)-MEDIAN(D77:F77),(MIN(D77:F77)+MEDIAN(D77:F77))/2))))*2)</f>
        <v>0</v>
      </c>
      <c r="K77" s="262"/>
      <c r="L77" s="183"/>
      <c r="M77" s="183"/>
      <c r="N77" s="183"/>
      <c r="O77" s="249">
        <f>IF(P4=3,(ABS(IF(L77&gt;60,0,L77)-IF(M77&gt;60,0,M77))),(ABS(IF(L77&gt;30,0,L77)-IF(M77&gt;30,0,M77))))</f>
        <v>0</v>
      </c>
      <c r="P77" s="200" t="str">
        <f>IF(P4=3,(IF(O77&gt;12,"Y","")),(IF(O77&gt;6,"Y","")))</f>
        <v/>
      </c>
      <c r="Q77" s="42">
        <f t="shared" si="7"/>
        <v>0</v>
      </c>
      <c r="R77" s="251">
        <f>IF(P4=3,Q77,(IF(O77&lt;=6,(IF(L77&gt;30,0,L77)+IF(M77&gt;30,0,M77))/2,IF(MEDIAN(L77:N77)-MIN(L77:N77)&gt;=MAX(L77:N77)-MEDIAN(L77:N77),(MAX(L77:N77)+MEDIAN(L77:N77))/2,IF(MEDIAN(L77:N77)-MIN(L77:N77)&lt;MAX(L77:N77)-MEDIAN(L77:N77),(MIN(L77:N77)+MEDIAN(L77:N77))/2))))*2)</f>
        <v>0</v>
      </c>
      <c r="S77" s="283"/>
      <c r="T77" s="291"/>
      <c r="U77" s="291"/>
      <c r="V77" s="291"/>
      <c r="W77" s="287">
        <f>IF(X4=3,(ABS(IF(T77&gt;60,0,T77)-IF(U77&gt;60,0,U77))),(ABS(IF(T77&gt;30,0,T77)-IF(U77&gt;30,0,U77))))</f>
        <v>0</v>
      </c>
      <c r="X77" s="288" t="str">
        <f>IF(X4=3,(IF(W77&gt;12,"Y","")),(IF(W77&gt;6,"Y","")))</f>
        <v/>
      </c>
      <c r="Y77" s="289">
        <f t="shared" si="8"/>
        <v>0</v>
      </c>
      <c r="Z77" s="290">
        <f>IF(X4=3,Y77,(IF(W77&lt;=6,(IF(T77&gt;30,0,T77)+IF(U77&gt;30,0,U77))/2,IF(MEDIAN(T77:V77)-MIN(T77:V77)&gt;=MAX(T77:V77)-MEDIAN(T77:V77),(MAX(T77:V77)+MEDIAN(T77:V77))/2,IF(MEDIAN(T77:V77)-MIN(T77:V77)&lt;MAX(T77:V77)-MEDIAN(T77:V77),(MIN(T77:V77)+MEDIAN(T77:V77))/2))))*2)</f>
        <v>0</v>
      </c>
      <c r="AA77" s="197">
        <f t="shared" si="5"/>
        <v>0</v>
      </c>
      <c r="AB77" s="253" t="str">
        <f>LOOKUP(AA77,{0,0.01,40,45,50,55,60,65,70,75,80},{"","F","D","C","C+","B-","B","B+","A-","A","A+"})</f>
        <v/>
      </c>
      <c r="AC77" s="330">
        <f>LOOKUP(AA77,{0,0.01,40,45,50,55,60,65,70,75,80},{0,"0",2,2.25,2.5,2.75,3,3.25,3.5,3.75,4})</f>
        <v>0</v>
      </c>
      <c r="AD77" s="331"/>
      <c r="AE77" s="332" t="str">
        <f t="shared" si="9"/>
        <v/>
      </c>
    </row>
  </sheetData>
  <sheetProtection password="CFC1" sheet="1" objects="1" scenarios="1" formatCells="0" formatColumns="0" formatRows="0"/>
  <mergeCells count="19">
    <mergeCell ref="C5:J5"/>
    <mergeCell ref="K5:R5"/>
    <mergeCell ref="S5:Z5"/>
    <mergeCell ref="A1:AE1"/>
    <mergeCell ref="A2:AE2"/>
    <mergeCell ref="A3:AE3"/>
    <mergeCell ref="K4:O4"/>
    <mergeCell ref="P4:R4"/>
    <mergeCell ref="S4:W4"/>
    <mergeCell ref="X4:Z4"/>
    <mergeCell ref="AA4:AC6"/>
    <mergeCell ref="B5:B7"/>
    <mergeCell ref="D6:J6"/>
    <mergeCell ref="L6:R6"/>
    <mergeCell ref="T6:Z6"/>
    <mergeCell ref="AD4:AD7"/>
    <mergeCell ref="AE4:AE7"/>
    <mergeCell ref="F4:G4"/>
    <mergeCell ref="H4:J4"/>
  </mergeCells>
  <conditionalFormatting sqref="G8:G77">
    <cfRule type="expression" dxfId="20" priority="7">
      <formula>$I$7="Y"</formula>
    </cfRule>
    <cfRule type="expression" dxfId="19" priority="8">
      <formula>$I$7="Y"</formula>
    </cfRule>
    <cfRule type="expression" dxfId="18" priority="9">
      <formula>$I$7="Y"</formula>
    </cfRule>
  </conditionalFormatting>
  <conditionalFormatting sqref="O8:O77">
    <cfRule type="expression" dxfId="17" priority="4">
      <formula>$I$7="Y"</formula>
    </cfRule>
    <cfRule type="expression" dxfId="16" priority="5">
      <formula>$I$7="Y"</formula>
    </cfRule>
    <cfRule type="expression" dxfId="15" priority="6">
      <formula>$I$7="Y"</formula>
    </cfRule>
  </conditionalFormatting>
  <conditionalFormatting sqref="W8:W77">
    <cfRule type="expression" dxfId="14" priority="1">
      <formula>$I$7="Y"</formula>
    </cfRule>
    <cfRule type="expression" dxfId="13" priority="2">
      <formula>$I$7="Y"</formula>
    </cfRule>
    <cfRule type="expression" dxfId="12" priority="3">
      <formula>$I$7="Y"</formula>
    </cfRule>
  </conditionalFormatting>
  <pageMargins left="0.31496062992126" right="0.196850393700787" top="0.31496062992126" bottom="0.59055118110236204" header="0" footer="0.118110236220472"/>
  <pageSetup paperSize="5" scale="80" fitToWidth="2" fitToHeight="3" orientation="landscape" verticalDpi="300" r:id="rId1"/>
  <headerFooter>
    <oddFooter>&amp;CTabulator  01 ..............                                        02 ..............                                        03 ..............                                                                                  Checked by Controler of Exam: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>
    <tabColor rgb="FFFFC000"/>
  </sheetPr>
  <dimension ref="A1:L75"/>
  <sheetViews>
    <sheetView showZeros="0" view="pageLayout" topLeftCell="A28" workbookViewId="0">
      <selection activeCell="F58" sqref="F58"/>
    </sheetView>
  </sheetViews>
  <sheetFormatPr defaultColWidth="9.140625" defaultRowHeight="15"/>
  <cols>
    <col min="1" max="1" width="16.5703125" style="16" customWidth="1"/>
    <col min="2" max="2" width="50.28515625" style="16" customWidth="1"/>
    <col min="3" max="3" width="9.28515625" style="16" hidden="1" customWidth="1"/>
    <col min="4" max="4" width="8.7109375" style="16" hidden="1" customWidth="1"/>
    <col min="5" max="5" width="8.5703125" style="16" hidden="1" customWidth="1"/>
    <col min="6" max="6" width="13.5703125" style="16" customWidth="1"/>
    <col min="7" max="7" width="10.7109375" style="16" customWidth="1"/>
    <col min="8" max="8" width="9.140625" style="16" hidden="1" customWidth="1"/>
    <col min="9" max="9" width="8" style="16" customWidth="1"/>
    <col min="10" max="10" width="6.42578125" style="16" hidden="1" customWidth="1"/>
    <col min="11" max="11" width="14.7109375" style="17" customWidth="1"/>
    <col min="12" max="16384" width="9.140625" style="16"/>
  </cols>
  <sheetData>
    <row r="1" spans="1:12" ht="26.25">
      <c r="A1" s="545" t="s">
        <v>64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</row>
    <row r="2" spans="1:12" ht="23.25">
      <c r="A2" s="604" t="s">
        <v>24</v>
      </c>
      <c r="B2" s="604"/>
      <c r="C2" s="604"/>
      <c r="D2" s="604"/>
      <c r="E2" s="604"/>
      <c r="F2" s="604"/>
      <c r="G2" s="604"/>
      <c r="H2" s="604"/>
      <c r="I2" s="604"/>
      <c r="J2" s="604"/>
      <c r="K2" s="605"/>
    </row>
    <row r="3" spans="1:12" ht="18">
      <c r="A3" s="606" t="s">
        <v>88</v>
      </c>
      <c r="B3" s="606"/>
      <c r="C3" s="606"/>
      <c r="D3" s="606"/>
      <c r="E3" s="606"/>
      <c r="F3" s="606"/>
      <c r="G3" s="606"/>
      <c r="H3" s="606"/>
      <c r="I3" s="606"/>
      <c r="J3" s="606"/>
      <c r="K3" s="607"/>
    </row>
    <row r="4" spans="1:12">
      <c r="A4" s="603" t="s">
        <v>70</v>
      </c>
      <c r="B4" s="603"/>
      <c r="C4" s="603"/>
      <c r="D4" s="603"/>
      <c r="E4" s="603"/>
      <c r="F4" s="603"/>
      <c r="G4" s="603"/>
      <c r="H4" s="603"/>
      <c r="I4" s="603"/>
      <c r="J4" s="603"/>
      <c r="K4" s="603"/>
      <c r="L4" s="17"/>
    </row>
    <row r="5" spans="1:12" s="21" customFormat="1" ht="76.5" customHeight="1">
      <c r="A5" s="18" t="s">
        <v>15</v>
      </c>
      <c r="B5" s="39" t="s">
        <v>16</v>
      </c>
      <c r="C5" s="18" t="s">
        <v>17</v>
      </c>
      <c r="D5" s="18" t="s">
        <v>18</v>
      </c>
      <c r="E5" s="18" t="s">
        <v>19</v>
      </c>
      <c r="F5" s="18" t="s">
        <v>54</v>
      </c>
      <c r="G5" s="18" t="s">
        <v>53</v>
      </c>
      <c r="H5" s="18"/>
      <c r="I5" s="18" t="s">
        <v>2</v>
      </c>
      <c r="J5" s="18"/>
      <c r="K5" s="18" t="s">
        <v>1</v>
      </c>
      <c r="L5" s="15"/>
    </row>
    <row r="6" spans="1:12" ht="18">
      <c r="A6" s="205">
        <f>'1st 1'!A8</f>
        <v>1</v>
      </c>
      <c r="B6" s="206" t="str">
        <f>'1st 1'!B8</f>
        <v>N</v>
      </c>
      <c r="C6" s="207"/>
      <c r="D6" s="207"/>
      <c r="E6" s="207"/>
      <c r="F6" s="211">
        <v>27</v>
      </c>
      <c r="G6" s="201">
        <f>ROUNDUP(F6*2,0)</f>
        <v>54</v>
      </c>
      <c r="H6" s="201" t="str">
        <f>IF(G6&gt;79,"A+",IF(G6&gt;74,"A",IF(G6&gt;69,"A-",IF(G6&gt;64,"B+",IF(G6&gt;59,"B",IF(G6&gt;54,"B-","-"))))))</f>
        <v>-</v>
      </c>
      <c r="I6" s="208" t="str">
        <f>IF(G6&gt;54,H6,IF(G6&gt;49,"C+",IF(G6&gt;44,"C",IF(G6&gt;39,"D",IF(G6=0,0,"F")))))</f>
        <v>C+</v>
      </c>
      <c r="J6" s="201" t="str">
        <f>IF(G6&gt;79,"4.00",IF(G6&gt;74,"3.75",IF(G6&gt;69,"3.50",IF(G6&gt;64,"3.25",IF(G6&gt;59,"3.00",IF(G6&gt;54,"2.75","-"))))))</f>
        <v>-</v>
      </c>
      <c r="K6" s="209" t="str">
        <f>IF(G6&gt;54,J6,IF(G6&gt;49,"2.50",IF(G6&gt;44,"2.25",IF(G6&gt;39,"2.00",IF(G6=0,0,"00")))))</f>
        <v>2.50</v>
      </c>
    </row>
    <row r="7" spans="1:12" ht="18">
      <c r="A7" s="205">
        <f>'1st 1'!A9</f>
        <v>2</v>
      </c>
      <c r="B7" s="206" t="str">
        <f>'1st 1'!B9</f>
        <v>K</v>
      </c>
      <c r="C7" s="210"/>
      <c r="D7" s="210"/>
      <c r="E7" s="207"/>
      <c r="F7" s="211">
        <v>30</v>
      </c>
      <c r="G7" s="201">
        <f t="shared" ref="G7:G40" si="0">ROUNDUP(F7*2,0)</f>
        <v>60</v>
      </c>
      <c r="H7" s="201" t="str">
        <f t="shared" ref="H7:H40" si="1">IF(G7&gt;79,"A+",IF(G7&gt;74,"A",IF(G7&gt;69,"A-",IF(G7&gt;64,"B+",IF(G7&gt;59,"B",IF(G7&gt;54,"B-","-"))))))</f>
        <v>B</v>
      </c>
      <c r="I7" s="208" t="str">
        <f t="shared" ref="I7:I53" si="2">IF(G7&gt;54,H7,IF(G7&gt;49,"C+",IF(G7&gt;44,"C",IF(G7&gt;39,"D",IF(G7=0,0,"F")))))</f>
        <v>B</v>
      </c>
      <c r="J7" s="201" t="str">
        <f t="shared" ref="J7:J40" si="3">IF(G7&gt;79,"4.00",IF(G7&gt;74,"3.75",IF(G7&gt;69,"3.50",IF(G7&gt;64,"3.25",IF(G7&gt;59,"3.00",IF(G7&gt;54,"2.75","-"))))))</f>
        <v>3.00</v>
      </c>
      <c r="K7" s="209" t="str">
        <f t="shared" ref="K7:K53" si="4">IF(G7&gt;54,J7,IF(G7&gt;49,"2.50",IF(G7&gt;44,"2.25",IF(G7&gt;39,"2.00",IF(G7=0,0,"00")))))</f>
        <v>3.00</v>
      </c>
    </row>
    <row r="8" spans="1:12" ht="18">
      <c r="A8" s="205">
        <f>'1st 1'!A10</f>
        <v>3</v>
      </c>
      <c r="B8" s="206" t="str">
        <f>'1st 1'!B10</f>
        <v>M</v>
      </c>
      <c r="C8" s="207"/>
      <c r="D8" s="207"/>
      <c r="E8" s="207"/>
      <c r="F8" s="211">
        <v>26</v>
      </c>
      <c r="G8" s="201">
        <f t="shared" si="0"/>
        <v>52</v>
      </c>
      <c r="H8" s="201" t="str">
        <f t="shared" si="1"/>
        <v>-</v>
      </c>
      <c r="I8" s="208" t="str">
        <f t="shared" si="2"/>
        <v>C+</v>
      </c>
      <c r="J8" s="201" t="str">
        <f t="shared" si="3"/>
        <v>-</v>
      </c>
      <c r="K8" s="209" t="str">
        <f t="shared" si="4"/>
        <v>2.50</v>
      </c>
    </row>
    <row r="9" spans="1:12" ht="18">
      <c r="A9" s="205">
        <f>'1st 1'!A11</f>
        <v>4</v>
      </c>
      <c r="B9" s="206" t="str">
        <f>'1st 1'!B11</f>
        <v>D</v>
      </c>
      <c r="C9" s="210"/>
      <c r="D9" s="210"/>
      <c r="E9" s="207"/>
      <c r="F9" s="211">
        <v>32</v>
      </c>
      <c r="G9" s="201">
        <f t="shared" si="0"/>
        <v>64</v>
      </c>
      <c r="H9" s="201" t="str">
        <f t="shared" si="1"/>
        <v>B</v>
      </c>
      <c r="I9" s="208" t="str">
        <f t="shared" si="2"/>
        <v>B</v>
      </c>
      <c r="J9" s="201" t="str">
        <f t="shared" si="3"/>
        <v>3.00</v>
      </c>
      <c r="K9" s="209" t="str">
        <f t="shared" si="4"/>
        <v>3.00</v>
      </c>
    </row>
    <row r="10" spans="1:12" ht="18">
      <c r="A10" s="205">
        <f>'1st 1'!A12</f>
        <v>5</v>
      </c>
      <c r="B10" s="206" t="str">
        <f>'1st 1'!B12</f>
        <v>F</v>
      </c>
      <c r="C10" s="207"/>
      <c r="D10" s="207"/>
      <c r="E10" s="207"/>
      <c r="F10" s="211">
        <v>29</v>
      </c>
      <c r="G10" s="201">
        <f t="shared" si="0"/>
        <v>58</v>
      </c>
      <c r="H10" s="201" t="str">
        <f t="shared" si="1"/>
        <v>B-</v>
      </c>
      <c r="I10" s="208" t="str">
        <f t="shared" si="2"/>
        <v>B-</v>
      </c>
      <c r="J10" s="201" t="str">
        <f t="shared" si="3"/>
        <v>2.75</v>
      </c>
      <c r="K10" s="209" t="str">
        <f t="shared" si="4"/>
        <v>2.75</v>
      </c>
    </row>
    <row r="11" spans="1:12" ht="18">
      <c r="A11" s="205">
        <f>'1st 1'!A13</f>
        <v>6</v>
      </c>
      <c r="B11" s="206" t="str">
        <f>'1st 1'!B13</f>
        <v>P</v>
      </c>
      <c r="C11" s="210"/>
      <c r="D11" s="210"/>
      <c r="E11" s="207"/>
      <c r="F11" s="211">
        <v>33</v>
      </c>
      <c r="G11" s="201">
        <f t="shared" si="0"/>
        <v>66</v>
      </c>
      <c r="H11" s="201" t="str">
        <f t="shared" si="1"/>
        <v>B+</v>
      </c>
      <c r="I11" s="208" t="str">
        <f t="shared" si="2"/>
        <v>B+</v>
      </c>
      <c r="J11" s="201" t="str">
        <f t="shared" si="3"/>
        <v>3.25</v>
      </c>
      <c r="K11" s="209" t="str">
        <f t="shared" si="4"/>
        <v>3.25</v>
      </c>
    </row>
    <row r="12" spans="1:12" ht="18">
      <c r="A12" s="205">
        <f>'1st 1'!A14</f>
        <v>7</v>
      </c>
      <c r="B12" s="206" t="str">
        <f>'1st 1'!B14</f>
        <v>M</v>
      </c>
      <c r="C12" s="207"/>
      <c r="D12" s="207"/>
      <c r="E12" s="207"/>
      <c r="F12" s="211">
        <v>41</v>
      </c>
      <c r="G12" s="201">
        <f t="shared" si="0"/>
        <v>82</v>
      </c>
      <c r="H12" s="201" t="str">
        <f t="shared" si="1"/>
        <v>A+</v>
      </c>
      <c r="I12" s="208" t="str">
        <f t="shared" si="2"/>
        <v>A+</v>
      </c>
      <c r="J12" s="201" t="str">
        <f t="shared" si="3"/>
        <v>4.00</v>
      </c>
      <c r="K12" s="209" t="str">
        <f t="shared" si="4"/>
        <v>4.00</v>
      </c>
    </row>
    <row r="13" spans="1:12" ht="18">
      <c r="A13" s="205">
        <f>'1st 1'!A15</f>
        <v>8</v>
      </c>
      <c r="B13" s="206" t="str">
        <f>'1st 1'!B15</f>
        <v>S</v>
      </c>
      <c r="C13" s="210"/>
      <c r="D13" s="210"/>
      <c r="E13" s="207"/>
      <c r="F13" s="211">
        <v>37</v>
      </c>
      <c r="G13" s="201">
        <f t="shared" si="0"/>
        <v>74</v>
      </c>
      <c r="H13" s="201" t="str">
        <f t="shared" si="1"/>
        <v>A-</v>
      </c>
      <c r="I13" s="208" t="str">
        <f t="shared" si="2"/>
        <v>A-</v>
      </c>
      <c r="J13" s="201" t="str">
        <f t="shared" si="3"/>
        <v>3.50</v>
      </c>
      <c r="K13" s="209" t="str">
        <f t="shared" si="4"/>
        <v>3.50</v>
      </c>
    </row>
    <row r="14" spans="1:12" ht="18">
      <c r="A14" s="205">
        <f>'1st 1'!A16</f>
        <v>9</v>
      </c>
      <c r="B14" s="206" t="str">
        <f>'1st 1'!B16</f>
        <v>M</v>
      </c>
      <c r="C14" s="207"/>
      <c r="D14" s="207"/>
      <c r="E14" s="207"/>
      <c r="F14" s="211">
        <v>38</v>
      </c>
      <c r="G14" s="201">
        <f t="shared" si="0"/>
        <v>76</v>
      </c>
      <c r="H14" s="201" t="str">
        <f t="shared" si="1"/>
        <v>A</v>
      </c>
      <c r="I14" s="208" t="str">
        <f t="shared" si="2"/>
        <v>A</v>
      </c>
      <c r="J14" s="201" t="str">
        <f t="shared" si="3"/>
        <v>3.75</v>
      </c>
      <c r="K14" s="209" t="str">
        <f t="shared" si="4"/>
        <v>3.75</v>
      </c>
    </row>
    <row r="15" spans="1:12" ht="18">
      <c r="A15" s="205">
        <f>'1st 1'!A17</f>
        <v>10</v>
      </c>
      <c r="B15" s="206" t="str">
        <f>'1st 1'!B17</f>
        <v>M</v>
      </c>
      <c r="C15" s="210"/>
      <c r="D15" s="210"/>
      <c r="E15" s="207"/>
      <c r="F15" s="211">
        <v>38</v>
      </c>
      <c r="G15" s="201">
        <f t="shared" si="0"/>
        <v>76</v>
      </c>
      <c r="H15" s="201" t="str">
        <f t="shared" si="1"/>
        <v>A</v>
      </c>
      <c r="I15" s="208" t="str">
        <f t="shared" si="2"/>
        <v>A</v>
      </c>
      <c r="J15" s="201" t="str">
        <f t="shared" si="3"/>
        <v>3.75</v>
      </c>
      <c r="K15" s="209" t="str">
        <f t="shared" si="4"/>
        <v>3.75</v>
      </c>
    </row>
    <row r="16" spans="1:12" ht="18">
      <c r="A16" s="205">
        <f>'1st 1'!A18</f>
        <v>11</v>
      </c>
      <c r="B16" s="206" t="str">
        <f>'1st 1'!B18</f>
        <v>S</v>
      </c>
      <c r="C16" s="207"/>
      <c r="D16" s="207"/>
      <c r="E16" s="207"/>
      <c r="F16" s="211">
        <v>42</v>
      </c>
      <c r="G16" s="201">
        <f t="shared" si="0"/>
        <v>84</v>
      </c>
      <c r="H16" s="201" t="str">
        <f t="shared" si="1"/>
        <v>A+</v>
      </c>
      <c r="I16" s="208" t="str">
        <f t="shared" si="2"/>
        <v>A+</v>
      </c>
      <c r="J16" s="201" t="str">
        <f t="shared" si="3"/>
        <v>4.00</v>
      </c>
      <c r="K16" s="209" t="str">
        <f t="shared" si="4"/>
        <v>4.00</v>
      </c>
    </row>
    <row r="17" spans="1:11" ht="18">
      <c r="A17" s="205">
        <f>'1st 1'!A19</f>
        <v>12</v>
      </c>
      <c r="B17" s="206" t="str">
        <f>'1st 1'!B19</f>
        <v>Z</v>
      </c>
      <c r="C17" s="210"/>
      <c r="D17" s="210"/>
      <c r="E17" s="207"/>
      <c r="F17" s="211">
        <v>30</v>
      </c>
      <c r="G17" s="201">
        <f t="shared" si="0"/>
        <v>60</v>
      </c>
      <c r="H17" s="201" t="str">
        <f t="shared" si="1"/>
        <v>B</v>
      </c>
      <c r="I17" s="208" t="str">
        <f t="shared" si="2"/>
        <v>B</v>
      </c>
      <c r="J17" s="201" t="str">
        <f t="shared" si="3"/>
        <v>3.00</v>
      </c>
      <c r="K17" s="209" t="str">
        <f t="shared" si="4"/>
        <v>3.00</v>
      </c>
    </row>
    <row r="18" spans="1:11" ht="18">
      <c r="A18" s="205">
        <f>'1st 1'!A20</f>
        <v>13</v>
      </c>
      <c r="B18" s="206" t="str">
        <f>'1st 1'!B20</f>
        <v>M</v>
      </c>
      <c r="C18" s="207"/>
      <c r="D18" s="207"/>
      <c r="E18" s="207"/>
      <c r="F18" s="211">
        <v>37</v>
      </c>
      <c r="G18" s="201">
        <f t="shared" si="0"/>
        <v>74</v>
      </c>
      <c r="H18" s="201" t="str">
        <f t="shared" si="1"/>
        <v>A-</v>
      </c>
      <c r="I18" s="208" t="str">
        <f t="shared" si="2"/>
        <v>A-</v>
      </c>
      <c r="J18" s="201" t="str">
        <f t="shared" si="3"/>
        <v>3.50</v>
      </c>
      <c r="K18" s="209" t="str">
        <f t="shared" si="4"/>
        <v>3.50</v>
      </c>
    </row>
    <row r="19" spans="1:11" ht="18">
      <c r="A19" s="205">
        <f>'1st 1'!A21</f>
        <v>14</v>
      </c>
      <c r="B19" s="206" t="str">
        <f>'1st 1'!B21</f>
        <v>K</v>
      </c>
      <c r="C19" s="210"/>
      <c r="D19" s="210"/>
      <c r="E19" s="207"/>
      <c r="F19" s="211">
        <v>35</v>
      </c>
      <c r="G19" s="201">
        <f t="shared" si="0"/>
        <v>70</v>
      </c>
      <c r="H19" s="201" t="str">
        <f t="shared" si="1"/>
        <v>A-</v>
      </c>
      <c r="I19" s="208" t="str">
        <f t="shared" si="2"/>
        <v>A-</v>
      </c>
      <c r="J19" s="201" t="str">
        <f t="shared" si="3"/>
        <v>3.50</v>
      </c>
      <c r="K19" s="209" t="str">
        <f t="shared" si="4"/>
        <v>3.50</v>
      </c>
    </row>
    <row r="20" spans="1:11" ht="18">
      <c r="A20" s="205">
        <f>'1st 1'!A22</f>
        <v>15</v>
      </c>
      <c r="B20" s="206" t="str">
        <f>'1st 1'!B22</f>
        <v>P</v>
      </c>
      <c r="C20" s="207"/>
      <c r="D20" s="207"/>
      <c r="E20" s="207"/>
      <c r="F20" s="211">
        <v>36</v>
      </c>
      <c r="G20" s="201">
        <f t="shared" si="0"/>
        <v>72</v>
      </c>
      <c r="H20" s="201" t="str">
        <f t="shared" si="1"/>
        <v>A-</v>
      </c>
      <c r="I20" s="208" t="str">
        <f t="shared" si="2"/>
        <v>A-</v>
      </c>
      <c r="J20" s="201" t="str">
        <f t="shared" si="3"/>
        <v>3.50</v>
      </c>
      <c r="K20" s="209" t="str">
        <f t="shared" si="4"/>
        <v>3.50</v>
      </c>
    </row>
    <row r="21" spans="1:11" ht="18">
      <c r="A21" s="205">
        <f>'1st 1'!A23</f>
        <v>16</v>
      </c>
      <c r="B21" s="206" t="str">
        <f>'1st 1'!B23</f>
        <v>F</v>
      </c>
      <c r="C21" s="210"/>
      <c r="D21" s="210"/>
      <c r="E21" s="207"/>
      <c r="F21" s="211">
        <v>34</v>
      </c>
      <c r="G21" s="201">
        <f t="shared" si="0"/>
        <v>68</v>
      </c>
      <c r="H21" s="201" t="str">
        <f t="shared" si="1"/>
        <v>B+</v>
      </c>
      <c r="I21" s="208" t="str">
        <f t="shared" si="2"/>
        <v>B+</v>
      </c>
      <c r="J21" s="201" t="str">
        <f t="shared" si="3"/>
        <v>3.25</v>
      </c>
      <c r="K21" s="209" t="str">
        <f t="shared" si="4"/>
        <v>3.25</v>
      </c>
    </row>
    <row r="22" spans="1:11" ht="18">
      <c r="A22" s="205">
        <f>'1st 1'!A24</f>
        <v>17</v>
      </c>
      <c r="B22" s="206" t="str">
        <f>'1st 1'!B24</f>
        <v>K</v>
      </c>
      <c r="C22" s="207"/>
      <c r="D22" s="207"/>
      <c r="E22" s="207"/>
      <c r="F22" s="211">
        <v>32</v>
      </c>
      <c r="G22" s="201">
        <f t="shared" si="0"/>
        <v>64</v>
      </c>
      <c r="H22" s="201" t="str">
        <f t="shared" si="1"/>
        <v>B</v>
      </c>
      <c r="I22" s="208" t="str">
        <f t="shared" si="2"/>
        <v>B</v>
      </c>
      <c r="J22" s="201" t="str">
        <f t="shared" si="3"/>
        <v>3.00</v>
      </c>
      <c r="K22" s="209" t="str">
        <f t="shared" si="4"/>
        <v>3.00</v>
      </c>
    </row>
    <row r="23" spans="1:11" ht="18">
      <c r="A23" s="205">
        <f>'1st 1'!A25</f>
        <v>18</v>
      </c>
      <c r="B23" s="206" t="str">
        <f>'1st 1'!B25</f>
        <v>N</v>
      </c>
      <c r="C23" s="210"/>
      <c r="D23" s="210"/>
      <c r="E23" s="207"/>
      <c r="F23" s="211">
        <v>28</v>
      </c>
      <c r="G23" s="201">
        <f t="shared" si="0"/>
        <v>56</v>
      </c>
      <c r="H23" s="201" t="str">
        <f t="shared" si="1"/>
        <v>B-</v>
      </c>
      <c r="I23" s="208" t="str">
        <f t="shared" si="2"/>
        <v>B-</v>
      </c>
      <c r="J23" s="201" t="str">
        <f t="shared" si="3"/>
        <v>2.75</v>
      </c>
      <c r="K23" s="209" t="str">
        <f t="shared" si="4"/>
        <v>2.75</v>
      </c>
    </row>
    <row r="24" spans="1:11" ht="18">
      <c r="A24" s="205">
        <f>'1st 1'!A26</f>
        <v>19</v>
      </c>
      <c r="B24" s="206" t="str">
        <f>'1st 1'!B26</f>
        <v>J</v>
      </c>
      <c r="C24" s="207"/>
      <c r="D24" s="207"/>
      <c r="E24" s="207"/>
      <c r="F24" s="211">
        <v>42</v>
      </c>
      <c r="G24" s="201">
        <f t="shared" si="0"/>
        <v>84</v>
      </c>
      <c r="H24" s="201" t="str">
        <f t="shared" si="1"/>
        <v>A+</v>
      </c>
      <c r="I24" s="208" t="str">
        <f t="shared" si="2"/>
        <v>A+</v>
      </c>
      <c r="J24" s="201" t="str">
        <f t="shared" si="3"/>
        <v>4.00</v>
      </c>
      <c r="K24" s="209" t="str">
        <f t="shared" si="4"/>
        <v>4.00</v>
      </c>
    </row>
    <row r="25" spans="1:11" ht="18">
      <c r="A25" s="205">
        <f>'1st 1'!A27</f>
        <v>20</v>
      </c>
      <c r="B25" s="206" t="str">
        <f>'1st 1'!B27</f>
        <v>S</v>
      </c>
      <c r="C25" s="210"/>
      <c r="D25" s="210"/>
      <c r="E25" s="207"/>
      <c r="F25" s="211">
        <v>35</v>
      </c>
      <c r="G25" s="201">
        <f t="shared" si="0"/>
        <v>70</v>
      </c>
      <c r="H25" s="201" t="str">
        <f t="shared" si="1"/>
        <v>A-</v>
      </c>
      <c r="I25" s="208" t="str">
        <f t="shared" si="2"/>
        <v>A-</v>
      </c>
      <c r="J25" s="201" t="str">
        <f t="shared" si="3"/>
        <v>3.50</v>
      </c>
      <c r="K25" s="209" t="str">
        <f t="shared" si="4"/>
        <v>3.50</v>
      </c>
    </row>
    <row r="26" spans="1:11" ht="18">
      <c r="A26" s="205">
        <f>'1st 1'!A28</f>
        <v>21</v>
      </c>
      <c r="B26" s="206" t="str">
        <f>'1st 1'!B28</f>
        <v>S</v>
      </c>
      <c r="C26" s="207"/>
      <c r="D26" s="207"/>
      <c r="E26" s="207"/>
      <c r="F26" s="211">
        <v>31</v>
      </c>
      <c r="G26" s="201">
        <f t="shared" si="0"/>
        <v>62</v>
      </c>
      <c r="H26" s="201" t="str">
        <f t="shared" si="1"/>
        <v>B</v>
      </c>
      <c r="I26" s="208" t="str">
        <f t="shared" si="2"/>
        <v>B</v>
      </c>
      <c r="J26" s="201" t="str">
        <f t="shared" si="3"/>
        <v>3.00</v>
      </c>
      <c r="K26" s="209" t="str">
        <f t="shared" si="4"/>
        <v>3.00</v>
      </c>
    </row>
    <row r="27" spans="1:11" ht="18">
      <c r="A27" s="205">
        <f>'1st 1'!A29</f>
        <v>22</v>
      </c>
      <c r="B27" s="206" t="str">
        <f>'1st 1'!B29</f>
        <v>M</v>
      </c>
      <c r="C27" s="210"/>
      <c r="D27" s="210"/>
      <c r="E27" s="207"/>
      <c r="F27" s="211">
        <v>28</v>
      </c>
      <c r="G27" s="201">
        <f t="shared" si="0"/>
        <v>56</v>
      </c>
      <c r="H27" s="201" t="str">
        <f t="shared" si="1"/>
        <v>B-</v>
      </c>
      <c r="I27" s="208" t="str">
        <f t="shared" si="2"/>
        <v>B-</v>
      </c>
      <c r="J27" s="201" t="str">
        <f t="shared" si="3"/>
        <v>2.75</v>
      </c>
      <c r="K27" s="209" t="str">
        <f t="shared" si="4"/>
        <v>2.75</v>
      </c>
    </row>
    <row r="28" spans="1:11" ht="18">
      <c r="A28" s="205">
        <f>'1st 1'!A30</f>
        <v>23</v>
      </c>
      <c r="B28" s="206" t="str">
        <f>'1st 1'!B30</f>
        <v>P</v>
      </c>
      <c r="C28" s="207"/>
      <c r="D28" s="207"/>
      <c r="E28" s="207"/>
      <c r="F28" s="211">
        <v>42</v>
      </c>
      <c r="G28" s="201">
        <f t="shared" si="0"/>
        <v>84</v>
      </c>
      <c r="H28" s="201" t="str">
        <f t="shared" si="1"/>
        <v>A+</v>
      </c>
      <c r="I28" s="208" t="str">
        <f t="shared" si="2"/>
        <v>A+</v>
      </c>
      <c r="J28" s="201" t="str">
        <f t="shared" si="3"/>
        <v>4.00</v>
      </c>
      <c r="K28" s="209" t="str">
        <f t="shared" si="4"/>
        <v>4.00</v>
      </c>
    </row>
    <row r="29" spans="1:11" ht="18">
      <c r="A29" s="205">
        <f>'1st 1'!A31</f>
        <v>24</v>
      </c>
      <c r="B29" s="206" t="str">
        <f>'1st 1'!B31</f>
        <v>R</v>
      </c>
      <c r="C29" s="210"/>
      <c r="D29" s="210"/>
      <c r="E29" s="207"/>
      <c r="F29" s="211">
        <v>29</v>
      </c>
      <c r="G29" s="201">
        <f t="shared" si="0"/>
        <v>58</v>
      </c>
      <c r="H29" s="201" t="str">
        <f t="shared" si="1"/>
        <v>B-</v>
      </c>
      <c r="I29" s="208" t="str">
        <f t="shared" si="2"/>
        <v>B-</v>
      </c>
      <c r="J29" s="201" t="str">
        <f t="shared" si="3"/>
        <v>2.75</v>
      </c>
      <c r="K29" s="209" t="str">
        <f t="shared" si="4"/>
        <v>2.75</v>
      </c>
    </row>
    <row r="30" spans="1:11" ht="18">
      <c r="A30" s="205">
        <f>'1st 1'!A32</f>
        <v>25</v>
      </c>
      <c r="B30" s="206" t="str">
        <f>'1st 1'!B32</f>
        <v>F</v>
      </c>
      <c r="C30" s="207"/>
      <c r="D30" s="207"/>
      <c r="E30" s="207"/>
      <c r="F30" s="211">
        <v>27</v>
      </c>
      <c r="G30" s="201">
        <f t="shared" si="0"/>
        <v>54</v>
      </c>
      <c r="H30" s="201" t="str">
        <f t="shared" si="1"/>
        <v>-</v>
      </c>
      <c r="I30" s="208" t="str">
        <f t="shared" si="2"/>
        <v>C+</v>
      </c>
      <c r="J30" s="201" t="str">
        <f t="shared" si="3"/>
        <v>-</v>
      </c>
      <c r="K30" s="209" t="str">
        <f t="shared" si="4"/>
        <v>2.50</v>
      </c>
    </row>
    <row r="31" spans="1:11" ht="18">
      <c r="A31" s="205">
        <f>'1st 1'!A33</f>
        <v>26</v>
      </c>
      <c r="B31" s="206" t="str">
        <f>'1st 1'!B33</f>
        <v>P</v>
      </c>
      <c r="C31" s="210"/>
      <c r="D31" s="210"/>
      <c r="E31" s="207"/>
      <c r="F31" s="211">
        <v>34</v>
      </c>
      <c r="G31" s="201">
        <f t="shared" si="0"/>
        <v>68</v>
      </c>
      <c r="H31" s="201" t="str">
        <f t="shared" si="1"/>
        <v>B+</v>
      </c>
      <c r="I31" s="208" t="str">
        <f t="shared" si="2"/>
        <v>B+</v>
      </c>
      <c r="J31" s="201" t="str">
        <f t="shared" si="3"/>
        <v>3.25</v>
      </c>
      <c r="K31" s="209" t="str">
        <f t="shared" si="4"/>
        <v>3.25</v>
      </c>
    </row>
    <row r="32" spans="1:11" ht="18">
      <c r="A32" s="205">
        <f>'1st 1'!A34</f>
        <v>27</v>
      </c>
      <c r="B32" s="206" t="str">
        <f>'1st 1'!B34</f>
        <v>N</v>
      </c>
      <c r="C32" s="207"/>
      <c r="D32" s="207"/>
      <c r="E32" s="207"/>
      <c r="F32" s="211">
        <v>41</v>
      </c>
      <c r="G32" s="201">
        <f t="shared" si="0"/>
        <v>82</v>
      </c>
      <c r="H32" s="201" t="str">
        <f t="shared" si="1"/>
        <v>A+</v>
      </c>
      <c r="I32" s="208" t="str">
        <f t="shared" si="2"/>
        <v>A+</v>
      </c>
      <c r="J32" s="201" t="str">
        <f t="shared" si="3"/>
        <v>4.00</v>
      </c>
      <c r="K32" s="209" t="str">
        <f t="shared" si="4"/>
        <v>4.00</v>
      </c>
    </row>
    <row r="33" spans="1:11" ht="18">
      <c r="A33" s="205">
        <f>'1st 1'!A35</f>
        <v>28</v>
      </c>
      <c r="B33" s="206" t="str">
        <f>'1st 1'!B35</f>
        <v>J</v>
      </c>
      <c r="C33" s="210"/>
      <c r="D33" s="210"/>
      <c r="E33" s="207"/>
      <c r="F33" s="211">
        <v>32</v>
      </c>
      <c r="G33" s="201">
        <f t="shared" si="0"/>
        <v>64</v>
      </c>
      <c r="H33" s="201" t="str">
        <f t="shared" si="1"/>
        <v>B</v>
      </c>
      <c r="I33" s="208" t="str">
        <f t="shared" si="2"/>
        <v>B</v>
      </c>
      <c r="J33" s="201" t="str">
        <f t="shared" si="3"/>
        <v>3.00</v>
      </c>
      <c r="K33" s="209" t="str">
        <f t="shared" si="4"/>
        <v>3.00</v>
      </c>
    </row>
    <row r="34" spans="1:11" ht="18">
      <c r="A34" s="205">
        <f>'1st 1'!A36</f>
        <v>29</v>
      </c>
      <c r="B34" s="206" t="str">
        <f>'1st 1'!B36</f>
        <v>P</v>
      </c>
      <c r="C34" s="207"/>
      <c r="D34" s="207"/>
      <c r="E34" s="207"/>
      <c r="F34" s="211">
        <v>31</v>
      </c>
      <c r="G34" s="201">
        <f t="shared" si="0"/>
        <v>62</v>
      </c>
      <c r="H34" s="201" t="str">
        <f t="shared" si="1"/>
        <v>B</v>
      </c>
      <c r="I34" s="208" t="str">
        <f t="shared" si="2"/>
        <v>B</v>
      </c>
      <c r="J34" s="201" t="str">
        <f t="shared" si="3"/>
        <v>3.00</v>
      </c>
      <c r="K34" s="209" t="str">
        <f t="shared" si="4"/>
        <v>3.00</v>
      </c>
    </row>
    <row r="35" spans="1:11" ht="18">
      <c r="A35" s="205">
        <f>'1st 1'!A37</f>
        <v>30</v>
      </c>
      <c r="B35" s="206" t="str">
        <f>'1st 1'!B37</f>
        <v>N</v>
      </c>
      <c r="C35" s="210"/>
      <c r="D35" s="210"/>
      <c r="E35" s="207"/>
      <c r="F35" s="211">
        <v>31</v>
      </c>
      <c r="G35" s="201">
        <f t="shared" si="0"/>
        <v>62</v>
      </c>
      <c r="H35" s="201" t="str">
        <f t="shared" si="1"/>
        <v>B</v>
      </c>
      <c r="I35" s="208" t="str">
        <f t="shared" si="2"/>
        <v>B</v>
      </c>
      <c r="J35" s="201" t="str">
        <f t="shared" si="3"/>
        <v>3.00</v>
      </c>
      <c r="K35" s="209" t="str">
        <f t="shared" si="4"/>
        <v>3.00</v>
      </c>
    </row>
    <row r="36" spans="1:11" ht="18">
      <c r="A36" s="205">
        <f>'1st 1'!A38</f>
        <v>31</v>
      </c>
      <c r="B36" s="206" t="str">
        <f>'1st 1'!B38</f>
        <v>S</v>
      </c>
      <c r="C36" s="207"/>
      <c r="D36" s="207"/>
      <c r="E36" s="207"/>
      <c r="F36" s="211">
        <v>32</v>
      </c>
      <c r="G36" s="201">
        <f t="shared" si="0"/>
        <v>64</v>
      </c>
      <c r="H36" s="201" t="str">
        <f t="shared" si="1"/>
        <v>B</v>
      </c>
      <c r="I36" s="208" t="str">
        <f t="shared" si="2"/>
        <v>B</v>
      </c>
      <c r="J36" s="201" t="str">
        <f t="shared" si="3"/>
        <v>3.00</v>
      </c>
      <c r="K36" s="209" t="str">
        <f t="shared" si="4"/>
        <v>3.00</v>
      </c>
    </row>
    <row r="37" spans="1:11" ht="18">
      <c r="A37" s="205">
        <f>'1st 1'!A39</f>
        <v>32</v>
      </c>
      <c r="B37" s="206" t="str">
        <f>'1st 1'!B39</f>
        <v>F</v>
      </c>
      <c r="C37" s="210"/>
      <c r="D37" s="210"/>
      <c r="E37" s="207"/>
      <c r="F37" s="211">
        <v>38</v>
      </c>
      <c r="G37" s="201">
        <f t="shared" si="0"/>
        <v>76</v>
      </c>
      <c r="H37" s="201" t="str">
        <f t="shared" si="1"/>
        <v>A</v>
      </c>
      <c r="I37" s="208" t="str">
        <f t="shared" si="2"/>
        <v>A</v>
      </c>
      <c r="J37" s="201" t="str">
        <f t="shared" si="3"/>
        <v>3.75</v>
      </c>
      <c r="K37" s="209" t="str">
        <f t="shared" si="4"/>
        <v>3.75</v>
      </c>
    </row>
    <row r="38" spans="1:11" ht="18">
      <c r="A38" s="205">
        <f>'1st 1'!A40</f>
        <v>33</v>
      </c>
      <c r="B38" s="206" t="str">
        <f>'1st 1'!B40</f>
        <v>M</v>
      </c>
      <c r="C38" s="207"/>
      <c r="D38" s="207"/>
      <c r="E38" s="207"/>
      <c r="F38" s="211">
        <v>31</v>
      </c>
      <c r="G38" s="201">
        <f t="shared" si="0"/>
        <v>62</v>
      </c>
      <c r="H38" s="201" t="str">
        <f t="shared" si="1"/>
        <v>B</v>
      </c>
      <c r="I38" s="208" t="str">
        <f t="shared" si="2"/>
        <v>B</v>
      </c>
      <c r="J38" s="201" t="str">
        <f t="shared" si="3"/>
        <v>3.00</v>
      </c>
      <c r="K38" s="209" t="str">
        <f t="shared" si="4"/>
        <v>3.00</v>
      </c>
    </row>
    <row r="39" spans="1:11" ht="18">
      <c r="A39" s="205">
        <f>'1st 1'!A41</f>
        <v>34</v>
      </c>
      <c r="B39" s="206" t="str">
        <f>'1st 1'!B41</f>
        <v>M</v>
      </c>
      <c r="C39" s="210"/>
      <c r="D39" s="210"/>
      <c r="E39" s="207"/>
      <c r="F39" s="211">
        <v>35</v>
      </c>
      <c r="G39" s="201">
        <f t="shared" si="0"/>
        <v>70</v>
      </c>
      <c r="H39" s="201" t="str">
        <f t="shared" si="1"/>
        <v>A-</v>
      </c>
      <c r="I39" s="208" t="str">
        <f t="shared" si="2"/>
        <v>A-</v>
      </c>
      <c r="J39" s="201" t="str">
        <f t="shared" si="3"/>
        <v>3.50</v>
      </c>
      <c r="K39" s="209" t="str">
        <f t="shared" si="4"/>
        <v>3.50</v>
      </c>
    </row>
    <row r="40" spans="1:11" ht="18">
      <c r="A40" s="205">
        <f>'1st 1'!A42</f>
        <v>35</v>
      </c>
      <c r="B40" s="206" t="str">
        <f>'1st 1'!B42</f>
        <v>T</v>
      </c>
      <c r="C40" s="207"/>
      <c r="D40" s="207"/>
      <c r="E40" s="207"/>
      <c r="F40" s="211">
        <v>29</v>
      </c>
      <c r="G40" s="201">
        <f t="shared" si="0"/>
        <v>58</v>
      </c>
      <c r="H40" s="201" t="str">
        <f t="shared" si="1"/>
        <v>B-</v>
      </c>
      <c r="I40" s="208" t="str">
        <f t="shared" si="2"/>
        <v>B-</v>
      </c>
      <c r="J40" s="201" t="str">
        <f t="shared" si="3"/>
        <v>2.75</v>
      </c>
      <c r="K40" s="209" t="str">
        <f t="shared" si="4"/>
        <v>2.75</v>
      </c>
    </row>
    <row r="41" spans="1:11" ht="18">
      <c r="A41" s="205">
        <f>'1st 1'!A43</f>
        <v>36</v>
      </c>
      <c r="B41" s="206" t="str">
        <f>'1st 1'!B43</f>
        <v>H</v>
      </c>
      <c r="C41" s="207"/>
      <c r="D41" s="207"/>
      <c r="E41" s="207"/>
      <c r="F41" s="211">
        <v>43</v>
      </c>
      <c r="G41" s="201">
        <f>ROUNDUP(F41*2,0)</f>
        <v>86</v>
      </c>
      <c r="H41" s="201" t="str">
        <f>IF(G41&gt;79,"A+",IF(G41&gt;74,"A",IF(G41&gt;69,"A-",IF(G41&gt;64,"B+",IF(G41&gt;59,"B",IF(G41&gt;54,"B-","-"))))))</f>
        <v>A+</v>
      </c>
      <c r="I41" s="208" t="str">
        <f t="shared" si="2"/>
        <v>A+</v>
      </c>
      <c r="J41" s="201" t="str">
        <f>IF(G41&gt;79,"4.00",IF(G41&gt;74,"3.75",IF(G41&gt;69,"3.50",IF(G41&gt;64,"3.25",IF(G41&gt;59,"3.00",IF(G41&gt;54,"2.75","-"))))))</f>
        <v>4.00</v>
      </c>
      <c r="K41" s="209" t="str">
        <f t="shared" si="4"/>
        <v>4.00</v>
      </c>
    </row>
    <row r="42" spans="1:11" ht="18">
      <c r="A42" s="205">
        <f>'1st 1'!A44</f>
        <v>37</v>
      </c>
      <c r="B42" s="206" t="str">
        <f>'1st 1'!B44</f>
        <v>S</v>
      </c>
      <c r="C42" s="210"/>
      <c r="D42" s="210"/>
      <c r="E42" s="207"/>
      <c r="F42" s="211">
        <v>43</v>
      </c>
      <c r="G42" s="201">
        <f>ROUNDUP(F42*2,0)</f>
        <v>86</v>
      </c>
      <c r="H42" s="201" t="str">
        <f>IF(G42&gt;79,"A+",IF(G42&gt;74,"A",IF(G42&gt;69,"A-",IF(G42&gt;64,"B+",IF(G42&gt;59,"B",IF(G42&gt;54,"B-","-"))))))</f>
        <v>A+</v>
      </c>
      <c r="I42" s="208" t="str">
        <f t="shared" si="2"/>
        <v>A+</v>
      </c>
      <c r="J42" s="201" t="str">
        <f>IF(G42&gt;79,"4.00",IF(G42&gt;74,"3.75",IF(G42&gt;69,"3.50",IF(G42&gt;64,"3.25",IF(G42&gt;59,"3.00",IF(G42&gt;54,"2.75","-"))))))</f>
        <v>4.00</v>
      </c>
      <c r="K42" s="209" t="str">
        <f t="shared" si="4"/>
        <v>4.00</v>
      </c>
    </row>
    <row r="43" spans="1:11" ht="18">
      <c r="A43" s="205">
        <f>'1st 1'!A45</f>
        <v>38</v>
      </c>
      <c r="B43" s="206" t="str">
        <f>'1st 1'!B45</f>
        <v>N</v>
      </c>
      <c r="C43" s="207"/>
      <c r="D43" s="207"/>
      <c r="E43" s="207"/>
      <c r="F43" s="211">
        <v>42</v>
      </c>
      <c r="G43" s="201">
        <f>ROUNDUP(F43*2,0)</f>
        <v>84</v>
      </c>
      <c r="H43" s="201" t="str">
        <f>IF(G43&gt;79,"A+",IF(G43&gt;74,"A",IF(G43&gt;69,"A-",IF(G43&gt;64,"B+",IF(G43&gt;59,"B",IF(G43&gt;54,"B-","-"))))))</f>
        <v>A+</v>
      </c>
      <c r="I43" s="208" t="str">
        <f t="shared" si="2"/>
        <v>A+</v>
      </c>
      <c r="J43" s="201" t="str">
        <f>IF(G43&gt;79,"4.00",IF(G43&gt;74,"3.75",IF(G43&gt;69,"3.50",IF(G43&gt;64,"3.25",IF(G43&gt;59,"3.00",IF(G43&gt;54,"2.75","-"))))))</f>
        <v>4.00</v>
      </c>
      <c r="K43" s="209" t="str">
        <f t="shared" si="4"/>
        <v>4.00</v>
      </c>
    </row>
    <row r="44" spans="1:11" ht="18">
      <c r="A44" s="205">
        <f>'1st 1'!A46</f>
        <v>39</v>
      </c>
      <c r="B44" s="206" t="str">
        <f>'1st 1'!B46</f>
        <v>R</v>
      </c>
      <c r="C44" s="207"/>
      <c r="D44" s="207"/>
      <c r="E44" s="207"/>
      <c r="F44" s="211">
        <v>27</v>
      </c>
      <c r="G44" s="201">
        <f>ROUNDUP(F44*2,0)</f>
        <v>54</v>
      </c>
      <c r="H44" s="201" t="str">
        <f>IF(G44&gt;79,"A+",IF(G44&gt;74,"A",IF(G44&gt;69,"A-",IF(G44&gt;64,"B+",IF(G44&gt;59,"B",IF(G44&gt;54,"B-","-"))))))</f>
        <v>-</v>
      </c>
      <c r="I44" s="208" t="str">
        <f t="shared" si="2"/>
        <v>C+</v>
      </c>
      <c r="J44" s="201" t="str">
        <f>IF(G44&gt;79,"4.00",IF(G44&gt;74,"3.75",IF(G44&gt;69,"3.50",IF(G44&gt;64,"3.25",IF(G44&gt;59,"3.00",IF(G44&gt;54,"2.75","-"))))))</f>
        <v>-</v>
      </c>
      <c r="K44" s="209" t="str">
        <f t="shared" si="4"/>
        <v>2.50</v>
      </c>
    </row>
    <row r="45" spans="1:11" ht="18">
      <c r="A45" s="205">
        <f>'1st 1'!A47</f>
        <v>40</v>
      </c>
      <c r="B45" s="206" t="str">
        <f>'1st 1'!B47</f>
        <v>U</v>
      </c>
      <c r="C45" s="207"/>
      <c r="D45" s="207"/>
      <c r="E45" s="207"/>
      <c r="F45" s="211">
        <v>44</v>
      </c>
      <c r="G45" s="201">
        <f t="shared" ref="G45:G53" si="5">ROUNDUP(F45*2,0)</f>
        <v>88</v>
      </c>
      <c r="H45" s="201" t="str">
        <f t="shared" ref="H45:H53" si="6">IF(G45&gt;79,"A+",IF(G45&gt;74,"A",IF(G45&gt;69,"A-",IF(G45&gt;64,"B+",IF(G45&gt;59,"B",IF(G45&gt;54,"B-","-"))))))</f>
        <v>A+</v>
      </c>
      <c r="I45" s="208" t="str">
        <f t="shared" si="2"/>
        <v>A+</v>
      </c>
      <c r="J45" s="201" t="str">
        <f t="shared" ref="J45:J53" si="7">IF(G45&gt;79,"4.00",IF(G45&gt;74,"3.75",IF(G45&gt;69,"3.50",IF(G45&gt;64,"3.25",IF(G45&gt;59,"3.00",IF(G45&gt;54,"2.75","-"))))))</f>
        <v>4.00</v>
      </c>
      <c r="K45" s="209" t="str">
        <f t="shared" si="4"/>
        <v>4.00</v>
      </c>
    </row>
    <row r="46" spans="1:11" ht="18">
      <c r="A46" s="205">
        <f>'1st 1'!A48</f>
        <v>41</v>
      </c>
      <c r="B46" s="206" t="str">
        <f>'1st 1'!B48</f>
        <v>B</v>
      </c>
      <c r="C46" s="207"/>
      <c r="D46" s="207"/>
      <c r="E46" s="207"/>
      <c r="F46" s="211">
        <v>38</v>
      </c>
      <c r="G46" s="201">
        <f t="shared" si="5"/>
        <v>76</v>
      </c>
      <c r="H46" s="201" t="str">
        <f t="shared" si="6"/>
        <v>A</v>
      </c>
      <c r="I46" s="208" t="str">
        <f t="shared" si="2"/>
        <v>A</v>
      </c>
      <c r="J46" s="201" t="str">
        <f t="shared" si="7"/>
        <v>3.75</v>
      </c>
      <c r="K46" s="209" t="str">
        <f t="shared" si="4"/>
        <v>3.75</v>
      </c>
    </row>
    <row r="47" spans="1:11" ht="18">
      <c r="A47" s="205">
        <f>'1st 1'!A49</f>
        <v>42</v>
      </c>
      <c r="B47" s="206" t="str">
        <f>'1st 1'!B49</f>
        <v>K</v>
      </c>
      <c r="C47" s="207"/>
      <c r="D47" s="207"/>
      <c r="E47" s="207"/>
      <c r="F47" s="211">
        <v>36</v>
      </c>
      <c r="G47" s="201">
        <f t="shared" si="5"/>
        <v>72</v>
      </c>
      <c r="H47" s="201" t="str">
        <f t="shared" si="6"/>
        <v>A-</v>
      </c>
      <c r="I47" s="208" t="str">
        <f t="shared" si="2"/>
        <v>A-</v>
      </c>
      <c r="J47" s="201" t="str">
        <f t="shared" si="7"/>
        <v>3.50</v>
      </c>
      <c r="K47" s="209" t="str">
        <f t="shared" si="4"/>
        <v>3.50</v>
      </c>
    </row>
    <row r="48" spans="1:11" ht="18">
      <c r="A48" s="205">
        <f>'1st 1'!A50</f>
        <v>43</v>
      </c>
      <c r="B48" s="206" t="str">
        <f>'1st 1'!B50</f>
        <v>N</v>
      </c>
      <c r="C48" s="207"/>
      <c r="D48" s="207"/>
      <c r="E48" s="207"/>
      <c r="F48" s="211">
        <v>43</v>
      </c>
      <c r="G48" s="201">
        <f t="shared" si="5"/>
        <v>86</v>
      </c>
      <c r="H48" s="201" t="str">
        <f t="shared" si="6"/>
        <v>A+</v>
      </c>
      <c r="I48" s="208" t="str">
        <f t="shared" si="2"/>
        <v>A+</v>
      </c>
      <c r="J48" s="201" t="str">
        <f t="shared" si="7"/>
        <v>4.00</v>
      </c>
      <c r="K48" s="209" t="str">
        <f t="shared" si="4"/>
        <v>4.00</v>
      </c>
    </row>
    <row r="49" spans="1:11" ht="18">
      <c r="A49" s="205">
        <f>'1st 1'!A51</f>
        <v>44</v>
      </c>
      <c r="B49" s="206" t="str">
        <f>'1st 1'!B51</f>
        <v>M</v>
      </c>
      <c r="C49" s="207"/>
      <c r="D49" s="207"/>
      <c r="E49" s="207"/>
      <c r="F49" s="211">
        <v>30</v>
      </c>
      <c r="G49" s="201">
        <f t="shared" si="5"/>
        <v>60</v>
      </c>
      <c r="H49" s="201" t="str">
        <f t="shared" si="6"/>
        <v>B</v>
      </c>
      <c r="I49" s="208" t="str">
        <f t="shared" si="2"/>
        <v>B</v>
      </c>
      <c r="J49" s="201" t="str">
        <f t="shared" si="7"/>
        <v>3.00</v>
      </c>
      <c r="K49" s="209" t="str">
        <f t="shared" si="4"/>
        <v>3.00</v>
      </c>
    </row>
    <row r="50" spans="1:11" ht="18">
      <c r="A50" s="205">
        <f>'1st 1'!A52</f>
        <v>45</v>
      </c>
      <c r="B50" s="206" t="str">
        <f>'1st 1'!B52</f>
        <v>H</v>
      </c>
      <c r="C50" s="207"/>
      <c r="D50" s="207"/>
      <c r="E50" s="207"/>
      <c r="F50" s="211">
        <v>35</v>
      </c>
      <c r="G50" s="201">
        <f t="shared" si="5"/>
        <v>70</v>
      </c>
      <c r="H50" s="201" t="str">
        <f t="shared" si="6"/>
        <v>A-</v>
      </c>
      <c r="I50" s="208" t="str">
        <f t="shared" si="2"/>
        <v>A-</v>
      </c>
      <c r="J50" s="201" t="str">
        <f t="shared" si="7"/>
        <v>3.50</v>
      </c>
      <c r="K50" s="209" t="str">
        <f t="shared" si="4"/>
        <v>3.50</v>
      </c>
    </row>
    <row r="51" spans="1:11" ht="18">
      <c r="A51" s="205">
        <f>'1st 1'!A53</f>
        <v>46</v>
      </c>
      <c r="B51" s="206" t="str">
        <f>'1st 1'!B53</f>
        <v>S</v>
      </c>
      <c r="C51" s="207"/>
      <c r="D51" s="207"/>
      <c r="E51" s="207"/>
      <c r="F51" s="211">
        <v>32</v>
      </c>
      <c r="G51" s="201">
        <f t="shared" si="5"/>
        <v>64</v>
      </c>
      <c r="H51" s="201" t="str">
        <f t="shared" si="6"/>
        <v>B</v>
      </c>
      <c r="I51" s="208" t="str">
        <f t="shared" si="2"/>
        <v>B</v>
      </c>
      <c r="J51" s="201" t="str">
        <f t="shared" si="7"/>
        <v>3.00</v>
      </c>
      <c r="K51" s="209" t="str">
        <f t="shared" si="4"/>
        <v>3.00</v>
      </c>
    </row>
    <row r="52" spans="1:11" ht="18">
      <c r="A52" s="205">
        <f>'1st 1'!A54</f>
        <v>47</v>
      </c>
      <c r="B52" s="206" t="str">
        <f>'1st 1'!B54</f>
        <v>K</v>
      </c>
      <c r="C52" s="207"/>
      <c r="D52" s="207"/>
      <c r="E52" s="207"/>
      <c r="F52" s="211">
        <v>25</v>
      </c>
      <c r="G52" s="201">
        <f t="shared" si="5"/>
        <v>50</v>
      </c>
      <c r="H52" s="201" t="str">
        <f t="shared" si="6"/>
        <v>-</v>
      </c>
      <c r="I52" s="208" t="str">
        <f t="shared" si="2"/>
        <v>C+</v>
      </c>
      <c r="J52" s="201" t="str">
        <f t="shared" si="7"/>
        <v>-</v>
      </c>
      <c r="K52" s="209" t="str">
        <f t="shared" si="4"/>
        <v>2.50</v>
      </c>
    </row>
    <row r="53" spans="1:11" ht="18">
      <c r="A53" s="205">
        <f>'1st 1'!A55</f>
        <v>48</v>
      </c>
      <c r="B53" s="206" t="str">
        <f>'1st 1'!B55</f>
        <v>I</v>
      </c>
      <c r="C53" s="207"/>
      <c r="D53" s="207"/>
      <c r="E53" s="207"/>
      <c r="F53" s="211">
        <v>27</v>
      </c>
      <c r="G53" s="201">
        <f t="shared" si="5"/>
        <v>54</v>
      </c>
      <c r="H53" s="201" t="str">
        <f t="shared" si="6"/>
        <v>-</v>
      </c>
      <c r="I53" s="208" t="str">
        <f t="shared" si="2"/>
        <v>C+</v>
      </c>
      <c r="J53" s="201" t="str">
        <f t="shared" si="7"/>
        <v>-</v>
      </c>
      <c r="K53" s="209" t="str">
        <f t="shared" si="4"/>
        <v>2.50</v>
      </c>
    </row>
    <row r="54" spans="1:11" ht="18">
      <c r="A54" s="205">
        <f>'1st 1'!A56</f>
        <v>49</v>
      </c>
      <c r="B54" s="206" t="str">
        <f>'1st 1'!B56</f>
        <v>I</v>
      </c>
      <c r="C54" s="207"/>
      <c r="D54" s="207"/>
      <c r="E54" s="207"/>
      <c r="F54" s="211">
        <v>26</v>
      </c>
      <c r="G54" s="201">
        <f t="shared" ref="G54:G75" si="8">ROUNDUP(F54*2,0)</f>
        <v>52</v>
      </c>
      <c r="H54" s="201" t="str">
        <f t="shared" ref="H54:H75" si="9">IF(G54&gt;79,"A+",IF(G54&gt;74,"A",IF(G54&gt;69,"A-",IF(G54&gt;64,"B+",IF(G54&gt;59,"B",IF(G54&gt;54,"B-","-"))))))</f>
        <v>-</v>
      </c>
      <c r="I54" s="208" t="str">
        <f t="shared" ref="I54:I75" si="10">IF(G54&gt;54,H54,IF(G54&gt;49,"C+",IF(G54&gt;44,"C",IF(G54&gt;39,"D",IF(G54=0,0,"F")))))</f>
        <v>C+</v>
      </c>
      <c r="J54" s="201" t="str">
        <f t="shared" ref="J54:J75" si="11">IF(G54&gt;79,"4.00",IF(G54&gt;74,"3.75",IF(G54&gt;69,"3.50",IF(G54&gt;64,"3.25",IF(G54&gt;59,"3.00",IF(G54&gt;54,"2.75","-"))))))</f>
        <v>-</v>
      </c>
      <c r="K54" s="209" t="str">
        <f t="shared" ref="K54:K75" si="12">IF(G54&gt;54,J54,IF(G54&gt;49,"2.50",IF(G54&gt;44,"2.25",IF(G54&gt;39,"2.00",IF(G54=0,0,"00")))))</f>
        <v>2.50</v>
      </c>
    </row>
    <row r="55" spans="1:11" ht="18">
      <c r="A55" s="205">
        <f>'1st 1'!A57</f>
        <v>50</v>
      </c>
      <c r="B55" s="206" t="str">
        <f>'1st 1'!B57</f>
        <v>A</v>
      </c>
      <c r="C55" s="207"/>
      <c r="D55" s="207"/>
      <c r="E55" s="207"/>
      <c r="F55" s="211">
        <v>35</v>
      </c>
      <c r="G55" s="201">
        <f t="shared" si="8"/>
        <v>70</v>
      </c>
      <c r="H55" s="201" t="str">
        <f t="shared" si="9"/>
        <v>A-</v>
      </c>
      <c r="I55" s="208" t="str">
        <f t="shared" si="10"/>
        <v>A-</v>
      </c>
      <c r="J55" s="201" t="str">
        <f t="shared" si="11"/>
        <v>3.50</v>
      </c>
      <c r="K55" s="209" t="str">
        <f t="shared" si="12"/>
        <v>3.50</v>
      </c>
    </row>
    <row r="56" spans="1:11" ht="18">
      <c r="A56" s="205" t="str">
        <f>'1st 1'!A58</f>
        <v>51</v>
      </c>
      <c r="B56" s="206" t="str">
        <f>'1st 1'!B58</f>
        <v>I</v>
      </c>
      <c r="C56" s="207"/>
      <c r="D56" s="207"/>
      <c r="E56" s="207"/>
      <c r="F56" s="211">
        <v>33</v>
      </c>
      <c r="G56" s="201">
        <f t="shared" si="8"/>
        <v>66</v>
      </c>
      <c r="H56" s="201" t="str">
        <f t="shared" si="9"/>
        <v>B+</v>
      </c>
      <c r="I56" s="208" t="str">
        <f t="shared" si="10"/>
        <v>B+</v>
      </c>
      <c r="J56" s="201" t="str">
        <f t="shared" si="11"/>
        <v>3.25</v>
      </c>
      <c r="K56" s="209" t="str">
        <f t="shared" si="12"/>
        <v>3.25</v>
      </c>
    </row>
    <row r="57" spans="1:11" ht="18">
      <c r="A57" s="205" t="str">
        <f>'1st 1'!A59</f>
        <v>52</v>
      </c>
      <c r="B57" s="206" t="str">
        <f>'1st 1'!B59</f>
        <v>M</v>
      </c>
      <c r="C57" s="207"/>
      <c r="D57" s="207"/>
      <c r="E57" s="207"/>
      <c r="F57" s="211">
        <v>33</v>
      </c>
      <c r="G57" s="201">
        <f t="shared" si="8"/>
        <v>66</v>
      </c>
      <c r="H57" s="201" t="str">
        <f t="shared" si="9"/>
        <v>B+</v>
      </c>
      <c r="I57" s="208" t="str">
        <f t="shared" si="10"/>
        <v>B+</v>
      </c>
      <c r="J57" s="201" t="str">
        <f t="shared" si="11"/>
        <v>3.25</v>
      </c>
      <c r="K57" s="209" t="str">
        <f t="shared" si="12"/>
        <v>3.25</v>
      </c>
    </row>
    <row r="58" spans="1:11" ht="18">
      <c r="A58" s="205">
        <f>'1st 1'!A60</f>
        <v>0</v>
      </c>
      <c r="B58" s="206">
        <f>'1st 1'!B60</f>
        <v>0</v>
      </c>
      <c r="C58" s="207"/>
      <c r="D58" s="207"/>
      <c r="E58" s="207"/>
      <c r="F58" s="211"/>
      <c r="G58" s="201">
        <f t="shared" si="8"/>
        <v>0</v>
      </c>
      <c r="H58" s="201" t="str">
        <f t="shared" si="9"/>
        <v>-</v>
      </c>
      <c r="I58" s="208">
        <f t="shared" si="10"/>
        <v>0</v>
      </c>
      <c r="J58" s="201" t="str">
        <f t="shared" si="11"/>
        <v>-</v>
      </c>
      <c r="K58" s="209">
        <f t="shared" si="12"/>
        <v>0</v>
      </c>
    </row>
    <row r="59" spans="1:11" ht="18">
      <c r="A59" s="205">
        <f>'1st 1'!A61</f>
        <v>0</v>
      </c>
      <c r="B59" s="206">
        <f>'1st 1'!B61</f>
        <v>0</v>
      </c>
      <c r="C59" s="207"/>
      <c r="D59" s="207"/>
      <c r="E59" s="207"/>
      <c r="F59" s="211"/>
      <c r="G59" s="201">
        <f t="shared" si="8"/>
        <v>0</v>
      </c>
      <c r="H59" s="201" t="str">
        <f t="shared" si="9"/>
        <v>-</v>
      </c>
      <c r="I59" s="208">
        <f t="shared" si="10"/>
        <v>0</v>
      </c>
      <c r="J59" s="201" t="str">
        <f t="shared" si="11"/>
        <v>-</v>
      </c>
      <c r="K59" s="209">
        <f t="shared" si="12"/>
        <v>0</v>
      </c>
    </row>
    <row r="60" spans="1:11" ht="18">
      <c r="A60" s="205">
        <f>'1st 1'!A62</f>
        <v>0</v>
      </c>
      <c r="B60" s="206">
        <f>'1st 1'!B62</f>
        <v>0</v>
      </c>
      <c r="C60" s="207"/>
      <c r="D60" s="207"/>
      <c r="E60" s="207"/>
      <c r="F60" s="211"/>
      <c r="G60" s="201">
        <f t="shared" si="8"/>
        <v>0</v>
      </c>
      <c r="H60" s="201" t="str">
        <f t="shared" si="9"/>
        <v>-</v>
      </c>
      <c r="I60" s="208">
        <f t="shared" si="10"/>
        <v>0</v>
      </c>
      <c r="J60" s="201" t="str">
        <f t="shared" si="11"/>
        <v>-</v>
      </c>
      <c r="K60" s="209">
        <f t="shared" si="12"/>
        <v>0</v>
      </c>
    </row>
    <row r="61" spans="1:11" ht="18">
      <c r="A61" s="205">
        <f>'1st 1'!A63</f>
        <v>0</v>
      </c>
      <c r="B61" s="206">
        <f>'1st 1'!B63</f>
        <v>0</v>
      </c>
      <c r="C61" s="207"/>
      <c r="D61" s="207"/>
      <c r="E61" s="207"/>
      <c r="F61" s="211"/>
      <c r="G61" s="201">
        <f t="shared" si="8"/>
        <v>0</v>
      </c>
      <c r="H61" s="201" t="str">
        <f t="shared" si="9"/>
        <v>-</v>
      </c>
      <c r="I61" s="208">
        <f t="shared" si="10"/>
        <v>0</v>
      </c>
      <c r="J61" s="201" t="str">
        <f t="shared" si="11"/>
        <v>-</v>
      </c>
      <c r="K61" s="209">
        <f t="shared" si="12"/>
        <v>0</v>
      </c>
    </row>
    <row r="62" spans="1:11" ht="18">
      <c r="A62" s="205">
        <f>'1st 1'!A64</f>
        <v>0</v>
      </c>
      <c r="B62" s="206">
        <f>'1st 1'!B64</f>
        <v>0</v>
      </c>
      <c r="C62" s="207"/>
      <c r="D62" s="207"/>
      <c r="E62" s="207"/>
      <c r="F62" s="211"/>
      <c r="G62" s="201">
        <f t="shared" si="8"/>
        <v>0</v>
      </c>
      <c r="H62" s="201" t="str">
        <f t="shared" si="9"/>
        <v>-</v>
      </c>
      <c r="I62" s="208">
        <f t="shared" si="10"/>
        <v>0</v>
      </c>
      <c r="J62" s="201" t="str">
        <f t="shared" si="11"/>
        <v>-</v>
      </c>
      <c r="K62" s="209">
        <f t="shared" si="12"/>
        <v>0</v>
      </c>
    </row>
    <row r="63" spans="1:11" ht="18">
      <c r="A63" s="205">
        <f>'1st 1'!A65</f>
        <v>0</v>
      </c>
      <c r="B63" s="206">
        <f>'1st 1'!B65</f>
        <v>0</v>
      </c>
      <c r="C63" s="207"/>
      <c r="D63" s="207"/>
      <c r="E63" s="207"/>
      <c r="F63" s="211"/>
      <c r="G63" s="201">
        <f t="shared" si="8"/>
        <v>0</v>
      </c>
      <c r="H63" s="201" t="str">
        <f t="shared" si="9"/>
        <v>-</v>
      </c>
      <c r="I63" s="208">
        <f t="shared" si="10"/>
        <v>0</v>
      </c>
      <c r="J63" s="201" t="str">
        <f t="shared" si="11"/>
        <v>-</v>
      </c>
      <c r="K63" s="209">
        <f t="shared" si="12"/>
        <v>0</v>
      </c>
    </row>
    <row r="64" spans="1:11" ht="18">
      <c r="A64" s="205">
        <f>'1st 1'!A66</f>
        <v>0</v>
      </c>
      <c r="B64" s="206">
        <f>'1st 1'!B66</f>
        <v>0</v>
      </c>
      <c r="C64" s="207"/>
      <c r="D64" s="207"/>
      <c r="E64" s="207"/>
      <c r="F64" s="211"/>
      <c r="G64" s="201">
        <f t="shared" si="8"/>
        <v>0</v>
      </c>
      <c r="H64" s="201" t="str">
        <f t="shared" si="9"/>
        <v>-</v>
      </c>
      <c r="I64" s="208">
        <f t="shared" si="10"/>
        <v>0</v>
      </c>
      <c r="J64" s="201" t="str">
        <f t="shared" si="11"/>
        <v>-</v>
      </c>
      <c r="K64" s="209">
        <f t="shared" si="12"/>
        <v>0</v>
      </c>
    </row>
    <row r="65" spans="1:11" ht="18">
      <c r="A65" s="205">
        <f>'1st 1'!A67</f>
        <v>0</v>
      </c>
      <c r="B65" s="206">
        <f>'1st 1'!B67</f>
        <v>0</v>
      </c>
      <c r="C65" s="207"/>
      <c r="D65" s="207"/>
      <c r="E65" s="207"/>
      <c r="F65" s="211"/>
      <c r="G65" s="201">
        <f t="shared" si="8"/>
        <v>0</v>
      </c>
      <c r="H65" s="201" t="str">
        <f t="shared" si="9"/>
        <v>-</v>
      </c>
      <c r="I65" s="208">
        <f t="shared" si="10"/>
        <v>0</v>
      </c>
      <c r="J65" s="201" t="str">
        <f t="shared" si="11"/>
        <v>-</v>
      </c>
      <c r="K65" s="209">
        <f t="shared" si="12"/>
        <v>0</v>
      </c>
    </row>
    <row r="66" spans="1:11" ht="18">
      <c r="A66" s="205">
        <f>'1st 1'!A68</f>
        <v>0</v>
      </c>
      <c r="B66" s="206">
        <f>'1st 1'!B68</f>
        <v>0</v>
      </c>
      <c r="C66" s="207"/>
      <c r="D66" s="207"/>
      <c r="E66" s="207"/>
      <c r="F66" s="211"/>
      <c r="G66" s="201">
        <f t="shared" si="8"/>
        <v>0</v>
      </c>
      <c r="H66" s="201" t="str">
        <f t="shared" si="9"/>
        <v>-</v>
      </c>
      <c r="I66" s="208">
        <f t="shared" si="10"/>
        <v>0</v>
      </c>
      <c r="J66" s="201" t="str">
        <f t="shared" si="11"/>
        <v>-</v>
      </c>
      <c r="K66" s="209">
        <f t="shared" si="12"/>
        <v>0</v>
      </c>
    </row>
    <row r="67" spans="1:11" ht="18">
      <c r="A67" s="205">
        <f>'1st 1'!A69</f>
        <v>0</v>
      </c>
      <c r="B67" s="206">
        <f>'1st 1'!B69</f>
        <v>0</v>
      </c>
      <c r="C67" s="207"/>
      <c r="D67" s="207"/>
      <c r="E67" s="207"/>
      <c r="F67" s="211"/>
      <c r="G67" s="201">
        <f t="shared" si="8"/>
        <v>0</v>
      </c>
      <c r="H67" s="201" t="str">
        <f t="shared" si="9"/>
        <v>-</v>
      </c>
      <c r="I67" s="208">
        <f t="shared" si="10"/>
        <v>0</v>
      </c>
      <c r="J67" s="201" t="str">
        <f t="shared" si="11"/>
        <v>-</v>
      </c>
      <c r="K67" s="209">
        <f t="shared" si="12"/>
        <v>0</v>
      </c>
    </row>
    <row r="68" spans="1:11" ht="18">
      <c r="A68" s="205">
        <f>'1st 1'!A70</f>
        <v>0</v>
      </c>
      <c r="B68" s="206">
        <f>'1st 1'!B70</f>
        <v>0</v>
      </c>
      <c r="C68" s="207"/>
      <c r="D68" s="207"/>
      <c r="E68" s="207"/>
      <c r="F68" s="211"/>
      <c r="G68" s="201">
        <f t="shared" si="8"/>
        <v>0</v>
      </c>
      <c r="H68" s="201" t="str">
        <f t="shared" si="9"/>
        <v>-</v>
      </c>
      <c r="I68" s="208">
        <f t="shared" si="10"/>
        <v>0</v>
      </c>
      <c r="J68" s="201" t="str">
        <f t="shared" si="11"/>
        <v>-</v>
      </c>
      <c r="K68" s="209">
        <f t="shared" si="12"/>
        <v>0</v>
      </c>
    </row>
    <row r="69" spans="1:11" ht="18">
      <c r="A69" s="205">
        <f>'1st 1'!A71</f>
        <v>0</v>
      </c>
      <c r="B69" s="206">
        <f>'1st 1'!B71</f>
        <v>0</v>
      </c>
      <c r="C69" s="207"/>
      <c r="D69" s="207"/>
      <c r="E69" s="207"/>
      <c r="F69" s="211"/>
      <c r="G69" s="201">
        <f t="shared" si="8"/>
        <v>0</v>
      </c>
      <c r="H69" s="201" t="str">
        <f t="shared" si="9"/>
        <v>-</v>
      </c>
      <c r="I69" s="208">
        <f t="shared" si="10"/>
        <v>0</v>
      </c>
      <c r="J69" s="201" t="str">
        <f t="shared" si="11"/>
        <v>-</v>
      </c>
      <c r="K69" s="209">
        <f t="shared" si="12"/>
        <v>0</v>
      </c>
    </row>
    <row r="70" spans="1:11" ht="18">
      <c r="A70" s="205">
        <f>'1st 1'!A72</f>
        <v>0</v>
      </c>
      <c r="B70" s="206">
        <f>'1st 1'!B72</f>
        <v>0</v>
      </c>
      <c r="C70" s="207"/>
      <c r="D70" s="207"/>
      <c r="E70" s="207"/>
      <c r="F70" s="211"/>
      <c r="G70" s="201">
        <f t="shared" si="8"/>
        <v>0</v>
      </c>
      <c r="H70" s="201" t="str">
        <f t="shared" si="9"/>
        <v>-</v>
      </c>
      <c r="I70" s="208">
        <f t="shared" si="10"/>
        <v>0</v>
      </c>
      <c r="J70" s="201" t="str">
        <f t="shared" si="11"/>
        <v>-</v>
      </c>
      <c r="K70" s="209">
        <f t="shared" si="12"/>
        <v>0</v>
      </c>
    </row>
    <row r="71" spans="1:11" ht="18">
      <c r="A71" s="205">
        <f>'1st 1'!A73</f>
        <v>0</v>
      </c>
      <c r="B71" s="206">
        <f>'1st 1'!B73</f>
        <v>0</v>
      </c>
      <c r="C71" s="207"/>
      <c r="D71" s="207"/>
      <c r="E71" s="207"/>
      <c r="F71" s="211"/>
      <c r="G71" s="201">
        <f t="shared" si="8"/>
        <v>0</v>
      </c>
      <c r="H71" s="201" t="str">
        <f t="shared" si="9"/>
        <v>-</v>
      </c>
      <c r="I71" s="208">
        <f t="shared" si="10"/>
        <v>0</v>
      </c>
      <c r="J71" s="201" t="str">
        <f t="shared" si="11"/>
        <v>-</v>
      </c>
      <c r="K71" s="209">
        <f t="shared" si="12"/>
        <v>0</v>
      </c>
    </row>
    <row r="72" spans="1:11" ht="18">
      <c r="A72" s="205">
        <f>'1st 1'!A74</f>
        <v>0</v>
      </c>
      <c r="B72" s="206">
        <f>'1st 1'!B74</f>
        <v>0</v>
      </c>
      <c r="C72" s="207"/>
      <c r="D72" s="207"/>
      <c r="E72" s="207"/>
      <c r="F72" s="211"/>
      <c r="G72" s="201">
        <f t="shared" si="8"/>
        <v>0</v>
      </c>
      <c r="H72" s="201" t="str">
        <f t="shared" si="9"/>
        <v>-</v>
      </c>
      <c r="I72" s="208">
        <f t="shared" si="10"/>
        <v>0</v>
      </c>
      <c r="J72" s="201" t="str">
        <f t="shared" si="11"/>
        <v>-</v>
      </c>
      <c r="K72" s="209">
        <f t="shared" si="12"/>
        <v>0</v>
      </c>
    </row>
    <row r="73" spans="1:11" ht="18">
      <c r="A73" s="205">
        <f>'1st 1'!A75</f>
        <v>0</v>
      </c>
      <c r="B73" s="206">
        <f>'1st 1'!B75</f>
        <v>0</v>
      </c>
      <c r="C73" s="207"/>
      <c r="D73" s="207"/>
      <c r="E73" s="207"/>
      <c r="F73" s="211"/>
      <c r="G73" s="201">
        <f t="shared" si="8"/>
        <v>0</v>
      </c>
      <c r="H73" s="201" t="str">
        <f t="shared" si="9"/>
        <v>-</v>
      </c>
      <c r="I73" s="208">
        <f t="shared" si="10"/>
        <v>0</v>
      </c>
      <c r="J73" s="201" t="str">
        <f t="shared" si="11"/>
        <v>-</v>
      </c>
      <c r="K73" s="209">
        <f t="shared" si="12"/>
        <v>0</v>
      </c>
    </row>
    <row r="74" spans="1:11" ht="18">
      <c r="A74" s="205">
        <f>'1st 1'!A76</f>
        <v>0</v>
      </c>
      <c r="B74" s="206">
        <f>'1st 1'!B76</f>
        <v>0</v>
      </c>
      <c r="C74" s="207"/>
      <c r="D74" s="207"/>
      <c r="E74" s="207"/>
      <c r="F74" s="211"/>
      <c r="G74" s="201">
        <f t="shared" si="8"/>
        <v>0</v>
      </c>
      <c r="H74" s="201" t="str">
        <f t="shared" si="9"/>
        <v>-</v>
      </c>
      <c r="I74" s="208">
        <f t="shared" si="10"/>
        <v>0</v>
      </c>
      <c r="J74" s="201" t="str">
        <f t="shared" si="11"/>
        <v>-</v>
      </c>
      <c r="K74" s="209">
        <f t="shared" si="12"/>
        <v>0</v>
      </c>
    </row>
    <row r="75" spans="1:11" ht="18">
      <c r="A75" s="205">
        <f>'1st 1'!A77</f>
        <v>0</v>
      </c>
      <c r="B75" s="206">
        <f>'1st 1'!B77</f>
        <v>0</v>
      </c>
      <c r="C75" s="207"/>
      <c r="D75" s="207"/>
      <c r="E75" s="207"/>
      <c r="F75" s="211"/>
      <c r="G75" s="201">
        <f t="shared" si="8"/>
        <v>0</v>
      </c>
      <c r="H75" s="201" t="str">
        <f t="shared" si="9"/>
        <v>-</v>
      </c>
      <c r="I75" s="208">
        <f t="shared" si="10"/>
        <v>0</v>
      </c>
      <c r="J75" s="201" t="str">
        <f t="shared" si="11"/>
        <v>-</v>
      </c>
      <c r="K75" s="209">
        <f t="shared" si="12"/>
        <v>0</v>
      </c>
    </row>
  </sheetData>
  <sheetProtection formatCells="0"/>
  <mergeCells count="4">
    <mergeCell ref="A4:K4"/>
    <mergeCell ref="A1:K1"/>
    <mergeCell ref="A2:K2"/>
    <mergeCell ref="A3:K3"/>
  </mergeCells>
  <pageMargins left="0.70866141732283472" right="0.70866141732283472" top="0.31496062992125984" bottom="0.9055118110236221" header="0" footer="0.11811023622047245"/>
  <pageSetup paperSize="5" scale="75" orientation="portrait" horizontalDpi="300" verticalDpi="300" r:id="rId1"/>
  <headerFooter>
    <oddFooter>&amp;CTabulator 01...............                             02 ..............                   03 .................                                                          Checked by the Controler of Exam: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Q58"/>
  <sheetViews>
    <sheetView showZeros="0" view="pageLayout" workbookViewId="0">
      <selection activeCell="J19" sqref="J19"/>
    </sheetView>
  </sheetViews>
  <sheetFormatPr defaultRowHeight="15"/>
  <cols>
    <col min="1" max="1" width="10.5703125" style="325" customWidth="1"/>
    <col min="2" max="2" width="12" style="325" customWidth="1"/>
    <col min="3" max="3" width="24.28515625" style="326" customWidth="1"/>
    <col min="4" max="4" width="6.42578125" style="327" customWidth="1"/>
    <col min="5" max="5" width="7.140625" style="327" customWidth="1"/>
    <col min="6" max="6" width="7.42578125" style="327" customWidth="1"/>
    <col min="7" max="7" width="7.28515625" style="327" customWidth="1"/>
    <col min="8" max="8" width="5" style="327" customWidth="1"/>
    <col min="9" max="9" width="4.5703125" style="327" customWidth="1"/>
    <col min="10" max="10" width="6.85546875" style="327" customWidth="1"/>
    <col min="11" max="11" width="6" style="327" customWidth="1"/>
    <col min="12" max="12" width="6.5703125" customWidth="1"/>
    <col min="13" max="13" width="4.28515625" style="327" customWidth="1"/>
    <col min="14" max="15" width="7.140625" style="325" customWidth="1"/>
    <col min="16" max="16" width="3.5703125" style="325" customWidth="1"/>
    <col min="17" max="17" width="10" style="327" customWidth="1"/>
    <col min="18" max="18" width="0.140625" customWidth="1"/>
    <col min="19" max="19" width="1.28515625" customWidth="1"/>
  </cols>
  <sheetData>
    <row r="1" spans="1:17" ht="26.25">
      <c r="A1" s="567" t="s">
        <v>24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568" t="s">
        <v>130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</row>
    <row r="3" spans="1:17">
      <c r="A3" s="296"/>
      <c r="B3" s="297"/>
      <c r="C3" s="568" t="s">
        <v>131</v>
      </c>
      <c r="D3" s="569"/>
      <c r="E3" s="569"/>
      <c r="F3" s="569"/>
      <c r="G3" s="569"/>
      <c r="H3" s="569"/>
      <c r="I3" s="569"/>
      <c r="J3" s="569"/>
      <c r="K3" s="569"/>
      <c r="L3" s="570"/>
      <c r="M3" s="570"/>
      <c r="N3" s="571"/>
      <c r="O3" s="571"/>
      <c r="P3" s="571"/>
      <c r="Q3" s="572"/>
    </row>
    <row r="4" spans="1:17">
      <c r="A4" s="561" t="s">
        <v>66</v>
      </c>
      <c r="B4" s="561"/>
      <c r="C4" s="561"/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</row>
    <row r="5" spans="1:17" ht="15.75" thickBot="1">
      <c r="A5" s="561" t="s">
        <v>132</v>
      </c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</row>
    <row r="6" spans="1:17" ht="16.5" thickTop="1">
      <c r="A6" s="581" t="s">
        <v>89</v>
      </c>
      <c r="B6" s="581" t="s">
        <v>91</v>
      </c>
      <c r="C6" s="582" t="s">
        <v>16</v>
      </c>
      <c r="D6" s="580" t="s">
        <v>133</v>
      </c>
      <c r="E6" s="580" t="s">
        <v>134</v>
      </c>
      <c r="F6" s="580" t="s">
        <v>135</v>
      </c>
      <c r="G6" s="580" t="s">
        <v>136</v>
      </c>
      <c r="H6" s="562" t="s">
        <v>137</v>
      </c>
      <c r="I6" s="580" t="s">
        <v>138</v>
      </c>
      <c r="J6" s="580" t="s">
        <v>139</v>
      </c>
      <c r="K6" s="562" t="s">
        <v>53</v>
      </c>
      <c r="L6" s="562" t="s">
        <v>140</v>
      </c>
      <c r="M6" s="562" t="s">
        <v>141</v>
      </c>
      <c r="N6" s="562" t="s">
        <v>142</v>
      </c>
      <c r="O6" s="563" t="s">
        <v>143</v>
      </c>
      <c r="P6" s="564"/>
      <c r="Q6" s="565" t="s">
        <v>23</v>
      </c>
    </row>
    <row r="7" spans="1:17" ht="16.5" thickBot="1">
      <c r="A7" s="581"/>
      <c r="B7" s="581"/>
      <c r="C7" s="582"/>
      <c r="D7" s="580"/>
      <c r="E7" s="580"/>
      <c r="F7" s="580"/>
      <c r="G7" s="580"/>
      <c r="H7" s="562"/>
      <c r="I7" s="580"/>
      <c r="J7" s="580"/>
      <c r="K7" s="562"/>
      <c r="L7" s="562"/>
      <c r="M7" s="562"/>
      <c r="N7" s="562"/>
      <c r="O7" s="298" t="s">
        <v>1</v>
      </c>
      <c r="P7" s="298" t="s">
        <v>2</v>
      </c>
      <c r="Q7" s="566"/>
    </row>
    <row r="8" spans="1:17" ht="19.5" thickTop="1" thickBot="1">
      <c r="A8" s="573" t="s">
        <v>144</v>
      </c>
      <c r="B8" s="574"/>
      <c r="C8" s="575"/>
      <c r="D8" s="575"/>
      <c r="E8" s="575"/>
      <c r="F8" s="575"/>
      <c r="G8" s="575"/>
      <c r="H8" s="575"/>
      <c r="I8" s="575"/>
      <c r="J8" s="575"/>
      <c r="K8" s="576" t="s">
        <v>21</v>
      </c>
      <c r="L8" s="576"/>
      <c r="M8" s="576"/>
      <c r="N8" s="577"/>
      <c r="O8" s="578"/>
      <c r="P8" s="578"/>
      <c r="Q8" s="579"/>
    </row>
    <row r="9" spans="1:17" ht="17.25" thickTop="1">
      <c r="A9" s="299"/>
      <c r="B9" s="300"/>
      <c r="C9" s="301"/>
      <c r="D9" s="302"/>
      <c r="E9" s="302"/>
      <c r="F9" s="302"/>
      <c r="G9" s="183"/>
      <c r="H9" s="249">
        <f>ABS(IF(E9&gt;60,0,E9)-IF(F9&gt;60,0,F9))</f>
        <v>0</v>
      </c>
      <c r="I9" s="43" t="str">
        <f>IF(H9&gt;12,"Y","")</f>
        <v/>
      </c>
      <c r="J9" s="42">
        <f>IF(H9&lt;=12,(IF(E9&gt;60,0,E9)+IF(F9&gt;60,0,F9))/2,IF(MEDIAN(E9:G9)-MIN(E9:G9)&gt;=MAX(E9:G9)-MEDIAN(E9:G9),(MAX(E9:G9)+MEDIAN(E9:G9))/2,IF(MEDIAN(E9:G9)-MIN(E9:G9)&lt;MAX(E9:G9)-MEDIAN(E9:G9),(MIN(E9:G9)+MEDIAN(E9:G9))/2)))</f>
        <v>0</v>
      </c>
      <c r="K9" s="43">
        <f>ROUNDUP(IF(D9&gt;40,0,IF(E9&gt;60,0,IF(F9&gt;60,0,(D9+J9)))),0)</f>
        <v>0</v>
      </c>
      <c r="L9" s="253">
        <f>IF(D9=0,0,IF(D9&gt;K9,"F",LOOKUP(K9,{0,0.01,40,45,50,55,60,65,70,75,80},{"","F","D","C","C+","B-","B","B+","A-","A","A+"})))</f>
        <v>0</v>
      </c>
      <c r="M9" s="253">
        <f>IF(D9=0,0,IF(D9&gt;K9,"00",LOOKUP(K9,{0,40,45,50,55,60,65,70,75,80},{"00","2.00","2.25","2.50","2.75","3.00","3.25","3.50","3.75","4.00"})))</f>
        <v>0</v>
      </c>
      <c r="N9" s="303"/>
      <c r="O9" s="304">
        <f>IF(M9&gt;"3.00","3.00",IF(M9&gt;N9,M9,N9))</f>
        <v>0</v>
      </c>
      <c r="P9" s="305">
        <f>LOOKUP(O9,{0,"00","2.00","2.25","2.50","2.75","3.00","3.25","3.50","3.75","4.00"},{0,"F","D","C","C+","B-","B","B+","A-","A","A+"})</f>
        <v>0</v>
      </c>
      <c r="Q9" s="306" t="str">
        <f>IF(M9=0,"",IF(N9="0","Passed",IF(M9&gt;N9,"Improved",IF(M9=N9,"Same","Not Imp:"))))</f>
        <v/>
      </c>
    </row>
    <row r="10" spans="1:17" ht="16.5">
      <c r="A10" s="307"/>
      <c r="B10" s="308"/>
      <c r="C10" s="309"/>
      <c r="D10" s="310"/>
      <c r="E10" s="310"/>
      <c r="F10" s="310"/>
      <c r="G10" s="310"/>
      <c r="H10" s="249">
        <f t="shared" ref="H10:H23" si="0">ABS(IF(E10&gt;60,0,E10)-IF(F10&gt;60,0,F10))</f>
        <v>0</v>
      </c>
      <c r="I10" s="43" t="str">
        <f t="shared" ref="I10:I23" si="1">IF(H10&gt;12,"Y","")</f>
        <v/>
      </c>
      <c r="J10" s="42">
        <f t="shared" ref="J10:J23" si="2">IF(H10&lt;=12,(IF(E10&gt;60,0,E10)+IF(F10&gt;60,0,F10))/2,IF(MEDIAN(E10:G10)-MIN(E10:G10)&gt;=MAX(E10:G10)-MEDIAN(E10:G10),(MAX(E10:G10)+MEDIAN(E10:G10))/2,IF(MEDIAN(E10:G10)-MIN(E10:G10)&lt;MAX(E10:G10)-MEDIAN(E10:G10),(MIN(E10:G10)+MEDIAN(E10:G10))/2)))</f>
        <v>0</v>
      </c>
      <c r="K10" s="43">
        <f t="shared" ref="K10:K23" si="3">ROUNDUP(IF(D10&gt;40,0,IF(E10&gt;60,0,IF(F10&gt;60,0,(D10+J10)))),0)</f>
        <v>0</v>
      </c>
      <c r="L10" s="253">
        <f>IF(D10=0,0,IF(D10&gt;K10,"F",LOOKUP(K10,{0,0.01,40,45,50,55,60,65,70,75,80},{"","F","D","C","C+","B-","B","B+","A-","A","A+"})))</f>
        <v>0</v>
      </c>
      <c r="M10" s="253">
        <f>IF(D10=0,0,IF(D10&gt;K10,"00",LOOKUP(K10,{0,40,45,50,55,60,65,70,75,80},{"00","2.00","2.25","2.50","2.75","3.00","3.25","3.50","3.75","4.00"})))</f>
        <v>0</v>
      </c>
      <c r="N10" s="303"/>
      <c r="O10" s="304">
        <f t="shared" ref="O10:O23" si="4">IF(M10&gt;"3.00","3.00",IF(M10&gt;N10,M10,N10))</f>
        <v>0</v>
      </c>
      <c r="P10" s="305">
        <f>LOOKUP(O10,{0,"00","2.00","2.25","2.50","2.75","3.00","3.25","3.50","3.75","4.00"},{0,"F","D","C","C+","B-","B","B+","A-","A","A+"})</f>
        <v>0</v>
      </c>
      <c r="Q10" s="306" t="str">
        <f t="shared" ref="Q10:Q23" si="5">IF(M10=0,"",IF(N10="0","Passed",IF(M10&gt;N10,"Improved",IF(M10=N10,"Same","Not Imp:"))))</f>
        <v/>
      </c>
    </row>
    <row r="11" spans="1:17" ht="16.5">
      <c r="A11" s="307"/>
      <c r="B11" s="308"/>
      <c r="C11" s="309"/>
      <c r="D11" s="310"/>
      <c r="E11" s="310"/>
      <c r="F11" s="310"/>
      <c r="G11" s="310"/>
      <c r="H11" s="249">
        <f t="shared" si="0"/>
        <v>0</v>
      </c>
      <c r="I11" s="43" t="str">
        <f t="shared" si="1"/>
        <v/>
      </c>
      <c r="J11" s="42">
        <f t="shared" si="2"/>
        <v>0</v>
      </c>
      <c r="K11" s="43">
        <f t="shared" si="3"/>
        <v>0</v>
      </c>
      <c r="L11" s="253">
        <f>IF(D11=0,0,IF(D11&gt;K11,"F",LOOKUP(K11,{0,0.01,40,45,50,55,60,65,70,75,80},{"","F","D","C","C+","B-","B","B+","A-","A","A+"})))</f>
        <v>0</v>
      </c>
      <c r="M11" s="253">
        <f>IF(D11=0,0,IF(D11&gt;K11,"00",LOOKUP(K11,{0,40,45,50,55,60,65,70,75,80},{"00","2.00","2.25","2.50","2.75","3.00","3.25","3.50","3.75","4.00"})))</f>
        <v>0</v>
      </c>
      <c r="N11" s="303"/>
      <c r="O11" s="304">
        <f t="shared" si="4"/>
        <v>0</v>
      </c>
      <c r="P11" s="305">
        <f>LOOKUP(O11,{0,"00","2.00","2.25","2.50","2.75","3.00","3.25","3.50","3.75","4.00"},{0,"F","D","C","C+","B-","B","B+","A-","A","A+"})</f>
        <v>0</v>
      </c>
      <c r="Q11" s="306" t="str">
        <f t="shared" si="5"/>
        <v/>
      </c>
    </row>
    <row r="12" spans="1:17" ht="16.5">
      <c r="A12" s="307"/>
      <c r="B12" s="308"/>
      <c r="C12" s="309"/>
      <c r="D12" s="310"/>
      <c r="E12" s="310"/>
      <c r="F12" s="310"/>
      <c r="G12" s="310"/>
      <c r="H12" s="249">
        <f t="shared" si="0"/>
        <v>0</v>
      </c>
      <c r="I12" s="43" t="str">
        <f t="shared" si="1"/>
        <v/>
      </c>
      <c r="J12" s="42">
        <f t="shared" si="2"/>
        <v>0</v>
      </c>
      <c r="K12" s="43">
        <f t="shared" si="3"/>
        <v>0</v>
      </c>
      <c r="L12" s="253">
        <f>IF(D12=0,0,IF(D12&gt;K12,"F",LOOKUP(K12,{0,0.01,40,45,50,55,60,65,70,75,80},{"","F","D","C","C+","B-","B","B+","A-","A","A+"})))</f>
        <v>0</v>
      </c>
      <c r="M12" s="253">
        <f>IF(D12=0,0,IF(D12&gt;K12,"00",LOOKUP(K12,{0,40,45,50,55,60,65,70,75,80},{"00","2.00","2.25","2.50","2.75","3.00","3.25","3.50","3.75","4.00"})))</f>
        <v>0</v>
      </c>
      <c r="N12" s="303"/>
      <c r="O12" s="304">
        <f t="shared" si="4"/>
        <v>0</v>
      </c>
      <c r="P12" s="305">
        <f>LOOKUP(O12,{0,"00","2.00","2.25","2.50","2.75","3.00","3.25","3.50","3.75","4.00"},{0,"F","D","C","C+","B-","B","B+","A-","A","A+"})</f>
        <v>0</v>
      </c>
      <c r="Q12" s="306" t="str">
        <f t="shared" si="5"/>
        <v/>
      </c>
    </row>
    <row r="13" spans="1:17" ht="16.5">
      <c r="A13" s="307"/>
      <c r="B13" s="308"/>
      <c r="C13" s="309"/>
      <c r="D13" s="310"/>
      <c r="E13" s="310"/>
      <c r="F13" s="310"/>
      <c r="G13" s="310"/>
      <c r="H13" s="249">
        <f t="shared" si="0"/>
        <v>0</v>
      </c>
      <c r="I13" s="43" t="str">
        <f t="shared" si="1"/>
        <v/>
      </c>
      <c r="J13" s="42">
        <f t="shared" si="2"/>
        <v>0</v>
      </c>
      <c r="K13" s="43">
        <f t="shared" si="3"/>
        <v>0</v>
      </c>
      <c r="L13" s="253">
        <f>IF(D13=0,0,IF(D13&gt;K13,"F",LOOKUP(K13,{0,0.01,40,45,50,55,60,65,70,75,80},{"","F","D","C","C+","B-","B","B+","A-","A","A+"})))</f>
        <v>0</v>
      </c>
      <c r="M13" s="253">
        <f>IF(D13=0,0,IF(D13&gt;K13,"00",LOOKUP(K13,{0,40,45,50,55,60,65,70,75,80},{"00","2.00","2.25","2.50","2.75","3.00","3.25","3.50","3.75","4.00"})))</f>
        <v>0</v>
      </c>
      <c r="N13" s="303"/>
      <c r="O13" s="304">
        <f t="shared" si="4"/>
        <v>0</v>
      </c>
      <c r="P13" s="305">
        <f>LOOKUP(O13,{0,"00","2.00","2.25","2.50","2.75","3.00","3.25","3.50","3.75","4.00"},{0,"F","D","C","C+","B-","B","B+","A-","A","A+"})</f>
        <v>0</v>
      </c>
      <c r="Q13" s="306" t="str">
        <f t="shared" si="5"/>
        <v/>
      </c>
    </row>
    <row r="14" spans="1:17" ht="16.5">
      <c r="A14" s="307"/>
      <c r="B14" s="308"/>
      <c r="C14" s="309"/>
      <c r="D14" s="310"/>
      <c r="E14" s="310"/>
      <c r="F14" s="310"/>
      <c r="G14" s="310"/>
      <c r="H14" s="249">
        <f t="shared" si="0"/>
        <v>0</v>
      </c>
      <c r="I14" s="43" t="str">
        <f t="shared" si="1"/>
        <v/>
      </c>
      <c r="J14" s="42">
        <f t="shared" si="2"/>
        <v>0</v>
      </c>
      <c r="K14" s="43">
        <f t="shared" si="3"/>
        <v>0</v>
      </c>
      <c r="L14" s="253">
        <f>IF(D14=0,0,IF(D14&gt;K14,"F",LOOKUP(K14,{0,0.01,40,45,50,55,60,65,70,75,80},{"","F","D","C","C+","B-","B","B+","A-","A","A+"})))</f>
        <v>0</v>
      </c>
      <c r="M14" s="253">
        <f>IF(D14=0,0,IF(D14&gt;K14,"00",LOOKUP(K14,{0,40,45,50,55,60,65,70,75,80},{"00","2.00","2.25","2.50","2.75","3.00","3.25","3.50","3.75","4.00"})))</f>
        <v>0</v>
      </c>
      <c r="N14" s="303"/>
      <c r="O14" s="304">
        <f t="shared" si="4"/>
        <v>0</v>
      </c>
      <c r="P14" s="305">
        <f>LOOKUP(O14,{0,"00","2.00","2.25","2.50","2.75","3.00","3.25","3.50","3.75","4.00"},{0,"F","D","C","C+","B-","B","B+","A-","A","A+"})</f>
        <v>0</v>
      </c>
      <c r="Q14" s="306" t="str">
        <f t="shared" si="5"/>
        <v/>
      </c>
    </row>
    <row r="15" spans="1:17" ht="16.5">
      <c r="A15" s="307"/>
      <c r="B15" s="308"/>
      <c r="C15" s="309"/>
      <c r="D15" s="310"/>
      <c r="E15" s="310"/>
      <c r="F15" s="310"/>
      <c r="G15" s="310"/>
      <c r="H15" s="249">
        <f t="shared" si="0"/>
        <v>0</v>
      </c>
      <c r="I15" s="43" t="str">
        <f t="shared" si="1"/>
        <v/>
      </c>
      <c r="J15" s="42">
        <f t="shared" si="2"/>
        <v>0</v>
      </c>
      <c r="K15" s="43">
        <f t="shared" si="3"/>
        <v>0</v>
      </c>
      <c r="L15" s="253">
        <f>IF(D15=0,0,IF(D15&gt;K15,"F",LOOKUP(K15,{0,0.01,40,45,50,55,60,65,70,75,80},{"","F","D","C","C+","B-","B","B+","A-","A","A+"})))</f>
        <v>0</v>
      </c>
      <c r="M15" s="253">
        <f>IF(D15=0,0,IF(D15&gt;K15,"00",LOOKUP(K15,{0,40,45,50,55,60,65,70,75,80},{"00","2.00","2.25","2.50","2.75","3.00","3.25","3.50","3.75","4.00"})))</f>
        <v>0</v>
      </c>
      <c r="N15" s="303"/>
      <c r="O15" s="304">
        <f t="shared" si="4"/>
        <v>0</v>
      </c>
      <c r="P15" s="305">
        <f>LOOKUP(O15,{0,"00","2.00","2.25","2.50","2.75","3.00","3.25","3.50","3.75","4.00"},{0,"F","D","C","C+","B-","B","B+","A-","A","A+"})</f>
        <v>0</v>
      </c>
      <c r="Q15" s="306" t="str">
        <f t="shared" si="5"/>
        <v/>
      </c>
    </row>
    <row r="16" spans="1:17" ht="16.5">
      <c r="A16" s="307"/>
      <c r="B16" s="308"/>
      <c r="C16" s="309"/>
      <c r="D16" s="310"/>
      <c r="E16" s="310"/>
      <c r="F16" s="310"/>
      <c r="G16" s="310"/>
      <c r="H16" s="249">
        <f t="shared" si="0"/>
        <v>0</v>
      </c>
      <c r="I16" s="43" t="str">
        <f t="shared" si="1"/>
        <v/>
      </c>
      <c r="J16" s="42">
        <f t="shared" si="2"/>
        <v>0</v>
      </c>
      <c r="K16" s="43">
        <f t="shared" si="3"/>
        <v>0</v>
      </c>
      <c r="L16" s="253">
        <f>IF(D16=0,0,IF(D16&gt;K16,"F",LOOKUP(K16,{0,0.01,40,45,50,55,60,65,70,75,80},{"","F","D","C","C+","B-","B","B+","A-","A","A+"})))</f>
        <v>0</v>
      </c>
      <c r="M16" s="253">
        <f>IF(D16=0,0,IF(D16&gt;K16,"00",LOOKUP(K16,{0,40,45,50,55,60,65,70,75,80},{"00","2.00","2.25","2.50","2.75","3.00","3.25","3.50","3.75","4.00"})))</f>
        <v>0</v>
      </c>
      <c r="N16" s="303"/>
      <c r="O16" s="304">
        <f t="shared" si="4"/>
        <v>0</v>
      </c>
      <c r="P16" s="305">
        <f>LOOKUP(O16,{0,"00","2.00","2.25","2.50","2.75","3.00","3.25","3.50","3.75","4.00"},{0,"F","D","C","C+","B-","B","B+","A-","A","A+"})</f>
        <v>0</v>
      </c>
      <c r="Q16" s="306" t="str">
        <f t="shared" si="5"/>
        <v/>
      </c>
    </row>
    <row r="17" spans="1:17" ht="16.5">
      <c r="A17" s="307"/>
      <c r="B17" s="308"/>
      <c r="C17" s="309"/>
      <c r="D17" s="310"/>
      <c r="E17" s="310"/>
      <c r="F17" s="310"/>
      <c r="G17" s="310"/>
      <c r="H17" s="249">
        <f t="shared" si="0"/>
        <v>0</v>
      </c>
      <c r="I17" s="43" t="str">
        <f t="shared" si="1"/>
        <v/>
      </c>
      <c r="J17" s="42">
        <f t="shared" si="2"/>
        <v>0</v>
      </c>
      <c r="K17" s="43">
        <f t="shared" si="3"/>
        <v>0</v>
      </c>
      <c r="L17" s="253">
        <f>IF(D17=0,0,IF(D17&gt;K17,"F",LOOKUP(K17,{0,0.01,40,45,50,55,60,65,70,75,80},{"","F","D","C","C+","B-","B","B+","A-","A","A+"})))</f>
        <v>0</v>
      </c>
      <c r="M17" s="253">
        <f>IF(D17=0,0,IF(D17&gt;K17,"00",LOOKUP(K17,{0,40,45,50,55,60,65,70,75,80},{"00","2.00","2.25","2.50","2.75","3.00","3.25","3.50","3.75","4.00"})))</f>
        <v>0</v>
      </c>
      <c r="N17" s="303"/>
      <c r="O17" s="304">
        <f t="shared" si="4"/>
        <v>0</v>
      </c>
      <c r="P17" s="305">
        <f>LOOKUP(O17,{0,"00","2.00","2.25","2.50","2.75","3.00","3.25","3.50","3.75","4.00"},{0,"F","D","C","C+","B-","B","B+","A-","A","A+"})</f>
        <v>0</v>
      </c>
      <c r="Q17" s="306" t="str">
        <f t="shared" si="5"/>
        <v/>
      </c>
    </row>
    <row r="18" spans="1:17" ht="16.5">
      <c r="A18" s="307"/>
      <c r="B18" s="308"/>
      <c r="C18" s="309"/>
      <c r="D18" s="310"/>
      <c r="E18" s="310"/>
      <c r="F18" s="310"/>
      <c r="G18" s="310"/>
      <c r="H18" s="249">
        <f t="shared" si="0"/>
        <v>0</v>
      </c>
      <c r="I18" s="43" t="str">
        <f t="shared" si="1"/>
        <v/>
      </c>
      <c r="J18" s="42">
        <f t="shared" si="2"/>
        <v>0</v>
      </c>
      <c r="K18" s="43">
        <f t="shared" si="3"/>
        <v>0</v>
      </c>
      <c r="L18" s="253">
        <f>IF(D18=0,0,IF(D18&gt;K18,"F",LOOKUP(K18,{0,0.01,40,45,50,55,60,65,70,75,80},{"","F","D","C","C+","B-","B","B+","A-","A","A+"})))</f>
        <v>0</v>
      </c>
      <c r="M18" s="253">
        <f>IF(D18=0,0,IF(D18&gt;K18,"00",LOOKUP(K18,{0,40,45,50,55,60,65,70,75,80},{"00","2.00","2.25","2.50","2.75","3.00","3.25","3.50","3.75","4.00"})))</f>
        <v>0</v>
      </c>
      <c r="N18" s="303"/>
      <c r="O18" s="304">
        <f t="shared" si="4"/>
        <v>0</v>
      </c>
      <c r="P18" s="305">
        <f>LOOKUP(O18,{0,"00","2.00","2.25","2.50","2.75","3.00","3.25","3.50","3.75","4.00"},{0,"F","D","C","C+","B-","B","B+","A-","A","A+"})</f>
        <v>0</v>
      </c>
      <c r="Q18" s="306" t="str">
        <f t="shared" si="5"/>
        <v/>
      </c>
    </row>
    <row r="19" spans="1:17" ht="16.5">
      <c r="A19" s="307"/>
      <c r="B19" s="308"/>
      <c r="C19" s="309"/>
      <c r="D19" s="310"/>
      <c r="E19" s="310"/>
      <c r="F19" s="310"/>
      <c r="G19" s="310"/>
      <c r="H19" s="249">
        <f t="shared" si="0"/>
        <v>0</v>
      </c>
      <c r="I19" s="43" t="str">
        <f t="shared" si="1"/>
        <v/>
      </c>
      <c r="J19" s="42">
        <f t="shared" si="2"/>
        <v>0</v>
      </c>
      <c r="K19" s="43">
        <f t="shared" si="3"/>
        <v>0</v>
      </c>
      <c r="L19" s="253">
        <f>IF(D19=0,0,IF(D19&gt;K19,"F",LOOKUP(K19,{0,0.01,40,45,50,55,60,65,70,75,80},{"","F","D","C","C+","B-","B","B+","A-","A","A+"})))</f>
        <v>0</v>
      </c>
      <c r="M19" s="253">
        <f>IF(D19=0,0,IF(D19&gt;K19,"00",LOOKUP(K19,{0,40,45,50,55,60,65,70,75,80},{"00","2.00","2.25","2.50","2.75","3.00","3.25","3.50","3.75","4.00"})))</f>
        <v>0</v>
      </c>
      <c r="N19" s="303"/>
      <c r="O19" s="304">
        <f t="shared" si="4"/>
        <v>0</v>
      </c>
      <c r="P19" s="305">
        <f>LOOKUP(O19,{0,"00","2.00","2.25","2.50","2.75","3.00","3.25","3.50","3.75","4.00"},{0,"F","D","C","C+","B-","B","B+","A-","A","A+"})</f>
        <v>0</v>
      </c>
      <c r="Q19" s="306" t="str">
        <f t="shared" si="5"/>
        <v/>
      </c>
    </row>
    <row r="20" spans="1:17" ht="16.5">
      <c r="A20" s="307"/>
      <c r="B20" s="308"/>
      <c r="C20" s="309"/>
      <c r="D20" s="310"/>
      <c r="E20" s="310"/>
      <c r="F20" s="310"/>
      <c r="G20" s="310"/>
      <c r="H20" s="249">
        <f t="shared" si="0"/>
        <v>0</v>
      </c>
      <c r="I20" s="43" t="str">
        <f t="shared" si="1"/>
        <v/>
      </c>
      <c r="J20" s="42">
        <f t="shared" si="2"/>
        <v>0</v>
      </c>
      <c r="K20" s="43">
        <f t="shared" si="3"/>
        <v>0</v>
      </c>
      <c r="L20" s="253">
        <f>IF(D20=0,0,IF(D20&gt;K20,"F",LOOKUP(K20,{0,0.01,40,45,50,55,60,65,70,75,80},{"","F","D","C","C+","B-","B","B+","A-","A","A+"})))</f>
        <v>0</v>
      </c>
      <c r="M20" s="253">
        <f>IF(D20=0,0,IF(D20&gt;K20,"00",LOOKUP(K20,{0,40,45,50,55,60,65,70,75,80},{"00","2.00","2.25","2.50","2.75","3.00","3.25","3.50","3.75","4.00"})))</f>
        <v>0</v>
      </c>
      <c r="N20" s="303"/>
      <c r="O20" s="304">
        <f t="shared" si="4"/>
        <v>0</v>
      </c>
      <c r="P20" s="305">
        <f>LOOKUP(O20,{0,"00","2.00","2.25","2.50","2.75","3.00","3.25","3.50","3.75","4.00"},{0,"F","D","C","C+","B-","B","B+","A-","A","A+"})</f>
        <v>0</v>
      </c>
      <c r="Q20" s="306" t="str">
        <f t="shared" si="5"/>
        <v/>
      </c>
    </row>
    <row r="21" spans="1:17" ht="16.5">
      <c r="A21" s="307"/>
      <c r="B21" s="308"/>
      <c r="C21" s="309"/>
      <c r="D21" s="310"/>
      <c r="E21" s="310"/>
      <c r="F21" s="310"/>
      <c r="G21" s="310"/>
      <c r="H21" s="249">
        <f t="shared" si="0"/>
        <v>0</v>
      </c>
      <c r="I21" s="43" t="str">
        <f t="shared" si="1"/>
        <v/>
      </c>
      <c r="J21" s="42">
        <f t="shared" si="2"/>
        <v>0</v>
      </c>
      <c r="K21" s="43">
        <f t="shared" si="3"/>
        <v>0</v>
      </c>
      <c r="L21" s="253">
        <f>IF(D21=0,0,IF(D21&gt;K21,"F",LOOKUP(K21,{0,0.01,40,45,50,55,60,65,70,75,80},{"","F","D","C","C+","B-","B","B+","A-","A","A+"})))</f>
        <v>0</v>
      </c>
      <c r="M21" s="253">
        <f>IF(D21=0,0,IF(D21&gt;K21,"00",LOOKUP(K21,{0,40,45,50,55,60,65,70,75,80},{"00","2.00","2.25","2.50","2.75","3.00","3.25","3.50","3.75","4.00"})))</f>
        <v>0</v>
      </c>
      <c r="N21" s="303"/>
      <c r="O21" s="304">
        <f t="shared" si="4"/>
        <v>0</v>
      </c>
      <c r="P21" s="305">
        <f>LOOKUP(O21,{0,"00","2.00","2.25","2.50","2.75","3.00","3.25","3.50","3.75","4.00"},{0,"F","D","C","C+","B-","B","B+","A-","A","A+"})</f>
        <v>0</v>
      </c>
      <c r="Q21" s="306" t="str">
        <f t="shared" si="5"/>
        <v/>
      </c>
    </row>
    <row r="22" spans="1:17" ht="16.5">
      <c r="A22" s="307"/>
      <c r="B22" s="308"/>
      <c r="C22" s="309"/>
      <c r="D22" s="310"/>
      <c r="E22" s="310"/>
      <c r="F22" s="310"/>
      <c r="G22" s="310"/>
      <c r="H22" s="249">
        <f t="shared" si="0"/>
        <v>0</v>
      </c>
      <c r="I22" s="43" t="str">
        <f t="shared" si="1"/>
        <v/>
      </c>
      <c r="J22" s="42">
        <f t="shared" si="2"/>
        <v>0</v>
      </c>
      <c r="K22" s="43">
        <f t="shared" si="3"/>
        <v>0</v>
      </c>
      <c r="L22" s="253">
        <f>IF(D22=0,0,IF(D22&gt;K22,"F",LOOKUP(K22,{0,0.01,40,45,50,55,60,65,70,75,80},{"","F","D","C","C+","B-","B","B+","A-","A","A+"})))</f>
        <v>0</v>
      </c>
      <c r="M22" s="253">
        <f>IF(D22=0,0,IF(D22&gt;K22,"00",LOOKUP(K22,{0,40,45,50,55,60,65,70,75,80},{"00","2.00","2.25","2.50","2.75","3.00","3.25","3.50","3.75","4.00"})))</f>
        <v>0</v>
      </c>
      <c r="N22" s="303"/>
      <c r="O22" s="304">
        <f t="shared" si="4"/>
        <v>0</v>
      </c>
      <c r="P22" s="305">
        <f>LOOKUP(O22,{0,"00","2.00","2.25","2.50","2.75","3.00","3.25","3.50","3.75","4.00"},{0,"F","D","C","C+","B-","B","B+","A-","A","A+"})</f>
        <v>0</v>
      </c>
      <c r="Q22" s="306" t="str">
        <f t="shared" si="5"/>
        <v/>
      </c>
    </row>
    <row r="23" spans="1:17" ht="17.25" thickBot="1">
      <c r="A23" s="307"/>
      <c r="B23" s="308"/>
      <c r="C23" s="309"/>
      <c r="D23" s="310"/>
      <c r="E23" s="310"/>
      <c r="F23" s="310"/>
      <c r="G23" s="310"/>
      <c r="H23" s="249">
        <f t="shared" si="0"/>
        <v>0</v>
      </c>
      <c r="I23" s="43" t="str">
        <f t="shared" si="1"/>
        <v/>
      </c>
      <c r="J23" s="42">
        <f t="shared" si="2"/>
        <v>0</v>
      </c>
      <c r="K23" s="43">
        <f t="shared" si="3"/>
        <v>0</v>
      </c>
      <c r="L23" s="253">
        <f>IF(D23=0,0,IF(D23&gt;K23,"F",LOOKUP(K23,{0,0.01,40,45,50,55,60,65,70,75,80},{"","F","D","C","C+","B-","B","B+","A-","A","A+"})))</f>
        <v>0</v>
      </c>
      <c r="M23" s="253">
        <f>IF(D23=0,0,IF(D23&gt;K23,"00",LOOKUP(K23,{0,40,45,50,55,60,65,70,75,80},{"00","2.00","2.25","2.50","2.75","3.00","3.25","3.50","3.75","4.00"})))</f>
        <v>0</v>
      </c>
      <c r="N23" s="303"/>
      <c r="O23" s="304">
        <f t="shared" si="4"/>
        <v>0</v>
      </c>
      <c r="P23" s="305">
        <f>LOOKUP(O23,{0,"00","2.00","2.25","2.50","2.75","3.00","3.25","3.50","3.75","4.00"},{0,"F","D","C","C+","B-","B","B+","A-","A","A+"})</f>
        <v>0</v>
      </c>
      <c r="Q23" s="306" t="str">
        <f t="shared" si="5"/>
        <v/>
      </c>
    </row>
    <row r="24" spans="1:17" ht="19.5" thickTop="1" thickBot="1">
      <c r="A24" s="583" t="s">
        <v>144</v>
      </c>
      <c r="B24" s="584"/>
      <c r="C24" s="587"/>
      <c r="D24" s="587"/>
      <c r="E24" s="587"/>
      <c r="F24" s="587"/>
      <c r="G24" s="587"/>
      <c r="H24" s="587"/>
      <c r="I24" s="587"/>
      <c r="J24" s="587"/>
      <c r="K24" s="586" t="s">
        <v>21</v>
      </c>
      <c r="L24" s="586"/>
      <c r="M24" s="586"/>
      <c r="N24" s="578"/>
      <c r="O24" s="578"/>
      <c r="P24" s="578"/>
      <c r="Q24" s="579"/>
    </row>
    <row r="25" spans="1:17" ht="17.25" thickTop="1">
      <c r="A25" s="311"/>
      <c r="B25" s="300"/>
      <c r="C25" s="301"/>
      <c r="D25" s="312"/>
      <c r="E25" s="312"/>
      <c r="F25" s="312"/>
      <c r="G25" s="312"/>
      <c r="H25" s="249">
        <f>ABS(IF(E25&gt;60,0,E25)-IF(F25&gt;60,0,F25))</f>
        <v>0</v>
      </c>
      <c r="I25" s="43" t="str">
        <f>IF(H25&gt;12,"Y","")</f>
        <v/>
      </c>
      <c r="J25" s="42">
        <f>IF(H25&lt;=12,(IF(E25&gt;60,0,E25)+IF(F25&gt;60,0,F25))/2,IF(MEDIAN(E25:G25)-MIN(E25:G25)&gt;=MAX(E25:G25)-MEDIAN(E25:G25),(MAX(E25:G25)+MEDIAN(E25:G25))/2,IF(MEDIAN(E25:G25)-MIN(E25:G25)&lt;MAX(E25:G25)-MEDIAN(E25:G25),(MIN(E25:G25)+MEDIAN(E25:G25))/2)))</f>
        <v>0</v>
      </c>
      <c r="K25" s="43">
        <f>ROUNDUP(IF(D25&gt;40,0,IF(E25&gt;60,0,IF(F25&gt;60,0,(D25+J25)))),0)</f>
        <v>0</v>
      </c>
      <c r="L25" s="253">
        <f>IF(D25=0,0,IF(D25&gt;K25,"F",LOOKUP(K25,{0,0.01,40,45,50,55,60,65,70,75,80},{"","F","D","C","C+","B-","B","B+","A-","A","A+"})))</f>
        <v>0</v>
      </c>
      <c r="M25" s="253">
        <f>IF(D25=0,0,IF(D25&gt;K25,"00",LOOKUP(K25,{0,40,45,50,55,60,65,70,75,80},{"00","2.00","2.25","2.50","2.75","3.00","3.25","3.50","3.75","4.00"})))</f>
        <v>0</v>
      </c>
      <c r="N25" s="303"/>
      <c r="O25" s="304">
        <f>IF(M25&gt;"3.00","3.00",IF(M25&gt;N25,M25,N25))</f>
        <v>0</v>
      </c>
      <c r="P25" s="305">
        <f>LOOKUP(O25,{0,"00","2.00","2.25","2.50","2.75","3.00","3.25","3.50","3.75","4.00"},{0,"F","D","C","C+","B-","B","B+","A-","A","A+"})</f>
        <v>0</v>
      </c>
      <c r="Q25" s="306" t="str">
        <f>IF(M25=0,"",IF(N25="0","Passed",IF(M25&gt;N25,"Improved",IF(M25=N25,"Same","Not Imp:"))))</f>
        <v/>
      </c>
    </row>
    <row r="26" spans="1:17" ht="16.5">
      <c r="A26" s="313"/>
      <c r="B26" s="308"/>
      <c r="C26" s="309"/>
      <c r="D26" s="310"/>
      <c r="E26" s="310"/>
      <c r="F26" s="310"/>
      <c r="G26" s="310"/>
      <c r="H26" s="249">
        <f t="shared" ref="H26:H34" si="6">ABS(IF(E26&gt;60,0,E26)-IF(F26&gt;60,0,F26))</f>
        <v>0</v>
      </c>
      <c r="I26" s="43" t="str">
        <f t="shared" ref="I26:I34" si="7">IF(H26&gt;12,"Y","")</f>
        <v/>
      </c>
      <c r="J26" s="42">
        <f t="shared" ref="J26:J34" si="8">IF(H26&lt;=12,(IF(E26&gt;60,0,E26)+IF(F26&gt;60,0,F26))/2,IF(MEDIAN(E26:G26)-MIN(E26:G26)&gt;=MAX(E26:G26)-MEDIAN(E26:G26),(MAX(E26:G26)+MEDIAN(E26:G26))/2,IF(MEDIAN(E26:G26)-MIN(E26:G26)&lt;MAX(E26:G26)-MEDIAN(E26:G26),(MIN(E26:G26)+MEDIAN(E26:G26))/2)))</f>
        <v>0</v>
      </c>
      <c r="K26" s="43">
        <f t="shared" ref="K26:K34" si="9">ROUNDUP(IF(D26&gt;40,0,IF(E26&gt;60,0,IF(F26&gt;60,0,(D26+J26)))),0)</f>
        <v>0</v>
      </c>
      <c r="L26" s="253">
        <f>IF(D26=0,0,IF(D26&gt;K26,"F",LOOKUP(K26,{0,0.01,40,45,50,55,60,65,70,75,80},{"","F","D","C","C+","B-","B","B+","A-","A","A+"})))</f>
        <v>0</v>
      </c>
      <c r="M26" s="253">
        <f>IF(D26=0,0,IF(D26&gt;K26,"00",LOOKUP(K26,{0,40,45,50,55,60,65,70,75,80},{"00","2.00","2.25","2.50","2.75","3.00","3.25","3.50","3.75","4.00"})))</f>
        <v>0</v>
      </c>
      <c r="N26" s="303"/>
      <c r="O26" s="304">
        <f t="shared" ref="O26:O34" si="10">IF(M26&gt;"3.00","3.00",IF(M26&gt;N26,M26,N26))</f>
        <v>0</v>
      </c>
      <c r="P26" s="305">
        <f>LOOKUP(O26,{0,"00","2.00","2.25","2.50","2.75","3.00","3.25","3.50","3.75","4.00"},{0,"F","D","C","C+","B-","B","B+","A-","A","A+"})</f>
        <v>0</v>
      </c>
      <c r="Q26" s="306" t="str">
        <f t="shared" ref="Q26:Q34" si="11">IF(M26=0,"",IF(N26="0","Passed",IF(M26&gt;N26,"Improved",IF(M26=N26,"Same","Not Imp:"))))</f>
        <v/>
      </c>
    </row>
    <row r="27" spans="1:17" ht="16.5">
      <c r="A27" s="313"/>
      <c r="B27" s="308"/>
      <c r="C27" s="309"/>
      <c r="D27" s="310"/>
      <c r="E27" s="310"/>
      <c r="F27" s="310"/>
      <c r="G27" s="310"/>
      <c r="H27" s="249">
        <f t="shared" si="6"/>
        <v>0</v>
      </c>
      <c r="I27" s="43" t="str">
        <f t="shared" si="7"/>
        <v/>
      </c>
      <c r="J27" s="42">
        <f t="shared" si="8"/>
        <v>0</v>
      </c>
      <c r="K27" s="43">
        <f t="shared" si="9"/>
        <v>0</v>
      </c>
      <c r="L27" s="253">
        <f>IF(D27=0,0,IF(D27&gt;K27,"F",LOOKUP(K27,{0,0.01,40,45,50,55,60,65,70,75,80},{"","F","D","C","C+","B-","B","B+","A-","A","A+"})))</f>
        <v>0</v>
      </c>
      <c r="M27" s="253">
        <f>IF(D27=0,0,IF(D27&gt;K27,"00",LOOKUP(K27,{0,40,45,50,55,60,65,70,75,80},{"00","2.00","2.25","2.50","2.75","3.00","3.25","3.50","3.75","4.00"})))</f>
        <v>0</v>
      </c>
      <c r="N27" s="303"/>
      <c r="O27" s="304">
        <f t="shared" si="10"/>
        <v>0</v>
      </c>
      <c r="P27" s="305">
        <f>LOOKUP(O27,{0,"00","2.00","2.25","2.50","2.75","3.00","3.25","3.50","3.75","4.00"},{0,"F","D","C","C+","B-","B","B+","A-","A","A+"})</f>
        <v>0</v>
      </c>
      <c r="Q27" s="306" t="str">
        <f t="shared" si="11"/>
        <v/>
      </c>
    </row>
    <row r="28" spans="1:17" ht="16.5">
      <c r="A28" s="313"/>
      <c r="B28" s="308"/>
      <c r="C28" s="309"/>
      <c r="D28" s="310"/>
      <c r="E28" s="310"/>
      <c r="F28" s="310"/>
      <c r="G28" s="310"/>
      <c r="H28" s="249">
        <f t="shared" si="6"/>
        <v>0</v>
      </c>
      <c r="I28" s="43" t="str">
        <f t="shared" si="7"/>
        <v/>
      </c>
      <c r="J28" s="42">
        <f t="shared" si="8"/>
        <v>0</v>
      </c>
      <c r="K28" s="43">
        <f t="shared" si="9"/>
        <v>0</v>
      </c>
      <c r="L28" s="253">
        <f>IF(D28=0,0,IF(D28&gt;K28,"F",LOOKUP(K28,{0,0.01,40,45,50,55,60,65,70,75,80},{"","F","D","C","C+","B-","B","B+","A-","A","A+"})))</f>
        <v>0</v>
      </c>
      <c r="M28" s="253">
        <f>IF(D28=0,0,IF(D28&gt;K28,"00",LOOKUP(K28,{0,40,45,50,55,60,65,70,75,80},{"00","2.00","2.25","2.50","2.75","3.00","3.25","3.50","3.75","4.00"})))</f>
        <v>0</v>
      </c>
      <c r="N28" s="303"/>
      <c r="O28" s="304">
        <f t="shared" si="10"/>
        <v>0</v>
      </c>
      <c r="P28" s="305">
        <f>LOOKUP(O28,{0,"00","2.00","2.25","2.50","2.75","3.00","3.25","3.50","3.75","4.00"},{0,"F","D","C","C+","B-","B","B+","A-","A","A+"})</f>
        <v>0</v>
      </c>
      <c r="Q28" s="306" t="str">
        <f t="shared" si="11"/>
        <v/>
      </c>
    </row>
    <row r="29" spans="1:17" ht="16.5">
      <c r="A29" s="314"/>
      <c r="B29" s="308"/>
      <c r="C29" s="309"/>
      <c r="D29" s="310"/>
      <c r="E29" s="310"/>
      <c r="F29" s="310"/>
      <c r="G29" s="310"/>
      <c r="H29" s="249">
        <f t="shared" si="6"/>
        <v>0</v>
      </c>
      <c r="I29" s="43" t="str">
        <f t="shared" si="7"/>
        <v/>
      </c>
      <c r="J29" s="42">
        <f t="shared" si="8"/>
        <v>0</v>
      </c>
      <c r="K29" s="43">
        <f t="shared" si="9"/>
        <v>0</v>
      </c>
      <c r="L29" s="253">
        <f>IF(D29=0,0,IF(D29&gt;K29,"F",LOOKUP(K29,{0,0.01,40,45,50,55,60,65,70,75,80},{"","F","D","C","C+","B-","B","B+","A-","A","A+"})))</f>
        <v>0</v>
      </c>
      <c r="M29" s="253">
        <f>IF(D29=0,0,IF(D29&gt;K29,"00",LOOKUP(K29,{0,40,45,50,55,60,65,70,75,80},{"00","2.00","2.25","2.50","2.75","3.00","3.25","3.50","3.75","4.00"})))</f>
        <v>0</v>
      </c>
      <c r="N29" s="303"/>
      <c r="O29" s="304">
        <f t="shared" si="10"/>
        <v>0</v>
      </c>
      <c r="P29" s="305">
        <f>LOOKUP(O29,{0,"00","2.00","2.25","2.50","2.75","3.00","3.25","3.50","3.75","4.00"},{0,"F","D","C","C+","B-","B","B+","A-","A","A+"})</f>
        <v>0</v>
      </c>
      <c r="Q29" s="306" t="str">
        <f t="shared" si="11"/>
        <v/>
      </c>
    </row>
    <row r="30" spans="1:17" ht="16.5">
      <c r="A30" s="314"/>
      <c r="B30" s="308"/>
      <c r="C30" s="309"/>
      <c r="D30" s="310"/>
      <c r="E30" s="310"/>
      <c r="F30" s="310"/>
      <c r="G30" s="310"/>
      <c r="H30" s="249">
        <f t="shared" si="6"/>
        <v>0</v>
      </c>
      <c r="I30" s="43" t="str">
        <f t="shared" si="7"/>
        <v/>
      </c>
      <c r="J30" s="42">
        <f t="shared" si="8"/>
        <v>0</v>
      </c>
      <c r="K30" s="43">
        <f t="shared" si="9"/>
        <v>0</v>
      </c>
      <c r="L30" s="253">
        <f>IF(D30=0,0,IF(D30&gt;K30,"F",LOOKUP(K30,{0,0.01,40,45,50,55,60,65,70,75,80},{"","F","D","C","C+","B-","B","B+","A-","A","A+"})))</f>
        <v>0</v>
      </c>
      <c r="M30" s="253">
        <f>IF(D30=0,0,IF(D30&gt;K30,"00",LOOKUP(K30,{0,40,45,50,55,60,65,70,75,80},{"00","2.00","2.25","2.50","2.75","3.00","3.25","3.50","3.75","4.00"})))</f>
        <v>0</v>
      </c>
      <c r="N30" s="303"/>
      <c r="O30" s="304">
        <f t="shared" si="10"/>
        <v>0</v>
      </c>
      <c r="P30" s="305">
        <f>LOOKUP(O30,{0,"00","2.00","2.25","2.50","2.75","3.00","3.25","3.50","3.75","4.00"},{0,"F","D","C","C+","B-","B","B+","A-","A","A+"})</f>
        <v>0</v>
      </c>
      <c r="Q30" s="306" t="str">
        <f t="shared" si="11"/>
        <v/>
      </c>
    </row>
    <row r="31" spans="1:17" ht="16.5">
      <c r="A31" s="314"/>
      <c r="B31" s="308"/>
      <c r="C31" s="309"/>
      <c r="D31" s="310"/>
      <c r="E31" s="310"/>
      <c r="F31" s="310"/>
      <c r="G31" s="310"/>
      <c r="H31" s="249">
        <f t="shared" si="6"/>
        <v>0</v>
      </c>
      <c r="I31" s="43" t="str">
        <f t="shared" si="7"/>
        <v/>
      </c>
      <c r="J31" s="42">
        <f t="shared" si="8"/>
        <v>0</v>
      </c>
      <c r="K31" s="43">
        <f t="shared" si="9"/>
        <v>0</v>
      </c>
      <c r="L31" s="253">
        <f>IF(D31=0,0,IF(D31&gt;K31,"F",LOOKUP(K31,{0,0.01,40,45,50,55,60,65,70,75,80},{"","F","D","C","C+","B-","B","B+","A-","A","A+"})))</f>
        <v>0</v>
      </c>
      <c r="M31" s="253">
        <f>IF(D31=0,0,IF(D31&gt;K31,"00",LOOKUP(K31,{0,40,45,50,55,60,65,70,75,80},{"00","2.00","2.25","2.50","2.75","3.00","3.25","3.50","3.75","4.00"})))</f>
        <v>0</v>
      </c>
      <c r="N31" s="303"/>
      <c r="O31" s="304">
        <f t="shared" si="10"/>
        <v>0</v>
      </c>
      <c r="P31" s="305">
        <f>LOOKUP(O31,{0,"00","2.00","2.25","2.50","2.75","3.00","3.25","3.50","3.75","4.00"},{0,"F","D","C","C+","B-","B","B+","A-","A","A+"})</f>
        <v>0</v>
      </c>
      <c r="Q31" s="306" t="str">
        <f t="shared" si="11"/>
        <v/>
      </c>
    </row>
    <row r="32" spans="1:17" ht="16.5">
      <c r="A32" s="314"/>
      <c r="B32" s="308"/>
      <c r="C32" s="309"/>
      <c r="D32" s="310"/>
      <c r="E32" s="310"/>
      <c r="F32" s="310"/>
      <c r="G32" s="310"/>
      <c r="H32" s="249">
        <f t="shared" si="6"/>
        <v>0</v>
      </c>
      <c r="I32" s="43" t="str">
        <f t="shared" si="7"/>
        <v/>
      </c>
      <c r="J32" s="42">
        <f t="shared" si="8"/>
        <v>0</v>
      </c>
      <c r="K32" s="43">
        <f t="shared" si="9"/>
        <v>0</v>
      </c>
      <c r="L32" s="253">
        <f>IF(D32=0,0,IF(D32&gt;K32,"F",LOOKUP(K32,{0,0.01,40,45,50,55,60,65,70,75,80},{"","F","D","C","C+","B-","B","B+","A-","A","A+"})))</f>
        <v>0</v>
      </c>
      <c r="M32" s="253">
        <f>IF(D32=0,0,IF(D32&gt;K32,"00",LOOKUP(K32,{0,40,45,50,55,60,65,70,75,80},{"00","2.00","2.25","2.50","2.75","3.00","3.25","3.50","3.75","4.00"})))</f>
        <v>0</v>
      </c>
      <c r="N32" s="303"/>
      <c r="O32" s="304">
        <f t="shared" si="10"/>
        <v>0</v>
      </c>
      <c r="P32" s="305">
        <f>LOOKUP(O32,{0,"00","2.00","2.25","2.50","2.75","3.00","3.25","3.50","3.75","4.00"},{0,"F","D","C","C+","B-","B","B+","A-","A","A+"})</f>
        <v>0</v>
      </c>
      <c r="Q32" s="306" t="str">
        <f t="shared" si="11"/>
        <v/>
      </c>
    </row>
    <row r="33" spans="1:17" ht="16.5">
      <c r="A33" s="313"/>
      <c r="B33" s="308"/>
      <c r="C33" s="309"/>
      <c r="D33" s="310"/>
      <c r="E33" s="310"/>
      <c r="F33" s="310"/>
      <c r="G33" s="310"/>
      <c r="H33" s="249">
        <f t="shared" si="6"/>
        <v>0</v>
      </c>
      <c r="I33" s="43" t="str">
        <f t="shared" si="7"/>
        <v/>
      </c>
      <c r="J33" s="42">
        <f t="shared" si="8"/>
        <v>0</v>
      </c>
      <c r="K33" s="43">
        <f t="shared" si="9"/>
        <v>0</v>
      </c>
      <c r="L33" s="253">
        <f>IF(D33=0,0,IF(D33&gt;K33,"F",LOOKUP(K33,{0,0.01,40,45,50,55,60,65,70,75,80},{"","F","D","C","C+","B-","B","B+","A-","A","A+"})))</f>
        <v>0</v>
      </c>
      <c r="M33" s="253">
        <f>IF(D33=0,0,IF(D33&gt;K33,"00",LOOKUP(K33,{0,40,45,50,55,60,65,70,75,80},{"00","2.00","2.25","2.50","2.75","3.00","3.25","3.50","3.75","4.00"})))</f>
        <v>0</v>
      </c>
      <c r="N33" s="303"/>
      <c r="O33" s="304">
        <f t="shared" si="10"/>
        <v>0</v>
      </c>
      <c r="P33" s="305">
        <f>LOOKUP(O33,{0,"00","2.00","2.25","2.50","2.75","3.00","3.25","3.50","3.75","4.00"},{0,"F","D","C","C+","B-","B","B+","A-","A","A+"})</f>
        <v>0</v>
      </c>
      <c r="Q33" s="306" t="str">
        <f t="shared" si="11"/>
        <v/>
      </c>
    </row>
    <row r="34" spans="1:17" ht="17.25" thickBot="1">
      <c r="A34" s="313"/>
      <c r="B34" s="308"/>
      <c r="C34" s="309"/>
      <c r="D34" s="310"/>
      <c r="E34" s="310"/>
      <c r="F34" s="310"/>
      <c r="G34" s="310"/>
      <c r="H34" s="249">
        <f t="shared" si="6"/>
        <v>0</v>
      </c>
      <c r="I34" s="43" t="str">
        <f t="shared" si="7"/>
        <v/>
      </c>
      <c r="J34" s="42">
        <f t="shared" si="8"/>
        <v>0</v>
      </c>
      <c r="K34" s="43">
        <f t="shared" si="9"/>
        <v>0</v>
      </c>
      <c r="L34" s="253">
        <f>IF(D34=0,0,IF(D34&gt;K34,"F",LOOKUP(K34,{0,0.01,40,45,50,55,60,65,70,75,80},{"","F","D","C","C+","B-","B","B+","A-","A","A+"})))</f>
        <v>0</v>
      </c>
      <c r="M34" s="253">
        <f>IF(D34=0,0,IF(D34&gt;K34,"00",LOOKUP(K34,{0,40,45,50,55,60,65,70,75,80},{"00","2.00","2.25","2.50","2.75","3.00","3.25","3.50","3.75","4.00"})))</f>
        <v>0</v>
      </c>
      <c r="N34" s="303"/>
      <c r="O34" s="304">
        <f t="shared" si="10"/>
        <v>0</v>
      </c>
      <c r="P34" s="305">
        <f>LOOKUP(O34,{0,"00","2.00","2.25","2.50","2.75","3.00","3.25","3.50","3.75","4.00"},{0,"F","D","C","C+","B-","B","B+","A-","A","A+"})</f>
        <v>0</v>
      </c>
      <c r="Q34" s="306" t="str">
        <f t="shared" si="11"/>
        <v/>
      </c>
    </row>
    <row r="35" spans="1:17" ht="19.5" thickTop="1" thickBot="1">
      <c r="A35" s="583" t="s">
        <v>144</v>
      </c>
      <c r="B35" s="584"/>
      <c r="C35" s="587"/>
      <c r="D35" s="587"/>
      <c r="E35" s="587"/>
      <c r="F35" s="587"/>
      <c r="G35" s="587"/>
      <c r="H35" s="587"/>
      <c r="I35" s="587"/>
      <c r="J35" s="587"/>
      <c r="K35" s="586" t="s">
        <v>145</v>
      </c>
      <c r="L35" s="586"/>
      <c r="M35" s="586"/>
      <c r="N35" s="578"/>
      <c r="O35" s="578"/>
      <c r="P35" s="578"/>
      <c r="Q35" s="579"/>
    </row>
    <row r="36" spans="1:17" ht="17.25" thickTop="1">
      <c r="A36" s="315"/>
      <c r="B36" s="300"/>
      <c r="C36" s="301"/>
      <c r="D36" s="316"/>
      <c r="E36" s="316"/>
      <c r="F36" s="316"/>
      <c r="G36" s="316"/>
      <c r="H36" s="249">
        <f>ABS(IF(E36&gt;60,0,E36)-IF(F36&gt;60,0,F36))</f>
        <v>0</v>
      </c>
      <c r="I36" s="43" t="str">
        <f>IF(H36&gt;12,"Y","")</f>
        <v/>
      </c>
      <c r="J36" s="42">
        <f>IF(H36&lt;=12,(IF(E36&gt;60,0,E36)+IF(F36&gt;60,0,F36))/2,IF(MEDIAN(E36:G36)-MIN(E36:G36)&gt;=MAX(E36:G36)-MEDIAN(E36:G36),(MAX(E36:G36)+MEDIAN(E36:G36))/2,IF(MEDIAN(E36:G36)-MIN(E36:G36)&lt;MAX(E36:G36)-MEDIAN(E36:G36),(MIN(E36:G36)+MEDIAN(E36:G36))/2)))</f>
        <v>0</v>
      </c>
      <c r="K36" s="43">
        <f>ROUNDUP(IF(D36&gt;40,0,IF(E36&gt;60,0,IF(F36&gt;60,0,(D36+J36)))),0)</f>
        <v>0</v>
      </c>
      <c r="L36" s="253">
        <f>IF(D36=0,0,IF(D36&gt;K36,"F",LOOKUP(K36,{0,0.01,40,45,50,55,60,65,70,75,80},{"","F","D","C","C+","B-","B","B+","A-","A","A+"})))</f>
        <v>0</v>
      </c>
      <c r="M36" s="253">
        <f>IF(D36=0,0,IF(D36&gt;K36,"00",LOOKUP(K36,{0,40,45,50,55,60,65,70,75,80},{"00","2.00","2.25","2.50","2.75","3.00","3.25","3.50","3.75","4.00"})))</f>
        <v>0</v>
      </c>
      <c r="N36" s="303"/>
      <c r="O36" s="304">
        <f>IF(M36&gt;"3.00","3.00",IF(M36&gt;N36,M36,N36))</f>
        <v>0</v>
      </c>
      <c r="P36" s="305">
        <f>LOOKUP(O36,{0,"00","2.00","2.25","2.50","2.75","3.00","3.25","3.50","3.75","4.00"},{0,"F","D","C","C+","B-","B","B+","A-","A","A+"})</f>
        <v>0</v>
      </c>
      <c r="Q36" s="306" t="str">
        <f>IF(M36=0,"",IF(N36="0","Passed",IF(M36&gt;N36,"Improved",IF(M36=N36,"Same","Not Imp:"))))</f>
        <v/>
      </c>
    </row>
    <row r="37" spans="1:17" ht="16.5">
      <c r="A37" s="313"/>
      <c r="B37" s="308"/>
      <c r="C37" s="309"/>
      <c r="D37" s="317"/>
      <c r="E37" s="317"/>
      <c r="F37" s="317"/>
      <c r="G37" s="317"/>
      <c r="H37" s="249">
        <f t="shared" ref="H37:H45" si="12">ABS(IF(E37&gt;60,0,E37)-IF(F37&gt;60,0,F37))</f>
        <v>0</v>
      </c>
      <c r="I37" s="43" t="str">
        <f t="shared" ref="I37:I45" si="13">IF(H37&gt;12,"Y","")</f>
        <v/>
      </c>
      <c r="J37" s="42">
        <f t="shared" ref="J37:J45" si="14">IF(H37&lt;=12,(IF(E37&gt;60,0,E37)+IF(F37&gt;60,0,F37))/2,IF(MEDIAN(E37:G37)-MIN(E37:G37)&gt;=MAX(E37:G37)-MEDIAN(E37:G37),(MAX(E37:G37)+MEDIAN(E37:G37))/2,IF(MEDIAN(E37:G37)-MIN(E37:G37)&lt;MAX(E37:G37)-MEDIAN(E37:G37),(MIN(E37:G37)+MEDIAN(E37:G37))/2)))</f>
        <v>0</v>
      </c>
      <c r="K37" s="43">
        <f t="shared" ref="K37:K45" si="15">ROUNDUP(IF(D37&gt;40,0,IF(E37&gt;60,0,IF(F37&gt;60,0,(D37+J37)))),0)</f>
        <v>0</v>
      </c>
      <c r="L37" s="253">
        <f>IF(D37=0,0,IF(D37&gt;K37,"F",LOOKUP(K37,{0,0.01,40,45,50,55,60,65,70,75,80},{"","F","D","C","C+","B-","B","B+","A-","A","A+"})))</f>
        <v>0</v>
      </c>
      <c r="M37" s="253">
        <f>IF(D37=0,0,IF(D37&gt;K37,"00",LOOKUP(K37,{0,40,45,50,55,60,65,70,75,80},{"00","2.00","2.25","2.50","2.75","3.00","3.25","3.50","3.75","4.00"})))</f>
        <v>0</v>
      </c>
      <c r="N37" s="303"/>
      <c r="O37" s="304">
        <f t="shared" ref="O37:O45" si="16">IF(M37&gt;"3.00","3.00",IF(M37&gt;N37,M37,N37))</f>
        <v>0</v>
      </c>
      <c r="P37" s="305">
        <f>LOOKUP(O37,{0,"00","2.00","2.25","2.50","2.75","3.00","3.25","3.50","3.75","4.00"},{0,"F","D","C","C+","B-","B","B+","A-","A","A+"})</f>
        <v>0</v>
      </c>
      <c r="Q37" s="306" t="str">
        <f t="shared" ref="Q37:Q45" si="17">IF(M37=0,"",IF(N37="0","Passed",IF(M37&gt;N37,"Improved",IF(M37=N37,"Same","Not Imp:"))))</f>
        <v/>
      </c>
    </row>
    <row r="38" spans="1:17" ht="16.5">
      <c r="A38" s="313"/>
      <c r="B38" s="308"/>
      <c r="C38" s="309"/>
      <c r="D38" s="317"/>
      <c r="E38" s="317"/>
      <c r="F38" s="317"/>
      <c r="G38" s="317"/>
      <c r="H38" s="249">
        <f t="shared" si="12"/>
        <v>0</v>
      </c>
      <c r="I38" s="43" t="str">
        <f t="shared" si="13"/>
        <v/>
      </c>
      <c r="J38" s="42">
        <f t="shared" si="14"/>
        <v>0</v>
      </c>
      <c r="K38" s="43">
        <f t="shared" si="15"/>
        <v>0</v>
      </c>
      <c r="L38" s="253">
        <f>IF(D38=0,0,IF(D38&gt;K38,"F",LOOKUP(K38,{0,0.01,40,45,50,55,60,65,70,75,80},{"","F","D","C","C+","B-","B","B+","A-","A","A+"})))</f>
        <v>0</v>
      </c>
      <c r="M38" s="253">
        <f>IF(D38=0,0,IF(D38&gt;K38,"00",LOOKUP(K38,{0,40,45,50,55,60,65,70,75,80},{"00","2.00","2.25","2.50","2.75","3.00","3.25","3.50","3.75","4.00"})))</f>
        <v>0</v>
      </c>
      <c r="N38" s="303"/>
      <c r="O38" s="304">
        <f t="shared" si="16"/>
        <v>0</v>
      </c>
      <c r="P38" s="305">
        <f>LOOKUP(O38,{0,"00","2.00","2.25","2.50","2.75","3.00","3.25","3.50","3.75","4.00"},{0,"F","D","C","C+","B-","B","B+","A-","A","A+"})</f>
        <v>0</v>
      </c>
      <c r="Q38" s="306" t="str">
        <f t="shared" si="17"/>
        <v/>
      </c>
    </row>
    <row r="39" spans="1:17" ht="16.5">
      <c r="A39" s="313"/>
      <c r="B39" s="308"/>
      <c r="C39" s="309"/>
      <c r="D39" s="317"/>
      <c r="E39" s="317"/>
      <c r="F39" s="317"/>
      <c r="G39" s="317"/>
      <c r="H39" s="249">
        <f t="shared" si="12"/>
        <v>0</v>
      </c>
      <c r="I39" s="43" t="str">
        <f t="shared" si="13"/>
        <v/>
      </c>
      <c r="J39" s="42">
        <f t="shared" si="14"/>
        <v>0</v>
      </c>
      <c r="K39" s="43">
        <f t="shared" si="15"/>
        <v>0</v>
      </c>
      <c r="L39" s="253">
        <f>IF(D39=0,0,IF(D39&gt;K39,"F",LOOKUP(K39,{0,0.01,40,45,50,55,60,65,70,75,80},{"","F","D","C","C+","B-","B","B+","A-","A","A+"})))</f>
        <v>0</v>
      </c>
      <c r="M39" s="253">
        <f>IF(D39=0,0,IF(D39&gt;K39,"00",LOOKUP(K39,{0,40,45,50,55,60,65,70,75,80},{"00","2.00","2.25","2.50","2.75","3.00","3.25","3.50","3.75","4.00"})))</f>
        <v>0</v>
      </c>
      <c r="N39" s="303"/>
      <c r="O39" s="304">
        <f t="shared" si="16"/>
        <v>0</v>
      </c>
      <c r="P39" s="305">
        <f>LOOKUP(O39,{0,"00","2.00","2.25","2.50","2.75","3.00","3.25","3.50","3.75","4.00"},{0,"F","D","C","C+","B-","B","B+","A-","A","A+"})</f>
        <v>0</v>
      </c>
      <c r="Q39" s="306" t="str">
        <f t="shared" si="17"/>
        <v/>
      </c>
    </row>
    <row r="40" spans="1:17" ht="16.5">
      <c r="A40" s="313"/>
      <c r="B40" s="308"/>
      <c r="C40" s="309"/>
      <c r="D40" s="317"/>
      <c r="E40" s="317"/>
      <c r="F40" s="317"/>
      <c r="G40" s="317"/>
      <c r="H40" s="249">
        <f t="shared" si="12"/>
        <v>0</v>
      </c>
      <c r="I40" s="43" t="str">
        <f t="shared" si="13"/>
        <v/>
      </c>
      <c r="J40" s="42">
        <f t="shared" si="14"/>
        <v>0</v>
      </c>
      <c r="K40" s="43">
        <f t="shared" si="15"/>
        <v>0</v>
      </c>
      <c r="L40" s="253">
        <f>IF(D40=0,0,IF(D40&gt;K40,"F",LOOKUP(K40,{0,0.01,40,45,50,55,60,65,70,75,80},{"","F","D","C","C+","B-","B","B+","A-","A","A+"})))</f>
        <v>0</v>
      </c>
      <c r="M40" s="253">
        <f>IF(D40=0,0,IF(D40&gt;K40,"00",LOOKUP(K40,{0,40,45,50,55,60,65,70,75,80},{"00","2.00","2.25","2.50","2.75","3.00","3.25","3.50","3.75","4.00"})))</f>
        <v>0</v>
      </c>
      <c r="N40" s="303"/>
      <c r="O40" s="304">
        <f t="shared" si="16"/>
        <v>0</v>
      </c>
      <c r="P40" s="305">
        <f>LOOKUP(O40,{0,"00","2.00","2.25","2.50","2.75","3.00","3.25","3.50","3.75","4.00"},{0,"F","D","C","C+","B-","B","B+","A-","A","A+"})</f>
        <v>0</v>
      </c>
      <c r="Q40" s="306" t="str">
        <f t="shared" si="17"/>
        <v/>
      </c>
    </row>
    <row r="41" spans="1:17" ht="16.5">
      <c r="A41" s="313"/>
      <c r="B41" s="308"/>
      <c r="C41" s="309"/>
      <c r="D41" s="317"/>
      <c r="E41" s="317"/>
      <c r="F41" s="317"/>
      <c r="G41" s="317"/>
      <c r="H41" s="249">
        <f t="shared" si="12"/>
        <v>0</v>
      </c>
      <c r="I41" s="43" t="str">
        <f t="shared" si="13"/>
        <v/>
      </c>
      <c r="J41" s="42">
        <f t="shared" si="14"/>
        <v>0</v>
      </c>
      <c r="K41" s="43">
        <f t="shared" si="15"/>
        <v>0</v>
      </c>
      <c r="L41" s="253">
        <f>IF(D41=0,0,IF(D41&gt;K41,"F",LOOKUP(K41,{0,0.01,40,45,50,55,60,65,70,75,80},{"","F","D","C","C+","B-","B","B+","A-","A","A+"})))</f>
        <v>0</v>
      </c>
      <c r="M41" s="253">
        <f>IF(D41=0,0,IF(D41&gt;K41,"00",LOOKUP(K41,{0,40,45,50,55,60,65,70,75,80},{"00","2.00","2.25","2.50","2.75","3.00","3.25","3.50","3.75","4.00"})))</f>
        <v>0</v>
      </c>
      <c r="N41" s="303"/>
      <c r="O41" s="304">
        <f t="shared" si="16"/>
        <v>0</v>
      </c>
      <c r="P41" s="305">
        <f>LOOKUP(O41,{0,"00","2.00","2.25","2.50","2.75","3.00","3.25","3.50","3.75","4.00"},{0,"F","D","C","C+","B-","B","B+","A-","A","A+"})</f>
        <v>0</v>
      </c>
      <c r="Q41" s="306" t="str">
        <f t="shared" si="17"/>
        <v/>
      </c>
    </row>
    <row r="42" spans="1:17" ht="16.5">
      <c r="A42" s="313"/>
      <c r="B42" s="308"/>
      <c r="C42" s="309"/>
      <c r="D42" s="317"/>
      <c r="E42" s="317"/>
      <c r="F42" s="317"/>
      <c r="G42" s="317"/>
      <c r="H42" s="249">
        <f t="shared" si="12"/>
        <v>0</v>
      </c>
      <c r="I42" s="43" t="str">
        <f t="shared" si="13"/>
        <v/>
      </c>
      <c r="J42" s="42">
        <f t="shared" si="14"/>
        <v>0</v>
      </c>
      <c r="K42" s="43">
        <f t="shared" si="15"/>
        <v>0</v>
      </c>
      <c r="L42" s="253">
        <f>IF(D42=0,0,IF(D42&gt;K42,"F",LOOKUP(K42,{0,0.01,40,45,50,55,60,65,70,75,80},{"","F","D","C","C+","B-","B","B+","A-","A","A+"})))</f>
        <v>0</v>
      </c>
      <c r="M42" s="253">
        <f>IF(D42=0,0,IF(D42&gt;K42,"00",LOOKUP(K42,{0,40,45,50,55,60,65,70,75,80},{"00","2.00","2.25","2.50","2.75","3.00","3.25","3.50","3.75","4.00"})))</f>
        <v>0</v>
      </c>
      <c r="N42" s="303"/>
      <c r="O42" s="304">
        <f t="shared" si="16"/>
        <v>0</v>
      </c>
      <c r="P42" s="305">
        <f>LOOKUP(O42,{0,"00","2.00","2.25","2.50","2.75","3.00","3.25","3.50","3.75","4.00"},{0,"F","D","C","C+","B-","B","B+","A-","A","A+"})</f>
        <v>0</v>
      </c>
      <c r="Q42" s="306" t="str">
        <f t="shared" si="17"/>
        <v/>
      </c>
    </row>
    <row r="43" spans="1:17" ht="16.5">
      <c r="A43" s="313"/>
      <c r="B43" s="308"/>
      <c r="C43" s="309"/>
      <c r="D43" s="317"/>
      <c r="E43" s="317"/>
      <c r="F43" s="317"/>
      <c r="G43" s="317"/>
      <c r="H43" s="249">
        <f t="shared" si="12"/>
        <v>0</v>
      </c>
      <c r="I43" s="43" t="str">
        <f t="shared" si="13"/>
        <v/>
      </c>
      <c r="J43" s="42">
        <f t="shared" si="14"/>
        <v>0</v>
      </c>
      <c r="K43" s="43">
        <f t="shared" si="15"/>
        <v>0</v>
      </c>
      <c r="L43" s="253">
        <f>IF(D43=0,0,IF(D43&gt;K43,"F",LOOKUP(K43,{0,0.01,40,45,50,55,60,65,70,75,80},{"","F","D","C","C+","B-","B","B+","A-","A","A+"})))</f>
        <v>0</v>
      </c>
      <c r="M43" s="253">
        <f>IF(D43=0,0,IF(D43&gt;K43,"00",LOOKUP(K43,{0,40,45,50,55,60,65,70,75,80},{"00","2.00","2.25","2.50","2.75","3.00","3.25","3.50","3.75","4.00"})))</f>
        <v>0</v>
      </c>
      <c r="N43" s="303"/>
      <c r="O43" s="304">
        <f t="shared" si="16"/>
        <v>0</v>
      </c>
      <c r="P43" s="305">
        <f>LOOKUP(O43,{0,"00","2.00","2.25","2.50","2.75","3.00","3.25","3.50","3.75","4.00"},{0,"F","D","C","C+","B-","B","B+","A-","A","A+"})</f>
        <v>0</v>
      </c>
      <c r="Q43" s="306" t="str">
        <f t="shared" si="17"/>
        <v/>
      </c>
    </row>
    <row r="44" spans="1:17" ht="16.5">
      <c r="A44" s="313"/>
      <c r="B44" s="308"/>
      <c r="C44" s="309"/>
      <c r="D44" s="317"/>
      <c r="E44" s="317"/>
      <c r="F44" s="317"/>
      <c r="G44" s="317"/>
      <c r="H44" s="249">
        <f t="shared" si="12"/>
        <v>0</v>
      </c>
      <c r="I44" s="43" t="str">
        <f t="shared" si="13"/>
        <v/>
      </c>
      <c r="J44" s="42">
        <f t="shared" si="14"/>
        <v>0</v>
      </c>
      <c r="K44" s="43">
        <f t="shared" si="15"/>
        <v>0</v>
      </c>
      <c r="L44" s="253">
        <f>IF(D44=0,0,IF(D44&gt;K44,"F",LOOKUP(K44,{0,0.01,40,45,50,55,60,65,70,75,80},{"","F","D","C","C+","B-","B","B+","A-","A","A+"})))</f>
        <v>0</v>
      </c>
      <c r="M44" s="253">
        <f>IF(D44=0,0,IF(D44&gt;K44,"00",LOOKUP(K44,{0,40,45,50,55,60,65,70,75,80},{"00","2.00","2.25","2.50","2.75","3.00","3.25","3.50","3.75","4.00"})))</f>
        <v>0</v>
      </c>
      <c r="N44" s="303"/>
      <c r="O44" s="304">
        <f t="shared" si="16"/>
        <v>0</v>
      </c>
      <c r="P44" s="305">
        <f>LOOKUP(O44,{0,"00","2.00","2.25","2.50","2.75","3.00","3.25","3.50","3.75","4.00"},{0,"F","D","C","C+","B-","B","B+","A-","A","A+"})</f>
        <v>0</v>
      </c>
      <c r="Q44" s="306" t="str">
        <f t="shared" si="17"/>
        <v/>
      </c>
    </row>
    <row r="45" spans="1:17" ht="17.25" thickBot="1">
      <c r="A45" s="313"/>
      <c r="B45" s="308"/>
      <c r="C45" s="309"/>
      <c r="D45" s="317"/>
      <c r="E45" s="317"/>
      <c r="F45" s="317"/>
      <c r="G45" s="317"/>
      <c r="H45" s="249">
        <f t="shared" si="12"/>
        <v>0</v>
      </c>
      <c r="I45" s="43" t="str">
        <f t="shared" si="13"/>
        <v/>
      </c>
      <c r="J45" s="42">
        <f t="shared" si="14"/>
        <v>0</v>
      </c>
      <c r="K45" s="43">
        <f t="shared" si="15"/>
        <v>0</v>
      </c>
      <c r="L45" s="253">
        <f>IF(D45=0,0,IF(D45&gt;K45,"F",LOOKUP(K45,{0,0.01,40,45,50,55,60,65,70,75,80},{"","F","D","C","C+","B-","B","B+","A-","A","A+"})))</f>
        <v>0</v>
      </c>
      <c r="M45" s="253">
        <f>IF(D45=0,0,IF(D45&gt;K45,"00",LOOKUP(K45,{0,40,45,50,55,60,65,70,75,80},{"00","2.00","2.25","2.50","2.75","3.00","3.25","3.50","3.75","4.00"})))</f>
        <v>0</v>
      </c>
      <c r="N45" s="303"/>
      <c r="O45" s="304">
        <f t="shared" si="16"/>
        <v>0</v>
      </c>
      <c r="P45" s="305">
        <f>LOOKUP(O45,{0,"00","2.00","2.25","2.50","2.75","3.00","3.25","3.50","3.75","4.00"},{0,"F","D","C","C+","B-","B","B+","A-","A","A+"})</f>
        <v>0</v>
      </c>
      <c r="Q45" s="306" t="str">
        <f t="shared" si="17"/>
        <v/>
      </c>
    </row>
    <row r="46" spans="1:17" ht="18" thickTop="1" thickBot="1">
      <c r="A46" s="583" t="s">
        <v>144</v>
      </c>
      <c r="B46" s="584"/>
      <c r="C46" s="585"/>
      <c r="D46" s="585"/>
      <c r="E46" s="585"/>
      <c r="F46" s="585"/>
      <c r="G46" s="585"/>
      <c r="H46" s="585"/>
      <c r="I46" s="585"/>
      <c r="J46" s="585"/>
      <c r="K46" s="586" t="s">
        <v>21</v>
      </c>
      <c r="L46" s="586"/>
      <c r="M46" s="586"/>
      <c r="N46" s="578"/>
      <c r="O46" s="578"/>
      <c r="P46" s="578"/>
      <c r="Q46" s="579"/>
    </row>
    <row r="47" spans="1:17" ht="17.25" thickTop="1">
      <c r="A47" s="315"/>
      <c r="B47" s="300"/>
      <c r="C47" s="318"/>
      <c r="D47" s="312"/>
      <c r="E47" s="312"/>
      <c r="F47" s="312"/>
      <c r="G47" s="312"/>
      <c r="H47" s="249">
        <f>ABS(IF(E47&gt;60,0,E47)-IF(F47&gt;60,0,F47))</f>
        <v>0</v>
      </c>
      <c r="I47" s="43" t="str">
        <f>IF(H47&gt;12,"Y","")</f>
        <v/>
      </c>
      <c r="J47" s="42">
        <f>IF(H47&lt;=12,(IF(E47&gt;60,0,E47)+IF(F47&gt;60,0,F47))/2,IF(MEDIAN(E47:G47)-MIN(E47:G47)&gt;=MAX(E47:G47)-MEDIAN(E47:G47),(MAX(E47:G47)+MEDIAN(E47:G47))/2,IF(MEDIAN(E47:G47)-MIN(E47:G47)&lt;MAX(E47:G47)-MEDIAN(E47:G47),(MIN(E47:G47)+MEDIAN(E47:G47))/2)))</f>
        <v>0</v>
      </c>
      <c r="K47" s="43">
        <f>ROUNDUP(IF(D47&gt;40,0,IF(E47&gt;60,0,IF(F47&gt;60,0,(D47+J47)))),0)</f>
        <v>0</v>
      </c>
      <c r="L47" s="253">
        <f>IF(D47=0,0,IF(D47&gt;K47,"F",LOOKUP(K47,{0,0.01,40,45,50,55,60,65,70,75,80},{"","F","D","C","C+","B-","B","B+","A-","A","A+"})))</f>
        <v>0</v>
      </c>
      <c r="M47" s="253">
        <f>IF(D47=0,0,IF(D47&gt;K47,"00",LOOKUP(K47,{0,40,45,50,55,60,65,70,75,80},{"00","2.00","2.25","2.50","2.75","3.00","3.25","3.50","3.75","4.00"})))</f>
        <v>0</v>
      </c>
      <c r="N47" s="303"/>
      <c r="O47" s="304">
        <f>IF(M47&gt;"3.00","3.00",IF(M47&gt;N47,M47,N47))</f>
        <v>0</v>
      </c>
      <c r="P47" s="305">
        <f>LOOKUP(O47,{0,"00","2.00","2.25","2.50","2.75","3.00","3.25","3.50","3.75","4.00"},{0,"F","D","C","C+","B-","B","B+","A-","A","A+"})</f>
        <v>0</v>
      </c>
      <c r="Q47" s="306" t="str">
        <f>IF(M47=0,"",IF(N47="0","Passed",IF(M47&gt;N47,"Improved",IF(M47=N47,"Same","Not Imp:"))))</f>
        <v/>
      </c>
    </row>
    <row r="48" spans="1:17" ht="16.5">
      <c r="A48" s="314"/>
      <c r="B48" s="308"/>
      <c r="C48" s="319"/>
      <c r="D48" s="310"/>
      <c r="E48" s="310"/>
      <c r="F48" s="310"/>
      <c r="G48" s="310"/>
      <c r="H48" s="249">
        <f t="shared" ref="H48:H58" si="18">ABS(IF(E48&gt;60,0,E48)-IF(F48&gt;60,0,F48))</f>
        <v>0</v>
      </c>
      <c r="I48" s="43" t="str">
        <f t="shared" ref="I48:I58" si="19">IF(H48&gt;12,"Y","")</f>
        <v/>
      </c>
      <c r="J48" s="42">
        <f t="shared" ref="J48:J58" si="20">IF(H48&lt;=12,(IF(E48&gt;60,0,E48)+IF(F48&gt;60,0,F48))/2,IF(MEDIAN(E48:G48)-MIN(E48:G48)&gt;=MAX(E48:G48)-MEDIAN(E48:G48),(MAX(E48:G48)+MEDIAN(E48:G48))/2,IF(MEDIAN(E48:G48)-MIN(E48:G48)&lt;MAX(E48:G48)-MEDIAN(E48:G48),(MIN(E48:G48)+MEDIAN(E48:G48))/2)))</f>
        <v>0</v>
      </c>
      <c r="K48" s="43">
        <f t="shared" ref="K48:K58" si="21">ROUNDUP(IF(D48&gt;40,0,IF(E48&gt;60,0,IF(F48&gt;60,0,(D48+J48)))),0)</f>
        <v>0</v>
      </c>
      <c r="L48" s="253">
        <f>IF(D48=0,0,IF(D48&gt;K48,"F",LOOKUP(K48,{0,0.01,40,45,50,55,60,65,70,75,80},{"","F","D","C","C+","B-","B","B+","A-","A","A+"})))</f>
        <v>0</v>
      </c>
      <c r="M48" s="253">
        <f>IF(D48=0,0,IF(D48&gt;K48,"00",LOOKUP(K48,{0,40,45,50,55,60,65,70,75,80},{"00","2.00","2.25","2.50","2.75","3.00","3.25","3.50","3.75","4.00"})))</f>
        <v>0</v>
      </c>
      <c r="N48" s="303"/>
      <c r="O48" s="304">
        <f t="shared" ref="O48:O58" si="22">IF(M48&gt;"3.00","3.00",IF(M48&gt;N48,M48,N48))</f>
        <v>0</v>
      </c>
      <c r="P48" s="305">
        <f>LOOKUP(O48,{0,"00","2.00","2.25","2.50","2.75","3.00","3.25","3.50","3.75","4.00"},{0,"F","D","C","C+","B-","B","B+","A-","A","A+"})</f>
        <v>0</v>
      </c>
      <c r="Q48" s="306" t="str">
        <f t="shared" ref="Q48:Q58" si="23">IF(M48=0,"",IF(N48="0","Passed",IF(M48&gt;N48,"Improved",IF(M48=N48,"Same","Not Imp:"))))</f>
        <v/>
      </c>
    </row>
    <row r="49" spans="1:17" ht="16.5">
      <c r="A49" s="314"/>
      <c r="B49" s="308"/>
      <c r="C49" s="319"/>
      <c r="D49" s="310"/>
      <c r="E49" s="310"/>
      <c r="F49" s="310"/>
      <c r="G49" s="310"/>
      <c r="H49" s="249">
        <f t="shared" si="18"/>
        <v>0</v>
      </c>
      <c r="I49" s="43" t="str">
        <f t="shared" si="19"/>
        <v/>
      </c>
      <c r="J49" s="42">
        <f t="shared" si="20"/>
        <v>0</v>
      </c>
      <c r="K49" s="43">
        <f t="shared" si="21"/>
        <v>0</v>
      </c>
      <c r="L49" s="253">
        <f>IF(D49=0,0,IF(D49&gt;K49,"F",LOOKUP(K49,{0,0.01,40,45,50,55,60,65,70,75,80},{"","F","D","C","C+","B-","B","B+","A-","A","A+"})))</f>
        <v>0</v>
      </c>
      <c r="M49" s="253">
        <f>IF(D49=0,0,IF(D49&gt;K49,"00",LOOKUP(K49,{0,40,45,50,55,60,65,70,75,80},{"00","2.00","2.25","2.50","2.75","3.00","3.25","3.50","3.75","4.00"})))</f>
        <v>0</v>
      </c>
      <c r="N49" s="303"/>
      <c r="O49" s="304">
        <f t="shared" si="22"/>
        <v>0</v>
      </c>
      <c r="P49" s="305">
        <f>LOOKUP(O49,{0,"00","2.00","2.25","2.50","2.75","3.00","3.25","3.50","3.75","4.00"},{0,"F","D","C","C+","B-","B","B+","A-","A","A+"})</f>
        <v>0</v>
      </c>
      <c r="Q49" s="306" t="str">
        <f t="shared" si="23"/>
        <v/>
      </c>
    </row>
    <row r="50" spans="1:17" ht="16.5">
      <c r="A50" s="314"/>
      <c r="B50" s="308"/>
      <c r="C50" s="319"/>
      <c r="D50" s="310"/>
      <c r="E50" s="310"/>
      <c r="F50" s="310"/>
      <c r="G50" s="310"/>
      <c r="H50" s="249">
        <f t="shared" si="18"/>
        <v>0</v>
      </c>
      <c r="I50" s="43" t="str">
        <f t="shared" si="19"/>
        <v/>
      </c>
      <c r="J50" s="42">
        <f t="shared" si="20"/>
        <v>0</v>
      </c>
      <c r="K50" s="43">
        <f t="shared" si="21"/>
        <v>0</v>
      </c>
      <c r="L50" s="253">
        <f>IF(D50=0,0,IF(D50&gt;K50,"F",LOOKUP(K50,{0,0.01,40,45,50,55,60,65,70,75,80},{"","F","D","C","C+","B-","B","B+","A-","A","A+"})))</f>
        <v>0</v>
      </c>
      <c r="M50" s="253">
        <f>IF(D50=0,0,IF(D50&gt;K50,"00",LOOKUP(K50,{0,40,45,50,55,60,65,70,75,80},{"00","2.00","2.25","2.50","2.75","3.00","3.25","3.50","3.75","4.00"})))</f>
        <v>0</v>
      </c>
      <c r="N50" s="303"/>
      <c r="O50" s="304">
        <f t="shared" si="22"/>
        <v>0</v>
      </c>
      <c r="P50" s="305">
        <f>LOOKUP(O50,{0,"00","2.00","2.25","2.50","2.75","3.00","3.25","3.50","3.75","4.00"},{0,"F","D","C","C+","B-","B","B+","A-","A","A+"})</f>
        <v>0</v>
      </c>
      <c r="Q50" s="306" t="str">
        <f t="shared" si="23"/>
        <v/>
      </c>
    </row>
    <row r="51" spans="1:17" ht="16.5">
      <c r="A51" s="314"/>
      <c r="B51" s="308"/>
      <c r="C51" s="319"/>
      <c r="D51" s="310"/>
      <c r="E51" s="310"/>
      <c r="F51" s="310"/>
      <c r="G51" s="310"/>
      <c r="H51" s="249">
        <f t="shared" si="18"/>
        <v>0</v>
      </c>
      <c r="I51" s="43" t="str">
        <f t="shared" si="19"/>
        <v/>
      </c>
      <c r="J51" s="42">
        <f t="shared" si="20"/>
        <v>0</v>
      </c>
      <c r="K51" s="43">
        <f t="shared" si="21"/>
        <v>0</v>
      </c>
      <c r="L51" s="253">
        <f>IF(D51=0,0,IF(D51&gt;K51,"F",LOOKUP(K51,{0,0.01,40,45,50,55,60,65,70,75,80},{"","F","D","C","C+","B-","B","B+","A-","A","A+"})))</f>
        <v>0</v>
      </c>
      <c r="M51" s="253">
        <f>IF(D51=0,0,IF(D51&gt;K51,"00",LOOKUP(K51,{0,40,45,50,55,60,65,70,75,80},{"00","2.00","2.25","2.50","2.75","3.00","3.25","3.50","3.75","4.00"})))</f>
        <v>0</v>
      </c>
      <c r="N51" s="303"/>
      <c r="O51" s="304">
        <f t="shared" si="22"/>
        <v>0</v>
      </c>
      <c r="P51" s="305">
        <f>LOOKUP(O51,{0,"00","2.00","2.25","2.50","2.75","3.00","3.25","3.50","3.75","4.00"},{0,"F","D","C","C+","B-","B","B+","A-","A","A+"})</f>
        <v>0</v>
      </c>
      <c r="Q51" s="306" t="str">
        <f t="shared" si="23"/>
        <v/>
      </c>
    </row>
    <row r="52" spans="1:17" ht="16.5">
      <c r="A52" s="320"/>
      <c r="B52" s="308"/>
      <c r="C52" s="319"/>
      <c r="D52" s="310"/>
      <c r="E52" s="310"/>
      <c r="F52" s="310"/>
      <c r="G52" s="310"/>
      <c r="H52" s="249">
        <f t="shared" si="18"/>
        <v>0</v>
      </c>
      <c r="I52" s="43" t="str">
        <f t="shared" si="19"/>
        <v/>
      </c>
      <c r="J52" s="42">
        <f t="shared" si="20"/>
        <v>0</v>
      </c>
      <c r="K52" s="43">
        <f t="shared" si="21"/>
        <v>0</v>
      </c>
      <c r="L52" s="253">
        <f>IF(D52=0,0,IF(D52&gt;K52,"F",LOOKUP(K52,{0,0.01,40,45,50,55,60,65,70,75,80},{"","F","D","C","C+","B-","B","B+","A-","A","A+"})))</f>
        <v>0</v>
      </c>
      <c r="M52" s="253">
        <f>IF(D52=0,0,IF(D52&gt;K52,"00",LOOKUP(K52,{0,40,45,50,55,60,65,70,75,80},{"00","2.00","2.25","2.50","2.75","3.00","3.25","3.50","3.75","4.00"})))</f>
        <v>0</v>
      </c>
      <c r="N52" s="303"/>
      <c r="O52" s="304">
        <f t="shared" si="22"/>
        <v>0</v>
      </c>
      <c r="P52" s="305">
        <f>LOOKUP(O52,{0,"00","2.00","2.25","2.50","2.75","3.00","3.25","3.50","3.75","4.00"},{0,"F","D","C","C+","B-","B","B+","A-","A","A+"})</f>
        <v>0</v>
      </c>
      <c r="Q52" s="306" t="str">
        <f t="shared" si="23"/>
        <v/>
      </c>
    </row>
    <row r="53" spans="1:17" ht="16.5">
      <c r="A53" s="314"/>
      <c r="B53" s="308"/>
      <c r="C53" s="319"/>
      <c r="D53" s="310"/>
      <c r="E53" s="310"/>
      <c r="F53" s="310"/>
      <c r="G53" s="310"/>
      <c r="H53" s="249">
        <f t="shared" si="18"/>
        <v>0</v>
      </c>
      <c r="I53" s="43" t="str">
        <f t="shared" si="19"/>
        <v/>
      </c>
      <c r="J53" s="42">
        <f t="shared" si="20"/>
        <v>0</v>
      </c>
      <c r="K53" s="43">
        <f t="shared" si="21"/>
        <v>0</v>
      </c>
      <c r="L53" s="253">
        <f>IF(D53=0,0,IF(D53&gt;K53,"F",LOOKUP(K53,{0,0.01,40,45,50,55,60,65,70,75,80},{"","F","D","C","C+","B-","B","B+","A-","A","A+"})))</f>
        <v>0</v>
      </c>
      <c r="M53" s="253">
        <f>IF(D53=0,0,IF(D53&gt;K53,"00",LOOKUP(K53,{0,40,45,50,55,60,65,70,75,80},{"00","2.00","2.25","2.50","2.75","3.00","3.25","3.50","3.75","4.00"})))</f>
        <v>0</v>
      </c>
      <c r="N53" s="303"/>
      <c r="O53" s="304">
        <f t="shared" si="22"/>
        <v>0</v>
      </c>
      <c r="P53" s="305">
        <f>LOOKUP(O53,{0,"00","2.00","2.25","2.50","2.75","3.00","3.25","3.50","3.75","4.00"},{0,"F","D","C","C+","B-","B","B+","A-","A","A+"})</f>
        <v>0</v>
      </c>
      <c r="Q53" s="306" t="str">
        <f t="shared" si="23"/>
        <v/>
      </c>
    </row>
    <row r="54" spans="1:17" ht="16.5">
      <c r="A54" s="307"/>
      <c r="B54" s="308"/>
      <c r="C54" s="319"/>
      <c r="D54" s="310"/>
      <c r="E54" s="310"/>
      <c r="F54" s="310"/>
      <c r="G54" s="310"/>
      <c r="H54" s="249">
        <f t="shared" si="18"/>
        <v>0</v>
      </c>
      <c r="I54" s="43" t="str">
        <f t="shared" si="19"/>
        <v/>
      </c>
      <c r="J54" s="42">
        <f t="shared" si="20"/>
        <v>0</v>
      </c>
      <c r="K54" s="43">
        <f t="shared" si="21"/>
        <v>0</v>
      </c>
      <c r="L54" s="253">
        <f>IF(D54=0,0,IF(D54&gt;K54,"F",LOOKUP(K54,{0,0.01,40,45,50,55,60,65,70,75,80},{"","F","D","C","C+","B-","B","B+","A-","A","A+"})))</f>
        <v>0</v>
      </c>
      <c r="M54" s="253">
        <f>IF(D54=0,0,IF(D54&gt;K54,"00",LOOKUP(K54,{0,40,45,50,55,60,65,70,75,80},{"00","2.00","2.25","2.50","2.75","3.00","3.25","3.50","3.75","4.00"})))</f>
        <v>0</v>
      </c>
      <c r="N54" s="303"/>
      <c r="O54" s="304">
        <f t="shared" si="22"/>
        <v>0</v>
      </c>
      <c r="P54" s="305">
        <f>LOOKUP(O54,{0,"00","2.00","2.25","2.50","2.75","3.00","3.25","3.50","3.75","4.00"},{0,"F","D","C","C+","B-","B","B+","A-","A","A+"})</f>
        <v>0</v>
      </c>
      <c r="Q54" s="306" t="str">
        <f t="shared" si="23"/>
        <v/>
      </c>
    </row>
    <row r="55" spans="1:17" ht="16.5">
      <c r="A55" s="307"/>
      <c r="B55" s="308"/>
      <c r="C55" s="319"/>
      <c r="D55" s="310"/>
      <c r="E55" s="310"/>
      <c r="F55" s="310"/>
      <c r="G55" s="310"/>
      <c r="H55" s="249">
        <f t="shared" si="18"/>
        <v>0</v>
      </c>
      <c r="I55" s="43" t="str">
        <f t="shared" si="19"/>
        <v/>
      </c>
      <c r="J55" s="42">
        <f t="shared" si="20"/>
        <v>0</v>
      </c>
      <c r="K55" s="43">
        <f t="shared" si="21"/>
        <v>0</v>
      </c>
      <c r="L55" s="253">
        <f>IF(D55=0,0,IF(D55&gt;K55,"F",LOOKUP(K55,{0,0.01,40,45,50,55,60,65,70,75,80},{"","F","D","C","C+","B-","B","B+","A-","A","A+"})))</f>
        <v>0</v>
      </c>
      <c r="M55" s="253">
        <f>IF(D55=0,0,IF(D55&gt;K55,"00",LOOKUP(K55,{0,40,45,50,55,60,65,70,75,80},{"00","2.00","2.25","2.50","2.75","3.00","3.25","3.50","3.75","4.00"})))</f>
        <v>0</v>
      </c>
      <c r="N55" s="303"/>
      <c r="O55" s="304">
        <f t="shared" si="22"/>
        <v>0</v>
      </c>
      <c r="P55" s="305">
        <f>LOOKUP(O55,{0,"00","2.00","2.25","2.50","2.75","3.00","3.25","3.50","3.75","4.00"},{0,"F","D","C","C+","B-","B","B+","A-","A","A+"})</f>
        <v>0</v>
      </c>
      <c r="Q55" s="306" t="str">
        <f t="shared" si="23"/>
        <v/>
      </c>
    </row>
    <row r="56" spans="1:17" ht="16.5">
      <c r="A56" s="321"/>
      <c r="B56" s="322"/>
      <c r="C56" s="323"/>
      <c r="D56" s="324"/>
      <c r="E56" s="324"/>
      <c r="F56" s="324"/>
      <c r="G56" s="324"/>
      <c r="H56" s="249">
        <f t="shared" si="18"/>
        <v>0</v>
      </c>
      <c r="I56" s="43" t="str">
        <f t="shared" si="19"/>
        <v/>
      </c>
      <c r="J56" s="42">
        <f t="shared" si="20"/>
        <v>0</v>
      </c>
      <c r="K56" s="43">
        <f t="shared" si="21"/>
        <v>0</v>
      </c>
      <c r="L56" s="253">
        <f>IF(D56=0,0,IF(D56&gt;K56,"F",LOOKUP(K56,{0,0.01,40,45,50,55,60,65,70,75,80},{"","F","D","C","C+","B-","B","B+","A-","A","A+"})))</f>
        <v>0</v>
      </c>
      <c r="M56" s="253">
        <f>IF(D56=0,0,IF(D56&gt;K56,"00",LOOKUP(K56,{0,40,45,50,55,60,65,70,75,80},{"00","2.00","2.25","2.50","2.75","3.00","3.25","3.50","3.75","4.00"})))</f>
        <v>0</v>
      </c>
      <c r="N56" s="303"/>
      <c r="O56" s="304">
        <f t="shared" si="22"/>
        <v>0</v>
      </c>
      <c r="P56" s="305">
        <f>LOOKUP(O56,{0,"00","2.00","2.25","2.50","2.75","3.00","3.25","3.50","3.75","4.00"},{0,"F","D","C","C+","B-","B","B+","A-","A","A+"})</f>
        <v>0</v>
      </c>
      <c r="Q56" s="306" t="str">
        <f t="shared" si="23"/>
        <v/>
      </c>
    </row>
    <row r="57" spans="1:17" ht="16.5">
      <c r="A57" s="307"/>
      <c r="B57" s="308"/>
      <c r="C57" s="319"/>
      <c r="D57" s="310"/>
      <c r="E57" s="310"/>
      <c r="F57" s="310"/>
      <c r="G57" s="310"/>
      <c r="H57" s="249">
        <f t="shared" si="18"/>
        <v>0</v>
      </c>
      <c r="I57" s="43" t="str">
        <f t="shared" si="19"/>
        <v/>
      </c>
      <c r="J57" s="42">
        <f t="shared" si="20"/>
        <v>0</v>
      </c>
      <c r="K57" s="43">
        <f t="shared" si="21"/>
        <v>0</v>
      </c>
      <c r="L57" s="253">
        <f>IF(D57=0,0,IF(D57&gt;K57,"F",LOOKUP(K57,{0,0.01,40,45,50,55,60,65,70,75,80},{"","F","D","C","C+","B-","B","B+","A-","A","A+"})))</f>
        <v>0</v>
      </c>
      <c r="M57" s="253">
        <f>IF(D57=0,0,IF(D57&gt;K57,"00",LOOKUP(K57,{0,40,45,50,55,60,65,70,75,80},{"00","2.00","2.25","2.50","2.75","3.00","3.25","3.50","3.75","4.00"})))</f>
        <v>0</v>
      </c>
      <c r="N57" s="303"/>
      <c r="O57" s="304">
        <f t="shared" si="22"/>
        <v>0</v>
      </c>
      <c r="P57" s="305">
        <f>LOOKUP(O57,{0,"00","2.00","2.25","2.50","2.75","3.00","3.25","3.50","3.75","4.00"},{0,"F","D","C","C+","B-","B","B+","A-","A","A+"})</f>
        <v>0</v>
      </c>
      <c r="Q57" s="306" t="str">
        <f t="shared" si="23"/>
        <v/>
      </c>
    </row>
    <row r="58" spans="1:17" ht="16.5">
      <c r="A58" s="307"/>
      <c r="B58" s="308"/>
      <c r="C58" s="319"/>
      <c r="D58" s="310"/>
      <c r="E58" s="310"/>
      <c r="F58" s="310"/>
      <c r="G58" s="310"/>
      <c r="H58" s="249">
        <f t="shared" si="18"/>
        <v>0</v>
      </c>
      <c r="I58" s="43" t="str">
        <f t="shared" si="19"/>
        <v/>
      </c>
      <c r="J58" s="42">
        <f t="shared" si="20"/>
        <v>0</v>
      </c>
      <c r="K58" s="43">
        <f t="shared" si="21"/>
        <v>0</v>
      </c>
      <c r="L58" s="253">
        <f>IF(D58=0,0,IF(D58&gt;K58,"F",LOOKUP(K58,{0,0.01,40,45,50,55,60,65,70,75,80},{"","F","D","C","C+","B-","B","B+","A-","A","A+"})))</f>
        <v>0</v>
      </c>
      <c r="M58" s="253">
        <f>IF(D58=0,0,IF(D58&gt;K58,"00",LOOKUP(K58,{0,40,45,50,55,60,65,70,75,80},{"00","2.00","2.25","2.50","2.75","3.00","3.25","3.50","3.75","4.00"})))</f>
        <v>0</v>
      </c>
      <c r="N58" s="303"/>
      <c r="O58" s="304">
        <f t="shared" si="22"/>
        <v>0</v>
      </c>
      <c r="P58" s="305">
        <f>LOOKUP(O58,{0,"00","2.00","2.25","2.50","2.75","3.00","3.25","3.50","3.75","4.00"},{0,"F","D","C","C+","B-","B","B+","A-","A","A+"})</f>
        <v>0</v>
      </c>
      <c r="Q58" s="306" t="str">
        <f t="shared" si="23"/>
        <v/>
      </c>
    </row>
  </sheetData>
  <sheetProtection sheet="1" objects="1" scenarios="1" formatCells="0" formatColumns="0" formatRows="0"/>
  <mergeCells count="38">
    <mergeCell ref="A46:B46"/>
    <mergeCell ref="C46:J46"/>
    <mergeCell ref="K46:M46"/>
    <mergeCell ref="N46:Q46"/>
    <mergeCell ref="A24:B24"/>
    <mergeCell ref="C24:J24"/>
    <mergeCell ref="K24:M24"/>
    <mergeCell ref="N24:Q24"/>
    <mergeCell ref="A35:B35"/>
    <mergeCell ref="C35:J35"/>
    <mergeCell ref="K35:M35"/>
    <mergeCell ref="N35:Q35"/>
    <mergeCell ref="A8:B8"/>
    <mergeCell ref="C8:J8"/>
    <mergeCell ref="K8:M8"/>
    <mergeCell ref="N8:Q8"/>
    <mergeCell ref="G6:G7"/>
    <mergeCell ref="H6:H7"/>
    <mergeCell ref="I6:I7"/>
    <mergeCell ref="J6:J7"/>
    <mergeCell ref="K6:K7"/>
    <mergeCell ref="L6:L7"/>
    <mergeCell ref="A6:A7"/>
    <mergeCell ref="B6:B7"/>
    <mergeCell ref="C6:C7"/>
    <mergeCell ref="D6:D7"/>
    <mergeCell ref="E6:E7"/>
    <mergeCell ref="F6:F7"/>
    <mergeCell ref="A1:Q1"/>
    <mergeCell ref="A2:Q2"/>
    <mergeCell ref="C3:M3"/>
    <mergeCell ref="N3:Q3"/>
    <mergeCell ref="A4:Q4"/>
    <mergeCell ref="A5:Q5"/>
    <mergeCell ref="M6:M7"/>
    <mergeCell ref="N6:N7"/>
    <mergeCell ref="O6:P6"/>
    <mergeCell ref="Q6:Q7"/>
  </mergeCells>
  <conditionalFormatting sqref="D9:I9 H10:I23">
    <cfRule type="expression" dxfId="11" priority="10">
      <formula>$H$6="Y"</formula>
    </cfRule>
    <cfRule type="expression" dxfId="10" priority="11">
      <formula>$H$6="Y"</formula>
    </cfRule>
    <cfRule type="expression" dxfId="9" priority="12">
      <formula>$H$6="Y"</formula>
    </cfRule>
  </conditionalFormatting>
  <conditionalFormatting sqref="H25:I34">
    <cfRule type="expression" dxfId="8" priority="7">
      <formula>$H$6="Y"</formula>
    </cfRule>
    <cfRule type="expression" dxfId="7" priority="8">
      <formula>$H$6="Y"</formula>
    </cfRule>
    <cfRule type="expression" dxfId="6" priority="9">
      <formula>$H$6="Y"</formula>
    </cfRule>
  </conditionalFormatting>
  <conditionalFormatting sqref="H36:I45">
    <cfRule type="expression" dxfId="5" priority="4">
      <formula>$H$6="Y"</formula>
    </cfRule>
    <cfRule type="expression" dxfId="4" priority="5">
      <formula>$H$6="Y"</formula>
    </cfRule>
    <cfRule type="expression" dxfId="3" priority="6">
      <formula>$H$6="Y"</formula>
    </cfRule>
  </conditionalFormatting>
  <conditionalFormatting sqref="H47:I58">
    <cfRule type="expression" dxfId="2" priority="1">
      <formula>$H$6="Y"</formula>
    </cfRule>
    <cfRule type="expression" dxfId="1" priority="2">
      <formula>$H$6="Y"</formula>
    </cfRule>
    <cfRule type="expression" dxfId="0" priority="3">
      <formula>$H$6="Y"</formula>
    </cfRule>
  </conditionalFormatting>
  <pageMargins left="0.45" right="0.2" top="0.5" bottom="0.75" header="0.3" footer="0.3"/>
  <pageSetup paperSize="9" scale="70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>
  <sheetPr>
    <tabColor rgb="FFFFFF00"/>
    <pageSetUpPr fitToPage="1"/>
  </sheetPr>
  <dimension ref="A1:BE77"/>
  <sheetViews>
    <sheetView showZeros="0" view="pageLayout" topLeftCell="A4" workbookViewId="0">
      <selection activeCell="AD4" sqref="AD4:AQ4"/>
    </sheetView>
  </sheetViews>
  <sheetFormatPr defaultRowHeight="15"/>
  <cols>
    <col min="1" max="1" width="11.42578125" customWidth="1"/>
    <col min="2" max="2" width="5.85546875" customWidth="1"/>
    <col min="3" max="3" width="4.85546875" customWidth="1"/>
    <col min="4" max="4" width="5.85546875" customWidth="1"/>
    <col min="5" max="5" width="4.85546875" customWidth="1"/>
    <col min="6" max="6" width="5.85546875" customWidth="1"/>
    <col min="7" max="7" width="4.85546875" customWidth="1"/>
    <col min="8" max="8" width="5.85546875" customWidth="1"/>
    <col min="9" max="9" width="4.85546875" customWidth="1"/>
    <col min="10" max="10" width="5.85546875" customWidth="1"/>
    <col min="11" max="11" width="4.85546875" customWidth="1"/>
    <col min="12" max="12" width="5.85546875" customWidth="1"/>
    <col min="13" max="13" width="4.85546875" customWidth="1"/>
    <col min="14" max="14" width="5.85546875" customWidth="1"/>
    <col min="15" max="15" width="4.85546875" customWidth="1"/>
    <col min="16" max="16" width="5.85546875" customWidth="1"/>
    <col min="17" max="17" width="4.85546875" customWidth="1"/>
    <col min="18" max="18" width="5.85546875" customWidth="1"/>
    <col min="19" max="19" width="4.85546875" customWidth="1"/>
    <col min="20" max="20" width="5.85546875" customWidth="1"/>
    <col min="21" max="21" width="4.85546875" customWidth="1"/>
    <col min="22" max="22" width="5.85546875" customWidth="1"/>
    <col min="23" max="23" width="4.85546875" customWidth="1"/>
    <col min="24" max="24" width="5.85546875" customWidth="1"/>
    <col min="25" max="25" width="4.85546875" customWidth="1"/>
    <col min="26" max="26" width="5.85546875" customWidth="1"/>
    <col min="27" max="27" width="4.85546875" customWidth="1"/>
    <col min="28" max="28" width="5.85546875" customWidth="1"/>
    <col min="29" max="29" width="4.85546875" customWidth="1"/>
    <col min="30" max="30" width="7.28515625" customWidth="1"/>
    <col min="31" max="31" width="4.85546875" customWidth="1"/>
    <col min="32" max="32" width="7.28515625" customWidth="1"/>
    <col min="33" max="33" width="4.85546875" customWidth="1"/>
    <col min="34" max="34" width="7.28515625" customWidth="1"/>
    <col min="35" max="35" width="4.85546875" customWidth="1"/>
    <col min="36" max="36" width="7.28515625" customWidth="1"/>
    <col min="37" max="37" width="4.85546875" customWidth="1"/>
    <col min="38" max="38" width="7.28515625" customWidth="1"/>
    <col min="39" max="39" width="4.85546875" customWidth="1"/>
    <col min="40" max="40" width="7.28515625" customWidth="1"/>
    <col min="41" max="41" width="4.85546875" customWidth="1"/>
    <col min="42" max="42" width="7.28515625" customWidth="1"/>
    <col min="43" max="43" width="4.85546875" customWidth="1"/>
    <col min="44" max="45" width="7.140625" customWidth="1"/>
    <col min="46" max="46" width="5.85546875" customWidth="1"/>
    <col min="47" max="53" width="7.42578125" customWidth="1"/>
    <col min="54" max="54" width="5.85546875" customWidth="1"/>
    <col min="55" max="55" width="5" hidden="1" customWidth="1"/>
    <col min="56" max="56" width="3.85546875" customWidth="1"/>
    <col min="57" max="57" width="10.5703125" customWidth="1"/>
    <col min="58" max="58" width="0.5703125" customWidth="1"/>
    <col min="59" max="59" width="0.85546875" customWidth="1"/>
    <col min="60" max="60" width="0.7109375" customWidth="1"/>
  </cols>
  <sheetData>
    <row r="1" spans="1:57" ht="37.5">
      <c r="A1" s="648" t="s">
        <v>81</v>
      </c>
      <c r="B1" s="649"/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  <c r="W1" s="649"/>
      <c r="X1" s="649"/>
      <c r="Y1" s="649"/>
      <c r="Z1" s="649"/>
      <c r="AA1" s="649"/>
      <c r="AB1" s="649"/>
      <c r="AC1" s="649"/>
      <c r="AD1" s="649"/>
      <c r="AE1" s="649"/>
      <c r="AF1" s="649"/>
      <c r="AG1" s="649"/>
      <c r="AH1" s="649"/>
      <c r="AI1" s="649"/>
      <c r="AJ1" s="649"/>
      <c r="AK1" s="649"/>
      <c r="AL1" s="649"/>
      <c r="AM1" s="649"/>
      <c r="AN1" s="649"/>
      <c r="AO1" s="649"/>
      <c r="AP1" s="649"/>
      <c r="AQ1" s="649"/>
      <c r="AR1" s="235"/>
      <c r="AS1" s="126"/>
      <c r="AT1" s="127"/>
      <c r="AU1" s="127"/>
      <c r="AV1" s="127"/>
      <c r="AW1" s="127"/>
      <c r="AX1" s="127"/>
      <c r="AY1" s="127"/>
      <c r="AZ1" s="127"/>
      <c r="BA1" s="127"/>
      <c r="BB1" s="127"/>
      <c r="BC1" s="127"/>
      <c r="BD1" s="127"/>
      <c r="BE1" s="126"/>
    </row>
    <row r="2" spans="1:57" ht="18" customHeight="1">
      <c r="A2" s="650" t="s">
        <v>24</v>
      </c>
      <c r="B2" s="651"/>
      <c r="C2" s="651"/>
      <c r="D2" s="651"/>
      <c r="E2" s="651"/>
      <c r="F2" s="651"/>
      <c r="G2" s="651"/>
      <c r="H2" s="651"/>
      <c r="I2" s="651"/>
      <c r="J2" s="651"/>
      <c r="K2" s="651"/>
      <c r="L2" s="651"/>
      <c r="M2" s="651"/>
      <c r="N2" s="651"/>
      <c r="O2" s="651"/>
      <c r="P2" s="651"/>
      <c r="Q2" s="651"/>
      <c r="R2" s="651"/>
      <c r="S2" s="651"/>
      <c r="T2" s="651"/>
      <c r="U2" s="651"/>
      <c r="V2" s="651"/>
      <c r="W2" s="651"/>
      <c r="X2" s="651"/>
      <c r="Y2" s="651"/>
      <c r="Z2" s="651"/>
      <c r="AA2" s="651"/>
      <c r="AB2" s="651"/>
      <c r="AC2" s="651"/>
      <c r="AD2" s="651"/>
      <c r="AE2" s="651"/>
      <c r="AF2" s="651"/>
      <c r="AG2" s="651"/>
      <c r="AH2" s="651"/>
      <c r="AI2" s="651"/>
      <c r="AJ2" s="651"/>
      <c r="AK2" s="651"/>
      <c r="AL2" s="651"/>
      <c r="AM2" s="651"/>
      <c r="AN2" s="651"/>
      <c r="AO2" s="651"/>
      <c r="AP2" s="651"/>
      <c r="AQ2" s="651"/>
      <c r="AR2" s="233"/>
      <c r="AS2" s="126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6"/>
    </row>
    <row r="3" spans="1:57" ht="16.5" thickBot="1">
      <c r="A3" s="652" t="s">
        <v>118</v>
      </c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238"/>
      <c r="AS3" s="126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6"/>
    </row>
    <row r="4" spans="1:57" ht="21" thickTop="1">
      <c r="A4" s="237" t="s">
        <v>91</v>
      </c>
      <c r="B4" s="677" t="s">
        <v>97</v>
      </c>
      <c r="C4" s="677"/>
      <c r="D4" s="677"/>
      <c r="E4" s="677"/>
      <c r="F4" s="677"/>
      <c r="G4" s="677"/>
      <c r="H4" s="677"/>
      <c r="I4" s="677"/>
      <c r="J4" s="677"/>
      <c r="K4" s="677"/>
      <c r="L4" s="677"/>
      <c r="M4" s="677"/>
      <c r="N4" s="677"/>
      <c r="O4" s="678"/>
      <c r="P4" s="677" t="s">
        <v>98</v>
      </c>
      <c r="Q4" s="677"/>
      <c r="R4" s="677"/>
      <c r="S4" s="677"/>
      <c r="T4" s="677"/>
      <c r="U4" s="677"/>
      <c r="V4" s="677"/>
      <c r="W4" s="677"/>
      <c r="X4" s="677"/>
      <c r="Y4" s="677"/>
      <c r="Z4" s="677"/>
      <c r="AA4" s="677"/>
      <c r="AB4" s="677"/>
      <c r="AC4" s="678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60"/>
      <c r="AR4" s="694" t="s">
        <v>123</v>
      </c>
      <c r="AS4" s="686" t="s">
        <v>121</v>
      </c>
      <c r="AT4" s="683" t="s">
        <v>122</v>
      </c>
      <c r="AU4" s="683" t="s">
        <v>111</v>
      </c>
      <c r="AV4" s="683" t="s">
        <v>112</v>
      </c>
      <c r="AW4" s="689" t="s">
        <v>113</v>
      </c>
      <c r="AX4" s="689" t="s">
        <v>114</v>
      </c>
      <c r="AY4" s="689" t="s">
        <v>116</v>
      </c>
      <c r="AZ4" s="689" t="s">
        <v>119</v>
      </c>
      <c r="BA4" s="689" t="s">
        <v>120</v>
      </c>
      <c r="BB4" s="671" t="s">
        <v>108</v>
      </c>
      <c r="BC4" s="214"/>
      <c r="BD4" s="671" t="s">
        <v>107</v>
      </c>
      <c r="BE4" s="661" t="s">
        <v>74</v>
      </c>
    </row>
    <row r="5" spans="1:57" ht="16.5" customHeight="1">
      <c r="A5" s="236" t="str">
        <f>'1st 1'!A6</f>
        <v>00-00</v>
      </c>
      <c r="B5" s="657">
        <f>'8th 1'!B4</f>
        <v>407</v>
      </c>
      <c r="C5" s="658"/>
      <c r="D5" s="653">
        <f>'8th 2'!B4</f>
        <v>408</v>
      </c>
      <c r="E5" s="658"/>
      <c r="F5" s="653">
        <f>'8th 3'!B4</f>
        <v>409</v>
      </c>
      <c r="G5" s="658"/>
      <c r="H5" s="653">
        <f>'8th 4'!B4</f>
        <v>410</v>
      </c>
      <c r="I5" s="658"/>
      <c r="J5" s="653">
        <f>'8th 5'!B4</f>
        <v>411</v>
      </c>
      <c r="K5" s="658"/>
      <c r="L5" s="653">
        <f>'8th 6'!B4</f>
        <v>412</v>
      </c>
      <c r="M5" s="658"/>
      <c r="N5" s="657">
        <f>'8th 7'!B4</f>
        <v>0</v>
      </c>
      <c r="O5" s="654"/>
      <c r="P5" s="657">
        <f>'8th 1'!B4</f>
        <v>407</v>
      </c>
      <c r="Q5" s="658"/>
      <c r="R5" s="653">
        <f>'8th 2'!B4</f>
        <v>408</v>
      </c>
      <c r="S5" s="658"/>
      <c r="T5" s="653">
        <f>'8th 3'!B4</f>
        <v>409</v>
      </c>
      <c r="U5" s="658"/>
      <c r="V5" s="653">
        <f>'8th 4'!B4</f>
        <v>410</v>
      </c>
      <c r="W5" s="658"/>
      <c r="X5" s="653">
        <f>'8th 5'!B4</f>
        <v>411</v>
      </c>
      <c r="Y5" s="658"/>
      <c r="Z5" s="653">
        <f>'8th 6'!B4</f>
        <v>412</v>
      </c>
      <c r="AA5" s="658"/>
      <c r="AB5" s="657">
        <f>'8th 7'!B4</f>
        <v>0</v>
      </c>
      <c r="AC5" s="654"/>
      <c r="AD5" s="657">
        <f>'8th 1'!B4</f>
        <v>407</v>
      </c>
      <c r="AE5" s="658"/>
      <c r="AF5" s="653">
        <f>'8th 2'!B4</f>
        <v>408</v>
      </c>
      <c r="AG5" s="658"/>
      <c r="AH5" s="653">
        <f>'8th 3'!B4</f>
        <v>409</v>
      </c>
      <c r="AI5" s="658"/>
      <c r="AJ5" s="653">
        <f>'8th 4'!B4</f>
        <v>410</v>
      </c>
      <c r="AK5" s="658"/>
      <c r="AL5" s="653">
        <f>'8th 5'!B4</f>
        <v>411</v>
      </c>
      <c r="AM5" s="658"/>
      <c r="AN5" s="653">
        <f>'8th 6'!B4</f>
        <v>412</v>
      </c>
      <c r="AO5" s="658"/>
      <c r="AP5" s="657">
        <f>'8th 7'!B4</f>
        <v>0</v>
      </c>
      <c r="AQ5" s="654"/>
      <c r="AR5" s="694"/>
      <c r="AS5" s="687"/>
      <c r="AT5" s="684"/>
      <c r="AU5" s="684"/>
      <c r="AV5" s="684"/>
      <c r="AW5" s="690"/>
      <c r="AX5" s="690"/>
      <c r="AY5" s="690"/>
      <c r="AZ5" s="690"/>
      <c r="BA5" s="690"/>
      <c r="BB5" s="672"/>
      <c r="BC5" s="214"/>
      <c r="BD5" s="672"/>
      <c r="BE5" s="662"/>
    </row>
    <row r="6" spans="1:57" ht="18.75" customHeight="1">
      <c r="A6" s="669" t="s">
        <v>74</v>
      </c>
      <c r="B6" s="229" t="s">
        <v>79</v>
      </c>
      <c r="C6" s="228">
        <f>'8th 1'!H4</f>
        <v>3</v>
      </c>
      <c r="D6" s="230" t="s">
        <v>79</v>
      </c>
      <c r="E6" s="228">
        <f>'8th 2'!H4</f>
        <v>3</v>
      </c>
      <c r="F6" s="230" t="s">
        <v>79</v>
      </c>
      <c r="G6" s="228">
        <f>'8th 3'!H4</f>
        <v>3</v>
      </c>
      <c r="H6" s="230" t="s">
        <v>79</v>
      </c>
      <c r="I6" s="228">
        <f>'8th 4'!H4</f>
        <v>3</v>
      </c>
      <c r="J6" s="230" t="s">
        <v>79</v>
      </c>
      <c r="K6" s="228">
        <f>'8th 5'!H4</f>
        <v>1.5</v>
      </c>
      <c r="L6" s="230" t="s">
        <v>79</v>
      </c>
      <c r="M6" s="234">
        <f>'8th 6'!H4</f>
        <v>1.5</v>
      </c>
      <c r="N6" s="229" t="s">
        <v>79</v>
      </c>
      <c r="O6" s="231">
        <f>'8th 7'!H4</f>
        <v>0</v>
      </c>
      <c r="P6" s="229" t="s">
        <v>79</v>
      </c>
      <c r="Q6" s="228">
        <f>'8th 1'!P4</f>
        <v>3</v>
      </c>
      <c r="R6" s="230" t="s">
        <v>79</v>
      </c>
      <c r="S6" s="228">
        <f>'8th 2'!P4</f>
        <v>3</v>
      </c>
      <c r="T6" s="230" t="s">
        <v>79</v>
      </c>
      <c r="U6" s="228">
        <f>'8th 3'!P4</f>
        <v>3</v>
      </c>
      <c r="V6" s="230" t="s">
        <v>79</v>
      </c>
      <c r="W6" s="228">
        <f>'8th 4'!P4</f>
        <v>3</v>
      </c>
      <c r="X6" s="230" t="s">
        <v>79</v>
      </c>
      <c r="Y6" s="228">
        <f>'8th 5'!P4</f>
        <v>1.5</v>
      </c>
      <c r="Z6" s="230" t="s">
        <v>79</v>
      </c>
      <c r="AA6" s="234">
        <f>'8th 6'!P4</f>
        <v>1.5</v>
      </c>
      <c r="AB6" s="229" t="s">
        <v>79</v>
      </c>
      <c r="AC6" s="231">
        <f>'8th 7'!P4</f>
        <v>0</v>
      </c>
      <c r="AD6" s="229" t="s">
        <v>96</v>
      </c>
      <c r="AE6" s="228">
        <f>'8th 1'!X4</f>
        <v>3</v>
      </c>
      <c r="AF6" s="230" t="s">
        <v>96</v>
      </c>
      <c r="AG6" s="228">
        <f>'8th 2'!X4</f>
        <v>3</v>
      </c>
      <c r="AH6" s="230" t="s">
        <v>96</v>
      </c>
      <c r="AI6" s="228">
        <f>'8th 3'!X4</f>
        <v>3</v>
      </c>
      <c r="AJ6" s="230" t="s">
        <v>96</v>
      </c>
      <c r="AK6" s="228">
        <f>'8th 4'!X4</f>
        <v>3</v>
      </c>
      <c r="AL6" s="230" t="s">
        <v>96</v>
      </c>
      <c r="AM6" s="228">
        <f>'8th 5'!X4</f>
        <v>1.5</v>
      </c>
      <c r="AN6" s="230" t="s">
        <v>96</v>
      </c>
      <c r="AO6" s="234">
        <f>'8th 6'!X4</f>
        <v>1.5</v>
      </c>
      <c r="AP6" s="229" t="s">
        <v>96</v>
      </c>
      <c r="AQ6" s="231">
        <f>'8th 7'!X4</f>
        <v>0</v>
      </c>
      <c r="AR6" s="694"/>
      <c r="AS6" s="687"/>
      <c r="AT6" s="684"/>
      <c r="AU6" s="684"/>
      <c r="AV6" s="684"/>
      <c r="AW6" s="690"/>
      <c r="AX6" s="690"/>
      <c r="AY6" s="690"/>
      <c r="AZ6" s="690"/>
      <c r="BA6" s="690"/>
      <c r="BB6" s="672"/>
      <c r="BC6" s="213"/>
      <c r="BD6" s="672"/>
      <c r="BE6" s="662"/>
    </row>
    <row r="7" spans="1:57" ht="15.75">
      <c r="A7" s="670"/>
      <c r="B7" s="219" t="s">
        <v>1</v>
      </c>
      <c r="C7" s="216" t="s">
        <v>2</v>
      </c>
      <c r="D7" s="216" t="s">
        <v>1</v>
      </c>
      <c r="E7" s="216" t="s">
        <v>2</v>
      </c>
      <c r="F7" s="216" t="s">
        <v>1</v>
      </c>
      <c r="G7" s="216" t="s">
        <v>2</v>
      </c>
      <c r="H7" s="216" t="s">
        <v>1</v>
      </c>
      <c r="I7" s="216" t="s">
        <v>2</v>
      </c>
      <c r="J7" s="216" t="s">
        <v>1</v>
      </c>
      <c r="K7" s="216" t="s">
        <v>2</v>
      </c>
      <c r="L7" s="219" t="s">
        <v>1</v>
      </c>
      <c r="M7" s="216" t="s">
        <v>2</v>
      </c>
      <c r="N7" s="219" t="s">
        <v>1</v>
      </c>
      <c r="O7" s="221" t="s">
        <v>2</v>
      </c>
      <c r="P7" s="219" t="s">
        <v>1</v>
      </c>
      <c r="Q7" s="216" t="s">
        <v>2</v>
      </c>
      <c r="R7" s="216" t="s">
        <v>1</v>
      </c>
      <c r="S7" s="216" t="s">
        <v>2</v>
      </c>
      <c r="T7" s="216" t="s">
        <v>1</v>
      </c>
      <c r="U7" s="216" t="s">
        <v>2</v>
      </c>
      <c r="V7" s="216" t="s">
        <v>1</v>
      </c>
      <c r="W7" s="216" t="s">
        <v>2</v>
      </c>
      <c r="X7" s="216" t="s">
        <v>1</v>
      </c>
      <c r="Y7" s="216" t="s">
        <v>2</v>
      </c>
      <c r="Z7" s="216" t="s">
        <v>1</v>
      </c>
      <c r="AA7" s="216" t="s">
        <v>2</v>
      </c>
      <c r="AB7" s="219" t="s">
        <v>1</v>
      </c>
      <c r="AC7" s="221" t="s">
        <v>2</v>
      </c>
      <c r="AD7" s="219" t="s">
        <v>1</v>
      </c>
      <c r="AE7" s="216" t="s">
        <v>2</v>
      </c>
      <c r="AF7" s="216" t="s">
        <v>1</v>
      </c>
      <c r="AG7" s="216" t="s">
        <v>2</v>
      </c>
      <c r="AH7" s="216" t="s">
        <v>1</v>
      </c>
      <c r="AI7" s="216" t="s">
        <v>2</v>
      </c>
      <c r="AJ7" s="216" t="s">
        <v>1</v>
      </c>
      <c r="AK7" s="216" t="s">
        <v>2</v>
      </c>
      <c r="AL7" s="216" t="s">
        <v>1</v>
      </c>
      <c r="AM7" s="216" t="s">
        <v>2</v>
      </c>
      <c r="AN7" s="216" t="s">
        <v>1</v>
      </c>
      <c r="AO7" s="216" t="s">
        <v>2</v>
      </c>
      <c r="AP7" s="219" t="s">
        <v>1</v>
      </c>
      <c r="AQ7" s="224" t="s">
        <v>2</v>
      </c>
      <c r="AR7" s="695"/>
      <c r="AS7" s="688"/>
      <c r="AT7" s="685"/>
      <c r="AU7" s="685"/>
      <c r="AV7" s="685"/>
      <c r="AW7" s="691"/>
      <c r="AX7" s="691"/>
      <c r="AY7" s="691"/>
      <c r="AZ7" s="691"/>
      <c r="BA7" s="691"/>
      <c r="BB7" s="673"/>
      <c r="BC7" s="213"/>
      <c r="BD7" s="673"/>
      <c r="BE7" s="595"/>
    </row>
    <row r="8" spans="1:57" ht="31.5">
      <c r="A8" s="217">
        <f>'1st 1'!A8</f>
        <v>1</v>
      </c>
      <c r="B8" s="132">
        <f>IF('8th 1'!J8&gt;0,'8th 1'!AC8,0)</f>
        <v>3.75</v>
      </c>
      <c r="C8" s="133" t="str">
        <f>IF('8th 1'!J8&gt;0,'8th 1'!AB8,0)</f>
        <v>A</v>
      </c>
      <c r="D8" s="133">
        <f>IF('8th 2'!J8&gt;0,'8th 2'!AC8,0)</f>
        <v>3.5</v>
      </c>
      <c r="E8" s="134" t="str">
        <f>IF('8th 2'!J8&gt;0,'8th 2'!AB8,0)</f>
        <v>A-</v>
      </c>
      <c r="F8" s="134">
        <f>IF('8th 3'!J8&gt;0,'8th 3'!AC8,0)</f>
        <v>3.75</v>
      </c>
      <c r="G8" s="133" t="str">
        <f>IF('8th 3'!J8&gt;0,'8th 3'!AB8,0)</f>
        <v>A</v>
      </c>
      <c r="H8" s="133">
        <f>IF('8th 4'!J8&gt;0,'8th 4'!AC8,0)</f>
        <v>3.5</v>
      </c>
      <c r="I8" s="133" t="str">
        <f>IF('8th 4'!J8&gt;0,'8th 4'!AB8,0)</f>
        <v>A-</v>
      </c>
      <c r="J8" s="134">
        <f>IF('8th 5'!J8&gt;0,'8th 5'!AC8,0)</f>
        <v>3</v>
      </c>
      <c r="K8" s="134" t="str">
        <f>IF('8th 5'!J8&gt;0,'8th 5'!AB8,0)</f>
        <v>B</v>
      </c>
      <c r="L8" s="134">
        <f>IF('8th 6'!J8&gt;0,'8th 6'!AC8,0)</f>
        <v>2.5</v>
      </c>
      <c r="M8" s="134" t="str">
        <f>IF('8th 6'!J8&gt;0,'8th 6'!AB8,0)</f>
        <v>C+</v>
      </c>
      <c r="N8" s="133">
        <f>IF('8th 7'!J8&gt;0,'8th 7'!AC8,0)</f>
        <v>0</v>
      </c>
      <c r="O8" s="222">
        <f>IF('8th 7'!J8&gt;0,'8th 7'!AB8,0)</f>
        <v>0</v>
      </c>
      <c r="P8" s="132">
        <f>IF('8th 1'!R8&gt;0,'8th 1'!AC8,0)</f>
        <v>0</v>
      </c>
      <c r="Q8" s="134">
        <f>IF('8th 1'!R8&gt;0,'8th 1'!AB8,0)</f>
        <v>0</v>
      </c>
      <c r="R8" s="134">
        <f>IF('8th 2'!R8&gt;0,'8th 2'!AC8,0)</f>
        <v>0</v>
      </c>
      <c r="S8" s="133">
        <f>IF('8th 2'!R8&gt;0,'8th 2'!AB8,0)</f>
        <v>0</v>
      </c>
      <c r="T8" s="133">
        <f>IF('8th 3'!R8&gt;0,'8th 3'!AC8,0)</f>
        <v>0</v>
      </c>
      <c r="U8" s="133">
        <f>IF('8th 3'!R8&gt;0,'8th 3'!AB8,0)</f>
        <v>0</v>
      </c>
      <c r="V8" s="134">
        <f>IF('8th 4'!R8&gt;0,'8th 4'!AC8,0)</f>
        <v>0</v>
      </c>
      <c r="W8" s="134">
        <f>IF('8th 4'!R8&gt;0,'8th 4'!AB8,0)</f>
        <v>0</v>
      </c>
      <c r="X8" s="133">
        <f>IF('8th 5'!R8&gt;0,'8th 5'!AC8,0)</f>
        <v>0</v>
      </c>
      <c r="Y8" s="133">
        <f>IF('8th 5'!R8&gt;0,'8th 5'!AB8,0)</f>
        <v>0</v>
      </c>
      <c r="Z8" s="133">
        <f>IF('8th 6'!R8&gt;0,'8th 6'!AC8,0)</f>
        <v>0</v>
      </c>
      <c r="AA8" s="134">
        <f>IF('8th 6'!R8&gt;0,'8th 6'!AB8,0)</f>
        <v>0</v>
      </c>
      <c r="AB8" s="132">
        <f>IF('8th 7'!R8&gt;0,'8th 7'!AC8,0)</f>
        <v>0</v>
      </c>
      <c r="AC8" s="135">
        <f>IF('8th 7'!R8&gt;0,'8th 7'!AB8,0)</f>
        <v>0</v>
      </c>
      <c r="AD8" s="223">
        <f>IF('8th 1'!Z8&gt;0,'8th 1'!AC8,0)</f>
        <v>0</v>
      </c>
      <c r="AE8" s="134">
        <f>IF('8th 1'!Z8&gt;0,'8th 1'!AB8,0)</f>
        <v>0</v>
      </c>
      <c r="AF8" s="134">
        <f>IF('8th 2'!Z8&gt;0,'8th 2'!AC8,0)</f>
        <v>0</v>
      </c>
      <c r="AG8" s="134">
        <f>IF('8th 2'!Z8&gt;0,'8th 2'!AB8,0)</f>
        <v>0</v>
      </c>
      <c r="AH8" s="134">
        <f>IF('8th 3'!Z8&gt;0,'8th 3'!AC8,0)</f>
        <v>0</v>
      </c>
      <c r="AI8" s="134">
        <f>IF('8th 3'!Z8&gt;0,'8th 3'!AB8,0)</f>
        <v>0</v>
      </c>
      <c r="AJ8" s="134">
        <f>IF('8th 4'!Z8&gt;0,'8th 4'!AC8,0)</f>
        <v>0</v>
      </c>
      <c r="AK8" s="133">
        <f>IF('8th 4'!Z8&gt;0,'8th 4'!AB8,0)</f>
        <v>0</v>
      </c>
      <c r="AL8" s="133">
        <f>IF('8th 5'!Z8&gt;0,'8th 5'!AC8,0)</f>
        <v>0</v>
      </c>
      <c r="AM8" s="133">
        <f>IF('8th 5'!Z8&gt;0,'8th 5'!AB8,0)</f>
        <v>0</v>
      </c>
      <c r="AN8" s="134">
        <f>IF('8th 6'!Z8&gt;0,'8th 6'!AC8,0)</f>
        <v>0</v>
      </c>
      <c r="AO8" s="225">
        <f>IF('8th 6'!Z8&gt;0,'8th 6'!AB8,0)</f>
        <v>0</v>
      </c>
      <c r="AP8" s="134">
        <f>IF('8th 7'!Z8&gt;0,'8th 7'!AC8,0)</f>
        <v>0</v>
      </c>
      <c r="AQ8" s="225">
        <f>IF('8th 7'!Z8&gt;0,'8th 7'!AB8,0)</f>
        <v>0</v>
      </c>
      <c r="AR8" s="142">
        <f>('viva-1'!K6+'viva-2'!K6+'viva-3'!K6+'viva-4'!K6)</f>
        <v>11</v>
      </c>
      <c r="AS8" s="226">
        <f>(B8*C6)+(D8*E6)+(F8*G6)+(H8*I6)+(J8*K6)+(L8*M6)+(N8*O6)+(P8*Q6)+(R8*S6)+(T8*U6)+(V8*W6)+(X8*Y6)+(Z8*AA6)+(AB8*AC6)+(AD8*AE6)+(AF8*AG6)+(AH8*AI6)+(AJ8*AK6)+(AL8*AM6)+(AN8*AO6)+(AP8*AQ6)</f>
        <v>51.75</v>
      </c>
      <c r="AT8" s="137">
        <f>AS8/15</f>
        <v>3.45</v>
      </c>
      <c r="AU8" s="136">
        <f>'Tabu-1'!AF7</f>
        <v>47.625</v>
      </c>
      <c r="AV8" s="137">
        <f>'Tabu-2'!AM7</f>
        <v>48.375</v>
      </c>
      <c r="AW8" s="136">
        <f>'Tabu-3'!AL8</f>
        <v>45</v>
      </c>
      <c r="AX8" s="136">
        <f>'Tabu-4'!AR8</f>
        <v>49.875</v>
      </c>
      <c r="AY8" s="136">
        <f>'Tabu-5'!AL8</f>
        <v>52.5</v>
      </c>
      <c r="AZ8" s="136">
        <f>'Tabu-6'!AR8</f>
        <v>48.75</v>
      </c>
      <c r="BA8" s="136">
        <f>'Tabu-7'!AL8</f>
        <v>50.25</v>
      </c>
      <c r="BB8" s="137">
        <f>((AS8+AU8+AV8+AW8+AX8+AY8+AZ8+BA8)+(AR8*1.5))/126</f>
        <v>3.2589285714285716</v>
      </c>
      <c r="BC8" s="215" t="str">
        <f>IF(BB8&gt;=4,"A+",IF(BB8&gt;=3.75,"A",IF(BB8&gt;=3.5,"A-",IF(BB8&gt;=3.25,"B+",IF(BB8&gt;=3,"B",IF(BB8&gt;=2.75,"B-",IF(BB8&gt;=2.5,"C+",IF(BB8&gt;=2,"C","F"))))))))</f>
        <v>B+</v>
      </c>
      <c r="BD8" s="232" t="str">
        <f>IF(BB8&gt;=2.5,BC8,IF(BB8&gt;=2.25,"C",IF(BB8&gt;=2,"D",IF(BB8=0,0,"F"))))</f>
        <v>B+</v>
      </c>
      <c r="BE8" s="139">
        <f>A8</f>
        <v>1</v>
      </c>
    </row>
    <row r="9" spans="1:57" ht="15.75">
      <c r="A9" s="217">
        <f>'1st 1'!A9</f>
        <v>2</v>
      </c>
      <c r="B9" s="132">
        <f>IF('8th 1'!J9&gt;0,'8th 1'!AC9,0)</f>
        <v>2.75</v>
      </c>
      <c r="C9" s="133" t="str">
        <f>IF('8th 1'!J9&gt;0,'8th 1'!AB9,0)</f>
        <v>B-</v>
      </c>
      <c r="D9" s="133">
        <f>IF('8th 2'!J9&gt;0,'8th 2'!AC9,0)</f>
        <v>3</v>
      </c>
      <c r="E9" s="134" t="str">
        <f>IF('8th 2'!J9&gt;0,'8th 2'!AB9,0)</f>
        <v>B</v>
      </c>
      <c r="F9" s="134">
        <f>IF('8th 3'!J9&gt;0,'8th 3'!AC9,0)</f>
        <v>3</v>
      </c>
      <c r="G9" s="133" t="str">
        <f>IF('8th 3'!J9&gt;0,'8th 3'!AB9,0)</f>
        <v>B</v>
      </c>
      <c r="H9" s="133">
        <f>IF('8th 4'!J9&gt;0,'8th 4'!AC9,0)</f>
        <v>3</v>
      </c>
      <c r="I9" s="133" t="str">
        <f>IF('8th 4'!J9&gt;0,'8th 4'!AB9,0)</f>
        <v>B</v>
      </c>
      <c r="J9" s="134">
        <f>IF('8th 5'!J9&gt;0,'8th 5'!AC9,0)</f>
        <v>2.25</v>
      </c>
      <c r="K9" s="134" t="str">
        <f>IF('8th 5'!J9&gt;0,'8th 5'!AB9,0)</f>
        <v>C</v>
      </c>
      <c r="L9" s="134">
        <f>IF('8th 6'!J9&gt;0,'8th 6'!AC9,0)</f>
        <v>3</v>
      </c>
      <c r="M9" s="134" t="str">
        <f>IF('8th 6'!J9&gt;0,'8th 6'!AB9,0)</f>
        <v>B</v>
      </c>
      <c r="N9" s="133">
        <f>IF('8th 7'!J9&gt;0,'8th 7'!AC9,0)</f>
        <v>0</v>
      </c>
      <c r="O9" s="222">
        <f>IF('8th 7'!J9&gt;0,'8th 7'!AB9,0)</f>
        <v>0</v>
      </c>
      <c r="P9" s="132">
        <f>IF('8th 1'!R9&gt;0,'8th 1'!AC9,0)</f>
        <v>0</v>
      </c>
      <c r="Q9" s="134">
        <f>IF('8th 1'!R9&gt;0,'8th 1'!AB9,0)</f>
        <v>0</v>
      </c>
      <c r="R9" s="134">
        <f>IF('8th 2'!R9&gt;0,'8th 2'!AC9,0)</f>
        <v>0</v>
      </c>
      <c r="S9" s="133">
        <f>IF('8th 2'!R9&gt;0,'8th 2'!AB9,0)</f>
        <v>0</v>
      </c>
      <c r="T9" s="133">
        <f>IF('8th 3'!R9&gt;0,'8th 3'!AC9,0)</f>
        <v>0</v>
      </c>
      <c r="U9" s="133">
        <f>IF('8th 3'!R9&gt;0,'8th 3'!AB9,0)</f>
        <v>0</v>
      </c>
      <c r="V9" s="134">
        <f>IF('8th 4'!R9&gt;0,'8th 4'!AC9,0)</f>
        <v>0</v>
      </c>
      <c r="W9" s="134">
        <f>IF('8th 4'!R9&gt;0,'8th 4'!AB9,0)</f>
        <v>0</v>
      </c>
      <c r="X9" s="133">
        <f>IF('8th 5'!R9&gt;0,'8th 5'!AC9,0)</f>
        <v>0</v>
      </c>
      <c r="Y9" s="133">
        <f>IF('8th 5'!R9&gt;0,'8th 5'!AB9,0)</f>
        <v>0</v>
      </c>
      <c r="Z9" s="133">
        <f>IF('8th 6'!R9&gt;0,'8th 6'!AC9,0)</f>
        <v>0</v>
      </c>
      <c r="AA9" s="134">
        <f>IF('8th 6'!R9&gt;0,'8th 6'!AB9,0)</f>
        <v>0</v>
      </c>
      <c r="AB9" s="132">
        <f>IF('8th 7'!R9&gt;0,'8th 7'!AC9,0)</f>
        <v>0</v>
      </c>
      <c r="AC9" s="135">
        <f>IF('8th 7'!R9&gt;0,'8th 7'!AB9,0)</f>
        <v>0</v>
      </c>
      <c r="AD9" s="223">
        <f>IF('8th 1'!Z9&gt;0,'8th 1'!AC9,0)</f>
        <v>0</v>
      </c>
      <c r="AE9" s="134">
        <f>IF('8th 1'!Z9&gt;0,'8th 1'!AB9,0)</f>
        <v>0</v>
      </c>
      <c r="AF9" s="134">
        <f>IF('8th 2'!Z9&gt;0,'8th 2'!AC9,0)</f>
        <v>0</v>
      </c>
      <c r="AG9" s="134">
        <f>IF('8th 2'!Z9&gt;0,'8th 2'!AB9,0)</f>
        <v>0</v>
      </c>
      <c r="AH9" s="134">
        <f>IF('8th 3'!Z9&gt;0,'8th 3'!AC9,0)</f>
        <v>0</v>
      </c>
      <c r="AI9" s="134">
        <f>IF('8th 3'!Z9&gt;0,'8th 3'!AB9,0)</f>
        <v>0</v>
      </c>
      <c r="AJ9" s="134">
        <f>IF('8th 4'!Z9&gt;0,'8th 4'!AC9,0)</f>
        <v>0</v>
      </c>
      <c r="AK9" s="133">
        <f>IF('8th 4'!Z9&gt;0,'8th 4'!AB9,0)</f>
        <v>0</v>
      </c>
      <c r="AL9" s="133">
        <f>IF('8th 5'!Z9&gt;0,'8th 5'!AC9,0)</f>
        <v>0</v>
      </c>
      <c r="AM9" s="133">
        <f>IF('8th 5'!Z9&gt;0,'8th 5'!AB9,0)</f>
        <v>0</v>
      </c>
      <c r="AN9" s="134">
        <f>IF('8th 6'!Z9&gt;0,'8th 6'!AC9,0)</f>
        <v>0</v>
      </c>
      <c r="AO9" s="225">
        <f>IF('8th 6'!Z9&gt;0,'8th 6'!AB9,0)</f>
        <v>0</v>
      </c>
      <c r="AP9" s="134">
        <f>IF('8th 7'!Z9&gt;0,'8th 7'!AC9,0)</f>
        <v>0</v>
      </c>
      <c r="AQ9" s="225">
        <f>IF('8th 7'!Z9&gt;0,'8th 7'!AB9,0)</f>
        <v>0</v>
      </c>
      <c r="AR9" s="142">
        <f>('viva-1'!K7+'viva-2'!K7+'viva-3'!K7+'viva-4'!K7)</f>
        <v>10</v>
      </c>
      <c r="AS9" s="226">
        <f>(B9*C6)+(D9*E6)+(F9*G6)+(H9*I6)+(J9*K6)+(L9*M6)+(N9*O6)+(P9*Q6)+(R9*S6)+(T9*U6)+(V9*W6)+(X9*Y6)+(Z9*AA6)+(AB9*AC6)+(AD9*AE6)+(AF9*AG6)+(AH9*AI6)+(AJ9*AK6)+(AL9*AM6)+(AN9*AO6)+(AP9*AQ6)</f>
        <v>43.125</v>
      </c>
      <c r="AT9" s="137">
        <f t="shared" ref="AT9:AT72" si="0">AS9/15</f>
        <v>2.875</v>
      </c>
      <c r="AU9" s="136">
        <f>'Tabu-1'!AF8</f>
        <v>50.25</v>
      </c>
      <c r="AV9" s="137">
        <f>'Tabu-2'!AM8</f>
        <v>44.625</v>
      </c>
      <c r="AW9" s="136">
        <f>'Tabu-3'!AL9</f>
        <v>42</v>
      </c>
      <c r="AX9" s="136">
        <f>'Tabu-4'!AR9</f>
        <v>38.625</v>
      </c>
      <c r="AY9" s="136">
        <f>'Tabu-5'!AL9</f>
        <v>42.75</v>
      </c>
      <c r="AZ9" s="136">
        <f>'Tabu-6'!AR9</f>
        <v>31.5</v>
      </c>
      <c r="BA9" s="136">
        <f>'Tabu-7'!AL9</f>
        <v>42.375</v>
      </c>
      <c r="BB9" s="137">
        <f t="shared" ref="BB9:BB72" si="1">((AS9+AU9+AV9+AW9+AX9+AY9+AZ9+BA9)+(AR9*1.5))/126</f>
        <v>2.7797619047619047</v>
      </c>
      <c r="BC9" s="215" t="str">
        <f t="shared" ref="BC9:BC40" si="2">IF(AT9&gt;=4,"A+",IF(AT9&gt;=3.75,"A",IF(AT9&gt;=3.5,"A-",IF(AT9&gt;=3.25,"B+",IF(AT9&gt;=3,"B",IF(AT9&gt;=2.75,"B-",IF(AT9&gt;=2.5,"C+",IF(AT9&gt;=2,"C","F"))))))))</f>
        <v>B-</v>
      </c>
      <c r="BD9" s="337" t="str">
        <f t="shared" ref="BD9:BD72" si="3">IF(BB9&gt;=2.5,BC9,IF(BB9&gt;=2.25,"C",IF(BB9&gt;=2,"D",IF(BB9=0,0,"F"))))</f>
        <v>B-</v>
      </c>
      <c r="BE9" s="139">
        <f t="shared" ref="BE9:BE72" si="4">A9</f>
        <v>2</v>
      </c>
    </row>
    <row r="10" spans="1:57" ht="15.75">
      <c r="A10" s="217">
        <f>'1st 1'!A10</f>
        <v>3</v>
      </c>
      <c r="B10" s="132">
        <f>IF('8th 1'!J10&gt;0,'8th 1'!AC10,0)</f>
        <v>3</v>
      </c>
      <c r="C10" s="133" t="str">
        <f>IF('8th 1'!J10&gt;0,'8th 1'!AB10,0)</f>
        <v>B</v>
      </c>
      <c r="D10" s="133">
        <f>IF('8th 2'!J10&gt;0,'8th 2'!AC10,0)</f>
        <v>3.25</v>
      </c>
      <c r="E10" s="134" t="str">
        <f>IF('8th 2'!J10&gt;0,'8th 2'!AB10,0)</f>
        <v>B+</v>
      </c>
      <c r="F10" s="134">
        <f>IF('8th 3'!J10&gt;0,'8th 3'!AC10,0)</f>
        <v>3.25</v>
      </c>
      <c r="G10" s="133" t="str">
        <f>IF('8th 3'!J10&gt;0,'8th 3'!AB10,0)</f>
        <v>B+</v>
      </c>
      <c r="H10" s="133">
        <f>IF('8th 4'!J10&gt;0,'8th 4'!AC10,0)</f>
        <v>3</v>
      </c>
      <c r="I10" s="133" t="str">
        <f>IF('8th 4'!J10&gt;0,'8th 4'!AB10,0)</f>
        <v>B</v>
      </c>
      <c r="J10" s="134">
        <f>IF('8th 5'!J10&gt;0,'8th 5'!AC10,0)</f>
        <v>3</v>
      </c>
      <c r="K10" s="134" t="str">
        <f>IF('8th 5'!J10&gt;0,'8th 5'!AB10,0)</f>
        <v>B</v>
      </c>
      <c r="L10" s="134">
        <f>IF('8th 6'!J10&gt;0,'8th 6'!AC10,0)</f>
        <v>3</v>
      </c>
      <c r="M10" s="134" t="str">
        <f>IF('8th 6'!J10&gt;0,'8th 6'!AB10,0)</f>
        <v>B</v>
      </c>
      <c r="N10" s="133">
        <f>IF('8th 7'!J10&gt;0,'8th 7'!AC10,0)</f>
        <v>0</v>
      </c>
      <c r="O10" s="222">
        <f>IF('8th 7'!J10&gt;0,'8th 7'!AB10,0)</f>
        <v>0</v>
      </c>
      <c r="P10" s="132">
        <f>IF('8th 1'!R10&gt;0,'8th 1'!AC10,0)</f>
        <v>0</v>
      </c>
      <c r="Q10" s="134">
        <f>IF('8th 1'!R10&gt;0,'8th 1'!AB10,0)</f>
        <v>0</v>
      </c>
      <c r="R10" s="134">
        <f>IF('8th 2'!R10&gt;0,'8th 2'!AC10,0)</f>
        <v>0</v>
      </c>
      <c r="S10" s="133">
        <f>IF('8th 2'!R10&gt;0,'8th 2'!AB10,0)</f>
        <v>0</v>
      </c>
      <c r="T10" s="133">
        <f>IF('8th 3'!R10&gt;0,'8th 3'!AC10,0)</f>
        <v>0</v>
      </c>
      <c r="U10" s="133">
        <f>IF('8th 3'!R10&gt;0,'8th 3'!AB10,0)</f>
        <v>0</v>
      </c>
      <c r="V10" s="134">
        <f>IF('8th 4'!R10&gt;0,'8th 4'!AC10,0)</f>
        <v>0</v>
      </c>
      <c r="W10" s="134">
        <f>IF('8th 4'!R10&gt;0,'8th 4'!AB10,0)</f>
        <v>0</v>
      </c>
      <c r="X10" s="133">
        <f>IF('8th 5'!R10&gt;0,'8th 5'!AC10,0)</f>
        <v>0</v>
      </c>
      <c r="Y10" s="133">
        <f>IF('8th 5'!R10&gt;0,'8th 5'!AB10,0)</f>
        <v>0</v>
      </c>
      <c r="Z10" s="133">
        <f>IF('8th 6'!R10&gt;0,'8th 6'!AC10,0)</f>
        <v>0</v>
      </c>
      <c r="AA10" s="134">
        <f>IF('8th 6'!R10&gt;0,'8th 6'!AB10,0)</f>
        <v>0</v>
      </c>
      <c r="AB10" s="132">
        <f>IF('8th 7'!R10&gt;0,'8th 7'!AC10,0)</f>
        <v>0</v>
      </c>
      <c r="AC10" s="135">
        <f>IF('8th 7'!R10&gt;0,'8th 7'!AB10,0)</f>
        <v>0</v>
      </c>
      <c r="AD10" s="223">
        <f>IF('8th 1'!Z10&gt;0,'8th 1'!AC10,0)</f>
        <v>0</v>
      </c>
      <c r="AE10" s="134">
        <f>IF('8th 1'!Z10&gt;0,'8th 1'!AB10,0)</f>
        <v>0</v>
      </c>
      <c r="AF10" s="134">
        <f>IF('8th 2'!Z10&gt;0,'8th 2'!AC10,0)</f>
        <v>0</v>
      </c>
      <c r="AG10" s="134">
        <f>IF('8th 2'!Z10&gt;0,'8th 2'!AB10,0)</f>
        <v>0</v>
      </c>
      <c r="AH10" s="134">
        <f>IF('8th 3'!Z10&gt;0,'8th 3'!AC10,0)</f>
        <v>0</v>
      </c>
      <c r="AI10" s="134">
        <f>IF('8th 3'!Z10&gt;0,'8th 3'!AB10,0)</f>
        <v>0</v>
      </c>
      <c r="AJ10" s="134">
        <f>IF('8th 4'!Z10&gt;0,'8th 4'!AC10,0)</f>
        <v>0</v>
      </c>
      <c r="AK10" s="133">
        <f>IF('8th 4'!Z10&gt;0,'8th 4'!AB10,0)</f>
        <v>0</v>
      </c>
      <c r="AL10" s="133">
        <f>IF('8th 5'!Z10&gt;0,'8th 5'!AC10,0)</f>
        <v>0</v>
      </c>
      <c r="AM10" s="133">
        <f>IF('8th 5'!Z10&gt;0,'8th 5'!AB10,0)</f>
        <v>0</v>
      </c>
      <c r="AN10" s="134">
        <f>IF('8th 6'!Z10&gt;0,'8th 6'!AC10,0)</f>
        <v>0</v>
      </c>
      <c r="AO10" s="225">
        <f>IF('8th 6'!Z10&gt;0,'8th 6'!AB10,0)</f>
        <v>0</v>
      </c>
      <c r="AP10" s="134">
        <f>IF('8th 7'!Z10&gt;0,'8th 7'!AC10,0)</f>
        <v>0</v>
      </c>
      <c r="AQ10" s="225">
        <f>IF('8th 7'!Z10&gt;0,'8th 7'!AB10,0)</f>
        <v>0</v>
      </c>
      <c r="AR10" s="142">
        <f>('viva-1'!K8+'viva-2'!K8+'viva-3'!K8+'viva-4'!K8)</f>
        <v>10</v>
      </c>
      <c r="AS10" s="226">
        <f>(B10*C6)+(D10*E6)+(F10*G6)+(H10*I6)+(J10*K6)+(L10*M6)+(N10*O6)+(P10*Q6)+(R10*S6)+(T10*U6)+(V10*W6)+(X10*Y6)+(Z10*AA6)+(AB10*AC6)+(AD10*AE6)+(AF10*AG6)+(AH10*AI6)+(AJ10*AK6)+(AL10*AM6)+(AN10*AO6)+(AP10*AQ6)</f>
        <v>46.5</v>
      </c>
      <c r="AT10" s="137">
        <f t="shared" si="0"/>
        <v>3.1</v>
      </c>
      <c r="AU10" s="136">
        <f>'Tabu-1'!AF9</f>
        <v>43.125</v>
      </c>
      <c r="AV10" s="137">
        <f>'Tabu-2'!AM9</f>
        <v>42.75</v>
      </c>
      <c r="AW10" s="136">
        <f>'Tabu-3'!AL10</f>
        <v>39.75</v>
      </c>
      <c r="AX10" s="136">
        <f>'Tabu-4'!AR10</f>
        <v>43.875</v>
      </c>
      <c r="AY10" s="136">
        <f>'Tabu-5'!AL10</f>
        <v>48</v>
      </c>
      <c r="AZ10" s="136">
        <f>'Tabu-6'!AR10</f>
        <v>40.5</v>
      </c>
      <c r="BA10" s="136">
        <f>'Tabu-7'!AL10</f>
        <v>42.75</v>
      </c>
      <c r="BB10" s="137">
        <f t="shared" si="1"/>
        <v>2.875</v>
      </c>
      <c r="BC10" s="215" t="str">
        <f t="shared" si="2"/>
        <v>B</v>
      </c>
      <c r="BD10" s="337" t="str">
        <f t="shared" si="3"/>
        <v>B</v>
      </c>
      <c r="BE10" s="139">
        <f t="shared" si="4"/>
        <v>3</v>
      </c>
    </row>
    <row r="11" spans="1:57" ht="15.75">
      <c r="A11" s="217">
        <f>'1st 1'!A11</f>
        <v>4</v>
      </c>
      <c r="B11" s="132">
        <f>IF('8th 1'!J11&gt;0,'8th 1'!AC11,0)</f>
        <v>3.75</v>
      </c>
      <c r="C11" s="133" t="str">
        <f>IF('8th 1'!J11&gt;0,'8th 1'!AB11,0)</f>
        <v>A</v>
      </c>
      <c r="D11" s="133">
        <f>IF('8th 2'!J11&gt;0,'8th 2'!AC11,0)</f>
        <v>3.5</v>
      </c>
      <c r="E11" s="134" t="str">
        <f>IF('8th 2'!J11&gt;0,'8th 2'!AB11,0)</f>
        <v>A-</v>
      </c>
      <c r="F11" s="134">
        <f>IF('8th 3'!J11&gt;0,'8th 3'!AC11,0)</f>
        <v>3.75</v>
      </c>
      <c r="G11" s="133" t="str">
        <f>IF('8th 3'!J11&gt;0,'8th 3'!AB11,0)</f>
        <v>A</v>
      </c>
      <c r="H11" s="133">
        <f>IF('8th 4'!J11&gt;0,'8th 4'!AC11,0)</f>
        <v>3.5</v>
      </c>
      <c r="I11" s="133" t="str">
        <f>IF('8th 4'!J11&gt;0,'8th 4'!AB11,0)</f>
        <v>A-</v>
      </c>
      <c r="J11" s="134">
        <f>IF('8th 5'!J11&gt;0,'8th 5'!AC11,0)</f>
        <v>3.5</v>
      </c>
      <c r="K11" s="134" t="str">
        <f>IF('8th 5'!J11&gt;0,'8th 5'!AB11,0)</f>
        <v>A-</v>
      </c>
      <c r="L11" s="134">
        <f>IF('8th 6'!J11&gt;0,'8th 6'!AC11,0)</f>
        <v>3.25</v>
      </c>
      <c r="M11" s="134" t="str">
        <f>IF('8th 6'!J11&gt;0,'8th 6'!AB11,0)</f>
        <v>B+</v>
      </c>
      <c r="N11" s="133">
        <f>IF('8th 7'!J11&gt;0,'8th 7'!AC11,0)</f>
        <v>0</v>
      </c>
      <c r="O11" s="222">
        <f>IF('8th 7'!J11&gt;0,'8th 7'!AB11,0)</f>
        <v>0</v>
      </c>
      <c r="P11" s="132">
        <f>IF('8th 1'!R11&gt;0,'8th 1'!AC11,0)</f>
        <v>0</v>
      </c>
      <c r="Q11" s="134">
        <f>IF('8th 1'!R11&gt;0,'8th 1'!AB11,0)</f>
        <v>0</v>
      </c>
      <c r="R11" s="134">
        <f>IF('8th 2'!R11&gt;0,'8th 2'!AC11,0)</f>
        <v>0</v>
      </c>
      <c r="S11" s="133">
        <f>IF('8th 2'!R11&gt;0,'8th 2'!AB11,0)</f>
        <v>0</v>
      </c>
      <c r="T11" s="133">
        <f>IF('8th 3'!R11&gt;0,'8th 3'!AC11,0)</f>
        <v>0</v>
      </c>
      <c r="U11" s="133">
        <f>IF('8th 3'!R11&gt;0,'8th 3'!AB11,0)</f>
        <v>0</v>
      </c>
      <c r="V11" s="134">
        <f>IF('8th 4'!R11&gt;0,'8th 4'!AC11,0)</f>
        <v>0</v>
      </c>
      <c r="W11" s="134">
        <f>IF('8th 4'!R11&gt;0,'8th 4'!AB11,0)</f>
        <v>0</v>
      </c>
      <c r="X11" s="133">
        <f>IF('8th 5'!R11&gt;0,'8th 5'!AC11,0)</f>
        <v>0</v>
      </c>
      <c r="Y11" s="133">
        <f>IF('8th 5'!R11&gt;0,'8th 5'!AB11,0)</f>
        <v>0</v>
      </c>
      <c r="Z11" s="133">
        <f>IF('8th 6'!R11&gt;0,'8th 6'!AC11,0)</f>
        <v>0</v>
      </c>
      <c r="AA11" s="134">
        <f>IF('8th 6'!R11&gt;0,'8th 6'!AB11,0)</f>
        <v>0</v>
      </c>
      <c r="AB11" s="132">
        <f>IF('8th 7'!R11&gt;0,'8th 7'!AC11,0)</f>
        <v>0</v>
      </c>
      <c r="AC11" s="135">
        <f>IF('8th 7'!R11&gt;0,'8th 7'!AB11,0)</f>
        <v>0</v>
      </c>
      <c r="AD11" s="223">
        <f>IF('8th 1'!Z11&gt;0,'8th 1'!AC11,0)</f>
        <v>0</v>
      </c>
      <c r="AE11" s="134">
        <f>IF('8th 1'!Z11&gt;0,'8th 1'!AB11,0)</f>
        <v>0</v>
      </c>
      <c r="AF11" s="134">
        <f>IF('8th 2'!Z11&gt;0,'8th 2'!AC11,0)</f>
        <v>0</v>
      </c>
      <c r="AG11" s="134">
        <f>IF('8th 2'!Z11&gt;0,'8th 2'!AB11,0)</f>
        <v>0</v>
      </c>
      <c r="AH11" s="134">
        <f>IF('8th 3'!Z11&gt;0,'8th 3'!AC11,0)</f>
        <v>0</v>
      </c>
      <c r="AI11" s="134">
        <f>IF('8th 3'!Z11&gt;0,'8th 3'!AB11,0)</f>
        <v>0</v>
      </c>
      <c r="AJ11" s="134">
        <f>IF('8th 4'!Z11&gt;0,'8th 4'!AC11,0)</f>
        <v>0</v>
      </c>
      <c r="AK11" s="133">
        <f>IF('8th 4'!Z11&gt;0,'8th 4'!AB11,0)</f>
        <v>0</v>
      </c>
      <c r="AL11" s="133">
        <f>IF('8th 5'!Z11&gt;0,'8th 5'!AC11,0)</f>
        <v>0</v>
      </c>
      <c r="AM11" s="133">
        <f>IF('8th 5'!Z11&gt;0,'8th 5'!AB11,0)</f>
        <v>0</v>
      </c>
      <c r="AN11" s="134">
        <f>IF('8th 6'!Z11&gt;0,'8th 6'!AC11,0)</f>
        <v>0</v>
      </c>
      <c r="AO11" s="225">
        <f>IF('8th 6'!Z11&gt;0,'8th 6'!AB11,0)</f>
        <v>0</v>
      </c>
      <c r="AP11" s="134">
        <f>IF('8th 7'!Z11&gt;0,'8th 7'!AC11,0)</f>
        <v>0</v>
      </c>
      <c r="AQ11" s="225">
        <f>IF('8th 7'!Z11&gt;0,'8th 7'!AB11,0)</f>
        <v>0</v>
      </c>
      <c r="AR11" s="142">
        <f>('viva-1'!K9+'viva-2'!K9+'viva-3'!K9+'viva-4'!K9)</f>
        <v>10.5</v>
      </c>
      <c r="AS11" s="226">
        <f>(B11*C6)+(D11*E6)+(F11*G6)+(H11*I6)+(J11*K6)+(L11*M6)+(N11*O6)+(P11*Q6)+(R11*S6)+(T11*U6)+(V11*W6)+(X11*Y6)+(Z11*AA6)+(AB11*AC6)+(AD11*AE6)+(AF11*AG6)+(AH11*AI6)+(AJ11*AK6)+(AL11*AM6)+(AN11*AO6)+(AP11*AQ6)</f>
        <v>53.625</v>
      </c>
      <c r="AT11" s="137">
        <f t="shared" si="0"/>
        <v>3.5750000000000002</v>
      </c>
      <c r="AU11" s="136">
        <f>'Tabu-1'!AF10</f>
        <v>49.125</v>
      </c>
      <c r="AV11" s="137">
        <f>'Tabu-2'!AM10</f>
        <v>48.75</v>
      </c>
      <c r="AW11" s="136">
        <f>'Tabu-3'!AL11</f>
        <v>48.75</v>
      </c>
      <c r="AX11" s="136">
        <f>'Tabu-4'!AR11</f>
        <v>51</v>
      </c>
      <c r="AY11" s="136">
        <f>'Tabu-5'!AL11</f>
        <v>53.25</v>
      </c>
      <c r="AZ11" s="136">
        <f>'Tabu-6'!AR11</f>
        <v>46.5</v>
      </c>
      <c r="BA11" s="136">
        <f>'Tabu-7'!AL11</f>
        <v>49.5</v>
      </c>
      <c r="BB11" s="137">
        <f t="shared" si="1"/>
        <v>3.3035714285714284</v>
      </c>
      <c r="BC11" s="215" t="str">
        <f t="shared" si="2"/>
        <v>A-</v>
      </c>
      <c r="BD11" s="337" t="str">
        <f t="shared" si="3"/>
        <v>A-</v>
      </c>
      <c r="BE11" s="139">
        <f t="shared" si="4"/>
        <v>4</v>
      </c>
    </row>
    <row r="12" spans="1:57" ht="15.75">
      <c r="A12" s="217">
        <f>'1st 1'!A12</f>
        <v>5</v>
      </c>
      <c r="B12" s="132">
        <f>IF('8th 1'!J12&gt;0,'8th 1'!AC12,0)</f>
        <v>3.25</v>
      </c>
      <c r="C12" s="133" t="str">
        <f>IF('8th 1'!J12&gt;0,'8th 1'!AB12,0)</f>
        <v>B+</v>
      </c>
      <c r="D12" s="133">
        <f>IF('8th 2'!J12&gt;0,'8th 2'!AC12,0)</f>
        <v>3.5</v>
      </c>
      <c r="E12" s="134" t="str">
        <f>IF('8th 2'!J12&gt;0,'8th 2'!AB12,0)</f>
        <v>A-</v>
      </c>
      <c r="F12" s="134">
        <f>IF('8th 3'!J12&gt;0,'8th 3'!AC12,0)</f>
        <v>3.5</v>
      </c>
      <c r="G12" s="133" t="str">
        <f>IF('8th 3'!J12&gt;0,'8th 3'!AB12,0)</f>
        <v>A-</v>
      </c>
      <c r="H12" s="133">
        <f>IF('8th 4'!J12&gt;0,'8th 4'!AC12,0)</f>
        <v>3</v>
      </c>
      <c r="I12" s="133" t="str">
        <f>IF('8th 4'!J12&gt;0,'8th 4'!AB12,0)</f>
        <v>B</v>
      </c>
      <c r="J12" s="134">
        <f>IF('8th 5'!J12&gt;0,'8th 5'!AC12,0)</f>
        <v>2.5</v>
      </c>
      <c r="K12" s="134" t="str">
        <f>IF('8th 5'!J12&gt;0,'8th 5'!AB12,0)</f>
        <v>C+</v>
      </c>
      <c r="L12" s="134">
        <f>IF('8th 6'!J12&gt;0,'8th 6'!AC12,0)</f>
        <v>2.75</v>
      </c>
      <c r="M12" s="134" t="str">
        <f>IF('8th 6'!J12&gt;0,'8th 6'!AB12,0)</f>
        <v>B-</v>
      </c>
      <c r="N12" s="133">
        <f>IF('8th 7'!J12&gt;0,'8th 7'!AC12,0)</f>
        <v>0</v>
      </c>
      <c r="O12" s="222">
        <f>IF('8th 7'!J12&gt;0,'8th 7'!AB12,0)</f>
        <v>0</v>
      </c>
      <c r="P12" s="132">
        <f>IF('8th 1'!R12&gt;0,'8th 1'!AC12,0)</f>
        <v>0</v>
      </c>
      <c r="Q12" s="134">
        <f>IF('8th 1'!R12&gt;0,'8th 1'!AB12,0)</f>
        <v>0</v>
      </c>
      <c r="R12" s="134">
        <f>IF('8th 2'!R12&gt;0,'8th 2'!AC12,0)</f>
        <v>0</v>
      </c>
      <c r="S12" s="133">
        <f>IF('8th 2'!R12&gt;0,'8th 2'!AB12,0)</f>
        <v>0</v>
      </c>
      <c r="T12" s="133">
        <f>IF('8th 3'!R12&gt;0,'8th 3'!AC12,0)</f>
        <v>0</v>
      </c>
      <c r="U12" s="133">
        <f>IF('8th 3'!R12&gt;0,'8th 3'!AB12,0)</f>
        <v>0</v>
      </c>
      <c r="V12" s="134">
        <f>IF('8th 4'!R12&gt;0,'8th 4'!AC12,0)</f>
        <v>0</v>
      </c>
      <c r="W12" s="134">
        <f>IF('8th 4'!R12&gt;0,'8th 4'!AB12,0)</f>
        <v>0</v>
      </c>
      <c r="X12" s="133">
        <f>IF('8th 5'!R12&gt;0,'8th 5'!AC12,0)</f>
        <v>0</v>
      </c>
      <c r="Y12" s="133">
        <f>IF('8th 5'!R12&gt;0,'8th 5'!AB12,0)</f>
        <v>0</v>
      </c>
      <c r="Z12" s="133">
        <f>IF('8th 6'!R12&gt;0,'8th 6'!AC12,0)</f>
        <v>0</v>
      </c>
      <c r="AA12" s="134">
        <f>IF('8th 6'!R12&gt;0,'8th 6'!AB12,0)</f>
        <v>0</v>
      </c>
      <c r="AB12" s="132">
        <f>IF('8th 7'!R12&gt;0,'8th 7'!AC12,0)</f>
        <v>0</v>
      </c>
      <c r="AC12" s="135">
        <f>IF('8th 7'!R12&gt;0,'8th 7'!AB12,0)</f>
        <v>0</v>
      </c>
      <c r="AD12" s="223">
        <f>IF('8th 1'!Z12&gt;0,'8th 1'!AC12,0)</f>
        <v>0</v>
      </c>
      <c r="AE12" s="134">
        <f>IF('8th 1'!Z12&gt;0,'8th 1'!AB12,0)</f>
        <v>0</v>
      </c>
      <c r="AF12" s="134">
        <f>IF('8th 2'!Z12&gt;0,'8th 2'!AC12,0)</f>
        <v>0</v>
      </c>
      <c r="AG12" s="134">
        <f>IF('8th 2'!Z12&gt;0,'8th 2'!AB12,0)</f>
        <v>0</v>
      </c>
      <c r="AH12" s="134">
        <f>IF('8th 3'!Z12&gt;0,'8th 3'!AC12,0)</f>
        <v>0</v>
      </c>
      <c r="AI12" s="134">
        <f>IF('8th 3'!Z12&gt;0,'8th 3'!AB12,0)</f>
        <v>0</v>
      </c>
      <c r="AJ12" s="134">
        <f>IF('8th 4'!Z12&gt;0,'8th 4'!AC12,0)</f>
        <v>0</v>
      </c>
      <c r="AK12" s="133">
        <f>IF('8th 4'!Z12&gt;0,'8th 4'!AB12,0)</f>
        <v>0</v>
      </c>
      <c r="AL12" s="133">
        <f>IF('8th 5'!Z12&gt;0,'8th 5'!AC12,0)</f>
        <v>0</v>
      </c>
      <c r="AM12" s="133">
        <f>IF('8th 5'!Z12&gt;0,'8th 5'!AB12,0)</f>
        <v>0</v>
      </c>
      <c r="AN12" s="134">
        <f>IF('8th 6'!Z12&gt;0,'8th 6'!AC12,0)</f>
        <v>0</v>
      </c>
      <c r="AO12" s="225">
        <f>IF('8th 6'!Z12&gt;0,'8th 6'!AB12,0)</f>
        <v>0</v>
      </c>
      <c r="AP12" s="134">
        <f>IF('8th 7'!Z12&gt;0,'8th 7'!AC12,0)</f>
        <v>0</v>
      </c>
      <c r="AQ12" s="225">
        <f>IF('8th 7'!Z12&gt;0,'8th 7'!AB12,0)</f>
        <v>0</v>
      </c>
      <c r="AR12" s="142">
        <f>('viva-1'!K10+'viva-2'!K10+'viva-3'!K10+'viva-4'!K10)</f>
        <v>10</v>
      </c>
      <c r="AS12" s="226">
        <f>(B12*C6)+(D12*E6)+(F12*G6)+(H12*I6)+(J12*K6)+(L12*M6)+(N12*O6)+(P12*Q6)+(R12*S6)+(T12*U6)+(V12*W6)+(X12*Y6)+(Z12*AA6)+(AB12*AC6)+(AD12*AE6)+(AF12*AG6)+(AH12*AI6)+(AJ12*AK6)+(AL12*AM6)+(AN12*AO6)+(AP12*AQ6)</f>
        <v>47.625</v>
      </c>
      <c r="AT12" s="137">
        <f t="shared" si="0"/>
        <v>3.1749999999999998</v>
      </c>
      <c r="AU12" s="136">
        <f>'Tabu-1'!AF11</f>
        <v>42.75</v>
      </c>
      <c r="AV12" s="137">
        <f>'Tabu-2'!AM11</f>
        <v>45</v>
      </c>
      <c r="AW12" s="136">
        <f>'Tabu-3'!AL12</f>
        <v>44.25</v>
      </c>
      <c r="AX12" s="136">
        <f>'Tabu-4'!AR12</f>
        <v>45</v>
      </c>
      <c r="AY12" s="136">
        <f>'Tabu-5'!AL12</f>
        <v>45.75</v>
      </c>
      <c r="AZ12" s="136">
        <f>'Tabu-6'!AR12</f>
        <v>38.25</v>
      </c>
      <c r="BA12" s="136">
        <f>'Tabu-7'!AL12</f>
        <v>38.625</v>
      </c>
      <c r="BB12" s="137">
        <f t="shared" si="1"/>
        <v>2.875</v>
      </c>
      <c r="BC12" s="215" t="str">
        <f t="shared" si="2"/>
        <v>B</v>
      </c>
      <c r="BD12" s="337" t="str">
        <f t="shared" si="3"/>
        <v>B</v>
      </c>
      <c r="BE12" s="139">
        <f t="shared" si="4"/>
        <v>5</v>
      </c>
    </row>
    <row r="13" spans="1:57" ht="31.5">
      <c r="A13" s="217">
        <f>'1st 1'!A13</f>
        <v>6</v>
      </c>
      <c r="B13" s="132">
        <f>IF('8th 1'!J13&gt;0,'8th 1'!AC13,0)</f>
        <v>3.75</v>
      </c>
      <c r="C13" s="133" t="str">
        <f>IF('8th 1'!J13&gt;0,'8th 1'!AB13,0)</f>
        <v>A</v>
      </c>
      <c r="D13" s="133">
        <f>IF('8th 2'!J13&gt;0,'8th 2'!AC13,0)</f>
        <v>3.25</v>
      </c>
      <c r="E13" s="134" t="str">
        <f>IF('8th 2'!J13&gt;0,'8th 2'!AB13,0)</f>
        <v>B+</v>
      </c>
      <c r="F13" s="134">
        <f>IF('8th 3'!J13&gt;0,'8th 3'!AC13,0)</f>
        <v>3.75</v>
      </c>
      <c r="G13" s="133" t="str">
        <f>IF('8th 3'!J13&gt;0,'8th 3'!AB13,0)</f>
        <v>A</v>
      </c>
      <c r="H13" s="133">
        <f>IF('8th 4'!J13&gt;0,'8th 4'!AC13,0)</f>
        <v>3.25</v>
      </c>
      <c r="I13" s="133" t="str">
        <f>IF('8th 4'!J13&gt;0,'8th 4'!AB13,0)</f>
        <v>B+</v>
      </c>
      <c r="J13" s="134">
        <f>IF('8th 5'!J13&gt;0,'8th 5'!AC13,0)</f>
        <v>2.75</v>
      </c>
      <c r="K13" s="134" t="str">
        <f>IF('8th 5'!J13&gt;0,'8th 5'!AB13,0)</f>
        <v>B-</v>
      </c>
      <c r="L13" s="134">
        <f>IF('8th 6'!J13&gt;0,'8th 6'!AC13,0)</f>
        <v>3</v>
      </c>
      <c r="M13" s="134" t="str">
        <f>IF('8th 6'!J13&gt;0,'8th 6'!AB13,0)</f>
        <v>B</v>
      </c>
      <c r="N13" s="133">
        <f>IF('8th 7'!J13&gt;0,'8th 7'!AC13,0)</f>
        <v>0</v>
      </c>
      <c r="O13" s="222">
        <f>IF('8th 7'!J13&gt;0,'8th 7'!AB13,0)</f>
        <v>0</v>
      </c>
      <c r="P13" s="132">
        <f>IF('8th 1'!R13&gt;0,'8th 1'!AC13,0)</f>
        <v>0</v>
      </c>
      <c r="Q13" s="134">
        <f>IF('8th 1'!R13&gt;0,'8th 1'!AB13,0)</f>
        <v>0</v>
      </c>
      <c r="R13" s="134">
        <f>IF('8th 2'!R13&gt;0,'8th 2'!AC13,0)</f>
        <v>0</v>
      </c>
      <c r="S13" s="133">
        <f>IF('8th 2'!R13&gt;0,'8th 2'!AB13,0)</f>
        <v>0</v>
      </c>
      <c r="T13" s="133">
        <f>IF('8th 3'!R13&gt;0,'8th 3'!AC13,0)</f>
        <v>0</v>
      </c>
      <c r="U13" s="133">
        <f>IF('8th 3'!R13&gt;0,'8th 3'!AB13,0)</f>
        <v>0</v>
      </c>
      <c r="V13" s="134">
        <f>IF('8th 4'!R13&gt;0,'8th 4'!AC13,0)</f>
        <v>0</v>
      </c>
      <c r="W13" s="134">
        <f>IF('8th 4'!R13&gt;0,'8th 4'!AB13,0)</f>
        <v>0</v>
      </c>
      <c r="X13" s="133">
        <f>IF('8th 5'!R13&gt;0,'8th 5'!AC13,0)</f>
        <v>0</v>
      </c>
      <c r="Y13" s="133">
        <f>IF('8th 5'!R13&gt;0,'8th 5'!AB13,0)</f>
        <v>0</v>
      </c>
      <c r="Z13" s="133">
        <f>IF('8th 6'!R13&gt;0,'8th 6'!AC13,0)</f>
        <v>0</v>
      </c>
      <c r="AA13" s="134">
        <f>IF('8th 6'!R13&gt;0,'8th 6'!AB13,0)</f>
        <v>0</v>
      </c>
      <c r="AB13" s="132">
        <f>IF('8th 7'!R13&gt;0,'8th 7'!AC13,0)</f>
        <v>0</v>
      </c>
      <c r="AC13" s="135">
        <f>IF('8th 7'!R13&gt;0,'8th 7'!AB13,0)</f>
        <v>0</v>
      </c>
      <c r="AD13" s="223">
        <f>IF('8th 1'!Z13&gt;0,'8th 1'!AC13,0)</f>
        <v>0</v>
      </c>
      <c r="AE13" s="134">
        <f>IF('8th 1'!Z13&gt;0,'8th 1'!AB13,0)</f>
        <v>0</v>
      </c>
      <c r="AF13" s="134">
        <f>IF('8th 2'!Z13&gt;0,'8th 2'!AC13,0)</f>
        <v>0</v>
      </c>
      <c r="AG13" s="134">
        <f>IF('8th 2'!Z13&gt;0,'8th 2'!AB13,0)</f>
        <v>0</v>
      </c>
      <c r="AH13" s="134">
        <f>IF('8th 3'!Z13&gt;0,'8th 3'!AC13,0)</f>
        <v>0</v>
      </c>
      <c r="AI13" s="134">
        <f>IF('8th 3'!Z13&gt;0,'8th 3'!AB13,0)</f>
        <v>0</v>
      </c>
      <c r="AJ13" s="134">
        <f>IF('8th 4'!Z13&gt;0,'8th 4'!AC13,0)</f>
        <v>0</v>
      </c>
      <c r="AK13" s="133">
        <f>IF('8th 4'!Z13&gt;0,'8th 4'!AB13,0)</f>
        <v>0</v>
      </c>
      <c r="AL13" s="133">
        <f>IF('8th 5'!Z13&gt;0,'8th 5'!AC13,0)</f>
        <v>0</v>
      </c>
      <c r="AM13" s="133">
        <f>IF('8th 5'!Z13&gt;0,'8th 5'!AB13,0)</f>
        <v>0</v>
      </c>
      <c r="AN13" s="134">
        <f>IF('8th 6'!Z13&gt;0,'8th 6'!AC13,0)</f>
        <v>0</v>
      </c>
      <c r="AO13" s="225">
        <f>IF('8th 6'!Z13&gt;0,'8th 6'!AB13,0)</f>
        <v>0</v>
      </c>
      <c r="AP13" s="134">
        <f>IF('8th 7'!Z13&gt;0,'8th 7'!AC13,0)</f>
        <v>0</v>
      </c>
      <c r="AQ13" s="225">
        <f>IF('8th 7'!Z13&gt;0,'8th 7'!AB13,0)</f>
        <v>0</v>
      </c>
      <c r="AR13" s="142">
        <f>('viva-1'!K11+'viva-2'!K11+'viva-3'!K11+'viva-4'!K11)</f>
        <v>11.25</v>
      </c>
      <c r="AS13" s="226">
        <f>(B13*C6)+(D13*E6)+(F13*G6)+(H13*I6)+(J13*K6)+(L13*M6)+(N13*O6)+(P13*Q6)+(R13*S6)+(T13*U6)+(V13*W6)+(X13*Y6)+(Z13*AA6)+(AB13*AC6)+(AD13*AE6)+(AF13*AG6)+(AH13*AI6)+(AJ13*AK6)+(AL13*AM6)+(AN13*AO6)+(AP13*AQ6)</f>
        <v>50.625</v>
      </c>
      <c r="AT13" s="137">
        <f t="shared" si="0"/>
        <v>3.375</v>
      </c>
      <c r="AU13" s="136">
        <f>'Tabu-1'!AF12</f>
        <v>45</v>
      </c>
      <c r="AV13" s="137">
        <f>'Tabu-2'!AM12</f>
        <v>46.875</v>
      </c>
      <c r="AW13" s="136">
        <f>'Tabu-3'!AL13</f>
        <v>44.25</v>
      </c>
      <c r="AX13" s="136">
        <f>'Tabu-4'!AR13</f>
        <v>47.25</v>
      </c>
      <c r="AY13" s="136">
        <f>'Tabu-5'!AL13</f>
        <v>52.5</v>
      </c>
      <c r="AZ13" s="136">
        <f>'Tabu-6'!AR13</f>
        <v>48</v>
      </c>
      <c r="BA13" s="136">
        <f>'Tabu-7'!AL13</f>
        <v>46.125</v>
      </c>
      <c r="BB13" s="137">
        <f t="shared" si="1"/>
        <v>3.1547619047619047</v>
      </c>
      <c r="BC13" s="215" t="str">
        <f t="shared" si="2"/>
        <v>B+</v>
      </c>
      <c r="BD13" s="337" t="str">
        <f t="shared" si="3"/>
        <v>B+</v>
      </c>
      <c r="BE13" s="139">
        <f t="shared" si="4"/>
        <v>6</v>
      </c>
    </row>
    <row r="14" spans="1:57" ht="31.5">
      <c r="A14" s="217">
        <f>'1st 1'!A14</f>
        <v>7</v>
      </c>
      <c r="B14" s="132">
        <f>IF('8th 1'!J14&gt;0,'8th 1'!AC14,0)</f>
        <v>4</v>
      </c>
      <c r="C14" s="133" t="str">
        <f>IF('8th 1'!J14&gt;0,'8th 1'!AB14,0)</f>
        <v>A+</v>
      </c>
      <c r="D14" s="133">
        <f>IF('8th 2'!J14&gt;0,'8th 2'!AC14,0)</f>
        <v>3</v>
      </c>
      <c r="E14" s="134" t="str">
        <f>IF('8th 2'!J14&gt;0,'8th 2'!AB14,0)</f>
        <v>B</v>
      </c>
      <c r="F14" s="134">
        <f>IF('8th 3'!J14&gt;0,'8th 3'!AC14,0)</f>
        <v>3.75</v>
      </c>
      <c r="G14" s="133" t="str">
        <f>IF('8th 3'!J14&gt;0,'8th 3'!AB14,0)</f>
        <v>A</v>
      </c>
      <c r="H14" s="133">
        <f>IF('8th 4'!J14&gt;0,'8th 4'!AC14,0)</f>
        <v>3.75</v>
      </c>
      <c r="I14" s="133" t="str">
        <f>IF('8th 4'!J14&gt;0,'8th 4'!AB14,0)</f>
        <v>A</v>
      </c>
      <c r="J14" s="134">
        <f>IF('8th 5'!J14&gt;0,'8th 5'!AC14,0)</f>
        <v>3</v>
      </c>
      <c r="K14" s="134" t="str">
        <f>IF('8th 5'!J14&gt;0,'8th 5'!AB14,0)</f>
        <v>B</v>
      </c>
      <c r="L14" s="134">
        <f>IF('8th 6'!J14&gt;0,'8th 6'!AC14,0)</f>
        <v>2.75</v>
      </c>
      <c r="M14" s="134" t="str">
        <f>IF('8th 6'!J14&gt;0,'8th 6'!AB14,0)</f>
        <v>B-</v>
      </c>
      <c r="N14" s="133">
        <f>IF('8th 7'!J14&gt;0,'8th 7'!AC14,0)</f>
        <v>0</v>
      </c>
      <c r="O14" s="222">
        <f>IF('8th 7'!J14&gt;0,'8th 7'!AB14,0)</f>
        <v>0</v>
      </c>
      <c r="P14" s="132">
        <f>IF('8th 1'!R14&gt;0,'8th 1'!AC14,0)</f>
        <v>0</v>
      </c>
      <c r="Q14" s="134">
        <f>IF('8th 1'!R14&gt;0,'8th 1'!AB14,0)</f>
        <v>0</v>
      </c>
      <c r="R14" s="134">
        <f>IF('8th 2'!R14&gt;0,'8th 2'!AC14,0)</f>
        <v>0</v>
      </c>
      <c r="S14" s="133">
        <f>IF('8th 2'!R14&gt;0,'8th 2'!AB14,0)</f>
        <v>0</v>
      </c>
      <c r="T14" s="133">
        <f>IF('8th 3'!R14&gt;0,'8th 3'!AC14,0)</f>
        <v>0</v>
      </c>
      <c r="U14" s="133">
        <f>IF('8th 3'!R14&gt;0,'8th 3'!AB14,0)</f>
        <v>0</v>
      </c>
      <c r="V14" s="134">
        <f>IF('8th 4'!R14&gt;0,'8th 4'!AC14,0)</f>
        <v>0</v>
      </c>
      <c r="W14" s="134">
        <f>IF('8th 4'!R14&gt;0,'8th 4'!AB14,0)</f>
        <v>0</v>
      </c>
      <c r="X14" s="133">
        <f>IF('8th 5'!R14&gt;0,'8th 5'!AC14,0)</f>
        <v>0</v>
      </c>
      <c r="Y14" s="133">
        <f>IF('8th 5'!R14&gt;0,'8th 5'!AB14,0)</f>
        <v>0</v>
      </c>
      <c r="Z14" s="133">
        <f>IF('8th 6'!R14&gt;0,'8th 6'!AC14,0)</f>
        <v>0</v>
      </c>
      <c r="AA14" s="134">
        <f>IF('8th 6'!R14&gt;0,'8th 6'!AB14,0)</f>
        <v>0</v>
      </c>
      <c r="AB14" s="132">
        <f>IF('8th 7'!R14&gt;0,'8th 7'!AC14,0)</f>
        <v>0</v>
      </c>
      <c r="AC14" s="135">
        <f>IF('8th 7'!R14&gt;0,'8th 7'!AB14,0)</f>
        <v>0</v>
      </c>
      <c r="AD14" s="223">
        <f>IF('8th 1'!Z14&gt;0,'8th 1'!AC14,0)</f>
        <v>0</v>
      </c>
      <c r="AE14" s="134">
        <f>IF('8th 1'!Z14&gt;0,'8th 1'!AB14,0)</f>
        <v>0</v>
      </c>
      <c r="AF14" s="134">
        <f>IF('8th 2'!Z14&gt;0,'8th 2'!AC14,0)</f>
        <v>0</v>
      </c>
      <c r="AG14" s="134">
        <f>IF('8th 2'!Z14&gt;0,'8th 2'!AB14,0)</f>
        <v>0</v>
      </c>
      <c r="AH14" s="134">
        <f>IF('8th 3'!Z14&gt;0,'8th 3'!AC14,0)</f>
        <v>0</v>
      </c>
      <c r="AI14" s="134">
        <f>IF('8th 3'!Z14&gt;0,'8th 3'!AB14,0)</f>
        <v>0</v>
      </c>
      <c r="AJ14" s="134">
        <f>IF('8th 4'!Z14&gt;0,'8th 4'!AC14,0)</f>
        <v>0</v>
      </c>
      <c r="AK14" s="133">
        <f>IF('8th 4'!Z14&gt;0,'8th 4'!AB14,0)</f>
        <v>0</v>
      </c>
      <c r="AL14" s="133">
        <f>IF('8th 5'!Z14&gt;0,'8th 5'!AC14,0)</f>
        <v>0</v>
      </c>
      <c r="AM14" s="133">
        <f>IF('8th 5'!Z14&gt;0,'8th 5'!AB14,0)</f>
        <v>0</v>
      </c>
      <c r="AN14" s="134">
        <f>IF('8th 6'!Z14&gt;0,'8th 6'!AC14,0)</f>
        <v>0</v>
      </c>
      <c r="AO14" s="225">
        <f>IF('8th 6'!Z14&gt;0,'8th 6'!AB14,0)</f>
        <v>0</v>
      </c>
      <c r="AP14" s="134">
        <f>IF('8th 7'!Z14&gt;0,'8th 7'!AC14,0)</f>
        <v>0</v>
      </c>
      <c r="AQ14" s="225">
        <f>IF('8th 7'!Z14&gt;0,'8th 7'!AB14,0)</f>
        <v>0</v>
      </c>
      <c r="AR14" s="142">
        <f>('viva-1'!K12+'viva-2'!K12+'viva-3'!K12+'viva-4'!K12)</f>
        <v>13</v>
      </c>
      <c r="AS14" s="226">
        <f>(B14*C6)+(D14*E6)+(F14*G6)+(H14*I6)+(J14*K6)+(L14*M6)+(N14*O6)+(P14*Q6)+(R14*S6)+(T14*U6)+(V14*W6)+(X14*Y6)+(Z14*AA6)+(AB14*AC6)+(AD14*AE6)+(AF14*AG6)+(AH14*AI6)+(AJ14*AK6)+(AL14*AM6)+(AN14*AO6)+(AP14*AQ6)</f>
        <v>52.125</v>
      </c>
      <c r="AT14" s="137">
        <f t="shared" si="0"/>
        <v>3.4750000000000001</v>
      </c>
      <c r="AU14" s="136">
        <f>'Tabu-1'!AF13</f>
        <v>52.5</v>
      </c>
      <c r="AV14" s="137">
        <f>'Tabu-2'!AM13</f>
        <v>50.625</v>
      </c>
      <c r="AW14" s="136">
        <f>'Tabu-3'!AL14</f>
        <v>52.5</v>
      </c>
      <c r="AX14" s="136">
        <f>'Tabu-4'!AR14</f>
        <v>52.5</v>
      </c>
      <c r="AY14" s="136">
        <f>'Tabu-5'!AL14</f>
        <v>58.5</v>
      </c>
      <c r="AZ14" s="136">
        <f>'Tabu-6'!AR14</f>
        <v>52.5</v>
      </c>
      <c r="BA14" s="136">
        <f>'Tabu-7'!AL14</f>
        <v>53.625</v>
      </c>
      <c r="BB14" s="137">
        <f t="shared" si="1"/>
        <v>3.5267857142857144</v>
      </c>
      <c r="BC14" s="215" t="str">
        <f t="shared" si="2"/>
        <v>B+</v>
      </c>
      <c r="BD14" s="337" t="str">
        <f t="shared" si="3"/>
        <v>B+</v>
      </c>
      <c r="BE14" s="139">
        <f t="shared" si="4"/>
        <v>7</v>
      </c>
    </row>
    <row r="15" spans="1:57" ht="15.75">
      <c r="A15" s="217">
        <f>'1st 1'!A15</f>
        <v>8</v>
      </c>
      <c r="B15" s="132">
        <f>IF('8th 1'!J15&gt;0,'8th 1'!AC15,0)</f>
        <v>3</v>
      </c>
      <c r="C15" s="133" t="str">
        <f>IF('8th 1'!J15&gt;0,'8th 1'!AB15,0)</f>
        <v>B</v>
      </c>
      <c r="D15" s="133">
        <f>IF('8th 2'!J15&gt;0,'8th 2'!AC15,0)</f>
        <v>2.75</v>
      </c>
      <c r="E15" s="134" t="str">
        <f>IF('8th 2'!J15&gt;0,'8th 2'!AB15,0)</f>
        <v>B-</v>
      </c>
      <c r="F15" s="134">
        <f>IF('8th 3'!J15&gt;0,'8th 3'!AC15,0)</f>
        <v>3.5</v>
      </c>
      <c r="G15" s="133" t="str">
        <f>IF('8th 3'!J15&gt;0,'8th 3'!AB15,0)</f>
        <v>A-</v>
      </c>
      <c r="H15" s="133">
        <f>IF('8th 4'!J15&gt;0,'8th 4'!AC15,0)</f>
        <v>2.75</v>
      </c>
      <c r="I15" s="133" t="str">
        <f>IF('8th 4'!J15&gt;0,'8th 4'!AB15,0)</f>
        <v>B-</v>
      </c>
      <c r="J15" s="134">
        <f>IF('8th 5'!J15&gt;0,'8th 5'!AC15,0)</f>
        <v>3</v>
      </c>
      <c r="K15" s="134" t="str">
        <f>IF('8th 5'!J15&gt;0,'8th 5'!AB15,0)</f>
        <v>B</v>
      </c>
      <c r="L15" s="134">
        <f>IF('8th 6'!J15&gt;0,'8th 6'!AC15,0)</f>
        <v>3.25</v>
      </c>
      <c r="M15" s="134" t="str">
        <f>IF('8th 6'!J15&gt;0,'8th 6'!AB15,0)</f>
        <v>B+</v>
      </c>
      <c r="N15" s="133">
        <f>IF('8th 7'!J15&gt;0,'8th 7'!AC15,0)</f>
        <v>0</v>
      </c>
      <c r="O15" s="222">
        <f>IF('8th 7'!J15&gt;0,'8th 7'!AB15,0)</f>
        <v>0</v>
      </c>
      <c r="P15" s="132">
        <f>IF('8th 1'!R15&gt;0,'8th 1'!AC15,0)</f>
        <v>0</v>
      </c>
      <c r="Q15" s="134">
        <f>IF('8th 1'!R15&gt;0,'8th 1'!AB15,0)</f>
        <v>0</v>
      </c>
      <c r="R15" s="134">
        <f>IF('8th 2'!R15&gt;0,'8th 2'!AC15,0)</f>
        <v>0</v>
      </c>
      <c r="S15" s="133">
        <f>IF('8th 2'!R15&gt;0,'8th 2'!AB15,0)</f>
        <v>0</v>
      </c>
      <c r="T15" s="133">
        <f>IF('8th 3'!R15&gt;0,'8th 3'!AC15,0)</f>
        <v>0</v>
      </c>
      <c r="U15" s="133">
        <f>IF('8th 3'!R15&gt;0,'8th 3'!AB15,0)</f>
        <v>0</v>
      </c>
      <c r="V15" s="134">
        <f>IF('8th 4'!R15&gt;0,'8th 4'!AC15,0)</f>
        <v>0</v>
      </c>
      <c r="W15" s="134">
        <f>IF('8th 4'!R15&gt;0,'8th 4'!AB15,0)</f>
        <v>0</v>
      </c>
      <c r="X15" s="133">
        <f>IF('8th 5'!R15&gt;0,'8th 5'!AC15,0)</f>
        <v>0</v>
      </c>
      <c r="Y15" s="133">
        <f>IF('8th 5'!R15&gt;0,'8th 5'!AB15,0)</f>
        <v>0</v>
      </c>
      <c r="Z15" s="133">
        <f>IF('8th 6'!R15&gt;0,'8th 6'!AC15,0)</f>
        <v>0</v>
      </c>
      <c r="AA15" s="134">
        <f>IF('8th 6'!R15&gt;0,'8th 6'!AB15,0)</f>
        <v>0</v>
      </c>
      <c r="AB15" s="132">
        <f>IF('8th 7'!R15&gt;0,'8th 7'!AC15,0)</f>
        <v>0</v>
      </c>
      <c r="AC15" s="135">
        <f>IF('8th 7'!R15&gt;0,'8th 7'!AB15,0)</f>
        <v>0</v>
      </c>
      <c r="AD15" s="223">
        <f>IF('8th 1'!Z15&gt;0,'8th 1'!AC15,0)</f>
        <v>0</v>
      </c>
      <c r="AE15" s="134">
        <f>IF('8th 1'!Z15&gt;0,'8th 1'!AB15,0)</f>
        <v>0</v>
      </c>
      <c r="AF15" s="134">
        <f>IF('8th 2'!Z15&gt;0,'8th 2'!AC15,0)</f>
        <v>0</v>
      </c>
      <c r="AG15" s="134">
        <f>IF('8th 2'!Z15&gt;0,'8th 2'!AB15,0)</f>
        <v>0</v>
      </c>
      <c r="AH15" s="134">
        <f>IF('8th 3'!Z15&gt;0,'8th 3'!AC15,0)</f>
        <v>0</v>
      </c>
      <c r="AI15" s="134">
        <f>IF('8th 3'!Z15&gt;0,'8th 3'!AB15,0)</f>
        <v>0</v>
      </c>
      <c r="AJ15" s="134">
        <f>IF('8th 4'!Z15&gt;0,'8th 4'!AC15,0)</f>
        <v>0</v>
      </c>
      <c r="AK15" s="133">
        <f>IF('8th 4'!Z15&gt;0,'8th 4'!AB15,0)</f>
        <v>0</v>
      </c>
      <c r="AL15" s="133">
        <f>IF('8th 5'!Z15&gt;0,'8th 5'!AC15,0)</f>
        <v>0</v>
      </c>
      <c r="AM15" s="133">
        <f>IF('8th 5'!Z15&gt;0,'8th 5'!AB15,0)</f>
        <v>0</v>
      </c>
      <c r="AN15" s="134">
        <f>IF('8th 6'!Z15&gt;0,'8th 6'!AC15,0)</f>
        <v>0</v>
      </c>
      <c r="AO15" s="225">
        <f>IF('8th 6'!Z15&gt;0,'8th 6'!AB15,0)</f>
        <v>0</v>
      </c>
      <c r="AP15" s="134">
        <f>IF('8th 7'!Z15&gt;0,'8th 7'!AC15,0)</f>
        <v>0</v>
      </c>
      <c r="AQ15" s="225">
        <f>IF('8th 7'!Z15&gt;0,'8th 7'!AB15,0)</f>
        <v>0</v>
      </c>
      <c r="AR15" s="142">
        <f>('viva-1'!K13+'viva-2'!K13+'viva-3'!K13+'viva-4'!K13)</f>
        <v>13.25</v>
      </c>
      <c r="AS15" s="226">
        <f>(B15*C6)+(D15*E6)+(F15*G6)+(H15*I6)+(J15*K6)+(L15*M6)+(N15*O6)+(P15*Q6)+(R15*S6)+(T15*U6)+(V15*W6)+(X15*Y6)+(Z15*AA6)+(AB15*AC6)+(AD15*AE6)+(AF15*AG6)+(AH15*AI6)+(AJ15*AK6)+(AL15*AM6)+(AN15*AO6)+(AP15*AQ6)</f>
        <v>45.375</v>
      </c>
      <c r="AT15" s="137">
        <f t="shared" si="0"/>
        <v>3.0249999999999999</v>
      </c>
      <c r="AU15" s="136">
        <f>'Tabu-1'!AF14</f>
        <v>45.75</v>
      </c>
      <c r="AV15" s="137">
        <f>'Tabu-2'!AM14</f>
        <v>46.875</v>
      </c>
      <c r="AW15" s="136">
        <f>'Tabu-3'!AL15</f>
        <v>43.5</v>
      </c>
      <c r="AX15" s="136">
        <f>'Tabu-4'!AR15</f>
        <v>45.75</v>
      </c>
      <c r="AY15" s="136">
        <f>'Tabu-5'!AL15</f>
        <v>46.5</v>
      </c>
      <c r="AZ15" s="136">
        <f>'Tabu-6'!AR15</f>
        <v>43.5</v>
      </c>
      <c r="BA15" s="136">
        <f>'Tabu-7'!AL15</f>
        <v>45</v>
      </c>
      <c r="BB15" s="137">
        <f t="shared" si="1"/>
        <v>3.0327380952380953</v>
      </c>
      <c r="BC15" s="215" t="str">
        <f t="shared" si="2"/>
        <v>B</v>
      </c>
      <c r="BD15" s="337" t="str">
        <f t="shared" si="3"/>
        <v>B</v>
      </c>
      <c r="BE15" s="139">
        <f t="shared" si="4"/>
        <v>8</v>
      </c>
    </row>
    <row r="16" spans="1:57" ht="15.75">
      <c r="A16" s="217">
        <f>'1st 1'!A16</f>
        <v>9</v>
      </c>
      <c r="B16" s="132">
        <f>IF('8th 1'!J16&gt;0,'8th 1'!AC16,0)</f>
        <v>3.25</v>
      </c>
      <c r="C16" s="133" t="str">
        <f>IF('8th 1'!J16&gt;0,'8th 1'!AB16,0)</f>
        <v>B+</v>
      </c>
      <c r="D16" s="133">
        <f>IF('8th 2'!J16&gt;0,'8th 2'!AC16,0)</f>
        <v>2.75</v>
      </c>
      <c r="E16" s="134" t="str">
        <f>IF('8th 2'!J16&gt;0,'8th 2'!AB16,0)</f>
        <v>B-</v>
      </c>
      <c r="F16" s="134">
        <f>IF('8th 3'!J16&gt;0,'8th 3'!AC16,0)</f>
        <v>3.75</v>
      </c>
      <c r="G16" s="133" t="str">
        <f>IF('8th 3'!J16&gt;0,'8th 3'!AB16,0)</f>
        <v>A</v>
      </c>
      <c r="H16" s="133">
        <f>IF('8th 4'!J16&gt;0,'8th 4'!AC16,0)</f>
        <v>3.25</v>
      </c>
      <c r="I16" s="133" t="str">
        <f>IF('8th 4'!J16&gt;0,'8th 4'!AB16,0)</f>
        <v>B+</v>
      </c>
      <c r="J16" s="134">
        <f>IF('8th 5'!J16&gt;0,'8th 5'!AC16,0)</f>
        <v>2.5</v>
      </c>
      <c r="K16" s="134" t="str">
        <f>IF('8th 5'!J16&gt;0,'8th 5'!AB16,0)</f>
        <v>C+</v>
      </c>
      <c r="L16" s="134">
        <f>IF('8th 6'!J16&gt;0,'8th 6'!AC16,0)</f>
        <v>2.5</v>
      </c>
      <c r="M16" s="134" t="str">
        <f>IF('8th 6'!J16&gt;0,'8th 6'!AB16,0)</f>
        <v>C+</v>
      </c>
      <c r="N16" s="133">
        <f>IF('8th 7'!J16&gt;0,'8th 7'!AC16,0)</f>
        <v>0</v>
      </c>
      <c r="O16" s="222">
        <f>IF('8th 7'!J16&gt;0,'8th 7'!AB16,0)</f>
        <v>0</v>
      </c>
      <c r="P16" s="132">
        <f>IF('8th 1'!R16&gt;0,'8th 1'!AC16,0)</f>
        <v>0</v>
      </c>
      <c r="Q16" s="134">
        <f>IF('8th 1'!R16&gt;0,'8th 1'!AB16,0)</f>
        <v>0</v>
      </c>
      <c r="R16" s="134">
        <f>IF('8th 2'!R16&gt;0,'8th 2'!AC16,0)</f>
        <v>0</v>
      </c>
      <c r="S16" s="133">
        <f>IF('8th 2'!R16&gt;0,'8th 2'!AB16,0)</f>
        <v>0</v>
      </c>
      <c r="T16" s="133">
        <f>IF('8th 3'!R16&gt;0,'8th 3'!AC16,0)</f>
        <v>0</v>
      </c>
      <c r="U16" s="133">
        <f>IF('8th 3'!R16&gt;0,'8th 3'!AB16,0)</f>
        <v>0</v>
      </c>
      <c r="V16" s="134">
        <f>IF('8th 4'!R16&gt;0,'8th 4'!AC16,0)</f>
        <v>0</v>
      </c>
      <c r="W16" s="134">
        <f>IF('8th 4'!R16&gt;0,'8th 4'!AB16,0)</f>
        <v>0</v>
      </c>
      <c r="X16" s="133">
        <f>IF('8th 5'!R16&gt;0,'8th 5'!AC16,0)</f>
        <v>0</v>
      </c>
      <c r="Y16" s="133">
        <f>IF('8th 5'!R16&gt;0,'8th 5'!AB16,0)</f>
        <v>0</v>
      </c>
      <c r="Z16" s="133">
        <f>IF('8th 6'!R16&gt;0,'8th 6'!AC16,0)</f>
        <v>0</v>
      </c>
      <c r="AA16" s="134">
        <f>IF('8th 6'!R16&gt;0,'8th 6'!AB16,0)</f>
        <v>0</v>
      </c>
      <c r="AB16" s="132">
        <f>IF('8th 7'!R16&gt;0,'8th 7'!AC16,0)</f>
        <v>0</v>
      </c>
      <c r="AC16" s="135">
        <f>IF('8th 7'!R16&gt;0,'8th 7'!AB16,0)</f>
        <v>0</v>
      </c>
      <c r="AD16" s="223">
        <f>IF('8th 1'!Z16&gt;0,'8th 1'!AC16,0)</f>
        <v>0</v>
      </c>
      <c r="AE16" s="134">
        <f>IF('8th 1'!Z16&gt;0,'8th 1'!AB16,0)</f>
        <v>0</v>
      </c>
      <c r="AF16" s="134">
        <f>IF('8th 2'!Z16&gt;0,'8th 2'!AC16,0)</f>
        <v>0</v>
      </c>
      <c r="AG16" s="134">
        <f>IF('8th 2'!Z16&gt;0,'8th 2'!AB16,0)</f>
        <v>0</v>
      </c>
      <c r="AH16" s="134">
        <f>IF('8th 3'!Z16&gt;0,'8th 3'!AC16,0)</f>
        <v>0</v>
      </c>
      <c r="AI16" s="134">
        <f>IF('8th 3'!Z16&gt;0,'8th 3'!AB16,0)</f>
        <v>0</v>
      </c>
      <c r="AJ16" s="134">
        <f>IF('8th 4'!Z16&gt;0,'8th 4'!AC16,0)</f>
        <v>0</v>
      </c>
      <c r="AK16" s="133">
        <f>IF('8th 4'!Z16&gt;0,'8th 4'!AB16,0)</f>
        <v>0</v>
      </c>
      <c r="AL16" s="133">
        <f>IF('8th 5'!Z16&gt;0,'8th 5'!AC16,0)</f>
        <v>0</v>
      </c>
      <c r="AM16" s="133">
        <f>IF('8th 5'!Z16&gt;0,'8th 5'!AB16,0)</f>
        <v>0</v>
      </c>
      <c r="AN16" s="134">
        <f>IF('8th 6'!Z16&gt;0,'8th 6'!AC16,0)</f>
        <v>0</v>
      </c>
      <c r="AO16" s="225">
        <f>IF('8th 6'!Z16&gt;0,'8th 6'!AB16,0)</f>
        <v>0</v>
      </c>
      <c r="AP16" s="134">
        <f>IF('8th 7'!Z16&gt;0,'8th 7'!AC16,0)</f>
        <v>0</v>
      </c>
      <c r="AQ16" s="225">
        <f>IF('8th 7'!Z16&gt;0,'8th 7'!AB16,0)</f>
        <v>0</v>
      </c>
      <c r="AR16" s="142">
        <f>('viva-1'!K14+'viva-2'!K14+'viva-3'!K14+'viva-4'!K14)</f>
        <v>13.5</v>
      </c>
      <c r="AS16" s="226">
        <f>(B16*C6)+(D16*E6)+(F16*G6)+(H16*I6)+(J16*K6)+(L16*M6)+(N16*O6)+(P16*Q6)+(R16*S6)+(T16*U6)+(V16*W6)+(X16*Y6)+(Z16*AA6)+(AB16*AC6)+(AD16*AE6)+(AF16*AG6)+(AH16*AI6)+(AJ16*AK6)+(AL16*AM6)+(AN16*AO6)+(AP16*AQ6)</f>
        <v>46.5</v>
      </c>
      <c r="AT16" s="137">
        <f t="shared" si="0"/>
        <v>3.1</v>
      </c>
      <c r="AU16" s="136">
        <f>'Tabu-1'!AF15</f>
        <v>47.25</v>
      </c>
      <c r="AV16" s="137">
        <f>'Tabu-2'!AM15</f>
        <v>49.5</v>
      </c>
      <c r="AW16" s="136">
        <f>'Tabu-3'!AL16</f>
        <v>45.75</v>
      </c>
      <c r="AX16" s="136">
        <f>'Tabu-4'!AR16</f>
        <v>46.875</v>
      </c>
      <c r="AY16" s="136">
        <f>'Tabu-5'!AL16</f>
        <v>52.5</v>
      </c>
      <c r="AZ16" s="136">
        <f>'Tabu-6'!AR16</f>
        <v>43.5</v>
      </c>
      <c r="BA16" s="136">
        <f>'Tabu-7'!AL16</f>
        <v>48</v>
      </c>
      <c r="BB16" s="137">
        <f t="shared" si="1"/>
        <v>3.1755952380952381</v>
      </c>
      <c r="BC16" s="215" t="str">
        <f t="shared" si="2"/>
        <v>B</v>
      </c>
      <c r="BD16" s="337" t="str">
        <f t="shared" si="3"/>
        <v>B</v>
      </c>
      <c r="BE16" s="139">
        <f t="shared" si="4"/>
        <v>9</v>
      </c>
    </row>
    <row r="17" spans="1:57" ht="15.75">
      <c r="A17" s="217">
        <f>'1st 1'!A17</f>
        <v>10</v>
      </c>
      <c r="B17" s="132">
        <f>IF('8th 1'!J17&gt;0,'8th 1'!AC17,0)</f>
        <v>4</v>
      </c>
      <c r="C17" s="133" t="str">
        <f>IF('8th 1'!J17&gt;0,'8th 1'!AB17,0)</f>
        <v>A+</v>
      </c>
      <c r="D17" s="133">
        <f>IF('8th 2'!J17&gt;0,'8th 2'!AC17,0)</f>
        <v>3.5</v>
      </c>
      <c r="E17" s="134" t="str">
        <f>IF('8th 2'!J17&gt;0,'8th 2'!AB17,0)</f>
        <v>A-</v>
      </c>
      <c r="F17" s="134">
        <f>IF('8th 3'!J17&gt;0,'8th 3'!AC17,0)</f>
        <v>4</v>
      </c>
      <c r="G17" s="133" t="str">
        <f>IF('8th 3'!J17&gt;0,'8th 3'!AB17,0)</f>
        <v>A+</v>
      </c>
      <c r="H17" s="133">
        <f>IF('8th 4'!J17&gt;0,'8th 4'!AC17,0)</f>
        <v>4</v>
      </c>
      <c r="I17" s="133" t="str">
        <f>IF('8th 4'!J17&gt;0,'8th 4'!AB17,0)</f>
        <v>A+</v>
      </c>
      <c r="J17" s="134">
        <f>IF('8th 5'!J17&gt;0,'8th 5'!AC17,0)</f>
        <v>3.5</v>
      </c>
      <c r="K17" s="134" t="str">
        <f>IF('8th 5'!J17&gt;0,'8th 5'!AB17,0)</f>
        <v>A-</v>
      </c>
      <c r="L17" s="134">
        <f>IF('8th 6'!J17&gt;0,'8th 6'!AC17,0)</f>
        <v>3</v>
      </c>
      <c r="M17" s="134" t="str">
        <f>IF('8th 6'!J17&gt;0,'8th 6'!AB17,0)</f>
        <v>B</v>
      </c>
      <c r="N17" s="133">
        <f>IF('8th 7'!J17&gt;0,'8th 7'!AC17,0)</f>
        <v>0</v>
      </c>
      <c r="O17" s="222">
        <f>IF('8th 7'!J17&gt;0,'8th 7'!AB17,0)</f>
        <v>0</v>
      </c>
      <c r="P17" s="132">
        <f>IF('8th 1'!R17&gt;0,'8th 1'!AC17,0)</f>
        <v>0</v>
      </c>
      <c r="Q17" s="134">
        <f>IF('8th 1'!R17&gt;0,'8th 1'!AB17,0)</f>
        <v>0</v>
      </c>
      <c r="R17" s="134">
        <f>IF('8th 2'!R17&gt;0,'8th 2'!AC17,0)</f>
        <v>0</v>
      </c>
      <c r="S17" s="133">
        <f>IF('8th 2'!R17&gt;0,'8th 2'!AB17,0)</f>
        <v>0</v>
      </c>
      <c r="T17" s="133">
        <f>IF('8th 3'!R17&gt;0,'8th 3'!AC17,0)</f>
        <v>0</v>
      </c>
      <c r="U17" s="133">
        <f>IF('8th 3'!R17&gt;0,'8th 3'!AB17,0)</f>
        <v>0</v>
      </c>
      <c r="V17" s="134">
        <f>IF('8th 4'!R17&gt;0,'8th 4'!AC17,0)</f>
        <v>0</v>
      </c>
      <c r="W17" s="134">
        <f>IF('8th 4'!R17&gt;0,'8th 4'!AB17,0)</f>
        <v>0</v>
      </c>
      <c r="X17" s="133">
        <f>IF('8th 5'!R17&gt;0,'8th 5'!AC17,0)</f>
        <v>0</v>
      </c>
      <c r="Y17" s="133">
        <f>IF('8th 5'!R17&gt;0,'8th 5'!AB17,0)</f>
        <v>0</v>
      </c>
      <c r="Z17" s="133">
        <f>IF('8th 6'!R17&gt;0,'8th 6'!AC17,0)</f>
        <v>0</v>
      </c>
      <c r="AA17" s="134">
        <f>IF('8th 6'!R17&gt;0,'8th 6'!AB17,0)</f>
        <v>0</v>
      </c>
      <c r="AB17" s="132">
        <f>IF('8th 7'!R17&gt;0,'8th 7'!AC17,0)</f>
        <v>0</v>
      </c>
      <c r="AC17" s="135">
        <f>IF('8th 7'!R17&gt;0,'8th 7'!AB17,0)</f>
        <v>0</v>
      </c>
      <c r="AD17" s="223">
        <f>IF('8th 1'!Z17&gt;0,'8th 1'!AC17,0)</f>
        <v>0</v>
      </c>
      <c r="AE17" s="134">
        <f>IF('8th 1'!Z17&gt;0,'8th 1'!AB17,0)</f>
        <v>0</v>
      </c>
      <c r="AF17" s="134">
        <f>IF('8th 2'!Z17&gt;0,'8th 2'!AC17,0)</f>
        <v>0</v>
      </c>
      <c r="AG17" s="134">
        <f>IF('8th 2'!Z17&gt;0,'8th 2'!AB17,0)</f>
        <v>0</v>
      </c>
      <c r="AH17" s="134">
        <f>IF('8th 3'!Z17&gt;0,'8th 3'!AC17,0)</f>
        <v>0</v>
      </c>
      <c r="AI17" s="134">
        <f>IF('8th 3'!Z17&gt;0,'8th 3'!AB17,0)</f>
        <v>0</v>
      </c>
      <c r="AJ17" s="134">
        <f>IF('8th 4'!Z17&gt;0,'8th 4'!AC17,0)</f>
        <v>0</v>
      </c>
      <c r="AK17" s="133">
        <f>IF('8th 4'!Z17&gt;0,'8th 4'!AB17,0)</f>
        <v>0</v>
      </c>
      <c r="AL17" s="133">
        <f>IF('8th 5'!Z17&gt;0,'8th 5'!AC17,0)</f>
        <v>0</v>
      </c>
      <c r="AM17" s="133">
        <f>IF('8th 5'!Z17&gt;0,'8th 5'!AB17,0)</f>
        <v>0</v>
      </c>
      <c r="AN17" s="134">
        <f>IF('8th 6'!Z17&gt;0,'8th 6'!AC17,0)</f>
        <v>0</v>
      </c>
      <c r="AO17" s="225">
        <f>IF('8th 6'!Z17&gt;0,'8th 6'!AB17,0)</f>
        <v>0</v>
      </c>
      <c r="AP17" s="134">
        <f>IF('8th 7'!Z17&gt;0,'8th 7'!AC17,0)</f>
        <v>0</v>
      </c>
      <c r="AQ17" s="225">
        <f>IF('8th 7'!Z17&gt;0,'8th 7'!AB17,0)</f>
        <v>0</v>
      </c>
      <c r="AR17" s="142">
        <f>('viva-1'!K15+'viva-2'!K15+'viva-3'!K15+'viva-4'!K15)</f>
        <v>14.75</v>
      </c>
      <c r="AS17" s="226">
        <f>(B17*C6)+(D17*E6)+(F17*G6)+(H17*I6)+(J17*K6)+(L17*M6)+(N17*O6)+(P17*Q6)+(R17*S6)+(T17*U6)+(V17*W6)+(X17*Y6)+(Z17*AA6)+(AB17*AC6)+(AD17*AE6)+(AF17*AG6)+(AH17*AI6)+(AJ17*AK6)+(AL17*AM6)+(AN17*AO6)+(AP17*AQ6)</f>
        <v>56.25</v>
      </c>
      <c r="AT17" s="137">
        <f t="shared" si="0"/>
        <v>3.75</v>
      </c>
      <c r="AU17" s="136">
        <f>'Tabu-1'!AF16</f>
        <v>50.25</v>
      </c>
      <c r="AV17" s="137">
        <f>'Tabu-2'!AM16</f>
        <v>52.125</v>
      </c>
      <c r="AW17" s="136">
        <f>'Tabu-3'!AL17</f>
        <v>50.25</v>
      </c>
      <c r="AX17" s="136">
        <f>'Tabu-4'!AR17</f>
        <v>52.875</v>
      </c>
      <c r="AY17" s="136">
        <f>'Tabu-5'!AL17</f>
        <v>54.75</v>
      </c>
      <c r="AZ17" s="136">
        <f>'Tabu-6'!AR17</f>
        <v>52.5</v>
      </c>
      <c r="BA17" s="136">
        <f>'Tabu-7'!AL17</f>
        <v>56.625</v>
      </c>
      <c r="BB17" s="137">
        <f t="shared" si="1"/>
        <v>3.5535714285714284</v>
      </c>
      <c r="BC17" s="215" t="str">
        <f t="shared" si="2"/>
        <v>A</v>
      </c>
      <c r="BD17" s="337" t="str">
        <f t="shared" si="3"/>
        <v>A</v>
      </c>
      <c r="BE17" s="139">
        <f t="shared" si="4"/>
        <v>10</v>
      </c>
    </row>
    <row r="18" spans="1:57" ht="15.75">
      <c r="A18" s="217">
        <f>'1st 1'!A18</f>
        <v>11</v>
      </c>
      <c r="B18" s="132">
        <f>IF('8th 1'!J18&gt;0,'8th 1'!AC18,0)</f>
        <v>4</v>
      </c>
      <c r="C18" s="133" t="str">
        <f>IF('8th 1'!J18&gt;0,'8th 1'!AB18,0)</f>
        <v>A+</v>
      </c>
      <c r="D18" s="133">
        <f>IF('8th 2'!J18&gt;0,'8th 2'!AC18,0)</f>
        <v>4</v>
      </c>
      <c r="E18" s="134" t="str">
        <f>IF('8th 2'!J18&gt;0,'8th 2'!AB18,0)</f>
        <v>A+</v>
      </c>
      <c r="F18" s="134">
        <f>IF('8th 3'!J18&gt;0,'8th 3'!AC18,0)</f>
        <v>3.75</v>
      </c>
      <c r="G18" s="133" t="str">
        <f>IF('8th 3'!J18&gt;0,'8th 3'!AB18,0)</f>
        <v>A</v>
      </c>
      <c r="H18" s="133">
        <f>IF('8th 4'!J18&gt;0,'8th 4'!AC18,0)</f>
        <v>4</v>
      </c>
      <c r="I18" s="133" t="str">
        <f>IF('8th 4'!J18&gt;0,'8th 4'!AB18,0)</f>
        <v>A+</v>
      </c>
      <c r="J18" s="134">
        <f>IF('8th 5'!J18&gt;0,'8th 5'!AC18,0)</f>
        <v>3.25</v>
      </c>
      <c r="K18" s="134" t="str">
        <f>IF('8th 5'!J18&gt;0,'8th 5'!AB18,0)</f>
        <v>B+</v>
      </c>
      <c r="L18" s="134">
        <f>IF('8th 6'!J18&gt;0,'8th 6'!AC18,0)</f>
        <v>3.25</v>
      </c>
      <c r="M18" s="134" t="str">
        <f>IF('8th 6'!J18&gt;0,'8th 6'!AB18,0)</f>
        <v>B+</v>
      </c>
      <c r="N18" s="133">
        <f>IF('8th 7'!J18&gt;0,'8th 7'!AC18,0)</f>
        <v>0</v>
      </c>
      <c r="O18" s="222">
        <f>IF('8th 7'!J18&gt;0,'8th 7'!AB18,0)</f>
        <v>0</v>
      </c>
      <c r="P18" s="132">
        <f>IF('8th 1'!R18&gt;0,'8th 1'!AC18,0)</f>
        <v>0</v>
      </c>
      <c r="Q18" s="134">
        <f>IF('8th 1'!R18&gt;0,'8th 1'!AB18,0)</f>
        <v>0</v>
      </c>
      <c r="R18" s="134">
        <f>IF('8th 2'!R18&gt;0,'8th 2'!AC18,0)</f>
        <v>0</v>
      </c>
      <c r="S18" s="133">
        <f>IF('8th 2'!R18&gt;0,'8th 2'!AB18,0)</f>
        <v>0</v>
      </c>
      <c r="T18" s="133">
        <f>IF('8th 3'!R18&gt;0,'8th 3'!AC18,0)</f>
        <v>0</v>
      </c>
      <c r="U18" s="133">
        <f>IF('8th 3'!R18&gt;0,'8th 3'!AB18,0)</f>
        <v>0</v>
      </c>
      <c r="V18" s="134">
        <f>IF('8th 4'!R18&gt;0,'8th 4'!AC18,0)</f>
        <v>0</v>
      </c>
      <c r="W18" s="134">
        <f>IF('8th 4'!R18&gt;0,'8th 4'!AB18,0)</f>
        <v>0</v>
      </c>
      <c r="X18" s="133">
        <f>IF('8th 5'!R18&gt;0,'8th 5'!AC18,0)</f>
        <v>0</v>
      </c>
      <c r="Y18" s="133">
        <f>IF('8th 5'!R18&gt;0,'8th 5'!AB18,0)</f>
        <v>0</v>
      </c>
      <c r="Z18" s="133">
        <f>IF('8th 6'!R18&gt;0,'8th 6'!AC18,0)</f>
        <v>0</v>
      </c>
      <c r="AA18" s="134">
        <f>IF('8th 6'!R18&gt;0,'8th 6'!AB18,0)</f>
        <v>0</v>
      </c>
      <c r="AB18" s="132">
        <f>IF('8th 7'!R18&gt;0,'8th 7'!AC18,0)</f>
        <v>0</v>
      </c>
      <c r="AC18" s="135">
        <f>IF('8th 7'!R18&gt;0,'8th 7'!AB18,0)</f>
        <v>0</v>
      </c>
      <c r="AD18" s="223">
        <f>IF('8th 1'!Z18&gt;0,'8th 1'!AC18,0)</f>
        <v>0</v>
      </c>
      <c r="AE18" s="134">
        <f>IF('8th 1'!Z18&gt;0,'8th 1'!AB18,0)</f>
        <v>0</v>
      </c>
      <c r="AF18" s="134">
        <f>IF('8th 2'!Z18&gt;0,'8th 2'!AC18,0)</f>
        <v>0</v>
      </c>
      <c r="AG18" s="134">
        <f>IF('8th 2'!Z18&gt;0,'8th 2'!AB18,0)</f>
        <v>0</v>
      </c>
      <c r="AH18" s="134">
        <f>IF('8th 3'!Z18&gt;0,'8th 3'!AC18,0)</f>
        <v>0</v>
      </c>
      <c r="AI18" s="134">
        <f>IF('8th 3'!Z18&gt;0,'8th 3'!AB18,0)</f>
        <v>0</v>
      </c>
      <c r="AJ18" s="134">
        <f>IF('8th 4'!Z18&gt;0,'8th 4'!AC18,0)</f>
        <v>0</v>
      </c>
      <c r="AK18" s="133">
        <f>IF('8th 4'!Z18&gt;0,'8th 4'!AB18,0)</f>
        <v>0</v>
      </c>
      <c r="AL18" s="133">
        <f>IF('8th 5'!Z18&gt;0,'8th 5'!AC18,0)</f>
        <v>0</v>
      </c>
      <c r="AM18" s="133">
        <f>IF('8th 5'!Z18&gt;0,'8th 5'!AB18,0)</f>
        <v>0</v>
      </c>
      <c r="AN18" s="134">
        <f>IF('8th 6'!Z18&gt;0,'8th 6'!AC18,0)</f>
        <v>0</v>
      </c>
      <c r="AO18" s="225">
        <f>IF('8th 6'!Z18&gt;0,'8th 6'!AB18,0)</f>
        <v>0</v>
      </c>
      <c r="AP18" s="134">
        <f>IF('8th 7'!Z18&gt;0,'8th 7'!AC18,0)</f>
        <v>0</v>
      </c>
      <c r="AQ18" s="225">
        <f>IF('8th 7'!Z18&gt;0,'8th 7'!AB18,0)</f>
        <v>0</v>
      </c>
      <c r="AR18" s="142">
        <f>('viva-1'!K16+'viva-2'!K16+'viva-3'!K16+'viva-4'!K16)</f>
        <v>13.25</v>
      </c>
      <c r="AS18" s="226">
        <f>(B18*C6)+(D18*E6)+(F18*G6)+(H18*I6)+(J18*K6)+(L18*M6)+(N18*O6)+(P18*Q6)+(R18*S6)+(T18*U6)+(V18*W6)+(X18*Y6)+(Z18*AA6)+(AB18*AC6)+(AD18*AE6)+(AF18*AG6)+(AH18*AI6)+(AJ18*AK6)+(AL18*AM6)+(AN18*AO6)+(AP18*AQ6)</f>
        <v>57</v>
      </c>
      <c r="AT18" s="137">
        <f t="shared" si="0"/>
        <v>3.8</v>
      </c>
      <c r="AU18" s="136">
        <f>'Tabu-1'!AF17</f>
        <v>49.875</v>
      </c>
      <c r="AV18" s="137">
        <f>'Tabu-2'!AM17</f>
        <v>54.375</v>
      </c>
      <c r="AW18" s="136">
        <f>'Tabu-3'!AL18</f>
        <v>52.5</v>
      </c>
      <c r="AX18" s="136">
        <f>'Tabu-4'!AR18</f>
        <v>52.125</v>
      </c>
      <c r="AY18" s="136">
        <f>'Tabu-5'!AL18</f>
        <v>54.75</v>
      </c>
      <c r="AZ18" s="136">
        <f>'Tabu-6'!AR18</f>
        <v>54.75</v>
      </c>
      <c r="BA18" s="136">
        <f>'Tabu-7'!AL18</f>
        <v>55.125</v>
      </c>
      <c r="BB18" s="137">
        <f t="shared" si="1"/>
        <v>3.5744047619047619</v>
      </c>
      <c r="BC18" s="215" t="str">
        <f t="shared" si="2"/>
        <v>A</v>
      </c>
      <c r="BD18" s="337" t="str">
        <f t="shared" si="3"/>
        <v>A</v>
      </c>
      <c r="BE18" s="139">
        <f t="shared" si="4"/>
        <v>11</v>
      </c>
    </row>
    <row r="19" spans="1:57" ht="15.75">
      <c r="A19" s="217">
        <f>'1st 1'!A19</f>
        <v>12</v>
      </c>
      <c r="B19" s="132">
        <f>IF('8th 1'!J19&gt;0,'8th 1'!AC19,0)</f>
        <v>3.25</v>
      </c>
      <c r="C19" s="133" t="str">
        <f>IF('8th 1'!J19&gt;0,'8th 1'!AB19,0)</f>
        <v>B+</v>
      </c>
      <c r="D19" s="133">
        <f>IF('8th 2'!J19&gt;0,'8th 2'!AC19,0)</f>
        <v>2.5</v>
      </c>
      <c r="E19" s="134" t="str">
        <f>IF('8th 2'!J19&gt;0,'8th 2'!AB19,0)</f>
        <v>C+</v>
      </c>
      <c r="F19" s="134">
        <f>IF('8th 3'!J19&gt;0,'8th 3'!AC19,0)</f>
        <v>3.5</v>
      </c>
      <c r="G19" s="133" t="str">
        <f>IF('8th 3'!J19&gt;0,'8th 3'!AB19,0)</f>
        <v>A-</v>
      </c>
      <c r="H19" s="133">
        <f>IF('8th 4'!J19&gt;0,'8th 4'!AC19,0)</f>
        <v>3</v>
      </c>
      <c r="I19" s="133" t="str">
        <f>IF('8th 4'!J19&gt;0,'8th 4'!AB19,0)</f>
        <v>B</v>
      </c>
      <c r="J19" s="134">
        <f>IF('8th 5'!J19&gt;0,'8th 5'!AC19,0)</f>
        <v>2.75</v>
      </c>
      <c r="K19" s="134" t="str">
        <f>IF('8th 5'!J19&gt;0,'8th 5'!AB19,0)</f>
        <v>B-</v>
      </c>
      <c r="L19" s="134">
        <f>IF('8th 6'!J19&gt;0,'8th 6'!AC19,0)</f>
        <v>2.5</v>
      </c>
      <c r="M19" s="134" t="str">
        <f>IF('8th 6'!J19&gt;0,'8th 6'!AB19,0)</f>
        <v>C+</v>
      </c>
      <c r="N19" s="133">
        <f>IF('8th 7'!J19&gt;0,'8th 7'!AC19,0)</f>
        <v>0</v>
      </c>
      <c r="O19" s="222">
        <f>IF('8th 7'!J19&gt;0,'8th 7'!AB19,0)</f>
        <v>0</v>
      </c>
      <c r="P19" s="132">
        <f>IF('8th 1'!R19&gt;0,'8th 1'!AC19,0)</f>
        <v>0</v>
      </c>
      <c r="Q19" s="134">
        <f>IF('8th 1'!R19&gt;0,'8th 1'!AB19,0)</f>
        <v>0</v>
      </c>
      <c r="R19" s="134">
        <f>IF('8th 2'!R19&gt;0,'8th 2'!AC19,0)</f>
        <v>0</v>
      </c>
      <c r="S19" s="133">
        <f>IF('8th 2'!R19&gt;0,'8th 2'!AB19,0)</f>
        <v>0</v>
      </c>
      <c r="T19" s="133">
        <f>IF('8th 3'!R19&gt;0,'8th 3'!AC19,0)</f>
        <v>0</v>
      </c>
      <c r="U19" s="133">
        <f>IF('8th 3'!R19&gt;0,'8th 3'!AB19,0)</f>
        <v>0</v>
      </c>
      <c r="V19" s="134">
        <f>IF('8th 4'!R19&gt;0,'8th 4'!AC19,0)</f>
        <v>0</v>
      </c>
      <c r="W19" s="134">
        <f>IF('8th 4'!R19&gt;0,'8th 4'!AB19,0)</f>
        <v>0</v>
      </c>
      <c r="X19" s="133">
        <f>IF('8th 5'!R19&gt;0,'8th 5'!AC19,0)</f>
        <v>0</v>
      </c>
      <c r="Y19" s="133">
        <f>IF('8th 5'!R19&gt;0,'8th 5'!AB19,0)</f>
        <v>0</v>
      </c>
      <c r="Z19" s="133">
        <f>IF('8th 6'!R19&gt;0,'8th 6'!AC19,0)</f>
        <v>0</v>
      </c>
      <c r="AA19" s="134">
        <f>IF('8th 6'!R19&gt;0,'8th 6'!AB19,0)</f>
        <v>0</v>
      </c>
      <c r="AB19" s="132">
        <f>IF('8th 7'!R19&gt;0,'8th 7'!AC19,0)</f>
        <v>0</v>
      </c>
      <c r="AC19" s="135">
        <f>IF('8th 7'!R19&gt;0,'8th 7'!AB19,0)</f>
        <v>0</v>
      </c>
      <c r="AD19" s="223">
        <f>IF('8th 1'!Z19&gt;0,'8th 1'!AC19,0)</f>
        <v>0</v>
      </c>
      <c r="AE19" s="134">
        <f>IF('8th 1'!Z19&gt;0,'8th 1'!AB19,0)</f>
        <v>0</v>
      </c>
      <c r="AF19" s="134">
        <f>IF('8th 2'!Z19&gt;0,'8th 2'!AC19,0)</f>
        <v>0</v>
      </c>
      <c r="AG19" s="134">
        <f>IF('8th 2'!Z19&gt;0,'8th 2'!AB19,0)</f>
        <v>0</v>
      </c>
      <c r="AH19" s="134">
        <f>IF('8th 3'!Z19&gt;0,'8th 3'!AC19,0)</f>
        <v>0</v>
      </c>
      <c r="AI19" s="134">
        <f>IF('8th 3'!Z19&gt;0,'8th 3'!AB19,0)</f>
        <v>0</v>
      </c>
      <c r="AJ19" s="134">
        <f>IF('8th 4'!Z19&gt;0,'8th 4'!AC19,0)</f>
        <v>0</v>
      </c>
      <c r="AK19" s="133">
        <f>IF('8th 4'!Z19&gt;0,'8th 4'!AB19,0)</f>
        <v>0</v>
      </c>
      <c r="AL19" s="133">
        <f>IF('8th 5'!Z19&gt;0,'8th 5'!AC19,0)</f>
        <v>0</v>
      </c>
      <c r="AM19" s="133">
        <f>IF('8th 5'!Z19&gt;0,'8th 5'!AB19,0)</f>
        <v>0</v>
      </c>
      <c r="AN19" s="134">
        <f>IF('8th 6'!Z19&gt;0,'8th 6'!AC19,0)</f>
        <v>0</v>
      </c>
      <c r="AO19" s="225">
        <f>IF('8th 6'!Z19&gt;0,'8th 6'!AB19,0)</f>
        <v>0</v>
      </c>
      <c r="AP19" s="134">
        <f>IF('8th 7'!Z19&gt;0,'8th 7'!AC19,0)</f>
        <v>0</v>
      </c>
      <c r="AQ19" s="225">
        <f>IF('8th 7'!Z19&gt;0,'8th 7'!AB19,0)</f>
        <v>0</v>
      </c>
      <c r="AR19" s="142">
        <f>('viva-1'!K17+'viva-2'!K17+'viva-3'!K17+'viva-4'!K17)</f>
        <v>12</v>
      </c>
      <c r="AS19" s="226">
        <f>(B19*C6)+(D19*E6)+(F19*G6)+(H19*I6)+(J19*K6)+(L19*M6)+(N19*O6)+(P19*Q6)+(R19*S6)+(T19*U6)+(V19*W6)+(X19*Y6)+(Z19*AA6)+(AB19*AC6)+(AD19*AE6)+(AF19*AG6)+(AH19*AI6)+(AJ19*AK6)+(AL19*AM6)+(AN19*AO6)+(AP19*AQ6)</f>
        <v>44.625</v>
      </c>
      <c r="AT19" s="137">
        <f t="shared" si="0"/>
        <v>2.9750000000000001</v>
      </c>
      <c r="AU19" s="136">
        <f>'Tabu-1'!AF18</f>
        <v>47.25</v>
      </c>
      <c r="AV19" s="137">
        <f>'Tabu-2'!AM18</f>
        <v>43.125</v>
      </c>
      <c r="AW19" s="136">
        <f>'Tabu-3'!AL19</f>
        <v>36.75</v>
      </c>
      <c r="AX19" s="136">
        <f>'Tabu-4'!AR19</f>
        <v>45</v>
      </c>
      <c r="AY19" s="136">
        <f>'Tabu-5'!AL19</f>
        <v>45.75</v>
      </c>
      <c r="AZ19" s="136">
        <f>'Tabu-6'!AR19</f>
        <v>40.5</v>
      </c>
      <c r="BA19" s="136">
        <f>'Tabu-7'!AL19</f>
        <v>42.375</v>
      </c>
      <c r="BB19" s="137">
        <f t="shared" si="1"/>
        <v>2.8839285714285716</v>
      </c>
      <c r="BC19" s="215" t="str">
        <f t="shared" si="2"/>
        <v>B-</v>
      </c>
      <c r="BD19" s="337" t="str">
        <f t="shared" si="3"/>
        <v>B-</v>
      </c>
      <c r="BE19" s="139">
        <f t="shared" si="4"/>
        <v>12</v>
      </c>
    </row>
    <row r="20" spans="1:57" ht="31.5">
      <c r="A20" s="217">
        <f>'1st 1'!A20</f>
        <v>13</v>
      </c>
      <c r="B20" s="132">
        <f>IF('8th 1'!J20&gt;0,'8th 1'!AC20,0)</f>
        <v>3.25</v>
      </c>
      <c r="C20" s="133" t="str">
        <f>IF('8th 1'!J20&gt;0,'8th 1'!AB20,0)</f>
        <v>B+</v>
      </c>
      <c r="D20" s="133">
        <f>IF('8th 2'!J20&gt;0,'8th 2'!AC20,0)</f>
        <v>3.25</v>
      </c>
      <c r="E20" s="134" t="str">
        <f>IF('8th 2'!J20&gt;0,'8th 2'!AB20,0)</f>
        <v>B+</v>
      </c>
      <c r="F20" s="134">
        <f>IF('8th 3'!J20&gt;0,'8th 3'!AC20,0)</f>
        <v>3.75</v>
      </c>
      <c r="G20" s="133" t="str">
        <f>IF('8th 3'!J20&gt;0,'8th 3'!AB20,0)</f>
        <v>A</v>
      </c>
      <c r="H20" s="133">
        <f>IF('8th 4'!J20&gt;0,'8th 4'!AC20,0)</f>
        <v>3.25</v>
      </c>
      <c r="I20" s="133" t="str">
        <f>IF('8th 4'!J20&gt;0,'8th 4'!AB20,0)</f>
        <v>B+</v>
      </c>
      <c r="J20" s="134">
        <f>IF('8th 5'!J20&gt;0,'8th 5'!AC20,0)</f>
        <v>3.5</v>
      </c>
      <c r="K20" s="134" t="str">
        <f>IF('8th 5'!J20&gt;0,'8th 5'!AB20,0)</f>
        <v>A-</v>
      </c>
      <c r="L20" s="134">
        <f>IF('8th 6'!J20&gt;0,'8th 6'!AC20,0)</f>
        <v>3.5</v>
      </c>
      <c r="M20" s="134" t="str">
        <f>IF('8th 6'!J20&gt;0,'8th 6'!AB20,0)</f>
        <v>A-</v>
      </c>
      <c r="N20" s="133">
        <f>IF('8th 7'!J20&gt;0,'8th 7'!AC20,0)</f>
        <v>0</v>
      </c>
      <c r="O20" s="222">
        <f>IF('8th 7'!J20&gt;0,'8th 7'!AB20,0)</f>
        <v>0</v>
      </c>
      <c r="P20" s="132">
        <f>IF('8th 1'!R20&gt;0,'8th 1'!AC20,0)</f>
        <v>0</v>
      </c>
      <c r="Q20" s="134">
        <f>IF('8th 1'!R20&gt;0,'8th 1'!AB20,0)</f>
        <v>0</v>
      </c>
      <c r="R20" s="134">
        <f>IF('8th 2'!R20&gt;0,'8th 2'!AC20,0)</f>
        <v>0</v>
      </c>
      <c r="S20" s="133">
        <f>IF('8th 2'!R20&gt;0,'8th 2'!AB20,0)</f>
        <v>0</v>
      </c>
      <c r="T20" s="133">
        <f>IF('8th 3'!R20&gt;0,'8th 3'!AC20,0)</f>
        <v>0</v>
      </c>
      <c r="U20" s="133">
        <f>IF('8th 3'!R20&gt;0,'8th 3'!AB20,0)</f>
        <v>0</v>
      </c>
      <c r="V20" s="134">
        <f>IF('8th 4'!R20&gt;0,'8th 4'!AC20,0)</f>
        <v>0</v>
      </c>
      <c r="W20" s="134">
        <f>IF('8th 4'!R20&gt;0,'8th 4'!AB20,0)</f>
        <v>0</v>
      </c>
      <c r="X20" s="133">
        <f>IF('8th 5'!R20&gt;0,'8th 5'!AC20,0)</f>
        <v>0</v>
      </c>
      <c r="Y20" s="133">
        <f>IF('8th 5'!R20&gt;0,'8th 5'!AB20,0)</f>
        <v>0</v>
      </c>
      <c r="Z20" s="133">
        <f>IF('8th 6'!R20&gt;0,'8th 6'!AC20,0)</f>
        <v>0</v>
      </c>
      <c r="AA20" s="134">
        <f>IF('8th 6'!R20&gt;0,'8th 6'!AB20,0)</f>
        <v>0</v>
      </c>
      <c r="AB20" s="132">
        <f>IF('8th 7'!R20&gt;0,'8th 7'!AC20,0)</f>
        <v>0</v>
      </c>
      <c r="AC20" s="135">
        <f>IF('8th 7'!R20&gt;0,'8th 7'!AB20,0)</f>
        <v>0</v>
      </c>
      <c r="AD20" s="223">
        <f>IF('8th 1'!Z20&gt;0,'8th 1'!AC20,0)</f>
        <v>0</v>
      </c>
      <c r="AE20" s="134">
        <f>IF('8th 1'!Z20&gt;0,'8th 1'!AB20,0)</f>
        <v>0</v>
      </c>
      <c r="AF20" s="134">
        <f>IF('8th 2'!Z20&gt;0,'8th 2'!AC20,0)</f>
        <v>0</v>
      </c>
      <c r="AG20" s="134">
        <f>IF('8th 2'!Z20&gt;0,'8th 2'!AB20,0)</f>
        <v>0</v>
      </c>
      <c r="AH20" s="134">
        <f>IF('8th 3'!Z20&gt;0,'8th 3'!AC20,0)</f>
        <v>0</v>
      </c>
      <c r="AI20" s="134">
        <f>IF('8th 3'!Z20&gt;0,'8th 3'!AB20,0)</f>
        <v>0</v>
      </c>
      <c r="AJ20" s="134">
        <f>IF('8th 4'!Z20&gt;0,'8th 4'!AC20,0)</f>
        <v>0</v>
      </c>
      <c r="AK20" s="133">
        <f>IF('8th 4'!Z20&gt;0,'8th 4'!AB20,0)</f>
        <v>0</v>
      </c>
      <c r="AL20" s="133">
        <f>IF('8th 5'!Z20&gt;0,'8th 5'!AC20,0)</f>
        <v>0</v>
      </c>
      <c r="AM20" s="133">
        <f>IF('8th 5'!Z20&gt;0,'8th 5'!AB20,0)</f>
        <v>0</v>
      </c>
      <c r="AN20" s="134">
        <f>IF('8th 6'!Z20&gt;0,'8th 6'!AC20,0)</f>
        <v>0</v>
      </c>
      <c r="AO20" s="225">
        <f>IF('8th 6'!Z20&gt;0,'8th 6'!AB20,0)</f>
        <v>0</v>
      </c>
      <c r="AP20" s="134">
        <f>IF('8th 7'!Z20&gt;0,'8th 7'!AC20,0)</f>
        <v>0</v>
      </c>
      <c r="AQ20" s="225">
        <f>IF('8th 7'!Z20&gt;0,'8th 7'!AB20,0)</f>
        <v>0</v>
      </c>
      <c r="AR20" s="142">
        <f>('viva-1'!K18+'viva-2'!K18+'viva-3'!K18+'viva-4'!K18)</f>
        <v>13.75</v>
      </c>
      <c r="AS20" s="226">
        <f>(B20*C6)+(D20*E6)+(F20*G6)+(H20*I6)+(J20*K6)+(L20*M6)+(N20*O6)+(P20*Q6)+(R20*S6)+(T20*U6)+(V20*W6)+(X20*Y6)+(Z20*AA6)+(AB20*AC6)+(AD20*AE6)+(AF20*AG6)+(AH20*AI6)+(AJ20*AK6)+(AL20*AM6)+(AN20*AO6)+(AP20*AQ6)</f>
        <v>51</v>
      </c>
      <c r="AT20" s="137">
        <f t="shared" si="0"/>
        <v>3.4</v>
      </c>
      <c r="AU20" s="136">
        <f>'Tabu-1'!AF19</f>
        <v>43.125</v>
      </c>
      <c r="AV20" s="137">
        <f>'Tabu-2'!AM19</f>
        <v>48.375</v>
      </c>
      <c r="AW20" s="136">
        <f>'Tabu-3'!AL20</f>
        <v>50.25</v>
      </c>
      <c r="AX20" s="136">
        <f>'Tabu-4'!AR20</f>
        <v>52.5</v>
      </c>
      <c r="AY20" s="136">
        <f>'Tabu-5'!AL20</f>
        <v>55.5</v>
      </c>
      <c r="AZ20" s="136">
        <f>'Tabu-6'!AR20</f>
        <v>49.5</v>
      </c>
      <c r="BA20" s="136">
        <f>'Tabu-7'!AL20</f>
        <v>49.5</v>
      </c>
      <c r="BB20" s="137">
        <f t="shared" si="1"/>
        <v>3.3363095238095237</v>
      </c>
      <c r="BC20" s="215" t="str">
        <f t="shared" si="2"/>
        <v>B+</v>
      </c>
      <c r="BD20" s="337" t="str">
        <f t="shared" si="3"/>
        <v>B+</v>
      </c>
      <c r="BE20" s="139">
        <f t="shared" si="4"/>
        <v>13</v>
      </c>
    </row>
    <row r="21" spans="1:57" ht="31.5">
      <c r="A21" s="217">
        <f>'1st 1'!A21</f>
        <v>14</v>
      </c>
      <c r="B21" s="132">
        <f>IF('8th 1'!J21&gt;0,'8th 1'!AC21,0)</f>
        <v>4</v>
      </c>
      <c r="C21" s="133" t="str">
        <f>IF('8th 1'!J21&gt;0,'8th 1'!AB21,0)</f>
        <v>A+</v>
      </c>
      <c r="D21" s="133">
        <f>IF('8th 2'!J21&gt;0,'8th 2'!AC21,0)</f>
        <v>3.25</v>
      </c>
      <c r="E21" s="134" t="str">
        <f>IF('8th 2'!J21&gt;0,'8th 2'!AB21,0)</f>
        <v>B+</v>
      </c>
      <c r="F21" s="134">
        <f>IF('8th 3'!J21&gt;0,'8th 3'!AC21,0)</f>
        <v>4</v>
      </c>
      <c r="G21" s="133" t="str">
        <f>IF('8th 3'!J21&gt;0,'8th 3'!AB21,0)</f>
        <v>A+</v>
      </c>
      <c r="H21" s="133">
        <f>IF('8th 4'!J21&gt;0,'8th 4'!AC21,0)</f>
        <v>3</v>
      </c>
      <c r="I21" s="133" t="str">
        <f>IF('8th 4'!J21&gt;0,'8th 4'!AB21,0)</f>
        <v>B</v>
      </c>
      <c r="J21" s="134">
        <f>IF('8th 5'!J21&gt;0,'8th 5'!AC21,0)</f>
        <v>3</v>
      </c>
      <c r="K21" s="134" t="str">
        <f>IF('8th 5'!J21&gt;0,'8th 5'!AB21,0)</f>
        <v>B</v>
      </c>
      <c r="L21" s="134">
        <f>IF('8th 6'!J21&gt;0,'8th 6'!AC21,0)</f>
        <v>3</v>
      </c>
      <c r="M21" s="134" t="str">
        <f>IF('8th 6'!J21&gt;0,'8th 6'!AB21,0)</f>
        <v>B</v>
      </c>
      <c r="N21" s="133">
        <f>IF('8th 7'!J21&gt;0,'8th 7'!AC21,0)</f>
        <v>0</v>
      </c>
      <c r="O21" s="222">
        <f>IF('8th 7'!J21&gt;0,'8th 7'!AB21,0)</f>
        <v>0</v>
      </c>
      <c r="P21" s="132">
        <f>IF('8th 1'!R21&gt;0,'8th 1'!AC21,0)</f>
        <v>0</v>
      </c>
      <c r="Q21" s="134">
        <f>IF('8th 1'!R21&gt;0,'8th 1'!AB21,0)</f>
        <v>0</v>
      </c>
      <c r="R21" s="134">
        <f>IF('8th 2'!R21&gt;0,'8th 2'!AC21,0)</f>
        <v>0</v>
      </c>
      <c r="S21" s="133">
        <f>IF('8th 2'!R21&gt;0,'8th 2'!AB21,0)</f>
        <v>0</v>
      </c>
      <c r="T21" s="133">
        <f>IF('8th 3'!R21&gt;0,'8th 3'!AC21,0)</f>
        <v>0</v>
      </c>
      <c r="U21" s="133">
        <f>IF('8th 3'!R21&gt;0,'8th 3'!AB21,0)</f>
        <v>0</v>
      </c>
      <c r="V21" s="134">
        <f>IF('8th 4'!R21&gt;0,'8th 4'!AC21,0)</f>
        <v>0</v>
      </c>
      <c r="W21" s="134">
        <f>IF('8th 4'!R21&gt;0,'8th 4'!AB21,0)</f>
        <v>0</v>
      </c>
      <c r="X21" s="133">
        <f>IF('8th 5'!R21&gt;0,'8th 5'!AC21,0)</f>
        <v>0</v>
      </c>
      <c r="Y21" s="133">
        <f>IF('8th 5'!R21&gt;0,'8th 5'!AB21,0)</f>
        <v>0</v>
      </c>
      <c r="Z21" s="133">
        <f>IF('8th 6'!R21&gt;0,'8th 6'!AC21,0)</f>
        <v>0</v>
      </c>
      <c r="AA21" s="134">
        <f>IF('8th 6'!R21&gt;0,'8th 6'!AB21,0)</f>
        <v>0</v>
      </c>
      <c r="AB21" s="132">
        <f>IF('8th 7'!R21&gt;0,'8th 7'!AC21,0)</f>
        <v>0</v>
      </c>
      <c r="AC21" s="135">
        <f>IF('8th 7'!R21&gt;0,'8th 7'!AB21,0)</f>
        <v>0</v>
      </c>
      <c r="AD21" s="223">
        <f>IF('8th 1'!Z21&gt;0,'8th 1'!AC21,0)</f>
        <v>0</v>
      </c>
      <c r="AE21" s="134">
        <f>IF('8th 1'!Z21&gt;0,'8th 1'!AB21,0)</f>
        <v>0</v>
      </c>
      <c r="AF21" s="134">
        <f>IF('8th 2'!Z21&gt;0,'8th 2'!AC21,0)</f>
        <v>0</v>
      </c>
      <c r="AG21" s="134">
        <f>IF('8th 2'!Z21&gt;0,'8th 2'!AB21,0)</f>
        <v>0</v>
      </c>
      <c r="AH21" s="134">
        <f>IF('8th 3'!Z21&gt;0,'8th 3'!AC21,0)</f>
        <v>0</v>
      </c>
      <c r="AI21" s="134">
        <f>IF('8th 3'!Z21&gt;0,'8th 3'!AB21,0)</f>
        <v>0</v>
      </c>
      <c r="AJ21" s="134">
        <f>IF('8th 4'!Z21&gt;0,'8th 4'!AC21,0)</f>
        <v>0</v>
      </c>
      <c r="AK21" s="133">
        <f>IF('8th 4'!Z21&gt;0,'8th 4'!AB21,0)</f>
        <v>0</v>
      </c>
      <c r="AL21" s="133">
        <f>IF('8th 5'!Z21&gt;0,'8th 5'!AC21,0)</f>
        <v>0</v>
      </c>
      <c r="AM21" s="133">
        <f>IF('8th 5'!Z21&gt;0,'8th 5'!AB21,0)</f>
        <v>0</v>
      </c>
      <c r="AN21" s="134">
        <f>IF('8th 6'!Z21&gt;0,'8th 6'!AC21,0)</f>
        <v>0</v>
      </c>
      <c r="AO21" s="225">
        <f>IF('8th 6'!Z21&gt;0,'8th 6'!AB21,0)</f>
        <v>0</v>
      </c>
      <c r="AP21" s="134">
        <f>IF('8th 7'!Z21&gt;0,'8th 7'!AC21,0)</f>
        <v>0</v>
      </c>
      <c r="AQ21" s="225">
        <f>IF('8th 7'!Z21&gt;0,'8th 7'!AB21,0)</f>
        <v>0</v>
      </c>
      <c r="AR21" s="142">
        <f>('viva-1'!K19+'viva-2'!K19+'viva-3'!K19+'viva-4'!K19)</f>
        <v>12.75</v>
      </c>
      <c r="AS21" s="226">
        <f>(B21*C6)+(D21*E6)+(F21*G6)+(H21*I6)+(J21*K6)+(L21*M6)+(N21*O6)+(P21*Q6)+(R21*S6)+(T21*U6)+(V21*W6)+(X21*Y6)+(Z21*AA6)+(AB21*AC6)+(AD21*AE6)+(AF21*AG6)+(AH21*AI6)+(AJ21*AK6)+(AL21*AM6)+(AN21*AO6)+(AP21*AQ6)</f>
        <v>51.75</v>
      </c>
      <c r="AT21" s="137">
        <f t="shared" si="0"/>
        <v>3.45</v>
      </c>
      <c r="AU21" s="136">
        <f>'Tabu-1'!AF20</f>
        <v>45.75</v>
      </c>
      <c r="AV21" s="137">
        <f>'Tabu-2'!AM20</f>
        <v>42.375</v>
      </c>
      <c r="AW21" s="136">
        <f>'Tabu-3'!AL21</f>
        <v>50.25</v>
      </c>
      <c r="AX21" s="136">
        <f>'Tabu-4'!AR21</f>
        <v>54.375</v>
      </c>
      <c r="AY21" s="136">
        <f>'Tabu-5'!AL21</f>
        <v>53.25</v>
      </c>
      <c r="AZ21" s="136">
        <f>'Tabu-6'!AR21</f>
        <v>48</v>
      </c>
      <c r="BA21" s="136">
        <f>'Tabu-7'!AL21</f>
        <v>48.375</v>
      </c>
      <c r="BB21" s="137">
        <f t="shared" si="1"/>
        <v>3.2797619047619047</v>
      </c>
      <c r="BC21" s="215" t="str">
        <f t="shared" si="2"/>
        <v>B+</v>
      </c>
      <c r="BD21" s="337" t="str">
        <f t="shared" si="3"/>
        <v>B+</v>
      </c>
      <c r="BE21" s="139">
        <f t="shared" si="4"/>
        <v>14</v>
      </c>
    </row>
    <row r="22" spans="1:57" ht="15.75">
      <c r="A22" s="217">
        <f>'1st 1'!A22</f>
        <v>15</v>
      </c>
      <c r="B22" s="132">
        <f>IF('8th 1'!J22&gt;0,'8th 1'!AC22,0)</f>
        <v>4</v>
      </c>
      <c r="C22" s="133" t="str">
        <f>IF('8th 1'!J22&gt;0,'8th 1'!AB22,0)</f>
        <v>A+</v>
      </c>
      <c r="D22" s="133">
        <f>IF('8th 2'!J22&gt;0,'8th 2'!AC22,0)</f>
        <v>3.75</v>
      </c>
      <c r="E22" s="134" t="str">
        <f>IF('8th 2'!J22&gt;0,'8th 2'!AB22,0)</f>
        <v>A</v>
      </c>
      <c r="F22" s="134">
        <f>IF('8th 3'!J22&gt;0,'8th 3'!AC22,0)</f>
        <v>4</v>
      </c>
      <c r="G22" s="133" t="str">
        <f>IF('8th 3'!J22&gt;0,'8th 3'!AB22,0)</f>
        <v>A+</v>
      </c>
      <c r="H22" s="133">
        <f>IF('8th 4'!J22&gt;0,'8th 4'!AC22,0)</f>
        <v>3.75</v>
      </c>
      <c r="I22" s="133" t="str">
        <f>IF('8th 4'!J22&gt;0,'8th 4'!AB22,0)</f>
        <v>A</v>
      </c>
      <c r="J22" s="134">
        <f>IF('8th 5'!J22&gt;0,'8th 5'!AC22,0)</f>
        <v>3</v>
      </c>
      <c r="K22" s="134" t="str">
        <f>IF('8th 5'!J22&gt;0,'8th 5'!AB22,0)</f>
        <v>B</v>
      </c>
      <c r="L22" s="134">
        <f>IF('8th 6'!J22&gt;0,'8th 6'!AC22,0)</f>
        <v>3.25</v>
      </c>
      <c r="M22" s="134" t="str">
        <f>IF('8th 6'!J22&gt;0,'8th 6'!AB22,0)</f>
        <v>B+</v>
      </c>
      <c r="N22" s="133">
        <f>IF('8th 7'!J22&gt;0,'8th 7'!AC22,0)</f>
        <v>0</v>
      </c>
      <c r="O22" s="222">
        <f>IF('8th 7'!J22&gt;0,'8th 7'!AB22,0)</f>
        <v>0</v>
      </c>
      <c r="P22" s="132">
        <f>IF('8th 1'!R22&gt;0,'8th 1'!AC22,0)</f>
        <v>0</v>
      </c>
      <c r="Q22" s="134">
        <f>IF('8th 1'!R22&gt;0,'8th 1'!AB22,0)</f>
        <v>0</v>
      </c>
      <c r="R22" s="134">
        <f>IF('8th 2'!R22&gt;0,'8th 2'!AC22,0)</f>
        <v>0</v>
      </c>
      <c r="S22" s="133">
        <f>IF('8th 2'!R22&gt;0,'8th 2'!AB22,0)</f>
        <v>0</v>
      </c>
      <c r="T22" s="133">
        <f>IF('8th 3'!R22&gt;0,'8th 3'!AC22,0)</f>
        <v>0</v>
      </c>
      <c r="U22" s="133">
        <f>IF('8th 3'!R22&gt;0,'8th 3'!AB22,0)</f>
        <v>0</v>
      </c>
      <c r="V22" s="134">
        <f>IF('8th 4'!R22&gt;0,'8th 4'!AC22,0)</f>
        <v>0</v>
      </c>
      <c r="W22" s="134">
        <f>IF('8th 4'!R22&gt;0,'8th 4'!AB22,0)</f>
        <v>0</v>
      </c>
      <c r="X22" s="133">
        <f>IF('8th 5'!R22&gt;0,'8th 5'!AC22,0)</f>
        <v>0</v>
      </c>
      <c r="Y22" s="133">
        <f>IF('8th 5'!R22&gt;0,'8th 5'!AB22,0)</f>
        <v>0</v>
      </c>
      <c r="Z22" s="133">
        <f>IF('8th 6'!R22&gt;0,'8th 6'!AC22,0)</f>
        <v>0</v>
      </c>
      <c r="AA22" s="134">
        <f>IF('8th 6'!R22&gt;0,'8th 6'!AB22,0)</f>
        <v>0</v>
      </c>
      <c r="AB22" s="132">
        <f>IF('8th 7'!R22&gt;0,'8th 7'!AC22,0)</f>
        <v>0</v>
      </c>
      <c r="AC22" s="135">
        <f>IF('8th 7'!R22&gt;0,'8th 7'!AB22,0)</f>
        <v>0</v>
      </c>
      <c r="AD22" s="223">
        <f>IF('8th 1'!Z22&gt;0,'8th 1'!AC22,0)</f>
        <v>0</v>
      </c>
      <c r="AE22" s="134">
        <f>IF('8th 1'!Z22&gt;0,'8th 1'!AB22,0)</f>
        <v>0</v>
      </c>
      <c r="AF22" s="134">
        <f>IF('8th 2'!Z22&gt;0,'8th 2'!AC22,0)</f>
        <v>0</v>
      </c>
      <c r="AG22" s="134">
        <f>IF('8th 2'!Z22&gt;0,'8th 2'!AB22,0)</f>
        <v>0</v>
      </c>
      <c r="AH22" s="134">
        <f>IF('8th 3'!Z22&gt;0,'8th 3'!AC22,0)</f>
        <v>0</v>
      </c>
      <c r="AI22" s="134">
        <f>IF('8th 3'!Z22&gt;0,'8th 3'!AB22,0)</f>
        <v>0</v>
      </c>
      <c r="AJ22" s="134">
        <f>IF('8th 4'!Z22&gt;0,'8th 4'!AC22,0)</f>
        <v>0</v>
      </c>
      <c r="AK22" s="133">
        <f>IF('8th 4'!Z22&gt;0,'8th 4'!AB22,0)</f>
        <v>0</v>
      </c>
      <c r="AL22" s="133">
        <f>IF('8th 5'!Z22&gt;0,'8th 5'!AC22,0)</f>
        <v>0</v>
      </c>
      <c r="AM22" s="133">
        <f>IF('8th 5'!Z22&gt;0,'8th 5'!AB22,0)</f>
        <v>0</v>
      </c>
      <c r="AN22" s="134">
        <f>IF('8th 6'!Z22&gt;0,'8th 6'!AC22,0)</f>
        <v>0</v>
      </c>
      <c r="AO22" s="225">
        <f>IF('8th 6'!Z22&gt;0,'8th 6'!AB22,0)</f>
        <v>0</v>
      </c>
      <c r="AP22" s="134">
        <f>IF('8th 7'!Z22&gt;0,'8th 7'!AC22,0)</f>
        <v>0</v>
      </c>
      <c r="AQ22" s="225">
        <f>IF('8th 7'!Z22&gt;0,'8th 7'!AB22,0)</f>
        <v>0</v>
      </c>
      <c r="AR22" s="142">
        <f>('viva-1'!K20+'viva-2'!K20+'viva-3'!K20+'viva-4'!K20)</f>
        <v>12.25</v>
      </c>
      <c r="AS22" s="226">
        <f>(B22*C6)+(D22*E6)+(F22*G6)+(H22*I6)+(J22*K6)+(L22*M6)+(N22*O6)+(P22*Q6)+(R22*S6)+(T22*U6)+(V22*W6)+(X22*Y6)+(Z22*AA6)+(AB22*AC6)+(AD22*AE6)+(AF22*AG6)+(AH22*AI6)+(AJ22*AK6)+(AL22*AM6)+(AN22*AO6)+(AP22*AQ6)</f>
        <v>55.875</v>
      </c>
      <c r="AT22" s="137">
        <f t="shared" si="0"/>
        <v>3.7250000000000001</v>
      </c>
      <c r="AU22" s="136">
        <f>'Tabu-1'!AF21</f>
        <v>45.75</v>
      </c>
      <c r="AV22" s="137">
        <f>'Tabu-2'!AM21</f>
        <v>47.625</v>
      </c>
      <c r="AW22" s="136">
        <f>'Tabu-3'!AL22</f>
        <v>49.5</v>
      </c>
      <c r="AX22" s="136">
        <f>'Tabu-4'!AR22</f>
        <v>51</v>
      </c>
      <c r="AY22" s="136">
        <f>'Tabu-5'!AL22</f>
        <v>54.75</v>
      </c>
      <c r="AZ22" s="136">
        <f>'Tabu-6'!AR22</f>
        <v>51.75</v>
      </c>
      <c r="BA22" s="136">
        <f>'Tabu-7'!AL22</f>
        <v>54.375</v>
      </c>
      <c r="BB22" s="137">
        <f t="shared" si="1"/>
        <v>3.4047619047619047</v>
      </c>
      <c r="BC22" s="215" t="str">
        <f t="shared" si="2"/>
        <v>A-</v>
      </c>
      <c r="BD22" s="337" t="str">
        <f t="shared" si="3"/>
        <v>A-</v>
      </c>
      <c r="BE22" s="139">
        <f t="shared" si="4"/>
        <v>15</v>
      </c>
    </row>
    <row r="23" spans="1:57" ht="31.5">
      <c r="A23" s="217">
        <f>'1st 1'!A23</f>
        <v>16</v>
      </c>
      <c r="B23" s="132">
        <f>IF('8th 1'!J23&gt;0,'8th 1'!AC23,0)</f>
        <v>3.5</v>
      </c>
      <c r="C23" s="133" t="str">
        <f>IF('8th 1'!J23&gt;0,'8th 1'!AB23,0)</f>
        <v>A-</v>
      </c>
      <c r="D23" s="133">
        <f>IF('8th 2'!J23&gt;0,'8th 2'!AC23,0)</f>
        <v>3.25</v>
      </c>
      <c r="E23" s="134" t="str">
        <f>IF('8th 2'!J23&gt;0,'8th 2'!AB23,0)</f>
        <v>B+</v>
      </c>
      <c r="F23" s="134">
        <f>IF('8th 3'!J23&gt;0,'8th 3'!AC23,0)</f>
        <v>3.5</v>
      </c>
      <c r="G23" s="133" t="str">
        <f>IF('8th 3'!J23&gt;0,'8th 3'!AB23,0)</f>
        <v>A-</v>
      </c>
      <c r="H23" s="133">
        <f>IF('8th 4'!J23&gt;0,'8th 4'!AC23,0)</f>
        <v>3.25</v>
      </c>
      <c r="I23" s="133" t="str">
        <f>IF('8th 4'!J23&gt;0,'8th 4'!AB23,0)</f>
        <v>B+</v>
      </c>
      <c r="J23" s="134">
        <f>IF('8th 5'!J23&gt;0,'8th 5'!AC23,0)</f>
        <v>3.25</v>
      </c>
      <c r="K23" s="134" t="str">
        <f>IF('8th 5'!J23&gt;0,'8th 5'!AB23,0)</f>
        <v>B+</v>
      </c>
      <c r="L23" s="134">
        <f>IF('8th 6'!J23&gt;0,'8th 6'!AC23,0)</f>
        <v>3</v>
      </c>
      <c r="M23" s="134" t="str">
        <f>IF('8th 6'!J23&gt;0,'8th 6'!AB23,0)</f>
        <v>B</v>
      </c>
      <c r="N23" s="133">
        <f>IF('8th 7'!J23&gt;0,'8th 7'!AC23,0)</f>
        <v>0</v>
      </c>
      <c r="O23" s="222">
        <f>IF('8th 7'!J23&gt;0,'8th 7'!AB23,0)</f>
        <v>0</v>
      </c>
      <c r="P23" s="132">
        <f>IF('8th 1'!R23&gt;0,'8th 1'!AC23,0)</f>
        <v>0</v>
      </c>
      <c r="Q23" s="134">
        <f>IF('8th 1'!R23&gt;0,'8th 1'!AB23,0)</f>
        <v>0</v>
      </c>
      <c r="R23" s="134">
        <f>IF('8th 2'!R23&gt;0,'8th 2'!AC23,0)</f>
        <v>0</v>
      </c>
      <c r="S23" s="133">
        <f>IF('8th 2'!R23&gt;0,'8th 2'!AB23,0)</f>
        <v>0</v>
      </c>
      <c r="T23" s="133">
        <f>IF('8th 3'!R23&gt;0,'8th 3'!AC23,0)</f>
        <v>0</v>
      </c>
      <c r="U23" s="133">
        <f>IF('8th 3'!R23&gt;0,'8th 3'!AB23,0)</f>
        <v>0</v>
      </c>
      <c r="V23" s="134">
        <f>IF('8th 4'!R23&gt;0,'8th 4'!AC23,0)</f>
        <v>0</v>
      </c>
      <c r="W23" s="134">
        <f>IF('8th 4'!R23&gt;0,'8th 4'!AB23,0)</f>
        <v>0</v>
      </c>
      <c r="X23" s="133">
        <f>IF('8th 5'!R23&gt;0,'8th 5'!AC23,0)</f>
        <v>0</v>
      </c>
      <c r="Y23" s="133">
        <f>IF('8th 5'!R23&gt;0,'8th 5'!AB23,0)</f>
        <v>0</v>
      </c>
      <c r="Z23" s="133">
        <f>IF('8th 6'!R23&gt;0,'8th 6'!AC23,0)</f>
        <v>0</v>
      </c>
      <c r="AA23" s="134">
        <f>IF('8th 6'!R23&gt;0,'8th 6'!AB23,0)</f>
        <v>0</v>
      </c>
      <c r="AB23" s="132">
        <f>IF('8th 7'!R23&gt;0,'8th 7'!AC23,0)</f>
        <v>0</v>
      </c>
      <c r="AC23" s="135">
        <f>IF('8th 7'!R23&gt;0,'8th 7'!AB23,0)</f>
        <v>0</v>
      </c>
      <c r="AD23" s="223">
        <f>IF('8th 1'!Z23&gt;0,'8th 1'!AC23,0)</f>
        <v>0</v>
      </c>
      <c r="AE23" s="134">
        <f>IF('8th 1'!Z23&gt;0,'8th 1'!AB23,0)</f>
        <v>0</v>
      </c>
      <c r="AF23" s="134">
        <f>IF('8th 2'!Z23&gt;0,'8th 2'!AC23,0)</f>
        <v>0</v>
      </c>
      <c r="AG23" s="134">
        <f>IF('8th 2'!Z23&gt;0,'8th 2'!AB23,0)</f>
        <v>0</v>
      </c>
      <c r="AH23" s="134">
        <f>IF('8th 3'!Z23&gt;0,'8th 3'!AC23,0)</f>
        <v>0</v>
      </c>
      <c r="AI23" s="134">
        <f>IF('8th 3'!Z23&gt;0,'8th 3'!AB23,0)</f>
        <v>0</v>
      </c>
      <c r="AJ23" s="134">
        <f>IF('8th 4'!Z23&gt;0,'8th 4'!AC23,0)</f>
        <v>0</v>
      </c>
      <c r="AK23" s="133">
        <f>IF('8th 4'!Z23&gt;0,'8th 4'!AB23,0)</f>
        <v>0</v>
      </c>
      <c r="AL23" s="133">
        <f>IF('8th 5'!Z23&gt;0,'8th 5'!AC23,0)</f>
        <v>0</v>
      </c>
      <c r="AM23" s="133">
        <f>IF('8th 5'!Z23&gt;0,'8th 5'!AB23,0)</f>
        <v>0</v>
      </c>
      <c r="AN23" s="134">
        <f>IF('8th 6'!Z23&gt;0,'8th 6'!AC23,0)</f>
        <v>0</v>
      </c>
      <c r="AO23" s="225">
        <f>IF('8th 6'!Z23&gt;0,'8th 6'!AB23,0)</f>
        <v>0</v>
      </c>
      <c r="AP23" s="134">
        <f>IF('8th 7'!Z23&gt;0,'8th 7'!AC23,0)</f>
        <v>0</v>
      </c>
      <c r="AQ23" s="225">
        <f>IF('8th 7'!Z23&gt;0,'8th 7'!AB23,0)</f>
        <v>0</v>
      </c>
      <c r="AR23" s="142">
        <f>('viva-1'!K21+'viva-2'!K21+'viva-3'!K21+'viva-4'!K21)</f>
        <v>12.75</v>
      </c>
      <c r="AS23" s="226">
        <f>(B23*C6)+(D23*E6)+(F23*G6)+(H23*I6)+(J23*K6)+(L23*M6)+(N23*O6)+(P23*Q6)+(R23*S6)+(T23*U6)+(V23*W6)+(X23*Y6)+(Z23*AA6)+(AB23*AC6)+(AD23*AE6)+(AF23*AG6)+(AH23*AI6)+(AJ23*AK6)+(AL23*AM6)+(AN23*AO6)+(AP23*AQ6)</f>
        <v>49.875</v>
      </c>
      <c r="AT23" s="137">
        <f t="shared" si="0"/>
        <v>3.3250000000000002</v>
      </c>
      <c r="AU23" s="136">
        <f>'Tabu-1'!AF22</f>
        <v>50.625</v>
      </c>
      <c r="AV23" s="137">
        <f>'Tabu-2'!AM22</f>
        <v>48.75</v>
      </c>
      <c r="AW23" s="136">
        <f>'Tabu-3'!AL23</f>
        <v>45.75</v>
      </c>
      <c r="AX23" s="136">
        <f>'Tabu-4'!AR23</f>
        <v>48.375</v>
      </c>
      <c r="AY23" s="136">
        <f>'Tabu-5'!AL23</f>
        <v>47.25</v>
      </c>
      <c r="AZ23" s="136">
        <f>'Tabu-6'!AR23</f>
        <v>46.5</v>
      </c>
      <c r="BA23" s="136">
        <f>'Tabu-7'!AL23</f>
        <v>48.375</v>
      </c>
      <c r="BB23" s="137">
        <f t="shared" si="1"/>
        <v>3.2113095238095237</v>
      </c>
      <c r="BC23" s="215" t="str">
        <f t="shared" si="2"/>
        <v>B+</v>
      </c>
      <c r="BD23" s="337" t="str">
        <f t="shared" si="3"/>
        <v>B+</v>
      </c>
      <c r="BE23" s="139">
        <f t="shared" si="4"/>
        <v>16</v>
      </c>
    </row>
    <row r="24" spans="1:57" ht="31.5">
      <c r="A24" s="217">
        <f>'1st 1'!A24</f>
        <v>17</v>
      </c>
      <c r="B24" s="132">
        <f>IF('8th 1'!J24&gt;0,'8th 1'!AC24,0)</f>
        <v>0</v>
      </c>
      <c r="C24" s="133">
        <f>IF('8th 1'!J24&gt;0,'8th 1'!AB24,0)</f>
        <v>0</v>
      </c>
      <c r="D24" s="133">
        <f>IF('8th 2'!J24&gt;0,'8th 2'!AC24,0)</f>
        <v>0</v>
      </c>
      <c r="E24" s="134">
        <f>IF('8th 2'!J24&gt;0,'8th 2'!AB24,0)</f>
        <v>0</v>
      </c>
      <c r="F24" s="134">
        <f>IF('8th 3'!J24&gt;0,'8th 3'!AC24,0)</f>
        <v>0</v>
      </c>
      <c r="G24" s="133">
        <f>IF('8th 3'!J24&gt;0,'8th 3'!AB24,0)</f>
        <v>0</v>
      </c>
      <c r="H24" s="133">
        <f>IF('8th 4'!J24&gt;0,'8th 4'!AC24,0)</f>
        <v>0</v>
      </c>
      <c r="I24" s="133">
        <f>IF('8th 4'!J24&gt;0,'8th 4'!AB24,0)</f>
        <v>0</v>
      </c>
      <c r="J24" s="134">
        <f>IF('8th 5'!J24&gt;0,'8th 5'!AC24,0)</f>
        <v>0</v>
      </c>
      <c r="K24" s="134">
        <f>IF('8th 5'!J24&gt;0,'8th 5'!AB24,0)</f>
        <v>0</v>
      </c>
      <c r="L24" s="134">
        <f>IF('8th 6'!J24&gt;0,'8th 6'!AC24,0)</f>
        <v>0</v>
      </c>
      <c r="M24" s="134">
        <f>IF('8th 6'!J24&gt;0,'8th 6'!AB24,0)</f>
        <v>0</v>
      </c>
      <c r="N24" s="133">
        <f>IF('8th 7'!J24&gt;0,'8th 7'!AC24,0)</f>
        <v>0</v>
      </c>
      <c r="O24" s="222">
        <f>IF('8th 7'!J24&gt;0,'8th 7'!AB24,0)</f>
        <v>0</v>
      </c>
      <c r="P24" s="132">
        <f>IF('8th 1'!R24&gt;0,'8th 1'!AC24,0)</f>
        <v>3.5</v>
      </c>
      <c r="Q24" s="134" t="str">
        <f>IF('8th 1'!R24&gt;0,'8th 1'!AB24,0)</f>
        <v>A-</v>
      </c>
      <c r="R24" s="134">
        <f>IF('8th 2'!R24&gt;0,'8th 2'!AC24,0)</f>
        <v>3</v>
      </c>
      <c r="S24" s="133" t="str">
        <f>IF('8th 2'!R24&gt;0,'8th 2'!AB24,0)</f>
        <v>B</v>
      </c>
      <c r="T24" s="133">
        <f>IF('8th 3'!R24&gt;0,'8th 3'!AC24,0)</f>
        <v>3.5</v>
      </c>
      <c r="U24" s="133" t="str">
        <f>IF('8th 3'!R24&gt;0,'8th 3'!AB24,0)</f>
        <v>A-</v>
      </c>
      <c r="V24" s="134">
        <f>IF('8th 4'!R24&gt;0,'8th 4'!AC24,0)</f>
        <v>3</v>
      </c>
      <c r="W24" s="134" t="str">
        <f>IF('8th 4'!R24&gt;0,'8th 4'!AB24,0)</f>
        <v>B</v>
      </c>
      <c r="X24" s="133">
        <f>IF('8th 5'!R24&gt;0,'8th 5'!AC24,0)</f>
        <v>3.75</v>
      </c>
      <c r="Y24" s="133" t="str">
        <f>IF('8th 5'!R24&gt;0,'8th 5'!AB24,0)</f>
        <v>A</v>
      </c>
      <c r="Z24" s="133">
        <f>IF('8th 6'!R24&gt;0,'8th 6'!AC24,0)</f>
        <v>3.5</v>
      </c>
      <c r="AA24" s="134" t="str">
        <f>IF('8th 6'!R24&gt;0,'8th 6'!AB24,0)</f>
        <v>A-</v>
      </c>
      <c r="AB24" s="132">
        <f>IF('8th 7'!R24&gt;0,'8th 7'!AC24,0)</f>
        <v>0</v>
      </c>
      <c r="AC24" s="135">
        <f>IF('8th 7'!R24&gt;0,'8th 7'!AB24,0)</f>
        <v>0</v>
      </c>
      <c r="AD24" s="223">
        <f>IF('8th 1'!Z24&gt;0,'8th 1'!AC24,0)</f>
        <v>0</v>
      </c>
      <c r="AE24" s="134">
        <f>IF('8th 1'!Z24&gt;0,'8th 1'!AB24,0)</f>
        <v>0</v>
      </c>
      <c r="AF24" s="134">
        <f>IF('8th 2'!Z24&gt;0,'8th 2'!AC24,0)</f>
        <v>0</v>
      </c>
      <c r="AG24" s="134">
        <f>IF('8th 2'!Z24&gt;0,'8th 2'!AB24,0)</f>
        <v>0</v>
      </c>
      <c r="AH24" s="134">
        <f>IF('8th 3'!Z24&gt;0,'8th 3'!AC24,0)</f>
        <v>0</v>
      </c>
      <c r="AI24" s="134">
        <f>IF('8th 3'!Z24&gt;0,'8th 3'!AB24,0)</f>
        <v>0</v>
      </c>
      <c r="AJ24" s="134">
        <f>IF('8th 4'!Z24&gt;0,'8th 4'!AC24,0)</f>
        <v>0</v>
      </c>
      <c r="AK24" s="133">
        <f>IF('8th 4'!Z24&gt;0,'8th 4'!AB24,0)</f>
        <v>0</v>
      </c>
      <c r="AL24" s="133">
        <f>IF('8th 5'!Z24&gt;0,'8th 5'!AC24,0)</f>
        <v>0</v>
      </c>
      <c r="AM24" s="133">
        <f>IF('8th 5'!Z24&gt;0,'8th 5'!AB24,0)</f>
        <v>0</v>
      </c>
      <c r="AN24" s="134">
        <f>IF('8th 6'!Z24&gt;0,'8th 6'!AC24,0)</f>
        <v>0</v>
      </c>
      <c r="AO24" s="225">
        <f>IF('8th 6'!Z24&gt;0,'8th 6'!AB24,0)</f>
        <v>0</v>
      </c>
      <c r="AP24" s="134">
        <f>IF('8th 7'!Z24&gt;0,'8th 7'!AC24,0)</f>
        <v>0</v>
      </c>
      <c r="AQ24" s="225">
        <f>IF('8th 7'!Z24&gt;0,'8th 7'!AB24,0)</f>
        <v>0</v>
      </c>
      <c r="AR24" s="142">
        <f>('viva-1'!K22+'viva-2'!K22+'viva-3'!K22+'viva-4'!K22)</f>
        <v>11.25</v>
      </c>
      <c r="AS24" s="226">
        <f>(B24*C6)+(D24*E6)+(F24*G6)+(H24*I6)+(J24*K6)+(L24*M6)+(N24*O6)+(P24*Q6)+(R24*S6)+(T24*U6)+(V24*W6)+(X24*Y6)+(Z24*AA6)+(AB24*AC6)+(AD24*AE6)+(AF24*AG6)+(AH24*AI6)+(AJ24*AK6)+(AL24*AM6)+(AN24*AO6)+(AP24*AQ6)</f>
        <v>49.875</v>
      </c>
      <c r="AT24" s="137">
        <f t="shared" si="0"/>
        <v>3.3250000000000002</v>
      </c>
      <c r="AU24" s="136">
        <f>'Tabu-1'!AF23</f>
        <v>52.125</v>
      </c>
      <c r="AV24" s="137">
        <f>'Tabu-2'!AM23</f>
        <v>44.625</v>
      </c>
      <c r="AW24" s="136">
        <f>'Tabu-3'!AL24</f>
        <v>45.75</v>
      </c>
      <c r="AX24" s="136">
        <f>'Tabu-4'!AR24</f>
        <v>53.25</v>
      </c>
      <c r="AY24" s="136">
        <f>'Tabu-5'!AL24</f>
        <v>51</v>
      </c>
      <c r="AZ24" s="136">
        <f>'Tabu-6'!AR24</f>
        <v>48.75</v>
      </c>
      <c r="BA24" s="136">
        <f>'Tabu-7'!AL24</f>
        <v>50.25</v>
      </c>
      <c r="BB24" s="137">
        <f t="shared" si="1"/>
        <v>3.2738095238095237</v>
      </c>
      <c r="BC24" s="215" t="str">
        <f t="shared" si="2"/>
        <v>B+</v>
      </c>
      <c r="BD24" s="337" t="str">
        <f t="shared" si="3"/>
        <v>B+</v>
      </c>
      <c r="BE24" s="139">
        <f t="shared" si="4"/>
        <v>17</v>
      </c>
    </row>
    <row r="25" spans="1:57" ht="15.75">
      <c r="A25" s="217">
        <f>'1st 1'!A25</f>
        <v>18</v>
      </c>
      <c r="B25" s="132">
        <f>IF('8th 1'!J25&gt;0,'8th 1'!AC25,0)</f>
        <v>0</v>
      </c>
      <c r="C25" s="133">
        <f>IF('8th 1'!J25&gt;0,'8th 1'!AB25,0)</f>
        <v>0</v>
      </c>
      <c r="D25" s="133">
        <f>IF('8th 2'!J25&gt;0,'8th 2'!AC25,0)</f>
        <v>0</v>
      </c>
      <c r="E25" s="134">
        <f>IF('8th 2'!J25&gt;0,'8th 2'!AB25,0)</f>
        <v>0</v>
      </c>
      <c r="F25" s="134">
        <f>IF('8th 3'!J25&gt;0,'8th 3'!AC25,0)</f>
        <v>0</v>
      </c>
      <c r="G25" s="133">
        <f>IF('8th 3'!J25&gt;0,'8th 3'!AB25,0)</f>
        <v>0</v>
      </c>
      <c r="H25" s="133">
        <f>IF('8th 4'!J25&gt;0,'8th 4'!AC25,0)</f>
        <v>0</v>
      </c>
      <c r="I25" s="133">
        <f>IF('8th 4'!J25&gt;0,'8th 4'!AB25,0)</f>
        <v>0</v>
      </c>
      <c r="J25" s="134">
        <f>IF('8th 5'!J25&gt;0,'8th 5'!AC25,0)</f>
        <v>0</v>
      </c>
      <c r="K25" s="134">
        <f>IF('8th 5'!J25&gt;0,'8th 5'!AB25,0)</f>
        <v>0</v>
      </c>
      <c r="L25" s="134">
        <f>IF('8th 6'!J25&gt;0,'8th 6'!AC25,0)</f>
        <v>0</v>
      </c>
      <c r="M25" s="134">
        <f>IF('8th 6'!J25&gt;0,'8th 6'!AB25,0)</f>
        <v>0</v>
      </c>
      <c r="N25" s="133">
        <f>IF('8th 7'!J25&gt;0,'8th 7'!AC25,0)</f>
        <v>0</v>
      </c>
      <c r="O25" s="222">
        <f>IF('8th 7'!J25&gt;0,'8th 7'!AB25,0)</f>
        <v>0</v>
      </c>
      <c r="P25" s="132">
        <f>IF('8th 1'!R25&gt;0,'8th 1'!AC25,0)</f>
        <v>3.25</v>
      </c>
      <c r="Q25" s="134" t="str">
        <f>IF('8th 1'!R25&gt;0,'8th 1'!AB25,0)</f>
        <v>B+</v>
      </c>
      <c r="R25" s="134">
        <f>IF('8th 2'!R25&gt;0,'8th 2'!AC25,0)</f>
        <v>2.75</v>
      </c>
      <c r="S25" s="133" t="str">
        <f>IF('8th 2'!R25&gt;0,'8th 2'!AB25,0)</f>
        <v>B-</v>
      </c>
      <c r="T25" s="133">
        <f>IF('8th 3'!R25&gt;0,'8th 3'!AC25,0)</f>
        <v>3.5</v>
      </c>
      <c r="U25" s="133" t="str">
        <f>IF('8th 3'!R25&gt;0,'8th 3'!AB25,0)</f>
        <v>A-</v>
      </c>
      <c r="V25" s="134">
        <f>IF('8th 4'!R25&gt;0,'8th 4'!AC25,0)</f>
        <v>2.75</v>
      </c>
      <c r="W25" s="134" t="str">
        <f>IF('8th 4'!R25&gt;0,'8th 4'!AB25,0)</f>
        <v>B-</v>
      </c>
      <c r="X25" s="133">
        <f>IF('8th 5'!R25&gt;0,'8th 5'!AC25,0)</f>
        <v>3.5</v>
      </c>
      <c r="Y25" s="133" t="str">
        <f>IF('8th 5'!R25&gt;0,'8th 5'!AB25,0)</f>
        <v>A-</v>
      </c>
      <c r="Z25" s="133">
        <f>IF('8th 6'!R25&gt;0,'8th 6'!AC25,0)</f>
        <v>3.25</v>
      </c>
      <c r="AA25" s="134" t="str">
        <f>IF('8th 6'!R25&gt;0,'8th 6'!AB25,0)</f>
        <v>B+</v>
      </c>
      <c r="AB25" s="132">
        <f>IF('8th 7'!R25&gt;0,'8th 7'!AC25,0)</f>
        <v>0</v>
      </c>
      <c r="AC25" s="135">
        <f>IF('8th 7'!R25&gt;0,'8th 7'!AB25,0)</f>
        <v>0</v>
      </c>
      <c r="AD25" s="223">
        <f>IF('8th 1'!Z25&gt;0,'8th 1'!AC25,0)</f>
        <v>0</v>
      </c>
      <c r="AE25" s="134">
        <f>IF('8th 1'!Z25&gt;0,'8th 1'!AB25,0)</f>
        <v>0</v>
      </c>
      <c r="AF25" s="134">
        <f>IF('8th 2'!Z25&gt;0,'8th 2'!AC25,0)</f>
        <v>0</v>
      </c>
      <c r="AG25" s="134">
        <f>IF('8th 2'!Z25&gt;0,'8th 2'!AB25,0)</f>
        <v>0</v>
      </c>
      <c r="AH25" s="134">
        <f>IF('8th 3'!Z25&gt;0,'8th 3'!AC25,0)</f>
        <v>0</v>
      </c>
      <c r="AI25" s="134">
        <f>IF('8th 3'!Z25&gt;0,'8th 3'!AB25,0)</f>
        <v>0</v>
      </c>
      <c r="AJ25" s="134">
        <f>IF('8th 4'!Z25&gt;0,'8th 4'!AC25,0)</f>
        <v>0</v>
      </c>
      <c r="AK25" s="133">
        <f>IF('8th 4'!Z25&gt;0,'8th 4'!AB25,0)</f>
        <v>0</v>
      </c>
      <c r="AL25" s="133">
        <f>IF('8th 5'!Z25&gt;0,'8th 5'!AC25,0)</f>
        <v>0</v>
      </c>
      <c r="AM25" s="133">
        <f>IF('8th 5'!Z25&gt;0,'8th 5'!AB25,0)</f>
        <v>0</v>
      </c>
      <c r="AN25" s="134">
        <f>IF('8th 6'!Z25&gt;0,'8th 6'!AC25,0)</f>
        <v>0</v>
      </c>
      <c r="AO25" s="225">
        <f>IF('8th 6'!Z25&gt;0,'8th 6'!AB25,0)</f>
        <v>0</v>
      </c>
      <c r="AP25" s="134">
        <f>IF('8th 7'!Z25&gt;0,'8th 7'!AC25,0)</f>
        <v>0</v>
      </c>
      <c r="AQ25" s="225">
        <f>IF('8th 7'!Z25&gt;0,'8th 7'!AB25,0)</f>
        <v>0</v>
      </c>
      <c r="AR25" s="142">
        <f>('viva-1'!K23+'viva-2'!K23+'viva-3'!K23+'viva-4'!K23)</f>
        <v>11</v>
      </c>
      <c r="AS25" s="226">
        <f>(B25*C6)+(D25*E6)+(F25*G6)+(H25*I6)+(J25*K6)+(L25*M6)+(N25*O6)+(P25*Q6)+(R25*S6)+(T25*U6)+(V25*W6)+(X25*Y6)+(Z25*AA6)+(AB25*AC6)+(AD25*AE6)+(AF25*AG6)+(AH25*AI6)+(AJ25*AK6)+(AL25*AM6)+(AN25*AO6)+(AP25*AQ6)</f>
        <v>46.875</v>
      </c>
      <c r="AT25" s="137">
        <f t="shared" si="0"/>
        <v>3.125</v>
      </c>
      <c r="AU25" s="136">
        <f>'Tabu-1'!AF24</f>
        <v>47.625</v>
      </c>
      <c r="AV25" s="137">
        <f>'Tabu-2'!AM24</f>
        <v>42.75</v>
      </c>
      <c r="AW25" s="136">
        <f>'Tabu-3'!AL25</f>
        <v>44.25</v>
      </c>
      <c r="AX25" s="136">
        <f>'Tabu-4'!AR25</f>
        <v>47.625</v>
      </c>
      <c r="AY25" s="136">
        <f>'Tabu-5'!AL25</f>
        <v>41.25</v>
      </c>
      <c r="AZ25" s="136">
        <f>'Tabu-6'!AR25</f>
        <v>43.5</v>
      </c>
      <c r="BA25" s="136">
        <f>'Tabu-7'!AL25</f>
        <v>46.125</v>
      </c>
      <c r="BB25" s="137">
        <f t="shared" si="1"/>
        <v>2.9880952380952381</v>
      </c>
      <c r="BC25" s="215" t="str">
        <f t="shared" si="2"/>
        <v>B</v>
      </c>
      <c r="BD25" s="337" t="str">
        <f t="shared" si="3"/>
        <v>B</v>
      </c>
      <c r="BE25" s="139">
        <f t="shared" si="4"/>
        <v>18</v>
      </c>
    </row>
    <row r="26" spans="1:57" ht="31.5">
      <c r="A26" s="217">
        <f>'1st 1'!A26</f>
        <v>19</v>
      </c>
      <c r="B26" s="132">
        <f>IF('8th 1'!J26&gt;0,'8th 1'!AC26,0)</f>
        <v>0</v>
      </c>
      <c r="C26" s="133">
        <f>IF('8th 1'!J26&gt;0,'8th 1'!AB26,0)</f>
        <v>0</v>
      </c>
      <c r="D26" s="133">
        <f>IF('8th 2'!J26&gt;0,'8th 2'!AC26,0)</f>
        <v>0</v>
      </c>
      <c r="E26" s="134">
        <f>IF('8th 2'!J26&gt;0,'8th 2'!AB26,0)</f>
        <v>0</v>
      </c>
      <c r="F26" s="134">
        <f>IF('8th 3'!J26&gt;0,'8th 3'!AC26,0)</f>
        <v>0</v>
      </c>
      <c r="G26" s="133">
        <f>IF('8th 3'!J26&gt;0,'8th 3'!AB26,0)</f>
        <v>0</v>
      </c>
      <c r="H26" s="133">
        <f>IF('8th 4'!J26&gt;0,'8th 4'!AC26,0)</f>
        <v>0</v>
      </c>
      <c r="I26" s="133">
        <f>IF('8th 4'!J26&gt;0,'8th 4'!AB26,0)</f>
        <v>0</v>
      </c>
      <c r="J26" s="134">
        <f>IF('8th 5'!J26&gt;0,'8th 5'!AC26,0)</f>
        <v>0</v>
      </c>
      <c r="K26" s="134">
        <f>IF('8th 5'!J26&gt;0,'8th 5'!AB26,0)</f>
        <v>0</v>
      </c>
      <c r="L26" s="134">
        <f>IF('8th 6'!J26&gt;0,'8th 6'!AC26,0)</f>
        <v>0</v>
      </c>
      <c r="M26" s="134">
        <f>IF('8th 6'!J26&gt;0,'8th 6'!AB26,0)</f>
        <v>0</v>
      </c>
      <c r="N26" s="133">
        <f>IF('8th 7'!J26&gt;0,'8th 7'!AC26,0)</f>
        <v>0</v>
      </c>
      <c r="O26" s="222">
        <f>IF('8th 7'!J26&gt;0,'8th 7'!AB26,0)</f>
        <v>0</v>
      </c>
      <c r="P26" s="132">
        <f>IF('8th 1'!R26&gt;0,'8th 1'!AC26,0)</f>
        <v>3.5</v>
      </c>
      <c r="Q26" s="134" t="str">
        <f>IF('8th 1'!R26&gt;0,'8th 1'!AB26,0)</f>
        <v>A-</v>
      </c>
      <c r="R26" s="134">
        <f>IF('8th 2'!R26&gt;0,'8th 2'!AC26,0)</f>
        <v>3</v>
      </c>
      <c r="S26" s="133" t="str">
        <f>IF('8th 2'!R26&gt;0,'8th 2'!AB26,0)</f>
        <v>B</v>
      </c>
      <c r="T26" s="133">
        <f>IF('8th 3'!R26&gt;0,'8th 3'!AC26,0)</f>
        <v>3.5</v>
      </c>
      <c r="U26" s="133" t="str">
        <f>IF('8th 3'!R26&gt;0,'8th 3'!AB26,0)</f>
        <v>A-</v>
      </c>
      <c r="V26" s="134">
        <f>IF('8th 4'!R26&gt;0,'8th 4'!AC26,0)</f>
        <v>3</v>
      </c>
      <c r="W26" s="134" t="str">
        <f>IF('8th 4'!R26&gt;0,'8th 4'!AB26,0)</f>
        <v>B</v>
      </c>
      <c r="X26" s="133">
        <f>IF('8th 5'!R26&gt;0,'8th 5'!AC26,0)</f>
        <v>3.25</v>
      </c>
      <c r="Y26" s="133" t="str">
        <f>IF('8th 5'!R26&gt;0,'8th 5'!AB26,0)</f>
        <v>B+</v>
      </c>
      <c r="Z26" s="133">
        <f>IF('8th 6'!R26&gt;0,'8th 6'!AC26,0)</f>
        <v>3.5</v>
      </c>
      <c r="AA26" s="134" t="str">
        <f>IF('8th 6'!R26&gt;0,'8th 6'!AB26,0)</f>
        <v>A-</v>
      </c>
      <c r="AB26" s="132">
        <f>IF('8th 7'!R26&gt;0,'8th 7'!AC26,0)</f>
        <v>0</v>
      </c>
      <c r="AC26" s="135">
        <f>IF('8th 7'!R26&gt;0,'8th 7'!AB26,0)</f>
        <v>0</v>
      </c>
      <c r="AD26" s="223">
        <f>IF('8th 1'!Z26&gt;0,'8th 1'!AC26,0)</f>
        <v>0</v>
      </c>
      <c r="AE26" s="134">
        <f>IF('8th 1'!Z26&gt;0,'8th 1'!AB26,0)</f>
        <v>0</v>
      </c>
      <c r="AF26" s="134">
        <f>IF('8th 2'!Z26&gt;0,'8th 2'!AC26,0)</f>
        <v>0</v>
      </c>
      <c r="AG26" s="134">
        <f>IF('8th 2'!Z26&gt;0,'8th 2'!AB26,0)</f>
        <v>0</v>
      </c>
      <c r="AH26" s="134">
        <f>IF('8th 3'!Z26&gt;0,'8th 3'!AC26,0)</f>
        <v>0</v>
      </c>
      <c r="AI26" s="134">
        <f>IF('8th 3'!Z26&gt;0,'8th 3'!AB26,0)</f>
        <v>0</v>
      </c>
      <c r="AJ26" s="134">
        <f>IF('8th 4'!Z26&gt;0,'8th 4'!AC26,0)</f>
        <v>0</v>
      </c>
      <c r="AK26" s="133">
        <f>IF('8th 4'!Z26&gt;0,'8th 4'!AB26,0)</f>
        <v>0</v>
      </c>
      <c r="AL26" s="133">
        <f>IF('8th 5'!Z26&gt;0,'8th 5'!AC26,0)</f>
        <v>0</v>
      </c>
      <c r="AM26" s="133">
        <f>IF('8th 5'!Z26&gt;0,'8th 5'!AB26,0)</f>
        <v>0</v>
      </c>
      <c r="AN26" s="134">
        <f>IF('8th 6'!Z26&gt;0,'8th 6'!AC26,0)</f>
        <v>0</v>
      </c>
      <c r="AO26" s="225">
        <f>IF('8th 6'!Z26&gt;0,'8th 6'!AB26,0)</f>
        <v>0</v>
      </c>
      <c r="AP26" s="134">
        <f>IF('8th 7'!Z26&gt;0,'8th 7'!AC26,0)</f>
        <v>0</v>
      </c>
      <c r="AQ26" s="225">
        <f>IF('8th 7'!Z26&gt;0,'8th 7'!AB26,0)</f>
        <v>0</v>
      </c>
      <c r="AR26" s="142">
        <f>('viva-1'!K24+'viva-2'!K24+'viva-3'!K24+'viva-4'!K24)</f>
        <v>12</v>
      </c>
      <c r="AS26" s="226">
        <f>(B26*C6)+(D26*E6)+(F26*G6)+(H26*I6)+(J26*K6)+(L26*M6)+(N26*O6)+(P26*Q6)+(R26*S6)+(T26*U6)+(V26*W6)+(X26*Y6)+(Z26*AA6)+(AB26*AC6)+(AD26*AE6)+(AF26*AG6)+(AH26*AI6)+(AJ26*AK6)+(AL26*AM6)+(AN26*AO6)+(AP26*AQ6)</f>
        <v>49.125</v>
      </c>
      <c r="AT26" s="137">
        <f t="shared" si="0"/>
        <v>3.2749999999999999</v>
      </c>
      <c r="AU26" s="136">
        <f>'Tabu-1'!AF25</f>
        <v>46.5</v>
      </c>
      <c r="AV26" s="137">
        <f>'Tabu-2'!AM25</f>
        <v>46.125</v>
      </c>
      <c r="AW26" s="136">
        <f>'Tabu-3'!AL26</f>
        <v>41.25</v>
      </c>
      <c r="AX26" s="136">
        <f>'Tabu-4'!AR26</f>
        <v>48</v>
      </c>
      <c r="AY26" s="136">
        <f>'Tabu-5'!AL26</f>
        <v>48.75</v>
      </c>
      <c r="AZ26" s="136">
        <f>'Tabu-6'!AR26</f>
        <v>48</v>
      </c>
      <c r="BA26" s="136">
        <f>'Tabu-7'!AL26</f>
        <v>46.125</v>
      </c>
      <c r="BB26" s="137">
        <f t="shared" si="1"/>
        <v>3.1101190476190474</v>
      </c>
      <c r="BC26" s="215" t="str">
        <f t="shared" si="2"/>
        <v>B+</v>
      </c>
      <c r="BD26" s="337" t="str">
        <f t="shared" si="3"/>
        <v>B+</v>
      </c>
      <c r="BE26" s="139">
        <f t="shared" si="4"/>
        <v>19</v>
      </c>
    </row>
    <row r="27" spans="1:57" ht="31.5">
      <c r="A27" s="217">
        <f>'1st 1'!A27</f>
        <v>20</v>
      </c>
      <c r="B27" s="132">
        <f>IF('8th 1'!J27&gt;0,'8th 1'!AC27,0)</f>
        <v>0</v>
      </c>
      <c r="C27" s="133">
        <f>IF('8th 1'!J27&gt;0,'8th 1'!AB27,0)</f>
        <v>0</v>
      </c>
      <c r="D27" s="133">
        <f>IF('8th 2'!J27&gt;0,'8th 2'!AC27,0)</f>
        <v>0</v>
      </c>
      <c r="E27" s="134">
        <f>IF('8th 2'!J27&gt;0,'8th 2'!AB27,0)</f>
        <v>0</v>
      </c>
      <c r="F27" s="134">
        <f>IF('8th 3'!J27&gt;0,'8th 3'!AC27,0)</f>
        <v>0</v>
      </c>
      <c r="G27" s="133">
        <f>IF('8th 3'!J27&gt;0,'8th 3'!AB27,0)</f>
        <v>0</v>
      </c>
      <c r="H27" s="133">
        <f>IF('8th 4'!J27&gt;0,'8th 4'!AC27,0)</f>
        <v>0</v>
      </c>
      <c r="I27" s="133">
        <f>IF('8th 4'!J27&gt;0,'8th 4'!AB27,0)</f>
        <v>0</v>
      </c>
      <c r="J27" s="134">
        <f>IF('8th 5'!J27&gt;0,'8th 5'!AC27,0)</f>
        <v>0</v>
      </c>
      <c r="K27" s="134">
        <f>IF('8th 5'!J27&gt;0,'8th 5'!AB27,0)</f>
        <v>0</v>
      </c>
      <c r="L27" s="134">
        <f>IF('8th 6'!J27&gt;0,'8th 6'!AC27,0)</f>
        <v>0</v>
      </c>
      <c r="M27" s="134">
        <f>IF('8th 6'!J27&gt;0,'8th 6'!AB27,0)</f>
        <v>0</v>
      </c>
      <c r="N27" s="133">
        <f>IF('8th 7'!J27&gt;0,'8th 7'!AC27,0)</f>
        <v>0</v>
      </c>
      <c r="O27" s="222">
        <f>IF('8th 7'!J27&gt;0,'8th 7'!AB27,0)</f>
        <v>0</v>
      </c>
      <c r="P27" s="132">
        <f>IF('8th 1'!R27&gt;0,'8th 1'!AC27,0)</f>
        <v>3.75</v>
      </c>
      <c r="Q27" s="134" t="str">
        <f>IF('8th 1'!R27&gt;0,'8th 1'!AB27,0)</f>
        <v>A</v>
      </c>
      <c r="R27" s="134">
        <f>IF('8th 2'!R27&gt;0,'8th 2'!AC27,0)</f>
        <v>2.75</v>
      </c>
      <c r="S27" s="133" t="str">
        <f>IF('8th 2'!R27&gt;0,'8th 2'!AB27,0)</f>
        <v>B-</v>
      </c>
      <c r="T27" s="133">
        <f>IF('8th 3'!R27&gt;0,'8th 3'!AC27,0)</f>
        <v>3.5</v>
      </c>
      <c r="U27" s="133" t="str">
        <f>IF('8th 3'!R27&gt;0,'8th 3'!AB27,0)</f>
        <v>A-</v>
      </c>
      <c r="V27" s="134">
        <f>IF('8th 4'!R27&gt;0,'8th 4'!AC27,0)</f>
        <v>3</v>
      </c>
      <c r="W27" s="134" t="str">
        <f>IF('8th 4'!R27&gt;0,'8th 4'!AB27,0)</f>
        <v>B</v>
      </c>
      <c r="X27" s="133">
        <f>IF('8th 5'!R27&gt;0,'8th 5'!AC27,0)</f>
        <v>3.5</v>
      </c>
      <c r="Y27" s="133" t="str">
        <f>IF('8th 5'!R27&gt;0,'8th 5'!AB27,0)</f>
        <v>A-</v>
      </c>
      <c r="Z27" s="133">
        <f>IF('8th 6'!R27&gt;0,'8th 6'!AC27,0)</f>
        <v>3.75</v>
      </c>
      <c r="AA27" s="134" t="str">
        <f>IF('8th 6'!R27&gt;0,'8th 6'!AB27,0)</f>
        <v>A</v>
      </c>
      <c r="AB27" s="132">
        <f>IF('8th 7'!R27&gt;0,'8th 7'!AC27,0)</f>
        <v>0</v>
      </c>
      <c r="AC27" s="135">
        <f>IF('8th 7'!R27&gt;0,'8th 7'!AB27,0)</f>
        <v>0</v>
      </c>
      <c r="AD27" s="223">
        <f>IF('8th 1'!Z27&gt;0,'8th 1'!AC27,0)</f>
        <v>0</v>
      </c>
      <c r="AE27" s="134">
        <f>IF('8th 1'!Z27&gt;0,'8th 1'!AB27,0)</f>
        <v>0</v>
      </c>
      <c r="AF27" s="134">
        <f>IF('8th 2'!Z27&gt;0,'8th 2'!AC27,0)</f>
        <v>0</v>
      </c>
      <c r="AG27" s="134">
        <f>IF('8th 2'!Z27&gt;0,'8th 2'!AB27,0)</f>
        <v>0</v>
      </c>
      <c r="AH27" s="134">
        <f>IF('8th 3'!Z27&gt;0,'8th 3'!AC27,0)</f>
        <v>0</v>
      </c>
      <c r="AI27" s="134">
        <f>IF('8th 3'!Z27&gt;0,'8th 3'!AB27,0)</f>
        <v>0</v>
      </c>
      <c r="AJ27" s="134">
        <f>IF('8th 4'!Z27&gt;0,'8th 4'!AC27,0)</f>
        <v>0</v>
      </c>
      <c r="AK27" s="133">
        <f>IF('8th 4'!Z27&gt;0,'8th 4'!AB27,0)</f>
        <v>0</v>
      </c>
      <c r="AL27" s="133">
        <f>IF('8th 5'!Z27&gt;0,'8th 5'!AC27,0)</f>
        <v>0</v>
      </c>
      <c r="AM27" s="133">
        <f>IF('8th 5'!Z27&gt;0,'8th 5'!AB27,0)</f>
        <v>0</v>
      </c>
      <c r="AN27" s="134">
        <f>IF('8th 6'!Z27&gt;0,'8th 6'!AC27,0)</f>
        <v>0</v>
      </c>
      <c r="AO27" s="225">
        <f>IF('8th 6'!Z27&gt;0,'8th 6'!AB27,0)</f>
        <v>0</v>
      </c>
      <c r="AP27" s="134">
        <f>IF('8th 7'!Z27&gt;0,'8th 7'!AC27,0)</f>
        <v>0</v>
      </c>
      <c r="AQ27" s="225">
        <f>IF('8th 7'!Z27&gt;0,'8th 7'!AB27,0)</f>
        <v>0</v>
      </c>
      <c r="AR27" s="142">
        <f>('viva-1'!K25+'viva-2'!K25+'viva-3'!K25+'viva-4'!K25)</f>
        <v>11.25</v>
      </c>
      <c r="AS27" s="226">
        <f>(B27*C6)+(D27*E6)+(F27*G6)+(H27*I6)+(J27*K6)+(L27*M6)+(N27*O6)+(P27*Q6)+(R27*S6)+(T27*U6)+(V27*W6)+(X27*Y6)+(Z27*AA6)+(AB27*AC6)+(AD27*AE6)+(AF27*AG6)+(AH27*AI6)+(AJ27*AK6)+(AL27*AM6)+(AN27*AO6)+(AP27*AQ6)</f>
        <v>49.875</v>
      </c>
      <c r="AT27" s="137">
        <f t="shared" si="0"/>
        <v>3.3250000000000002</v>
      </c>
      <c r="AU27" s="136">
        <f>'Tabu-1'!AF26</f>
        <v>49.875</v>
      </c>
      <c r="AV27" s="137">
        <f>'Tabu-2'!AM26</f>
        <v>52.125</v>
      </c>
      <c r="AW27" s="136">
        <f>'Tabu-3'!AL27</f>
        <v>52.5</v>
      </c>
      <c r="AX27" s="136">
        <f>'Tabu-4'!AR27</f>
        <v>52.125</v>
      </c>
      <c r="AY27" s="136">
        <f>'Tabu-5'!AL27</f>
        <v>49.5</v>
      </c>
      <c r="AZ27" s="136">
        <f>'Tabu-6'!AR27</f>
        <v>48.75</v>
      </c>
      <c r="BA27" s="136">
        <f>'Tabu-7'!AL27</f>
        <v>52.125</v>
      </c>
      <c r="BB27" s="137">
        <f t="shared" si="1"/>
        <v>3.3630952380952381</v>
      </c>
      <c r="BC27" s="215" t="str">
        <f t="shared" si="2"/>
        <v>B+</v>
      </c>
      <c r="BD27" s="337" t="str">
        <f t="shared" si="3"/>
        <v>B+</v>
      </c>
      <c r="BE27" s="139">
        <f t="shared" si="4"/>
        <v>20</v>
      </c>
    </row>
    <row r="28" spans="1:57" ht="15.75">
      <c r="A28" s="217">
        <f>'1st 1'!A28</f>
        <v>21</v>
      </c>
      <c r="B28" s="132">
        <f>IF('8th 1'!J28&gt;0,'8th 1'!AC28,0)</f>
        <v>0</v>
      </c>
      <c r="C28" s="133">
        <f>IF('8th 1'!J28&gt;0,'8th 1'!AB28,0)</f>
        <v>0</v>
      </c>
      <c r="D28" s="133">
        <f>IF('8th 2'!J28&gt;0,'8th 2'!AC28,0)</f>
        <v>0</v>
      </c>
      <c r="E28" s="134">
        <f>IF('8th 2'!J28&gt;0,'8th 2'!AB28,0)</f>
        <v>0</v>
      </c>
      <c r="F28" s="134">
        <f>IF('8th 3'!J28&gt;0,'8th 3'!AC28,0)</f>
        <v>0</v>
      </c>
      <c r="G28" s="133">
        <f>IF('8th 3'!J28&gt;0,'8th 3'!AB28,0)</f>
        <v>0</v>
      </c>
      <c r="H28" s="133">
        <f>IF('8th 4'!J28&gt;0,'8th 4'!AC28,0)</f>
        <v>0</v>
      </c>
      <c r="I28" s="133">
        <f>IF('8th 4'!J28&gt;0,'8th 4'!AB28,0)</f>
        <v>0</v>
      </c>
      <c r="J28" s="134">
        <f>IF('8th 5'!J28&gt;0,'8th 5'!AC28,0)</f>
        <v>0</v>
      </c>
      <c r="K28" s="134">
        <f>IF('8th 5'!J28&gt;0,'8th 5'!AB28,0)</f>
        <v>0</v>
      </c>
      <c r="L28" s="134">
        <f>IF('8th 6'!J28&gt;0,'8th 6'!AC28,0)</f>
        <v>0</v>
      </c>
      <c r="M28" s="134">
        <f>IF('8th 6'!J28&gt;0,'8th 6'!AB28,0)</f>
        <v>0</v>
      </c>
      <c r="N28" s="133">
        <f>IF('8th 7'!J28&gt;0,'8th 7'!AC28,0)</f>
        <v>0</v>
      </c>
      <c r="O28" s="222">
        <f>IF('8th 7'!J28&gt;0,'8th 7'!AB28,0)</f>
        <v>0</v>
      </c>
      <c r="P28" s="132">
        <f>IF('8th 1'!R28&gt;0,'8th 1'!AC28,0)</f>
        <v>3.75</v>
      </c>
      <c r="Q28" s="134" t="str">
        <f>IF('8th 1'!R28&gt;0,'8th 1'!AB28,0)</f>
        <v>A</v>
      </c>
      <c r="R28" s="134">
        <f>IF('8th 2'!R28&gt;0,'8th 2'!AC28,0)</f>
        <v>3.25</v>
      </c>
      <c r="S28" s="133" t="str">
        <f>IF('8th 2'!R28&gt;0,'8th 2'!AB28,0)</f>
        <v>B+</v>
      </c>
      <c r="T28" s="133">
        <f>IF('8th 3'!R28&gt;0,'8th 3'!AC28,0)</f>
        <v>3.75</v>
      </c>
      <c r="U28" s="133" t="str">
        <f>IF('8th 3'!R28&gt;0,'8th 3'!AB28,0)</f>
        <v>A</v>
      </c>
      <c r="V28" s="134">
        <f>IF('8th 4'!R28&gt;0,'8th 4'!AC28,0)</f>
        <v>3.25</v>
      </c>
      <c r="W28" s="134" t="str">
        <f>IF('8th 4'!R28&gt;0,'8th 4'!AB28,0)</f>
        <v>B+</v>
      </c>
      <c r="X28" s="133">
        <f>IF('8th 5'!R28&gt;0,'8th 5'!AC28,0)</f>
        <v>4</v>
      </c>
      <c r="Y28" s="133" t="str">
        <f>IF('8th 5'!R28&gt;0,'8th 5'!AB28,0)</f>
        <v>A+</v>
      </c>
      <c r="Z28" s="133">
        <f>IF('8th 6'!R28&gt;0,'8th 6'!AC28,0)</f>
        <v>3.75</v>
      </c>
      <c r="AA28" s="134" t="str">
        <f>IF('8th 6'!R28&gt;0,'8th 6'!AB28,0)</f>
        <v>A</v>
      </c>
      <c r="AB28" s="132">
        <f>IF('8th 7'!R28&gt;0,'8th 7'!AC28,0)</f>
        <v>0</v>
      </c>
      <c r="AC28" s="135">
        <f>IF('8th 7'!R28&gt;0,'8th 7'!AB28,0)</f>
        <v>0</v>
      </c>
      <c r="AD28" s="223">
        <f>IF('8th 1'!Z28&gt;0,'8th 1'!AC28,0)</f>
        <v>0</v>
      </c>
      <c r="AE28" s="134">
        <f>IF('8th 1'!Z28&gt;0,'8th 1'!AB28,0)</f>
        <v>0</v>
      </c>
      <c r="AF28" s="134">
        <f>IF('8th 2'!Z28&gt;0,'8th 2'!AC28,0)</f>
        <v>0</v>
      </c>
      <c r="AG28" s="134">
        <f>IF('8th 2'!Z28&gt;0,'8th 2'!AB28,0)</f>
        <v>0</v>
      </c>
      <c r="AH28" s="134">
        <f>IF('8th 3'!Z28&gt;0,'8th 3'!AC28,0)</f>
        <v>0</v>
      </c>
      <c r="AI28" s="134">
        <f>IF('8th 3'!Z28&gt;0,'8th 3'!AB28,0)</f>
        <v>0</v>
      </c>
      <c r="AJ28" s="134">
        <f>IF('8th 4'!Z28&gt;0,'8th 4'!AC28,0)</f>
        <v>0</v>
      </c>
      <c r="AK28" s="133">
        <f>IF('8th 4'!Z28&gt;0,'8th 4'!AB28,0)</f>
        <v>0</v>
      </c>
      <c r="AL28" s="133">
        <f>IF('8th 5'!Z28&gt;0,'8th 5'!AC28,0)</f>
        <v>0</v>
      </c>
      <c r="AM28" s="133">
        <f>IF('8th 5'!Z28&gt;0,'8th 5'!AB28,0)</f>
        <v>0</v>
      </c>
      <c r="AN28" s="134">
        <f>IF('8th 6'!Z28&gt;0,'8th 6'!AC28,0)</f>
        <v>0</v>
      </c>
      <c r="AO28" s="225">
        <f>IF('8th 6'!Z28&gt;0,'8th 6'!AB28,0)</f>
        <v>0</v>
      </c>
      <c r="AP28" s="134">
        <f>IF('8th 7'!Z28&gt;0,'8th 7'!AC28,0)</f>
        <v>0</v>
      </c>
      <c r="AQ28" s="225">
        <f>IF('8th 7'!Z28&gt;0,'8th 7'!AB28,0)</f>
        <v>0</v>
      </c>
      <c r="AR28" s="142">
        <f>('viva-1'!K26+'viva-2'!K26+'viva-3'!K26+'viva-4'!K26)</f>
        <v>12.5</v>
      </c>
      <c r="AS28" s="226">
        <f>(B28*C6)+(D28*E6)+(F28*G6)+(H28*I6)+(J28*K6)+(L28*M6)+(N28*O6)+(P28*Q6)+(R28*S6)+(T28*U6)+(V28*W6)+(X28*Y6)+(Z28*AA6)+(AB28*AC6)+(AD28*AE6)+(AF28*AG6)+(AH28*AI6)+(AJ28*AK6)+(AL28*AM6)+(AN28*AO6)+(AP28*AQ6)</f>
        <v>53.625</v>
      </c>
      <c r="AT28" s="137">
        <f t="shared" si="0"/>
        <v>3.5750000000000002</v>
      </c>
      <c r="AU28" s="136">
        <f>'Tabu-1'!AF27</f>
        <v>53.625</v>
      </c>
      <c r="AV28" s="137">
        <f>'Tabu-2'!AM27</f>
        <v>54</v>
      </c>
      <c r="AW28" s="136">
        <f>'Tabu-3'!AL28</f>
        <v>51</v>
      </c>
      <c r="AX28" s="136">
        <f>'Tabu-4'!AR28</f>
        <v>51.75</v>
      </c>
      <c r="AY28" s="136">
        <f>'Tabu-5'!AL28</f>
        <v>49.5</v>
      </c>
      <c r="AZ28" s="136">
        <f>'Tabu-6'!AR28</f>
        <v>48.75</v>
      </c>
      <c r="BA28" s="136">
        <f>'Tabu-7'!AL28</f>
        <v>52.5</v>
      </c>
      <c r="BB28" s="137">
        <f t="shared" si="1"/>
        <v>3.4404761904761907</v>
      </c>
      <c r="BC28" s="215" t="str">
        <f t="shared" si="2"/>
        <v>A-</v>
      </c>
      <c r="BD28" s="337" t="str">
        <f t="shared" si="3"/>
        <v>A-</v>
      </c>
      <c r="BE28" s="139">
        <f t="shared" si="4"/>
        <v>21</v>
      </c>
    </row>
    <row r="29" spans="1:57" ht="15.75">
      <c r="A29" s="217">
        <f>'1st 1'!A29</f>
        <v>22</v>
      </c>
      <c r="B29" s="132">
        <f>IF('8th 1'!J29&gt;0,'8th 1'!AC29,0)</f>
        <v>0</v>
      </c>
      <c r="C29" s="133">
        <f>IF('8th 1'!J29&gt;0,'8th 1'!AB29,0)</f>
        <v>0</v>
      </c>
      <c r="D29" s="133">
        <f>IF('8th 2'!J29&gt;0,'8th 2'!AC29,0)</f>
        <v>0</v>
      </c>
      <c r="E29" s="134">
        <f>IF('8th 2'!J29&gt;0,'8th 2'!AB29,0)</f>
        <v>0</v>
      </c>
      <c r="F29" s="134">
        <f>IF('8th 3'!J29&gt;0,'8th 3'!AC29,0)</f>
        <v>0</v>
      </c>
      <c r="G29" s="133">
        <f>IF('8th 3'!J29&gt;0,'8th 3'!AB29,0)</f>
        <v>0</v>
      </c>
      <c r="H29" s="133">
        <f>IF('8th 4'!J29&gt;0,'8th 4'!AC29,0)</f>
        <v>0</v>
      </c>
      <c r="I29" s="133">
        <f>IF('8th 4'!J29&gt;0,'8th 4'!AB29,0)</f>
        <v>0</v>
      </c>
      <c r="J29" s="134">
        <f>IF('8th 5'!J29&gt;0,'8th 5'!AC29,0)</f>
        <v>0</v>
      </c>
      <c r="K29" s="134">
        <f>IF('8th 5'!J29&gt;0,'8th 5'!AB29,0)</f>
        <v>0</v>
      </c>
      <c r="L29" s="134">
        <f>IF('8th 6'!J29&gt;0,'8th 6'!AC29,0)</f>
        <v>0</v>
      </c>
      <c r="M29" s="134">
        <f>IF('8th 6'!J29&gt;0,'8th 6'!AB29,0)</f>
        <v>0</v>
      </c>
      <c r="N29" s="133">
        <f>IF('8th 7'!J29&gt;0,'8th 7'!AC29,0)</f>
        <v>0</v>
      </c>
      <c r="O29" s="222">
        <f>IF('8th 7'!J29&gt;0,'8th 7'!AB29,0)</f>
        <v>0</v>
      </c>
      <c r="P29" s="132">
        <f>IF('8th 1'!R29&gt;0,'8th 1'!AC29,0)</f>
        <v>3.25</v>
      </c>
      <c r="Q29" s="134" t="str">
        <f>IF('8th 1'!R29&gt;0,'8th 1'!AB29,0)</f>
        <v>B+</v>
      </c>
      <c r="R29" s="134">
        <f>IF('8th 2'!R29&gt;0,'8th 2'!AC29,0)</f>
        <v>3</v>
      </c>
      <c r="S29" s="133" t="str">
        <f>IF('8th 2'!R29&gt;0,'8th 2'!AB29,0)</f>
        <v>B</v>
      </c>
      <c r="T29" s="133">
        <f>IF('8th 3'!R29&gt;0,'8th 3'!AC29,0)</f>
        <v>3.25</v>
      </c>
      <c r="U29" s="133" t="str">
        <f>IF('8th 3'!R29&gt;0,'8th 3'!AB29,0)</f>
        <v>B+</v>
      </c>
      <c r="V29" s="134">
        <f>IF('8th 4'!R29&gt;0,'8th 4'!AC29,0)</f>
        <v>3</v>
      </c>
      <c r="W29" s="134" t="str">
        <f>IF('8th 4'!R29&gt;0,'8th 4'!AB29,0)</f>
        <v>B</v>
      </c>
      <c r="X29" s="133">
        <f>IF('8th 5'!R29&gt;0,'8th 5'!AC29,0)</f>
        <v>3.25</v>
      </c>
      <c r="Y29" s="133" t="str">
        <f>IF('8th 5'!R29&gt;0,'8th 5'!AB29,0)</f>
        <v>B+</v>
      </c>
      <c r="Z29" s="133">
        <f>IF('8th 6'!R29&gt;0,'8th 6'!AC29,0)</f>
        <v>3.25</v>
      </c>
      <c r="AA29" s="134" t="str">
        <f>IF('8th 6'!R29&gt;0,'8th 6'!AB29,0)</f>
        <v>B+</v>
      </c>
      <c r="AB29" s="132">
        <f>IF('8th 7'!R29&gt;0,'8th 7'!AC29,0)</f>
        <v>0</v>
      </c>
      <c r="AC29" s="135">
        <f>IF('8th 7'!R29&gt;0,'8th 7'!AB29,0)</f>
        <v>0</v>
      </c>
      <c r="AD29" s="223">
        <f>IF('8th 1'!Z29&gt;0,'8th 1'!AC29,0)</f>
        <v>0</v>
      </c>
      <c r="AE29" s="134">
        <f>IF('8th 1'!Z29&gt;0,'8th 1'!AB29,0)</f>
        <v>0</v>
      </c>
      <c r="AF29" s="134">
        <f>IF('8th 2'!Z29&gt;0,'8th 2'!AC29,0)</f>
        <v>0</v>
      </c>
      <c r="AG29" s="134">
        <f>IF('8th 2'!Z29&gt;0,'8th 2'!AB29,0)</f>
        <v>0</v>
      </c>
      <c r="AH29" s="134">
        <f>IF('8th 3'!Z29&gt;0,'8th 3'!AC29,0)</f>
        <v>0</v>
      </c>
      <c r="AI29" s="134">
        <f>IF('8th 3'!Z29&gt;0,'8th 3'!AB29,0)</f>
        <v>0</v>
      </c>
      <c r="AJ29" s="134">
        <f>IF('8th 4'!Z29&gt;0,'8th 4'!AC29,0)</f>
        <v>0</v>
      </c>
      <c r="AK29" s="133">
        <f>IF('8th 4'!Z29&gt;0,'8th 4'!AB29,0)</f>
        <v>0</v>
      </c>
      <c r="AL29" s="133">
        <f>IF('8th 5'!Z29&gt;0,'8th 5'!AC29,0)</f>
        <v>0</v>
      </c>
      <c r="AM29" s="133">
        <f>IF('8th 5'!Z29&gt;0,'8th 5'!AB29,0)</f>
        <v>0</v>
      </c>
      <c r="AN29" s="134">
        <f>IF('8th 6'!Z29&gt;0,'8th 6'!AC29,0)</f>
        <v>0</v>
      </c>
      <c r="AO29" s="225">
        <f>IF('8th 6'!Z29&gt;0,'8th 6'!AB29,0)</f>
        <v>0</v>
      </c>
      <c r="AP29" s="134">
        <f>IF('8th 7'!Z29&gt;0,'8th 7'!AC29,0)</f>
        <v>0</v>
      </c>
      <c r="AQ29" s="225">
        <f>IF('8th 7'!Z29&gt;0,'8th 7'!AB29,0)</f>
        <v>0</v>
      </c>
      <c r="AR29" s="142">
        <f>('viva-1'!K27+'viva-2'!K27+'viva-3'!K27+'viva-4'!K27)</f>
        <v>11.5</v>
      </c>
      <c r="AS29" s="226">
        <f>(B29*C6)+(D29*E6)+(F29*G6)+(H29*I6)+(J29*K6)+(L29*M6)+(N29*O6)+(P29*Q6)+(R29*S6)+(T29*U6)+(V29*W6)+(X29*Y6)+(Z29*AA6)+(AB29*AC6)+(AD29*AE6)+(AF29*AG6)+(AH29*AI6)+(AJ29*AK6)+(AL29*AM6)+(AN29*AO6)+(AP29*AQ6)</f>
        <v>47.25</v>
      </c>
      <c r="AT29" s="137">
        <f t="shared" si="0"/>
        <v>3.15</v>
      </c>
      <c r="AU29" s="136">
        <f>'Tabu-1'!AF28</f>
        <v>50.625</v>
      </c>
      <c r="AV29" s="137">
        <f>'Tabu-2'!AM28</f>
        <v>43.5</v>
      </c>
      <c r="AW29" s="136">
        <f>'Tabu-3'!AL29</f>
        <v>43.5</v>
      </c>
      <c r="AX29" s="136">
        <f>'Tabu-4'!AR29</f>
        <v>42.75</v>
      </c>
      <c r="AY29" s="136">
        <f>'Tabu-5'!AL29</f>
        <v>42.75</v>
      </c>
      <c r="AZ29" s="136">
        <f>'Tabu-6'!AR29</f>
        <v>37.5</v>
      </c>
      <c r="BA29" s="136">
        <f>'Tabu-7'!AL29</f>
        <v>44.25</v>
      </c>
      <c r="BB29" s="137">
        <f t="shared" si="1"/>
        <v>2.9315476190476191</v>
      </c>
      <c r="BC29" s="215" t="str">
        <f t="shared" si="2"/>
        <v>B</v>
      </c>
      <c r="BD29" s="337" t="str">
        <f t="shared" si="3"/>
        <v>B</v>
      </c>
      <c r="BE29" s="139">
        <f t="shared" si="4"/>
        <v>22</v>
      </c>
    </row>
    <row r="30" spans="1:57" ht="15.75">
      <c r="A30" s="217">
        <f>'1st 1'!A30</f>
        <v>23</v>
      </c>
      <c r="B30" s="132">
        <f>IF('8th 1'!J30&gt;0,'8th 1'!AC30,0)</f>
        <v>0</v>
      </c>
      <c r="C30" s="133">
        <f>IF('8th 1'!J30&gt;0,'8th 1'!AB30,0)</f>
        <v>0</v>
      </c>
      <c r="D30" s="133">
        <f>IF('8th 2'!J30&gt;0,'8th 2'!AC30,0)</f>
        <v>0</v>
      </c>
      <c r="E30" s="134">
        <f>IF('8th 2'!J30&gt;0,'8th 2'!AB30,0)</f>
        <v>0</v>
      </c>
      <c r="F30" s="134">
        <f>IF('8th 3'!J30&gt;0,'8th 3'!AC30,0)</f>
        <v>0</v>
      </c>
      <c r="G30" s="133">
        <f>IF('8th 3'!J30&gt;0,'8th 3'!AB30,0)</f>
        <v>0</v>
      </c>
      <c r="H30" s="133">
        <f>IF('8th 4'!J30&gt;0,'8th 4'!AC30,0)</f>
        <v>0</v>
      </c>
      <c r="I30" s="133">
        <f>IF('8th 4'!J30&gt;0,'8th 4'!AB30,0)</f>
        <v>0</v>
      </c>
      <c r="J30" s="134">
        <f>IF('8th 5'!J30&gt;0,'8th 5'!AC30,0)</f>
        <v>0</v>
      </c>
      <c r="K30" s="134">
        <f>IF('8th 5'!J30&gt;0,'8th 5'!AB30,0)</f>
        <v>0</v>
      </c>
      <c r="L30" s="134">
        <f>IF('8th 6'!J30&gt;0,'8th 6'!AC30,0)</f>
        <v>0</v>
      </c>
      <c r="M30" s="134">
        <f>IF('8th 6'!J30&gt;0,'8th 6'!AB30,0)</f>
        <v>0</v>
      </c>
      <c r="N30" s="133">
        <f>IF('8th 7'!J30&gt;0,'8th 7'!AC30,0)</f>
        <v>0</v>
      </c>
      <c r="O30" s="222">
        <f>IF('8th 7'!J30&gt;0,'8th 7'!AB30,0)</f>
        <v>0</v>
      </c>
      <c r="P30" s="132">
        <f>IF('8th 1'!R30&gt;0,'8th 1'!AC30,0)</f>
        <v>3.75</v>
      </c>
      <c r="Q30" s="134" t="str">
        <f>IF('8th 1'!R30&gt;0,'8th 1'!AB30,0)</f>
        <v>A</v>
      </c>
      <c r="R30" s="134">
        <f>IF('8th 2'!R30&gt;0,'8th 2'!AC30,0)</f>
        <v>3.25</v>
      </c>
      <c r="S30" s="133" t="str">
        <f>IF('8th 2'!R30&gt;0,'8th 2'!AB30,0)</f>
        <v>B+</v>
      </c>
      <c r="T30" s="133">
        <f>IF('8th 3'!R30&gt;0,'8th 3'!AC30,0)</f>
        <v>4</v>
      </c>
      <c r="U30" s="133" t="str">
        <f>IF('8th 3'!R30&gt;0,'8th 3'!AB30,0)</f>
        <v>A+</v>
      </c>
      <c r="V30" s="134">
        <f>IF('8th 4'!R30&gt;0,'8th 4'!AC30,0)</f>
        <v>3.25</v>
      </c>
      <c r="W30" s="134" t="str">
        <f>IF('8th 4'!R30&gt;0,'8th 4'!AB30,0)</f>
        <v>B+</v>
      </c>
      <c r="X30" s="133">
        <f>IF('8th 5'!R30&gt;0,'8th 5'!AC30,0)</f>
        <v>3.5</v>
      </c>
      <c r="Y30" s="133" t="str">
        <f>IF('8th 5'!R30&gt;0,'8th 5'!AB30,0)</f>
        <v>A-</v>
      </c>
      <c r="Z30" s="133">
        <f>IF('8th 6'!R30&gt;0,'8th 6'!AC30,0)</f>
        <v>3.5</v>
      </c>
      <c r="AA30" s="134" t="str">
        <f>IF('8th 6'!R30&gt;0,'8th 6'!AB30,0)</f>
        <v>A-</v>
      </c>
      <c r="AB30" s="132">
        <f>IF('8th 7'!R30&gt;0,'8th 7'!AC30,0)</f>
        <v>0</v>
      </c>
      <c r="AC30" s="135">
        <f>IF('8th 7'!R30&gt;0,'8th 7'!AB30,0)</f>
        <v>0</v>
      </c>
      <c r="AD30" s="223">
        <f>IF('8th 1'!Z30&gt;0,'8th 1'!AC30,0)</f>
        <v>0</v>
      </c>
      <c r="AE30" s="134">
        <f>IF('8th 1'!Z30&gt;0,'8th 1'!AB30,0)</f>
        <v>0</v>
      </c>
      <c r="AF30" s="134">
        <f>IF('8th 2'!Z30&gt;0,'8th 2'!AC30,0)</f>
        <v>0</v>
      </c>
      <c r="AG30" s="134">
        <f>IF('8th 2'!Z30&gt;0,'8th 2'!AB30,0)</f>
        <v>0</v>
      </c>
      <c r="AH30" s="134">
        <f>IF('8th 3'!Z30&gt;0,'8th 3'!AC30,0)</f>
        <v>0</v>
      </c>
      <c r="AI30" s="134">
        <f>IF('8th 3'!Z30&gt;0,'8th 3'!AB30,0)</f>
        <v>0</v>
      </c>
      <c r="AJ30" s="134">
        <f>IF('8th 4'!Z30&gt;0,'8th 4'!AC30,0)</f>
        <v>0</v>
      </c>
      <c r="AK30" s="133">
        <f>IF('8th 4'!Z30&gt;0,'8th 4'!AB30,0)</f>
        <v>0</v>
      </c>
      <c r="AL30" s="133">
        <f>IF('8th 5'!Z30&gt;0,'8th 5'!AC30,0)</f>
        <v>0</v>
      </c>
      <c r="AM30" s="133">
        <f>IF('8th 5'!Z30&gt;0,'8th 5'!AB30,0)</f>
        <v>0</v>
      </c>
      <c r="AN30" s="134">
        <f>IF('8th 6'!Z30&gt;0,'8th 6'!AC30,0)</f>
        <v>0</v>
      </c>
      <c r="AO30" s="225">
        <f>IF('8th 6'!Z30&gt;0,'8th 6'!AB30,0)</f>
        <v>0</v>
      </c>
      <c r="AP30" s="134">
        <f>IF('8th 7'!Z30&gt;0,'8th 7'!AC30,0)</f>
        <v>0</v>
      </c>
      <c r="AQ30" s="225">
        <f>IF('8th 7'!Z30&gt;0,'8th 7'!AB30,0)</f>
        <v>0</v>
      </c>
      <c r="AR30" s="142">
        <f>('viva-1'!K28+'viva-2'!K28+'viva-3'!K28+'viva-4'!K28)</f>
        <v>15.75</v>
      </c>
      <c r="AS30" s="226">
        <f>(B30*C6)+(D30*E6)+(F30*G6)+(H30*I6)+(J30*K6)+(L30*M6)+(N30*O6)+(P30*Q6)+(R30*S6)+(T30*U6)+(V30*W6)+(X30*Y6)+(Z30*AA6)+(AB30*AC6)+(AD30*AE6)+(AF30*AG6)+(AH30*AI6)+(AJ30*AK6)+(AL30*AM6)+(AN30*AO6)+(AP30*AQ6)</f>
        <v>53.25</v>
      </c>
      <c r="AT30" s="137">
        <f t="shared" si="0"/>
        <v>3.55</v>
      </c>
      <c r="AU30" s="136">
        <f>'Tabu-1'!AF29</f>
        <v>55.125</v>
      </c>
      <c r="AV30" s="137">
        <f>'Tabu-2'!AM29</f>
        <v>55.875</v>
      </c>
      <c r="AW30" s="136">
        <f>'Tabu-3'!AL30</f>
        <v>54</v>
      </c>
      <c r="AX30" s="136">
        <f>'Tabu-4'!AR30</f>
        <v>49.875</v>
      </c>
      <c r="AY30" s="136">
        <f>'Tabu-5'!AL30</f>
        <v>48</v>
      </c>
      <c r="AZ30" s="136">
        <f>'Tabu-6'!AR30</f>
        <v>52.5</v>
      </c>
      <c r="BA30" s="136">
        <f>'Tabu-7'!AL30</f>
        <v>53.625</v>
      </c>
      <c r="BB30" s="137">
        <f t="shared" si="1"/>
        <v>3.5386904761904763</v>
      </c>
      <c r="BC30" s="215" t="str">
        <f t="shared" si="2"/>
        <v>A-</v>
      </c>
      <c r="BD30" s="337" t="str">
        <f t="shared" si="3"/>
        <v>A-</v>
      </c>
      <c r="BE30" s="139">
        <f t="shared" si="4"/>
        <v>23</v>
      </c>
    </row>
    <row r="31" spans="1:57" ht="15.75">
      <c r="A31" s="217">
        <f>'1st 1'!A31</f>
        <v>24</v>
      </c>
      <c r="B31" s="132">
        <f>IF('8th 1'!J31&gt;0,'8th 1'!AC31,0)</f>
        <v>0</v>
      </c>
      <c r="C31" s="133">
        <f>IF('8th 1'!J31&gt;0,'8th 1'!AB31,0)</f>
        <v>0</v>
      </c>
      <c r="D31" s="133">
        <f>IF('8th 2'!J31&gt;0,'8th 2'!AC31,0)</f>
        <v>0</v>
      </c>
      <c r="E31" s="134">
        <f>IF('8th 2'!J31&gt;0,'8th 2'!AB31,0)</f>
        <v>0</v>
      </c>
      <c r="F31" s="134">
        <f>IF('8th 3'!J31&gt;0,'8th 3'!AC31,0)</f>
        <v>0</v>
      </c>
      <c r="G31" s="133">
        <f>IF('8th 3'!J31&gt;0,'8th 3'!AB31,0)</f>
        <v>0</v>
      </c>
      <c r="H31" s="133">
        <f>IF('8th 4'!J31&gt;0,'8th 4'!AC31,0)</f>
        <v>0</v>
      </c>
      <c r="I31" s="133">
        <f>IF('8th 4'!J31&gt;0,'8th 4'!AB31,0)</f>
        <v>0</v>
      </c>
      <c r="J31" s="134">
        <f>IF('8th 5'!J31&gt;0,'8th 5'!AC31,0)</f>
        <v>0</v>
      </c>
      <c r="K31" s="134">
        <f>IF('8th 5'!J31&gt;0,'8th 5'!AB31,0)</f>
        <v>0</v>
      </c>
      <c r="L31" s="134">
        <f>IF('8th 6'!J31&gt;0,'8th 6'!AC31,0)</f>
        <v>0</v>
      </c>
      <c r="M31" s="134">
        <f>IF('8th 6'!J31&gt;0,'8th 6'!AB31,0)</f>
        <v>0</v>
      </c>
      <c r="N31" s="133">
        <f>IF('8th 7'!J31&gt;0,'8th 7'!AC31,0)</f>
        <v>0</v>
      </c>
      <c r="O31" s="222">
        <f>IF('8th 7'!J31&gt;0,'8th 7'!AB31,0)</f>
        <v>0</v>
      </c>
      <c r="P31" s="132">
        <f>IF('8th 1'!R31&gt;0,'8th 1'!AC31,0)</f>
        <v>3.5</v>
      </c>
      <c r="Q31" s="134" t="str">
        <f>IF('8th 1'!R31&gt;0,'8th 1'!AB31,0)</f>
        <v>A-</v>
      </c>
      <c r="R31" s="134">
        <f>IF('8th 2'!R31&gt;0,'8th 2'!AC31,0)</f>
        <v>3</v>
      </c>
      <c r="S31" s="133" t="str">
        <f>IF('8th 2'!R31&gt;0,'8th 2'!AB31,0)</f>
        <v>B</v>
      </c>
      <c r="T31" s="133">
        <f>IF('8th 3'!R31&gt;0,'8th 3'!AC31,0)</f>
        <v>3.25</v>
      </c>
      <c r="U31" s="133" t="str">
        <f>IF('8th 3'!R31&gt;0,'8th 3'!AB31,0)</f>
        <v>B+</v>
      </c>
      <c r="V31" s="134">
        <f>IF('8th 4'!R31&gt;0,'8th 4'!AC31,0)</f>
        <v>2.5</v>
      </c>
      <c r="W31" s="134" t="str">
        <f>IF('8th 4'!R31&gt;0,'8th 4'!AB31,0)</f>
        <v>C+</v>
      </c>
      <c r="X31" s="133">
        <f>IF('8th 5'!R31&gt;0,'8th 5'!AC31,0)</f>
        <v>2.5</v>
      </c>
      <c r="Y31" s="133" t="str">
        <f>IF('8th 5'!R31&gt;0,'8th 5'!AB31,0)</f>
        <v>C+</v>
      </c>
      <c r="Z31" s="133">
        <f>IF('8th 6'!R31&gt;0,'8th 6'!AC31,0)</f>
        <v>2.25</v>
      </c>
      <c r="AA31" s="134" t="str">
        <f>IF('8th 6'!R31&gt;0,'8th 6'!AB31,0)</f>
        <v>C</v>
      </c>
      <c r="AB31" s="132">
        <f>IF('8th 7'!R31&gt;0,'8th 7'!AC31,0)</f>
        <v>0</v>
      </c>
      <c r="AC31" s="135">
        <f>IF('8th 7'!R31&gt;0,'8th 7'!AB31,0)</f>
        <v>0</v>
      </c>
      <c r="AD31" s="223">
        <f>IF('8th 1'!Z31&gt;0,'8th 1'!AC31,0)</f>
        <v>0</v>
      </c>
      <c r="AE31" s="134">
        <f>IF('8th 1'!Z31&gt;0,'8th 1'!AB31,0)</f>
        <v>0</v>
      </c>
      <c r="AF31" s="134">
        <f>IF('8th 2'!Z31&gt;0,'8th 2'!AC31,0)</f>
        <v>0</v>
      </c>
      <c r="AG31" s="134">
        <f>IF('8th 2'!Z31&gt;0,'8th 2'!AB31,0)</f>
        <v>0</v>
      </c>
      <c r="AH31" s="134">
        <f>IF('8th 3'!Z31&gt;0,'8th 3'!AC31,0)</f>
        <v>0</v>
      </c>
      <c r="AI31" s="134">
        <f>IF('8th 3'!Z31&gt;0,'8th 3'!AB31,0)</f>
        <v>0</v>
      </c>
      <c r="AJ31" s="134">
        <f>IF('8th 4'!Z31&gt;0,'8th 4'!AC31,0)</f>
        <v>0</v>
      </c>
      <c r="AK31" s="133">
        <f>IF('8th 4'!Z31&gt;0,'8th 4'!AB31,0)</f>
        <v>0</v>
      </c>
      <c r="AL31" s="133">
        <f>IF('8th 5'!Z31&gt;0,'8th 5'!AC31,0)</f>
        <v>0</v>
      </c>
      <c r="AM31" s="133">
        <f>IF('8th 5'!Z31&gt;0,'8th 5'!AB31,0)</f>
        <v>0</v>
      </c>
      <c r="AN31" s="134">
        <f>IF('8th 6'!Z31&gt;0,'8th 6'!AC31,0)</f>
        <v>0</v>
      </c>
      <c r="AO31" s="225">
        <f>IF('8th 6'!Z31&gt;0,'8th 6'!AB31,0)</f>
        <v>0</v>
      </c>
      <c r="AP31" s="134">
        <f>IF('8th 7'!Z31&gt;0,'8th 7'!AC31,0)</f>
        <v>0</v>
      </c>
      <c r="AQ31" s="225">
        <f>IF('8th 7'!Z31&gt;0,'8th 7'!AB31,0)</f>
        <v>0</v>
      </c>
      <c r="AR31" s="142">
        <f>('viva-1'!K29+'viva-2'!K29+'viva-3'!K29+'viva-4'!K29)</f>
        <v>10.25</v>
      </c>
      <c r="AS31" s="226">
        <f>(B31*C6)+(D31*E6)+(F31*G6)+(H31*I6)+(J31*K6)+(L31*M6)+(N31*O6)+(P31*Q6)+(R31*S6)+(T31*U6)+(V31*W6)+(X31*Y6)+(Z31*AA6)+(AB31*AC6)+(AD31*AE6)+(AF31*AG6)+(AH31*AI6)+(AJ31*AK6)+(AL31*AM6)+(AN31*AO6)+(AP31*AQ6)</f>
        <v>43.875</v>
      </c>
      <c r="AT31" s="137">
        <f t="shared" si="0"/>
        <v>2.9249999999999998</v>
      </c>
      <c r="AU31" s="136">
        <f>'Tabu-1'!AF30</f>
        <v>50.625</v>
      </c>
      <c r="AV31" s="137">
        <f>'Tabu-2'!AM30</f>
        <v>48.375</v>
      </c>
      <c r="AW31" s="136">
        <f>'Tabu-3'!AL31</f>
        <v>43.5</v>
      </c>
      <c r="AX31" s="136">
        <f>'Tabu-4'!AR31</f>
        <v>45.375</v>
      </c>
      <c r="AY31" s="136">
        <f>'Tabu-5'!AL31</f>
        <v>42.75</v>
      </c>
      <c r="AZ31" s="136">
        <f>'Tabu-6'!AR31</f>
        <v>44.25</v>
      </c>
      <c r="BA31" s="136">
        <f>'Tabu-7'!AL31</f>
        <v>45</v>
      </c>
      <c r="BB31" s="137">
        <f t="shared" si="1"/>
        <v>3.0089285714285716</v>
      </c>
      <c r="BC31" s="215" t="str">
        <f t="shared" si="2"/>
        <v>B-</v>
      </c>
      <c r="BD31" s="337" t="str">
        <f t="shared" si="3"/>
        <v>B-</v>
      </c>
      <c r="BE31" s="139">
        <f t="shared" si="4"/>
        <v>24</v>
      </c>
    </row>
    <row r="32" spans="1:57" ht="15.75">
      <c r="A32" s="217">
        <f>'1st 1'!A32</f>
        <v>25</v>
      </c>
      <c r="B32" s="132">
        <f>IF('8th 1'!J32&gt;0,'8th 1'!AC32,0)</f>
        <v>0</v>
      </c>
      <c r="C32" s="133">
        <f>IF('8th 1'!J32&gt;0,'8th 1'!AB32,0)</f>
        <v>0</v>
      </c>
      <c r="D32" s="133">
        <f>IF('8th 2'!J32&gt;0,'8th 2'!AC32,0)</f>
        <v>0</v>
      </c>
      <c r="E32" s="134">
        <f>IF('8th 2'!J32&gt;0,'8th 2'!AB32,0)</f>
        <v>0</v>
      </c>
      <c r="F32" s="134">
        <f>IF('8th 3'!J32&gt;0,'8th 3'!AC32,0)</f>
        <v>0</v>
      </c>
      <c r="G32" s="133">
        <f>IF('8th 3'!J32&gt;0,'8th 3'!AB32,0)</f>
        <v>0</v>
      </c>
      <c r="H32" s="133">
        <f>IF('8th 4'!J32&gt;0,'8th 4'!AC32,0)</f>
        <v>0</v>
      </c>
      <c r="I32" s="133">
        <f>IF('8th 4'!J32&gt;0,'8th 4'!AB32,0)</f>
        <v>0</v>
      </c>
      <c r="J32" s="134">
        <f>IF('8th 5'!J32&gt;0,'8th 5'!AC32,0)</f>
        <v>0</v>
      </c>
      <c r="K32" s="134">
        <f>IF('8th 5'!J32&gt;0,'8th 5'!AB32,0)</f>
        <v>0</v>
      </c>
      <c r="L32" s="134">
        <f>IF('8th 6'!J32&gt;0,'8th 6'!AC32,0)</f>
        <v>0</v>
      </c>
      <c r="M32" s="134">
        <f>IF('8th 6'!J32&gt;0,'8th 6'!AB32,0)</f>
        <v>0</v>
      </c>
      <c r="N32" s="133">
        <f>IF('8th 7'!J32&gt;0,'8th 7'!AC32,0)</f>
        <v>0</v>
      </c>
      <c r="O32" s="222">
        <f>IF('8th 7'!J32&gt;0,'8th 7'!AB32,0)</f>
        <v>0</v>
      </c>
      <c r="P32" s="132">
        <f>IF('8th 1'!R32&gt;0,'8th 1'!AC32,0)</f>
        <v>3.25</v>
      </c>
      <c r="Q32" s="134" t="str">
        <f>IF('8th 1'!R32&gt;0,'8th 1'!AB32,0)</f>
        <v>B+</v>
      </c>
      <c r="R32" s="134">
        <f>IF('8th 2'!R32&gt;0,'8th 2'!AC32,0)</f>
        <v>3</v>
      </c>
      <c r="S32" s="133" t="str">
        <f>IF('8th 2'!R32&gt;0,'8th 2'!AB32,0)</f>
        <v>B</v>
      </c>
      <c r="T32" s="133">
        <f>IF('8th 3'!R32&gt;0,'8th 3'!AC32,0)</f>
        <v>3.5</v>
      </c>
      <c r="U32" s="133" t="str">
        <f>IF('8th 3'!R32&gt;0,'8th 3'!AB32,0)</f>
        <v>A-</v>
      </c>
      <c r="V32" s="134">
        <f>IF('8th 4'!R32&gt;0,'8th 4'!AC32,0)</f>
        <v>2.25</v>
      </c>
      <c r="W32" s="134" t="str">
        <f>IF('8th 4'!R32&gt;0,'8th 4'!AB32,0)</f>
        <v>C</v>
      </c>
      <c r="X32" s="133">
        <f>IF('8th 5'!R32&gt;0,'8th 5'!AC32,0)</f>
        <v>2.75</v>
      </c>
      <c r="Y32" s="133" t="str">
        <f>IF('8th 5'!R32&gt;0,'8th 5'!AB32,0)</f>
        <v>B-</v>
      </c>
      <c r="Z32" s="133">
        <f>IF('8th 6'!R32&gt;0,'8th 6'!AC32,0)</f>
        <v>3</v>
      </c>
      <c r="AA32" s="134" t="str">
        <f>IF('8th 6'!R32&gt;0,'8th 6'!AB32,0)</f>
        <v>B</v>
      </c>
      <c r="AB32" s="132">
        <f>IF('8th 7'!R32&gt;0,'8th 7'!AC32,0)</f>
        <v>0</v>
      </c>
      <c r="AC32" s="135">
        <f>IF('8th 7'!R32&gt;0,'8th 7'!AB32,0)</f>
        <v>0</v>
      </c>
      <c r="AD32" s="223">
        <f>IF('8th 1'!Z32&gt;0,'8th 1'!AC32,0)</f>
        <v>0</v>
      </c>
      <c r="AE32" s="134">
        <f>IF('8th 1'!Z32&gt;0,'8th 1'!AB32,0)</f>
        <v>0</v>
      </c>
      <c r="AF32" s="134">
        <f>IF('8th 2'!Z32&gt;0,'8th 2'!AC32,0)</f>
        <v>0</v>
      </c>
      <c r="AG32" s="134">
        <f>IF('8th 2'!Z32&gt;0,'8th 2'!AB32,0)</f>
        <v>0</v>
      </c>
      <c r="AH32" s="134">
        <f>IF('8th 3'!Z32&gt;0,'8th 3'!AC32,0)</f>
        <v>0</v>
      </c>
      <c r="AI32" s="134">
        <f>IF('8th 3'!Z32&gt;0,'8th 3'!AB32,0)</f>
        <v>0</v>
      </c>
      <c r="AJ32" s="134">
        <f>IF('8th 4'!Z32&gt;0,'8th 4'!AC32,0)</f>
        <v>0</v>
      </c>
      <c r="AK32" s="133">
        <f>IF('8th 4'!Z32&gt;0,'8th 4'!AB32,0)</f>
        <v>0</v>
      </c>
      <c r="AL32" s="133">
        <f>IF('8th 5'!Z32&gt;0,'8th 5'!AC32,0)</f>
        <v>0</v>
      </c>
      <c r="AM32" s="133">
        <f>IF('8th 5'!Z32&gt;0,'8th 5'!AB32,0)</f>
        <v>0</v>
      </c>
      <c r="AN32" s="134">
        <f>IF('8th 6'!Z32&gt;0,'8th 6'!AC32,0)</f>
        <v>0</v>
      </c>
      <c r="AO32" s="225">
        <f>IF('8th 6'!Z32&gt;0,'8th 6'!AB32,0)</f>
        <v>0</v>
      </c>
      <c r="AP32" s="134">
        <f>IF('8th 7'!Z32&gt;0,'8th 7'!AC32,0)</f>
        <v>0</v>
      </c>
      <c r="AQ32" s="225">
        <f>IF('8th 7'!Z32&gt;0,'8th 7'!AB32,0)</f>
        <v>0</v>
      </c>
      <c r="AR32" s="142">
        <f>('viva-1'!K30+'viva-2'!K30+'viva-3'!K30+'viva-4'!K30)</f>
        <v>11</v>
      </c>
      <c r="AS32" s="226">
        <f>(B32*C6)+(D32*E6)+(F32*G6)+(H32*I6)+(J32*K6)+(L32*M6)+(N32*O6)+(P32*Q6)+(R32*S6)+(T32*U6)+(V32*W6)+(X32*Y6)+(Z32*AA6)+(AB32*AC6)+(AD32*AE6)+(AF32*AG6)+(AH32*AI6)+(AJ32*AK6)+(AL32*AM6)+(AN32*AO6)+(AP32*AQ6)</f>
        <v>44.625</v>
      </c>
      <c r="AT32" s="137">
        <f t="shared" si="0"/>
        <v>2.9750000000000001</v>
      </c>
      <c r="AU32" s="136">
        <f>'Tabu-1'!AF31</f>
        <v>49.125</v>
      </c>
      <c r="AV32" s="137">
        <f>'Tabu-2'!AM31</f>
        <v>49.125</v>
      </c>
      <c r="AW32" s="136">
        <f>'Tabu-3'!AL32</f>
        <v>43.5</v>
      </c>
      <c r="AX32" s="136">
        <f>'Tabu-4'!AR32</f>
        <v>43.875</v>
      </c>
      <c r="AY32" s="136">
        <f>'Tabu-5'!AL32</f>
        <v>40.5</v>
      </c>
      <c r="AZ32" s="136">
        <f>'Tabu-6'!AR32</f>
        <v>40.5</v>
      </c>
      <c r="BA32" s="136">
        <f>'Tabu-7'!AL32</f>
        <v>46.875</v>
      </c>
      <c r="BB32" s="137">
        <f t="shared" si="1"/>
        <v>2.9732142857142856</v>
      </c>
      <c r="BC32" s="215" t="str">
        <f t="shared" si="2"/>
        <v>B-</v>
      </c>
      <c r="BD32" s="337" t="str">
        <f t="shared" si="3"/>
        <v>B-</v>
      </c>
      <c r="BE32" s="139">
        <f t="shared" si="4"/>
        <v>25</v>
      </c>
    </row>
    <row r="33" spans="1:57" ht="31.5">
      <c r="A33" s="217">
        <f>'1st 1'!A33</f>
        <v>26</v>
      </c>
      <c r="B33" s="132">
        <f>IF('8th 1'!J33&gt;0,'8th 1'!AC33,0)</f>
        <v>0</v>
      </c>
      <c r="C33" s="133">
        <f>IF('8th 1'!J33&gt;0,'8th 1'!AB33,0)</f>
        <v>0</v>
      </c>
      <c r="D33" s="133">
        <f>IF('8th 2'!J33&gt;0,'8th 2'!AC33,0)</f>
        <v>0</v>
      </c>
      <c r="E33" s="134">
        <f>IF('8th 2'!J33&gt;0,'8th 2'!AB33,0)</f>
        <v>0</v>
      </c>
      <c r="F33" s="134">
        <f>IF('8th 3'!J33&gt;0,'8th 3'!AC33,0)</f>
        <v>0</v>
      </c>
      <c r="G33" s="133">
        <f>IF('8th 3'!J33&gt;0,'8th 3'!AB33,0)</f>
        <v>0</v>
      </c>
      <c r="H33" s="133">
        <f>IF('8th 4'!J33&gt;0,'8th 4'!AC33,0)</f>
        <v>0</v>
      </c>
      <c r="I33" s="133">
        <f>IF('8th 4'!J33&gt;0,'8th 4'!AB33,0)</f>
        <v>0</v>
      </c>
      <c r="J33" s="134">
        <f>IF('8th 5'!J33&gt;0,'8th 5'!AC33,0)</f>
        <v>0</v>
      </c>
      <c r="K33" s="134">
        <f>IF('8th 5'!J33&gt;0,'8th 5'!AB33,0)</f>
        <v>0</v>
      </c>
      <c r="L33" s="134">
        <f>IF('8th 6'!J33&gt;0,'8th 6'!AC33,0)</f>
        <v>0</v>
      </c>
      <c r="M33" s="134">
        <f>IF('8th 6'!J33&gt;0,'8th 6'!AB33,0)</f>
        <v>0</v>
      </c>
      <c r="N33" s="133">
        <f>IF('8th 7'!J33&gt;0,'8th 7'!AC33,0)</f>
        <v>0</v>
      </c>
      <c r="O33" s="222">
        <f>IF('8th 7'!J33&gt;0,'8th 7'!AB33,0)</f>
        <v>0</v>
      </c>
      <c r="P33" s="132">
        <f>IF('8th 1'!R33&gt;0,'8th 1'!AC33,0)</f>
        <v>3.5</v>
      </c>
      <c r="Q33" s="134" t="str">
        <f>IF('8th 1'!R33&gt;0,'8th 1'!AB33,0)</f>
        <v>A-</v>
      </c>
      <c r="R33" s="134">
        <f>IF('8th 2'!R33&gt;0,'8th 2'!AC33,0)</f>
        <v>3</v>
      </c>
      <c r="S33" s="133" t="str">
        <f>IF('8th 2'!R33&gt;0,'8th 2'!AB33,0)</f>
        <v>B</v>
      </c>
      <c r="T33" s="133">
        <f>IF('8th 3'!R33&gt;0,'8th 3'!AC33,0)</f>
        <v>3.75</v>
      </c>
      <c r="U33" s="133" t="str">
        <f>IF('8th 3'!R33&gt;0,'8th 3'!AB33,0)</f>
        <v>A</v>
      </c>
      <c r="V33" s="134">
        <f>IF('8th 4'!R33&gt;0,'8th 4'!AC33,0)</f>
        <v>3</v>
      </c>
      <c r="W33" s="134" t="str">
        <f>IF('8th 4'!R33&gt;0,'8th 4'!AB33,0)</f>
        <v>B</v>
      </c>
      <c r="X33" s="133">
        <f>IF('8th 5'!R33&gt;0,'8th 5'!AC33,0)</f>
        <v>3.5</v>
      </c>
      <c r="Y33" s="133" t="str">
        <f>IF('8th 5'!R33&gt;0,'8th 5'!AB33,0)</f>
        <v>A-</v>
      </c>
      <c r="Z33" s="133">
        <f>IF('8th 6'!R33&gt;0,'8th 6'!AC33,0)</f>
        <v>3.25</v>
      </c>
      <c r="AA33" s="134" t="str">
        <f>IF('8th 6'!R33&gt;0,'8th 6'!AB33,0)</f>
        <v>B+</v>
      </c>
      <c r="AB33" s="132">
        <f>IF('8th 7'!R33&gt;0,'8th 7'!AC33,0)</f>
        <v>0</v>
      </c>
      <c r="AC33" s="135">
        <f>IF('8th 7'!R33&gt;0,'8th 7'!AB33,0)</f>
        <v>0</v>
      </c>
      <c r="AD33" s="223">
        <f>IF('8th 1'!Z33&gt;0,'8th 1'!AC33,0)</f>
        <v>0</v>
      </c>
      <c r="AE33" s="134">
        <f>IF('8th 1'!Z33&gt;0,'8th 1'!AB33,0)</f>
        <v>0</v>
      </c>
      <c r="AF33" s="134">
        <f>IF('8th 2'!Z33&gt;0,'8th 2'!AC33,0)</f>
        <v>0</v>
      </c>
      <c r="AG33" s="134">
        <f>IF('8th 2'!Z33&gt;0,'8th 2'!AB33,0)</f>
        <v>0</v>
      </c>
      <c r="AH33" s="134">
        <f>IF('8th 3'!Z33&gt;0,'8th 3'!AC33,0)</f>
        <v>0</v>
      </c>
      <c r="AI33" s="134">
        <f>IF('8th 3'!Z33&gt;0,'8th 3'!AB33,0)</f>
        <v>0</v>
      </c>
      <c r="AJ33" s="134">
        <f>IF('8th 4'!Z33&gt;0,'8th 4'!AC33,0)</f>
        <v>0</v>
      </c>
      <c r="AK33" s="133">
        <f>IF('8th 4'!Z33&gt;0,'8th 4'!AB33,0)</f>
        <v>0</v>
      </c>
      <c r="AL33" s="133">
        <f>IF('8th 5'!Z33&gt;0,'8th 5'!AC33,0)</f>
        <v>0</v>
      </c>
      <c r="AM33" s="133">
        <f>IF('8th 5'!Z33&gt;0,'8th 5'!AB33,0)</f>
        <v>0</v>
      </c>
      <c r="AN33" s="134">
        <f>IF('8th 6'!Z33&gt;0,'8th 6'!AC33,0)</f>
        <v>0</v>
      </c>
      <c r="AO33" s="225">
        <f>IF('8th 6'!Z33&gt;0,'8th 6'!AB33,0)</f>
        <v>0</v>
      </c>
      <c r="AP33" s="134">
        <f>IF('8th 7'!Z33&gt;0,'8th 7'!AC33,0)</f>
        <v>0</v>
      </c>
      <c r="AQ33" s="225">
        <f>IF('8th 7'!Z33&gt;0,'8th 7'!AB33,0)</f>
        <v>0</v>
      </c>
      <c r="AR33" s="142">
        <f>('viva-1'!K31+'viva-2'!K31+'viva-3'!K31+'viva-4'!K31)</f>
        <v>12.25</v>
      </c>
      <c r="AS33" s="226">
        <f>(B33*C6)+(D33*E6)+(F33*G6)+(H33*I6)+(J33*K6)+(L33*M6)+(N33*O6)+(P33*Q6)+(R33*S6)+(T33*U6)+(V33*W6)+(X33*Y6)+(Z33*AA6)+(AB33*AC6)+(AD33*AE6)+(AF33*AG6)+(AH33*AI6)+(AJ33*AK6)+(AL33*AM6)+(AN33*AO6)+(AP33*AQ6)</f>
        <v>49.875</v>
      </c>
      <c r="AT33" s="137">
        <f t="shared" si="0"/>
        <v>3.3250000000000002</v>
      </c>
      <c r="AU33" s="136">
        <f>'Tabu-1'!AF32</f>
        <v>48.75</v>
      </c>
      <c r="AV33" s="137">
        <f>'Tabu-2'!AM32</f>
        <v>43.5</v>
      </c>
      <c r="AW33" s="136">
        <f>'Tabu-3'!AL33</f>
        <v>43.5</v>
      </c>
      <c r="AX33" s="136">
        <f>'Tabu-4'!AR33</f>
        <v>44.25</v>
      </c>
      <c r="AY33" s="136">
        <f>'Tabu-5'!AL33</f>
        <v>40.5</v>
      </c>
      <c r="AZ33" s="136">
        <f>'Tabu-6'!AR33</f>
        <v>45</v>
      </c>
      <c r="BA33" s="136">
        <f>'Tabu-7'!AL33</f>
        <v>49.875</v>
      </c>
      <c r="BB33" s="137">
        <f t="shared" si="1"/>
        <v>3.0446428571428572</v>
      </c>
      <c r="BC33" s="215" t="str">
        <f t="shared" si="2"/>
        <v>B+</v>
      </c>
      <c r="BD33" s="337" t="str">
        <f t="shared" si="3"/>
        <v>B+</v>
      </c>
      <c r="BE33" s="139">
        <f t="shared" si="4"/>
        <v>26</v>
      </c>
    </row>
    <row r="34" spans="1:57" ht="15.75">
      <c r="A34" s="217">
        <f>'1st 1'!A34</f>
        <v>27</v>
      </c>
      <c r="B34" s="132">
        <f>IF('8th 1'!J34&gt;0,'8th 1'!AC34,0)</f>
        <v>0</v>
      </c>
      <c r="C34" s="133">
        <f>IF('8th 1'!J34&gt;0,'8th 1'!AB34,0)</f>
        <v>0</v>
      </c>
      <c r="D34" s="133">
        <f>IF('8th 2'!J34&gt;0,'8th 2'!AC34,0)</f>
        <v>0</v>
      </c>
      <c r="E34" s="134">
        <f>IF('8th 2'!J34&gt;0,'8th 2'!AB34,0)</f>
        <v>0</v>
      </c>
      <c r="F34" s="134">
        <f>IF('8th 3'!J34&gt;0,'8th 3'!AC34,0)</f>
        <v>0</v>
      </c>
      <c r="G34" s="133">
        <f>IF('8th 3'!J34&gt;0,'8th 3'!AB34,0)</f>
        <v>0</v>
      </c>
      <c r="H34" s="133">
        <f>IF('8th 4'!J34&gt;0,'8th 4'!AC34,0)</f>
        <v>0</v>
      </c>
      <c r="I34" s="133">
        <f>IF('8th 4'!J34&gt;0,'8th 4'!AB34,0)</f>
        <v>0</v>
      </c>
      <c r="J34" s="134">
        <f>IF('8th 5'!J34&gt;0,'8th 5'!AC34,0)</f>
        <v>0</v>
      </c>
      <c r="K34" s="134">
        <f>IF('8th 5'!J34&gt;0,'8th 5'!AB34,0)</f>
        <v>0</v>
      </c>
      <c r="L34" s="134">
        <f>IF('8th 6'!J34&gt;0,'8th 6'!AC34,0)</f>
        <v>0</v>
      </c>
      <c r="M34" s="134">
        <f>IF('8th 6'!J34&gt;0,'8th 6'!AB34,0)</f>
        <v>0</v>
      </c>
      <c r="N34" s="133">
        <f>IF('8th 7'!J34&gt;0,'8th 7'!AC34,0)</f>
        <v>0</v>
      </c>
      <c r="O34" s="222">
        <f>IF('8th 7'!J34&gt;0,'8th 7'!AB34,0)</f>
        <v>0</v>
      </c>
      <c r="P34" s="132">
        <f>IF('8th 1'!R34&gt;0,'8th 1'!AC34,0)</f>
        <v>4</v>
      </c>
      <c r="Q34" s="134" t="str">
        <f>IF('8th 1'!R34&gt;0,'8th 1'!AB34,0)</f>
        <v>A+</v>
      </c>
      <c r="R34" s="134">
        <f>IF('8th 2'!R34&gt;0,'8th 2'!AC34,0)</f>
        <v>3.75</v>
      </c>
      <c r="S34" s="133" t="str">
        <f>IF('8th 2'!R34&gt;0,'8th 2'!AB34,0)</f>
        <v>A</v>
      </c>
      <c r="T34" s="133">
        <f>IF('8th 3'!R34&gt;0,'8th 3'!AC34,0)</f>
        <v>4</v>
      </c>
      <c r="U34" s="133" t="str">
        <f>IF('8th 3'!R34&gt;0,'8th 3'!AB34,0)</f>
        <v>A+</v>
      </c>
      <c r="V34" s="134">
        <f>IF('8th 4'!R34&gt;0,'8th 4'!AC34,0)</f>
        <v>3.75</v>
      </c>
      <c r="W34" s="134" t="str">
        <f>IF('8th 4'!R34&gt;0,'8th 4'!AB34,0)</f>
        <v>A</v>
      </c>
      <c r="X34" s="133">
        <f>IF('8th 5'!R34&gt;0,'8th 5'!AC34,0)</f>
        <v>4</v>
      </c>
      <c r="Y34" s="133" t="str">
        <f>IF('8th 5'!R34&gt;0,'8th 5'!AB34,0)</f>
        <v>A+</v>
      </c>
      <c r="Z34" s="133">
        <f>IF('8th 6'!R34&gt;0,'8th 6'!AC34,0)</f>
        <v>4</v>
      </c>
      <c r="AA34" s="134" t="str">
        <f>IF('8th 6'!R34&gt;0,'8th 6'!AB34,0)</f>
        <v>A+</v>
      </c>
      <c r="AB34" s="132">
        <f>IF('8th 7'!R34&gt;0,'8th 7'!AC34,0)</f>
        <v>0</v>
      </c>
      <c r="AC34" s="135">
        <f>IF('8th 7'!R34&gt;0,'8th 7'!AB34,0)</f>
        <v>0</v>
      </c>
      <c r="AD34" s="223">
        <f>IF('8th 1'!Z34&gt;0,'8th 1'!AC34,0)</f>
        <v>0</v>
      </c>
      <c r="AE34" s="134">
        <f>IF('8th 1'!Z34&gt;0,'8th 1'!AB34,0)</f>
        <v>0</v>
      </c>
      <c r="AF34" s="134">
        <f>IF('8th 2'!Z34&gt;0,'8th 2'!AC34,0)</f>
        <v>0</v>
      </c>
      <c r="AG34" s="134">
        <f>IF('8th 2'!Z34&gt;0,'8th 2'!AB34,0)</f>
        <v>0</v>
      </c>
      <c r="AH34" s="134">
        <f>IF('8th 3'!Z34&gt;0,'8th 3'!AC34,0)</f>
        <v>0</v>
      </c>
      <c r="AI34" s="134">
        <f>IF('8th 3'!Z34&gt;0,'8th 3'!AB34,0)</f>
        <v>0</v>
      </c>
      <c r="AJ34" s="134">
        <f>IF('8th 4'!Z34&gt;0,'8th 4'!AC34,0)</f>
        <v>0</v>
      </c>
      <c r="AK34" s="133">
        <f>IF('8th 4'!Z34&gt;0,'8th 4'!AB34,0)</f>
        <v>0</v>
      </c>
      <c r="AL34" s="133">
        <f>IF('8th 5'!Z34&gt;0,'8th 5'!AC34,0)</f>
        <v>0</v>
      </c>
      <c r="AM34" s="133">
        <f>IF('8th 5'!Z34&gt;0,'8th 5'!AB34,0)</f>
        <v>0</v>
      </c>
      <c r="AN34" s="134">
        <f>IF('8th 6'!Z34&gt;0,'8th 6'!AC34,0)</f>
        <v>0</v>
      </c>
      <c r="AO34" s="225">
        <f>IF('8th 6'!Z34&gt;0,'8th 6'!AB34,0)</f>
        <v>0</v>
      </c>
      <c r="AP34" s="134">
        <f>IF('8th 7'!Z34&gt;0,'8th 7'!AC34,0)</f>
        <v>0</v>
      </c>
      <c r="AQ34" s="225">
        <f>IF('8th 7'!Z34&gt;0,'8th 7'!AB34,0)</f>
        <v>0</v>
      </c>
      <c r="AR34" s="142">
        <f>('viva-1'!K32+'viva-2'!K32+'viva-3'!K32+'viva-4'!K32)</f>
        <v>15.25</v>
      </c>
      <c r="AS34" s="226">
        <f>(B34*C6)+(D34*E6)+(F34*G6)+(H34*I6)+(J34*K6)+(L34*M6)+(N34*O6)+(P34*Q6)+(R34*S6)+(T34*U6)+(V34*W6)+(X34*Y6)+(Z34*AA6)+(AB34*AC6)+(AD34*AE6)+(AF34*AG6)+(AH34*AI6)+(AJ34*AK6)+(AL34*AM6)+(AN34*AO6)+(AP34*AQ6)</f>
        <v>58.5</v>
      </c>
      <c r="AT34" s="137">
        <f t="shared" si="0"/>
        <v>3.9</v>
      </c>
      <c r="AU34" s="136">
        <f>'Tabu-1'!AF33</f>
        <v>56.25</v>
      </c>
      <c r="AV34" s="137">
        <f>'Tabu-2'!AM33</f>
        <v>56.25</v>
      </c>
      <c r="AW34" s="136">
        <f>'Tabu-3'!AL34</f>
        <v>57</v>
      </c>
      <c r="AX34" s="136">
        <f>'Tabu-4'!AR34</f>
        <v>57</v>
      </c>
      <c r="AY34" s="136">
        <f>'Tabu-5'!AL34</f>
        <v>57</v>
      </c>
      <c r="AZ34" s="136">
        <f>'Tabu-6'!AR34</f>
        <v>59.25</v>
      </c>
      <c r="BA34" s="136">
        <f>'Tabu-7'!AL34</f>
        <v>58.5</v>
      </c>
      <c r="BB34" s="137">
        <f t="shared" si="1"/>
        <v>3.8303571428571428</v>
      </c>
      <c r="BC34" s="215" t="str">
        <f t="shared" si="2"/>
        <v>A</v>
      </c>
      <c r="BD34" s="337" t="str">
        <f t="shared" si="3"/>
        <v>A</v>
      </c>
      <c r="BE34" s="139">
        <f t="shared" si="4"/>
        <v>27</v>
      </c>
    </row>
    <row r="35" spans="1:57" ht="15.75">
      <c r="A35" s="217">
        <f>'1st 1'!A35</f>
        <v>28</v>
      </c>
      <c r="B35" s="132">
        <f>IF('8th 1'!J35&gt;0,'8th 1'!AC35,0)</f>
        <v>0</v>
      </c>
      <c r="C35" s="133">
        <f>IF('8th 1'!J35&gt;0,'8th 1'!AB35,0)</f>
        <v>0</v>
      </c>
      <c r="D35" s="133">
        <f>IF('8th 2'!J35&gt;0,'8th 2'!AC35,0)</f>
        <v>0</v>
      </c>
      <c r="E35" s="134">
        <f>IF('8th 2'!J35&gt;0,'8th 2'!AB35,0)</f>
        <v>0</v>
      </c>
      <c r="F35" s="134">
        <f>IF('8th 3'!J35&gt;0,'8th 3'!AC35,0)</f>
        <v>0</v>
      </c>
      <c r="G35" s="133">
        <f>IF('8th 3'!J35&gt;0,'8th 3'!AB35,0)</f>
        <v>0</v>
      </c>
      <c r="H35" s="133">
        <f>IF('8th 4'!J35&gt;0,'8th 4'!AC35,0)</f>
        <v>0</v>
      </c>
      <c r="I35" s="133">
        <f>IF('8th 4'!J35&gt;0,'8th 4'!AB35,0)</f>
        <v>0</v>
      </c>
      <c r="J35" s="134">
        <f>IF('8th 5'!J35&gt;0,'8th 5'!AC35,0)</f>
        <v>0</v>
      </c>
      <c r="K35" s="134">
        <f>IF('8th 5'!J35&gt;0,'8th 5'!AB35,0)</f>
        <v>0</v>
      </c>
      <c r="L35" s="134">
        <f>IF('8th 6'!J35&gt;0,'8th 6'!AC35,0)</f>
        <v>0</v>
      </c>
      <c r="M35" s="134">
        <f>IF('8th 6'!J35&gt;0,'8th 6'!AB35,0)</f>
        <v>0</v>
      </c>
      <c r="N35" s="133">
        <f>IF('8th 7'!J35&gt;0,'8th 7'!AC35,0)</f>
        <v>0</v>
      </c>
      <c r="O35" s="222">
        <f>IF('8th 7'!J35&gt;0,'8th 7'!AB35,0)</f>
        <v>0</v>
      </c>
      <c r="P35" s="132">
        <f>IF('8th 1'!R35&gt;0,'8th 1'!AC35,0)</f>
        <v>3.25</v>
      </c>
      <c r="Q35" s="134" t="str">
        <f>IF('8th 1'!R35&gt;0,'8th 1'!AB35,0)</f>
        <v>B+</v>
      </c>
      <c r="R35" s="134">
        <f>IF('8th 2'!R35&gt;0,'8th 2'!AC35,0)</f>
        <v>2.75</v>
      </c>
      <c r="S35" s="133" t="str">
        <f>IF('8th 2'!R35&gt;0,'8th 2'!AB35,0)</f>
        <v>B-</v>
      </c>
      <c r="T35" s="133">
        <f>IF('8th 3'!R35&gt;0,'8th 3'!AC35,0)</f>
        <v>3.25</v>
      </c>
      <c r="U35" s="133" t="str">
        <f>IF('8th 3'!R35&gt;0,'8th 3'!AB35,0)</f>
        <v>B+</v>
      </c>
      <c r="V35" s="134">
        <f>IF('8th 4'!R35&gt;0,'8th 4'!AC35,0)</f>
        <v>2.5</v>
      </c>
      <c r="W35" s="134" t="str">
        <f>IF('8th 4'!R35&gt;0,'8th 4'!AB35,0)</f>
        <v>C+</v>
      </c>
      <c r="X35" s="133">
        <f>IF('8th 5'!R35&gt;0,'8th 5'!AC35,0)</f>
        <v>3.75</v>
      </c>
      <c r="Y35" s="133" t="str">
        <f>IF('8th 5'!R35&gt;0,'8th 5'!AB35,0)</f>
        <v>A</v>
      </c>
      <c r="Z35" s="133">
        <f>IF('8th 6'!R35&gt;0,'8th 6'!AC35,0)</f>
        <v>3.25</v>
      </c>
      <c r="AA35" s="134" t="str">
        <f>IF('8th 6'!R35&gt;0,'8th 6'!AB35,0)</f>
        <v>B+</v>
      </c>
      <c r="AB35" s="132">
        <f>IF('8th 7'!R35&gt;0,'8th 7'!AC35,0)</f>
        <v>0</v>
      </c>
      <c r="AC35" s="135">
        <f>IF('8th 7'!R35&gt;0,'8th 7'!AB35,0)</f>
        <v>0</v>
      </c>
      <c r="AD35" s="223">
        <f>IF('8th 1'!Z35&gt;0,'8th 1'!AC35,0)</f>
        <v>0</v>
      </c>
      <c r="AE35" s="134">
        <f>IF('8th 1'!Z35&gt;0,'8th 1'!AB35,0)</f>
        <v>0</v>
      </c>
      <c r="AF35" s="134">
        <f>IF('8th 2'!Z35&gt;0,'8th 2'!AC35,0)</f>
        <v>0</v>
      </c>
      <c r="AG35" s="134">
        <f>IF('8th 2'!Z35&gt;0,'8th 2'!AB35,0)</f>
        <v>0</v>
      </c>
      <c r="AH35" s="134">
        <f>IF('8th 3'!Z35&gt;0,'8th 3'!AC35,0)</f>
        <v>0</v>
      </c>
      <c r="AI35" s="134">
        <f>IF('8th 3'!Z35&gt;0,'8th 3'!AB35,0)</f>
        <v>0</v>
      </c>
      <c r="AJ35" s="134">
        <f>IF('8th 4'!Z35&gt;0,'8th 4'!AC35,0)</f>
        <v>0</v>
      </c>
      <c r="AK35" s="133">
        <f>IF('8th 4'!Z35&gt;0,'8th 4'!AB35,0)</f>
        <v>0</v>
      </c>
      <c r="AL35" s="133">
        <f>IF('8th 5'!Z35&gt;0,'8th 5'!AC35,0)</f>
        <v>0</v>
      </c>
      <c r="AM35" s="133">
        <f>IF('8th 5'!Z35&gt;0,'8th 5'!AB35,0)</f>
        <v>0</v>
      </c>
      <c r="AN35" s="134">
        <f>IF('8th 6'!Z35&gt;0,'8th 6'!AC35,0)</f>
        <v>0</v>
      </c>
      <c r="AO35" s="225">
        <f>IF('8th 6'!Z35&gt;0,'8th 6'!AB35,0)</f>
        <v>0</v>
      </c>
      <c r="AP35" s="134">
        <f>IF('8th 7'!Z35&gt;0,'8th 7'!AC35,0)</f>
        <v>0</v>
      </c>
      <c r="AQ35" s="225">
        <f>IF('8th 7'!Z35&gt;0,'8th 7'!AB35,0)</f>
        <v>0</v>
      </c>
      <c r="AR35" s="142">
        <f>('viva-1'!K33+'viva-2'!K33+'viva-3'!K33+'viva-4'!K33)</f>
        <v>11</v>
      </c>
      <c r="AS35" s="226">
        <f>(B35*C6)+(D35*E6)+(F35*G6)+(H35*I6)+(J35*K6)+(L35*M6)+(N35*O6)+(P35*Q6)+(R35*S6)+(T35*U6)+(V35*W6)+(X35*Y6)+(Z35*AA6)+(AB35*AC6)+(AD35*AE6)+(AF35*AG6)+(AH35*AI6)+(AJ35*AK6)+(AL35*AM6)+(AN35*AO6)+(AP35*AQ6)</f>
        <v>45.75</v>
      </c>
      <c r="AT35" s="137">
        <f t="shared" si="0"/>
        <v>3.05</v>
      </c>
      <c r="AU35" s="136">
        <f>'Tabu-1'!AF34</f>
        <v>49.5</v>
      </c>
      <c r="AV35" s="137">
        <f>'Tabu-2'!AM34</f>
        <v>45.75</v>
      </c>
      <c r="AW35" s="136">
        <f>'Tabu-3'!AL35</f>
        <v>43.5</v>
      </c>
      <c r="AX35" s="136">
        <f>'Tabu-4'!AR35</f>
        <v>45.75</v>
      </c>
      <c r="AY35" s="136">
        <f>'Tabu-5'!AL35</f>
        <v>40.5</v>
      </c>
      <c r="AZ35" s="136">
        <f>'Tabu-6'!AR35</f>
        <v>45</v>
      </c>
      <c r="BA35" s="136">
        <f>'Tabu-7'!AL35</f>
        <v>47.625</v>
      </c>
      <c r="BB35" s="137">
        <f t="shared" si="1"/>
        <v>3.0148809523809526</v>
      </c>
      <c r="BC35" s="215" t="str">
        <f t="shared" si="2"/>
        <v>B</v>
      </c>
      <c r="BD35" s="337" t="str">
        <f t="shared" si="3"/>
        <v>B</v>
      </c>
      <c r="BE35" s="139">
        <f t="shared" si="4"/>
        <v>28</v>
      </c>
    </row>
    <row r="36" spans="1:57" ht="15.75">
      <c r="A36" s="217">
        <f>'1st 1'!A36</f>
        <v>29</v>
      </c>
      <c r="B36" s="132">
        <f>IF('8th 1'!J36&gt;0,'8th 1'!AC36,0)</f>
        <v>0</v>
      </c>
      <c r="C36" s="133">
        <f>IF('8th 1'!J36&gt;0,'8th 1'!AB36,0)</f>
        <v>0</v>
      </c>
      <c r="D36" s="133">
        <f>IF('8th 2'!J36&gt;0,'8th 2'!AC36,0)</f>
        <v>0</v>
      </c>
      <c r="E36" s="134">
        <f>IF('8th 2'!J36&gt;0,'8th 2'!AB36,0)</f>
        <v>0</v>
      </c>
      <c r="F36" s="134">
        <f>IF('8th 3'!J36&gt;0,'8th 3'!AC36,0)</f>
        <v>0</v>
      </c>
      <c r="G36" s="133">
        <f>IF('8th 3'!J36&gt;0,'8th 3'!AB36,0)</f>
        <v>0</v>
      </c>
      <c r="H36" s="133">
        <f>IF('8th 4'!J36&gt;0,'8th 4'!AC36,0)</f>
        <v>0</v>
      </c>
      <c r="I36" s="133">
        <f>IF('8th 4'!J36&gt;0,'8th 4'!AB36,0)</f>
        <v>0</v>
      </c>
      <c r="J36" s="134">
        <f>IF('8th 5'!J36&gt;0,'8th 5'!AC36,0)</f>
        <v>0</v>
      </c>
      <c r="K36" s="134">
        <f>IF('8th 5'!J36&gt;0,'8th 5'!AB36,0)</f>
        <v>0</v>
      </c>
      <c r="L36" s="134">
        <f>IF('8th 6'!J36&gt;0,'8th 6'!AC36,0)</f>
        <v>0</v>
      </c>
      <c r="M36" s="134">
        <f>IF('8th 6'!J36&gt;0,'8th 6'!AB36,0)</f>
        <v>0</v>
      </c>
      <c r="N36" s="133">
        <f>IF('8th 7'!J36&gt;0,'8th 7'!AC36,0)</f>
        <v>0</v>
      </c>
      <c r="O36" s="222">
        <f>IF('8th 7'!J36&gt;0,'8th 7'!AB36,0)</f>
        <v>0</v>
      </c>
      <c r="P36" s="132">
        <f>IF('8th 1'!R36&gt;0,'8th 1'!AC36,0)</f>
        <v>3.75</v>
      </c>
      <c r="Q36" s="134" t="str">
        <f>IF('8th 1'!R36&gt;0,'8th 1'!AB36,0)</f>
        <v>A</v>
      </c>
      <c r="R36" s="134">
        <f>IF('8th 2'!R36&gt;0,'8th 2'!AC36,0)</f>
        <v>3.25</v>
      </c>
      <c r="S36" s="133" t="str">
        <f>IF('8th 2'!R36&gt;0,'8th 2'!AB36,0)</f>
        <v>B+</v>
      </c>
      <c r="T36" s="133">
        <f>IF('8th 3'!R36&gt;0,'8th 3'!AC36,0)</f>
        <v>3.5</v>
      </c>
      <c r="U36" s="133" t="str">
        <f>IF('8th 3'!R36&gt;0,'8th 3'!AB36,0)</f>
        <v>A-</v>
      </c>
      <c r="V36" s="134">
        <f>IF('8th 4'!R36&gt;0,'8th 4'!AC36,0)</f>
        <v>3</v>
      </c>
      <c r="W36" s="134" t="str">
        <f>IF('8th 4'!R36&gt;0,'8th 4'!AB36,0)</f>
        <v>B</v>
      </c>
      <c r="X36" s="133">
        <f>IF('8th 5'!R36&gt;0,'8th 5'!AC36,0)</f>
        <v>4</v>
      </c>
      <c r="Y36" s="133" t="str">
        <f>IF('8th 5'!R36&gt;0,'8th 5'!AB36,0)</f>
        <v>A+</v>
      </c>
      <c r="Z36" s="133">
        <f>IF('8th 6'!R36&gt;0,'8th 6'!AC36,0)</f>
        <v>4</v>
      </c>
      <c r="AA36" s="134" t="str">
        <f>IF('8th 6'!R36&gt;0,'8th 6'!AB36,0)</f>
        <v>A+</v>
      </c>
      <c r="AB36" s="132">
        <f>IF('8th 7'!R36&gt;0,'8th 7'!AC36,0)</f>
        <v>0</v>
      </c>
      <c r="AC36" s="135">
        <f>IF('8th 7'!R36&gt;0,'8th 7'!AB36,0)</f>
        <v>0</v>
      </c>
      <c r="AD36" s="223">
        <f>IF('8th 1'!Z36&gt;0,'8th 1'!AC36,0)</f>
        <v>0</v>
      </c>
      <c r="AE36" s="134">
        <f>IF('8th 1'!Z36&gt;0,'8th 1'!AB36,0)</f>
        <v>0</v>
      </c>
      <c r="AF36" s="134">
        <f>IF('8th 2'!Z36&gt;0,'8th 2'!AC36,0)</f>
        <v>0</v>
      </c>
      <c r="AG36" s="134">
        <f>IF('8th 2'!Z36&gt;0,'8th 2'!AB36,0)</f>
        <v>0</v>
      </c>
      <c r="AH36" s="134">
        <f>IF('8th 3'!Z36&gt;0,'8th 3'!AC36,0)</f>
        <v>0</v>
      </c>
      <c r="AI36" s="134">
        <f>IF('8th 3'!Z36&gt;0,'8th 3'!AB36,0)</f>
        <v>0</v>
      </c>
      <c r="AJ36" s="134">
        <f>IF('8th 4'!Z36&gt;0,'8th 4'!AC36,0)</f>
        <v>0</v>
      </c>
      <c r="AK36" s="133">
        <f>IF('8th 4'!Z36&gt;0,'8th 4'!AB36,0)</f>
        <v>0</v>
      </c>
      <c r="AL36" s="133">
        <f>IF('8th 5'!Z36&gt;0,'8th 5'!AC36,0)</f>
        <v>0</v>
      </c>
      <c r="AM36" s="133">
        <f>IF('8th 5'!Z36&gt;0,'8th 5'!AB36,0)</f>
        <v>0</v>
      </c>
      <c r="AN36" s="134">
        <f>IF('8th 6'!Z36&gt;0,'8th 6'!AC36,0)</f>
        <v>0</v>
      </c>
      <c r="AO36" s="225">
        <f>IF('8th 6'!Z36&gt;0,'8th 6'!AB36,0)</f>
        <v>0</v>
      </c>
      <c r="AP36" s="134">
        <f>IF('8th 7'!Z36&gt;0,'8th 7'!AC36,0)</f>
        <v>0</v>
      </c>
      <c r="AQ36" s="225">
        <f>IF('8th 7'!Z36&gt;0,'8th 7'!AB36,0)</f>
        <v>0</v>
      </c>
      <c r="AR36" s="142">
        <f>('viva-1'!K34+'viva-2'!K34+'viva-3'!K34+'viva-4'!K34)</f>
        <v>10.75</v>
      </c>
      <c r="AS36" s="226">
        <f>(B36*C6)+(D36*E6)+(F36*G6)+(H36*I6)+(J36*K6)+(L36*M6)+(N36*O6)+(P36*Q6)+(R36*S6)+(T36*U6)+(V36*W6)+(X36*Y6)+(Z36*AA6)+(AB36*AC6)+(AD36*AE6)+(AF36*AG6)+(AH36*AI6)+(AJ36*AK6)+(AL36*AM6)+(AN36*AO6)+(AP36*AQ6)</f>
        <v>52.5</v>
      </c>
      <c r="AT36" s="137">
        <f t="shared" si="0"/>
        <v>3.5</v>
      </c>
      <c r="AU36" s="136">
        <f>'Tabu-1'!AF35</f>
        <v>48.375</v>
      </c>
      <c r="AV36" s="137">
        <f>'Tabu-2'!AM35</f>
        <v>51.375</v>
      </c>
      <c r="AW36" s="136">
        <f>'Tabu-3'!AL36</f>
        <v>45.75</v>
      </c>
      <c r="AX36" s="136">
        <f>'Tabu-4'!AR36</f>
        <v>47.625</v>
      </c>
      <c r="AY36" s="136">
        <f>'Tabu-5'!AL36</f>
        <v>48</v>
      </c>
      <c r="AZ36" s="136">
        <f>'Tabu-6'!AR36</f>
        <v>48</v>
      </c>
      <c r="BA36" s="136">
        <f>'Tabu-7'!AL36</f>
        <v>50.625</v>
      </c>
      <c r="BB36" s="137">
        <f t="shared" si="1"/>
        <v>3.2410714285714284</v>
      </c>
      <c r="BC36" s="215" t="str">
        <f t="shared" si="2"/>
        <v>A-</v>
      </c>
      <c r="BD36" s="337" t="str">
        <f t="shared" si="3"/>
        <v>A-</v>
      </c>
      <c r="BE36" s="139">
        <f t="shared" si="4"/>
        <v>29</v>
      </c>
    </row>
    <row r="37" spans="1:57" ht="31.5">
      <c r="A37" s="217">
        <f>'1st 1'!A37</f>
        <v>30</v>
      </c>
      <c r="B37" s="132">
        <f>IF('8th 1'!J37&gt;0,'8th 1'!AC37,0)</f>
        <v>0</v>
      </c>
      <c r="C37" s="133">
        <f>IF('8th 1'!J37&gt;0,'8th 1'!AB37,0)</f>
        <v>0</v>
      </c>
      <c r="D37" s="133">
        <f>IF('8th 2'!J37&gt;0,'8th 2'!AC37,0)</f>
        <v>0</v>
      </c>
      <c r="E37" s="134">
        <f>IF('8th 2'!J37&gt;0,'8th 2'!AB37,0)</f>
        <v>0</v>
      </c>
      <c r="F37" s="134">
        <f>IF('8th 3'!J37&gt;0,'8th 3'!AC37,0)</f>
        <v>0</v>
      </c>
      <c r="G37" s="133">
        <f>IF('8th 3'!J37&gt;0,'8th 3'!AB37,0)</f>
        <v>0</v>
      </c>
      <c r="H37" s="133">
        <f>IF('8th 4'!J37&gt;0,'8th 4'!AC37,0)</f>
        <v>0</v>
      </c>
      <c r="I37" s="133">
        <f>IF('8th 4'!J37&gt;0,'8th 4'!AB37,0)</f>
        <v>0</v>
      </c>
      <c r="J37" s="134">
        <f>IF('8th 5'!J37&gt;0,'8th 5'!AC37,0)</f>
        <v>0</v>
      </c>
      <c r="K37" s="134">
        <f>IF('8th 5'!J37&gt;0,'8th 5'!AB37,0)</f>
        <v>0</v>
      </c>
      <c r="L37" s="134">
        <f>IF('8th 6'!J37&gt;0,'8th 6'!AC37,0)</f>
        <v>0</v>
      </c>
      <c r="M37" s="134">
        <f>IF('8th 6'!J37&gt;0,'8th 6'!AB37,0)</f>
        <v>0</v>
      </c>
      <c r="N37" s="133">
        <f>IF('8th 7'!J37&gt;0,'8th 7'!AC37,0)</f>
        <v>0</v>
      </c>
      <c r="O37" s="222">
        <f>IF('8th 7'!J37&gt;0,'8th 7'!AB37,0)</f>
        <v>0</v>
      </c>
      <c r="P37" s="132">
        <f>IF('8th 1'!R37&gt;0,'8th 1'!AC37,0)</f>
        <v>3.5</v>
      </c>
      <c r="Q37" s="134" t="str">
        <f>IF('8th 1'!R37&gt;0,'8th 1'!AB37,0)</f>
        <v>A-</v>
      </c>
      <c r="R37" s="134">
        <f>IF('8th 2'!R37&gt;0,'8th 2'!AC37,0)</f>
        <v>3.25</v>
      </c>
      <c r="S37" s="133" t="str">
        <f>IF('8th 2'!R37&gt;0,'8th 2'!AB37,0)</f>
        <v>B+</v>
      </c>
      <c r="T37" s="133">
        <f>IF('8th 3'!R37&gt;0,'8th 3'!AC37,0)</f>
        <v>3.5</v>
      </c>
      <c r="U37" s="133" t="str">
        <f>IF('8th 3'!R37&gt;0,'8th 3'!AB37,0)</f>
        <v>A-</v>
      </c>
      <c r="V37" s="134">
        <f>IF('8th 4'!R37&gt;0,'8th 4'!AC37,0)</f>
        <v>3</v>
      </c>
      <c r="W37" s="134" t="str">
        <f>IF('8th 4'!R37&gt;0,'8th 4'!AB37,0)</f>
        <v>B</v>
      </c>
      <c r="X37" s="133">
        <f>IF('8th 5'!R37&gt;0,'8th 5'!AC37,0)</f>
        <v>3.5</v>
      </c>
      <c r="Y37" s="133" t="str">
        <f>IF('8th 5'!R37&gt;0,'8th 5'!AB37,0)</f>
        <v>A-</v>
      </c>
      <c r="Z37" s="133">
        <f>IF('8th 6'!R37&gt;0,'8th 6'!AC37,0)</f>
        <v>3.5</v>
      </c>
      <c r="AA37" s="134" t="str">
        <f>IF('8th 6'!R37&gt;0,'8th 6'!AB37,0)</f>
        <v>A-</v>
      </c>
      <c r="AB37" s="132">
        <f>IF('8th 7'!R37&gt;0,'8th 7'!AC37,0)</f>
        <v>0</v>
      </c>
      <c r="AC37" s="135">
        <f>IF('8th 7'!R37&gt;0,'8th 7'!AB37,0)</f>
        <v>0</v>
      </c>
      <c r="AD37" s="223">
        <f>IF('8th 1'!Z37&gt;0,'8th 1'!AC37,0)</f>
        <v>0</v>
      </c>
      <c r="AE37" s="134">
        <f>IF('8th 1'!Z37&gt;0,'8th 1'!AB37,0)</f>
        <v>0</v>
      </c>
      <c r="AF37" s="134">
        <f>IF('8th 2'!Z37&gt;0,'8th 2'!AC37,0)</f>
        <v>0</v>
      </c>
      <c r="AG37" s="134">
        <f>IF('8th 2'!Z37&gt;0,'8th 2'!AB37,0)</f>
        <v>0</v>
      </c>
      <c r="AH37" s="134">
        <f>IF('8th 3'!Z37&gt;0,'8th 3'!AC37,0)</f>
        <v>0</v>
      </c>
      <c r="AI37" s="134">
        <f>IF('8th 3'!Z37&gt;0,'8th 3'!AB37,0)</f>
        <v>0</v>
      </c>
      <c r="AJ37" s="134">
        <f>IF('8th 4'!Z37&gt;0,'8th 4'!AC37,0)</f>
        <v>0</v>
      </c>
      <c r="AK37" s="133">
        <f>IF('8th 4'!Z37&gt;0,'8th 4'!AB37,0)</f>
        <v>0</v>
      </c>
      <c r="AL37" s="133">
        <f>IF('8th 5'!Z37&gt;0,'8th 5'!AC37,0)</f>
        <v>0</v>
      </c>
      <c r="AM37" s="133">
        <f>IF('8th 5'!Z37&gt;0,'8th 5'!AB37,0)</f>
        <v>0</v>
      </c>
      <c r="AN37" s="134">
        <f>IF('8th 6'!Z37&gt;0,'8th 6'!AC37,0)</f>
        <v>0</v>
      </c>
      <c r="AO37" s="225">
        <f>IF('8th 6'!Z37&gt;0,'8th 6'!AB37,0)</f>
        <v>0</v>
      </c>
      <c r="AP37" s="134">
        <f>IF('8th 7'!Z37&gt;0,'8th 7'!AC37,0)</f>
        <v>0</v>
      </c>
      <c r="AQ37" s="225">
        <f>IF('8th 7'!Z37&gt;0,'8th 7'!AB37,0)</f>
        <v>0</v>
      </c>
      <c r="AR37" s="142">
        <f>('viva-1'!K35+'viva-2'!K35+'viva-3'!K35+'viva-4'!K35)</f>
        <v>10.75</v>
      </c>
      <c r="AS37" s="226">
        <f>(B37*C6)+(D37*E6)+(F37*G6)+(H37*I6)+(J37*K6)+(L37*M6)+(N37*O6)+(P37*Q6)+(R37*S6)+(T37*U6)+(V37*W6)+(X37*Y6)+(Z37*AA6)+(AB37*AC6)+(AD37*AE6)+(AF37*AG6)+(AH37*AI6)+(AJ37*AK6)+(AL37*AM6)+(AN37*AO6)+(AP37*AQ6)</f>
        <v>50.25</v>
      </c>
      <c r="AT37" s="137">
        <f t="shared" si="0"/>
        <v>3.35</v>
      </c>
      <c r="AU37" s="136">
        <f>'Tabu-1'!AF36</f>
        <v>50.25</v>
      </c>
      <c r="AV37" s="137">
        <f>'Tabu-2'!AM36</f>
        <v>48</v>
      </c>
      <c r="AW37" s="136">
        <f>'Tabu-3'!AL37</f>
        <v>43.5</v>
      </c>
      <c r="AX37" s="136">
        <f>'Tabu-4'!AR37</f>
        <v>47.625</v>
      </c>
      <c r="AY37" s="136">
        <f>'Tabu-5'!AL37</f>
        <v>45</v>
      </c>
      <c r="AZ37" s="136">
        <f>'Tabu-6'!AR37</f>
        <v>45</v>
      </c>
      <c r="BA37" s="136">
        <f>'Tabu-7'!AL37</f>
        <v>50.25</v>
      </c>
      <c r="BB37" s="137">
        <f t="shared" si="1"/>
        <v>3.1428571428571428</v>
      </c>
      <c r="BC37" s="215" t="str">
        <f t="shared" si="2"/>
        <v>B+</v>
      </c>
      <c r="BD37" s="337" t="str">
        <f t="shared" si="3"/>
        <v>B+</v>
      </c>
      <c r="BE37" s="139">
        <f t="shared" si="4"/>
        <v>30</v>
      </c>
    </row>
    <row r="38" spans="1:57" ht="15.75">
      <c r="A38" s="217">
        <f>'1st 1'!A38</f>
        <v>31</v>
      </c>
      <c r="B38" s="132">
        <f>IF('8th 1'!J38&gt;0,'8th 1'!AC38,0)</f>
        <v>0</v>
      </c>
      <c r="C38" s="133">
        <f>IF('8th 1'!J38&gt;0,'8th 1'!AB38,0)</f>
        <v>0</v>
      </c>
      <c r="D38" s="133">
        <f>IF('8th 2'!J38&gt;0,'8th 2'!AC38,0)</f>
        <v>0</v>
      </c>
      <c r="E38" s="134">
        <f>IF('8th 2'!J38&gt;0,'8th 2'!AB38,0)</f>
        <v>0</v>
      </c>
      <c r="F38" s="134">
        <f>IF('8th 3'!J38&gt;0,'8th 3'!AC38,0)</f>
        <v>0</v>
      </c>
      <c r="G38" s="133">
        <f>IF('8th 3'!J38&gt;0,'8th 3'!AB38,0)</f>
        <v>0</v>
      </c>
      <c r="H38" s="133">
        <f>IF('8th 4'!J38&gt;0,'8th 4'!AC38,0)</f>
        <v>0</v>
      </c>
      <c r="I38" s="133">
        <f>IF('8th 4'!J38&gt;0,'8th 4'!AB38,0)</f>
        <v>0</v>
      </c>
      <c r="J38" s="134">
        <f>IF('8th 5'!J38&gt;0,'8th 5'!AC38,0)</f>
        <v>0</v>
      </c>
      <c r="K38" s="134">
        <f>IF('8th 5'!J38&gt;0,'8th 5'!AB38,0)</f>
        <v>0</v>
      </c>
      <c r="L38" s="134">
        <f>IF('8th 6'!J38&gt;0,'8th 6'!AC38,0)</f>
        <v>0</v>
      </c>
      <c r="M38" s="134">
        <f>IF('8th 6'!J38&gt;0,'8th 6'!AB38,0)</f>
        <v>0</v>
      </c>
      <c r="N38" s="133">
        <f>IF('8th 7'!J38&gt;0,'8th 7'!AC38,0)</f>
        <v>0</v>
      </c>
      <c r="O38" s="222">
        <f>IF('8th 7'!J38&gt;0,'8th 7'!AB38,0)</f>
        <v>0</v>
      </c>
      <c r="P38" s="132">
        <f>IF('8th 1'!R38&gt;0,'8th 1'!AC38,0)</f>
        <v>3.75</v>
      </c>
      <c r="Q38" s="134" t="str">
        <f>IF('8th 1'!R38&gt;0,'8th 1'!AB38,0)</f>
        <v>A</v>
      </c>
      <c r="R38" s="134">
        <f>IF('8th 2'!R38&gt;0,'8th 2'!AC38,0)</f>
        <v>3.25</v>
      </c>
      <c r="S38" s="133" t="str">
        <f>IF('8th 2'!R38&gt;0,'8th 2'!AB38,0)</f>
        <v>B+</v>
      </c>
      <c r="T38" s="133">
        <f>IF('8th 3'!R38&gt;0,'8th 3'!AC38,0)</f>
        <v>3.75</v>
      </c>
      <c r="U38" s="133" t="str">
        <f>IF('8th 3'!R38&gt;0,'8th 3'!AB38,0)</f>
        <v>A</v>
      </c>
      <c r="V38" s="134">
        <f>IF('8th 4'!R38&gt;0,'8th 4'!AC38,0)</f>
        <v>3.25</v>
      </c>
      <c r="W38" s="134" t="str">
        <f>IF('8th 4'!R38&gt;0,'8th 4'!AB38,0)</f>
        <v>B+</v>
      </c>
      <c r="X38" s="133">
        <f>IF('8th 5'!R38&gt;0,'8th 5'!AC38,0)</f>
        <v>3.75</v>
      </c>
      <c r="Y38" s="133" t="str">
        <f>IF('8th 5'!R38&gt;0,'8th 5'!AB38,0)</f>
        <v>A</v>
      </c>
      <c r="Z38" s="133">
        <f>IF('8th 6'!R38&gt;0,'8th 6'!AC38,0)</f>
        <v>3.75</v>
      </c>
      <c r="AA38" s="134" t="str">
        <f>IF('8th 6'!R38&gt;0,'8th 6'!AB38,0)</f>
        <v>A</v>
      </c>
      <c r="AB38" s="132">
        <f>IF('8th 7'!R38&gt;0,'8th 7'!AC38,0)</f>
        <v>0</v>
      </c>
      <c r="AC38" s="135">
        <f>IF('8th 7'!R38&gt;0,'8th 7'!AB38,0)</f>
        <v>0</v>
      </c>
      <c r="AD38" s="223">
        <f>IF('8th 1'!Z38&gt;0,'8th 1'!AC38,0)</f>
        <v>0</v>
      </c>
      <c r="AE38" s="134">
        <f>IF('8th 1'!Z38&gt;0,'8th 1'!AB38,0)</f>
        <v>0</v>
      </c>
      <c r="AF38" s="134">
        <f>IF('8th 2'!Z38&gt;0,'8th 2'!AC38,0)</f>
        <v>0</v>
      </c>
      <c r="AG38" s="134">
        <f>IF('8th 2'!Z38&gt;0,'8th 2'!AB38,0)</f>
        <v>0</v>
      </c>
      <c r="AH38" s="134">
        <f>IF('8th 3'!Z38&gt;0,'8th 3'!AC38,0)</f>
        <v>0</v>
      </c>
      <c r="AI38" s="134">
        <f>IF('8th 3'!Z38&gt;0,'8th 3'!AB38,0)</f>
        <v>0</v>
      </c>
      <c r="AJ38" s="134">
        <f>IF('8th 4'!Z38&gt;0,'8th 4'!AC38,0)</f>
        <v>0</v>
      </c>
      <c r="AK38" s="133">
        <f>IF('8th 4'!Z38&gt;0,'8th 4'!AB38,0)</f>
        <v>0</v>
      </c>
      <c r="AL38" s="133">
        <f>IF('8th 5'!Z38&gt;0,'8th 5'!AC38,0)</f>
        <v>0</v>
      </c>
      <c r="AM38" s="133">
        <f>IF('8th 5'!Z38&gt;0,'8th 5'!AB38,0)</f>
        <v>0</v>
      </c>
      <c r="AN38" s="134">
        <f>IF('8th 6'!Z38&gt;0,'8th 6'!AC38,0)</f>
        <v>0</v>
      </c>
      <c r="AO38" s="225">
        <f>IF('8th 6'!Z38&gt;0,'8th 6'!AB38,0)</f>
        <v>0</v>
      </c>
      <c r="AP38" s="134">
        <f>IF('8th 7'!Z38&gt;0,'8th 7'!AC38,0)</f>
        <v>0</v>
      </c>
      <c r="AQ38" s="225">
        <f>IF('8th 7'!Z38&gt;0,'8th 7'!AB38,0)</f>
        <v>0</v>
      </c>
      <c r="AR38" s="142">
        <f>('viva-1'!K36+'viva-2'!K36+'viva-3'!K36+'viva-4'!K36)</f>
        <v>11.75</v>
      </c>
      <c r="AS38" s="226">
        <f>(B38*C6)+(D38*E6)+(F38*G6)+(H38*I6)+(J38*K6)+(L38*M6)+(N38*O6)+(P38*Q6)+(R38*S6)+(T38*U6)+(V38*W6)+(X38*Y6)+(Z38*AA6)+(AB38*AC6)+(AD38*AE6)+(AF38*AG6)+(AH38*AI6)+(AJ38*AK6)+(AL38*AM6)+(AN38*AO6)+(AP38*AQ6)</f>
        <v>53.25</v>
      </c>
      <c r="AT38" s="137">
        <f t="shared" si="0"/>
        <v>3.55</v>
      </c>
      <c r="AU38" s="136">
        <f>'Tabu-1'!AF37</f>
        <v>50.625</v>
      </c>
      <c r="AV38" s="137">
        <f>'Tabu-2'!AM37</f>
        <v>52.875</v>
      </c>
      <c r="AW38" s="136">
        <f>'Tabu-3'!AL38</f>
        <v>48</v>
      </c>
      <c r="AX38" s="136">
        <f>'Tabu-4'!AR38</f>
        <v>51.375</v>
      </c>
      <c r="AY38" s="136">
        <f>'Tabu-5'!AL38</f>
        <v>47.25</v>
      </c>
      <c r="AZ38" s="136">
        <f>'Tabu-6'!AR38</f>
        <v>50.25</v>
      </c>
      <c r="BA38" s="136">
        <f>'Tabu-7'!AL38</f>
        <v>55.125</v>
      </c>
      <c r="BB38" s="137">
        <f t="shared" si="1"/>
        <v>3.3839285714285716</v>
      </c>
      <c r="BC38" s="215" t="str">
        <f t="shared" si="2"/>
        <v>A-</v>
      </c>
      <c r="BD38" s="337" t="str">
        <f t="shared" si="3"/>
        <v>A-</v>
      </c>
      <c r="BE38" s="139">
        <f t="shared" si="4"/>
        <v>31</v>
      </c>
    </row>
    <row r="39" spans="1:57" ht="31.5">
      <c r="A39" s="217">
        <f>'1st 1'!A39</f>
        <v>32</v>
      </c>
      <c r="B39" s="132">
        <f>IF('8th 1'!J39&gt;0,'8th 1'!AC39,0)</f>
        <v>0</v>
      </c>
      <c r="C39" s="133">
        <f>IF('8th 1'!J39&gt;0,'8th 1'!AB39,0)</f>
        <v>0</v>
      </c>
      <c r="D39" s="133">
        <f>IF('8th 2'!J39&gt;0,'8th 2'!AC39,0)</f>
        <v>0</v>
      </c>
      <c r="E39" s="134">
        <f>IF('8th 2'!J39&gt;0,'8th 2'!AB39,0)</f>
        <v>0</v>
      </c>
      <c r="F39" s="134">
        <f>IF('8th 3'!J39&gt;0,'8th 3'!AC39,0)</f>
        <v>0</v>
      </c>
      <c r="G39" s="133">
        <f>IF('8th 3'!J39&gt;0,'8th 3'!AB39,0)</f>
        <v>0</v>
      </c>
      <c r="H39" s="133">
        <f>IF('8th 4'!J39&gt;0,'8th 4'!AC39,0)</f>
        <v>0</v>
      </c>
      <c r="I39" s="133">
        <f>IF('8th 4'!J39&gt;0,'8th 4'!AB39,0)</f>
        <v>0</v>
      </c>
      <c r="J39" s="134">
        <f>IF('8th 5'!J39&gt;0,'8th 5'!AC39,0)</f>
        <v>0</v>
      </c>
      <c r="K39" s="134">
        <f>IF('8th 5'!J39&gt;0,'8th 5'!AB39,0)</f>
        <v>0</v>
      </c>
      <c r="L39" s="134">
        <f>IF('8th 6'!J39&gt;0,'8th 6'!AC39,0)</f>
        <v>0</v>
      </c>
      <c r="M39" s="134">
        <f>IF('8th 6'!J39&gt;0,'8th 6'!AB39,0)</f>
        <v>0</v>
      </c>
      <c r="N39" s="133">
        <f>IF('8th 7'!J39&gt;0,'8th 7'!AC39,0)</f>
        <v>0</v>
      </c>
      <c r="O39" s="222">
        <f>IF('8th 7'!J39&gt;0,'8th 7'!AB39,0)</f>
        <v>0</v>
      </c>
      <c r="P39" s="132">
        <f>IF('8th 1'!R39&gt;0,'8th 1'!AC39,0)</f>
        <v>3.75</v>
      </c>
      <c r="Q39" s="134" t="str">
        <f>IF('8th 1'!R39&gt;0,'8th 1'!AB39,0)</f>
        <v>A</v>
      </c>
      <c r="R39" s="134">
        <f>IF('8th 2'!R39&gt;0,'8th 2'!AC39,0)</f>
        <v>3.5</v>
      </c>
      <c r="S39" s="133" t="str">
        <f>IF('8th 2'!R39&gt;0,'8th 2'!AB39,0)</f>
        <v>A-</v>
      </c>
      <c r="T39" s="133">
        <f>IF('8th 3'!R39&gt;0,'8th 3'!AC39,0)</f>
        <v>3.5</v>
      </c>
      <c r="U39" s="133" t="str">
        <f>IF('8th 3'!R39&gt;0,'8th 3'!AB39,0)</f>
        <v>A-</v>
      </c>
      <c r="V39" s="134">
        <f>IF('8th 4'!R39&gt;0,'8th 4'!AC39,0)</f>
        <v>3.25</v>
      </c>
      <c r="W39" s="134" t="str">
        <f>IF('8th 4'!R39&gt;0,'8th 4'!AB39,0)</f>
        <v>B+</v>
      </c>
      <c r="X39" s="133">
        <f>IF('8th 5'!R39&gt;0,'8th 5'!AC39,0)</f>
        <v>3.5</v>
      </c>
      <c r="Y39" s="133" t="str">
        <f>IF('8th 5'!R39&gt;0,'8th 5'!AB39,0)</f>
        <v>A-</v>
      </c>
      <c r="Z39" s="133">
        <f>IF('8th 6'!R39&gt;0,'8th 6'!AC39,0)</f>
        <v>3.25</v>
      </c>
      <c r="AA39" s="134" t="str">
        <f>IF('8th 6'!R39&gt;0,'8th 6'!AB39,0)</f>
        <v>B+</v>
      </c>
      <c r="AB39" s="132">
        <f>IF('8th 7'!R39&gt;0,'8th 7'!AC39,0)</f>
        <v>0</v>
      </c>
      <c r="AC39" s="135">
        <f>IF('8th 7'!R39&gt;0,'8th 7'!AB39,0)</f>
        <v>0</v>
      </c>
      <c r="AD39" s="223">
        <f>IF('8th 1'!Z39&gt;0,'8th 1'!AC39,0)</f>
        <v>0</v>
      </c>
      <c r="AE39" s="134">
        <f>IF('8th 1'!Z39&gt;0,'8th 1'!AB39,0)</f>
        <v>0</v>
      </c>
      <c r="AF39" s="134">
        <f>IF('8th 2'!Z39&gt;0,'8th 2'!AC39,0)</f>
        <v>0</v>
      </c>
      <c r="AG39" s="134">
        <f>IF('8th 2'!Z39&gt;0,'8th 2'!AB39,0)</f>
        <v>0</v>
      </c>
      <c r="AH39" s="134">
        <f>IF('8th 3'!Z39&gt;0,'8th 3'!AC39,0)</f>
        <v>0</v>
      </c>
      <c r="AI39" s="134">
        <f>IF('8th 3'!Z39&gt;0,'8th 3'!AB39,0)</f>
        <v>0</v>
      </c>
      <c r="AJ39" s="134">
        <f>IF('8th 4'!Z39&gt;0,'8th 4'!AC39,0)</f>
        <v>0</v>
      </c>
      <c r="AK39" s="133">
        <f>IF('8th 4'!Z39&gt;0,'8th 4'!AB39,0)</f>
        <v>0</v>
      </c>
      <c r="AL39" s="133">
        <f>IF('8th 5'!Z39&gt;0,'8th 5'!AC39,0)</f>
        <v>0</v>
      </c>
      <c r="AM39" s="133">
        <f>IF('8th 5'!Z39&gt;0,'8th 5'!AB39,0)</f>
        <v>0</v>
      </c>
      <c r="AN39" s="134">
        <f>IF('8th 6'!Z39&gt;0,'8th 6'!AC39,0)</f>
        <v>0</v>
      </c>
      <c r="AO39" s="225">
        <f>IF('8th 6'!Z39&gt;0,'8th 6'!AB39,0)</f>
        <v>0</v>
      </c>
      <c r="AP39" s="134">
        <f>IF('8th 7'!Z39&gt;0,'8th 7'!AC39,0)</f>
        <v>0</v>
      </c>
      <c r="AQ39" s="225">
        <f>IF('8th 7'!Z39&gt;0,'8th 7'!AB39,0)</f>
        <v>0</v>
      </c>
      <c r="AR39" s="142">
        <f>('viva-1'!K37+'viva-2'!K37+'viva-3'!K37+'viva-4'!K37)</f>
        <v>14</v>
      </c>
      <c r="AS39" s="226">
        <f>(B39*C6)+(D39*E6)+(F39*G6)+(H39*I6)+(J39*K6)+(L39*M6)+(N39*O6)+(P39*Q6)+(R39*S6)+(T39*U6)+(V39*W6)+(X39*Y6)+(Z39*AA6)+(AB39*AC6)+(AD39*AE6)+(AF39*AG6)+(AH39*AI6)+(AJ39*AK6)+(AL39*AM6)+(AN39*AO6)+(AP39*AQ6)</f>
        <v>52.125</v>
      </c>
      <c r="AT39" s="137">
        <f t="shared" si="0"/>
        <v>3.4750000000000001</v>
      </c>
      <c r="AU39" s="136">
        <f>'Tabu-1'!AF38</f>
        <v>50.25</v>
      </c>
      <c r="AV39" s="137">
        <f>'Tabu-2'!AM38</f>
        <v>49.875</v>
      </c>
      <c r="AW39" s="136">
        <f>'Tabu-3'!AL39</f>
        <v>45.75</v>
      </c>
      <c r="AX39" s="136">
        <f>'Tabu-4'!AR39</f>
        <v>49.125</v>
      </c>
      <c r="AY39" s="136">
        <f>'Tabu-5'!AL39</f>
        <v>48.75</v>
      </c>
      <c r="AZ39" s="136">
        <f>'Tabu-6'!AR39</f>
        <v>52.5</v>
      </c>
      <c r="BA39" s="136">
        <f>'Tabu-7'!AL39</f>
        <v>52.125</v>
      </c>
      <c r="BB39" s="137">
        <f t="shared" si="1"/>
        <v>3.3452380952380953</v>
      </c>
      <c r="BC39" s="215" t="str">
        <f t="shared" si="2"/>
        <v>B+</v>
      </c>
      <c r="BD39" s="337" t="str">
        <f t="shared" si="3"/>
        <v>B+</v>
      </c>
      <c r="BE39" s="139">
        <f t="shared" si="4"/>
        <v>32</v>
      </c>
    </row>
    <row r="40" spans="1:57" ht="31.5">
      <c r="A40" s="217">
        <f>'1st 1'!A40</f>
        <v>33</v>
      </c>
      <c r="B40" s="132">
        <f>IF('8th 1'!J40&gt;0,'8th 1'!AC40,0)</f>
        <v>0</v>
      </c>
      <c r="C40" s="133">
        <f>IF('8th 1'!J40&gt;0,'8th 1'!AB40,0)</f>
        <v>0</v>
      </c>
      <c r="D40" s="133">
        <f>IF('8th 2'!J40&gt;0,'8th 2'!AC40,0)</f>
        <v>0</v>
      </c>
      <c r="E40" s="134">
        <f>IF('8th 2'!J40&gt;0,'8th 2'!AB40,0)</f>
        <v>0</v>
      </c>
      <c r="F40" s="134">
        <f>IF('8th 3'!J40&gt;0,'8th 3'!AC40,0)</f>
        <v>0</v>
      </c>
      <c r="G40" s="133">
        <f>IF('8th 3'!J40&gt;0,'8th 3'!AB40,0)</f>
        <v>0</v>
      </c>
      <c r="H40" s="133">
        <f>IF('8th 4'!J40&gt;0,'8th 4'!AC40,0)</f>
        <v>0</v>
      </c>
      <c r="I40" s="133">
        <f>IF('8th 4'!J40&gt;0,'8th 4'!AB40,0)</f>
        <v>0</v>
      </c>
      <c r="J40" s="134">
        <f>IF('8th 5'!J40&gt;0,'8th 5'!AC40,0)</f>
        <v>0</v>
      </c>
      <c r="K40" s="134">
        <f>IF('8th 5'!J40&gt;0,'8th 5'!AB40,0)</f>
        <v>0</v>
      </c>
      <c r="L40" s="134">
        <f>IF('8th 6'!J40&gt;0,'8th 6'!AC40,0)</f>
        <v>0</v>
      </c>
      <c r="M40" s="134">
        <f>IF('8th 6'!J40&gt;0,'8th 6'!AB40,0)</f>
        <v>0</v>
      </c>
      <c r="N40" s="133">
        <f>IF('8th 7'!J40&gt;0,'8th 7'!AC40,0)</f>
        <v>0</v>
      </c>
      <c r="O40" s="222">
        <f>IF('8th 7'!J40&gt;0,'8th 7'!AB40,0)</f>
        <v>0</v>
      </c>
      <c r="P40" s="132">
        <f>IF('8th 1'!R40&gt;0,'8th 1'!AC40,0)</f>
        <v>3.5</v>
      </c>
      <c r="Q40" s="134" t="str">
        <f>IF('8th 1'!R40&gt;0,'8th 1'!AB40,0)</f>
        <v>A-</v>
      </c>
      <c r="R40" s="134">
        <f>IF('8th 2'!R40&gt;0,'8th 2'!AC40,0)</f>
        <v>3</v>
      </c>
      <c r="S40" s="133" t="str">
        <f>IF('8th 2'!R40&gt;0,'8th 2'!AB40,0)</f>
        <v>B</v>
      </c>
      <c r="T40" s="133">
        <f>IF('8th 3'!R40&gt;0,'8th 3'!AC40,0)</f>
        <v>3.75</v>
      </c>
      <c r="U40" s="133" t="str">
        <f>IF('8th 3'!R40&gt;0,'8th 3'!AB40,0)</f>
        <v>A</v>
      </c>
      <c r="V40" s="134">
        <f>IF('8th 4'!R40&gt;0,'8th 4'!AC40,0)</f>
        <v>3</v>
      </c>
      <c r="W40" s="134" t="str">
        <f>IF('8th 4'!R40&gt;0,'8th 4'!AB40,0)</f>
        <v>B</v>
      </c>
      <c r="X40" s="133">
        <f>IF('8th 5'!R40&gt;0,'8th 5'!AC40,0)</f>
        <v>3.75</v>
      </c>
      <c r="Y40" s="133" t="str">
        <f>IF('8th 5'!R40&gt;0,'8th 5'!AB40,0)</f>
        <v>A</v>
      </c>
      <c r="Z40" s="133">
        <f>IF('8th 6'!R40&gt;0,'8th 6'!AC40,0)</f>
        <v>3.5</v>
      </c>
      <c r="AA40" s="134" t="str">
        <f>IF('8th 6'!R40&gt;0,'8th 6'!AB40,0)</f>
        <v>A-</v>
      </c>
      <c r="AB40" s="132">
        <f>IF('8th 7'!R40&gt;0,'8th 7'!AC40,0)</f>
        <v>0</v>
      </c>
      <c r="AC40" s="135">
        <f>IF('8th 7'!R40&gt;0,'8th 7'!AB40,0)</f>
        <v>0</v>
      </c>
      <c r="AD40" s="223">
        <f>IF('8th 1'!Z40&gt;0,'8th 1'!AC40,0)</f>
        <v>0</v>
      </c>
      <c r="AE40" s="134">
        <f>IF('8th 1'!Z40&gt;0,'8th 1'!AB40,0)</f>
        <v>0</v>
      </c>
      <c r="AF40" s="134">
        <f>IF('8th 2'!Z40&gt;0,'8th 2'!AC40,0)</f>
        <v>0</v>
      </c>
      <c r="AG40" s="134">
        <f>IF('8th 2'!Z40&gt;0,'8th 2'!AB40,0)</f>
        <v>0</v>
      </c>
      <c r="AH40" s="134">
        <f>IF('8th 3'!Z40&gt;0,'8th 3'!AC40,0)</f>
        <v>0</v>
      </c>
      <c r="AI40" s="134">
        <f>IF('8th 3'!Z40&gt;0,'8th 3'!AB40,0)</f>
        <v>0</v>
      </c>
      <c r="AJ40" s="134">
        <f>IF('8th 4'!Z40&gt;0,'8th 4'!AC40,0)</f>
        <v>0</v>
      </c>
      <c r="AK40" s="133">
        <f>IF('8th 4'!Z40&gt;0,'8th 4'!AB40,0)</f>
        <v>0</v>
      </c>
      <c r="AL40" s="133">
        <f>IF('8th 5'!Z40&gt;0,'8th 5'!AC40,0)</f>
        <v>0</v>
      </c>
      <c r="AM40" s="133">
        <f>IF('8th 5'!Z40&gt;0,'8th 5'!AB40,0)</f>
        <v>0</v>
      </c>
      <c r="AN40" s="134">
        <f>IF('8th 6'!Z40&gt;0,'8th 6'!AC40,0)</f>
        <v>0</v>
      </c>
      <c r="AO40" s="225">
        <f>IF('8th 6'!Z40&gt;0,'8th 6'!AB40,0)</f>
        <v>0</v>
      </c>
      <c r="AP40" s="134">
        <f>IF('8th 7'!Z40&gt;0,'8th 7'!AC40,0)</f>
        <v>0</v>
      </c>
      <c r="AQ40" s="225">
        <f>IF('8th 7'!Z40&gt;0,'8th 7'!AB40,0)</f>
        <v>0</v>
      </c>
      <c r="AR40" s="142">
        <f>('viva-1'!K38+'viva-2'!K38+'viva-3'!K38+'viva-4'!K38)</f>
        <v>11.5</v>
      </c>
      <c r="AS40" s="226">
        <f>(B40*C6)+(D40*E6)+(F40*G6)+(H40*I6)+(J40*K6)+(L40*M6)+(N40*O6)+(P40*Q6)+(R40*S6)+(T40*U6)+(V40*W6)+(X40*Y6)+(Z40*AA6)+(AB40*AC6)+(AD40*AE6)+(AF40*AG6)+(AH40*AI6)+(AJ40*AK6)+(AL40*AM6)+(AN40*AO6)+(AP40*AQ6)</f>
        <v>50.625</v>
      </c>
      <c r="AT40" s="137">
        <f t="shared" si="0"/>
        <v>3.375</v>
      </c>
      <c r="AU40" s="136">
        <f>'Tabu-1'!AF39</f>
        <v>46.875</v>
      </c>
      <c r="AV40" s="137">
        <f>'Tabu-2'!AM39</f>
        <v>46.5</v>
      </c>
      <c r="AW40" s="136">
        <f>'Tabu-3'!AL40</f>
        <v>45.75</v>
      </c>
      <c r="AX40" s="136">
        <f>'Tabu-4'!AR40</f>
        <v>52.5</v>
      </c>
      <c r="AY40" s="136">
        <f>'Tabu-5'!AL40</f>
        <v>48.75</v>
      </c>
      <c r="AZ40" s="136">
        <f>'Tabu-6'!AR40</f>
        <v>49.5</v>
      </c>
      <c r="BA40" s="136">
        <f>'Tabu-7'!AL40</f>
        <v>52.125</v>
      </c>
      <c r="BB40" s="137">
        <f t="shared" si="1"/>
        <v>3.2529761904761907</v>
      </c>
      <c r="BC40" s="215" t="str">
        <f t="shared" si="2"/>
        <v>B+</v>
      </c>
      <c r="BD40" s="337" t="str">
        <f t="shared" si="3"/>
        <v>B+</v>
      </c>
      <c r="BE40" s="139">
        <f t="shared" si="4"/>
        <v>33</v>
      </c>
    </row>
    <row r="41" spans="1:57" ht="31.5">
      <c r="A41" s="217">
        <f>'1st 1'!A41</f>
        <v>34</v>
      </c>
      <c r="B41" s="132">
        <f>IF('8th 1'!J41&gt;0,'8th 1'!AC41,0)</f>
        <v>0</v>
      </c>
      <c r="C41" s="133">
        <f>IF('8th 1'!J41&gt;0,'8th 1'!AB41,0)</f>
        <v>0</v>
      </c>
      <c r="D41" s="133">
        <f>IF('8th 2'!J41&gt;0,'8th 2'!AC41,0)</f>
        <v>0</v>
      </c>
      <c r="E41" s="134">
        <f>IF('8th 2'!J41&gt;0,'8th 2'!AB41,0)</f>
        <v>0</v>
      </c>
      <c r="F41" s="134">
        <f>IF('8th 3'!J41&gt;0,'8th 3'!AC41,0)</f>
        <v>0</v>
      </c>
      <c r="G41" s="133">
        <f>IF('8th 3'!J41&gt;0,'8th 3'!AB41,0)</f>
        <v>0</v>
      </c>
      <c r="H41" s="133">
        <f>IF('8th 4'!J41&gt;0,'8th 4'!AC41,0)</f>
        <v>0</v>
      </c>
      <c r="I41" s="133">
        <f>IF('8th 4'!J41&gt;0,'8th 4'!AB41,0)</f>
        <v>0</v>
      </c>
      <c r="J41" s="134">
        <f>IF('8th 5'!J41&gt;0,'8th 5'!AC41,0)</f>
        <v>0</v>
      </c>
      <c r="K41" s="134">
        <f>IF('8th 5'!J41&gt;0,'8th 5'!AB41,0)</f>
        <v>0</v>
      </c>
      <c r="L41" s="134">
        <f>IF('8th 6'!J41&gt;0,'8th 6'!AC41,0)</f>
        <v>0</v>
      </c>
      <c r="M41" s="134">
        <f>IF('8th 6'!J41&gt;0,'8th 6'!AB41,0)</f>
        <v>0</v>
      </c>
      <c r="N41" s="133">
        <f>IF('8th 7'!J41&gt;0,'8th 7'!AC41,0)</f>
        <v>0</v>
      </c>
      <c r="O41" s="222">
        <f>IF('8th 7'!J41&gt;0,'8th 7'!AB41,0)</f>
        <v>0</v>
      </c>
      <c r="P41" s="132">
        <f>IF('8th 1'!R41&gt;0,'8th 1'!AC41,0)</f>
        <v>3.5</v>
      </c>
      <c r="Q41" s="134" t="str">
        <f>IF('8th 1'!R41&gt;0,'8th 1'!AB41,0)</f>
        <v>A-</v>
      </c>
      <c r="R41" s="134">
        <f>IF('8th 2'!R41&gt;0,'8th 2'!AC41,0)</f>
        <v>3.25</v>
      </c>
      <c r="S41" s="133" t="str">
        <f>IF('8th 2'!R41&gt;0,'8th 2'!AB41,0)</f>
        <v>B+</v>
      </c>
      <c r="T41" s="133">
        <f>IF('8th 3'!R41&gt;0,'8th 3'!AC41,0)</f>
        <v>3.5</v>
      </c>
      <c r="U41" s="133" t="str">
        <f>IF('8th 3'!R41&gt;0,'8th 3'!AB41,0)</f>
        <v>A-</v>
      </c>
      <c r="V41" s="134">
        <f>IF('8th 4'!R41&gt;0,'8th 4'!AC41,0)</f>
        <v>3</v>
      </c>
      <c r="W41" s="134" t="str">
        <f>IF('8th 4'!R41&gt;0,'8th 4'!AB41,0)</f>
        <v>B</v>
      </c>
      <c r="X41" s="133">
        <f>IF('8th 5'!R41&gt;0,'8th 5'!AC41,0)</f>
        <v>3.75</v>
      </c>
      <c r="Y41" s="133" t="str">
        <f>IF('8th 5'!R41&gt;0,'8th 5'!AB41,0)</f>
        <v>A</v>
      </c>
      <c r="Z41" s="133">
        <f>IF('8th 6'!R41&gt;0,'8th 6'!AC41,0)</f>
        <v>3.5</v>
      </c>
      <c r="AA41" s="134" t="str">
        <f>IF('8th 6'!R41&gt;0,'8th 6'!AB41,0)</f>
        <v>A-</v>
      </c>
      <c r="AB41" s="132">
        <f>IF('8th 7'!R41&gt;0,'8th 7'!AC41,0)</f>
        <v>0</v>
      </c>
      <c r="AC41" s="135">
        <f>IF('8th 7'!R41&gt;0,'8th 7'!AB41,0)</f>
        <v>0</v>
      </c>
      <c r="AD41" s="223">
        <f>IF('8th 1'!Z41&gt;0,'8th 1'!AC41,0)</f>
        <v>0</v>
      </c>
      <c r="AE41" s="134">
        <f>IF('8th 1'!Z41&gt;0,'8th 1'!AB41,0)</f>
        <v>0</v>
      </c>
      <c r="AF41" s="134">
        <f>IF('8th 2'!Z41&gt;0,'8th 2'!AC41,0)</f>
        <v>0</v>
      </c>
      <c r="AG41" s="134">
        <f>IF('8th 2'!Z41&gt;0,'8th 2'!AB41,0)</f>
        <v>0</v>
      </c>
      <c r="AH41" s="134">
        <f>IF('8th 3'!Z41&gt;0,'8th 3'!AC41,0)</f>
        <v>0</v>
      </c>
      <c r="AI41" s="134">
        <f>IF('8th 3'!Z41&gt;0,'8th 3'!AB41,0)</f>
        <v>0</v>
      </c>
      <c r="AJ41" s="134">
        <f>IF('8th 4'!Z41&gt;0,'8th 4'!AC41,0)</f>
        <v>0</v>
      </c>
      <c r="AK41" s="133">
        <f>IF('8th 4'!Z41&gt;0,'8th 4'!AB41,0)</f>
        <v>0</v>
      </c>
      <c r="AL41" s="133">
        <f>IF('8th 5'!Z41&gt;0,'8th 5'!AC41,0)</f>
        <v>0</v>
      </c>
      <c r="AM41" s="133">
        <f>IF('8th 5'!Z41&gt;0,'8th 5'!AB41,0)</f>
        <v>0</v>
      </c>
      <c r="AN41" s="134">
        <f>IF('8th 6'!Z41&gt;0,'8th 6'!AC41,0)</f>
        <v>0</v>
      </c>
      <c r="AO41" s="225">
        <f>IF('8th 6'!Z41&gt;0,'8th 6'!AB41,0)</f>
        <v>0</v>
      </c>
      <c r="AP41" s="134">
        <f>IF('8th 7'!Z41&gt;0,'8th 7'!AC41,0)</f>
        <v>0</v>
      </c>
      <c r="AQ41" s="225">
        <f>IF('8th 7'!Z41&gt;0,'8th 7'!AB41,0)</f>
        <v>0</v>
      </c>
      <c r="AR41" s="142">
        <f>('viva-1'!K39+'viva-2'!K39+'viva-3'!K39+'viva-4'!K39)</f>
        <v>12</v>
      </c>
      <c r="AS41" s="226">
        <f>(B41*C6)+(D41*E6)+(F41*G6)+(H41*I6)+(J41*K6)+(L41*M6)+(N41*O6)+(P41*Q6)+(R41*S6)+(T41*U6)+(V41*W6)+(X41*Y6)+(Z41*AA6)+(AB41*AC6)+(AD41*AE6)+(AF41*AG6)+(AH41*AI6)+(AJ41*AK6)+(AL41*AM6)+(AN41*AO6)+(AP41*AQ6)</f>
        <v>50.625</v>
      </c>
      <c r="AT41" s="137">
        <f t="shared" si="0"/>
        <v>3.375</v>
      </c>
      <c r="AU41" s="136">
        <f>'Tabu-1'!AF40</f>
        <v>46.875</v>
      </c>
      <c r="AV41" s="137">
        <f>'Tabu-2'!AM40</f>
        <v>45.75</v>
      </c>
      <c r="AW41" s="136">
        <f>'Tabu-3'!AL41</f>
        <v>45.75</v>
      </c>
      <c r="AX41" s="136">
        <f>'Tabu-4'!AR41</f>
        <v>49.125</v>
      </c>
      <c r="AY41" s="136">
        <f>'Tabu-5'!AL41</f>
        <v>45</v>
      </c>
      <c r="AZ41" s="136">
        <f>'Tabu-6'!AR41</f>
        <v>50.25</v>
      </c>
      <c r="BA41" s="136">
        <f>'Tabu-7'!AL41</f>
        <v>51</v>
      </c>
      <c r="BB41" s="137">
        <f t="shared" si="1"/>
        <v>3.1934523809523809</v>
      </c>
      <c r="BC41" s="215" t="str">
        <f t="shared" ref="BC41:BC77" si="5">IF(AT41&gt;=4,"A+",IF(AT41&gt;=3.75,"A",IF(AT41&gt;=3.5,"A-",IF(AT41&gt;=3.25,"B+",IF(AT41&gt;=3,"B",IF(AT41&gt;=2.75,"B-",IF(AT41&gt;=2.5,"C+",IF(AT41&gt;=2,"C","F"))))))))</f>
        <v>B+</v>
      </c>
      <c r="BD41" s="337" t="str">
        <f t="shared" si="3"/>
        <v>B+</v>
      </c>
      <c r="BE41" s="139">
        <f t="shared" si="4"/>
        <v>34</v>
      </c>
    </row>
    <row r="42" spans="1:57" ht="15.75">
      <c r="A42" s="217">
        <f>'1st 1'!A42</f>
        <v>35</v>
      </c>
      <c r="B42" s="132">
        <f>IF('8th 1'!J42&gt;0,'8th 1'!AC42,0)</f>
        <v>0</v>
      </c>
      <c r="C42" s="133">
        <f>IF('8th 1'!J42&gt;0,'8th 1'!AB42,0)</f>
        <v>0</v>
      </c>
      <c r="D42" s="133">
        <f>IF('8th 2'!J42&gt;0,'8th 2'!AC42,0)</f>
        <v>0</v>
      </c>
      <c r="E42" s="134">
        <f>IF('8th 2'!J42&gt;0,'8th 2'!AB42,0)</f>
        <v>0</v>
      </c>
      <c r="F42" s="134">
        <f>IF('8th 3'!J42&gt;0,'8th 3'!AC42,0)</f>
        <v>0</v>
      </c>
      <c r="G42" s="133">
        <f>IF('8th 3'!J42&gt;0,'8th 3'!AB42,0)</f>
        <v>0</v>
      </c>
      <c r="H42" s="133">
        <f>IF('8th 4'!J42&gt;0,'8th 4'!AC42,0)</f>
        <v>0</v>
      </c>
      <c r="I42" s="133">
        <f>IF('8th 4'!J42&gt;0,'8th 4'!AB42,0)</f>
        <v>0</v>
      </c>
      <c r="J42" s="134">
        <f>IF('8th 5'!J42&gt;0,'8th 5'!AC42,0)</f>
        <v>0</v>
      </c>
      <c r="K42" s="134">
        <f>IF('8th 5'!J42&gt;0,'8th 5'!AB42,0)</f>
        <v>0</v>
      </c>
      <c r="L42" s="134">
        <f>IF('8th 6'!J42&gt;0,'8th 6'!AC42,0)</f>
        <v>0</v>
      </c>
      <c r="M42" s="134">
        <f>IF('8th 6'!J42&gt;0,'8th 6'!AB42,0)</f>
        <v>0</v>
      </c>
      <c r="N42" s="133">
        <f>IF('8th 7'!J42&gt;0,'8th 7'!AC42,0)</f>
        <v>0</v>
      </c>
      <c r="O42" s="222">
        <f>IF('8th 7'!J42&gt;0,'8th 7'!AB42,0)</f>
        <v>0</v>
      </c>
      <c r="P42" s="132">
        <f>IF('8th 1'!R42&gt;0,'8th 1'!AC42,0)</f>
        <v>3.75</v>
      </c>
      <c r="Q42" s="134" t="str">
        <f>IF('8th 1'!R42&gt;0,'8th 1'!AB42,0)</f>
        <v>A</v>
      </c>
      <c r="R42" s="134">
        <f>IF('8th 2'!R42&gt;0,'8th 2'!AC42,0)</f>
        <v>3</v>
      </c>
      <c r="S42" s="133" t="str">
        <f>IF('8th 2'!R42&gt;0,'8th 2'!AB42,0)</f>
        <v>B</v>
      </c>
      <c r="T42" s="133">
        <f>IF('8th 3'!R42&gt;0,'8th 3'!AC42,0)</f>
        <v>3.5</v>
      </c>
      <c r="U42" s="133" t="str">
        <f>IF('8th 3'!R42&gt;0,'8th 3'!AB42,0)</f>
        <v>A-</v>
      </c>
      <c r="V42" s="134">
        <f>IF('8th 4'!R42&gt;0,'8th 4'!AC42,0)</f>
        <v>2.5</v>
      </c>
      <c r="W42" s="134" t="str">
        <f>IF('8th 4'!R42&gt;0,'8th 4'!AB42,0)</f>
        <v>C+</v>
      </c>
      <c r="X42" s="133">
        <f>IF('8th 5'!R42&gt;0,'8th 5'!AC42,0)</f>
        <v>3</v>
      </c>
      <c r="Y42" s="133" t="str">
        <f>IF('8th 5'!R42&gt;0,'8th 5'!AB42,0)</f>
        <v>B</v>
      </c>
      <c r="Z42" s="133">
        <f>IF('8th 6'!R42&gt;0,'8th 6'!AC42,0)</f>
        <v>3.5</v>
      </c>
      <c r="AA42" s="134" t="str">
        <f>IF('8th 6'!R42&gt;0,'8th 6'!AB42,0)</f>
        <v>A-</v>
      </c>
      <c r="AB42" s="132">
        <f>IF('8th 7'!R42&gt;0,'8th 7'!AC42,0)</f>
        <v>0</v>
      </c>
      <c r="AC42" s="135">
        <f>IF('8th 7'!R42&gt;0,'8th 7'!AB42,0)</f>
        <v>0</v>
      </c>
      <c r="AD42" s="223">
        <f>IF('8th 1'!Z42&gt;0,'8th 1'!AC42,0)</f>
        <v>0</v>
      </c>
      <c r="AE42" s="134">
        <f>IF('8th 1'!Z42&gt;0,'8th 1'!AB42,0)</f>
        <v>0</v>
      </c>
      <c r="AF42" s="134">
        <f>IF('8th 2'!Z42&gt;0,'8th 2'!AC42,0)</f>
        <v>0</v>
      </c>
      <c r="AG42" s="134">
        <f>IF('8th 2'!Z42&gt;0,'8th 2'!AB42,0)</f>
        <v>0</v>
      </c>
      <c r="AH42" s="134">
        <f>IF('8th 3'!Z42&gt;0,'8th 3'!AC42,0)</f>
        <v>0</v>
      </c>
      <c r="AI42" s="134">
        <f>IF('8th 3'!Z42&gt;0,'8th 3'!AB42,0)</f>
        <v>0</v>
      </c>
      <c r="AJ42" s="134">
        <f>IF('8th 4'!Z42&gt;0,'8th 4'!AC42,0)</f>
        <v>0</v>
      </c>
      <c r="AK42" s="133">
        <f>IF('8th 4'!Z42&gt;0,'8th 4'!AB42,0)</f>
        <v>0</v>
      </c>
      <c r="AL42" s="133">
        <f>IF('8th 5'!Z42&gt;0,'8th 5'!AC42,0)</f>
        <v>0</v>
      </c>
      <c r="AM42" s="133">
        <f>IF('8th 5'!Z42&gt;0,'8th 5'!AB42,0)</f>
        <v>0</v>
      </c>
      <c r="AN42" s="134">
        <f>IF('8th 6'!Z42&gt;0,'8th 6'!AC42,0)</f>
        <v>0</v>
      </c>
      <c r="AO42" s="225">
        <f>IF('8th 6'!Z42&gt;0,'8th 6'!AB42,0)</f>
        <v>0</v>
      </c>
      <c r="AP42" s="134">
        <f>IF('8th 7'!Z42&gt;0,'8th 7'!AC42,0)</f>
        <v>0</v>
      </c>
      <c r="AQ42" s="225">
        <f>IF('8th 7'!Z42&gt;0,'8th 7'!AB42,0)</f>
        <v>0</v>
      </c>
      <c r="AR42" s="142">
        <f>('viva-1'!K40+'viva-2'!K40+'viva-3'!K40+'viva-4'!K40)</f>
        <v>13</v>
      </c>
      <c r="AS42" s="226">
        <f>(B42*C6)+(D42*E6)+(F42*G6)+(H42*I6)+(J42*K6)+(L42*M6)+(N42*O6)+(P42*Q6)+(R42*S6)+(T42*U6)+(V42*W6)+(X42*Y6)+(Z42*AA6)+(AB42*AC6)+(AD42*AE6)+(AF42*AG6)+(AH42*AI6)+(AJ42*AK6)+(AL42*AM6)+(AN42*AO6)+(AP42*AQ6)</f>
        <v>48</v>
      </c>
      <c r="AT42" s="137">
        <f t="shared" si="0"/>
        <v>3.2</v>
      </c>
      <c r="AU42" s="136">
        <f>'Tabu-1'!AF41</f>
        <v>49.5</v>
      </c>
      <c r="AV42" s="137">
        <f>'Tabu-2'!AM41</f>
        <v>49.125</v>
      </c>
      <c r="AW42" s="136">
        <f>'Tabu-3'!AL42</f>
        <v>48.75</v>
      </c>
      <c r="AX42" s="136">
        <f>'Tabu-4'!AR42</f>
        <v>47.25</v>
      </c>
      <c r="AY42" s="136">
        <f>'Tabu-5'!AL42</f>
        <v>44.25</v>
      </c>
      <c r="AZ42" s="136">
        <f>'Tabu-6'!AR42</f>
        <v>47.25</v>
      </c>
      <c r="BA42" s="136">
        <f>'Tabu-7'!AL42</f>
        <v>48</v>
      </c>
      <c r="BB42" s="137">
        <f t="shared" si="1"/>
        <v>3.1875</v>
      </c>
      <c r="BC42" s="215" t="str">
        <f t="shared" si="5"/>
        <v>B</v>
      </c>
      <c r="BD42" s="337" t="str">
        <f t="shared" si="3"/>
        <v>B</v>
      </c>
      <c r="BE42" s="139">
        <f t="shared" si="4"/>
        <v>35</v>
      </c>
    </row>
    <row r="43" spans="1:57" ht="15.75">
      <c r="A43" s="217">
        <f>'1st 1'!A43</f>
        <v>36</v>
      </c>
      <c r="B43" s="132">
        <f>IF('8th 1'!J43&gt;0,'8th 1'!AC43,0)</f>
        <v>0</v>
      </c>
      <c r="C43" s="133">
        <f>IF('8th 1'!J43&gt;0,'8th 1'!AB43,0)</f>
        <v>0</v>
      </c>
      <c r="D43" s="133">
        <f>IF('8th 2'!J43&gt;0,'8th 2'!AC43,0)</f>
        <v>0</v>
      </c>
      <c r="E43" s="134">
        <f>IF('8th 2'!J43&gt;0,'8th 2'!AB43,0)</f>
        <v>0</v>
      </c>
      <c r="F43" s="134">
        <f>IF('8th 3'!J43&gt;0,'8th 3'!AC43,0)</f>
        <v>0</v>
      </c>
      <c r="G43" s="133">
        <f>IF('8th 3'!J43&gt;0,'8th 3'!AB43,0)</f>
        <v>0</v>
      </c>
      <c r="H43" s="133">
        <f>IF('8th 4'!J43&gt;0,'8th 4'!AC43,0)</f>
        <v>0</v>
      </c>
      <c r="I43" s="133">
        <f>IF('8th 4'!J43&gt;0,'8th 4'!AB43,0)</f>
        <v>0</v>
      </c>
      <c r="J43" s="134">
        <f>IF('8th 5'!J43&gt;0,'8th 5'!AC43,0)</f>
        <v>0</v>
      </c>
      <c r="K43" s="134">
        <f>IF('8th 5'!J43&gt;0,'8th 5'!AB43,0)</f>
        <v>0</v>
      </c>
      <c r="L43" s="134">
        <f>IF('8th 6'!J43&gt;0,'8th 6'!AC43,0)</f>
        <v>0</v>
      </c>
      <c r="M43" s="134">
        <f>IF('8th 6'!J43&gt;0,'8th 6'!AB43,0)</f>
        <v>0</v>
      </c>
      <c r="N43" s="133">
        <f>IF('8th 7'!J43&gt;0,'8th 7'!AC43,0)</f>
        <v>0</v>
      </c>
      <c r="O43" s="222">
        <f>IF('8th 7'!J43&gt;0,'8th 7'!AB43,0)</f>
        <v>0</v>
      </c>
      <c r="P43" s="132">
        <f>IF('8th 1'!R43&gt;0,'8th 1'!AC43,0)</f>
        <v>3.75</v>
      </c>
      <c r="Q43" s="134" t="str">
        <f>IF('8th 1'!R43&gt;0,'8th 1'!AB43,0)</f>
        <v>A</v>
      </c>
      <c r="R43" s="134">
        <f>IF('8th 2'!R43&gt;0,'8th 2'!AC43,0)</f>
        <v>3.25</v>
      </c>
      <c r="S43" s="133" t="str">
        <f>IF('8th 2'!R43&gt;0,'8th 2'!AB43,0)</f>
        <v>B+</v>
      </c>
      <c r="T43" s="133">
        <f>IF('8th 3'!R43&gt;0,'8th 3'!AC43,0)</f>
        <v>4</v>
      </c>
      <c r="U43" s="133" t="str">
        <f>IF('8th 3'!R43&gt;0,'8th 3'!AB43,0)</f>
        <v>A+</v>
      </c>
      <c r="V43" s="134">
        <f>IF('8th 4'!R43&gt;0,'8th 4'!AC43,0)</f>
        <v>3.25</v>
      </c>
      <c r="W43" s="134" t="str">
        <f>IF('8th 4'!R43&gt;0,'8th 4'!AB43,0)</f>
        <v>B+</v>
      </c>
      <c r="X43" s="133">
        <f>IF('8th 5'!R43&gt;0,'8th 5'!AC43,0)</f>
        <v>3.75</v>
      </c>
      <c r="Y43" s="133" t="str">
        <f>IF('8th 5'!R43&gt;0,'8th 5'!AB43,0)</f>
        <v>A</v>
      </c>
      <c r="Z43" s="133">
        <f>IF('8th 6'!R43&gt;0,'8th 6'!AC43,0)</f>
        <v>3.5</v>
      </c>
      <c r="AA43" s="134" t="str">
        <f>IF('8th 6'!R43&gt;0,'8th 6'!AB43,0)</f>
        <v>A-</v>
      </c>
      <c r="AB43" s="132">
        <f>IF('8th 7'!R43&gt;0,'8th 7'!AC43,0)</f>
        <v>0</v>
      </c>
      <c r="AC43" s="135">
        <f>IF('8th 7'!R43&gt;0,'8th 7'!AB43,0)</f>
        <v>0</v>
      </c>
      <c r="AD43" s="223">
        <f>IF('8th 1'!Z43&gt;0,'8th 1'!AC43,0)</f>
        <v>0</v>
      </c>
      <c r="AE43" s="134">
        <f>IF('8th 1'!Z43&gt;0,'8th 1'!AB43,0)</f>
        <v>0</v>
      </c>
      <c r="AF43" s="134">
        <f>IF('8th 2'!Z43&gt;0,'8th 2'!AC43,0)</f>
        <v>0</v>
      </c>
      <c r="AG43" s="134">
        <f>IF('8th 2'!Z43&gt;0,'8th 2'!AB43,0)</f>
        <v>0</v>
      </c>
      <c r="AH43" s="134">
        <f>IF('8th 3'!Z43&gt;0,'8th 3'!AC43,0)</f>
        <v>0</v>
      </c>
      <c r="AI43" s="134">
        <f>IF('8th 3'!Z43&gt;0,'8th 3'!AB43,0)</f>
        <v>0</v>
      </c>
      <c r="AJ43" s="134">
        <f>IF('8th 4'!Z43&gt;0,'8th 4'!AC43,0)</f>
        <v>0</v>
      </c>
      <c r="AK43" s="133">
        <f>IF('8th 4'!Z43&gt;0,'8th 4'!AB43,0)</f>
        <v>0</v>
      </c>
      <c r="AL43" s="133">
        <f>IF('8th 5'!Z43&gt;0,'8th 5'!AC43,0)</f>
        <v>0</v>
      </c>
      <c r="AM43" s="133">
        <f>IF('8th 5'!Z43&gt;0,'8th 5'!AB43,0)</f>
        <v>0</v>
      </c>
      <c r="AN43" s="134">
        <f>IF('8th 6'!Z43&gt;0,'8th 6'!AC43,0)</f>
        <v>0</v>
      </c>
      <c r="AO43" s="225">
        <f>IF('8th 6'!Z43&gt;0,'8th 6'!AB43,0)</f>
        <v>0</v>
      </c>
      <c r="AP43" s="134">
        <f>IF('8th 7'!Z43&gt;0,'8th 7'!AC43,0)</f>
        <v>0</v>
      </c>
      <c r="AQ43" s="225">
        <f>IF('8th 7'!Z43&gt;0,'8th 7'!AB43,0)</f>
        <v>0</v>
      </c>
      <c r="AR43" s="142">
        <f>('viva-1'!K41+'viva-2'!K41+'viva-3'!K41+'viva-4'!K41)</f>
        <v>15</v>
      </c>
      <c r="AS43" s="226">
        <f>(B43*C6)+(D43*E6)+(F43*G6)+(H43*I6)+(J43*K6)+(L43*M6)+(N43*O6)+(P43*Q6)+(R43*S6)+(T43*U6)+(V43*W6)+(X43*Y6)+(Z43*AA6)+(AB43*AC6)+(AD43*AE6)+(AF43*AG6)+(AH43*AI6)+(AJ43*AK6)+(AL43*AM6)+(AN43*AO6)+(AP43*AQ6)</f>
        <v>53.625</v>
      </c>
      <c r="AT43" s="137">
        <f t="shared" si="0"/>
        <v>3.5750000000000002</v>
      </c>
      <c r="AU43" s="136">
        <f>'Tabu-1'!AF42</f>
        <v>55.5</v>
      </c>
      <c r="AV43" s="137">
        <f>'Tabu-2'!AM42</f>
        <v>53.625</v>
      </c>
      <c r="AW43" s="136">
        <f>'Tabu-3'!AL43</f>
        <v>52.5</v>
      </c>
      <c r="AX43" s="136">
        <f>'Tabu-4'!AR43</f>
        <v>54</v>
      </c>
      <c r="AY43" s="136">
        <f>'Tabu-5'!AL43</f>
        <v>52.5</v>
      </c>
      <c r="AZ43" s="136">
        <f>'Tabu-6'!AR43</f>
        <v>54.75</v>
      </c>
      <c r="BA43" s="136">
        <f>'Tabu-7'!AL43</f>
        <v>54</v>
      </c>
      <c r="BB43" s="137">
        <f t="shared" si="1"/>
        <v>3.5952380952380953</v>
      </c>
      <c r="BC43" s="215" t="str">
        <f t="shared" si="5"/>
        <v>A-</v>
      </c>
      <c r="BD43" s="337" t="str">
        <f t="shared" si="3"/>
        <v>A-</v>
      </c>
      <c r="BE43" s="139">
        <f t="shared" si="4"/>
        <v>36</v>
      </c>
    </row>
    <row r="44" spans="1:57" ht="15.75">
      <c r="A44" s="217">
        <f>'1st 1'!A44</f>
        <v>37</v>
      </c>
      <c r="B44" s="132">
        <f>IF('8th 1'!J44&gt;0,'8th 1'!AC44,0)</f>
        <v>0</v>
      </c>
      <c r="C44" s="133">
        <f>IF('8th 1'!J44&gt;0,'8th 1'!AB44,0)</f>
        <v>0</v>
      </c>
      <c r="D44" s="133">
        <f>IF('8th 2'!J44&gt;0,'8th 2'!AC44,0)</f>
        <v>0</v>
      </c>
      <c r="E44" s="134">
        <f>IF('8th 2'!J44&gt;0,'8th 2'!AB44,0)</f>
        <v>0</v>
      </c>
      <c r="F44" s="134">
        <f>IF('8th 3'!J44&gt;0,'8th 3'!AC44,0)</f>
        <v>0</v>
      </c>
      <c r="G44" s="133">
        <f>IF('8th 3'!J44&gt;0,'8th 3'!AB44,0)</f>
        <v>0</v>
      </c>
      <c r="H44" s="133">
        <f>IF('8th 4'!J44&gt;0,'8th 4'!AC44,0)</f>
        <v>0</v>
      </c>
      <c r="I44" s="133">
        <f>IF('8th 4'!J44&gt;0,'8th 4'!AB44,0)</f>
        <v>0</v>
      </c>
      <c r="J44" s="134">
        <f>IF('8th 5'!J44&gt;0,'8th 5'!AC44,0)</f>
        <v>0</v>
      </c>
      <c r="K44" s="134">
        <f>IF('8th 5'!J44&gt;0,'8th 5'!AB44,0)</f>
        <v>0</v>
      </c>
      <c r="L44" s="134">
        <f>IF('8th 6'!J44&gt;0,'8th 6'!AC44,0)</f>
        <v>0</v>
      </c>
      <c r="M44" s="134">
        <f>IF('8th 6'!J44&gt;0,'8th 6'!AB44,0)</f>
        <v>0</v>
      </c>
      <c r="N44" s="133">
        <f>IF('8th 7'!J44&gt;0,'8th 7'!AC44,0)</f>
        <v>0</v>
      </c>
      <c r="O44" s="222">
        <f>IF('8th 7'!J44&gt;0,'8th 7'!AB44,0)</f>
        <v>0</v>
      </c>
      <c r="P44" s="132">
        <f>IF('8th 1'!R44&gt;0,'8th 1'!AC44,0)</f>
        <v>3.75</v>
      </c>
      <c r="Q44" s="134" t="str">
        <f>IF('8th 1'!R44&gt;0,'8th 1'!AB44,0)</f>
        <v>A</v>
      </c>
      <c r="R44" s="134">
        <f>IF('8th 2'!R44&gt;0,'8th 2'!AC44,0)</f>
        <v>3.5</v>
      </c>
      <c r="S44" s="133" t="str">
        <f>IF('8th 2'!R44&gt;0,'8th 2'!AB44,0)</f>
        <v>A-</v>
      </c>
      <c r="T44" s="133">
        <f>IF('8th 3'!R44&gt;0,'8th 3'!AC44,0)</f>
        <v>3.75</v>
      </c>
      <c r="U44" s="133" t="str">
        <f>IF('8th 3'!R44&gt;0,'8th 3'!AB44,0)</f>
        <v>A</v>
      </c>
      <c r="V44" s="134">
        <f>IF('8th 4'!R44&gt;0,'8th 4'!AC44,0)</f>
        <v>2.75</v>
      </c>
      <c r="W44" s="134" t="str">
        <f>IF('8th 4'!R44&gt;0,'8th 4'!AB44,0)</f>
        <v>B-</v>
      </c>
      <c r="X44" s="133">
        <f>IF('8th 5'!R44&gt;0,'8th 5'!AC44,0)</f>
        <v>3.75</v>
      </c>
      <c r="Y44" s="133" t="str">
        <f>IF('8th 5'!R44&gt;0,'8th 5'!AB44,0)</f>
        <v>A</v>
      </c>
      <c r="Z44" s="133">
        <f>IF('8th 6'!R44&gt;0,'8th 6'!AC44,0)</f>
        <v>4</v>
      </c>
      <c r="AA44" s="134" t="str">
        <f>IF('8th 6'!R44&gt;0,'8th 6'!AB44,0)</f>
        <v>A+</v>
      </c>
      <c r="AB44" s="132">
        <f>IF('8th 7'!R44&gt;0,'8th 7'!AC44,0)</f>
        <v>0</v>
      </c>
      <c r="AC44" s="135">
        <f>IF('8th 7'!R44&gt;0,'8th 7'!AB44,0)</f>
        <v>0</v>
      </c>
      <c r="AD44" s="223">
        <f>IF('8th 1'!Z44&gt;0,'8th 1'!AC44,0)</f>
        <v>0</v>
      </c>
      <c r="AE44" s="134">
        <f>IF('8th 1'!Z44&gt;0,'8th 1'!AB44,0)</f>
        <v>0</v>
      </c>
      <c r="AF44" s="134">
        <f>IF('8th 2'!Z44&gt;0,'8th 2'!AC44,0)</f>
        <v>0</v>
      </c>
      <c r="AG44" s="134">
        <f>IF('8th 2'!Z44&gt;0,'8th 2'!AB44,0)</f>
        <v>0</v>
      </c>
      <c r="AH44" s="134">
        <f>IF('8th 3'!Z44&gt;0,'8th 3'!AC44,0)</f>
        <v>0</v>
      </c>
      <c r="AI44" s="134">
        <f>IF('8th 3'!Z44&gt;0,'8th 3'!AB44,0)</f>
        <v>0</v>
      </c>
      <c r="AJ44" s="134">
        <f>IF('8th 4'!Z44&gt;0,'8th 4'!AC44,0)</f>
        <v>0</v>
      </c>
      <c r="AK44" s="133">
        <f>IF('8th 4'!Z44&gt;0,'8th 4'!AB44,0)</f>
        <v>0</v>
      </c>
      <c r="AL44" s="133">
        <f>IF('8th 5'!Z44&gt;0,'8th 5'!AC44,0)</f>
        <v>0</v>
      </c>
      <c r="AM44" s="133">
        <f>IF('8th 5'!Z44&gt;0,'8th 5'!AB44,0)</f>
        <v>0</v>
      </c>
      <c r="AN44" s="134">
        <f>IF('8th 6'!Z44&gt;0,'8th 6'!AC44,0)</f>
        <v>0</v>
      </c>
      <c r="AO44" s="225">
        <f>IF('8th 6'!Z44&gt;0,'8th 6'!AB44,0)</f>
        <v>0</v>
      </c>
      <c r="AP44" s="134">
        <f>IF('8th 7'!Z44&gt;0,'8th 7'!AC44,0)</f>
        <v>0</v>
      </c>
      <c r="AQ44" s="225">
        <f>IF('8th 7'!Z44&gt;0,'8th 7'!AB44,0)</f>
        <v>0</v>
      </c>
      <c r="AR44" s="142">
        <f>('viva-1'!K42+'viva-2'!K42+'viva-3'!K42+'viva-4'!K42)</f>
        <v>15.5</v>
      </c>
      <c r="AS44" s="226">
        <f>(B44*C6)+(D44*E6)+(F44*G6)+(H44*I6)+(J44*K6)+(L44*M6)+(N44*O6)+(P44*Q6)+(R44*S6)+(T44*U6)+(V44*W6)+(X44*Y6)+(Z44*AA6)+(AB44*AC6)+(AD44*AE6)+(AF44*AG6)+(AH44*AI6)+(AJ44*AK6)+(AL44*AM6)+(AN44*AO6)+(AP44*AQ6)</f>
        <v>52.875</v>
      </c>
      <c r="AT44" s="137">
        <f t="shared" si="0"/>
        <v>3.5249999999999999</v>
      </c>
      <c r="AU44" s="136">
        <f>'Tabu-1'!AF43</f>
        <v>48.375</v>
      </c>
      <c r="AV44" s="137">
        <f>'Tabu-2'!AM43</f>
        <v>48.375</v>
      </c>
      <c r="AW44" s="136">
        <f>'Tabu-3'!AL44</f>
        <v>46.5</v>
      </c>
      <c r="AX44" s="136">
        <f>'Tabu-4'!AR44</f>
        <v>49.875</v>
      </c>
      <c r="AY44" s="136">
        <f>'Tabu-5'!AL44</f>
        <v>48.75</v>
      </c>
      <c r="AZ44" s="136">
        <f>'Tabu-6'!AR44</f>
        <v>51</v>
      </c>
      <c r="BA44" s="136">
        <f>'Tabu-7'!AL44</f>
        <v>53.625</v>
      </c>
      <c r="BB44" s="137">
        <f t="shared" si="1"/>
        <v>3.3541666666666665</v>
      </c>
      <c r="BC44" s="215" t="str">
        <f t="shared" si="5"/>
        <v>A-</v>
      </c>
      <c r="BD44" s="337" t="str">
        <f t="shared" si="3"/>
        <v>A-</v>
      </c>
      <c r="BE44" s="139">
        <f t="shared" si="4"/>
        <v>37</v>
      </c>
    </row>
    <row r="45" spans="1:57" ht="31.5">
      <c r="A45" s="217">
        <f>'1st 1'!A45</f>
        <v>38</v>
      </c>
      <c r="B45" s="132">
        <f>IF('8th 1'!J45&gt;0,'8th 1'!AC45,0)</f>
        <v>0</v>
      </c>
      <c r="C45" s="133">
        <f>IF('8th 1'!J45&gt;0,'8th 1'!AB45,0)</f>
        <v>0</v>
      </c>
      <c r="D45" s="133">
        <f>IF('8th 2'!J45&gt;0,'8th 2'!AC45,0)</f>
        <v>0</v>
      </c>
      <c r="E45" s="134">
        <f>IF('8th 2'!J45&gt;0,'8th 2'!AB45,0)</f>
        <v>0</v>
      </c>
      <c r="F45" s="134">
        <f>IF('8th 3'!J45&gt;0,'8th 3'!AC45,0)</f>
        <v>0</v>
      </c>
      <c r="G45" s="133">
        <f>IF('8th 3'!J45&gt;0,'8th 3'!AB45,0)</f>
        <v>0</v>
      </c>
      <c r="H45" s="133">
        <f>IF('8th 4'!J45&gt;0,'8th 4'!AC45,0)</f>
        <v>0</v>
      </c>
      <c r="I45" s="133">
        <f>IF('8th 4'!J45&gt;0,'8th 4'!AB45,0)</f>
        <v>0</v>
      </c>
      <c r="J45" s="134">
        <f>IF('8th 5'!J45&gt;0,'8th 5'!AC45,0)</f>
        <v>0</v>
      </c>
      <c r="K45" s="134">
        <f>IF('8th 5'!J45&gt;0,'8th 5'!AB45,0)</f>
        <v>0</v>
      </c>
      <c r="L45" s="134">
        <f>IF('8th 6'!J45&gt;0,'8th 6'!AC45,0)</f>
        <v>0</v>
      </c>
      <c r="M45" s="134">
        <f>IF('8th 6'!J45&gt;0,'8th 6'!AB45,0)</f>
        <v>0</v>
      </c>
      <c r="N45" s="133">
        <f>IF('8th 7'!J45&gt;0,'8th 7'!AC45,0)</f>
        <v>0</v>
      </c>
      <c r="O45" s="222">
        <f>IF('8th 7'!J45&gt;0,'8th 7'!AB45,0)</f>
        <v>0</v>
      </c>
      <c r="P45" s="132">
        <f>IF('8th 1'!R45&gt;0,'8th 1'!AC45,0)</f>
        <v>3.75</v>
      </c>
      <c r="Q45" s="134" t="str">
        <f>IF('8th 1'!R45&gt;0,'8th 1'!AB45,0)</f>
        <v>A</v>
      </c>
      <c r="R45" s="134">
        <f>IF('8th 2'!R45&gt;0,'8th 2'!AC45,0)</f>
        <v>3</v>
      </c>
      <c r="S45" s="133" t="str">
        <f>IF('8th 2'!R45&gt;0,'8th 2'!AB45,0)</f>
        <v>B</v>
      </c>
      <c r="T45" s="133">
        <f>IF('8th 3'!R45&gt;0,'8th 3'!AC45,0)</f>
        <v>3.25</v>
      </c>
      <c r="U45" s="133" t="str">
        <f>IF('8th 3'!R45&gt;0,'8th 3'!AB45,0)</f>
        <v>B+</v>
      </c>
      <c r="V45" s="134">
        <f>IF('8th 4'!R45&gt;0,'8th 4'!AC45,0)</f>
        <v>2.5</v>
      </c>
      <c r="W45" s="134" t="str">
        <f>IF('8th 4'!R45&gt;0,'8th 4'!AB45,0)</f>
        <v>C+</v>
      </c>
      <c r="X45" s="133">
        <f>IF('8th 5'!R45&gt;0,'8th 5'!AC45,0)</f>
        <v>3.75</v>
      </c>
      <c r="Y45" s="133" t="str">
        <f>IF('8th 5'!R45&gt;0,'8th 5'!AB45,0)</f>
        <v>A</v>
      </c>
      <c r="Z45" s="133">
        <f>IF('8th 6'!R45&gt;0,'8th 6'!AC45,0)</f>
        <v>3.75</v>
      </c>
      <c r="AA45" s="134" t="str">
        <f>IF('8th 6'!R45&gt;0,'8th 6'!AB45,0)</f>
        <v>A</v>
      </c>
      <c r="AB45" s="132">
        <f>IF('8th 7'!R45&gt;0,'8th 7'!AC45,0)</f>
        <v>0</v>
      </c>
      <c r="AC45" s="135">
        <f>IF('8th 7'!R45&gt;0,'8th 7'!AB45,0)</f>
        <v>0</v>
      </c>
      <c r="AD45" s="223">
        <f>IF('8th 1'!Z45&gt;0,'8th 1'!AC45,0)</f>
        <v>0</v>
      </c>
      <c r="AE45" s="134">
        <f>IF('8th 1'!Z45&gt;0,'8th 1'!AB45,0)</f>
        <v>0</v>
      </c>
      <c r="AF45" s="134">
        <f>IF('8th 2'!Z45&gt;0,'8th 2'!AC45,0)</f>
        <v>0</v>
      </c>
      <c r="AG45" s="134">
        <f>IF('8th 2'!Z45&gt;0,'8th 2'!AB45,0)</f>
        <v>0</v>
      </c>
      <c r="AH45" s="134">
        <f>IF('8th 3'!Z45&gt;0,'8th 3'!AC45,0)</f>
        <v>0</v>
      </c>
      <c r="AI45" s="134">
        <f>IF('8th 3'!Z45&gt;0,'8th 3'!AB45,0)</f>
        <v>0</v>
      </c>
      <c r="AJ45" s="134">
        <f>IF('8th 4'!Z45&gt;0,'8th 4'!AC45,0)</f>
        <v>0</v>
      </c>
      <c r="AK45" s="133">
        <f>IF('8th 4'!Z45&gt;0,'8th 4'!AB45,0)</f>
        <v>0</v>
      </c>
      <c r="AL45" s="133">
        <f>IF('8th 5'!Z45&gt;0,'8th 5'!AC45,0)</f>
        <v>0</v>
      </c>
      <c r="AM45" s="133">
        <f>IF('8th 5'!Z45&gt;0,'8th 5'!AB45,0)</f>
        <v>0</v>
      </c>
      <c r="AN45" s="134">
        <f>IF('8th 6'!Z45&gt;0,'8th 6'!AC45,0)</f>
        <v>0</v>
      </c>
      <c r="AO45" s="225">
        <f>IF('8th 6'!Z45&gt;0,'8th 6'!AB45,0)</f>
        <v>0</v>
      </c>
      <c r="AP45" s="134">
        <f>IF('8th 7'!Z45&gt;0,'8th 7'!AC45,0)</f>
        <v>0</v>
      </c>
      <c r="AQ45" s="225">
        <f>IF('8th 7'!Z45&gt;0,'8th 7'!AB45,0)</f>
        <v>0</v>
      </c>
      <c r="AR45" s="142">
        <f>('viva-1'!K43+'viva-2'!K43+'viva-3'!K43+'viva-4'!K43)</f>
        <v>14.5</v>
      </c>
      <c r="AS45" s="226">
        <f>(B45*C6)+(D45*E6)+(F45*G6)+(H45*I6)+(J45*K6)+(L45*M6)+(N45*O6)+(P45*Q6)+(R45*S6)+(T45*U6)+(V45*W6)+(X45*Y6)+(Z45*AA6)+(AB45*AC6)+(AD45*AE6)+(AF45*AG6)+(AH45*AI6)+(AJ45*AK6)+(AL45*AM6)+(AN45*AO6)+(AP45*AQ6)</f>
        <v>48.75</v>
      </c>
      <c r="AT45" s="137">
        <f t="shared" si="0"/>
        <v>3.25</v>
      </c>
      <c r="AU45" s="136">
        <f>'Tabu-1'!AF44</f>
        <v>42.75</v>
      </c>
      <c r="AV45" s="137">
        <f>'Tabu-2'!AM44</f>
        <v>48</v>
      </c>
      <c r="AW45" s="136">
        <f>'Tabu-3'!AL45</f>
        <v>44.25</v>
      </c>
      <c r="AX45" s="136">
        <f>'Tabu-4'!AR45</f>
        <v>47.625</v>
      </c>
      <c r="AY45" s="136">
        <f>'Tabu-5'!AL45</f>
        <v>42</v>
      </c>
      <c r="AZ45" s="136">
        <f>'Tabu-6'!AR45</f>
        <v>45</v>
      </c>
      <c r="BA45" s="136">
        <f>'Tabu-7'!AL45</f>
        <v>47.25</v>
      </c>
      <c r="BB45" s="137">
        <f t="shared" si="1"/>
        <v>3.0744047619047619</v>
      </c>
      <c r="BC45" s="215" t="str">
        <f t="shared" si="5"/>
        <v>B+</v>
      </c>
      <c r="BD45" s="337" t="str">
        <f t="shared" si="3"/>
        <v>B+</v>
      </c>
      <c r="BE45" s="139">
        <f t="shared" si="4"/>
        <v>38</v>
      </c>
    </row>
    <row r="46" spans="1:57" ht="15.75">
      <c r="A46" s="217">
        <f>'1st 1'!A46</f>
        <v>39</v>
      </c>
      <c r="B46" s="132">
        <f>IF('8th 1'!J46&gt;0,'8th 1'!AC46,0)</f>
        <v>0</v>
      </c>
      <c r="C46" s="133">
        <f>IF('8th 1'!J46&gt;0,'8th 1'!AB46,0)</f>
        <v>0</v>
      </c>
      <c r="D46" s="133">
        <f>IF('8th 2'!J46&gt;0,'8th 2'!AC46,0)</f>
        <v>0</v>
      </c>
      <c r="E46" s="134">
        <f>IF('8th 2'!J46&gt;0,'8th 2'!AB46,0)</f>
        <v>0</v>
      </c>
      <c r="F46" s="134">
        <f>IF('8th 3'!J46&gt;0,'8th 3'!AC46,0)</f>
        <v>0</v>
      </c>
      <c r="G46" s="133">
        <f>IF('8th 3'!J46&gt;0,'8th 3'!AB46,0)</f>
        <v>0</v>
      </c>
      <c r="H46" s="133">
        <f>IF('8th 4'!J46&gt;0,'8th 4'!AC46,0)</f>
        <v>0</v>
      </c>
      <c r="I46" s="133">
        <f>IF('8th 4'!J46&gt;0,'8th 4'!AB46,0)</f>
        <v>0</v>
      </c>
      <c r="J46" s="134">
        <f>IF('8th 5'!J46&gt;0,'8th 5'!AC46,0)</f>
        <v>0</v>
      </c>
      <c r="K46" s="134">
        <f>IF('8th 5'!J46&gt;0,'8th 5'!AB46,0)</f>
        <v>0</v>
      </c>
      <c r="L46" s="134">
        <f>IF('8th 6'!J46&gt;0,'8th 6'!AC46,0)</f>
        <v>0</v>
      </c>
      <c r="M46" s="134">
        <f>IF('8th 6'!J46&gt;0,'8th 6'!AB46,0)</f>
        <v>0</v>
      </c>
      <c r="N46" s="133">
        <f>IF('8th 7'!J46&gt;0,'8th 7'!AC46,0)</f>
        <v>0</v>
      </c>
      <c r="O46" s="222">
        <f>IF('8th 7'!J46&gt;0,'8th 7'!AB46,0)</f>
        <v>0</v>
      </c>
      <c r="P46" s="132">
        <f>IF('8th 1'!R46&gt;0,'8th 1'!AC46,0)</f>
        <v>0</v>
      </c>
      <c r="Q46" s="134">
        <f>IF('8th 1'!R46&gt;0,'8th 1'!AB46,0)</f>
        <v>0</v>
      </c>
      <c r="R46" s="134">
        <f>IF('8th 2'!R46&gt;0,'8th 2'!AC46,0)</f>
        <v>0</v>
      </c>
      <c r="S46" s="133">
        <f>IF('8th 2'!R46&gt;0,'8th 2'!AB46,0)</f>
        <v>0</v>
      </c>
      <c r="T46" s="133">
        <f>IF('8th 3'!R46&gt;0,'8th 3'!AC46,0)</f>
        <v>0</v>
      </c>
      <c r="U46" s="133">
        <f>IF('8th 3'!R46&gt;0,'8th 3'!AB46,0)</f>
        <v>0</v>
      </c>
      <c r="V46" s="134">
        <f>IF('8th 4'!R46&gt;0,'8th 4'!AC46,0)</f>
        <v>0</v>
      </c>
      <c r="W46" s="134">
        <f>IF('8th 4'!R46&gt;0,'8th 4'!AB46,0)</f>
        <v>0</v>
      </c>
      <c r="X46" s="133">
        <f>IF('8th 5'!R46&gt;0,'8th 5'!AC46,0)</f>
        <v>0</v>
      </c>
      <c r="Y46" s="133">
        <f>IF('8th 5'!R46&gt;0,'8th 5'!AB46,0)</f>
        <v>0</v>
      </c>
      <c r="Z46" s="133">
        <f>IF('8th 6'!R46&gt;0,'8th 6'!AC46,0)</f>
        <v>0</v>
      </c>
      <c r="AA46" s="134">
        <f>IF('8th 6'!R46&gt;0,'8th 6'!AB46,0)</f>
        <v>0</v>
      </c>
      <c r="AB46" s="132">
        <f>IF('8th 7'!R46&gt;0,'8th 7'!AC46,0)</f>
        <v>0</v>
      </c>
      <c r="AC46" s="135">
        <f>IF('8th 7'!R46&gt;0,'8th 7'!AB46,0)</f>
        <v>0</v>
      </c>
      <c r="AD46" s="223">
        <f>IF('8th 1'!Z46&gt;0,'8th 1'!AC46,0)</f>
        <v>2.75</v>
      </c>
      <c r="AE46" s="134" t="str">
        <f>IF('8th 1'!Z46&gt;0,'8th 1'!AB46,0)</f>
        <v>B-</v>
      </c>
      <c r="AF46" s="134">
        <f>IF('8th 2'!Z46&gt;0,'8th 2'!AC46,0)</f>
        <v>3</v>
      </c>
      <c r="AG46" s="134" t="str">
        <f>IF('8th 2'!Z46&gt;0,'8th 2'!AB46,0)</f>
        <v>B</v>
      </c>
      <c r="AH46" s="134">
        <f>IF('8th 3'!Z46&gt;0,'8th 3'!AC46,0)</f>
        <v>3.5</v>
      </c>
      <c r="AI46" s="134" t="str">
        <f>IF('8th 3'!Z46&gt;0,'8th 3'!AB46,0)</f>
        <v>A-</v>
      </c>
      <c r="AJ46" s="134">
        <f>IF('8th 4'!Z46&gt;0,'8th 4'!AC46,0)</f>
        <v>3</v>
      </c>
      <c r="AK46" s="133" t="str">
        <f>IF('8th 4'!Z46&gt;0,'8th 4'!AB46,0)</f>
        <v>B</v>
      </c>
      <c r="AL46" s="133">
        <f>IF('8th 5'!Z46&gt;0,'8th 5'!AC46,0)</f>
        <v>2.75</v>
      </c>
      <c r="AM46" s="133" t="str">
        <f>IF('8th 5'!Z46&gt;0,'8th 5'!AB46,0)</f>
        <v>B-</v>
      </c>
      <c r="AN46" s="134">
        <f>IF('8th 6'!Z46&gt;0,'8th 6'!AC46,0)</f>
        <v>2.75</v>
      </c>
      <c r="AO46" s="225" t="str">
        <f>IF('8th 6'!Z46&gt;0,'8th 6'!AB46,0)</f>
        <v>B-</v>
      </c>
      <c r="AP46" s="134">
        <f>IF('8th 7'!Z46&gt;0,'8th 7'!AC46,0)</f>
        <v>0</v>
      </c>
      <c r="AQ46" s="225">
        <f>IF('8th 7'!Z46&gt;0,'8th 7'!AB46,0)</f>
        <v>0</v>
      </c>
      <c r="AR46" s="142">
        <f>('viva-1'!K44+'viva-2'!K44+'viva-3'!K44+'viva-4'!K44)</f>
        <v>9.5</v>
      </c>
      <c r="AS46" s="226">
        <f>(B46*C6)+(D46*E6)+(F46*G6)+(H46*I6)+(J46*K6)+(L46*M6)+(N46*O6)+(P46*Q6)+(R46*S6)+(T46*U6)+(V46*W6)+(X46*Y6)+(Z46*AA6)+(AB46*AC6)+(AD46*AE6)+(AF46*AG6)+(AH46*AI6)+(AJ46*AK6)+(AL46*AM6)+(AN46*AO6)+(AP46*AQ6)</f>
        <v>45</v>
      </c>
      <c r="AT46" s="137">
        <f t="shared" si="0"/>
        <v>3</v>
      </c>
      <c r="AU46" s="136">
        <f>'Tabu-1'!AF45</f>
        <v>40.875</v>
      </c>
      <c r="AV46" s="137">
        <f>'Tabu-2'!AM45</f>
        <v>40.875</v>
      </c>
      <c r="AW46" s="136">
        <f>'Tabu-3'!AL46</f>
        <v>41.25</v>
      </c>
      <c r="AX46" s="136">
        <f>'Tabu-4'!AR46</f>
        <v>40.875</v>
      </c>
      <c r="AY46" s="136">
        <f>'Tabu-5'!AL46</f>
        <v>39</v>
      </c>
      <c r="AZ46" s="136">
        <f>'Tabu-6'!AR46</f>
        <v>40.5</v>
      </c>
      <c r="BA46" s="136">
        <f>'Tabu-7'!AL46</f>
        <v>35.25</v>
      </c>
      <c r="BB46" s="137">
        <f t="shared" si="1"/>
        <v>2.6815476190476191</v>
      </c>
      <c r="BC46" s="215" t="str">
        <f t="shared" si="5"/>
        <v>B</v>
      </c>
      <c r="BD46" s="337" t="str">
        <f t="shared" si="3"/>
        <v>B</v>
      </c>
      <c r="BE46" s="139">
        <f t="shared" si="4"/>
        <v>39</v>
      </c>
    </row>
    <row r="47" spans="1:57" ht="15.75">
      <c r="A47" s="217">
        <f>'1st 1'!A47</f>
        <v>40</v>
      </c>
      <c r="B47" s="132">
        <f>IF('8th 1'!J47&gt;0,'8th 1'!AC47,0)</f>
        <v>0</v>
      </c>
      <c r="C47" s="133">
        <f>IF('8th 1'!J47&gt;0,'8th 1'!AB47,0)</f>
        <v>0</v>
      </c>
      <c r="D47" s="133">
        <f>IF('8th 2'!J47&gt;0,'8th 2'!AC47,0)</f>
        <v>0</v>
      </c>
      <c r="E47" s="134">
        <f>IF('8th 2'!J47&gt;0,'8th 2'!AB47,0)</f>
        <v>0</v>
      </c>
      <c r="F47" s="134">
        <f>IF('8th 3'!J47&gt;0,'8th 3'!AC47,0)</f>
        <v>0</v>
      </c>
      <c r="G47" s="133">
        <f>IF('8th 3'!J47&gt;0,'8th 3'!AB47,0)</f>
        <v>0</v>
      </c>
      <c r="H47" s="133">
        <f>IF('8th 4'!J47&gt;0,'8th 4'!AC47,0)</f>
        <v>0</v>
      </c>
      <c r="I47" s="133">
        <f>IF('8th 4'!J47&gt;0,'8th 4'!AB47,0)</f>
        <v>0</v>
      </c>
      <c r="J47" s="134">
        <f>IF('8th 5'!J47&gt;0,'8th 5'!AC47,0)</f>
        <v>0</v>
      </c>
      <c r="K47" s="134">
        <f>IF('8th 5'!J47&gt;0,'8th 5'!AB47,0)</f>
        <v>0</v>
      </c>
      <c r="L47" s="134">
        <f>IF('8th 6'!J47&gt;0,'8th 6'!AC47,0)</f>
        <v>0</v>
      </c>
      <c r="M47" s="134">
        <f>IF('8th 6'!J47&gt;0,'8th 6'!AB47,0)</f>
        <v>0</v>
      </c>
      <c r="N47" s="133">
        <f>IF('8th 7'!J47&gt;0,'8th 7'!AC47,0)</f>
        <v>0</v>
      </c>
      <c r="O47" s="222">
        <f>IF('8th 7'!J47&gt;0,'8th 7'!AB47,0)</f>
        <v>0</v>
      </c>
      <c r="P47" s="132">
        <f>IF('8th 1'!R47&gt;0,'8th 1'!AC47,0)</f>
        <v>0</v>
      </c>
      <c r="Q47" s="134">
        <f>IF('8th 1'!R47&gt;0,'8th 1'!AB47,0)</f>
        <v>0</v>
      </c>
      <c r="R47" s="134">
        <f>IF('8th 2'!R47&gt;0,'8th 2'!AC47,0)</f>
        <v>0</v>
      </c>
      <c r="S47" s="133">
        <f>IF('8th 2'!R47&gt;0,'8th 2'!AB47,0)</f>
        <v>0</v>
      </c>
      <c r="T47" s="133">
        <f>IF('8th 3'!R47&gt;0,'8th 3'!AC47,0)</f>
        <v>0</v>
      </c>
      <c r="U47" s="133">
        <f>IF('8th 3'!R47&gt;0,'8th 3'!AB47,0)</f>
        <v>0</v>
      </c>
      <c r="V47" s="134">
        <f>IF('8th 4'!R47&gt;0,'8th 4'!AC47,0)</f>
        <v>0</v>
      </c>
      <c r="W47" s="134">
        <f>IF('8th 4'!R47&gt;0,'8th 4'!AB47,0)</f>
        <v>0</v>
      </c>
      <c r="X47" s="133">
        <f>IF('8th 5'!R47&gt;0,'8th 5'!AC47,0)</f>
        <v>0</v>
      </c>
      <c r="Y47" s="133">
        <f>IF('8th 5'!R47&gt;0,'8th 5'!AB47,0)</f>
        <v>0</v>
      </c>
      <c r="Z47" s="133">
        <f>IF('8th 6'!R47&gt;0,'8th 6'!AC47,0)</f>
        <v>0</v>
      </c>
      <c r="AA47" s="134">
        <f>IF('8th 6'!R47&gt;0,'8th 6'!AB47,0)</f>
        <v>0</v>
      </c>
      <c r="AB47" s="132">
        <f>IF('8th 7'!R47&gt;0,'8th 7'!AC47,0)</f>
        <v>0</v>
      </c>
      <c r="AC47" s="135">
        <f>IF('8th 7'!R47&gt;0,'8th 7'!AB47,0)</f>
        <v>0</v>
      </c>
      <c r="AD47" s="223">
        <f>IF('8th 1'!Z47&gt;0,'8th 1'!AC47,0)</f>
        <v>3</v>
      </c>
      <c r="AE47" s="134" t="str">
        <f>IF('8th 1'!Z47&gt;0,'8th 1'!AB47,0)</f>
        <v>B</v>
      </c>
      <c r="AF47" s="134">
        <f>IF('8th 2'!Z47&gt;0,'8th 2'!AC47,0)</f>
        <v>3</v>
      </c>
      <c r="AG47" s="134" t="str">
        <f>IF('8th 2'!Z47&gt;0,'8th 2'!AB47,0)</f>
        <v>B</v>
      </c>
      <c r="AH47" s="134">
        <f>IF('8th 3'!Z47&gt;0,'8th 3'!AC47,0)</f>
        <v>3.5</v>
      </c>
      <c r="AI47" s="134" t="str">
        <f>IF('8th 3'!Z47&gt;0,'8th 3'!AB47,0)</f>
        <v>A-</v>
      </c>
      <c r="AJ47" s="134">
        <f>IF('8th 4'!Z47&gt;0,'8th 4'!AC47,0)</f>
        <v>3.25</v>
      </c>
      <c r="AK47" s="133" t="str">
        <f>IF('8th 4'!Z47&gt;0,'8th 4'!AB47,0)</f>
        <v>B+</v>
      </c>
      <c r="AL47" s="133">
        <f>IF('8th 5'!Z47&gt;0,'8th 5'!AC47,0)</f>
        <v>3.25</v>
      </c>
      <c r="AM47" s="133" t="str">
        <f>IF('8th 5'!Z47&gt;0,'8th 5'!AB47,0)</f>
        <v>B+</v>
      </c>
      <c r="AN47" s="134">
        <f>IF('8th 6'!Z47&gt;0,'8th 6'!AC47,0)</f>
        <v>2.75</v>
      </c>
      <c r="AO47" s="225" t="str">
        <f>IF('8th 6'!Z47&gt;0,'8th 6'!AB47,0)</f>
        <v>B-</v>
      </c>
      <c r="AP47" s="134">
        <f>IF('8th 7'!Z47&gt;0,'8th 7'!AC47,0)</f>
        <v>0</v>
      </c>
      <c r="AQ47" s="225">
        <f>IF('8th 7'!Z47&gt;0,'8th 7'!AB47,0)</f>
        <v>0</v>
      </c>
      <c r="AR47" s="142">
        <f>('viva-1'!K45+'viva-2'!K45+'viva-3'!K45+'viva-4'!K45)</f>
        <v>12.75</v>
      </c>
      <c r="AS47" s="226">
        <f>(B47*C6)+(D47*E6)+(F47*G6)+(H47*I6)+(J47*K6)+(L47*M6)+(N47*O6)+(P47*Q6)+(R47*S6)+(T47*U6)+(V47*W6)+(X47*Y6)+(Z47*AA6)+(AB47*AC6)+(AD47*AE6)+(AF47*AG6)+(AH47*AI6)+(AJ47*AK6)+(AL47*AM6)+(AN47*AO6)+(AP47*AQ6)</f>
        <v>47.25</v>
      </c>
      <c r="AT47" s="137">
        <f t="shared" si="0"/>
        <v>3.15</v>
      </c>
      <c r="AU47" s="136">
        <f>'Tabu-1'!AF46</f>
        <v>46.875</v>
      </c>
      <c r="AV47" s="137">
        <f>'Tabu-2'!AM46</f>
        <v>42</v>
      </c>
      <c r="AW47" s="136">
        <f>'Tabu-3'!AL47</f>
        <v>41.25</v>
      </c>
      <c r="AX47" s="136">
        <f>'Tabu-4'!AR47</f>
        <v>40.5</v>
      </c>
      <c r="AY47" s="136">
        <f>'Tabu-5'!AL47</f>
        <v>42.75</v>
      </c>
      <c r="AZ47" s="136">
        <f>'Tabu-6'!AR47</f>
        <v>41.25</v>
      </c>
      <c r="BA47" s="136">
        <f>'Tabu-7'!AL47</f>
        <v>44.625</v>
      </c>
      <c r="BB47" s="137">
        <f t="shared" si="1"/>
        <v>2.9017857142857144</v>
      </c>
      <c r="BC47" s="215" t="str">
        <f t="shared" si="5"/>
        <v>B</v>
      </c>
      <c r="BD47" s="337" t="str">
        <f t="shared" si="3"/>
        <v>B</v>
      </c>
      <c r="BE47" s="139">
        <f t="shared" si="4"/>
        <v>40</v>
      </c>
    </row>
    <row r="48" spans="1:57" ht="15.75">
      <c r="A48" s="217">
        <f>'1st 1'!A48</f>
        <v>41</v>
      </c>
      <c r="B48" s="132">
        <f>IF('8th 1'!J48&gt;0,'8th 1'!AC48,0)</f>
        <v>0</v>
      </c>
      <c r="C48" s="133">
        <f>IF('8th 1'!J48&gt;0,'8th 1'!AB48,0)</f>
        <v>0</v>
      </c>
      <c r="D48" s="133">
        <f>IF('8th 2'!J48&gt;0,'8th 2'!AC48,0)</f>
        <v>0</v>
      </c>
      <c r="E48" s="134">
        <f>IF('8th 2'!J48&gt;0,'8th 2'!AB48,0)</f>
        <v>0</v>
      </c>
      <c r="F48" s="134">
        <f>IF('8th 3'!J48&gt;0,'8th 3'!AC48,0)</f>
        <v>0</v>
      </c>
      <c r="G48" s="133">
        <f>IF('8th 3'!J48&gt;0,'8th 3'!AB48,0)</f>
        <v>0</v>
      </c>
      <c r="H48" s="133">
        <f>IF('8th 4'!J48&gt;0,'8th 4'!AC48,0)</f>
        <v>0</v>
      </c>
      <c r="I48" s="133">
        <f>IF('8th 4'!J48&gt;0,'8th 4'!AB48,0)</f>
        <v>0</v>
      </c>
      <c r="J48" s="134">
        <f>IF('8th 5'!J48&gt;0,'8th 5'!AC48,0)</f>
        <v>0</v>
      </c>
      <c r="K48" s="134">
        <f>IF('8th 5'!J48&gt;0,'8th 5'!AB48,0)</f>
        <v>0</v>
      </c>
      <c r="L48" s="134">
        <f>IF('8th 6'!J48&gt;0,'8th 6'!AC48,0)</f>
        <v>0</v>
      </c>
      <c r="M48" s="134">
        <f>IF('8th 6'!J48&gt;0,'8th 6'!AB48,0)</f>
        <v>0</v>
      </c>
      <c r="N48" s="133">
        <f>IF('8th 7'!J48&gt;0,'8th 7'!AC48,0)</f>
        <v>0</v>
      </c>
      <c r="O48" s="222">
        <f>IF('8th 7'!J48&gt;0,'8th 7'!AB48,0)</f>
        <v>0</v>
      </c>
      <c r="P48" s="132">
        <f>IF('8th 1'!R48&gt;0,'8th 1'!AC48,0)</f>
        <v>0</v>
      </c>
      <c r="Q48" s="134">
        <f>IF('8th 1'!R48&gt;0,'8th 1'!AB48,0)</f>
        <v>0</v>
      </c>
      <c r="R48" s="134">
        <f>IF('8th 2'!R48&gt;0,'8th 2'!AC48,0)</f>
        <v>0</v>
      </c>
      <c r="S48" s="133">
        <f>IF('8th 2'!R48&gt;0,'8th 2'!AB48,0)</f>
        <v>0</v>
      </c>
      <c r="T48" s="133">
        <f>IF('8th 3'!R48&gt;0,'8th 3'!AC48,0)</f>
        <v>0</v>
      </c>
      <c r="U48" s="133">
        <f>IF('8th 3'!R48&gt;0,'8th 3'!AB48,0)</f>
        <v>0</v>
      </c>
      <c r="V48" s="134">
        <f>IF('8th 4'!R48&gt;0,'8th 4'!AC48,0)</f>
        <v>0</v>
      </c>
      <c r="W48" s="134">
        <f>IF('8th 4'!R48&gt;0,'8th 4'!AB48,0)</f>
        <v>0</v>
      </c>
      <c r="X48" s="133">
        <f>IF('8th 5'!R48&gt;0,'8th 5'!AC48,0)</f>
        <v>0</v>
      </c>
      <c r="Y48" s="133">
        <f>IF('8th 5'!R48&gt;0,'8th 5'!AB48,0)</f>
        <v>0</v>
      </c>
      <c r="Z48" s="133">
        <f>IF('8th 6'!R48&gt;0,'8th 6'!AC48,0)</f>
        <v>0</v>
      </c>
      <c r="AA48" s="134">
        <f>IF('8th 6'!R48&gt;0,'8th 6'!AB48,0)</f>
        <v>0</v>
      </c>
      <c r="AB48" s="132">
        <f>IF('8th 7'!R48&gt;0,'8th 7'!AC48,0)</f>
        <v>0</v>
      </c>
      <c r="AC48" s="135">
        <f>IF('8th 7'!R48&gt;0,'8th 7'!AB48,0)</f>
        <v>0</v>
      </c>
      <c r="AD48" s="223">
        <f>IF('8th 1'!Z48&gt;0,'8th 1'!AC48,0)</f>
        <v>3.5</v>
      </c>
      <c r="AE48" s="134" t="str">
        <f>IF('8th 1'!Z48&gt;0,'8th 1'!AB48,0)</f>
        <v>A-</v>
      </c>
      <c r="AF48" s="134">
        <f>IF('8th 2'!Z48&gt;0,'8th 2'!AC48,0)</f>
        <v>3.5</v>
      </c>
      <c r="AG48" s="134" t="str">
        <f>IF('8th 2'!Z48&gt;0,'8th 2'!AB48,0)</f>
        <v>A-</v>
      </c>
      <c r="AH48" s="134">
        <f>IF('8th 3'!Z48&gt;0,'8th 3'!AC48,0)</f>
        <v>3.75</v>
      </c>
      <c r="AI48" s="134" t="str">
        <f>IF('8th 3'!Z48&gt;0,'8th 3'!AB48,0)</f>
        <v>A</v>
      </c>
      <c r="AJ48" s="134">
        <f>IF('8th 4'!Z48&gt;0,'8th 4'!AC48,0)</f>
        <v>3.5</v>
      </c>
      <c r="AK48" s="133" t="str">
        <f>IF('8th 4'!Z48&gt;0,'8th 4'!AB48,0)</f>
        <v>A-</v>
      </c>
      <c r="AL48" s="133">
        <f>IF('8th 5'!Z48&gt;0,'8th 5'!AC48,0)</f>
        <v>3.5</v>
      </c>
      <c r="AM48" s="133" t="str">
        <f>IF('8th 5'!Z48&gt;0,'8th 5'!AB48,0)</f>
        <v>A-</v>
      </c>
      <c r="AN48" s="134">
        <f>IF('8th 6'!Z48&gt;0,'8th 6'!AC48,0)</f>
        <v>3.75</v>
      </c>
      <c r="AO48" s="225" t="str">
        <f>IF('8th 6'!Z48&gt;0,'8th 6'!AB48,0)</f>
        <v>A</v>
      </c>
      <c r="AP48" s="134">
        <f>IF('8th 7'!Z48&gt;0,'8th 7'!AC48,0)</f>
        <v>0</v>
      </c>
      <c r="AQ48" s="225">
        <f>IF('8th 7'!Z48&gt;0,'8th 7'!AB48,0)</f>
        <v>0</v>
      </c>
      <c r="AR48" s="142">
        <f>('viva-1'!K46+'viva-2'!K46+'viva-3'!K46+'viva-4'!K46)</f>
        <v>12.5</v>
      </c>
      <c r="AS48" s="226">
        <f>(B48*C6)+(D48*E6)+(F48*G6)+(H48*I6)+(J48*K6)+(L48*M6)+(N48*O6)+(P48*Q6)+(R48*S6)+(T48*U6)+(V48*W6)+(X48*Y6)+(Z48*AA6)+(AB48*AC6)+(AD48*AE6)+(AF48*AG6)+(AH48*AI6)+(AJ48*AK6)+(AL48*AM6)+(AN48*AO6)+(AP48*AQ6)</f>
        <v>53.625</v>
      </c>
      <c r="AT48" s="137">
        <f t="shared" si="0"/>
        <v>3.5750000000000002</v>
      </c>
      <c r="AU48" s="136">
        <f>'Tabu-1'!AF47</f>
        <v>50.25</v>
      </c>
      <c r="AV48" s="137">
        <f>'Tabu-2'!AM47</f>
        <v>49.875</v>
      </c>
      <c r="AW48" s="136">
        <f>'Tabu-3'!AL48</f>
        <v>49.5</v>
      </c>
      <c r="AX48" s="136">
        <f>'Tabu-4'!AR48</f>
        <v>47.625</v>
      </c>
      <c r="AY48" s="136">
        <f>'Tabu-5'!AL48</f>
        <v>54</v>
      </c>
      <c r="AZ48" s="136">
        <f>'Tabu-6'!AR48</f>
        <v>54</v>
      </c>
      <c r="BA48" s="136">
        <f>'Tabu-7'!AL48</f>
        <v>52.125</v>
      </c>
      <c r="BB48" s="137">
        <f t="shared" si="1"/>
        <v>3.4107142857142856</v>
      </c>
      <c r="BC48" s="215" t="str">
        <f t="shared" si="5"/>
        <v>A-</v>
      </c>
      <c r="BD48" s="337" t="str">
        <f t="shared" si="3"/>
        <v>A-</v>
      </c>
      <c r="BE48" s="139">
        <f t="shared" si="4"/>
        <v>41</v>
      </c>
    </row>
    <row r="49" spans="1:57" ht="15.75">
      <c r="A49" s="217">
        <f>'1st 1'!A49</f>
        <v>42</v>
      </c>
      <c r="B49" s="132">
        <f>IF('8th 1'!J49&gt;0,'8th 1'!AC49,0)</f>
        <v>0</v>
      </c>
      <c r="C49" s="133">
        <f>IF('8th 1'!J49&gt;0,'8th 1'!AB49,0)</f>
        <v>0</v>
      </c>
      <c r="D49" s="133">
        <f>IF('8th 2'!J49&gt;0,'8th 2'!AC49,0)</f>
        <v>0</v>
      </c>
      <c r="E49" s="134">
        <f>IF('8th 2'!J49&gt;0,'8th 2'!AB49,0)</f>
        <v>0</v>
      </c>
      <c r="F49" s="134">
        <f>IF('8th 3'!J49&gt;0,'8th 3'!AC49,0)</f>
        <v>0</v>
      </c>
      <c r="G49" s="133">
        <f>IF('8th 3'!J49&gt;0,'8th 3'!AB49,0)</f>
        <v>0</v>
      </c>
      <c r="H49" s="133">
        <f>IF('8th 4'!J49&gt;0,'8th 4'!AC49,0)</f>
        <v>0</v>
      </c>
      <c r="I49" s="133">
        <f>IF('8th 4'!J49&gt;0,'8th 4'!AB49,0)</f>
        <v>0</v>
      </c>
      <c r="J49" s="134">
        <f>IF('8th 5'!J49&gt;0,'8th 5'!AC49,0)</f>
        <v>0</v>
      </c>
      <c r="K49" s="134">
        <f>IF('8th 5'!J49&gt;0,'8th 5'!AB49,0)</f>
        <v>0</v>
      </c>
      <c r="L49" s="134">
        <f>IF('8th 6'!J49&gt;0,'8th 6'!AC49,0)</f>
        <v>0</v>
      </c>
      <c r="M49" s="134">
        <f>IF('8th 6'!J49&gt;0,'8th 6'!AB49,0)</f>
        <v>0</v>
      </c>
      <c r="N49" s="133">
        <f>IF('8th 7'!J49&gt;0,'8th 7'!AC49,0)</f>
        <v>0</v>
      </c>
      <c r="O49" s="222">
        <f>IF('8th 7'!J49&gt;0,'8th 7'!AB49,0)</f>
        <v>0</v>
      </c>
      <c r="P49" s="132">
        <f>IF('8th 1'!R49&gt;0,'8th 1'!AC49,0)</f>
        <v>0</v>
      </c>
      <c r="Q49" s="134">
        <f>IF('8th 1'!R49&gt;0,'8th 1'!AB49,0)</f>
        <v>0</v>
      </c>
      <c r="R49" s="134">
        <f>IF('8th 2'!R49&gt;0,'8th 2'!AC49,0)</f>
        <v>0</v>
      </c>
      <c r="S49" s="133">
        <f>IF('8th 2'!R49&gt;0,'8th 2'!AB49,0)</f>
        <v>0</v>
      </c>
      <c r="T49" s="133">
        <f>IF('8th 3'!R49&gt;0,'8th 3'!AC49,0)</f>
        <v>0</v>
      </c>
      <c r="U49" s="133">
        <f>IF('8th 3'!R49&gt;0,'8th 3'!AB49,0)</f>
        <v>0</v>
      </c>
      <c r="V49" s="134">
        <f>IF('8th 4'!R49&gt;0,'8th 4'!AC49,0)</f>
        <v>0</v>
      </c>
      <c r="W49" s="134">
        <f>IF('8th 4'!R49&gt;0,'8th 4'!AB49,0)</f>
        <v>0</v>
      </c>
      <c r="X49" s="133">
        <f>IF('8th 5'!R49&gt;0,'8th 5'!AC49,0)</f>
        <v>0</v>
      </c>
      <c r="Y49" s="133">
        <f>IF('8th 5'!R49&gt;0,'8th 5'!AB49,0)</f>
        <v>0</v>
      </c>
      <c r="Z49" s="133">
        <f>IF('8th 6'!R49&gt;0,'8th 6'!AC49,0)</f>
        <v>0</v>
      </c>
      <c r="AA49" s="134">
        <f>IF('8th 6'!R49&gt;0,'8th 6'!AB49,0)</f>
        <v>0</v>
      </c>
      <c r="AB49" s="132">
        <f>IF('8th 7'!R49&gt;0,'8th 7'!AC49,0)</f>
        <v>0</v>
      </c>
      <c r="AC49" s="135">
        <f>IF('8th 7'!R49&gt;0,'8th 7'!AB49,0)</f>
        <v>0</v>
      </c>
      <c r="AD49" s="223">
        <f>IF('8th 1'!Z49&gt;0,'8th 1'!AC49,0)</f>
        <v>3.75</v>
      </c>
      <c r="AE49" s="134" t="str">
        <f>IF('8th 1'!Z49&gt;0,'8th 1'!AB49,0)</f>
        <v>A</v>
      </c>
      <c r="AF49" s="134">
        <f>IF('8th 2'!Z49&gt;0,'8th 2'!AC49,0)</f>
        <v>3.5</v>
      </c>
      <c r="AG49" s="134" t="str">
        <f>IF('8th 2'!Z49&gt;0,'8th 2'!AB49,0)</f>
        <v>A-</v>
      </c>
      <c r="AH49" s="134">
        <f>IF('8th 3'!Z49&gt;0,'8th 3'!AC49,0)</f>
        <v>3.75</v>
      </c>
      <c r="AI49" s="134" t="str">
        <f>IF('8th 3'!Z49&gt;0,'8th 3'!AB49,0)</f>
        <v>A</v>
      </c>
      <c r="AJ49" s="134">
        <f>IF('8th 4'!Z49&gt;0,'8th 4'!AC49,0)</f>
        <v>3.75</v>
      </c>
      <c r="AK49" s="133" t="str">
        <f>IF('8th 4'!Z49&gt;0,'8th 4'!AB49,0)</f>
        <v>A</v>
      </c>
      <c r="AL49" s="133">
        <f>IF('8th 5'!Z49&gt;0,'8th 5'!AC49,0)</f>
        <v>4</v>
      </c>
      <c r="AM49" s="133" t="str">
        <f>IF('8th 5'!Z49&gt;0,'8th 5'!AB49,0)</f>
        <v>A+</v>
      </c>
      <c r="AN49" s="134">
        <f>IF('8th 6'!Z49&gt;0,'8th 6'!AC49,0)</f>
        <v>3.75</v>
      </c>
      <c r="AO49" s="225" t="str">
        <f>IF('8th 6'!Z49&gt;0,'8th 6'!AB49,0)</f>
        <v>A</v>
      </c>
      <c r="AP49" s="134">
        <f>IF('8th 7'!Z49&gt;0,'8th 7'!AC49,0)</f>
        <v>0</v>
      </c>
      <c r="AQ49" s="225">
        <f>IF('8th 7'!Z49&gt;0,'8th 7'!AB49,0)</f>
        <v>0</v>
      </c>
      <c r="AR49" s="142">
        <f>('viva-1'!K47+'viva-2'!K47+'viva-3'!K47+'viva-4'!K47)</f>
        <v>14.25</v>
      </c>
      <c r="AS49" s="226">
        <f>(B49*C6)+(D49*E6)+(F49*G6)+(H49*I6)+(J49*K6)+(L49*M6)+(N49*O6)+(P49*Q6)+(R49*S6)+(T49*U6)+(V49*W6)+(X49*Y6)+(Z49*AA6)+(AB49*AC6)+(AD49*AE6)+(AF49*AG6)+(AH49*AI6)+(AJ49*AK6)+(AL49*AM6)+(AN49*AO6)+(AP49*AQ6)</f>
        <v>55.875</v>
      </c>
      <c r="AT49" s="137">
        <f t="shared" si="0"/>
        <v>3.7250000000000001</v>
      </c>
      <c r="AU49" s="136">
        <f>'Tabu-1'!AF48</f>
        <v>51.375</v>
      </c>
      <c r="AV49" s="137">
        <f>'Tabu-2'!AM48</f>
        <v>52.125</v>
      </c>
      <c r="AW49" s="136">
        <f>'Tabu-3'!AL49</f>
        <v>50.25</v>
      </c>
      <c r="AX49" s="136">
        <f>'Tabu-4'!AR49</f>
        <v>50.25</v>
      </c>
      <c r="AY49" s="136">
        <f>'Tabu-5'!AL49</f>
        <v>53.25</v>
      </c>
      <c r="AZ49" s="136">
        <f>'Tabu-6'!AR49</f>
        <v>55.5</v>
      </c>
      <c r="BA49" s="136">
        <f>'Tabu-7'!AL49</f>
        <v>54.375</v>
      </c>
      <c r="BB49" s="137">
        <f t="shared" si="1"/>
        <v>3.5267857142857144</v>
      </c>
      <c r="BC49" s="215" t="str">
        <f t="shared" si="5"/>
        <v>A-</v>
      </c>
      <c r="BD49" s="337" t="str">
        <f t="shared" si="3"/>
        <v>A-</v>
      </c>
      <c r="BE49" s="139">
        <f t="shared" si="4"/>
        <v>42</v>
      </c>
    </row>
    <row r="50" spans="1:57" ht="15.75">
      <c r="A50" s="217">
        <f>'1st 1'!A50</f>
        <v>43</v>
      </c>
      <c r="B50" s="132">
        <f>IF('8th 1'!J50&gt;0,'8th 1'!AC50,0)</f>
        <v>0</v>
      </c>
      <c r="C50" s="133">
        <f>IF('8th 1'!J50&gt;0,'8th 1'!AB50,0)</f>
        <v>0</v>
      </c>
      <c r="D50" s="133">
        <f>IF('8th 2'!J50&gt;0,'8th 2'!AC50,0)</f>
        <v>0</v>
      </c>
      <c r="E50" s="134">
        <f>IF('8th 2'!J50&gt;0,'8th 2'!AB50,0)</f>
        <v>0</v>
      </c>
      <c r="F50" s="134">
        <f>IF('8th 3'!J50&gt;0,'8th 3'!AC50,0)</f>
        <v>0</v>
      </c>
      <c r="G50" s="133">
        <f>IF('8th 3'!J50&gt;0,'8th 3'!AB50,0)</f>
        <v>0</v>
      </c>
      <c r="H50" s="133">
        <f>IF('8th 4'!J50&gt;0,'8th 4'!AC50,0)</f>
        <v>0</v>
      </c>
      <c r="I50" s="133">
        <f>IF('8th 4'!J50&gt;0,'8th 4'!AB50,0)</f>
        <v>0</v>
      </c>
      <c r="J50" s="134">
        <f>IF('8th 5'!J50&gt;0,'8th 5'!AC50,0)</f>
        <v>0</v>
      </c>
      <c r="K50" s="134">
        <f>IF('8th 5'!J50&gt;0,'8th 5'!AB50,0)</f>
        <v>0</v>
      </c>
      <c r="L50" s="134">
        <f>IF('8th 6'!J50&gt;0,'8th 6'!AC50,0)</f>
        <v>0</v>
      </c>
      <c r="M50" s="134">
        <f>IF('8th 6'!J50&gt;0,'8th 6'!AB50,0)</f>
        <v>0</v>
      </c>
      <c r="N50" s="133">
        <f>IF('8th 7'!J50&gt;0,'8th 7'!AC50,0)</f>
        <v>0</v>
      </c>
      <c r="O50" s="222">
        <f>IF('8th 7'!J50&gt;0,'8th 7'!AB50,0)</f>
        <v>0</v>
      </c>
      <c r="P50" s="132">
        <f>IF('8th 1'!R50&gt;0,'8th 1'!AC50,0)</f>
        <v>0</v>
      </c>
      <c r="Q50" s="134">
        <f>IF('8th 1'!R50&gt;0,'8th 1'!AB50,0)</f>
        <v>0</v>
      </c>
      <c r="R50" s="134">
        <f>IF('8th 2'!R50&gt;0,'8th 2'!AC50,0)</f>
        <v>0</v>
      </c>
      <c r="S50" s="133">
        <f>IF('8th 2'!R50&gt;0,'8th 2'!AB50,0)</f>
        <v>0</v>
      </c>
      <c r="T50" s="133">
        <f>IF('8th 3'!R50&gt;0,'8th 3'!AC50,0)</f>
        <v>0</v>
      </c>
      <c r="U50" s="133">
        <f>IF('8th 3'!R50&gt;0,'8th 3'!AB50,0)</f>
        <v>0</v>
      </c>
      <c r="V50" s="134">
        <f>IF('8th 4'!R50&gt;0,'8th 4'!AC50,0)</f>
        <v>0</v>
      </c>
      <c r="W50" s="134">
        <f>IF('8th 4'!R50&gt;0,'8th 4'!AB50,0)</f>
        <v>0</v>
      </c>
      <c r="X50" s="133">
        <f>IF('8th 5'!R50&gt;0,'8th 5'!AC50,0)</f>
        <v>0</v>
      </c>
      <c r="Y50" s="133">
        <f>IF('8th 5'!R50&gt;0,'8th 5'!AB50,0)</f>
        <v>0</v>
      </c>
      <c r="Z50" s="133">
        <f>IF('8th 6'!R50&gt;0,'8th 6'!AC50,0)</f>
        <v>0</v>
      </c>
      <c r="AA50" s="134">
        <f>IF('8th 6'!R50&gt;0,'8th 6'!AB50,0)</f>
        <v>0</v>
      </c>
      <c r="AB50" s="132">
        <f>IF('8th 7'!R50&gt;0,'8th 7'!AC50,0)</f>
        <v>0</v>
      </c>
      <c r="AC50" s="135">
        <f>IF('8th 7'!R50&gt;0,'8th 7'!AB50,0)</f>
        <v>0</v>
      </c>
      <c r="AD50" s="223">
        <f>IF('8th 1'!Z50&gt;0,'8th 1'!AC50,0)</f>
        <v>4</v>
      </c>
      <c r="AE50" s="134" t="str">
        <f>IF('8th 1'!Z50&gt;0,'8th 1'!AB50,0)</f>
        <v>A+</v>
      </c>
      <c r="AF50" s="134">
        <f>IF('8th 2'!Z50&gt;0,'8th 2'!AC50,0)</f>
        <v>4</v>
      </c>
      <c r="AG50" s="134" t="str">
        <f>IF('8th 2'!Z50&gt;0,'8th 2'!AB50,0)</f>
        <v>A+</v>
      </c>
      <c r="AH50" s="134">
        <f>IF('8th 3'!Z50&gt;0,'8th 3'!AC50,0)</f>
        <v>3.75</v>
      </c>
      <c r="AI50" s="134" t="str">
        <f>IF('8th 3'!Z50&gt;0,'8th 3'!AB50,0)</f>
        <v>A</v>
      </c>
      <c r="AJ50" s="134">
        <f>IF('8th 4'!Z50&gt;0,'8th 4'!AC50,0)</f>
        <v>4</v>
      </c>
      <c r="AK50" s="133" t="str">
        <f>IF('8th 4'!Z50&gt;0,'8th 4'!AB50,0)</f>
        <v>A+</v>
      </c>
      <c r="AL50" s="133">
        <f>IF('8th 5'!Z50&gt;0,'8th 5'!AC50,0)</f>
        <v>3.5</v>
      </c>
      <c r="AM50" s="133" t="str">
        <f>IF('8th 5'!Z50&gt;0,'8th 5'!AB50,0)</f>
        <v>A-</v>
      </c>
      <c r="AN50" s="134">
        <f>IF('8th 6'!Z50&gt;0,'8th 6'!AC50,0)</f>
        <v>3.5</v>
      </c>
      <c r="AO50" s="225" t="str">
        <f>IF('8th 6'!Z50&gt;0,'8th 6'!AB50,0)</f>
        <v>A-</v>
      </c>
      <c r="AP50" s="134">
        <f>IF('8th 7'!Z50&gt;0,'8th 7'!AC50,0)</f>
        <v>0</v>
      </c>
      <c r="AQ50" s="225">
        <f>IF('8th 7'!Z50&gt;0,'8th 7'!AB50,0)</f>
        <v>0</v>
      </c>
      <c r="AR50" s="142">
        <f>('viva-1'!K48+'viva-2'!K48+'viva-3'!K48+'viva-4'!K48)</f>
        <v>15.5</v>
      </c>
      <c r="AS50" s="226">
        <f>(B50*C6)+(D50*E6)+(F50*G6)+(H50*I6)+(J50*K6)+(L50*M6)+(N50*O6)+(P50*Q6)+(R50*S6)+(T50*U6)+(V50*W6)+(X50*Y6)+(Z50*AA6)+(AB50*AC6)+(AD50*AE6)+(AF50*AG6)+(AH50*AI6)+(AJ50*AK6)+(AL50*AM6)+(AN50*AO6)+(AP50*AQ6)</f>
        <v>57.75</v>
      </c>
      <c r="AT50" s="137">
        <f t="shared" si="0"/>
        <v>3.85</v>
      </c>
      <c r="AU50" s="136">
        <f>'Tabu-1'!AF49</f>
        <v>55.125</v>
      </c>
      <c r="AV50" s="137">
        <f>'Tabu-2'!AM49</f>
        <v>54</v>
      </c>
      <c r="AW50" s="136">
        <f>'Tabu-3'!AL50</f>
        <v>49.5</v>
      </c>
      <c r="AX50" s="136">
        <f>'Tabu-4'!AR50</f>
        <v>52.125</v>
      </c>
      <c r="AY50" s="136">
        <f>'Tabu-5'!AL50</f>
        <v>54.75</v>
      </c>
      <c r="AZ50" s="136">
        <f>'Tabu-6'!AR50</f>
        <v>54</v>
      </c>
      <c r="BA50" s="136">
        <f>'Tabu-7'!AL50</f>
        <v>53.625</v>
      </c>
      <c r="BB50" s="137">
        <f t="shared" si="1"/>
        <v>3.6041666666666665</v>
      </c>
      <c r="BC50" s="215" t="str">
        <f t="shared" si="5"/>
        <v>A</v>
      </c>
      <c r="BD50" s="337" t="str">
        <f t="shared" si="3"/>
        <v>A</v>
      </c>
      <c r="BE50" s="139">
        <f t="shared" si="4"/>
        <v>43</v>
      </c>
    </row>
    <row r="51" spans="1:57" ht="15.75">
      <c r="A51" s="217">
        <f>'1st 1'!A51</f>
        <v>44</v>
      </c>
      <c r="B51" s="132">
        <f>IF('8th 1'!J51&gt;0,'8th 1'!AC51,0)</f>
        <v>0</v>
      </c>
      <c r="C51" s="133">
        <f>IF('8th 1'!J51&gt;0,'8th 1'!AB51,0)</f>
        <v>0</v>
      </c>
      <c r="D51" s="133">
        <f>IF('8th 2'!J51&gt;0,'8th 2'!AC51,0)</f>
        <v>0</v>
      </c>
      <c r="E51" s="134">
        <f>IF('8th 2'!J51&gt;0,'8th 2'!AB51,0)</f>
        <v>0</v>
      </c>
      <c r="F51" s="134">
        <f>IF('8th 3'!J51&gt;0,'8th 3'!AC51,0)</f>
        <v>0</v>
      </c>
      <c r="G51" s="133">
        <f>IF('8th 3'!J51&gt;0,'8th 3'!AB51,0)</f>
        <v>0</v>
      </c>
      <c r="H51" s="133">
        <f>IF('8th 4'!J51&gt;0,'8th 4'!AC51,0)</f>
        <v>0</v>
      </c>
      <c r="I51" s="133">
        <f>IF('8th 4'!J51&gt;0,'8th 4'!AB51,0)</f>
        <v>0</v>
      </c>
      <c r="J51" s="134">
        <f>IF('8th 5'!J51&gt;0,'8th 5'!AC51,0)</f>
        <v>0</v>
      </c>
      <c r="K51" s="134">
        <f>IF('8th 5'!J51&gt;0,'8th 5'!AB51,0)</f>
        <v>0</v>
      </c>
      <c r="L51" s="134">
        <f>IF('8th 6'!J51&gt;0,'8th 6'!AC51,0)</f>
        <v>0</v>
      </c>
      <c r="M51" s="134">
        <f>IF('8th 6'!J51&gt;0,'8th 6'!AB51,0)</f>
        <v>0</v>
      </c>
      <c r="N51" s="133">
        <f>IF('8th 7'!J51&gt;0,'8th 7'!AC51,0)</f>
        <v>0</v>
      </c>
      <c r="O51" s="222">
        <f>IF('8th 7'!J51&gt;0,'8th 7'!AB51,0)</f>
        <v>0</v>
      </c>
      <c r="P51" s="132">
        <f>IF('8th 1'!R51&gt;0,'8th 1'!AC51,0)</f>
        <v>0</v>
      </c>
      <c r="Q51" s="134">
        <f>IF('8th 1'!R51&gt;0,'8th 1'!AB51,0)</f>
        <v>0</v>
      </c>
      <c r="R51" s="134">
        <f>IF('8th 2'!R51&gt;0,'8th 2'!AC51,0)</f>
        <v>0</v>
      </c>
      <c r="S51" s="133">
        <f>IF('8th 2'!R51&gt;0,'8th 2'!AB51,0)</f>
        <v>0</v>
      </c>
      <c r="T51" s="133">
        <f>IF('8th 3'!R51&gt;0,'8th 3'!AC51,0)</f>
        <v>0</v>
      </c>
      <c r="U51" s="133">
        <f>IF('8th 3'!R51&gt;0,'8th 3'!AB51,0)</f>
        <v>0</v>
      </c>
      <c r="V51" s="134">
        <f>IF('8th 4'!R51&gt;0,'8th 4'!AC51,0)</f>
        <v>0</v>
      </c>
      <c r="W51" s="134">
        <f>IF('8th 4'!R51&gt;0,'8th 4'!AB51,0)</f>
        <v>0</v>
      </c>
      <c r="X51" s="133">
        <f>IF('8th 5'!R51&gt;0,'8th 5'!AC51,0)</f>
        <v>0</v>
      </c>
      <c r="Y51" s="133">
        <f>IF('8th 5'!R51&gt;0,'8th 5'!AB51,0)</f>
        <v>0</v>
      </c>
      <c r="Z51" s="133">
        <f>IF('8th 6'!R51&gt;0,'8th 6'!AC51,0)</f>
        <v>0</v>
      </c>
      <c r="AA51" s="134">
        <f>IF('8th 6'!R51&gt;0,'8th 6'!AB51,0)</f>
        <v>0</v>
      </c>
      <c r="AB51" s="132">
        <f>IF('8th 7'!R51&gt;0,'8th 7'!AC51,0)</f>
        <v>0</v>
      </c>
      <c r="AC51" s="135">
        <f>IF('8th 7'!R51&gt;0,'8th 7'!AB51,0)</f>
        <v>0</v>
      </c>
      <c r="AD51" s="223">
        <f>IF('8th 1'!Z51&gt;0,'8th 1'!AC51,0)</f>
        <v>3.5</v>
      </c>
      <c r="AE51" s="134" t="str">
        <f>IF('8th 1'!Z51&gt;0,'8th 1'!AB51,0)</f>
        <v>A-</v>
      </c>
      <c r="AF51" s="134">
        <f>IF('8th 2'!Z51&gt;0,'8th 2'!AC51,0)</f>
        <v>2.75</v>
      </c>
      <c r="AG51" s="134" t="str">
        <f>IF('8th 2'!Z51&gt;0,'8th 2'!AB51,0)</f>
        <v>B-</v>
      </c>
      <c r="AH51" s="134">
        <f>IF('8th 3'!Z51&gt;0,'8th 3'!AC51,0)</f>
        <v>3.5</v>
      </c>
      <c r="AI51" s="134" t="str">
        <f>IF('8th 3'!Z51&gt;0,'8th 3'!AB51,0)</f>
        <v>A-</v>
      </c>
      <c r="AJ51" s="134">
        <f>IF('8th 4'!Z51&gt;0,'8th 4'!AC51,0)</f>
        <v>3.25</v>
      </c>
      <c r="AK51" s="133" t="str">
        <f>IF('8th 4'!Z51&gt;0,'8th 4'!AB51,0)</f>
        <v>B+</v>
      </c>
      <c r="AL51" s="133">
        <f>IF('8th 5'!Z51&gt;0,'8th 5'!AC51,0)</f>
        <v>3</v>
      </c>
      <c r="AM51" s="133" t="str">
        <f>IF('8th 5'!Z51&gt;0,'8th 5'!AB51,0)</f>
        <v>B</v>
      </c>
      <c r="AN51" s="134">
        <f>IF('8th 6'!Z51&gt;0,'8th 6'!AC51,0)</f>
        <v>2.75</v>
      </c>
      <c r="AO51" s="225" t="str">
        <f>IF('8th 6'!Z51&gt;0,'8th 6'!AB51,0)</f>
        <v>B-</v>
      </c>
      <c r="AP51" s="134">
        <f>IF('8th 7'!Z51&gt;0,'8th 7'!AC51,0)</f>
        <v>0</v>
      </c>
      <c r="AQ51" s="225">
        <f>IF('8th 7'!Z51&gt;0,'8th 7'!AB51,0)</f>
        <v>0</v>
      </c>
      <c r="AR51" s="142">
        <f>('viva-1'!K49+'viva-2'!K49+'viva-3'!K49+'viva-4'!K49)</f>
        <v>11.5</v>
      </c>
      <c r="AS51" s="226">
        <f>(B51*C6)+(D51*E6)+(F51*G6)+(H51*I6)+(J51*K6)+(L51*M6)+(N51*O6)+(P51*Q6)+(R51*S6)+(T51*U6)+(V51*W6)+(X51*Y6)+(Z51*AA6)+(AB51*AC6)+(AD51*AE6)+(AF51*AG6)+(AH51*AI6)+(AJ51*AK6)+(AL51*AM6)+(AN51*AO6)+(AP51*AQ6)</f>
        <v>47.625</v>
      </c>
      <c r="AT51" s="137">
        <f t="shared" si="0"/>
        <v>3.1749999999999998</v>
      </c>
      <c r="AU51" s="136">
        <f>'Tabu-1'!AF50</f>
        <v>43.125</v>
      </c>
      <c r="AV51" s="137">
        <f>'Tabu-2'!AM50</f>
        <v>38.625</v>
      </c>
      <c r="AW51" s="136">
        <f>'Tabu-3'!AL51</f>
        <v>37.5</v>
      </c>
      <c r="AX51" s="136">
        <f>'Tabu-4'!AR51</f>
        <v>40.875</v>
      </c>
      <c r="AY51" s="136">
        <f>'Tabu-5'!AL51</f>
        <v>43.5</v>
      </c>
      <c r="AZ51" s="136">
        <f>'Tabu-6'!AR51</f>
        <v>44.25</v>
      </c>
      <c r="BA51" s="136">
        <f>'Tabu-7'!AL51</f>
        <v>40.125</v>
      </c>
      <c r="BB51" s="137">
        <f t="shared" si="1"/>
        <v>2.8005952380952381</v>
      </c>
      <c r="BC51" s="215" t="str">
        <f t="shared" si="5"/>
        <v>B</v>
      </c>
      <c r="BD51" s="337" t="str">
        <f t="shared" si="3"/>
        <v>B</v>
      </c>
      <c r="BE51" s="139">
        <f t="shared" si="4"/>
        <v>44</v>
      </c>
    </row>
    <row r="52" spans="1:57" ht="15.75">
      <c r="A52" s="217">
        <f>'1st 1'!A52</f>
        <v>45</v>
      </c>
      <c r="B52" s="132">
        <f>IF('8th 1'!J52&gt;0,'8th 1'!AC52,0)</f>
        <v>0</v>
      </c>
      <c r="C52" s="133">
        <f>IF('8th 1'!J52&gt;0,'8th 1'!AB52,0)</f>
        <v>0</v>
      </c>
      <c r="D52" s="133">
        <f>IF('8th 2'!J52&gt;0,'8th 2'!AC52,0)</f>
        <v>0</v>
      </c>
      <c r="E52" s="134">
        <f>IF('8th 2'!J52&gt;0,'8th 2'!AB52,0)</f>
        <v>0</v>
      </c>
      <c r="F52" s="134">
        <f>IF('8th 3'!J52&gt;0,'8th 3'!AC52,0)</f>
        <v>0</v>
      </c>
      <c r="G52" s="133">
        <f>IF('8th 3'!J52&gt;0,'8th 3'!AB52,0)</f>
        <v>0</v>
      </c>
      <c r="H52" s="133">
        <f>IF('8th 4'!J52&gt;0,'8th 4'!AC52,0)</f>
        <v>0</v>
      </c>
      <c r="I52" s="133">
        <f>IF('8th 4'!J52&gt;0,'8th 4'!AB52,0)</f>
        <v>0</v>
      </c>
      <c r="J52" s="134">
        <f>IF('8th 5'!J52&gt;0,'8th 5'!AC52,0)</f>
        <v>0</v>
      </c>
      <c r="K52" s="134">
        <f>IF('8th 5'!J52&gt;0,'8th 5'!AB52,0)</f>
        <v>0</v>
      </c>
      <c r="L52" s="134">
        <f>IF('8th 6'!J52&gt;0,'8th 6'!AC52,0)</f>
        <v>0</v>
      </c>
      <c r="M52" s="134">
        <f>IF('8th 6'!J52&gt;0,'8th 6'!AB52,0)</f>
        <v>0</v>
      </c>
      <c r="N52" s="133">
        <f>IF('8th 7'!J52&gt;0,'8th 7'!AC52,0)</f>
        <v>0</v>
      </c>
      <c r="O52" s="222">
        <f>IF('8th 7'!J52&gt;0,'8th 7'!AB52,0)</f>
        <v>0</v>
      </c>
      <c r="P52" s="132">
        <f>IF('8th 1'!R52&gt;0,'8th 1'!AC52,0)</f>
        <v>0</v>
      </c>
      <c r="Q52" s="134">
        <f>IF('8th 1'!R52&gt;0,'8th 1'!AB52,0)</f>
        <v>0</v>
      </c>
      <c r="R52" s="134">
        <f>IF('8th 2'!R52&gt;0,'8th 2'!AC52,0)</f>
        <v>0</v>
      </c>
      <c r="S52" s="133">
        <f>IF('8th 2'!R52&gt;0,'8th 2'!AB52,0)</f>
        <v>0</v>
      </c>
      <c r="T52" s="133">
        <f>IF('8th 3'!R52&gt;0,'8th 3'!AC52,0)</f>
        <v>0</v>
      </c>
      <c r="U52" s="133">
        <f>IF('8th 3'!R52&gt;0,'8th 3'!AB52,0)</f>
        <v>0</v>
      </c>
      <c r="V52" s="134">
        <f>IF('8th 4'!R52&gt;0,'8th 4'!AC52,0)</f>
        <v>0</v>
      </c>
      <c r="W52" s="134">
        <f>IF('8th 4'!R52&gt;0,'8th 4'!AB52,0)</f>
        <v>0</v>
      </c>
      <c r="X52" s="133">
        <f>IF('8th 5'!R52&gt;0,'8th 5'!AC52,0)</f>
        <v>0</v>
      </c>
      <c r="Y52" s="133">
        <f>IF('8th 5'!R52&gt;0,'8th 5'!AB52,0)</f>
        <v>0</v>
      </c>
      <c r="Z52" s="133">
        <f>IF('8th 6'!R52&gt;0,'8th 6'!AC52,0)</f>
        <v>0</v>
      </c>
      <c r="AA52" s="134">
        <f>IF('8th 6'!R52&gt;0,'8th 6'!AB52,0)</f>
        <v>0</v>
      </c>
      <c r="AB52" s="132">
        <f>IF('8th 7'!R52&gt;0,'8th 7'!AC52,0)</f>
        <v>0</v>
      </c>
      <c r="AC52" s="135">
        <f>IF('8th 7'!R52&gt;0,'8th 7'!AB52,0)</f>
        <v>0</v>
      </c>
      <c r="AD52" s="223">
        <f>IF('8th 1'!Z52&gt;0,'8th 1'!AC52,0)</f>
        <v>3.25</v>
      </c>
      <c r="AE52" s="134" t="str">
        <f>IF('8th 1'!Z52&gt;0,'8th 1'!AB52,0)</f>
        <v>B+</v>
      </c>
      <c r="AF52" s="134">
        <f>IF('8th 2'!Z52&gt;0,'8th 2'!AC52,0)</f>
        <v>3.25</v>
      </c>
      <c r="AG52" s="134" t="str">
        <f>IF('8th 2'!Z52&gt;0,'8th 2'!AB52,0)</f>
        <v>B+</v>
      </c>
      <c r="AH52" s="134">
        <f>IF('8th 3'!Z52&gt;0,'8th 3'!AC52,0)</f>
        <v>3.5</v>
      </c>
      <c r="AI52" s="134" t="str">
        <f>IF('8th 3'!Z52&gt;0,'8th 3'!AB52,0)</f>
        <v>A-</v>
      </c>
      <c r="AJ52" s="134">
        <f>IF('8th 4'!Z52&gt;0,'8th 4'!AC52,0)</f>
        <v>3.25</v>
      </c>
      <c r="AK52" s="133" t="str">
        <f>IF('8th 4'!Z52&gt;0,'8th 4'!AB52,0)</f>
        <v>B+</v>
      </c>
      <c r="AL52" s="133">
        <f>IF('8th 5'!Z52&gt;0,'8th 5'!AC52,0)</f>
        <v>3</v>
      </c>
      <c r="AM52" s="133" t="str">
        <f>IF('8th 5'!Z52&gt;0,'8th 5'!AB52,0)</f>
        <v>B</v>
      </c>
      <c r="AN52" s="134">
        <f>IF('8th 6'!Z52&gt;0,'8th 6'!AC52,0)</f>
        <v>2.25</v>
      </c>
      <c r="AO52" s="225" t="str">
        <f>IF('8th 6'!Z52&gt;0,'8th 6'!AB52,0)</f>
        <v>C</v>
      </c>
      <c r="AP52" s="134">
        <f>IF('8th 7'!Z52&gt;0,'8th 7'!AC52,0)</f>
        <v>0</v>
      </c>
      <c r="AQ52" s="225">
        <f>IF('8th 7'!Z52&gt;0,'8th 7'!AB52,0)</f>
        <v>0</v>
      </c>
      <c r="AR52" s="142">
        <f>('viva-1'!K50+'viva-2'!K50+'viva-3'!K50+'viva-4'!K50)</f>
        <v>11.75</v>
      </c>
      <c r="AS52" s="226">
        <f>(B52*C6)+(D52*E6)+(F52*G6)+(H52*I6)+(J52*K6)+(L52*M6)+(N52*O6)+(P52*Q6)+(R52*S6)+(T52*U6)+(V52*W6)+(X52*Y6)+(Z52*AA6)+(AB52*AC6)+(AD52*AE6)+(AF52*AG6)+(AH52*AI6)+(AJ52*AK6)+(AL52*AM6)+(AN52*AO6)+(AP52*AQ6)</f>
        <v>47.625</v>
      </c>
      <c r="AT52" s="137">
        <f t="shared" si="0"/>
        <v>3.1749999999999998</v>
      </c>
      <c r="AU52" s="136">
        <f>'Tabu-1'!AF51</f>
        <v>42.75</v>
      </c>
      <c r="AV52" s="137">
        <f>'Tabu-2'!AM51</f>
        <v>43.5</v>
      </c>
      <c r="AW52" s="136">
        <f>'Tabu-3'!AL52</f>
        <v>39</v>
      </c>
      <c r="AX52" s="136">
        <f>'Tabu-4'!AR52</f>
        <v>42</v>
      </c>
      <c r="AY52" s="136">
        <f>'Tabu-5'!AL52</f>
        <v>45</v>
      </c>
      <c r="AZ52" s="136">
        <f>'Tabu-6'!AR52</f>
        <v>42.75</v>
      </c>
      <c r="BA52" s="136">
        <f>'Tabu-7'!AL52</f>
        <v>45.375</v>
      </c>
      <c r="BB52" s="137">
        <f t="shared" si="1"/>
        <v>2.9017857142857144</v>
      </c>
      <c r="BC52" s="215" t="str">
        <f t="shared" si="5"/>
        <v>B</v>
      </c>
      <c r="BD52" s="337" t="str">
        <f t="shared" si="3"/>
        <v>B</v>
      </c>
      <c r="BE52" s="139">
        <f t="shared" si="4"/>
        <v>45</v>
      </c>
    </row>
    <row r="53" spans="1:57" ht="15.75">
      <c r="A53" s="217">
        <f>'1st 1'!A53</f>
        <v>46</v>
      </c>
      <c r="B53" s="132">
        <f>IF('8th 1'!J53&gt;0,'8th 1'!AC53,0)</f>
        <v>0</v>
      </c>
      <c r="C53" s="133">
        <f>IF('8th 1'!J53&gt;0,'8th 1'!AB53,0)</f>
        <v>0</v>
      </c>
      <c r="D53" s="133">
        <f>IF('8th 2'!J53&gt;0,'8th 2'!AC53,0)</f>
        <v>0</v>
      </c>
      <c r="E53" s="134">
        <f>IF('8th 2'!J53&gt;0,'8th 2'!AB53,0)</f>
        <v>0</v>
      </c>
      <c r="F53" s="134">
        <f>IF('8th 3'!J53&gt;0,'8th 3'!AC53,0)</f>
        <v>0</v>
      </c>
      <c r="G53" s="133">
        <f>IF('8th 3'!J53&gt;0,'8th 3'!AB53,0)</f>
        <v>0</v>
      </c>
      <c r="H53" s="133">
        <f>IF('8th 4'!J53&gt;0,'8th 4'!AC53,0)</f>
        <v>0</v>
      </c>
      <c r="I53" s="133">
        <f>IF('8th 4'!J53&gt;0,'8th 4'!AB53,0)</f>
        <v>0</v>
      </c>
      <c r="J53" s="134">
        <f>IF('8th 5'!J53&gt;0,'8th 5'!AC53,0)</f>
        <v>0</v>
      </c>
      <c r="K53" s="134">
        <f>IF('8th 5'!J53&gt;0,'8th 5'!AB53,0)</f>
        <v>0</v>
      </c>
      <c r="L53" s="134">
        <f>IF('8th 6'!J53&gt;0,'8th 6'!AC53,0)</f>
        <v>0</v>
      </c>
      <c r="M53" s="134">
        <f>IF('8th 6'!J53&gt;0,'8th 6'!AB53,0)</f>
        <v>0</v>
      </c>
      <c r="N53" s="133">
        <f>IF('8th 7'!J53&gt;0,'8th 7'!AC53,0)</f>
        <v>0</v>
      </c>
      <c r="O53" s="222">
        <f>IF('8th 7'!J53&gt;0,'8th 7'!AB53,0)</f>
        <v>0</v>
      </c>
      <c r="P53" s="132">
        <f>IF('8th 1'!R53&gt;0,'8th 1'!AC53,0)</f>
        <v>0</v>
      </c>
      <c r="Q53" s="134">
        <f>IF('8th 1'!R53&gt;0,'8th 1'!AB53,0)</f>
        <v>0</v>
      </c>
      <c r="R53" s="134">
        <f>IF('8th 2'!R53&gt;0,'8th 2'!AC53,0)</f>
        <v>0</v>
      </c>
      <c r="S53" s="133">
        <f>IF('8th 2'!R53&gt;0,'8th 2'!AB53,0)</f>
        <v>0</v>
      </c>
      <c r="T53" s="133">
        <f>IF('8th 3'!R53&gt;0,'8th 3'!AC53,0)</f>
        <v>0</v>
      </c>
      <c r="U53" s="133">
        <f>IF('8th 3'!R53&gt;0,'8th 3'!AB53,0)</f>
        <v>0</v>
      </c>
      <c r="V53" s="134">
        <f>IF('8th 4'!R53&gt;0,'8th 4'!AC53,0)</f>
        <v>0</v>
      </c>
      <c r="W53" s="134">
        <f>IF('8th 4'!R53&gt;0,'8th 4'!AB53,0)</f>
        <v>0</v>
      </c>
      <c r="X53" s="133">
        <f>IF('8th 5'!R53&gt;0,'8th 5'!AC53,0)</f>
        <v>0</v>
      </c>
      <c r="Y53" s="133">
        <f>IF('8th 5'!R53&gt;0,'8th 5'!AB53,0)</f>
        <v>0</v>
      </c>
      <c r="Z53" s="133">
        <f>IF('8th 6'!R53&gt;0,'8th 6'!AC53,0)</f>
        <v>0</v>
      </c>
      <c r="AA53" s="134">
        <f>IF('8th 6'!R53&gt;0,'8th 6'!AB53,0)</f>
        <v>0</v>
      </c>
      <c r="AB53" s="132">
        <f>IF('8th 7'!R53&gt;0,'8th 7'!AC53,0)</f>
        <v>0</v>
      </c>
      <c r="AC53" s="135">
        <f>IF('8th 7'!R53&gt;0,'8th 7'!AB53,0)</f>
        <v>0</v>
      </c>
      <c r="AD53" s="223">
        <f>IF('8th 1'!Z53&gt;0,'8th 1'!AC53,0)</f>
        <v>3.75</v>
      </c>
      <c r="AE53" s="134" t="str">
        <f>IF('8th 1'!Z53&gt;0,'8th 1'!AB53,0)</f>
        <v>A</v>
      </c>
      <c r="AF53" s="134">
        <f>IF('8th 2'!Z53&gt;0,'8th 2'!AC53,0)</f>
        <v>3.5</v>
      </c>
      <c r="AG53" s="134" t="str">
        <f>IF('8th 2'!Z53&gt;0,'8th 2'!AB53,0)</f>
        <v>A-</v>
      </c>
      <c r="AH53" s="134">
        <f>IF('8th 3'!Z53&gt;0,'8th 3'!AC53,0)</f>
        <v>3.75</v>
      </c>
      <c r="AI53" s="134" t="str">
        <f>IF('8th 3'!Z53&gt;0,'8th 3'!AB53,0)</f>
        <v>A</v>
      </c>
      <c r="AJ53" s="134">
        <f>IF('8th 4'!Z53&gt;0,'8th 4'!AC53,0)</f>
        <v>3.5</v>
      </c>
      <c r="AK53" s="133" t="str">
        <f>IF('8th 4'!Z53&gt;0,'8th 4'!AB53,0)</f>
        <v>A-</v>
      </c>
      <c r="AL53" s="133">
        <f>IF('8th 5'!Z53&gt;0,'8th 5'!AC53,0)</f>
        <v>3.5</v>
      </c>
      <c r="AM53" s="133" t="str">
        <f>IF('8th 5'!Z53&gt;0,'8th 5'!AB53,0)</f>
        <v>A-</v>
      </c>
      <c r="AN53" s="134">
        <f>IF('8th 6'!Z53&gt;0,'8th 6'!AC53,0)</f>
        <v>3.25</v>
      </c>
      <c r="AO53" s="225" t="str">
        <f>IF('8th 6'!Z53&gt;0,'8th 6'!AB53,0)</f>
        <v>B+</v>
      </c>
      <c r="AP53" s="134">
        <f>IF('8th 7'!Z53&gt;0,'8th 7'!AC53,0)</f>
        <v>0</v>
      </c>
      <c r="AQ53" s="225">
        <f>IF('8th 7'!Z53&gt;0,'8th 7'!AB53,0)</f>
        <v>0</v>
      </c>
      <c r="AR53" s="142">
        <f>('viva-1'!K51+'viva-2'!K51+'viva-3'!K51+'viva-4'!K51)</f>
        <v>13.5</v>
      </c>
      <c r="AS53" s="226">
        <f>(B53*C6)+(D53*E6)+(F53*G6)+(H53*I6)+(J53*K6)+(L53*M6)+(N53*O6)+(P53*Q6)+(R53*S6)+(T53*U6)+(V53*W6)+(X53*Y6)+(Z53*AA6)+(AB53*AC6)+(AD53*AE6)+(AF53*AG6)+(AH53*AI6)+(AJ53*AK6)+(AL53*AM6)+(AN53*AO6)+(AP53*AQ6)</f>
        <v>53.625</v>
      </c>
      <c r="AT53" s="137">
        <f t="shared" si="0"/>
        <v>3.5750000000000002</v>
      </c>
      <c r="AU53" s="136">
        <f>'Tabu-1'!AF52</f>
        <v>47.25</v>
      </c>
      <c r="AV53" s="137">
        <f>'Tabu-2'!AM52</f>
        <v>50.25</v>
      </c>
      <c r="AW53" s="136">
        <f>'Tabu-3'!AL53</f>
        <v>48.75</v>
      </c>
      <c r="AX53" s="136">
        <f>'Tabu-4'!AR53</f>
        <v>54</v>
      </c>
      <c r="AY53" s="136">
        <f>'Tabu-5'!AL53</f>
        <v>54.75</v>
      </c>
      <c r="AZ53" s="136">
        <f>'Tabu-6'!AR53</f>
        <v>52.5</v>
      </c>
      <c r="BA53" s="136">
        <f>'Tabu-7'!AL53</f>
        <v>54.375</v>
      </c>
      <c r="BB53" s="137">
        <f t="shared" si="1"/>
        <v>3.4583333333333335</v>
      </c>
      <c r="BC53" s="215" t="str">
        <f t="shared" si="5"/>
        <v>A-</v>
      </c>
      <c r="BD53" s="337" t="str">
        <f t="shared" si="3"/>
        <v>A-</v>
      </c>
      <c r="BE53" s="139">
        <f t="shared" si="4"/>
        <v>46</v>
      </c>
    </row>
    <row r="54" spans="1:57" ht="15.75">
      <c r="A54" s="217">
        <f>'1st 1'!A54</f>
        <v>47</v>
      </c>
      <c r="B54" s="132">
        <f>IF('8th 1'!J54&gt;0,'8th 1'!AC54,0)</f>
        <v>0</v>
      </c>
      <c r="C54" s="133">
        <f>IF('8th 1'!J54&gt;0,'8th 1'!AB54,0)</f>
        <v>0</v>
      </c>
      <c r="D54" s="133">
        <f>IF('8th 2'!J54&gt;0,'8th 2'!AC54,0)</f>
        <v>0</v>
      </c>
      <c r="E54" s="134">
        <f>IF('8th 2'!J54&gt;0,'8th 2'!AB54,0)</f>
        <v>0</v>
      </c>
      <c r="F54" s="134">
        <f>IF('8th 3'!J54&gt;0,'8th 3'!AC54,0)</f>
        <v>0</v>
      </c>
      <c r="G54" s="133">
        <f>IF('8th 3'!J54&gt;0,'8th 3'!AB54,0)</f>
        <v>0</v>
      </c>
      <c r="H54" s="133">
        <f>IF('8th 4'!J54&gt;0,'8th 4'!AC54,0)</f>
        <v>0</v>
      </c>
      <c r="I54" s="133">
        <f>IF('8th 4'!J54&gt;0,'8th 4'!AB54,0)</f>
        <v>0</v>
      </c>
      <c r="J54" s="134">
        <f>IF('8th 5'!J54&gt;0,'8th 5'!AC54,0)</f>
        <v>0</v>
      </c>
      <c r="K54" s="134">
        <f>IF('8th 5'!J54&gt;0,'8th 5'!AB54,0)</f>
        <v>0</v>
      </c>
      <c r="L54" s="134">
        <f>IF('8th 6'!J54&gt;0,'8th 6'!AC54,0)</f>
        <v>0</v>
      </c>
      <c r="M54" s="134">
        <f>IF('8th 6'!J54&gt;0,'8th 6'!AB54,0)</f>
        <v>0</v>
      </c>
      <c r="N54" s="133">
        <f>IF('8th 7'!J54&gt;0,'8th 7'!AC54,0)</f>
        <v>0</v>
      </c>
      <c r="O54" s="222">
        <f>IF('8th 7'!J54&gt;0,'8th 7'!AB54,0)</f>
        <v>0</v>
      </c>
      <c r="P54" s="132">
        <f>IF('8th 1'!R54&gt;0,'8th 1'!AC54,0)</f>
        <v>0</v>
      </c>
      <c r="Q54" s="134">
        <f>IF('8th 1'!R54&gt;0,'8th 1'!AB54,0)</f>
        <v>0</v>
      </c>
      <c r="R54" s="134">
        <f>IF('8th 2'!R54&gt;0,'8th 2'!AC54,0)</f>
        <v>0</v>
      </c>
      <c r="S54" s="133">
        <f>IF('8th 2'!R54&gt;0,'8th 2'!AB54,0)</f>
        <v>0</v>
      </c>
      <c r="T54" s="133">
        <f>IF('8th 3'!R54&gt;0,'8th 3'!AC54,0)</f>
        <v>0</v>
      </c>
      <c r="U54" s="133">
        <f>IF('8th 3'!R54&gt;0,'8th 3'!AB54,0)</f>
        <v>0</v>
      </c>
      <c r="V54" s="134">
        <f>IF('8th 4'!R54&gt;0,'8th 4'!AC54,0)</f>
        <v>0</v>
      </c>
      <c r="W54" s="134">
        <f>IF('8th 4'!R54&gt;0,'8th 4'!AB54,0)</f>
        <v>0</v>
      </c>
      <c r="X54" s="133">
        <f>IF('8th 5'!R54&gt;0,'8th 5'!AC54,0)</f>
        <v>0</v>
      </c>
      <c r="Y54" s="133">
        <f>IF('8th 5'!R54&gt;0,'8th 5'!AB54,0)</f>
        <v>0</v>
      </c>
      <c r="Z54" s="133">
        <f>IF('8th 6'!R54&gt;0,'8th 6'!AC54,0)</f>
        <v>0</v>
      </c>
      <c r="AA54" s="134">
        <f>IF('8th 6'!R54&gt;0,'8th 6'!AB54,0)</f>
        <v>0</v>
      </c>
      <c r="AB54" s="132">
        <f>IF('8th 7'!R54&gt;0,'8th 7'!AC54,0)</f>
        <v>0</v>
      </c>
      <c r="AC54" s="135">
        <f>IF('8th 7'!R54&gt;0,'8th 7'!AB54,0)</f>
        <v>0</v>
      </c>
      <c r="AD54" s="223">
        <f>IF('8th 1'!Z54&gt;0,'8th 1'!AC54,0)</f>
        <v>2.75</v>
      </c>
      <c r="AE54" s="134" t="str">
        <f>IF('8th 1'!Z54&gt;0,'8th 1'!AB54,0)</f>
        <v>B-</v>
      </c>
      <c r="AF54" s="134">
        <f>IF('8th 2'!Z54&gt;0,'8th 2'!AC54,0)</f>
        <v>3.25</v>
      </c>
      <c r="AG54" s="134" t="str">
        <f>IF('8th 2'!Z54&gt;0,'8th 2'!AB54,0)</f>
        <v>B+</v>
      </c>
      <c r="AH54" s="134">
        <f>IF('8th 3'!Z54&gt;0,'8th 3'!AC54,0)</f>
        <v>3.25</v>
      </c>
      <c r="AI54" s="134" t="str">
        <f>IF('8th 3'!Z54&gt;0,'8th 3'!AB54,0)</f>
        <v>B+</v>
      </c>
      <c r="AJ54" s="134">
        <f>IF('8th 4'!Z54&gt;0,'8th 4'!AC54,0)</f>
        <v>3</v>
      </c>
      <c r="AK54" s="133" t="str">
        <f>IF('8th 4'!Z54&gt;0,'8th 4'!AB54,0)</f>
        <v>B</v>
      </c>
      <c r="AL54" s="133">
        <f>IF('8th 5'!Z54&gt;0,'8th 5'!AC54,0)</f>
        <v>2.5</v>
      </c>
      <c r="AM54" s="133" t="str">
        <f>IF('8th 5'!Z54&gt;0,'8th 5'!AB54,0)</f>
        <v>C+</v>
      </c>
      <c r="AN54" s="134">
        <f>IF('8th 6'!Z54&gt;0,'8th 6'!AC54,0)</f>
        <v>2.25</v>
      </c>
      <c r="AO54" s="225" t="str">
        <f>IF('8th 6'!Z54&gt;0,'8th 6'!AB54,0)</f>
        <v>C</v>
      </c>
      <c r="AP54" s="134">
        <f>IF('8th 7'!Z54&gt;0,'8th 7'!AC54,0)</f>
        <v>0</v>
      </c>
      <c r="AQ54" s="225">
        <f>IF('8th 7'!Z54&gt;0,'8th 7'!AB54,0)</f>
        <v>0</v>
      </c>
      <c r="AR54" s="142">
        <f>('viva-1'!K52+'viva-2'!K52+'viva-3'!K52+'viva-4'!K52)</f>
        <v>11.25</v>
      </c>
      <c r="AS54" s="226">
        <f>(B54*C6)+(D54*E6)+(F54*G6)+(H54*I6)+(J54*K6)+(L54*M6)+(N54*O6)+(P54*Q6)+(R54*S6)+(T54*U6)+(V54*W6)+(X54*Y6)+(Z54*AA6)+(AB54*AC6)+(AD54*AE6)+(AF54*AG6)+(AH54*AI6)+(AJ54*AK6)+(AL54*AM6)+(AN54*AO6)+(AP54*AQ6)</f>
        <v>43.875</v>
      </c>
      <c r="AT54" s="137">
        <f t="shared" si="0"/>
        <v>2.9249999999999998</v>
      </c>
      <c r="AU54" s="136">
        <f>'Tabu-1'!AF53</f>
        <v>42.375</v>
      </c>
      <c r="AV54" s="137">
        <f>'Tabu-2'!AM53</f>
        <v>39.375</v>
      </c>
      <c r="AW54" s="136">
        <f>'Tabu-3'!AL54</f>
        <v>39</v>
      </c>
      <c r="AX54" s="136">
        <f>'Tabu-4'!AR54</f>
        <v>36.375</v>
      </c>
      <c r="AY54" s="136">
        <f>'Tabu-5'!AL54</f>
        <v>37.5</v>
      </c>
      <c r="AZ54" s="136">
        <f>'Tabu-6'!AR54</f>
        <v>38.25</v>
      </c>
      <c r="BA54" s="136">
        <f>'Tabu-7'!AL54</f>
        <v>43.125</v>
      </c>
      <c r="BB54" s="137">
        <f t="shared" si="1"/>
        <v>2.6726190476190474</v>
      </c>
      <c r="BC54" s="215" t="str">
        <f t="shared" si="5"/>
        <v>B-</v>
      </c>
      <c r="BD54" s="337" t="str">
        <f t="shared" si="3"/>
        <v>B-</v>
      </c>
      <c r="BE54" s="139">
        <f t="shared" si="4"/>
        <v>47</v>
      </c>
    </row>
    <row r="55" spans="1:57" ht="31.5">
      <c r="A55" s="217">
        <f>'1st 1'!A55</f>
        <v>48</v>
      </c>
      <c r="B55" s="132">
        <f>IF('8th 1'!J55&gt;0,'8th 1'!AC55,0)</f>
        <v>0</v>
      </c>
      <c r="C55" s="133">
        <f>IF('8th 1'!J55&gt;0,'8th 1'!AB55,0)</f>
        <v>0</v>
      </c>
      <c r="D55" s="133">
        <f>IF('8th 2'!J55&gt;0,'8th 2'!AC55,0)</f>
        <v>0</v>
      </c>
      <c r="E55" s="134">
        <f>IF('8th 2'!J55&gt;0,'8th 2'!AB55,0)</f>
        <v>0</v>
      </c>
      <c r="F55" s="134">
        <f>IF('8th 3'!J55&gt;0,'8th 3'!AC55,0)</f>
        <v>0</v>
      </c>
      <c r="G55" s="133">
        <f>IF('8th 3'!J55&gt;0,'8th 3'!AB55,0)</f>
        <v>0</v>
      </c>
      <c r="H55" s="133">
        <f>IF('8th 4'!J55&gt;0,'8th 4'!AC55,0)</f>
        <v>0</v>
      </c>
      <c r="I55" s="133">
        <f>IF('8th 4'!J55&gt;0,'8th 4'!AB55,0)</f>
        <v>0</v>
      </c>
      <c r="J55" s="134">
        <f>IF('8th 5'!J55&gt;0,'8th 5'!AC55,0)</f>
        <v>0</v>
      </c>
      <c r="K55" s="134">
        <f>IF('8th 5'!J55&gt;0,'8th 5'!AB55,0)</f>
        <v>0</v>
      </c>
      <c r="L55" s="134">
        <f>IF('8th 6'!J55&gt;0,'8th 6'!AC55,0)</f>
        <v>0</v>
      </c>
      <c r="M55" s="134">
        <f>IF('8th 6'!J55&gt;0,'8th 6'!AB55,0)</f>
        <v>0</v>
      </c>
      <c r="N55" s="133">
        <f>IF('8th 7'!J55&gt;0,'8th 7'!AC55,0)</f>
        <v>0</v>
      </c>
      <c r="O55" s="222">
        <f>IF('8th 7'!J55&gt;0,'8th 7'!AB55,0)</f>
        <v>0</v>
      </c>
      <c r="P55" s="132">
        <f>IF('8th 1'!R55&gt;0,'8th 1'!AC55,0)</f>
        <v>0</v>
      </c>
      <c r="Q55" s="134">
        <f>IF('8th 1'!R55&gt;0,'8th 1'!AB55,0)</f>
        <v>0</v>
      </c>
      <c r="R55" s="134">
        <f>IF('8th 2'!R55&gt;0,'8th 2'!AC55,0)</f>
        <v>0</v>
      </c>
      <c r="S55" s="133">
        <f>IF('8th 2'!R55&gt;0,'8th 2'!AB55,0)</f>
        <v>0</v>
      </c>
      <c r="T55" s="133">
        <f>IF('8th 3'!R55&gt;0,'8th 3'!AC55,0)</f>
        <v>0</v>
      </c>
      <c r="U55" s="133">
        <f>IF('8th 3'!R55&gt;0,'8th 3'!AB55,0)</f>
        <v>0</v>
      </c>
      <c r="V55" s="134">
        <f>IF('8th 4'!R55&gt;0,'8th 4'!AC55,0)</f>
        <v>0</v>
      </c>
      <c r="W55" s="134">
        <f>IF('8th 4'!R55&gt;0,'8th 4'!AB55,0)</f>
        <v>0</v>
      </c>
      <c r="X55" s="133">
        <f>IF('8th 5'!R55&gt;0,'8th 5'!AC55,0)</f>
        <v>0</v>
      </c>
      <c r="Y55" s="133">
        <f>IF('8th 5'!R55&gt;0,'8th 5'!AB55,0)</f>
        <v>0</v>
      </c>
      <c r="Z55" s="133">
        <f>IF('8th 6'!R55&gt;0,'8th 6'!AC55,0)</f>
        <v>0</v>
      </c>
      <c r="AA55" s="134">
        <f>IF('8th 6'!R55&gt;0,'8th 6'!AB55,0)</f>
        <v>0</v>
      </c>
      <c r="AB55" s="132">
        <f>IF('8th 7'!R55&gt;0,'8th 7'!AC55,0)</f>
        <v>0</v>
      </c>
      <c r="AC55" s="135">
        <f>IF('8th 7'!R55&gt;0,'8th 7'!AB55,0)</f>
        <v>0</v>
      </c>
      <c r="AD55" s="223">
        <f>IF('8th 1'!Z55&gt;0,'8th 1'!AC55,0)</f>
        <v>3.5</v>
      </c>
      <c r="AE55" s="134" t="str">
        <f>IF('8th 1'!Z55&gt;0,'8th 1'!AB55,0)</f>
        <v>A-</v>
      </c>
      <c r="AF55" s="134">
        <f>IF('8th 2'!Z55&gt;0,'8th 2'!AC55,0)</f>
        <v>3.5</v>
      </c>
      <c r="AG55" s="134" t="str">
        <f>IF('8th 2'!Z55&gt;0,'8th 2'!AB55,0)</f>
        <v>A-</v>
      </c>
      <c r="AH55" s="134">
        <f>IF('8th 3'!Z55&gt;0,'8th 3'!AC55,0)</f>
        <v>3.75</v>
      </c>
      <c r="AI55" s="134" t="str">
        <f>IF('8th 3'!Z55&gt;0,'8th 3'!AB55,0)</f>
        <v>A</v>
      </c>
      <c r="AJ55" s="134">
        <f>IF('8th 4'!Z55&gt;0,'8th 4'!AC55,0)</f>
        <v>3.25</v>
      </c>
      <c r="AK55" s="133" t="str">
        <f>IF('8th 4'!Z55&gt;0,'8th 4'!AB55,0)</f>
        <v>B+</v>
      </c>
      <c r="AL55" s="133">
        <f>IF('8th 5'!Z55&gt;0,'8th 5'!AC55,0)</f>
        <v>3</v>
      </c>
      <c r="AM55" s="133" t="str">
        <f>IF('8th 5'!Z55&gt;0,'8th 5'!AB55,0)</f>
        <v>B</v>
      </c>
      <c r="AN55" s="134">
        <f>IF('8th 6'!Z55&gt;0,'8th 6'!AC55,0)</f>
        <v>2.25</v>
      </c>
      <c r="AO55" s="225" t="str">
        <f>IF('8th 6'!Z55&gt;0,'8th 6'!AB55,0)</f>
        <v>C</v>
      </c>
      <c r="AP55" s="134">
        <f>IF('8th 7'!Z55&gt;0,'8th 7'!AC55,0)</f>
        <v>0</v>
      </c>
      <c r="AQ55" s="225">
        <f>IF('8th 7'!Z55&gt;0,'8th 7'!AB55,0)</f>
        <v>0</v>
      </c>
      <c r="AR55" s="142">
        <f>('viva-1'!K53+'viva-2'!K53+'viva-3'!K53+'viva-4'!K53)</f>
        <v>12.25</v>
      </c>
      <c r="AS55" s="226">
        <f>(B55*C6)+(D55*E6)+(F55*G6)+(H55*I6)+(J55*K6)+(L55*M6)+(N55*O6)+(P55*Q6)+(R55*S6)+(T55*U6)+(V55*W6)+(X55*Y6)+(Z55*AA6)+(AB55*AC6)+(AD55*AE6)+(AF55*AG6)+(AH55*AI6)+(AJ55*AK6)+(AL55*AM6)+(AN55*AO6)+(AP55*AQ6)</f>
        <v>49.875</v>
      </c>
      <c r="AT55" s="137">
        <f t="shared" si="0"/>
        <v>3.3250000000000002</v>
      </c>
      <c r="AU55" s="136">
        <f>'Tabu-1'!AF54</f>
        <v>46.5</v>
      </c>
      <c r="AV55" s="137">
        <f>'Tabu-2'!AM54</f>
        <v>40.875</v>
      </c>
      <c r="AW55" s="136">
        <f>'Tabu-3'!AL55</f>
        <v>41.25</v>
      </c>
      <c r="AX55" s="136">
        <f>'Tabu-4'!AR55</f>
        <v>43.875</v>
      </c>
      <c r="AY55" s="136">
        <f>'Tabu-5'!AL55</f>
        <v>45.75</v>
      </c>
      <c r="AZ55" s="136">
        <f>'Tabu-6'!AR55</f>
        <v>45</v>
      </c>
      <c r="BA55" s="136">
        <f>'Tabu-7'!AL55</f>
        <v>48.75</v>
      </c>
      <c r="BB55" s="137">
        <f t="shared" si="1"/>
        <v>3.0178571428571428</v>
      </c>
      <c r="BC55" s="215" t="str">
        <f t="shared" si="5"/>
        <v>B+</v>
      </c>
      <c r="BD55" s="337" t="str">
        <f t="shared" si="3"/>
        <v>B+</v>
      </c>
      <c r="BE55" s="139">
        <f t="shared" si="4"/>
        <v>48</v>
      </c>
    </row>
    <row r="56" spans="1:57" ht="15.75">
      <c r="A56" s="217">
        <f>'1st 1'!A56</f>
        <v>49</v>
      </c>
      <c r="B56" s="132">
        <f>IF('8th 1'!J56&gt;0,'8th 1'!AC56,0)</f>
        <v>0</v>
      </c>
      <c r="C56" s="133">
        <f>IF('8th 1'!J56&gt;0,'8th 1'!AB56,0)</f>
        <v>0</v>
      </c>
      <c r="D56" s="133">
        <f>IF('8th 2'!J56&gt;0,'8th 2'!AC56,0)</f>
        <v>0</v>
      </c>
      <c r="E56" s="134">
        <f>IF('8th 2'!J56&gt;0,'8th 2'!AB56,0)</f>
        <v>0</v>
      </c>
      <c r="F56" s="134">
        <f>IF('8th 3'!J56&gt;0,'8th 3'!AC56,0)</f>
        <v>0</v>
      </c>
      <c r="G56" s="133">
        <f>IF('8th 3'!J56&gt;0,'8th 3'!AB56,0)</f>
        <v>0</v>
      </c>
      <c r="H56" s="133">
        <f>IF('8th 4'!J56&gt;0,'8th 4'!AC56,0)</f>
        <v>0</v>
      </c>
      <c r="I56" s="133">
        <f>IF('8th 4'!J56&gt;0,'8th 4'!AB56,0)</f>
        <v>0</v>
      </c>
      <c r="J56" s="134">
        <f>IF('8th 5'!J56&gt;0,'8th 5'!AC56,0)</f>
        <v>0</v>
      </c>
      <c r="K56" s="134">
        <f>IF('8th 5'!J56&gt;0,'8th 5'!AB56,0)</f>
        <v>0</v>
      </c>
      <c r="L56" s="134">
        <f>IF('8th 6'!J56&gt;0,'8th 6'!AC56,0)</f>
        <v>0</v>
      </c>
      <c r="M56" s="134">
        <f>IF('8th 6'!J56&gt;0,'8th 6'!AB56,0)</f>
        <v>0</v>
      </c>
      <c r="N56" s="133">
        <f>IF('8th 7'!J56&gt;0,'8th 7'!AC56,0)</f>
        <v>0</v>
      </c>
      <c r="O56" s="222">
        <f>IF('8th 7'!J56&gt;0,'8th 7'!AB56,0)</f>
        <v>0</v>
      </c>
      <c r="P56" s="132">
        <f>IF('8th 1'!R56&gt;0,'8th 1'!AC56,0)</f>
        <v>0</v>
      </c>
      <c r="Q56" s="134">
        <f>IF('8th 1'!R56&gt;0,'8th 1'!AB56,0)</f>
        <v>0</v>
      </c>
      <c r="R56" s="134">
        <f>IF('8th 2'!R56&gt;0,'8th 2'!AC56,0)</f>
        <v>0</v>
      </c>
      <c r="S56" s="133">
        <f>IF('8th 2'!R56&gt;0,'8th 2'!AB56,0)</f>
        <v>0</v>
      </c>
      <c r="T56" s="133">
        <f>IF('8th 3'!R56&gt;0,'8th 3'!AC56,0)</f>
        <v>0</v>
      </c>
      <c r="U56" s="133">
        <f>IF('8th 3'!R56&gt;0,'8th 3'!AB56,0)</f>
        <v>0</v>
      </c>
      <c r="V56" s="134">
        <f>IF('8th 4'!R56&gt;0,'8th 4'!AC56,0)</f>
        <v>0</v>
      </c>
      <c r="W56" s="134">
        <f>IF('8th 4'!R56&gt;0,'8th 4'!AB56,0)</f>
        <v>0</v>
      </c>
      <c r="X56" s="133">
        <f>IF('8th 5'!R56&gt;0,'8th 5'!AC56,0)</f>
        <v>0</v>
      </c>
      <c r="Y56" s="133">
        <f>IF('8th 5'!R56&gt;0,'8th 5'!AB56,0)</f>
        <v>0</v>
      </c>
      <c r="Z56" s="133">
        <f>IF('8th 6'!R56&gt;0,'8th 6'!AC56,0)</f>
        <v>0</v>
      </c>
      <c r="AA56" s="134">
        <f>IF('8th 6'!R56&gt;0,'8th 6'!AB56,0)</f>
        <v>0</v>
      </c>
      <c r="AB56" s="132">
        <f>IF('8th 7'!R56&gt;0,'8th 7'!AC56,0)</f>
        <v>0</v>
      </c>
      <c r="AC56" s="135">
        <f>IF('8th 7'!R56&gt;0,'8th 7'!AB56,0)</f>
        <v>0</v>
      </c>
      <c r="AD56" s="223">
        <f>IF('8th 1'!Z56&gt;0,'8th 1'!AC56,0)</f>
        <v>3.25</v>
      </c>
      <c r="AE56" s="134" t="str">
        <f>IF('8th 1'!Z56&gt;0,'8th 1'!AB56,0)</f>
        <v>B+</v>
      </c>
      <c r="AF56" s="134">
        <f>IF('8th 2'!Z56&gt;0,'8th 2'!AC56,0)</f>
        <v>3</v>
      </c>
      <c r="AG56" s="134" t="str">
        <f>IF('8th 2'!Z56&gt;0,'8th 2'!AB56,0)</f>
        <v>B</v>
      </c>
      <c r="AH56" s="134">
        <f>IF('8th 3'!Z56&gt;0,'8th 3'!AC56,0)</f>
        <v>3.5</v>
      </c>
      <c r="AI56" s="134" t="str">
        <f>IF('8th 3'!Z56&gt;0,'8th 3'!AB56,0)</f>
        <v>A-</v>
      </c>
      <c r="AJ56" s="134">
        <f>IF('8th 4'!Z56&gt;0,'8th 4'!AC56,0)</f>
        <v>3.25</v>
      </c>
      <c r="AK56" s="133" t="str">
        <f>IF('8th 4'!Z56&gt;0,'8th 4'!AB56,0)</f>
        <v>B+</v>
      </c>
      <c r="AL56" s="133">
        <f>IF('8th 5'!Z56&gt;0,'8th 5'!AC56,0)</f>
        <v>2.5</v>
      </c>
      <c r="AM56" s="133" t="str">
        <f>IF('8th 5'!Z56&gt;0,'8th 5'!AB56,0)</f>
        <v>C+</v>
      </c>
      <c r="AN56" s="134">
        <f>IF('8th 6'!Z56&gt;0,'8th 6'!AC56,0)</f>
        <v>2</v>
      </c>
      <c r="AO56" s="225" t="str">
        <f>IF('8th 6'!Z56&gt;0,'8th 6'!AB56,0)</f>
        <v>D</v>
      </c>
      <c r="AP56" s="134">
        <f>IF('8th 7'!Z56&gt;0,'8th 7'!AC56,0)</f>
        <v>0</v>
      </c>
      <c r="AQ56" s="225">
        <f>IF('8th 7'!Z56&gt;0,'8th 7'!AB56,0)</f>
        <v>0</v>
      </c>
      <c r="AR56" s="142">
        <f>('viva-1'!K54+'viva-2'!K54+'viva-3'!K54+'viva-4'!K54)</f>
        <v>10</v>
      </c>
      <c r="AS56" s="226">
        <f>(B56*C6)+(D56*E6)+(F56*G6)+(H56*I6)+(J56*K6)+(L56*M6)+(N56*O6)+(P56*Q6)+(R56*S6)+(T56*U6)+(V56*W6)+(X56*Y6)+(Z56*AA6)+(AB56*AC6)+(AD56*AE6)+(AF56*AG6)+(AH56*AI6)+(AJ56*AK6)+(AL56*AM6)+(AN56*AO6)+(AP56*AQ6)</f>
        <v>45.75</v>
      </c>
      <c r="AT56" s="137">
        <f t="shared" si="0"/>
        <v>3.05</v>
      </c>
      <c r="AU56" s="136">
        <f>'Tabu-1'!AF55</f>
        <v>43.125</v>
      </c>
      <c r="AV56" s="137">
        <f>'Tabu-2'!AM55</f>
        <v>39.375</v>
      </c>
      <c r="AW56" s="136">
        <f>'Tabu-3'!AL56</f>
        <v>39.75</v>
      </c>
      <c r="AX56" s="136">
        <f>'Tabu-4'!AR56</f>
        <v>36.375</v>
      </c>
      <c r="AY56" s="136">
        <f>'Tabu-5'!AL56</f>
        <v>39.75</v>
      </c>
      <c r="AZ56" s="136">
        <f>'Tabu-6'!AR56</f>
        <v>39</v>
      </c>
      <c r="BA56" s="136">
        <f>'Tabu-7'!AL56</f>
        <v>43.125</v>
      </c>
      <c r="BB56" s="137">
        <f t="shared" si="1"/>
        <v>2.7083333333333335</v>
      </c>
      <c r="BC56" s="215" t="str">
        <f t="shared" si="5"/>
        <v>B</v>
      </c>
      <c r="BD56" s="337" t="str">
        <f t="shared" si="3"/>
        <v>B</v>
      </c>
      <c r="BE56" s="139">
        <f t="shared" si="4"/>
        <v>49</v>
      </c>
    </row>
    <row r="57" spans="1:57" ht="15.75">
      <c r="A57" s="217">
        <f>'1st 1'!A57</f>
        <v>50</v>
      </c>
      <c r="B57" s="132">
        <f>IF('8th 1'!J57&gt;0,'8th 1'!AC57,0)</f>
        <v>0</v>
      </c>
      <c r="C57" s="133">
        <f>IF('8th 1'!J57&gt;0,'8th 1'!AB57,0)</f>
        <v>0</v>
      </c>
      <c r="D57" s="133">
        <f>IF('8th 2'!J57&gt;0,'8th 2'!AC57,0)</f>
        <v>0</v>
      </c>
      <c r="E57" s="134">
        <f>IF('8th 2'!J57&gt;0,'8th 2'!AB57,0)</f>
        <v>0</v>
      </c>
      <c r="F57" s="134">
        <f>IF('8th 3'!J57&gt;0,'8th 3'!AC57,0)</f>
        <v>0</v>
      </c>
      <c r="G57" s="133">
        <f>IF('8th 3'!J57&gt;0,'8th 3'!AB57,0)</f>
        <v>0</v>
      </c>
      <c r="H57" s="133">
        <f>IF('8th 4'!J57&gt;0,'8th 4'!AC57,0)</f>
        <v>0</v>
      </c>
      <c r="I57" s="133">
        <f>IF('8th 4'!J57&gt;0,'8th 4'!AB57,0)</f>
        <v>0</v>
      </c>
      <c r="J57" s="134">
        <f>IF('8th 5'!J57&gt;0,'8th 5'!AC57,0)</f>
        <v>0</v>
      </c>
      <c r="K57" s="134">
        <f>IF('8th 5'!J57&gt;0,'8th 5'!AB57,0)</f>
        <v>0</v>
      </c>
      <c r="L57" s="134">
        <f>IF('8th 6'!J57&gt;0,'8th 6'!AC57,0)</f>
        <v>0</v>
      </c>
      <c r="M57" s="134">
        <f>IF('8th 6'!J57&gt;0,'8th 6'!AB57,0)</f>
        <v>0</v>
      </c>
      <c r="N57" s="133">
        <f>IF('8th 7'!J57&gt;0,'8th 7'!AC57,0)</f>
        <v>0</v>
      </c>
      <c r="O57" s="222">
        <f>IF('8th 7'!J57&gt;0,'8th 7'!AB57,0)</f>
        <v>0</v>
      </c>
      <c r="P57" s="132">
        <f>IF('8th 1'!R57&gt;0,'8th 1'!AC57,0)</f>
        <v>0</v>
      </c>
      <c r="Q57" s="134">
        <f>IF('8th 1'!R57&gt;0,'8th 1'!AB57,0)</f>
        <v>0</v>
      </c>
      <c r="R57" s="134">
        <f>IF('8th 2'!R57&gt;0,'8th 2'!AC57,0)</f>
        <v>0</v>
      </c>
      <c r="S57" s="133">
        <f>IF('8th 2'!R57&gt;0,'8th 2'!AB57,0)</f>
        <v>0</v>
      </c>
      <c r="T57" s="133">
        <f>IF('8th 3'!R57&gt;0,'8th 3'!AC57,0)</f>
        <v>0</v>
      </c>
      <c r="U57" s="133">
        <f>IF('8th 3'!R57&gt;0,'8th 3'!AB57,0)</f>
        <v>0</v>
      </c>
      <c r="V57" s="134">
        <f>IF('8th 4'!R57&gt;0,'8th 4'!AC57,0)</f>
        <v>0</v>
      </c>
      <c r="W57" s="134">
        <f>IF('8th 4'!R57&gt;0,'8th 4'!AB57,0)</f>
        <v>0</v>
      </c>
      <c r="X57" s="133">
        <f>IF('8th 5'!R57&gt;0,'8th 5'!AC57,0)</f>
        <v>0</v>
      </c>
      <c r="Y57" s="133">
        <f>IF('8th 5'!R57&gt;0,'8th 5'!AB57,0)</f>
        <v>0</v>
      </c>
      <c r="Z57" s="133">
        <f>IF('8th 6'!R57&gt;0,'8th 6'!AC57,0)</f>
        <v>0</v>
      </c>
      <c r="AA57" s="134">
        <f>IF('8th 6'!R57&gt;0,'8th 6'!AB57,0)</f>
        <v>0</v>
      </c>
      <c r="AB57" s="132">
        <f>IF('8th 7'!R57&gt;0,'8th 7'!AC57,0)</f>
        <v>0</v>
      </c>
      <c r="AC57" s="135">
        <f>IF('8th 7'!R57&gt;0,'8th 7'!AB57,0)</f>
        <v>0</v>
      </c>
      <c r="AD57" s="223">
        <f>IF('8th 1'!Z57&gt;0,'8th 1'!AC57,0)</f>
        <v>3.25</v>
      </c>
      <c r="AE57" s="134" t="str">
        <f>IF('8th 1'!Z57&gt;0,'8th 1'!AB57,0)</f>
        <v>B+</v>
      </c>
      <c r="AF57" s="134">
        <f>IF('8th 2'!Z57&gt;0,'8th 2'!AC57,0)</f>
        <v>3.25</v>
      </c>
      <c r="AG57" s="134" t="str">
        <f>IF('8th 2'!Z57&gt;0,'8th 2'!AB57,0)</f>
        <v>B+</v>
      </c>
      <c r="AH57" s="134">
        <f>IF('8th 3'!Z57&gt;0,'8th 3'!AC57,0)</f>
        <v>3.5</v>
      </c>
      <c r="AI57" s="134" t="str">
        <f>IF('8th 3'!Z57&gt;0,'8th 3'!AB57,0)</f>
        <v>A-</v>
      </c>
      <c r="AJ57" s="134">
        <f>IF('8th 4'!Z57&gt;0,'8th 4'!AC57,0)</f>
        <v>3.25</v>
      </c>
      <c r="AK57" s="133" t="str">
        <f>IF('8th 4'!Z57&gt;0,'8th 4'!AB57,0)</f>
        <v>B+</v>
      </c>
      <c r="AL57" s="133">
        <f>IF('8th 5'!Z57&gt;0,'8th 5'!AC57,0)</f>
        <v>2.5</v>
      </c>
      <c r="AM57" s="133" t="str">
        <f>IF('8th 5'!Z57&gt;0,'8th 5'!AB57,0)</f>
        <v>C+</v>
      </c>
      <c r="AN57" s="134">
        <f>IF('8th 6'!Z57&gt;0,'8th 6'!AC57,0)</f>
        <v>2.25</v>
      </c>
      <c r="AO57" s="225" t="str">
        <f>IF('8th 6'!Z57&gt;0,'8th 6'!AB57,0)</f>
        <v>C</v>
      </c>
      <c r="AP57" s="134">
        <f>IF('8th 7'!Z57&gt;0,'8th 7'!AC57,0)</f>
        <v>0</v>
      </c>
      <c r="AQ57" s="225">
        <f>IF('8th 7'!Z57&gt;0,'8th 7'!AB57,0)</f>
        <v>0</v>
      </c>
      <c r="AR57" s="142">
        <f>('viva-1'!K55+'viva-2'!K55+'viva-3'!K55+'viva-4'!K55)</f>
        <v>12.25</v>
      </c>
      <c r="AS57" s="226">
        <f>(B57*C6)+(D57*E6)+(F57*G6)+(H57*I6)+(J57*K6)+(L57*M6)+(N57*O6)+(P57*Q6)+(R57*S6)+(T57*U6)+(V57*W6)+(X57*Y6)+(Z57*AA6)+(AB57*AC6)+(AD57*AE6)+(AF57*AG6)+(AH57*AI6)+(AJ57*AK6)+(AL57*AM6)+(AN57*AO6)+(AP57*AQ6)</f>
        <v>46.875</v>
      </c>
      <c r="AT57" s="137">
        <f t="shared" si="0"/>
        <v>3.125</v>
      </c>
      <c r="AU57" s="136">
        <f>'Tabu-1'!AF56</f>
        <v>42</v>
      </c>
      <c r="AV57" s="137">
        <f>'Tabu-2'!AM56</f>
        <v>41.25</v>
      </c>
      <c r="AW57" s="136">
        <f>'Tabu-3'!AL57</f>
        <v>43.5</v>
      </c>
      <c r="AX57" s="136">
        <f>'Tabu-4'!AR57</f>
        <v>43.125</v>
      </c>
      <c r="AY57" s="136">
        <f>'Tabu-5'!AL57</f>
        <v>45.75</v>
      </c>
      <c r="AZ57" s="136">
        <f>'Tabu-6'!AR57</f>
        <v>43.5</v>
      </c>
      <c r="BA57" s="136">
        <f>'Tabu-7'!AL57</f>
        <v>42.75</v>
      </c>
      <c r="BB57" s="137">
        <f t="shared" si="1"/>
        <v>2.9136904761904763</v>
      </c>
      <c r="BC57" s="215" t="str">
        <f t="shared" si="5"/>
        <v>B</v>
      </c>
      <c r="BD57" s="337" t="str">
        <f t="shared" si="3"/>
        <v>B</v>
      </c>
      <c r="BE57" s="139">
        <f t="shared" si="4"/>
        <v>50</v>
      </c>
    </row>
    <row r="58" spans="1:57" ht="15.75">
      <c r="A58" s="217" t="str">
        <f>'1st 1'!A58</f>
        <v>51</v>
      </c>
      <c r="B58" s="132">
        <f>IF('8th 1'!J58&gt;0,'8th 1'!AC58,0)</f>
        <v>0</v>
      </c>
      <c r="C58" s="133">
        <f>IF('8th 1'!J58&gt;0,'8th 1'!AB58,0)</f>
        <v>0</v>
      </c>
      <c r="D58" s="133">
        <f>IF('8th 2'!J58&gt;0,'8th 2'!AC58,0)</f>
        <v>0</v>
      </c>
      <c r="E58" s="134">
        <f>IF('8th 2'!J58&gt;0,'8th 2'!AB58,0)</f>
        <v>0</v>
      </c>
      <c r="F58" s="134">
        <f>IF('8th 3'!J58&gt;0,'8th 3'!AC58,0)</f>
        <v>0</v>
      </c>
      <c r="G58" s="133">
        <f>IF('8th 3'!J58&gt;0,'8th 3'!AB58,0)</f>
        <v>0</v>
      </c>
      <c r="H58" s="133">
        <f>IF('8th 4'!J58&gt;0,'8th 4'!AC58,0)</f>
        <v>0</v>
      </c>
      <c r="I58" s="133">
        <f>IF('8th 4'!J58&gt;0,'8th 4'!AB58,0)</f>
        <v>0</v>
      </c>
      <c r="J58" s="134">
        <f>IF('8th 5'!J58&gt;0,'8th 5'!AC58,0)</f>
        <v>0</v>
      </c>
      <c r="K58" s="134">
        <f>IF('8th 5'!J58&gt;0,'8th 5'!AB58,0)</f>
        <v>0</v>
      </c>
      <c r="L58" s="134">
        <f>IF('8th 6'!J58&gt;0,'8th 6'!AC58,0)</f>
        <v>0</v>
      </c>
      <c r="M58" s="134">
        <f>IF('8th 6'!J58&gt;0,'8th 6'!AB58,0)</f>
        <v>0</v>
      </c>
      <c r="N58" s="133">
        <f>IF('8th 7'!J58&gt;0,'8th 7'!AC58,0)</f>
        <v>0</v>
      </c>
      <c r="O58" s="222">
        <f>IF('8th 7'!J58&gt;0,'8th 7'!AB58,0)</f>
        <v>0</v>
      </c>
      <c r="P58" s="132">
        <f>IF('8th 1'!R58&gt;0,'8th 1'!AC58,0)</f>
        <v>3.75</v>
      </c>
      <c r="Q58" s="134" t="str">
        <f>IF('8th 1'!R58&gt;0,'8th 1'!AB58,0)</f>
        <v>A</v>
      </c>
      <c r="R58" s="134">
        <f>IF('8th 2'!R58&gt;0,'8th 2'!AC58,0)</f>
        <v>3.25</v>
      </c>
      <c r="S58" s="133" t="str">
        <f>IF('8th 2'!R58&gt;0,'8th 2'!AB58,0)</f>
        <v>B+</v>
      </c>
      <c r="T58" s="133">
        <f>IF('8th 3'!R58&gt;0,'8th 3'!AC58,0)</f>
        <v>3.5</v>
      </c>
      <c r="U58" s="133" t="str">
        <f>IF('8th 3'!R58&gt;0,'8th 3'!AB58,0)</f>
        <v>A-</v>
      </c>
      <c r="V58" s="134">
        <f>IF('8th 4'!R58&gt;0,'8th 4'!AC58,0)</f>
        <v>2.5</v>
      </c>
      <c r="W58" s="134" t="str">
        <f>IF('8th 4'!R58&gt;0,'8th 4'!AB58,0)</f>
        <v>C+</v>
      </c>
      <c r="X58" s="133">
        <f>IF('8th 5'!R58&gt;0,'8th 5'!AC58,0)</f>
        <v>3</v>
      </c>
      <c r="Y58" s="133" t="str">
        <f>IF('8th 5'!R58&gt;0,'8th 5'!AB58,0)</f>
        <v>B</v>
      </c>
      <c r="Z58" s="133">
        <f>IF('8th 6'!R58&gt;0,'8th 6'!AC58,0)</f>
        <v>2.75</v>
      </c>
      <c r="AA58" s="134" t="str">
        <f>IF('8th 6'!R58&gt;0,'8th 6'!AB58,0)</f>
        <v>B-</v>
      </c>
      <c r="AB58" s="132">
        <f>IF('8th 7'!R58&gt;0,'8th 7'!AC58,0)</f>
        <v>0</v>
      </c>
      <c r="AC58" s="135">
        <f>IF('8th 7'!R58&gt;0,'8th 7'!AB58,0)</f>
        <v>0</v>
      </c>
      <c r="AD58" s="223">
        <f>IF('8th 1'!Z58&gt;0,'8th 1'!AC58,0)</f>
        <v>0</v>
      </c>
      <c r="AE58" s="134">
        <f>IF('8th 1'!Z58&gt;0,'8th 1'!AB58,0)</f>
        <v>0</v>
      </c>
      <c r="AF58" s="134">
        <f>IF('8th 2'!Z58&gt;0,'8th 2'!AC58,0)</f>
        <v>0</v>
      </c>
      <c r="AG58" s="134">
        <f>IF('8th 2'!Z58&gt;0,'8th 2'!AB58,0)</f>
        <v>0</v>
      </c>
      <c r="AH58" s="134">
        <f>IF('8th 3'!Z58&gt;0,'8th 3'!AC58,0)</f>
        <v>0</v>
      </c>
      <c r="AI58" s="134">
        <f>IF('8th 3'!Z58&gt;0,'8th 3'!AB58,0)</f>
        <v>0</v>
      </c>
      <c r="AJ58" s="134">
        <f>IF('8th 4'!Z58&gt;0,'8th 4'!AC58,0)</f>
        <v>0</v>
      </c>
      <c r="AK58" s="133">
        <f>IF('8th 4'!Z58&gt;0,'8th 4'!AB58,0)</f>
        <v>0</v>
      </c>
      <c r="AL58" s="133">
        <f>IF('8th 5'!Z58&gt;0,'8th 5'!AC58,0)</f>
        <v>0</v>
      </c>
      <c r="AM58" s="133">
        <f>IF('8th 5'!Z58&gt;0,'8th 5'!AB58,0)</f>
        <v>0</v>
      </c>
      <c r="AN58" s="134">
        <f>IF('8th 6'!Z58&gt;0,'8th 6'!AC58,0)</f>
        <v>0</v>
      </c>
      <c r="AO58" s="225">
        <f>IF('8th 6'!Z58&gt;0,'8th 6'!AB58,0)</f>
        <v>0</v>
      </c>
      <c r="AP58" s="134">
        <f>IF('8th 7'!Z58&gt;0,'8th 7'!AC58,0)</f>
        <v>0</v>
      </c>
      <c r="AQ58" s="225">
        <f>IF('8th 7'!Z58&gt;0,'8th 7'!AB58,0)</f>
        <v>0</v>
      </c>
      <c r="AR58" s="142">
        <f>('viva-1'!K56+'viva-2'!K56+'viva-3'!K56+'viva-4'!K56)</f>
        <v>12.5</v>
      </c>
      <c r="AS58" s="226">
        <f>(B58*C6)+(D58*E6)+(F58*G6)+(H58*I6)+(J58*K6)+(L58*M6)+(N58*O6)+(P58*Q6)+(R58*S6)+(T58*U6)+(V58*W6)+(X58*Y6)+(Z58*AA6)+(AB58*AC6)+(AD58*AE6)+(AF58*AG6)+(AH58*AI6)+(AJ58*AK6)+(AL58*AM6)+(AN58*AO6)+(AP58*AQ6)</f>
        <v>47.625</v>
      </c>
      <c r="AT58" s="137">
        <f t="shared" si="0"/>
        <v>3.1749999999999998</v>
      </c>
      <c r="AU58" s="136">
        <f>'Tabu-1'!AF57</f>
        <v>45.75</v>
      </c>
      <c r="AV58" s="137">
        <f>'Tabu-2'!AM57</f>
        <v>43.5</v>
      </c>
      <c r="AW58" s="136">
        <f>'Tabu-3'!AL58</f>
        <v>48.75</v>
      </c>
      <c r="AX58" s="136">
        <f>'Tabu-4'!AR58</f>
        <v>47.25</v>
      </c>
      <c r="AY58" s="136">
        <f>'Tabu-5'!AL58</f>
        <v>42</v>
      </c>
      <c r="AZ58" s="136">
        <f>'Tabu-6'!AR58</f>
        <v>41.25</v>
      </c>
      <c r="BA58" s="136">
        <f>'Tabu-7'!AL58</f>
        <v>45.375</v>
      </c>
      <c r="BB58" s="137">
        <f t="shared" si="1"/>
        <v>3.0178571428571428</v>
      </c>
      <c r="BC58" s="215" t="str">
        <f t="shared" si="5"/>
        <v>B</v>
      </c>
      <c r="BD58" s="337" t="str">
        <f t="shared" si="3"/>
        <v>B</v>
      </c>
      <c r="BE58" s="139" t="str">
        <f t="shared" si="4"/>
        <v>51</v>
      </c>
    </row>
    <row r="59" spans="1:57" ht="15.75">
      <c r="A59" s="217" t="str">
        <f>'1st 1'!A59</f>
        <v>52</v>
      </c>
      <c r="B59" s="132">
        <f>IF('8th 1'!J59&gt;0,'8th 1'!AC59,0)</f>
        <v>3</v>
      </c>
      <c r="C59" s="133" t="str">
        <f>IF('8th 1'!J59&gt;0,'8th 1'!AB59,0)</f>
        <v>B</v>
      </c>
      <c r="D59" s="133">
        <f>IF('8th 2'!J59&gt;0,'8th 2'!AC59,0)</f>
        <v>3.25</v>
      </c>
      <c r="E59" s="134" t="str">
        <f>IF('8th 2'!J59&gt;0,'8th 2'!AB59,0)</f>
        <v>B+</v>
      </c>
      <c r="F59" s="134">
        <f>IF('8th 3'!J59&gt;0,'8th 3'!AC59,0)</f>
        <v>3.5</v>
      </c>
      <c r="G59" s="133" t="str">
        <f>IF('8th 3'!J59&gt;0,'8th 3'!AB59,0)</f>
        <v>A-</v>
      </c>
      <c r="H59" s="133">
        <f>IF('8th 4'!J59&gt;0,'8th 4'!AC59,0)</f>
        <v>2.75</v>
      </c>
      <c r="I59" s="133" t="str">
        <f>IF('8th 4'!J59&gt;0,'8th 4'!AB59,0)</f>
        <v>B-</v>
      </c>
      <c r="J59" s="134">
        <f>IF('8th 5'!J59&gt;0,'8th 5'!AC59,0)</f>
        <v>2.5</v>
      </c>
      <c r="K59" s="134" t="str">
        <f>IF('8th 5'!J59&gt;0,'8th 5'!AB59,0)</f>
        <v>C+</v>
      </c>
      <c r="L59" s="134">
        <f>IF('8th 6'!J59&gt;0,'8th 6'!AC59,0)</f>
        <v>3</v>
      </c>
      <c r="M59" s="134" t="str">
        <f>IF('8th 6'!J59&gt;0,'8th 6'!AB59,0)</f>
        <v>B</v>
      </c>
      <c r="N59" s="133">
        <f>IF('8th 7'!J59&gt;0,'8th 7'!AC59,0)</f>
        <v>0</v>
      </c>
      <c r="O59" s="222">
        <f>IF('8th 7'!J59&gt;0,'8th 7'!AB59,0)</f>
        <v>0</v>
      </c>
      <c r="P59" s="132">
        <f>IF('8th 1'!R59&gt;0,'8th 1'!AC59,0)</f>
        <v>0</v>
      </c>
      <c r="Q59" s="134">
        <f>IF('8th 1'!R59&gt;0,'8th 1'!AB59,0)</f>
        <v>0</v>
      </c>
      <c r="R59" s="134">
        <f>IF('8th 2'!R59&gt;0,'8th 2'!AC59,0)</f>
        <v>0</v>
      </c>
      <c r="S59" s="133">
        <f>IF('8th 2'!R59&gt;0,'8th 2'!AB59,0)</f>
        <v>0</v>
      </c>
      <c r="T59" s="133">
        <f>IF('8th 3'!R59&gt;0,'8th 3'!AC59,0)</f>
        <v>0</v>
      </c>
      <c r="U59" s="133">
        <f>IF('8th 3'!R59&gt;0,'8th 3'!AB59,0)</f>
        <v>0</v>
      </c>
      <c r="V59" s="134">
        <f>IF('8th 4'!R59&gt;0,'8th 4'!AC59,0)</f>
        <v>0</v>
      </c>
      <c r="W59" s="134">
        <f>IF('8th 4'!R59&gt;0,'8th 4'!AB59,0)</f>
        <v>0</v>
      </c>
      <c r="X59" s="133">
        <f>IF('8th 5'!R59&gt;0,'8th 5'!AC59,0)</f>
        <v>0</v>
      </c>
      <c r="Y59" s="133">
        <f>IF('8th 5'!R59&gt;0,'8th 5'!AB59,0)</f>
        <v>0</v>
      </c>
      <c r="Z59" s="133">
        <f>IF('8th 6'!R59&gt;0,'8th 6'!AC59,0)</f>
        <v>0</v>
      </c>
      <c r="AA59" s="134">
        <f>IF('8th 6'!R59&gt;0,'8th 6'!AB59,0)</f>
        <v>0</v>
      </c>
      <c r="AB59" s="132">
        <f>IF('8th 7'!R59&gt;0,'8th 7'!AC59,0)</f>
        <v>0</v>
      </c>
      <c r="AC59" s="135">
        <f>IF('8th 7'!R59&gt;0,'8th 7'!AB59,0)</f>
        <v>0</v>
      </c>
      <c r="AD59" s="223">
        <f>IF('8th 1'!Z59&gt;0,'8th 1'!AC59,0)</f>
        <v>0</v>
      </c>
      <c r="AE59" s="134">
        <f>IF('8th 1'!Z59&gt;0,'8th 1'!AB59,0)</f>
        <v>0</v>
      </c>
      <c r="AF59" s="134">
        <f>IF('8th 2'!Z59&gt;0,'8th 2'!AC59,0)</f>
        <v>0</v>
      </c>
      <c r="AG59" s="134">
        <f>IF('8th 2'!Z59&gt;0,'8th 2'!AB59,0)</f>
        <v>0</v>
      </c>
      <c r="AH59" s="134">
        <f>IF('8th 3'!Z59&gt;0,'8th 3'!AC59,0)</f>
        <v>0</v>
      </c>
      <c r="AI59" s="134">
        <f>IF('8th 3'!Z59&gt;0,'8th 3'!AB59,0)</f>
        <v>0</v>
      </c>
      <c r="AJ59" s="134">
        <f>IF('8th 4'!Z59&gt;0,'8th 4'!AC59,0)</f>
        <v>0</v>
      </c>
      <c r="AK59" s="133">
        <f>IF('8th 4'!Z59&gt;0,'8th 4'!AB59,0)</f>
        <v>0</v>
      </c>
      <c r="AL59" s="133">
        <f>IF('8th 5'!Z59&gt;0,'8th 5'!AC59,0)</f>
        <v>0</v>
      </c>
      <c r="AM59" s="133">
        <f>IF('8th 5'!Z59&gt;0,'8th 5'!AB59,0)</f>
        <v>0</v>
      </c>
      <c r="AN59" s="134">
        <f>IF('8th 6'!Z59&gt;0,'8th 6'!AC59,0)</f>
        <v>0</v>
      </c>
      <c r="AO59" s="225">
        <f>IF('8th 6'!Z59&gt;0,'8th 6'!AB59,0)</f>
        <v>0</v>
      </c>
      <c r="AP59" s="134">
        <f>IF('8th 7'!Z59&gt;0,'8th 7'!AC59,0)</f>
        <v>0</v>
      </c>
      <c r="AQ59" s="225">
        <f>IF('8th 7'!Z59&gt;0,'8th 7'!AB59,0)</f>
        <v>0</v>
      </c>
      <c r="AR59" s="142">
        <f>('viva-1'!K57+'viva-2'!K57+'viva-3'!K57+'viva-4'!K57)</f>
        <v>10.75</v>
      </c>
      <c r="AS59" s="226">
        <f>(B59*C6)+(D59*E6)+(F59*G6)+(H59*I6)+(J59*K6)+(L59*M6)+(N59*O6)+(P59*Q6)+(R59*S6)+(T59*U6)+(V59*W6)+(X59*Y6)+(Z59*AA6)+(AB59*AC6)+(AD59*AE6)+(AF59*AG6)+(AH59*AI6)+(AJ59*AK6)+(AL59*AM6)+(AN59*AO6)+(AP59*AQ6)</f>
        <v>45.75</v>
      </c>
      <c r="AT59" s="137">
        <f t="shared" si="0"/>
        <v>3.05</v>
      </c>
      <c r="AU59" s="136">
        <f>'Tabu-1'!AF58</f>
        <v>46.5</v>
      </c>
      <c r="AV59" s="137">
        <f>'Tabu-2'!AM58</f>
        <v>39.75</v>
      </c>
      <c r="AW59" s="136">
        <f>'Tabu-3'!AL59</f>
        <v>36.75</v>
      </c>
      <c r="AX59" s="136">
        <f>'Tabu-4'!AR59</f>
        <v>35.25</v>
      </c>
      <c r="AY59" s="136">
        <f>'Tabu-5'!AL59</f>
        <v>39.75</v>
      </c>
      <c r="AZ59" s="136">
        <f>'Tabu-6'!AR59</f>
        <v>40.5</v>
      </c>
      <c r="BA59" s="136">
        <f>'Tabu-7'!AL59</f>
        <v>43.5</v>
      </c>
      <c r="BB59" s="137">
        <f t="shared" si="1"/>
        <v>2.7291666666666665</v>
      </c>
      <c r="BC59" s="215" t="str">
        <f t="shared" si="5"/>
        <v>B</v>
      </c>
      <c r="BD59" s="337" t="str">
        <f t="shared" si="3"/>
        <v>B</v>
      </c>
      <c r="BE59" s="139" t="str">
        <f t="shared" si="4"/>
        <v>52</v>
      </c>
    </row>
    <row r="60" spans="1:57" ht="15.75">
      <c r="A60" s="217">
        <f>'1st 1'!A60</f>
        <v>0</v>
      </c>
      <c r="B60" s="132">
        <f>IF('8th 1'!J60&gt;0,'8th 1'!AC60,0)</f>
        <v>0</v>
      </c>
      <c r="C60" s="133">
        <f>IF('8th 1'!J60&gt;0,'8th 1'!AB60,0)</f>
        <v>0</v>
      </c>
      <c r="D60" s="133">
        <f>IF('8th 2'!J60&gt;0,'8th 2'!AC60,0)</f>
        <v>0</v>
      </c>
      <c r="E60" s="134">
        <f>IF('8th 2'!J60&gt;0,'8th 2'!AB60,0)</f>
        <v>0</v>
      </c>
      <c r="F60" s="134">
        <f>IF('8th 3'!J60&gt;0,'8th 3'!AC60,0)</f>
        <v>0</v>
      </c>
      <c r="G60" s="133">
        <f>IF('8th 3'!J60&gt;0,'8th 3'!AB60,0)</f>
        <v>0</v>
      </c>
      <c r="H60" s="133">
        <f>IF('8th 4'!J60&gt;0,'8th 4'!AC60,0)</f>
        <v>0</v>
      </c>
      <c r="I60" s="133">
        <f>IF('8th 4'!J60&gt;0,'8th 4'!AB60,0)</f>
        <v>0</v>
      </c>
      <c r="J60" s="134">
        <f>IF('8th 5'!J60&gt;0,'8th 5'!AC60,0)</f>
        <v>0</v>
      </c>
      <c r="K60" s="134">
        <f>IF('8th 5'!J60&gt;0,'8th 5'!AB60,0)</f>
        <v>0</v>
      </c>
      <c r="L60" s="134">
        <f>IF('8th 6'!J60&gt;0,'8th 6'!AC60,0)</f>
        <v>0</v>
      </c>
      <c r="M60" s="134">
        <f>IF('8th 6'!J60&gt;0,'8th 6'!AB60,0)</f>
        <v>0</v>
      </c>
      <c r="N60" s="133">
        <f>IF('8th 7'!J60&gt;0,'8th 7'!AC60,0)</f>
        <v>0</v>
      </c>
      <c r="O60" s="222">
        <f>IF('8th 7'!J60&gt;0,'8th 7'!AB60,0)</f>
        <v>0</v>
      </c>
      <c r="P60" s="132">
        <f>IF('8th 1'!R60&gt;0,'8th 1'!AC60,0)</f>
        <v>0</v>
      </c>
      <c r="Q60" s="134">
        <f>IF('8th 1'!R60&gt;0,'8th 1'!AB60,0)</f>
        <v>0</v>
      </c>
      <c r="R60" s="134">
        <f>IF('8th 2'!R60&gt;0,'8th 2'!AC60,0)</f>
        <v>0</v>
      </c>
      <c r="S60" s="133">
        <f>IF('8th 2'!R60&gt;0,'8th 2'!AB60,0)</f>
        <v>0</v>
      </c>
      <c r="T60" s="133">
        <f>IF('8th 3'!R60&gt;0,'8th 3'!AC60,0)</f>
        <v>0</v>
      </c>
      <c r="U60" s="133">
        <f>IF('8th 3'!R60&gt;0,'8th 3'!AB60,0)</f>
        <v>0</v>
      </c>
      <c r="V60" s="134">
        <f>IF('8th 4'!R60&gt;0,'8th 4'!AC60,0)</f>
        <v>0</v>
      </c>
      <c r="W60" s="134">
        <f>IF('8th 4'!R60&gt;0,'8th 4'!AB60,0)</f>
        <v>0</v>
      </c>
      <c r="X60" s="133">
        <f>IF('8th 5'!R60&gt;0,'8th 5'!AC60,0)</f>
        <v>0</v>
      </c>
      <c r="Y60" s="133">
        <f>IF('8th 5'!R60&gt;0,'8th 5'!AB60,0)</f>
        <v>0</v>
      </c>
      <c r="Z60" s="133">
        <f>IF('8th 6'!R60&gt;0,'8th 6'!AC60,0)</f>
        <v>0</v>
      </c>
      <c r="AA60" s="134">
        <f>IF('8th 6'!R60&gt;0,'8th 6'!AB60,0)</f>
        <v>0</v>
      </c>
      <c r="AB60" s="132">
        <f>IF('8th 7'!R60&gt;0,'8th 7'!AC60,0)</f>
        <v>0</v>
      </c>
      <c r="AC60" s="135">
        <f>IF('8th 7'!R60&gt;0,'8th 7'!AB60,0)</f>
        <v>0</v>
      </c>
      <c r="AD60" s="223">
        <f>IF('8th 1'!Z60&gt;0,'8th 1'!AC60,0)</f>
        <v>0</v>
      </c>
      <c r="AE60" s="134">
        <f>IF('8th 1'!Z60&gt;0,'8th 1'!AB60,0)</f>
        <v>0</v>
      </c>
      <c r="AF60" s="134">
        <f>IF('8th 2'!Z60&gt;0,'8th 2'!AC60,0)</f>
        <v>0</v>
      </c>
      <c r="AG60" s="134">
        <f>IF('8th 2'!Z60&gt;0,'8th 2'!AB60,0)</f>
        <v>0</v>
      </c>
      <c r="AH60" s="134">
        <f>IF('8th 3'!Z60&gt;0,'8th 3'!AC60,0)</f>
        <v>0</v>
      </c>
      <c r="AI60" s="134">
        <f>IF('8th 3'!Z60&gt;0,'8th 3'!AB60,0)</f>
        <v>0</v>
      </c>
      <c r="AJ60" s="134">
        <f>IF('8th 4'!Z60&gt;0,'8th 4'!AC60,0)</f>
        <v>0</v>
      </c>
      <c r="AK60" s="133">
        <f>IF('8th 4'!Z60&gt;0,'8th 4'!AB60,0)</f>
        <v>0</v>
      </c>
      <c r="AL60" s="133">
        <f>IF('8th 5'!Z60&gt;0,'8th 5'!AC60,0)</f>
        <v>0</v>
      </c>
      <c r="AM60" s="133">
        <f>IF('8th 5'!Z60&gt;0,'8th 5'!AB60,0)</f>
        <v>0</v>
      </c>
      <c r="AN60" s="134">
        <f>IF('8th 6'!Z60&gt;0,'8th 6'!AC60,0)</f>
        <v>0</v>
      </c>
      <c r="AO60" s="225">
        <f>IF('8th 6'!Z60&gt;0,'8th 6'!AB60,0)</f>
        <v>0</v>
      </c>
      <c r="AP60" s="134">
        <f>IF('8th 7'!Z60&gt;0,'8th 7'!AC60,0)</f>
        <v>0</v>
      </c>
      <c r="AQ60" s="225">
        <f>IF('8th 7'!Z60&gt;0,'8th 7'!AB60,0)</f>
        <v>0</v>
      </c>
      <c r="AR60" s="142">
        <f>('viva-1'!K58+'viva-2'!K58+'viva-3'!K58+'viva-4'!K58)</f>
        <v>0</v>
      </c>
      <c r="AS60" s="226">
        <f>(B60*C6)+(D60*E6)+(F60*G6)+(H60*I6)+(J60*K6)+(L60*M6)+(N60*O6)+(P60*Q6)+(R60*S6)+(T60*U6)+(V60*W6)+(X60*Y6)+(Z60*AA6)+(AB60*AC6)+(AD60*AE6)+(AF60*AG6)+(AH60*AI6)+(AJ60*AK6)+(AL60*AM6)+(AN60*AO6)+(AP60*AQ6)</f>
        <v>0</v>
      </c>
      <c r="AT60" s="137">
        <f t="shared" si="0"/>
        <v>0</v>
      </c>
      <c r="AU60" s="136">
        <f>'Tabu-1'!AF59</f>
        <v>0</v>
      </c>
      <c r="AV60" s="137">
        <f>'Tabu-2'!AM59</f>
        <v>0</v>
      </c>
      <c r="AW60" s="136">
        <f>'Tabu-3'!AL60</f>
        <v>0</v>
      </c>
      <c r="AX60" s="136">
        <f>'Tabu-4'!AR60</f>
        <v>0</v>
      </c>
      <c r="AY60" s="136">
        <f>'Tabu-5'!AL60</f>
        <v>0</v>
      </c>
      <c r="AZ60" s="136">
        <f>'Tabu-6'!AR60</f>
        <v>0</v>
      </c>
      <c r="BA60" s="136">
        <f>'Tabu-7'!AL60</f>
        <v>0</v>
      </c>
      <c r="BB60" s="137">
        <f t="shared" si="1"/>
        <v>0</v>
      </c>
      <c r="BC60" s="215" t="str">
        <f t="shared" si="5"/>
        <v>F</v>
      </c>
      <c r="BD60" s="337">
        <f t="shared" si="3"/>
        <v>0</v>
      </c>
      <c r="BE60" s="139">
        <f t="shared" si="4"/>
        <v>0</v>
      </c>
    </row>
    <row r="61" spans="1:57" ht="15.75">
      <c r="A61" s="217">
        <f>'1st 1'!A61</f>
        <v>0</v>
      </c>
      <c r="B61" s="132">
        <f>IF('8th 1'!J61&gt;0,'8th 1'!AC61,0)</f>
        <v>0</v>
      </c>
      <c r="C61" s="133">
        <f>IF('8th 1'!J61&gt;0,'8th 1'!AB61,0)</f>
        <v>0</v>
      </c>
      <c r="D61" s="133">
        <f>IF('8th 2'!J61&gt;0,'8th 2'!AC61,0)</f>
        <v>0</v>
      </c>
      <c r="E61" s="134">
        <f>IF('8th 2'!J61&gt;0,'8th 2'!AB61,0)</f>
        <v>0</v>
      </c>
      <c r="F61" s="134">
        <f>IF('8th 3'!J61&gt;0,'8th 3'!AC61,0)</f>
        <v>0</v>
      </c>
      <c r="G61" s="133">
        <f>IF('8th 3'!J61&gt;0,'8th 3'!AB61,0)</f>
        <v>0</v>
      </c>
      <c r="H61" s="133">
        <f>IF('8th 4'!J61&gt;0,'8th 4'!AC61,0)</f>
        <v>0</v>
      </c>
      <c r="I61" s="133">
        <f>IF('8th 4'!J61&gt;0,'8th 4'!AB61,0)</f>
        <v>0</v>
      </c>
      <c r="J61" s="134">
        <f>IF('8th 5'!J61&gt;0,'8th 5'!AC61,0)</f>
        <v>0</v>
      </c>
      <c r="K61" s="134">
        <f>IF('8th 5'!J61&gt;0,'8th 5'!AB61,0)</f>
        <v>0</v>
      </c>
      <c r="L61" s="134">
        <f>IF('8th 6'!J61&gt;0,'8th 6'!AC61,0)</f>
        <v>0</v>
      </c>
      <c r="M61" s="134">
        <f>IF('8th 6'!J61&gt;0,'8th 6'!AB61,0)</f>
        <v>0</v>
      </c>
      <c r="N61" s="133">
        <f>IF('8th 7'!J61&gt;0,'8th 7'!AC61,0)</f>
        <v>0</v>
      </c>
      <c r="O61" s="222">
        <f>IF('8th 7'!J61&gt;0,'8th 7'!AB61,0)</f>
        <v>0</v>
      </c>
      <c r="P61" s="132">
        <f>IF('8th 1'!R61&gt;0,'8th 1'!AC61,0)</f>
        <v>0</v>
      </c>
      <c r="Q61" s="134">
        <f>IF('8th 1'!R61&gt;0,'8th 1'!AB61,0)</f>
        <v>0</v>
      </c>
      <c r="R61" s="134">
        <f>IF('8th 2'!R61&gt;0,'8th 2'!AC61,0)</f>
        <v>0</v>
      </c>
      <c r="S61" s="133">
        <f>IF('8th 2'!R61&gt;0,'8th 2'!AB61,0)</f>
        <v>0</v>
      </c>
      <c r="T61" s="133">
        <f>IF('8th 3'!R61&gt;0,'8th 3'!AC61,0)</f>
        <v>0</v>
      </c>
      <c r="U61" s="133">
        <f>IF('8th 3'!R61&gt;0,'8th 3'!AB61,0)</f>
        <v>0</v>
      </c>
      <c r="V61" s="134">
        <f>IF('8th 4'!R61&gt;0,'8th 4'!AC61,0)</f>
        <v>0</v>
      </c>
      <c r="W61" s="134">
        <f>IF('8th 4'!R61&gt;0,'8th 4'!AB61,0)</f>
        <v>0</v>
      </c>
      <c r="X61" s="133">
        <f>IF('8th 5'!R61&gt;0,'8th 5'!AC61,0)</f>
        <v>0</v>
      </c>
      <c r="Y61" s="133">
        <f>IF('8th 5'!R61&gt;0,'8th 5'!AB61,0)</f>
        <v>0</v>
      </c>
      <c r="Z61" s="133">
        <f>IF('8th 6'!R61&gt;0,'8th 6'!AC61,0)</f>
        <v>0</v>
      </c>
      <c r="AA61" s="134">
        <f>IF('8th 6'!R61&gt;0,'8th 6'!AB61,0)</f>
        <v>0</v>
      </c>
      <c r="AB61" s="132">
        <f>IF('8th 7'!R61&gt;0,'8th 7'!AC61,0)</f>
        <v>0</v>
      </c>
      <c r="AC61" s="135">
        <f>IF('8th 7'!R61&gt;0,'8th 7'!AB61,0)</f>
        <v>0</v>
      </c>
      <c r="AD61" s="223">
        <f>IF('8th 1'!Z61&gt;0,'8th 1'!AC61,0)</f>
        <v>0</v>
      </c>
      <c r="AE61" s="134">
        <f>IF('8th 1'!Z61&gt;0,'8th 1'!AB61,0)</f>
        <v>0</v>
      </c>
      <c r="AF61" s="134">
        <f>IF('8th 2'!Z61&gt;0,'8th 2'!AC61,0)</f>
        <v>0</v>
      </c>
      <c r="AG61" s="134">
        <f>IF('8th 2'!Z61&gt;0,'8th 2'!AB61,0)</f>
        <v>0</v>
      </c>
      <c r="AH61" s="134">
        <f>IF('8th 3'!Z61&gt;0,'8th 3'!AC61,0)</f>
        <v>0</v>
      </c>
      <c r="AI61" s="134">
        <f>IF('8th 3'!Z61&gt;0,'8th 3'!AB61,0)</f>
        <v>0</v>
      </c>
      <c r="AJ61" s="134">
        <f>IF('8th 4'!Z61&gt;0,'8th 4'!AC61,0)</f>
        <v>0</v>
      </c>
      <c r="AK61" s="133">
        <f>IF('8th 4'!Z61&gt;0,'8th 4'!AB61,0)</f>
        <v>0</v>
      </c>
      <c r="AL61" s="133">
        <f>IF('8th 5'!Z61&gt;0,'8th 5'!AC61,0)</f>
        <v>0</v>
      </c>
      <c r="AM61" s="133">
        <f>IF('8th 5'!Z61&gt;0,'8th 5'!AB61,0)</f>
        <v>0</v>
      </c>
      <c r="AN61" s="134">
        <f>IF('8th 6'!Z61&gt;0,'8th 6'!AC61,0)</f>
        <v>0</v>
      </c>
      <c r="AO61" s="225">
        <f>IF('8th 6'!Z61&gt;0,'8th 6'!AB61,0)</f>
        <v>0</v>
      </c>
      <c r="AP61" s="134">
        <f>IF('8th 7'!Z61&gt;0,'8th 7'!AC61,0)</f>
        <v>0</v>
      </c>
      <c r="AQ61" s="225">
        <f>IF('8th 7'!Z61&gt;0,'8th 7'!AB61,0)</f>
        <v>0</v>
      </c>
      <c r="AR61" s="142">
        <f>('viva-1'!K59+'viva-2'!K59+'viva-3'!K59+'viva-4'!K59)</f>
        <v>0</v>
      </c>
      <c r="AS61" s="226">
        <f>(B61*C6)+(D61*E6)+(F61*G6)+(H61*I6)+(J61*K6)+(L61*M6)+(N61*O6)+(P61*Q6)+(R61*S6)+(T61*U6)+(V61*W6)+(X61*Y6)+(Z61*AA6)+(AB61*AC6)+(AD61*AE6)+(AF61*AG6)+(AH61*AI6)+(AJ61*AK6)+(AL61*AM6)+(AN61*AO6)+(AP61*AQ6)</f>
        <v>0</v>
      </c>
      <c r="AT61" s="137">
        <f t="shared" si="0"/>
        <v>0</v>
      </c>
      <c r="AU61" s="136">
        <f>'Tabu-1'!AF60</f>
        <v>0</v>
      </c>
      <c r="AV61" s="137">
        <f>'Tabu-2'!AM60</f>
        <v>0</v>
      </c>
      <c r="AW61" s="136">
        <f>'Tabu-3'!AL61</f>
        <v>0</v>
      </c>
      <c r="AX61" s="136">
        <f>'Tabu-4'!AR61</f>
        <v>0</v>
      </c>
      <c r="AY61" s="136">
        <f>'Tabu-5'!AL61</f>
        <v>0</v>
      </c>
      <c r="AZ61" s="136">
        <f>'Tabu-6'!AR61</f>
        <v>0</v>
      </c>
      <c r="BA61" s="136">
        <f>'Tabu-7'!AL61</f>
        <v>0</v>
      </c>
      <c r="BB61" s="137">
        <f t="shared" si="1"/>
        <v>0</v>
      </c>
      <c r="BC61" s="215" t="str">
        <f t="shared" si="5"/>
        <v>F</v>
      </c>
      <c r="BD61" s="337">
        <f t="shared" si="3"/>
        <v>0</v>
      </c>
      <c r="BE61" s="139">
        <f t="shared" si="4"/>
        <v>0</v>
      </c>
    </row>
    <row r="62" spans="1:57" ht="15.75">
      <c r="A62" s="217">
        <f>'1st 1'!A62</f>
        <v>0</v>
      </c>
      <c r="B62" s="132">
        <f>IF('8th 1'!J62&gt;0,'8th 1'!AC62,0)</f>
        <v>0</v>
      </c>
      <c r="C62" s="133">
        <f>IF('8th 1'!J62&gt;0,'8th 1'!AB62,0)</f>
        <v>0</v>
      </c>
      <c r="D62" s="133">
        <f>IF('8th 2'!J62&gt;0,'8th 2'!AC62,0)</f>
        <v>0</v>
      </c>
      <c r="E62" s="134">
        <f>IF('8th 2'!J62&gt;0,'8th 2'!AB62,0)</f>
        <v>0</v>
      </c>
      <c r="F62" s="134">
        <f>IF('8th 3'!J62&gt;0,'8th 3'!AC62,0)</f>
        <v>0</v>
      </c>
      <c r="G62" s="133">
        <f>IF('8th 3'!J62&gt;0,'8th 3'!AB62,0)</f>
        <v>0</v>
      </c>
      <c r="H62" s="133">
        <f>IF('8th 4'!J62&gt;0,'8th 4'!AC62,0)</f>
        <v>0</v>
      </c>
      <c r="I62" s="133">
        <f>IF('8th 4'!J62&gt;0,'8th 4'!AB62,0)</f>
        <v>0</v>
      </c>
      <c r="J62" s="134">
        <f>IF('8th 5'!J62&gt;0,'8th 5'!AC62,0)</f>
        <v>0</v>
      </c>
      <c r="K62" s="134">
        <f>IF('8th 5'!J62&gt;0,'8th 5'!AB62,0)</f>
        <v>0</v>
      </c>
      <c r="L62" s="134">
        <f>IF('8th 6'!J62&gt;0,'8th 6'!AC62,0)</f>
        <v>0</v>
      </c>
      <c r="M62" s="134">
        <f>IF('8th 6'!J62&gt;0,'8th 6'!AB62,0)</f>
        <v>0</v>
      </c>
      <c r="N62" s="133">
        <f>IF('8th 7'!J62&gt;0,'8th 7'!AC62,0)</f>
        <v>0</v>
      </c>
      <c r="O62" s="222">
        <f>IF('8th 7'!J62&gt;0,'8th 7'!AB62,0)</f>
        <v>0</v>
      </c>
      <c r="P62" s="132">
        <f>IF('8th 1'!R62&gt;0,'8th 1'!AC62,0)</f>
        <v>0</v>
      </c>
      <c r="Q62" s="134">
        <f>IF('8th 1'!R62&gt;0,'8th 1'!AB62,0)</f>
        <v>0</v>
      </c>
      <c r="R62" s="134">
        <f>IF('8th 2'!R62&gt;0,'8th 2'!AC62,0)</f>
        <v>0</v>
      </c>
      <c r="S62" s="133">
        <f>IF('8th 2'!R62&gt;0,'8th 2'!AB62,0)</f>
        <v>0</v>
      </c>
      <c r="T62" s="133">
        <f>IF('8th 3'!R62&gt;0,'8th 3'!AC62,0)</f>
        <v>0</v>
      </c>
      <c r="U62" s="133">
        <f>IF('8th 3'!R62&gt;0,'8th 3'!AB62,0)</f>
        <v>0</v>
      </c>
      <c r="V62" s="134">
        <f>IF('8th 4'!R62&gt;0,'8th 4'!AC62,0)</f>
        <v>0</v>
      </c>
      <c r="W62" s="134">
        <f>IF('8th 4'!R62&gt;0,'8th 4'!AB62,0)</f>
        <v>0</v>
      </c>
      <c r="X62" s="133">
        <f>IF('8th 5'!R62&gt;0,'8th 5'!AC62,0)</f>
        <v>0</v>
      </c>
      <c r="Y62" s="133">
        <f>IF('8th 5'!R62&gt;0,'8th 5'!AB62,0)</f>
        <v>0</v>
      </c>
      <c r="Z62" s="133">
        <f>IF('8th 6'!R62&gt;0,'8th 6'!AC62,0)</f>
        <v>0</v>
      </c>
      <c r="AA62" s="134">
        <f>IF('8th 6'!R62&gt;0,'8th 6'!AB62,0)</f>
        <v>0</v>
      </c>
      <c r="AB62" s="132">
        <f>IF('8th 7'!R62&gt;0,'8th 7'!AC62,0)</f>
        <v>0</v>
      </c>
      <c r="AC62" s="135">
        <f>IF('8th 7'!R62&gt;0,'8th 7'!AB62,0)</f>
        <v>0</v>
      </c>
      <c r="AD62" s="223">
        <f>IF('8th 1'!Z62&gt;0,'8th 1'!AC62,0)</f>
        <v>0</v>
      </c>
      <c r="AE62" s="134">
        <f>IF('8th 1'!Z62&gt;0,'8th 1'!AB62,0)</f>
        <v>0</v>
      </c>
      <c r="AF62" s="134">
        <f>IF('8th 2'!Z62&gt;0,'8th 2'!AC62,0)</f>
        <v>0</v>
      </c>
      <c r="AG62" s="134">
        <f>IF('8th 2'!Z62&gt;0,'8th 2'!AB62,0)</f>
        <v>0</v>
      </c>
      <c r="AH62" s="134">
        <f>IF('8th 3'!Z62&gt;0,'8th 3'!AC62,0)</f>
        <v>0</v>
      </c>
      <c r="AI62" s="134">
        <f>IF('8th 3'!Z62&gt;0,'8th 3'!AB62,0)</f>
        <v>0</v>
      </c>
      <c r="AJ62" s="134">
        <f>IF('8th 4'!Z62&gt;0,'8th 4'!AC62,0)</f>
        <v>0</v>
      </c>
      <c r="AK62" s="133">
        <f>IF('8th 4'!Z62&gt;0,'8th 4'!AB62,0)</f>
        <v>0</v>
      </c>
      <c r="AL62" s="133">
        <f>IF('8th 5'!Z62&gt;0,'8th 5'!AC62,0)</f>
        <v>0</v>
      </c>
      <c r="AM62" s="133">
        <f>IF('8th 5'!Z62&gt;0,'8th 5'!AB62,0)</f>
        <v>0</v>
      </c>
      <c r="AN62" s="134">
        <f>IF('8th 6'!Z62&gt;0,'8th 6'!AC62,0)</f>
        <v>0</v>
      </c>
      <c r="AO62" s="225">
        <f>IF('8th 6'!Z62&gt;0,'8th 6'!AB62,0)</f>
        <v>0</v>
      </c>
      <c r="AP62" s="134">
        <f>IF('8th 7'!Z62&gt;0,'8th 7'!AC62,0)</f>
        <v>0</v>
      </c>
      <c r="AQ62" s="225">
        <f>IF('8th 7'!Z62&gt;0,'8th 7'!AB62,0)</f>
        <v>0</v>
      </c>
      <c r="AR62" s="142">
        <f>('viva-1'!K60+'viva-2'!K60+'viva-3'!K60+'viva-4'!K60)</f>
        <v>0</v>
      </c>
      <c r="AS62" s="226">
        <f>(B62*C6)+(D62*E6)+(F62*G6)+(H62*I6)+(J62*K6)+(L62*M6)+(N62*O6)+(P62*Q6)+(R62*S6)+(T62*U6)+(V62*W6)+(X62*Y6)+(Z62*AA6)+(AB62*AC6)+(AD62*AE6)+(AF62*AG6)+(AH62*AI6)+(AJ62*AK6)+(AL62*AM6)+(AN62*AO6)+(AP62*AQ6)</f>
        <v>0</v>
      </c>
      <c r="AT62" s="137">
        <f t="shared" si="0"/>
        <v>0</v>
      </c>
      <c r="AU62" s="136">
        <f>'Tabu-1'!AF61</f>
        <v>0</v>
      </c>
      <c r="AV62" s="137">
        <f>'Tabu-2'!AM61</f>
        <v>0</v>
      </c>
      <c r="AW62" s="136">
        <f>'Tabu-3'!AL62</f>
        <v>0</v>
      </c>
      <c r="AX62" s="136">
        <f>'Tabu-4'!AR62</f>
        <v>0</v>
      </c>
      <c r="AY62" s="136">
        <f>'Tabu-5'!AL62</f>
        <v>0</v>
      </c>
      <c r="AZ62" s="136">
        <f>'Tabu-6'!AR62</f>
        <v>0</v>
      </c>
      <c r="BA62" s="136">
        <f>'Tabu-7'!AL62</f>
        <v>0</v>
      </c>
      <c r="BB62" s="137">
        <f t="shared" si="1"/>
        <v>0</v>
      </c>
      <c r="BC62" s="215" t="str">
        <f t="shared" si="5"/>
        <v>F</v>
      </c>
      <c r="BD62" s="337">
        <f t="shared" si="3"/>
        <v>0</v>
      </c>
      <c r="BE62" s="139">
        <f t="shared" si="4"/>
        <v>0</v>
      </c>
    </row>
    <row r="63" spans="1:57" ht="15.75">
      <c r="A63" s="217">
        <f>'1st 1'!A63</f>
        <v>0</v>
      </c>
      <c r="B63" s="132">
        <f>IF('8th 1'!J63&gt;0,'8th 1'!AC63,0)</f>
        <v>0</v>
      </c>
      <c r="C63" s="133">
        <f>IF('8th 1'!J63&gt;0,'8th 1'!AB63,0)</f>
        <v>0</v>
      </c>
      <c r="D63" s="133">
        <f>IF('8th 2'!J63&gt;0,'8th 2'!AC63,0)</f>
        <v>0</v>
      </c>
      <c r="E63" s="134">
        <f>IF('8th 2'!J63&gt;0,'8th 2'!AB63,0)</f>
        <v>0</v>
      </c>
      <c r="F63" s="134">
        <f>IF('8th 3'!J63&gt;0,'8th 3'!AC63,0)</f>
        <v>0</v>
      </c>
      <c r="G63" s="133">
        <f>IF('8th 3'!J63&gt;0,'8th 3'!AB63,0)</f>
        <v>0</v>
      </c>
      <c r="H63" s="133">
        <f>IF('8th 4'!J63&gt;0,'8th 4'!AC63,0)</f>
        <v>0</v>
      </c>
      <c r="I63" s="133">
        <f>IF('8th 4'!J63&gt;0,'8th 4'!AB63,0)</f>
        <v>0</v>
      </c>
      <c r="J63" s="134">
        <f>IF('8th 5'!J63&gt;0,'8th 5'!AC63,0)</f>
        <v>0</v>
      </c>
      <c r="K63" s="134">
        <f>IF('8th 5'!J63&gt;0,'8th 5'!AB63,0)</f>
        <v>0</v>
      </c>
      <c r="L63" s="134">
        <f>IF('8th 6'!J63&gt;0,'8th 6'!AC63,0)</f>
        <v>0</v>
      </c>
      <c r="M63" s="134">
        <f>IF('8th 6'!J63&gt;0,'8th 6'!AB63,0)</f>
        <v>0</v>
      </c>
      <c r="N63" s="133">
        <f>IF('8th 7'!J63&gt;0,'8th 7'!AC63,0)</f>
        <v>0</v>
      </c>
      <c r="O63" s="222">
        <f>IF('8th 7'!J63&gt;0,'8th 7'!AB63,0)</f>
        <v>0</v>
      </c>
      <c r="P63" s="132">
        <f>IF('8th 1'!R63&gt;0,'8th 1'!AC63,0)</f>
        <v>0</v>
      </c>
      <c r="Q63" s="134">
        <f>IF('8th 1'!R63&gt;0,'8th 1'!AB63,0)</f>
        <v>0</v>
      </c>
      <c r="R63" s="134">
        <f>IF('8th 2'!R63&gt;0,'8th 2'!AC63,0)</f>
        <v>0</v>
      </c>
      <c r="S63" s="133">
        <f>IF('8th 2'!R63&gt;0,'8th 2'!AB63,0)</f>
        <v>0</v>
      </c>
      <c r="T63" s="133">
        <f>IF('8th 3'!R63&gt;0,'8th 3'!AC63,0)</f>
        <v>0</v>
      </c>
      <c r="U63" s="133">
        <f>IF('8th 3'!R63&gt;0,'8th 3'!AB63,0)</f>
        <v>0</v>
      </c>
      <c r="V63" s="134">
        <f>IF('8th 4'!R63&gt;0,'8th 4'!AC63,0)</f>
        <v>0</v>
      </c>
      <c r="W63" s="134">
        <f>IF('8th 4'!R63&gt;0,'8th 4'!AB63,0)</f>
        <v>0</v>
      </c>
      <c r="X63" s="133">
        <f>IF('8th 5'!R63&gt;0,'8th 5'!AC63,0)</f>
        <v>0</v>
      </c>
      <c r="Y63" s="133">
        <f>IF('8th 5'!R63&gt;0,'8th 5'!AB63,0)</f>
        <v>0</v>
      </c>
      <c r="Z63" s="133">
        <f>IF('8th 6'!R63&gt;0,'8th 6'!AC63,0)</f>
        <v>0</v>
      </c>
      <c r="AA63" s="134">
        <f>IF('8th 6'!R63&gt;0,'8th 6'!AB63,0)</f>
        <v>0</v>
      </c>
      <c r="AB63" s="132">
        <f>IF('8th 7'!R63&gt;0,'8th 7'!AC63,0)</f>
        <v>0</v>
      </c>
      <c r="AC63" s="135">
        <f>IF('8th 7'!R63&gt;0,'8th 7'!AB63,0)</f>
        <v>0</v>
      </c>
      <c r="AD63" s="223">
        <f>IF('8th 1'!Z63&gt;0,'8th 1'!AC63,0)</f>
        <v>0</v>
      </c>
      <c r="AE63" s="134">
        <f>IF('8th 1'!Z63&gt;0,'8th 1'!AB63,0)</f>
        <v>0</v>
      </c>
      <c r="AF63" s="134">
        <f>IF('8th 2'!Z63&gt;0,'8th 2'!AC63,0)</f>
        <v>0</v>
      </c>
      <c r="AG63" s="134">
        <f>IF('8th 2'!Z63&gt;0,'8th 2'!AB63,0)</f>
        <v>0</v>
      </c>
      <c r="AH63" s="134">
        <f>IF('8th 3'!Z63&gt;0,'8th 3'!AC63,0)</f>
        <v>0</v>
      </c>
      <c r="AI63" s="134">
        <f>IF('8th 3'!Z63&gt;0,'8th 3'!AB63,0)</f>
        <v>0</v>
      </c>
      <c r="AJ63" s="134">
        <f>IF('8th 4'!Z63&gt;0,'8th 4'!AC63,0)</f>
        <v>0</v>
      </c>
      <c r="AK63" s="133">
        <f>IF('8th 4'!Z63&gt;0,'8th 4'!AB63,0)</f>
        <v>0</v>
      </c>
      <c r="AL63" s="133">
        <f>IF('8th 5'!Z63&gt;0,'8th 5'!AC63,0)</f>
        <v>0</v>
      </c>
      <c r="AM63" s="133">
        <f>IF('8th 5'!Z63&gt;0,'8th 5'!AB63,0)</f>
        <v>0</v>
      </c>
      <c r="AN63" s="134">
        <f>IF('8th 6'!Z63&gt;0,'8th 6'!AC63,0)</f>
        <v>0</v>
      </c>
      <c r="AO63" s="225">
        <f>IF('8th 6'!Z63&gt;0,'8th 6'!AB63,0)</f>
        <v>0</v>
      </c>
      <c r="AP63" s="134">
        <f>IF('8th 7'!Z63&gt;0,'8th 7'!AC63,0)</f>
        <v>0</v>
      </c>
      <c r="AQ63" s="225">
        <f>IF('8th 7'!Z63&gt;0,'8th 7'!AB63,0)</f>
        <v>0</v>
      </c>
      <c r="AR63" s="142">
        <f>('viva-1'!K61+'viva-2'!K61+'viva-3'!K61+'viva-4'!K61)</f>
        <v>0</v>
      </c>
      <c r="AS63" s="226">
        <f>(B63*C6)+(D63*E6)+(F63*G6)+(H63*I6)+(J63*K6)+(L63*M6)+(N63*O6)+(P63*Q6)+(R63*S6)+(T63*U6)+(V63*W6)+(X63*Y6)+(Z63*AA6)+(AB63*AC6)+(AD63*AE6)+(AF63*AG6)+(AH63*AI6)+(AJ63*AK6)+(AL63*AM6)+(AN63*AO6)+(AP63*AQ6)</f>
        <v>0</v>
      </c>
      <c r="AT63" s="137">
        <f t="shared" si="0"/>
        <v>0</v>
      </c>
      <c r="AU63" s="136">
        <f>'Tabu-1'!AF62</f>
        <v>0</v>
      </c>
      <c r="AV63" s="137">
        <f>'Tabu-2'!AM62</f>
        <v>0</v>
      </c>
      <c r="AW63" s="136">
        <f>'Tabu-3'!AL63</f>
        <v>0</v>
      </c>
      <c r="AX63" s="136">
        <f>'Tabu-4'!AR63</f>
        <v>0</v>
      </c>
      <c r="AY63" s="136">
        <f>'Tabu-5'!AL63</f>
        <v>0</v>
      </c>
      <c r="AZ63" s="136">
        <f>'Tabu-6'!AR63</f>
        <v>0</v>
      </c>
      <c r="BA63" s="136">
        <f>'Tabu-7'!AL63</f>
        <v>0</v>
      </c>
      <c r="BB63" s="137">
        <f t="shared" si="1"/>
        <v>0</v>
      </c>
      <c r="BC63" s="215" t="str">
        <f t="shared" si="5"/>
        <v>F</v>
      </c>
      <c r="BD63" s="337">
        <f t="shared" si="3"/>
        <v>0</v>
      </c>
      <c r="BE63" s="139">
        <f t="shared" si="4"/>
        <v>0</v>
      </c>
    </row>
    <row r="64" spans="1:57" ht="15.75">
      <c r="A64" s="217">
        <f>'1st 1'!A64</f>
        <v>0</v>
      </c>
      <c r="B64" s="132">
        <f>IF('8th 1'!J64&gt;0,'8th 1'!AC64,0)</f>
        <v>0</v>
      </c>
      <c r="C64" s="133">
        <f>IF('8th 1'!J64&gt;0,'8th 1'!AB64,0)</f>
        <v>0</v>
      </c>
      <c r="D64" s="133">
        <f>IF('8th 2'!J64&gt;0,'8th 2'!AC64,0)</f>
        <v>0</v>
      </c>
      <c r="E64" s="134">
        <f>IF('8th 2'!J64&gt;0,'8th 2'!AB64,0)</f>
        <v>0</v>
      </c>
      <c r="F64" s="134">
        <f>IF('8th 3'!J64&gt;0,'8th 3'!AC64,0)</f>
        <v>0</v>
      </c>
      <c r="G64" s="133">
        <f>IF('8th 3'!J64&gt;0,'8th 3'!AB64,0)</f>
        <v>0</v>
      </c>
      <c r="H64" s="133">
        <f>IF('8th 4'!J64&gt;0,'8th 4'!AC64,0)</f>
        <v>0</v>
      </c>
      <c r="I64" s="133">
        <f>IF('8th 4'!J64&gt;0,'8th 4'!AB64,0)</f>
        <v>0</v>
      </c>
      <c r="J64" s="134">
        <f>IF('8th 5'!J64&gt;0,'8th 5'!AC64,0)</f>
        <v>0</v>
      </c>
      <c r="K64" s="134">
        <f>IF('8th 5'!J64&gt;0,'8th 5'!AB64,0)</f>
        <v>0</v>
      </c>
      <c r="L64" s="134">
        <f>IF('8th 6'!J64&gt;0,'8th 6'!AC64,0)</f>
        <v>0</v>
      </c>
      <c r="M64" s="134">
        <f>IF('8th 6'!J64&gt;0,'8th 6'!AB64,0)</f>
        <v>0</v>
      </c>
      <c r="N64" s="133">
        <f>IF('8th 7'!J64&gt;0,'8th 7'!AC64,0)</f>
        <v>0</v>
      </c>
      <c r="O64" s="222">
        <f>IF('8th 7'!J64&gt;0,'8th 7'!AB64,0)</f>
        <v>0</v>
      </c>
      <c r="P64" s="132">
        <f>IF('8th 1'!R64&gt;0,'8th 1'!AC64,0)</f>
        <v>0</v>
      </c>
      <c r="Q64" s="134">
        <f>IF('8th 1'!R64&gt;0,'8th 1'!AB64,0)</f>
        <v>0</v>
      </c>
      <c r="R64" s="134">
        <f>IF('8th 2'!R64&gt;0,'8th 2'!AC64,0)</f>
        <v>0</v>
      </c>
      <c r="S64" s="133">
        <f>IF('8th 2'!R64&gt;0,'8th 2'!AB64,0)</f>
        <v>0</v>
      </c>
      <c r="T64" s="133">
        <f>IF('8th 3'!R64&gt;0,'8th 3'!AC64,0)</f>
        <v>0</v>
      </c>
      <c r="U64" s="133">
        <f>IF('8th 3'!R64&gt;0,'8th 3'!AB64,0)</f>
        <v>0</v>
      </c>
      <c r="V64" s="134">
        <f>IF('8th 4'!R64&gt;0,'8th 4'!AC64,0)</f>
        <v>0</v>
      </c>
      <c r="W64" s="134">
        <f>IF('8th 4'!R64&gt;0,'8th 4'!AB64,0)</f>
        <v>0</v>
      </c>
      <c r="X64" s="133">
        <f>IF('8th 5'!R64&gt;0,'8th 5'!AC64,0)</f>
        <v>0</v>
      </c>
      <c r="Y64" s="133">
        <f>IF('8th 5'!R64&gt;0,'8th 5'!AB64,0)</f>
        <v>0</v>
      </c>
      <c r="Z64" s="133">
        <f>IF('8th 6'!R64&gt;0,'8th 6'!AC64,0)</f>
        <v>0</v>
      </c>
      <c r="AA64" s="134">
        <f>IF('8th 6'!R64&gt;0,'8th 6'!AB64,0)</f>
        <v>0</v>
      </c>
      <c r="AB64" s="132">
        <f>IF('8th 7'!R64&gt;0,'8th 7'!AC64,0)</f>
        <v>0</v>
      </c>
      <c r="AC64" s="135">
        <f>IF('8th 7'!R64&gt;0,'8th 7'!AB64,0)</f>
        <v>0</v>
      </c>
      <c r="AD64" s="223">
        <f>IF('8th 1'!Z64&gt;0,'8th 1'!AC64,0)</f>
        <v>0</v>
      </c>
      <c r="AE64" s="134">
        <f>IF('8th 1'!Z64&gt;0,'8th 1'!AB64,0)</f>
        <v>0</v>
      </c>
      <c r="AF64" s="134">
        <f>IF('8th 2'!Z64&gt;0,'8th 2'!AC64,0)</f>
        <v>0</v>
      </c>
      <c r="AG64" s="134">
        <f>IF('8th 2'!Z64&gt;0,'8th 2'!AB64,0)</f>
        <v>0</v>
      </c>
      <c r="AH64" s="134">
        <f>IF('8th 3'!Z64&gt;0,'8th 3'!AC64,0)</f>
        <v>0</v>
      </c>
      <c r="AI64" s="134">
        <f>IF('8th 3'!Z64&gt;0,'8th 3'!AB64,0)</f>
        <v>0</v>
      </c>
      <c r="AJ64" s="134">
        <f>IF('8th 4'!Z64&gt;0,'8th 4'!AC64,0)</f>
        <v>0</v>
      </c>
      <c r="AK64" s="133">
        <f>IF('8th 4'!Z64&gt;0,'8th 4'!AB64,0)</f>
        <v>0</v>
      </c>
      <c r="AL64" s="133">
        <f>IF('8th 5'!Z64&gt;0,'8th 5'!AC64,0)</f>
        <v>0</v>
      </c>
      <c r="AM64" s="133">
        <f>IF('8th 5'!Z64&gt;0,'8th 5'!AB64,0)</f>
        <v>0</v>
      </c>
      <c r="AN64" s="134">
        <f>IF('8th 6'!Z64&gt;0,'8th 6'!AC64,0)</f>
        <v>0</v>
      </c>
      <c r="AO64" s="225">
        <f>IF('8th 6'!Z64&gt;0,'8th 6'!AB64,0)</f>
        <v>0</v>
      </c>
      <c r="AP64" s="134">
        <f>IF('8th 7'!Z64&gt;0,'8th 7'!AC64,0)</f>
        <v>0</v>
      </c>
      <c r="AQ64" s="225">
        <f>IF('8th 7'!Z64&gt;0,'8th 7'!AB64,0)</f>
        <v>0</v>
      </c>
      <c r="AR64" s="142">
        <f>('viva-1'!K62+'viva-2'!K62+'viva-3'!K62+'viva-4'!K62)</f>
        <v>0</v>
      </c>
      <c r="AS64" s="226">
        <f>(B64*C6)+(D64*E6)+(F64*G6)+(H64*I6)+(J64*K6)+(L64*M6)+(N64*O6)+(P64*Q6)+(R64*S6)+(T64*U6)+(V64*W6)+(X64*Y6)+(Z64*AA6)+(AB64*AC6)+(AD64*AE6)+(AF64*AG6)+(AH64*AI6)+(AJ64*AK6)+(AL64*AM6)+(AN64*AO6)+(AP64*AQ6)</f>
        <v>0</v>
      </c>
      <c r="AT64" s="137">
        <f t="shared" si="0"/>
        <v>0</v>
      </c>
      <c r="AU64" s="136">
        <f>'Tabu-1'!AF63</f>
        <v>0</v>
      </c>
      <c r="AV64" s="137">
        <f>'Tabu-2'!AM63</f>
        <v>0</v>
      </c>
      <c r="AW64" s="136">
        <f>'Tabu-3'!AL64</f>
        <v>0</v>
      </c>
      <c r="AX64" s="136">
        <f>'Tabu-4'!AR64</f>
        <v>0</v>
      </c>
      <c r="AY64" s="136">
        <f>'Tabu-5'!AL64</f>
        <v>0</v>
      </c>
      <c r="AZ64" s="136">
        <f>'Tabu-6'!AR64</f>
        <v>0</v>
      </c>
      <c r="BA64" s="136">
        <f>'Tabu-7'!AL64</f>
        <v>0</v>
      </c>
      <c r="BB64" s="137">
        <f t="shared" si="1"/>
        <v>0</v>
      </c>
      <c r="BC64" s="215" t="str">
        <f t="shared" si="5"/>
        <v>F</v>
      </c>
      <c r="BD64" s="337">
        <f t="shared" si="3"/>
        <v>0</v>
      </c>
      <c r="BE64" s="139">
        <f t="shared" si="4"/>
        <v>0</v>
      </c>
    </row>
    <row r="65" spans="1:57" ht="15.75">
      <c r="A65" s="217">
        <f>'1st 1'!A65</f>
        <v>0</v>
      </c>
      <c r="B65" s="132">
        <f>IF('8th 1'!J65&gt;0,'8th 1'!AC65,0)</f>
        <v>0</v>
      </c>
      <c r="C65" s="133">
        <f>IF('8th 1'!J65&gt;0,'8th 1'!AB65,0)</f>
        <v>0</v>
      </c>
      <c r="D65" s="133">
        <f>IF('8th 2'!J65&gt;0,'8th 2'!AC65,0)</f>
        <v>0</v>
      </c>
      <c r="E65" s="134">
        <f>IF('8th 2'!J65&gt;0,'8th 2'!AB65,0)</f>
        <v>0</v>
      </c>
      <c r="F65" s="134">
        <f>IF('8th 3'!J65&gt;0,'8th 3'!AC65,0)</f>
        <v>0</v>
      </c>
      <c r="G65" s="133">
        <f>IF('8th 3'!J65&gt;0,'8th 3'!AB65,0)</f>
        <v>0</v>
      </c>
      <c r="H65" s="133">
        <f>IF('8th 4'!J65&gt;0,'8th 4'!AC65,0)</f>
        <v>0</v>
      </c>
      <c r="I65" s="133">
        <f>IF('8th 4'!J65&gt;0,'8th 4'!AB65,0)</f>
        <v>0</v>
      </c>
      <c r="J65" s="134">
        <f>IF('8th 5'!J65&gt;0,'8th 5'!AC65,0)</f>
        <v>0</v>
      </c>
      <c r="K65" s="134">
        <f>IF('8th 5'!J65&gt;0,'8th 5'!AB65,0)</f>
        <v>0</v>
      </c>
      <c r="L65" s="134">
        <f>IF('8th 6'!J65&gt;0,'8th 6'!AC65,0)</f>
        <v>0</v>
      </c>
      <c r="M65" s="134">
        <f>IF('8th 6'!J65&gt;0,'8th 6'!AB65,0)</f>
        <v>0</v>
      </c>
      <c r="N65" s="133">
        <f>IF('8th 7'!J65&gt;0,'8th 7'!AC65,0)</f>
        <v>0</v>
      </c>
      <c r="O65" s="222">
        <f>IF('8th 7'!J65&gt;0,'8th 7'!AB65,0)</f>
        <v>0</v>
      </c>
      <c r="P65" s="132">
        <f>IF('8th 1'!R65&gt;0,'8th 1'!AC65,0)</f>
        <v>0</v>
      </c>
      <c r="Q65" s="134">
        <f>IF('8th 1'!R65&gt;0,'8th 1'!AB65,0)</f>
        <v>0</v>
      </c>
      <c r="R65" s="134">
        <f>IF('8th 2'!R65&gt;0,'8th 2'!AC65,0)</f>
        <v>0</v>
      </c>
      <c r="S65" s="133">
        <f>IF('8th 2'!R65&gt;0,'8th 2'!AB65,0)</f>
        <v>0</v>
      </c>
      <c r="T65" s="133">
        <f>IF('8th 3'!R65&gt;0,'8th 3'!AC65,0)</f>
        <v>0</v>
      </c>
      <c r="U65" s="133">
        <f>IF('8th 3'!R65&gt;0,'8th 3'!AB65,0)</f>
        <v>0</v>
      </c>
      <c r="V65" s="134">
        <f>IF('8th 4'!R65&gt;0,'8th 4'!AC65,0)</f>
        <v>0</v>
      </c>
      <c r="W65" s="134">
        <f>IF('8th 4'!R65&gt;0,'8th 4'!AB65,0)</f>
        <v>0</v>
      </c>
      <c r="X65" s="133">
        <f>IF('8th 5'!R65&gt;0,'8th 5'!AC65,0)</f>
        <v>0</v>
      </c>
      <c r="Y65" s="133">
        <f>IF('8th 5'!R65&gt;0,'8th 5'!AB65,0)</f>
        <v>0</v>
      </c>
      <c r="Z65" s="133">
        <f>IF('8th 6'!R65&gt;0,'8th 6'!AC65,0)</f>
        <v>0</v>
      </c>
      <c r="AA65" s="134">
        <f>IF('8th 6'!R65&gt;0,'8th 6'!AB65,0)</f>
        <v>0</v>
      </c>
      <c r="AB65" s="132">
        <f>IF('8th 7'!R65&gt;0,'8th 7'!AC65,0)</f>
        <v>0</v>
      </c>
      <c r="AC65" s="135">
        <f>IF('8th 7'!R65&gt;0,'8th 7'!AB65,0)</f>
        <v>0</v>
      </c>
      <c r="AD65" s="223">
        <f>IF('8th 1'!Z65&gt;0,'8th 1'!AC65,0)</f>
        <v>0</v>
      </c>
      <c r="AE65" s="134">
        <f>IF('8th 1'!Z65&gt;0,'8th 1'!AB65,0)</f>
        <v>0</v>
      </c>
      <c r="AF65" s="134">
        <f>IF('8th 2'!Z65&gt;0,'8th 2'!AC65,0)</f>
        <v>0</v>
      </c>
      <c r="AG65" s="134">
        <f>IF('8th 2'!Z65&gt;0,'8th 2'!AB65,0)</f>
        <v>0</v>
      </c>
      <c r="AH65" s="134">
        <f>IF('8th 3'!Z65&gt;0,'8th 3'!AC65,0)</f>
        <v>0</v>
      </c>
      <c r="AI65" s="134">
        <f>IF('8th 3'!Z65&gt;0,'8th 3'!AB65,0)</f>
        <v>0</v>
      </c>
      <c r="AJ65" s="134">
        <f>IF('8th 4'!Z65&gt;0,'8th 4'!AC65,0)</f>
        <v>0</v>
      </c>
      <c r="AK65" s="133">
        <f>IF('8th 4'!Z65&gt;0,'8th 4'!AB65,0)</f>
        <v>0</v>
      </c>
      <c r="AL65" s="133">
        <f>IF('8th 5'!Z65&gt;0,'8th 5'!AC65,0)</f>
        <v>0</v>
      </c>
      <c r="AM65" s="133">
        <f>IF('8th 5'!Z65&gt;0,'8th 5'!AB65,0)</f>
        <v>0</v>
      </c>
      <c r="AN65" s="134">
        <f>IF('8th 6'!Z65&gt;0,'8th 6'!AC65,0)</f>
        <v>0</v>
      </c>
      <c r="AO65" s="225">
        <f>IF('8th 6'!Z65&gt;0,'8th 6'!AB65,0)</f>
        <v>0</v>
      </c>
      <c r="AP65" s="134">
        <f>IF('8th 7'!Z65&gt;0,'8th 7'!AC65,0)</f>
        <v>0</v>
      </c>
      <c r="AQ65" s="225">
        <f>IF('8th 7'!Z65&gt;0,'8th 7'!AB65,0)</f>
        <v>0</v>
      </c>
      <c r="AR65" s="142">
        <f>('viva-1'!K63+'viva-2'!K63+'viva-3'!K63+'viva-4'!K63)</f>
        <v>0</v>
      </c>
      <c r="AS65" s="226">
        <f>(B65*C6)+(D65*E6)+(F65*G6)+(H65*I6)+(J65*K6)+(L65*M6)+(N65*O6)+(P65*Q6)+(R65*S6)+(T65*U6)+(V65*W6)+(X65*Y6)+(Z65*AA6)+(AB65*AC6)+(AD65*AE6)+(AF65*AG6)+(AH65*AI6)+(AJ65*AK6)+(AL65*AM6)+(AN65*AO6)+(AP65*AQ6)</f>
        <v>0</v>
      </c>
      <c r="AT65" s="137">
        <f t="shared" si="0"/>
        <v>0</v>
      </c>
      <c r="AU65" s="136">
        <f>'Tabu-1'!AF64</f>
        <v>0</v>
      </c>
      <c r="AV65" s="137">
        <f>'Tabu-2'!AM64</f>
        <v>0</v>
      </c>
      <c r="AW65" s="136">
        <f>'Tabu-3'!AL65</f>
        <v>0</v>
      </c>
      <c r="AX65" s="136">
        <f>'Tabu-4'!AR65</f>
        <v>0</v>
      </c>
      <c r="AY65" s="136">
        <f>'Tabu-5'!AL65</f>
        <v>0</v>
      </c>
      <c r="AZ65" s="136">
        <f>'Tabu-6'!AR65</f>
        <v>0</v>
      </c>
      <c r="BA65" s="136">
        <f>'Tabu-7'!AL65</f>
        <v>0</v>
      </c>
      <c r="BB65" s="137">
        <f t="shared" si="1"/>
        <v>0</v>
      </c>
      <c r="BC65" s="215" t="str">
        <f t="shared" si="5"/>
        <v>F</v>
      </c>
      <c r="BD65" s="337">
        <f t="shared" si="3"/>
        <v>0</v>
      </c>
      <c r="BE65" s="139">
        <f t="shared" si="4"/>
        <v>0</v>
      </c>
    </row>
    <row r="66" spans="1:57" ht="15.75">
      <c r="A66" s="217">
        <f>'1st 1'!A66</f>
        <v>0</v>
      </c>
      <c r="B66" s="132">
        <f>IF('8th 1'!J66&gt;0,'8th 1'!AC66,0)</f>
        <v>0</v>
      </c>
      <c r="C66" s="133">
        <f>IF('8th 1'!J66&gt;0,'8th 1'!AB66,0)</f>
        <v>0</v>
      </c>
      <c r="D66" s="133">
        <f>IF('8th 2'!J66&gt;0,'8th 2'!AC66,0)</f>
        <v>0</v>
      </c>
      <c r="E66" s="134">
        <f>IF('8th 2'!J66&gt;0,'8th 2'!AB66,0)</f>
        <v>0</v>
      </c>
      <c r="F66" s="134">
        <f>IF('8th 3'!J66&gt;0,'8th 3'!AC66,0)</f>
        <v>0</v>
      </c>
      <c r="G66" s="133">
        <f>IF('8th 3'!J66&gt;0,'8th 3'!AB66,0)</f>
        <v>0</v>
      </c>
      <c r="H66" s="133">
        <f>IF('8th 4'!J66&gt;0,'8th 4'!AC66,0)</f>
        <v>0</v>
      </c>
      <c r="I66" s="133">
        <f>IF('8th 4'!J66&gt;0,'8th 4'!AB66,0)</f>
        <v>0</v>
      </c>
      <c r="J66" s="134">
        <f>IF('8th 5'!J66&gt;0,'8th 5'!AC66,0)</f>
        <v>0</v>
      </c>
      <c r="K66" s="134">
        <f>IF('8th 5'!J66&gt;0,'8th 5'!AB66,0)</f>
        <v>0</v>
      </c>
      <c r="L66" s="134">
        <f>IF('8th 6'!J66&gt;0,'8th 6'!AC66,0)</f>
        <v>0</v>
      </c>
      <c r="M66" s="134">
        <f>IF('8th 6'!J66&gt;0,'8th 6'!AB66,0)</f>
        <v>0</v>
      </c>
      <c r="N66" s="133">
        <f>IF('8th 7'!J66&gt;0,'8th 7'!AC66,0)</f>
        <v>0</v>
      </c>
      <c r="O66" s="222">
        <f>IF('8th 7'!J66&gt;0,'8th 7'!AB66,0)</f>
        <v>0</v>
      </c>
      <c r="P66" s="132">
        <f>IF('8th 1'!R66&gt;0,'8th 1'!AC66,0)</f>
        <v>0</v>
      </c>
      <c r="Q66" s="134">
        <f>IF('8th 1'!R66&gt;0,'8th 1'!AB66,0)</f>
        <v>0</v>
      </c>
      <c r="R66" s="134">
        <f>IF('8th 2'!R66&gt;0,'8th 2'!AC66,0)</f>
        <v>0</v>
      </c>
      <c r="S66" s="133">
        <f>IF('8th 2'!R66&gt;0,'8th 2'!AB66,0)</f>
        <v>0</v>
      </c>
      <c r="T66" s="133">
        <f>IF('8th 3'!R66&gt;0,'8th 3'!AC66,0)</f>
        <v>0</v>
      </c>
      <c r="U66" s="133">
        <f>IF('8th 3'!R66&gt;0,'8th 3'!AB66,0)</f>
        <v>0</v>
      </c>
      <c r="V66" s="134">
        <f>IF('8th 4'!R66&gt;0,'8th 4'!AC66,0)</f>
        <v>0</v>
      </c>
      <c r="W66" s="134">
        <f>IF('8th 4'!R66&gt;0,'8th 4'!AB66,0)</f>
        <v>0</v>
      </c>
      <c r="X66" s="133">
        <f>IF('8th 5'!R66&gt;0,'8th 5'!AC66,0)</f>
        <v>0</v>
      </c>
      <c r="Y66" s="133">
        <f>IF('8th 5'!R66&gt;0,'8th 5'!AB66,0)</f>
        <v>0</v>
      </c>
      <c r="Z66" s="133">
        <f>IF('8th 6'!R66&gt;0,'8th 6'!AC66,0)</f>
        <v>0</v>
      </c>
      <c r="AA66" s="134">
        <f>IF('8th 6'!R66&gt;0,'8th 6'!AB66,0)</f>
        <v>0</v>
      </c>
      <c r="AB66" s="132">
        <f>IF('8th 7'!R66&gt;0,'8th 7'!AC66,0)</f>
        <v>0</v>
      </c>
      <c r="AC66" s="135">
        <f>IF('8th 7'!R66&gt;0,'8th 7'!AB66,0)</f>
        <v>0</v>
      </c>
      <c r="AD66" s="223">
        <f>IF('8th 1'!Z66&gt;0,'8th 1'!AC66,0)</f>
        <v>0</v>
      </c>
      <c r="AE66" s="134">
        <f>IF('8th 1'!Z66&gt;0,'8th 1'!AB66,0)</f>
        <v>0</v>
      </c>
      <c r="AF66" s="134">
        <f>IF('8th 2'!Z66&gt;0,'8th 2'!AC66,0)</f>
        <v>0</v>
      </c>
      <c r="AG66" s="134">
        <f>IF('8th 2'!Z66&gt;0,'8th 2'!AB66,0)</f>
        <v>0</v>
      </c>
      <c r="AH66" s="134">
        <f>IF('8th 3'!Z66&gt;0,'8th 3'!AC66,0)</f>
        <v>0</v>
      </c>
      <c r="AI66" s="134">
        <f>IF('8th 3'!Z66&gt;0,'8th 3'!AB66,0)</f>
        <v>0</v>
      </c>
      <c r="AJ66" s="134">
        <f>IF('8th 4'!Z66&gt;0,'8th 4'!AC66,0)</f>
        <v>0</v>
      </c>
      <c r="AK66" s="133">
        <f>IF('8th 4'!Z66&gt;0,'8th 4'!AB66,0)</f>
        <v>0</v>
      </c>
      <c r="AL66" s="133">
        <f>IF('8th 5'!Z66&gt;0,'8th 5'!AC66,0)</f>
        <v>0</v>
      </c>
      <c r="AM66" s="133">
        <f>IF('8th 5'!Z66&gt;0,'8th 5'!AB66,0)</f>
        <v>0</v>
      </c>
      <c r="AN66" s="134">
        <f>IF('8th 6'!Z66&gt;0,'8th 6'!AC66,0)</f>
        <v>0</v>
      </c>
      <c r="AO66" s="225">
        <f>IF('8th 6'!Z66&gt;0,'8th 6'!AB66,0)</f>
        <v>0</v>
      </c>
      <c r="AP66" s="134">
        <f>IF('8th 7'!Z66&gt;0,'8th 7'!AC66,0)</f>
        <v>0</v>
      </c>
      <c r="AQ66" s="225">
        <f>IF('8th 7'!Z66&gt;0,'8th 7'!AB66,0)</f>
        <v>0</v>
      </c>
      <c r="AR66" s="142">
        <f>('viva-1'!K64+'viva-2'!K64+'viva-3'!K64+'viva-4'!K64)</f>
        <v>0</v>
      </c>
      <c r="AS66" s="226">
        <f>(B66*C6)+(D66*E6)+(F66*G6)+(H66*I6)+(J66*K6)+(L66*M6)+(N66*O6)+(P66*Q6)+(R66*S6)+(T66*U6)+(V66*W6)+(X66*Y6)+(Z66*AA6)+(AB66*AC6)+(AD66*AE6)+(AF66*AG6)+(AH66*AI6)+(AJ66*AK6)+(AL66*AM6)+(AN66*AO6)+(AP66*AQ6)</f>
        <v>0</v>
      </c>
      <c r="AT66" s="137">
        <f t="shared" si="0"/>
        <v>0</v>
      </c>
      <c r="AU66" s="136">
        <f>'Tabu-1'!AF65</f>
        <v>0</v>
      </c>
      <c r="AV66" s="137">
        <f>'Tabu-2'!AM65</f>
        <v>0</v>
      </c>
      <c r="AW66" s="136">
        <f>'Tabu-3'!AL66</f>
        <v>0</v>
      </c>
      <c r="AX66" s="136">
        <f>'Tabu-4'!AR66</f>
        <v>0</v>
      </c>
      <c r="AY66" s="136">
        <f>'Tabu-5'!AL66</f>
        <v>0</v>
      </c>
      <c r="AZ66" s="136">
        <f>'Tabu-6'!AR66</f>
        <v>0</v>
      </c>
      <c r="BA66" s="136">
        <f>'Tabu-7'!AL66</f>
        <v>0</v>
      </c>
      <c r="BB66" s="137">
        <f t="shared" si="1"/>
        <v>0</v>
      </c>
      <c r="BC66" s="215" t="str">
        <f t="shared" si="5"/>
        <v>F</v>
      </c>
      <c r="BD66" s="337">
        <f t="shared" si="3"/>
        <v>0</v>
      </c>
      <c r="BE66" s="139">
        <f t="shared" si="4"/>
        <v>0</v>
      </c>
    </row>
    <row r="67" spans="1:57" ht="15.75">
      <c r="A67" s="217">
        <f>'1st 1'!A67</f>
        <v>0</v>
      </c>
      <c r="B67" s="132">
        <f>IF('8th 1'!J67&gt;0,'8th 1'!AC67,0)</f>
        <v>0</v>
      </c>
      <c r="C67" s="133">
        <f>IF('8th 1'!J67&gt;0,'8th 1'!AB67,0)</f>
        <v>0</v>
      </c>
      <c r="D67" s="133">
        <f>IF('8th 2'!J67&gt;0,'8th 2'!AC67,0)</f>
        <v>0</v>
      </c>
      <c r="E67" s="134">
        <f>IF('8th 2'!J67&gt;0,'8th 2'!AB67,0)</f>
        <v>0</v>
      </c>
      <c r="F67" s="134">
        <f>IF('8th 3'!J67&gt;0,'8th 3'!AC67,0)</f>
        <v>0</v>
      </c>
      <c r="G67" s="133">
        <f>IF('8th 3'!J67&gt;0,'8th 3'!AB67,0)</f>
        <v>0</v>
      </c>
      <c r="H67" s="133">
        <f>IF('8th 4'!J67&gt;0,'8th 4'!AC67,0)</f>
        <v>0</v>
      </c>
      <c r="I67" s="133">
        <f>IF('8th 4'!J67&gt;0,'8th 4'!AB67,0)</f>
        <v>0</v>
      </c>
      <c r="J67" s="134">
        <f>IF('8th 5'!J67&gt;0,'8th 5'!AC67,0)</f>
        <v>0</v>
      </c>
      <c r="K67" s="134">
        <f>IF('8th 5'!J67&gt;0,'8th 5'!AB67,0)</f>
        <v>0</v>
      </c>
      <c r="L67" s="134">
        <f>IF('8th 6'!J67&gt;0,'8th 6'!AC67,0)</f>
        <v>0</v>
      </c>
      <c r="M67" s="134">
        <f>IF('8th 6'!J67&gt;0,'8th 6'!AB67,0)</f>
        <v>0</v>
      </c>
      <c r="N67" s="133">
        <f>IF('8th 7'!J67&gt;0,'8th 7'!AC67,0)</f>
        <v>0</v>
      </c>
      <c r="O67" s="222">
        <f>IF('8th 7'!J67&gt;0,'8th 7'!AB67,0)</f>
        <v>0</v>
      </c>
      <c r="P67" s="132">
        <f>IF('8th 1'!R67&gt;0,'8th 1'!AC67,0)</f>
        <v>0</v>
      </c>
      <c r="Q67" s="134">
        <f>IF('8th 1'!R67&gt;0,'8th 1'!AB67,0)</f>
        <v>0</v>
      </c>
      <c r="R67" s="134">
        <f>IF('8th 2'!R67&gt;0,'8th 2'!AC67,0)</f>
        <v>0</v>
      </c>
      <c r="S67" s="133">
        <f>IF('8th 2'!R67&gt;0,'8th 2'!AB67,0)</f>
        <v>0</v>
      </c>
      <c r="T67" s="133">
        <f>IF('8th 3'!R67&gt;0,'8th 3'!AC67,0)</f>
        <v>0</v>
      </c>
      <c r="U67" s="133">
        <f>IF('8th 3'!R67&gt;0,'8th 3'!AB67,0)</f>
        <v>0</v>
      </c>
      <c r="V67" s="134">
        <f>IF('8th 4'!R67&gt;0,'8th 4'!AC67,0)</f>
        <v>0</v>
      </c>
      <c r="W67" s="134">
        <f>IF('8th 4'!R67&gt;0,'8th 4'!AB67,0)</f>
        <v>0</v>
      </c>
      <c r="X67" s="133">
        <f>IF('8th 5'!R67&gt;0,'8th 5'!AC67,0)</f>
        <v>0</v>
      </c>
      <c r="Y67" s="133">
        <f>IF('8th 5'!R67&gt;0,'8th 5'!AB67,0)</f>
        <v>0</v>
      </c>
      <c r="Z67" s="133">
        <f>IF('8th 6'!R67&gt;0,'8th 6'!AC67,0)</f>
        <v>0</v>
      </c>
      <c r="AA67" s="134">
        <f>IF('8th 6'!R67&gt;0,'8th 6'!AB67,0)</f>
        <v>0</v>
      </c>
      <c r="AB67" s="132">
        <f>IF('8th 7'!R67&gt;0,'8th 7'!AC67,0)</f>
        <v>0</v>
      </c>
      <c r="AC67" s="135">
        <f>IF('8th 7'!R67&gt;0,'8th 7'!AB67,0)</f>
        <v>0</v>
      </c>
      <c r="AD67" s="223">
        <f>IF('8th 1'!Z67&gt;0,'8th 1'!AC67,0)</f>
        <v>0</v>
      </c>
      <c r="AE67" s="134">
        <f>IF('8th 1'!Z67&gt;0,'8th 1'!AB67,0)</f>
        <v>0</v>
      </c>
      <c r="AF67" s="134">
        <f>IF('8th 2'!Z67&gt;0,'8th 2'!AC67,0)</f>
        <v>0</v>
      </c>
      <c r="AG67" s="134">
        <f>IF('8th 2'!Z67&gt;0,'8th 2'!AB67,0)</f>
        <v>0</v>
      </c>
      <c r="AH67" s="134">
        <f>IF('8th 3'!Z67&gt;0,'8th 3'!AC67,0)</f>
        <v>0</v>
      </c>
      <c r="AI67" s="134">
        <f>IF('8th 3'!Z67&gt;0,'8th 3'!AB67,0)</f>
        <v>0</v>
      </c>
      <c r="AJ67" s="134">
        <f>IF('8th 4'!Z67&gt;0,'8th 4'!AC67,0)</f>
        <v>0</v>
      </c>
      <c r="AK67" s="133">
        <f>IF('8th 4'!Z67&gt;0,'8th 4'!AB67,0)</f>
        <v>0</v>
      </c>
      <c r="AL67" s="133">
        <f>IF('8th 5'!Z67&gt;0,'8th 5'!AC67,0)</f>
        <v>0</v>
      </c>
      <c r="AM67" s="133">
        <f>IF('8th 5'!Z67&gt;0,'8th 5'!AB67,0)</f>
        <v>0</v>
      </c>
      <c r="AN67" s="134">
        <f>IF('8th 6'!Z67&gt;0,'8th 6'!AC67,0)</f>
        <v>0</v>
      </c>
      <c r="AO67" s="225">
        <f>IF('8th 6'!Z67&gt;0,'8th 6'!AB67,0)</f>
        <v>0</v>
      </c>
      <c r="AP67" s="134">
        <f>IF('8th 7'!Z67&gt;0,'8th 7'!AC67,0)</f>
        <v>0</v>
      </c>
      <c r="AQ67" s="225">
        <f>IF('8th 7'!Z67&gt;0,'8th 7'!AB67,0)</f>
        <v>0</v>
      </c>
      <c r="AR67" s="142">
        <f>('viva-1'!K65+'viva-2'!K65+'viva-3'!K65+'viva-4'!K65)</f>
        <v>0</v>
      </c>
      <c r="AS67" s="226">
        <f>(B67*C6)+(D67*E6)+(F67*G6)+(H67*I6)+(J67*K6)+(L67*M6)+(N67*O6)+(P67*Q6)+(R67*S6)+(T67*U6)+(V67*W6)+(X67*Y6)+(Z67*AA6)+(AB67*AC6)+(AD67*AE6)+(AF67*AG6)+(AH67*AI6)+(AJ67*AK6)+(AL67*AM6)+(AN67*AO6)+(AP67*AQ6)</f>
        <v>0</v>
      </c>
      <c r="AT67" s="137">
        <f t="shared" si="0"/>
        <v>0</v>
      </c>
      <c r="AU67" s="136">
        <f>'Tabu-1'!AF66</f>
        <v>0</v>
      </c>
      <c r="AV67" s="137">
        <f>'Tabu-2'!AM66</f>
        <v>0</v>
      </c>
      <c r="AW67" s="136">
        <f>'Tabu-3'!AL67</f>
        <v>0</v>
      </c>
      <c r="AX67" s="136">
        <f>'Tabu-4'!AR67</f>
        <v>0</v>
      </c>
      <c r="AY67" s="136">
        <f>'Tabu-5'!AL67</f>
        <v>0</v>
      </c>
      <c r="AZ67" s="136">
        <f>'Tabu-6'!AR67</f>
        <v>0</v>
      </c>
      <c r="BA67" s="136">
        <f>'Tabu-7'!AL67</f>
        <v>0</v>
      </c>
      <c r="BB67" s="137">
        <f t="shared" si="1"/>
        <v>0</v>
      </c>
      <c r="BC67" s="215" t="str">
        <f t="shared" si="5"/>
        <v>F</v>
      </c>
      <c r="BD67" s="337">
        <f t="shared" si="3"/>
        <v>0</v>
      </c>
      <c r="BE67" s="139">
        <f t="shared" si="4"/>
        <v>0</v>
      </c>
    </row>
    <row r="68" spans="1:57" ht="15.75">
      <c r="A68" s="217">
        <f>'1st 1'!A68</f>
        <v>0</v>
      </c>
      <c r="B68" s="132">
        <f>IF('8th 1'!J68&gt;0,'8th 1'!AC68,0)</f>
        <v>0</v>
      </c>
      <c r="C68" s="133">
        <f>IF('8th 1'!J68&gt;0,'8th 1'!AB68,0)</f>
        <v>0</v>
      </c>
      <c r="D68" s="133">
        <f>IF('8th 2'!J68&gt;0,'8th 2'!AC68,0)</f>
        <v>0</v>
      </c>
      <c r="E68" s="134">
        <f>IF('8th 2'!J68&gt;0,'8th 2'!AB68,0)</f>
        <v>0</v>
      </c>
      <c r="F68" s="134">
        <f>IF('8th 3'!J68&gt;0,'8th 3'!AC68,0)</f>
        <v>0</v>
      </c>
      <c r="G68" s="133">
        <f>IF('8th 3'!J68&gt;0,'8th 3'!AB68,0)</f>
        <v>0</v>
      </c>
      <c r="H68" s="133">
        <f>IF('8th 4'!J68&gt;0,'8th 4'!AC68,0)</f>
        <v>0</v>
      </c>
      <c r="I68" s="133">
        <f>IF('8th 4'!J68&gt;0,'8th 4'!AB68,0)</f>
        <v>0</v>
      </c>
      <c r="J68" s="134">
        <f>IF('8th 5'!J68&gt;0,'8th 5'!AC68,0)</f>
        <v>0</v>
      </c>
      <c r="K68" s="134">
        <f>IF('8th 5'!J68&gt;0,'8th 5'!AB68,0)</f>
        <v>0</v>
      </c>
      <c r="L68" s="134">
        <f>IF('8th 6'!J68&gt;0,'8th 6'!AC68,0)</f>
        <v>0</v>
      </c>
      <c r="M68" s="134">
        <f>IF('8th 6'!J68&gt;0,'8th 6'!AB68,0)</f>
        <v>0</v>
      </c>
      <c r="N68" s="133">
        <f>IF('8th 7'!J68&gt;0,'8th 7'!AC68,0)</f>
        <v>0</v>
      </c>
      <c r="O68" s="222">
        <f>IF('8th 7'!J68&gt;0,'8th 7'!AB68,0)</f>
        <v>0</v>
      </c>
      <c r="P68" s="132">
        <f>IF('8th 1'!R68&gt;0,'8th 1'!AC68,0)</f>
        <v>0</v>
      </c>
      <c r="Q68" s="134">
        <f>IF('8th 1'!R68&gt;0,'8th 1'!AB68,0)</f>
        <v>0</v>
      </c>
      <c r="R68" s="134">
        <f>IF('8th 2'!R68&gt;0,'8th 2'!AC68,0)</f>
        <v>0</v>
      </c>
      <c r="S68" s="133">
        <f>IF('8th 2'!R68&gt;0,'8th 2'!AB68,0)</f>
        <v>0</v>
      </c>
      <c r="T68" s="133">
        <f>IF('8th 3'!R68&gt;0,'8th 3'!AC68,0)</f>
        <v>0</v>
      </c>
      <c r="U68" s="133">
        <f>IF('8th 3'!R68&gt;0,'8th 3'!AB68,0)</f>
        <v>0</v>
      </c>
      <c r="V68" s="134">
        <f>IF('8th 4'!R68&gt;0,'8th 4'!AC68,0)</f>
        <v>0</v>
      </c>
      <c r="W68" s="134">
        <f>IF('8th 4'!R68&gt;0,'8th 4'!AB68,0)</f>
        <v>0</v>
      </c>
      <c r="X68" s="133">
        <f>IF('8th 5'!R68&gt;0,'8th 5'!AC68,0)</f>
        <v>0</v>
      </c>
      <c r="Y68" s="133">
        <f>IF('8th 5'!R68&gt;0,'8th 5'!AB68,0)</f>
        <v>0</v>
      </c>
      <c r="Z68" s="133">
        <f>IF('8th 6'!R68&gt;0,'8th 6'!AC68,0)</f>
        <v>0</v>
      </c>
      <c r="AA68" s="134">
        <f>IF('8th 6'!R68&gt;0,'8th 6'!AB68,0)</f>
        <v>0</v>
      </c>
      <c r="AB68" s="132">
        <f>IF('8th 7'!R68&gt;0,'8th 7'!AC68,0)</f>
        <v>0</v>
      </c>
      <c r="AC68" s="135">
        <f>IF('8th 7'!R68&gt;0,'8th 7'!AB68,0)</f>
        <v>0</v>
      </c>
      <c r="AD68" s="223">
        <f>IF('8th 1'!Z68&gt;0,'8th 1'!AC68,0)</f>
        <v>0</v>
      </c>
      <c r="AE68" s="134">
        <f>IF('8th 1'!Z68&gt;0,'8th 1'!AB68,0)</f>
        <v>0</v>
      </c>
      <c r="AF68" s="134">
        <f>IF('8th 2'!Z68&gt;0,'8th 2'!AC68,0)</f>
        <v>0</v>
      </c>
      <c r="AG68" s="134">
        <f>IF('8th 2'!Z68&gt;0,'8th 2'!AB68,0)</f>
        <v>0</v>
      </c>
      <c r="AH68" s="134">
        <f>IF('8th 3'!Z68&gt;0,'8th 3'!AC68,0)</f>
        <v>0</v>
      </c>
      <c r="AI68" s="134">
        <f>IF('8th 3'!Z68&gt;0,'8th 3'!AB68,0)</f>
        <v>0</v>
      </c>
      <c r="AJ68" s="134">
        <f>IF('8th 4'!Z68&gt;0,'8th 4'!AC68,0)</f>
        <v>0</v>
      </c>
      <c r="AK68" s="133">
        <f>IF('8th 4'!Z68&gt;0,'8th 4'!AB68,0)</f>
        <v>0</v>
      </c>
      <c r="AL68" s="133">
        <f>IF('8th 5'!Z68&gt;0,'8th 5'!AC68,0)</f>
        <v>0</v>
      </c>
      <c r="AM68" s="133">
        <f>IF('8th 5'!Z68&gt;0,'8th 5'!AB68,0)</f>
        <v>0</v>
      </c>
      <c r="AN68" s="134">
        <f>IF('8th 6'!Z68&gt;0,'8th 6'!AC68,0)</f>
        <v>0</v>
      </c>
      <c r="AO68" s="225">
        <f>IF('8th 6'!Z68&gt;0,'8th 6'!AB68,0)</f>
        <v>0</v>
      </c>
      <c r="AP68" s="134">
        <f>IF('8th 7'!Z68&gt;0,'8th 7'!AC68,0)</f>
        <v>0</v>
      </c>
      <c r="AQ68" s="225">
        <f>IF('8th 7'!Z68&gt;0,'8th 7'!AB68,0)</f>
        <v>0</v>
      </c>
      <c r="AR68" s="142">
        <f>('viva-1'!K66+'viva-2'!K66+'viva-3'!K66+'viva-4'!K66)</f>
        <v>0</v>
      </c>
      <c r="AS68" s="226">
        <f>(B68*C6)+(D68*E6)+(F68*G6)+(H68*I6)+(J68*K6)+(L68*M6)+(N68*O6)+(P68*Q6)+(R68*S6)+(T68*U6)+(V68*W6)+(X68*Y6)+(Z68*AA6)+(AB68*AC6)+(AD68*AE6)+(AF68*AG6)+(AH68*AI6)+(AJ68*AK6)+(AL68*AM6)+(AN68*AO6)+(AP68*AQ6)</f>
        <v>0</v>
      </c>
      <c r="AT68" s="137">
        <f t="shared" si="0"/>
        <v>0</v>
      </c>
      <c r="AU68" s="136">
        <f>'Tabu-1'!AF67</f>
        <v>0</v>
      </c>
      <c r="AV68" s="137">
        <f>'Tabu-2'!AM67</f>
        <v>0</v>
      </c>
      <c r="AW68" s="136">
        <f>'Tabu-3'!AL68</f>
        <v>0</v>
      </c>
      <c r="AX68" s="136">
        <f>'Tabu-4'!AR68</f>
        <v>0</v>
      </c>
      <c r="AY68" s="136">
        <f>'Tabu-5'!AL68</f>
        <v>0</v>
      </c>
      <c r="AZ68" s="136">
        <f>'Tabu-6'!AR68</f>
        <v>0</v>
      </c>
      <c r="BA68" s="136">
        <f>'Tabu-7'!AL68</f>
        <v>0</v>
      </c>
      <c r="BB68" s="137">
        <f t="shared" si="1"/>
        <v>0</v>
      </c>
      <c r="BC68" s="215" t="str">
        <f t="shared" si="5"/>
        <v>F</v>
      </c>
      <c r="BD68" s="337">
        <f t="shared" si="3"/>
        <v>0</v>
      </c>
      <c r="BE68" s="139">
        <f t="shared" si="4"/>
        <v>0</v>
      </c>
    </row>
    <row r="69" spans="1:57" ht="15.75">
      <c r="A69" s="217">
        <f>'1st 1'!A69</f>
        <v>0</v>
      </c>
      <c r="B69" s="132">
        <f>IF('8th 1'!J69&gt;0,'8th 1'!AC69,0)</f>
        <v>0</v>
      </c>
      <c r="C69" s="133">
        <f>IF('8th 1'!J69&gt;0,'8th 1'!AB69,0)</f>
        <v>0</v>
      </c>
      <c r="D69" s="133">
        <f>IF('8th 2'!J69&gt;0,'8th 2'!AC69,0)</f>
        <v>0</v>
      </c>
      <c r="E69" s="134">
        <f>IF('8th 2'!J69&gt;0,'8th 2'!AB69,0)</f>
        <v>0</v>
      </c>
      <c r="F69" s="134">
        <f>IF('8th 3'!J69&gt;0,'8th 3'!AC69,0)</f>
        <v>0</v>
      </c>
      <c r="G69" s="133">
        <f>IF('8th 3'!J69&gt;0,'8th 3'!AB69,0)</f>
        <v>0</v>
      </c>
      <c r="H69" s="133">
        <f>IF('8th 4'!J69&gt;0,'8th 4'!AC69,0)</f>
        <v>0</v>
      </c>
      <c r="I69" s="133">
        <f>IF('8th 4'!J69&gt;0,'8th 4'!AB69,0)</f>
        <v>0</v>
      </c>
      <c r="J69" s="134">
        <f>IF('8th 5'!J69&gt;0,'8th 5'!AC69,0)</f>
        <v>0</v>
      </c>
      <c r="K69" s="134">
        <f>IF('8th 5'!J69&gt;0,'8th 5'!AB69,0)</f>
        <v>0</v>
      </c>
      <c r="L69" s="134">
        <f>IF('8th 6'!J69&gt;0,'8th 6'!AC69,0)</f>
        <v>0</v>
      </c>
      <c r="M69" s="134">
        <f>IF('8th 6'!J69&gt;0,'8th 6'!AB69,0)</f>
        <v>0</v>
      </c>
      <c r="N69" s="133">
        <f>IF('8th 7'!J69&gt;0,'8th 7'!AC69,0)</f>
        <v>0</v>
      </c>
      <c r="O69" s="222">
        <f>IF('8th 7'!J69&gt;0,'8th 7'!AB69,0)</f>
        <v>0</v>
      </c>
      <c r="P69" s="132">
        <f>IF('8th 1'!R69&gt;0,'8th 1'!AC69,0)</f>
        <v>0</v>
      </c>
      <c r="Q69" s="134">
        <f>IF('8th 1'!R69&gt;0,'8th 1'!AB69,0)</f>
        <v>0</v>
      </c>
      <c r="R69" s="134">
        <f>IF('8th 2'!R69&gt;0,'8th 2'!AC69,0)</f>
        <v>0</v>
      </c>
      <c r="S69" s="133">
        <f>IF('8th 2'!R69&gt;0,'8th 2'!AB69,0)</f>
        <v>0</v>
      </c>
      <c r="T69" s="133">
        <f>IF('8th 3'!R69&gt;0,'8th 3'!AC69,0)</f>
        <v>0</v>
      </c>
      <c r="U69" s="133">
        <f>IF('8th 3'!R69&gt;0,'8th 3'!AB69,0)</f>
        <v>0</v>
      </c>
      <c r="V69" s="134">
        <f>IF('8th 4'!R69&gt;0,'8th 4'!AC69,0)</f>
        <v>0</v>
      </c>
      <c r="W69" s="134">
        <f>IF('8th 4'!R69&gt;0,'8th 4'!AB69,0)</f>
        <v>0</v>
      </c>
      <c r="X69" s="133">
        <f>IF('8th 5'!R69&gt;0,'8th 5'!AC69,0)</f>
        <v>0</v>
      </c>
      <c r="Y69" s="133">
        <f>IF('8th 5'!R69&gt;0,'8th 5'!AB69,0)</f>
        <v>0</v>
      </c>
      <c r="Z69" s="133">
        <f>IF('8th 6'!R69&gt;0,'8th 6'!AC69,0)</f>
        <v>0</v>
      </c>
      <c r="AA69" s="134">
        <f>IF('8th 6'!R69&gt;0,'8th 6'!AB69,0)</f>
        <v>0</v>
      </c>
      <c r="AB69" s="132">
        <f>IF('8th 7'!R69&gt;0,'8th 7'!AC69,0)</f>
        <v>0</v>
      </c>
      <c r="AC69" s="135">
        <f>IF('8th 7'!R69&gt;0,'8th 7'!AB69,0)</f>
        <v>0</v>
      </c>
      <c r="AD69" s="223">
        <f>IF('8th 1'!Z69&gt;0,'8th 1'!AC69,0)</f>
        <v>0</v>
      </c>
      <c r="AE69" s="134">
        <f>IF('8th 1'!Z69&gt;0,'8th 1'!AB69,0)</f>
        <v>0</v>
      </c>
      <c r="AF69" s="134">
        <f>IF('8th 2'!Z69&gt;0,'8th 2'!AC69,0)</f>
        <v>0</v>
      </c>
      <c r="AG69" s="134">
        <f>IF('8th 2'!Z69&gt;0,'8th 2'!AB69,0)</f>
        <v>0</v>
      </c>
      <c r="AH69" s="134">
        <f>IF('8th 3'!Z69&gt;0,'8th 3'!AC69,0)</f>
        <v>0</v>
      </c>
      <c r="AI69" s="134">
        <f>IF('8th 3'!Z69&gt;0,'8th 3'!AB69,0)</f>
        <v>0</v>
      </c>
      <c r="AJ69" s="134">
        <f>IF('8th 4'!Z69&gt;0,'8th 4'!AC69,0)</f>
        <v>0</v>
      </c>
      <c r="AK69" s="133">
        <f>IF('8th 4'!Z69&gt;0,'8th 4'!AB69,0)</f>
        <v>0</v>
      </c>
      <c r="AL69" s="133">
        <f>IF('8th 5'!Z69&gt;0,'8th 5'!AC69,0)</f>
        <v>0</v>
      </c>
      <c r="AM69" s="133">
        <f>IF('8th 5'!Z69&gt;0,'8th 5'!AB69,0)</f>
        <v>0</v>
      </c>
      <c r="AN69" s="134">
        <f>IF('8th 6'!Z69&gt;0,'8th 6'!AC69,0)</f>
        <v>0</v>
      </c>
      <c r="AO69" s="225">
        <f>IF('8th 6'!Z69&gt;0,'8th 6'!AB69,0)</f>
        <v>0</v>
      </c>
      <c r="AP69" s="134">
        <f>IF('8th 7'!Z69&gt;0,'8th 7'!AC69,0)</f>
        <v>0</v>
      </c>
      <c r="AQ69" s="225">
        <f>IF('8th 7'!Z69&gt;0,'8th 7'!AB69,0)</f>
        <v>0</v>
      </c>
      <c r="AR69" s="142">
        <f>('viva-1'!K67+'viva-2'!K67+'viva-3'!K67+'viva-4'!K67)</f>
        <v>0</v>
      </c>
      <c r="AS69" s="226">
        <f>(B69*C6)+(D69*E6)+(F69*G6)+(H69*I6)+(J69*K6)+(L69*M6)+(N69*O6)+(P69*Q6)+(R69*S6)+(T69*U6)+(V69*W6)+(X69*Y6)+(Z69*AA6)+(AB69*AC6)+(AD69*AE6)+(AF69*AG6)+(AH69*AI6)+(AJ69*AK6)+(AL69*AM6)+(AN69*AO6)+(AP69*AQ6)</f>
        <v>0</v>
      </c>
      <c r="AT69" s="137">
        <f t="shared" si="0"/>
        <v>0</v>
      </c>
      <c r="AU69" s="136">
        <f>'Tabu-1'!AF68</f>
        <v>0</v>
      </c>
      <c r="AV69" s="137">
        <f>'Tabu-2'!AM68</f>
        <v>0</v>
      </c>
      <c r="AW69" s="136">
        <f>'Tabu-3'!AL69</f>
        <v>0</v>
      </c>
      <c r="AX69" s="136">
        <f>'Tabu-4'!AR69</f>
        <v>0</v>
      </c>
      <c r="AY69" s="136">
        <f>'Tabu-5'!AL69</f>
        <v>0</v>
      </c>
      <c r="AZ69" s="136">
        <f>'Tabu-6'!AR69</f>
        <v>0</v>
      </c>
      <c r="BA69" s="136">
        <f>'Tabu-7'!AL69</f>
        <v>0</v>
      </c>
      <c r="BB69" s="137">
        <f t="shared" si="1"/>
        <v>0</v>
      </c>
      <c r="BC69" s="215" t="str">
        <f t="shared" si="5"/>
        <v>F</v>
      </c>
      <c r="BD69" s="337">
        <f t="shared" si="3"/>
        <v>0</v>
      </c>
      <c r="BE69" s="139">
        <f t="shared" si="4"/>
        <v>0</v>
      </c>
    </row>
    <row r="70" spans="1:57" ht="15.75">
      <c r="A70" s="217">
        <f>'1st 1'!A70</f>
        <v>0</v>
      </c>
      <c r="B70" s="132">
        <f>IF('8th 1'!J70&gt;0,'8th 1'!AC70,0)</f>
        <v>0</v>
      </c>
      <c r="C70" s="133">
        <f>IF('8th 1'!J70&gt;0,'8th 1'!AB70,0)</f>
        <v>0</v>
      </c>
      <c r="D70" s="133">
        <f>IF('8th 2'!J70&gt;0,'8th 2'!AC70,0)</f>
        <v>0</v>
      </c>
      <c r="E70" s="134">
        <f>IF('8th 2'!J70&gt;0,'8th 2'!AB70,0)</f>
        <v>0</v>
      </c>
      <c r="F70" s="134">
        <f>IF('8th 3'!J70&gt;0,'8th 3'!AC70,0)</f>
        <v>0</v>
      </c>
      <c r="G70" s="133">
        <f>IF('8th 3'!J70&gt;0,'8th 3'!AB70,0)</f>
        <v>0</v>
      </c>
      <c r="H70" s="133">
        <f>IF('8th 4'!J70&gt;0,'8th 4'!AC70,0)</f>
        <v>0</v>
      </c>
      <c r="I70" s="133">
        <f>IF('8th 4'!J70&gt;0,'8th 4'!AB70,0)</f>
        <v>0</v>
      </c>
      <c r="J70" s="134">
        <f>IF('8th 5'!J70&gt;0,'8th 5'!AC70,0)</f>
        <v>0</v>
      </c>
      <c r="K70" s="134">
        <f>IF('8th 5'!J70&gt;0,'8th 5'!AB70,0)</f>
        <v>0</v>
      </c>
      <c r="L70" s="134">
        <f>IF('8th 6'!J70&gt;0,'8th 6'!AC70,0)</f>
        <v>0</v>
      </c>
      <c r="M70" s="134">
        <f>IF('8th 6'!J70&gt;0,'8th 6'!AB70,0)</f>
        <v>0</v>
      </c>
      <c r="N70" s="133">
        <f>IF('8th 7'!J70&gt;0,'8th 7'!AC70,0)</f>
        <v>0</v>
      </c>
      <c r="O70" s="222">
        <f>IF('8th 7'!J70&gt;0,'8th 7'!AB70,0)</f>
        <v>0</v>
      </c>
      <c r="P70" s="132">
        <f>IF('8th 1'!R70&gt;0,'8th 1'!AC70,0)</f>
        <v>0</v>
      </c>
      <c r="Q70" s="134">
        <f>IF('8th 1'!R70&gt;0,'8th 1'!AB70,0)</f>
        <v>0</v>
      </c>
      <c r="R70" s="134">
        <f>IF('8th 2'!R70&gt;0,'8th 2'!AC70,0)</f>
        <v>0</v>
      </c>
      <c r="S70" s="133">
        <f>IF('8th 2'!R70&gt;0,'8th 2'!AB70,0)</f>
        <v>0</v>
      </c>
      <c r="T70" s="133">
        <f>IF('8th 3'!R70&gt;0,'8th 3'!AC70,0)</f>
        <v>0</v>
      </c>
      <c r="U70" s="133">
        <f>IF('8th 3'!R70&gt;0,'8th 3'!AB70,0)</f>
        <v>0</v>
      </c>
      <c r="V70" s="134">
        <f>IF('8th 4'!R70&gt;0,'8th 4'!AC70,0)</f>
        <v>0</v>
      </c>
      <c r="W70" s="134">
        <f>IF('8th 4'!R70&gt;0,'8th 4'!AB70,0)</f>
        <v>0</v>
      </c>
      <c r="X70" s="133">
        <f>IF('8th 5'!R70&gt;0,'8th 5'!AC70,0)</f>
        <v>0</v>
      </c>
      <c r="Y70" s="133">
        <f>IF('8th 5'!R70&gt;0,'8th 5'!AB70,0)</f>
        <v>0</v>
      </c>
      <c r="Z70" s="133">
        <f>IF('8th 6'!R70&gt;0,'8th 6'!AC70,0)</f>
        <v>0</v>
      </c>
      <c r="AA70" s="134">
        <f>IF('8th 6'!R70&gt;0,'8th 6'!AB70,0)</f>
        <v>0</v>
      </c>
      <c r="AB70" s="132">
        <f>IF('8th 7'!R70&gt;0,'8th 7'!AC70,0)</f>
        <v>0</v>
      </c>
      <c r="AC70" s="135">
        <f>IF('8th 7'!R70&gt;0,'8th 7'!AB70,0)</f>
        <v>0</v>
      </c>
      <c r="AD70" s="223">
        <f>IF('8th 1'!Z70&gt;0,'8th 1'!AC70,0)</f>
        <v>0</v>
      </c>
      <c r="AE70" s="134">
        <f>IF('8th 1'!Z70&gt;0,'8th 1'!AB70,0)</f>
        <v>0</v>
      </c>
      <c r="AF70" s="134">
        <f>IF('8th 2'!Z70&gt;0,'8th 2'!AC70,0)</f>
        <v>0</v>
      </c>
      <c r="AG70" s="134">
        <f>IF('8th 2'!Z70&gt;0,'8th 2'!AB70,0)</f>
        <v>0</v>
      </c>
      <c r="AH70" s="134">
        <f>IF('8th 3'!Z70&gt;0,'8th 3'!AC70,0)</f>
        <v>0</v>
      </c>
      <c r="AI70" s="134">
        <f>IF('8th 3'!Z70&gt;0,'8th 3'!AB70,0)</f>
        <v>0</v>
      </c>
      <c r="AJ70" s="134">
        <f>IF('8th 4'!Z70&gt;0,'8th 4'!AC70,0)</f>
        <v>0</v>
      </c>
      <c r="AK70" s="133">
        <f>IF('8th 4'!Z70&gt;0,'8th 4'!AB70,0)</f>
        <v>0</v>
      </c>
      <c r="AL70" s="133">
        <f>IF('8th 5'!Z70&gt;0,'8th 5'!AC70,0)</f>
        <v>0</v>
      </c>
      <c r="AM70" s="133">
        <f>IF('8th 5'!Z70&gt;0,'8th 5'!AB70,0)</f>
        <v>0</v>
      </c>
      <c r="AN70" s="134">
        <f>IF('8th 6'!Z70&gt;0,'8th 6'!AC70,0)</f>
        <v>0</v>
      </c>
      <c r="AO70" s="225">
        <f>IF('8th 6'!Z70&gt;0,'8th 6'!AB70,0)</f>
        <v>0</v>
      </c>
      <c r="AP70" s="134">
        <f>IF('8th 7'!Z70&gt;0,'8th 7'!AC70,0)</f>
        <v>0</v>
      </c>
      <c r="AQ70" s="225">
        <f>IF('8th 7'!Z70&gt;0,'8th 7'!AB70,0)</f>
        <v>0</v>
      </c>
      <c r="AR70" s="142">
        <f>('viva-1'!K68+'viva-2'!K68+'viva-3'!K68+'viva-4'!K68)</f>
        <v>0</v>
      </c>
      <c r="AS70" s="226">
        <f>(B70*C6)+(D70*E6)+(F70*G6)+(H70*I6)+(J70*K6)+(L70*M6)+(N70*O6)+(P70*Q6)+(R70*S6)+(T70*U6)+(V70*W6)+(X70*Y6)+(Z70*AA6)+(AB70*AC6)+(AD70*AE6)+(AF70*AG6)+(AH70*AI6)+(AJ70*AK6)+(AL70*AM6)+(AN70*AO6)+(AP70*AQ6)</f>
        <v>0</v>
      </c>
      <c r="AT70" s="137">
        <f t="shared" si="0"/>
        <v>0</v>
      </c>
      <c r="AU70" s="136">
        <f>'Tabu-1'!AF69</f>
        <v>0</v>
      </c>
      <c r="AV70" s="137">
        <f>'Tabu-2'!AM69</f>
        <v>0</v>
      </c>
      <c r="AW70" s="136">
        <f>'Tabu-3'!AL70</f>
        <v>0</v>
      </c>
      <c r="AX70" s="136">
        <f>'Tabu-4'!AR70</f>
        <v>0</v>
      </c>
      <c r="AY70" s="136">
        <f>'Tabu-5'!AL70</f>
        <v>0</v>
      </c>
      <c r="AZ70" s="136">
        <f>'Tabu-6'!AR70</f>
        <v>0</v>
      </c>
      <c r="BA70" s="136">
        <f>'Tabu-7'!AL70</f>
        <v>0</v>
      </c>
      <c r="BB70" s="137">
        <f t="shared" si="1"/>
        <v>0</v>
      </c>
      <c r="BC70" s="215" t="str">
        <f t="shared" si="5"/>
        <v>F</v>
      </c>
      <c r="BD70" s="337">
        <f t="shared" si="3"/>
        <v>0</v>
      </c>
      <c r="BE70" s="139">
        <f t="shared" si="4"/>
        <v>0</v>
      </c>
    </row>
    <row r="71" spans="1:57" ht="15.75">
      <c r="A71" s="217">
        <f>'1st 1'!A71</f>
        <v>0</v>
      </c>
      <c r="B71" s="132">
        <f>IF('8th 1'!J71&gt;0,'8th 1'!AC71,0)</f>
        <v>0</v>
      </c>
      <c r="C71" s="133">
        <f>IF('8th 1'!J71&gt;0,'8th 1'!AB71,0)</f>
        <v>0</v>
      </c>
      <c r="D71" s="133">
        <f>IF('8th 2'!J71&gt;0,'8th 2'!AC71,0)</f>
        <v>0</v>
      </c>
      <c r="E71" s="134">
        <f>IF('8th 2'!J71&gt;0,'8th 2'!AB71,0)</f>
        <v>0</v>
      </c>
      <c r="F71" s="134">
        <f>IF('8th 3'!J71&gt;0,'8th 3'!AC71,0)</f>
        <v>0</v>
      </c>
      <c r="G71" s="133">
        <f>IF('8th 3'!J71&gt;0,'8th 3'!AB71,0)</f>
        <v>0</v>
      </c>
      <c r="H71" s="133">
        <f>IF('8th 4'!J71&gt;0,'8th 4'!AC71,0)</f>
        <v>0</v>
      </c>
      <c r="I71" s="133">
        <f>IF('8th 4'!J71&gt;0,'8th 4'!AB71,0)</f>
        <v>0</v>
      </c>
      <c r="J71" s="134">
        <f>IF('8th 5'!J71&gt;0,'8th 5'!AC71,0)</f>
        <v>0</v>
      </c>
      <c r="K71" s="134">
        <f>IF('8th 5'!J71&gt;0,'8th 5'!AB71,0)</f>
        <v>0</v>
      </c>
      <c r="L71" s="134">
        <f>IF('8th 6'!J71&gt;0,'8th 6'!AC71,0)</f>
        <v>0</v>
      </c>
      <c r="M71" s="134">
        <f>IF('8th 6'!J71&gt;0,'8th 6'!AB71,0)</f>
        <v>0</v>
      </c>
      <c r="N71" s="133">
        <f>IF('8th 7'!J71&gt;0,'8th 7'!AC71,0)</f>
        <v>0</v>
      </c>
      <c r="O71" s="222">
        <f>IF('8th 7'!J71&gt;0,'8th 7'!AB71,0)</f>
        <v>0</v>
      </c>
      <c r="P71" s="132">
        <f>IF('8th 1'!R71&gt;0,'8th 1'!AC71,0)</f>
        <v>0</v>
      </c>
      <c r="Q71" s="134">
        <f>IF('8th 1'!R71&gt;0,'8th 1'!AB71,0)</f>
        <v>0</v>
      </c>
      <c r="R71" s="134">
        <f>IF('8th 2'!R71&gt;0,'8th 2'!AC71,0)</f>
        <v>0</v>
      </c>
      <c r="S71" s="133">
        <f>IF('8th 2'!R71&gt;0,'8th 2'!AB71,0)</f>
        <v>0</v>
      </c>
      <c r="T71" s="133">
        <f>IF('8th 3'!R71&gt;0,'8th 3'!AC71,0)</f>
        <v>0</v>
      </c>
      <c r="U71" s="133">
        <f>IF('8th 3'!R71&gt;0,'8th 3'!AB71,0)</f>
        <v>0</v>
      </c>
      <c r="V71" s="134">
        <f>IF('8th 4'!R71&gt;0,'8th 4'!AC71,0)</f>
        <v>0</v>
      </c>
      <c r="W71" s="134">
        <f>IF('8th 4'!R71&gt;0,'8th 4'!AB71,0)</f>
        <v>0</v>
      </c>
      <c r="X71" s="133">
        <f>IF('8th 5'!R71&gt;0,'8th 5'!AC71,0)</f>
        <v>0</v>
      </c>
      <c r="Y71" s="133">
        <f>IF('8th 5'!R71&gt;0,'8th 5'!AB71,0)</f>
        <v>0</v>
      </c>
      <c r="Z71" s="133">
        <f>IF('8th 6'!R71&gt;0,'8th 6'!AC71,0)</f>
        <v>0</v>
      </c>
      <c r="AA71" s="134">
        <f>IF('8th 6'!R71&gt;0,'8th 6'!AB71,0)</f>
        <v>0</v>
      </c>
      <c r="AB71" s="132">
        <f>IF('8th 7'!R71&gt;0,'8th 7'!AC71,0)</f>
        <v>0</v>
      </c>
      <c r="AC71" s="135">
        <f>IF('8th 7'!R71&gt;0,'8th 7'!AB71,0)</f>
        <v>0</v>
      </c>
      <c r="AD71" s="223">
        <f>IF('8th 1'!Z71&gt;0,'8th 1'!AC71,0)</f>
        <v>0</v>
      </c>
      <c r="AE71" s="134">
        <f>IF('8th 1'!Z71&gt;0,'8th 1'!AB71,0)</f>
        <v>0</v>
      </c>
      <c r="AF71" s="134">
        <f>IF('8th 2'!Z71&gt;0,'8th 2'!AC71,0)</f>
        <v>0</v>
      </c>
      <c r="AG71" s="134">
        <f>IF('8th 2'!Z71&gt;0,'8th 2'!AB71,0)</f>
        <v>0</v>
      </c>
      <c r="AH71" s="134">
        <f>IF('8th 3'!Z71&gt;0,'8th 3'!AC71,0)</f>
        <v>0</v>
      </c>
      <c r="AI71" s="134">
        <f>IF('8th 3'!Z71&gt;0,'8th 3'!AB71,0)</f>
        <v>0</v>
      </c>
      <c r="AJ71" s="134">
        <f>IF('8th 4'!Z71&gt;0,'8th 4'!AC71,0)</f>
        <v>0</v>
      </c>
      <c r="AK71" s="133">
        <f>IF('8th 4'!Z71&gt;0,'8th 4'!AB71,0)</f>
        <v>0</v>
      </c>
      <c r="AL71" s="133">
        <f>IF('8th 5'!Z71&gt;0,'8th 5'!AC71,0)</f>
        <v>0</v>
      </c>
      <c r="AM71" s="133">
        <f>IF('8th 5'!Z71&gt;0,'8th 5'!AB71,0)</f>
        <v>0</v>
      </c>
      <c r="AN71" s="134">
        <f>IF('8th 6'!Z71&gt;0,'8th 6'!AC71,0)</f>
        <v>0</v>
      </c>
      <c r="AO71" s="225">
        <f>IF('8th 6'!Z71&gt;0,'8th 6'!AB71,0)</f>
        <v>0</v>
      </c>
      <c r="AP71" s="134">
        <f>IF('8th 7'!Z71&gt;0,'8th 7'!AC71,0)</f>
        <v>0</v>
      </c>
      <c r="AQ71" s="225">
        <f>IF('8th 7'!Z71&gt;0,'8th 7'!AB71,0)</f>
        <v>0</v>
      </c>
      <c r="AR71" s="142">
        <f>('viva-1'!K69+'viva-2'!K69+'viva-3'!K69+'viva-4'!K69)</f>
        <v>0</v>
      </c>
      <c r="AS71" s="226">
        <f>(B71*C6)+(D71*E6)+(F71*G6)+(H71*I6)+(J71*K6)+(L71*M6)+(N71*O6)+(P71*Q6)+(R71*S6)+(T71*U6)+(V71*W6)+(X71*Y6)+(Z71*AA6)+(AB71*AC6)+(AD71*AE6)+(AF71*AG6)+(AH71*AI6)+(AJ71*AK6)+(AL71*AM6)+(AN71*AO6)+(AP71*AQ6)</f>
        <v>0</v>
      </c>
      <c r="AT71" s="137">
        <f t="shared" si="0"/>
        <v>0</v>
      </c>
      <c r="AU71" s="136">
        <f>'Tabu-1'!AF70</f>
        <v>0</v>
      </c>
      <c r="AV71" s="137">
        <f>'Tabu-2'!AM70</f>
        <v>0</v>
      </c>
      <c r="AW71" s="136">
        <f>'Tabu-3'!AL71</f>
        <v>0</v>
      </c>
      <c r="AX71" s="136">
        <f>'Tabu-4'!AR71</f>
        <v>0</v>
      </c>
      <c r="AY71" s="136">
        <f>'Tabu-5'!AL71</f>
        <v>0</v>
      </c>
      <c r="AZ71" s="136">
        <f>'Tabu-6'!AR71</f>
        <v>0</v>
      </c>
      <c r="BA71" s="136">
        <f>'Tabu-7'!AL71</f>
        <v>0</v>
      </c>
      <c r="BB71" s="137">
        <f t="shared" si="1"/>
        <v>0</v>
      </c>
      <c r="BC71" s="215" t="str">
        <f t="shared" si="5"/>
        <v>F</v>
      </c>
      <c r="BD71" s="337">
        <f t="shared" si="3"/>
        <v>0</v>
      </c>
      <c r="BE71" s="139">
        <f t="shared" si="4"/>
        <v>0</v>
      </c>
    </row>
    <row r="72" spans="1:57" ht="15.75">
      <c r="A72" s="217">
        <f>'1st 1'!A72</f>
        <v>0</v>
      </c>
      <c r="B72" s="132">
        <f>IF('8th 1'!J72&gt;0,'8th 1'!AC72,0)</f>
        <v>0</v>
      </c>
      <c r="C72" s="133">
        <f>IF('8th 1'!J72&gt;0,'8th 1'!AB72,0)</f>
        <v>0</v>
      </c>
      <c r="D72" s="133">
        <f>IF('8th 2'!J72&gt;0,'8th 2'!AC72,0)</f>
        <v>0</v>
      </c>
      <c r="E72" s="134">
        <f>IF('8th 2'!J72&gt;0,'8th 2'!AB72,0)</f>
        <v>0</v>
      </c>
      <c r="F72" s="134">
        <f>IF('8th 3'!J72&gt;0,'8th 3'!AC72,0)</f>
        <v>0</v>
      </c>
      <c r="G72" s="133">
        <f>IF('8th 3'!J72&gt;0,'8th 3'!AB72,0)</f>
        <v>0</v>
      </c>
      <c r="H72" s="133">
        <f>IF('8th 4'!J72&gt;0,'8th 4'!AC72,0)</f>
        <v>0</v>
      </c>
      <c r="I72" s="133">
        <f>IF('8th 4'!J72&gt;0,'8th 4'!AB72,0)</f>
        <v>0</v>
      </c>
      <c r="J72" s="134">
        <f>IF('8th 5'!J72&gt;0,'8th 5'!AC72,0)</f>
        <v>0</v>
      </c>
      <c r="K72" s="134">
        <f>IF('8th 5'!J72&gt;0,'8th 5'!AB72,0)</f>
        <v>0</v>
      </c>
      <c r="L72" s="134">
        <f>IF('8th 6'!J72&gt;0,'8th 6'!AC72,0)</f>
        <v>0</v>
      </c>
      <c r="M72" s="134">
        <f>IF('8th 6'!J72&gt;0,'8th 6'!AB72,0)</f>
        <v>0</v>
      </c>
      <c r="N72" s="133">
        <f>IF('8th 7'!J72&gt;0,'8th 7'!AC72,0)</f>
        <v>0</v>
      </c>
      <c r="O72" s="222">
        <f>IF('8th 7'!J72&gt;0,'8th 7'!AB72,0)</f>
        <v>0</v>
      </c>
      <c r="P72" s="132">
        <f>IF('8th 1'!R72&gt;0,'8th 1'!AC72,0)</f>
        <v>0</v>
      </c>
      <c r="Q72" s="134">
        <f>IF('8th 1'!R72&gt;0,'8th 1'!AB72,0)</f>
        <v>0</v>
      </c>
      <c r="R72" s="134">
        <f>IF('8th 2'!R72&gt;0,'8th 2'!AC72,0)</f>
        <v>0</v>
      </c>
      <c r="S72" s="133">
        <f>IF('8th 2'!R72&gt;0,'8th 2'!AB72,0)</f>
        <v>0</v>
      </c>
      <c r="T72" s="133">
        <f>IF('8th 3'!R72&gt;0,'8th 3'!AC72,0)</f>
        <v>0</v>
      </c>
      <c r="U72" s="133">
        <f>IF('8th 3'!R72&gt;0,'8th 3'!AB72,0)</f>
        <v>0</v>
      </c>
      <c r="V72" s="134">
        <f>IF('8th 4'!R72&gt;0,'8th 4'!AC72,0)</f>
        <v>0</v>
      </c>
      <c r="W72" s="134">
        <f>IF('8th 4'!R72&gt;0,'8th 4'!AB72,0)</f>
        <v>0</v>
      </c>
      <c r="X72" s="133">
        <f>IF('8th 5'!R72&gt;0,'8th 5'!AC72,0)</f>
        <v>0</v>
      </c>
      <c r="Y72" s="133">
        <f>IF('8th 5'!R72&gt;0,'8th 5'!AB72,0)</f>
        <v>0</v>
      </c>
      <c r="Z72" s="133">
        <f>IF('8th 6'!R72&gt;0,'8th 6'!AC72,0)</f>
        <v>0</v>
      </c>
      <c r="AA72" s="134">
        <f>IF('8th 6'!R72&gt;0,'8th 6'!AB72,0)</f>
        <v>0</v>
      </c>
      <c r="AB72" s="132">
        <f>IF('8th 7'!R72&gt;0,'8th 7'!AC72,0)</f>
        <v>0</v>
      </c>
      <c r="AC72" s="135">
        <f>IF('8th 7'!R72&gt;0,'8th 7'!AB72,0)</f>
        <v>0</v>
      </c>
      <c r="AD72" s="223">
        <f>IF('8th 1'!Z72&gt;0,'8th 1'!AC72,0)</f>
        <v>0</v>
      </c>
      <c r="AE72" s="134">
        <f>IF('8th 1'!Z72&gt;0,'8th 1'!AB72,0)</f>
        <v>0</v>
      </c>
      <c r="AF72" s="134">
        <f>IF('8th 2'!Z72&gt;0,'8th 2'!AC72,0)</f>
        <v>0</v>
      </c>
      <c r="AG72" s="134">
        <f>IF('8th 2'!Z72&gt;0,'8th 2'!AB72,0)</f>
        <v>0</v>
      </c>
      <c r="AH72" s="134">
        <f>IF('8th 3'!Z72&gt;0,'8th 3'!AC72,0)</f>
        <v>0</v>
      </c>
      <c r="AI72" s="134">
        <f>IF('8th 3'!Z72&gt;0,'8th 3'!AB72,0)</f>
        <v>0</v>
      </c>
      <c r="AJ72" s="134">
        <f>IF('8th 4'!Z72&gt;0,'8th 4'!AC72,0)</f>
        <v>0</v>
      </c>
      <c r="AK72" s="133">
        <f>IF('8th 4'!Z72&gt;0,'8th 4'!AB72,0)</f>
        <v>0</v>
      </c>
      <c r="AL72" s="133">
        <f>IF('8th 5'!Z72&gt;0,'8th 5'!AC72,0)</f>
        <v>0</v>
      </c>
      <c r="AM72" s="133">
        <f>IF('8th 5'!Z72&gt;0,'8th 5'!AB72,0)</f>
        <v>0</v>
      </c>
      <c r="AN72" s="134">
        <f>IF('8th 6'!Z72&gt;0,'8th 6'!AC72,0)</f>
        <v>0</v>
      </c>
      <c r="AO72" s="225">
        <f>IF('8th 6'!Z72&gt;0,'8th 6'!AB72,0)</f>
        <v>0</v>
      </c>
      <c r="AP72" s="134">
        <f>IF('8th 7'!Z72&gt;0,'8th 7'!AC72,0)</f>
        <v>0</v>
      </c>
      <c r="AQ72" s="225">
        <f>IF('8th 7'!Z72&gt;0,'8th 7'!AB72,0)</f>
        <v>0</v>
      </c>
      <c r="AR72" s="142">
        <f>('viva-1'!K70+'viva-2'!K70+'viva-3'!K70+'viva-4'!K70)</f>
        <v>0</v>
      </c>
      <c r="AS72" s="226">
        <f>(B72*C6)+(D72*E6)+(F72*G6)+(H72*I6)+(J72*K6)+(L72*M6)+(N72*O6)+(P72*Q6)+(R72*S6)+(T72*U6)+(V72*W6)+(X72*Y6)+(Z72*AA6)+(AB72*AC6)+(AD72*AE6)+(AF72*AG6)+(AH72*AI6)+(AJ72*AK6)+(AL72*AM6)+(AN72*AO6)+(AP72*AQ6)</f>
        <v>0</v>
      </c>
      <c r="AT72" s="137">
        <f t="shared" si="0"/>
        <v>0</v>
      </c>
      <c r="AU72" s="136">
        <f>'Tabu-1'!AF71</f>
        <v>0</v>
      </c>
      <c r="AV72" s="137">
        <f>'Tabu-2'!AM71</f>
        <v>0</v>
      </c>
      <c r="AW72" s="136">
        <f>'Tabu-3'!AL72</f>
        <v>0</v>
      </c>
      <c r="AX72" s="136">
        <f>'Tabu-4'!AR72</f>
        <v>0</v>
      </c>
      <c r="AY72" s="136">
        <f>'Tabu-5'!AL72</f>
        <v>0</v>
      </c>
      <c r="AZ72" s="136">
        <f>'Tabu-6'!AR72</f>
        <v>0</v>
      </c>
      <c r="BA72" s="136">
        <f>'Tabu-7'!AL72</f>
        <v>0</v>
      </c>
      <c r="BB72" s="137">
        <f t="shared" si="1"/>
        <v>0</v>
      </c>
      <c r="BC72" s="215" t="str">
        <f t="shared" si="5"/>
        <v>F</v>
      </c>
      <c r="BD72" s="337">
        <f t="shared" si="3"/>
        <v>0</v>
      </c>
      <c r="BE72" s="139">
        <f t="shared" si="4"/>
        <v>0</v>
      </c>
    </row>
    <row r="73" spans="1:57" ht="15.75">
      <c r="A73" s="217">
        <f>'1st 1'!A73</f>
        <v>0</v>
      </c>
      <c r="B73" s="132">
        <f>IF('8th 1'!J73&gt;0,'8th 1'!AC73,0)</f>
        <v>0</v>
      </c>
      <c r="C73" s="133">
        <f>IF('8th 1'!J73&gt;0,'8th 1'!AB73,0)</f>
        <v>0</v>
      </c>
      <c r="D73" s="133">
        <f>IF('8th 2'!J73&gt;0,'8th 2'!AC73,0)</f>
        <v>0</v>
      </c>
      <c r="E73" s="134">
        <f>IF('8th 2'!J73&gt;0,'8th 2'!AB73,0)</f>
        <v>0</v>
      </c>
      <c r="F73" s="134">
        <f>IF('8th 3'!J73&gt;0,'8th 3'!AC73,0)</f>
        <v>0</v>
      </c>
      <c r="G73" s="133">
        <f>IF('8th 3'!J73&gt;0,'8th 3'!AB73,0)</f>
        <v>0</v>
      </c>
      <c r="H73" s="133">
        <f>IF('8th 4'!J73&gt;0,'8th 4'!AC73,0)</f>
        <v>0</v>
      </c>
      <c r="I73" s="133">
        <f>IF('8th 4'!J73&gt;0,'8th 4'!AB73,0)</f>
        <v>0</v>
      </c>
      <c r="J73" s="134">
        <f>IF('8th 5'!J73&gt;0,'8th 5'!AC73,0)</f>
        <v>0</v>
      </c>
      <c r="K73" s="134">
        <f>IF('8th 5'!J73&gt;0,'8th 5'!AB73,0)</f>
        <v>0</v>
      </c>
      <c r="L73" s="134">
        <f>IF('8th 6'!J73&gt;0,'8th 6'!AC73,0)</f>
        <v>0</v>
      </c>
      <c r="M73" s="134">
        <f>IF('8th 6'!J73&gt;0,'8th 6'!AB73,0)</f>
        <v>0</v>
      </c>
      <c r="N73" s="133">
        <f>IF('8th 7'!J73&gt;0,'8th 7'!AC73,0)</f>
        <v>0</v>
      </c>
      <c r="O73" s="222">
        <f>IF('8th 7'!J73&gt;0,'8th 7'!AB73,0)</f>
        <v>0</v>
      </c>
      <c r="P73" s="132">
        <f>IF('8th 1'!R73&gt;0,'8th 1'!AC73,0)</f>
        <v>0</v>
      </c>
      <c r="Q73" s="134">
        <f>IF('8th 1'!R73&gt;0,'8th 1'!AB73,0)</f>
        <v>0</v>
      </c>
      <c r="R73" s="134">
        <f>IF('8th 2'!R73&gt;0,'8th 2'!AC73,0)</f>
        <v>0</v>
      </c>
      <c r="S73" s="133">
        <f>IF('8th 2'!R73&gt;0,'8th 2'!AB73,0)</f>
        <v>0</v>
      </c>
      <c r="T73" s="133">
        <f>IF('8th 3'!R73&gt;0,'8th 3'!AC73,0)</f>
        <v>0</v>
      </c>
      <c r="U73" s="133">
        <f>IF('8th 3'!R73&gt;0,'8th 3'!AB73,0)</f>
        <v>0</v>
      </c>
      <c r="V73" s="134">
        <f>IF('8th 4'!R73&gt;0,'8th 4'!AC73,0)</f>
        <v>0</v>
      </c>
      <c r="W73" s="134">
        <f>IF('8th 4'!R73&gt;0,'8th 4'!AB73,0)</f>
        <v>0</v>
      </c>
      <c r="X73" s="133">
        <f>IF('8th 5'!R73&gt;0,'8th 5'!AC73,0)</f>
        <v>0</v>
      </c>
      <c r="Y73" s="133">
        <f>IF('8th 5'!R73&gt;0,'8th 5'!AB73,0)</f>
        <v>0</v>
      </c>
      <c r="Z73" s="133">
        <f>IF('8th 6'!R73&gt;0,'8th 6'!AC73,0)</f>
        <v>0</v>
      </c>
      <c r="AA73" s="134">
        <f>IF('8th 6'!R73&gt;0,'8th 6'!AB73,0)</f>
        <v>0</v>
      </c>
      <c r="AB73" s="132">
        <f>IF('8th 7'!R73&gt;0,'8th 7'!AC73,0)</f>
        <v>0</v>
      </c>
      <c r="AC73" s="135">
        <f>IF('8th 7'!R73&gt;0,'8th 7'!AB73,0)</f>
        <v>0</v>
      </c>
      <c r="AD73" s="223">
        <f>IF('8th 1'!Z73&gt;0,'8th 1'!AC73,0)</f>
        <v>0</v>
      </c>
      <c r="AE73" s="134">
        <f>IF('8th 1'!Z73&gt;0,'8th 1'!AB73,0)</f>
        <v>0</v>
      </c>
      <c r="AF73" s="134">
        <f>IF('8th 2'!Z73&gt;0,'8th 2'!AC73,0)</f>
        <v>0</v>
      </c>
      <c r="AG73" s="134">
        <f>IF('8th 2'!Z73&gt;0,'8th 2'!AB73,0)</f>
        <v>0</v>
      </c>
      <c r="AH73" s="134">
        <f>IF('8th 3'!Z73&gt;0,'8th 3'!AC73,0)</f>
        <v>0</v>
      </c>
      <c r="AI73" s="134">
        <f>IF('8th 3'!Z73&gt;0,'8th 3'!AB73,0)</f>
        <v>0</v>
      </c>
      <c r="AJ73" s="134">
        <f>IF('8th 4'!Z73&gt;0,'8th 4'!AC73,0)</f>
        <v>0</v>
      </c>
      <c r="AK73" s="133">
        <f>IF('8th 4'!Z73&gt;0,'8th 4'!AB73,0)</f>
        <v>0</v>
      </c>
      <c r="AL73" s="133">
        <f>IF('8th 5'!Z73&gt;0,'8th 5'!AC73,0)</f>
        <v>0</v>
      </c>
      <c r="AM73" s="133">
        <f>IF('8th 5'!Z73&gt;0,'8th 5'!AB73,0)</f>
        <v>0</v>
      </c>
      <c r="AN73" s="134">
        <f>IF('8th 6'!Z73&gt;0,'8th 6'!AC73,0)</f>
        <v>0</v>
      </c>
      <c r="AO73" s="225">
        <f>IF('8th 6'!Z73&gt;0,'8th 6'!AB73,0)</f>
        <v>0</v>
      </c>
      <c r="AP73" s="134">
        <f>IF('8th 7'!Z73&gt;0,'8th 7'!AC73,0)</f>
        <v>0</v>
      </c>
      <c r="AQ73" s="225">
        <f>IF('8th 7'!Z73&gt;0,'8th 7'!AB73,0)</f>
        <v>0</v>
      </c>
      <c r="AR73" s="142">
        <f>('viva-1'!K71+'viva-2'!K71+'viva-3'!K71+'viva-4'!K71)</f>
        <v>0</v>
      </c>
      <c r="AS73" s="226">
        <f>(B73*C6)+(D73*E6)+(F73*G6)+(H73*I6)+(J73*K6)+(L73*M6)+(N73*O6)+(P73*Q6)+(R73*S6)+(T73*U6)+(V73*W6)+(X73*Y6)+(Z73*AA6)+(AB73*AC6)+(AD73*AE6)+(AF73*AG6)+(AH73*AI6)+(AJ73*AK6)+(AL73*AM6)+(AN73*AO6)+(AP73*AQ6)</f>
        <v>0</v>
      </c>
      <c r="AT73" s="137">
        <f>AS73/15</f>
        <v>0</v>
      </c>
      <c r="AU73" s="136">
        <f>'Tabu-1'!AF72</f>
        <v>0</v>
      </c>
      <c r="AV73" s="137">
        <f>'Tabu-2'!AM72</f>
        <v>0</v>
      </c>
      <c r="AW73" s="136">
        <f>'Tabu-3'!AL73</f>
        <v>0</v>
      </c>
      <c r="AX73" s="136">
        <f>'Tabu-4'!AR73</f>
        <v>0</v>
      </c>
      <c r="AY73" s="136">
        <f>'Tabu-5'!AL73</f>
        <v>0</v>
      </c>
      <c r="AZ73" s="136">
        <f>'Tabu-6'!AR73</f>
        <v>0</v>
      </c>
      <c r="BA73" s="136">
        <f>'Tabu-7'!AL73</f>
        <v>0</v>
      </c>
      <c r="BB73" s="137">
        <f t="shared" ref="BB73:BB77" si="6">((AS73+AU73+AV73+AW73+AX73+AY73+AZ73+BA73)+(AR73*1.5))/126</f>
        <v>0</v>
      </c>
      <c r="BC73" s="215" t="str">
        <f t="shared" si="5"/>
        <v>F</v>
      </c>
      <c r="BD73" s="337">
        <f t="shared" ref="BD73:BD77" si="7">IF(BB73&gt;=2.5,BC73,IF(BB73&gt;=2.25,"C",IF(BB73&gt;=2,"D",IF(BB73=0,0,"F"))))</f>
        <v>0</v>
      </c>
      <c r="BE73" s="139">
        <f>A73</f>
        <v>0</v>
      </c>
    </row>
    <row r="74" spans="1:57" ht="15.75">
      <c r="A74" s="217">
        <f>'1st 1'!A74</f>
        <v>0</v>
      </c>
      <c r="B74" s="132">
        <f>IF('8th 1'!J74&gt;0,'8th 1'!AC74,0)</f>
        <v>0</v>
      </c>
      <c r="C74" s="133">
        <f>IF('8th 1'!J74&gt;0,'8th 1'!AB74,0)</f>
        <v>0</v>
      </c>
      <c r="D74" s="133">
        <f>IF('8th 2'!J74&gt;0,'8th 2'!AC74,0)</f>
        <v>0</v>
      </c>
      <c r="E74" s="134">
        <f>IF('8th 2'!J74&gt;0,'8th 2'!AB74,0)</f>
        <v>0</v>
      </c>
      <c r="F74" s="134">
        <f>IF('8th 3'!J74&gt;0,'8th 3'!AC74,0)</f>
        <v>0</v>
      </c>
      <c r="G74" s="133">
        <f>IF('8th 3'!J74&gt;0,'8th 3'!AB74,0)</f>
        <v>0</v>
      </c>
      <c r="H74" s="133">
        <f>IF('8th 4'!J74&gt;0,'8th 4'!AC74,0)</f>
        <v>0</v>
      </c>
      <c r="I74" s="133">
        <f>IF('8th 4'!J74&gt;0,'8th 4'!AB74,0)</f>
        <v>0</v>
      </c>
      <c r="J74" s="134">
        <f>IF('8th 5'!J74&gt;0,'8th 5'!AC74,0)</f>
        <v>0</v>
      </c>
      <c r="K74" s="134">
        <f>IF('8th 5'!J74&gt;0,'8th 5'!AB74,0)</f>
        <v>0</v>
      </c>
      <c r="L74" s="134">
        <f>IF('8th 6'!J74&gt;0,'8th 6'!AC74,0)</f>
        <v>0</v>
      </c>
      <c r="M74" s="134">
        <f>IF('8th 6'!J74&gt;0,'8th 6'!AB74,0)</f>
        <v>0</v>
      </c>
      <c r="N74" s="133">
        <f>IF('8th 7'!J74&gt;0,'8th 7'!AC74,0)</f>
        <v>0</v>
      </c>
      <c r="O74" s="222">
        <f>IF('8th 7'!J74&gt;0,'8th 7'!AB74,0)</f>
        <v>0</v>
      </c>
      <c r="P74" s="132">
        <f>IF('8th 1'!R74&gt;0,'8th 1'!AC74,0)</f>
        <v>0</v>
      </c>
      <c r="Q74" s="134">
        <f>IF('8th 1'!R74&gt;0,'8th 1'!AB74,0)</f>
        <v>0</v>
      </c>
      <c r="R74" s="134">
        <f>IF('8th 2'!R74&gt;0,'8th 2'!AC74,0)</f>
        <v>0</v>
      </c>
      <c r="S74" s="133">
        <f>IF('8th 2'!R74&gt;0,'8th 2'!AB74,0)</f>
        <v>0</v>
      </c>
      <c r="T74" s="133">
        <f>IF('8th 3'!R74&gt;0,'8th 3'!AC74,0)</f>
        <v>0</v>
      </c>
      <c r="U74" s="133">
        <f>IF('8th 3'!R74&gt;0,'8th 3'!AB74,0)</f>
        <v>0</v>
      </c>
      <c r="V74" s="134">
        <f>IF('8th 4'!R74&gt;0,'8th 4'!AC74,0)</f>
        <v>0</v>
      </c>
      <c r="W74" s="134">
        <f>IF('8th 4'!R74&gt;0,'8th 4'!AB74,0)</f>
        <v>0</v>
      </c>
      <c r="X74" s="133">
        <f>IF('8th 5'!R74&gt;0,'8th 5'!AC74,0)</f>
        <v>0</v>
      </c>
      <c r="Y74" s="133">
        <f>IF('8th 5'!R74&gt;0,'8th 5'!AB74,0)</f>
        <v>0</v>
      </c>
      <c r="Z74" s="133">
        <f>IF('8th 6'!R74&gt;0,'8th 6'!AC74,0)</f>
        <v>0</v>
      </c>
      <c r="AA74" s="134">
        <f>IF('8th 6'!R74&gt;0,'8th 6'!AB74,0)</f>
        <v>0</v>
      </c>
      <c r="AB74" s="132">
        <f>IF('8th 7'!R74&gt;0,'8th 7'!AC74,0)</f>
        <v>0</v>
      </c>
      <c r="AC74" s="135">
        <f>IF('8th 7'!R74&gt;0,'8th 7'!AB74,0)</f>
        <v>0</v>
      </c>
      <c r="AD74" s="223">
        <f>IF('8th 1'!Z74&gt;0,'8th 1'!AC74,0)</f>
        <v>0</v>
      </c>
      <c r="AE74" s="134">
        <f>IF('8th 1'!Z74&gt;0,'8th 1'!AB74,0)</f>
        <v>0</v>
      </c>
      <c r="AF74" s="134">
        <f>IF('8th 2'!Z74&gt;0,'8th 2'!AC74,0)</f>
        <v>0</v>
      </c>
      <c r="AG74" s="134">
        <f>IF('8th 2'!Z74&gt;0,'8th 2'!AB74,0)</f>
        <v>0</v>
      </c>
      <c r="AH74" s="134">
        <f>IF('8th 3'!Z74&gt;0,'8th 3'!AC74,0)</f>
        <v>0</v>
      </c>
      <c r="AI74" s="134">
        <f>IF('8th 3'!Z74&gt;0,'8th 3'!AB74,0)</f>
        <v>0</v>
      </c>
      <c r="AJ74" s="134">
        <f>IF('8th 4'!Z74&gt;0,'8th 4'!AC74,0)</f>
        <v>0</v>
      </c>
      <c r="AK74" s="133">
        <f>IF('8th 4'!Z74&gt;0,'8th 4'!AB74,0)</f>
        <v>0</v>
      </c>
      <c r="AL74" s="133">
        <f>IF('8th 5'!Z74&gt;0,'8th 5'!AC74,0)</f>
        <v>0</v>
      </c>
      <c r="AM74" s="133">
        <f>IF('8th 5'!Z74&gt;0,'8th 5'!AB74,0)</f>
        <v>0</v>
      </c>
      <c r="AN74" s="134">
        <f>IF('8th 6'!Z74&gt;0,'8th 6'!AC74,0)</f>
        <v>0</v>
      </c>
      <c r="AO74" s="225">
        <f>IF('8th 6'!Z74&gt;0,'8th 6'!AB74,0)</f>
        <v>0</v>
      </c>
      <c r="AP74" s="134">
        <f>IF('8th 7'!Z74&gt;0,'8th 7'!AC74,0)</f>
        <v>0</v>
      </c>
      <c r="AQ74" s="225">
        <f>IF('8th 7'!Z74&gt;0,'8th 7'!AB74,0)</f>
        <v>0</v>
      </c>
      <c r="AR74" s="142">
        <f>('viva-1'!K72+'viva-2'!K72+'viva-3'!K72+'viva-4'!K72)</f>
        <v>0</v>
      </c>
      <c r="AS74" s="226">
        <f>(B74*C6)+(D74*E6)+(F74*G6)+(H74*I6)+(J74*K6)+(L74*M6)+(N74*O6)+(P74*Q6)+(R74*S6)+(T74*U6)+(V74*W6)+(X74*Y6)+(Z74*AA6)+(AB74*AC6)+(AD74*AE6)+(AF74*AG6)+(AH74*AI6)+(AJ74*AK6)+(AL74*AM6)+(AN74*AO6)+(AP74*AQ6)</f>
        <v>0</v>
      </c>
      <c r="AT74" s="137">
        <f>AS74/15</f>
        <v>0</v>
      </c>
      <c r="AU74" s="136">
        <f>'Tabu-1'!AF73</f>
        <v>0</v>
      </c>
      <c r="AV74" s="137">
        <f>'Tabu-2'!AM73</f>
        <v>0</v>
      </c>
      <c r="AW74" s="136">
        <f>'Tabu-3'!AL74</f>
        <v>0</v>
      </c>
      <c r="AX74" s="136">
        <f>'Tabu-4'!AR74</f>
        <v>0</v>
      </c>
      <c r="AY74" s="136">
        <f>'Tabu-5'!AL74</f>
        <v>0</v>
      </c>
      <c r="AZ74" s="136">
        <f>'Tabu-6'!AR74</f>
        <v>0</v>
      </c>
      <c r="BA74" s="136">
        <f>'Tabu-7'!AL74</f>
        <v>0</v>
      </c>
      <c r="BB74" s="137">
        <f t="shared" si="6"/>
        <v>0</v>
      </c>
      <c r="BC74" s="215" t="str">
        <f t="shared" si="5"/>
        <v>F</v>
      </c>
      <c r="BD74" s="337">
        <f t="shared" si="7"/>
        <v>0</v>
      </c>
      <c r="BE74" s="139">
        <f>A74</f>
        <v>0</v>
      </c>
    </row>
    <row r="75" spans="1:57" ht="15.75">
      <c r="A75" s="217">
        <f>'1st 1'!A75</f>
        <v>0</v>
      </c>
      <c r="B75" s="132">
        <f>IF('8th 1'!J75&gt;0,'8th 1'!AC75,0)</f>
        <v>0</v>
      </c>
      <c r="C75" s="133">
        <f>IF('8th 1'!J75&gt;0,'8th 1'!AB75,0)</f>
        <v>0</v>
      </c>
      <c r="D75" s="133">
        <f>IF('8th 2'!J75&gt;0,'8th 2'!AC75,0)</f>
        <v>0</v>
      </c>
      <c r="E75" s="134">
        <f>IF('8th 2'!J75&gt;0,'8th 2'!AB75,0)</f>
        <v>0</v>
      </c>
      <c r="F75" s="134">
        <f>IF('8th 3'!J75&gt;0,'8th 3'!AC75,0)</f>
        <v>0</v>
      </c>
      <c r="G75" s="133">
        <f>IF('8th 3'!J75&gt;0,'8th 3'!AB75,0)</f>
        <v>0</v>
      </c>
      <c r="H75" s="133">
        <f>IF('8th 4'!J75&gt;0,'8th 4'!AC75,0)</f>
        <v>0</v>
      </c>
      <c r="I75" s="133">
        <f>IF('8th 4'!J75&gt;0,'8th 4'!AB75,0)</f>
        <v>0</v>
      </c>
      <c r="J75" s="134">
        <f>IF('8th 5'!J75&gt;0,'8th 5'!AC75,0)</f>
        <v>0</v>
      </c>
      <c r="K75" s="134">
        <f>IF('8th 5'!J75&gt;0,'8th 5'!AB75,0)</f>
        <v>0</v>
      </c>
      <c r="L75" s="134">
        <f>IF('8th 6'!J75&gt;0,'8th 6'!AC75,0)</f>
        <v>0</v>
      </c>
      <c r="M75" s="134">
        <f>IF('8th 6'!J75&gt;0,'8th 6'!AB75,0)</f>
        <v>0</v>
      </c>
      <c r="N75" s="133">
        <f>IF('8th 7'!J75&gt;0,'8th 7'!AC75,0)</f>
        <v>0</v>
      </c>
      <c r="O75" s="222">
        <f>IF('8th 7'!J75&gt;0,'8th 7'!AB75,0)</f>
        <v>0</v>
      </c>
      <c r="P75" s="132">
        <f>IF('8th 1'!R75&gt;0,'8th 1'!AC75,0)</f>
        <v>0</v>
      </c>
      <c r="Q75" s="134">
        <f>IF('8th 1'!R75&gt;0,'8th 1'!AB75,0)</f>
        <v>0</v>
      </c>
      <c r="R75" s="134">
        <f>IF('8th 2'!R75&gt;0,'8th 2'!AC75,0)</f>
        <v>0</v>
      </c>
      <c r="S75" s="133">
        <f>IF('8th 2'!R75&gt;0,'8th 2'!AB75,0)</f>
        <v>0</v>
      </c>
      <c r="T75" s="133">
        <f>IF('8th 3'!R75&gt;0,'8th 3'!AC75,0)</f>
        <v>0</v>
      </c>
      <c r="U75" s="133">
        <f>IF('8th 3'!R75&gt;0,'8th 3'!AB75,0)</f>
        <v>0</v>
      </c>
      <c r="V75" s="134">
        <f>IF('8th 4'!R75&gt;0,'8th 4'!AC75,0)</f>
        <v>0</v>
      </c>
      <c r="W75" s="134">
        <f>IF('8th 4'!R75&gt;0,'8th 4'!AB75,0)</f>
        <v>0</v>
      </c>
      <c r="X75" s="133">
        <f>IF('8th 5'!R75&gt;0,'8th 5'!AC75,0)</f>
        <v>0</v>
      </c>
      <c r="Y75" s="133">
        <f>IF('8th 5'!R75&gt;0,'8th 5'!AB75,0)</f>
        <v>0</v>
      </c>
      <c r="Z75" s="133">
        <f>IF('8th 6'!R75&gt;0,'8th 6'!AC75,0)</f>
        <v>0</v>
      </c>
      <c r="AA75" s="134">
        <f>IF('8th 6'!R75&gt;0,'8th 6'!AB75,0)</f>
        <v>0</v>
      </c>
      <c r="AB75" s="132">
        <f>IF('8th 7'!R75&gt;0,'8th 7'!AC75,0)</f>
        <v>0</v>
      </c>
      <c r="AC75" s="135">
        <f>IF('8th 7'!R75&gt;0,'8th 7'!AB75,0)</f>
        <v>0</v>
      </c>
      <c r="AD75" s="223">
        <f>IF('8th 1'!Z75&gt;0,'8th 1'!AC75,0)</f>
        <v>0</v>
      </c>
      <c r="AE75" s="134">
        <f>IF('8th 1'!Z75&gt;0,'8th 1'!AB75,0)</f>
        <v>0</v>
      </c>
      <c r="AF75" s="134">
        <f>IF('8th 2'!Z75&gt;0,'8th 2'!AC75,0)</f>
        <v>0</v>
      </c>
      <c r="AG75" s="134">
        <f>IF('8th 2'!Z75&gt;0,'8th 2'!AB75,0)</f>
        <v>0</v>
      </c>
      <c r="AH75" s="134">
        <f>IF('8th 3'!Z75&gt;0,'8th 3'!AC75,0)</f>
        <v>0</v>
      </c>
      <c r="AI75" s="134">
        <f>IF('8th 3'!Z75&gt;0,'8th 3'!AB75,0)</f>
        <v>0</v>
      </c>
      <c r="AJ75" s="134">
        <f>IF('8th 4'!Z75&gt;0,'8th 4'!AC75,0)</f>
        <v>0</v>
      </c>
      <c r="AK75" s="133">
        <f>IF('8th 4'!Z75&gt;0,'8th 4'!AB75,0)</f>
        <v>0</v>
      </c>
      <c r="AL75" s="133">
        <f>IF('8th 5'!Z75&gt;0,'8th 5'!AC75,0)</f>
        <v>0</v>
      </c>
      <c r="AM75" s="133">
        <f>IF('8th 5'!Z75&gt;0,'8th 5'!AB75,0)</f>
        <v>0</v>
      </c>
      <c r="AN75" s="134">
        <f>IF('8th 6'!Z75&gt;0,'8th 6'!AC75,0)</f>
        <v>0</v>
      </c>
      <c r="AO75" s="225">
        <f>IF('8th 6'!Z75&gt;0,'8th 6'!AB75,0)</f>
        <v>0</v>
      </c>
      <c r="AP75" s="134">
        <f>IF('8th 7'!Z75&gt;0,'8th 7'!AC75,0)</f>
        <v>0</v>
      </c>
      <c r="AQ75" s="225">
        <f>IF('8th 7'!Z75&gt;0,'8th 7'!AB75,0)</f>
        <v>0</v>
      </c>
      <c r="AR75" s="142">
        <f>('viva-1'!K73+'viva-2'!K73+'viva-3'!K73+'viva-4'!K73)</f>
        <v>0</v>
      </c>
      <c r="AS75" s="226">
        <f>(B75*C6)+(D75*E6)+(F75*G6)+(H75*I6)+(J75*K6)+(L75*M6)+(N75*O6)+(P75*Q6)+(R75*S6)+(T75*U6)+(V75*W6)+(X75*Y6)+(Z75*AA6)+(AB75*AC6)+(AD75*AE6)+(AF75*AG6)+(AH75*AI6)+(AJ75*AK6)+(AL75*AM6)+(AN75*AO6)+(AP75*AQ6)</f>
        <v>0</v>
      </c>
      <c r="AT75" s="137">
        <f>AS75/15</f>
        <v>0</v>
      </c>
      <c r="AU75" s="136">
        <f>'Tabu-1'!AF74</f>
        <v>0</v>
      </c>
      <c r="AV75" s="137">
        <f>'Tabu-2'!AM74</f>
        <v>0</v>
      </c>
      <c r="AW75" s="136">
        <f>'Tabu-3'!AL75</f>
        <v>0</v>
      </c>
      <c r="AX75" s="136">
        <f>'Tabu-4'!AR75</f>
        <v>0</v>
      </c>
      <c r="AY75" s="136">
        <f>'Tabu-5'!AL75</f>
        <v>0</v>
      </c>
      <c r="AZ75" s="136">
        <f>'Tabu-6'!AR75</f>
        <v>0</v>
      </c>
      <c r="BA75" s="136">
        <f>'Tabu-7'!AL75</f>
        <v>0</v>
      </c>
      <c r="BB75" s="137">
        <f t="shared" si="6"/>
        <v>0</v>
      </c>
      <c r="BC75" s="215" t="str">
        <f t="shared" si="5"/>
        <v>F</v>
      </c>
      <c r="BD75" s="337">
        <f t="shared" si="7"/>
        <v>0</v>
      </c>
      <c r="BE75" s="139">
        <f>A75</f>
        <v>0</v>
      </c>
    </row>
    <row r="76" spans="1:57" ht="15.75">
      <c r="A76" s="217">
        <f>'1st 1'!A76</f>
        <v>0</v>
      </c>
      <c r="B76" s="132">
        <f>IF('8th 1'!J76&gt;0,'8th 1'!AC76,0)</f>
        <v>0</v>
      </c>
      <c r="C76" s="133">
        <f>IF('8th 1'!J76&gt;0,'8th 1'!AB76,0)</f>
        <v>0</v>
      </c>
      <c r="D76" s="133">
        <f>IF('8th 2'!J76&gt;0,'8th 2'!AC76,0)</f>
        <v>0</v>
      </c>
      <c r="E76" s="134">
        <f>IF('8th 2'!J76&gt;0,'8th 2'!AB76,0)</f>
        <v>0</v>
      </c>
      <c r="F76" s="134">
        <f>IF('8th 3'!J76&gt;0,'8th 3'!AC76,0)</f>
        <v>0</v>
      </c>
      <c r="G76" s="133">
        <f>IF('8th 3'!J76&gt;0,'8th 3'!AB76,0)</f>
        <v>0</v>
      </c>
      <c r="H76" s="133">
        <f>IF('8th 4'!J76&gt;0,'8th 4'!AC76,0)</f>
        <v>0</v>
      </c>
      <c r="I76" s="133">
        <f>IF('8th 4'!J76&gt;0,'8th 4'!AB76,0)</f>
        <v>0</v>
      </c>
      <c r="J76" s="134">
        <f>IF('8th 5'!J76&gt;0,'8th 5'!AC76,0)</f>
        <v>0</v>
      </c>
      <c r="K76" s="134">
        <f>IF('8th 5'!J76&gt;0,'8th 5'!AB76,0)</f>
        <v>0</v>
      </c>
      <c r="L76" s="134">
        <f>IF('8th 6'!J76&gt;0,'8th 6'!AC76,0)</f>
        <v>0</v>
      </c>
      <c r="M76" s="134">
        <f>IF('8th 6'!J76&gt;0,'8th 6'!AB76,0)</f>
        <v>0</v>
      </c>
      <c r="N76" s="133">
        <f>IF('8th 7'!J76&gt;0,'8th 7'!AC76,0)</f>
        <v>0</v>
      </c>
      <c r="O76" s="222">
        <f>IF('8th 7'!J76&gt;0,'8th 7'!AB76,0)</f>
        <v>0</v>
      </c>
      <c r="P76" s="132">
        <f>IF('8th 1'!R76&gt;0,'8th 1'!AC76,0)</f>
        <v>0</v>
      </c>
      <c r="Q76" s="134">
        <f>IF('8th 1'!R76&gt;0,'8th 1'!AB76,0)</f>
        <v>0</v>
      </c>
      <c r="R76" s="134">
        <f>IF('8th 2'!R76&gt;0,'8th 2'!AC76,0)</f>
        <v>0</v>
      </c>
      <c r="S76" s="133">
        <f>IF('8th 2'!R76&gt;0,'8th 2'!AB76,0)</f>
        <v>0</v>
      </c>
      <c r="T76" s="133">
        <f>IF('8th 3'!R76&gt;0,'8th 3'!AC76,0)</f>
        <v>0</v>
      </c>
      <c r="U76" s="133">
        <f>IF('8th 3'!R76&gt;0,'8th 3'!AB76,0)</f>
        <v>0</v>
      </c>
      <c r="V76" s="134">
        <f>IF('8th 4'!R76&gt;0,'8th 4'!AC76,0)</f>
        <v>0</v>
      </c>
      <c r="W76" s="134">
        <f>IF('8th 4'!R76&gt;0,'8th 4'!AB76,0)</f>
        <v>0</v>
      </c>
      <c r="X76" s="133">
        <f>IF('8th 5'!R76&gt;0,'8th 5'!AC76,0)</f>
        <v>0</v>
      </c>
      <c r="Y76" s="133">
        <f>IF('8th 5'!R76&gt;0,'8th 5'!AB76,0)</f>
        <v>0</v>
      </c>
      <c r="Z76" s="133">
        <f>IF('8th 6'!R76&gt;0,'8th 6'!AC76,0)</f>
        <v>0</v>
      </c>
      <c r="AA76" s="134">
        <f>IF('8th 6'!R76&gt;0,'8th 6'!AB76,0)</f>
        <v>0</v>
      </c>
      <c r="AB76" s="132">
        <f>IF('8th 7'!R76&gt;0,'8th 7'!AC76,0)</f>
        <v>0</v>
      </c>
      <c r="AC76" s="135">
        <f>IF('8th 7'!R76&gt;0,'8th 7'!AB76,0)</f>
        <v>0</v>
      </c>
      <c r="AD76" s="223">
        <f>IF('8th 1'!Z76&gt;0,'8th 1'!AC76,0)</f>
        <v>0</v>
      </c>
      <c r="AE76" s="134">
        <f>IF('8th 1'!Z76&gt;0,'8th 1'!AB76,0)</f>
        <v>0</v>
      </c>
      <c r="AF76" s="134">
        <f>IF('8th 2'!Z76&gt;0,'8th 2'!AC76,0)</f>
        <v>0</v>
      </c>
      <c r="AG76" s="134">
        <f>IF('8th 2'!Z76&gt;0,'8th 2'!AB76,0)</f>
        <v>0</v>
      </c>
      <c r="AH76" s="134">
        <f>IF('8th 3'!Z76&gt;0,'8th 3'!AC76,0)</f>
        <v>0</v>
      </c>
      <c r="AI76" s="134">
        <f>IF('8th 3'!Z76&gt;0,'8th 3'!AB76,0)</f>
        <v>0</v>
      </c>
      <c r="AJ76" s="134">
        <f>IF('8th 4'!Z76&gt;0,'8th 4'!AC76,0)</f>
        <v>0</v>
      </c>
      <c r="AK76" s="133">
        <f>IF('8th 4'!Z76&gt;0,'8th 4'!AB76,0)</f>
        <v>0</v>
      </c>
      <c r="AL76" s="133">
        <f>IF('8th 5'!Z76&gt;0,'8th 5'!AC76,0)</f>
        <v>0</v>
      </c>
      <c r="AM76" s="133">
        <f>IF('8th 5'!Z76&gt;0,'8th 5'!AB76,0)</f>
        <v>0</v>
      </c>
      <c r="AN76" s="134">
        <f>IF('8th 6'!Z76&gt;0,'8th 6'!AC76,0)</f>
        <v>0</v>
      </c>
      <c r="AO76" s="225">
        <f>IF('8th 6'!Z76&gt;0,'8th 6'!AB76,0)</f>
        <v>0</v>
      </c>
      <c r="AP76" s="134">
        <f>IF('8th 7'!Z76&gt;0,'8th 7'!AC76,0)</f>
        <v>0</v>
      </c>
      <c r="AQ76" s="225">
        <f>IF('8th 7'!Z76&gt;0,'8th 7'!AB76,0)</f>
        <v>0</v>
      </c>
      <c r="AR76" s="142">
        <f>('viva-1'!K74+'viva-2'!K74+'viva-3'!K74+'viva-4'!K74)</f>
        <v>0</v>
      </c>
      <c r="AS76" s="226">
        <f>(B76*C6)+(D76*E6)+(F76*G6)+(H76*I6)+(J76*K6)+(L76*M6)+(N76*O6)+(P76*Q6)+(R76*S6)+(T76*U6)+(V76*W6)+(X76*Y6)+(Z76*AA6)+(AB76*AC6)+(AD76*AE6)+(AF76*AG6)+(AH76*AI6)+(AJ76*AK6)+(AL76*AM6)+(AN76*AO6)+(AP76*AQ6)</f>
        <v>0</v>
      </c>
      <c r="AT76" s="137">
        <f>AS76/15</f>
        <v>0</v>
      </c>
      <c r="AU76" s="136">
        <f>'Tabu-1'!AF75</f>
        <v>0</v>
      </c>
      <c r="AV76" s="137">
        <f>'Tabu-2'!AM75</f>
        <v>0</v>
      </c>
      <c r="AW76" s="136">
        <f>'Tabu-3'!AL76</f>
        <v>0</v>
      </c>
      <c r="AX76" s="136">
        <f>'Tabu-4'!AR76</f>
        <v>0</v>
      </c>
      <c r="AY76" s="136">
        <f>'Tabu-5'!AL76</f>
        <v>0</v>
      </c>
      <c r="AZ76" s="136">
        <f>'Tabu-6'!AR76</f>
        <v>0</v>
      </c>
      <c r="BA76" s="136">
        <f>'Tabu-7'!AL76</f>
        <v>0</v>
      </c>
      <c r="BB76" s="137">
        <f t="shared" si="6"/>
        <v>0</v>
      </c>
      <c r="BC76" s="215" t="str">
        <f t="shared" si="5"/>
        <v>F</v>
      </c>
      <c r="BD76" s="337">
        <f t="shared" si="7"/>
        <v>0</v>
      </c>
      <c r="BE76" s="139">
        <f>A76</f>
        <v>0</v>
      </c>
    </row>
    <row r="77" spans="1:57" ht="15.75">
      <c r="A77" s="217">
        <f>'1st 1'!A77</f>
        <v>0</v>
      </c>
      <c r="B77" s="132">
        <f>IF('8th 1'!J77&gt;0,'8th 1'!AC77,0)</f>
        <v>0</v>
      </c>
      <c r="C77" s="133">
        <f>IF('8th 1'!J77&gt;0,'8th 1'!AB77,0)</f>
        <v>0</v>
      </c>
      <c r="D77" s="133">
        <f>IF('8th 2'!J77&gt;0,'8th 2'!AC77,0)</f>
        <v>0</v>
      </c>
      <c r="E77" s="134">
        <f>IF('8th 2'!J77&gt;0,'8th 2'!AB77,0)</f>
        <v>0</v>
      </c>
      <c r="F77" s="134">
        <f>IF('8th 3'!J77&gt;0,'8th 3'!AC77,0)</f>
        <v>0</v>
      </c>
      <c r="G77" s="133">
        <f>IF('8th 3'!J77&gt;0,'8th 3'!AB77,0)</f>
        <v>0</v>
      </c>
      <c r="H77" s="133">
        <f>IF('8th 4'!J77&gt;0,'8th 4'!AC77,0)</f>
        <v>0</v>
      </c>
      <c r="I77" s="133">
        <f>IF('8th 4'!J77&gt;0,'8th 4'!AB77,0)</f>
        <v>0</v>
      </c>
      <c r="J77" s="134">
        <f>IF('8th 5'!J77&gt;0,'8th 5'!AC77,0)</f>
        <v>0</v>
      </c>
      <c r="K77" s="134">
        <f>IF('8th 5'!J77&gt;0,'8th 5'!AB77,0)</f>
        <v>0</v>
      </c>
      <c r="L77" s="134">
        <f>IF('8th 6'!J77&gt;0,'8th 6'!AC77,0)</f>
        <v>0</v>
      </c>
      <c r="M77" s="134">
        <f>IF('8th 6'!J77&gt;0,'8th 6'!AB77,0)</f>
        <v>0</v>
      </c>
      <c r="N77" s="133">
        <f>IF('8th 7'!J77&gt;0,'8th 7'!AC77,0)</f>
        <v>0</v>
      </c>
      <c r="O77" s="222">
        <f>IF('8th 7'!J77&gt;0,'8th 7'!AB77,0)</f>
        <v>0</v>
      </c>
      <c r="P77" s="132">
        <f>IF('8th 1'!R77&gt;0,'8th 1'!AC77,0)</f>
        <v>0</v>
      </c>
      <c r="Q77" s="134">
        <f>IF('8th 1'!R77&gt;0,'8th 1'!AB77,0)</f>
        <v>0</v>
      </c>
      <c r="R77" s="134">
        <f>IF('8th 2'!R77&gt;0,'8th 2'!AC77,0)</f>
        <v>0</v>
      </c>
      <c r="S77" s="133">
        <f>IF('8th 2'!R77&gt;0,'8th 2'!AB77,0)</f>
        <v>0</v>
      </c>
      <c r="T77" s="133">
        <f>IF('8th 3'!R77&gt;0,'8th 3'!AC77,0)</f>
        <v>0</v>
      </c>
      <c r="U77" s="133">
        <f>IF('8th 3'!R77&gt;0,'8th 3'!AB77,0)</f>
        <v>0</v>
      </c>
      <c r="V77" s="134">
        <f>IF('8th 4'!R77&gt;0,'8th 4'!AC77,0)</f>
        <v>0</v>
      </c>
      <c r="W77" s="134">
        <f>IF('8th 4'!R77&gt;0,'8th 4'!AB77,0)</f>
        <v>0</v>
      </c>
      <c r="X77" s="133">
        <f>IF('8th 5'!R77&gt;0,'8th 5'!AC77,0)</f>
        <v>0</v>
      </c>
      <c r="Y77" s="133">
        <f>IF('8th 5'!R77&gt;0,'8th 5'!AB77,0)</f>
        <v>0</v>
      </c>
      <c r="Z77" s="133">
        <f>IF('8th 6'!R77&gt;0,'8th 6'!AC77,0)</f>
        <v>0</v>
      </c>
      <c r="AA77" s="134">
        <f>IF('8th 6'!R77&gt;0,'8th 6'!AB77,0)</f>
        <v>0</v>
      </c>
      <c r="AB77" s="132">
        <f>IF('8th 7'!R77&gt;0,'8th 7'!AC77,0)</f>
        <v>0</v>
      </c>
      <c r="AC77" s="135">
        <f>IF('8th 7'!R77&gt;0,'8th 7'!AB77,0)</f>
        <v>0</v>
      </c>
      <c r="AD77" s="223">
        <f>IF('8th 1'!Z77&gt;0,'8th 1'!AC77,0)</f>
        <v>0</v>
      </c>
      <c r="AE77" s="134">
        <f>IF('8th 1'!Z77&gt;0,'8th 1'!AB77,0)</f>
        <v>0</v>
      </c>
      <c r="AF77" s="134">
        <f>IF('8th 2'!Z77&gt;0,'8th 2'!AC77,0)</f>
        <v>0</v>
      </c>
      <c r="AG77" s="134">
        <f>IF('8th 2'!Z77&gt;0,'8th 2'!AB77,0)</f>
        <v>0</v>
      </c>
      <c r="AH77" s="134">
        <f>IF('8th 3'!Z77&gt;0,'8th 3'!AC77,0)</f>
        <v>0</v>
      </c>
      <c r="AI77" s="134">
        <f>IF('8th 3'!Z77&gt;0,'8th 3'!AB77,0)</f>
        <v>0</v>
      </c>
      <c r="AJ77" s="134">
        <f>IF('8th 4'!Z77&gt;0,'8th 4'!AC77,0)</f>
        <v>0</v>
      </c>
      <c r="AK77" s="133">
        <f>IF('8th 4'!Z77&gt;0,'8th 4'!AB77,0)</f>
        <v>0</v>
      </c>
      <c r="AL77" s="133">
        <f>IF('8th 5'!Z77&gt;0,'8th 5'!AC77,0)</f>
        <v>0</v>
      </c>
      <c r="AM77" s="133">
        <f>IF('8th 5'!Z77&gt;0,'8th 5'!AB77,0)</f>
        <v>0</v>
      </c>
      <c r="AN77" s="134">
        <f>IF('8th 6'!Z77&gt;0,'8th 6'!AC77,0)</f>
        <v>0</v>
      </c>
      <c r="AO77" s="225">
        <f>IF('8th 6'!Z77&gt;0,'8th 6'!AB77,0)</f>
        <v>0</v>
      </c>
      <c r="AP77" s="134">
        <f>IF('8th 7'!Z77&gt;0,'8th 7'!AC77,0)</f>
        <v>0</v>
      </c>
      <c r="AQ77" s="225">
        <f>IF('8th 7'!Z77&gt;0,'8th 7'!AB77,0)</f>
        <v>0</v>
      </c>
      <c r="AR77" s="142">
        <f>('viva-1'!K75+'viva-2'!K75+'viva-3'!K75+'viva-4'!K75)</f>
        <v>0</v>
      </c>
      <c r="AS77" s="226">
        <f>(B77*C6)+(D77*E6)+(F77*G6)+(H77*I6)+(J77*K6)+(L77*M6)+(N77*O6)+(P77*Q6)+(R77*S6)+(T77*U6)+(V77*W6)+(X77*Y6)+(Z77*AA6)+(AB77*AC6)+(AD77*AE6)+(AF77*AG6)+(AH77*AI6)+(AJ77*AK6)+(AL77*AM6)+(AN77*AO6)+(AP77*AQ6)</f>
        <v>0</v>
      </c>
      <c r="AT77" s="137">
        <f>AS77/15</f>
        <v>0</v>
      </c>
      <c r="AU77" s="136">
        <f>'Tabu-1'!AF76</f>
        <v>0</v>
      </c>
      <c r="AV77" s="137">
        <f>'Tabu-2'!AM76</f>
        <v>0</v>
      </c>
      <c r="AW77" s="136">
        <f>'Tabu-3'!AL77</f>
        <v>0</v>
      </c>
      <c r="AX77" s="136">
        <f>'Tabu-4'!AR77</f>
        <v>0</v>
      </c>
      <c r="AY77" s="136">
        <f>'Tabu-5'!AL77</f>
        <v>0</v>
      </c>
      <c r="AZ77" s="136">
        <f>'Tabu-6'!AR77</f>
        <v>0</v>
      </c>
      <c r="BA77" s="136">
        <f>'Tabu-7'!AL77</f>
        <v>0</v>
      </c>
      <c r="BB77" s="137">
        <f t="shared" si="6"/>
        <v>0</v>
      </c>
      <c r="BC77" s="215" t="str">
        <f t="shared" si="5"/>
        <v>F</v>
      </c>
      <c r="BD77" s="337">
        <f t="shared" si="7"/>
        <v>0</v>
      </c>
      <c r="BE77" s="139">
        <f>A77</f>
        <v>0</v>
      </c>
    </row>
  </sheetData>
  <sheetProtection password="CFC1" sheet="1" objects="1" scenarios="1" formatCells="0" formatColumns="0" formatRows="0"/>
  <mergeCells count="41">
    <mergeCell ref="X5:Y5"/>
    <mergeCell ref="T5:U5"/>
    <mergeCell ref="B5:C5"/>
    <mergeCell ref="D5:E5"/>
    <mergeCell ref="L5:M5"/>
    <mergeCell ref="N5:O5"/>
    <mergeCell ref="V5:W5"/>
    <mergeCell ref="A1:AQ1"/>
    <mergeCell ref="A2:AQ2"/>
    <mergeCell ref="A3:AQ3"/>
    <mergeCell ref="B4:O4"/>
    <mergeCell ref="P4:AC4"/>
    <mergeCell ref="AD4:AQ4"/>
    <mergeCell ref="A6:A7"/>
    <mergeCell ref="AY4:AY7"/>
    <mergeCell ref="BB4:BB7"/>
    <mergeCell ref="BD4:BD7"/>
    <mergeCell ref="BE4:BE7"/>
    <mergeCell ref="F5:G5"/>
    <mergeCell ref="H5:I5"/>
    <mergeCell ref="J5:K5"/>
    <mergeCell ref="P5:Q5"/>
    <mergeCell ref="R5:S5"/>
    <mergeCell ref="AT4:AT7"/>
    <mergeCell ref="AU4:AU7"/>
    <mergeCell ref="AV4:AV7"/>
    <mergeCell ref="AW4:AW7"/>
    <mergeCell ref="Z5:AA5"/>
    <mergeCell ref="AB5:AC5"/>
    <mergeCell ref="AZ4:AZ7"/>
    <mergeCell ref="BA4:BA7"/>
    <mergeCell ref="AR4:AR7"/>
    <mergeCell ref="AD5:AE5"/>
    <mergeCell ref="AJ5:AK5"/>
    <mergeCell ref="AL5:AM5"/>
    <mergeCell ref="AN5:AO5"/>
    <mergeCell ref="AP5:AQ5"/>
    <mergeCell ref="AX4:AX7"/>
    <mergeCell ref="AS4:AS7"/>
    <mergeCell ref="AF5:AG5"/>
    <mergeCell ref="AH5:AI5"/>
  </mergeCells>
  <pageMargins left="0.19685039370078741" right="9.8425196850393706E-2" top="0.31496062992125984" bottom="0.51181102362204722" header="0.31496062992125984" footer="0.11811023622047245"/>
  <pageSetup paperSize="5" scale="51" fitToHeight="2" orientation="landscape" verticalDpi="300" r:id="rId1"/>
  <headerFooter>
    <oddFooter>&amp;CTabulator   01 ............                                02 .............                                     03  ..............                                                                                          Checked by the Controler of Exam: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73</vt:i4>
      </vt:variant>
      <vt:variant>
        <vt:lpstr>Named Ranges</vt:lpstr>
      </vt:variant>
      <vt:variant>
        <vt:i4>63</vt:i4>
      </vt:variant>
    </vt:vector>
  </HeadingPairs>
  <TitlesOfParts>
    <vt:vector size="136" baseType="lpstr">
      <vt:lpstr>Final</vt:lpstr>
      <vt:lpstr>1st 1</vt:lpstr>
      <vt:lpstr>1st 2</vt:lpstr>
      <vt:lpstr>1st 3</vt:lpstr>
      <vt:lpstr>1st 4</vt:lpstr>
      <vt:lpstr>1st 5</vt:lpstr>
      <vt:lpstr>1st 6</vt:lpstr>
      <vt:lpstr>Imp-1</vt:lpstr>
      <vt:lpstr>Tabu-1</vt:lpstr>
      <vt:lpstr>2nd 1</vt:lpstr>
      <vt:lpstr>2nd 2</vt:lpstr>
      <vt:lpstr>2nd 3</vt:lpstr>
      <vt:lpstr>2nd 4</vt:lpstr>
      <vt:lpstr>2nd 5</vt:lpstr>
      <vt:lpstr>2nd 6</vt:lpstr>
      <vt:lpstr>2nd 7</vt:lpstr>
      <vt:lpstr>viva-1</vt:lpstr>
      <vt:lpstr>Imp-2</vt:lpstr>
      <vt:lpstr>Tabu-2</vt:lpstr>
      <vt:lpstr>3rd 1</vt:lpstr>
      <vt:lpstr>3rd 2</vt:lpstr>
      <vt:lpstr>3rd 3</vt:lpstr>
      <vt:lpstr>3rd 4</vt:lpstr>
      <vt:lpstr>3rd 5</vt:lpstr>
      <vt:lpstr>3rd 6</vt:lpstr>
      <vt:lpstr>Imp-3</vt:lpstr>
      <vt:lpstr>Tabu-3</vt:lpstr>
      <vt:lpstr>4th 1</vt:lpstr>
      <vt:lpstr>4th 2</vt:lpstr>
      <vt:lpstr>4th 3</vt:lpstr>
      <vt:lpstr>4th 4</vt:lpstr>
      <vt:lpstr>4th 5</vt:lpstr>
      <vt:lpstr>4th 6</vt:lpstr>
      <vt:lpstr>4th 7</vt:lpstr>
      <vt:lpstr>viva-2</vt:lpstr>
      <vt:lpstr>Imp-4</vt:lpstr>
      <vt:lpstr>Tabu-4</vt:lpstr>
      <vt:lpstr>5th 1</vt:lpstr>
      <vt:lpstr>5th 2</vt:lpstr>
      <vt:lpstr>5th 3</vt:lpstr>
      <vt:lpstr>5th 4</vt:lpstr>
      <vt:lpstr>5th 5</vt:lpstr>
      <vt:lpstr>5th 6</vt:lpstr>
      <vt:lpstr>Imp-5</vt:lpstr>
      <vt:lpstr>Tabu-5</vt:lpstr>
      <vt:lpstr>6th 1</vt:lpstr>
      <vt:lpstr>6th 2</vt:lpstr>
      <vt:lpstr>6th 3</vt:lpstr>
      <vt:lpstr>6th 4</vt:lpstr>
      <vt:lpstr>6th 5</vt:lpstr>
      <vt:lpstr>6th 6</vt:lpstr>
      <vt:lpstr>6th 7</vt:lpstr>
      <vt:lpstr>viva-3</vt:lpstr>
      <vt:lpstr>Tabu-6</vt:lpstr>
      <vt:lpstr>Imp-6</vt:lpstr>
      <vt:lpstr>7th 1</vt:lpstr>
      <vt:lpstr>7th 2</vt:lpstr>
      <vt:lpstr>7th 3</vt:lpstr>
      <vt:lpstr>7th 4</vt:lpstr>
      <vt:lpstr>7th 5</vt:lpstr>
      <vt:lpstr>7th 6</vt:lpstr>
      <vt:lpstr>Imp-7</vt:lpstr>
      <vt:lpstr>Tabu-7</vt:lpstr>
      <vt:lpstr>8th 1</vt:lpstr>
      <vt:lpstr>8th 2</vt:lpstr>
      <vt:lpstr>8th 3</vt:lpstr>
      <vt:lpstr>8th 4</vt:lpstr>
      <vt:lpstr>8th 5</vt:lpstr>
      <vt:lpstr>8th 6</vt:lpstr>
      <vt:lpstr>8th 7</vt:lpstr>
      <vt:lpstr>viva-4</vt:lpstr>
      <vt:lpstr>Imp-8</vt:lpstr>
      <vt:lpstr>Tabu-8</vt:lpstr>
      <vt:lpstr>'1st 1'!Print_Titles</vt:lpstr>
      <vt:lpstr>'1st 2'!Print_Titles</vt:lpstr>
      <vt:lpstr>'1st 3'!Print_Titles</vt:lpstr>
      <vt:lpstr>'1st 4'!Print_Titles</vt:lpstr>
      <vt:lpstr>'1st 5'!Print_Titles</vt:lpstr>
      <vt:lpstr>'1st 6'!Print_Titles</vt:lpstr>
      <vt:lpstr>'2nd 1'!Print_Titles</vt:lpstr>
      <vt:lpstr>'2nd 2'!Print_Titles</vt:lpstr>
      <vt:lpstr>'2nd 3'!Print_Titles</vt:lpstr>
      <vt:lpstr>'2nd 4'!Print_Titles</vt:lpstr>
      <vt:lpstr>'2nd 5'!Print_Titles</vt:lpstr>
      <vt:lpstr>'2nd 6'!Print_Titles</vt:lpstr>
      <vt:lpstr>'2nd 7'!Print_Titles</vt:lpstr>
      <vt:lpstr>'3rd 1'!Print_Titles</vt:lpstr>
      <vt:lpstr>'3rd 2'!Print_Titles</vt:lpstr>
      <vt:lpstr>'3rd 3'!Print_Titles</vt:lpstr>
      <vt:lpstr>'3rd 4'!Print_Titles</vt:lpstr>
      <vt:lpstr>'3rd 5'!Print_Titles</vt:lpstr>
      <vt:lpstr>'3rd 6'!Print_Titles</vt:lpstr>
      <vt:lpstr>'4th 1'!Print_Titles</vt:lpstr>
      <vt:lpstr>'4th 2'!Print_Titles</vt:lpstr>
      <vt:lpstr>'4th 3'!Print_Titles</vt:lpstr>
      <vt:lpstr>'4th 4'!Print_Titles</vt:lpstr>
      <vt:lpstr>'4th 5'!Print_Titles</vt:lpstr>
      <vt:lpstr>'4th 6'!Print_Titles</vt:lpstr>
      <vt:lpstr>'4th 7'!Print_Titles</vt:lpstr>
      <vt:lpstr>'5th 1'!Print_Titles</vt:lpstr>
      <vt:lpstr>'5th 2'!Print_Titles</vt:lpstr>
      <vt:lpstr>'5th 3'!Print_Titles</vt:lpstr>
      <vt:lpstr>'5th 4'!Print_Titles</vt:lpstr>
      <vt:lpstr>'5th 5'!Print_Titles</vt:lpstr>
      <vt:lpstr>'5th 6'!Print_Titles</vt:lpstr>
      <vt:lpstr>'6th 1'!Print_Titles</vt:lpstr>
      <vt:lpstr>'6th 2'!Print_Titles</vt:lpstr>
      <vt:lpstr>'6th 3'!Print_Titles</vt:lpstr>
      <vt:lpstr>'6th 4'!Print_Titles</vt:lpstr>
      <vt:lpstr>'6th 5'!Print_Titles</vt:lpstr>
      <vt:lpstr>'6th 6'!Print_Titles</vt:lpstr>
      <vt:lpstr>'6th 7'!Print_Titles</vt:lpstr>
      <vt:lpstr>'7th 1'!Print_Titles</vt:lpstr>
      <vt:lpstr>'7th 2'!Print_Titles</vt:lpstr>
      <vt:lpstr>'7th 3'!Print_Titles</vt:lpstr>
      <vt:lpstr>'7th 4'!Print_Titles</vt:lpstr>
      <vt:lpstr>'7th 5'!Print_Titles</vt:lpstr>
      <vt:lpstr>'7th 6'!Print_Titles</vt:lpstr>
      <vt:lpstr>'8th 1'!Print_Titles</vt:lpstr>
      <vt:lpstr>'8th 2'!Print_Titles</vt:lpstr>
      <vt:lpstr>'8th 3'!Print_Titles</vt:lpstr>
      <vt:lpstr>'8th 4'!Print_Titles</vt:lpstr>
      <vt:lpstr>'8th 5'!Print_Titles</vt:lpstr>
      <vt:lpstr>'8th 6'!Print_Titles</vt:lpstr>
      <vt:lpstr>'8th 7'!Print_Titles</vt:lpstr>
      <vt:lpstr>'Tabu-1'!Print_Titles</vt:lpstr>
      <vt:lpstr>'Tabu-3'!Print_Titles</vt:lpstr>
      <vt:lpstr>'Tabu-4'!Print_Titles</vt:lpstr>
      <vt:lpstr>'Tabu-5'!Print_Titles</vt:lpstr>
      <vt:lpstr>'Tabu-6'!Print_Titles</vt:lpstr>
      <vt:lpstr>'Tabu-7'!Print_Titles</vt:lpstr>
      <vt:lpstr>'Tabu-8'!Print_Titles</vt:lpstr>
      <vt:lpstr>'viva-1'!Print_Titles</vt:lpstr>
      <vt:lpstr>'viva-2'!Print_Titles</vt:lpstr>
      <vt:lpstr>'viva-3'!Print_Titles</vt:lpstr>
      <vt:lpstr>'viva-4'!Print_Titles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ahaque.jkkniu@gmail.com</cp:lastModifiedBy>
  <cp:lastPrinted>2019-10-28T03:43:57Z</cp:lastPrinted>
  <dcterms:created xsi:type="dcterms:W3CDTF">2012-02-08T15:52:14Z</dcterms:created>
  <dcterms:modified xsi:type="dcterms:W3CDTF">2022-10-23T04:39:20Z</dcterms:modified>
</cp:coreProperties>
</file>